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WNER\Desktop\메뉴구조도\담당부서자료\온나라\(체육과)현행화 자료\"/>
    </mc:Choice>
  </mc:AlternateContent>
  <bookViews>
    <workbookView xWindow="-300" yWindow="765" windowWidth="25725" windowHeight="11115" tabRatio="773" firstSheet="9" activeTab="17"/>
  </bookViews>
  <sheets>
    <sheet name="일반개요" sheetId="45" r:id="rId1"/>
    <sheet name="공공체육시설의분류기준" sheetId="46" r:id="rId2"/>
    <sheet name="시도별현황" sheetId="51" r:id="rId3"/>
    <sheet name="육상경기장" sheetId="8" r:id="rId4"/>
    <sheet name="축구장" sheetId="9" r:id="rId5"/>
    <sheet name="하키장" sheetId="10" r:id="rId6"/>
    <sheet name="야구장" sheetId="11" r:id="rId7"/>
    <sheet name="싸이클경기장" sheetId="12" r:id="rId8"/>
    <sheet name="테니스장" sheetId="13" r:id="rId9"/>
    <sheet name="씨름장" sheetId="49" r:id="rId10"/>
    <sheet name="구기체육관" sheetId="15" r:id="rId11"/>
    <sheet name="투기체육관" sheetId="16" r:id="rId12"/>
    <sheet name="생활체육관" sheetId="17" r:id="rId13"/>
    <sheet name="게이트볼장" sheetId="35" r:id="rId14"/>
    <sheet name="수영장" sheetId="18" r:id="rId15"/>
    <sheet name="롤러스케이트장" sheetId="19" r:id="rId16"/>
    <sheet name="사격장" sheetId="20" r:id="rId17"/>
    <sheet name="국궁장" sheetId="21" r:id="rId18"/>
    <sheet name="양궁장" sheetId="22" r:id="rId19"/>
    <sheet name="승마장" sheetId="23" r:id="rId20"/>
    <sheet name="골프연습장" sheetId="30" r:id="rId21"/>
    <sheet name="조정카누장" sheetId="26" r:id="rId22"/>
    <sheet name="요트장" sheetId="27" r:id="rId23"/>
    <sheet name="빙상장" sheetId="28" r:id="rId24"/>
    <sheet name="스키점프경기장" sheetId="40" r:id="rId25"/>
    <sheet name="바이애슬론경기장" sheetId="41" r:id="rId26"/>
    <sheet name="크로스컨트리경기장" sheetId="42" r:id="rId27"/>
    <sheet name="봅슬레이,루지,스켈레톤경기장" sheetId="50" r:id="rId28"/>
    <sheet name="기타 체육시설" sheetId="43" r:id="rId29"/>
  </sheets>
  <definedNames>
    <definedName name="_xlnm._FilterDatabase" localSheetId="13" hidden="1">게이트볼장!$A$5:$BD$1855</definedName>
    <definedName name="_xlnm._FilterDatabase" localSheetId="20" hidden="1">골프연습장!$A$5:$AQ$107</definedName>
    <definedName name="_xlnm._FilterDatabase" localSheetId="10" hidden="1">구기체육관!$A$4:$AX$512</definedName>
    <definedName name="_xlnm._FilterDatabase" localSheetId="17" hidden="1">국궁장!$A$4:$AV$302</definedName>
    <definedName name="_xlnm._FilterDatabase" localSheetId="28" hidden="1">'기타 체육시설'!$A$5:$AX$1006</definedName>
    <definedName name="_xlnm._FilterDatabase" localSheetId="15" hidden="1">롤러스케이트장!$A$5:$W$202</definedName>
    <definedName name="_xlnm._FilterDatabase" localSheetId="23" hidden="1">빙상장!$A$5:$AZ$43</definedName>
    <definedName name="_xlnm._FilterDatabase" localSheetId="16" hidden="1">사격장!$A$5:$BE$37</definedName>
    <definedName name="_xlnm._FilterDatabase" localSheetId="12" hidden="1">생활체육관!$5:$694</definedName>
    <definedName name="_xlnm._FilterDatabase" localSheetId="14" hidden="1">수영장!$A$5:$BG$498</definedName>
    <definedName name="_xlnm._FilterDatabase" localSheetId="19" hidden="1">승마장!$A$5:$BG$36</definedName>
    <definedName name="_xlnm._FilterDatabase" localSheetId="7" hidden="1">싸이클경기장!$A$5:$BF$18</definedName>
    <definedName name="_xlnm._FilterDatabase" localSheetId="9" hidden="1">씨름장!$A$5:$AV$89</definedName>
    <definedName name="_xlnm._FilterDatabase" localSheetId="6" hidden="1">야구장!$A$5:$BA$359</definedName>
    <definedName name="_xlnm._FilterDatabase" localSheetId="18" hidden="1">양궁장!$A$5:$AY$39</definedName>
    <definedName name="_xlnm._FilterDatabase" localSheetId="22" hidden="1">요트장!$A$5:$BC$26</definedName>
    <definedName name="_xlnm._FilterDatabase" localSheetId="3" hidden="1">육상경기장!$A$5:$BL$274</definedName>
    <definedName name="_xlnm._FilterDatabase" localSheetId="21" hidden="1">조정카누장!$A$5:$BA$19</definedName>
    <definedName name="_xlnm._FilterDatabase" localSheetId="4" hidden="1">축구장!$A$5:$AY$1092</definedName>
    <definedName name="_xlnm._FilterDatabase" localSheetId="8" hidden="1">테니스장!$A$4:$AY$858</definedName>
    <definedName name="_xlnm._FilterDatabase" localSheetId="11" hidden="1">투기체육관!$A$4:$BE$63</definedName>
    <definedName name="_xlnm._FilterDatabase" localSheetId="5" hidden="1">하키장!$A$5:$AW$32</definedName>
    <definedName name="_xlnm.Print_Area" localSheetId="13">게이트볼장!$B$1:$BC$1854</definedName>
    <definedName name="_xlnm.Print_Area" localSheetId="20">골프연습장!$A$1:$AQ$107</definedName>
    <definedName name="_xlnm.Print_Area" localSheetId="10">구기체육관!$B$1:$AV$512</definedName>
    <definedName name="_xlnm.Print_Area" localSheetId="17">국궁장!$B$1:$AV$303</definedName>
    <definedName name="_xlnm.Print_Area" localSheetId="28">'기타 체육시설'!$B$1:$AS$1006</definedName>
    <definedName name="_xlnm.Print_Area" localSheetId="15">롤러스케이트장!$A$1:$W$202</definedName>
    <definedName name="_xlnm.Print_Area" localSheetId="25">바이애슬론경기장!$A$1:$AT$6</definedName>
    <definedName name="_xlnm.Print_Area" localSheetId="23">빙상장!$B$1:$AZ$43</definedName>
    <definedName name="_xlnm.Print_Area" localSheetId="16">사격장!$B$1:$BE$36</definedName>
    <definedName name="_xlnm.Print_Area" localSheetId="12">생활체육관!$B$1:$AP$694</definedName>
    <definedName name="_xlnm.Print_Area" localSheetId="14">수영장!$B$1:$BF$498</definedName>
    <definedName name="_xlnm.Print_Area" localSheetId="24">스키점프경기장!$A$1:$AV$6</definedName>
    <definedName name="_xlnm.Print_Area" localSheetId="2">시도별현황!$A$1:$C$28</definedName>
    <definedName name="_xlnm.Print_Area" localSheetId="7">싸이클경기장!$B$1:$BF$18</definedName>
    <definedName name="_xlnm.Print_Area" localSheetId="9">씨름장!$B$1:$AV$89</definedName>
    <definedName name="_xlnm.Print_Area" localSheetId="6">야구장!$B$1:$BA$359</definedName>
    <definedName name="_xlnm.Print_Area" localSheetId="18">양궁장!$A$1:$AY$39</definedName>
    <definedName name="_xlnm.Print_Area" localSheetId="3">육상경기장!$B$1:$BK$274</definedName>
    <definedName name="_xlnm.Print_Area" localSheetId="0">일반개요!$A$1:$B$39</definedName>
    <definedName name="_xlnm.Print_Area" localSheetId="4">축구장!$B$1:$AX$1092</definedName>
    <definedName name="_xlnm.Print_Area" localSheetId="8">테니스장!$B$1:$AX$858</definedName>
    <definedName name="_xlnm.Print_Area" localSheetId="11">투기체육관!$B$1:$BE$63</definedName>
    <definedName name="_xlnm.Print_Area" localSheetId="5">하키장!$A$1:$AW$32</definedName>
    <definedName name="_xlnm.Print_Titles" localSheetId="13">게이트볼장!$2:$4</definedName>
    <definedName name="_xlnm.Print_Titles" localSheetId="20">골프연습장!$2:$4</definedName>
    <definedName name="_xlnm.Print_Titles" localSheetId="10">구기체육관!$2:$3</definedName>
    <definedName name="_xlnm.Print_Titles" localSheetId="17">국궁장!$2:$3</definedName>
    <definedName name="_xlnm.Print_Titles" localSheetId="28">'기타 체육시설'!$2:$4</definedName>
    <definedName name="_xlnm.Print_Titles" localSheetId="15">롤러스케이트장!$2:$4</definedName>
    <definedName name="_xlnm.Print_Titles" localSheetId="25">바이애슬론경기장!$2:$4</definedName>
    <definedName name="_xlnm.Print_Titles" localSheetId="23">빙상장!$2:$4</definedName>
    <definedName name="_xlnm.Print_Titles" localSheetId="16">사격장!$2:$4</definedName>
    <definedName name="_xlnm.Print_Titles" localSheetId="12">생활체육관!$2:$4</definedName>
    <definedName name="_xlnm.Print_Titles" localSheetId="14">수영장!$2:$4</definedName>
    <definedName name="_xlnm.Print_Titles" localSheetId="24">스키점프경기장!$2:$4</definedName>
    <definedName name="_xlnm.Print_Titles" localSheetId="19">승마장!$2:$4</definedName>
    <definedName name="_xlnm.Print_Titles" localSheetId="7">싸이클경기장!$2:$4</definedName>
    <definedName name="_xlnm.Print_Titles" localSheetId="9">씨름장!$2:$4</definedName>
    <definedName name="_xlnm.Print_Titles" localSheetId="6">야구장!$2:$4</definedName>
    <definedName name="_xlnm.Print_Titles" localSheetId="18">양궁장!$2:$4</definedName>
    <definedName name="_xlnm.Print_Titles" localSheetId="22">요트장!$2:$4</definedName>
    <definedName name="_xlnm.Print_Titles" localSheetId="3">육상경기장!$2:$4</definedName>
    <definedName name="_xlnm.Print_Titles" localSheetId="21">조정카누장!$2:$4</definedName>
    <definedName name="_xlnm.Print_Titles" localSheetId="4">축구장!$2:$4</definedName>
    <definedName name="_xlnm.Print_Titles" localSheetId="26">크로스컨트리경기장!$2:$4</definedName>
    <definedName name="_xlnm.Print_Titles" localSheetId="8">테니스장!$2:$3</definedName>
    <definedName name="_xlnm.Print_Titles" localSheetId="11">투기체육관!$2:$3</definedName>
    <definedName name="_xlnm.Print_Titles" localSheetId="5">하키장!$2:$4</definedName>
  </definedNames>
  <calcPr calcId="162913"/>
</workbook>
</file>

<file path=xl/calcChain.xml><?xml version="1.0" encoding="utf-8"?>
<calcChain xmlns="http://schemas.openxmlformats.org/spreadsheetml/2006/main">
  <c r="C12" i="51" l="1"/>
  <c r="B12" i="51"/>
  <c r="D615" i="35" l="1"/>
  <c r="C3" i="51" l="1"/>
  <c r="B3" i="51"/>
  <c r="I615" i="35"/>
  <c r="E227" i="18" l="1"/>
  <c r="L227" i="18"/>
  <c r="M227" i="18"/>
  <c r="N227" i="18"/>
  <c r="E987" i="43" l="1"/>
  <c r="G987" i="43"/>
  <c r="H987" i="43"/>
  <c r="I987" i="43"/>
  <c r="N987" i="43"/>
  <c r="U987" i="43"/>
  <c r="V987" i="43"/>
  <c r="W987" i="43"/>
  <c r="X987" i="43"/>
  <c r="Y987" i="43"/>
  <c r="L6" i="23"/>
  <c r="E6" i="23"/>
  <c r="X35" i="23"/>
  <c r="W35" i="23"/>
  <c r="V35" i="23"/>
  <c r="U35" i="23"/>
  <c r="T35" i="23"/>
  <c r="S35" i="23"/>
  <c r="R35" i="23"/>
  <c r="Q35" i="23"/>
  <c r="P35" i="23"/>
  <c r="N35" i="23"/>
  <c r="M35" i="23"/>
  <c r="L35" i="23"/>
  <c r="E35" i="23"/>
  <c r="E6" i="22"/>
  <c r="AP27" i="20" l="1"/>
  <c r="AO27" i="20"/>
  <c r="AM27" i="20"/>
  <c r="P28" i="23" l="1"/>
  <c r="Q28" i="23"/>
  <c r="R28" i="23"/>
  <c r="S28" i="23"/>
  <c r="T28" i="23"/>
  <c r="U28" i="23"/>
  <c r="O28" i="23"/>
  <c r="V28" i="23"/>
  <c r="N28" i="23"/>
  <c r="M28" i="23"/>
  <c r="L28" i="23"/>
  <c r="E28" i="23"/>
  <c r="AI21" i="23" l="1"/>
  <c r="Q21" i="23"/>
  <c r="R21" i="23"/>
  <c r="S21" i="23"/>
  <c r="T21" i="23"/>
  <c r="U21" i="23"/>
  <c r="V21" i="23"/>
  <c r="W21" i="23"/>
  <c r="X21" i="23"/>
  <c r="Y21" i="23"/>
  <c r="P21" i="23"/>
  <c r="N21" i="23"/>
  <c r="M21" i="23"/>
  <c r="L21" i="23"/>
  <c r="E21" i="23"/>
  <c r="E230" i="11"/>
  <c r="J230" i="11"/>
  <c r="K230" i="11"/>
  <c r="L230" i="11"/>
  <c r="E6" i="28" l="1"/>
  <c r="D850" i="35" l="1"/>
  <c r="I850" i="35"/>
  <c r="J850" i="35"/>
  <c r="K850" i="35"/>
  <c r="L850" i="35"/>
  <c r="M850" i="35"/>
  <c r="N850" i="35"/>
  <c r="R850" i="35"/>
  <c r="D184" i="35" l="1"/>
  <c r="I184" i="35"/>
  <c r="J184" i="35"/>
  <c r="K184" i="35"/>
  <c r="L184" i="35"/>
  <c r="M184" i="35"/>
  <c r="N184" i="35"/>
  <c r="R184" i="35"/>
  <c r="H113" i="17" l="1"/>
  <c r="G113" i="17"/>
  <c r="P6" i="49"/>
  <c r="N7" i="49"/>
  <c r="M7" i="49"/>
  <c r="J7" i="49"/>
  <c r="I7" i="49"/>
  <c r="H7" i="49"/>
  <c r="E7" i="49"/>
  <c r="J6" i="27" l="1"/>
  <c r="D6" i="27"/>
  <c r="L9" i="27"/>
  <c r="K9" i="27"/>
  <c r="J9" i="27"/>
  <c r="D9" i="27"/>
  <c r="F7" i="19" l="1"/>
  <c r="I6" i="9"/>
  <c r="L6" i="8" l="1"/>
  <c r="K255" i="9" l="1"/>
  <c r="I255" i="9"/>
  <c r="D31" i="35" l="1"/>
  <c r="I31" i="35"/>
  <c r="J31" i="35"/>
  <c r="K31" i="35"/>
  <c r="L31" i="35"/>
  <c r="M31" i="35"/>
  <c r="N31" i="35"/>
  <c r="R31" i="35"/>
  <c r="D451" i="17" l="1"/>
  <c r="J6" i="30" l="1"/>
  <c r="E6" i="30"/>
  <c r="L105" i="30"/>
  <c r="K105" i="30"/>
  <c r="J105" i="30"/>
  <c r="E105" i="30"/>
  <c r="E97" i="30"/>
  <c r="E138" i="13" l="1"/>
  <c r="E174" i="13"/>
  <c r="K174" i="13"/>
  <c r="L174" i="13"/>
  <c r="M174" i="13"/>
  <c r="N174" i="13"/>
  <c r="P174" i="13"/>
  <c r="Q174" i="13"/>
  <c r="P255" i="9" l="1"/>
  <c r="E195" i="13" l="1"/>
  <c r="K195" i="13"/>
  <c r="L195" i="13"/>
  <c r="M195" i="13"/>
  <c r="N195" i="13"/>
  <c r="P195" i="13"/>
  <c r="Q195" i="13"/>
  <c r="E748" i="13" l="1"/>
  <c r="D50" i="21" l="1"/>
  <c r="C70" i="19" l="1"/>
  <c r="J615" i="35"/>
  <c r="K615" i="35"/>
  <c r="L615" i="35"/>
  <c r="M615" i="35"/>
  <c r="N615" i="35"/>
  <c r="R615" i="35"/>
  <c r="T615" i="35"/>
  <c r="U615" i="35"/>
  <c r="V615" i="35"/>
  <c r="W615" i="35"/>
  <c r="X615" i="35"/>
  <c r="Y615" i="35"/>
  <c r="AA615" i="35"/>
  <c r="AB615" i="35"/>
  <c r="AC615" i="35"/>
  <c r="AD615" i="35"/>
  <c r="AE615" i="35"/>
  <c r="AF615" i="35"/>
  <c r="AG615" i="35"/>
  <c r="AH615" i="35"/>
  <c r="AI615" i="35"/>
  <c r="AJ615" i="35"/>
  <c r="AK615" i="35"/>
  <c r="AL615" i="35"/>
  <c r="AM615" i="35"/>
  <c r="AN615" i="35"/>
  <c r="AO615" i="35"/>
  <c r="AP615" i="35"/>
  <c r="AQ615" i="35"/>
  <c r="AR615" i="35"/>
  <c r="AS615" i="35"/>
  <c r="AT615" i="35"/>
  <c r="AV615" i="35"/>
  <c r="AW615" i="35"/>
  <c r="AX615" i="35"/>
  <c r="AY615" i="35"/>
  <c r="AZ615" i="35"/>
  <c r="BA615" i="35"/>
  <c r="D259" i="17" l="1"/>
  <c r="E513" i="13" l="1"/>
  <c r="K513" i="13"/>
  <c r="L513" i="13"/>
  <c r="M513" i="13"/>
  <c r="N513" i="13"/>
  <c r="P513" i="13"/>
  <c r="Q513" i="13"/>
  <c r="J163" i="11"/>
  <c r="J79" i="11" l="1"/>
  <c r="G451" i="17" l="1"/>
  <c r="G401" i="17"/>
  <c r="G259" i="17"/>
  <c r="G243" i="17"/>
  <c r="G231" i="17"/>
  <c r="G215" i="17"/>
  <c r="G195" i="17"/>
  <c r="G164" i="17"/>
  <c r="G144" i="17"/>
  <c r="G7" i="17"/>
  <c r="G593" i="17"/>
  <c r="G560" i="17"/>
  <c r="G6" i="17"/>
  <c r="J6" i="11"/>
  <c r="E54" i="11"/>
  <c r="J54" i="11"/>
  <c r="J7" i="11"/>
  <c r="H560" i="17" l="1"/>
  <c r="I560" i="17"/>
  <c r="D6" i="17" l="1"/>
  <c r="H593" i="17"/>
  <c r="I593" i="17"/>
  <c r="D593" i="17"/>
  <c r="D560" i="17"/>
  <c r="D686" i="17"/>
  <c r="D401" i="17"/>
  <c r="D243" i="17"/>
  <c r="D231" i="17"/>
  <c r="D215" i="17"/>
  <c r="D195" i="17"/>
  <c r="D164" i="17"/>
  <c r="D144" i="17"/>
  <c r="D113" i="17"/>
  <c r="D7" i="17"/>
  <c r="E85" i="11" l="1"/>
  <c r="J85" i="11"/>
  <c r="K85" i="11"/>
  <c r="L85" i="11"/>
  <c r="D139" i="21" l="1"/>
  <c r="H139" i="21"/>
  <c r="I139" i="21"/>
  <c r="J139" i="21"/>
  <c r="I646" i="9" l="1"/>
  <c r="J646" i="9"/>
  <c r="K646" i="9"/>
  <c r="L34" i="22" l="1"/>
  <c r="L6" i="22" s="1"/>
  <c r="K34" i="22"/>
  <c r="K6" i="22" s="1"/>
  <c r="J34" i="22"/>
  <c r="J6" i="22" s="1"/>
  <c r="E34" i="22"/>
  <c r="I113" i="17" l="1"/>
  <c r="J113" i="17"/>
  <c r="K113" i="17"/>
  <c r="L113" i="17"/>
  <c r="M113" i="17"/>
  <c r="I11" i="28" l="1"/>
  <c r="I6" i="28" s="1"/>
  <c r="J11" i="28"/>
  <c r="J6" i="28" s="1"/>
  <c r="H11" i="28"/>
  <c r="H6" i="28" s="1"/>
  <c r="E11" i="28"/>
  <c r="E116" i="9"/>
  <c r="I116" i="9"/>
  <c r="J116" i="9"/>
  <c r="K116" i="9"/>
  <c r="P116" i="9"/>
  <c r="J5" i="15" l="1"/>
  <c r="I5" i="15"/>
  <c r="H5" i="15"/>
  <c r="E5" i="15"/>
  <c r="J61" i="15"/>
  <c r="I61" i="15"/>
  <c r="H61" i="15"/>
  <c r="E61" i="15"/>
  <c r="E315" i="11" l="1"/>
  <c r="J315" i="11"/>
  <c r="K315" i="11"/>
  <c r="L315" i="11"/>
  <c r="E83" i="8" l="1"/>
  <c r="E167" i="8" l="1"/>
  <c r="L167" i="8"/>
  <c r="M167" i="8"/>
  <c r="N167" i="8"/>
  <c r="L83" i="8"/>
  <c r="M83" i="8"/>
  <c r="N83" i="8"/>
  <c r="E117" i="8"/>
  <c r="L117" i="8"/>
  <c r="M117" i="8"/>
  <c r="N117" i="8"/>
  <c r="E135" i="8"/>
  <c r="L135" i="8"/>
  <c r="M135" i="8"/>
  <c r="N135" i="8"/>
  <c r="E151" i="8"/>
  <c r="L151" i="8"/>
  <c r="M151" i="8"/>
  <c r="N151" i="8"/>
  <c r="G7" i="43" l="1"/>
  <c r="H6" i="43"/>
  <c r="I6" i="43"/>
  <c r="G6" i="43"/>
  <c r="J1636" i="35"/>
  <c r="K1636" i="35"/>
  <c r="I1636" i="35"/>
  <c r="I7" i="35"/>
  <c r="I6" i="35"/>
  <c r="J6" i="35"/>
  <c r="K6" i="35"/>
  <c r="E6" i="43"/>
  <c r="D1636" i="35" l="1"/>
  <c r="D57" i="35"/>
  <c r="E6" i="49"/>
  <c r="E6" i="11"/>
  <c r="I5" i="50" l="1"/>
  <c r="H5" i="50"/>
  <c r="G5" i="50"/>
  <c r="O758" i="9" l="1"/>
  <c r="K54" i="11" l="1"/>
  <c r="L54" i="11"/>
  <c r="E180" i="9"/>
  <c r="I180" i="9"/>
  <c r="J180" i="9"/>
  <c r="K180" i="9"/>
  <c r="P180" i="9"/>
  <c r="G186" i="43" l="1"/>
  <c r="I7" i="43" l="1"/>
  <c r="R1816" i="35" l="1"/>
  <c r="K1816" i="35"/>
  <c r="J1816" i="35"/>
  <c r="I1816" i="35"/>
  <c r="D1816" i="35"/>
  <c r="D6" i="35"/>
  <c r="N1816" i="35"/>
  <c r="M1816" i="35"/>
  <c r="L1816" i="35"/>
  <c r="H790" i="43" l="1"/>
  <c r="G790" i="43"/>
  <c r="E830" i="9"/>
  <c r="I830" i="9"/>
  <c r="J830" i="9"/>
  <c r="K830" i="9"/>
  <c r="N6" i="49" l="1"/>
  <c r="M6" i="49"/>
  <c r="J6" i="49"/>
  <c r="I6" i="49"/>
  <c r="H6" i="49"/>
  <c r="N40" i="49"/>
  <c r="M40" i="49"/>
  <c r="J40" i="49"/>
  <c r="I40" i="49"/>
  <c r="H40" i="49"/>
  <c r="E40" i="49"/>
  <c r="E195" i="11" l="1"/>
  <c r="J195" i="11"/>
  <c r="K195" i="11"/>
  <c r="L195" i="11"/>
  <c r="E163" i="11"/>
  <c r="D106" i="21" l="1"/>
  <c r="H106" i="21"/>
  <c r="I106" i="21"/>
  <c r="J106" i="21"/>
  <c r="E93" i="15"/>
  <c r="E436" i="13"/>
  <c r="K436" i="13"/>
  <c r="L436" i="13"/>
  <c r="M436" i="13"/>
  <c r="N436" i="13"/>
  <c r="P436" i="13"/>
  <c r="Q436" i="13"/>
  <c r="K232" i="13"/>
  <c r="J7" i="43" l="1"/>
  <c r="K7" i="43"/>
  <c r="N7" i="43"/>
  <c r="G211" i="43"/>
  <c r="E211" i="43"/>
  <c r="I193" i="43"/>
  <c r="H193" i="43"/>
  <c r="G193" i="43"/>
  <c r="E193" i="43"/>
  <c r="H7" i="43"/>
  <c r="E7" i="43"/>
  <c r="I158" i="43"/>
  <c r="H158" i="43"/>
  <c r="G158" i="43"/>
  <c r="E158" i="43"/>
  <c r="L79" i="11"/>
  <c r="K79" i="11"/>
  <c r="E79" i="11"/>
  <c r="I57" i="35" l="1"/>
  <c r="J57" i="35"/>
  <c r="K57" i="35"/>
  <c r="L57" i="35"/>
  <c r="M57" i="35"/>
  <c r="N57" i="35"/>
  <c r="R57" i="35"/>
  <c r="R7" i="10" l="1"/>
  <c r="R9" i="10"/>
  <c r="R11" i="10"/>
  <c r="P11" i="10"/>
  <c r="O11" i="10"/>
  <c r="N11" i="10"/>
  <c r="L11" i="10"/>
  <c r="K11" i="10"/>
  <c r="R13" i="10"/>
  <c r="P13" i="10"/>
  <c r="O13" i="10"/>
  <c r="N13" i="10"/>
  <c r="L13" i="10"/>
  <c r="K13" i="10"/>
  <c r="R16" i="10"/>
  <c r="P16" i="10"/>
  <c r="O16" i="10"/>
  <c r="N16" i="10"/>
  <c r="L16" i="10"/>
  <c r="K16" i="10"/>
  <c r="R28" i="10"/>
  <c r="P28" i="10"/>
  <c r="O28" i="10"/>
  <c r="N28" i="10"/>
  <c r="L28" i="10"/>
  <c r="K28" i="10"/>
  <c r="R25" i="10"/>
  <c r="P25" i="10"/>
  <c r="O25" i="10"/>
  <c r="N25" i="10"/>
  <c r="L25" i="10"/>
  <c r="K25" i="10"/>
  <c r="R23" i="10"/>
  <c r="P23" i="10"/>
  <c r="O23" i="10"/>
  <c r="N23" i="10"/>
  <c r="L23" i="10"/>
  <c r="R31" i="10"/>
  <c r="P31" i="10"/>
  <c r="O31" i="10"/>
  <c r="N31" i="10"/>
  <c r="L31" i="10"/>
  <c r="K31" i="10"/>
  <c r="J31" i="10"/>
  <c r="J28" i="10"/>
  <c r="J25" i="10"/>
  <c r="J23" i="10"/>
  <c r="K23" i="10"/>
  <c r="J20" i="10"/>
  <c r="J16" i="10"/>
  <c r="J11" i="10"/>
  <c r="P9" i="10"/>
  <c r="O9" i="10"/>
  <c r="N9" i="10"/>
  <c r="L9" i="10"/>
  <c r="K9" i="10"/>
  <c r="P7" i="10"/>
  <c r="O7" i="10"/>
  <c r="N7" i="10"/>
  <c r="L7" i="10"/>
  <c r="K7" i="10"/>
  <c r="J13" i="10"/>
  <c r="J9" i="10"/>
  <c r="J7" i="10"/>
  <c r="E31" i="10"/>
  <c r="E28" i="10"/>
  <c r="E25" i="10"/>
  <c r="E23" i="10"/>
  <c r="E20" i="10"/>
  <c r="E16" i="10"/>
  <c r="E13" i="10"/>
  <c r="E11" i="10"/>
  <c r="E9" i="10"/>
  <c r="E7" i="10"/>
  <c r="L5" i="16" l="1"/>
  <c r="K6" i="11"/>
  <c r="L14" i="22" l="1"/>
  <c r="K14" i="22"/>
  <c r="J14" i="22"/>
  <c r="E14" i="22"/>
  <c r="C6" i="19"/>
  <c r="N6" i="18" l="1"/>
  <c r="M6" i="18"/>
  <c r="L6" i="18"/>
  <c r="R1346" i="35"/>
  <c r="C37" i="19" l="1"/>
  <c r="E6" i="18" l="1"/>
  <c r="N134" i="18"/>
  <c r="M134" i="18"/>
  <c r="L134" i="18"/>
  <c r="E134" i="18"/>
  <c r="I509" i="17"/>
  <c r="H509" i="17"/>
  <c r="I93" i="15"/>
  <c r="J79" i="49"/>
  <c r="I79" i="49"/>
  <c r="J17" i="49"/>
  <c r="I17" i="49"/>
  <c r="K1346" i="35"/>
  <c r="J1346" i="35"/>
  <c r="I1346" i="35"/>
  <c r="D1346" i="35"/>
  <c r="M109" i="13"/>
  <c r="L109" i="13"/>
  <c r="H17" i="49"/>
  <c r="E17" i="49"/>
  <c r="K109" i="13"/>
  <c r="I790" i="43" l="1"/>
  <c r="I731" i="43"/>
  <c r="H731" i="43"/>
  <c r="G731" i="43"/>
  <c r="E731" i="43"/>
  <c r="I718" i="43"/>
  <c r="H718" i="43"/>
  <c r="G718" i="43"/>
  <c r="E718" i="43"/>
  <c r="I690" i="43"/>
  <c r="H690" i="43"/>
  <c r="G690" i="43"/>
  <c r="E690" i="43"/>
  <c r="I657" i="43"/>
  <c r="H657" i="43"/>
  <c r="G657" i="43"/>
  <c r="E657" i="43"/>
  <c r="I542" i="43"/>
  <c r="H542" i="43"/>
  <c r="G542" i="43"/>
  <c r="E542" i="43"/>
  <c r="I186" i="43"/>
  <c r="H186" i="43"/>
  <c r="I98" i="43"/>
  <c r="H98" i="43"/>
  <c r="G98" i="43"/>
  <c r="E98" i="43"/>
  <c r="J40" i="28"/>
  <c r="I40" i="28"/>
  <c r="L19" i="22"/>
  <c r="K19" i="22"/>
  <c r="J5" i="21"/>
  <c r="I5" i="21"/>
  <c r="I15" i="21"/>
  <c r="J15" i="21"/>
  <c r="M6" i="20"/>
  <c r="L6" i="20"/>
  <c r="K6" i="20"/>
  <c r="E6" i="20"/>
  <c r="M32" i="20"/>
  <c r="L32" i="20"/>
  <c r="M22" i="20"/>
  <c r="L22" i="20"/>
  <c r="K22" i="20"/>
  <c r="E22" i="20"/>
  <c r="H6" i="19"/>
  <c r="G6" i="19"/>
  <c r="H60" i="19"/>
  <c r="G60" i="19"/>
  <c r="F60" i="19"/>
  <c r="C60" i="19"/>
  <c r="H37" i="19"/>
  <c r="G37" i="19"/>
  <c r="F37" i="19"/>
  <c r="N390" i="18"/>
  <c r="M390" i="18"/>
  <c r="N380" i="18"/>
  <c r="M380" i="18"/>
  <c r="L380" i="18"/>
  <c r="E380" i="18"/>
  <c r="I686" i="17"/>
  <c r="H686" i="17"/>
  <c r="G509" i="17"/>
  <c r="D509" i="17"/>
  <c r="I215" i="17"/>
  <c r="H215" i="17"/>
  <c r="I7" i="17"/>
  <c r="H7" i="17"/>
  <c r="L209" i="11"/>
  <c r="K209" i="11"/>
  <c r="M748" i="13"/>
  <c r="L748" i="13"/>
  <c r="J10" i="49"/>
  <c r="I10" i="49"/>
  <c r="J493" i="15"/>
  <c r="I493" i="15"/>
  <c r="J93" i="15"/>
  <c r="J71" i="15"/>
  <c r="I71" i="15"/>
  <c r="M47" i="16"/>
  <c r="L47" i="16"/>
  <c r="K47" i="16"/>
  <c r="K21" i="16"/>
  <c r="M5" i="16"/>
  <c r="K5" i="16"/>
  <c r="E5" i="16"/>
  <c r="E47" i="16"/>
  <c r="H71" i="15"/>
  <c r="E71" i="15"/>
  <c r="H79" i="49"/>
  <c r="E79" i="49"/>
  <c r="E109" i="13"/>
  <c r="E5" i="13"/>
  <c r="L6" i="11"/>
  <c r="L74" i="11"/>
  <c r="K74" i="11"/>
  <c r="L70" i="11"/>
  <c r="K70" i="11"/>
  <c r="J74" i="11"/>
  <c r="J70" i="11"/>
  <c r="E74" i="11"/>
  <c r="E70" i="11"/>
  <c r="L6" i="10"/>
  <c r="K6" i="10"/>
  <c r="K6" i="9"/>
  <c r="J6" i="9"/>
  <c r="E6" i="9"/>
  <c r="K749" i="9"/>
  <c r="J749" i="9"/>
  <c r="I749" i="9"/>
  <c r="K620" i="9"/>
  <c r="J620" i="9"/>
  <c r="I620" i="9"/>
  <c r="K582" i="9"/>
  <c r="J582" i="9"/>
  <c r="I582" i="9"/>
  <c r="K245" i="9"/>
  <c r="J245" i="9"/>
  <c r="I245" i="9"/>
  <c r="E749" i="9"/>
  <c r="E620" i="9"/>
  <c r="E582" i="9"/>
  <c r="E245" i="9"/>
  <c r="E6" i="10" l="1"/>
  <c r="J19" i="22"/>
  <c r="K32" i="20"/>
  <c r="K40" i="16" l="1"/>
  <c r="K30" i="16"/>
  <c r="K23" i="16"/>
  <c r="K6" i="16" l="1"/>
  <c r="E19" i="22" l="1"/>
  <c r="E228" i="8" l="1"/>
  <c r="N851" i="13" l="1"/>
  <c r="Q851" i="13"/>
  <c r="P851" i="13"/>
  <c r="M851" i="13"/>
  <c r="L851" i="13"/>
  <c r="K851" i="13"/>
  <c r="E851" i="13"/>
  <c r="P748" i="13" l="1"/>
  <c r="K748" i="13"/>
  <c r="N748" i="13"/>
  <c r="Q748" i="13"/>
  <c r="J6" i="26" l="1"/>
  <c r="H5" i="21"/>
  <c r="H15" i="21"/>
  <c r="L390" i="18"/>
  <c r="G686" i="17"/>
  <c r="H493" i="15"/>
  <c r="H93" i="15"/>
  <c r="H10" i="49" l="1"/>
  <c r="J6" i="10"/>
  <c r="D5" i="21" l="1"/>
  <c r="D7" i="35"/>
  <c r="E6" i="8"/>
  <c r="Z7" i="43"/>
  <c r="T7" i="43"/>
  <c r="E48" i="43"/>
  <c r="J297" i="21" l="1"/>
  <c r="I297" i="21"/>
  <c r="H297" i="21"/>
  <c r="D297" i="21"/>
  <c r="H200" i="19"/>
  <c r="G200" i="19"/>
  <c r="F200" i="19"/>
  <c r="C200" i="19"/>
  <c r="N496" i="18"/>
  <c r="M496" i="18"/>
  <c r="L496" i="18"/>
  <c r="E496" i="18"/>
  <c r="M686" i="17"/>
  <c r="L686" i="17"/>
  <c r="K686" i="17"/>
  <c r="J686" i="17"/>
  <c r="E493" i="15"/>
  <c r="L352" i="11"/>
  <c r="K352" i="11"/>
  <c r="J352" i="11"/>
  <c r="E352" i="11"/>
  <c r="P1071" i="9"/>
  <c r="K1071" i="9"/>
  <c r="J1071" i="9"/>
  <c r="I1071" i="9"/>
  <c r="E1071" i="9"/>
  <c r="N260" i="8"/>
  <c r="M260" i="8"/>
  <c r="L260" i="8"/>
  <c r="E260" i="8"/>
  <c r="N228" i="8"/>
  <c r="M228" i="8"/>
  <c r="L228" i="8"/>
  <c r="N844" i="43" l="1"/>
  <c r="I844" i="43"/>
  <c r="H844" i="43"/>
  <c r="E844" i="43"/>
  <c r="G844" i="43"/>
  <c r="AG40" i="28"/>
  <c r="K40" i="28"/>
  <c r="H40" i="28"/>
  <c r="E40" i="28"/>
  <c r="L19" i="27"/>
  <c r="K19" i="27"/>
  <c r="J19" i="27"/>
  <c r="D19" i="27"/>
  <c r="L97" i="30"/>
  <c r="K97" i="30"/>
  <c r="J97" i="30"/>
  <c r="J248" i="21"/>
  <c r="I248" i="21"/>
  <c r="H248" i="21"/>
  <c r="D248" i="21"/>
  <c r="E32" i="20"/>
  <c r="H182" i="19"/>
  <c r="G182" i="19"/>
  <c r="F182" i="19"/>
  <c r="C182" i="19"/>
  <c r="N466" i="18"/>
  <c r="M466" i="18"/>
  <c r="L466" i="18"/>
  <c r="E466" i="18"/>
  <c r="R1636" i="35"/>
  <c r="N1636" i="35"/>
  <c r="M1636" i="35"/>
  <c r="L1636" i="35"/>
  <c r="I638" i="17"/>
  <c r="H638" i="17"/>
  <c r="G638" i="17"/>
  <c r="D638" i="17"/>
  <c r="M59" i="16"/>
  <c r="L59" i="16"/>
  <c r="K59" i="16"/>
  <c r="E59" i="16"/>
  <c r="J441" i="15"/>
  <c r="I441" i="15"/>
  <c r="H441" i="15"/>
  <c r="E441" i="15"/>
  <c r="N79" i="49"/>
  <c r="M79" i="49"/>
  <c r="Q18" i="12"/>
  <c r="P905" i="9"/>
  <c r="K905" i="9"/>
  <c r="J905" i="9"/>
  <c r="I905" i="9"/>
  <c r="E905" i="9"/>
  <c r="E790" i="43" l="1"/>
  <c r="L91" i="30"/>
  <c r="K91" i="30"/>
  <c r="J91" i="30"/>
  <c r="H91" i="30"/>
  <c r="G91" i="30"/>
  <c r="E91" i="30"/>
  <c r="N31" i="23"/>
  <c r="M31" i="23"/>
  <c r="L31" i="23"/>
  <c r="E31" i="23"/>
  <c r="J229" i="21"/>
  <c r="I229" i="21"/>
  <c r="H229" i="21"/>
  <c r="D229" i="21"/>
  <c r="M27" i="20"/>
  <c r="L27" i="20"/>
  <c r="K27" i="20"/>
  <c r="E27" i="20"/>
  <c r="H168" i="19"/>
  <c r="G168" i="19"/>
  <c r="F168" i="19"/>
  <c r="C168" i="19"/>
  <c r="N438" i="18"/>
  <c r="M438" i="18"/>
  <c r="L438" i="18"/>
  <c r="E438" i="18"/>
  <c r="R1572" i="35"/>
  <c r="N1572" i="35"/>
  <c r="M1572" i="35"/>
  <c r="L1572" i="35"/>
  <c r="K1572" i="35"/>
  <c r="J1572" i="35"/>
  <c r="I1572" i="35"/>
  <c r="D1572" i="35"/>
  <c r="M53" i="16"/>
  <c r="L53" i="16"/>
  <c r="K53" i="16"/>
  <c r="E53" i="16"/>
  <c r="J411" i="15"/>
  <c r="I411" i="15"/>
  <c r="H411" i="15"/>
  <c r="E411" i="15"/>
  <c r="N68" i="49"/>
  <c r="M68" i="49"/>
  <c r="J68" i="49"/>
  <c r="I68" i="49"/>
  <c r="H68" i="49"/>
  <c r="E68" i="49"/>
  <c r="Q687" i="13"/>
  <c r="P687" i="13"/>
  <c r="N687" i="13"/>
  <c r="M687" i="13"/>
  <c r="L687" i="13"/>
  <c r="K687" i="13"/>
  <c r="E687" i="13"/>
  <c r="L282" i="11"/>
  <c r="K282" i="11"/>
  <c r="J282" i="11"/>
  <c r="E282" i="11"/>
  <c r="N195" i="8"/>
  <c r="M195" i="8"/>
  <c r="L195" i="8"/>
  <c r="E195" i="8"/>
  <c r="L15" i="27" l="1"/>
  <c r="K15" i="27"/>
  <c r="J15" i="27"/>
  <c r="D15" i="27"/>
  <c r="L16" i="26"/>
  <c r="K16" i="26"/>
  <c r="J16" i="26"/>
  <c r="E16" i="26"/>
  <c r="L86" i="30"/>
  <c r="K86" i="30"/>
  <c r="J86" i="30"/>
  <c r="E86" i="30"/>
  <c r="J191" i="21"/>
  <c r="I191" i="21"/>
  <c r="H191" i="21"/>
  <c r="D191" i="21"/>
  <c r="H159" i="19"/>
  <c r="G159" i="19"/>
  <c r="F159" i="19"/>
  <c r="C159" i="19"/>
  <c r="N413" i="18"/>
  <c r="M413" i="18"/>
  <c r="L413" i="18"/>
  <c r="E413" i="18"/>
  <c r="N1346" i="35"/>
  <c r="M1346" i="35"/>
  <c r="L1346" i="35"/>
  <c r="J373" i="15"/>
  <c r="I373" i="15"/>
  <c r="H373" i="15"/>
  <c r="E373" i="15"/>
  <c r="N57" i="49"/>
  <c r="M57" i="49"/>
  <c r="J57" i="49"/>
  <c r="I57" i="49"/>
  <c r="H57" i="49"/>
  <c r="E57" i="49"/>
  <c r="Q640" i="13"/>
  <c r="P640" i="13"/>
  <c r="N640" i="13"/>
  <c r="M640" i="13"/>
  <c r="L640" i="13"/>
  <c r="K640" i="13"/>
  <c r="E640" i="13"/>
  <c r="L253" i="11"/>
  <c r="K253" i="11"/>
  <c r="J253" i="11"/>
  <c r="E253" i="11"/>
  <c r="P749" i="9"/>
  <c r="Y82" i="30" l="1"/>
  <c r="X82" i="30"/>
  <c r="W82" i="30"/>
  <c r="V82" i="30"/>
  <c r="U82" i="30"/>
  <c r="T82" i="30"/>
  <c r="L82" i="30"/>
  <c r="K82" i="30"/>
  <c r="J82" i="30"/>
  <c r="E82" i="30"/>
  <c r="AI24" i="23"/>
  <c r="AH24" i="23"/>
  <c r="AH21" i="23" s="1"/>
  <c r="AG24" i="23"/>
  <c r="AG21" i="23" s="1"/>
  <c r="AF24" i="23"/>
  <c r="AF21" i="23" s="1"/>
  <c r="AE24" i="23"/>
  <c r="AE21" i="23" s="1"/>
  <c r="AD24" i="23"/>
  <c r="AD21" i="23" s="1"/>
  <c r="AC24" i="23"/>
  <c r="AC21" i="23" s="1"/>
  <c r="AA24" i="23"/>
  <c r="AA21" i="23" s="1"/>
  <c r="Z24" i="23"/>
  <c r="Z21" i="23" s="1"/>
  <c r="X24" i="23"/>
  <c r="W24" i="23"/>
  <c r="V24" i="23"/>
  <c r="U24" i="23"/>
  <c r="T24" i="23"/>
  <c r="S24" i="23"/>
  <c r="R24" i="23"/>
  <c r="Q24" i="23"/>
  <c r="P24" i="23"/>
  <c r="O24" i="23"/>
  <c r="O21" i="23" s="1"/>
  <c r="N24" i="23"/>
  <c r="M24" i="23"/>
  <c r="L24" i="23"/>
  <c r="E24" i="23"/>
  <c r="J175" i="21"/>
  <c r="I175" i="21"/>
  <c r="H175" i="21"/>
  <c r="D175" i="21"/>
  <c r="H151" i="19"/>
  <c r="G151" i="19"/>
  <c r="F151" i="19"/>
  <c r="C151" i="19"/>
  <c r="E390" i="18"/>
  <c r="R1196" i="35"/>
  <c r="N1196" i="35"/>
  <c r="M1196" i="35"/>
  <c r="L1196" i="35"/>
  <c r="K1196" i="35"/>
  <c r="J1196" i="35"/>
  <c r="I1196" i="35"/>
  <c r="D1196" i="35"/>
  <c r="M509" i="17"/>
  <c r="L509" i="17"/>
  <c r="K509" i="17"/>
  <c r="J509" i="17"/>
  <c r="BD44" i="16"/>
  <c r="BC44" i="16"/>
  <c r="BB44" i="16"/>
  <c r="BA44" i="16"/>
  <c r="AZ44" i="16"/>
  <c r="AY44" i="16"/>
  <c r="AX44" i="16"/>
  <c r="AW44" i="16"/>
  <c r="AV44" i="16"/>
  <c r="AU44" i="16"/>
  <c r="AT44" i="16"/>
  <c r="AS44" i="16"/>
  <c r="AR44" i="16"/>
  <c r="AQ44" i="16"/>
  <c r="AP44" i="16"/>
  <c r="AO44" i="16"/>
  <c r="AN44" i="16"/>
  <c r="AM44" i="16"/>
  <c r="AL44" i="16"/>
  <c r="AK44" i="16"/>
  <c r="AJ44" i="16"/>
  <c r="AH44" i="16"/>
  <c r="AG44" i="16"/>
  <c r="AF44" i="16"/>
  <c r="AE44" i="16"/>
  <c r="AD44" i="16"/>
  <c r="AC44" i="16"/>
  <c r="S44" i="16"/>
  <c r="R44" i="16"/>
  <c r="Q44" i="16"/>
  <c r="P44" i="16"/>
  <c r="M44" i="16"/>
  <c r="L44" i="16"/>
  <c r="K44" i="16"/>
  <c r="E44" i="16"/>
  <c r="J346" i="15"/>
  <c r="I346" i="15"/>
  <c r="H346" i="15"/>
  <c r="E346" i="15"/>
  <c r="N48" i="49"/>
  <c r="M48" i="49"/>
  <c r="J48" i="49"/>
  <c r="I48" i="49"/>
  <c r="H48" i="49"/>
  <c r="E48" i="49"/>
  <c r="Q582" i="13"/>
  <c r="P582" i="13"/>
  <c r="N582" i="13"/>
  <c r="M582" i="13"/>
  <c r="L582" i="13"/>
  <c r="K582" i="13"/>
  <c r="E582" i="13"/>
  <c r="P646" i="9"/>
  <c r="E646" i="9"/>
  <c r="J153" i="21" l="1"/>
  <c r="I153" i="21"/>
  <c r="H153" i="21"/>
  <c r="D153" i="21"/>
  <c r="Q143" i="19"/>
  <c r="H143" i="19"/>
  <c r="G143" i="19"/>
  <c r="F143" i="19"/>
  <c r="C143" i="19"/>
  <c r="J957" i="35"/>
  <c r="R957" i="35"/>
  <c r="I957" i="35"/>
  <c r="D957" i="35"/>
  <c r="I477" i="17"/>
  <c r="H477" i="17"/>
  <c r="G477" i="17"/>
  <c r="D477" i="17"/>
  <c r="J306" i="15"/>
  <c r="I306" i="15"/>
  <c r="H306" i="15"/>
  <c r="E306" i="15"/>
  <c r="Q548" i="13"/>
  <c r="P548" i="13"/>
  <c r="N548" i="13"/>
  <c r="M548" i="13"/>
  <c r="L548" i="13"/>
  <c r="K548" i="13"/>
  <c r="E548" i="13"/>
  <c r="J209" i="11"/>
  <c r="E209" i="11"/>
  <c r="P620" i="9"/>
  <c r="K957" i="35" l="1"/>
  <c r="L957" i="35"/>
  <c r="M957" i="35"/>
  <c r="N957" i="35" l="1"/>
  <c r="AZ12" i="26" l="1"/>
  <c r="AY12" i="26"/>
  <c r="AX12" i="26"/>
  <c r="AW12" i="26"/>
  <c r="AV12" i="26"/>
  <c r="AU12" i="26"/>
  <c r="AT12" i="26"/>
  <c r="AS12" i="26"/>
  <c r="AR12" i="26"/>
  <c r="AQ12" i="26"/>
  <c r="AP12" i="26"/>
  <c r="AO12" i="26"/>
  <c r="AN12" i="26"/>
  <c r="AM12" i="26"/>
  <c r="AL12" i="26"/>
  <c r="AK12" i="26"/>
  <c r="AJ12" i="26"/>
  <c r="AI12" i="26"/>
  <c r="AH12" i="26"/>
  <c r="AG12" i="26"/>
  <c r="AF12" i="26"/>
  <c r="AE12" i="26"/>
  <c r="AC12" i="26"/>
  <c r="AB12" i="26"/>
  <c r="AA12" i="26"/>
  <c r="Z12" i="26"/>
  <c r="Y12" i="26"/>
  <c r="X12" i="26"/>
  <c r="V12" i="26"/>
  <c r="U12" i="26"/>
  <c r="R12" i="26"/>
  <c r="L12" i="26"/>
  <c r="K12" i="26"/>
  <c r="J12" i="26"/>
  <c r="E12" i="26"/>
  <c r="L78" i="30"/>
  <c r="K78" i="30"/>
  <c r="J78" i="30"/>
  <c r="E78" i="30"/>
  <c r="M30" i="22"/>
  <c r="L30" i="22"/>
  <c r="K30" i="22"/>
  <c r="J30" i="22"/>
  <c r="E30" i="22"/>
  <c r="AM18" i="20"/>
  <c r="M18" i="20"/>
  <c r="L18" i="20"/>
  <c r="K18" i="20"/>
  <c r="E18" i="20"/>
  <c r="H134" i="19"/>
  <c r="G134" i="19"/>
  <c r="F134" i="19"/>
  <c r="C134" i="19"/>
  <c r="N362" i="18"/>
  <c r="M362" i="18"/>
  <c r="L362" i="18"/>
  <c r="E362" i="18"/>
  <c r="M40" i="16"/>
  <c r="L40" i="16"/>
  <c r="E40" i="16"/>
  <c r="J291" i="15"/>
  <c r="I291" i="15"/>
  <c r="H291" i="15"/>
  <c r="E291" i="15"/>
  <c r="P582" i="9"/>
  <c r="I5" i="42" l="1"/>
  <c r="H5" i="42"/>
  <c r="G5" i="42"/>
  <c r="H5" i="41"/>
  <c r="G5" i="41"/>
  <c r="F5" i="41"/>
  <c r="I5" i="40"/>
  <c r="H5" i="40"/>
  <c r="G5" i="40"/>
  <c r="J28" i="28"/>
  <c r="I28" i="28"/>
  <c r="H28" i="28"/>
  <c r="E28" i="28"/>
  <c r="L68" i="30"/>
  <c r="K68" i="30"/>
  <c r="J68" i="30"/>
  <c r="E68" i="30"/>
  <c r="O18" i="23"/>
  <c r="N18" i="23"/>
  <c r="M18" i="23"/>
  <c r="L18" i="23"/>
  <c r="E18" i="23"/>
  <c r="M25" i="22"/>
  <c r="L25" i="22"/>
  <c r="K25" i="22"/>
  <c r="J25" i="22"/>
  <c r="E25" i="22"/>
  <c r="BD12" i="20"/>
  <c r="AP12" i="20"/>
  <c r="AO12" i="20"/>
  <c r="AM12" i="20"/>
  <c r="AF12" i="20"/>
  <c r="AE12" i="20"/>
  <c r="AC12" i="20"/>
  <c r="AB12" i="20"/>
  <c r="AA12" i="20"/>
  <c r="Y12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E12" i="20"/>
  <c r="H123" i="19"/>
  <c r="G123" i="19"/>
  <c r="F123" i="19"/>
  <c r="C123" i="19"/>
  <c r="AL341" i="18"/>
  <c r="AK341" i="18"/>
  <c r="AJ341" i="18"/>
  <c r="AI341" i="18"/>
  <c r="AH341" i="18"/>
  <c r="AG341" i="18"/>
  <c r="AF341" i="18"/>
  <c r="AD341" i="18"/>
  <c r="AC341" i="18"/>
  <c r="AA341" i="18"/>
  <c r="N341" i="18"/>
  <c r="M341" i="18"/>
  <c r="L341" i="18"/>
  <c r="E341" i="18"/>
  <c r="M401" i="17"/>
  <c r="L401" i="17"/>
  <c r="K401" i="17"/>
  <c r="J401" i="17"/>
  <c r="I401" i="17"/>
  <c r="H401" i="17"/>
  <c r="AI30" i="16"/>
  <c r="AH30" i="16"/>
  <c r="AG30" i="16"/>
  <c r="AF30" i="16"/>
  <c r="AE30" i="16"/>
  <c r="AD30" i="16"/>
  <c r="AC30" i="16"/>
  <c r="S30" i="16"/>
  <c r="R30" i="16"/>
  <c r="Q30" i="16"/>
  <c r="P30" i="16"/>
  <c r="M30" i="16"/>
  <c r="L30" i="16"/>
  <c r="E30" i="16"/>
  <c r="N35" i="49"/>
  <c r="M35" i="49"/>
  <c r="J35" i="49"/>
  <c r="I35" i="49"/>
  <c r="H35" i="49"/>
  <c r="E35" i="49"/>
  <c r="AH13" i="12"/>
  <c r="W13" i="12"/>
  <c r="V13" i="12"/>
  <c r="M13" i="12"/>
  <c r="L13" i="12"/>
  <c r="K13" i="12"/>
  <c r="D13" i="12"/>
  <c r="L163" i="11"/>
  <c r="K163" i="11"/>
  <c r="AB20" i="10"/>
  <c r="R20" i="10"/>
  <c r="Q20" i="10"/>
  <c r="P20" i="10"/>
  <c r="O20" i="10"/>
  <c r="N20" i="10"/>
  <c r="L20" i="10"/>
  <c r="K20" i="10"/>
  <c r="AB507" i="9"/>
  <c r="AA507" i="9"/>
  <c r="Z507" i="9"/>
  <c r="Y507" i="9"/>
  <c r="X507" i="9"/>
  <c r="W507" i="9"/>
  <c r="V507" i="9"/>
  <c r="R507" i="9"/>
  <c r="Q507" i="9"/>
  <c r="P507" i="9"/>
  <c r="O507" i="9"/>
  <c r="N507" i="9"/>
  <c r="K507" i="9"/>
  <c r="J507" i="9"/>
  <c r="I507" i="9"/>
  <c r="E507" i="9"/>
  <c r="I220" i="43" l="1"/>
  <c r="H220" i="43"/>
  <c r="G220" i="43"/>
  <c r="E220" i="43"/>
  <c r="K18" i="28"/>
  <c r="J18" i="28"/>
  <c r="I18" i="28"/>
  <c r="H18" i="28"/>
  <c r="E18" i="28"/>
  <c r="L8" i="26"/>
  <c r="K8" i="26"/>
  <c r="J8" i="26"/>
  <c r="E8" i="26"/>
  <c r="L58" i="30"/>
  <c r="K58" i="30"/>
  <c r="J58" i="30"/>
  <c r="E58" i="30"/>
  <c r="J50" i="21"/>
  <c r="I50" i="21"/>
  <c r="H50" i="21"/>
  <c r="F6" i="19"/>
  <c r="H70" i="19"/>
  <c r="G70" i="19"/>
  <c r="R200" i="35"/>
  <c r="N200" i="35"/>
  <c r="M200" i="35"/>
  <c r="L200" i="35"/>
  <c r="I200" i="35"/>
  <c r="D200" i="35"/>
  <c r="I259" i="17"/>
  <c r="H259" i="17"/>
  <c r="M23" i="16"/>
  <c r="L23" i="16"/>
  <c r="E23" i="16"/>
  <c r="M17" i="49"/>
  <c r="N17" i="49"/>
  <c r="Q232" i="13"/>
  <c r="P232" i="13"/>
  <c r="N232" i="13"/>
  <c r="M232" i="13"/>
  <c r="L232" i="13"/>
  <c r="E232" i="13"/>
  <c r="J255" i="9"/>
  <c r="E255" i="9"/>
  <c r="N39" i="8"/>
  <c r="M39" i="8"/>
  <c r="L39" i="8"/>
  <c r="E39" i="8"/>
  <c r="K200" i="35" l="1"/>
  <c r="J200" i="35"/>
  <c r="F70" i="19"/>
  <c r="J46" i="21" l="1"/>
  <c r="I46" i="21"/>
  <c r="H46" i="21"/>
  <c r="D46" i="21"/>
  <c r="N218" i="18"/>
  <c r="M218" i="18"/>
  <c r="L218" i="18"/>
  <c r="E218" i="18"/>
  <c r="I243" i="17"/>
  <c r="H243" i="17"/>
  <c r="J89" i="15"/>
  <c r="I89" i="15"/>
  <c r="H89" i="15"/>
  <c r="E89" i="15"/>
  <c r="Q223" i="13"/>
  <c r="P223" i="13"/>
  <c r="N223" i="13"/>
  <c r="M223" i="13"/>
  <c r="L223" i="13"/>
  <c r="K223" i="13"/>
  <c r="E223" i="13"/>
  <c r="P245" i="9"/>
  <c r="AU41" i="21" l="1"/>
  <c r="AT41" i="21"/>
  <c r="AS41" i="21"/>
  <c r="AR41" i="21"/>
  <c r="AQ41" i="21"/>
  <c r="AP41" i="21"/>
  <c r="AO41" i="21"/>
  <c r="AN41" i="21"/>
  <c r="AM41" i="21"/>
  <c r="AL41" i="21"/>
  <c r="AK41" i="21"/>
  <c r="AJ41" i="21"/>
  <c r="AI41" i="21"/>
  <c r="AH41" i="21"/>
  <c r="AG41" i="21"/>
  <c r="AF41" i="21"/>
  <c r="AE41" i="21"/>
  <c r="AD41" i="21"/>
  <c r="AC41" i="21"/>
  <c r="AB41" i="21"/>
  <c r="AA41" i="21"/>
  <c r="Z41" i="21"/>
  <c r="Y41" i="21"/>
  <c r="W41" i="21"/>
  <c r="V41" i="21"/>
  <c r="U41" i="21"/>
  <c r="T41" i="21"/>
  <c r="R41" i="21"/>
  <c r="J41" i="21"/>
  <c r="I41" i="21"/>
  <c r="H41" i="21"/>
  <c r="D41" i="21"/>
  <c r="H57" i="19"/>
  <c r="G57" i="19"/>
  <c r="F57" i="19"/>
  <c r="C57" i="19"/>
  <c r="N205" i="18"/>
  <c r="M205" i="18"/>
  <c r="L205" i="18"/>
  <c r="E205" i="18"/>
  <c r="R163" i="35"/>
  <c r="N163" i="35"/>
  <c r="M163" i="35"/>
  <c r="L163" i="35"/>
  <c r="K163" i="35"/>
  <c r="J163" i="35"/>
  <c r="I163" i="35"/>
  <c r="D163" i="35"/>
  <c r="I6" i="17"/>
  <c r="J82" i="15"/>
  <c r="I82" i="15"/>
  <c r="H82" i="15"/>
  <c r="E82" i="15"/>
  <c r="Q205" i="13"/>
  <c r="P205" i="13"/>
  <c r="N205" i="13"/>
  <c r="M205" i="13"/>
  <c r="L205" i="13"/>
  <c r="K205" i="13"/>
  <c r="E205" i="13"/>
  <c r="P218" i="9"/>
  <c r="K218" i="9"/>
  <c r="J218" i="9"/>
  <c r="I218" i="9"/>
  <c r="E218" i="9"/>
  <c r="N33" i="8"/>
  <c r="M33" i="8"/>
  <c r="L33" i="8"/>
  <c r="E33" i="8"/>
  <c r="I231" i="17" l="1"/>
  <c r="H231" i="17"/>
  <c r="H6" i="17"/>
  <c r="E186" i="43"/>
  <c r="J35" i="21"/>
  <c r="I35" i="21"/>
  <c r="H35" i="21"/>
  <c r="D35" i="21"/>
  <c r="H54" i="19"/>
  <c r="G54" i="19"/>
  <c r="F54" i="19"/>
  <c r="C54" i="19"/>
  <c r="N185" i="18"/>
  <c r="M185" i="18"/>
  <c r="L185" i="18"/>
  <c r="E185" i="18"/>
  <c r="R148" i="35"/>
  <c r="N148" i="35"/>
  <c r="M148" i="35"/>
  <c r="L148" i="35"/>
  <c r="K148" i="35"/>
  <c r="J148" i="35"/>
  <c r="I148" i="35"/>
  <c r="D148" i="35"/>
  <c r="J75" i="15"/>
  <c r="I75" i="15"/>
  <c r="H75" i="15"/>
  <c r="E75" i="15"/>
  <c r="P203" i="9"/>
  <c r="K203" i="9"/>
  <c r="J203" i="9"/>
  <c r="I203" i="9"/>
  <c r="E203" i="9"/>
  <c r="N29" i="8"/>
  <c r="M29" i="8"/>
  <c r="L29" i="8"/>
  <c r="E29" i="8"/>
  <c r="L55" i="30" l="1"/>
  <c r="K55" i="30"/>
  <c r="J55" i="30"/>
  <c r="E55" i="30"/>
  <c r="J31" i="21"/>
  <c r="I31" i="21"/>
  <c r="H31" i="21"/>
  <c r="D31" i="21"/>
  <c r="H50" i="19"/>
  <c r="G50" i="19"/>
  <c r="F50" i="19"/>
  <c r="C50" i="19"/>
  <c r="N174" i="18"/>
  <c r="M174" i="18"/>
  <c r="L174" i="18"/>
  <c r="E174" i="18"/>
  <c r="R121" i="35"/>
  <c r="N121" i="35"/>
  <c r="M121" i="35"/>
  <c r="L121" i="35"/>
  <c r="K121" i="35"/>
  <c r="J121" i="35"/>
  <c r="I121" i="35"/>
  <c r="D121" i="35"/>
  <c r="I195" i="17"/>
  <c r="H195" i="17"/>
  <c r="M21" i="16"/>
  <c r="L21" i="16"/>
  <c r="E21" i="16"/>
  <c r="L63" i="11"/>
  <c r="K63" i="11"/>
  <c r="E63" i="11"/>
  <c r="N26" i="8"/>
  <c r="M26" i="8"/>
  <c r="L26" i="8"/>
  <c r="E26" i="8"/>
  <c r="J63" i="11" l="1"/>
  <c r="I139" i="43"/>
  <c r="H139" i="43"/>
  <c r="G139" i="43"/>
  <c r="E139" i="43"/>
  <c r="L50" i="30"/>
  <c r="K50" i="30"/>
  <c r="J50" i="30"/>
  <c r="E50" i="30"/>
  <c r="L11" i="22"/>
  <c r="K11" i="22"/>
  <c r="J11" i="22"/>
  <c r="E11" i="22"/>
  <c r="J23" i="21"/>
  <c r="I23" i="21"/>
  <c r="H23" i="21"/>
  <c r="D23" i="21"/>
  <c r="H44" i="19"/>
  <c r="G44" i="19"/>
  <c r="F44" i="19"/>
  <c r="C44" i="19"/>
  <c r="N151" i="18"/>
  <c r="M151" i="18"/>
  <c r="L151" i="18"/>
  <c r="E151" i="18"/>
  <c r="I164" i="17"/>
  <c r="H164" i="17"/>
  <c r="M17" i="16"/>
  <c r="L17" i="16"/>
  <c r="K17" i="16"/>
  <c r="E17" i="16"/>
  <c r="J66" i="15"/>
  <c r="I66" i="15"/>
  <c r="H66" i="15"/>
  <c r="E66" i="15"/>
  <c r="Q138" i="13"/>
  <c r="P138" i="13"/>
  <c r="N138" i="13"/>
  <c r="M138" i="13"/>
  <c r="L138" i="13"/>
  <c r="K138" i="13"/>
  <c r="P149" i="9"/>
  <c r="K149" i="9"/>
  <c r="J149" i="9"/>
  <c r="I149" i="9"/>
  <c r="E149" i="9"/>
  <c r="N21" i="8"/>
  <c r="M21" i="8"/>
  <c r="L21" i="8"/>
  <c r="E21" i="8"/>
  <c r="N11" i="23" l="1"/>
  <c r="M11" i="23"/>
  <c r="L11" i="23"/>
  <c r="E11" i="23"/>
  <c r="L8" i="22"/>
  <c r="K8" i="22"/>
  <c r="J8" i="22"/>
  <c r="E8" i="22"/>
  <c r="J19" i="21"/>
  <c r="I19" i="21"/>
  <c r="H19" i="21"/>
  <c r="D19" i="21"/>
  <c r="R53" i="35"/>
  <c r="N53" i="35"/>
  <c r="M53" i="35"/>
  <c r="L53" i="35"/>
  <c r="K53" i="35"/>
  <c r="J53" i="35"/>
  <c r="I53" i="35"/>
  <c r="D53" i="35"/>
  <c r="M144" i="17"/>
  <c r="L144" i="17"/>
  <c r="K144" i="17"/>
  <c r="J144" i="17"/>
  <c r="I144" i="17"/>
  <c r="H144" i="17"/>
  <c r="M12" i="16"/>
  <c r="L12" i="16"/>
  <c r="K12" i="16"/>
  <c r="E12" i="16"/>
  <c r="N10" i="49"/>
  <c r="M10" i="49"/>
  <c r="E10" i="49"/>
  <c r="Q109" i="13"/>
  <c r="P109" i="13"/>
  <c r="N109" i="13"/>
  <c r="L39" i="11"/>
  <c r="K39" i="11"/>
  <c r="J39" i="11"/>
  <c r="E39" i="11"/>
  <c r="N15" i="8"/>
  <c r="M15" i="8"/>
  <c r="L15" i="8"/>
  <c r="E15" i="8"/>
  <c r="U48" i="43" l="1"/>
  <c r="R48" i="43"/>
  <c r="P48" i="43"/>
  <c r="N48" i="43"/>
  <c r="K48" i="43"/>
  <c r="J48" i="43"/>
  <c r="I48" i="43"/>
  <c r="H48" i="43"/>
  <c r="G48" i="43"/>
  <c r="L41" i="30"/>
  <c r="K41" i="30"/>
  <c r="J41" i="30"/>
  <c r="E41" i="30"/>
  <c r="N8" i="23"/>
  <c r="N6" i="23" s="1"/>
  <c r="M8" i="23"/>
  <c r="M6" i="23" s="1"/>
  <c r="L8" i="23"/>
  <c r="E8" i="23"/>
  <c r="D15" i="21"/>
  <c r="H23" i="19"/>
  <c r="G23" i="19"/>
  <c r="F23" i="19"/>
  <c r="C23" i="19"/>
  <c r="N105" i="18"/>
  <c r="M105" i="18"/>
  <c r="L105" i="18"/>
  <c r="E105" i="18"/>
  <c r="M9" i="16"/>
  <c r="L9" i="16"/>
  <c r="K9" i="16"/>
  <c r="E9" i="16"/>
  <c r="J56" i="15"/>
  <c r="I56" i="15"/>
  <c r="H56" i="15"/>
  <c r="E56" i="15"/>
  <c r="Q72" i="13"/>
  <c r="P72" i="13"/>
  <c r="N72" i="13"/>
  <c r="M72" i="13"/>
  <c r="L72" i="13"/>
  <c r="K72" i="13"/>
  <c r="E72" i="13"/>
  <c r="L27" i="11"/>
  <c r="K27" i="11"/>
  <c r="J27" i="11"/>
  <c r="E27" i="11"/>
  <c r="P81" i="9"/>
  <c r="K81" i="9"/>
  <c r="J81" i="9"/>
  <c r="I81" i="9"/>
  <c r="E81" i="9"/>
  <c r="N11" i="8"/>
  <c r="M11" i="8"/>
  <c r="L11" i="8"/>
  <c r="E11" i="8"/>
  <c r="J7" i="28"/>
  <c r="I7" i="28"/>
  <c r="H7" i="28"/>
  <c r="E7" i="28"/>
  <c r="L7" i="30"/>
  <c r="K7" i="30"/>
  <c r="K6" i="30" s="1"/>
  <c r="J7" i="30"/>
  <c r="E7" i="30"/>
  <c r="J6" i="21"/>
  <c r="I6" i="21"/>
  <c r="H6" i="21"/>
  <c r="D6" i="21"/>
  <c r="H7" i="19"/>
  <c r="G7" i="19"/>
  <c r="C7" i="19"/>
  <c r="N7" i="18"/>
  <c r="M7" i="18"/>
  <c r="L7" i="18"/>
  <c r="E7" i="18"/>
  <c r="R7" i="35"/>
  <c r="P7" i="35"/>
  <c r="K7" i="35"/>
  <c r="J7" i="35"/>
  <c r="N7" i="35"/>
  <c r="M7" i="35"/>
  <c r="L7" i="35"/>
  <c r="M7" i="17"/>
  <c r="L7" i="17"/>
  <c r="K7" i="17"/>
  <c r="J7" i="17"/>
  <c r="J6" i="15"/>
  <c r="J251" i="15" s="1"/>
  <c r="I6" i="15"/>
  <c r="I251" i="15" s="1"/>
  <c r="H6" i="15"/>
  <c r="H251" i="15" s="1"/>
  <c r="E6" i="15"/>
  <c r="E251" i="15" s="1"/>
  <c r="Q6" i="13"/>
  <c r="P6" i="13"/>
  <c r="N6" i="13"/>
  <c r="M6" i="13"/>
  <c r="L6" i="13"/>
  <c r="K6" i="13"/>
  <c r="E6" i="13"/>
  <c r="E7" i="9"/>
  <c r="I7" i="9"/>
  <c r="J7" i="9"/>
  <c r="K7" i="9"/>
  <c r="L5" i="13" l="1"/>
  <c r="M5" i="13"/>
  <c r="K5" i="13"/>
  <c r="L6" i="30"/>
  <c r="O6" i="49" l="1"/>
  <c r="D6" i="12" l="1"/>
  <c r="E7" i="8" l="1"/>
  <c r="N6" i="8" l="1"/>
  <c r="M6" i="8"/>
  <c r="L7" i="11" l="1"/>
  <c r="K7" i="11"/>
  <c r="E7" i="11"/>
  <c r="N7" i="8" l="1"/>
  <c r="M7" i="8"/>
  <c r="L7" i="8"/>
  <c r="N5" i="13" l="1"/>
  <c r="M6" i="16" l="1"/>
  <c r="L6" i="16"/>
  <c r="E6" i="16"/>
  <c r="Q5" i="13" l="1"/>
  <c r="P5" i="13"/>
  <c r="E6" i="26" l="1"/>
  <c r="L6" i="12" l="1"/>
  <c r="M6" i="12"/>
  <c r="L6" i="35" l="1"/>
  <c r="N6" i="35" l="1"/>
  <c r="M6" i="35"/>
  <c r="K6" i="12" l="1"/>
  <c r="P6" i="9"/>
  <c r="R6" i="35"/>
  <c r="K6" i="26" l="1"/>
  <c r="L6" i="26"/>
  <c r="K6" i="17"/>
  <c r="K6" i="27"/>
  <c r="L6" i="27"/>
  <c r="J6" i="17"/>
  <c r="M6" i="17"/>
  <c r="L6" i="17" l="1"/>
</calcChain>
</file>

<file path=xl/comments1.xml><?xml version="1.0" encoding="utf-8"?>
<comments xmlns="http://schemas.openxmlformats.org/spreadsheetml/2006/main">
  <authors>
    <author>user</author>
    <author>Your User Name</author>
  </authors>
  <commentList>
    <comment ref="AB384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이천시 설봉공원조성사업시 축구장과 함께 조성된 사업으로 분리산출 불가
</t>
        </r>
      </text>
    </comment>
    <comment ref="AC449" authorId="1" shapeId="0">
      <text>
        <r>
          <rPr>
            <b/>
            <sz val="9"/>
            <color indexed="81"/>
            <rFont val="Tahoma"/>
            <family val="2"/>
          </rPr>
          <t>Your User Name: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 xml:space="preserve">강북테니스장 인조잔디설치공사 : 300백만원 2011년도 10월 준공
</t>
        </r>
      </text>
    </comment>
  </commentList>
</comments>
</file>

<file path=xl/comments2.xml><?xml version="1.0" encoding="utf-8"?>
<comments xmlns="http://schemas.openxmlformats.org/spreadsheetml/2006/main">
  <authors>
    <author>Your User Name</author>
  </authors>
  <commentList>
    <comment ref="L10" authorId="0" shapeId="0">
      <text>
        <r>
          <rPr>
            <b/>
            <sz val="9"/>
            <color indexed="81"/>
            <rFont val="Tahoma"/>
            <family val="2"/>
          </rPr>
          <t>Your User Name:</t>
        </r>
        <r>
          <rPr>
            <sz val="9"/>
            <color indexed="81"/>
            <rFont val="Tahoma"/>
            <family val="2"/>
          </rPr>
          <t xml:space="preserve">
1</t>
        </r>
        <r>
          <rPr>
            <sz val="9"/>
            <color indexed="81"/>
            <rFont val="돋움"/>
            <family val="3"/>
            <charset val="129"/>
          </rPr>
          <t>층</t>
        </r>
        <r>
          <rPr>
            <sz val="9"/>
            <color indexed="81"/>
            <rFont val="Tahoma"/>
            <family val="2"/>
          </rPr>
          <t xml:space="preserve"> 273.6
2</t>
        </r>
        <r>
          <rPr>
            <sz val="9"/>
            <color indexed="81"/>
            <rFont val="돋움"/>
            <family val="3"/>
            <charset val="129"/>
          </rPr>
          <t>층</t>
        </r>
        <r>
          <rPr>
            <sz val="9"/>
            <color indexed="81"/>
            <rFont val="Tahoma"/>
            <family val="2"/>
          </rPr>
          <t xml:space="preserve"> 376</t>
        </r>
      </text>
    </comment>
  </commentList>
</comments>
</file>

<file path=xl/sharedStrings.xml><?xml version="1.0" encoding="utf-8"?>
<sst xmlns="http://schemas.openxmlformats.org/spreadsheetml/2006/main" count="58623" uniqueCount="17329">
  <si>
    <t>전남</t>
    <phoneticPr fontId="2" type="noConversion"/>
  </si>
  <si>
    <t>계</t>
    <phoneticPr fontId="2" type="noConversion"/>
  </si>
  <si>
    <t>다목적경기장(축구장)</t>
    <phoneticPr fontId="2" type="noConversion"/>
  </si>
  <si>
    <t>일련번호</t>
    <phoneticPr fontId="2" type="noConversion"/>
  </si>
  <si>
    <t>시도</t>
    <phoneticPr fontId="2" type="noConversion"/>
  </si>
  <si>
    <t>시ㆍ군ㆍ구</t>
    <phoneticPr fontId="2" type="noConversion"/>
  </si>
  <si>
    <t>주소</t>
    <phoneticPr fontId="2" type="noConversion"/>
  </si>
  <si>
    <t>시설명</t>
    <phoneticPr fontId="2" type="noConversion"/>
  </si>
  <si>
    <t>관리주체</t>
    <phoneticPr fontId="2" type="noConversion"/>
  </si>
  <si>
    <t>부지면적</t>
    <phoneticPr fontId="2" type="noConversion"/>
  </si>
  <si>
    <t>건축면적</t>
    <phoneticPr fontId="2" type="noConversion"/>
  </si>
  <si>
    <t>연면적</t>
    <phoneticPr fontId="2" type="noConversion"/>
  </si>
  <si>
    <t>경기장 규모</t>
    <phoneticPr fontId="2" type="noConversion"/>
  </si>
  <si>
    <t>관람석</t>
    <phoneticPr fontId="2" type="noConversion"/>
  </si>
  <si>
    <t>공인등급
(승인연도)</t>
    <phoneticPr fontId="2" type="noConversion"/>
  </si>
  <si>
    <t>준공
연도</t>
    <phoneticPr fontId="2" type="noConversion"/>
  </si>
  <si>
    <t>건  설
사업비</t>
    <phoneticPr fontId="2" type="noConversion"/>
  </si>
  <si>
    <t>개보수연도</t>
    <phoneticPr fontId="2" type="noConversion"/>
  </si>
  <si>
    <t>부대시설</t>
    <phoneticPr fontId="2" type="noConversion"/>
  </si>
  <si>
    <t>부대운동시설</t>
    <phoneticPr fontId="2" type="noConversion"/>
  </si>
  <si>
    <t>비고</t>
    <phoneticPr fontId="2" type="noConversion"/>
  </si>
  <si>
    <t>트랙</t>
    <phoneticPr fontId="2" type="noConversion"/>
  </si>
  <si>
    <t>좌석수</t>
    <phoneticPr fontId="2" type="noConversion"/>
  </si>
  <si>
    <t>수용
인원</t>
    <phoneticPr fontId="2" type="noConversion"/>
  </si>
  <si>
    <t>좌석
형태</t>
    <phoneticPr fontId="2" type="noConversion"/>
  </si>
  <si>
    <t>건축구조</t>
    <phoneticPr fontId="2" type="noConversion"/>
  </si>
  <si>
    <t>1차</t>
    <phoneticPr fontId="2" type="noConversion"/>
  </si>
  <si>
    <t>2차</t>
    <phoneticPr fontId="2" type="noConversion"/>
  </si>
  <si>
    <t>전광판</t>
    <phoneticPr fontId="2" type="noConversion"/>
  </si>
  <si>
    <t>조명탑</t>
    <phoneticPr fontId="2" type="noConversion"/>
  </si>
  <si>
    <t>기타</t>
    <phoneticPr fontId="2" type="noConversion"/>
  </si>
  <si>
    <t>종목1</t>
    <phoneticPr fontId="2" type="noConversion"/>
  </si>
  <si>
    <t>종목2</t>
    <phoneticPr fontId="2" type="noConversion"/>
  </si>
  <si>
    <t>폭(m)</t>
    <phoneticPr fontId="2" type="noConversion"/>
  </si>
  <si>
    <t>길이(m)</t>
    <phoneticPr fontId="2" type="noConversion"/>
  </si>
  <si>
    <t>주로수</t>
    <phoneticPr fontId="2" type="noConversion"/>
  </si>
  <si>
    <t>주로폭</t>
    <phoneticPr fontId="2" type="noConversion"/>
  </si>
  <si>
    <t>면적</t>
    <phoneticPr fontId="2" type="noConversion"/>
  </si>
  <si>
    <t>개소수</t>
    <phoneticPr fontId="2" type="noConversion"/>
  </si>
  <si>
    <t>설치비</t>
    <phoneticPr fontId="2" type="noConversion"/>
  </si>
  <si>
    <t>조도</t>
    <phoneticPr fontId="2" type="noConversion"/>
  </si>
  <si>
    <t>종목</t>
    <phoneticPr fontId="2" type="noConversion"/>
  </si>
  <si>
    <t>면수</t>
    <phoneticPr fontId="2" type="noConversion"/>
  </si>
  <si>
    <t>시설구성</t>
    <phoneticPr fontId="2" type="noConversion"/>
  </si>
  <si>
    <t>관리운영</t>
    <phoneticPr fontId="2" type="noConversion"/>
  </si>
  <si>
    <t>22. 기타 체육시설</t>
    <phoneticPr fontId="2" type="noConversion"/>
  </si>
  <si>
    <t>21-2. 설상경기장(바이애슬론경기장)</t>
    <phoneticPr fontId="2" type="noConversion"/>
  </si>
  <si>
    <t>21-3. 설상경기장(크로스컨트리경기장)</t>
    <phoneticPr fontId="2" type="noConversion"/>
  </si>
  <si>
    <t>전국</t>
    <phoneticPr fontId="2" type="noConversion"/>
  </si>
  <si>
    <t>9.2 투기체육관</t>
    <phoneticPr fontId="2" type="noConversion"/>
  </si>
  <si>
    <t>9.3 생활체육관</t>
    <phoneticPr fontId="2" type="noConversion"/>
  </si>
  <si>
    <t>10. 전천후게이트볼장</t>
    <phoneticPr fontId="2" type="noConversion"/>
  </si>
  <si>
    <t>수영조
면  적</t>
    <phoneticPr fontId="2" type="noConversion"/>
  </si>
  <si>
    <t>농구,배구,배드민턴
탁구</t>
  </si>
  <si>
    <t>목재</t>
  </si>
  <si>
    <t>소  계</t>
    <phoneticPr fontId="2" type="noConversion"/>
  </si>
  <si>
    <t>서울</t>
    <phoneticPr fontId="2" type="noConversion"/>
  </si>
  <si>
    <t>강원</t>
    <phoneticPr fontId="2" type="noConversion"/>
  </si>
  <si>
    <t>경북</t>
    <phoneticPr fontId="2" type="noConversion"/>
  </si>
  <si>
    <t>경남</t>
    <phoneticPr fontId="2" type="noConversion"/>
  </si>
  <si>
    <t>종목4</t>
    <phoneticPr fontId="2" type="noConversion"/>
  </si>
  <si>
    <t>주로폭(m)</t>
    <phoneticPr fontId="2" type="noConversion"/>
  </si>
  <si>
    <t>주로수</t>
    <phoneticPr fontId="2" type="noConversion"/>
  </si>
  <si>
    <t>주로면적(㎡)</t>
    <phoneticPr fontId="2" type="noConversion"/>
  </si>
  <si>
    <t>폭(m)</t>
    <phoneticPr fontId="2" type="noConversion"/>
  </si>
  <si>
    <t>길이(m)</t>
    <phoneticPr fontId="2" type="noConversion"/>
  </si>
  <si>
    <t>서울시</t>
  </si>
  <si>
    <t>관리형태</t>
    <phoneticPr fontId="2" type="noConversion"/>
  </si>
  <si>
    <t>주경기장</t>
    <phoneticPr fontId="2" type="noConversion"/>
  </si>
  <si>
    <t>실내외 여부</t>
    <phoneticPr fontId="2" type="noConversion"/>
  </si>
  <si>
    <t>바닥
재료</t>
    <phoneticPr fontId="2" type="noConversion"/>
  </si>
  <si>
    <t>주로
연장</t>
    <phoneticPr fontId="2" type="noConversion"/>
  </si>
  <si>
    <t>좌석
형태</t>
    <phoneticPr fontId="2" type="noConversion"/>
  </si>
  <si>
    <t>수원의      종류</t>
    <phoneticPr fontId="2" type="noConversion"/>
  </si>
  <si>
    <t>조정</t>
    <phoneticPr fontId="2" type="noConversion"/>
  </si>
  <si>
    <t>카누</t>
    <phoneticPr fontId="2" type="noConversion"/>
  </si>
  <si>
    <t>수면적</t>
    <phoneticPr fontId="2" type="noConversion"/>
  </si>
  <si>
    <t>수용     인원</t>
    <phoneticPr fontId="2" type="noConversion"/>
  </si>
  <si>
    <t>좌석         형태</t>
    <phoneticPr fontId="2" type="noConversion"/>
  </si>
  <si>
    <t>레인수</t>
    <phoneticPr fontId="2" type="noConversion"/>
  </si>
  <si>
    <t>6. 테니스장</t>
    <phoneticPr fontId="2" type="noConversion"/>
  </si>
  <si>
    <t>5. 싸이클경기장</t>
    <phoneticPr fontId="2" type="noConversion"/>
  </si>
  <si>
    <t>1개소</t>
    <phoneticPr fontId="2" type="noConversion"/>
  </si>
  <si>
    <t>전광판</t>
    <phoneticPr fontId="2" type="noConversion"/>
  </si>
  <si>
    <t>일련번호</t>
    <phoneticPr fontId="2" type="noConversion"/>
  </si>
  <si>
    <t>18. 조정카누장</t>
    <phoneticPr fontId="2" type="noConversion"/>
  </si>
  <si>
    <t>13. 사격장</t>
    <phoneticPr fontId="2" type="noConversion"/>
  </si>
  <si>
    <t>12. 롤러스케이트장</t>
    <phoneticPr fontId="2" type="noConversion"/>
  </si>
  <si>
    <t>좌석
수</t>
    <phoneticPr fontId="2" type="noConversion"/>
  </si>
  <si>
    <t>건  설
사업비</t>
    <phoneticPr fontId="2" type="noConversion"/>
  </si>
  <si>
    <t>문화체육사업소(741-2539)</t>
  </si>
  <si>
    <t>2</t>
  </si>
  <si>
    <t>충남</t>
    <phoneticPr fontId="2" type="noConversion"/>
  </si>
  <si>
    <t>조명탑</t>
    <phoneticPr fontId="2" type="noConversion"/>
  </si>
  <si>
    <t>중앙
길이</t>
    <phoneticPr fontId="2" type="noConversion"/>
  </si>
  <si>
    <t>1. 육상경기장</t>
    <phoneticPr fontId="2" type="noConversion"/>
  </si>
  <si>
    <t>19. 요트장</t>
    <phoneticPr fontId="2" type="noConversion"/>
  </si>
  <si>
    <t>실내.    실외</t>
    <phoneticPr fontId="2" type="noConversion"/>
  </si>
  <si>
    <t>코스1</t>
    <phoneticPr fontId="2" type="noConversion"/>
  </si>
  <si>
    <t>코스2</t>
    <phoneticPr fontId="2" type="noConversion"/>
  </si>
  <si>
    <t>해수면적</t>
    <phoneticPr fontId="2" type="noConversion"/>
  </si>
  <si>
    <t>계류장</t>
    <phoneticPr fontId="2" type="noConversion"/>
  </si>
  <si>
    <t>관리동</t>
    <phoneticPr fontId="2" type="noConversion"/>
  </si>
  <si>
    <t>정고</t>
    <phoneticPr fontId="2" type="noConversion"/>
  </si>
  <si>
    <t>사로</t>
    <phoneticPr fontId="2" type="noConversion"/>
  </si>
  <si>
    <t>계측소</t>
    <phoneticPr fontId="2" type="noConversion"/>
  </si>
  <si>
    <t>수리소</t>
    <phoneticPr fontId="2" type="noConversion"/>
  </si>
  <si>
    <t>바지선</t>
    <phoneticPr fontId="2" type="noConversion"/>
  </si>
  <si>
    <t>부잔교</t>
    <phoneticPr fontId="2" type="noConversion"/>
  </si>
  <si>
    <t>수용대수</t>
    <phoneticPr fontId="2" type="noConversion"/>
  </si>
  <si>
    <t>동수,층수</t>
    <phoneticPr fontId="2" type="noConversion"/>
  </si>
  <si>
    <t>동수</t>
    <phoneticPr fontId="2" type="noConversion"/>
  </si>
  <si>
    <t>척수</t>
    <phoneticPr fontId="2" type="noConversion"/>
  </si>
  <si>
    <t>열,길이</t>
    <phoneticPr fontId="2" type="noConversion"/>
  </si>
  <si>
    <t>26</t>
  </si>
  <si>
    <t>27</t>
  </si>
  <si>
    <t>28</t>
  </si>
  <si>
    <t>29</t>
  </si>
  <si>
    <t>12</t>
  </si>
  <si>
    <t>계</t>
    <phoneticPr fontId="2" type="noConversion"/>
  </si>
  <si>
    <t>수영장</t>
    <phoneticPr fontId="2" type="noConversion"/>
  </si>
  <si>
    <t>3</t>
    <phoneticPr fontId="2" type="noConversion"/>
  </si>
  <si>
    <t xml:space="preserve"> 시민 및 각종 단체 </t>
  </si>
  <si>
    <t xml:space="preserve"> 천연잔디 </t>
  </si>
  <si>
    <t xml:space="preserve"> 의자식 </t>
  </si>
  <si>
    <t xml:space="preserve"> 3,662백만원 </t>
  </si>
  <si>
    <t xml:space="preserve"> 500백만원 </t>
  </si>
  <si>
    <t>1985년</t>
  </si>
  <si>
    <t>1987년</t>
  </si>
  <si>
    <t xml:space="preserve"> 1개소 </t>
  </si>
  <si>
    <t xml:space="preserve"> 축구장 </t>
  </si>
  <si>
    <t xml:space="preserve"> 1면 </t>
  </si>
  <si>
    <t>면적</t>
    <phoneticPr fontId="2" type="noConversion"/>
  </si>
  <si>
    <t>13</t>
  </si>
  <si>
    <t>14</t>
  </si>
  <si>
    <t>15</t>
  </si>
  <si>
    <t>16</t>
  </si>
  <si>
    <t>cwsisul.or.kr</t>
  </si>
  <si>
    <t>http://www.gnty.net/</t>
  </si>
  <si>
    <t>금동 9-2</t>
  </si>
  <si>
    <t>주민자치과 체육청소년담당</t>
  </si>
  <si>
    <t>군민</t>
  </si>
  <si>
    <t>우레탄</t>
  </si>
  <si>
    <t>천연잔디</t>
  </si>
  <si>
    <t>의자식/토성잔디</t>
  </si>
  <si>
    <t>1</t>
  </si>
  <si>
    <t>폭</t>
    <phoneticPr fontId="2" type="noConversion"/>
  </si>
  <si>
    <t>길이</t>
    <phoneticPr fontId="2" type="noConversion"/>
  </si>
  <si>
    <t>2</t>
    <phoneticPr fontId="2" type="noConversion"/>
  </si>
  <si>
    <t>사대폭</t>
    <phoneticPr fontId="2" type="noConversion"/>
  </si>
  <si>
    <t>주사대</t>
    <phoneticPr fontId="2" type="noConversion"/>
  </si>
  <si>
    <t>보조사대</t>
    <phoneticPr fontId="2" type="noConversion"/>
  </si>
  <si>
    <t>실내외      여부</t>
    <phoneticPr fontId="2" type="noConversion"/>
  </si>
  <si>
    <t>준공
연도</t>
    <phoneticPr fontId="2" type="noConversion"/>
  </si>
  <si>
    <t>코트
면수</t>
    <phoneticPr fontId="2" type="noConversion"/>
  </si>
  <si>
    <t>클레이</t>
    <phoneticPr fontId="2" type="noConversion"/>
  </si>
  <si>
    <t>종목3</t>
    <phoneticPr fontId="2" type="noConversion"/>
  </si>
  <si>
    <t>바닥재료</t>
    <phoneticPr fontId="2" type="noConversion"/>
  </si>
  <si>
    <t>주로연장</t>
    <phoneticPr fontId="2" type="noConversion"/>
  </si>
  <si>
    <t>개소수</t>
    <phoneticPr fontId="2" type="noConversion"/>
  </si>
  <si>
    <t>설치비</t>
    <phoneticPr fontId="2" type="noConversion"/>
  </si>
  <si>
    <t>조도</t>
    <phoneticPr fontId="2" type="noConversion"/>
  </si>
  <si>
    <t>종목</t>
    <phoneticPr fontId="2" type="noConversion"/>
  </si>
  <si>
    <t>면수</t>
    <phoneticPr fontId="2" type="noConversion"/>
  </si>
  <si>
    <t>시설구성</t>
    <phoneticPr fontId="2" type="noConversion"/>
  </si>
  <si>
    <t>관리운영</t>
    <phoneticPr fontId="2" type="noConversion"/>
  </si>
  <si>
    <t>1</t>
    <phoneticPr fontId="2" type="noConversion"/>
  </si>
  <si>
    <t>17</t>
  </si>
  <si>
    <t>18</t>
  </si>
  <si>
    <t>해남군 해남읍 해리2</t>
  </si>
  <si>
    <t>해남군테니스협회</t>
  </si>
  <si>
    <t>실외</t>
  </si>
  <si>
    <t>클레이</t>
  </si>
  <si>
    <t>계단식</t>
  </si>
  <si>
    <t>19</t>
  </si>
  <si>
    <t>20</t>
  </si>
  <si>
    <t>21</t>
  </si>
  <si>
    <t>22</t>
  </si>
  <si>
    <t>23</t>
  </si>
  <si>
    <t>24</t>
  </si>
  <si>
    <t>25</t>
  </si>
  <si>
    <t>계단식
(콘크리트)</t>
  </si>
  <si>
    <t>아동동 216</t>
  </si>
  <si>
    <t>4</t>
    <phoneticPr fontId="2" type="noConversion"/>
  </si>
  <si>
    <t>1,3루       길이</t>
    <phoneticPr fontId="2" type="noConversion"/>
  </si>
  <si>
    <t>내야</t>
    <phoneticPr fontId="2" type="noConversion"/>
  </si>
  <si>
    <t>외야</t>
    <phoneticPr fontId="2" type="noConversion"/>
  </si>
  <si>
    <t>보조 마장</t>
    <phoneticPr fontId="2" type="noConversion"/>
  </si>
  <si>
    <t>실내마장</t>
    <phoneticPr fontId="2" type="noConversion"/>
  </si>
  <si>
    <t>주연습장</t>
    <phoneticPr fontId="2" type="noConversion"/>
  </si>
  <si>
    <t>피칭연습코스</t>
    <phoneticPr fontId="2" type="noConversion"/>
  </si>
  <si>
    <t>타석수</t>
    <phoneticPr fontId="2" type="noConversion"/>
  </si>
  <si>
    <t>홀수</t>
    <phoneticPr fontId="2" type="noConversion"/>
  </si>
  <si>
    <t>실내.실외</t>
    <phoneticPr fontId="2" type="noConversion"/>
  </si>
  <si>
    <t>400m</t>
    <phoneticPr fontId="2" type="noConversion"/>
  </si>
  <si>
    <t>숏트랙</t>
    <phoneticPr fontId="2" type="noConversion"/>
  </si>
  <si>
    <t>링크폭</t>
    <phoneticPr fontId="2" type="noConversion"/>
  </si>
  <si>
    <t>링크길이</t>
    <phoneticPr fontId="2" type="noConversion"/>
  </si>
  <si>
    <t>링크수</t>
    <phoneticPr fontId="2" type="noConversion"/>
  </si>
  <si>
    <t>해남군</t>
  </si>
  <si>
    <t>해남읍 해리 4번지</t>
  </si>
  <si>
    <t>우슬경기장</t>
  </si>
  <si>
    <t>용인시테니스협회
(285-1149)</t>
  </si>
  <si>
    <t>gimposisul.or.kr/</t>
  </si>
  <si>
    <t>http://www.icheon.go.kr/icmain/org/sports/index.php</t>
  </si>
  <si>
    <t>www.gwangjusports.or.kr</t>
  </si>
  <si>
    <t>undong.gumi.go.kr/</t>
  </si>
  <si>
    <t>14</t>
    <phoneticPr fontId="2" type="noConversion"/>
  </si>
  <si>
    <t>레인
수</t>
    <phoneticPr fontId="2" type="noConversion"/>
  </si>
  <si>
    <t>관람석</t>
  </si>
  <si>
    <t>준공     연도</t>
    <phoneticPr fontId="2" type="noConversion"/>
  </si>
  <si>
    <t>가능종목</t>
    <phoneticPr fontId="2" type="noConversion"/>
  </si>
  <si>
    <t>가능종목2</t>
    <phoneticPr fontId="2" type="noConversion"/>
  </si>
  <si>
    <t>가능종목3</t>
    <phoneticPr fontId="2" type="noConversion"/>
  </si>
  <si>
    <t>높이</t>
    <phoneticPr fontId="2" type="noConversion"/>
  </si>
  <si>
    <t>조명</t>
    <phoneticPr fontId="2" type="noConversion"/>
  </si>
  <si>
    <t>관리주체</t>
    <phoneticPr fontId="2" type="noConversion"/>
  </si>
  <si>
    <t>부지면적</t>
    <phoneticPr fontId="2" type="noConversion"/>
  </si>
  <si>
    <t>건축면적</t>
    <phoneticPr fontId="2" type="noConversion"/>
  </si>
  <si>
    <t>연면적</t>
    <phoneticPr fontId="2" type="noConversion"/>
  </si>
  <si>
    <t>경기장 규모</t>
    <phoneticPr fontId="2" type="noConversion"/>
  </si>
  <si>
    <t>관람석</t>
    <phoneticPr fontId="2" type="noConversion"/>
  </si>
  <si>
    <t>준공
연도</t>
    <phoneticPr fontId="2" type="noConversion"/>
  </si>
  <si>
    <t>건  설
사업비</t>
    <phoneticPr fontId="2" type="noConversion"/>
  </si>
  <si>
    <t>개보수연도</t>
    <phoneticPr fontId="2" type="noConversion"/>
  </si>
  <si>
    <t>부대시설</t>
    <phoneticPr fontId="2" type="noConversion"/>
  </si>
  <si>
    <t>부대운동시설</t>
    <phoneticPr fontId="2" type="noConversion"/>
  </si>
  <si>
    <t>비고</t>
    <phoneticPr fontId="2" type="noConversion"/>
  </si>
  <si>
    <t>트랙</t>
    <phoneticPr fontId="2" type="noConversion"/>
  </si>
  <si>
    <t>좌석수</t>
    <phoneticPr fontId="2" type="noConversion"/>
  </si>
  <si>
    <t>수용
인원</t>
    <phoneticPr fontId="2" type="noConversion"/>
  </si>
  <si>
    <t>좌석
형태</t>
    <phoneticPr fontId="2" type="noConversion"/>
  </si>
  <si>
    <t>건축구조</t>
    <phoneticPr fontId="2" type="noConversion"/>
  </si>
  <si>
    <t>1차</t>
    <phoneticPr fontId="2" type="noConversion"/>
  </si>
  <si>
    <t>2차</t>
    <phoneticPr fontId="2" type="noConversion"/>
  </si>
  <si>
    <t>전광판</t>
    <phoneticPr fontId="2" type="noConversion"/>
  </si>
  <si>
    <t>조명탑</t>
    <phoneticPr fontId="2" type="noConversion"/>
  </si>
  <si>
    <t>기타</t>
    <phoneticPr fontId="2" type="noConversion"/>
  </si>
  <si>
    <t>종목1</t>
    <phoneticPr fontId="2" type="noConversion"/>
  </si>
  <si>
    <t>종목2</t>
    <phoneticPr fontId="2" type="noConversion"/>
  </si>
  <si>
    <t>폭(m)</t>
    <phoneticPr fontId="2" type="noConversion"/>
  </si>
  <si>
    <t>길이(m)</t>
    <phoneticPr fontId="2" type="noConversion"/>
  </si>
  <si>
    <t>주로수</t>
    <phoneticPr fontId="2" type="noConversion"/>
  </si>
  <si>
    <t>주로폭</t>
    <phoneticPr fontId="2" type="noConversion"/>
  </si>
  <si>
    <t>면적</t>
    <phoneticPr fontId="2" type="noConversion"/>
  </si>
  <si>
    <t>개소수</t>
    <phoneticPr fontId="2" type="noConversion"/>
  </si>
  <si>
    <t>설치비</t>
    <phoneticPr fontId="2" type="noConversion"/>
  </si>
  <si>
    <t>조도</t>
    <phoneticPr fontId="2" type="noConversion"/>
  </si>
  <si>
    <t>종목</t>
    <phoneticPr fontId="2" type="noConversion"/>
  </si>
  <si>
    <t>면수</t>
    <phoneticPr fontId="2" type="noConversion"/>
  </si>
  <si>
    <t>시설구성</t>
    <phoneticPr fontId="2" type="noConversion"/>
  </si>
  <si>
    <t>관리운영</t>
    <phoneticPr fontId="2" type="noConversion"/>
  </si>
  <si>
    <t>4. 야구장</t>
    <phoneticPr fontId="2" type="noConversion"/>
  </si>
  <si>
    <t>3. 하키장</t>
    <phoneticPr fontId="2" type="noConversion"/>
  </si>
  <si>
    <t>2. 축구장</t>
    <phoneticPr fontId="2" type="noConversion"/>
  </si>
  <si>
    <t>1</t>
    <phoneticPr fontId="2" type="noConversion"/>
  </si>
  <si>
    <t xml:space="preserve"> 진안군 </t>
  </si>
  <si>
    <t xml:space="preserve"> 정천수변체력공원 </t>
  </si>
  <si>
    <t>9.1 구기체육관</t>
    <phoneticPr fontId="2" type="noConversion"/>
  </si>
  <si>
    <t>(단위 : ㎡, 백만원, 명)</t>
    <phoneticPr fontId="2" type="noConversion"/>
  </si>
  <si>
    <t>일련번호</t>
    <phoneticPr fontId="2" type="noConversion"/>
  </si>
  <si>
    <t>시군구</t>
    <phoneticPr fontId="2" type="noConversion"/>
  </si>
  <si>
    <t>주소</t>
    <phoneticPr fontId="2" type="noConversion"/>
  </si>
  <si>
    <t>시설명</t>
    <phoneticPr fontId="2" type="noConversion"/>
  </si>
  <si>
    <t>소유기관</t>
    <phoneticPr fontId="2" type="noConversion"/>
  </si>
  <si>
    <t>관리주체</t>
    <phoneticPr fontId="2" type="noConversion"/>
  </si>
  <si>
    <t>부지면적</t>
    <phoneticPr fontId="2" type="noConversion"/>
  </si>
  <si>
    <t>건축면적</t>
    <phoneticPr fontId="2" type="noConversion"/>
  </si>
  <si>
    <t>연면적</t>
    <phoneticPr fontId="2" type="noConversion"/>
  </si>
  <si>
    <t>건축구조</t>
    <phoneticPr fontId="2" type="noConversion"/>
  </si>
  <si>
    <t xml:space="preserve"> 우만동 229</t>
  </si>
  <si>
    <t xml:space="preserve"> 우만동 230</t>
  </si>
  <si>
    <t>시설관리사업소(063-650-1786)</t>
  </si>
  <si>
    <t>경기 시설</t>
    <phoneticPr fontId="2" type="noConversion"/>
  </si>
  <si>
    <t>표고차(m)</t>
    <phoneticPr fontId="2" type="noConversion"/>
  </si>
  <si>
    <t>경기코스</t>
    <phoneticPr fontId="2" type="noConversion"/>
  </si>
  <si>
    <t>사격장</t>
    <phoneticPr fontId="2" type="noConversion"/>
  </si>
  <si>
    <t>일련번호</t>
    <phoneticPr fontId="2" type="noConversion"/>
  </si>
  <si>
    <t>시도</t>
    <phoneticPr fontId="2" type="noConversion"/>
  </si>
  <si>
    <t>주소</t>
    <phoneticPr fontId="2" type="noConversion"/>
  </si>
  <si>
    <t>시설명</t>
    <phoneticPr fontId="2" type="noConversion"/>
  </si>
  <si>
    <t>11. 수영장</t>
    <phoneticPr fontId="2" type="noConversion"/>
  </si>
  <si>
    <t>인조잔디</t>
  </si>
  <si>
    <t>25m×13m</t>
  </si>
  <si>
    <t>영등포구</t>
  </si>
  <si>
    <t>수용
인원</t>
    <phoneticPr fontId="2" type="noConversion"/>
  </si>
  <si>
    <t>깊이</t>
    <phoneticPr fontId="2" type="noConversion"/>
  </si>
  <si>
    <t>1</t>
    <phoneticPr fontId="2" type="noConversion"/>
  </si>
  <si>
    <t>131(기증'77.11.26)</t>
  </si>
  <si>
    <t>15×20</t>
  </si>
  <si>
    <t>게이트볼</t>
  </si>
  <si>
    <t>기타시설</t>
    <phoneticPr fontId="2" type="noConversion"/>
  </si>
  <si>
    <t>비  고</t>
    <phoneticPr fontId="2" type="noConversion"/>
  </si>
  <si>
    <t>규격</t>
    <phoneticPr fontId="2" type="noConversion"/>
  </si>
  <si>
    <t>종로구시설관리공단            (3762-2530~2)</t>
  </si>
  <si>
    <t>함양군청(960-5552)</t>
  </si>
  <si>
    <t>창원시</t>
  </si>
  <si>
    <t>양덕동477</t>
  </si>
  <si>
    <t>마산종합운동장
보조경기장</t>
  </si>
  <si>
    <t>시설관리공단</t>
  </si>
  <si>
    <t>콘크리트
계단</t>
  </si>
  <si>
    <t>88올림픽야구장</t>
  </si>
  <si>
    <t>체육시설관리소(240-2430)</t>
  </si>
  <si>
    <t>http://masan.go.kr</t>
  </si>
  <si>
    <t>토사</t>
  </si>
  <si>
    <t>1500럭스</t>
  </si>
  <si>
    <t>마산종합운동장
야구장</t>
  </si>
  <si>
    <t>도만동 1번지</t>
  </si>
  <si>
    <t>진해공설운동장
야구장</t>
  </si>
  <si>
    <t>문화공보실(055-548-2044)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</si>
  <si>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</si>
  <si>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</si>
  <si>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</si>
  <si>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</si>
  <si>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</si>
  <si>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</si>
  <si>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</si>
  <si>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</si>
  <si>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</si>
  <si>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노원구</t>
  </si>
  <si>
    <t>유소년, 여성용</t>
  </si>
  <si>
    <t>링크
길이</t>
    <phoneticPr fontId="2" type="noConversion"/>
  </si>
  <si>
    <t>가능종목5</t>
    <phoneticPr fontId="2" type="noConversion"/>
  </si>
  <si>
    <t>홍천군</t>
  </si>
  <si>
    <t>철근콘크리트조</t>
  </si>
  <si>
    <t>시ㆍ군ㆍ구</t>
    <phoneticPr fontId="2" type="noConversion"/>
  </si>
  <si>
    <t>공인등급
(승인연도)</t>
    <phoneticPr fontId="2" type="noConversion"/>
  </si>
  <si>
    <t>공인등급
(승인연도)</t>
    <phoneticPr fontId="2" type="noConversion"/>
  </si>
  <si>
    <t>남양주시</t>
  </si>
  <si>
    <t>내곡리 생활체육공원
인조잔디구장</t>
  </si>
  <si>
    <t>진건하수처리장
인조잔디구장</t>
  </si>
  <si>
    <t>에코랜드
인조잔디구장</t>
  </si>
  <si>
    <t>위탁
(남양주도시공사)</t>
  </si>
  <si>
    <t>오산시</t>
  </si>
  <si>
    <t>계단의자식</t>
  </si>
  <si>
    <t>진건하수처리장
테니스장</t>
  </si>
  <si>
    <t>인조잔디2</t>
  </si>
  <si>
    <t>건설   사업비</t>
    <phoneticPr fontId="2" type="noConversion"/>
  </si>
  <si>
    <t>300m</t>
    <phoneticPr fontId="2" type="noConversion"/>
  </si>
  <si>
    <t>50m</t>
    <phoneticPr fontId="2" type="noConversion"/>
  </si>
  <si>
    <t>25m</t>
    <phoneticPr fontId="2" type="noConversion"/>
  </si>
  <si>
    <t>RT 50m</t>
    <phoneticPr fontId="2" type="noConversion"/>
  </si>
  <si>
    <t>RT 10m</t>
    <phoneticPr fontId="2" type="noConversion"/>
  </si>
  <si>
    <t>관광사격</t>
    <phoneticPr fontId="2" type="noConversion"/>
  </si>
  <si>
    <t>경기장
면  적</t>
    <phoneticPr fontId="2" type="noConversion"/>
  </si>
  <si>
    <t>시상대면적</t>
    <phoneticPr fontId="2" type="noConversion"/>
  </si>
  <si>
    <t>사대수</t>
    <phoneticPr fontId="2" type="noConversion"/>
  </si>
  <si>
    <t>결선사대수</t>
    <phoneticPr fontId="2" type="noConversion"/>
  </si>
  <si>
    <t>트랩</t>
    <phoneticPr fontId="2" type="noConversion"/>
  </si>
  <si>
    <t>스키트</t>
    <phoneticPr fontId="2" type="noConversion"/>
  </si>
  <si>
    <t>아메리칸트랩</t>
    <phoneticPr fontId="2" type="noConversion"/>
  </si>
  <si>
    <t>거리</t>
    <phoneticPr fontId="2" type="noConversion"/>
  </si>
  <si>
    <t>좌석   형태</t>
    <phoneticPr fontId="2" type="noConversion"/>
  </si>
  <si>
    <t>진안군</t>
  </si>
  <si>
    <t>남양동 142-2</t>
  </si>
  <si>
    <t>14. 국궁장</t>
    <phoneticPr fontId="2" type="noConversion"/>
  </si>
  <si>
    <t>15. 양궁장</t>
    <phoneticPr fontId="2" type="noConversion"/>
  </si>
  <si>
    <t>16. 승마장</t>
    <phoneticPr fontId="2" type="noConversion"/>
  </si>
  <si>
    <t>20. 빙상장</t>
    <phoneticPr fontId="2" type="noConversion"/>
  </si>
  <si>
    <t>주로면적</t>
    <phoneticPr fontId="2" type="noConversion"/>
  </si>
  <si>
    <t>이용현황</t>
    <phoneticPr fontId="2" type="noConversion"/>
  </si>
  <si>
    <t>일련번호</t>
    <phoneticPr fontId="2" type="noConversion"/>
  </si>
  <si>
    <t>시도</t>
    <phoneticPr fontId="2" type="noConversion"/>
  </si>
  <si>
    <t>시군구</t>
    <phoneticPr fontId="2" type="noConversion"/>
  </si>
  <si>
    <t>주소</t>
    <phoneticPr fontId="2" type="noConversion"/>
  </si>
  <si>
    <t>시설명</t>
    <phoneticPr fontId="2" type="noConversion"/>
  </si>
  <si>
    <t>소유기관</t>
    <phoneticPr fontId="2" type="noConversion"/>
  </si>
  <si>
    <t>운영조직(연락처)</t>
    <phoneticPr fontId="2" type="noConversion"/>
  </si>
  <si>
    <t>관리주체</t>
    <phoneticPr fontId="2" type="noConversion"/>
  </si>
  <si>
    <t>관리인원</t>
    <phoneticPr fontId="2" type="noConversion"/>
  </si>
  <si>
    <t>이용단체명</t>
    <phoneticPr fontId="2" type="noConversion"/>
  </si>
  <si>
    <t>부지면적</t>
    <phoneticPr fontId="2" type="noConversion"/>
  </si>
  <si>
    <t>건축면적</t>
    <phoneticPr fontId="2" type="noConversion"/>
  </si>
  <si>
    <t>연면적</t>
    <phoneticPr fontId="2" type="noConversion"/>
  </si>
  <si>
    <t>경기장</t>
    <phoneticPr fontId="2" type="noConversion"/>
  </si>
  <si>
    <t>관람석</t>
    <phoneticPr fontId="2" type="noConversion"/>
  </si>
  <si>
    <t>준공연도</t>
    <phoneticPr fontId="2" type="noConversion"/>
  </si>
  <si>
    <t>개보수연도</t>
    <phoneticPr fontId="2" type="noConversion"/>
  </si>
  <si>
    <t>부대시설</t>
    <phoneticPr fontId="2" type="noConversion"/>
  </si>
  <si>
    <t>부대운동시설</t>
    <phoneticPr fontId="2" type="noConversion"/>
  </si>
  <si>
    <t>비고</t>
    <phoneticPr fontId="2" type="noConversion"/>
  </si>
  <si>
    <t>2</t>
    <phoneticPr fontId="2" type="noConversion"/>
  </si>
  <si>
    <t>17. 골프연습장</t>
    <phoneticPr fontId="2" type="noConversion"/>
  </si>
  <si>
    <t>체육관</t>
    <phoneticPr fontId="2" type="noConversion"/>
  </si>
  <si>
    <t>-</t>
  </si>
  <si>
    <t>5</t>
    <phoneticPr fontId="2" type="noConversion"/>
  </si>
  <si>
    <t>6</t>
    <phoneticPr fontId="2" type="noConversion"/>
  </si>
  <si>
    <t>수원월드컵경기장
인조2경기장</t>
  </si>
  <si>
    <t>실내외
구분</t>
    <phoneticPr fontId="2" type="noConversion"/>
  </si>
  <si>
    <t>다이빙장</t>
    <phoneticPr fontId="2" type="noConversion"/>
  </si>
  <si>
    <t>경영장(정규)</t>
    <phoneticPr fontId="2" type="noConversion"/>
  </si>
  <si>
    <t>경영장(비정규)</t>
    <phoneticPr fontId="2" type="noConversion"/>
  </si>
  <si>
    <t>성북구</t>
  </si>
  <si>
    <t>해오름휘트니스센터</t>
  </si>
  <si>
    <t>헬스장</t>
  </si>
  <si>
    <t>10m</t>
    <phoneticPr fontId="2" type="noConversion"/>
  </si>
  <si>
    <t>실내</t>
  </si>
  <si>
    <t>체  력
단련실</t>
    <phoneticPr fontId="2" type="noConversion"/>
  </si>
  <si>
    <t>공인등급(승인연도)</t>
    <phoneticPr fontId="2" type="noConversion"/>
  </si>
  <si>
    <t>부      대
운동시설</t>
    <phoneticPr fontId="2" type="noConversion"/>
  </si>
  <si>
    <t>트랙내부</t>
    <phoneticPr fontId="2" type="noConversion"/>
  </si>
  <si>
    <t>주로폭</t>
    <phoneticPr fontId="2" type="noConversion"/>
  </si>
  <si>
    <t>3</t>
    <phoneticPr fontId="2" type="noConversion"/>
  </si>
  <si>
    <t>4</t>
    <phoneticPr fontId="2" type="noConversion"/>
  </si>
  <si>
    <t xml:space="preserve"> 상전수변체력공원 </t>
  </si>
  <si>
    <t>경기장</t>
    <phoneticPr fontId="2" type="noConversion"/>
  </si>
  <si>
    <t>준공     연도</t>
    <phoneticPr fontId="2" type="noConversion"/>
  </si>
  <si>
    <t>건설
사업비</t>
    <phoneticPr fontId="2" type="noConversion"/>
  </si>
  <si>
    <t>개보수연도</t>
    <phoneticPr fontId="2" type="noConversion"/>
  </si>
  <si>
    <t>부대시설</t>
    <phoneticPr fontId="2" type="noConversion"/>
  </si>
  <si>
    <t>부대운동시설</t>
    <phoneticPr fontId="2" type="noConversion"/>
  </si>
  <si>
    <t>비고</t>
    <phoneticPr fontId="2" type="noConversion"/>
  </si>
  <si>
    <t>가능종목</t>
    <phoneticPr fontId="2" type="noConversion"/>
  </si>
  <si>
    <t>바닥재료</t>
    <phoneticPr fontId="2" type="noConversion"/>
  </si>
  <si>
    <t>폭</t>
    <phoneticPr fontId="2" type="noConversion"/>
  </si>
  <si>
    <t>길이</t>
    <phoneticPr fontId="2" type="noConversion"/>
  </si>
  <si>
    <t>면적</t>
    <phoneticPr fontId="2" type="noConversion"/>
  </si>
  <si>
    <t>높이</t>
    <phoneticPr fontId="2" type="noConversion"/>
  </si>
  <si>
    <t>좌석수</t>
    <phoneticPr fontId="2" type="noConversion"/>
  </si>
  <si>
    <t>수용인원</t>
    <phoneticPr fontId="2" type="noConversion"/>
  </si>
  <si>
    <t>좌석
형태</t>
    <phoneticPr fontId="2" type="noConversion"/>
  </si>
  <si>
    <t>1차</t>
    <phoneticPr fontId="2" type="noConversion"/>
  </si>
  <si>
    <t>2차</t>
    <phoneticPr fontId="2" type="noConversion"/>
  </si>
  <si>
    <t>전광판</t>
    <phoneticPr fontId="2" type="noConversion"/>
  </si>
  <si>
    <t>조명</t>
    <phoneticPr fontId="2" type="noConversion"/>
  </si>
  <si>
    <t>기타</t>
    <phoneticPr fontId="2" type="noConversion"/>
  </si>
  <si>
    <t>종목1</t>
    <phoneticPr fontId="2" type="noConversion"/>
  </si>
  <si>
    <t>종목2</t>
    <phoneticPr fontId="2" type="noConversion"/>
  </si>
  <si>
    <t>종목3</t>
    <phoneticPr fontId="2" type="noConversion"/>
  </si>
  <si>
    <t>1</t>
    <phoneticPr fontId="2" type="noConversion"/>
  </si>
  <si>
    <t>인천</t>
    <phoneticPr fontId="2" type="noConversion"/>
  </si>
  <si>
    <t xml:space="preserve"> 북구 </t>
  </si>
  <si>
    <t xml:space="preserve"> 북구 임동 316번지 </t>
  </si>
  <si>
    <t xml:space="preserve"> 체육시설관리사무소(529-0285) </t>
  </si>
  <si>
    <t xml:space="preserve"> www.gwangju.go.kr </t>
  </si>
  <si>
    <t xml:space="preserve"> 37명 </t>
  </si>
  <si>
    <t>홈페이지주소</t>
    <phoneticPr fontId="2" type="noConversion"/>
  </si>
  <si>
    <t>트랙</t>
    <phoneticPr fontId="2" type="noConversion"/>
  </si>
  <si>
    <t>필드</t>
    <phoneticPr fontId="2" type="noConversion"/>
  </si>
  <si>
    <t>좌석수</t>
    <phoneticPr fontId="2" type="noConversion"/>
  </si>
  <si>
    <t>수용인원</t>
    <phoneticPr fontId="2" type="noConversion"/>
  </si>
  <si>
    <t>좌석형태</t>
    <phoneticPr fontId="2" type="noConversion"/>
  </si>
  <si>
    <t>건축구조</t>
    <phoneticPr fontId="2" type="noConversion"/>
  </si>
  <si>
    <t>1차</t>
    <phoneticPr fontId="2" type="noConversion"/>
  </si>
  <si>
    <t>2차</t>
    <phoneticPr fontId="2" type="noConversion"/>
  </si>
  <si>
    <t>전광판</t>
    <phoneticPr fontId="2" type="noConversion"/>
  </si>
  <si>
    <t>조명탑</t>
    <phoneticPr fontId="2" type="noConversion"/>
  </si>
  <si>
    <t>기타</t>
    <phoneticPr fontId="2" type="noConversion"/>
  </si>
  <si>
    <t>종목1</t>
    <phoneticPr fontId="2" type="noConversion"/>
  </si>
  <si>
    <t>종목2</t>
    <phoneticPr fontId="2" type="noConversion"/>
  </si>
  <si>
    <t>합숙소</t>
    <phoneticPr fontId="2" type="noConversion"/>
  </si>
  <si>
    <t>건설
사업비</t>
    <phoneticPr fontId="2" type="noConversion"/>
  </si>
  <si>
    <t>www.ddmgongdan.or.kr</t>
  </si>
  <si>
    <t>유도</t>
  </si>
  <si>
    <t>배드민턴</t>
  </si>
  <si>
    <t>changwon.go.kr</t>
  </si>
  <si>
    <t>문화체육시설사업소</t>
  </si>
  <si>
    <t>경기장 규모</t>
    <phoneticPr fontId="2" type="noConversion"/>
  </si>
  <si>
    <t>354-9124</t>
  </si>
  <si>
    <t>65명</t>
  </si>
  <si>
    <t>가능종목4</t>
    <phoneticPr fontId="2" type="noConversion"/>
  </si>
  <si>
    <t>청주시</t>
  </si>
  <si>
    <t>사직동 861</t>
  </si>
  <si>
    <t>문화예술체육회관 279-4619</t>
  </si>
  <si>
    <t>www.cjcity.net</t>
  </si>
  <si>
    <t>의자식</t>
  </si>
  <si>
    <t>철근콘크리트</t>
  </si>
  <si>
    <t>1056-1233 LUX</t>
  </si>
  <si>
    <t>옥천군</t>
  </si>
  <si>
    <t>마사토</t>
  </si>
  <si>
    <t>수용
인원</t>
    <phoneticPr fontId="2" type="noConversion"/>
  </si>
  <si>
    <t>좌석
형태</t>
    <phoneticPr fontId="2" type="noConversion"/>
  </si>
  <si>
    <t>준공
연도</t>
    <phoneticPr fontId="2" type="noConversion"/>
  </si>
  <si>
    <t>건  설
사업비</t>
    <phoneticPr fontId="2" type="noConversion"/>
  </si>
  <si>
    <t>24단스탠드, 의자식</t>
  </si>
  <si>
    <t>1급(1991)</t>
  </si>
  <si>
    <t>홍천읍 태학리 151-8</t>
  </si>
  <si>
    <t>홍천읍 태학리 151-9</t>
  </si>
  <si>
    <t>30×20m</t>
  </si>
  <si>
    <t>1. 기  준</t>
    <phoneticPr fontId="2" type="noConversion"/>
  </si>
  <si>
    <t>2. 체육시설의 정의</t>
    <phoneticPr fontId="2" type="noConversion"/>
  </si>
  <si>
    <t xml:space="preserve">  가. 학문적 정의</t>
    <phoneticPr fontId="2" type="noConversion"/>
  </si>
  <si>
    <t xml:space="preserve">    ㅇ 효과적이며 보다 쾌적하고 안전한 운동활동을 전제로 설치 관리되는 일정한 공간적 범위를 가지는 물적 환경</t>
    <phoneticPr fontId="2" type="noConversion"/>
  </si>
  <si>
    <t xml:space="preserve">      - 광의적 개념 : 운동에 필요한 물적인 여러가지 조건을 인공적으로 정비한 시설과 용기구 및 용품을 포함한 조형물</t>
    <phoneticPr fontId="2" type="noConversion"/>
  </si>
  <si>
    <t xml:space="preserve">      - 협의적 개념 : 운동학습을 위한 각종의 장소</t>
    <phoneticPr fontId="2" type="noConversion"/>
  </si>
  <si>
    <t xml:space="preserve">  나. 법적 정의</t>
    <phoneticPr fontId="2" type="noConversion"/>
  </si>
  <si>
    <t xml:space="preserve">    ㅇ 체육활동에 지속적으로 이용되는 시설과 그 부대시설(체육시설의 설치ㆍ이용에 관한 법률 제2조 제1호)</t>
    <phoneticPr fontId="2" type="noConversion"/>
  </si>
  <si>
    <t xml:space="preserve">    ㅇ 건전한 신체ㆍ정신 함양과 여가 선용을 목적으로 운동경기ㆍ야외운동 등의 신체활동에 지속적으로 이용되는 시설과 그 부대시설(국민체육진흥법)</t>
    <phoneticPr fontId="2" type="noConversion"/>
  </si>
  <si>
    <t xml:space="preserve">      *  체육 : 운동경기ㆍ야외운동 등 신체활동을 통하여 건전한 신체와 정신을 기르고 여가를 선용하는 것(국민체육진흥법 제2조)</t>
    <phoneticPr fontId="2" type="noConversion"/>
  </si>
  <si>
    <t>3. 체육시설의 구분</t>
    <phoneticPr fontId="2" type="noConversion"/>
  </si>
  <si>
    <t xml:space="preserve">  가. 운동종목에 따라</t>
    <phoneticPr fontId="2" type="noConversion"/>
  </si>
  <si>
    <t xml:space="preserve">  나. 시설형태에 따라</t>
    <phoneticPr fontId="2" type="noConversion"/>
  </si>
  <si>
    <t xml:space="preserve">    ㅇ 운동장, 체육관, 종합체육시설</t>
    <phoneticPr fontId="2" type="noConversion"/>
  </si>
  <si>
    <t xml:space="preserve">  다. 설치 및 운영주체에 따라</t>
    <phoneticPr fontId="2" type="noConversion"/>
  </si>
  <si>
    <t xml:space="preserve">    ㅇ 공공체육시설, 민간체육시설, 학교체육시설</t>
    <phoneticPr fontId="2" type="noConversion"/>
  </si>
  <si>
    <r>
      <t xml:space="preserve">     * 학교체육시설</t>
    </r>
    <r>
      <rPr>
        <sz val="10"/>
        <rFont val="돋움"/>
        <family val="3"/>
        <charset val="129"/>
      </rPr>
      <t xml:space="preserve"> : 초ㆍ중ㆍ고등학교 등 각급 학교에서 학교 교육 및 체육활동을 위하여 설치ㆍ운영하는 시설</t>
    </r>
    <phoneticPr fontId="2" type="noConversion"/>
  </si>
  <si>
    <t>4. 공공체육시설의 구분</t>
    <phoneticPr fontId="2" type="noConversion"/>
  </si>
  <si>
    <r>
      <t xml:space="preserve">  ㅇ 직장체육시설 : </t>
    </r>
    <r>
      <rPr>
        <sz val="10"/>
        <rFont val="돋움"/>
        <family val="3"/>
        <charset val="129"/>
      </rPr>
      <t>직장인의 체육활동에 필요한 체육시설(직장인이 500명 이상인 직장을 대상으로 함 : "체육시설의 설치ㆍ이용에 관한 법률" 제7조의 규정에 의함)</t>
    </r>
    <phoneticPr fontId="2" type="noConversion"/>
  </si>
  <si>
    <t>시설항목</t>
    <phoneticPr fontId="2" type="noConversion"/>
  </si>
  <si>
    <t>시   설   분   류   기   준</t>
    <phoneticPr fontId="2" type="noConversion"/>
  </si>
  <si>
    <t>1. 육상경기장</t>
    <phoneticPr fontId="2" type="noConversion"/>
  </si>
  <si>
    <t xml:space="preserve"> 일주거리 400m 또는 300m, 200m의 육상트랙, 필드(축구경기장) 및 보조경기장
 등을 갖춘  경기시설로서 종합운동장, 종합운동장 주경기장, 종합경기장 
 주경기장, 공설운동장, 시민운동장, ㅇㅇ경기장 등으로 일컬어짐</t>
    <phoneticPr fontId="2" type="noConversion"/>
  </si>
  <si>
    <t>12. 롤러스케이트장
     - 정   규(트랙)
     - 정   규(로드)
     - 간   이</t>
    <phoneticPr fontId="2" type="noConversion"/>
  </si>
  <si>
    <t>2. 축구장</t>
    <phoneticPr fontId="2" type="noConversion"/>
  </si>
  <si>
    <t xml:space="preserve"> 길이 100~110m, 폭 64~75m(국제경기 규격) 또는 이와 유사한 규격
 (축구 경기 가능시설로서, 육상경기장내의 축구경기장은 제외)</t>
    <phoneticPr fontId="2" type="noConversion"/>
  </si>
  <si>
    <t>13. 사격장</t>
    <phoneticPr fontId="2" type="noConversion"/>
  </si>
  <si>
    <t xml:space="preserve"> 공기총사격(10m), 화약총사격(10m,25m,50m,300m), 클레이사격
 (트랩,스키트)시설, 러닝 타겟 시설 중 전부 또는 일부를 보유한 사격장</t>
    <phoneticPr fontId="2" type="noConversion"/>
  </si>
  <si>
    <t>4. 야구장</t>
    <phoneticPr fontId="2" type="noConversion"/>
  </si>
  <si>
    <t xml:space="preserve"> 본루로 부터 1,3루 측 야외거리가 98m 이상, 백스크린까지 110m이상 
 또는 이와 유사한 규격</t>
    <phoneticPr fontId="2" type="noConversion"/>
  </si>
  <si>
    <t>15. 양궁장</t>
    <phoneticPr fontId="2" type="noConversion"/>
  </si>
  <si>
    <t xml:space="preserve"> 30m, 50m, 60m, 70m, 90m 거리의 경기 가능</t>
    <phoneticPr fontId="2" type="noConversion"/>
  </si>
  <si>
    <t>5. 싸이클경기장</t>
    <phoneticPr fontId="2" type="noConversion"/>
  </si>
  <si>
    <t xml:space="preserve"> 일주거리 실내 250~400m(통상 333.33m가 주종), 실외 250~500m ,
 주로 폭 7m 이상, 경사도 직선주로 8°~10°, 곡선주로 38°~45°</t>
    <phoneticPr fontId="2" type="noConversion"/>
  </si>
  <si>
    <t>16. 승마장</t>
    <phoneticPr fontId="2" type="noConversion"/>
  </si>
  <si>
    <t xml:space="preserve"> 마장마술(길이 60m, 폭 20m), 장애물 비월(폭의 길이 최소한 60m 총
 넓이 4,800㎡ 이상) 시설의 전부  또는 일부를 보유한 승마장</t>
    <phoneticPr fontId="2" type="noConversion"/>
  </si>
  <si>
    <t>6. 테니스장</t>
    <phoneticPr fontId="2" type="noConversion"/>
  </si>
  <si>
    <t xml:space="preserve"> 가로 10.97m, 세로 23.77m
 (마을체육시설 수준의 테니스장은 간이 운동장으로 분류)</t>
    <phoneticPr fontId="2" type="noConversion"/>
  </si>
  <si>
    <t>17. 골프연습장</t>
    <phoneticPr fontId="2" type="noConversion"/>
  </si>
  <si>
    <t xml:space="preserve"> 골프 연습 타석을 갖춘 시설</t>
    <phoneticPr fontId="2" type="noConversion"/>
  </si>
  <si>
    <t>7. 씨름장</t>
    <phoneticPr fontId="2" type="noConversion"/>
  </si>
  <si>
    <t xml:space="preserve"> 경기장 높이 30㎝ 이상 70㎝ 이하, 경기장 직경 8m 이상인 원형의 모래시설과
 경기장 밖 1.5m 이상의 보조경기장 또는 이와 유사한 규격</t>
    <phoneticPr fontId="2" type="noConversion"/>
  </si>
  <si>
    <t>18. 조정카누장
     - 조      정
     - 카      누</t>
    <phoneticPr fontId="2" type="noConversion"/>
  </si>
  <si>
    <t xml:space="preserve">
 조정 경기 가능 시설
 카누 경기 가능 시설</t>
    <phoneticPr fontId="2" type="noConversion"/>
  </si>
  <si>
    <t>8. 간이운동장</t>
    <phoneticPr fontId="2" type="noConversion"/>
  </si>
  <si>
    <t xml:space="preserve"> 축구, 배구, 농구, 테니스, 배드민턴, 게이트볼, 체력단련기구 등 간이운동시설이
 설치된 거주지 인근의 마을체육시설</t>
    <phoneticPr fontId="2" type="noConversion"/>
  </si>
  <si>
    <t>19. 요트장</t>
    <phoneticPr fontId="2" type="noConversion"/>
  </si>
  <si>
    <t xml:space="preserve"> 요트 경기에 필요한 시설과 요트의 수납과 정비용 부대시설을 갖춘 
 경기장  또는 이와 유사한 경기장</t>
    <phoneticPr fontId="2" type="noConversion"/>
  </si>
  <si>
    <t xml:space="preserve">9. 체육관
  - 구기체육관
  - 투기체육관
  - 생활체육관
</t>
    <phoneticPr fontId="2" type="noConversion"/>
  </si>
  <si>
    <t>20. 빙상장
   - 쇼트트랙
   - 400M트랙</t>
    <phoneticPr fontId="2" type="noConversion"/>
  </si>
  <si>
    <t>10. 전천후 게이트볼장</t>
    <phoneticPr fontId="2" type="noConversion"/>
  </si>
  <si>
    <t xml:space="preserve"> 정식 규격의 게이트볼장으로 지붕, 기둥 또는 벽면으로 구성된 경기장(단, 지붕
 구조가 막구조로 된 게이트볼장도 포함)</t>
    <phoneticPr fontId="2" type="noConversion"/>
  </si>
  <si>
    <t>11. 수 영 장
     - 경영풀
     - 다이빙풀
     - 비정규</t>
    <phoneticPr fontId="2" type="noConversion"/>
  </si>
  <si>
    <t>22. 기타 체육시설</t>
    <phoneticPr fontId="2" type="noConversion"/>
  </si>
  <si>
    <t>ㆍ 상기 분류기준에 포함되지 않은 공공체육시설</t>
    <phoneticPr fontId="2" type="noConversion"/>
  </si>
  <si>
    <t>5. 공공체육시설의 분류기준</t>
    <phoneticPr fontId="2" type="noConversion"/>
  </si>
  <si>
    <t>소  계</t>
  </si>
  <si>
    <t>양천구</t>
  </si>
  <si>
    <t>안양천길336</t>
  </si>
  <si>
    <t>목동운동장</t>
  </si>
  <si>
    <t>서울시시설관리사업소</t>
  </si>
  <si>
    <t>stadium.seoul.go.kr</t>
  </si>
  <si>
    <t>체육시설관리사업소</t>
  </si>
  <si>
    <t>1987-1989</t>
  </si>
  <si>
    <t>전광판</t>
  </si>
  <si>
    <t>조명탑수</t>
  </si>
  <si>
    <t>송파구</t>
  </si>
  <si>
    <t>잠실동10번지</t>
  </si>
  <si>
    <t>잠실종합운동장</t>
  </si>
  <si>
    <t>서울시설관리사업소</t>
  </si>
  <si>
    <t>축구,육상,행사</t>
  </si>
  <si>
    <t>1977-1984</t>
  </si>
  <si>
    <t>조명탑</t>
  </si>
  <si>
    <t>잠실보조경기장</t>
  </si>
  <si>
    <t>서울시설관리서업소</t>
  </si>
  <si>
    <t>육상,행사</t>
  </si>
  <si>
    <t>주경기장에
포함</t>
  </si>
  <si>
    <t>소   계</t>
  </si>
  <si>
    <t>연제구</t>
  </si>
  <si>
    <t>거제2동 1300</t>
  </si>
  <si>
    <t>부산아시아드
주경기장</t>
  </si>
  <si>
    <t>부산시</t>
  </si>
  <si>
    <t>체육시설관리사업소
종합운동장
(051-504-8001)</t>
  </si>
  <si>
    <t>www.stadium.busan.kr</t>
  </si>
  <si>
    <t>부산아이콘스</t>
  </si>
  <si>
    <t>2(20.48＊8.96)</t>
  </si>
  <si>
    <t>탈의실, 샤워실, 매점</t>
  </si>
  <si>
    <t>부산아시아드
보조경기장</t>
  </si>
  <si>
    <t>서구</t>
  </si>
  <si>
    <t>구덕종합운동장
주경기장</t>
  </si>
  <si>
    <t>체육시설관리사업소
구덕운동장
(051-247-5771)</t>
  </si>
  <si>
    <t>1(20.31＊8.13)</t>
  </si>
  <si>
    <t>경기장 건립시 설치</t>
  </si>
  <si>
    <t>넓이뛰기</t>
  </si>
  <si>
    <t>투포환</t>
  </si>
  <si>
    <t>남구</t>
  </si>
  <si>
    <t>문학동 482번지외</t>
  </si>
  <si>
    <t>문학경기장</t>
  </si>
  <si>
    <t>인천시</t>
  </si>
  <si>
    <t>인천시시설관리공단(571-4819)</t>
  </si>
  <si>
    <t>www.munhak.or.kr</t>
  </si>
  <si>
    <t>인천유나이티드</t>
  </si>
  <si>
    <t>2300lux</t>
  </si>
  <si>
    <t>인공암장</t>
  </si>
  <si>
    <t>유스센터</t>
  </si>
  <si>
    <t>문학보조경기장</t>
  </si>
  <si>
    <t>주경기장에포함</t>
  </si>
  <si>
    <t>소계</t>
  </si>
  <si>
    <t>광주월드컵경기장
주경기장</t>
  </si>
  <si>
    <t>광주시</t>
  </si>
  <si>
    <t>위탁
(광주시체육회)</t>
  </si>
  <si>
    <t>광주월드컵경기장
보조경기장</t>
  </si>
  <si>
    <t>주경기장포함</t>
  </si>
  <si>
    <t>부지, 건축면적은
주경기장에 포함</t>
  </si>
  <si>
    <t>중구</t>
  </si>
  <si>
    <t>부사동 177</t>
  </si>
  <si>
    <t>한밭종합운동장
주경기장</t>
  </si>
  <si>
    <t>대전시</t>
  </si>
  <si>
    <t>시설관리공단(042-253-4182)</t>
  </si>
  <si>
    <t>www.djsiseol.or.kr</t>
  </si>
  <si>
    <t>시민,선수</t>
  </si>
  <si>
    <t>4기(384등)</t>
  </si>
  <si>
    <t>평균1000[lx]</t>
  </si>
  <si>
    <t>육상보조경기장</t>
  </si>
  <si>
    <t>대전시시설관리공단</t>
  </si>
  <si>
    <t>한밭종합운동장 
보조경기장</t>
  </si>
  <si>
    <t>부지면적은
 주경기장에 포함</t>
  </si>
  <si>
    <t>육상실내연습장</t>
  </si>
  <si>
    <t>북구</t>
  </si>
  <si>
    <t>천연잔디
인조잔디</t>
  </si>
  <si>
    <t>105
100</t>
  </si>
  <si>
    <t>테니스장</t>
  </si>
  <si>
    <t>축구장</t>
  </si>
  <si>
    <t>생활체육협의회</t>
  </si>
  <si>
    <t>몬도트랙</t>
  </si>
  <si>
    <t>게이트볼장</t>
  </si>
  <si>
    <t>직영</t>
  </si>
  <si>
    <t>후원금</t>
  </si>
  <si>
    <t>춘천시</t>
  </si>
  <si>
    <t>송암동 303</t>
  </si>
  <si>
    <t>송암스포츠타운
종합경기장</t>
  </si>
  <si>
    <t>체육진흥재단</t>
  </si>
  <si>
    <t>송암스포츠타운 
종합경기장 보조경기장</t>
  </si>
  <si>
    <t>원주시</t>
  </si>
  <si>
    <t>명륜동342번지</t>
  </si>
  <si>
    <t>원주종합경기장</t>
  </si>
  <si>
    <t>www.wonju.go.kr</t>
  </si>
  <si>
    <t>원주시교육청외</t>
  </si>
  <si>
    <t>1,277백만원</t>
  </si>
  <si>
    <t>900백만원</t>
  </si>
  <si>
    <t>축구</t>
  </si>
  <si>
    <t>계단및 의자식</t>
  </si>
  <si>
    <t>육상보조트랙</t>
  </si>
  <si>
    <t>천곡동 363-1</t>
  </si>
  <si>
    <t>시설관리공단(530-2858)</t>
  </si>
  <si>
    <t>dhsisul.org</t>
  </si>
  <si>
    <t>크레이,240석,조명탑2,관리실</t>
  </si>
  <si>
    <t>동해시</t>
  </si>
  <si>
    <t>동해종합운동장</t>
  </si>
  <si>
    <t>태백시</t>
  </si>
  <si>
    <t>황지동 244-3</t>
  </si>
  <si>
    <t>태백종합경기장</t>
  </si>
  <si>
    <t>스포츠산업과(550-2753)</t>
  </si>
  <si>
    <t>taeback.go.kr</t>
  </si>
  <si>
    <t>600백만원</t>
  </si>
  <si>
    <t>대한체육회
태백분촌 운동장</t>
  </si>
  <si>
    <t>대한체육회</t>
  </si>
  <si>
    <t>속초시</t>
  </si>
  <si>
    <t>노학동 산332</t>
  </si>
  <si>
    <t>속초종합경기장</t>
  </si>
  <si>
    <t>sockchosiseol.or.kr</t>
  </si>
  <si>
    <t>삼척시</t>
  </si>
  <si>
    <t>교동 254</t>
  </si>
  <si>
    <t>570-3671</t>
  </si>
  <si>
    <t>도계읍 늑구리</t>
  </si>
  <si>
    <t>근덕잔디구장</t>
  </si>
  <si>
    <t>삼척전자공고</t>
  </si>
  <si>
    <t>홍천종합운동장</t>
  </si>
  <si>
    <t>횡성군</t>
  </si>
  <si>
    <t>횡성읍 북천리 169-1</t>
  </si>
  <si>
    <t>횡성군종합운동장</t>
  </si>
  <si>
    <t>횡성군(340-2898)</t>
  </si>
  <si>
    <t>hsg.go.kr</t>
  </si>
  <si>
    <t>주민</t>
  </si>
  <si>
    <t>4,050,000천원</t>
  </si>
  <si>
    <t>480,000천원</t>
  </si>
  <si>
    <t>815,780천원</t>
  </si>
  <si>
    <t>클레이, 50석, 조명탑2, 락커룸</t>
  </si>
  <si>
    <t>위탁(생활체육협의회)</t>
  </si>
  <si>
    <t>인라인스케이트장</t>
  </si>
  <si>
    <t>우레탄바닥</t>
  </si>
  <si>
    <t>풋살경기장</t>
  </si>
  <si>
    <t>둔내종합운동장</t>
  </si>
  <si>
    <t>영월군</t>
  </si>
  <si>
    <t>영월읍 하송리 313-16</t>
  </si>
  <si>
    <t>영월공설운동장</t>
  </si>
  <si>
    <t>vwl.매.kr</t>
  </si>
  <si>
    <t>영월군시설관리공단</t>
  </si>
  <si>
    <t>의자식, 계단식</t>
  </si>
  <si>
    <t>176백만원</t>
  </si>
  <si>
    <t>철원군</t>
  </si>
  <si>
    <t>화천군</t>
  </si>
  <si>
    <t>생활체육공원</t>
  </si>
  <si>
    <t>화천공설운동장</t>
  </si>
  <si>
    <t>양구군</t>
  </si>
  <si>
    <t>양구읍 하리 96-3</t>
  </si>
  <si>
    <t>양구종합운동장</t>
  </si>
  <si>
    <t>양구군(480-2257)</t>
  </si>
  <si>
    <t>yanggu.go.kr</t>
  </si>
  <si>
    <t>서울 서문여고외 4개교</t>
  </si>
  <si>
    <t>교부세</t>
  </si>
  <si>
    <t>락카룸,콘크리트좌석100</t>
  </si>
  <si>
    <t>양구테니스클럽</t>
  </si>
  <si>
    <t>인제군</t>
  </si>
  <si>
    <t>인제공설운동장</t>
  </si>
  <si>
    <t>원통생활체육공원</t>
  </si>
  <si>
    <t>고성군</t>
  </si>
  <si>
    <t>간상읍 상리 440일원</t>
  </si>
  <si>
    <t>고성종합운동장</t>
  </si>
  <si>
    <t>고성군청(680-3365)</t>
  </si>
  <si>
    <t>토사=콘크리트</t>
  </si>
  <si>
    <t>1979
2004</t>
  </si>
  <si>
    <t>고성군문화관광과</t>
  </si>
  <si>
    <t>전천후1, 노면1</t>
  </si>
  <si>
    <t>고성군게이트볼연합회</t>
  </si>
  <si>
    <t>고성군생활체육협의회</t>
  </si>
  <si>
    <t>양양군</t>
  </si>
  <si>
    <t>제천시</t>
  </si>
  <si>
    <t>농구장</t>
  </si>
  <si>
    <t>부여군</t>
  </si>
  <si>
    <t>부여종합운동장</t>
  </si>
  <si>
    <t>토성식</t>
  </si>
  <si>
    <t>콘크리트</t>
  </si>
  <si>
    <t>김해시</t>
  </si>
  <si>
    <t>055-323-7313</t>
  </si>
  <si>
    <t>양산시</t>
  </si>
  <si>
    <t>의령군</t>
  </si>
  <si>
    <t>함양군</t>
  </si>
  <si>
    <t>www.hygn.go.kr</t>
  </si>
  <si>
    <t>휴천공설운동장</t>
  </si>
  <si>
    <t>2면</t>
  </si>
  <si>
    <t>콘크리트조</t>
  </si>
  <si>
    <t>강서구</t>
  </si>
  <si>
    <t>스탠드</t>
  </si>
  <si>
    <t>인조잔디축구장</t>
  </si>
  <si>
    <t>해운대구</t>
  </si>
  <si>
    <t>센텀운동장</t>
  </si>
  <si>
    <t>대저동 2155</t>
  </si>
  <si>
    <t>강서체육공원
축구연습장</t>
  </si>
  <si>
    <t>영도구</t>
  </si>
  <si>
    <t>마린축구장</t>
  </si>
  <si>
    <t>접이식의자</t>
  </si>
  <si>
    <t>철콘</t>
  </si>
  <si>
    <t>1,750백만원</t>
  </si>
  <si>
    <t>복합문화공원
축구장</t>
  </si>
  <si>
    <t>입식의자</t>
  </si>
  <si>
    <t>915백만원</t>
  </si>
  <si>
    <t>백운포체육공원 
축구장</t>
  </si>
  <si>
    <t>금정구</t>
  </si>
  <si>
    <t>선동잔디구장</t>
  </si>
  <si>
    <t>노포동 차량기지창
축구장</t>
  </si>
  <si>
    <t>부산교통공사</t>
  </si>
  <si>
    <t>부산지방공단 스포원 
축구장</t>
  </si>
  <si>
    <t>부산지방공단 스포원</t>
  </si>
  <si>
    <t>오륜동인조잔디구장</t>
  </si>
  <si>
    <t>구민운동장</t>
  </si>
  <si>
    <t>84         78</t>
  </si>
  <si>
    <t xml:space="preserve">42        41  </t>
  </si>
  <si>
    <t>3,528    3,198</t>
  </si>
  <si>
    <t>장산공원 운동장</t>
  </si>
  <si>
    <t>동래구</t>
  </si>
  <si>
    <t xml:space="preserve">북구 </t>
  </si>
  <si>
    <t>화명운동장(A,B)</t>
  </si>
  <si>
    <t>낙동강관리본부</t>
  </si>
  <si>
    <t>76
67</t>
  </si>
  <si>
    <t>111
108</t>
  </si>
  <si>
    <t>8,436
7,286</t>
  </si>
  <si>
    <t>화명생태공원
축구장</t>
  </si>
  <si>
    <t>83
83</t>
  </si>
  <si>
    <t>119
119</t>
  </si>
  <si>
    <t>9,850
9,850</t>
  </si>
  <si>
    <t>사상구</t>
  </si>
  <si>
    <t>삼락생태공원
축구장(다목적)</t>
  </si>
  <si>
    <t>잔디</t>
  </si>
  <si>
    <t>삼락생태공원
축구장</t>
  </si>
  <si>
    <t>삼락생태공원
축구장(A,B구장)</t>
  </si>
  <si>
    <t>삼락생태공원
축구장(C,D구장)</t>
  </si>
  <si>
    <t>맥도생태공원
축구장</t>
  </si>
  <si>
    <t>대저 차량기지창
축구장</t>
  </si>
  <si>
    <t>부산
교통공사</t>
  </si>
  <si>
    <t>명지다목적 인조잔디운동장</t>
  </si>
  <si>
    <t>조경석</t>
  </si>
  <si>
    <t>화전공원 인조잔디운동장</t>
  </si>
  <si>
    <t>신호공원 인조잔디운동장</t>
  </si>
  <si>
    <t>사하구</t>
  </si>
  <si>
    <t>을숙도인조잔디 축구장</t>
  </si>
  <si>
    <t>수자원공사
국유지</t>
  </si>
  <si>
    <t>68
52</t>
  </si>
  <si>
    <t>신평레포츠공원 축구장</t>
  </si>
  <si>
    <t>기장군</t>
  </si>
  <si>
    <t>월드컵빌리지</t>
  </si>
  <si>
    <t>기장군도시관리공단</t>
  </si>
  <si>
    <t>68
68</t>
  </si>
  <si>
    <t>105
105</t>
  </si>
  <si>
    <t>17,762
18,335</t>
  </si>
  <si>
    <t>2
2</t>
  </si>
  <si>
    <t>철마체육시설 축구장</t>
  </si>
  <si>
    <t>정관체육시설 축구장</t>
  </si>
  <si>
    <t>남동구</t>
  </si>
  <si>
    <t>남동구장수동산190</t>
  </si>
  <si>
    <t>인천장수구장</t>
  </si>
  <si>
    <t>구월근린공원
인조잔디축구장</t>
  </si>
  <si>
    <t>남동공단근린공원
인조잔디축구장</t>
  </si>
  <si>
    <t>축구장,육상트랙,
농구장</t>
  </si>
  <si>
    <t>늘솔길근린공원
인조잔디구장</t>
  </si>
  <si>
    <t>동구</t>
  </si>
  <si>
    <t>동구구민운동장</t>
  </si>
  <si>
    <t>계양구</t>
  </si>
  <si>
    <t>계산동907</t>
  </si>
  <si>
    <t>계산구장</t>
  </si>
  <si>
    <t>15m×30m</t>
  </si>
  <si>
    <t>16m×25m</t>
  </si>
  <si>
    <t>농구장
게이트볼장</t>
  </si>
  <si>
    <t>강화군</t>
  </si>
  <si>
    <t>길상면605-26</t>
  </si>
  <si>
    <t>길상공설운동장</t>
  </si>
  <si>
    <t>강화읍국화리225-4</t>
  </si>
  <si>
    <t>강화공설운동장</t>
  </si>
  <si>
    <t>서곶근린공원
인조잔디축구장</t>
  </si>
  <si>
    <t>농구장,족구장,
트랙 레인 3</t>
  </si>
  <si>
    <t>부평구</t>
  </si>
  <si>
    <t>인천삼산월드체육관
축구장</t>
  </si>
  <si>
    <t>인천광역시
시설관리공단</t>
  </si>
  <si>
    <t>신트리공원 인조잔디축구장</t>
  </si>
  <si>
    <t>부평구시설관리공단</t>
  </si>
  <si>
    <t>백운공원 인조잔디축구장</t>
  </si>
  <si>
    <t>옹진군</t>
  </si>
  <si>
    <t>북도면 종합운동장</t>
  </si>
  <si>
    <t>연평면 종합운동장</t>
  </si>
  <si>
    <t>게이트볼장, 
다목적구장</t>
  </si>
  <si>
    <t>백령면 종합운동장</t>
  </si>
  <si>
    <t>족구장, 
농구장(배구장)</t>
  </si>
  <si>
    <t>덕적면 종합운동장</t>
  </si>
  <si>
    <t>연수구</t>
  </si>
  <si>
    <t>용담공원
축구장</t>
  </si>
  <si>
    <t>송도LNG종합스포츠타운
축구장</t>
  </si>
  <si>
    <t>위탁
(인천시체육회)</t>
  </si>
  <si>
    <t>조립식</t>
  </si>
  <si>
    <t>야구장에
포함</t>
  </si>
  <si>
    <t>광산구</t>
  </si>
  <si>
    <t>안청공원 인조잔디 축구장</t>
  </si>
  <si>
    <t>쌍암공원 인조잔디 축구장</t>
  </si>
  <si>
    <t>종합운동장
보조구장</t>
  </si>
  <si>
    <t>동내면 거두리 1156</t>
  </si>
  <si>
    <t>거두리인조잔디구장</t>
  </si>
  <si>
    <t>256백만원</t>
  </si>
  <si>
    <t>50백만원</t>
  </si>
  <si>
    <t>2000년도</t>
  </si>
  <si>
    <t>근화동 418-3</t>
  </si>
  <si>
    <t>공지천 인조잔디구장</t>
  </si>
  <si>
    <t>67
112</t>
  </si>
  <si>
    <t>106
75</t>
  </si>
  <si>
    <t>2003
2005</t>
  </si>
  <si>
    <t>421백만원</t>
  </si>
  <si>
    <t>526
1335</t>
  </si>
  <si>
    <t>시민공원내
인조잔디축구장</t>
  </si>
  <si>
    <t>종합경기장
보조경기장</t>
  </si>
  <si>
    <t>의자식/
계단식</t>
  </si>
  <si>
    <t>2003
2006</t>
  </si>
  <si>
    <t>478
722</t>
  </si>
  <si>
    <t>강파이프구조</t>
  </si>
  <si>
    <t>문곡동 산2번지</t>
  </si>
  <si>
    <t>인조잔디 고원1구장</t>
  </si>
  <si>
    <t>조적조</t>
  </si>
  <si>
    <t>1,290백만원</t>
  </si>
  <si>
    <t>인조잔디 고원2구장</t>
  </si>
  <si>
    <t>인조잔디 고원3구장</t>
  </si>
  <si>
    <t>경량형강</t>
  </si>
  <si>
    <t>도계공설운동장
보조경기장</t>
  </si>
  <si>
    <t>스포츠파크 축구장</t>
  </si>
  <si>
    <t>공설운동장
보조경기장</t>
  </si>
  <si>
    <t>오지리
인조잔디축구장</t>
  </si>
  <si>
    <t>김화생활체육공원
인조잔디축구장</t>
  </si>
  <si>
    <t>화천읍 하리</t>
  </si>
  <si>
    <t>붕어섬 축구장</t>
  </si>
  <si>
    <t>원천인조축구장</t>
  </si>
  <si>
    <t>생활체육공원
인조잔디구장</t>
  </si>
  <si>
    <t>상서체육공원
인조구장</t>
  </si>
  <si>
    <t>양구읍 하리 96</t>
  </si>
  <si>
    <t>죽왕축구장</t>
  </si>
  <si>
    <t>토성공설운동장</t>
  </si>
  <si>
    <t>천연잔디1</t>
  </si>
  <si>
    <t>거진공설운동장</t>
  </si>
  <si>
    <t>의자식
계단식</t>
  </si>
  <si>
    <t>현내축구장</t>
  </si>
  <si>
    <t>양양잔디축구장</t>
  </si>
  <si>
    <t>현북인조잔디운동장</t>
  </si>
  <si>
    <t>손양인조잔디운동장</t>
  </si>
  <si>
    <t>구드래 천연잔디구장</t>
  </si>
  <si>
    <t>부여군
(공공시설사업소)</t>
  </si>
  <si>
    <t>부여종합운동장
보조경기장</t>
  </si>
  <si>
    <t>웅상체육공원 축구장</t>
  </si>
  <si>
    <t>서면 서상리 1182-1</t>
  </si>
  <si>
    <t>태릉선수촌
하키경기장</t>
  </si>
  <si>
    <t>육상트랙</t>
  </si>
  <si>
    <t>강서체육공원 
하키경기장</t>
  </si>
  <si>
    <t>체육시설관리사업소
강서체육공원
(051-970-1211)</t>
  </si>
  <si>
    <t>다목적경기장
(하키장)</t>
  </si>
  <si>
    <t>청풍명월
국제하키장</t>
  </si>
  <si>
    <t>삼방동 730</t>
  </si>
  <si>
    <t>김해시하키장</t>
  </si>
  <si>
    <t>1,550백만원</t>
  </si>
  <si>
    <t>하키</t>
  </si>
  <si>
    <t>1면(보조)</t>
  </si>
  <si>
    <t xml:space="preserve">김해시시설관리공단 </t>
  </si>
  <si>
    <t>장충리틀야구장</t>
  </si>
  <si>
    <t>중부공원녹지사업소
(리틀야구연맹위탁)</t>
  </si>
  <si>
    <t>광진구</t>
  </si>
  <si>
    <t>구의야구공원</t>
  </si>
  <si>
    <t>체육시설
관리사업소</t>
  </si>
  <si>
    <t>마포구</t>
  </si>
  <si>
    <t>한강사업본부</t>
  </si>
  <si>
    <t>난지 야구장</t>
  </si>
  <si>
    <t>목동 야구장</t>
  </si>
  <si>
    <t>신월 야구공원</t>
  </si>
  <si>
    <t>1994~5</t>
  </si>
  <si>
    <t>잠실동10</t>
  </si>
  <si>
    <t>잠실 야구장</t>
  </si>
  <si>
    <t>1980-1982</t>
  </si>
  <si>
    <t>송파 유소년야구장</t>
  </si>
  <si>
    <t>강동구</t>
  </si>
  <si>
    <t>한강공원
광나루지구 야구장(임시)</t>
  </si>
  <si>
    <t>성인용</t>
  </si>
  <si>
    <t>사직2동 930</t>
  </si>
  <si>
    <t>사직종합운동장
야구장</t>
  </si>
  <si>
    <t>철골철근콘크리트</t>
  </si>
  <si>
    <t>1(33.0＊11.3)</t>
  </si>
  <si>
    <t>식당, 매점, 공중전화</t>
  </si>
  <si>
    <t>서대신동</t>
  </si>
  <si>
    <t>1(24.0＊10.1)</t>
  </si>
  <si>
    <t>매점, 공중전화</t>
  </si>
  <si>
    <t>화명생태공원
야구장</t>
  </si>
  <si>
    <t>2개(성인1, 리틀1)</t>
  </si>
  <si>
    <t>삼락생태공원
야구장</t>
  </si>
  <si>
    <t>6개(성인5, 리틀1)</t>
  </si>
  <si>
    <t>맥도생태공원
야구장</t>
  </si>
  <si>
    <t>1개(성인1)</t>
  </si>
  <si>
    <t>대저생태공원
야구장</t>
  </si>
  <si>
    <t>2개(성인2)</t>
  </si>
  <si>
    <t>을숙도리틀야구장</t>
  </si>
  <si>
    <t>장안천야구장</t>
  </si>
  <si>
    <t>한밭야구장</t>
  </si>
  <si>
    <t>한화이글스(255-6494)</t>
  </si>
  <si>
    <t>www.hanwhaeagles.co.kr</t>
  </si>
  <si>
    <t>위탁
(한화이글스)</t>
  </si>
  <si>
    <t xml:space="preserve"> 의자식</t>
  </si>
  <si>
    <t>철근 콘크리트</t>
  </si>
  <si>
    <t>6개소</t>
  </si>
  <si>
    <t>1,500lux</t>
  </si>
  <si>
    <t>부지면적은 
한밭주경기장 포함</t>
  </si>
  <si>
    <t>석수동 251-1</t>
  </si>
  <si>
    <t>포천시</t>
  </si>
  <si>
    <t>소계</t>
    <phoneticPr fontId="2" type="noConversion"/>
  </si>
  <si>
    <t>천안시 시설관리공단</t>
  </si>
  <si>
    <t>금강공원2야구장</t>
  </si>
  <si>
    <t xml:space="preserve"> </t>
  </si>
  <si>
    <t>대산면 사회인야구장(2)</t>
  </si>
  <si>
    <t>대산면 사회인야구장(3)</t>
  </si>
  <si>
    <t>대산면 사회인야구장(4)</t>
  </si>
  <si>
    <t>대산면 사회인야구장(5)</t>
  </si>
  <si>
    <t>잠실 경륜장</t>
  </si>
  <si>
    <t>국민체육
진흥공단</t>
  </si>
  <si>
    <t>경륜운영본부</t>
  </si>
  <si>
    <t>올림픽공원 내
위치</t>
  </si>
  <si>
    <t>부산지방공단 스포원
경륜경기장</t>
  </si>
  <si>
    <t>051-550-1500</t>
  </si>
  <si>
    <t>www.bcr.or.kr</t>
  </si>
  <si>
    <t>부산지방공단
스포원</t>
  </si>
  <si>
    <t>52명(직원15, 용역37)</t>
  </si>
  <si>
    <t>제한없음</t>
  </si>
  <si>
    <t>철골 철근콘크리트</t>
  </si>
  <si>
    <t>2(9.88＊11.48)</t>
  </si>
  <si>
    <t>서울시시설관리사업소</t>
    <phoneticPr fontId="2" type="noConversion"/>
  </si>
  <si>
    <t>stadium.seoul.go.kr</t>
    <phoneticPr fontId="2" type="noConversion"/>
  </si>
  <si>
    <t>복합문화공원
테니스장</t>
  </si>
  <si>
    <t>탄성우레탄</t>
  </si>
  <si>
    <t>사직 종합운동장
테니스장</t>
  </si>
  <si>
    <t>두구동 669번지</t>
  </si>
  <si>
    <t>부산지방공단 스포원
테니스장</t>
  </si>
  <si>
    <t>경륜공단시설관리과
(051-550-1771)</t>
  </si>
  <si>
    <t>아크릴계       케미칼</t>
  </si>
  <si>
    <t>2(3.72＊1.4) :스코어보드</t>
  </si>
  <si>
    <t>강서체육공원
테니스장</t>
  </si>
  <si>
    <t>좌동테니스장</t>
  </si>
  <si>
    <t>기획재정부</t>
  </si>
  <si>
    <t>위탁
(반송에이스클럽)</t>
  </si>
  <si>
    <t>센텀테니스장</t>
  </si>
  <si>
    <t xml:space="preserve">부산시 해운대구 우2동 1127-37 </t>
  </si>
  <si>
    <t>올림픽기념 국민생활관</t>
  </si>
  <si>
    <t>위탁
(부산사회체육센터)</t>
  </si>
  <si>
    <t>노포 차량기지창
테니스장</t>
  </si>
  <si>
    <t>부     산
교통공사</t>
  </si>
  <si>
    <t>백운포체육공원
테니스장</t>
  </si>
  <si>
    <t>화명생태공원
테니스장</t>
  </si>
  <si>
    <t>덕두테니스장</t>
  </si>
  <si>
    <t>명지동 75호광장 
테니스장</t>
  </si>
  <si>
    <t>을숙도
테니스장</t>
  </si>
  <si>
    <t>클레이-3
인조잔디-5</t>
  </si>
  <si>
    <t>신평레포츠공원
테니스장</t>
  </si>
  <si>
    <t>우레탄포장</t>
  </si>
  <si>
    <t>철마체육시설
테니스장</t>
  </si>
  <si>
    <t>탄성포장</t>
  </si>
  <si>
    <t>정관체육시설
테니스장</t>
  </si>
  <si>
    <t>가좌동606</t>
  </si>
  <si>
    <t>인천시체육회(888-0071)</t>
  </si>
  <si>
    <t>www.incheonsports.or.kr</t>
  </si>
  <si>
    <t>케미칼 12
클레이  4</t>
  </si>
  <si>
    <t>만석동 복합체육시설내
테니스장</t>
  </si>
  <si>
    <t>위탁
(동구테니스연합회)</t>
  </si>
  <si>
    <t>신트리공원
테니스장</t>
  </si>
  <si>
    <t>위탁
(부평구테니스연합회)</t>
  </si>
  <si>
    <t>케미컬 5</t>
  </si>
  <si>
    <t>원적산체육공원
테니스장</t>
  </si>
  <si>
    <t>케미컬 3</t>
  </si>
  <si>
    <t>삼산테니스장</t>
  </si>
  <si>
    <t>부평구 시설관리공단</t>
  </si>
  <si>
    <t>건강근린공원 내</t>
  </si>
  <si>
    <t>남동종합문화체육3호광장
테니스장</t>
  </si>
  <si>
    <t>남동종합문화체육4호광장
테니스장</t>
  </si>
  <si>
    <t>클레이 5</t>
  </si>
  <si>
    <t>남동공단 근린공원
테니스장</t>
  </si>
  <si>
    <t>승기공원
테니스장</t>
  </si>
  <si>
    <t>늘솔길근린공원 테니스장</t>
  </si>
  <si>
    <t>하드</t>
  </si>
  <si>
    <t>덕적면 체육시설 테니스장</t>
  </si>
  <si>
    <t>북도면 체육시설 테니스장</t>
  </si>
  <si>
    <t>북도면 종합운동장 내 위치</t>
  </si>
  <si>
    <t>자월면 테니스장</t>
  </si>
  <si>
    <t>소청리 테니스장</t>
  </si>
  <si>
    <t>대청면 체육시설 테니스장</t>
  </si>
  <si>
    <t>백령면 체육시설 테니스장</t>
  </si>
  <si>
    <t>백령 종합운동장 내 위치</t>
  </si>
  <si>
    <t>연평면 새마을리 테니스장</t>
  </si>
  <si>
    <t>연평면 체육시설 테니스장</t>
  </si>
  <si>
    <t>세천 테니스장</t>
  </si>
  <si>
    <t>한밭 정구장</t>
  </si>
  <si>
    <t>시설관리공단(253-4182)</t>
  </si>
  <si>
    <t>오량 실내테니스장</t>
  </si>
  <si>
    <t>정림 테니스장</t>
  </si>
  <si>
    <t>은평공원
테니스장</t>
  </si>
  <si>
    <t>관저 테니스장</t>
  </si>
  <si>
    <t>대덕구</t>
  </si>
  <si>
    <t>송촌체육공원
테니스장</t>
  </si>
  <si>
    <t>을미기공원
테니스장</t>
  </si>
  <si>
    <t>일동면 수입리 69-9</t>
  </si>
  <si>
    <t>일동 테니스전용구장</t>
  </si>
  <si>
    <t>하드코트</t>
  </si>
  <si>
    <t>석사동 산29-1</t>
  </si>
  <si>
    <t>호반테니스장</t>
  </si>
  <si>
    <t>크레이5
케미칼2
인조잔디3</t>
  </si>
  <si>
    <t>8조</t>
  </si>
  <si>
    <t>송암스포츠타운
테니스장</t>
  </si>
  <si>
    <t>케미칼 18</t>
  </si>
  <si>
    <t>송암스포츠타운
실내테니스장</t>
  </si>
  <si>
    <t>캐미칼 6</t>
  </si>
  <si>
    <t>명륜동 313번지</t>
  </si>
  <si>
    <t>흥업면 흥업리 768 외16번지</t>
  </si>
  <si>
    <t>백운테니스장</t>
  </si>
  <si>
    <t>원주테니스장</t>
  </si>
  <si>
    <t>종합경기장
테니스장</t>
  </si>
  <si>
    <t>동해시
시설관리공단</t>
  </si>
  <si>
    <t>아크릴 2
인조잔디 3</t>
  </si>
  <si>
    <t>시민테니스장</t>
  </si>
  <si>
    <t>위탁
(태백시테니스협회)</t>
  </si>
  <si>
    <t>인조잔디 4</t>
  </si>
  <si>
    <t>영랑동 570-2</t>
  </si>
  <si>
    <t>639-2254</t>
  </si>
  <si>
    <t>경량철골</t>
  </si>
  <si>
    <t>남양동 142-1</t>
  </si>
  <si>
    <t>삼척시민테니스장</t>
  </si>
  <si>
    <t>위탁
(삼척시테니스협회)</t>
  </si>
  <si>
    <t>교동테니스장</t>
  </si>
  <si>
    <t>홍천읍 태학리 151-7</t>
  </si>
  <si>
    <t>위탁
(홍천군테니스협회)</t>
  </si>
  <si>
    <t>424백만원</t>
  </si>
  <si>
    <t>400w</t>
  </si>
  <si>
    <t>45백만원</t>
  </si>
  <si>
    <t>내면테니스장</t>
  </si>
  <si>
    <t>서석테니스장</t>
  </si>
  <si>
    <t>섬강테니스장</t>
  </si>
  <si>
    <t>유동테니스장</t>
  </si>
  <si>
    <t>둔내테니스장</t>
  </si>
  <si>
    <t>평창읍 종부리 596-8</t>
  </si>
  <si>
    <t>실내외</t>
  </si>
  <si>
    <t>창고1,조명시설8,방송시설1</t>
  </si>
  <si>
    <t>상동테니스장</t>
  </si>
  <si>
    <t>쌍용테니스장</t>
  </si>
  <si>
    <t>스포츠파크테니스장</t>
  </si>
  <si>
    <t>캐미칼</t>
  </si>
  <si>
    <t>주천테니스장</t>
  </si>
  <si>
    <t>공설운동장테니스장</t>
  </si>
  <si>
    <t>토사
하드코트</t>
  </si>
  <si>
    <t>와수테니스장</t>
  </si>
  <si>
    <t>근남테니스장</t>
  </si>
  <si>
    <t>오지리테니스장</t>
  </si>
  <si>
    <t>화천군(440-2253)</t>
  </si>
  <si>
    <t>붕어섬테니스장</t>
  </si>
  <si>
    <t>남면 테니스장</t>
  </si>
  <si>
    <t>동면 테니스장</t>
  </si>
  <si>
    <t>해안면 테니스장</t>
  </si>
  <si>
    <t>정림리 테니스장</t>
  </si>
  <si>
    <t>양구초롱이테니스장</t>
  </si>
  <si>
    <t>케미칼</t>
  </si>
  <si>
    <t>방산면테니스장</t>
  </si>
  <si>
    <t>남면용하리생활체육공원 
테니스장</t>
  </si>
  <si>
    <t>클레이2
인조잔디1</t>
  </si>
  <si>
    <t>양구실내테니스장</t>
  </si>
  <si>
    <t>인제읍 납북리 431-1</t>
  </si>
  <si>
    <t>인제테니스장</t>
  </si>
  <si>
    <t>인제군(460-2084)</t>
  </si>
  <si>
    <t>inie.gangwon.kr/</t>
  </si>
  <si>
    <t>인제실내테니스장</t>
  </si>
  <si>
    <t>케미컬</t>
  </si>
  <si>
    <t>원통생활체육공원 내
테니스장</t>
  </si>
  <si>
    <t>기린생활체육공원 내
테니스장</t>
  </si>
  <si>
    <t>서화면테니스장</t>
  </si>
  <si>
    <t>간성테니스장</t>
  </si>
  <si>
    <t>거진테니스장</t>
  </si>
  <si>
    <t>해오름테니스장</t>
  </si>
  <si>
    <t>마사토4
케미칼4</t>
  </si>
  <si>
    <t>웅상체육공원 테니스장</t>
  </si>
  <si>
    <t>위탁(테니스협회)</t>
  </si>
  <si>
    <t>복합시설(웅상체육공원 축구장에 포함)</t>
  </si>
  <si>
    <t>부산시 씨름장</t>
  </si>
  <si>
    <t>원형</t>
  </si>
  <si>
    <t>경량철골조, 철근콘크리트조</t>
  </si>
  <si>
    <t>한밭씨름장</t>
  </si>
  <si>
    <t>정방형</t>
  </si>
  <si>
    <t>18.2×19.5m</t>
  </si>
  <si>
    <t>철골조</t>
  </si>
  <si>
    <t>위탁(개인)</t>
  </si>
  <si>
    <t>형태</t>
    <phoneticPr fontId="2" type="noConversion"/>
  </si>
  <si>
    <t>규격
(지름,폭*길이)</t>
    <phoneticPr fontId="2" type="noConversion"/>
  </si>
  <si>
    <t>종목</t>
    <phoneticPr fontId="2" type="noConversion"/>
  </si>
  <si>
    <t>면수</t>
    <phoneticPr fontId="2" type="noConversion"/>
  </si>
  <si>
    <t>면적</t>
    <phoneticPr fontId="2" type="noConversion"/>
  </si>
  <si>
    <t>시설구성</t>
    <phoneticPr fontId="2" type="noConversion"/>
  </si>
  <si>
    <t>관리운영</t>
    <phoneticPr fontId="2" type="noConversion"/>
  </si>
  <si>
    <t>종목</t>
    <phoneticPr fontId="2" type="noConversion"/>
  </si>
  <si>
    <t>면수</t>
    <phoneticPr fontId="2" type="noConversion"/>
  </si>
  <si>
    <t>면적</t>
    <phoneticPr fontId="2" type="noConversion"/>
  </si>
  <si>
    <t>1</t>
    <phoneticPr fontId="2" type="noConversion"/>
  </si>
  <si>
    <t>2</t>
    <phoneticPr fontId="2" type="noConversion"/>
  </si>
  <si>
    <t>사직 종합운동장
실내체육관</t>
  </si>
  <si>
    <t>핸드볼,농구,배구,
배드민턴,탁구</t>
  </si>
  <si>
    <t>2(4.6＊2.15)</t>
  </si>
  <si>
    <t>농구,배구,
배드민턴,탁구</t>
  </si>
  <si>
    <t>3(4.35＊1.65)</t>
  </si>
  <si>
    <t>강서체육공원
실내체육관</t>
  </si>
  <si>
    <t>2(6.36＊3.96, 5.88＊3.96)</t>
  </si>
  <si>
    <t>2000∼2500</t>
  </si>
  <si>
    <t>수 영</t>
  </si>
  <si>
    <t>6레인(25m)</t>
  </si>
  <si>
    <t>25m, 6레인</t>
  </si>
  <si>
    <t>시민, 유료이용</t>
  </si>
  <si>
    <t>부산지방공단 스포원
실내체육관</t>
  </si>
  <si>
    <t>철골철근
콘크리트</t>
  </si>
  <si>
    <t>2(5.88＊3.96)</t>
  </si>
  <si>
    <t>동부리 1</t>
  </si>
  <si>
    <t>기장 체육관</t>
  </si>
  <si>
    <t>2(5.8＊3.9)</t>
  </si>
  <si>
    <t>배드민턴,배구,탁구</t>
  </si>
  <si>
    <t>인동생활체육관</t>
  </si>
  <si>
    <t>인동 생활체육관</t>
  </si>
  <si>
    <t xml:space="preserve">철근콘크리트 </t>
  </si>
  <si>
    <t>충무 체육관</t>
  </si>
  <si>
    <t>부지면적 한밭주경기장 포함</t>
  </si>
  <si>
    <t>한밭 체육관</t>
  </si>
  <si>
    <t>산성생활체육관</t>
  </si>
  <si>
    <t>산성 생활체육관</t>
  </si>
  <si>
    <t>도마동 427-1번지외 2필지</t>
  </si>
  <si>
    <t>도솔 다목적체육관</t>
  </si>
  <si>
    <t>탁구,배구,
농구,배드민턴</t>
  </si>
  <si>
    <t>대덕구 목상동 산6-2번지</t>
  </si>
  <si>
    <t>대덕 문화체육관</t>
  </si>
  <si>
    <t>배드민턴,탁구,
농구,배구</t>
  </si>
  <si>
    <t>400lux</t>
  </si>
  <si>
    <t>석사동 산30-1</t>
  </si>
  <si>
    <t>호반체육관</t>
  </si>
  <si>
    <t>철근
콘크리트</t>
  </si>
  <si>
    <t>농구,배구,
핸드볼,배드민턴</t>
  </si>
  <si>
    <t>의자식, 수납식</t>
  </si>
  <si>
    <t>11,688백망원</t>
  </si>
  <si>
    <t>치악체육관</t>
  </si>
  <si>
    <t>철콘철골트서스</t>
  </si>
  <si>
    <t>농구,배구,핸드볼,
복싱,배드민턴</t>
  </si>
  <si>
    <t>흥업면 흥업리 757외 13</t>
  </si>
  <si>
    <t>백운체육관</t>
  </si>
  <si>
    <t>흥업면 흥업리 757외 14</t>
  </si>
  <si>
    <t>천곡동 산116</t>
  </si>
  <si>
    <t>동해체육관</t>
  </si>
  <si>
    <t>농구,배구,배드민턴,
레슬링,유도</t>
  </si>
  <si>
    <t>사격</t>
  </si>
  <si>
    <t>사대수:30, 수용인원:202석</t>
  </si>
  <si>
    <t>장성동 99-37</t>
  </si>
  <si>
    <t>장성체육관</t>
  </si>
  <si>
    <t>333백만원</t>
  </si>
  <si>
    <t>334백만원</t>
  </si>
  <si>
    <t>420백만원</t>
  </si>
  <si>
    <t>고원체육관</t>
  </si>
  <si>
    <t>철근철골
콘크리트</t>
  </si>
  <si>
    <t>핸드볼, 배구,농구, 배드민턴,복싱, 족구,탁구 등</t>
  </si>
  <si>
    <t>의자식,수납식</t>
  </si>
  <si>
    <t>속초시
청소년 실내체육관</t>
  </si>
  <si>
    <t>교동200-6</t>
  </si>
  <si>
    <t>삼척체육관</t>
  </si>
  <si>
    <t>핸드볼,배구,
배드민턴,탁구</t>
  </si>
  <si>
    <t>도계읍 전두리399</t>
  </si>
  <si>
    <t>홍천종합체육관</t>
  </si>
  <si>
    <t>농구,핸드볼,배구,
배드민턴,탁구</t>
  </si>
  <si>
    <t>영월실내체육관</t>
  </si>
  <si>
    <t>평창군</t>
  </si>
  <si>
    <t>대화면 대화리979-1</t>
  </si>
  <si>
    <t>대화문화체육관</t>
  </si>
  <si>
    <t>배드민턴,배구,
농구,족구,풋살</t>
  </si>
  <si>
    <t>방림면 계촌리 1410-10</t>
  </si>
  <si>
    <t>방림다목적체육관</t>
  </si>
  <si>
    <t>배드민턴,배구,농구</t>
  </si>
  <si>
    <t>미탄체육관</t>
  </si>
  <si>
    <t>배드민턴, 배구, 농구</t>
  </si>
  <si>
    <t>국민체육센터 체육관</t>
  </si>
  <si>
    <t>배드민턴, 핸드볼,
배구, 농구</t>
  </si>
  <si>
    <t>체력단련실</t>
  </si>
  <si>
    <t>웨이트기구설치</t>
  </si>
  <si>
    <t>철원실내체육관</t>
  </si>
  <si>
    <t>배구,배드민턴,족구,
탁구,농구,태권도,펜싱,레슬링,유도,핸드볼</t>
  </si>
  <si>
    <t>몬도
플렉스</t>
  </si>
  <si>
    <t>계단
의자식</t>
  </si>
  <si>
    <t>인제읍 납북리 415-6</t>
  </si>
  <si>
    <t>배드민턴,배구,
농구,핸드볼,족구</t>
  </si>
  <si>
    <t>간성읍 상리 536</t>
  </si>
  <si>
    <t>고성종합체육관</t>
  </si>
  <si>
    <t>핸드볼,배드민턴,
탁구,배구,농구</t>
  </si>
  <si>
    <t>최저1682,  최고1960</t>
  </si>
  <si>
    <t>고성생활체육관</t>
  </si>
  <si>
    <t>배드민턴, 탁구, 배구</t>
  </si>
  <si>
    <t>양양읍 서문리 146-1</t>
  </si>
  <si>
    <t>양양군 실내체육관</t>
  </si>
  <si>
    <t>1991
2002</t>
  </si>
  <si>
    <t>양산시배구연습구장</t>
  </si>
  <si>
    <t>일반철골구조</t>
  </si>
  <si>
    <t>배구</t>
  </si>
  <si>
    <t>목재, 몬도</t>
  </si>
  <si>
    <t>고성군국민체육센터</t>
  </si>
  <si>
    <t>철근콘크리트,
 철골조</t>
  </si>
  <si>
    <t>농구,배구,배드민턴</t>
  </si>
  <si>
    <t>계단식,
수납식</t>
  </si>
  <si>
    <t>거제2동</t>
  </si>
  <si>
    <t>종합운동장
실내훈련장</t>
  </si>
  <si>
    <t>일반
건물식</t>
  </si>
  <si>
    <t>검도</t>
  </si>
  <si>
    <t>복싱</t>
  </si>
  <si>
    <t>역도</t>
  </si>
  <si>
    <t>목재
우레탄</t>
  </si>
  <si>
    <t>종합운동장
체조체육관</t>
  </si>
  <si>
    <t>부산광역시체조협회</t>
  </si>
  <si>
    <t>체조</t>
  </si>
  <si>
    <t>부산국민체육센터</t>
  </si>
  <si>
    <t>위탁
(부산시생활체육회)</t>
  </si>
  <si>
    <t>탁구</t>
  </si>
  <si>
    <t>20×33×8m</t>
  </si>
  <si>
    <t>배드민턴,농구,
배구,탁구</t>
  </si>
  <si>
    <t>25m×15m
9m×5m</t>
  </si>
  <si>
    <t>에어로빅장,취미
체육교실,조깅트랙</t>
  </si>
  <si>
    <t>송도스포츠센터</t>
  </si>
  <si>
    <t>22m×13m</t>
  </si>
  <si>
    <t>헬스장,집회장(다목적실)</t>
  </si>
  <si>
    <t>중구 웰빙체육관</t>
  </si>
  <si>
    <t>24×27×10m</t>
  </si>
  <si>
    <t>농구,배구,탁구
배드민턴 등</t>
  </si>
  <si>
    <t>문화교실
사무실등</t>
  </si>
  <si>
    <t>남구국민체육센터</t>
  </si>
  <si>
    <t>23.3x38m</t>
  </si>
  <si>
    <t>25m×15m
3m×21m</t>
  </si>
  <si>
    <t>에어로빅실, 다목적실
문화교실, 취미교실 등</t>
  </si>
  <si>
    <t>영도구국민체육센터</t>
  </si>
  <si>
    <t>25m×15m</t>
  </si>
  <si>
    <t>스크린 골프연습장,체력
단련장, 스포츠교실 등</t>
  </si>
  <si>
    <t>백양 생활체육관</t>
  </si>
  <si>
    <t>19.2×37m</t>
  </si>
  <si>
    <t>배드민턴,탁구,
배구,농구</t>
  </si>
  <si>
    <t>샤워실, 사무실 등</t>
  </si>
  <si>
    <t>북구국민체육센터</t>
  </si>
  <si>
    <t>북구, 
교육청</t>
  </si>
  <si>
    <t>위탁
(부산시체육회)</t>
  </si>
  <si>
    <t>다목적실,카페테리아 등</t>
  </si>
  <si>
    <t>부산진구</t>
  </si>
  <si>
    <t>생활체육센터</t>
  </si>
  <si>
    <t>25*25</t>
  </si>
  <si>
    <t>배드민턴 4면</t>
  </si>
  <si>
    <t>휴게실</t>
  </si>
  <si>
    <t>1,000백만원</t>
  </si>
  <si>
    <t>부산시체육회관</t>
  </si>
  <si>
    <t>핸드볼,농구,배구,
배드민턴,탁구 등</t>
  </si>
  <si>
    <t>전시관,사무실 등</t>
  </si>
  <si>
    <t>농구</t>
  </si>
  <si>
    <t>25×47×8m</t>
  </si>
  <si>
    <t>배드민턴,농구,
유도,배구</t>
  </si>
  <si>
    <t>25m×15m
12m×8m</t>
  </si>
  <si>
    <t>스포츠교실
문화청소년실</t>
  </si>
  <si>
    <t>부산한마음스포츠센터</t>
  </si>
  <si>
    <t>위탁
(부산시설공단)</t>
  </si>
  <si>
    <t>36.8m×21.8m</t>
  </si>
  <si>
    <t>물리치료실, 에어로빅
조깅트랙</t>
  </si>
  <si>
    <t>41×23×8m</t>
  </si>
  <si>
    <t>농구, 배구
배드민턴</t>
  </si>
  <si>
    <t xml:space="preserve">조깅트랙,에어로빅,
실내골프연습장,문화교실 </t>
  </si>
  <si>
    <t>사하구국민체육센터</t>
  </si>
  <si>
    <t>32.4x19.2m</t>
  </si>
  <si>
    <t>농구,배구,
배드민턴</t>
  </si>
  <si>
    <t>32.4x19.2m
7.5x7.5x3.1m</t>
  </si>
  <si>
    <t>에어로빅장
골프연습장</t>
  </si>
  <si>
    <t>금정 구민체육관</t>
  </si>
  <si>
    <t>47x25m</t>
  </si>
  <si>
    <t>배드민턴,농구
배구</t>
  </si>
  <si>
    <t>금정구국민체육센터</t>
  </si>
  <si>
    <t>25m×15m
9m×6m</t>
  </si>
  <si>
    <t>에어로빅장</t>
  </si>
  <si>
    <t>기장생활체육공원</t>
  </si>
  <si>
    <t>농구,탁구</t>
  </si>
  <si>
    <t>다목적홀, 샤워실
탈의실, 실내놀이터 등</t>
  </si>
  <si>
    <t>기장군국민체육센터</t>
  </si>
  <si>
    <t>배드민턴, 농구,배구</t>
  </si>
  <si>
    <t>25m×15m
15m×6m</t>
  </si>
  <si>
    <t>사상구국민체육센터</t>
  </si>
  <si>
    <t>20x38m</t>
  </si>
  <si>
    <t>배드민턴, 농구
배구, 탁구</t>
  </si>
  <si>
    <t>25m×12m</t>
  </si>
  <si>
    <t>스포츠교실, 골프연습장</t>
  </si>
  <si>
    <t>연제구 국민체육센터</t>
  </si>
  <si>
    <t>배드민턴,농구,배구,
탁구</t>
  </si>
  <si>
    <t>강서브라이트센터</t>
  </si>
  <si>
    <t>20x42m</t>
  </si>
  <si>
    <t>개인락카,스튜디오
헬스장,에어로빅장 등</t>
  </si>
  <si>
    <t>영도구게이트볼장</t>
  </si>
  <si>
    <t>백운포체육공원
(게이트볼장)</t>
  </si>
  <si>
    <t>24 * 42</t>
  </si>
  <si>
    <t>장산게이트볼장</t>
  </si>
  <si>
    <t>21*17</t>
  </si>
  <si>
    <t>을숙도게이트볼장</t>
  </si>
  <si>
    <t>수자원공사</t>
  </si>
  <si>
    <t xml:space="preserve"> 20*15</t>
  </si>
  <si>
    <t xml:space="preserve">파고라1, 벤치12,
 화장실1 </t>
  </si>
  <si>
    <t>철마체육시설
게이트볼장</t>
  </si>
  <si>
    <t>16 * 22</t>
  </si>
  <si>
    <t>좌천게이트볼장</t>
  </si>
  <si>
    <t>길천게이트볼장</t>
  </si>
  <si>
    <t>정관계이트볼장</t>
  </si>
  <si>
    <t>사직종합운동장
실내수영장</t>
  </si>
  <si>
    <t>철근콘크리트라멘조</t>
  </si>
  <si>
    <t>2(8.24＊4.52, 3.0＊0.98)</t>
  </si>
  <si>
    <t>탈의실, 샤워실, 휴게실</t>
  </si>
  <si>
    <t>송도스포츠센터
수영장</t>
  </si>
  <si>
    <t>부산국민체육센터 
수영장</t>
  </si>
  <si>
    <t>강서체육공원
실내수영장</t>
  </si>
  <si>
    <t>남구국민체육센터
수영장</t>
  </si>
  <si>
    <t>부산지방공단 스포원
실내체육관 수영장</t>
  </si>
  <si>
    <t>금정구국민체육센터 수영장</t>
  </si>
  <si>
    <t>올림픽기념 국민생활관
수영장</t>
  </si>
  <si>
    <t>부산시
(부산사회체육센터)</t>
  </si>
  <si>
    <t>부산한마음스포츠센터
수영장</t>
  </si>
  <si>
    <t>북구국민체육센터
수영장</t>
  </si>
  <si>
    <t>화명야외수영장</t>
  </si>
  <si>
    <t>사상구국민체육센터
수영장</t>
  </si>
  <si>
    <t>사하구국민체육센터
수영장</t>
  </si>
  <si>
    <t>1층</t>
  </si>
  <si>
    <t>다대주민편익시설
수영장</t>
  </si>
  <si>
    <t>강서브라이트센터
실내수영장</t>
  </si>
  <si>
    <t>기장생활체육공원
수영장</t>
  </si>
  <si>
    <t>25
9</t>
  </si>
  <si>
    <t>15
6</t>
  </si>
  <si>
    <t>기장군국민체육센터
수영장</t>
  </si>
  <si>
    <t>25
15</t>
  </si>
  <si>
    <t>기장군청소년수련관
수영장</t>
  </si>
  <si>
    <t>을숙도 롤러스케이트장</t>
  </si>
  <si>
    <t>아스콘</t>
  </si>
  <si>
    <t>온천천 시민공원(동래)
인라인스케이트장</t>
  </si>
  <si>
    <t xml:space="preserve">   </t>
  </si>
  <si>
    <t>명장배수지상부
인라인스케이트장</t>
  </si>
  <si>
    <t>백운포체육공원
인라인스케이트장</t>
  </si>
  <si>
    <t>투스콘</t>
  </si>
  <si>
    <t>온천천 시민공원(연제)
인라인스케이트장</t>
  </si>
  <si>
    <t>화명강변공원
인라인스케이트장</t>
  </si>
  <si>
    <t>6~8</t>
  </si>
  <si>
    <t>군민체육공원
인라인스케이트장</t>
  </si>
  <si>
    <t>아크릴포장</t>
  </si>
  <si>
    <t>동삼동 산149-4</t>
  </si>
  <si>
    <t>부산시
종합사격장</t>
  </si>
  <si>
    <t>체육시설관리사업소
종합운동장
(051-404-1283)</t>
  </si>
  <si>
    <t>철근       콘크리트</t>
  </si>
  <si>
    <t>강서체육공원
양궁경기장</t>
  </si>
  <si>
    <t>성수1가동685-20</t>
  </si>
  <si>
    <t>부산 경남
경마공원승마장</t>
  </si>
  <si>
    <t>마사회</t>
  </si>
  <si>
    <t>영도 승마장</t>
  </si>
  <si>
    <t>부산광역시 체육회</t>
  </si>
  <si>
    <t>부산시승마협회</t>
  </si>
  <si>
    <t>부산지방공단 스포원 
골프연습장</t>
  </si>
  <si>
    <t>부산한마음스포츠센터
실내골프연습장</t>
  </si>
  <si>
    <t>올림픽기념 국민생활관
골프연습장</t>
  </si>
  <si>
    <t>부산사회체육센터</t>
  </si>
  <si>
    <t>사상구국민체육센터
실내골프연습장</t>
  </si>
  <si>
    <t>사하구국민체육센터
골프연스장</t>
  </si>
  <si>
    <t>국민체육센터 내
3층,4층 일부</t>
  </si>
  <si>
    <t>남구국민체육센터
골프연습장</t>
  </si>
  <si>
    <t>국민체육센터 내
3층 일부추가설치</t>
  </si>
  <si>
    <t>강동동 3655</t>
  </si>
  <si>
    <t>서낙동강
조정카누경기장</t>
  </si>
  <si>
    <t>총무과 진흥담당
051)970-4122</t>
  </si>
  <si>
    <t>위탁
(조정카누협회)</t>
  </si>
  <si>
    <t>국가하천
(낙동강)</t>
  </si>
  <si>
    <t xml:space="preserve">1(2002), 부산AG경기장 </t>
  </si>
  <si>
    <t>부산 요트경기장</t>
  </si>
  <si>
    <t>체육시설관리사업소
요트경기장
(051-741-6440)</t>
  </si>
  <si>
    <t>2마일</t>
  </si>
  <si>
    <t>1.5마일</t>
  </si>
  <si>
    <t>1동, 3층</t>
  </si>
  <si>
    <t>8열, 954m</t>
  </si>
  <si>
    <t>부산실내빙상장</t>
  </si>
  <si>
    <t>북구청</t>
  </si>
  <si>
    <t>명륜동 146</t>
  </si>
  <si>
    <t>인공암벽장</t>
  </si>
  <si>
    <t>실내.실외</t>
  </si>
  <si>
    <t>숭의동424</t>
  </si>
  <si>
    <t>인천시시설관리공단</t>
  </si>
  <si>
    <t>www.lnsiseol.net</t>
  </si>
  <si>
    <t>2500lux</t>
  </si>
  <si>
    <t>헬스기구및장비</t>
  </si>
  <si>
    <t>에어로빅실</t>
  </si>
  <si>
    <t>목재및앰프시설</t>
  </si>
  <si>
    <t>댄스및 체조프로그램</t>
  </si>
  <si>
    <t>탁구장</t>
  </si>
  <si>
    <t>헬스장,탁구장,
에어로빅장</t>
  </si>
  <si>
    <t>계산동907-2</t>
  </si>
  <si>
    <t>계산 국민스포츠센터
수영장</t>
  </si>
  <si>
    <t>댄스및체조프로그램</t>
  </si>
  <si>
    <t>무도장</t>
  </si>
  <si>
    <t>스포츠센터
부설</t>
  </si>
  <si>
    <t>구월동1246</t>
  </si>
  <si>
    <t>올림픽기념국민생활관
수영장</t>
  </si>
  <si>
    <t>YMCA</t>
  </si>
  <si>
    <t>www.icoly.wo.to</t>
  </si>
  <si>
    <t>시민누구나</t>
  </si>
  <si>
    <t>부평2동375-1</t>
  </si>
  <si>
    <t>YWCA(511-3141)</t>
  </si>
  <si>
    <t>www.iwcc.or.kr</t>
  </si>
  <si>
    <t>부평국민체육센터
수영장</t>
  </si>
  <si>
    <t>삼산월드체육관
수영장</t>
  </si>
  <si>
    <t>유아풀 12m</t>
  </si>
  <si>
    <t>남동 수영장</t>
  </si>
  <si>
    <t>도시관리공단</t>
  </si>
  <si>
    <t>남동국민체육센터
수영장</t>
  </si>
  <si>
    <t>검단복지회관
실내수영장</t>
  </si>
  <si>
    <t>서구 청소년수련관
실내수영장</t>
  </si>
  <si>
    <t>서구 국민체육센터
실내수영장</t>
  </si>
  <si>
    <t>인천서부여성회관</t>
  </si>
  <si>
    <t>인천시여성가족국</t>
  </si>
  <si>
    <t>www.gmcc.co.kr</t>
  </si>
  <si>
    <t>중구국민체육센터</t>
  </si>
  <si>
    <t>1식</t>
  </si>
  <si>
    <t>수영,헬스,배드민턴,
탁구,농구 등</t>
  </si>
  <si>
    <t>25m×6레인</t>
  </si>
  <si>
    <t>취미교실, 다목적실</t>
  </si>
  <si>
    <t>산성종합복지관
(대전광역시립)</t>
  </si>
  <si>
    <t>위탁
(시각장애인연합회)</t>
  </si>
  <si>
    <t>25m×4레인</t>
  </si>
  <si>
    <t>한마음 생활체육관</t>
  </si>
  <si>
    <t>에어로빅</t>
  </si>
  <si>
    <t>댄스스포츠</t>
  </si>
  <si>
    <t>합기도</t>
  </si>
  <si>
    <t>배드민턴,탁구</t>
  </si>
  <si>
    <t>올림픽기념
국민생활관</t>
  </si>
  <si>
    <t>24×48×10m</t>
  </si>
  <si>
    <t>핸드볼,농구,
배구</t>
  </si>
  <si>
    <t>25m×15m
15m×8m</t>
  </si>
  <si>
    <t>스포츠교실,문화청소년실,
주민생활시설</t>
  </si>
  <si>
    <t>남선공원
종합체육관</t>
  </si>
  <si>
    <t>28×8×5m</t>
  </si>
  <si>
    <t>스쿼시,헬스,
골프연습장</t>
  </si>
  <si>
    <t>61m×34m</t>
  </si>
  <si>
    <t>스튜디오룸</t>
  </si>
  <si>
    <t>서구국민체육센터</t>
  </si>
  <si>
    <t>수영장, 헬스</t>
  </si>
  <si>
    <t>유성구</t>
  </si>
  <si>
    <t>진잠다목적체육관</t>
  </si>
  <si>
    <t>18×35m</t>
  </si>
  <si>
    <t>배드민턴,배구,
농구, 탁구</t>
  </si>
  <si>
    <t>25m×5레인</t>
  </si>
  <si>
    <t>구즉 국민체육센터</t>
  </si>
  <si>
    <t>체육재활원 체육관</t>
  </si>
  <si>
    <t>위탁
(장애인연합회)</t>
  </si>
  <si>
    <t>21×36m</t>
  </si>
  <si>
    <t>헬스,탁구</t>
  </si>
  <si>
    <t>청소년수련관 체육관</t>
  </si>
  <si>
    <t>18×30m</t>
  </si>
  <si>
    <t>배드민턴, 탁구</t>
  </si>
  <si>
    <t>25m×7레인</t>
  </si>
  <si>
    <t>22×17m</t>
  </si>
  <si>
    <t>중구게이트볼장</t>
  </si>
  <si>
    <t>22×17m×2면</t>
  </si>
  <si>
    <t>관리동</t>
  </si>
  <si>
    <t>한밭 게이트볼장</t>
  </si>
  <si>
    <t>25×20m×2면</t>
  </si>
  <si>
    <t>부지면적은 한밭주경기장 포함</t>
  </si>
  <si>
    <t>전천후게이트볼장</t>
  </si>
  <si>
    <t>서구청</t>
  </si>
  <si>
    <t>23×21m×1면</t>
  </si>
  <si>
    <t>사무실</t>
  </si>
  <si>
    <t>송강 게이트볼장</t>
  </si>
  <si>
    <t>21.7m×16.6m×1면</t>
  </si>
  <si>
    <t>23×18m×5면</t>
  </si>
  <si>
    <t>대덕구청</t>
  </si>
  <si>
    <t>23×18m×1면</t>
  </si>
  <si>
    <t>용운 국제수영장</t>
  </si>
  <si>
    <t>유아풀
6mⅹ7m</t>
  </si>
  <si>
    <t>한밭 수영장</t>
  </si>
  <si>
    <t xml:space="preserve"> 시민, 선수</t>
  </si>
  <si>
    <t>1500[lx]</t>
  </si>
  <si>
    <t>산성동  120-18</t>
  </si>
  <si>
    <t>대전 시립 산성종합복지관
수영장</t>
  </si>
  <si>
    <t>대전시시각장애인연합회(586-8033)</t>
  </si>
  <si>
    <t>장애인,시민</t>
  </si>
  <si>
    <t>중구 국민체육센터</t>
  </si>
  <si>
    <t>만년동  396</t>
  </si>
  <si>
    <t>평송 청소년수련원
수영장</t>
  </si>
  <si>
    <t>삼동청소년회(480-1603)</t>
  </si>
  <si>
    <t>시민</t>
  </si>
  <si>
    <t>갈마동 820-1</t>
  </si>
  <si>
    <t>대전시생활체육협의회(483-8602)</t>
  </si>
  <si>
    <t>체육관내</t>
  </si>
  <si>
    <t>둔산동 1300</t>
  </si>
  <si>
    <t>서구 건강체련관
수영장</t>
  </si>
  <si>
    <t>대전시지체장애인연합회(611-6799)</t>
  </si>
  <si>
    <t>탄방동 1084</t>
  </si>
  <si>
    <t>남선공원
수영장</t>
  </si>
  <si>
    <t>㈜이스포피아(485-1830)</t>
  </si>
  <si>
    <t>스커시</t>
  </si>
  <si>
    <t>㈜이스포피아</t>
  </si>
  <si>
    <t>인조축구장(옥상)</t>
  </si>
  <si>
    <t>서구 국민체육센터
수영장</t>
  </si>
  <si>
    <t>월드컵경기장
수영장</t>
  </si>
  <si>
    <t>월드컵경기장내</t>
  </si>
  <si>
    <t>유성구종합복지센터
수영장</t>
  </si>
  <si>
    <t>위탁
(대전카톨릭사회복지협회)</t>
  </si>
  <si>
    <t>복지센터내</t>
  </si>
  <si>
    <t>원내동 358</t>
  </si>
  <si>
    <t>진잠다목적체육관
수영장</t>
  </si>
  <si>
    <t>문화체육시설관리사업소(611-2614)</t>
  </si>
  <si>
    <t>송강동  9</t>
  </si>
  <si>
    <t>구즉국민체육센터
수영장</t>
  </si>
  <si>
    <t>문화체육시설관리사업소(611-2615)</t>
  </si>
  <si>
    <t>대덕국민체육센터
수영장</t>
  </si>
  <si>
    <t xml:space="preserve"> 중리동 101-1</t>
  </si>
  <si>
    <t>대덕구청소년수련관
수영장</t>
  </si>
  <si>
    <t>삼동청소년회(626-7729)</t>
  </si>
  <si>
    <t>대화동 3-3</t>
  </si>
  <si>
    <t>체육재활원
수영장</t>
  </si>
  <si>
    <t>대전시장애인연합회(631-9899)</t>
  </si>
  <si>
    <t>세천 궁도장</t>
  </si>
  <si>
    <t>뿌리공원
궁도장</t>
  </si>
  <si>
    <t>월평 궁도장</t>
  </si>
  <si>
    <t>유성 궁도장</t>
  </si>
  <si>
    <t>지수체육공원론볼장</t>
  </si>
  <si>
    <t>1면</t>
  </si>
  <si>
    <t>체육센터에포함</t>
  </si>
  <si>
    <t>체육센터내</t>
  </si>
  <si>
    <t>20×15</t>
  </si>
  <si>
    <t>25m×13m
13m×5.7m</t>
  </si>
  <si>
    <t>진접체육문화센터</t>
  </si>
  <si>
    <t>32×28m</t>
  </si>
  <si>
    <t>25m×13m
11m×4.6m</t>
  </si>
  <si>
    <t>배드민턴,배구,
농구,탁구</t>
  </si>
  <si>
    <t>샤워실,탈의실,
사무실,다목적강당</t>
  </si>
  <si>
    <t>송말4리게이트볼장</t>
  </si>
  <si>
    <t>20m×15m</t>
  </si>
  <si>
    <t>28×23</t>
  </si>
  <si>
    <t>인계동 334-1</t>
  </si>
  <si>
    <t>진접체육문화센터
수영장</t>
  </si>
  <si>
    <t>남양주도시공사</t>
  </si>
  <si>
    <t>체육문화센터내</t>
  </si>
  <si>
    <t>달빛공원풋살장</t>
  </si>
  <si>
    <t>은빛공원풋살장</t>
  </si>
  <si>
    <t>서정공원풋살장</t>
  </si>
  <si>
    <t>마상공원풋살장</t>
  </si>
  <si>
    <t>성아공원풋살장</t>
  </si>
  <si>
    <t>주교풋살장</t>
  </si>
  <si>
    <t>대자풋살장</t>
  </si>
  <si>
    <t>풋살협회</t>
  </si>
  <si>
    <t>선유풋살장</t>
  </si>
  <si>
    <t>의정부시</t>
  </si>
  <si>
    <t>녹양풋살장</t>
  </si>
  <si>
    <t>신규확충</t>
  </si>
  <si>
    <t>훌로링</t>
  </si>
  <si>
    <t>30×46×12m</t>
  </si>
  <si>
    <t>탁구,농구,배드민턴</t>
  </si>
  <si>
    <t>50m×21m</t>
  </si>
  <si>
    <t>1,632백만원</t>
  </si>
  <si>
    <t>3000백만원</t>
  </si>
  <si>
    <t>원주시
농민문화체육센터</t>
  </si>
  <si>
    <t>핸드볼</t>
  </si>
  <si>
    <t>26×42×13m</t>
  </si>
  <si>
    <t>배드민턴,농구,
핸드볼,배구</t>
  </si>
  <si>
    <t>25m×11m</t>
  </si>
  <si>
    <t>원주국민체육센터</t>
  </si>
  <si>
    <t>35×22×16.5m</t>
  </si>
  <si>
    <t>25m×18m</t>
  </si>
  <si>
    <t>강릉시</t>
  </si>
  <si>
    <t>태권도</t>
  </si>
  <si>
    <t>동해국민체육센터</t>
  </si>
  <si>
    <t>37×22×12.9m</t>
  </si>
  <si>
    <t>근로자종합복지관</t>
  </si>
  <si>
    <t>골프,탁구
에어로빅,헬스</t>
  </si>
  <si>
    <t>33m×21m</t>
  </si>
  <si>
    <t>배구,농구,족구</t>
  </si>
  <si>
    <t>홍천군민 스포츠센터</t>
  </si>
  <si>
    <t>19m×32m</t>
  </si>
  <si>
    <t>방송설비, 샤워실</t>
  </si>
  <si>
    <t>농민문화체육센터</t>
  </si>
  <si>
    <t>씨름</t>
  </si>
  <si>
    <t>탁구등</t>
  </si>
  <si>
    <t>20×40×12m</t>
  </si>
  <si>
    <t>핸드볼,농구,
배구,씨름,탁구</t>
  </si>
  <si>
    <t>3,224백만원</t>
  </si>
  <si>
    <t>2,100백만원</t>
  </si>
  <si>
    <t>1,100백만원</t>
  </si>
  <si>
    <t>중동면 복합체육센터</t>
  </si>
  <si>
    <t>41m×19.6m</t>
  </si>
  <si>
    <t>배드민턴,게이트볼</t>
  </si>
  <si>
    <t>사무실, 실외족구장1면</t>
  </si>
  <si>
    <t>19×23m</t>
  </si>
  <si>
    <t>배드민턴,농구</t>
  </si>
  <si>
    <t>방송실,사무실,탈의실</t>
  </si>
  <si>
    <t>문화체육관</t>
  </si>
  <si>
    <t>펜싱</t>
  </si>
  <si>
    <t>25×46×15m</t>
  </si>
  <si>
    <t>배드민턴,태권도,
유도,펜싱,역도</t>
  </si>
  <si>
    <t>사무실,헬스장,식당,창고</t>
  </si>
  <si>
    <t>양구국민체육센터</t>
  </si>
  <si>
    <t>21*33.6*11.5</t>
  </si>
  <si>
    <t>인제군문화재단</t>
  </si>
  <si>
    <t>25m*6레인</t>
  </si>
  <si>
    <t>35m x 22m</t>
  </si>
  <si>
    <t>26×17m</t>
  </si>
  <si>
    <t>신북읍게이트볼장</t>
  </si>
  <si>
    <t>25×15m</t>
  </si>
  <si>
    <t>남면게이트볼장</t>
  </si>
  <si>
    <t>서면게이트볼장</t>
  </si>
  <si>
    <t>사북면게이트볼장</t>
  </si>
  <si>
    <t>퇴계동게이트볼장</t>
  </si>
  <si>
    <t>남산면게이트볼장</t>
  </si>
  <si>
    <t>20×15m</t>
  </si>
  <si>
    <t>강남동 게이트볼장</t>
  </si>
  <si>
    <t>만천게이트볼장</t>
  </si>
  <si>
    <t>부론면실내게이트볼장</t>
  </si>
  <si>
    <t>26×18×5.2m</t>
  </si>
  <si>
    <t>주민생활시설</t>
  </si>
  <si>
    <t>명륜동실내게이트볼장</t>
  </si>
  <si>
    <t>26×19×5.2m</t>
  </si>
  <si>
    <t>소초면실내게이트볼장</t>
  </si>
  <si>
    <t>23×18×5.2m</t>
  </si>
  <si>
    <t>태장2동실내게이트볼장</t>
  </si>
  <si>
    <t>16x14x5.2m</t>
  </si>
  <si>
    <t>문막읍실내게이트볼장</t>
  </si>
  <si>
    <t>16x20x5.2m</t>
  </si>
  <si>
    <t>동해실내게이트볼장</t>
  </si>
  <si>
    <t>26×15×2면</t>
  </si>
  <si>
    <t>20×17m</t>
  </si>
  <si>
    <t>황지전천후게이트볼장</t>
  </si>
  <si>
    <t>교동게이트볼장</t>
  </si>
  <si>
    <t>50×25.2m</t>
  </si>
  <si>
    <t>하장게이트볼장</t>
  </si>
  <si>
    <t>19×25m</t>
  </si>
  <si>
    <t>삼척시
(게이트볼 연합회)</t>
  </si>
  <si>
    <t>21×25m</t>
  </si>
  <si>
    <t>하마읍리 게이트볼장</t>
  </si>
  <si>
    <t>삼척시
(게이트볼 동호회)</t>
  </si>
  <si>
    <t>17×22m</t>
  </si>
  <si>
    <t>호산 게이트볼장</t>
  </si>
  <si>
    <t>교가 게이트볼장</t>
  </si>
  <si>
    <t>25×20m</t>
  </si>
  <si>
    <t>24×98m</t>
  </si>
  <si>
    <t>18×22m</t>
  </si>
  <si>
    <t>18×24m</t>
  </si>
  <si>
    <t>28×24m</t>
  </si>
  <si>
    <t>와야2리 실내게이트볼장</t>
  </si>
  <si>
    <t>20×19m</t>
  </si>
  <si>
    <t>능평리 실내게이트볼장</t>
  </si>
  <si>
    <t>모곡4리 실내게이트볼장</t>
  </si>
  <si>
    <t>1억4천만원</t>
  </si>
  <si>
    <t>두미1리 실내게이트볼장</t>
  </si>
  <si>
    <t>16×22m</t>
  </si>
  <si>
    <t>1억2천만원</t>
  </si>
  <si>
    <t>송정리 실내게이트볼장(송정리)</t>
  </si>
  <si>
    <t>15×20m</t>
  </si>
  <si>
    <t>수하1리 실내게이트볼장</t>
  </si>
  <si>
    <t>22.5*17.5</t>
  </si>
  <si>
    <t>신대2리 실내게이트볼장</t>
  </si>
  <si>
    <t>21×14m</t>
  </si>
  <si>
    <t>희망10리 실내게이트볼장</t>
  </si>
  <si>
    <t>노천1리 실내게이트볼장</t>
  </si>
  <si>
    <t>25×19m</t>
  </si>
  <si>
    <t>덕치리 실내게이트볼장</t>
  </si>
  <si>
    <t>구만리 게이트볼장</t>
  </si>
  <si>
    <t>광원1리 실내게이트볼장</t>
  </si>
  <si>
    <t>자운1리 실내게이트볼장</t>
  </si>
  <si>
    <t>둔내실내게이트볼장</t>
  </si>
  <si>
    <t>성산실내게이트볼장</t>
  </si>
  <si>
    <t>유동실내게이트볼장</t>
  </si>
  <si>
    <t>창촌실내게이트볼장</t>
  </si>
  <si>
    <t>우항실내게이트볼장</t>
  </si>
  <si>
    <t>횡성실내게이트볼장</t>
  </si>
  <si>
    <t>족구</t>
  </si>
  <si>
    <t>2,445백만원</t>
  </si>
  <si>
    <t>500백만원</t>
  </si>
  <si>
    <t>110백만원</t>
  </si>
  <si>
    <t>주부교실</t>
  </si>
  <si>
    <t>사물놀이</t>
  </si>
  <si>
    <t>돗서실</t>
  </si>
  <si>
    <t>독서실</t>
  </si>
  <si>
    <t>안흥실내게이트볼장</t>
  </si>
  <si>
    <t>갑천실내게이트볼장</t>
  </si>
  <si>
    <t>공근실내게이트볼장</t>
  </si>
  <si>
    <t>유현실내게이트볼장</t>
  </si>
  <si>
    <t>2,446백만원</t>
  </si>
  <si>
    <t>상동읍전천후게이트볼장</t>
  </si>
  <si>
    <t>석항전천후게이트볼장</t>
  </si>
  <si>
    <t>김삿갓면전천후게이트볼장</t>
  </si>
  <si>
    <t>문곡2리전천후게이트볼장</t>
  </si>
  <si>
    <t>북면 전천후게이트볼장</t>
  </si>
  <si>
    <t>25×18×5</t>
  </si>
  <si>
    <t>쌍룡 전천후게이트볼장</t>
  </si>
  <si>
    <t>23×18×5</t>
  </si>
  <si>
    <t>주천면전천후게이트볼장</t>
  </si>
  <si>
    <t>30×19×5</t>
  </si>
  <si>
    <t>수주면전천후게이트볼장</t>
  </si>
  <si>
    <t>25×19.8×5</t>
  </si>
  <si>
    <t>스포츠파크전천후게이트볼장</t>
  </si>
  <si>
    <t>20×25</t>
  </si>
  <si>
    <t>금마1리전천후게이트볼장</t>
  </si>
  <si>
    <t>장평전천후게이트볼장</t>
  </si>
  <si>
    <t>위탁
(평창군게이트볼연합회)</t>
  </si>
  <si>
    <t>하안미전천후게이트볼장</t>
  </si>
  <si>
    <t>위탁
(노인회)</t>
  </si>
  <si>
    <t>미탄전천후게이트볼장</t>
  </si>
  <si>
    <t>위탁
(미탄면노인게이트볼회)</t>
  </si>
  <si>
    <t>평창전천후게이트볼장</t>
  </si>
  <si>
    <t>위탁
(평창읍게이트볼회)</t>
  </si>
  <si>
    <t>방림전천후게이트볼장</t>
  </si>
  <si>
    <t>위탁
(계촌리노인게이트볼회)</t>
  </si>
  <si>
    <t>진부전천후게이트볼장</t>
  </si>
  <si>
    <t>위탁
(진부면노인게이트볼회)</t>
  </si>
  <si>
    <t>봉평전천후게이트볼장</t>
  </si>
  <si>
    <t>위탁
(봉평면노인게이트볼회)</t>
  </si>
  <si>
    <t>대관령전전후게이트볼장</t>
  </si>
  <si>
    <t>25×20</t>
  </si>
  <si>
    <t>25×20×7m</t>
  </si>
  <si>
    <t>동송전천후게이트볼장</t>
  </si>
  <si>
    <t>와수전천후게이트볼장</t>
  </si>
  <si>
    <t>중리전천후게이트볼장</t>
  </si>
  <si>
    <t>24×18×7.3m</t>
  </si>
  <si>
    <t>원천전천후게이트볼장</t>
  </si>
  <si>
    <t>22×18×10m</t>
  </si>
  <si>
    <t>상서전천후게이트볼장</t>
  </si>
  <si>
    <t>25×18×6.3m</t>
  </si>
  <si>
    <t>장촌전천후게이트볼장</t>
  </si>
  <si>
    <t>20×15×6.8m</t>
  </si>
  <si>
    <t>양구군
(양구읍)</t>
  </si>
  <si>
    <t>20×15×2m</t>
  </si>
  <si>
    <t>양구군
(남면)</t>
  </si>
  <si>
    <t>양구군
(동면)</t>
  </si>
  <si>
    <t>양구군
(방산면)</t>
  </si>
  <si>
    <t>양구군
(해안면)</t>
  </si>
  <si>
    <t>인제전천후게이트볼장</t>
  </si>
  <si>
    <t>남면전천후게이트볼장</t>
  </si>
  <si>
    <t>기린면전천후게이트볼장</t>
  </si>
  <si>
    <t>서화면전천후게이트볼장</t>
  </si>
  <si>
    <t>상남면전천후게이트볼장</t>
  </si>
  <si>
    <t>거진읍전천후게이트볼장</t>
  </si>
  <si>
    <t>고성군
(거진게이트볼연합회)</t>
  </si>
  <si>
    <t>현내면전천후게이트볼장</t>
  </si>
  <si>
    <t>고성군
(현내면게이트볼연합회)</t>
  </si>
  <si>
    <t>죽왕면전천후게이트볼장</t>
  </si>
  <si>
    <t>고성군
(죽왕면게이트볼연합회)</t>
  </si>
  <si>
    <t>토성면전천후게이트볼장</t>
  </si>
  <si>
    <t>고성군
(토성면 게이트볼회)</t>
  </si>
  <si>
    <t>22×17</t>
  </si>
  <si>
    <t>서 면실내게이트볼장</t>
  </si>
  <si>
    <t>손양면실내게이트볼장</t>
  </si>
  <si>
    <t>양양읍실내게이트볼장</t>
  </si>
  <si>
    <t>현북면실내게이트볼장</t>
  </si>
  <si>
    <t>현남실내게이트볼장</t>
  </si>
  <si>
    <t>호반정</t>
  </si>
  <si>
    <t>학봉정</t>
  </si>
  <si>
    <t>철근콘크리트조 스라브</t>
  </si>
  <si>
    <t>동덕정</t>
  </si>
  <si>
    <t>위탁
(동덕정동호회)</t>
  </si>
  <si>
    <t>270백만원</t>
  </si>
  <si>
    <t>초록정</t>
  </si>
  <si>
    <t>체육시설관리사무소</t>
  </si>
  <si>
    <t>위탁
(초록정동호회)</t>
  </si>
  <si>
    <t>59백만원</t>
  </si>
  <si>
    <t>40백만원</t>
  </si>
  <si>
    <t>99백만원</t>
  </si>
  <si>
    <t>두타정</t>
  </si>
  <si>
    <t>위탁
(두타정동호회)</t>
  </si>
  <si>
    <t>설악정</t>
  </si>
  <si>
    <t>위탁
(궁도협회)</t>
  </si>
  <si>
    <t>죽서정</t>
  </si>
  <si>
    <t>야외</t>
  </si>
  <si>
    <t>해망정</t>
  </si>
  <si>
    <t>원덕읍</t>
  </si>
  <si>
    <t>위탁
(홍천군궁도협회)</t>
  </si>
  <si>
    <t>태풍정</t>
  </si>
  <si>
    <t>영월 금호정</t>
  </si>
  <si>
    <t>궁도협회</t>
  </si>
  <si>
    <t>경량철골조</t>
  </si>
  <si>
    <t>55백만원</t>
  </si>
  <si>
    <t>노성정</t>
  </si>
  <si>
    <t>청옥정</t>
  </si>
  <si>
    <t>클레이2,락ㅋ룸1</t>
  </si>
  <si>
    <t>위탁</t>
  </si>
  <si>
    <t>골프연습장</t>
  </si>
  <si>
    <t>건축물206</t>
  </si>
  <si>
    <t>이목정</t>
  </si>
  <si>
    <t>대관정</t>
  </si>
  <si>
    <t>오대정</t>
  </si>
  <si>
    <t>금학정</t>
  </si>
  <si>
    <t>관리소1동</t>
  </si>
  <si>
    <t>화림정</t>
  </si>
  <si>
    <t>양록정궁도장</t>
  </si>
  <si>
    <t>위탁
(양록정궁도회)</t>
  </si>
  <si>
    <t>궁도수련관</t>
  </si>
  <si>
    <t>해안정궁도장</t>
  </si>
  <si>
    <t>위탁
(해안정궁도회)</t>
  </si>
  <si>
    <t>원통체육공원
인제군궁도장</t>
  </si>
  <si>
    <t>수성정</t>
  </si>
  <si>
    <t>현산정</t>
  </si>
  <si>
    <t>본청</t>
  </si>
  <si>
    <t>스타트훈련장
(루지/봅슬레이/스켈레턴)</t>
  </si>
  <si>
    <t>스타트훈련장</t>
  </si>
  <si>
    <t>강원도</t>
  </si>
  <si>
    <t>봅슬레이3
루지1.5</t>
  </si>
  <si>
    <t>120
110</t>
  </si>
  <si>
    <t>360
165</t>
  </si>
  <si>
    <t>스포츠파크 론볼장</t>
  </si>
  <si>
    <t>사직동 810</t>
  </si>
  <si>
    <t>청주시 문화예술체육회관</t>
  </si>
  <si>
    <t>장충동2가200-103</t>
  </si>
  <si>
    <t>남원시 문화관광과(620-6255)</t>
  </si>
  <si>
    <t>3명</t>
  </si>
  <si>
    <t>951 lx</t>
  </si>
  <si>
    <t>7면</t>
  </si>
  <si>
    <t>2002. 4.4 -9.31.</t>
  </si>
  <si>
    <t>오창읍 전천후게이볼장</t>
  </si>
  <si>
    <t>미원면 전천후게이볼장</t>
  </si>
  <si>
    <t>문의면 전천후게이볼장</t>
  </si>
  <si>
    <t>22×17×7</t>
  </si>
  <si>
    <t>용정동 산27-2</t>
  </si>
  <si>
    <t>문화예술체육회관 279 -4620</t>
  </si>
  <si>
    <t>천안시</t>
  </si>
  <si>
    <t>19*24</t>
  </si>
  <si>
    <t>아산시</t>
  </si>
  <si>
    <t>23*19</t>
  </si>
  <si>
    <t>화장실2동</t>
  </si>
  <si>
    <t>23*20</t>
  </si>
  <si>
    <t>화장실3동</t>
  </si>
  <si>
    <t>서산시</t>
  </si>
  <si>
    <t>운산 게이트봉장</t>
  </si>
  <si>
    <t>서산시게이트볼협회
운산게이트볼분회</t>
  </si>
  <si>
    <t>22*17</t>
  </si>
  <si>
    <t>문양 게이트볼장</t>
  </si>
  <si>
    <t>서산시게이트볼협회
문양게이트볼본회</t>
  </si>
  <si>
    <t>22.6*17.6</t>
  </si>
  <si>
    <t>15*21</t>
  </si>
  <si>
    <t>15*19</t>
  </si>
  <si>
    <t>25*20</t>
  </si>
  <si>
    <t>20*15</t>
  </si>
  <si>
    <t>논산시</t>
  </si>
  <si>
    <t>론볼장</t>
  </si>
  <si>
    <t>논산시
(맑은물과)</t>
  </si>
  <si>
    <t>2007</t>
  </si>
  <si>
    <t>19.8×25×6.4m</t>
  </si>
  <si>
    <t>19.8×25×6.5m</t>
  </si>
  <si>
    <t>19.8×25×6.6m</t>
  </si>
  <si>
    <t>24mⅹ18m</t>
  </si>
  <si>
    <t>23×18m</t>
  </si>
  <si>
    <t>22×21m</t>
  </si>
  <si>
    <t>사정동 164-2</t>
  </si>
  <si>
    <t>대야국민체육센터
수영장</t>
  </si>
  <si>
    <t>체육시설관리과(452-2925)</t>
  </si>
  <si>
    <t>익산시 남중동 86-4</t>
  </si>
  <si>
    <t>고창군시설관리사업소(560-2702)</t>
  </si>
  <si>
    <t>여수시</t>
  </si>
  <si>
    <t>성산게이트볼장</t>
  </si>
  <si>
    <t>여수시
(체육지원과)</t>
  </si>
  <si>
    <t>15*20</t>
  </si>
  <si>
    <t>만수정</t>
  </si>
  <si>
    <t>게이트볼장 2면</t>
  </si>
  <si>
    <t>하일면 게이트볼장</t>
  </si>
  <si>
    <t>15m*20.4m</t>
  </si>
  <si>
    <t>화장실</t>
  </si>
  <si>
    <t>레인
수</t>
    <phoneticPr fontId="2" type="noConversion"/>
  </si>
  <si>
    <t>수영조 
면  적</t>
    <phoneticPr fontId="2" type="noConversion"/>
  </si>
  <si>
    <t>http://www.seongju.go.kr/</t>
  </si>
  <si>
    <t>경천생활체육공원 풋살장</t>
  </si>
  <si>
    <t>건축
면적</t>
    <phoneticPr fontId="2" type="noConversion"/>
  </si>
  <si>
    <t>1</t>
    <phoneticPr fontId="2" type="noConversion"/>
  </si>
  <si>
    <t>3. 하키장</t>
    <phoneticPr fontId="2" type="noConversion"/>
  </si>
  <si>
    <t xml:space="preserve"> 길이 91.4m, 폭 55m 또는 이와 유사한 규격(하키 전용 경기장에 한함)</t>
    <phoneticPr fontId="2" type="noConversion"/>
  </si>
  <si>
    <t>14. 국궁장</t>
    <phoneticPr fontId="2" type="noConversion"/>
  </si>
  <si>
    <t>1</t>
    <phoneticPr fontId="2" type="noConversion"/>
  </si>
  <si>
    <t xml:space="preserve"> 사정거리는 관저 중심에서 사대 중심까지 145m, 과녁 사이 5m 이상
 또는 이와 유사한 규격</t>
    <phoneticPr fontId="2" type="noConversion"/>
  </si>
  <si>
    <t>관리
주체</t>
    <phoneticPr fontId="2" type="noConversion"/>
  </si>
  <si>
    <t>춘천의암야구장</t>
  </si>
  <si>
    <t>명륜동313번지</t>
  </si>
  <si>
    <t>634백만원</t>
  </si>
  <si>
    <t>700백만원</t>
  </si>
  <si>
    <t>시민운동장</t>
  </si>
  <si>
    <t>설악야구장</t>
  </si>
  <si>
    <t>속초시시설관리공단</t>
  </si>
  <si>
    <t>흥전리 야구장</t>
  </si>
  <si>
    <t>도계읍
도계야구연합회</t>
  </si>
  <si>
    <t>도계야구연합회</t>
  </si>
  <si>
    <t>인제야구장</t>
  </si>
  <si>
    <t>송지호야구장</t>
  </si>
  <si>
    <t>양양야구장</t>
  </si>
  <si>
    <t>위탁(양양야구협회)</t>
  </si>
  <si>
    <t>건축
면적</t>
    <phoneticPr fontId="2" type="noConversion"/>
  </si>
  <si>
    <t>21-1. 설상경기장(스키점프 경기장)</t>
    <phoneticPr fontId="2" type="noConversion"/>
  </si>
  <si>
    <t>(단위 : ㎡, 백만원, 명)</t>
    <phoneticPr fontId="2" type="noConversion"/>
  </si>
  <si>
    <t>양도공설운동장</t>
  </si>
  <si>
    <t>관인면 탄동리 920</t>
  </si>
  <si>
    <t>관인 하수처리시설 내 축구장</t>
  </si>
  <si>
    <t>41.3m X 21.6m</t>
  </si>
  <si>
    <t>솔정리실내게이트볼장</t>
  </si>
  <si>
    <t>이강리실내게이트볼장</t>
  </si>
  <si>
    <t>무학리실내게이트볼장</t>
  </si>
  <si>
    <t>고구리실내게이트볼장</t>
  </si>
  <si>
    <t>난정리실내게이트볼장</t>
  </si>
  <si>
    <t>420㎡</t>
  </si>
  <si>
    <t>길직리실내게이트볼장</t>
  </si>
  <si>
    <t>신정리실내게이트볼장</t>
  </si>
  <si>
    <t>소  계</t>
    <phoneticPr fontId="2" type="noConversion"/>
  </si>
  <si>
    <t xml:space="preserve"> </t>
    <phoneticPr fontId="2" type="noConversion"/>
  </si>
  <si>
    <t>성수1가동685-20</t>
    <phoneticPr fontId="2" type="noConversion"/>
  </si>
  <si>
    <t>부산</t>
  </si>
  <si>
    <t>남부환경공원 축구장</t>
  </si>
  <si>
    <t>부산환경공단
수영사업소</t>
  </si>
  <si>
    <t>수영환경공원 축구장</t>
  </si>
  <si>
    <t>72    
68</t>
  </si>
  <si>
    <t>137   
 106</t>
  </si>
  <si>
    <t>대저생태공원
축구장</t>
  </si>
  <si>
    <t>강변환경공원 축구장</t>
  </si>
  <si>
    <t>부산환경공단
 강변사업소</t>
  </si>
  <si>
    <t>황령산레포츠공원대운동장</t>
  </si>
  <si>
    <t>생곡환경공원
테니스장</t>
  </si>
  <si>
    <t>부산환경공단
생곡사업소</t>
  </si>
  <si>
    <t>기장하수처리장
테니스장</t>
  </si>
  <si>
    <t>부산환경공단
기장사업소</t>
  </si>
  <si>
    <t>황령산레포츠공원
테니스장</t>
  </si>
  <si>
    <t>지름 13.m</t>
  </si>
  <si>
    <t>수용
인원</t>
    <phoneticPr fontId="2" type="noConversion"/>
  </si>
  <si>
    <t>레슬링,검도,
유도,복싱,태권도</t>
  </si>
  <si>
    <t>수영구</t>
  </si>
  <si>
    <t>수영구민체육센터</t>
  </si>
  <si>
    <t>20×33×10m</t>
  </si>
  <si>
    <t>농구, 배구, 
배드민턴</t>
  </si>
  <si>
    <t>요가실, 에어로빅실</t>
  </si>
  <si>
    <t>국민체육센터</t>
  </si>
  <si>
    <t>샤워실, 스피닝 등</t>
  </si>
  <si>
    <t>명지레포츠센터</t>
  </si>
  <si>
    <t>부산환경공단
명지사업소</t>
  </si>
  <si>
    <t>25m×15m
9m×7m</t>
  </si>
  <si>
    <t>헬스,요가,댄스,사우나,
골프연습장</t>
  </si>
  <si>
    <t>삼락생태공원                           게이트볼장</t>
  </si>
  <si>
    <t>20*25</t>
  </si>
  <si>
    <t>화명생태공원                         게이트볼장</t>
  </si>
  <si>
    <t>25mx90m</t>
  </si>
  <si>
    <t>맥도생태공원
 게이트볼장</t>
  </si>
  <si>
    <t>27*22</t>
  </si>
  <si>
    <t>대저생태공원                          게이트볼장</t>
  </si>
  <si>
    <t>문오성처리장
게이트볼장</t>
  </si>
  <si>
    <t>명지환경공원
게이트볼장</t>
  </si>
  <si>
    <t xml:space="preserve"> 16.6 * 36.5</t>
  </si>
  <si>
    <t>남부환경공원
게이트볼장</t>
  </si>
  <si>
    <t>부산환경공단
남부사업소</t>
  </si>
  <si>
    <t>황령산레포츠공원게이트볼장</t>
  </si>
  <si>
    <t>18.9*14</t>
  </si>
  <si>
    <t>영도구국민체육센터           수영장</t>
  </si>
  <si>
    <t>25m</t>
  </si>
  <si>
    <t>동래구국민체육센터
실내수영장</t>
  </si>
  <si>
    <t>삼락생태공원(수관교
인라인스케이트장)</t>
  </si>
  <si>
    <t>삼락생태공원(중앙광장
인라인스케이트장)</t>
  </si>
  <si>
    <t>기장하수처리장
인라인스케이트장</t>
  </si>
  <si>
    <t>사직종합운동장 궁도장</t>
  </si>
  <si>
    <t>삼락생태공원 국궁장</t>
  </si>
  <si>
    <t>부산지방공단 
스포원</t>
  </si>
  <si>
    <t>부산지방공단
 스포원</t>
  </si>
  <si>
    <t>18
35</t>
  </si>
  <si>
    <t>맥도생태공원                   족구장 2면</t>
  </si>
  <si>
    <t>1개소</t>
    <phoneticPr fontId="2" type="noConversion"/>
  </si>
  <si>
    <t>용산 게이트볼장</t>
  </si>
  <si>
    <t>산수 게이트볼장</t>
  </si>
  <si>
    <t>금호 게이트볼장</t>
  </si>
  <si>
    <t>20×22</t>
  </si>
  <si>
    <t>동명 게이트볼장</t>
  </si>
  <si>
    <t>계림 게이트볼장</t>
  </si>
  <si>
    <t>26명</t>
  </si>
  <si>
    <t>수영</t>
  </si>
  <si>
    <t>7레인</t>
  </si>
  <si>
    <t>헬스,요가,합기도</t>
  </si>
  <si>
    <t>7140
7140</t>
  </si>
  <si>
    <t>1
1</t>
  </si>
  <si>
    <t>계단식         (콘크리트)</t>
  </si>
  <si>
    <t>축구(인조)</t>
  </si>
  <si>
    <t>현대중공업관리</t>
  </si>
  <si>
    <t>용인시</t>
  </si>
  <si>
    <t>원삼면 죽능리 532 외11</t>
  </si>
  <si>
    <t>용인시축구센터</t>
  </si>
  <si>
    <t>천연잔디 2
인조잔디 3</t>
  </si>
  <si>
    <t>죽전동 1003-235일원</t>
  </si>
  <si>
    <t>수지레스피아 축구장</t>
  </si>
  <si>
    <t>용인도시공사</t>
  </si>
  <si>
    <t>주경기장에 
부지면적 포함</t>
  </si>
  <si>
    <t>모현면 일산리 41-13일원</t>
  </si>
  <si>
    <t>모현레스피아 축구장</t>
  </si>
  <si>
    <t>용인시체육회</t>
  </si>
  <si>
    <t>풍덕천동 산13일원</t>
  </si>
  <si>
    <t>수지체육공원 축구장</t>
  </si>
  <si>
    <t>경기도</t>
  </si>
  <si>
    <t>하갈동 127일원</t>
  </si>
  <si>
    <t>기흥레스피아 축구장</t>
  </si>
  <si>
    <t>상현레스피아 축구장</t>
  </si>
  <si>
    <t>둔전체육공원 테니스장</t>
  </si>
  <si>
    <t>누락</t>
  </si>
  <si>
    <t>양지체육공원 테니스장</t>
  </si>
  <si>
    <t>신규</t>
  </si>
  <si>
    <t>시립정구장</t>
  </si>
  <si>
    <t>6면</t>
  </si>
  <si>
    <t>마평동 704</t>
  </si>
  <si>
    <t>용인 실내체육관</t>
  </si>
  <si>
    <t>탁구,농구,배구,
배드민턴,핸드볼</t>
  </si>
  <si>
    <t>시설관리공단(329-3401)</t>
  </si>
  <si>
    <t>헬스및에어로빅장</t>
  </si>
  <si>
    <t>스쿼시</t>
  </si>
  <si>
    <t>동백동 589</t>
  </si>
  <si>
    <t>동백배드민턴장</t>
  </si>
  <si>
    <t>신갈동 402-8</t>
  </si>
  <si>
    <t>기흥배드민턴장</t>
  </si>
  <si>
    <t>풍덕천동 33-1</t>
  </si>
  <si>
    <t>수지배드민턴장</t>
  </si>
  <si>
    <t>죽전동 1003-235</t>
  </si>
  <si>
    <t>수지레스피아
배드민턴장</t>
  </si>
  <si>
    <t>처인구
실내배드민턴장</t>
  </si>
  <si>
    <t>양지게이트볼장</t>
  </si>
  <si>
    <t>박곡리게이트볼장</t>
  </si>
  <si>
    <t>능원게이트볼장</t>
  </si>
  <si>
    <t>하갈동게이트볼장</t>
  </si>
  <si>
    <t>구갈동게이트볼장</t>
  </si>
  <si>
    <t>동부 게이트볼장</t>
  </si>
  <si>
    <t>기흥동게이트볼장</t>
  </si>
  <si>
    <t>수지레스피아게이트볼장</t>
  </si>
  <si>
    <t>아크릴</t>
  </si>
  <si>
    <t>영동군</t>
  </si>
  <si>
    <t>추풍령 간이 골프연습장</t>
  </si>
  <si>
    <t>추풍령 중학교내</t>
  </si>
  <si>
    <t>안동시</t>
  </si>
  <si>
    <t>생활체육공원
축구장(4)</t>
  </si>
  <si>
    <t>17mx22m</t>
  </si>
  <si>
    <t>관리실,화장실</t>
  </si>
  <si>
    <t>구미시청소년수련관</t>
  </si>
  <si>
    <t>구미시</t>
  </si>
  <si>
    <t>성주군</t>
  </si>
  <si>
    <t>원평동 964-451</t>
  </si>
  <si>
    <t>성주국민체육센터
수영장</t>
  </si>
  <si>
    <t>구미시설관리공단(451-0701)</t>
  </si>
  <si>
    <t>http://www.gumisisul.or.kr</t>
  </si>
  <si>
    <t>19명</t>
  </si>
  <si>
    <t>2003. 6. 29</t>
  </si>
  <si>
    <t>헬스</t>
  </si>
  <si>
    <t>197.1㎡</t>
  </si>
  <si>
    <t>러닝머신 외 25종</t>
  </si>
  <si>
    <t>월 회원제</t>
  </si>
  <si>
    <t>152.2㎡</t>
  </si>
  <si>
    <t>체육관(배드민턴,테니스,농구)</t>
  </si>
  <si>
    <t>거창군</t>
  </si>
  <si>
    <t>소개</t>
    <phoneticPr fontId="2" type="noConversion"/>
  </si>
  <si>
    <r>
      <t xml:space="preserve">     * 민간체육시설</t>
    </r>
    <r>
      <rPr>
        <sz val="10"/>
        <rFont val="돋움"/>
        <family val="3"/>
        <charset val="129"/>
      </rPr>
      <t>: 체육단체ㆍ사회복지단체ㆍ종교단체ㆍ민간단체 또는 개인이 영리목적이 아닌 일반인의 체육활동 또는 그 기관의 고유목적을 위하여 설치ㆍ운영하는 
                            비영리 체육시설과 개인ㆍ영리 단체 또는 기업에서 영리 목적으로 설치ㆍ운영하는 상업용 체육시설</t>
    </r>
    <phoneticPr fontId="2" type="noConversion"/>
  </si>
  <si>
    <t xml:space="preserve">    *  전문체육시설과 생활체육시설은 "체육시설의 설치ㆍ이용에 관한 법률" 제5조 및 제6조에 따라 구분(설치목적)하고 있으나, 실제는 개방 및 이용행태 등에 따라
        전문체육 또는 생활체육의 용도로 혼재되어 이용되고 있는 시설이 많이 있음</t>
    <phoneticPr fontId="2" type="noConversion"/>
  </si>
  <si>
    <t xml:space="preserve">    ㅇ 골프장, 골프연습장, 궁도장, 게이트볼장, 농구장, 당구장, 라켓볼장, 럭비풋볼장, 롤러스케이트장, 배구장, 배드민턴장, 벨로드롬, 볼링장, 봅슬레이장, 빙상장, 
        사격장, 세팍타크로장, 수상스키장, 수영장, 무도학원, 무도장, 스쿼시장, 스키장, 승마장, 썰매장, 씨름장, 아이스하키장, 야구장, 양궁장, 역도장, 에어로빅장, 
        요트장, 육상장, 자동차경주장, 조정장, 체력단련장, 체육도장, 체조장, 축구장, 카누장, 탁구장, 테니스장, 펜싱장, 하키장, 핸드볼장, 기타 국내 또는 국제적으로 
        행하여지는 운동종목의 시설로서 문화체육관광부장관이 정하는 것</t>
    <phoneticPr fontId="2" type="noConversion"/>
  </si>
  <si>
    <t>대신면 율촌리 산40</t>
  </si>
  <si>
    <t>삼락생태공원
테니스장</t>
  </si>
  <si>
    <r>
      <t xml:space="preserve">  ㅇ 전문체육시설 </t>
    </r>
    <r>
      <rPr>
        <sz val="10"/>
        <rFont val="돋움"/>
        <family val="3"/>
        <charset val="129"/>
      </rPr>
      <t>: 국내외 경기대회의 개최와 선수훈련 등에 필요한 운동장, 체육관 등 체육시설</t>
    </r>
    <phoneticPr fontId="2" type="noConversion"/>
  </si>
  <si>
    <r>
      <t xml:space="preserve">  ㅇ 생활체육시설</t>
    </r>
    <r>
      <rPr>
        <sz val="10"/>
        <rFont val="돋움"/>
        <family val="3"/>
        <charset val="129"/>
      </rPr>
      <t xml:space="preserve"> : 국민이 거주지와 가까운 곳에서 쉽게 이용할 수 있는 체육시설</t>
    </r>
    <phoneticPr fontId="2" type="noConversion"/>
  </si>
  <si>
    <t>포천종합운동장 보조구장</t>
  </si>
  <si>
    <t>읍내리 게이트볼장</t>
  </si>
  <si>
    <t>달전리 게이트볼장</t>
  </si>
  <si>
    <t>신천리 게이트볼장</t>
  </si>
  <si>
    <t>엄소리 게이트볼장</t>
  </si>
  <si>
    <t>청평리 게이트볼장</t>
  </si>
  <si>
    <t>대성리 게이트볼장</t>
  </si>
  <si>
    <t>삼회리 게이트볼장</t>
  </si>
  <si>
    <t>연하2리 게이트볼장</t>
  </si>
  <si>
    <t>항사리 게이트볼장</t>
  </si>
  <si>
    <t>행현리 게이트볼장</t>
  </si>
  <si>
    <t>적목리 게이트볼장</t>
  </si>
  <si>
    <t>목동 게이트볼장</t>
  </si>
  <si>
    <t>곤명 테니스장</t>
  </si>
  <si>
    <t>351백만원</t>
  </si>
  <si>
    <t>광주광역시도시공사(374-9166)</t>
  </si>
  <si>
    <t>달서구</t>
  </si>
  <si>
    <t>성서산업단지 체육시설 내 
축구장</t>
  </si>
  <si>
    <t>대구시</t>
  </si>
  <si>
    <t>성서산업단지 체육시설 내
테니스장</t>
  </si>
  <si>
    <t>축구장조성에
포함</t>
  </si>
  <si>
    <t xml:space="preserve">달성군 </t>
  </si>
  <si>
    <t>서재문화체육센터</t>
  </si>
  <si>
    <t>자원순환과
(위탁:대구시시설관리공단)</t>
  </si>
  <si>
    <t>농구, 배구, 배드민턴</t>
  </si>
  <si>
    <t>25m×5레인
유아풀장(67㎡)</t>
  </si>
  <si>
    <t xml:space="preserve">헬스장, 에어로빅,요가실, ,
탁구장, 체력측정실 </t>
  </si>
  <si>
    <t>동부여성문화회관
실내수영장</t>
  </si>
  <si>
    <t>www.daegu.go.kr</t>
  </si>
  <si>
    <t>동부여성문화회관</t>
  </si>
  <si>
    <t>여성성인전용</t>
  </si>
  <si>
    <t>달성군</t>
  </si>
  <si>
    <t>5,040백만원</t>
  </si>
  <si>
    <t>팔공산
인라인스케이트장</t>
  </si>
  <si>
    <t xml:space="preserve">팔공산자연공원 내 </t>
  </si>
  <si>
    <t>팔공산 인공암벽장</t>
  </si>
  <si>
    <t>팔공산자연공원
관리사무소</t>
  </si>
  <si>
    <t>환경자원사업소</t>
  </si>
  <si>
    <t>3면</t>
  </si>
  <si>
    <t>2코스 18홀</t>
  </si>
  <si>
    <t>서재문화체육센터  
풋살장</t>
  </si>
  <si>
    <t>서재문화체육센터내</t>
  </si>
  <si>
    <t>서재문화체육센터
족구장</t>
  </si>
  <si>
    <t>"</t>
  </si>
  <si>
    <t>서재문화체육센터
배드민턴장</t>
  </si>
  <si>
    <t>삼락생태공원                   농구장 6면</t>
  </si>
  <si>
    <t>15
35</t>
  </si>
  <si>
    <t>28
24</t>
  </si>
  <si>
    <t>삼락생태공원                   배구장 1면</t>
  </si>
  <si>
    <t>삼락생태공원                   사이클연습장</t>
  </si>
  <si>
    <t>8~10</t>
  </si>
  <si>
    <t>삼락생태공원                   파크골프장</t>
  </si>
  <si>
    <t>맥도생태공원                   배드민턴장 3면</t>
  </si>
  <si>
    <t>맥도생태공원                   농구장 2면</t>
  </si>
  <si>
    <t>맥도생태공원                   배구장 2면</t>
  </si>
  <si>
    <t>목포시</t>
  </si>
  <si>
    <t>오림동123번지</t>
  </si>
  <si>
    <t>목포국제축구센터</t>
  </si>
  <si>
    <t>등받이</t>
  </si>
  <si>
    <t>천안시 백석동 255-1</t>
  </si>
  <si>
    <t>국제필드하키장</t>
  </si>
  <si>
    <t>종합체육시설관리소(041-560-3821)</t>
  </si>
  <si>
    <t>/26</t>
  </si>
  <si>
    <t>용당동 1069</t>
  </si>
  <si>
    <t>목포 시립테니스장</t>
  </si>
  <si>
    <t>목포시 문화체육시설관리사업소(061-270-8369)</t>
  </si>
  <si>
    <t>유상임대(개인)</t>
  </si>
  <si>
    <t>벽돌스라브</t>
  </si>
  <si>
    <t>1000lx</t>
  </si>
  <si>
    <t>목포 시립정구장</t>
  </si>
  <si>
    <t>무상임대(개인)</t>
  </si>
  <si>
    <t>4조</t>
  </si>
  <si>
    <t>상동 349-1</t>
  </si>
  <si>
    <t>목포 시민테니스장</t>
  </si>
  <si>
    <t>철골트러스조</t>
  </si>
  <si>
    <t>부주산테니스장</t>
  </si>
  <si>
    <t>직영(체육시설관리과)</t>
  </si>
  <si>
    <t>앙투카</t>
  </si>
  <si>
    <t>진남종합테니스장</t>
  </si>
  <si>
    <t>여수시체육시설관리과</t>
  </si>
  <si>
    <t>우슬 테니스장</t>
  </si>
  <si>
    <t>하드4
클레이2</t>
  </si>
  <si>
    <t>목포실내체육관</t>
  </si>
  <si>
    <t>체육시설관리과</t>
  </si>
  <si>
    <t>종합 회관식</t>
  </si>
  <si>
    <t>배구,농구,핸드볼</t>
  </si>
  <si>
    <t>성금</t>
  </si>
  <si>
    <t>유달 게이트볼장</t>
  </si>
  <si>
    <t>게이트볼협회</t>
  </si>
  <si>
    <t>21＊52m</t>
  </si>
  <si>
    <t>실내 수영장</t>
  </si>
  <si>
    <t>체육시설
관리과</t>
  </si>
  <si>
    <t>목포국제스포츠
클라이밍센터</t>
  </si>
  <si>
    <t>위탁
(산악연맹)</t>
  </si>
  <si>
    <t>계단식
좌석</t>
  </si>
  <si>
    <t>난이도벽4면 스피드벽2면 실내암벽장</t>
  </si>
  <si>
    <t>위탁(목포시파크골프연합회)</t>
  </si>
  <si>
    <t>부주산 산악자전거
경기장</t>
  </si>
  <si>
    <t>부주산 족구장</t>
  </si>
  <si>
    <t>대전</t>
  </si>
  <si>
    <t>대구</t>
    <phoneticPr fontId="2" type="noConversion"/>
  </si>
  <si>
    <t>소  계</t>
    <phoneticPr fontId="2" type="noConversion"/>
  </si>
  <si>
    <t>동 구</t>
    <phoneticPr fontId="2" type="noConversion"/>
  </si>
  <si>
    <t>율하체육공원
운동장</t>
    <phoneticPr fontId="2" type="noConversion"/>
  </si>
  <si>
    <t>대구시</t>
    <phoneticPr fontId="2" type="noConversion"/>
  </si>
  <si>
    <t>위탁
(동구생활체육회)</t>
    <phoneticPr fontId="2" type="noConversion"/>
  </si>
  <si>
    <t>우레탄</t>
    <phoneticPr fontId="2" type="noConversion"/>
  </si>
  <si>
    <t>인조잔디</t>
    <phoneticPr fontId="2" type="noConversion"/>
  </si>
  <si>
    <t>대구시체육시설관리사무소</t>
    <phoneticPr fontId="2" type="noConversion"/>
  </si>
  <si>
    <t>http://sports.daegu.go.kr</t>
    <phoneticPr fontId="2" type="noConversion"/>
  </si>
  <si>
    <t>체육시설관리사무소</t>
    <phoneticPr fontId="2" type="noConversion"/>
  </si>
  <si>
    <t>천연잔디</t>
    <phoneticPr fontId="2" type="noConversion"/>
  </si>
  <si>
    <t>의자식</t>
    <phoneticPr fontId="2" type="noConversion"/>
  </si>
  <si>
    <t>수성구</t>
    <phoneticPr fontId="2" type="noConversion"/>
  </si>
  <si>
    <t>대흥동 504</t>
    <phoneticPr fontId="2" type="noConversion"/>
  </si>
  <si>
    <t>대구스타디움</t>
    <phoneticPr fontId="2" type="noConversion"/>
  </si>
  <si>
    <t>대구FC프로축구팀</t>
    <phoneticPr fontId="2" type="noConversion"/>
  </si>
  <si>
    <t>철근콘크리트</t>
    <phoneticPr fontId="2" type="noConversion"/>
  </si>
  <si>
    <t>211,490백만원</t>
    <phoneticPr fontId="2" type="noConversion"/>
  </si>
  <si>
    <t>72,110백만원</t>
    <phoneticPr fontId="2" type="noConversion"/>
  </si>
  <si>
    <t>대구스타디움
보조경기장</t>
    <phoneticPr fontId="2" type="noConversion"/>
  </si>
  <si>
    <t>주경기장에
포함</t>
    <phoneticPr fontId="2" type="noConversion"/>
  </si>
  <si>
    <t>7,100백만원</t>
    <phoneticPr fontId="2" type="noConversion"/>
  </si>
  <si>
    <t>1,800∼2,200lux</t>
    <phoneticPr fontId="2" type="noConversion"/>
  </si>
  <si>
    <t>달성군</t>
    <phoneticPr fontId="2" type="noConversion"/>
  </si>
  <si>
    <t>달성종합스포츠파크
주경기장</t>
    <phoneticPr fontId="2" type="noConversion"/>
  </si>
  <si>
    <t>달성군시설관리공단</t>
    <phoneticPr fontId="2" type="noConversion"/>
  </si>
  <si>
    <t>육상진흥센터</t>
    <phoneticPr fontId="2" type="noConversion"/>
  </si>
  <si>
    <t xml:space="preserve">우레탄 </t>
    <phoneticPr fontId="2" type="noConversion"/>
  </si>
  <si>
    <t>인천</t>
    <phoneticPr fontId="2" type="noConversion"/>
  </si>
  <si>
    <t xml:space="preserve"> 광주</t>
    <phoneticPr fontId="2" type="noConversion"/>
  </si>
  <si>
    <t>대전</t>
    <phoneticPr fontId="2" type="noConversion"/>
  </si>
  <si>
    <t>울산</t>
    <phoneticPr fontId="2" type="noConversion"/>
  </si>
  <si>
    <t>소 계</t>
    <phoneticPr fontId="2" type="noConversion"/>
  </si>
  <si>
    <t>중구</t>
    <phoneticPr fontId="2" type="noConversion"/>
  </si>
  <si>
    <t>우레탄</t>
    <phoneticPr fontId="2" type="noConversion"/>
  </si>
  <si>
    <t>인조잔디</t>
    <phoneticPr fontId="2" type="noConversion"/>
  </si>
  <si>
    <t>경기</t>
    <phoneticPr fontId="2" type="noConversion"/>
  </si>
  <si>
    <t>계</t>
    <phoneticPr fontId="2" type="noConversion"/>
  </si>
  <si>
    <t>의자식</t>
    <phoneticPr fontId="2" type="noConversion"/>
  </si>
  <si>
    <t>철근콘크리트</t>
    <phoneticPr fontId="2" type="noConversion"/>
  </si>
  <si>
    <t>토사</t>
    <phoneticPr fontId="2" type="noConversion"/>
  </si>
  <si>
    <t>계단식</t>
    <phoneticPr fontId="2" type="noConversion"/>
  </si>
  <si>
    <t>배드민턴</t>
    <phoneticPr fontId="2" type="noConversion"/>
  </si>
  <si>
    <t>족구장</t>
    <phoneticPr fontId="2" type="noConversion"/>
  </si>
  <si>
    <t>강원</t>
    <phoneticPr fontId="2" type="noConversion"/>
  </si>
  <si>
    <t>소  계</t>
    <phoneticPr fontId="2" type="noConversion"/>
  </si>
  <si>
    <t>충북</t>
    <phoneticPr fontId="2" type="noConversion"/>
  </si>
  <si>
    <t>소  계</t>
    <phoneticPr fontId="2" type="noConversion"/>
  </si>
  <si>
    <t>충남</t>
    <phoneticPr fontId="2" type="noConversion"/>
  </si>
  <si>
    <t>전북</t>
    <phoneticPr fontId="2" type="noConversion"/>
  </si>
  <si>
    <t>소  계</t>
    <phoneticPr fontId="2" type="noConversion"/>
  </si>
  <si>
    <t xml:space="preserve">  </t>
    <phoneticPr fontId="2" type="noConversion"/>
  </si>
  <si>
    <t xml:space="preserve"> </t>
    <phoneticPr fontId="2" type="noConversion"/>
  </si>
  <si>
    <t>전남</t>
    <phoneticPr fontId="2" type="noConversion"/>
  </si>
  <si>
    <t>경북</t>
    <phoneticPr fontId="2" type="noConversion"/>
  </si>
  <si>
    <t>경남</t>
    <phoneticPr fontId="2" type="noConversion"/>
  </si>
  <si>
    <t>제주</t>
    <phoneticPr fontId="2" type="noConversion"/>
  </si>
  <si>
    <t>대구</t>
    <phoneticPr fontId="2" type="noConversion"/>
  </si>
  <si>
    <t>대구시</t>
    <phoneticPr fontId="2" type="noConversion"/>
  </si>
  <si>
    <t>인천</t>
    <phoneticPr fontId="2" type="noConversion"/>
  </si>
  <si>
    <t>소  계</t>
    <phoneticPr fontId="2" type="noConversion"/>
  </si>
  <si>
    <t>중구</t>
    <phoneticPr fontId="2" type="noConversion"/>
  </si>
  <si>
    <t>인천시</t>
    <phoneticPr fontId="2" type="noConversion"/>
  </si>
  <si>
    <t>광주</t>
    <phoneticPr fontId="2" type="noConversion"/>
  </si>
  <si>
    <t>동구</t>
    <phoneticPr fontId="2" type="noConversion"/>
  </si>
  <si>
    <t>서구</t>
    <phoneticPr fontId="2" type="noConversion"/>
  </si>
  <si>
    <t>대전</t>
    <phoneticPr fontId="2" type="noConversion"/>
  </si>
  <si>
    <t>소  계</t>
    <phoneticPr fontId="2" type="noConversion"/>
  </si>
  <si>
    <t>-</t>
    <phoneticPr fontId="2" type="noConversion"/>
  </si>
  <si>
    <t>시설관리공단</t>
    <phoneticPr fontId="2" type="noConversion"/>
  </si>
  <si>
    <t>울산</t>
    <phoneticPr fontId="2" type="noConversion"/>
  </si>
  <si>
    <t>남구</t>
    <phoneticPr fontId="2" type="noConversion"/>
  </si>
  <si>
    <t>울산시</t>
    <phoneticPr fontId="2" type="noConversion"/>
  </si>
  <si>
    <t>세종</t>
    <phoneticPr fontId="2" type="noConversion"/>
  </si>
  <si>
    <t>소  계</t>
    <phoneticPr fontId="2" type="noConversion"/>
  </si>
  <si>
    <t>경기</t>
    <phoneticPr fontId="2" type="noConversion"/>
  </si>
  <si>
    <t>계</t>
    <phoneticPr fontId="2" type="noConversion"/>
  </si>
  <si>
    <t>의자식</t>
    <phoneticPr fontId="2" type="noConversion"/>
  </si>
  <si>
    <t>시설관리공단</t>
    <phoneticPr fontId="2" type="noConversion"/>
  </si>
  <si>
    <t xml:space="preserve"> </t>
    <phoneticPr fontId="2" type="noConversion"/>
  </si>
  <si>
    <t>철근콘크리트조</t>
    <phoneticPr fontId="2" type="noConversion"/>
  </si>
  <si>
    <t>강원</t>
    <phoneticPr fontId="2" type="noConversion"/>
  </si>
  <si>
    <t>충북</t>
    <phoneticPr fontId="2" type="noConversion"/>
  </si>
  <si>
    <t>충남</t>
    <phoneticPr fontId="2" type="noConversion"/>
  </si>
  <si>
    <t>경북</t>
    <phoneticPr fontId="2" type="noConversion"/>
  </si>
  <si>
    <t>소  계</t>
    <phoneticPr fontId="2" type="noConversion"/>
  </si>
  <si>
    <t>제주</t>
    <phoneticPr fontId="2" type="noConversion"/>
  </si>
  <si>
    <t>체육시설관리
사업소</t>
    <phoneticPr fontId="2" type="noConversion"/>
  </si>
  <si>
    <t>대구</t>
    <phoneticPr fontId="2" type="noConversion"/>
  </si>
  <si>
    <t>안심 하키장</t>
    <phoneticPr fontId="2" type="noConversion"/>
  </si>
  <si>
    <t>대구시</t>
    <phoneticPr fontId="2" type="noConversion"/>
  </si>
  <si>
    <t>대구환경공단
(동부사업소)</t>
    <phoneticPr fontId="2" type="noConversion"/>
  </si>
  <si>
    <t>야외 계단식</t>
    <phoneticPr fontId="2" type="noConversion"/>
  </si>
  <si>
    <t>인천</t>
    <phoneticPr fontId="2" type="noConversion"/>
  </si>
  <si>
    <t>연수구</t>
    <phoneticPr fontId="2" type="noConversion"/>
  </si>
  <si>
    <t>인천시</t>
    <phoneticPr fontId="2" type="noConversion"/>
  </si>
  <si>
    <t>위탁
(인천시체육회)</t>
    <phoneticPr fontId="2" type="noConversion"/>
  </si>
  <si>
    <t>경기</t>
    <phoneticPr fontId="2" type="noConversion"/>
  </si>
  <si>
    <t>계</t>
    <phoneticPr fontId="2" type="noConversion"/>
  </si>
  <si>
    <t>소 계</t>
    <phoneticPr fontId="2" type="noConversion"/>
  </si>
  <si>
    <t>충북</t>
    <phoneticPr fontId="2" type="noConversion"/>
  </si>
  <si>
    <t>충남</t>
    <phoneticPr fontId="2" type="noConversion"/>
  </si>
  <si>
    <t>전남</t>
    <phoneticPr fontId="2" type="noConversion"/>
  </si>
  <si>
    <t>경남</t>
    <phoneticPr fontId="2" type="noConversion"/>
  </si>
  <si>
    <t>인천</t>
    <phoneticPr fontId="2" type="noConversion"/>
  </si>
  <si>
    <t xml:space="preserve"> 광주 </t>
    <phoneticPr fontId="2" type="noConversion"/>
  </si>
  <si>
    <t>울산</t>
    <phoneticPr fontId="2" type="noConversion"/>
  </si>
  <si>
    <t>소  계</t>
    <phoneticPr fontId="2" type="noConversion"/>
  </si>
  <si>
    <t>세종</t>
    <phoneticPr fontId="2" type="noConversion"/>
  </si>
  <si>
    <t>경기</t>
    <phoneticPr fontId="2" type="noConversion"/>
  </si>
  <si>
    <t>계</t>
    <phoneticPr fontId="2" type="noConversion"/>
  </si>
  <si>
    <t>강원</t>
    <phoneticPr fontId="2" type="noConversion"/>
  </si>
  <si>
    <t>소계</t>
    <phoneticPr fontId="2" type="noConversion"/>
  </si>
  <si>
    <t xml:space="preserve">충북 </t>
    <phoneticPr fontId="2" type="noConversion"/>
  </si>
  <si>
    <t>소계</t>
    <phoneticPr fontId="2" type="noConversion"/>
  </si>
  <si>
    <t>충남</t>
    <phoneticPr fontId="2" type="noConversion"/>
  </si>
  <si>
    <t>소계</t>
    <phoneticPr fontId="2" type="noConversion"/>
  </si>
  <si>
    <t>전북</t>
    <phoneticPr fontId="2" type="noConversion"/>
  </si>
  <si>
    <t xml:space="preserve">  </t>
    <phoneticPr fontId="2" type="noConversion"/>
  </si>
  <si>
    <t>전주시</t>
    <phoneticPr fontId="2" type="noConversion"/>
  </si>
  <si>
    <t>전주시사회체육과</t>
    <phoneticPr fontId="2" type="noConversion"/>
  </si>
  <si>
    <t>jeonju.go.kr</t>
    <phoneticPr fontId="2" type="noConversion"/>
  </si>
  <si>
    <t>전남</t>
    <phoneticPr fontId="2" type="noConversion"/>
  </si>
  <si>
    <t>나주시</t>
    <phoneticPr fontId="2" type="noConversion"/>
  </si>
  <si>
    <t>경북</t>
    <phoneticPr fontId="2" type="noConversion"/>
  </si>
  <si>
    <t>제주</t>
    <phoneticPr fontId="2" type="noConversion"/>
  </si>
  <si>
    <t>300백만원</t>
    <phoneticPr fontId="2" type="noConversion"/>
  </si>
  <si>
    <t>수성구</t>
    <phoneticPr fontId="2" type="noConversion"/>
  </si>
  <si>
    <t>만촌 자전거경기장</t>
    <phoneticPr fontId="2" type="noConversion"/>
  </si>
  <si>
    <t>대구광역시체육시설관리사무소</t>
    <phoneticPr fontId="2" type="noConversion"/>
  </si>
  <si>
    <t>http://sports.daegu.go.kr</t>
    <phoneticPr fontId="2" type="noConversion"/>
  </si>
  <si>
    <t>대구시싸이클연맹 선수단</t>
    <phoneticPr fontId="2" type="noConversion"/>
  </si>
  <si>
    <t>시멘트</t>
    <phoneticPr fontId="2" type="noConversion"/>
  </si>
  <si>
    <t>공인 1종</t>
    <phoneticPr fontId="2" type="noConversion"/>
  </si>
  <si>
    <t>1,550백만원</t>
    <phoneticPr fontId="2" type="noConversion"/>
  </si>
  <si>
    <t>계양구</t>
    <phoneticPr fontId="2" type="noConversion"/>
  </si>
  <si>
    <t>인천 국제벨로드롬</t>
    <phoneticPr fontId="2" type="noConversion"/>
  </si>
  <si>
    <t>인천시체육회</t>
    <phoneticPr fontId="2" type="noConversion"/>
  </si>
  <si>
    <t>아스콘</t>
    <phoneticPr fontId="2" type="noConversion"/>
  </si>
  <si>
    <t>대전</t>
    <phoneticPr fontId="2" type="noConversion"/>
  </si>
  <si>
    <t>춘천시</t>
    <phoneticPr fontId="2" type="noConversion"/>
  </si>
  <si>
    <t>세멘트</t>
    <phoneticPr fontId="2" type="noConversion"/>
  </si>
  <si>
    <t>양양군</t>
    <phoneticPr fontId="2" type="noConversion"/>
  </si>
  <si>
    <t>양양 싸이클경기장</t>
    <phoneticPr fontId="2" type="noConversion"/>
  </si>
  <si>
    <t>6.5</t>
    <phoneticPr fontId="2" type="noConversion"/>
  </si>
  <si>
    <t>충북</t>
    <phoneticPr fontId="2" type="noConversion"/>
  </si>
  <si>
    <t>전주 자전거경륜장</t>
    <phoneticPr fontId="2" type="noConversion"/>
  </si>
  <si>
    <t>전주시설관리공단</t>
    <phoneticPr fontId="2" type="noConversion"/>
  </si>
  <si>
    <t>19명</t>
    <phoneticPr fontId="2" type="noConversion"/>
  </si>
  <si>
    <t>전라북도 싸이클연맹</t>
    <phoneticPr fontId="2" type="noConversion"/>
  </si>
  <si>
    <t>에폭시</t>
    <phoneticPr fontId="2" type="noConversion"/>
  </si>
  <si>
    <t>계단식,       의자식</t>
    <phoneticPr fontId="2" type="noConversion"/>
  </si>
  <si>
    <t>1(2003)</t>
    <phoneticPr fontId="2" type="noConversion"/>
  </si>
  <si>
    <t>나주시 벨로드룸</t>
    <phoneticPr fontId="2" type="noConversion"/>
  </si>
  <si>
    <t>전라남도</t>
    <phoneticPr fontId="2" type="noConversion"/>
  </si>
  <si>
    <t>전라남도체육회</t>
    <phoneticPr fontId="2" type="noConversion"/>
  </si>
  <si>
    <t>위탁
(전남도체육회)</t>
    <phoneticPr fontId="2" type="noConversion"/>
  </si>
  <si>
    <t>사이클 선수 (중고일반)</t>
    <phoneticPr fontId="2" type="noConversion"/>
  </si>
  <si>
    <t xml:space="preserve">철골콘크리트 </t>
    <phoneticPr fontId="2" type="noConversion"/>
  </si>
  <si>
    <t>창원시</t>
    <phoneticPr fontId="2" type="noConversion"/>
  </si>
  <si>
    <t>창원
자전거경기장</t>
    <phoneticPr fontId="2" type="noConversion"/>
  </si>
  <si>
    <t>창원시
경상남도</t>
    <phoneticPr fontId="2" type="noConversion"/>
  </si>
  <si>
    <t>창원경륜공단</t>
    <phoneticPr fontId="2" type="noConversion"/>
  </si>
  <si>
    <t>ccrc.cr.kr</t>
    <phoneticPr fontId="2" type="noConversion"/>
  </si>
  <si>
    <t>시민</t>
    <phoneticPr fontId="2" type="noConversion"/>
  </si>
  <si>
    <t>카페트</t>
    <phoneticPr fontId="2" type="noConversion"/>
  </si>
  <si>
    <t>의자</t>
    <phoneticPr fontId="2" type="noConversion"/>
  </si>
  <si>
    <t>1급</t>
    <phoneticPr fontId="2" type="noConversion"/>
  </si>
  <si>
    <t>대구</t>
    <phoneticPr fontId="2" type="noConversion"/>
  </si>
  <si>
    <t>http://sports.daegu.go.kr</t>
    <phoneticPr fontId="2" type="noConversion"/>
  </si>
  <si>
    <t>북구</t>
    <phoneticPr fontId="2" type="noConversion"/>
  </si>
  <si>
    <t>수성구</t>
    <phoneticPr fontId="2" type="noConversion"/>
  </si>
  <si>
    <t>달서구</t>
    <phoneticPr fontId="2" type="noConversion"/>
  </si>
  <si>
    <t>인천</t>
    <phoneticPr fontId="2" type="noConversion"/>
  </si>
  <si>
    <t>광주</t>
    <phoneticPr fontId="2" type="noConversion"/>
  </si>
  <si>
    <t>북구</t>
    <phoneticPr fontId="2" type="noConversion"/>
  </si>
  <si>
    <t>남구</t>
    <phoneticPr fontId="2" type="noConversion"/>
  </si>
  <si>
    <t>세종</t>
    <phoneticPr fontId="2" type="noConversion"/>
  </si>
  <si>
    <t>실외</t>
    <phoneticPr fontId="2" type="noConversion"/>
  </si>
  <si>
    <t>강원</t>
    <phoneticPr fontId="2" type="noConversion"/>
  </si>
  <si>
    <t>제주</t>
    <phoneticPr fontId="2" type="noConversion"/>
  </si>
  <si>
    <t>300백만원</t>
    <phoneticPr fontId="2" type="noConversion"/>
  </si>
  <si>
    <t>북 구</t>
    <phoneticPr fontId="2" type="noConversion"/>
  </si>
  <si>
    <t>산격동1427-1</t>
    <phoneticPr fontId="2" type="noConversion"/>
  </si>
  <si>
    <t>목재</t>
    <phoneticPr fontId="2" type="noConversion"/>
  </si>
  <si>
    <t>숭의동424</t>
    <phoneticPr fontId="2" type="noConversion"/>
  </si>
  <si>
    <t>도원체육관</t>
    <phoneticPr fontId="2" type="noConversion"/>
  </si>
  <si>
    <t>위탁
(인천시체육회)</t>
    <phoneticPr fontId="2" type="noConversion"/>
  </si>
  <si>
    <t>철골구조</t>
    <phoneticPr fontId="2" type="noConversion"/>
  </si>
  <si>
    <t>핸드볼,농구,배구,
배드민턴,탁구</t>
    <phoneticPr fontId="2" type="noConversion"/>
  </si>
  <si>
    <t>2kw메탈할로겐 44개</t>
    <phoneticPr fontId="2" type="noConversion"/>
  </si>
  <si>
    <t>약3000lux</t>
    <phoneticPr fontId="2" type="noConversion"/>
  </si>
  <si>
    <t>태권도장</t>
    <phoneticPr fontId="2" type="noConversion"/>
  </si>
  <si>
    <t>인천시태권도협회</t>
    <phoneticPr fontId="2" type="noConversion"/>
  </si>
  <si>
    <t>우슈장</t>
    <phoneticPr fontId="2" type="noConversion"/>
  </si>
  <si>
    <t>우수협회</t>
    <phoneticPr fontId="2" type="noConversion"/>
  </si>
  <si>
    <t>근대5종</t>
    <phoneticPr fontId="2" type="noConversion"/>
  </si>
  <si>
    <t>서운간이체육관</t>
    <phoneticPr fontId="2" type="noConversion"/>
  </si>
  <si>
    <t>강화읍국화리239</t>
    <phoneticPr fontId="2" type="noConversion"/>
  </si>
  <si>
    <t>부평구</t>
    <phoneticPr fontId="2" type="noConversion"/>
  </si>
  <si>
    <t>인천 삼산월드 체육관</t>
    <phoneticPr fontId="2" type="noConversion"/>
  </si>
  <si>
    <t>인천광역시
시설관리공단</t>
    <phoneticPr fontId="2" type="noConversion"/>
  </si>
  <si>
    <t>철근콘크리트,
 트러스</t>
    <phoneticPr fontId="2" type="noConversion"/>
  </si>
  <si>
    <t>농구,배구외 12개
종목</t>
    <phoneticPr fontId="2" type="noConversion"/>
  </si>
  <si>
    <t>수영장, 헬스장,
 에어로빅장</t>
    <phoneticPr fontId="2" type="noConversion"/>
  </si>
  <si>
    <t>송림체육관</t>
    <phoneticPr fontId="2" type="noConversion"/>
  </si>
  <si>
    <t>배구,배드민턴,탁구</t>
    <phoneticPr fontId="2" type="noConversion"/>
  </si>
  <si>
    <t>철근
콘크리트</t>
    <phoneticPr fontId="2" type="noConversion"/>
  </si>
  <si>
    <t>경북</t>
    <phoneticPr fontId="2" type="noConversion"/>
  </si>
  <si>
    <t>경남</t>
    <phoneticPr fontId="2" type="noConversion"/>
  </si>
  <si>
    <t>산격동 1427-1</t>
    <phoneticPr fontId="2" type="noConversion"/>
  </si>
  <si>
    <t>대구체육관
유도장</t>
    <phoneticPr fontId="2" type="noConversion"/>
  </si>
  <si>
    <t>대구시체육시설관리사무소</t>
    <phoneticPr fontId="2" type="noConversion"/>
  </si>
  <si>
    <t>위탁
(대구시유도회)</t>
    <phoneticPr fontId="2" type="noConversion"/>
  </si>
  <si>
    <t>유도협회</t>
    <phoneticPr fontId="2" type="noConversion"/>
  </si>
  <si>
    <t>유도</t>
    <phoneticPr fontId="2" type="noConversion"/>
  </si>
  <si>
    <t>216백만원</t>
    <phoneticPr fontId="2" type="noConversion"/>
  </si>
  <si>
    <t>대구체육관
부속 검도장</t>
    <phoneticPr fontId="2" type="noConversion"/>
  </si>
  <si>
    <t>위탁
(대구시검도회)</t>
    <phoneticPr fontId="2" type="noConversion"/>
  </si>
  <si>
    <t>검도협회</t>
    <phoneticPr fontId="2" type="noConversion"/>
  </si>
  <si>
    <t>검도</t>
    <phoneticPr fontId="2" type="noConversion"/>
  </si>
  <si>
    <t xml:space="preserve">북 구               </t>
    <phoneticPr fontId="2" type="noConversion"/>
  </si>
  <si>
    <t>대구체육관
역도장</t>
    <phoneticPr fontId="2" type="noConversion"/>
  </si>
  <si>
    <t>위탁
(대구시역도연맹)</t>
    <phoneticPr fontId="2" type="noConversion"/>
  </si>
  <si>
    <t>역도연맹</t>
    <phoneticPr fontId="2" type="noConversion"/>
  </si>
  <si>
    <t>역도</t>
    <phoneticPr fontId="2" type="noConversion"/>
  </si>
  <si>
    <t>콘크리트
고무매트</t>
    <phoneticPr fontId="2" type="noConversion"/>
  </si>
  <si>
    <t>달서구</t>
    <phoneticPr fontId="2" type="noConversion"/>
  </si>
  <si>
    <t>성당동 198-2</t>
    <phoneticPr fontId="2" type="noConversion"/>
  </si>
  <si>
    <t>안병근올림픽기념
유도관</t>
    <phoneticPr fontId="2" type="noConversion"/>
  </si>
  <si>
    <t>대구시유도협회</t>
    <phoneticPr fontId="2" type="noConversion"/>
  </si>
  <si>
    <t>아스타일</t>
    <phoneticPr fontId="2" type="noConversion"/>
  </si>
  <si>
    <t>410백만원</t>
    <phoneticPr fontId="2" type="noConversion"/>
  </si>
  <si>
    <t>80백만원</t>
    <phoneticPr fontId="2" type="noConversion"/>
  </si>
  <si>
    <t>구, 두류
유도관</t>
    <phoneticPr fontId="2" type="noConversion"/>
  </si>
  <si>
    <t xml:space="preserve">경기 </t>
    <phoneticPr fontId="2" type="noConversion"/>
  </si>
  <si>
    <t>광주</t>
    <phoneticPr fontId="2" type="noConversion"/>
  </si>
  <si>
    <t>남구</t>
    <phoneticPr fontId="2" type="noConversion"/>
  </si>
  <si>
    <t>대전</t>
    <phoneticPr fontId="2" type="noConversion"/>
  </si>
  <si>
    <t>세종</t>
    <phoneticPr fontId="2" type="noConversion"/>
  </si>
  <si>
    <t xml:space="preserve"> </t>
    <phoneticPr fontId="2" type="noConversion"/>
  </si>
  <si>
    <t xml:space="preserve">경기 </t>
    <phoneticPr fontId="2" type="noConversion"/>
  </si>
  <si>
    <t>계</t>
    <phoneticPr fontId="2" type="noConversion"/>
  </si>
  <si>
    <t>대전</t>
    <phoneticPr fontId="2" type="noConversion"/>
  </si>
  <si>
    <t>소  계</t>
    <phoneticPr fontId="2" type="noConversion"/>
  </si>
  <si>
    <t>울산</t>
    <phoneticPr fontId="2" type="noConversion"/>
  </si>
  <si>
    <t>소  계</t>
    <phoneticPr fontId="2" type="noConversion"/>
  </si>
  <si>
    <t>세종</t>
    <phoneticPr fontId="2" type="noConversion"/>
  </si>
  <si>
    <t xml:space="preserve">경기 </t>
    <phoneticPr fontId="2" type="noConversion"/>
  </si>
  <si>
    <t>계</t>
    <phoneticPr fontId="2" type="noConversion"/>
  </si>
  <si>
    <t>전북</t>
    <phoneticPr fontId="2" type="noConversion"/>
  </si>
  <si>
    <t>경북</t>
    <phoneticPr fontId="2" type="noConversion"/>
  </si>
  <si>
    <t>경남</t>
    <phoneticPr fontId="2" type="noConversion"/>
  </si>
  <si>
    <t>대구</t>
    <phoneticPr fontId="2" type="noConversion"/>
  </si>
  <si>
    <t>실내</t>
    <phoneticPr fontId="2" type="noConversion"/>
  </si>
  <si>
    <t>울산</t>
    <phoneticPr fontId="2" type="noConversion"/>
  </si>
  <si>
    <t>울산시</t>
    <phoneticPr fontId="2" type="noConversion"/>
  </si>
  <si>
    <t>세종</t>
    <phoneticPr fontId="2" type="noConversion"/>
  </si>
  <si>
    <t>경남</t>
    <phoneticPr fontId="2" type="noConversion"/>
  </si>
  <si>
    <t>소  계</t>
    <phoneticPr fontId="2" type="noConversion"/>
  </si>
  <si>
    <t>제주</t>
    <phoneticPr fontId="2" type="noConversion"/>
  </si>
  <si>
    <t>대구</t>
    <phoneticPr fontId="2" type="noConversion"/>
  </si>
  <si>
    <t>소 계</t>
    <phoneticPr fontId="2" type="noConversion"/>
  </si>
  <si>
    <t>우레탄</t>
    <phoneticPr fontId="2" type="noConversion"/>
  </si>
  <si>
    <t>의자식</t>
    <phoneticPr fontId="2" type="noConversion"/>
  </si>
  <si>
    <t>실외</t>
    <phoneticPr fontId="2" type="noConversion"/>
  </si>
  <si>
    <t>인천</t>
    <phoneticPr fontId="2" type="noConversion"/>
  </si>
  <si>
    <t>소계</t>
    <phoneticPr fontId="2" type="noConversion"/>
  </si>
  <si>
    <t>광주</t>
    <phoneticPr fontId="2" type="noConversion"/>
  </si>
  <si>
    <t>대전</t>
    <phoneticPr fontId="2" type="noConversion"/>
  </si>
  <si>
    <t>중구</t>
    <phoneticPr fontId="2" type="noConversion"/>
  </si>
  <si>
    <t>시설관리공단</t>
    <phoneticPr fontId="2" type="noConversion"/>
  </si>
  <si>
    <t>코러실</t>
    <phoneticPr fontId="2" type="noConversion"/>
  </si>
  <si>
    <t>울산</t>
    <phoneticPr fontId="2" type="noConversion"/>
  </si>
  <si>
    <t>성안생활체육공원
인라인장</t>
    <phoneticPr fontId="2" type="noConversion"/>
  </si>
  <si>
    <t>중구청</t>
    <phoneticPr fontId="2" type="noConversion"/>
  </si>
  <si>
    <t>성안생활체육공원 내</t>
    <phoneticPr fontId="2" type="noConversion"/>
  </si>
  <si>
    <t>남구</t>
    <phoneticPr fontId="2" type="noConversion"/>
  </si>
  <si>
    <t>문수
 인라인ㆍ롤러 스케이트장</t>
    <phoneticPr fontId="2" type="noConversion"/>
  </si>
  <si>
    <t>울산시</t>
    <phoneticPr fontId="2" type="noConversion"/>
  </si>
  <si>
    <t>콘크리트</t>
    <phoneticPr fontId="2" type="noConversion"/>
  </si>
  <si>
    <t>세종</t>
    <phoneticPr fontId="2" type="noConversion"/>
  </si>
  <si>
    <t>경기</t>
    <phoneticPr fontId="2" type="noConversion"/>
  </si>
  <si>
    <t>강원</t>
    <phoneticPr fontId="2" type="noConversion"/>
  </si>
  <si>
    <t>충북</t>
    <phoneticPr fontId="2" type="noConversion"/>
  </si>
  <si>
    <t>충남</t>
    <phoneticPr fontId="2" type="noConversion"/>
  </si>
  <si>
    <t>전북</t>
    <phoneticPr fontId="2" type="noConversion"/>
  </si>
  <si>
    <t xml:space="preserve"> </t>
    <phoneticPr fontId="2" type="noConversion"/>
  </si>
  <si>
    <t>전남</t>
    <phoneticPr fontId="2" type="noConversion"/>
  </si>
  <si>
    <t>소   계</t>
    <phoneticPr fontId="2" type="noConversion"/>
  </si>
  <si>
    <t>경북</t>
    <phoneticPr fontId="2" type="noConversion"/>
  </si>
  <si>
    <t>경남</t>
    <phoneticPr fontId="2" type="noConversion"/>
  </si>
  <si>
    <t>제주</t>
    <phoneticPr fontId="2" type="noConversion"/>
  </si>
  <si>
    <t>동삼동 산149-4</t>
    <phoneticPr fontId="2" type="noConversion"/>
  </si>
  <si>
    <t>대구 사격장</t>
    <phoneticPr fontId="2" type="noConversion"/>
  </si>
  <si>
    <t>체육시설관리사업소
종합운동장
(051-404-1283)</t>
    <phoneticPr fontId="2" type="noConversion"/>
  </si>
  <si>
    <t>www.stadium.busan.kr</t>
    <phoneticPr fontId="2" type="noConversion"/>
  </si>
  <si>
    <t>옥련동산32-2</t>
    <phoneticPr fontId="2" type="noConversion"/>
  </si>
  <si>
    <t>옥련국제사격장</t>
    <phoneticPr fontId="2" type="noConversion"/>
  </si>
  <si>
    <t>인천시체육회</t>
    <phoneticPr fontId="2" type="noConversion"/>
  </si>
  <si>
    <t>www.incheonsports.or.kr</t>
    <phoneticPr fontId="2" type="noConversion"/>
  </si>
  <si>
    <t>실내,실외</t>
    <phoneticPr fontId="2" type="noConversion"/>
  </si>
  <si>
    <t>문수
실내사격장</t>
    <phoneticPr fontId="2" type="noConversion"/>
  </si>
  <si>
    <t>의자</t>
    <phoneticPr fontId="2" type="noConversion"/>
  </si>
  <si>
    <t>소계</t>
    <phoneticPr fontId="2" type="noConversion"/>
  </si>
  <si>
    <t>경북</t>
    <phoneticPr fontId="2" type="noConversion"/>
  </si>
  <si>
    <t>경남</t>
    <phoneticPr fontId="2" type="noConversion"/>
  </si>
  <si>
    <t>남 구</t>
    <phoneticPr fontId="2" type="noConversion"/>
  </si>
  <si>
    <t>대구국궁장</t>
    <phoneticPr fontId="2" type="noConversion"/>
  </si>
  <si>
    <t>위탁
(궁도협회)</t>
    <phoneticPr fontId="2" type="noConversion"/>
  </si>
  <si>
    <t>철근       콘크리트</t>
    <phoneticPr fontId="2" type="noConversion"/>
  </si>
  <si>
    <t>3백만원</t>
    <phoneticPr fontId="2" type="noConversion"/>
  </si>
  <si>
    <t>범어궁도장</t>
    <phoneticPr fontId="2" type="noConversion"/>
  </si>
  <si>
    <t>학산정</t>
    <phoneticPr fontId="2" type="noConversion"/>
  </si>
  <si>
    <t>320백만원</t>
    <phoneticPr fontId="2" type="noConversion"/>
  </si>
  <si>
    <t>소계</t>
    <phoneticPr fontId="2" type="noConversion"/>
  </si>
  <si>
    <t>원학정</t>
    <phoneticPr fontId="2" type="noConversion"/>
  </si>
  <si>
    <t>10,695㎡</t>
    <phoneticPr fontId="2" type="noConversion"/>
  </si>
  <si>
    <t>위탁
(궁도협회)</t>
    <phoneticPr fontId="2" type="noConversion"/>
  </si>
  <si>
    <t>시립문수궁도장</t>
    <phoneticPr fontId="2" type="noConversion"/>
  </si>
  <si>
    <t>야외</t>
    <phoneticPr fontId="2" type="noConversion"/>
  </si>
  <si>
    <t>무룡정</t>
    <phoneticPr fontId="2" type="noConversion"/>
  </si>
  <si>
    <t>개별의자</t>
    <phoneticPr fontId="2" type="noConversion"/>
  </si>
  <si>
    <t>울주군</t>
    <phoneticPr fontId="2" type="noConversion"/>
  </si>
  <si>
    <t>고헌정</t>
    <phoneticPr fontId="2" type="noConversion"/>
  </si>
  <si>
    <t>경기</t>
    <phoneticPr fontId="2" type="noConversion"/>
  </si>
  <si>
    <t>강원</t>
    <phoneticPr fontId="2" type="noConversion"/>
  </si>
  <si>
    <t>서 구</t>
    <phoneticPr fontId="2" type="noConversion"/>
  </si>
  <si>
    <t xml:space="preserve"> 율전동 산8-3</t>
    <phoneticPr fontId="2" type="noConversion"/>
  </si>
  <si>
    <t>상리양궁장</t>
    <phoneticPr fontId="2" type="noConversion"/>
  </si>
  <si>
    <t>수원시 체육청소년과</t>
    <phoneticPr fontId="2" type="noConversion"/>
  </si>
  <si>
    <t>서구청</t>
    <phoneticPr fontId="2" type="noConversion"/>
  </si>
  <si>
    <t>잔디구장</t>
    <phoneticPr fontId="2" type="noConversion"/>
  </si>
  <si>
    <t>자연석</t>
    <phoneticPr fontId="2" type="noConversion"/>
  </si>
  <si>
    <t>남 구</t>
    <phoneticPr fontId="2" type="noConversion"/>
  </si>
  <si>
    <t>태평2동 배수지</t>
    <phoneticPr fontId="2" type="noConversion"/>
  </si>
  <si>
    <t>앞산양궁훈련장</t>
    <phoneticPr fontId="2" type="noConversion"/>
  </si>
  <si>
    <t>체육청소년과</t>
    <phoneticPr fontId="2" type="noConversion"/>
  </si>
  <si>
    <t>위탁
(대구시양궁협회)</t>
    <phoneticPr fontId="2" type="noConversion"/>
  </si>
  <si>
    <t>울산문수국제양궁장</t>
    <phoneticPr fontId="2" type="noConversion"/>
  </si>
  <si>
    <t xml:space="preserve">충북 </t>
    <phoneticPr fontId="2" type="noConversion"/>
  </si>
  <si>
    <t>전북</t>
    <phoneticPr fontId="2" type="noConversion"/>
  </si>
  <si>
    <t>전남</t>
    <phoneticPr fontId="2" type="noConversion"/>
  </si>
  <si>
    <t>경북</t>
    <phoneticPr fontId="2" type="noConversion"/>
  </si>
  <si>
    <t>인천</t>
    <phoneticPr fontId="2" type="noConversion"/>
  </si>
  <si>
    <t>충북</t>
    <phoneticPr fontId="2" type="noConversion"/>
  </si>
  <si>
    <t>초평면 화산리 산75-2</t>
    <phoneticPr fontId="2" type="noConversion"/>
  </si>
  <si>
    <t>충북카누연맹(532-7417)</t>
    <phoneticPr fontId="2" type="noConversion"/>
  </si>
  <si>
    <t>www.jincheon.go.kr</t>
    <phoneticPr fontId="2" type="noConversion"/>
  </si>
  <si>
    <t>강원</t>
    <phoneticPr fontId="2" type="noConversion"/>
  </si>
  <si>
    <t>소계</t>
    <phoneticPr fontId="2" type="noConversion"/>
  </si>
  <si>
    <t>강릉시(640-5578)</t>
    <phoneticPr fontId="2" type="noConversion"/>
  </si>
  <si>
    <t>www.gangneung.gangwon.kr</t>
    <phoneticPr fontId="2" type="noConversion"/>
  </si>
  <si>
    <t>1 / 60</t>
    <phoneticPr fontId="2" type="noConversion"/>
  </si>
  <si>
    <t>전남</t>
    <phoneticPr fontId="2" type="noConversion"/>
  </si>
  <si>
    <t>경남</t>
    <phoneticPr fontId="2" type="noConversion"/>
  </si>
  <si>
    <t>소 계</t>
    <phoneticPr fontId="2" type="noConversion"/>
  </si>
  <si>
    <t>전북</t>
    <phoneticPr fontId="2" type="noConversion"/>
  </si>
  <si>
    <t>소 계</t>
    <phoneticPr fontId="2" type="noConversion"/>
  </si>
  <si>
    <t xml:space="preserve"> </t>
    <phoneticPr fontId="2" type="noConversion"/>
  </si>
  <si>
    <t>전남</t>
    <phoneticPr fontId="2" type="noConversion"/>
  </si>
  <si>
    <t>대구</t>
    <phoneticPr fontId="2" type="noConversion"/>
  </si>
  <si>
    <t>소  계</t>
    <phoneticPr fontId="2" type="noConversion"/>
  </si>
  <si>
    <t>달성군</t>
    <phoneticPr fontId="2" type="noConversion"/>
  </si>
  <si>
    <t>달성종합스포츠파크
씨름장</t>
    <phoneticPr fontId="2" type="noConversion"/>
  </si>
  <si>
    <t>달성군</t>
    <phoneticPr fontId="2" type="noConversion"/>
  </si>
  <si>
    <t>달성군시설관리공단</t>
    <phoneticPr fontId="2" type="noConversion"/>
  </si>
  <si>
    <t>원형</t>
    <phoneticPr fontId="2" type="noConversion"/>
  </si>
  <si>
    <t>지름 15m</t>
    <phoneticPr fontId="2" type="noConversion"/>
  </si>
  <si>
    <t>인천</t>
    <phoneticPr fontId="2" type="noConversion"/>
  </si>
  <si>
    <t>강화</t>
    <phoneticPr fontId="2" type="noConversion"/>
  </si>
  <si>
    <t>강화씨름장</t>
    <phoneticPr fontId="2" type="noConversion"/>
  </si>
  <si>
    <t>강화군</t>
    <phoneticPr fontId="2" type="noConversion"/>
  </si>
  <si>
    <t>지름 14m</t>
    <phoneticPr fontId="2" type="noConversion"/>
  </si>
  <si>
    <t>울산</t>
    <phoneticPr fontId="2" type="noConversion"/>
  </si>
  <si>
    <t>동구</t>
    <phoneticPr fontId="2" type="noConversion"/>
  </si>
  <si>
    <t>동구씨름연습장</t>
    <phoneticPr fontId="2" type="noConversion"/>
  </si>
  <si>
    <t>동 구</t>
    <phoneticPr fontId="2" type="noConversion"/>
  </si>
  <si>
    <t>원형</t>
    <phoneticPr fontId="2" type="noConversion"/>
  </si>
  <si>
    <t>지름 17m</t>
    <phoneticPr fontId="2" type="noConversion"/>
  </si>
  <si>
    <t>원형둘레</t>
    <phoneticPr fontId="2" type="noConversion"/>
  </si>
  <si>
    <t>경기</t>
    <phoneticPr fontId="2" type="noConversion"/>
  </si>
  <si>
    <t>소  계</t>
    <phoneticPr fontId="2" type="noConversion"/>
  </si>
  <si>
    <t>강원</t>
    <phoneticPr fontId="2" type="noConversion"/>
  </si>
  <si>
    <t>소  계</t>
    <phoneticPr fontId="2" type="noConversion"/>
  </si>
  <si>
    <t>전북</t>
    <phoneticPr fontId="2" type="noConversion"/>
  </si>
  <si>
    <t>전남</t>
    <phoneticPr fontId="2" type="noConversion"/>
  </si>
  <si>
    <t>소  계</t>
    <phoneticPr fontId="2" type="noConversion"/>
  </si>
  <si>
    <t>경북</t>
    <phoneticPr fontId="2" type="noConversion"/>
  </si>
  <si>
    <t>소  계</t>
    <phoneticPr fontId="2" type="noConversion"/>
  </si>
  <si>
    <t>경남</t>
    <phoneticPr fontId="2" type="noConversion"/>
  </si>
  <si>
    <t>소  계</t>
    <phoneticPr fontId="2" type="noConversion"/>
  </si>
  <si>
    <t>서울 근로청소년복지관
인조잔디축구장</t>
  </si>
  <si>
    <t>위탁
(한국청소년연맹)</t>
  </si>
  <si>
    <t>1억5천만원</t>
  </si>
  <si>
    <t>3억</t>
  </si>
  <si>
    <t>종로구시설관리공단</t>
  </si>
  <si>
    <t>서울</t>
    <phoneticPr fontId="2" type="noConversion"/>
  </si>
  <si>
    <t>부산</t>
    <phoneticPr fontId="2" type="noConversion"/>
  </si>
  <si>
    <t>대구</t>
    <phoneticPr fontId="2" type="noConversion"/>
  </si>
  <si>
    <t>충북</t>
    <phoneticPr fontId="2" type="noConversion"/>
  </si>
  <si>
    <t>소 계</t>
    <phoneticPr fontId="2" type="noConversion"/>
  </si>
  <si>
    <t>경남</t>
    <phoneticPr fontId="2" type="noConversion"/>
  </si>
  <si>
    <t>소 계</t>
    <phoneticPr fontId="2" type="noConversion"/>
  </si>
  <si>
    <t>천연잔디
마사토
인조잔디</t>
  </si>
  <si>
    <t>80
79
78</t>
  </si>
  <si>
    <t>120
120
119</t>
  </si>
  <si>
    <t>9,590
9,490
9,295</t>
  </si>
  <si>
    <t>1
1
1</t>
  </si>
  <si>
    <t>700
100
200</t>
  </si>
  <si>
    <t>계단식
의자식
계단식</t>
  </si>
  <si>
    <t>철근콘크리트
경량형강
데크</t>
  </si>
  <si>
    <t>2001
2001
2010</t>
  </si>
  <si>
    <t>위생환경공단축구장</t>
  </si>
  <si>
    <t>부산한경공단위생사업소</t>
  </si>
  <si>
    <t>구량공원 인조잔디운동장</t>
  </si>
  <si>
    <t>백운포체육공원
야구장</t>
  </si>
  <si>
    <t>드림볼 파크</t>
  </si>
  <si>
    <t>금정구테니스장</t>
  </si>
  <si>
    <t>엄궁유수지
테니스장</t>
  </si>
  <si>
    <t>사상구체육회</t>
  </si>
  <si>
    <t>클레이 - 4
인조잔디-2</t>
  </si>
  <si>
    <t>2011
2015</t>
  </si>
  <si>
    <t>남부환경공단
테니스장</t>
  </si>
  <si>
    <t>수영환경공단
테니스장</t>
  </si>
  <si>
    <t>부산환경공단
서부사업소</t>
  </si>
  <si>
    <t>요가실,헬스장
스피닝실, 댄스실등</t>
  </si>
  <si>
    <t>위탁
(북구체육회)</t>
  </si>
  <si>
    <t>위탁
((사)신나는 사상스포츠클럽)</t>
  </si>
  <si>
    <t>(사)동래구 체육회</t>
  </si>
  <si>
    <t>반송 배수지 게이트볼장</t>
  </si>
  <si>
    <t>20 * 23</t>
  </si>
  <si>
    <t>삼락야외수영장</t>
  </si>
  <si>
    <t>구덕정</t>
  </si>
  <si>
    <t>국민체육센터 내</t>
  </si>
  <si>
    <t>풋살장</t>
  </si>
  <si>
    <t>4면</t>
  </si>
  <si>
    <t>족구장</t>
  </si>
  <si>
    <t>화명생태공원
족구장</t>
  </si>
  <si>
    <t>화명생태공원
농구장</t>
  </si>
  <si>
    <t>삼락생태공원                   족구장</t>
  </si>
  <si>
    <t>9
24</t>
  </si>
  <si>
    <t>엄궁유수지
 족구장</t>
  </si>
  <si>
    <t>사상구 체육회</t>
  </si>
  <si>
    <t>삼락생태공원
농구장</t>
  </si>
  <si>
    <t>대저생태공원
농구장</t>
  </si>
  <si>
    <t>8면</t>
  </si>
  <si>
    <t>(사)동래구체육회</t>
  </si>
  <si>
    <t>송정체육공원</t>
  </si>
  <si>
    <t>5면</t>
  </si>
  <si>
    <t>반여베수부지
상부체육공원</t>
  </si>
  <si>
    <t>행복체육공원</t>
  </si>
  <si>
    <t>남구환경공원족구장</t>
  </si>
  <si>
    <t>부산환경공단
(남부사업소)</t>
  </si>
  <si>
    <t>동 구</t>
  </si>
  <si>
    <t>북구 고성3가2</t>
  </si>
  <si>
    <t>봉무리틀야구장</t>
  </si>
  <si>
    <t>대구광역시체육시설관리사무소</t>
  </si>
  <si>
    <t>http://sports.daegu.go.kr</t>
  </si>
  <si>
    <t>철근콘크리트슬라브</t>
  </si>
  <si>
    <t>1,597백만원</t>
  </si>
  <si>
    <t>1980∼1988</t>
  </si>
  <si>
    <t>1,760백만원</t>
  </si>
  <si>
    <t>1,000∼1,400lux</t>
  </si>
  <si>
    <t>수성구</t>
  </si>
  <si>
    <t>대구삼성라이온즈파크</t>
  </si>
  <si>
    <t>북 구</t>
  </si>
  <si>
    <t>대구시민운동장
야구장</t>
  </si>
  <si>
    <t>체육시설
관리사무소</t>
  </si>
  <si>
    <t>강변 리틀야구장</t>
  </si>
  <si>
    <t>달서구 성당동 산184</t>
  </si>
  <si>
    <t>대구 두류야구장</t>
  </si>
  <si>
    <t>두류공원
관리사무소</t>
  </si>
  <si>
    <t>1,450백만원</t>
  </si>
  <si>
    <t>1997∼1998</t>
  </si>
  <si>
    <t>하빈지구 야구장</t>
  </si>
  <si>
    <t>세천리틀야구장</t>
  </si>
  <si>
    <t>리틀야구장 2면</t>
  </si>
  <si>
    <t>세천강변야구장</t>
  </si>
  <si>
    <t>체육시설관리사무소
(위탁:대구시체육회)</t>
  </si>
  <si>
    <t>달성강변야구장</t>
  </si>
  <si>
    <t>위탁
(대구시자전거연맹)</t>
  </si>
  <si>
    <t>중 구</t>
  </si>
  <si>
    <t>달성공원 테니스장</t>
  </si>
  <si>
    <t>달성공원관리사무소</t>
  </si>
  <si>
    <t>달성공원내 위치</t>
  </si>
  <si>
    <t>동  구</t>
  </si>
  <si>
    <t>율하체육공원
테니스장</t>
  </si>
  <si>
    <t>서 구</t>
  </si>
  <si>
    <t>대구시달서구두류3동597</t>
  </si>
  <si>
    <t>대구 감삼테니스장</t>
  </si>
  <si>
    <t>대구광역시테니스협회</t>
  </si>
  <si>
    <t>서구
(위탁 : 서구체육회)</t>
  </si>
  <si>
    <t>케이칼</t>
  </si>
  <si>
    <t>61백만원</t>
  </si>
  <si>
    <t xml:space="preserve">               </t>
  </si>
  <si>
    <t>상리공원 테니스장</t>
  </si>
  <si>
    <t>상리공원 내 위치</t>
  </si>
  <si>
    <t>대구시체육시설관리사무소</t>
  </si>
  <si>
    <t>태전 테니스장</t>
  </si>
  <si>
    <t>태전공원내 위치</t>
  </si>
  <si>
    <t>연암 테니스장</t>
  </si>
  <si>
    <t>위탁
(구 생활체육협의회)</t>
  </si>
  <si>
    <t>연암공원내 위치</t>
  </si>
  <si>
    <t>신천하수처리장
테니스장</t>
  </si>
  <si>
    <t>대구환경공단</t>
  </si>
  <si>
    <t>대구환경공단
(신천사업소)</t>
  </si>
  <si>
    <t>신천사업소내</t>
  </si>
  <si>
    <t>화랑공원
테니스장</t>
  </si>
  <si>
    <t>화랑공원 내 위치</t>
  </si>
  <si>
    <t>구민테니스장</t>
  </si>
  <si>
    <t>성서소각장 테니스장</t>
  </si>
  <si>
    <t>대구환경공단
(성서사업소)</t>
  </si>
  <si>
    <t>성서사업소내</t>
  </si>
  <si>
    <t>달서구 두류3동 597</t>
  </si>
  <si>
    <t>두류 테니스장</t>
  </si>
  <si>
    <t>646백만원</t>
  </si>
  <si>
    <t>505백만원</t>
  </si>
  <si>
    <t>380 lux</t>
  </si>
  <si>
    <t>두류공원 내 위치</t>
  </si>
  <si>
    <t>달서구 성당동 154</t>
  </si>
  <si>
    <t>유니버시아드 테니스장</t>
  </si>
  <si>
    <t>두류공원관리사무소(625-1949)</t>
  </si>
  <si>
    <t>3,500백만원</t>
  </si>
  <si>
    <t>1,500백만원</t>
  </si>
  <si>
    <t>5천만원</t>
  </si>
  <si>
    <t>5억</t>
  </si>
  <si>
    <t>성서 이곡운동장
테니스장</t>
  </si>
  <si>
    <t>위탁
(대구시체육회)</t>
  </si>
  <si>
    <t>성서이곡운동장 내
위치</t>
  </si>
  <si>
    <t>명곡 테니스장</t>
  </si>
  <si>
    <t>달성 군민운동장
테니스장</t>
  </si>
  <si>
    <t>달성군민운동장
내 위치</t>
  </si>
  <si>
    <t>논공 테니스장</t>
  </si>
  <si>
    <t>논공축구장내</t>
  </si>
  <si>
    <t>환경자원사업소
테니스장</t>
  </si>
  <si>
    <t>인조잔디 2면
데코탑 3면</t>
  </si>
  <si>
    <t>다사체육공원
테니스장</t>
  </si>
  <si>
    <t>다사체육공원 내</t>
  </si>
  <si>
    <t>현풍테니스장</t>
  </si>
  <si>
    <t>달성종합스포츠파크 테니스장</t>
  </si>
  <si>
    <t>달성종합스포츠파크 
테니스장</t>
  </si>
  <si>
    <t>달성군시설관리공단</t>
  </si>
  <si>
    <t>가창체육공원
테니스장</t>
  </si>
  <si>
    <t>가창체육공원 내</t>
  </si>
  <si>
    <t>아양아트센터
체육관</t>
  </si>
  <si>
    <t>동구문화재단</t>
  </si>
  <si>
    <t>핸드볼,농구,배구,배드민턴,탁구,미니축구</t>
  </si>
  <si>
    <t>25m×15m,
유아풀(159.39㎡)</t>
  </si>
  <si>
    <t>에어로빅장
무도장</t>
  </si>
  <si>
    <t>강동문화체육센터</t>
  </si>
  <si>
    <t>위탁
(동구생활체육회)</t>
  </si>
  <si>
    <t>599.04
(350)</t>
  </si>
  <si>
    <t>31.2×19.2
(25×14)</t>
  </si>
  <si>
    <t>농구,배구,배드민턴,탁구,프리테니스</t>
  </si>
  <si>
    <t>19×33×10m</t>
  </si>
  <si>
    <t>농구,배구,
배드민턴,족구</t>
  </si>
  <si>
    <t>대불스포츠센터</t>
  </si>
  <si>
    <t>475
1157</t>
  </si>
  <si>
    <t>21.6×22×3.5(H)
27.2×42.5×14(H)</t>
  </si>
  <si>
    <t>배드민턴, 농구, 배구, 탁구, 프리테니스 요가</t>
  </si>
  <si>
    <t>사무실, 관람석</t>
  </si>
  <si>
    <t>수성구 청소년수련관
체육관</t>
  </si>
  <si>
    <t>위탁
(마하야나불교문화원)</t>
  </si>
  <si>
    <t>29×19×8m</t>
  </si>
  <si>
    <t>청소년수련관</t>
  </si>
  <si>
    <t>수성국민체육센터</t>
  </si>
  <si>
    <t>43×34×11m</t>
  </si>
  <si>
    <t>농구,배구,탁구,
배드민턴</t>
  </si>
  <si>
    <t>위탁
(시설관리공단)</t>
  </si>
  <si>
    <t>24×48×8m</t>
  </si>
  <si>
    <t>6,000백만원</t>
  </si>
  <si>
    <t>3,000백만원</t>
  </si>
  <si>
    <t>대구 청소년수련원
체육관</t>
  </si>
  <si>
    <t>위탁
((재)대구카톨릭청소년회)</t>
  </si>
  <si>
    <t>34×22×10m</t>
  </si>
  <si>
    <t>청소년수련원</t>
  </si>
  <si>
    <t>달서구 청소년수련관
체육관</t>
  </si>
  <si>
    <t>위탁(마하야나
불교문화원)</t>
  </si>
  <si>
    <t>30×21×10m</t>
  </si>
  <si>
    <t>위탁(사회복지법인
전석복지재단)</t>
  </si>
  <si>
    <t>24×36×10m</t>
  </si>
  <si>
    <t>25m×13m
유아풀(46.2㎡)</t>
  </si>
  <si>
    <t>소체육실</t>
  </si>
  <si>
    <t>성서산업단지 다목적체육관</t>
  </si>
  <si>
    <t>40.6×71.1×14.6m</t>
  </si>
  <si>
    <t>농구, 배구,
배드민턴</t>
  </si>
  <si>
    <t>세미나실, 탁구장,
선수대기실, 샤워실</t>
  </si>
  <si>
    <t>달성군 청소년센터
체육관</t>
  </si>
  <si>
    <t>위탁
(달성복지재단)</t>
  </si>
  <si>
    <t>20×32.4×8m</t>
  </si>
  <si>
    <t>달성군 국민체육센터</t>
  </si>
  <si>
    <t>25m×6레인
유아풀장(65㎡)</t>
  </si>
  <si>
    <t>사무실, 운동지도자실,
다목적실</t>
  </si>
  <si>
    <t>화랑교 밑 게이트볼장</t>
  </si>
  <si>
    <t>동구청</t>
  </si>
  <si>
    <t>16*22</t>
  </si>
  <si>
    <t>마사토2 
인조잔디1</t>
  </si>
  <si>
    <t>달성종합스포츠파크 
전천후게이트볼장</t>
  </si>
  <si>
    <t>게이트블</t>
  </si>
  <si>
    <t>성서 실내게이트볼장</t>
  </si>
  <si>
    <t>35*45</t>
  </si>
  <si>
    <t>동구 신암동 664-21</t>
  </si>
  <si>
    <t>아양아트센터
실내수영장</t>
  </si>
  <si>
    <t>동구
(위탁:동구문화재단)</t>
  </si>
  <si>
    <t>문화체육회관내</t>
  </si>
  <si>
    <t>서구
(위탁:함께하는 마음 재단)</t>
  </si>
  <si>
    <t>청소년수련관내</t>
  </si>
  <si>
    <t>청소년회관내</t>
  </si>
  <si>
    <t>성당동169-1</t>
  </si>
  <si>
    <t>두류 수영장</t>
  </si>
  <si>
    <t>체육시설관리사무소
(위탁:시설관리공단)</t>
  </si>
  <si>
    <t>일반시민</t>
  </si>
  <si>
    <t>5,060백만원</t>
  </si>
  <si>
    <t>240백만원</t>
  </si>
  <si>
    <t>두류공원내</t>
  </si>
  <si>
    <t>본동 산37-5</t>
  </si>
  <si>
    <t>384백만원</t>
  </si>
  <si>
    <t>웃는얼굴수영장</t>
  </si>
  <si>
    <t>위탁
(개인)</t>
  </si>
  <si>
    <t>센터 내(명칭변경)</t>
  </si>
  <si>
    <t>성서운동장
수영장</t>
  </si>
  <si>
    <t>달서구 청소년수련관
수영장</t>
  </si>
  <si>
    <t>위탁
(마하야나 불교문화원)</t>
  </si>
  <si>
    <t>근로자종합복지회관
수영장</t>
  </si>
  <si>
    <t>위탁
(한국노총)</t>
  </si>
  <si>
    <t>달구벌 종합스포츠센터
수영장</t>
  </si>
  <si>
    <t>장애인복지과
(위탁:전석복지재단)</t>
  </si>
  <si>
    <t>달구벌종합스포츠
센터 내</t>
  </si>
  <si>
    <t>대구학생문화센터
수영장</t>
  </si>
  <si>
    <t>교육청</t>
  </si>
  <si>
    <t>학생문화센터 내</t>
  </si>
  <si>
    <t>여성문화복지센터
수영장</t>
  </si>
  <si>
    <t>여성복지센터내</t>
  </si>
  <si>
    <t>달성문화센터수영장</t>
  </si>
  <si>
    <t>13
4</t>
  </si>
  <si>
    <t>6
2</t>
  </si>
  <si>
    <t>323
64</t>
  </si>
  <si>
    <t>달성문화센터 내</t>
  </si>
  <si>
    <t>서재문화체육센터 수영장</t>
  </si>
  <si>
    <t>대구</t>
  </si>
  <si>
    <t>북   구</t>
  </si>
  <si>
    <t>고성3가 2</t>
  </si>
  <si>
    <t>대구실내빙상장</t>
  </si>
  <si>
    <t>의자식
(이동식)</t>
  </si>
  <si>
    <t>2,135백만원</t>
  </si>
  <si>
    <t>시민운동장내</t>
  </si>
  <si>
    <t>금호강 물놀이장</t>
  </si>
  <si>
    <t>X-게임장</t>
  </si>
  <si>
    <t>율하
체육공원내</t>
  </si>
  <si>
    <t>강변파크골프장</t>
  </si>
  <si>
    <t>50
90</t>
  </si>
  <si>
    <t>150
170</t>
  </si>
  <si>
    <t>시민생활스포츠센터</t>
  </si>
  <si>
    <t>인공암벽등반장</t>
  </si>
  <si>
    <t>대구체육공원 내 위치</t>
  </si>
  <si>
    <t>청소년수련관운동장
풋살경기장</t>
  </si>
  <si>
    <t>경기장1면
바닥:인조잔디</t>
  </si>
  <si>
    <t>성서산업단지 
체육시설 내 풋살장</t>
  </si>
  <si>
    <t>환경자원사업소
족구장</t>
  </si>
  <si>
    <t>환경자원사업소
파크골프장</t>
  </si>
  <si>
    <t>화원파크골프장</t>
  </si>
  <si>
    <t>인천대공원사업소</t>
  </si>
  <si>
    <t>중구국민체육센터 축구장</t>
  </si>
  <si>
    <t>중구 시설관리공단</t>
  </si>
  <si>
    <t>트랙 레인 3</t>
  </si>
  <si>
    <t>영종영마루공원 축구장</t>
  </si>
  <si>
    <t>축구장,풋살장,
트렉 레인 3</t>
  </si>
  <si>
    <t>인천축구전용경기장</t>
  </si>
  <si>
    <t>㈜인천유나이티드</t>
  </si>
  <si>
    <t>게단식</t>
  </si>
  <si>
    <t>트랙 레인6, 농구장
족구장, 풋살장</t>
  </si>
  <si>
    <t>게이트볼장, 족구장, 테니스장</t>
  </si>
  <si>
    <t>영흥면 종합운동장</t>
  </si>
  <si>
    <t>다목적구장</t>
  </si>
  <si>
    <t>대청면 종합운동장</t>
  </si>
  <si>
    <t>승기잔디구장</t>
  </si>
  <si>
    <t>위탁
(㈜인천유나이티드)</t>
  </si>
  <si>
    <t>가좌테니스장</t>
  </si>
  <si>
    <t>마사토 6</t>
  </si>
  <si>
    <t>청사2부지 테니스장</t>
  </si>
  <si>
    <t>마사토 3</t>
  </si>
  <si>
    <t>월디테니스장</t>
  </si>
  <si>
    <t>그라운드
스카이코트</t>
  </si>
  <si>
    <t>열우물 테니스,
스쿼시경기장</t>
  </si>
  <si>
    <t>주적체육공원 테니스장</t>
  </si>
  <si>
    <t>논현포대근린공원 테니스장</t>
  </si>
  <si>
    <t>강화 실내테니스장</t>
  </si>
  <si>
    <t>우레탄 4</t>
  </si>
  <si>
    <t>강서 테니스장</t>
  </si>
  <si>
    <t>우레탄 2</t>
  </si>
  <si>
    <t>덕적면 종합운동장 내 위치</t>
  </si>
  <si>
    <t>영흥면 체육시설 테니스장</t>
  </si>
  <si>
    <t>영흥 종합운동장 내 위치</t>
  </si>
  <si>
    <t>계양테니스장</t>
  </si>
  <si>
    <t>케미칼  6</t>
  </si>
  <si>
    <t>위탁
(계양구 체육회)</t>
  </si>
  <si>
    <t>계산국민체육센터</t>
  </si>
  <si>
    <t>22×39×9m</t>
  </si>
  <si>
    <t>계산고양골체육관</t>
  </si>
  <si>
    <t>위탁
(계양구체육회)</t>
  </si>
  <si>
    <t>30×26×8.6
18.8×16×4.4</t>
  </si>
  <si>
    <t>배드민턴
탁구</t>
  </si>
  <si>
    <t>궁도장
반코트농구장</t>
  </si>
  <si>
    <t>계양체육관</t>
  </si>
  <si>
    <t>휘트니스센터,
헬스장</t>
  </si>
  <si>
    <t>효성체육문화센터</t>
  </si>
  <si>
    <t>19.5×45,
14.2×9</t>
  </si>
  <si>
    <t>GX 프로그램 강습실
북카페, 헬스장, 문화교실</t>
  </si>
  <si>
    <t>핸드볼,농구,
배구,배드민턴</t>
  </si>
  <si>
    <t>25m×15m
15m×7m</t>
  </si>
  <si>
    <t>스포츠교실,문화
청소년실,주민생활시설</t>
  </si>
  <si>
    <t>남촌 다목적 체육센터</t>
  </si>
  <si>
    <t>화장실, 사무실</t>
  </si>
  <si>
    <t>부평국민체육센터</t>
  </si>
  <si>
    <t>체력측정실</t>
  </si>
  <si>
    <t>부평구다목적
실내체육관</t>
  </si>
  <si>
    <t>39.5ⅹ22.5</t>
  </si>
  <si>
    <t>에어로빅장(207㎡)</t>
  </si>
  <si>
    <t>중구시설관리공단</t>
  </si>
  <si>
    <t>헬스, 실내골프연습</t>
  </si>
  <si>
    <t>25m×22m</t>
  </si>
  <si>
    <t>다목적체육관</t>
  </si>
  <si>
    <t>검단복지회관
체육관</t>
  </si>
  <si>
    <t>24×18×9.6
24×15×9.6</t>
  </si>
  <si>
    <t>배드민턴,농구,
에어로빅</t>
  </si>
  <si>
    <t>24m×13m</t>
  </si>
  <si>
    <t>헬스장,복지회관</t>
  </si>
  <si>
    <t>서구청소년수련관
체육관</t>
  </si>
  <si>
    <t>14×7×10
10×7×10</t>
  </si>
  <si>
    <t>탁구, 포켓볼</t>
  </si>
  <si>
    <t>25m×13m
12m×5m</t>
  </si>
  <si>
    <t>실내외활동장,
공연장</t>
  </si>
  <si>
    <t>30×20×12</t>
  </si>
  <si>
    <t>농구,배드민턴,
검도,탁구</t>
  </si>
  <si>
    <t>에어로빅,헬스장</t>
  </si>
  <si>
    <t>서부여성회관</t>
  </si>
  <si>
    <t>에어로빅,요가</t>
  </si>
  <si>
    <t>에어로빅,요가,댄스등</t>
  </si>
  <si>
    <t>강화문화체육센터</t>
  </si>
  <si>
    <t>농구,배드민턴,탁구</t>
  </si>
  <si>
    <t>15×28</t>
  </si>
  <si>
    <t>배드민턴, 농구, 볼링</t>
  </si>
  <si>
    <t>볼링장,
소공연연습장</t>
  </si>
  <si>
    <t>남동국민체육센터</t>
  </si>
  <si>
    <t>30x23x9m</t>
  </si>
  <si>
    <t>에어로빅장,헬스장,
무도장</t>
  </si>
  <si>
    <t>인천시청소년수련관
체육관</t>
  </si>
  <si>
    <t>농구,배드민턴,
탁구</t>
  </si>
  <si>
    <t>25m×16m</t>
  </si>
  <si>
    <t>수영, 헬스,요가
에어로빅,공연장</t>
  </si>
  <si>
    <t>서창동 다목적 
체육센터</t>
  </si>
  <si>
    <t>화장실, 사무실 등</t>
  </si>
  <si>
    <t>옹진국민체육센터</t>
  </si>
  <si>
    <t>배드민턴,농구,배구</t>
  </si>
  <si>
    <t>다목적실,화장실,사무실 등</t>
  </si>
  <si>
    <t>실내게이트볼경기장</t>
  </si>
  <si>
    <t>20×15×16</t>
  </si>
  <si>
    <t>휴게실,사무실, 
배드민턴장</t>
  </si>
  <si>
    <t>중구노인복지관 게이트볼장</t>
  </si>
  <si>
    <t>중구노인복지관</t>
  </si>
  <si>
    <t>막구조</t>
  </si>
  <si>
    <t>영종복합청사내 게이트볼장</t>
  </si>
  <si>
    <t>영종동주민센터</t>
  </si>
  <si>
    <t>영마루공원 게이트볼장</t>
  </si>
  <si>
    <t>22×15</t>
  </si>
  <si>
    <t>다남게이트볼장</t>
  </si>
  <si>
    <t>미후홀공원
게이트볼경기장</t>
  </si>
  <si>
    <t>22×18</t>
  </si>
  <si>
    <t>구월 게이트볼장</t>
  </si>
  <si>
    <t>하도리실내게이트볼장</t>
  </si>
  <si>
    <t>대룡리실내게이트볼장</t>
  </si>
  <si>
    <t>망월리실내게이트볼장</t>
  </si>
  <si>
    <t>동막리 실내게이트볼장</t>
  </si>
  <si>
    <t>내가 실내게이트볼장</t>
  </si>
  <si>
    <t>교동 여성게이트볼장</t>
  </si>
  <si>
    <t>양사 전천후 게이트볼장</t>
  </si>
  <si>
    <t>장봉게이트볼장</t>
  </si>
  <si>
    <t>진촌게이트볼장</t>
  </si>
  <si>
    <t>남포게이트볼장</t>
  </si>
  <si>
    <t>대청게이트볼장</t>
  </si>
  <si>
    <t>문갑게이트볼장</t>
  </si>
  <si>
    <t>영흥게이트볼장</t>
  </si>
  <si>
    <t>선재게이트볼장</t>
  </si>
  <si>
    <t>시도게이트볼장</t>
  </si>
  <si>
    <t>연평게이트볼장</t>
  </si>
  <si>
    <t>덕적(서포리)게이트볼장</t>
  </si>
  <si>
    <t>덕적(진리)게이트볼장</t>
  </si>
  <si>
    <t>송현 배수지
인라인스케이트장</t>
  </si>
  <si>
    <t>동춘인라인롤러경기장</t>
  </si>
  <si>
    <t>검단배수지
인라인스케이트장</t>
  </si>
  <si>
    <t>연희배수지
인라인스케이트장</t>
  </si>
  <si>
    <t>석남배수지
인라인스케이트장</t>
  </si>
  <si>
    <t>수봉궁도장</t>
  </si>
  <si>
    <t>인천시체육회</t>
  </si>
  <si>
    <t>계산고양골체육관 궁도장</t>
  </si>
  <si>
    <t>다남동 국궁장</t>
  </si>
  <si>
    <t>www.gyeyang.go.kr</t>
  </si>
  <si>
    <t>연수정</t>
  </si>
  <si>
    <t>배드민턴장</t>
  </si>
  <si>
    <t>X게임장</t>
  </si>
  <si>
    <t>남수정</t>
  </si>
  <si>
    <t>www.grandpark.net</t>
  </si>
  <si>
    <t>남호정</t>
  </si>
  <si>
    <t>위탁(궁도협회)</t>
  </si>
  <si>
    <t>서무정</t>
  </si>
  <si>
    <t>김미현 골프월드</t>
  </si>
  <si>
    <t>중구국민체육센터 
골프연습장</t>
  </si>
  <si>
    <t>연평 골프연습장</t>
  </si>
  <si>
    <t>백령 골프연습장</t>
  </si>
  <si>
    <t>남동아시아드
럭비경기장</t>
  </si>
  <si>
    <t>강화아시아드
BMX경기장</t>
  </si>
  <si>
    <t>진촌풋살장</t>
  </si>
  <si>
    <t>사곶풋살장</t>
  </si>
  <si>
    <t>대청풋살장</t>
  </si>
  <si>
    <t>소청풋살장</t>
  </si>
  <si>
    <t>등대공원 배드민턴장</t>
  </si>
  <si>
    <t>연평 배드민턴장</t>
  </si>
  <si>
    <t>소청다목적구장</t>
  </si>
  <si>
    <t>연희크리켓경기장</t>
  </si>
  <si>
    <t>장수배수지 
파크골프장</t>
  </si>
  <si>
    <t xml:space="preserve"> 동구</t>
  </si>
  <si>
    <t>용산생활체육시설
인조잔디구장</t>
  </si>
  <si>
    <t>상무시민공원
종합운동장</t>
  </si>
  <si>
    <t>덕흥동 영산강둔치
축구장</t>
  </si>
  <si>
    <t>위탁
(서구생활체육협의회)</t>
  </si>
  <si>
    <t>풍암생활체육공원 축구장</t>
  </si>
  <si>
    <t>영산강둔치
축구장</t>
  </si>
  <si>
    <t>일곡근린공원
인조잔디구장</t>
  </si>
  <si>
    <t>문화근린공원
인조잔디구장</t>
  </si>
  <si>
    <t>산동교 친수지구
축구장</t>
  </si>
  <si>
    <t>첨단체육공원
축구장</t>
  </si>
  <si>
    <t>북구종합운동장
축구장</t>
  </si>
  <si>
    <t>광주 지방공무원 교육원
축구장</t>
  </si>
  <si>
    <t>광주광역시
지방공무원교육원</t>
  </si>
  <si>
    <t>풍영 체육시설단지
축구장</t>
  </si>
  <si>
    <t>하남공원
인조잔디 축구장</t>
  </si>
  <si>
    <t>첨단종합운동장
축구장</t>
  </si>
  <si>
    <t>송정1교구장</t>
  </si>
  <si>
    <t>광산구시설관리공단</t>
  </si>
  <si>
    <t>용동공원 인조잔디 축구장</t>
  </si>
  <si>
    <t>운남체육시설단지 축구장</t>
  </si>
  <si>
    <t>보라매축구공원</t>
  </si>
  <si>
    <t>하남스포츠파크 축구장</t>
  </si>
  <si>
    <t>위탁
(광산구시설관리공단)</t>
  </si>
  <si>
    <t>덕흥동 영산강둔치 야구장</t>
  </si>
  <si>
    <t>위탁
(서구생활체육회)</t>
  </si>
  <si>
    <t>660백만원</t>
  </si>
  <si>
    <t>1983년</t>
  </si>
  <si>
    <t>1988년</t>
  </si>
  <si>
    <t>1개소</t>
  </si>
  <si>
    <t xml:space="preserve"> 무등야구장 </t>
  </si>
  <si>
    <t>U대회 경기전 관람석 4,072석(외야) 철거</t>
  </si>
  <si>
    <t>광주-기아챔피언스필드</t>
  </si>
  <si>
    <t>기아타이거즈</t>
  </si>
  <si>
    <t>북구종합운동장
야구장</t>
  </si>
  <si>
    <t>첨단종합운동장
야구장</t>
  </si>
  <si>
    <t>2009
2013</t>
  </si>
  <si>
    <t>52
347</t>
  </si>
  <si>
    <t>운남생활체육시설단지
야구장</t>
  </si>
  <si>
    <t xml:space="preserve">동구 </t>
  </si>
  <si>
    <t>용산 정구장</t>
  </si>
  <si>
    <t>위탁
(동구청)</t>
  </si>
  <si>
    <t>용산 테니스장</t>
  </si>
  <si>
    <t>풍암동</t>
  </si>
  <si>
    <t>염주 테니스장</t>
  </si>
  <si>
    <t>시체육회(372-6411)</t>
  </si>
  <si>
    <t>1,600백만원</t>
  </si>
  <si>
    <t>월드컵경기장 내
위치</t>
  </si>
  <si>
    <t>전전후테니스장</t>
  </si>
  <si>
    <t>풍암생활체육공원
정구장1</t>
  </si>
  <si>
    <t>상무시민공원
테니스장</t>
  </si>
  <si>
    <t>봉선동</t>
  </si>
  <si>
    <t>봉선 테니스장</t>
  </si>
  <si>
    <t>진월국제테니스장</t>
  </si>
  <si>
    <t>중흥동</t>
  </si>
  <si>
    <t>중흥 정구장</t>
  </si>
  <si>
    <t>첨단체육공원
테니스장</t>
  </si>
  <si>
    <t>위탁
(북구생활체육회)</t>
  </si>
  <si>
    <t>우산근린공원
테니스장</t>
  </si>
  <si>
    <t>위탁
(88테니스연합회)</t>
  </si>
  <si>
    <t>중외공원
테니스장</t>
  </si>
  <si>
    <t>광주시립미술관</t>
  </si>
  <si>
    <t>송정근린공원
테니스장</t>
  </si>
  <si>
    <t>첨단 테니스장</t>
  </si>
  <si>
    <t>풍영체육시설단지 
정구장</t>
  </si>
  <si>
    <t>월곡공원테니스장</t>
  </si>
  <si>
    <t>안청공원테니스장</t>
  </si>
  <si>
    <t>화정동</t>
  </si>
  <si>
    <t>염주 종합체육관</t>
  </si>
  <si>
    <t>핸드볼, 농구, 배드민턴,
탁구, 배구</t>
  </si>
  <si>
    <t>5,116백만원</t>
  </si>
  <si>
    <t>2,800백만원</t>
  </si>
  <si>
    <t>3개소</t>
  </si>
  <si>
    <t>전구방식</t>
  </si>
  <si>
    <t>월드컵경기장
포함</t>
  </si>
  <si>
    <t>빛고을 체육관</t>
  </si>
  <si>
    <t>배구, 농구, 핸드볼</t>
  </si>
  <si>
    <t>350백만원</t>
  </si>
  <si>
    <t>광주여대시립유니버시아드체육관</t>
  </si>
  <si>
    <t>위탁
((학)송강학원)</t>
  </si>
  <si>
    <t>배구, 농구, 핸드볼,탁구,배드민턴,리듬체조</t>
  </si>
  <si>
    <t>지하1층 체력단련실</t>
  </si>
  <si>
    <t>동구청소년수련관
체육관</t>
  </si>
  <si>
    <t>31×20×9m</t>
  </si>
  <si>
    <t>농구, 배구</t>
  </si>
  <si>
    <t>2867백만원</t>
  </si>
  <si>
    <t>1500백만원</t>
  </si>
  <si>
    <t>3750백만원</t>
  </si>
  <si>
    <t>동구문화센터
체육관</t>
  </si>
  <si>
    <t>30×19m</t>
  </si>
  <si>
    <t>소공연장,문화취미교실,   동아리방</t>
  </si>
  <si>
    <t>25m×14m</t>
  </si>
  <si>
    <t>1,725백만원</t>
  </si>
  <si>
    <t>취미체육교실</t>
  </si>
  <si>
    <t>월드컵경기장
내 위치</t>
  </si>
  <si>
    <t>서구문화센터
체육관</t>
  </si>
  <si>
    <t>위탁
(YMCA)</t>
  </si>
  <si>
    <t>13.7×15×11m</t>
  </si>
  <si>
    <t>요가,에어로빅</t>
  </si>
  <si>
    <t>서구 국민체육센터</t>
  </si>
  <si>
    <t>농구, 배드민턴</t>
  </si>
  <si>
    <t>에어로빅,체력단련장 
헬스클럽,체력측정실</t>
  </si>
  <si>
    <t>광주광역시체육회관</t>
  </si>
  <si>
    <t>43×24×15.6m</t>
  </si>
  <si>
    <t>훈련장, 스쿼시장, 합숙소, 사무실 등</t>
  </si>
  <si>
    <t>광주광역시장애인국민체육센터</t>
  </si>
  <si>
    <t>위탁
(광주시장애인체육회)</t>
  </si>
  <si>
    <t>37.55×24.20×17.4m</t>
  </si>
  <si>
    <t>배구, 농구 ,배드민턴, 보치아</t>
  </si>
  <si>
    <t>훈련장, 합숙소, 체력측정실 등</t>
  </si>
  <si>
    <t>빛고을노인건강타운
체육관</t>
  </si>
  <si>
    <t>(재)빛고을노인재단</t>
  </si>
  <si>
    <t>탁구,농구,
배드민턴</t>
  </si>
  <si>
    <t>남구다목적체육관</t>
  </si>
  <si>
    <t>수영장,다목적강당,
헬스장 등</t>
  </si>
  <si>
    <t>에어로빅,레슬링연습장,
편의시설</t>
  </si>
  <si>
    <t>청소년수련관
체육관</t>
  </si>
  <si>
    <t>(사)한국청소년
인권센터</t>
  </si>
  <si>
    <t>28×32×12m</t>
  </si>
  <si>
    <t>농구,배드민턴</t>
  </si>
  <si>
    <t>공연장, 프로그램실,
청소년상담복지센터</t>
  </si>
  <si>
    <t>북구 국민체육센터</t>
  </si>
  <si>
    <t>전  남
대학교</t>
  </si>
  <si>
    <t>전남대스포츠센터</t>
  </si>
  <si>
    <t>16×27m</t>
  </si>
  <si>
    <t>배드민턴, 배구</t>
  </si>
  <si>
    <t>체력측정실
다목적실</t>
  </si>
  <si>
    <t>장애인종합복지관
체육관</t>
  </si>
  <si>
    <t>위탁((사)광주
장애인총연합회)</t>
  </si>
  <si>
    <t>22.5×41.6×11m</t>
  </si>
  <si>
    <t>배구,농구,
배드민턴</t>
  </si>
  <si>
    <t>18m×4레인</t>
  </si>
  <si>
    <t>만남의 광장</t>
  </si>
  <si>
    <t>동림 다목적체육관</t>
  </si>
  <si>
    <t>43.4×26.4×13.75m</t>
  </si>
  <si>
    <t>배구,탁구,
배드민턴 등</t>
  </si>
  <si>
    <t>사무실, 탈의실, 샤워실</t>
  </si>
  <si>
    <t>북구태봉생활체육관</t>
  </si>
  <si>
    <t>위탁(북구생활체육회)</t>
  </si>
  <si>
    <t>19.5×28.×9.3m</t>
  </si>
  <si>
    <t>배구,탁구,농구
배드민턴 등</t>
  </si>
  <si>
    <t>빛고을국민체육센터</t>
  </si>
  <si>
    <t>31×21×9m</t>
  </si>
  <si>
    <t>핸드볼,농구,배구,
수영장,헬스장</t>
  </si>
  <si>
    <t>4755백만원</t>
  </si>
  <si>
    <t>1000백만원</t>
  </si>
  <si>
    <t>건강관리센터
주민생활시설</t>
  </si>
  <si>
    <t>첨단 실내배드민턴장(신관)</t>
  </si>
  <si>
    <t>60×20×10m</t>
  </si>
  <si>
    <t>13.4×6.1×11m</t>
  </si>
  <si>
    <t>샤워실,탈의실</t>
  </si>
  <si>
    <t>첨단 전천후게이트볼장</t>
  </si>
  <si>
    <t>학동</t>
  </si>
  <si>
    <t>동구문화센터
수영장</t>
  </si>
  <si>
    <t>(사)삼동청소년회</t>
  </si>
  <si>
    <t>시민 및 학생</t>
  </si>
  <si>
    <t>동구국민체육센터 수영장</t>
  </si>
  <si>
    <t>광주 실내수영장</t>
  </si>
  <si>
    <t>광주광역시도시공사(374-9165)</t>
  </si>
  <si>
    <t>위탁
(도시공사)</t>
  </si>
  <si>
    <t>21명</t>
  </si>
  <si>
    <t>시민 및 대표선수</t>
  </si>
  <si>
    <t>5*12*0.6H, 60㎡</t>
  </si>
  <si>
    <t>6,284백만원</t>
  </si>
  <si>
    <t>4,000백만원</t>
  </si>
  <si>
    <t>LED</t>
  </si>
  <si>
    <t>56㎡</t>
  </si>
  <si>
    <t>스포츠댄스교실</t>
  </si>
  <si>
    <t>72㎡</t>
  </si>
  <si>
    <t>임대</t>
  </si>
  <si>
    <t>치평동</t>
  </si>
  <si>
    <t>여성발전센터 수영장</t>
  </si>
  <si>
    <t>민간위탁</t>
  </si>
  <si>
    <t xml:space="preserve"> 72㎡</t>
  </si>
  <si>
    <t>6,442백만원</t>
  </si>
  <si>
    <t>남구 청소년수련관
수영장</t>
  </si>
  <si>
    <t>빛고을노인건강타운
수영장</t>
  </si>
  <si>
    <t>(재)빛고을노인복지재단</t>
  </si>
  <si>
    <t>북구 건강복지타운
(우산수영징)</t>
  </si>
  <si>
    <t>위탁                             (사)꿈과도전</t>
  </si>
  <si>
    <t>광주장애인종합복지관
수영장</t>
  </si>
  <si>
    <t>(사)광주장애인
총연합회</t>
  </si>
  <si>
    <t>1,485백만원</t>
  </si>
  <si>
    <t>복지관내</t>
  </si>
  <si>
    <t>빛고을국민체육센터
수영장</t>
  </si>
  <si>
    <t>남부대시립국제수영장</t>
  </si>
  <si>
    <t>위탁
((학)우암학원)</t>
  </si>
  <si>
    <t>수완 인라인롤러경기장</t>
  </si>
  <si>
    <t>금속혼합물
도료</t>
  </si>
  <si>
    <t>스텐드식</t>
  </si>
  <si>
    <t>첨단 인라인스케이트장</t>
  </si>
  <si>
    <t>관덕정</t>
  </si>
  <si>
    <t>60백만원</t>
  </si>
  <si>
    <t>무등정</t>
  </si>
  <si>
    <t>위탁
(북구 궁도협회)</t>
  </si>
  <si>
    <t>송무정</t>
  </si>
  <si>
    <t>2,250백만원</t>
  </si>
  <si>
    <t>상무시민
공원내</t>
  </si>
  <si>
    <t>덕흥동 시각장애인
축구장</t>
  </si>
  <si>
    <t>염주파크골프장</t>
  </si>
  <si>
    <t>장애인 탁구팀
전용훈련장</t>
  </si>
  <si>
    <t>역도훈련장</t>
  </si>
  <si>
    <t>위탁
(시체육회)</t>
  </si>
  <si>
    <t>북구 첨단론볼장</t>
  </si>
  <si>
    <t>위탁
(장애인총연합회)</t>
  </si>
  <si>
    <t>북구종합운동장
족구장</t>
  </si>
  <si>
    <t>각화1교하부
체육공간 족구장</t>
  </si>
  <si>
    <t>각화1교하부
체육공간 풋살장</t>
  </si>
  <si>
    <t>첨단대상파크골프장</t>
  </si>
  <si>
    <t>첨단종합운동장 소프트볼장(3면)</t>
  </si>
  <si>
    <t>위탁
(서구테니스협회)</t>
  </si>
  <si>
    <t>송강체육관</t>
  </si>
  <si>
    <t>위탁
(서구 체육회)</t>
  </si>
  <si>
    <t>동구국민체육센터</t>
  </si>
  <si>
    <t>요가,댄스스포츠</t>
  </si>
  <si>
    <t>핸드볼,농구,
배구배드민턴</t>
  </si>
  <si>
    <t>도마실국민체육센터</t>
  </si>
  <si>
    <t>36×22m</t>
  </si>
  <si>
    <t>배드민턴장, 탁구장</t>
  </si>
  <si>
    <t>위탁
(유성구체육회)</t>
  </si>
  <si>
    <t>동구 국민체육센터</t>
  </si>
  <si>
    <t>유아풀 68㎡포함</t>
  </si>
  <si>
    <t>부지면적 한밭
주경기장 포함</t>
  </si>
  <si>
    <t>위탁
(대전청소년교육연구원)</t>
  </si>
  <si>
    <t>위탁
(사회복지법인 미동)</t>
  </si>
  <si>
    <t>위탁
(목상동주민복지원원회)</t>
  </si>
  <si>
    <t>갑천 고수부지 내 
우드볼장</t>
  </si>
  <si>
    <t>도안문화공원 풋살장</t>
  </si>
  <si>
    <t>위탁(유성구체육회)</t>
  </si>
  <si>
    <t>외삼여가녹지 풋살장</t>
  </si>
  <si>
    <t>지수체육공원풋살장</t>
  </si>
  <si>
    <t>세종시</t>
  </si>
  <si>
    <t>칠금동 509-95</t>
  </si>
  <si>
    <t>본부석(스텐드)</t>
  </si>
  <si>
    <t>전의 생활체육공원
축구장</t>
  </si>
  <si>
    <t>미호천야구장
(세종제1야구장)</t>
  </si>
  <si>
    <t>세종야구장(SJ야구장) 
/ 한글공원</t>
  </si>
  <si>
    <t>조치원체육공원
테니스장</t>
  </si>
  <si>
    <t>하드5</t>
  </si>
  <si>
    <t>금남 주민자치센터
테니스장</t>
  </si>
  <si>
    <t>슈퍼클레이</t>
  </si>
  <si>
    <t>전의생활체육공원
테니스장</t>
  </si>
  <si>
    <t>소정테니스장</t>
  </si>
  <si>
    <t xml:space="preserve">연기군 조치원읍 신흥리380 </t>
  </si>
  <si>
    <t>세종시민 체육관</t>
  </si>
  <si>
    <t>핸드볼,배구,
배드민턴,농구,탁구</t>
  </si>
  <si>
    <t>단풍나무
후로링</t>
  </si>
  <si>
    <t>부강 생활체육관</t>
  </si>
  <si>
    <t>농어민문화체육센터</t>
  </si>
  <si>
    <t>20×36×11m</t>
  </si>
  <si>
    <t>배드민턴,농구,
배구</t>
  </si>
  <si>
    <t>시민체육관
보조 체육시설</t>
  </si>
  <si>
    <t>30×18(2층)
30×14(1층)</t>
  </si>
  <si>
    <t>검도,태권도,탁구,
에어로빅,복싱</t>
  </si>
  <si>
    <t>1-2생활권 복합커뮤니티센터 스포츠센터</t>
  </si>
  <si>
    <t>42×32</t>
  </si>
  <si>
    <t>배드민턴,
배구,농구</t>
  </si>
  <si>
    <t>25mx6레인</t>
  </si>
  <si>
    <t>에어로빅시설</t>
  </si>
  <si>
    <t>1-4생활권 복합커뮤니티센터(도담동)</t>
  </si>
  <si>
    <t>배드민턴,
배구</t>
  </si>
  <si>
    <t>1-5생활권 복합커뮤니티센터(어진동)</t>
  </si>
  <si>
    <t>42×34</t>
  </si>
  <si>
    <t>주민센터,노인복지시설,문화의집,도서관,지역아동센터,마을회관</t>
  </si>
  <si>
    <t>1-3생활권 복합커뮤니티센터(종촌동)</t>
  </si>
  <si>
    <t>42×35</t>
  </si>
  <si>
    <t>배드민턴, 탁구, 배구,농구</t>
  </si>
  <si>
    <t>죽림리(실내)게이트볼장</t>
  </si>
  <si>
    <t>연동면 게이트볼장</t>
  </si>
  <si>
    <t>신대 게이트볼장</t>
  </si>
  <si>
    <t>봉암  게이트볼장</t>
  </si>
  <si>
    <t>연기면  게이트볼장</t>
  </si>
  <si>
    <t>금남면 게이트볼장</t>
  </si>
  <si>
    <t>전의면 게이트볼장</t>
  </si>
  <si>
    <t>전동면  게이트볼장</t>
  </si>
  <si>
    <t>소정면  게이트볼장</t>
  </si>
  <si>
    <t>부강면  게이트볼장</t>
  </si>
  <si>
    <t>도계(장기)게이트볼장</t>
  </si>
  <si>
    <t>용현게이트볼장</t>
  </si>
  <si>
    <t>도담동 게이트볼장</t>
  </si>
  <si>
    <t>방축동 22-5</t>
  </si>
  <si>
    <t>세종 국민체육센터 수영장</t>
  </si>
  <si>
    <t>세종시
교육청</t>
  </si>
  <si>
    <t>국민생활관(041-540-2591)</t>
  </si>
  <si>
    <t>asan.chungnam.kr</t>
  </si>
  <si>
    <t>세종시 평생교육연구원</t>
  </si>
  <si>
    <t>직장체육팀(수영)</t>
  </si>
  <si>
    <t>철근콘크리트식</t>
  </si>
  <si>
    <t>전동 시설관리사업소 
수영장</t>
  </si>
  <si>
    <t>한솔중학교 수영장</t>
  </si>
  <si>
    <t>한솔중학교 내</t>
  </si>
  <si>
    <t>아름동 복합커뮤니티센터 내</t>
  </si>
  <si>
    <t>고복야외수영장</t>
  </si>
  <si>
    <t>놀이풀 4조
(4각2조, 원형2조)</t>
  </si>
  <si>
    <t>조천변 인라인스케이트장</t>
  </si>
  <si>
    <t>칼라아스콘</t>
  </si>
  <si>
    <t>세종보 인라인스케이트장</t>
  </si>
  <si>
    <t>관운정</t>
  </si>
  <si>
    <t>소정국궁장</t>
  </si>
  <si>
    <t>동운정</t>
  </si>
  <si>
    <t>인조잔디 1면</t>
  </si>
  <si>
    <t>인조잔디 1면
천연잔디 1면</t>
  </si>
  <si>
    <t>세종</t>
    <phoneticPr fontId="2" type="noConversion"/>
  </si>
  <si>
    <t>수원시</t>
  </si>
  <si>
    <t xml:space="preserve"> 조원동 775-1</t>
  </si>
  <si>
    <t>수원종합운동장
주경기장</t>
  </si>
  <si>
    <t>수원시종합운동장관리사무소</t>
  </si>
  <si>
    <t>stadium.suwon.ne.kr</t>
  </si>
  <si>
    <t>삼성 프로2군, 수원시청 축구단</t>
  </si>
  <si>
    <t>lux</t>
  </si>
  <si>
    <t xml:space="preserve">조명탑6개소, </t>
  </si>
  <si>
    <t>가평생활체육테니스협회</t>
  </si>
  <si>
    <t>성남시</t>
  </si>
  <si>
    <t>성남동 3110번지</t>
  </si>
  <si>
    <t>성남종합운동장</t>
  </si>
  <si>
    <t>종합운동장관리사무소
(729-5870)</t>
  </si>
  <si>
    <t>cans21.net</t>
  </si>
  <si>
    <t>성남도시개발공사</t>
  </si>
  <si>
    <t>일화축구단</t>
  </si>
  <si>
    <t>야탑동 486번지</t>
  </si>
  <si>
    <t>탄천종합운동장</t>
  </si>
  <si>
    <t>성남시시설관리공단
(725-7100)</t>
  </si>
  <si>
    <t>http//simc.or.kr</t>
  </si>
  <si>
    <t>성남시 중고등부 육상대표부</t>
  </si>
  <si>
    <t>고양시</t>
  </si>
  <si>
    <t>대화동 2320번지</t>
  </si>
  <si>
    <t>고양종합운동장</t>
  </si>
  <si>
    <t>고양도시관리공사</t>
  </si>
  <si>
    <t>천연탄성고무</t>
  </si>
  <si>
    <t>고양종합운동장
보조경기장</t>
  </si>
  <si>
    <t>부지 및 사업비는 
고양종합운동장 포함</t>
  </si>
  <si>
    <t>덕양 별무리경기장</t>
  </si>
  <si>
    <t>부천시</t>
  </si>
  <si>
    <t>춘의동8번지일원</t>
  </si>
  <si>
    <t>부천종합운동장</t>
  </si>
  <si>
    <t>부천시시설관리공단</t>
  </si>
  <si>
    <t>SK프로축구팀</t>
  </si>
  <si>
    <t>몬도</t>
  </si>
  <si>
    <t>RC및SRC</t>
  </si>
  <si>
    <t>1500lux</t>
  </si>
  <si>
    <t>크레이, 50석,조명탑2,관리실</t>
  </si>
  <si>
    <t>보조경기장</t>
  </si>
  <si>
    <t>부천시설관리공단</t>
  </si>
  <si>
    <t>마평동 703</t>
  </si>
  <si>
    <t>용인종합운동장</t>
  </si>
  <si>
    <t>www.yonginsisul.or.kr</t>
  </si>
  <si>
    <t>용인시육상직장경기부</t>
  </si>
  <si>
    <t>용인시시설관리공단(329-3401)</t>
  </si>
  <si>
    <t>배구장 1면</t>
  </si>
  <si>
    <t>죽전동 1003-235번지일원</t>
  </si>
  <si>
    <t>수지레스피아</t>
  </si>
  <si>
    <t>L90m, 600*4단</t>
  </si>
  <si>
    <t>테니스장4면, 농구장1면,
게이트볼장2면</t>
  </si>
  <si>
    <t>안산시</t>
  </si>
  <si>
    <t>단원구 화랑로 260</t>
  </si>
  <si>
    <t>와~스타디움</t>
  </si>
  <si>
    <t>위탁
안산도시공사</t>
  </si>
  <si>
    <t>주경기장
보조경기장</t>
  </si>
  <si>
    <t>안양시</t>
  </si>
  <si>
    <t xml:space="preserve">  비산3동 1023번지 </t>
  </si>
  <si>
    <t>안양종합운동장
주경기장</t>
  </si>
  <si>
    <t>시설관리공단(389-5215)</t>
  </si>
  <si>
    <t>http://www.ansi.or.kr</t>
  </si>
  <si>
    <t>市소속육상선수, LG축구단</t>
  </si>
  <si>
    <t>1개소(L=12.35m, B=6.45m)</t>
  </si>
  <si>
    <t>이패동 일원</t>
  </si>
  <si>
    <t>남양주시 종합운동장
보조경기장</t>
  </si>
  <si>
    <t>남양주시 공보체육과
(590-4511)</t>
  </si>
  <si>
    <t>남양주 도시공사</t>
  </si>
  <si>
    <t>일반 동호회</t>
  </si>
  <si>
    <t>의자식,토성잔디</t>
  </si>
  <si>
    <t>640lux</t>
  </si>
  <si>
    <t>크레이, 218석(계단식),조명탑12,관리실</t>
  </si>
  <si>
    <t>의정부시 체육로90</t>
  </si>
  <si>
    <t>의정부종합운동장
주경기장</t>
  </si>
  <si>
    <t>체육시설관리사무소
(828-4621)</t>
  </si>
  <si>
    <t>http://www.ui4u.net/city/html/
division/division08_02.html</t>
  </si>
  <si>
    <t>의정부시시설관리공단</t>
  </si>
  <si>
    <t>R.C조</t>
  </si>
  <si>
    <t>1(L:10.24m, H:7.68m)</t>
  </si>
  <si>
    <t>800lux</t>
  </si>
  <si>
    <t>경기장면적 11,455㎡</t>
  </si>
  <si>
    <t>평택시</t>
  </si>
  <si>
    <t>합정동 249</t>
  </si>
  <si>
    <t>소사벌레포츠타운
종합운동장</t>
  </si>
  <si>
    <t>www.pyongta.go.kr</t>
  </si>
  <si>
    <t>청북면 후사리 265-1</t>
  </si>
  <si>
    <t>평택 서부 공설운동장</t>
  </si>
  <si>
    <t>시흥시</t>
  </si>
  <si>
    <t>금정동 871번지</t>
  </si>
  <si>
    <t>정왕동
육상경기장</t>
  </si>
  <si>
    <t>http://www.gunpo21.net/</t>
  </si>
  <si>
    <t>군포시민,군포시청 육상부</t>
  </si>
  <si>
    <t>584㎡</t>
  </si>
  <si>
    <t>인조단지</t>
  </si>
  <si>
    <t>멀리뛰기장</t>
  </si>
  <si>
    <t>216㎡</t>
  </si>
  <si>
    <t>개방</t>
  </si>
  <si>
    <t>옥구공원
걷기 트랙</t>
  </si>
  <si>
    <t>화성시</t>
  </si>
  <si>
    <t>향남읍 향남로 470</t>
  </si>
  <si>
    <t>화성종합경기타운
주경기장</t>
  </si>
  <si>
    <t>화성도시공사</t>
  </si>
  <si>
    <t>향남읍 행정리 478</t>
  </si>
  <si>
    <t>도원체육공원 
인조잔디구장</t>
  </si>
  <si>
    <t>반송동 59</t>
  </si>
  <si>
    <t>동탄센트럴파크 
인조잔디구장</t>
  </si>
  <si>
    <t>화성종합경기타운
보조경기장</t>
  </si>
  <si>
    <t>부지면적, 사업비는 화성종합
경기타운 주경기장 포함</t>
  </si>
  <si>
    <t>광명시</t>
  </si>
  <si>
    <t>노온사동 2-1번지</t>
  </si>
  <si>
    <t>노온정수장
 다목적운동장</t>
  </si>
  <si>
    <t>파주시</t>
  </si>
  <si>
    <t>파주스타디움
(공설운동장)</t>
  </si>
  <si>
    <t>테니스장5면
궁도장 1면 등</t>
  </si>
  <si>
    <t>파주스타디움
(보조경기장)</t>
  </si>
  <si>
    <t>탄성고무</t>
  </si>
  <si>
    <t>군포시</t>
  </si>
  <si>
    <t>시민체육광장
운동장</t>
  </si>
  <si>
    <t>복합생활스포츠타운
운동장</t>
  </si>
  <si>
    <t>복합탄성고무</t>
  </si>
  <si>
    <t>경안동 109</t>
  </si>
  <si>
    <t>광주시 공설운동장</t>
  </si>
  <si>
    <t>광주시민</t>
  </si>
  <si>
    <t>테니스</t>
  </si>
  <si>
    <t>광주시테니스협회</t>
  </si>
  <si>
    <t>광주시배드민턴협회</t>
  </si>
  <si>
    <t>광주시게이트볼협회</t>
  </si>
  <si>
    <t>테니스장 4, 배드민턴장 3, 
게이트볼장 1</t>
  </si>
  <si>
    <t>김포시</t>
  </si>
  <si>
    <t>사우동 290</t>
  </si>
  <si>
    <t>김포시 종합운동장</t>
  </si>
  <si>
    <t>김포시시설관리공단</t>
  </si>
  <si>
    <t>위탁
(김포도시공사)</t>
  </si>
  <si>
    <t>쳔연탄성고무</t>
  </si>
  <si>
    <t>조명탑4,관리실</t>
  </si>
  <si>
    <t>금파테니스클럽</t>
  </si>
  <si>
    <t>테니스장 3면</t>
  </si>
  <si>
    <t>이천시</t>
  </si>
  <si>
    <t>이천시 종합운동장</t>
  </si>
  <si>
    <t>체육시설관리사무소
(644-2671)</t>
  </si>
  <si>
    <t>이천상무</t>
  </si>
  <si>
    <t>1, (1200*730)</t>
  </si>
  <si>
    <t>크레이, 관리실</t>
  </si>
  <si>
    <t>통합관리</t>
  </si>
  <si>
    <t>크레이</t>
  </si>
  <si>
    <t>테니스장 3면
족구장 2면.정구장5면</t>
  </si>
  <si>
    <t>이천훈련원 대운동장</t>
  </si>
  <si>
    <t>대한장애인
체육회</t>
  </si>
  <si>
    <t>대한장애인체육회</t>
  </si>
  <si>
    <t>탄성포장재</t>
  </si>
  <si>
    <t>축구장 1면</t>
  </si>
  <si>
    <t>안성시</t>
  </si>
  <si>
    <t>보개면 양복리 210</t>
  </si>
  <si>
    <t>안성시 종합운동장</t>
  </si>
  <si>
    <t>안성시 시설관리공단
(676-2773)</t>
  </si>
  <si>
    <t>http://asimc.or.kr/</t>
  </si>
  <si>
    <t>시민 등</t>
  </si>
  <si>
    <t>양주시</t>
  </si>
  <si>
    <t>군내면 구읍리 691</t>
  </si>
  <si>
    <t>포천종합운동장</t>
  </si>
  <si>
    <t>4명</t>
  </si>
  <si>
    <t>포천시민</t>
  </si>
  <si>
    <t xml:space="preserve">조명탑 4개, </t>
  </si>
  <si>
    <t>포천시테니스협회</t>
  </si>
  <si>
    <t>씨름장</t>
  </si>
  <si>
    <t>비가림시설 설치</t>
  </si>
  <si>
    <t>씨름장 1면</t>
  </si>
  <si>
    <t>오산시종합운동장</t>
  </si>
  <si>
    <t>osan.go.kr</t>
  </si>
  <si>
    <t>배구장 1, 족구장 1,
배드민턴1</t>
  </si>
  <si>
    <t>하남시</t>
  </si>
  <si>
    <t>하남종합운동장
주경기장</t>
  </si>
  <si>
    <t>하남도시공사</t>
  </si>
  <si>
    <t>여주시</t>
  </si>
  <si>
    <t>여주시 월송동 1
 (영릉로 123)</t>
  </si>
  <si>
    <t>여주종합운동장</t>
  </si>
  <si>
    <t>여주군민</t>
  </si>
  <si>
    <t>군테니스협회</t>
  </si>
  <si>
    <t>누락 추가</t>
  </si>
  <si>
    <t>동두천시</t>
  </si>
  <si>
    <t>생연동 70</t>
  </si>
  <si>
    <t>동두천시 종합운동장</t>
  </si>
  <si>
    <t>동두천시시설사업소</t>
  </si>
  <si>
    <t>크레이,조명탑4</t>
  </si>
  <si>
    <t>동두천시테니스협회</t>
  </si>
  <si>
    <t>축구 보조구장</t>
  </si>
  <si>
    <t>시설사업소</t>
  </si>
  <si>
    <t>과천시</t>
  </si>
  <si>
    <t>관  문  동 3</t>
  </si>
  <si>
    <t>관문체육공원
운동장</t>
  </si>
  <si>
    <t>과천시시설관리공단</t>
  </si>
  <si>
    <t>citizenshall.or.kr</t>
  </si>
  <si>
    <t>23명</t>
  </si>
  <si>
    <t>대  관</t>
  </si>
  <si>
    <t>1.2m</t>
  </si>
  <si>
    <t>목재계단식</t>
  </si>
  <si>
    <t>4 (1000W x 6개)</t>
  </si>
  <si>
    <t>30 lux</t>
  </si>
  <si>
    <t>조명탑2 (1000W x 2개)</t>
  </si>
  <si>
    <t>과천시 시설관리공단</t>
  </si>
  <si>
    <t>농  구  장</t>
  </si>
  <si>
    <t>배  구  장</t>
  </si>
  <si>
    <t>테 니 스 장</t>
  </si>
  <si>
    <t>조명탑3 (400W x 12개)</t>
  </si>
  <si>
    <t>가평군</t>
  </si>
  <si>
    <t>가평종합운동장</t>
  </si>
  <si>
    <t>www.ga21.net</t>
  </si>
  <si>
    <t>계단식+토성잔디</t>
  </si>
  <si>
    <t>연천군</t>
  </si>
  <si>
    <t>연천읍 옥산리 320</t>
  </si>
  <si>
    <t>연천공설운동장</t>
  </si>
  <si>
    <t>크레이, 10석,조명탑3</t>
  </si>
  <si>
    <t>연천군시설관리공단</t>
  </si>
  <si>
    <t>게이트볼연합회</t>
  </si>
  <si>
    <t>클레이,조명탑1</t>
  </si>
  <si>
    <t>보조축구장 2, 게이트볼장 4,
 족구장 2, 농구장 2</t>
  </si>
  <si>
    <t xml:space="preserve">연천읍 문화로 150 </t>
  </si>
  <si>
    <t>연천공설운동장 
보조트랙</t>
  </si>
  <si>
    <t>주 경기장에 포함</t>
  </si>
  <si>
    <t>조원동 775-1</t>
  </si>
  <si>
    <t>수원종합운동장
야구장</t>
  </si>
  <si>
    <t>좌판고정식</t>
  </si>
  <si>
    <t>1988
2014</t>
  </si>
  <si>
    <t>8,338
31,000</t>
  </si>
  <si>
    <t>1550lus</t>
  </si>
  <si>
    <t>탄천종합운동장
보조경기장 야구장</t>
  </si>
  <si>
    <t>http://simc.or.kr</t>
  </si>
  <si>
    <t>탄천종합운동장
부지내 포함</t>
  </si>
  <si>
    <t>탄천변 제1 체육공원
모란야구장</t>
  </si>
  <si>
    <t>백현야구장</t>
  </si>
  <si>
    <t>리틀야구장</t>
  </si>
  <si>
    <t>대화동2320</t>
  </si>
  <si>
    <t>고양 국가대표 야구연습장</t>
  </si>
  <si>
    <t>고양스포츠타운내</t>
  </si>
  <si>
    <t>개량클레이</t>
  </si>
  <si>
    <t>까치울야구장</t>
  </si>
  <si>
    <t>부천시청(정수과)</t>
  </si>
  <si>
    <t>까치울 정수장 
부지내 위치</t>
  </si>
  <si>
    <t>독고탁 야구장</t>
  </si>
  <si>
    <t>북부수자원생태궝원 내 위치</t>
  </si>
  <si>
    <t>남사시민야구장</t>
  </si>
  <si>
    <t>위탁
(용인시체육회)</t>
  </si>
  <si>
    <t xml:space="preserve">수지구 죽전동 </t>
  </si>
  <si>
    <t>위탁
(용인도시공사)</t>
  </si>
  <si>
    <t>모현레스피아 야구장</t>
  </si>
  <si>
    <t>2016년 신규 설치</t>
  </si>
  <si>
    <t>배나물 야구장</t>
  </si>
  <si>
    <t>안산시체육회(481-3144)</t>
  </si>
  <si>
    <t>실내야구연습장</t>
  </si>
  <si>
    <t>실내연습</t>
  </si>
  <si>
    <t>아동야구</t>
  </si>
  <si>
    <t>실내야구연습장
리틀야구장 1면</t>
  </si>
  <si>
    <t>성곡동 696</t>
  </si>
  <si>
    <t>성곡 야구장</t>
  </si>
  <si>
    <t>위탁
(안산도시공사)</t>
  </si>
  <si>
    <t>1루:85
3루:99</t>
  </si>
  <si>
    <t>신길동 1376</t>
  </si>
  <si>
    <t>신길야구장</t>
  </si>
  <si>
    <t>87,75</t>
  </si>
  <si>
    <t>123,75</t>
  </si>
  <si>
    <t>사동 1640</t>
  </si>
  <si>
    <t xml:space="preserve">해양야구장                                                   </t>
  </si>
  <si>
    <t>4,500*2면</t>
  </si>
  <si>
    <t>석수체육공원 야구장</t>
  </si>
  <si>
    <t>석수체육공원
축구장부지내포함</t>
  </si>
  <si>
    <t>인조단디</t>
  </si>
  <si>
    <t>북한강 체육공원 야구장</t>
  </si>
  <si>
    <t>북부권 야구장</t>
  </si>
  <si>
    <t>향남야구장</t>
  </si>
  <si>
    <t>외야 인조잔디 공사중</t>
  </si>
  <si>
    <t>녹양야구장</t>
  </si>
  <si>
    <t>가능동 산28-1</t>
  </si>
  <si>
    <t>팽성읍 신대리 산23-1</t>
  </si>
  <si>
    <t>계양 야구장</t>
  </si>
  <si>
    <t>포승읍 만호리 589</t>
  </si>
  <si>
    <t>신당 야구장</t>
  </si>
  <si>
    <t>신당공원내
위치 신설</t>
  </si>
  <si>
    <t>진위면 신리 189-1</t>
  </si>
  <si>
    <t>진위 야구장</t>
  </si>
  <si>
    <t>하천부지내
위치 신설</t>
  </si>
  <si>
    <t>서탄면 금암리 124</t>
  </si>
  <si>
    <t>서탄 야구장</t>
  </si>
  <si>
    <t>정왕동 체육공원 야구장</t>
  </si>
  <si>
    <t>소망공원 야구장</t>
  </si>
  <si>
    <t>교하체육공원
야구장</t>
  </si>
  <si>
    <t>교하체육공원
부지내 포함</t>
  </si>
  <si>
    <t>파평야구장</t>
  </si>
  <si>
    <t>시립광명야구장</t>
  </si>
  <si>
    <t>대곶면 오니산리 239</t>
  </si>
  <si>
    <t>오니산리 야구장</t>
  </si>
  <si>
    <t>해병2사단 8연대내
야구장1면</t>
  </si>
  <si>
    <t>전호야구장</t>
  </si>
  <si>
    <t>이천시 모가면 소고리 618외</t>
  </si>
  <si>
    <t>모가 야구장</t>
  </si>
  <si>
    <t>위탁(이천시체육·생활체육회)</t>
  </si>
  <si>
    <t>이천시 야구장</t>
  </si>
  <si>
    <t>복하천 체육공원 야구장</t>
  </si>
  <si>
    <t>구리시</t>
  </si>
  <si>
    <t>구리시 리틀야구장</t>
  </si>
  <si>
    <t xml:space="preserve"> 한강 시민공원 야구장(1)</t>
  </si>
  <si>
    <t>위탁
(구리도시공사)</t>
  </si>
  <si>
    <t>한강 시민공원 야구장(2)</t>
  </si>
  <si>
    <t>한강 시민공원 야구장(3)</t>
  </si>
  <si>
    <t>에코스포츠센터 야구장</t>
  </si>
  <si>
    <t>백석읍 오산리 239-3번지 일원</t>
  </si>
  <si>
    <t>백석생활체육공원 야구장
(성인)</t>
  </si>
  <si>
    <t xml:space="preserve">양주시 </t>
  </si>
  <si>
    <t>백석생활체육공원 
리틀야구장</t>
  </si>
  <si>
    <t>장흥생활체육공원 야구장</t>
  </si>
  <si>
    <t>추가</t>
  </si>
  <si>
    <t>안성맞춤야구장</t>
  </si>
  <si>
    <t>포천시 창수면 오가리 941</t>
  </si>
  <si>
    <t>포천 야구장</t>
  </si>
  <si>
    <t>선동둔치 체육시설</t>
  </si>
  <si>
    <t>여주시 하동 3-114</t>
  </si>
  <si>
    <t>양섬야구장</t>
  </si>
  <si>
    <t>여주시 현암동 213-4</t>
  </si>
  <si>
    <t>여주리틀야구장</t>
  </si>
  <si>
    <t>현암지구내
리틀야구장1면</t>
  </si>
  <si>
    <t>양평군</t>
  </si>
  <si>
    <t>선곡리 야구장</t>
  </si>
  <si>
    <t>선곡리 마을회</t>
  </si>
  <si>
    <t>오목천동 134</t>
  </si>
  <si>
    <t>위탁(수원시체육회)</t>
  </si>
  <si>
    <t>권선동 1012</t>
  </si>
  <si>
    <t>올림픽공원
테니스장</t>
  </si>
  <si>
    <t>수원시테니스협회</t>
  </si>
  <si>
    <t>위탁(수원시
생활체육테니스협회)</t>
  </si>
  <si>
    <t>250lux</t>
  </si>
  <si>
    <t>매탄4동 811</t>
  </si>
  <si>
    <t>매탄공원
테니스장</t>
  </si>
  <si>
    <t>송죽동 305</t>
  </si>
  <si>
    <t>만석공원
테니스장</t>
  </si>
  <si>
    <t>서둔동 259-5</t>
  </si>
  <si>
    <t>여기산공원
테니스장</t>
  </si>
  <si>
    <t>나촌배수지
테니스장</t>
  </si>
  <si>
    <t>호매실배수지
테니스장</t>
  </si>
  <si>
    <t>위탁                                   (수원시체육회)</t>
  </si>
  <si>
    <t>연암배수지
테니스장</t>
  </si>
  <si>
    <t>탄천 종합운동장 
테니스장</t>
  </si>
  <si>
    <t>양지동 986번지</t>
  </si>
  <si>
    <t>양지 테니스장</t>
  </si>
  <si>
    <t>성남동 56-1번지</t>
  </si>
  <si>
    <t>대원 테니스장</t>
  </si>
  <si>
    <t>금광동 산9번지</t>
  </si>
  <si>
    <t>황송 테니스장</t>
  </si>
  <si>
    <t>신흥동 2344번지</t>
  </si>
  <si>
    <t>희망대 테니스장</t>
  </si>
  <si>
    <t>분당구 수내동 119-1번지</t>
  </si>
  <si>
    <t>수내 테니스장</t>
  </si>
  <si>
    <t>성사동 산 552</t>
  </si>
  <si>
    <t>고양 시립테니스장</t>
  </si>
  <si>
    <t>케이컬</t>
  </si>
  <si>
    <t>토당동 3-39</t>
  </si>
  <si>
    <t>토당제2근린공원 
테니스장</t>
  </si>
  <si>
    <t>위탁
(고양시테니스협회)</t>
  </si>
  <si>
    <t>행주내동 202</t>
  </si>
  <si>
    <t>충장체육시설
테니스장</t>
  </si>
  <si>
    <t>한국철도
시설공단</t>
  </si>
  <si>
    <t>대화동 2314</t>
  </si>
  <si>
    <t>대화레포츠공원
테니스장</t>
  </si>
  <si>
    <t>중산동 1565</t>
  </si>
  <si>
    <t>중산제2호근린공원
테니스장</t>
  </si>
  <si>
    <t>화정동 943</t>
  </si>
  <si>
    <t>화정제8호근린공원
테니스장</t>
  </si>
  <si>
    <t>성사동 269</t>
  </si>
  <si>
    <t>성라공원
테니스장</t>
  </si>
  <si>
    <t>벽제동 산 43-32</t>
  </si>
  <si>
    <t>벽제배수지
테니스장</t>
  </si>
  <si>
    <t>위탁(고양시테니스협회)</t>
  </si>
  <si>
    <t>백석동 1235</t>
  </si>
  <si>
    <t>환경에너지 시설 내
 테니스장</t>
  </si>
  <si>
    <t>환경에너지시설
부지 내 위치</t>
  </si>
  <si>
    <t>대화동 2320</t>
  </si>
  <si>
    <t>성저테니스장</t>
  </si>
  <si>
    <t xml:space="preserve">부천시   </t>
  </si>
  <si>
    <t>의자(등의자)및  개별의자</t>
  </si>
  <si>
    <t>32백만원</t>
  </si>
  <si>
    <t>원미공원
테니스장</t>
  </si>
  <si>
    <t>의자(등의자)및 개별의자</t>
  </si>
  <si>
    <t>시청 테니스장</t>
  </si>
  <si>
    <t>소사1배수지
테니스장</t>
  </si>
  <si>
    <t>종합운동장
테니스장</t>
  </si>
  <si>
    <t>남동 산38-2</t>
  </si>
  <si>
    <t>용인 실외 종합테니스장</t>
  </si>
  <si>
    <t>용인시테니스협회
(285-1148)</t>
  </si>
  <si>
    <t>위탁
(용인시테니스협회)</t>
  </si>
  <si>
    <t>위탁관리</t>
  </si>
  <si>
    <t>1200천원</t>
  </si>
  <si>
    <t>4600천원</t>
  </si>
  <si>
    <t>용인 실내 종합테니스장</t>
  </si>
  <si>
    <t>위탁 (명지대)</t>
  </si>
  <si>
    <t>의자</t>
  </si>
  <si>
    <t>파이프트러스</t>
  </si>
  <si>
    <t>백암면 백암리 224-4</t>
  </si>
  <si>
    <t>백암 테니스장</t>
  </si>
  <si>
    <t>풍덕천동 산13-1</t>
  </si>
  <si>
    <t>수지체육공원
테니스장</t>
  </si>
  <si>
    <t>축구장부지면적
편입</t>
  </si>
  <si>
    <t>수지레스피아
테니스장</t>
  </si>
  <si>
    <t>모현 레스피아
테니스장</t>
  </si>
  <si>
    <t>신갈고가 하부
 테니스장</t>
  </si>
  <si>
    <t>신봉동 539-9</t>
  </si>
  <si>
    <t>신봉동 고가하부 테니스장</t>
  </si>
  <si>
    <t>공세동테니스장</t>
  </si>
  <si>
    <t>고잔동713-3</t>
  </si>
  <si>
    <t>시립 호수 테니스장</t>
  </si>
  <si>
    <t>안양 종합운동장
테니스장</t>
  </si>
  <si>
    <t xml:space="preserve">  위탁
(안양시테니스협회)</t>
  </si>
  <si>
    <t>중앙공원테니스장</t>
  </si>
  <si>
    <t>위탁
(안양시테니스협회)</t>
  </si>
  <si>
    <t>호계동 1113-2</t>
  </si>
  <si>
    <t>자유공원테니스장</t>
  </si>
  <si>
    <t>위탁
(테니스생활체육연홥회)</t>
  </si>
  <si>
    <t>관양동 1590</t>
  </si>
  <si>
    <t>안양시청 종합운동장
테니스장</t>
  </si>
  <si>
    <t>인조잔디 5</t>
  </si>
  <si>
    <t>별내동 테니스장</t>
  </si>
  <si>
    <t>공원부지 내</t>
  </si>
  <si>
    <t>의정부시 체육로 90</t>
  </si>
  <si>
    <t>생활체육테니스협회</t>
  </si>
  <si>
    <t xml:space="preserve">
시설관리공단</t>
  </si>
  <si>
    <t>푸른마당 테니스장</t>
  </si>
  <si>
    <t>이충레포츠공원 
테니스장</t>
  </si>
  <si>
    <t>위탁
(평택시테니스협회)</t>
  </si>
  <si>
    <t>300LUX</t>
  </si>
  <si>
    <t>신대동 621-10</t>
  </si>
  <si>
    <t>신대레포츠공원
테니스장</t>
  </si>
  <si>
    <t>인조잔디6
하드2</t>
  </si>
  <si>
    <t>팽성읍 송화리 27-4</t>
  </si>
  <si>
    <t>안정근린공원
팽성 테니스장</t>
  </si>
  <si>
    <t>배곧 테니스장</t>
  </si>
  <si>
    <t>비둘기공원
테니스장</t>
  </si>
  <si>
    <t>대야배수지 테니스장</t>
  </si>
  <si>
    <t>희망공원 테니스장</t>
  </si>
  <si>
    <t xml:space="preserve">인조잔디 </t>
  </si>
  <si>
    <t>남양동 2000</t>
  </si>
  <si>
    <t>화성시
(369-2173)</t>
  </si>
  <si>
    <t>송산면 사강리 365-5</t>
  </si>
  <si>
    <t>샌드위치판낼(관리동)</t>
  </si>
  <si>
    <t>관리동,파고라</t>
  </si>
  <si>
    <t>동탄센트럴파크
테니스장</t>
  </si>
  <si>
    <t>위탁
(화성시테니스연합회)</t>
  </si>
  <si>
    <t>기안동 896</t>
  </si>
  <si>
    <t>야생초공원 테니스장</t>
  </si>
  <si>
    <t>도원체육공원
테니스장</t>
  </si>
  <si>
    <t>서신면 매화리 276-3</t>
  </si>
  <si>
    <t>서신생활체육시설 테니스장</t>
  </si>
  <si>
    <t>석우동 4</t>
  </si>
  <si>
    <t>노온사동 1267번지</t>
  </si>
  <si>
    <t>시립테니스장</t>
  </si>
  <si>
    <t>위탁
(시 생활체육협의회)</t>
  </si>
  <si>
    <t>금촌체육공원
테니스장</t>
  </si>
  <si>
    <t>파주시 테니스협회</t>
  </si>
  <si>
    <t>위탁
(파주시테니스협회)</t>
  </si>
  <si>
    <t>공원에 포함</t>
  </si>
  <si>
    <t>통일공원
테니스장</t>
  </si>
  <si>
    <t>적성체육공원
테니스장</t>
  </si>
  <si>
    <t>파주스타디움
(공설운동장) 테니스장</t>
  </si>
  <si>
    <t>공설운동장에 포함</t>
  </si>
  <si>
    <t>연풍리 체육공원
테니스장</t>
  </si>
  <si>
    <t>월롱체육공원
테니스장</t>
  </si>
  <si>
    <t>월롱체육공원
부지내 위치</t>
  </si>
  <si>
    <t>교하체육공원
테니스장</t>
  </si>
  <si>
    <t>교하체육공원
부지내 위치</t>
  </si>
  <si>
    <t>광탄 테니스장</t>
  </si>
  <si>
    <t>운정건강공원1
테니스장</t>
  </si>
  <si>
    <t>운정건강공원2
테니스장</t>
  </si>
  <si>
    <t>월롱100주년기념체육관
테니스장</t>
  </si>
  <si>
    <t>법원체육공원
테니스장</t>
  </si>
  <si>
    <t>시민체육광장
테니스장</t>
  </si>
  <si>
    <t>하드코트 9</t>
  </si>
  <si>
    <t>중대동 328-1</t>
  </si>
  <si>
    <t>중대테니스장</t>
  </si>
  <si>
    <t>위탁
(연천군테니스협회)</t>
  </si>
  <si>
    <t>인조잔디 1
클레이 2</t>
  </si>
  <si>
    <t>경안동 97-27</t>
  </si>
  <si>
    <t>광주시공설운동장 테니스장</t>
  </si>
  <si>
    <t>위탁
(광주시테니스협회)</t>
  </si>
  <si>
    <t>도척그린공원 테니스장</t>
  </si>
  <si>
    <t>광주시
(도척면사무소)</t>
  </si>
  <si>
    <t>인조잔디 2</t>
  </si>
  <si>
    <t>누락시설</t>
  </si>
  <si>
    <t>곤지암생활체육공원 
테니스장</t>
  </si>
  <si>
    <t>광주시
(곤지암읍사무소)</t>
  </si>
  <si>
    <t>곤지암생활체육공원 포함</t>
  </si>
  <si>
    <t>위탁
(테니스협회)</t>
  </si>
  <si>
    <t>솔터 테니스장</t>
  </si>
  <si>
    <t>기부채납</t>
  </si>
  <si>
    <t>종합운동장 내 테니스장</t>
  </si>
  <si>
    <t>이천시 관고동 366외</t>
  </si>
  <si>
    <t>설봉생활체육공원
테니스장</t>
  </si>
  <si>
    <t>위탁(이천시테니스협회)</t>
  </si>
  <si>
    <t>인조잔디 4
클레이 4</t>
  </si>
  <si>
    <t>종합운동장 정구장</t>
  </si>
  <si>
    <t>하드코트 2
클레이3</t>
  </si>
  <si>
    <t>이천훈련원 테니스장</t>
  </si>
  <si>
    <t>토평동 51-6번지 일원</t>
  </si>
  <si>
    <t>구리 시립 테니스장</t>
  </si>
  <si>
    <t>없음</t>
  </si>
  <si>
    <t>416LX</t>
  </si>
  <si>
    <t>구리왕숙체육공원
테니스장</t>
  </si>
  <si>
    <t>왕숙체육공원
부지내 위치</t>
  </si>
  <si>
    <t xml:space="preserve"> 장흥면 일영리 155-2</t>
  </si>
  <si>
    <t>장흥테니스장</t>
  </si>
  <si>
    <t>앙투카3
인조잔디1</t>
  </si>
  <si>
    <t>남면하수처리장 
테니스장</t>
  </si>
  <si>
    <t>광적면 광석리 132</t>
  </si>
  <si>
    <t>광적
테니스장</t>
  </si>
  <si>
    <t>삼숭동 625-5
번지 일원</t>
  </si>
  <si>
    <t>삼숭생활체육공원 테니스장</t>
  </si>
  <si>
    <t xml:space="preserve">하드코트 </t>
  </si>
  <si>
    <t>백석생활체육공원 테니스장</t>
  </si>
  <si>
    <t>하드코트 5
인조잔디 3</t>
  </si>
  <si>
    <t>옥정배수지체육공원 테니스장</t>
  </si>
  <si>
    <t>하드코트6</t>
  </si>
  <si>
    <t>안성시국제정구장</t>
  </si>
  <si>
    <t>종합운동장 
부지내 위치</t>
  </si>
  <si>
    <t>전용정구장</t>
  </si>
  <si>
    <t>소흘읍 생활체육공원
테니스장</t>
  </si>
  <si>
    <t>체육공원 
부지내 위치</t>
  </si>
  <si>
    <t>영북 테니스장</t>
  </si>
  <si>
    <t>영북체육공원 부지내 위치</t>
  </si>
  <si>
    <t>포천종합운동장 테니스장</t>
  </si>
  <si>
    <t>오산시청 테니스장</t>
  </si>
  <si>
    <t>오산 테니스장</t>
  </si>
  <si>
    <t>세교동 627</t>
  </si>
  <si>
    <t>위탁(하남시도시개발공사)</t>
  </si>
  <si>
    <t>환경기초시설
테니스장</t>
  </si>
  <si>
    <t>하남시테니스연합회</t>
  </si>
  <si>
    <t>의왕시</t>
  </si>
  <si>
    <t>고천 테니스장</t>
  </si>
  <si>
    <t>의왕도시공사</t>
  </si>
  <si>
    <t xml:space="preserve">인조잔디4 </t>
  </si>
  <si>
    <t>벤치형</t>
  </si>
  <si>
    <t>월암동 421</t>
  </si>
  <si>
    <t>부곡체육공원
테니스장</t>
  </si>
  <si>
    <t>인조잔디3</t>
  </si>
  <si>
    <t>부곡체육공원
부지 면적 포함</t>
  </si>
  <si>
    <t>청계체육시설
테니스장</t>
  </si>
  <si>
    <t>위탁(의왕시체육회)</t>
  </si>
  <si>
    <t>내손약수체육시설
테니스장</t>
  </si>
  <si>
    <t>고천 배수지 테니스장</t>
  </si>
  <si>
    <t>인조잔디 3</t>
  </si>
  <si>
    <t>능서면 신지리 254-2</t>
  </si>
  <si>
    <t>능서레포츠공원
테니스장</t>
  </si>
  <si>
    <t>여주군
(능서면)</t>
  </si>
  <si>
    <t>능서체육공원
부지내포함</t>
  </si>
  <si>
    <t>여주군</t>
  </si>
  <si>
    <t>대신체육공원
테니스장</t>
  </si>
  <si>
    <t>대신체육공원
부지내포함</t>
  </si>
  <si>
    <t>흥천면 효지리 224</t>
  </si>
  <si>
    <t>흥천체육공원
테니스장</t>
  </si>
  <si>
    <t>흥천체육공원
부지내포함</t>
  </si>
  <si>
    <t>가남읍 태평리 533-2</t>
  </si>
  <si>
    <t>가남체육공원
테니스장</t>
  </si>
  <si>
    <t>가남체육공원
부지내포함</t>
  </si>
  <si>
    <t>여주시 하동 19-5</t>
  </si>
  <si>
    <t>하동 테니스장</t>
  </si>
  <si>
    <t>환경사업소
부지내 포함</t>
  </si>
  <si>
    <t>위탁
(테니스동호회)</t>
  </si>
  <si>
    <t>인조잔디 2,
아크릴 4</t>
  </si>
  <si>
    <t>소요생활체육공원
테니스장</t>
  </si>
  <si>
    <t>용문 테니스장</t>
  </si>
  <si>
    <t>양평읍 양근리 645-2</t>
  </si>
  <si>
    <t>갈산생활체육공원
테니스장</t>
  </si>
  <si>
    <t>양평테니스동호회
(773-8744)</t>
  </si>
  <si>
    <t>양서 동네테니스장</t>
  </si>
  <si>
    <t>강하생활체육공원 테니스장</t>
  </si>
  <si>
    <t>강상 테니스장</t>
  </si>
  <si>
    <t>인조잔디 6면</t>
  </si>
  <si>
    <t>옥천레포츠공원
 테니스장</t>
  </si>
  <si>
    <t>양동레포츠공원
 테니스장</t>
  </si>
  <si>
    <t>양동레포츠공원
축구장 부지내</t>
  </si>
  <si>
    <t>지평레포츠공원
 테니스장</t>
  </si>
  <si>
    <t>인조잔디 2면</t>
  </si>
  <si>
    <t>지평레포츠공원
축구장 부지내</t>
  </si>
  <si>
    <t>개군레포츠공원
 테니스장</t>
  </si>
  <si>
    <t>개군레포츠공원
축구장 부지내</t>
  </si>
  <si>
    <t>서종생활체육공원
 테니스장</t>
  </si>
  <si>
    <t>클레이3
인조잔디 1</t>
  </si>
  <si>
    <t>청운레포츠공원
테니스장</t>
  </si>
  <si>
    <t>관문체육공원
테니스장</t>
  </si>
  <si>
    <t>위탁
(과천시테니스협회)</t>
  </si>
  <si>
    <t>인조잔디 6면
클레이 2면</t>
  </si>
  <si>
    <t>철제이동식</t>
  </si>
  <si>
    <t>400W x 12개</t>
  </si>
  <si>
    <t>육상경기장내 위치</t>
  </si>
  <si>
    <t xml:space="preserve"> 문원체육공원
테니스장</t>
  </si>
  <si>
    <t>위탁
(문원테니스회)</t>
  </si>
  <si>
    <t>가평읍 대곡리 472번지일원</t>
  </si>
  <si>
    <t>가평 테니스장</t>
  </si>
  <si>
    <t>연천공설운동장
테니스장</t>
  </si>
  <si>
    <t>전곡읍 선사로424번길 5</t>
  </si>
  <si>
    <t>전곡테니스장</t>
  </si>
  <si>
    <t>성남동 3110</t>
  </si>
  <si>
    <t>광교씨름전용 체육관</t>
  </si>
  <si>
    <t>수원시,
경기대</t>
  </si>
  <si>
    <t>지름 9m</t>
  </si>
  <si>
    <t>성남종합운동장
씨 름 장</t>
  </si>
  <si>
    <t>타원형</t>
  </si>
  <si>
    <t>18x19</t>
  </si>
  <si>
    <t>원형둘레</t>
  </si>
  <si>
    <t>15×15m</t>
  </si>
  <si>
    <t>용인시 씨름장</t>
  </si>
  <si>
    <t>사각형</t>
  </si>
  <si>
    <t>18 * 13</t>
  </si>
  <si>
    <t>부곡동 719-1</t>
  </si>
  <si>
    <t>시낭운동장
씨름장</t>
  </si>
  <si>
    <t>위탁
(안산시씨름협회)</t>
  </si>
  <si>
    <t>13×13m</t>
  </si>
  <si>
    <t xml:space="preserve">비산3동 1023번지 </t>
  </si>
  <si>
    <t>지름 18m</t>
  </si>
  <si>
    <t>이충동 산19-5</t>
  </si>
  <si>
    <t>이충레포츠공원
씨름장</t>
  </si>
  <si>
    <t>14.9×13.6</t>
  </si>
  <si>
    <t>공원포함</t>
  </si>
  <si>
    <t>시흥시 씨름연습장</t>
  </si>
  <si>
    <t>시흥시씨름협회</t>
  </si>
  <si>
    <t>팔각형</t>
  </si>
  <si>
    <t>8m * 8m</t>
  </si>
  <si>
    <t>초월생활체육공원
씨름장</t>
  </si>
  <si>
    <t>광주시
(초월읍사무소)</t>
  </si>
  <si>
    <t>14*14m</t>
  </si>
  <si>
    <t>초월생활체육공원 포함</t>
  </si>
  <si>
    <t>곤지암생활체육공원
씨름장</t>
  </si>
  <si>
    <t>지름 10m</t>
  </si>
  <si>
    <t>이천시 장호원읍 진암리 328-2</t>
  </si>
  <si>
    <t>장호원 씨름장</t>
  </si>
  <si>
    <t>지름 12m</t>
  </si>
  <si>
    <t>포천종합운동장
씨름장</t>
  </si>
  <si>
    <t>지름 8.5m</t>
  </si>
  <si>
    <t>종합운동장에 
포함</t>
  </si>
  <si>
    <t>부곡체육공원
씨름장</t>
  </si>
  <si>
    <t>지붕식</t>
  </si>
  <si>
    <t>15m</t>
  </si>
  <si>
    <t>원형, 
콘크리트</t>
  </si>
  <si>
    <t>부곡체육공원
부지면적포함</t>
  </si>
  <si>
    <t>수원 종합운동장
실내체육관</t>
  </si>
  <si>
    <t>배구,농구,핸드볼,
태권도,기타</t>
  </si>
  <si>
    <t>좌석
고정식</t>
  </si>
  <si>
    <t>2개소(6.1x2.4)</t>
  </si>
  <si>
    <t>3,000ㅣux</t>
  </si>
  <si>
    <t>송죽동 316</t>
  </si>
  <si>
    <t>만석 배드민턴
전용경기장</t>
  </si>
  <si>
    <t>서수원칠보체육관</t>
  </si>
  <si>
    <t>고정석2723석
가변석1684석</t>
  </si>
  <si>
    <t>중원구 둔촌대로 183번길 20</t>
  </si>
  <si>
    <t>종합운동장
실내체육관</t>
  </si>
  <si>
    <t>철골철근콘트리트트러스</t>
  </si>
  <si>
    <t>배구,핸드볼,농구,
배드민턴,태권도,권투</t>
  </si>
  <si>
    <t>산성실내배드민턴장</t>
  </si>
  <si>
    <t>계단식
수납식</t>
  </si>
  <si>
    <t>성남종합스포츠센터
다목적 체육관</t>
  </si>
  <si>
    <t>철골+철근콘크리트</t>
  </si>
  <si>
    <t>주교동 600</t>
  </si>
  <si>
    <t>고양문예회관
체육관</t>
  </si>
  <si>
    <t>대화 배드민턴경기장</t>
  </si>
  <si>
    <t>위탁
(시 배드민턴연합회)</t>
  </si>
  <si>
    <t>철골</t>
  </si>
  <si>
    <t>성사동 551</t>
  </si>
  <si>
    <t>성사배드민턴장</t>
  </si>
  <si>
    <t>고양동 30</t>
  </si>
  <si>
    <t>고양근린공원
실내배드민턴장</t>
  </si>
  <si>
    <t>타포린</t>
  </si>
  <si>
    <t>백석동 1233</t>
  </si>
  <si>
    <t>백석 배드민턴장</t>
  </si>
  <si>
    <t>가좌동 1098</t>
  </si>
  <si>
    <t>가좌 배드민턴
 경기장</t>
  </si>
  <si>
    <t>주교동 313-16</t>
  </si>
  <si>
    <t>마상 배드민턴장</t>
  </si>
  <si>
    <t>성사동 338-12</t>
  </si>
  <si>
    <t>성라1 배드민턴경기장</t>
  </si>
  <si>
    <t>성라2 배드민턴경기장</t>
  </si>
  <si>
    <t>풍동 582</t>
  </si>
  <si>
    <t>식골 배드민턴장</t>
  </si>
  <si>
    <t>마두동 819</t>
  </si>
  <si>
    <t>정발산 배드민턴경기장</t>
  </si>
  <si>
    <t>중산배드민턴장</t>
  </si>
  <si>
    <t>행신동 665-9</t>
  </si>
  <si>
    <t>행신배드민턴장</t>
  </si>
  <si>
    <t>식사동 1478</t>
  </si>
  <si>
    <t>식사 배드민턴경기장</t>
  </si>
  <si>
    <t>덕이동 145-1</t>
  </si>
  <si>
    <t>덕이 배드민턴경기장</t>
  </si>
  <si>
    <t>탄현동 1472</t>
  </si>
  <si>
    <t>탄현 배드민턴경기장</t>
  </si>
  <si>
    <t>삼송배드민턴장</t>
  </si>
  <si>
    <t>신원배드민턴장</t>
  </si>
  <si>
    <t>지도공원 배드민턴장</t>
  </si>
  <si>
    <t>대화실내야구연습장</t>
  </si>
  <si>
    <t>야구연습장</t>
  </si>
  <si>
    <t>부천 체육관</t>
  </si>
  <si>
    <t>보조경기장(축구)</t>
  </si>
  <si>
    <t>서촌 다목적체육관</t>
  </si>
  <si>
    <t>배드민턴, 탁구,
배구, 에어로빅</t>
  </si>
  <si>
    <t>송내사회체육관</t>
  </si>
  <si>
    <t>위탁(석왕사 룸비니)</t>
  </si>
  <si>
    <t>철골철근트러스</t>
  </si>
  <si>
    <t>배드민턴, 탁구, 농구</t>
  </si>
  <si>
    <t>부천배드민턴전용
체육관</t>
  </si>
  <si>
    <t>철근콘크리트, 
철골조</t>
  </si>
  <si>
    <t>이동 609-3</t>
  </si>
  <si>
    <t>구룡 체육관</t>
  </si>
  <si>
    <t>입식</t>
  </si>
  <si>
    <t>원곡동 936</t>
  </si>
  <si>
    <t>관산 체육관</t>
  </si>
  <si>
    <t>사동 1342</t>
  </si>
  <si>
    <t>감골 시민홀
체육관</t>
  </si>
  <si>
    <t>위탁
(안산도시공사</t>
  </si>
  <si>
    <t>250~300</t>
  </si>
  <si>
    <t>와동 813</t>
  </si>
  <si>
    <t>와동 체육관</t>
  </si>
  <si>
    <t>운동기구 17점</t>
  </si>
  <si>
    <t>와동 95-3</t>
  </si>
  <si>
    <t>와동 배드민턴경기장</t>
  </si>
  <si>
    <t>부곡동 산40-5</t>
  </si>
  <si>
    <t>부곡생활체육관</t>
  </si>
  <si>
    <t>경량 철골조</t>
  </si>
  <si>
    <t>배드민턴,배구</t>
  </si>
  <si>
    <t>원시동 782</t>
  </si>
  <si>
    <t>원시생활체육관</t>
  </si>
  <si>
    <t>성포생활체육관</t>
  </si>
  <si>
    <t>점섬체육관</t>
  </si>
  <si>
    <t>각골체육관</t>
  </si>
  <si>
    <t>둔배미체육관</t>
  </si>
  <si>
    <t xml:space="preserve"> 비산3동 1023</t>
  </si>
  <si>
    <t>안양 실내체육관</t>
  </si>
  <si>
    <t>농구,배구,배드민턴,
핸드볼,탁구</t>
  </si>
  <si>
    <t>빙상</t>
  </si>
  <si>
    <t>관람석(1,284), 전광판(1개소)</t>
  </si>
  <si>
    <t>시설관리공단 위탁</t>
  </si>
  <si>
    <t xml:space="preserve"> 금곡동 152-40</t>
  </si>
  <si>
    <t>금곡동 실내체육관</t>
  </si>
  <si>
    <t>남양주시도시공사</t>
  </si>
  <si>
    <t>의정부 체육관</t>
  </si>
  <si>
    <t>농구,배구,핸드볼,
복싱,탁구</t>
  </si>
  <si>
    <t>추동 배드민턴장</t>
  </si>
  <si>
    <t xml:space="preserve">시흥시 </t>
  </si>
  <si>
    <t>철근콘크리트
철골조</t>
  </si>
  <si>
    <t>농구,배구,배드민턴,
탁구,핸드볼</t>
  </si>
  <si>
    <t>정왕동 전용탁구장</t>
  </si>
  <si>
    <t>대야동 배드민턴장</t>
  </si>
  <si>
    <t>군자동 배드민턴장</t>
  </si>
  <si>
    <t>목감동 배드민턴장</t>
  </si>
  <si>
    <t>시흥시전용배드민턴장</t>
  </si>
  <si>
    <t>과림동배드민턴장</t>
  </si>
  <si>
    <t>월곶동 다목적체육관</t>
  </si>
  <si>
    <t>신규추가</t>
  </si>
  <si>
    <t>은계 배드민턴장</t>
  </si>
  <si>
    <t>포동 배드민턴장</t>
  </si>
  <si>
    <t>화성종합경기타운
실내체육관</t>
  </si>
  <si>
    <t>농구,배구,배드민턴 등</t>
  </si>
  <si>
    <t>고정식
수납식</t>
  </si>
  <si>
    <t>하안1동 577번지</t>
  </si>
  <si>
    <t>태권도,합기도,에어로빅,
스포츠댄스,배드민턴 등</t>
  </si>
  <si>
    <t>3개</t>
  </si>
  <si>
    <t>12LUX</t>
  </si>
  <si>
    <t>체력단련장(골프,헬스,에어로빅,탁구)</t>
  </si>
  <si>
    <t>금촌배드민턴장</t>
  </si>
  <si>
    <t>수납식</t>
  </si>
  <si>
    <t>문산탁구장</t>
  </si>
  <si>
    <t>위탁
(파주시탁구협회)</t>
  </si>
  <si>
    <t>샌드위치
 판넬조</t>
  </si>
  <si>
    <t>탁구,배드민턴</t>
  </si>
  <si>
    <t>대성동
실내체육관</t>
  </si>
  <si>
    <t>20.844</t>
  </si>
  <si>
    <t>1,870.99</t>
  </si>
  <si>
    <t>철골
콘크리트구조</t>
  </si>
  <si>
    <t>42</t>
  </si>
  <si>
    <t>1,218</t>
  </si>
  <si>
    <t>200</t>
  </si>
  <si>
    <t>36.306</t>
  </si>
  <si>
    <t>2,710.76</t>
  </si>
  <si>
    <t>31</t>
  </si>
  <si>
    <t>66</t>
  </si>
  <si>
    <t>2,046</t>
  </si>
  <si>
    <t>500</t>
  </si>
  <si>
    <t>문산국민체육센터</t>
  </si>
  <si>
    <t>2,213.80</t>
  </si>
  <si>
    <t>37</t>
  </si>
  <si>
    <t>962</t>
  </si>
  <si>
    <t>297</t>
  </si>
  <si>
    <t>철골샌드위치
판넬</t>
  </si>
  <si>
    <t>배구,농구,배드민턴</t>
  </si>
  <si>
    <t>사무실2, 화장실1,샤워장1</t>
  </si>
  <si>
    <t>사무실2, 화장실1,샤워장2,락카룸1동</t>
  </si>
  <si>
    <t>사무실1, 화장실1,샤워장1</t>
  </si>
  <si>
    <t>오포 실내체육관</t>
  </si>
  <si>
    <t>걸포동 1553</t>
  </si>
  <si>
    <t>걸포 다목적체육관</t>
  </si>
  <si>
    <t>전호 배드민턴장</t>
  </si>
  <si>
    <t>김포시 실내체육관</t>
  </si>
  <si>
    <t>서희청소년문화센터</t>
  </si>
  <si>
    <t>농구,배구,배드민턴,
탁구</t>
  </si>
  <si>
    <t>이천시배드민턴경기장</t>
  </si>
  <si>
    <t>눈높이배드민턴체육관</t>
  </si>
  <si>
    <t>이천탁구전용체육관</t>
  </si>
  <si>
    <t>벤치식</t>
  </si>
  <si>
    <t>런링머신외 18종</t>
  </si>
  <si>
    <t>배드민턴,족구</t>
  </si>
  <si>
    <t>탄성
우레탄</t>
  </si>
  <si>
    <t>구리국민체육센터</t>
  </si>
  <si>
    <t>배드민턴
(게이트볼장 별도)</t>
  </si>
  <si>
    <t xml:space="preserve"> 광적면 광석리 132</t>
  </si>
  <si>
    <t>양주 문화예술회관
체육관</t>
  </si>
  <si>
    <t>덕정 탁구전용구장</t>
  </si>
  <si>
    <t>일반
철골구조</t>
  </si>
  <si>
    <t>철골돔형</t>
  </si>
  <si>
    <t>장흥면 일영리 578-2번지 일원</t>
  </si>
  <si>
    <t>장흥 배드민턴장</t>
  </si>
  <si>
    <t>철골 막구조</t>
  </si>
  <si>
    <t>안성 체육관</t>
  </si>
  <si>
    <t>배드민턴 전용구장</t>
  </si>
  <si>
    <t>일반철골</t>
  </si>
  <si>
    <t>벤치</t>
  </si>
  <si>
    <t>포천 종합체육관</t>
  </si>
  <si>
    <t>배드민턴,농구,배구,
탁구,태권도</t>
  </si>
  <si>
    <t>오산천로 275</t>
  </si>
  <si>
    <t>오산 맑음터공원
배드민턴장</t>
  </si>
  <si>
    <t>합성목재</t>
  </si>
  <si>
    <t>수청로 204-26</t>
  </si>
  <si>
    <t>오산죽미체육공원
다목적체육관</t>
  </si>
  <si>
    <t>덕풍동598-1</t>
  </si>
  <si>
    <t>덕풍동 실내배드민턴장</t>
  </si>
  <si>
    <t>일반철골조</t>
  </si>
  <si>
    <t>덕풍동 탁구장</t>
  </si>
  <si>
    <t>증여</t>
  </si>
  <si>
    <t>고천 다목적 실내체육관</t>
  </si>
  <si>
    <t>배구,배드민턴</t>
  </si>
  <si>
    <t>부곡 다목적 실내체육관</t>
  </si>
  <si>
    <t>의왕시 문화공원로 33</t>
  </si>
  <si>
    <t>의왕 청소년수련관
체육관</t>
  </si>
  <si>
    <t xml:space="preserve">철근
콘크리트 </t>
  </si>
  <si>
    <t>농구, 배구, 
배트민턴</t>
  </si>
  <si>
    <t>여주시 월송동 1</t>
  </si>
  <si>
    <t>여주 실내체육관</t>
  </si>
  <si>
    <t>농구,배구,배드민턴,
탁구,족구</t>
  </si>
  <si>
    <t>동두천
배드민턴 전용구장</t>
  </si>
  <si>
    <t>양평읍 양근리 520</t>
  </si>
  <si>
    <t>양평 실내체육관</t>
  </si>
  <si>
    <t>농구,배구,배드민턴,
검도,탁구</t>
  </si>
  <si>
    <t>양평 배드민턴장</t>
  </si>
  <si>
    <t>철골구조</t>
  </si>
  <si>
    <t>단월 다목적강당</t>
  </si>
  <si>
    <t>철골 및 철근콘크리트</t>
  </si>
  <si>
    <t>배드민턴, 탁구,
헬스장등</t>
  </si>
  <si>
    <t>용문 탁구장</t>
  </si>
  <si>
    <t xml:space="preserve"> 탁구장</t>
  </si>
  <si>
    <t>이천훈련원
다기능체육관</t>
  </si>
  <si>
    <t>관문실내체육관</t>
  </si>
  <si>
    <t>농구,배구,탁구,
체조,배드민턴</t>
  </si>
  <si>
    <t>고정식</t>
  </si>
  <si>
    <t xml:space="preserve"> 가평읍 대곡리 343</t>
  </si>
  <si>
    <t>가평 실내체육관</t>
  </si>
  <si>
    <t>고정식+   수납식</t>
  </si>
  <si>
    <t>300lux</t>
  </si>
  <si>
    <t>전곡읍 전은길 53</t>
  </si>
  <si>
    <t>연천 군립 배드민턴장</t>
  </si>
  <si>
    <t>군남면 삼거3길 8-17</t>
  </si>
  <si>
    <t>삼거리 배드민턴장</t>
  </si>
  <si>
    <t>군남면</t>
  </si>
  <si>
    <t>고무매트</t>
  </si>
  <si>
    <t>군남면 선곡리 561-7</t>
  </si>
  <si>
    <t>청산면 아우라지길 16-1</t>
  </si>
  <si>
    <t>청산면 배드민턴장</t>
  </si>
  <si>
    <t>청산면</t>
  </si>
  <si>
    <t>백학면 청정로 534</t>
  </si>
  <si>
    <t>백학면 배드민턴장</t>
  </si>
  <si>
    <t>백학면</t>
  </si>
  <si>
    <t>목재(마루)</t>
  </si>
  <si>
    <t>미산면 청정로 1668</t>
  </si>
  <si>
    <t>미산면 배드민턴장</t>
  </si>
  <si>
    <t>우정리새마을회</t>
  </si>
  <si>
    <t>미산면</t>
  </si>
  <si>
    <t>왕징면 무등리 1-3</t>
  </si>
  <si>
    <t>왕징면 배드민턴장</t>
  </si>
  <si>
    <t>왕징면</t>
  </si>
  <si>
    <t>연천군립탁구장</t>
  </si>
  <si>
    <t>서수원 체육관</t>
  </si>
  <si>
    <t>42.6×19.5×11.8m</t>
  </si>
  <si>
    <t>샤워실,탈의실
사무실</t>
  </si>
  <si>
    <t>영흥 체육관</t>
  </si>
  <si>
    <t>18×43×9m</t>
  </si>
  <si>
    <t>권선중앙 체육관</t>
  </si>
  <si>
    <t>44m x 19m</t>
  </si>
  <si>
    <t>숙지 다목적체육관</t>
  </si>
  <si>
    <t>31m x 51m</t>
  </si>
  <si>
    <t>배드민턴, 농구,
배구</t>
  </si>
  <si>
    <t>사무실, 화장실, 
샤워실,락카룸 등</t>
  </si>
  <si>
    <t>매탄 다목적체육관</t>
  </si>
  <si>
    <t>45m x 25m</t>
  </si>
  <si>
    <t>배드민턴, 농구,
탁구, 체조</t>
  </si>
  <si>
    <t>서호체육센터</t>
  </si>
  <si>
    <t>위탁
(수원시체육회)</t>
  </si>
  <si>
    <t>36m x 21.2m</t>
  </si>
  <si>
    <t>배드민턴, 농구</t>
  </si>
  <si>
    <t>샤워실, 락카룸, 체조룸,    주민편의시설 등</t>
  </si>
  <si>
    <t>광교체육센터</t>
  </si>
  <si>
    <t>배드민턴, 농구
GX교실</t>
  </si>
  <si>
    <t>56.1m x 35.1m</t>
  </si>
  <si>
    <t>샤워실, 탈의실 등</t>
  </si>
  <si>
    <t>분당올림픽스포츠센터</t>
  </si>
  <si>
    <t>한국체육산업개발</t>
  </si>
  <si>
    <t>19.5×30m</t>
  </si>
  <si>
    <t>농구,배구</t>
  </si>
  <si>
    <t>25m×15m
18m×12m
16m×8m</t>
  </si>
  <si>
    <t>에어로빅장,탁구장,
검도장,아이스링크</t>
  </si>
  <si>
    <t>수정청소년수련관
체육관</t>
  </si>
  <si>
    <t>성남시청소년재단</t>
  </si>
  <si>
    <t>21.6×32.4m</t>
  </si>
  <si>
    <t>25m×15m
(6레인)</t>
  </si>
  <si>
    <t>중원청소년수련관
체육관</t>
  </si>
  <si>
    <t>36×28m</t>
  </si>
  <si>
    <t>25m×13m
(6레인)</t>
  </si>
  <si>
    <t>정자청소년수련관
체육관</t>
  </si>
  <si>
    <t>33.6×33.9m</t>
  </si>
  <si>
    <t>스포츠교실</t>
  </si>
  <si>
    <t>은행동 다목적체육관</t>
  </si>
  <si>
    <t>21*45</t>
  </si>
  <si>
    <t>탄천스포츠센터</t>
  </si>
  <si>
    <t>3,279
486
3,244</t>
  </si>
  <si>
    <t>볼링장 36레인
테니스장  4면</t>
  </si>
  <si>
    <t>1층:볼링장
2층:골프연습장
3층:테니스장</t>
  </si>
  <si>
    <t>일산 스포츠센터</t>
  </si>
  <si>
    <t>10×27.5m            20.8×42m</t>
  </si>
  <si>
    <t>25×15m, 22×8m,17×8m</t>
  </si>
  <si>
    <t xml:space="preserve">에어로빅장,헬스장,
스쿼시장                </t>
  </si>
  <si>
    <t>덕양 어울림누리
몸과마음닦음터(체육관)</t>
  </si>
  <si>
    <t>핸드볼,배구,
농구</t>
  </si>
  <si>
    <t>50m×20m
12m×15m</t>
  </si>
  <si>
    <t>고양체육관</t>
  </si>
  <si>
    <t>6997석</t>
  </si>
  <si>
    <t>50m×26m
25m×4m
다이빙장 33m×29m</t>
  </si>
  <si>
    <t>유</t>
  </si>
  <si>
    <t>고양장미란체육관</t>
  </si>
  <si>
    <t>27×27m</t>
  </si>
  <si>
    <t>역도연습</t>
  </si>
  <si>
    <t xml:space="preserve"> 선수휴게실, 
스쿼시장, 탁구장</t>
  </si>
  <si>
    <t>탁구장 등</t>
  </si>
  <si>
    <t>고양국민체육센터</t>
  </si>
  <si>
    <t>22.5×30m</t>
  </si>
  <si>
    <t>공연장, 농구장,
배구장등</t>
  </si>
  <si>
    <t>사무실, 헬스장 등</t>
  </si>
  <si>
    <t>소사국민체육센터</t>
  </si>
  <si>
    <t>39×26m</t>
  </si>
  <si>
    <t>농구,배구등</t>
  </si>
  <si>
    <t>50m×20m
10레인</t>
  </si>
  <si>
    <t>에어로빅 등</t>
  </si>
  <si>
    <t>오정레포츠센터</t>
  </si>
  <si>
    <t>36×25.2m</t>
  </si>
  <si>
    <t>농구, 배드민턴등</t>
  </si>
  <si>
    <t>헬스, 에어로빅 등</t>
  </si>
  <si>
    <t>용인시 여성회관
YMCA스포츠센타</t>
  </si>
  <si>
    <t>25m×15m
20m×10m</t>
  </si>
  <si>
    <t>용인시청소년수련관
체육관</t>
  </si>
  <si>
    <t>위탁
(청소년육성재단)</t>
  </si>
  <si>
    <t>32×24.3m</t>
  </si>
  <si>
    <t>배드민턴,농구,
실내축구</t>
  </si>
  <si>
    <t>25m×13m
20m×3m</t>
  </si>
  <si>
    <t>용인시민체육센터</t>
  </si>
  <si>
    <t>20m×33m</t>
  </si>
  <si>
    <t>스퀘시, 에어로빅,
골프연습장</t>
  </si>
  <si>
    <t>39×51×12m</t>
  </si>
  <si>
    <t>핸드볼,농구,배구</t>
  </si>
  <si>
    <t>50m×25m</t>
  </si>
  <si>
    <t>스포츠교실
주민생활시설</t>
  </si>
  <si>
    <t>상록수체육관</t>
  </si>
  <si>
    <t>1,612
621</t>
  </si>
  <si>
    <t>31×52m
33.8×18.4m</t>
  </si>
  <si>
    <t>배구,농구(주경기장)
배구,배드민턴(보조)</t>
  </si>
  <si>
    <t>탁구,헬스,에어로빅</t>
  </si>
  <si>
    <t>호계체육관</t>
  </si>
  <si>
    <t>3,351
2,539
2,510</t>
  </si>
  <si>
    <t>1m×19m×32레인
6.1m×13.4m×10면
12m×5m×12면</t>
  </si>
  <si>
    <t xml:space="preserve">  1층 : 볼링장
  2층 : 배드민턴장
  3층 : 탁구장</t>
  </si>
  <si>
    <t>위탁
(남양주시도시공사)</t>
  </si>
  <si>
    <t>19.2×40.5m</t>
  </si>
  <si>
    <t>25m×13m
10m×8.7m</t>
  </si>
  <si>
    <t>에어로빅장
다목적실(공연)</t>
  </si>
  <si>
    <t>호평체육문화센터</t>
  </si>
  <si>
    <t>32×22m</t>
  </si>
  <si>
    <t>25m×13m
13m×5.6m</t>
  </si>
  <si>
    <t>문화교실
다목적강당</t>
  </si>
  <si>
    <t>와부체육문화센터</t>
  </si>
  <si>
    <t>35×22m</t>
  </si>
  <si>
    <t>오남체육문화센터</t>
  </si>
  <si>
    <t>40×22m</t>
  </si>
  <si>
    <t>30m×22m</t>
  </si>
  <si>
    <t>화도체육문화센터</t>
  </si>
  <si>
    <t>53×34m</t>
  </si>
  <si>
    <t>45m×20m</t>
  </si>
  <si>
    <t>낙양물사랑공원</t>
  </si>
  <si>
    <t>서평택국민체육센터</t>
  </si>
  <si>
    <t>20×34.5×10m</t>
  </si>
  <si>
    <t>7레인(25m)</t>
  </si>
  <si>
    <t>취미교실
다목적강의실</t>
  </si>
  <si>
    <t>이충문화체육센터</t>
  </si>
  <si>
    <t>33×50×21m</t>
  </si>
  <si>
    <t>농구,배구,복싱,
배드민턴,핸드볼</t>
  </si>
  <si>
    <t>10레인(30m)</t>
  </si>
  <si>
    <t>팽성 실내체육관</t>
  </si>
  <si>
    <t>28×15×1면</t>
  </si>
  <si>
    <t>취미교실</t>
  </si>
  <si>
    <t>시흥시국민체육센터</t>
  </si>
  <si>
    <t>유앤아이센터</t>
  </si>
  <si>
    <t>위탁
(화성문화재단)</t>
  </si>
  <si>
    <t>22×35×9</t>
  </si>
  <si>
    <t>농구,배구,탁구</t>
  </si>
  <si>
    <t>50×20(8레인)</t>
  </si>
  <si>
    <t>빙상장,수영장,골프
연습장,에어로빅장</t>
  </si>
  <si>
    <t>화성국민체육센터</t>
  </si>
  <si>
    <t>26.4×33.7×8.2</t>
  </si>
  <si>
    <t>25(8레인)</t>
  </si>
  <si>
    <t>체력단련실, 에어로빅실, 요가실, 탁구실</t>
  </si>
  <si>
    <t>광명국민체육센터</t>
  </si>
  <si>
    <t>36.2×24×11m</t>
  </si>
  <si>
    <t>배드민턴,배구,
농구</t>
  </si>
  <si>
    <t>탁구,에어로빅,요가</t>
  </si>
  <si>
    <t>위탁
(생활체육협의회)</t>
  </si>
  <si>
    <t>파주시스포츠센터</t>
  </si>
  <si>
    <t>위탁
[코오롱글로벌㈜]</t>
  </si>
  <si>
    <t>25m(11레인)</t>
  </si>
  <si>
    <t>샤워실, 탈의실,
사무실</t>
  </si>
  <si>
    <t>교하청석스포츠센터</t>
  </si>
  <si>
    <t>25m(6레인)
18m(4레인)</t>
  </si>
  <si>
    <t>사무실,샤워실,
탈의실,매점</t>
  </si>
  <si>
    <t>운정스포츠센터</t>
  </si>
  <si>
    <t>50m(10레인)</t>
  </si>
  <si>
    <t>광주시문화스포츠센터</t>
  </si>
  <si>
    <t>위탁
(광주지방공사)</t>
  </si>
  <si>
    <t>29m x 36m x 13.5m</t>
  </si>
  <si>
    <t>농구,배드민턴,
탁구 등</t>
  </si>
  <si>
    <t>G.X룸</t>
  </si>
  <si>
    <t>23×39×15m</t>
  </si>
  <si>
    <t>다목적실
(공연장)</t>
  </si>
  <si>
    <t>33×17m</t>
  </si>
  <si>
    <t xml:space="preserve">농구, 배드민턴, </t>
  </si>
  <si>
    <t>5레인(25m)</t>
  </si>
  <si>
    <t>사무실,샤워실,탈의실,다목적실,에어로빅,찜질방</t>
  </si>
  <si>
    <t>김포생활체육관</t>
  </si>
  <si>
    <t>46x26m 2면</t>
  </si>
  <si>
    <t>배드민턴, 탁구, 농구, 핸드볼</t>
  </si>
  <si>
    <t>다목적체육관 2면, 사무실, 선수대기실</t>
  </si>
  <si>
    <t>이천훈련원 
체력단련장</t>
  </si>
  <si>
    <t>20×32×13m</t>
  </si>
  <si>
    <t>장호원국민체육센터</t>
  </si>
  <si>
    <t>24x34.8</t>
  </si>
  <si>
    <t>배드민턴.농구.배구.
탁구</t>
  </si>
  <si>
    <t>24x36m</t>
  </si>
  <si>
    <t>배드민턴.농구.배구.
탁구,족구,헬스</t>
  </si>
  <si>
    <t>설성면 실내체육관</t>
  </si>
  <si>
    <t>18.6x34m</t>
  </si>
  <si>
    <t>배드민턴.농구.배구.
탁구,족구</t>
  </si>
  <si>
    <t>신둔면 실내체육관</t>
  </si>
  <si>
    <t>20x40m</t>
  </si>
  <si>
    <t>구리시청소년수련관</t>
  </si>
  <si>
    <t>위탁(청소년수련관)</t>
  </si>
  <si>
    <t>사무실,샤워실,매점등</t>
  </si>
  <si>
    <t>28*16</t>
  </si>
  <si>
    <t>샤워실, 탈의실,사무실</t>
  </si>
  <si>
    <t>양주국민체육센터</t>
  </si>
  <si>
    <t>배드민턴, 농구, 배구</t>
  </si>
  <si>
    <t>다목적실, 탈의실, 샤워장</t>
  </si>
  <si>
    <t>20×30×12m</t>
  </si>
  <si>
    <t>집회실</t>
  </si>
  <si>
    <t>안성시국민체육센터</t>
  </si>
  <si>
    <t>25m(6레인)</t>
  </si>
  <si>
    <t>다목적실,야외수영장</t>
  </si>
  <si>
    <t>내촌교육문화체육센터</t>
  </si>
  <si>
    <t>38×20×15</t>
  </si>
  <si>
    <t>관인교육문화체육센터</t>
  </si>
  <si>
    <t>39×22×15</t>
  </si>
  <si>
    <t>창수 교육문화센터</t>
  </si>
  <si>
    <t>32*22</t>
  </si>
  <si>
    <t>영북 교육문화센터</t>
  </si>
  <si>
    <t>32.7m*20</t>
  </si>
  <si>
    <t>소흘국민체육센터</t>
  </si>
  <si>
    <t>36.6m×49.6m</t>
  </si>
  <si>
    <t>배드민턴,농구,
탁구등</t>
  </si>
  <si>
    <t>영중체육문화센터</t>
  </si>
  <si>
    <t>34m×21.7m</t>
  </si>
  <si>
    <t>배드민턴,농구,
배구,핸드볼</t>
  </si>
  <si>
    <t>샤워실,탈의실,
사무실</t>
  </si>
  <si>
    <t>신북체육문화센터</t>
  </si>
  <si>
    <t>38.7m×21.4</t>
  </si>
  <si>
    <t>일동체육문화센터</t>
  </si>
  <si>
    <t>선단동체육문화센터</t>
  </si>
  <si>
    <t>34.0m X 41.1m</t>
  </si>
  <si>
    <t>가산체육문화센터</t>
  </si>
  <si>
    <t>31mX59.9m</t>
  </si>
  <si>
    <t>샤워실, 탈의실, 사무실</t>
  </si>
  <si>
    <t xml:space="preserve">포천시 </t>
  </si>
  <si>
    <t>이동교육문화센터</t>
  </si>
  <si>
    <t>10mX20m</t>
  </si>
  <si>
    <t>샤워실, 탈의실, 사무실,    다목적강당</t>
  </si>
  <si>
    <t>오산스포츠센터</t>
  </si>
  <si>
    <t>35m×50m</t>
  </si>
  <si>
    <t>10레인(50m)</t>
  </si>
  <si>
    <t>요가실,샤워실,
에어로빅실, 사무실등</t>
  </si>
  <si>
    <t>하남국민체육센터</t>
  </si>
  <si>
    <t>40×20×16m</t>
  </si>
  <si>
    <t>제2체육관</t>
  </si>
  <si>
    <t>44.8m x 35m</t>
  </si>
  <si>
    <t>배드민턴,농구,배구,핸드볼</t>
  </si>
  <si>
    <t>환경기초시설 체육관</t>
  </si>
  <si>
    <t>55.4 m x 34.4m</t>
  </si>
  <si>
    <t>55.4m x 34.4m</t>
  </si>
  <si>
    <t>2,588,716,273원</t>
  </si>
  <si>
    <t>샤워실, 탈의실, 무대준비실, 화장실</t>
  </si>
  <si>
    <t>의왕시
국민체육센터</t>
  </si>
  <si>
    <t>1,407㎡</t>
  </si>
  <si>
    <t>27m×14m
10.5m×5.7m</t>
  </si>
  <si>
    <t>여주국민체육센터</t>
  </si>
  <si>
    <t>20×30m</t>
  </si>
  <si>
    <t>사무실, 미팅룸</t>
  </si>
  <si>
    <t>복합체육관</t>
  </si>
  <si>
    <t>54m x 20m</t>
  </si>
  <si>
    <t>강천농어촌복합체육관</t>
  </si>
  <si>
    <t>25m x 12m</t>
  </si>
  <si>
    <t>산북농어촌
복합체육관</t>
  </si>
  <si>
    <t>22m x 18m</t>
  </si>
  <si>
    <t>동두천시 시민회관
체육관</t>
  </si>
  <si>
    <t>36×43×11m</t>
  </si>
  <si>
    <t>공연장,다목적실,
교양강좌실</t>
  </si>
  <si>
    <t>소요 생활체육관</t>
  </si>
  <si>
    <t>동두천시 체육회</t>
  </si>
  <si>
    <t>16.4×24.3m</t>
  </si>
  <si>
    <t>양평군 문화체육센터</t>
  </si>
  <si>
    <t>위탁
(친환경문화센터)</t>
  </si>
  <si>
    <t>14×18×8m</t>
  </si>
  <si>
    <t>소극장
독서실</t>
  </si>
  <si>
    <t>용문국민체육센터</t>
  </si>
  <si>
    <t>38×20.6m</t>
  </si>
  <si>
    <t>배드민턴,농구,탁구</t>
  </si>
  <si>
    <t>25m×8레인</t>
  </si>
  <si>
    <t>헬스장,에어로빅장,
사무실</t>
  </si>
  <si>
    <t>과천시 청소년수련관
체육관</t>
  </si>
  <si>
    <t>배드민턴,농구,
배구,풋살,탁구</t>
  </si>
  <si>
    <t>25mx5레인</t>
  </si>
  <si>
    <t>다목적실</t>
  </si>
  <si>
    <t>과천 시민회관
다목적체육관</t>
  </si>
  <si>
    <t>40×25m</t>
  </si>
  <si>
    <t>헬스,유도,에어로빅,
태권도등</t>
  </si>
  <si>
    <t>1개</t>
  </si>
  <si>
    <t>조종국민체육센터</t>
  </si>
  <si>
    <t>체력단련실,
헬스장, 다목적실</t>
  </si>
  <si>
    <t>한석봉체육관</t>
  </si>
  <si>
    <t>배드민턴, 배구
클라이밍 등</t>
  </si>
  <si>
    <t>샤워실, 회의실, 사무실 등</t>
  </si>
  <si>
    <t>연천군
농어민문화체육센터</t>
  </si>
  <si>
    <t>연천군
(전곡읍)</t>
  </si>
  <si>
    <t>24.7×35×8m</t>
  </si>
  <si>
    <t>수레울체육관</t>
  </si>
  <si>
    <t>24m x 42m</t>
  </si>
  <si>
    <t>배드민턴,농구,배구
족구,탁구</t>
  </si>
  <si>
    <t>미팅룸,관람석(446석)
사무실</t>
  </si>
  <si>
    <t>직두2리 게이트볼장</t>
  </si>
  <si>
    <t>청소년문화센터</t>
  </si>
  <si>
    <t>www.svcc.or.kr</t>
  </si>
  <si>
    <t>위탁                              (수원시청소년육성재단)</t>
  </si>
  <si>
    <t>수납식                     가변형의자</t>
  </si>
  <si>
    <t>조원동 888</t>
  </si>
  <si>
    <t xml:space="preserve">종합운동장
체육관내 </t>
  </si>
  <si>
    <t>종합운동장 내</t>
  </si>
  <si>
    <t>중원 청소년
수련관내</t>
  </si>
  <si>
    <t>수정구 신흥2동 466번지</t>
  </si>
  <si>
    <t>수정청소년수련관
수영장</t>
  </si>
  <si>
    <t>수정 청소년
수련관내</t>
  </si>
  <si>
    <t>분당구 서현동 90번지</t>
  </si>
  <si>
    <t>분당올림픽스포츠센터
수영장</t>
  </si>
  <si>
    <t>18
16</t>
  </si>
  <si>
    <t>12
8</t>
  </si>
  <si>
    <t>4
3</t>
  </si>
  <si>
    <t>216
128</t>
  </si>
  <si>
    <t>분당 스포츠
센터내</t>
  </si>
  <si>
    <t>판교스포츠센터
수영장</t>
  </si>
  <si>
    <t>분당판교청소년수련관
수영장</t>
  </si>
  <si>
    <t>성남종합스포츠센터
수영장</t>
  </si>
  <si>
    <t>마두동 801</t>
  </si>
  <si>
    <t>시설관리공단
(828-4994)</t>
  </si>
  <si>
    <t xml:space="preserve">http://www.siseol.or.kr
</t>
  </si>
  <si>
    <t>위탁(한국체육
산업개발)</t>
  </si>
  <si>
    <t>민간</t>
  </si>
  <si>
    <t>22
17</t>
  </si>
  <si>
    <t>8
8</t>
  </si>
  <si>
    <t xml:space="preserve">스포츠센터내 </t>
  </si>
  <si>
    <t>성사동 777</t>
  </si>
  <si>
    <t>꽃우물수영장</t>
  </si>
  <si>
    <t>별무리경기장
부지에 포함</t>
  </si>
  <si>
    <t>백석동 1235-1</t>
  </si>
  <si>
    <t>환경에너지시설
 부지내</t>
  </si>
  <si>
    <t>소사국민체육센터
수영장</t>
  </si>
  <si>
    <t>동호회및 일반시민</t>
  </si>
  <si>
    <t>1개소(67.03)</t>
  </si>
  <si>
    <t>국민체육센터내</t>
  </si>
  <si>
    <t>소사
국민체육센터 내</t>
  </si>
  <si>
    <t>오정레포츠센터
수영장</t>
  </si>
  <si>
    <t>오정
레포츠센터 내</t>
  </si>
  <si>
    <t>풍덕천동 1086</t>
  </si>
  <si>
    <t>체육시설운영사업소
031)659-4921</t>
  </si>
  <si>
    <t>25
20</t>
  </si>
  <si>
    <t>15
10</t>
  </si>
  <si>
    <t>6
4</t>
  </si>
  <si>
    <t>스포츠센터내</t>
  </si>
  <si>
    <t>삼가동 556</t>
  </si>
  <si>
    <t>13
3</t>
  </si>
  <si>
    <t>청소년수련관
내 수영장</t>
  </si>
  <si>
    <t>체육관 내</t>
  </si>
  <si>
    <t>금어리 366-1</t>
  </si>
  <si>
    <t>용인
시민체육센터내</t>
  </si>
  <si>
    <t>양지리 460-1</t>
  </si>
  <si>
    <t>양지수영장</t>
  </si>
  <si>
    <t>양지주민자치센터</t>
  </si>
  <si>
    <t>용인아르피아수영장</t>
  </si>
  <si>
    <t>용인아르피아내</t>
  </si>
  <si>
    <t>적금로202(고잔동)</t>
  </si>
  <si>
    <t>안산 올림픽 실내수영장</t>
  </si>
  <si>
    <t>481-2571</t>
  </si>
  <si>
    <t>안산 신길수영장/목욕탕</t>
  </si>
  <si>
    <t>상가내</t>
  </si>
  <si>
    <t>안산 호수공원야외수영장</t>
  </si>
  <si>
    <t>호수공원 내</t>
  </si>
  <si>
    <t>시설관리공단
(389-5211)</t>
  </si>
  <si>
    <t>일반</t>
  </si>
  <si>
    <t>실내
실외</t>
  </si>
  <si>
    <t>1개소(5.0m×2.8m)</t>
  </si>
  <si>
    <t>종합운동장
부지에 포함</t>
  </si>
  <si>
    <t>호계복합청사 내</t>
  </si>
  <si>
    <t>남양주체육문화센터
수영장</t>
  </si>
  <si>
    <t>호평체육문화센터
수영장</t>
  </si>
  <si>
    <t xml:space="preserve">체육문화센터내 </t>
  </si>
  <si>
    <t>와부체육문화센터
수영장</t>
  </si>
  <si>
    <t xml:space="preserve">국민체육센터내 </t>
  </si>
  <si>
    <t>청소년수련관 내</t>
  </si>
  <si>
    <t>유앤아이센터내
실내수영장</t>
  </si>
  <si>
    <t>오남체육문화센터 수영장</t>
  </si>
  <si>
    <t>화도체육문화센터 수영장</t>
  </si>
  <si>
    <t>의정부시 의정로27(의정부동)</t>
  </si>
  <si>
    <t>의정부시청소년육성재단</t>
  </si>
  <si>
    <t>의정부시 장곡로 101(장암동)</t>
  </si>
  <si>
    <t>의정부시 스포츠센터
실내수영장</t>
  </si>
  <si>
    <t>합정동 365번지</t>
  </si>
  <si>
    <t>평택시 실내수영장</t>
  </si>
  <si>
    <t>안중읍 학현리 572-2</t>
  </si>
  <si>
    <t>시설관리팀
(310-2861)2명 
교육팀 (031-310-2863)2명</t>
  </si>
  <si>
    <t>www.shwoman.or.kr</t>
  </si>
  <si>
    <t>통진문화회관내 
수영장</t>
  </si>
  <si>
    <t>태안로 145</t>
  </si>
  <si>
    <t>위탁(화성시문화재단)</t>
  </si>
  <si>
    <t>체육관에 포함</t>
  </si>
  <si>
    <t>봉담읍 동화길 18</t>
  </si>
  <si>
    <t>화성국민체육센터
수영장</t>
  </si>
  <si>
    <t>화성
국민체육센터내</t>
  </si>
  <si>
    <t>봉답읍 하가등리 107-1</t>
  </si>
  <si>
    <t>화성시그린환경센터
주민편익시설 수영장</t>
  </si>
  <si>
    <t xml:space="preserve">그린환경센터 내 </t>
  </si>
  <si>
    <t>반송동 108</t>
  </si>
  <si>
    <t>동탄복합문화센터내 
실내수영장</t>
  </si>
  <si>
    <t>동탄
복합문화센터내</t>
  </si>
  <si>
    <t>광명종합사회복지관</t>
  </si>
  <si>
    <t>여성비전센터 수영장</t>
  </si>
  <si>
    <t>민간위탁
(광명체육진흥협회)</t>
  </si>
  <si>
    <t>당동981</t>
  </si>
  <si>
    <t>군포시근로자종합복지관
수영장</t>
  </si>
  <si>
    <t>한국노총 
경기중부지역지부</t>
  </si>
  <si>
    <t>매점,관리실,탈의실</t>
  </si>
  <si>
    <t>근로자
종합복지관내</t>
  </si>
  <si>
    <t xml:space="preserve">금정동847-3 </t>
  </si>
  <si>
    <t>군포시청소년수련관
수영장</t>
  </si>
  <si>
    <t>위탁(군포시청소년수련관)</t>
  </si>
  <si>
    <t>광주시 송정동 340-1</t>
  </si>
  <si>
    <t>문화스포츠센터 수영장</t>
  </si>
  <si>
    <t>월곶면 고막리 산82-1</t>
  </si>
  <si>
    <t>여성회관내
수영장</t>
  </si>
  <si>
    <t>통진읍 도사리 434-6</t>
  </si>
  <si>
    <t>김포시 한강4로 419-37(마산동)</t>
  </si>
  <si>
    <t>김포한강스포츠센터</t>
  </si>
  <si>
    <t>김포시 자원화센터내 수영장</t>
  </si>
  <si>
    <t>이천훈련원 수영장</t>
  </si>
  <si>
    <t>구기체육관 포함
실내복합시설</t>
  </si>
  <si>
    <t>이천시 호법면 안평리 684-2</t>
  </si>
  <si>
    <t>위탁
(코오롱스포렉스)</t>
  </si>
  <si>
    <t>구리시생활체육협의회
(557-7676)</t>
  </si>
  <si>
    <t>45㎡</t>
  </si>
  <si>
    <t>주민편익시설내</t>
  </si>
  <si>
    <t>구리시멀티스포츠센터 
수영장</t>
  </si>
  <si>
    <t>50
25</t>
  </si>
  <si>
    <t>13
15</t>
  </si>
  <si>
    <t>600
240</t>
  </si>
  <si>
    <t>멀티스포츠센터내</t>
  </si>
  <si>
    <t>양주시시설관리공단</t>
  </si>
  <si>
    <t>에코스포츠센터 실내수영장</t>
  </si>
  <si>
    <t>주민편익시설</t>
  </si>
  <si>
    <t>안성국민체육센터 수영장</t>
  </si>
  <si>
    <t>신북면 만세교리 92</t>
  </si>
  <si>
    <t>포천시 자원회수시설 내
수영장</t>
  </si>
  <si>
    <t>자원회수시설 내
 위치</t>
  </si>
  <si>
    <t>경기동로 33</t>
  </si>
  <si>
    <t>오산스포츠센터
수영장</t>
  </si>
  <si>
    <t>오산스포츠센터내</t>
  </si>
  <si>
    <t>세교복지타운
수영장</t>
  </si>
  <si>
    <t>하남국민체육센터
수영장</t>
  </si>
  <si>
    <t>의왕시국민체육센터
수영장</t>
  </si>
  <si>
    <t>여주시 상동 351-4</t>
  </si>
  <si>
    <t>여주노인복지회관
수영장</t>
  </si>
  <si>
    <t>위탁
(대한불교조계종 사회복지재단)</t>
  </si>
  <si>
    <t>위탁(대한불교조계종 
사회복지재단)</t>
  </si>
  <si>
    <t>노인복지회관내
수영장</t>
  </si>
  <si>
    <t>국민체육센터 수영장</t>
  </si>
  <si>
    <t>위탁(여주도시관리공단)</t>
  </si>
  <si>
    <t>누락추가</t>
  </si>
  <si>
    <t>청소년문화회관
실외수영장</t>
  </si>
  <si>
    <t>시민회관내</t>
  </si>
  <si>
    <t>청소년문화회관 내</t>
  </si>
  <si>
    <t>양평읍 양근리 535-8</t>
  </si>
  <si>
    <t>여성회관
실내수영장</t>
  </si>
  <si>
    <t>문화복지센터
(770-2561)</t>
  </si>
  <si>
    <t>위탁(문화복지센터)</t>
  </si>
  <si>
    <t>과천시민회관
실내수영장</t>
  </si>
  <si>
    <t xml:space="preserve">과천시 </t>
  </si>
  <si>
    <t>다목적체육관내</t>
  </si>
  <si>
    <t>과천시 청소년수련관
실내수영장</t>
  </si>
  <si>
    <t>연천군 청소년수련관
수영장</t>
  </si>
  <si>
    <t>위 탁
(YMCA)</t>
  </si>
  <si>
    <t>수내 롤러스케이트장</t>
  </si>
  <si>
    <t>신일산 배수지
인라인하키장</t>
  </si>
  <si>
    <t>P.E MAT</t>
  </si>
  <si>
    <t>용인시종합운동장 내</t>
  </si>
  <si>
    <t>수지체육공원
인라인스케이트장</t>
  </si>
  <si>
    <t>6/8</t>
  </si>
  <si>
    <t>수지레스피아내</t>
  </si>
  <si>
    <t>신봉고가하부
인라인스케이트장</t>
  </si>
  <si>
    <t>성호공원
롤러스케이트장</t>
  </si>
  <si>
    <t>호수공원
인라인장</t>
  </si>
  <si>
    <t>안산도시공사</t>
  </si>
  <si>
    <t>안양시
인라인롤러경기장</t>
  </si>
  <si>
    <t>콘크리트
코로실 코팅</t>
  </si>
  <si>
    <t>아스팔트</t>
  </si>
  <si>
    <t>석수체유공원
인라인스케이트장</t>
  </si>
  <si>
    <t>중랑천 인라인스케이트장</t>
  </si>
  <si>
    <t>250
80</t>
  </si>
  <si>
    <t>3
3</t>
  </si>
  <si>
    <t>금오동 인라인스케이트장</t>
  </si>
  <si>
    <t>벨로드롬 롤러스케이트장</t>
  </si>
  <si>
    <t>소사벌레포츠타운
인라인스케이트장</t>
  </si>
  <si>
    <t>이충레포츠타운
인라인스케이트장</t>
  </si>
  <si>
    <t>쌍봉산근린공원 
인라인스케이트장</t>
  </si>
  <si>
    <t>동탄센트럴파크 
인라인스케이트장</t>
  </si>
  <si>
    <t>다람산근린공원
인라인스케이트장</t>
  </si>
  <si>
    <t>도원체육공원
인라인스케이트장</t>
  </si>
  <si>
    <t>소하 인라인장</t>
  </si>
  <si>
    <t>한내천
유수지내</t>
  </si>
  <si>
    <t>광명역세권 인라인장</t>
  </si>
  <si>
    <t>시민
체육광장내</t>
  </si>
  <si>
    <t>이천 인라인장</t>
  </si>
  <si>
    <t>하드너</t>
  </si>
  <si>
    <t>회천1동
교각체육시설내</t>
  </si>
  <si>
    <t>신천생활체육공원 인라인장</t>
  </si>
  <si>
    <t>공원 내</t>
  </si>
  <si>
    <t>포천 체육공원
롤러스케이트장</t>
  </si>
  <si>
    <t>오산맑음터공원 인라인장</t>
  </si>
  <si>
    <t>콘크리트
코로실코팅</t>
  </si>
  <si>
    <t>하남시
인라인스케이트장</t>
  </si>
  <si>
    <t>종합운동장
인라인스케이트장</t>
  </si>
  <si>
    <t>렌진몰탈</t>
  </si>
  <si>
    <t>에폭시</t>
  </si>
  <si>
    <t>양평군
롤러스케이트장</t>
  </si>
  <si>
    <t>이의 국궁장</t>
  </si>
  <si>
    <t>2개소(8등)</t>
  </si>
  <si>
    <t>분당정</t>
  </si>
  <si>
    <t>지영동
생활체육공원 내</t>
  </si>
  <si>
    <t>지영 생활체육
공원 내 위치</t>
  </si>
  <si>
    <t>종합운동장 부지내
('10년도 리모델링)</t>
  </si>
  <si>
    <t>성무정</t>
  </si>
  <si>
    <t>2009리모델링</t>
  </si>
  <si>
    <t>용무정</t>
  </si>
  <si>
    <t>광덕정</t>
  </si>
  <si>
    <t>위탁
 (안산도시공사)</t>
  </si>
  <si>
    <t>반월정</t>
  </si>
  <si>
    <t>안양정</t>
  </si>
  <si>
    <t>위탁
(안양시궁도협회)</t>
  </si>
  <si>
    <t>위탁
(남양주시궁도연합회)</t>
  </si>
  <si>
    <t>용현정</t>
  </si>
  <si>
    <t>의정부시궁도협회</t>
  </si>
  <si>
    <t>신대레포츠공원
국궁장</t>
  </si>
  <si>
    <t>지산체육시설
국궁장</t>
  </si>
  <si>
    <t>안중레포츠공원
국궁장</t>
  </si>
  <si>
    <t>시흥정</t>
  </si>
  <si>
    <t>소래정</t>
  </si>
  <si>
    <t>팔탄 국궁장</t>
  </si>
  <si>
    <t>화성시(팔탄면)</t>
  </si>
  <si>
    <t>시립국궁장</t>
  </si>
  <si>
    <t>감악정</t>
  </si>
  <si>
    <t>태산정</t>
  </si>
  <si>
    <t>금능정</t>
  </si>
  <si>
    <t>설봉 국궁정</t>
  </si>
  <si>
    <t>위탁
(이천시 궁도협회)</t>
  </si>
  <si>
    <t>무호정</t>
  </si>
  <si>
    <t>안성시 궁도장</t>
  </si>
  <si>
    <t>위탁
(안성시궁도협회)</t>
  </si>
  <si>
    <t>대군정</t>
  </si>
  <si>
    <t>용호정</t>
  </si>
  <si>
    <t>청심정</t>
  </si>
  <si>
    <t>흥인정</t>
  </si>
  <si>
    <t>금당정</t>
  </si>
  <si>
    <t>금사체육공원 내</t>
  </si>
  <si>
    <t>오갑정</t>
  </si>
  <si>
    <t>'09년 준공</t>
  </si>
  <si>
    <t>가야정</t>
  </si>
  <si>
    <t>강천체육공원내</t>
  </si>
  <si>
    <t>대룡정</t>
  </si>
  <si>
    <t>대신체육공원내</t>
  </si>
  <si>
    <t>천양정</t>
  </si>
  <si>
    <t>가남체육공원
국궁장</t>
  </si>
  <si>
    <t>가남체육공원내</t>
  </si>
  <si>
    <t>동호정</t>
  </si>
  <si>
    <t>동안배수지 내</t>
  </si>
  <si>
    <t>양평정</t>
  </si>
  <si>
    <t>개군레포츠공원
축구장 부지 내</t>
  </si>
  <si>
    <t>학소정</t>
  </si>
  <si>
    <t>탄천스포츠센터
골프연습장</t>
  </si>
  <si>
    <t>위탁
(도시개발공사)</t>
  </si>
  <si>
    <t>성남종합스포츠센터
골프연습장</t>
  </si>
  <si>
    <t>스크린3</t>
  </si>
  <si>
    <t>안산 골프연습장</t>
  </si>
  <si>
    <t>광명 골프연습장</t>
  </si>
  <si>
    <t>청산 골프연습장</t>
  </si>
  <si>
    <t>인공암벽(실외)</t>
  </si>
  <si>
    <t>성남종합운동장
풋살장</t>
  </si>
  <si>
    <t>단대공원 
다목적운동장</t>
  </si>
  <si>
    <t>성남종합스포츠센터
인공암벽장</t>
  </si>
  <si>
    <t>성남종합스포츠센터
헬스장</t>
  </si>
  <si>
    <t>성남종합스포츠센터
라켓볼장</t>
  </si>
  <si>
    <t>성남종합스포츠센터
에어로빅/요가장</t>
  </si>
  <si>
    <t>인공암벽등반경기장</t>
  </si>
  <si>
    <t>고양도시
관리공사</t>
  </si>
  <si>
    <t>화정동 859</t>
  </si>
  <si>
    <t>공원관리과</t>
  </si>
  <si>
    <t>화정동 872</t>
  </si>
  <si>
    <t>행신동 1071</t>
  </si>
  <si>
    <t>고양시
(덕양구)</t>
  </si>
  <si>
    <t>중산동 1798</t>
  </si>
  <si>
    <t>주교동 296</t>
  </si>
  <si>
    <t>대자동 대자조절지</t>
  </si>
  <si>
    <t>선유동 520-7</t>
  </si>
  <si>
    <t>고양
도시관리공사</t>
  </si>
  <si>
    <t>환경에너지시설
풋살장</t>
  </si>
  <si>
    <t>덕이풋살장</t>
  </si>
  <si>
    <t>행주풋살장</t>
  </si>
  <si>
    <t>효자풋살장</t>
  </si>
  <si>
    <t>충장풋살장</t>
  </si>
  <si>
    <t>탄현공원풋살장</t>
  </si>
  <si>
    <t>목내동 472</t>
  </si>
  <si>
    <t>능안 론볼경기장</t>
  </si>
  <si>
    <t>사동 1313</t>
  </si>
  <si>
    <t>사동배수지</t>
  </si>
  <si>
    <t>화량유원지내</t>
  </si>
  <si>
    <t>화량
유원지내</t>
  </si>
  <si>
    <t>파크골프장</t>
  </si>
  <si>
    <t>용이풋살장</t>
  </si>
  <si>
    <t>그라운드골프장</t>
  </si>
  <si>
    <t>이충레포츠공원
그라운드골프장</t>
  </si>
  <si>
    <t>이충레포츠공원
소프트볼장</t>
  </si>
  <si>
    <t>안중레포츠공원
그라운드골프장</t>
  </si>
  <si>
    <t>안중레포츠공원
풋살장</t>
  </si>
  <si>
    <t xml:space="preserve">의정부시 체육로265-25 앞 </t>
  </si>
  <si>
    <t>자일풋살장</t>
  </si>
  <si>
    <t>호원족구장</t>
  </si>
  <si>
    <t>위탁(동체육회)</t>
  </si>
  <si>
    <t>거모4교 족구장</t>
  </si>
  <si>
    <t>조남동 풋살구장</t>
  </si>
  <si>
    <t>조남2교 족구장</t>
  </si>
  <si>
    <t>조남3교 족구장</t>
  </si>
  <si>
    <t>대야동 인공암벽장</t>
  </si>
  <si>
    <t>대야배수지 풋살장</t>
  </si>
  <si>
    <t>대야동 족구장</t>
  </si>
  <si>
    <t>과림동 풋살장</t>
  </si>
  <si>
    <t>포동 족구장</t>
  </si>
  <si>
    <t>장곡동 족구장</t>
  </si>
  <si>
    <t>중앙공원 인라인장</t>
  </si>
  <si>
    <t>정왕3동 게이트볼장</t>
  </si>
  <si>
    <t>정왕1동 게이트볼장</t>
  </si>
  <si>
    <t>포동 게이트볼장</t>
  </si>
  <si>
    <t>계수동 게이트볼장</t>
  </si>
  <si>
    <t>과림동 게이트볼장</t>
  </si>
  <si>
    <t>대한장애인론볼연맹
2012</t>
  </si>
  <si>
    <t>정왕동 호수공원내 설치</t>
  </si>
  <si>
    <t>연풍리 체육공원 
풋살장</t>
  </si>
  <si>
    <t>당동리 풋살구장</t>
  </si>
  <si>
    <t>운정건강공원1 풋살장</t>
  </si>
  <si>
    <t>운정건강공원1 인공암벽장</t>
  </si>
  <si>
    <t>운정파크골프장</t>
  </si>
  <si>
    <t>이천시 관고동 375-4외2</t>
  </si>
  <si>
    <t>이천시
인공암벽등반장</t>
  </si>
  <si>
    <t>이천시 관고동 373외</t>
  </si>
  <si>
    <t>히딩크 드림필드
(풋살장)</t>
  </si>
  <si>
    <t>설봉공원축구장을 히딩크 드림필드 구장으로 변경조성</t>
  </si>
  <si>
    <t>복합스포츠타운 
풋살장</t>
  </si>
  <si>
    <t>죽미인공암벽장
(실외)</t>
  </si>
  <si>
    <t>오산스포츠센터
 인공암벽장</t>
  </si>
  <si>
    <t>171
(13*15)</t>
  </si>
  <si>
    <t>사계절썰매장</t>
  </si>
  <si>
    <t>125
95</t>
  </si>
  <si>
    <t>인공암벽장(실외)</t>
  </si>
  <si>
    <t>신북체육문화센터 
풋살구장</t>
  </si>
  <si>
    <t>이동생태공원 
족구장</t>
  </si>
  <si>
    <t>이동생태공원 
풋살구장</t>
  </si>
  <si>
    <t>이동생태공원 부지 내 위치</t>
  </si>
  <si>
    <t>노인전용탁구장</t>
  </si>
  <si>
    <t>소흘국민체육센터 부지 내</t>
  </si>
  <si>
    <t>영중면풋살구장</t>
  </si>
  <si>
    <t>풋살구장(동교동)</t>
  </si>
  <si>
    <t>풋살구장(가산면)</t>
  </si>
  <si>
    <t>소흘읍 족구장</t>
  </si>
  <si>
    <t>내손약수체육시설</t>
  </si>
  <si>
    <t>족구,농구,배드민턴 각1면</t>
  </si>
  <si>
    <t>2015년 리모델링으로
그라운드골프장으로 
용도변경</t>
  </si>
  <si>
    <t>쉬자파크 
내 위치</t>
  </si>
  <si>
    <t>실내암벽장</t>
  </si>
  <si>
    <t>가평썰매장</t>
  </si>
  <si>
    <t>옥산근린공원 
풋살장</t>
  </si>
  <si>
    <t>춘천도시공사</t>
  </si>
  <si>
    <t>치악테니스장</t>
  </si>
  <si>
    <t>체육시설사업소</t>
  </si>
  <si>
    <t>문막섬강테니스장</t>
  </si>
  <si>
    <t>토사(3)+케미칼(3)</t>
  </si>
  <si>
    <t>강북테니스장</t>
  </si>
  <si>
    <t>주문진읍사무소</t>
  </si>
  <si>
    <t>케미칼(7)</t>
  </si>
  <si>
    <t>케미칼(2)</t>
  </si>
  <si>
    <t>도계테니스장</t>
  </si>
  <si>
    <t>위탁
(늑구리테니스협회)</t>
  </si>
  <si>
    <t>홍천테니스장</t>
  </si>
  <si>
    <t>케미칼8</t>
  </si>
  <si>
    <t>내촌테니스장</t>
  </si>
  <si>
    <t>내촌면</t>
  </si>
  <si>
    <t>케미칼2</t>
  </si>
  <si>
    <t>내면</t>
  </si>
  <si>
    <t>클레이1</t>
  </si>
  <si>
    <t>서석면</t>
  </si>
  <si>
    <t>케미칼1</t>
  </si>
  <si>
    <t>남면테니스장</t>
  </si>
  <si>
    <t>남면</t>
  </si>
  <si>
    <t>잿골테니스장</t>
  </si>
  <si>
    <t>위탁
(횡성군테니스협회)</t>
  </si>
  <si>
    <t>문화체육공원 테니스장</t>
  </si>
  <si>
    <t>공설테니스장</t>
  </si>
  <si>
    <t>위탁
(평창군테니스협회)</t>
  </si>
  <si>
    <t>정선군</t>
  </si>
  <si>
    <t>북평면 북평2리 63-2</t>
  </si>
  <si>
    <t>북평테니스장</t>
  </si>
  <si>
    <t>560-2671</t>
  </si>
  <si>
    <t>위탁
(북평테니스협회)</t>
  </si>
  <si>
    <t>21백만원</t>
  </si>
  <si>
    <t>41백만원</t>
  </si>
  <si>
    <t>10백만원</t>
  </si>
  <si>
    <t>임계테니스장</t>
  </si>
  <si>
    <t>위탁
(임계테니스협회)</t>
  </si>
  <si>
    <t>2003
(2009)</t>
  </si>
  <si>
    <t>450
(950)</t>
  </si>
  <si>
    <t>여량테니스장</t>
  </si>
  <si>
    <t>위탁
(여량테니스협회)</t>
  </si>
  <si>
    <t>정선종합경기장
테니스장</t>
  </si>
  <si>
    <t>위탁
(정선읍테니스협회)</t>
  </si>
  <si>
    <t>신동테니스장</t>
  </si>
  <si>
    <t>위탁
(신동테니스협회)</t>
  </si>
  <si>
    <t>예미테니스장</t>
  </si>
  <si>
    <t>위탁
(예미테니스협회)</t>
  </si>
  <si>
    <t>문곡테니스장</t>
  </si>
  <si>
    <t>위탁
(남면테니스협회)</t>
  </si>
  <si>
    <t>화암테니스장</t>
  </si>
  <si>
    <t>위탁
(화암테니스회)</t>
  </si>
  <si>
    <t>증산테니스장</t>
  </si>
  <si>
    <t>위탁
(증산테니스회)</t>
  </si>
  <si>
    <t>양구군
시설관리사업단</t>
  </si>
  <si>
    <t>인제군
(북면행정복지센터)</t>
  </si>
  <si>
    <t>케미컬4</t>
  </si>
  <si>
    <t>인제군
(기린면행정복지센터)</t>
  </si>
  <si>
    <t>케미컬2
인조잔디2</t>
  </si>
  <si>
    <t>남면생활체육공원 내
 테니스장</t>
  </si>
  <si>
    <t>인제군
(남면행정복지센터)</t>
  </si>
  <si>
    <t>인조잔디2
케미컬2</t>
  </si>
  <si>
    <t>인제군
(서화면행정복지센터)</t>
  </si>
  <si>
    <t>인조잔디1
케미컬2</t>
  </si>
  <si>
    <t>종합체육관</t>
  </si>
  <si>
    <t>교2동 408</t>
  </si>
  <si>
    <t>농구,배드민턴,
배구,탁구,핸드볼</t>
  </si>
  <si>
    <t>교2동630-20</t>
  </si>
  <si>
    <t>강릉
실내종합체육관</t>
  </si>
  <si>
    <t>120백만원</t>
  </si>
  <si>
    <t>교2동408</t>
  </si>
  <si>
    <t>주문진체육관</t>
  </si>
  <si>
    <t>핸드볼,배드민턴,
탁구등</t>
  </si>
  <si>
    <t>홍천군(태학리 305)</t>
  </si>
  <si>
    <t>철골철근         콘크리트</t>
  </si>
  <si>
    <t>철근 콘크리트
+철골조</t>
  </si>
  <si>
    <t>대관령 트레이닝센터</t>
  </si>
  <si>
    <t>배드민턴,배구, 족구,풋살</t>
  </si>
  <si>
    <t>정선읍 애산리 432-198</t>
  </si>
  <si>
    <t>정선종합경기장 
실내체육관</t>
  </si>
  <si>
    <t>핸드볼,배드민턴,농구,배구</t>
  </si>
  <si>
    <t>416백만원</t>
  </si>
  <si>
    <t>100백만원</t>
  </si>
  <si>
    <t>배구, 배드민턴, 탁구</t>
  </si>
  <si>
    <t>동송체육관</t>
  </si>
  <si>
    <t>배드민턴,탁구,배구</t>
  </si>
  <si>
    <t>와수체육관</t>
  </si>
  <si>
    <t>동송탁구장</t>
  </si>
  <si>
    <t>탁구,배드민턴,배구</t>
  </si>
  <si>
    <t>화강탁구장</t>
  </si>
  <si>
    <t>갈말탁구장</t>
  </si>
  <si>
    <t>화천체육관</t>
  </si>
  <si>
    <t>핸드볼, 배구,농구, 배드민턴,탁구</t>
  </si>
  <si>
    <t>양구실내탁구연습장</t>
  </si>
  <si>
    <t>일반철골/
판넬지붕</t>
  </si>
  <si>
    <t>접이식
의자</t>
  </si>
  <si>
    <t>펜싱훈련장</t>
  </si>
  <si>
    <t>춘천종합체육회관</t>
  </si>
  <si>
    <t>역도,레슬링,유도,
태권도,권투장</t>
  </si>
  <si>
    <t>엘리트체육관</t>
  </si>
  <si>
    <t>역도, 유도, 복싱</t>
  </si>
  <si>
    <t>강릉시 복싱체육관</t>
  </si>
  <si>
    <t>일반철골
구조</t>
  </si>
  <si>
    <t>홍천학생체육관</t>
  </si>
  <si>
    <t>홍천군(희망리 32)</t>
  </si>
  <si>
    <t>횡성읍 북천리 200-1</t>
  </si>
  <si>
    <t>다목적실내경기장</t>
  </si>
  <si>
    <t>횡성군(340-2900)</t>
  </si>
  <si>
    <t>군 역도연맹</t>
  </si>
  <si>
    <t>역도,유도,
탁구</t>
  </si>
  <si>
    <t>이동식</t>
  </si>
  <si>
    <t>380백만원</t>
  </si>
  <si>
    <t>무도회관</t>
  </si>
  <si>
    <t>철원군태권도협회</t>
  </si>
  <si>
    <t>역도워밍업장</t>
  </si>
  <si>
    <t>양구군 남면</t>
  </si>
  <si>
    <t>일반 건물식 3층</t>
  </si>
  <si>
    <t>역도, 펜싱</t>
  </si>
  <si>
    <t>용하체육관</t>
  </si>
  <si>
    <t>역도,유도</t>
  </si>
  <si>
    <t>봄내체육관</t>
  </si>
  <si>
    <t>25.1×118.1m</t>
  </si>
  <si>
    <t>배트민턴,탁구,
인공암벽</t>
  </si>
  <si>
    <t>샤워실, 탈의실</t>
  </si>
  <si>
    <t>원주드림체육관</t>
  </si>
  <si>
    <t>28x15x11m</t>
  </si>
  <si>
    <t>25mx11m</t>
  </si>
  <si>
    <t>33×48m</t>
  </si>
  <si>
    <t>탁구,배드민턴,유도,
태권도</t>
  </si>
  <si>
    <t>기계실, 방송실</t>
  </si>
  <si>
    <t>2012.3.23</t>
  </si>
  <si>
    <t>(구)함태초등학교
체육관</t>
  </si>
  <si>
    <t>태백국민체육센터</t>
  </si>
  <si>
    <t>위탁
(태백시 생활체육회)</t>
  </si>
  <si>
    <t>25m×17m</t>
  </si>
  <si>
    <t>홍천군국민체육센터</t>
  </si>
  <si>
    <t>27×35.8</t>
  </si>
  <si>
    <t>25m×27m폭/6레인</t>
  </si>
  <si>
    <t>피핀장,요가장,유도장</t>
  </si>
  <si>
    <t>사무실, 샤워실</t>
  </si>
  <si>
    <t>37×54×12m</t>
  </si>
  <si>
    <t>사무실,체력단련실,샤워실</t>
  </si>
  <si>
    <t>청일다목적
복지체육센터</t>
  </si>
  <si>
    <t>33×21</t>
  </si>
  <si>
    <t>농구,배구,
배드민턴 등</t>
  </si>
  <si>
    <t>둔내복합체육센터</t>
  </si>
  <si>
    <t>다목적실, 샤워실 등</t>
  </si>
  <si>
    <t>술샘체육관</t>
  </si>
  <si>
    <t>29.7m×23.7m</t>
  </si>
  <si>
    <t>사무실, 간이운동시설 등</t>
  </si>
  <si>
    <t>금강탁구장</t>
  </si>
  <si>
    <t>영월군 탁구협회</t>
  </si>
  <si>
    <t>23m×18m</t>
  </si>
  <si>
    <t>하늘샘체육관</t>
  </si>
  <si>
    <t>24m * 45m</t>
  </si>
  <si>
    <t>생활체육교실 2실</t>
  </si>
  <si>
    <t>한반도면 체육회관</t>
  </si>
  <si>
    <t>목욕장</t>
  </si>
  <si>
    <t>탁구, 핸드볼</t>
  </si>
  <si>
    <t>25×45×12m</t>
  </si>
  <si>
    <t>사내농어촌
복합체육회관</t>
  </si>
  <si>
    <t>DMZ체육관</t>
  </si>
  <si>
    <t>30×18m</t>
  </si>
  <si>
    <t>농구,배구,배드민턴,
태권도,유도 등</t>
  </si>
  <si>
    <t>스쿼시, 탁구, 
에어로빅</t>
  </si>
  <si>
    <t>55m*49m</t>
  </si>
  <si>
    <t>배드민턴, 탁구,농구, 족구 등</t>
  </si>
  <si>
    <t>서면 안보1리 게이트볼장</t>
  </si>
  <si>
    <t>근화동 게이트볼장</t>
  </si>
  <si>
    <t>20×16m</t>
  </si>
  <si>
    <t>동면 월곡리 게이트볼장</t>
  </si>
  <si>
    <t>단구동실내게이트볼장</t>
  </si>
  <si>
    <t>16x20x7.8m</t>
  </si>
  <si>
    <t>소초면수암3리
전천후게이트볼장</t>
  </si>
  <si>
    <t>15x20x5.2m</t>
  </si>
  <si>
    <t>호저면고산리
전천후게이트볼장</t>
  </si>
  <si>
    <t>15x20x5.7m</t>
  </si>
  <si>
    <t>단계동천곡공원
전천후게이트볼장</t>
  </si>
  <si>
    <t>15x20x7.4m</t>
  </si>
  <si>
    <t>무실동전천후게이트볼장</t>
  </si>
  <si>
    <t>18.1x22.6x6.5m</t>
  </si>
  <si>
    <t>문막읍전천후게이트볼장</t>
  </si>
  <si>
    <t>강릉실내게이트볼장</t>
  </si>
  <si>
    <t>위탁
(강릉게이트볼협회)</t>
  </si>
  <si>
    <t>위탁
(동해시게이트볼연합회)</t>
  </si>
  <si>
    <t>항골게이트볼장</t>
  </si>
  <si>
    <t>24×19×1면</t>
  </si>
  <si>
    <t>소도게이트볼장</t>
  </si>
  <si>
    <t>화전게이트볼장</t>
  </si>
  <si>
    <t>황연게이트볼장</t>
  </si>
  <si>
    <t>협심게이트볼장</t>
  </si>
  <si>
    <t>상장게이트볼장</t>
  </si>
  <si>
    <t>철암게이트볼장</t>
  </si>
  <si>
    <t>동점게이트볼장</t>
  </si>
  <si>
    <t>구문소게이트볼장</t>
  </si>
  <si>
    <t>문곡게이트볼장</t>
  </si>
  <si>
    <t>조양동게이트볼장</t>
  </si>
  <si>
    <t>사직전천후게이트볼장</t>
  </si>
  <si>
    <t>건지게이트볼장관리동</t>
  </si>
  <si>
    <t>22×18m</t>
  </si>
  <si>
    <t>노곡 하월산 게이트볼장</t>
  </si>
  <si>
    <t>도계읍 도계리 게이트볼장</t>
  </si>
  <si>
    <t>20×20m</t>
  </si>
  <si>
    <t>도계읍 고사리 게이트볼장</t>
  </si>
  <si>
    <t>도계 늑구 게이트볼장</t>
  </si>
  <si>
    <t>미로 하거노 게이트볼장</t>
  </si>
  <si>
    <t>남양 게이트볼장</t>
  </si>
  <si>
    <t>오분 게이트볼장</t>
  </si>
  <si>
    <t>교동 게이트볼장</t>
  </si>
  <si>
    <t>22x17m</t>
  </si>
  <si>
    <t>잿골실내게이트볼장(중앙)</t>
  </si>
  <si>
    <t>연봉실내게이트볼장</t>
  </si>
  <si>
    <t>자은실내게이트볼장</t>
  </si>
  <si>
    <t>도관실내게이트볼장</t>
  </si>
  <si>
    <t>속초실내게이트볼장</t>
  </si>
  <si>
    <t>상화계실내게이트볼장</t>
  </si>
  <si>
    <t>반곡실내게이트볼장</t>
  </si>
  <si>
    <t>성수실내게이트볼장</t>
  </si>
  <si>
    <t>시동실내게이트볼장</t>
  </si>
  <si>
    <t>철정1리 실내게이트볼장</t>
  </si>
  <si>
    <t>20×24m</t>
  </si>
  <si>
    <t>수하2리 실내게이트볼장</t>
  </si>
  <si>
    <t>20m×24m</t>
  </si>
  <si>
    <t>생곡2리 실내게이트볼장</t>
  </si>
  <si>
    <t>22.5m*17.5m</t>
  </si>
  <si>
    <t>철정2리 실내게이트볼장</t>
  </si>
  <si>
    <t>상오안리 실내게이트볼장</t>
  </si>
  <si>
    <t>23m*18m</t>
  </si>
  <si>
    <t>모곡2리 실내게이트볼장</t>
  </si>
  <si>
    <t>18.6m*28.2m</t>
  </si>
  <si>
    <t>와야1리 실내게이트볼장</t>
  </si>
  <si>
    <t>22×20m</t>
  </si>
  <si>
    <t>외삼포1리실내게이트볼장</t>
  </si>
  <si>
    <t>명동리 실내게이트볼장</t>
  </si>
  <si>
    <t>20×18m</t>
  </si>
  <si>
    <t>팔봉1리 실내게이트볼장</t>
  </si>
  <si>
    <t>23×19</t>
  </si>
  <si>
    <t>횡성실내게이트볼장
(게이트볼연합회)</t>
  </si>
  <si>
    <t>17x20</t>
  </si>
  <si>
    <t>위탁
(대관령면노인게이트볼회)</t>
  </si>
  <si>
    <t>운교1리전천후게이트볼장</t>
  </si>
  <si>
    <t>위탁
(운교1리게이트볼회)</t>
  </si>
  <si>
    <t>개수2리전천후게이트볼장</t>
  </si>
  <si>
    <t>위탁
(개수2리게이트볼회)</t>
  </si>
  <si>
    <t>위탁
(신동게이트볼회)</t>
  </si>
  <si>
    <t>위탁
(남면게이트볼회)</t>
  </si>
  <si>
    <t>여량게이트볼장</t>
  </si>
  <si>
    <t>위탁
(여량게이트볼회)</t>
  </si>
  <si>
    <t>임계게이트볼장</t>
  </si>
  <si>
    <t>위탁
(임계면게이트볼회)</t>
  </si>
  <si>
    <t>21×26m
15×20m</t>
  </si>
  <si>
    <t>정선읍게이트볼장</t>
  </si>
  <si>
    <t>위탁
(정선읍게이트볼회)</t>
  </si>
  <si>
    <t>15m×20m</t>
  </si>
  <si>
    <t>화암게이트볼장</t>
  </si>
  <si>
    <t>위탁
(화암게이트볼회)</t>
  </si>
  <si>
    <t>사북게이트볼장</t>
  </si>
  <si>
    <t>위탁
(사북게이트볼회)</t>
  </si>
  <si>
    <t>북평게이트볼장</t>
  </si>
  <si>
    <t>위탁
(북평게이트볼회)</t>
  </si>
  <si>
    <t>고한게이트볼장</t>
  </si>
  <si>
    <t>위탁
(고한게이트볼회)</t>
  </si>
  <si>
    <t>철원읍게이트볼장</t>
  </si>
  <si>
    <t>25×20×9.2m</t>
  </si>
  <si>
    <t>동촌리전천후게이트볼장</t>
  </si>
  <si>
    <t>간척리전천후게이트볼장</t>
  </si>
  <si>
    <t>서오지리전천후게이트볼장</t>
  </si>
  <si>
    <t>유촌리전천후게이트볼장</t>
  </si>
  <si>
    <t>인제군
(상남면행정복지센터)</t>
  </si>
  <si>
    <t>간성읍전천후게이트볼장</t>
  </si>
  <si>
    <t>고성군
(간성읍게이트볼연합회)</t>
  </si>
  <si>
    <t>19×24m</t>
  </si>
  <si>
    <t>인라인스케이트장
(생활체육공원내)</t>
  </si>
  <si>
    <t>콘크리트,    아스콘</t>
  </si>
  <si>
    <t>인라인경기장</t>
  </si>
  <si>
    <t>콘크리트+
코러씰 아스콘</t>
  </si>
  <si>
    <t>200
600</t>
  </si>
  <si>
    <t>6
8</t>
  </si>
  <si>
    <t>듀플렉스</t>
  </si>
  <si>
    <t>로울러스케이트장</t>
  </si>
  <si>
    <t>야외로울러스케이트장</t>
  </si>
  <si>
    <t>인라인스케이트장
(도심산림공원내)</t>
  </si>
  <si>
    <t>아크릴
포장</t>
  </si>
  <si>
    <t>철원롤러스케이트장</t>
  </si>
  <si>
    <t>정림롤러스케이트장</t>
  </si>
  <si>
    <t>강원도(본청)</t>
  </si>
  <si>
    <t>춘천파크골프장</t>
  </si>
  <si>
    <t>동해종합운동장내
육상보조트랙</t>
  </si>
  <si>
    <t>동해종합운동장내
풋살경기장</t>
  </si>
  <si>
    <t>2007
2015</t>
  </si>
  <si>
    <t>동해종합운동장내
농구장</t>
  </si>
  <si>
    <t>동해종합운동장내
족구장</t>
  </si>
  <si>
    <t>동해종합운동장내
배드민턴장</t>
  </si>
  <si>
    <t>태백볼링장</t>
  </si>
  <si>
    <t>8레인</t>
  </si>
  <si>
    <t>위탁
(속초족구협회)</t>
  </si>
  <si>
    <t>속초공설운동장내
풋살경기장</t>
  </si>
  <si>
    <t>위탁
(속초축구협회)</t>
  </si>
  <si>
    <t>속초종합경기장내
풋살경기장</t>
  </si>
  <si>
    <t>종합운동장족구장</t>
  </si>
  <si>
    <t>족구연합회</t>
  </si>
  <si>
    <t>진주풋살경기장</t>
  </si>
  <si>
    <t>풋살연합회</t>
  </si>
  <si>
    <t>근덕풋살경기장</t>
  </si>
  <si>
    <t>임원풋살경기장</t>
  </si>
  <si>
    <t>사직풋살경기장</t>
  </si>
  <si>
    <t>홍천족구장</t>
  </si>
  <si>
    <t>홍천인공암벽장</t>
  </si>
  <si>
    <t>잿골1풋살경기장</t>
  </si>
  <si>
    <t>잿골2풋살경기장</t>
  </si>
  <si>
    <t>잿골3풋살경기장</t>
  </si>
  <si>
    <t>내면풋살경기장</t>
  </si>
  <si>
    <t>동면풋살경기장</t>
  </si>
  <si>
    <t>횡성종합운동장내
풋살경기장</t>
  </si>
  <si>
    <t>횡성종합운동장내
족구장</t>
  </si>
  <si>
    <t>하늘샘구장</t>
  </si>
  <si>
    <t>스포츠파크 풋살장</t>
  </si>
  <si>
    <t>스포츠파크 족구장</t>
  </si>
  <si>
    <t>스포츠파크 농구장</t>
  </si>
  <si>
    <t>영월그라운드골프장</t>
  </si>
  <si>
    <t>연당초등학교 풋살장</t>
  </si>
  <si>
    <t>봉래중학교 풋살장</t>
  </si>
  <si>
    <t>마차초등학교 풋살장</t>
  </si>
  <si>
    <t>옥동중학교 풋살장</t>
  </si>
  <si>
    <t>무릉초등학교 풋살장</t>
  </si>
  <si>
    <t>주천고등학교 풋살장</t>
  </si>
  <si>
    <t>영월공업고등학교 풋살장</t>
  </si>
  <si>
    <t>덕포 풋살장</t>
  </si>
  <si>
    <t>하리 실내풋살장</t>
  </si>
  <si>
    <t>인제그라운드 골프장</t>
  </si>
  <si>
    <t>현남면풋살구장</t>
  </si>
  <si>
    <t>현북면풋살구장</t>
  </si>
  <si>
    <t>강현풋살구장</t>
  </si>
  <si>
    <t>양양읍풋살구장</t>
  </si>
  <si>
    <t>서면풋살구장</t>
  </si>
  <si>
    <t>BMX 경기장</t>
  </si>
  <si>
    <t>양양MTB경기장</t>
  </si>
  <si>
    <t>한국산악자전거연맹
(2015)</t>
  </si>
  <si>
    <t>사직동 808</t>
  </si>
  <si>
    <t>청주종합경기장</t>
  </si>
  <si>
    <t>문화예술체육회관 220-4619</t>
  </si>
  <si>
    <t>육상연맹,축구협회</t>
  </si>
  <si>
    <t>2003-2004</t>
  </si>
  <si>
    <t>1600 lux</t>
  </si>
  <si>
    <t>통합</t>
  </si>
  <si>
    <t>멀리뛰기</t>
  </si>
  <si>
    <t>높이뛰기</t>
  </si>
  <si>
    <t>내수면 덕암리 산11-1</t>
  </si>
  <si>
    <t>내수공설운동장</t>
  </si>
  <si>
    <t>생활체육협의회 251-3581</t>
  </si>
  <si>
    <t>www.puru.net</t>
  </si>
  <si>
    <t>청주시시설관리공단</t>
  </si>
  <si>
    <t>지역주민</t>
  </si>
  <si>
    <t>계딘식</t>
  </si>
  <si>
    <t>토성잔디</t>
  </si>
  <si>
    <t>위탁(생체협)</t>
  </si>
  <si>
    <t>충주시</t>
  </si>
  <si>
    <t>교현동 500</t>
  </si>
  <si>
    <t>충주종합운동장</t>
  </si>
  <si>
    <t>체육시설관리소 850-5696</t>
  </si>
  <si>
    <t>www.chungju.chungbuk.kr</t>
  </si>
  <si>
    <t>스텐드</t>
  </si>
  <si>
    <t>타워조명 2개소</t>
  </si>
  <si>
    <t>화산동 1번지</t>
  </si>
  <si>
    <t>제천종합운동장</t>
  </si>
  <si>
    <t>문화체육시설관리소 640-4056</t>
  </si>
  <si>
    <t>www.okjc.net</t>
  </si>
  <si>
    <t>청풍면 물태리 103</t>
  </si>
  <si>
    <t>청풍공설운동장</t>
  </si>
  <si>
    <t>문화관광과 640-5682</t>
  </si>
  <si>
    <t>보은군</t>
  </si>
  <si>
    <t>보은읍 이평리 42</t>
  </si>
  <si>
    <t>보은공설운동장</t>
  </si>
  <si>
    <t>문화관광과 540-3382</t>
  </si>
  <si>
    <t>www.boeun.go.kr</t>
  </si>
  <si>
    <t>몬도
(천연탄성고무)</t>
  </si>
  <si>
    <t>보은전천후보조육상경기장</t>
  </si>
  <si>
    <t>시설관리사업소</t>
  </si>
  <si>
    <t>옥천 문정 390</t>
  </si>
  <si>
    <t>옥천공설운동장</t>
  </si>
  <si>
    <t>문화공보과 730-3254</t>
  </si>
  <si>
    <t>www.oc.go.kr</t>
  </si>
  <si>
    <t>영동읍 매천리 110-1</t>
  </si>
  <si>
    <t>영동군민운동장</t>
  </si>
  <si>
    <t>문화공보과 740-3235</t>
  </si>
  <si>
    <t>www.yeongdong.go.kr</t>
  </si>
  <si>
    <t xml:space="preserve">육상경기부 등 </t>
  </si>
  <si>
    <t>영동군테니스연합회</t>
  </si>
  <si>
    <t>진천군</t>
  </si>
  <si>
    <t>진천선수촌
옥외 육상장</t>
  </si>
  <si>
    <t>선수촌관리팀</t>
  </si>
  <si>
    <t>교성리 74</t>
  </si>
  <si>
    <t>생거진천종합운동장</t>
  </si>
  <si>
    <t>문화체육과 539-3252</t>
  </si>
  <si>
    <t>www.jincheon.go.kr</t>
  </si>
  <si>
    <t>진천군육상실업팀</t>
  </si>
  <si>
    <t>본부스탠드,사무실,화장실,갱의실,관리실,창고 등</t>
  </si>
  <si>
    <t>배구장</t>
  </si>
  <si>
    <t>필드내</t>
  </si>
  <si>
    <t>괴산군</t>
  </si>
  <si>
    <t>괴산읍 서부리177</t>
  </si>
  <si>
    <t>괴산공설운동장</t>
  </si>
  <si>
    <t>문화관광과 832-2421</t>
  </si>
  <si>
    <t>www.cbgs.net</t>
  </si>
  <si>
    <t>롤러장 1면 450</t>
  </si>
  <si>
    <t>음성군</t>
  </si>
  <si>
    <t>음성읍 읍내리 470-1</t>
  </si>
  <si>
    <t>음성종합운동장</t>
  </si>
  <si>
    <t>문화공보과 871-3075</t>
  </si>
  <si>
    <t>www.es21.net</t>
  </si>
  <si>
    <t>음성군청, 음성고교 육상팀</t>
  </si>
  <si>
    <t>싸이클경기장</t>
  </si>
  <si>
    <t>금왕체육공원
운동장</t>
  </si>
  <si>
    <t>단양군</t>
  </si>
  <si>
    <t>별곡리15-6</t>
  </si>
  <si>
    <t>단양공설운동장</t>
  </si>
  <si>
    <t>위민홍보실 420-3123</t>
  </si>
  <si>
    <t>www.dy21.net</t>
  </si>
  <si>
    <t>의자식 및 스탠드</t>
  </si>
  <si>
    <t>용정축구공원
축구장</t>
  </si>
  <si>
    <t>청주시설관리공단</t>
  </si>
  <si>
    <t>야외시설</t>
  </si>
  <si>
    <t>가덕생활체육공원 축구장</t>
  </si>
  <si>
    <t>강내생활체육공원 축구장</t>
  </si>
  <si>
    <t>흥덕축구공원축구장</t>
  </si>
  <si>
    <t>탄금 축구장</t>
  </si>
  <si>
    <t>충주시 시설관리공단</t>
  </si>
  <si>
    <t>증평읍 송산리 169-9</t>
  </si>
  <si>
    <t>삼탄 잔디구장</t>
  </si>
  <si>
    <t>충주시
(산척면)</t>
  </si>
  <si>
    <t>수안보생활체육공원 축구장</t>
  </si>
  <si>
    <t>수안보생활체육공원 
다목적구장</t>
  </si>
  <si>
    <t>주덕 다목적구장</t>
  </si>
  <si>
    <t>충주시
(주덕읍)</t>
  </si>
  <si>
    <t>앙성생활체육공원 축구장</t>
  </si>
  <si>
    <t>충주시
(앙성면)</t>
  </si>
  <si>
    <t>제천시 축구센터</t>
  </si>
  <si>
    <t>봉양건강축구캠프장</t>
  </si>
  <si>
    <t>인조잔디구장</t>
  </si>
  <si>
    <t>A구장</t>
  </si>
  <si>
    <t xml:space="preserve"> 철근콘크리트조</t>
  </si>
  <si>
    <t>B구장</t>
  </si>
  <si>
    <t>구병산 천연잔디구장</t>
  </si>
  <si>
    <t>증평군</t>
  </si>
  <si>
    <t>증평시민공원
잔디구장</t>
  </si>
  <si>
    <t>역사테마공원
축구장</t>
  </si>
  <si>
    <t>광혜원 운동장</t>
  </si>
  <si>
    <t>광혜원공단</t>
  </si>
  <si>
    <t>혁신도시 유소년 축구장</t>
  </si>
  <si>
    <t>괴강관광지
축구장</t>
  </si>
  <si>
    <t>삼성생활체육공원축구장</t>
  </si>
  <si>
    <t>대소생활체육공원축구장</t>
  </si>
  <si>
    <t>매포생활체육공원
축구장</t>
  </si>
  <si>
    <t>단성생활체육공원
축구장</t>
  </si>
  <si>
    <t>대강생활체육공원
축구장</t>
  </si>
  <si>
    <t>별곡지구 생활체육공원
축구장</t>
  </si>
  <si>
    <t>적성체육공원
축구장</t>
  </si>
  <si>
    <t>청주야구장</t>
  </si>
  <si>
    <t>금천동 327번지</t>
  </si>
  <si>
    <t>청주국제테니스장</t>
  </si>
  <si>
    <t>체육회 273-6662</t>
  </si>
  <si>
    <t>외부</t>
  </si>
  <si>
    <t>송정동 산10-1번지</t>
  </si>
  <si>
    <t>청주 솔밭정구장</t>
  </si>
  <si>
    <t>400-500LUX</t>
  </si>
  <si>
    <t>청원 공설테니스장</t>
  </si>
  <si>
    <t>클레이
인조잔디</t>
  </si>
  <si>
    <t>강내생활체육공원 테니스장</t>
  </si>
  <si>
    <t>탄금테니스장(B)</t>
  </si>
  <si>
    <t>클레이
하 드</t>
  </si>
  <si>
    <t>장애인
론볼 및 테니스장</t>
  </si>
  <si>
    <t>환경과</t>
  </si>
  <si>
    <t>크레이(황토)</t>
  </si>
  <si>
    <t>친환경야외단지
체육시설</t>
  </si>
  <si>
    <t>제천시 화산동 128-1</t>
  </si>
  <si>
    <t>제천정구장</t>
  </si>
  <si>
    <t>위탁(정구연맹)</t>
  </si>
  <si>
    <t>제천테니스장</t>
  </si>
  <si>
    <t>고암체육공원
테니스장</t>
  </si>
  <si>
    <t>신백체육공원
테니스장</t>
  </si>
  <si>
    <t>하소체육공원
테니스장</t>
  </si>
  <si>
    <t>보은 테니스장</t>
  </si>
  <si>
    <t>앙투카
데코터프
소성토</t>
  </si>
  <si>
    <t>옥천읍 테니스장</t>
  </si>
  <si>
    <t>클레이코트</t>
  </si>
  <si>
    <t>실내테니스장</t>
  </si>
  <si>
    <t>영동 테니스장</t>
  </si>
  <si>
    <t>위탁
(영동군테니스협회)</t>
  </si>
  <si>
    <t>영동군민정구장</t>
  </si>
  <si>
    <t>위탁
(영동군정구연합회)</t>
  </si>
  <si>
    <t>증평 테니스장</t>
  </si>
  <si>
    <t>반탄테니스장</t>
  </si>
  <si>
    <t>실외 테니스/정구장</t>
  </si>
  <si>
    <t>진천선수촌 관리팀</t>
  </si>
  <si>
    <t>케미컬코트 4
 하드코트 6</t>
  </si>
  <si>
    <t>진천읍 장관리 697-1</t>
  </si>
  <si>
    <t>진천 공설테니스장</t>
  </si>
  <si>
    <t>마사토  3</t>
  </si>
  <si>
    <t>400Lux</t>
  </si>
  <si>
    <t>450W/20개, 1000W/20개</t>
  </si>
  <si>
    <t>음성읍 읍내리 769-1</t>
  </si>
  <si>
    <t>음성 테니스장</t>
  </si>
  <si>
    <t>문화공보과(871-3075)</t>
  </si>
  <si>
    <t>클레이
케미컬</t>
  </si>
  <si>
    <t>금왕생활체육공원테니스장</t>
  </si>
  <si>
    <t>앙투카
인조잔디</t>
  </si>
  <si>
    <t>전천후 정구 테니스장</t>
  </si>
  <si>
    <t>음성 종합운동장
부지 내 위치</t>
  </si>
  <si>
    <t>삼성생활체육공원테니스장</t>
  </si>
  <si>
    <t>삼성생활체육공원부지내위치</t>
  </si>
  <si>
    <t>대소생활체육공원테니스장</t>
  </si>
  <si>
    <t>대소생활체육공원
부지내 위치</t>
  </si>
  <si>
    <t>별곡리 9-5</t>
  </si>
  <si>
    <t>단양 공설정구장</t>
  </si>
  <si>
    <t>정구협회 423-2366</t>
  </si>
  <si>
    <t>위탁
(단양군정구연맹)</t>
  </si>
  <si>
    <t>단양 테니스장</t>
  </si>
  <si>
    <t>위탁
(단양군테니스연맹)</t>
  </si>
  <si>
    <t>충북</t>
  </si>
  <si>
    <t>증평인삼씨름훈련장</t>
  </si>
  <si>
    <t>지름16m</t>
  </si>
  <si>
    <t>청주체육관</t>
  </si>
  <si>
    <t>농구,배구,태권도</t>
  </si>
  <si>
    <t>목재
(후로링)</t>
  </si>
  <si>
    <t>배드민턴·태권도장</t>
  </si>
  <si>
    <t>배드민턴, 태권도</t>
  </si>
  <si>
    <t>오창 스포츠센터</t>
  </si>
  <si>
    <t>배구,농구,
배드민턴,탁구</t>
  </si>
  <si>
    <t>연수동 440번지</t>
  </si>
  <si>
    <t>충주 체육관</t>
  </si>
  <si>
    <t>직팔각형</t>
  </si>
  <si>
    <t>배드민턴,핸드볼,
농구,배구,</t>
  </si>
  <si>
    <t>2개소</t>
  </si>
  <si>
    <t>호암 스포츠센터</t>
  </si>
  <si>
    <t>농구,배구,배드민턴,
태권도,핸드볼,탁구</t>
  </si>
  <si>
    <t>고무용
탄성바닥재</t>
  </si>
  <si>
    <t>농구(실외)</t>
  </si>
  <si>
    <t>우레탄코트</t>
  </si>
  <si>
    <t>호암제2체육관</t>
  </si>
  <si>
    <t>배드민턴, 탁구
게이트볼</t>
  </si>
  <si>
    <t xml:space="preserve">목재(후로링)
인조잔디 </t>
  </si>
  <si>
    <t>39
39</t>
  </si>
  <si>
    <t>58
72</t>
  </si>
  <si>
    <t>14
8</t>
  </si>
  <si>
    <t>제천 체육관</t>
  </si>
  <si>
    <t>회관식</t>
  </si>
  <si>
    <t>배구,농구,
핸드볼,배드민턴</t>
  </si>
  <si>
    <t>제천 배드민턴경기장</t>
  </si>
  <si>
    <t>돔형</t>
  </si>
  <si>
    <t>배드민턴, 배구, 
농구, 핸드볼</t>
  </si>
  <si>
    <t>의림지다목적체육관</t>
  </si>
  <si>
    <t>위탁
(제천시족구협회)</t>
  </si>
  <si>
    <t>족구, 배드민턴</t>
  </si>
  <si>
    <t>옥천체육센터</t>
  </si>
  <si>
    <t>옥천군 생활체육관</t>
  </si>
  <si>
    <t>일반 건물식</t>
  </si>
  <si>
    <t>선수촌 다목적체육관</t>
  </si>
  <si>
    <t xml:space="preserve">증평읍 증평리 479 </t>
  </si>
  <si>
    <t>음성 실내체육관</t>
  </si>
  <si>
    <t>남궁유도회관</t>
  </si>
  <si>
    <t>위탁
(충청북도유도회)</t>
  </si>
  <si>
    <t>유도협회</t>
  </si>
  <si>
    <t>매트</t>
  </si>
  <si>
    <t>장충동2가200-102</t>
  </si>
  <si>
    <t>청주유도회관</t>
  </si>
  <si>
    <t>남원시 문화관광과(620-6254)</t>
  </si>
  <si>
    <t>2명</t>
  </si>
  <si>
    <t>남원시청 복싱팀</t>
  </si>
  <si>
    <t>950 lx</t>
  </si>
  <si>
    <t>토사, 조명시설</t>
  </si>
  <si>
    <t>충북스포츠센터</t>
  </si>
  <si>
    <t>위탁
(충청북도체육회)</t>
  </si>
  <si>
    <t>구기종목 및 역도등 8개종목 훈련장</t>
  </si>
  <si>
    <t>27×48×9m</t>
  </si>
  <si>
    <t>핸드볼,배구,
태권도</t>
  </si>
  <si>
    <t>충북체육회관
체육관</t>
  </si>
  <si>
    <t>충청북도</t>
  </si>
  <si>
    <t>25m×11m
6×7m</t>
  </si>
  <si>
    <t>내수국민체육센터</t>
  </si>
  <si>
    <t>20.2×35m</t>
  </si>
  <si>
    <t>배구,탁구
배드민턴</t>
  </si>
  <si>
    <t>25m×12.7m
12.9m×7.5m</t>
  </si>
  <si>
    <t>에어로빅,족구,농구</t>
  </si>
  <si>
    <t>20×33×17m</t>
  </si>
  <si>
    <t>배구,농구,핸드볼
태권도,배드민턴</t>
  </si>
  <si>
    <t>주민생활시설
(취미실,청소년실)</t>
  </si>
  <si>
    <t>올림픽스포츠센터</t>
  </si>
  <si>
    <t>25m×15m
11m×7m</t>
  </si>
  <si>
    <t>스쿼시,태권도
에어로빅,골프</t>
  </si>
  <si>
    <t>보은국민체육센터</t>
  </si>
  <si>
    <t>29×44×16</t>
  </si>
  <si>
    <t>25×13
10×4</t>
  </si>
  <si>
    <t>27×47×17m</t>
  </si>
  <si>
    <t>공연,다목적실</t>
  </si>
  <si>
    <t>문화체육센터</t>
  </si>
  <si>
    <t>(유도)</t>
  </si>
  <si>
    <t>13×20m</t>
  </si>
  <si>
    <t>탁구, 유도</t>
  </si>
  <si>
    <t>영동체육관</t>
  </si>
  <si>
    <t>27×47×22m</t>
  </si>
  <si>
    <t>증평종합스포츠센터</t>
  </si>
  <si>
    <t>28×45×17m</t>
  </si>
  <si>
    <t>배구,농구</t>
  </si>
  <si>
    <t>주민생활시설
(탁구,다용도실)</t>
  </si>
  <si>
    <t>대소국민체육센터</t>
  </si>
  <si>
    <t>35X31X15m</t>
  </si>
  <si>
    <t>배드민턴, 농구,
 핸드볼, 배구</t>
  </si>
  <si>
    <t>헬스장, 다목적실,
회의실</t>
  </si>
  <si>
    <t>삼성생활체육공원
체육관</t>
  </si>
  <si>
    <t>농민문화체육센터
(화랑관)</t>
  </si>
  <si>
    <t>24×46×17m</t>
  </si>
  <si>
    <t>핸드볼,농구,
탁구,태권도</t>
  </si>
  <si>
    <t>특별교부세</t>
  </si>
  <si>
    <t>공연장,다목적실
교양강좌실</t>
  </si>
  <si>
    <t>1KW</t>
  </si>
  <si>
    <t>관람석조명 400W</t>
  </si>
  <si>
    <t>괴산문화체육센터</t>
  </si>
  <si>
    <t>27×47×12m</t>
  </si>
  <si>
    <t>축구장,테니스장
게이트볼장,농구장</t>
  </si>
  <si>
    <t>1 (4800㎜×1850㎜)</t>
  </si>
  <si>
    <t>750 ~1100 LUX</t>
  </si>
  <si>
    <t>괴산국민체육센터</t>
  </si>
  <si>
    <t>32×40×11.7m</t>
  </si>
  <si>
    <t>배드민턴,농구,
클라이밍</t>
  </si>
  <si>
    <t>실내골프연습장,탁구장,
스쿼시장,에어로빅장</t>
  </si>
  <si>
    <t>단양다목적체육관</t>
  </si>
  <si>
    <t>24×30×10m</t>
  </si>
  <si>
    <t>골프연습장,검도,
탁구연습장</t>
  </si>
  <si>
    <t>27×38×11m</t>
  </si>
  <si>
    <t>2002. 4.4 -9.30.</t>
  </si>
  <si>
    <t>단양국민체육센터</t>
  </si>
  <si>
    <t>43.6×31×20</t>
  </si>
  <si>
    <t>배구, 탁구, 
배드민턴</t>
  </si>
  <si>
    <t>다목적실, 생활체조실</t>
  </si>
  <si>
    <t>청주 전천후게이트볼장</t>
  </si>
  <si>
    <t>청주시
(청주내덕노인복지관)</t>
  </si>
  <si>
    <t>20.5×50×6m</t>
  </si>
  <si>
    <t>24.5×19.5×6m</t>
  </si>
  <si>
    <t>24.9×20×6m</t>
  </si>
  <si>
    <t>내수읍 전천후게이트볼장</t>
  </si>
  <si>
    <t>강외면 전천후게이트볼장</t>
  </si>
  <si>
    <t>남이면 전천후게이트볼장</t>
  </si>
  <si>
    <t>24.9×20×6</t>
  </si>
  <si>
    <t>가덕생활체육공원 게이트볼장</t>
  </si>
  <si>
    <t>24×18</t>
  </si>
  <si>
    <t>오창다목적체육관 게이트볼장</t>
  </si>
  <si>
    <t>연수 게이트볼장</t>
  </si>
  <si>
    <t>15x20x5m</t>
  </si>
  <si>
    <t>기곡 게이트볼장</t>
  </si>
  <si>
    <t>주덕 게이트볼장</t>
  </si>
  <si>
    <t>수안보게이트볼장</t>
  </si>
  <si>
    <t>산척게이트볼장</t>
  </si>
  <si>
    <t>단월게이트볼장</t>
  </si>
  <si>
    <t>사천게이트볼장</t>
  </si>
  <si>
    <t>제천체육관게이트볼장</t>
  </si>
  <si>
    <t>제천 전천후게이트볼장</t>
  </si>
  <si>
    <t>위탁
(제천시게이트볼연합회)</t>
  </si>
  <si>
    <t>19×24×10m</t>
  </si>
  <si>
    <t>금성 전천후게이트볼장</t>
  </si>
  <si>
    <t>22×17×6m</t>
  </si>
  <si>
    <t>수산 전천후게이트볼장</t>
  </si>
  <si>
    <t>송학 전천후게이트볼장</t>
  </si>
  <si>
    <t>덕산 전천후게이트볼장</t>
  </si>
  <si>
    <t>19×24×7m</t>
  </si>
  <si>
    <t>산곡 전천후게이트볼장</t>
  </si>
  <si>
    <t>청풍 전천후게이트볼장</t>
  </si>
  <si>
    <t>백운 전천후게이트볼장</t>
  </si>
  <si>
    <t>한수 전천후게이트볼장</t>
  </si>
  <si>
    <t>19×24×8m</t>
  </si>
  <si>
    <t>신백 전천후게이트볼장</t>
  </si>
  <si>
    <t>삼승면 전천후게이트볼장</t>
  </si>
  <si>
    <t>22×17×6</t>
  </si>
  <si>
    <t>수한면 전천후게이트볼장</t>
  </si>
  <si>
    <t>산외면 전천후게이트볼장</t>
  </si>
  <si>
    <t>보은 전천후게이트볼장</t>
  </si>
  <si>
    <t>22×17×9</t>
  </si>
  <si>
    <t>마로면 전천후게이트볼장</t>
  </si>
  <si>
    <t>회인면 전천후게이트볼장</t>
  </si>
  <si>
    <t>내북면 전천후게이트볼장</t>
  </si>
  <si>
    <t>속리산면 전천후게이트볼장</t>
  </si>
  <si>
    <t>20×15×6</t>
  </si>
  <si>
    <t>탄부면 전천후게이트볼장</t>
  </si>
  <si>
    <t>봉비리 전천후게이트볼장</t>
  </si>
  <si>
    <t>20×15×5</t>
  </si>
  <si>
    <t>보은 중동 전천후게이트볼장</t>
  </si>
  <si>
    <t>안내 전천후게이트볼장</t>
  </si>
  <si>
    <t>20×16×5</t>
  </si>
  <si>
    <t>동이 전천후게이트볼장</t>
  </si>
  <si>
    <t>24×19×5</t>
  </si>
  <si>
    <t>월외리 전천후게이트볼장</t>
  </si>
  <si>
    <t>군서 전천후게이트볼장</t>
  </si>
  <si>
    <t>공설 전천후게이트볼장</t>
  </si>
  <si>
    <t>이원 전천후게이트볼장</t>
  </si>
  <si>
    <t>군북전천후게이트볼장</t>
  </si>
  <si>
    <t>20×15×3</t>
  </si>
  <si>
    <t>안남 전천후게이트볼장</t>
  </si>
  <si>
    <t>청성 전천후게이트볼장</t>
  </si>
  <si>
    <t>노인복지회관 게이트볼장</t>
  </si>
  <si>
    <t>황간면 전천후게이트볼장</t>
  </si>
  <si>
    <t>24×18×5.7m</t>
  </si>
  <si>
    <t>용화면 전천후게이트볼장</t>
  </si>
  <si>
    <t>심천면 초강리 전천후게이트볼장</t>
  </si>
  <si>
    <t>24×20×5.7m</t>
  </si>
  <si>
    <t>심천면 심천리 전천후게이트볼장</t>
  </si>
  <si>
    <t>용산면 전천후게이트볼장</t>
  </si>
  <si>
    <t>26×19×5.8m</t>
  </si>
  <si>
    <t>양산면 전천후게이트볼장</t>
  </si>
  <si>
    <t>24×18×5.2m</t>
  </si>
  <si>
    <t>상촌면 전천후게이트볼장</t>
  </si>
  <si>
    <t>학산면 전천후게이트볼장</t>
  </si>
  <si>
    <t>매곡면 전천후게이트볼장</t>
  </si>
  <si>
    <t>실내 1면
실외 1면</t>
  </si>
  <si>
    <t>추풍령면 전천후게이트볼장</t>
  </si>
  <si>
    <t>영동 전천후게이트볼장</t>
  </si>
  <si>
    <t>23X18m</t>
  </si>
  <si>
    <t>실내 4면</t>
  </si>
  <si>
    <t>석곡리전천후게아트볼장</t>
  </si>
  <si>
    <t>19.60x19.30</t>
  </si>
  <si>
    <t>증평전천후게이트볼장</t>
  </si>
  <si>
    <t>21×17m</t>
  </si>
  <si>
    <t>실내2면</t>
  </si>
  <si>
    <t>송정리 실내게이트볼장
(송정리)</t>
  </si>
  <si>
    <t>실내1면</t>
  </si>
  <si>
    <t>초평 전천후게이트볼장</t>
  </si>
  <si>
    <t>덕산게이트볼장</t>
  </si>
  <si>
    <t>사석게이트볼장</t>
  </si>
  <si>
    <t>광혜원게이트볼장</t>
  </si>
  <si>
    <t>화풍이월 생활체육공원 
게이트볼장</t>
  </si>
  <si>
    <t>백곡생활체육공원게이트볼장</t>
  </si>
  <si>
    <t>19×25</t>
  </si>
  <si>
    <t>괴산 전천후게이트볼장</t>
  </si>
  <si>
    <t>사리면 전천후게이트볼장</t>
  </si>
  <si>
    <t>23.5×17×5</t>
  </si>
  <si>
    <t>청안면 전천후게이트볼장</t>
  </si>
  <si>
    <t>신기 전천후게이트볼장</t>
  </si>
  <si>
    <t>연풍 전천후게이트볼장</t>
  </si>
  <si>
    <t>장연 전천후게이트볼장</t>
  </si>
  <si>
    <t>청천 전천후게이트볼장</t>
  </si>
  <si>
    <t>부흥전천후게이트볼장</t>
  </si>
  <si>
    <t>21×17</t>
  </si>
  <si>
    <t>음성 전천후게이트볼장</t>
  </si>
  <si>
    <t>20×15×6.5m</t>
  </si>
  <si>
    <t>맹동 전천후게이트볼장</t>
  </si>
  <si>
    <t>대소 전천후게이트볼장</t>
  </si>
  <si>
    <t>24×19×6.5m</t>
  </si>
  <si>
    <t>삼성 전천후게이트볼장</t>
  </si>
  <si>
    <t>23×19×6.5m</t>
  </si>
  <si>
    <t>소이 전천후게이트볼장</t>
  </si>
  <si>
    <t>원남 전천후게이트볼장</t>
  </si>
  <si>
    <t>22×17×5m</t>
  </si>
  <si>
    <t>생극전천후게이트볼장</t>
  </si>
  <si>
    <t>24×19×5m</t>
  </si>
  <si>
    <t>금왕전천후게이트볼장</t>
  </si>
  <si>
    <t>20×15×7.4m</t>
  </si>
  <si>
    <t>덕생전천후게이트볼장</t>
  </si>
  <si>
    <t>가곡 전천후게이트볼장</t>
  </si>
  <si>
    <t>21×19</t>
  </si>
  <si>
    <t>별곡 전천후게이트볼장</t>
  </si>
  <si>
    <t>21×27</t>
  </si>
  <si>
    <t>상진 전천후게이트볼장</t>
  </si>
  <si>
    <t>평동 전천후게이트볼장</t>
  </si>
  <si>
    <t>임현 전천후게이트볼장</t>
  </si>
  <si>
    <t>적성 전천후게이트볼장</t>
  </si>
  <si>
    <t>대강 전천후게이트볼장</t>
  </si>
  <si>
    <t>별방 전천후게이트볼장</t>
  </si>
  <si>
    <t>단성 전천후게이트볼장</t>
  </si>
  <si>
    <t>가평 전천후게이트볼장</t>
  </si>
  <si>
    <t>19x23.8</t>
  </si>
  <si>
    <t>사직동 788</t>
  </si>
  <si>
    <t>청주 실내수영장</t>
  </si>
  <si>
    <t>시민,수영연맹</t>
  </si>
  <si>
    <t>음성읍 읍내리 817-37</t>
  </si>
  <si>
    <t>충주 국민체육센터
수영장</t>
  </si>
  <si>
    <t>환경체육센터
(충주시클린에너지파크수영장)</t>
  </si>
  <si>
    <t>옥천국민체육센터</t>
  </si>
  <si>
    <t>12
25</t>
  </si>
  <si>
    <t>5
15</t>
  </si>
  <si>
    <t>2
6</t>
  </si>
  <si>
    <t>60
375</t>
  </si>
  <si>
    <t>신규설치</t>
  </si>
  <si>
    <t>음성 수영장</t>
  </si>
  <si>
    <t>음성군근로자종합복지관
(음성스포츠문화회관)</t>
  </si>
  <si>
    <t>위탁
(음성군 수영연맹)</t>
  </si>
  <si>
    <t>단양 청소년수련관
수영장</t>
  </si>
  <si>
    <t>진천국민체육센터</t>
  </si>
  <si>
    <t>진천선수촌 실내수영장</t>
  </si>
  <si>
    <t>증평 국민체육센터
수영장</t>
  </si>
  <si>
    <t>청주 롤러스케이트장</t>
  </si>
  <si>
    <t>가덕생활체육공원
인라인스케이트장</t>
  </si>
  <si>
    <t>시민의광장
인라인스케이트장</t>
  </si>
  <si>
    <t>제천체육관 광장
인라인스케이트장</t>
  </si>
  <si>
    <t>롤러스케이트장</t>
  </si>
  <si>
    <t>청원군내수습형동리산51-1번지</t>
  </si>
  <si>
    <t xml:space="preserve"> 청주종합사격장</t>
  </si>
  <si>
    <t>실내외여</t>
  </si>
  <si>
    <t>내수국궁장
(약수정)</t>
  </si>
  <si>
    <t xml:space="preserve">청주시 </t>
  </si>
  <si>
    <t>용정동 산27-1</t>
  </si>
  <si>
    <t>김수녕양궁장</t>
  </si>
  <si>
    <t>문화예술체육회관 279 -4619</t>
  </si>
  <si>
    <t>올림픽금메달획득기념시설</t>
  </si>
  <si>
    <t>오창양궁연습장</t>
  </si>
  <si>
    <t>천안종합운동장</t>
  </si>
  <si>
    <t>공주시</t>
  </si>
  <si>
    <t>공주시종합운동장</t>
  </si>
  <si>
    <t>보령시</t>
  </si>
  <si>
    <t>보령종합경기장</t>
  </si>
  <si>
    <t>이순신종합운동장</t>
  </si>
  <si>
    <t>서산종합운동장</t>
  </si>
  <si>
    <t>스포츠플렉스</t>
  </si>
  <si>
    <t xml:space="preserve"> 21,279㎡ </t>
  </si>
  <si>
    <t>논산공설운동장</t>
  </si>
  <si>
    <t>계룡시</t>
  </si>
  <si>
    <t>계룡종합운동장</t>
  </si>
  <si>
    <t>당진시</t>
  </si>
  <si>
    <t>몬드트랙</t>
  </si>
  <si>
    <t>금산군</t>
  </si>
  <si>
    <t>창평동 391-1번지</t>
  </si>
  <si>
    <t>금산종합운동장</t>
  </si>
  <si>
    <t>문화공보과(219-7554)</t>
  </si>
  <si>
    <t>bukgu.ulsan.kr</t>
  </si>
  <si>
    <t>원목</t>
  </si>
  <si>
    <t>청양군</t>
  </si>
  <si>
    <t>청양공설운동장</t>
  </si>
  <si>
    <t>공공시설사업소</t>
  </si>
  <si>
    <t>홍성군</t>
  </si>
  <si>
    <t>홍주종합경기장</t>
  </si>
  <si>
    <t>예산군</t>
  </si>
  <si>
    <t>예산공설운동장</t>
  </si>
  <si>
    <t>예산군
(문화체육과)</t>
  </si>
  <si>
    <t>태안군</t>
  </si>
  <si>
    <t>태안종합운동장</t>
  </si>
  <si>
    <t>태안군
(문화예술센터)</t>
  </si>
  <si>
    <t>천안축구센터</t>
  </si>
  <si>
    <t>천안생활체육공원</t>
  </si>
  <si>
    <t>천연잔디 1
인조잔디 1</t>
  </si>
  <si>
    <t>이순신종합운동장
보조구장</t>
  </si>
  <si>
    <t>둔포하수종말처리장
축구장</t>
  </si>
  <si>
    <t>관람석
(고정형)</t>
  </si>
  <si>
    <t>선장면 축구장</t>
  </si>
  <si>
    <t>탕정면 축구장</t>
  </si>
  <si>
    <t>인조잔디1
마사토1</t>
  </si>
  <si>
    <t>서산종합운동장
보조구장</t>
  </si>
  <si>
    <t>연무체육공원
축구장</t>
  </si>
  <si>
    <t>논산시
(연무읍)</t>
  </si>
  <si>
    <t>콘크리트
스텐드</t>
  </si>
  <si>
    <t>계룡시종합운동장
보조경기장</t>
  </si>
  <si>
    <t>종합운동장 내
보조경기장</t>
  </si>
  <si>
    <t>상록수공원 내
축구장</t>
  </si>
  <si>
    <t>당진시
(산림녹지과)</t>
  </si>
  <si>
    <t>남부체육문화센타
축구장</t>
  </si>
  <si>
    <t>홍주종합경기장
보조경기장</t>
  </si>
  <si>
    <t>광천생활체육공원
경기장</t>
  </si>
  <si>
    <t>남면 달산포 체육공원</t>
  </si>
  <si>
    <t>아산학선하키장</t>
  </si>
  <si>
    <t>천안야구장</t>
  </si>
  <si>
    <t>공주시립야구장</t>
  </si>
  <si>
    <t>위탁관리
(아산시 야구협의회)</t>
  </si>
  <si>
    <t>국유지(하천)
점용 사용</t>
  </si>
  <si>
    <t>한마음야구장</t>
  </si>
  <si>
    <t>강경리틀야구장</t>
  </si>
  <si>
    <t>국유지(하천)
점용 사용 (총1면)</t>
  </si>
  <si>
    <t>잠홍야구장</t>
  </si>
  <si>
    <t>서산시
(체육진흥과)</t>
  </si>
  <si>
    <t>야구장 2면</t>
  </si>
  <si>
    <t>당진야구장</t>
  </si>
  <si>
    <t>위탁관리
(당진시 야구연합회)</t>
  </si>
  <si>
    <t>구드래 야구장</t>
  </si>
  <si>
    <t>내포야구장</t>
  </si>
  <si>
    <t>무한천야구장 1구장</t>
  </si>
  <si>
    <t>무한천야구장 2구장</t>
  </si>
  <si>
    <t>대회리야구장</t>
  </si>
  <si>
    <t>백석동</t>
  </si>
  <si>
    <t>천안 실외 테니스장</t>
  </si>
  <si>
    <t>홈페이지 제작중</t>
  </si>
  <si>
    <t xml:space="preserve">클레이 
하드코트  </t>
  </si>
  <si>
    <t>돌계단</t>
  </si>
  <si>
    <t>185백만원</t>
  </si>
  <si>
    <t>천안시 실내테니스장</t>
  </si>
  <si>
    <t>원성동</t>
  </si>
  <si>
    <t>오룡경기장
정구장</t>
  </si>
  <si>
    <t>6백만원</t>
  </si>
  <si>
    <t>병천체육시설</t>
  </si>
  <si>
    <t>공주 시립테니스장</t>
  </si>
  <si>
    <t>강변 테니스장</t>
  </si>
  <si>
    <t>위탁
(아산시테니스협회)</t>
  </si>
  <si>
    <t>이순신 테니스장</t>
  </si>
  <si>
    <t>클레이 
인조잔디</t>
  </si>
  <si>
    <t>둔포하수종말처리시설
테니스장</t>
  </si>
  <si>
    <t>둔포면사무소</t>
  </si>
  <si>
    <t>서산종합운동장
테니스장</t>
  </si>
  <si>
    <t>덕진동 1가 1220</t>
  </si>
  <si>
    <t>논산시 환경사업소
테니스장</t>
  </si>
  <si>
    <t>전주시사회체육과</t>
  </si>
  <si>
    <t>jeonju.go.kr</t>
  </si>
  <si>
    <t>논산시 
(환경사업소)</t>
  </si>
  <si>
    <t>클레이 4
하드  2
앙투카 2</t>
  </si>
  <si>
    <t>철근콘크리트,외부석축</t>
  </si>
  <si>
    <t>500 lx</t>
  </si>
  <si>
    <t>공설운동장
테니스장</t>
  </si>
  <si>
    <t>논산시
(공공시설사업소)</t>
  </si>
  <si>
    <t>연무체육공원
테니스장</t>
  </si>
  <si>
    <t>논산시
(연무읍사무소)</t>
  </si>
  <si>
    <t>강경테니스장</t>
  </si>
  <si>
    <t>논산시
(체육팀)</t>
  </si>
  <si>
    <t>인조잔디 8</t>
  </si>
  <si>
    <t>금암동 테니스장</t>
  </si>
  <si>
    <t>당진읍 체육공원
 테니스장</t>
  </si>
  <si>
    <t>클레이
마사토</t>
  </si>
  <si>
    <t>합덕읍 테니스장</t>
  </si>
  <si>
    <t>케미칼
인조잔디</t>
  </si>
  <si>
    <t>순성체육공원
테니스장</t>
  </si>
  <si>
    <t>우강체육공원
테니스장</t>
  </si>
  <si>
    <t>합덕산업단지
테니스장</t>
  </si>
  <si>
    <t>금산군 실내테니스장</t>
  </si>
  <si>
    <t>클레이4</t>
  </si>
  <si>
    <t>클레이  4
인조잔디 8</t>
  </si>
  <si>
    <t>서천군</t>
  </si>
  <si>
    <t>사곡근린 테니스장</t>
  </si>
  <si>
    <t>장항 테니스장</t>
  </si>
  <si>
    <t>청양군 테니스장</t>
  </si>
  <si>
    <t>위탁
(군 테니스연합회)</t>
  </si>
  <si>
    <t>인조잔디 2
앙투카  4</t>
  </si>
  <si>
    <t>홍주 종합경기장
테니스장</t>
  </si>
  <si>
    <t>공공시설관리사업소</t>
  </si>
  <si>
    <t>클레이 4
인조잔디 4</t>
  </si>
  <si>
    <t>광천생활체육공원
테니스장</t>
  </si>
  <si>
    <t xml:space="preserve">클레이 
하드코트 </t>
  </si>
  <si>
    <t>예산읍 대회리 89-6</t>
  </si>
  <si>
    <t>예산군 테니스장</t>
  </si>
  <si>
    <t>공공시설관리사업소  (041-330-2563)</t>
  </si>
  <si>
    <t>170백만원</t>
  </si>
  <si>
    <t>유관순 체육관</t>
  </si>
  <si>
    <t>3억2천만원</t>
  </si>
  <si>
    <t>천안시 병천면 탑월리 79</t>
  </si>
  <si>
    <t>아우내 체육관</t>
  </si>
  <si>
    <t>천안시
(사적관리소)</t>
  </si>
  <si>
    <t>천안 신방 체육관</t>
  </si>
  <si>
    <t>검도.게이트볼</t>
  </si>
  <si>
    <t>동면 다목적체육관</t>
  </si>
  <si>
    <t>천안시
(동면)</t>
  </si>
  <si>
    <t>장애인 종합체육관</t>
  </si>
  <si>
    <t>농구,배구,논볼</t>
  </si>
  <si>
    <t>목천 체육관</t>
  </si>
  <si>
    <t>농구,배구,족구</t>
  </si>
  <si>
    <t>고무</t>
  </si>
  <si>
    <t>천안시 실내배드민턴장</t>
  </si>
  <si>
    <t>공주시 웅진동 516-1</t>
  </si>
  <si>
    <t>백제 체육관</t>
  </si>
  <si>
    <t>시립 탁구체육관</t>
  </si>
  <si>
    <t>종합사회복지관
체육관(론볼링장)</t>
  </si>
  <si>
    <t>론볼링</t>
  </si>
  <si>
    <t>보령시 죽정동 432-6</t>
  </si>
  <si>
    <t>대천 체육관</t>
  </si>
  <si>
    <t>핸드볼,배구,
배드민턴,탁구,씨름</t>
  </si>
  <si>
    <t>아산시 방축동22-5</t>
  </si>
  <si>
    <t>아산 시민체육관</t>
  </si>
  <si>
    <t>아산시
(체육육성과)</t>
  </si>
  <si>
    <t>목재
후로링</t>
  </si>
  <si>
    <t>이순신체육관</t>
  </si>
  <si>
    <t>계룡 시민체육관</t>
  </si>
  <si>
    <t>배구,농구,핸드볼,
배드민턴</t>
  </si>
  <si>
    <t>당진군 고대면 진관리349-2</t>
  </si>
  <si>
    <t>당진 실내체육관</t>
  </si>
  <si>
    <t>배구,농구,탁구,
핸드볼,배드민턴</t>
  </si>
  <si>
    <t>금산군 생활체육관</t>
  </si>
  <si>
    <t>족구,배구,배드민턴,
탁구</t>
  </si>
  <si>
    <t>부리면 체육센터</t>
  </si>
  <si>
    <t>족구,배구,배드민턴</t>
  </si>
  <si>
    <t>남일면 체육센터</t>
  </si>
  <si>
    <t>금산군 배드민턴장</t>
  </si>
  <si>
    <t>금산종합체육관</t>
  </si>
  <si>
    <t>농구, 배구, 배드민턴, 핸드볼</t>
  </si>
  <si>
    <t>목재후로링</t>
  </si>
  <si>
    <t>부여군 부여읍 동남리463</t>
  </si>
  <si>
    <t>부여 군민체육관</t>
  </si>
  <si>
    <t>부여군
(문화관광과)</t>
  </si>
  <si>
    <t>배구,배드민턴,농구</t>
  </si>
  <si>
    <t>부여국민체육센터</t>
  </si>
  <si>
    <t>은산면 체육회관</t>
  </si>
  <si>
    <t>충남 서천군 장항읍 화천리330</t>
  </si>
  <si>
    <t>서천 군민체육관</t>
  </si>
  <si>
    <t>청양 군민체육관</t>
  </si>
  <si>
    <t>청양군
(공공시설사업소)</t>
  </si>
  <si>
    <t>배구,배드민턴,
핸드볼,농구</t>
  </si>
  <si>
    <t>홍주 문화체육센터</t>
  </si>
  <si>
    <t>공공시설
관리사업소</t>
  </si>
  <si>
    <t>배드민턴.배구
농구</t>
  </si>
  <si>
    <t>윤봉길체육관</t>
  </si>
  <si>
    <t>예산군(교육체육과)</t>
  </si>
  <si>
    <t>철골,철근         콘크리트</t>
  </si>
  <si>
    <t>고남 실내체육관</t>
  </si>
  <si>
    <t>배구,배드민턴,탁구</t>
  </si>
  <si>
    <t>태안읍 동문리 9-6번지</t>
  </si>
  <si>
    <t>태안 군민체육관</t>
  </si>
  <si>
    <t>배구,배드민턴,
핸드볼,농구,탁구</t>
  </si>
  <si>
    <t>천안국민체육센터</t>
  </si>
  <si>
    <t>스쿼시장,에어로빅장,
주민생활시설</t>
  </si>
  <si>
    <t>보령종합체육관</t>
  </si>
  <si>
    <t>47.6*31.7*15.8</t>
  </si>
  <si>
    <t>배구, 농구 
배드민턴</t>
  </si>
  <si>
    <t>스쿼시장,볼링장,탁구장</t>
  </si>
  <si>
    <t>공주국민체육센터</t>
  </si>
  <si>
    <t>공   주
대학교</t>
  </si>
  <si>
    <t>공주대학교</t>
  </si>
  <si>
    <t>평생학습관</t>
  </si>
  <si>
    <t>아산시
(평생학습관)</t>
  </si>
  <si>
    <t>24×48×12m</t>
  </si>
  <si>
    <t>아산시국민체육센터</t>
  </si>
  <si>
    <t>35×20×10m</t>
  </si>
  <si>
    <t>배구, 농구, 배드민턴</t>
  </si>
  <si>
    <t>헬스장, 배드민턴장</t>
  </si>
  <si>
    <t>서산국민체육센터</t>
  </si>
  <si>
    <t>서산시민체육관</t>
  </si>
  <si>
    <t>55×65×21m</t>
  </si>
  <si>
    <t>900룩스</t>
  </si>
  <si>
    <t>논산문화체육센타</t>
  </si>
  <si>
    <t>37×51×12m</t>
  </si>
  <si>
    <t>주민생활시설,
체력측정실</t>
  </si>
  <si>
    <t>논산국민체육센터</t>
  </si>
  <si>
    <t>28×15×8m</t>
  </si>
  <si>
    <t>체력단련장
에어로빅장</t>
  </si>
  <si>
    <t>당진
교육문화스포츠센터</t>
  </si>
  <si>
    <t>50m×6레인</t>
  </si>
  <si>
    <t>도서관
평생교육센터</t>
  </si>
  <si>
    <t>당진트레이닝센터</t>
  </si>
  <si>
    <t>20×10×4m</t>
  </si>
  <si>
    <t>탁구,태권도,유도, 
검도,복싱,트레이닝</t>
  </si>
  <si>
    <t>세미나실</t>
  </si>
  <si>
    <t>종합운동장 
내 위치</t>
  </si>
  <si>
    <t>신평문화스포츠센터</t>
  </si>
  <si>
    <t>23×45×16m</t>
  </si>
  <si>
    <t>배드민턴,농구,족구</t>
  </si>
  <si>
    <t>도서관, 식당, 
주민생활시설</t>
  </si>
  <si>
    <t>당진국민체육센터</t>
  </si>
  <si>
    <t>30×32</t>
  </si>
  <si>
    <t>체력단련장, 복싱장, 탁구장, 검도장</t>
  </si>
  <si>
    <t>금산스포츠센터</t>
  </si>
  <si>
    <t>26×32×7m</t>
  </si>
  <si>
    <t>건강측정실</t>
  </si>
  <si>
    <t>서천농어촌
복합체육시설</t>
  </si>
  <si>
    <t>20m x15m 2면</t>
  </si>
  <si>
    <t>레크레이션실, 다목적실</t>
  </si>
  <si>
    <t>서천국민체육센터</t>
  </si>
  <si>
    <t>40 x 20 1면</t>
  </si>
  <si>
    <t>핸드볼, 배드민턴,
농구, 배구</t>
  </si>
  <si>
    <t>무대, 다목적실, 탈의실, 
샤워실, 화장실</t>
  </si>
  <si>
    <t>청양군문화체육센터</t>
  </si>
  <si>
    <t>21×30×10m</t>
  </si>
  <si>
    <t>예산군생활체육관</t>
  </si>
  <si>
    <t>예산군 문화체육과</t>
  </si>
  <si>
    <t>22.9X54.4X7.5m</t>
  </si>
  <si>
    <t>삽교국민체육센터</t>
  </si>
  <si>
    <t>삽교읍사무소</t>
  </si>
  <si>
    <t>32.4X18.25X10.5</t>
  </si>
  <si>
    <t>에어로빅장
체련측정실, 다목적실</t>
  </si>
  <si>
    <t>봉산면농어촌
복합체육시설</t>
  </si>
  <si>
    <t>봉산면사무소</t>
  </si>
  <si>
    <t>27.5X19.0X8.0</t>
  </si>
  <si>
    <t>배드맨턴, 탁구</t>
  </si>
  <si>
    <t xml:space="preserve">무대,화장실,탈의실,
샤워실 </t>
  </si>
  <si>
    <t>태안국민체육센터</t>
  </si>
  <si>
    <t>직산 게이트볼장</t>
  </si>
  <si>
    <t>목천 서리 게이트볼장</t>
  </si>
  <si>
    <t>풍세 게이트볼장</t>
  </si>
  <si>
    <t>18*23</t>
  </si>
  <si>
    <t>광덕 게이트볼장</t>
  </si>
  <si>
    <t>성남 게이트볼장</t>
  </si>
  <si>
    <t>수신 게이트볼장</t>
  </si>
  <si>
    <t>병천 게이트볼장</t>
  </si>
  <si>
    <t>중앙동 게이트볼장</t>
  </si>
  <si>
    <t>원성1동 게이트볼장</t>
  </si>
  <si>
    <t>쌍용3동 게이트볼장</t>
  </si>
  <si>
    <t>성환 게이트볼장</t>
  </si>
  <si>
    <t>동면 게이트볼장</t>
  </si>
  <si>
    <t>성거읍 게이트볼장</t>
  </si>
  <si>
    <t>석남리 게이트볼장</t>
  </si>
  <si>
    <t>17*22</t>
  </si>
  <si>
    <t>이인리 게이트볼장</t>
  </si>
  <si>
    <t>삼각리 게이트볼장</t>
  </si>
  <si>
    <t>16*21</t>
  </si>
  <si>
    <t>광명리 게이트볼장</t>
  </si>
  <si>
    <t>가산리 게이트볼장</t>
  </si>
  <si>
    <t>공암리 게이트볼장</t>
  </si>
  <si>
    <t>단지리 게이트볼장</t>
  </si>
  <si>
    <t>17*23</t>
  </si>
  <si>
    <t>청룡리 게이트볼장</t>
  </si>
  <si>
    <t>16*20</t>
  </si>
  <si>
    <t>화은리 게이트볼장</t>
  </si>
  <si>
    <t>경천리 게이트볼장</t>
  </si>
  <si>
    <t>월암리 게이트볼장</t>
  </si>
  <si>
    <t xml:space="preserve">호계리 게이트볼장 </t>
  </si>
  <si>
    <t>17*21</t>
  </si>
  <si>
    <t xml:space="preserve">호계1리 게이트볼장 </t>
  </si>
  <si>
    <t>화월리 
게이트볼장</t>
  </si>
  <si>
    <t>월가리 게이트볼장</t>
  </si>
  <si>
    <t>송선리 게이트볼장</t>
  </si>
  <si>
    <t>청흥리 게이트볼장</t>
  </si>
  <si>
    <t>산정리 게이트볼장</t>
  </si>
  <si>
    <t>금학동 게이트볼장</t>
  </si>
  <si>
    <t xml:space="preserve">금흥동 게이트볼장 </t>
  </si>
  <si>
    <t>청라면 게이트볼장</t>
  </si>
  <si>
    <t>보령노인종합복지관
게이트볼장</t>
  </si>
  <si>
    <t>12.7*20</t>
  </si>
  <si>
    <t>보령게이트볼장</t>
  </si>
  <si>
    <t>24.8*20.7</t>
  </si>
  <si>
    <t>동대동게이트볼장</t>
  </si>
  <si>
    <t>17.6*24.5</t>
  </si>
  <si>
    <t>성주면게이트볼장</t>
  </si>
  <si>
    <t>20*23.8</t>
  </si>
  <si>
    <t>천북게이트볼장</t>
  </si>
  <si>
    <t>신흑동게이트볼장</t>
  </si>
  <si>
    <t>22*27</t>
  </si>
  <si>
    <t>웅천게이트볼장</t>
  </si>
  <si>
    <t>23*17.4</t>
  </si>
  <si>
    <t>23*18</t>
  </si>
  <si>
    <t>22*18</t>
  </si>
  <si>
    <t>24*18</t>
  </si>
  <si>
    <t>화장실1동</t>
  </si>
  <si>
    <t>20*18</t>
  </si>
  <si>
    <t>해미게이트볼장</t>
  </si>
  <si>
    <t>서산시게이트볼협회
해미게이트볼분회</t>
  </si>
  <si>
    <t>대산 게이트볼장</t>
  </si>
  <si>
    <t>서산시게이트볼협회
대산게이트볼분회</t>
  </si>
  <si>
    <t>화곡 게이트볼장</t>
  </si>
  <si>
    <t>서산시게이트볼협회
화곡게이트볼분회</t>
  </si>
  <si>
    <t>가사 게이트볼장</t>
  </si>
  <si>
    <t>서산시게이트볼협회
가사게이트볼분회</t>
  </si>
  <si>
    <t>22.3*17.2</t>
  </si>
  <si>
    <t>팔봉 게이트볼장</t>
  </si>
  <si>
    <t>서산시게이트볼협회 
팔봉게이트볼분회</t>
  </si>
  <si>
    <t>지곡 게이트볼장</t>
  </si>
  <si>
    <t>서산시게이트볼협회
지곡게이트볼분회</t>
  </si>
  <si>
    <t>음암 게이트볼장</t>
  </si>
  <si>
    <t>서산시게이트볼협회
음암게이트볼분회</t>
  </si>
  <si>
    <t>22.4*17.5</t>
  </si>
  <si>
    <t>고북 게이트볼장</t>
  </si>
  <si>
    <t>서산시게이트볼협회
고북게이트볼분회</t>
  </si>
  <si>
    <t>22*19</t>
  </si>
  <si>
    <t xml:space="preserve">용암 게이트볼장 </t>
  </si>
  <si>
    <t>서산시게이트볼협회
용암게이트볼분회</t>
  </si>
  <si>
    <t>석림 게이트볼장</t>
  </si>
  <si>
    <t>서산시게이트볼협회
석림게이트볼분회</t>
  </si>
  <si>
    <t>21.7*16.4</t>
  </si>
  <si>
    <t>부석 게이트볼장</t>
  </si>
  <si>
    <t>서산시게이트볼협회
취평게이트볼분회</t>
  </si>
  <si>
    <t>18*21</t>
  </si>
  <si>
    <t>성연게이트볼장</t>
  </si>
  <si>
    <t>서산시게이트볼협회
성연게이트볼분회</t>
  </si>
  <si>
    <t>인지 게이트볼장</t>
  </si>
  <si>
    <t>서산시게이트볼협회
인지게이트볼분회</t>
  </si>
  <si>
    <t>20*16</t>
  </si>
  <si>
    <t>석남 게이트볼장</t>
  </si>
  <si>
    <t>서산시게이트볼협회
석남게이트볼분회</t>
  </si>
  <si>
    <t>부적면 마구평리
게이트볼장</t>
  </si>
  <si>
    <t>취암동
게이트볼장</t>
  </si>
  <si>
    <t>연무읍 안심리
게이트볼장</t>
  </si>
  <si>
    <t>성동면 원남리
게이트볼장</t>
  </si>
  <si>
    <t>광석면 이사리
게이트볼장</t>
  </si>
  <si>
    <t>광석면 오강리
게이트볼장</t>
  </si>
  <si>
    <t>노성면 읍내리
게이트볼장</t>
  </si>
  <si>
    <t>20-25</t>
  </si>
  <si>
    <t>노성면 화곡리
게이트볼장(신규)</t>
  </si>
  <si>
    <t>20*15.5</t>
  </si>
  <si>
    <t>노성면 화곡리
게이트볼장</t>
  </si>
  <si>
    <t>상월면 대명리
게이트볼장</t>
  </si>
  <si>
    <t>부적면 아호리
게이트볼장</t>
  </si>
  <si>
    <t>연산면 청동리
게이트볼장</t>
  </si>
  <si>
    <t>벌곡면 한삼천리
게이트볼장</t>
  </si>
  <si>
    <t>양촌면 남산리
게이트볼장</t>
  </si>
  <si>
    <t>가야곡면 육곡리
게이트볼장</t>
  </si>
  <si>
    <t>가야곡면 산노리
게이트볼장</t>
  </si>
  <si>
    <t>은진면 용산리
게이트볼장</t>
  </si>
  <si>
    <t>채운면 화정리
게이트볼장</t>
  </si>
  <si>
    <t>금암동 게이트볼장</t>
  </si>
  <si>
    <t>사무실,화장실</t>
  </si>
  <si>
    <t>실내 1면,
실외 1면</t>
  </si>
  <si>
    <t>엄사 게이트볼장</t>
  </si>
  <si>
    <t>게룡시</t>
  </si>
  <si>
    <t>종합운동장
전천후게이트볼장</t>
  </si>
  <si>
    <t>대호지 장정리
전천후게이트볼장</t>
  </si>
  <si>
    <t>대호지 조금리
전천후게이트볼장</t>
  </si>
  <si>
    <t>송악면 중흥리
전천후게이트볼장</t>
  </si>
  <si>
    <t>송산면 삼월리
전천후게이트볼장</t>
  </si>
  <si>
    <t>신평면 도성리
전천후게이트볼장</t>
  </si>
  <si>
    <t>우강면 부장리
 전천후게이트볼장</t>
  </si>
  <si>
    <t>합덕읍 소들공원
전천후게이트볼장</t>
  </si>
  <si>
    <t>면천면 성하리
전천후게이트볼장</t>
  </si>
  <si>
    <t>순성면 광천리
전천후게이트볼장</t>
  </si>
  <si>
    <t>우강면 신촌리
전천후 게이트볼장</t>
  </si>
  <si>
    <t>순성면 양유리
전천후 게이트볼장</t>
  </si>
  <si>
    <t>정미면 천의리
전천후 게이트볼장</t>
  </si>
  <si>
    <t>사무실
창고</t>
  </si>
  <si>
    <t>당진시 원당동 
전천후게이트볼장</t>
  </si>
  <si>
    <t>25*15</t>
  </si>
  <si>
    <t>순성면 봉소리 
전천후게이트볼장</t>
  </si>
  <si>
    <t>면천면 자개리 
전천후게이트볼장</t>
  </si>
  <si>
    <t>석문면 삼봉리 
전천후게이트볼장</t>
  </si>
  <si>
    <t>우강면 송산리 
전천후게이트볼장</t>
  </si>
  <si>
    <t>내부리 게이트볼장</t>
  </si>
  <si>
    <t>사무실,화장실
창고,식당</t>
  </si>
  <si>
    <t>용지리 게이트볼장</t>
  </si>
  <si>
    <t>실외 1면(인조)</t>
  </si>
  <si>
    <t>금산군 게이트볼장</t>
  </si>
  <si>
    <t>실외 2면(인조)</t>
  </si>
  <si>
    <t>부리면 게이트볼장</t>
  </si>
  <si>
    <t>금성면 게이트볼장</t>
  </si>
  <si>
    <t>진산면 게이트볼장</t>
  </si>
  <si>
    <t>제원면 게이트볼장</t>
  </si>
  <si>
    <t>남일면 게이트볼장</t>
  </si>
  <si>
    <t>남이면 게이트볼장</t>
  </si>
  <si>
    <t>군북면 게이트볼장</t>
  </si>
  <si>
    <t>복수면 게이트볼장</t>
  </si>
  <si>
    <t>금성면 파초게이트볼장</t>
  </si>
  <si>
    <t>추부면 신평게이트볼장</t>
  </si>
  <si>
    <t>부여읍 게이트볼장</t>
  </si>
  <si>
    <t>규암면 자온대 게이트볼장</t>
  </si>
  <si>
    <t>규암면 게이트볼장</t>
  </si>
  <si>
    <t>은산면 게이트볼장</t>
  </si>
  <si>
    <t>사무실,휴게실
화장실,창고,
경기운영실</t>
  </si>
  <si>
    <t>외산면 게이트볼장</t>
  </si>
  <si>
    <t>내산면 게이트볼장</t>
  </si>
  <si>
    <t>구룡면 게이트볼장</t>
  </si>
  <si>
    <t>홍산면 게이트볼장</t>
  </si>
  <si>
    <t>옥산면 게이트볼장</t>
  </si>
  <si>
    <t>남면 게이트볼장</t>
  </si>
  <si>
    <t>충화면 게이트볼장</t>
  </si>
  <si>
    <t>양화면 게이트볼장</t>
  </si>
  <si>
    <t>임천면 게이트볼장</t>
  </si>
  <si>
    <t>임천면 발산 게이트볼장</t>
  </si>
  <si>
    <t>장암면 게이트볼장</t>
  </si>
  <si>
    <t>세도면 게이트볼장</t>
  </si>
  <si>
    <t>석성면 게이트볼장</t>
  </si>
  <si>
    <t>초촌면 게이트볼장</t>
  </si>
  <si>
    <t>장항 게이트볼장</t>
  </si>
  <si>
    <t>탕비실,휴게실,
사무실</t>
  </si>
  <si>
    <t>한산 게이트볼장</t>
  </si>
  <si>
    <t>기산 게이트볼장</t>
  </si>
  <si>
    <t>사무실, 화장실</t>
  </si>
  <si>
    <t>복지타운게이트볼장</t>
  </si>
  <si>
    <t>농어촌복합체육시설</t>
  </si>
  <si>
    <t>청양읍 내리 게이트볼장</t>
  </si>
  <si>
    <t>주방,휴게실,
사무실창고</t>
  </si>
  <si>
    <t>송방리 게이트볼장</t>
  </si>
  <si>
    <t>실외 1면</t>
  </si>
  <si>
    <t>운곡면 게이트볼장</t>
  </si>
  <si>
    <t>대치면 게이트볼장</t>
  </si>
  <si>
    <t>정산면 게이트볼장</t>
  </si>
  <si>
    <t>목면 대평리 게이트볼장</t>
  </si>
  <si>
    <t>목면 안심리 게이트볼장</t>
  </si>
  <si>
    <t>청남면 게이트볼장</t>
  </si>
  <si>
    <t>장평면 게이트볼장</t>
  </si>
  <si>
    <t>남양면 게이트볼장</t>
  </si>
  <si>
    <t>화성면 게이트볼장</t>
  </si>
  <si>
    <t>비봉면 게이트볼장</t>
  </si>
  <si>
    <t>홍성 전천후게이트볼장</t>
  </si>
  <si>
    <t>홍성군게이트볼연합회
(남산지회)</t>
  </si>
  <si>
    <t>사무실
화장실</t>
  </si>
  <si>
    <t>홍성군게이트볼연합회
(동부지회)</t>
  </si>
  <si>
    <t>광천 게이트볼장</t>
  </si>
  <si>
    <t>홍성군게이트볼연합회
(광천지회)</t>
  </si>
  <si>
    <t>금마 게이트볼장</t>
  </si>
  <si>
    <t>홍성군게이트볼연합회
(금마지회)</t>
  </si>
  <si>
    <t>갈산 게이트볼장</t>
  </si>
  <si>
    <t>홍성군게이트볼연합회
(갈산지회)</t>
  </si>
  <si>
    <t>홍북 게이트볼장</t>
  </si>
  <si>
    <t>홍성군게이트볼연합회
(홍북지회)</t>
  </si>
  <si>
    <t>주방,사무실
화장실</t>
  </si>
  <si>
    <t>은하게이트볼장</t>
  </si>
  <si>
    <t>홍성군게이트볼연합회
(은하지회)</t>
  </si>
  <si>
    <t>구항 게이트볼장</t>
  </si>
  <si>
    <t>홍성군게이트볼연합회
(구항지회)</t>
  </si>
  <si>
    <t>결성 게이트볼장</t>
  </si>
  <si>
    <t>홍성군게이트볼연합회
(결성지회)</t>
  </si>
  <si>
    <t>사무실,화장실,
탕비실</t>
  </si>
  <si>
    <t>홍주 게이트볼장</t>
  </si>
  <si>
    <t>홍성군게이트볼연합회
(홍주지회)</t>
  </si>
  <si>
    <t>홍동 게이트볼장</t>
  </si>
  <si>
    <t>홍성군게이트볼연합회
(홍동지회)</t>
  </si>
  <si>
    <t>서부 게이트볼장</t>
  </si>
  <si>
    <t>홍성군게이트볼연합회
(서부지회)</t>
  </si>
  <si>
    <t>장곡 게이트볼장</t>
  </si>
  <si>
    <t>홍성군게이트볼연합회
(장곡지회)</t>
  </si>
  <si>
    <t>은하전천후게이트볼장</t>
  </si>
  <si>
    <t>예산 게이트볼장</t>
  </si>
  <si>
    <t>예산읍
게이트볼분회</t>
  </si>
  <si>
    <t>신례원 게이트볼장</t>
  </si>
  <si>
    <t>신례원
게이트볼분회</t>
  </si>
  <si>
    <t>산성리 게이트볼장</t>
  </si>
  <si>
    <t>산성리
게이트볼분회</t>
  </si>
  <si>
    <t>주방, 사무실,
화장실</t>
  </si>
  <si>
    <t>광시 게이트볼장</t>
  </si>
  <si>
    <t>광시
게이트볼분회</t>
  </si>
  <si>
    <t>덕산 게이트볼장</t>
  </si>
  <si>
    <t>덕산
게이트볼분회</t>
  </si>
  <si>
    <t>삽교 게이트볼장</t>
  </si>
  <si>
    <t>삽교읍
게이트볼분회</t>
  </si>
  <si>
    <t>신양 게이트볼장</t>
  </si>
  <si>
    <t>신양면
게이트볼분회</t>
  </si>
  <si>
    <t>응봉 게이트볼장</t>
  </si>
  <si>
    <t>응봉면
게이트볼분회</t>
  </si>
  <si>
    <t>고덕 게이트볼장</t>
  </si>
  <si>
    <t>고덕면
게이트볼분회</t>
  </si>
  <si>
    <t>신암 게이트볼장</t>
  </si>
  <si>
    <t>신암면
게이트볼분회</t>
  </si>
  <si>
    <t>오가 게이트볼장</t>
  </si>
  <si>
    <t>오가면
게이트볼분회</t>
  </si>
  <si>
    <t>봉산게이트볼장</t>
  </si>
  <si>
    <t>봉산면                        게이트볼분회</t>
  </si>
  <si>
    <t>이곡리 게이트볼장</t>
  </si>
  <si>
    <t>이곡리
게이트볼분회</t>
  </si>
  <si>
    <t>15m*20m</t>
  </si>
  <si>
    <t>인평리 게이트볼장</t>
  </si>
  <si>
    <t>인평리
게이트볼분회</t>
  </si>
  <si>
    <t>고남 게이트볼장</t>
  </si>
  <si>
    <t>고남리
게이트볼분회</t>
  </si>
  <si>
    <t>샘골 게이트볼장</t>
  </si>
  <si>
    <t>샘골
게이트볼분회</t>
  </si>
  <si>
    <t>소원 게이트볼장</t>
  </si>
  <si>
    <t>소원
게이트볼분회</t>
  </si>
  <si>
    <t>포지리 게이트볼장</t>
  </si>
  <si>
    <t>포지리
게이트볼분회</t>
  </si>
  <si>
    <t>안면 게이트볼장</t>
  </si>
  <si>
    <t>안면
게이트볼분회</t>
  </si>
  <si>
    <t>보령 국민체육센터
수영장</t>
  </si>
  <si>
    <t>신정호 야외수영장</t>
  </si>
  <si>
    <t>아산시
(신정호사업소)</t>
  </si>
  <si>
    <t>생활체육공원내</t>
  </si>
  <si>
    <t>배미 실내수영장</t>
  </si>
  <si>
    <t>서산국민체육센터수영장</t>
  </si>
  <si>
    <t>강경실내수영장</t>
  </si>
  <si>
    <t>청양국민체육센터수영장</t>
  </si>
  <si>
    <t>2010</t>
  </si>
  <si>
    <t>당진종합운동장내 위치</t>
  </si>
  <si>
    <t>복지타운파크골프장</t>
  </si>
  <si>
    <t>씨름연습장</t>
  </si>
  <si>
    <t>무한천파크골프장</t>
  </si>
  <si>
    <t>청양군 공공시설사업소</t>
  </si>
  <si>
    <t>청양공설운동장내 위치</t>
  </si>
  <si>
    <t>전주시</t>
  </si>
  <si>
    <t>반월동</t>
  </si>
  <si>
    <t>전주월드컵경기장</t>
  </si>
  <si>
    <t>전주시
시설관리공단</t>
  </si>
  <si>
    <t>p.c</t>
  </si>
  <si>
    <t>2,000 lx</t>
  </si>
  <si>
    <t>전주월드컵경기장
(보조경기장)</t>
  </si>
  <si>
    <t>전주덕진체련공원
축구장</t>
  </si>
  <si>
    <t>콘크리트식</t>
  </si>
  <si>
    <t>전주덕진체련공원
풋살경기장</t>
  </si>
  <si>
    <t>전주 아중체련공원
축구장</t>
  </si>
  <si>
    <t>전주 아중체련공원
풋살경기장</t>
  </si>
  <si>
    <t>전주종합운동장
축구장</t>
  </si>
  <si>
    <t>완산생활체육공원
축구장</t>
  </si>
  <si>
    <t>가설스텐드</t>
  </si>
  <si>
    <t>철골조립식</t>
  </si>
  <si>
    <t>히딩크드림필드Ⅳ호축구장</t>
  </si>
  <si>
    <t>전라북도</t>
  </si>
  <si>
    <t>군산시</t>
  </si>
  <si>
    <t>어린이교통공원
축구장</t>
  </si>
  <si>
    <t>금강공원
축구장</t>
  </si>
  <si>
    <t>생말공원
축구장</t>
  </si>
  <si>
    <t>수송공원
축구장</t>
  </si>
  <si>
    <t>화강석</t>
  </si>
  <si>
    <t>군산국민체육센터
축구장</t>
  </si>
  <si>
    <t>익산시</t>
  </si>
  <si>
    <t>영등시민공원
축구장</t>
  </si>
  <si>
    <t>팔봉3호 근린공원
축구장</t>
  </si>
  <si>
    <t>익산시
(산림공원과)</t>
  </si>
  <si>
    <t>배산체육공원
축구장</t>
  </si>
  <si>
    <t>함열 아사달공원
축구장</t>
  </si>
  <si>
    <t>문화체육센터
축구장</t>
  </si>
  <si>
    <t>수도산 체육공원</t>
  </si>
  <si>
    <t>익산 축구공원 축구장</t>
  </si>
  <si>
    <t>용안 축구장(금강하천)</t>
  </si>
  <si>
    <t>익산시                                      (건설과)</t>
  </si>
  <si>
    <t>중앙체육공원 풋살경기장</t>
  </si>
  <si>
    <t>영등시민공원 풋살경기장</t>
  </si>
  <si>
    <t>배산체육공원 풋살경기장</t>
  </si>
  <si>
    <t>수도산체육공원 풋살경기장</t>
  </si>
  <si>
    <t>함열 돌숲공원 풋살경기장</t>
  </si>
  <si>
    <t>익산시                                          (도시공원과)</t>
  </si>
  <si>
    <t>황등생활체육공원 풋살경기장</t>
  </si>
  <si>
    <t>황등면사무소</t>
  </si>
  <si>
    <t>정읍시</t>
  </si>
  <si>
    <t>신태인 인조잔디보조구장</t>
  </si>
  <si>
    <t>정읍체육공원
축구장</t>
  </si>
  <si>
    <t>칠보 인조잔디축구장</t>
  </si>
  <si>
    <t>신태인잔디축구장</t>
  </si>
  <si>
    <t>정읍 황토현수련원 
풋살경기장</t>
  </si>
  <si>
    <t>신태인풋살경기장</t>
  </si>
  <si>
    <t>정읍 태산선비권역
풋살경기장</t>
  </si>
  <si>
    <t>정읍체육공원 
풋살경기장</t>
  </si>
  <si>
    <t>신태인인조잔디구장</t>
  </si>
  <si>
    <t>남원시</t>
  </si>
  <si>
    <t>남원문화체육센터
잔디운동장</t>
  </si>
  <si>
    <t>왕정자연공원
축구장</t>
  </si>
  <si>
    <t>공원관리센터</t>
  </si>
  <si>
    <t>운봉고원레포츠축구장</t>
  </si>
  <si>
    <t>김제시</t>
  </si>
  <si>
    <t>검산생활체육공원
축구장</t>
  </si>
  <si>
    <t>위탁
(족구협회)</t>
  </si>
  <si>
    <t>완주군</t>
  </si>
  <si>
    <t>삼례읍 신금리 416-3</t>
  </si>
  <si>
    <t>완주군 공설운동장</t>
  </si>
  <si>
    <t>문화체육
시설관리사업소</t>
  </si>
  <si>
    <t>5명</t>
  </si>
  <si>
    <t>육상단거리트랙</t>
  </si>
  <si>
    <t>고산생활체육공원
축구장</t>
  </si>
  <si>
    <t>소양체련공원
축구장</t>
  </si>
  <si>
    <t>봉동 율소 축구장</t>
  </si>
  <si>
    <t>모악산
다목적 운동장</t>
  </si>
  <si>
    <t>산림공원사업소</t>
  </si>
  <si>
    <t>완주산업단지 중앙공원
축구장</t>
  </si>
  <si>
    <t>공단관리사무소</t>
  </si>
  <si>
    <t>경천면 생활체육공원
축구장</t>
  </si>
  <si>
    <t>운주면 생활체육공원
축구장</t>
  </si>
  <si>
    <t>동상면민운동장</t>
  </si>
  <si>
    <t>둔산공원축구장</t>
  </si>
  <si>
    <t>자연휴양림다목적운동장</t>
  </si>
  <si>
    <t>경천면 운동장축구장</t>
  </si>
  <si>
    <t>경천면</t>
  </si>
  <si>
    <t>삼례수도산근린공원축구장</t>
  </si>
  <si>
    <t>삼례읍</t>
  </si>
  <si>
    <t>봉동근린공원축구장</t>
  </si>
  <si>
    <t>봉동읍</t>
  </si>
  <si>
    <t>화산생활체육공원축구장</t>
  </si>
  <si>
    <t>화산면</t>
  </si>
  <si>
    <t>봉동용암공원 풋살장</t>
  </si>
  <si>
    <t>산업단지사무소</t>
  </si>
  <si>
    <t>구이덕천리 풋살장</t>
  </si>
  <si>
    <t>상관생활체육축구장</t>
  </si>
  <si>
    <t>상관면</t>
  </si>
  <si>
    <t>비봉생활체육축구장</t>
  </si>
  <si>
    <t>비봉면</t>
  </si>
  <si>
    <t>비봉생활체육풋살장</t>
  </si>
  <si>
    <t>상전수변체련공원
축구장</t>
  </si>
  <si>
    <t>P.C</t>
  </si>
  <si>
    <t>정천수변체련공원
축구장</t>
  </si>
  <si>
    <t>안천수변체련공원
축구장</t>
  </si>
  <si>
    <t>주천수변체련공원
축구장</t>
  </si>
  <si>
    <t>성수체련공원
축구장</t>
  </si>
  <si>
    <t>안천 소공원
축구장</t>
  </si>
  <si>
    <t>용담 축구장</t>
  </si>
  <si>
    <t>동향 체련공원 축구장</t>
  </si>
  <si>
    <t>마령 체련공원 축구장</t>
  </si>
  <si>
    <t>무주군</t>
  </si>
  <si>
    <t>무주군 무주읍 당산리1094-4</t>
  </si>
  <si>
    <t>무주등나무운동장</t>
  </si>
  <si>
    <t>무주군 
시설사업소</t>
  </si>
  <si>
    <t>8명</t>
  </si>
  <si>
    <t>토사+콘크리트</t>
  </si>
  <si>
    <t>면생활체육공원
(무풍축구장)</t>
  </si>
  <si>
    <t>면생활체육공원
(설천축구장)</t>
  </si>
  <si>
    <t>면생활체육공원
(적상축구장)</t>
  </si>
  <si>
    <t>면생활체육공원
(안성축구장)</t>
  </si>
  <si>
    <t>면생활체육공원
(부남축구장)</t>
  </si>
  <si>
    <t>장수군</t>
  </si>
  <si>
    <t>월강축구장</t>
  </si>
  <si>
    <t>장계체육공원
축구장</t>
  </si>
  <si>
    <t>의자식+
계단식</t>
  </si>
  <si>
    <t>철콘/
막구조</t>
  </si>
  <si>
    <t>관람석신축</t>
  </si>
  <si>
    <t>유등면 오교리524-135 일대</t>
  </si>
  <si>
    <t>농공단지
축구장</t>
  </si>
  <si>
    <t>15명</t>
  </si>
  <si>
    <t>2002. 12월</t>
  </si>
  <si>
    <t>장수 풋살경기장</t>
  </si>
  <si>
    <t>장수군풋살경기장</t>
  </si>
  <si>
    <t>천천 체육공원
(천천 축구장)</t>
  </si>
  <si>
    <t>신설 : 2015.12.28.</t>
  </si>
  <si>
    <t>번암인조잔디축구장</t>
  </si>
  <si>
    <t>장수</t>
  </si>
  <si>
    <t>임실군</t>
  </si>
  <si>
    <t>임실군공설운동장
축구장</t>
  </si>
  <si>
    <t>순창군</t>
  </si>
  <si>
    <t>순창생활체육운동장</t>
  </si>
  <si>
    <t>섬진강군민체육공원
축구장</t>
  </si>
  <si>
    <t>다목적풋살경기장</t>
  </si>
  <si>
    <t>고창군</t>
  </si>
  <si>
    <t>생활축구경기장</t>
  </si>
  <si>
    <t>체육청소년사업소</t>
  </si>
  <si>
    <t>부안군</t>
  </si>
  <si>
    <t>스포츠파크 보조축구장</t>
  </si>
  <si>
    <t>줄포만 갯벌체험 축구장</t>
  </si>
  <si>
    <t>부안군 해양수산과</t>
  </si>
  <si>
    <t>쳔연잔디 1</t>
  </si>
  <si>
    <t>부안청림천문대 풋살장</t>
  </si>
  <si>
    <t>새만금국제협력과</t>
  </si>
  <si>
    <t>전주종합경기장
야구장</t>
  </si>
  <si>
    <t>(내)의자식(외)계단식</t>
  </si>
  <si>
    <t>콘크리트(라멘,세멘)</t>
  </si>
  <si>
    <t>1000 lx</t>
  </si>
  <si>
    <t>효자야구장</t>
  </si>
  <si>
    <t>금강공원1야구장</t>
  </si>
  <si>
    <t>사정동 164-1</t>
  </si>
  <si>
    <t>군산 월명 종합경기장
야구장</t>
  </si>
  <si>
    <t>체육시설관리과(452-2924)</t>
  </si>
  <si>
    <t>690-3980 lx</t>
  </si>
  <si>
    <t>금강공원
리틀야구장</t>
  </si>
  <si>
    <t>익산야구장(잔디구장)</t>
  </si>
  <si>
    <t>익산야구장(흙구장)</t>
  </si>
  <si>
    <t>익산시                     (건강체육과)</t>
  </si>
  <si>
    <t>용안 야구장</t>
  </si>
  <si>
    <t>요천야구장</t>
  </si>
  <si>
    <t>남원시
(교육체육과)</t>
  </si>
  <si>
    <t>광역매립장 체육공원
야구장(1)</t>
  </si>
  <si>
    <t>1루:86
3루:91</t>
  </si>
  <si>
    <t>광역매립장 체육공원
야구장(2)</t>
  </si>
  <si>
    <t>스파랜드야구장</t>
  </si>
  <si>
    <t>섬진강생활체육공원 야구장</t>
  </si>
  <si>
    <t>성수야구장</t>
  </si>
  <si>
    <t>생활야구경기장</t>
  </si>
  <si>
    <t>덕진체련공원
테니스장</t>
  </si>
  <si>
    <t>전주시시설관리공단</t>
  </si>
  <si>
    <t>인조잔디10</t>
  </si>
  <si>
    <t>1991
2006</t>
  </si>
  <si>
    <t>완산생활체육공원
테니스장</t>
  </si>
  <si>
    <t>3942
3,601</t>
  </si>
  <si>
    <t>완산생활체육공원
전주실내테니스장</t>
  </si>
  <si>
    <t>군산월명종합경기장          테니스장</t>
  </si>
  <si>
    <t>32명</t>
  </si>
  <si>
    <t>금동 9-1</t>
  </si>
  <si>
    <t>월명공원
테니스장</t>
  </si>
  <si>
    <t>군산시테니스협회(467-0119)</t>
  </si>
  <si>
    <t>위탁
(군산시테니스협회)</t>
  </si>
  <si>
    <t>1명</t>
  </si>
  <si>
    <t>생말공원 테니스장</t>
  </si>
  <si>
    <t>군산국민체육센터
 테니스장</t>
  </si>
  <si>
    <t>중앙체육공원
테니스장</t>
  </si>
  <si>
    <t>위탁
(익산시테니스협회)</t>
  </si>
  <si>
    <t>황등생활체육공원
테니스장</t>
  </si>
  <si>
    <t>세미앙투카</t>
  </si>
  <si>
    <t>배산체육공원
테니스장</t>
  </si>
  <si>
    <t>팔봉3호근린공원
테니스장</t>
  </si>
  <si>
    <t>문화체육센터
테니스장</t>
  </si>
  <si>
    <t>위탁
(익산시체육회)</t>
  </si>
  <si>
    <t>금마다목적체육관 테니스장</t>
  </si>
  <si>
    <t>함열올림픽 스포츠센터
테니스장</t>
  </si>
  <si>
    <t>익산시                                              (국민생활관 사업소)</t>
  </si>
  <si>
    <t>여산 테니스장</t>
  </si>
  <si>
    <t>여산면사무소</t>
  </si>
  <si>
    <t>정읍체육공원
테니스장</t>
  </si>
  <si>
    <t>클레이6
리바운드2</t>
  </si>
  <si>
    <t>신태인테니스장</t>
  </si>
  <si>
    <t>농공단지
테니스장</t>
  </si>
  <si>
    <t>육면 테니스장</t>
  </si>
  <si>
    <t>왕정자연공원
테니스장</t>
  </si>
  <si>
    <t>운봉서림공원
테니스장</t>
  </si>
  <si>
    <t>춘향골다목적구장</t>
  </si>
  <si>
    <t>검산동</t>
  </si>
  <si>
    <t>문화체육시설관리사업소(540-3533)</t>
  </si>
  <si>
    <t>www.egimje.net</t>
  </si>
  <si>
    <t>인조잔디5</t>
  </si>
  <si>
    <t>47백만원</t>
  </si>
  <si>
    <t>완주산업단지
테니스장</t>
  </si>
  <si>
    <t xml:space="preserve">완주군 </t>
  </si>
  <si>
    <t>완주산업단지
제2테니스장</t>
  </si>
  <si>
    <t>용담 테니스장</t>
  </si>
  <si>
    <t>안천 테니스장</t>
  </si>
  <si>
    <t>탄성재</t>
  </si>
  <si>
    <t>동향 테니스장</t>
  </si>
  <si>
    <t>무주군 무주읍 당산리</t>
  </si>
  <si>
    <t>반딧불 체육관
테니스장</t>
  </si>
  <si>
    <t>시설관리담당(063-320-2581)</t>
  </si>
  <si>
    <t>www.muju.org</t>
  </si>
  <si>
    <t>공사중</t>
  </si>
  <si>
    <t>면생활체육공원
(무풍테니스장)</t>
  </si>
  <si>
    <t>리바운드
에이스</t>
  </si>
  <si>
    <t>면생활체육공원
(설천테니스장)</t>
  </si>
  <si>
    <t>데코탑</t>
  </si>
  <si>
    <t>면생활체육공원
(적상테니스장)</t>
  </si>
  <si>
    <t>면생활체육공원
(안성테니스장)</t>
  </si>
  <si>
    <t>무주읍 테니스장</t>
  </si>
  <si>
    <t>면생활체육공원
(부남테니스장)</t>
  </si>
  <si>
    <t>하드코트1,
인조잔디1, 
클레이3</t>
  </si>
  <si>
    <t>장수읍 장수리 412-1</t>
  </si>
  <si>
    <t>장수군테니스협회</t>
  </si>
  <si>
    <t>인조잔디  2
클레이  3</t>
  </si>
  <si>
    <t>장계체육공원
테니스장</t>
  </si>
  <si>
    <t>천천면 
전천후 테니스장</t>
  </si>
  <si>
    <t>산서 동화 테니스장</t>
  </si>
  <si>
    <t>번암체육공원조성</t>
  </si>
  <si>
    <t>임실군공설운동장
테니스장</t>
  </si>
  <si>
    <t>순창읍 백산리 산20번지</t>
  </si>
  <si>
    <t>80 lx</t>
  </si>
  <si>
    <t>5백만원</t>
  </si>
  <si>
    <t>순창 공공테니스장</t>
  </si>
  <si>
    <t>공설운동장
실내다목적(돔)구장</t>
  </si>
  <si>
    <t>월암리 349</t>
  </si>
  <si>
    <t>고창공설운동장
테니스장</t>
  </si>
  <si>
    <t>고창군시설관리사업소</t>
  </si>
  <si>
    <t>http:www.gochang.jeonbuk/</t>
  </si>
  <si>
    <t>60명</t>
  </si>
  <si>
    <t>월산동네체육시설 테니스장</t>
  </si>
  <si>
    <t>부안 공설 테니스장</t>
  </si>
  <si>
    <t>수송공원씨름장</t>
  </si>
  <si>
    <t>월명씨름장</t>
  </si>
  <si>
    <t>14×14m</t>
  </si>
  <si>
    <t>정읍생활체육공원
씨름장</t>
  </si>
  <si>
    <t>14×16m</t>
  </si>
  <si>
    <t>진안공설운동장
씨름장</t>
  </si>
  <si>
    <t>지름10m</t>
  </si>
  <si>
    <t>노면</t>
  </si>
  <si>
    <t>공설운동장에 
포함</t>
  </si>
  <si>
    <t>임실군공설운동장
씨름장</t>
  </si>
  <si>
    <t>지름 8m</t>
  </si>
  <si>
    <t>고창군공설운동장
씨름장</t>
  </si>
  <si>
    <t>10m</t>
  </si>
  <si>
    <t>부안 씨름장</t>
  </si>
  <si>
    <t>문화체육시설
사업소</t>
  </si>
  <si>
    <t>부안스포츠파크
내 위치</t>
  </si>
  <si>
    <t>전라북도 도립 장애인
종합복지관 체육관</t>
  </si>
  <si>
    <t>위탁
(전북장애인복지회)</t>
  </si>
  <si>
    <t>23×35×10m</t>
  </si>
  <si>
    <t>체련공원
배드민턴장</t>
  </si>
  <si>
    <t>전주시설관리공단</t>
  </si>
  <si>
    <t>군산실내배드민턴장</t>
  </si>
  <si>
    <t>배드민턴장15면</t>
  </si>
  <si>
    <t>함열올림픽스포츠센터</t>
  </si>
  <si>
    <t>익산시
(체육진흥과)</t>
  </si>
  <si>
    <t>15×28×15m</t>
  </si>
  <si>
    <t>25m×17m
15m×8m</t>
  </si>
  <si>
    <t>18억</t>
  </si>
  <si>
    <t>45억</t>
  </si>
  <si>
    <t>에어로빅장,테니스장,
롤러스케이트장</t>
  </si>
  <si>
    <t>올림픽기념국민생활관</t>
  </si>
  <si>
    <t>배드민턴,탁구,
검도</t>
  </si>
  <si>
    <t>올림픽기금잉여금</t>
  </si>
  <si>
    <t>웅포문화체육센터</t>
  </si>
  <si>
    <t>14×28×13m</t>
  </si>
  <si>
    <t>배드민턴,배구,
족구</t>
  </si>
  <si>
    <t>다목적운동장
주민생활시설</t>
  </si>
  <si>
    <t>250 lx</t>
  </si>
  <si>
    <t>황등생활체육공원
체육관</t>
  </si>
  <si>
    <t>15×31×8m</t>
  </si>
  <si>
    <t>다목적운동장</t>
  </si>
  <si>
    <t>낭산생활체육공원
체육관</t>
  </si>
  <si>
    <t>19×21×8m</t>
  </si>
  <si>
    <t>모현도서관체육관</t>
  </si>
  <si>
    <t>관람실</t>
  </si>
  <si>
    <t>태인복합체육회관</t>
  </si>
  <si>
    <t>태인면</t>
  </si>
  <si>
    <t>28×36m</t>
  </si>
  <si>
    <t>옹동전통문화생활관</t>
  </si>
  <si>
    <t>28×16.5m</t>
  </si>
  <si>
    <t>18×32×18m</t>
  </si>
  <si>
    <t>잔디운동장
게이트볼장</t>
  </si>
  <si>
    <t>춘향골 체육관</t>
  </si>
  <si>
    <t>53×31×20m</t>
  </si>
  <si>
    <t>17×32×11m</t>
  </si>
  <si>
    <t>1200 lx</t>
  </si>
  <si>
    <t>25m×12.5m
10m×4m</t>
  </si>
  <si>
    <t>36×21×12m</t>
  </si>
  <si>
    <t>25m×11m
10m×4m</t>
  </si>
  <si>
    <t>예체문화관</t>
  </si>
  <si>
    <t>무주군
시설사업소</t>
  </si>
  <si>
    <t>배드민턴,탁구,
유도,복싱</t>
  </si>
  <si>
    <t>무주국민체육센터</t>
  </si>
  <si>
    <t>철근콘크리트
철골트러스</t>
  </si>
  <si>
    <t>36×44m</t>
  </si>
  <si>
    <t>관람실, 수련실, 사무실 등</t>
  </si>
  <si>
    <t>안성문화체육관</t>
  </si>
  <si>
    <t>32×20m</t>
  </si>
  <si>
    <t>무대, 탈의실, 샤워실 등</t>
  </si>
  <si>
    <t>장수 한누리
생활체육관</t>
  </si>
  <si>
    <t>37.6×27.8</t>
  </si>
  <si>
    <t>농구,배구,족구,
배드민턴,탁구</t>
  </si>
  <si>
    <t>장계 생활체육관</t>
  </si>
  <si>
    <t>15.2×15</t>
  </si>
  <si>
    <t>장수 국민체육센터</t>
  </si>
  <si>
    <t>25×31.5</t>
  </si>
  <si>
    <t>에어로빅,
체력측정실</t>
  </si>
  <si>
    <t>계북 열린체육관</t>
  </si>
  <si>
    <t>27×18</t>
  </si>
  <si>
    <t>산서다목적체육관</t>
  </si>
  <si>
    <t>13.5×10</t>
  </si>
  <si>
    <t>배구,탁구</t>
  </si>
  <si>
    <t>번암 봉화체육관</t>
  </si>
  <si>
    <t>31.2×20</t>
  </si>
  <si>
    <t>신축</t>
  </si>
  <si>
    <t>47×35</t>
  </si>
  <si>
    <t>테니스,탁구,배드민턴,족구,배구</t>
  </si>
  <si>
    <t>공연무대,동호인실,탁구장,샤워실, 화장실</t>
  </si>
  <si>
    <t>임실군 군민회관
체육관</t>
  </si>
  <si>
    <t>24mⅹ36mⅹ13m</t>
  </si>
  <si>
    <t>배구,배드민턴,
탁구</t>
  </si>
  <si>
    <t>27mⅹ10m
(5레인)</t>
  </si>
  <si>
    <t>순창 농어촌
복합체육시설</t>
  </si>
  <si>
    <t>순창공설운동장
실내족구장</t>
  </si>
  <si>
    <t>19.8ⅹ19.7ⅹ6.6m</t>
  </si>
  <si>
    <t>족구,배드민턴</t>
  </si>
  <si>
    <t>적성면 실내다목적구장</t>
  </si>
  <si>
    <t>20×25m</t>
  </si>
  <si>
    <t>베드민턴</t>
  </si>
  <si>
    <t>인계면 체육관</t>
  </si>
  <si>
    <t>23×17m</t>
  </si>
  <si>
    <t>복흥면 체육관</t>
  </si>
  <si>
    <t>20×32m</t>
  </si>
  <si>
    <t>22×36×16m</t>
  </si>
  <si>
    <t>220</t>
  </si>
  <si>
    <t>주민생활시설
잔디운동장</t>
  </si>
  <si>
    <t>450 lx</t>
  </si>
  <si>
    <t>잔디운동장</t>
  </si>
  <si>
    <t>20×34×12m</t>
  </si>
  <si>
    <t>공음 실내체육관</t>
  </si>
  <si>
    <t>19×31.5×14.9m</t>
  </si>
  <si>
    <t>준비실, 샤워실,
화장실</t>
  </si>
  <si>
    <t>상하 실내체육관</t>
  </si>
  <si>
    <t>57.15×26×12.8m</t>
  </si>
  <si>
    <t>배구,농구,풋살
배드민턴,탁구</t>
  </si>
  <si>
    <t>심원면국민체육센터</t>
  </si>
  <si>
    <t>33×22.5×12.8</t>
  </si>
  <si>
    <t>배구,농구,족구
배드민턴,탁구</t>
  </si>
  <si>
    <t>무장 체육문화센터</t>
  </si>
  <si>
    <t>송천 실내게이트볼장</t>
  </si>
  <si>
    <t>22×15m</t>
  </si>
  <si>
    <t>완산생활체련공원
게이트볼장</t>
  </si>
  <si>
    <t>월명 게이트볼장</t>
  </si>
  <si>
    <t>임피 전천후게이트볼장</t>
  </si>
  <si>
    <t>나포 전천후게이트볼장</t>
  </si>
  <si>
    <t>성산 전천후게이트볼장</t>
  </si>
  <si>
    <t>24.1×18.3m</t>
  </si>
  <si>
    <t>창고,화장실</t>
  </si>
  <si>
    <t>옥구 게이트볼장</t>
  </si>
  <si>
    <t>노인종합복지관 
실내게이트볼장</t>
  </si>
  <si>
    <t>노인종합복지관</t>
  </si>
  <si>
    <t>대야 게이트볼장</t>
  </si>
  <si>
    <t>22×14m</t>
  </si>
  <si>
    <t>대야 게이트볼장
(국민체육센터)</t>
  </si>
  <si>
    <t xml:space="preserve">원주곡 게이트볼장 </t>
  </si>
  <si>
    <t>한국농어촌공사</t>
  </si>
  <si>
    <t>임피 월하리 서황게이트볼장</t>
  </si>
  <si>
    <t>함열 실내게이트볼장</t>
  </si>
  <si>
    <t>함열읍</t>
  </si>
  <si>
    <t>창고,화장실
사무실등</t>
  </si>
  <si>
    <t>함라신등리실내게이트볼장</t>
  </si>
  <si>
    <t>함라게이트볼협회</t>
  </si>
  <si>
    <t>용안 실내게이트볼장</t>
  </si>
  <si>
    <t>용안게이트볼협회</t>
  </si>
  <si>
    <t>오산 실내게이트볼장</t>
  </si>
  <si>
    <t>오산게이트볼협회</t>
  </si>
  <si>
    <t>웅포 실내게이트볼장</t>
  </si>
  <si>
    <t>웅포게이트볼협회</t>
  </si>
  <si>
    <t>성당 실내게이트볼장</t>
  </si>
  <si>
    <t>성당게이트볼협회</t>
  </si>
  <si>
    <t>여산 실내게이트볼장</t>
  </si>
  <si>
    <t>여산게이트볼협회</t>
  </si>
  <si>
    <t>황등 황등리 실내게이트볼장</t>
  </si>
  <si>
    <t>함라 함열리 실내게이트볼장</t>
  </si>
  <si>
    <t>배산실내체육관 게이트볼장</t>
  </si>
  <si>
    <t>용동 실내게이트볼장</t>
  </si>
  <si>
    <t>용동면사무소</t>
  </si>
  <si>
    <t>금마 실내게이트볼장</t>
  </si>
  <si>
    <t>금마면</t>
  </si>
  <si>
    <t>수성 전천후게이트볼장</t>
  </si>
  <si>
    <t>27×21m</t>
  </si>
  <si>
    <t>고부 전천후게이트볼장</t>
  </si>
  <si>
    <t>태인 전천후게이트볼장</t>
  </si>
  <si>
    <t>덕천 전천후게이트볼장</t>
  </si>
  <si>
    <t>19.2×18.4m</t>
  </si>
  <si>
    <t>신태인 전천후게이트볼장</t>
  </si>
  <si>
    <t>44.8×18.5m</t>
  </si>
  <si>
    <t>영원 전천후게이트볼장</t>
  </si>
  <si>
    <t>23.5×19m</t>
  </si>
  <si>
    <t>칠보 전천후게이트볼장</t>
  </si>
  <si>
    <t>산내 전천후게이트볼장</t>
  </si>
  <si>
    <t>이평 전천후게이트볼장</t>
  </si>
  <si>
    <t>소성 전천후게이트볼장</t>
  </si>
  <si>
    <t>24×18m</t>
  </si>
  <si>
    <t>금붕 전전천후게이트볼장</t>
  </si>
  <si>
    <t>44×31.55</t>
  </si>
  <si>
    <t>정읍체육공원
실내게이트볼장</t>
  </si>
  <si>
    <t>27×21(2면)</t>
  </si>
  <si>
    <t>입암 전천후게이트볼장</t>
  </si>
  <si>
    <t>감곡 전천후게이트볼장</t>
  </si>
  <si>
    <t>망제동전천후게이트볼장</t>
  </si>
  <si>
    <t>인월 전천후게이트볼장</t>
  </si>
  <si>
    <t>15×20×5.6m</t>
  </si>
  <si>
    <t>송동 전천후게이트볼장</t>
  </si>
  <si>
    <t>왕정 전천후게이트볼장</t>
  </si>
  <si>
    <t>노암 전천후게이트볼장</t>
  </si>
  <si>
    <t>검산 게이트볼장</t>
  </si>
  <si>
    <t>15×20(1면)</t>
  </si>
  <si>
    <t>김제 지평선 게이트볼장</t>
  </si>
  <si>
    <t>15×20(2면)</t>
  </si>
  <si>
    <t>삼례 전천후게이트볼장</t>
  </si>
  <si>
    <t>봉동 복지관
게이트볼장</t>
  </si>
  <si>
    <t>화산 게이트볼장</t>
  </si>
  <si>
    <t>화장실,샤워실
사무실</t>
  </si>
  <si>
    <t>둔산 게이트볼장</t>
  </si>
  <si>
    <t>고산 게이트볼장</t>
  </si>
  <si>
    <t>완주게이트볼장</t>
  </si>
  <si>
    <t>23×18</t>
  </si>
  <si>
    <t>사무실,화장실
기계실</t>
  </si>
  <si>
    <t>진안 전천후게이트볼장</t>
  </si>
  <si>
    <t>한내클럽(배드민턴)</t>
  </si>
  <si>
    <t>23.5×18.5×7.9m</t>
  </si>
  <si>
    <t>사무실,화장실
주민편의시설</t>
  </si>
  <si>
    <t>정천 전천후게이트볼장</t>
  </si>
  <si>
    <t>19.8×23×6.3m</t>
  </si>
  <si>
    <t>동향 전천후게이트볼장</t>
  </si>
  <si>
    <t>19.8×25×6.3m</t>
  </si>
  <si>
    <t>사무실,화장실
샤워실</t>
  </si>
  <si>
    <t>성수 전천후게이트볼장</t>
  </si>
  <si>
    <t>19.8×24×6.3m</t>
  </si>
  <si>
    <t>부귀 전천후게이트볼장</t>
  </si>
  <si>
    <t>용담 전천후게이트볼장</t>
  </si>
  <si>
    <t>안천 전천후게이트볼장</t>
  </si>
  <si>
    <t>상전 전천후게이트볼장</t>
  </si>
  <si>
    <t>마령 전천후게이트볼장</t>
  </si>
  <si>
    <t>주천 전천후게이트볼장</t>
  </si>
  <si>
    <t>동향 체련공원 게이트볼장</t>
  </si>
  <si>
    <t>18.7×24.5×7.0m</t>
  </si>
  <si>
    <t>부귀 황금리 전전후 게이트볼장</t>
  </si>
  <si>
    <t>19.7×24.8×7.0m</t>
  </si>
  <si>
    <t>진안 주공2차 전천후게이트볼장</t>
  </si>
  <si>
    <t>18.8×25×6.15m</t>
  </si>
  <si>
    <t>반딧불체육관
게이트볼장</t>
  </si>
  <si>
    <t>주민편의시설
화장실,사무실</t>
  </si>
  <si>
    <t>면생활체육공원
(무풍게이트볼장)</t>
  </si>
  <si>
    <t>면생활체육공원
(설천게이트볼장)</t>
  </si>
  <si>
    <t>면생활체육공원
(적상게이트볼장)</t>
  </si>
  <si>
    <t>면생활체육공원
(안성게이트볼장)</t>
  </si>
  <si>
    <t>부남 게이트볼장</t>
  </si>
  <si>
    <t>안성체육회관(게이트볼장)</t>
  </si>
  <si>
    <t>주민편의시설
화장실, 사무실</t>
  </si>
  <si>
    <t>무주게이트볼장</t>
  </si>
  <si>
    <t>장수 게이트볼장</t>
  </si>
  <si>
    <t>산서 게이트볼장</t>
  </si>
  <si>
    <t>번암 게이트볼장</t>
  </si>
  <si>
    <t>장계 게이트볼장</t>
  </si>
  <si>
    <t>천천 게이트볼장</t>
  </si>
  <si>
    <t>계남 게이트볼장</t>
  </si>
  <si>
    <t>계북 게이트볼장</t>
  </si>
  <si>
    <t>임실 전천후게이트볼장</t>
  </si>
  <si>
    <t>신평 전천후게이트볼장</t>
  </si>
  <si>
    <t>청웅 전천후게이트볼장</t>
  </si>
  <si>
    <t>20명</t>
  </si>
  <si>
    <t>23mⅹ18m</t>
  </si>
  <si>
    <t>수영장 별도기재</t>
  </si>
  <si>
    <t>삼계 전천후게이트볼장</t>
  </si>
  <si>
    <t>21.6mⅹ18.1m</t>
  </si>
  <si>
    <t>운동장</t>
  </si>
  <si>
    <t>150㎡</t>
  </si>
  <si>
    <t>남원 직장축구팀</t>
  </si>
  <si>
    <t>잔디구장(100*75)</t>
  </si>
  <si>
    <t>토사(22*17)</t>
  </si>
  <si>
    <t>관촌 전천후게이트볼장</t>
  </si>
  <si>
    <t>지사 전천후게이트볼장</t>
  </si>
  <si>
    <t>신덕 전천후게이트볼장</t>
  </si>
  <si>
    <t>덕치 전천후게이트볼장</t>
  </si>
  <si>
    <t>강진 전천후게이트볼장</t>
  </si>
  <si>
    <t>오수 전천후게이트볼장</t>
  </si>
  <si>
    <t>22mⅹ17m</t>
  </si>
  <si>
    <t>쌍치 전천후게이트볼장</t>
  </si>
  <si>
    <t>19.8ⅹ24ⅹ6.3m</t>
  </si>
  <si>
    <t>복흥 전천후게이트볼장</t>
  </si>
  <si>
    <t>19.8ⅹ25ⅹ6.4m</t>
  </si>
  <si>
    <t>유등 전천후게이트볼장</t>
  </si>
  <si>
    <t>22ⅹ17m</t>
  </si>
  <si>
    <t>동계 전천후게이트볼장</t>
  </si>
  <si>
    <t>25.4ⅹ16.4m</t>
  </si>
  <si>
    <t>구림 전천후게이트볼장</t>
  </si>
  <si>
    <t>20mⅹ25m</t>
  </si>
  <si>
    <t>순창 게이트볼장</t>
  </si>
  <si>
    <t>오산 전천후게이트볼장</t>
  </si>
  <si>
    <t>게이터볼</t>
  </si>
  <si>
    <t>순창 순화게이트볼장</t>
  </si>
  <si>
    <t>고수 전천후게이트볼장</t>
  </si>
  <si>
    <t>고창 전천후게이트볼장 1</t>
  </si>
  <si>
    <t>고창 전천후게이트볼장 2</t>
  </si>
  <si>
    <t>대산 전천후게이트볼장</t>
  </si>
  <si>
    <t>대산 전천후게이트볼장1</t>
  </si>
  <si>
    <t>부안 전천후게이트볼장</t>
  </si>
  <si>
    <t>무장 전천후게이트볼장</t>
  </si>
  <si>
    <t>23×17.5m</t>
  </si>
  <si>
    <t>상하 전천후게이트볼장</t>
  </si>
  <si>
    <t>23×18.5m</t>
  </si>
  <si>
    <t>해리 전천후게이트볼장</t>
  </si>
  <si>
    <t>22.7×16.7m</t>
  </si>
  <si>
    <t>성송 전천후게이트볼장</t>
  </si>
  <si>
    <t>23.3×17.3m</t>
  </si>
  <si>
    <t>심원 전천후게이트볼장</t>
  </si>
  <si>
    <t>휴게실,화장실</t>
  </si>
  <si>
    <t>성내 전천후게이트볼장</t>
  </si>
  <si>
    <t>신림 전천후게이트볼장</t>
  </si>
  <si>
    <t>고창게이트볼장3</t>
  </si>
  <si>
    <t>43×42m</t>
  </si>
  <si>
    <t>아산게이트볼장1</t>
  </si>
  <si>
    <t>24×20m</t>
  </si>
  <si>
    <t>흥덕 게이트볼장</t>
  </si>
  <si>
    <t>24×22m</t>
  </si>
  <si>
    <t>흥덕 게이트볼장1</t>
  </si>
  <si>
    <t>24×17m</t>
  </si>
  <si>
    <t>주산 게이트볼장</t>
  </si>
  <si>
    <t>사무실,샤워실</t>
  </si>
  <si>
    <t>행안 게이트볼장</t>
  </si>
  <si>
    <t>계화 게이트볼장</t>
  </si>
  <si>
    <t>보안 게이트볼장</t>
  </si>
  <si>
    <t>변산 게이트볼장</t>
  </si>
  <si>
    <t>진서 게이트볼장</t>
  </si>
  <si>
    <t>상서 게이트볼장</t>
  </si>
  <si>
    <t>하서 게이트볼장</t>
  </si>
  <si>
    <t>줄포게이트볼장</t>
  </si>
  <si>
    <t>사무실,샤워장</t>
  </si>
  <si>
    <t>동진게이트볼장</t>
  </si>
  <si>
    <t>백산게이트볼장</t>
  </si>
  <si>
    <t>진남정</t>
  </si>
  <si>
    <t>위탁
(군산시궁도협회)</t>
  </si>
  <si>
    <t>송백정</t>
  </si>
  <si>
    <t>위탁
(송백궁도회)</t>
  </si>
  <si>
    <t>필야정</t>
  </si>
  <si>
    <t>105,739천원</t>
  </si>
  <si>
    <t>황산정</t>
  </si>
  <si>
    <t>홍심정</t>
  </si>
  <si>
    <t>금만정</t>
  </si>
  <si>
    <t>진안생활체육공원
국궁장</t>
  </si>
  <si>
    <t>벽계정</t>
  </si>
  <si>
    <t>위탁
(벽계궁도회)</t>
  </si>
  <si>
    <t>관리소 1동</t>
  </si>
  <si>
    <t>gochang.jeonbuk.kr/</t>
  </si>
  <si>
    <t>임실 국궁장</t>
  </si>
  <si>
    <t>위탁(임실 군자정)</t>
  </si>
  <si>
    <t>육일정</t>
  </si>
  <si>
    <t>위탁
(순창군궁도협회)</t>
  </si>
  <si>
    <t>모양정</t>
  </si>
  <si>
    <t xml:space="preserve">초파정 </t>
  </si>
  <si>
    <t>장사정</t>
  </si>
  <si>
    <t>부안스포츠파크궁도장</t>
  </si>
  <si>
    <t>진남경기장</t>
  </si>
  <si>
    <t>시전동109번지</t>
  </si>
  <si>
    <t>망마경기장</t>
  </si>
  <si>
    <t>육상경기
준비 운동장</t>
  </si>
  <si>
    <t>순천시</t>
  </si>
  <si>
    <t>연향동 771</t>
  </si>
  <si>
    <t>팔마종합운동장</t>
  </si>
  <si>
    <t>순천시체육시설관리사무소</t>
  </si>
  <si>
    <t>순천육상팀</t>
  </si>
  <si>
    <t>나주시</t>
  </si>
  <si>
    <t xml:space="preserve">나주시 종합운동장 </t>
  </si>
  <si>
    <t>빛가람혁신도시
체육공원1호</t>
  </si>
  <si>
    <t>광양시</t>
  </si>
  <si>
    <t>광양읍 구산리 299</t>
  </si>
  <si>
    <t>광양시 공설운동장</t>
  </si>
  <si>
    <t>광양시 문체사업소</t>
  </si>
  <si>
    <t>담양군</t>
  </si>
  <si>
    <t>담양읍객사리2-1</t>
  </si>
  <si>
    <t>추성경기장</t>
  </si>
  <si>
    <t>담양군 383-5764</t>
  </si>
  <si>
    <t>담양군민</t>
  </si>
  <si>
    <t>조명3</t>
  </si>
  <si>
    <t>담양군테니스협회</t>
  </si>
  <si>
    <t>구례군</t>
  </si>
  <si>
    <t>구례공설운동장</t>
  </si>
  <si>
    <t>고흥군</t>
  </si>
  <si>
    <t>고흥읍 호형리 991번지</t>
  </si>
  <si>
    <t>고흥공설운동장</t>
  </si>
  <si>
    <t>고흥군 종합문회회관(830-5517)</t>
  </si>
  <si>
    <t>군민, 전지훈련팀 등</t>
  </si>
  <si>
    <t>보성군</t>
  </si>
  <si>
    <t>보성읍 보성리 338</t>
  </si>
  <si>
    <t>보성공설운동장</t>
  </si>
  <si>
    <t>주민자치과</t>
  </si>
  <si>
    <t>체육동호인</t>
  </si>
  <si>
    <t>벌교생태공원
운동장</t>
  </si>
  <si>
    <t>화순군</t>
  </si>
  <si>
    <t>화순읍 대리 501-6</t>
  </si>
  <si>
    <t>화순공설운동장</t>
  </si>
  <si>
    <t>화순군청 문화관광과</t>
  </si>
  <si>
    <t>화순군 체육회</t>
  </si>
  <si>
    <t>크레이, 조명탑2,관리실</t>
  </si>
  <si>
    <t>화순군 테니스협회</t>
  </si>
  <si>
    <t>장흥군</t>
  </si>
  <si>
    <t xml:space="preserve"> 장흥읍충열리63-3번지</t>
  </si>
  <si>
    <t>장흥군 공설운동장</t>
  </si>
  <si>
    <t>체육시설물 관리사무실</t>
  </si>
  <si>
    <t>강진군</t>
  </si>
  <si>
    <t>교촌리210</t>
  </si>
  <si>
    <t>강진종합운동장</t>
  </si>
  <si>
    <t>조명탑,관리실,관중석</t>
  </si>
  <si>
    <t>강진군테니스협회</t>
  </si>
  <si>
    <t>영암군</t>
  </si>
  <si>
    <t>영암군 영암읍 역리126</t>
  </si>
  <si>
    <t>체육관리사무소</t>
  </si>
  <si>
    <t>1988
(2007)</t>
  </si>
  <si>
    <t>990
(2,168)</t>
  </si>
  <si>
    <t>무안군</t>
  </si>
  <si>
    <t>무안스포츠파크
운동장</t>
  </si>
  <si>
    <t>함평군</t>
  </si>
  <si>
    <t>대동면 향교리 147</t>
  </si>
  <si>
    <t>함평군 공설운동장</t>
  </si>
  <si>
    <t>문화관광과(320-3396)</t>
  </si>
  <si>
    <t>함평군민</t>
  </si>
  <si>
    <t>영광군</t>
  </si>
  <si>
    <t>영광읍 단주리 233</t>
  </si>
  <si>
    <t>영광군 종합운동장</t>
  </si>
  <si>
    <t>영광군청 문화관광과</t>
  </si>
  <si>
    <t xml:space="preserve">몬도 </t>
  </si>
  <si>
    <t>영광군 종합운동장
보조구장</t>
  </si>
  <si>
    <t>장성군</t>
  </si>
  <si>
    <t>기산리 384-1</t>
  </si>
  <si>
    <t>장성군 공설운동장</t>
  </si>
  <si>
    <t>장성군청문화관광과</t>
  </si>
  <si>
    <t>어린이유소년축구팀</t>
  </si>
  <si>
    <t>완도군</t>
  </si>
  <si>
    <t>가용50-31번지</t>
  </si>
  <si>
    <t>완도군 종합운동장</t>
  </si>
  <si>
    <t>재무과시설관리계</t>
  </si>
  <si>
    <t>완도군민</t>
  </si>
  <si>
    <t>진도군</t>
  </si>
  <si>
    <t>진도군 공설운동장</t>
  </si>
  <si>
    <t>신안군</t>
  </si>
  <si>
    <t>신안공설운동장</t>
  </si>
  <si>
    <t>조곡생활체육공원 축구장</t>
  </si>
  <si>
    <t>국가정원스포츠센터 축구장</t>
  </si>
  <si>
    <t>곡성군</t>
  </si>
  <si>
    <t>대황강체육공원</t>
  </si>
  <si>
    <t>무안스포츠파크
보조축구장</t>
  </si>
  <si>
    <t>진남 야구경기장</t>
  </si>
  <si>
    <t>진남 실내야구연습장</t>
  </si>
  <si>
    <t>상사호야구장 1</t>
  </si>
  <si>
    <t>상사호야구장 2</t>
  </si>
  <si>
    <t>영산강둔치체육공원 
야구장</t>
  </si>
  <si>
    <t>영산강저류지체육공원</t>
  </si>
  <si>
    <t>백진공원야구장</t>
  </si>
  <si>
    <t>고흥거금야구장(정규)</t>
  </si>
  <si>
    <t>고흥거금야구장(보조)</t>
  </si>
  <si>
    <t>회천생태공원
야구장</t>
  </si>
  <si>
    <t>마골 야구장</t>
  </si>
  <si>
    <t>인조</t>
  </si>
  <si>
    <t>남해포권역야구장</t>
  </si>
  <si>
    <t>남해포권역</t>
  </si>
  <si>
    <t>무안생활야구장</t>
  </si>
  <si>
    <t>함평 리틀야구장</t>
  </si>
  <si>
    <t>대동면 용성리 402-1</t>
  </si>
  <si>
    <t>전남 야구경기장</t>
  </si>
  <si>
    <t>합숙소 내야구장</t>
  </si>
  <si>
    <t>함평 야구장</t>
  </si>
  <si>
    <t>천연잔디
(마사)</t>
  </si>
  <si>
    <t>대마산단야구장</t>
  </si>
  <si>
    <t>쳔연잔디</t>
  </si>
  <si>
    <t>장흥생활체육야구장</t>
  </si>
  <si>
    <t>완도야구장</t>
  </si>
  <si>
    <t>학동168번지</t>
  </si>
  <si>
    <t>여천시립테니스장</t>
  </si>
  <si>
    <t>여문 테니스장</t>
  </si>
  <si>
    <t>위탁(테니스클럽)</t>
  </si>
  <si>
    <t>웅천테니스장</t>
  </si>
  <si>
    <t>위탁 (테니스협회)</t>
  </si>
  <si>
    <t>연향동 215</t>
  </si>
  <si>
    <t>팔마 테니스장</t>
  </si>
  <si>
    <t>조적조슬라브</t>
  </si>
  <si>
    <t>연향동 721</t>
  </si>
  <si>
    <t>팔마 정구장 1</t>
  </si>
  <si>
    <t>나주시 운곡동 107</t>
  </si>
  <si>
    <t>환경사업소
테니스장</t>
  </si>
  <si>
    <t>영산테니스클럽</t>
  </si>
  <si>
    <t>마동 테니스장</t>
  </si>
  <si>
    <t>광양 시립테니스장</t>
  </si>
  <si>
    <t>하드6
토사2</t>
  </si>
  <si>
    <t>남도 테니스장</t>
  </si>
  <si>
    <t>마사토,
인조잔디</t>
  </si>
  <si>
    <t xml:space="preserve">곡성읍 읍내리 </t>
  </si>
  <si>
    <t>곡성군 테니스장</t>
  </si>
  <si>
    <t>360-8357</t>
  </si>
  <si>
    <t>곡성 정구장</t>
  </si>
  <si>
    <t>구례읍 봉북리 1432</t>
  </si>
  <si>
    <t>구례 테니스장</t>
  </si>
  <si>
    <t>구례군테니스협회</t>
  </si>
  <si>
    <t>구례군
(시설관리과)</t>
  </si>
  <si>
    <t>마산면 사도리 879</t>
  </si>
  <si>
    <t>섬지 테니스장</t>
  </si>
  <si>
    <t>구례군 상하수도사업소</t>
  </si>
  <si>
    <t>상하수도사업소</t>
  </si>
  <si>
    <t>고흥읍 299</t>
  </si>
  <si>
    <t>고흥군민회관
테니스장</t>
  </si>
  <si>
    <t>고흥테니스클럽(834-6944)</t>
  </si>
  <si>
    <t>녹동 테니스장</t>
  </si>
  <si>
    <t>고흥생활체육공원
테니스장</t>
  </si>
  <si>
    <t>보성읍 보성리 338번지</t>
  </si>
  <si>
    <t>보성 테니스장</t>
  </si>
  <si>
    <t>보성테니스협회</t>
  </si>
  <si>
    <t>홍교 테니스장</t>
  </si>
  <si>
    <t>화순읍 대리498-2</t>
  </si>
  <si>
    <t>화순 테니스장</t>
  </si>
  <si>
    <t>화순군테니스협회</t>
  </si>
  <si>
    <t>장흥 공공테니스장</t>
  </si>
  <si>
    <t>강진 테니스장</t>
  </si>
  <si>
    <t>삼호읍 용앙리 1637</t>
  </si>
  <si>
    <t>삼호 테니스장</t>
  </si>
  <si>
    <t>현대삼호중공업</t>
  </si>
  <si>
    <t>위탁
(삼호중공업)</t>
  </si>
  <si>
    <t>대불산단 테니스장</t>
  </si>
  <si>
    <t>위탁(㈜태신)</t>
  </si>
  <si>
    <t>아크릴(2)
클레이(3)</t>
  </si>
  <si>
    <t>청계 테니스장</t>
  </si>
  <si>
    <t>일로 테니스장</t>
  </si>
  <si>
    <t>구룡 테니스장</t>
  </si>
  <si>
    <t>위탁(함평군
테니스협회)</t>
  </si>
  <si>
    <t>영광읍 단주리 290</t>
  </si>
  <si>
    <t>종합체육센터
테니스장</t>
  </si>
  <si>
    <t>하드 2
앙투카 4</t>
  </si>
  <si>
    <t>종합체육센터
 테니스장</t>
  </si>
  <si>
    <t>하드 3</t>
  </si>
  <si>
    <t>삼계 테니스장</t>
  </si>
  <si>
    <t>완도읍중도리760-1</t>
  </si>
  <si>
    <t>완도군립테니스장1</t>
  </si>
  <si>
    <t>완도군테니스협회</t>
  </si>
  <si>
    <t>완도군립테니스장2</t>
  </si>
  <si>
    <t>진도읍 동외리</t>
  </si>
  <si>
    <t>가마골 테니스장</t>
  </si>
  <si>
    <t>테니스협회</t>
  </si>
  <si>
    <t>진도 테니스장</t>
  </si>
  <si>
    <t>신안테니스장</t>
  </si>
  <si>
    <t>여수씨름경기장</t>
  </si>
  <si>
    <t>사각</t>
  </si>
  <si>
    <t>18*25m</t>
  </si>
  <si>
    <t>철근콘크리트 케이스판넬</t>
  </si>
  <si>
    <t>팔마씨름장</t>
  </si>
  <si>
    <t>체육시설관리소</t>
  </si>
  <si>
    <t>지름 20m</t>
  </si>
  <si>
    <t>지름 13m</t>
  </si>
  <si>
    <t>생활체육
씨름장</t>
  </si>
  <si>
    <t>16m*16m</t>
  </si>
  <si>
    <t>지름 9m
(12m*12m)</t>
  </si>
  <si>
    <t>공설운동장 씨름장</t>
  </si>
  <si>
    <t>해남우슬씨름장</t>
  </si>
  <si>
    <t>16*16</t>
  </si>
  <si>
    <t>영광군 씨름장</t>
  </si>
  <si>
    <t>목포 국민체육센터</t>
  </si>
  <si>
    <t>KBS비즈니스㈜</t>
  </si>
  <si>
    <t>라켓볼</t>
  </si>
  <si>
    <t>체력단련장</t>
  </si>
  <si>
    <t>수영장,댄스로빅,헬스장,라켓볼</t>
  </si>
  <si>
    <t>25m×6레인
유아풀 4레인</t>
  </si>
  <si>
    <t>에어로빅장
라켓볼장</t>
  </si>
  <si>
    <t>목포다목적체육관</t>
  </si>
  <si>
    <t>목포시
(스포츠산업과)</t>
  </si>
  <si>
    <t>24×49m</t>
  </si>
  <si>
    <t>탁구, 배드민턴, 
농구, 핸드볼</t>
  </si>
  <si>
    <t>21×33×13m</t>
  </si>
  <si>
    <t>배드민턴,농구, 
배구</t>
  </si>
  <si>
    <t>망마체육센터</t>
  </si>
  <si>
    <t>47×25×9.5m</t>
  </si>
  <si>
    <t>25mⅹ8레인</t>
  </si>
  <si>
    <t>배드민턴,테니스</t>
  </si>
  <si>
    <t>헬스,에어로빅,탁구</t>
  </si>
  <si>
    <t>위탁
(공산면발전협의회)</t>
  </si>
  <si>
    <t>20×39×11m</t>
  </si>
  <si>
    <t>배드민턴,농구,
 배구</t>
  </si>
  <si>
    <t>도서관,목욕장, 찜질방,
체력단련장, 다목적체육관</t>
  </si>
  <si>
    <t>22m*30m</t>
  </si>
  <si>
    <t>선수합숙소, 회의실,식당,주방,트레이닝센터</t>
  </si>
  <si>
    <t>청소년수련체육관</t>
  </si>
  <si>
    <t>위탁(YMCA)</t>
  </si>
  <si>
    <t>헬스,수영,전시</t>
  </si>
  <si>
    <t>곡성실내체육관</t>
  </si>
  <si>
    <t>60.5*33*11.2</t>
  </si>
  <si>
    <t>배드민턴, 농구,
배구 등</t>
  </si>
  <si>
    <t>25x50x20</t>
  </si>
  <si>
    <t>배드민턴,배구,농구 등</t>
  </si>
  <si>
    <t>강진국민체육센터</t>
  </si>
  <si>
    <t>56×58×22m</t>
  </si>
  <si>
    <t>조깅트랙(80M)</t>
  </si>
  <si>
    <t>웨이트트레이닝장</t>
  </si>
  <si>
    <t>14m*33m</t>
  </si>
  <si>
    <t>웨이트트레이닝</t>
  </si>
  <si>
    <t>회의실,샤워장 등</t>
  </si>
  <si>
    <t>칠량복합 체육관</t>
  </si>
  <si>
    <t>17×33.05×12.7m</t>
  </si>
  <si>
    <t>다목적실,화장실,샤워장,
탈의실,레크레이션실등</t>
  </si>
  <si>
    <t>해남 다목적
생활체육관</t>
  </si>
  <si>
    <t>문예체육진흥사업소</t>
  </si>
  <si>
    <t>20×15×8m</t>
  </si>
  <si>
    <t>다목적실, 화장실</t>
  </si>
  <si>
    <t>영암 국민체육센터</t>
  </si>
  <si>
    <t>20m×38m×7m</t>
  </si>
  <si>
    <t>수영장, 체력단련장 등</t>
  </si>
  <si>
    <t>삼호종합문화체육센터</t>
  </si>
  <si>
    <t>46m×26m×13.9m</t>
  </si>
  <si>
    <t>공연장, 회의실 등</t>
  </si>
  <si>
    <t>무안 스포츠파크
실내체육관</t>
  </si>
  <si>
    <t>44×24×12.8m</t>
  </si>
  <si>
    <t>핸드볼, 배구,
배드민턴</t>
  </si>
  <si>
    <t>관람석 1,700</t>
  </si>
  <si>
    <t>일로다목적생활체육관</t>
  </si>
  <si>
    <t>25..3×32m</t>
  </si>
  <si>
    <t>배구, 배드민턴</t>
  </si>
  <si>
    <t>26×47×20m</t>
  </si>
  <si>
    <t>관람석
무대</t>
  </si>
  <si>
    <t>영광국민체육센터</t>
  </si>
  <si>
    <t>29×48×19m</t>
  </si>
  <si>
    <t>탁구,배구,농구,
배드민턴 등</t>
  </si>
  <si>
    <t>주민생활시설
관람석 2,080석</t>
  </si>
  <si>
    <t>실내보조체육관</t>
  </si>
  <si>
    <t>28×40×20m</t>
  </si>
  <si>
    <t>주민생활시설
관람석 140석</t>
  </si>
  <si>
    <t>홍길동체육관</t>
  </si>
  <si>
    <t>타구</t>
  </si>
  <si>
    <t>28×42×18m</t>
  </si>
  <si>
    <t>에어로빅장,유도장,
스쿼시장</t>
  </si>
  <si>
    <t>완도군
농어민문화체육센터</t>
  </si>
  <si>
    <t>29×35×10m</t>
  </si>
  <si>
    <t>하당노인복지관
게이트볼장</t>
  </si>
  <si>
    <t>진남 게이트볼장</t>
  </si>
  <si>
    <t>위탁
(게이트볼연합회)</t>
  </si>
  <si>
    <t>15＊20m</t>
  </si>
  <si>
    <t>망마 게이트볼장</t>
  </si>
  <si>
    <t>28*20</t>
  </si>
  <si>
    <t>팔마 게이트볼장</t>
  </si>
  <si>
    <t>송광 게이트볼장</t>
  </si>
  <si>
    <t>15*20m</t>
  </si>
  <si>
    <t>봉림 게이트볼장</t>
  </si>
  <si>
    <t>2012</t>
  </si>
  <si>
    <t>구룡 게이트볼장</t>
  </si>
  <si>
    <t>월등 게이트볼장</t>
  </si>
  <si>
    <t>승주 게이트볼장</t>
  </si>
  <si>
    <t>상사게이트볼장</t>
  </si>
  <si>
    <t>황전게이트볼장</t>
  </si>
  <si>
    <t>해룡게이트볼장</t>
  </si>
  <si>
    <t>2015</t>
  </si>
  <si>
    <t>도사게이트볼장</t>
  </si>
  <si>
    <t>노안 금동 게이트볼장</t>
  </si>
  <si>
    <t>반남 흥덕 게이트볼장</t>
  </si>
  <si>
    <t>송월 게이트볼장</t>
  </si>
  <si>
    <t>왕곡 본양게이트볼장</t>
  </si>
  <si>
    <t>봉황 죽석게이트볼장</t>
  </si>
  <si>
    <t>왕곡 양산게이트볼장</t>
  </si>
  <si>
    <t>다도 신동 게이트볼장</t>
  </si>
  <si>
    <t>세지 벽산 게이트볼장</t>
  </si>
  <si>
    <t>공산 금곡 게이트볼장</t>
  </si>
  <si>
    <t>동강 인동 게이트볼장</t>
  </si>
  <si>
    <t>산포 덕례 게이트볼장</t>
  </si>
  <si>
    <t>다시게이트볼장</t>
  </si>
  <si>
    <t>17×24m</t>
  </si>
  <si>
    <t>담양 게이트볼구장</t>
  </si>
  <si>
    <t>봉산 게이트볼구장</t>
  </si>
  <si>
    <t>고서 게이트볼구장</t>
  </si>
  <si>
    <t>창평 게이트볼구장</t>
  </si>
  <si>
    <t>대덕 게이트볼구장</t>
  </si>
  <si>
    <t>무정 게이트볼구장</t>
  </si>
  <si>
    <t>금성 게이트볼구장</t>
  </si>
  <si>
    <t>용면 게이트볼구장</t>
  </si>
  <si>
    <t>월산 게이트볼장</t>
  </si>
  <si>
    <t>수북 게이트볼장</t>
  </si>
  <si>
    <t>대전 게이트볼구장</t>
  </si>
  <si>
    <t>곡성생활체육공원
게이트볼장</t>
  </si>
  <si>
    <t xml:space="preserve">23x22.4 </t>
  </si>
  <si>
    <t>학정 게이트볼장</t>
  </si>
  <si>
    <t>학정2구</t>
  </si>
  <si>
    <t xml:space="preserve">25x20 </t>
  </si>
  <si>
    <t>오곡면 게이트볼장</t>
  </si>
  <si>
    <t>오곡 게이트볼회</t>
  </si>
  <si>
    <t xml:space="preserve">21x21 </t>
  </si>
  <si>
    <t>삼기면 게이트볼장</t>
  </si>
  <si>
    <t>삼기 게이트볼회</t>
  </si>
  <si>
    <t xml:space="preserve">24.8x19 </t>
  </si>
  <si>
    <t>죽곡면 게이트볼장</t>
  </si>
  <si>
    <t>죽곡 게이트볼회</t>
  </si>
  <si>
    <t xml:space="preserve">22.5x20 </t>
  </si>
  <si>
    <t>옥과 게이트볼장</t>
  </si>
  <si>
    <t>옥과 게이트볼회</t>
  </si>
  <si>
    <t xml:space="preserve">22.1x20 </t>
  </si>
  <si>
    <t>입면 게이트볼장</t>
  </si>
  <si>
    <t>입면 게이트볼회</t>
  </si>
  <si>
    <t xml:space="preserve">20x18 </t>
  </si>
  <si>
    <t>겸면 게이트볼장</t>
  </si>
  <si>
    <t>겸면 게이트볼회</t>
  </si>
  <si>
    <t xml:space="preserve">22x20.4 </t>
  </si>
  <si>
    <t>석곡면 게이트볼장</t>
  </si>
  <si>
    <t>석곡 게이트볼회</t>
  </si>
  <si>
    <t xml:space="preserve">24x20 </t>
  </si>
  <si>
    <t>목사동면 게이트볼장</t>
  </si>
  <si>
    <t>목사동 게이트볼회</t>
  </si>
  <si>
    <t xml:space="preserve">23x19 </t>
  </si>
  <si>
    <t>겸면 흥복게이트볼장</t>
  </si>
  <si>
    <t>간전 게이트볼장</t>
  </si>
  <si>
    <t>구례 게이트볼장</t>
  </si>
  <si>
    <t>문척 게이트볼장</t>
  </si>
  <si>
    <t>토지 게이트볼장</t>
  </si>
  <si>
    <t>마산 게이트볼장</t>
  </si>
  <si>
    <t>산동 게이트볼장</t>
  </si>
  <si>
    <t>광의 게이트볼장</t>
  </si>
  <si>
    <t>용방 게이트볼장</t>
  </si>
  <si>
    <t>금산면 전천후
게이트볼장</t>
  </si>
  <si>
    <t>금산게이트볼분회</t>
  </si>
  <si>
    <t>부속사 1식</t>
  </si>
  <si>
    <t>두원 중앙 게이트볼장</t>
  </si>
  <si>
    <t>중앙게이트볼분회</t>
  </si>
  <si>
    <t>식당1식</t>
  </si>
  <si>
    <t>노인복지타운게이트볼장</t>
  </si>
  <si>
    <t>관리사무실</t>
  </si>
  <si>
    <t>동강게이트볼장</t>
  </si>
  <si>
    <t>부속창고</t>
  </si>
  <si>
    <t>보성 전천후게이트볼장</t>
  </si>
  <si>
    <t>게이트볼잘</t>
  </si>
  <si>
    <t>벌교 전천후게이트볼장</t>
  </si>
  <si>
    <t>부속사1식</t>
  </si>
  <si>
    <t>조성 전천후게이트볼장</t>
  </si>
  <si>
    <t>회천 천포 전천후 게이트볼장</t>
  </si>
  <si>
    <t>화순 전천후게이트볼장</t>
  </si>
  <si>
    <t>능주 게이트볼장</t>
  </si>
  <si>
    <t>청풍  게이트볼장</t>
  </si>
  <si>
    <t>전라남도
교육감</t>
  </si>
  <si>
    <t>이양 게이트볼장</t>
  </si>
  <si>
    <t>동복 게이트볼장</t>
  </si>
  <si>
    <t>정남진 전천후게이트볼장</t>
  </si>
  <si>
    <t>관산읍 전천후게이트볼장</t>
  </si>
  <si>
    <t>부산면 전천후게이트볼장</t>
  </si>
  <si>
    <t>대덕읍 전천후게이트볼장</t>
  </si>
  <si>
    <t>안양면 전천후 게이트볼장</t>
  </si>
  <si>
    <t>장평면 전천후게이트볼장</t>
  </si>
  <si>
    <t>유치면 전천후게이트볼장</t>
  </si>
  <si>
    <t>장동면 전천후게이트볼장</t>
  </si>
  <si>
    <t>성전 게이트볼장</t>
  </si>
  <si>
    <t>19 * 24m</t>
  </si>
  <si>
    <t>칠량 게이트볼장</t>
  </si>
  <si>
    <t>18 * 23m</t>
  </si>
  <si>
    <t>병영 게이트볼장</t>
  </si>
  <si>
    <t>20 * 25m</t>
  </si>
  <si>
    <t>도암 게이트볼장</t>
  </si>
  <si>
    <t>대구 게이트볼장</t>
  </si>
  <si>
    <t>군동 게이트볼장</t>
  </si>
  <si>
    <t>작천 게이트볼장</t>
  </si>
  <si>
    <t>신전 게이트볼장</t>
  </si>
  <si>
    <t>옴천 게이트볼장</t>
  </si>
  <si>
    <t>강진 게이트볼장</t>
  </si>
  <si>
    <t>신전 사초리 게이트볼장</t>
  </si>
  <si>
    <t>마량 게이트볼장</t>
  </si>
  <si>
    <t>삼산 게이트볼장</t>
  </si>
  <si>
    <t>우슬 게이트볼장</t>
  </si>
  <si>
    <t>실내2, 야외4</t>
  </si>
  <si>
    <t>북평 게이트볼장</t>
  </si>
  <si>
    <t>현산 게이트볼장</t>
  </si>
  <si>
    <t>송지 게이트볼장</t>
  </si>
  <si>
    <t>북일 게이트볼장</t>
  </si>
  <si>
    <t>옥천 게이트볼장</t>
  </si>
  <si>
    <t>황산 게이트볼장</t>
  </si>
  <si>
    <t>산이 게이트볼장</t>
  </si>
  <si>
    <t>문내 게이트볼장</t>
  </si>
  <si>
    <t>화원 게이트볼장</t>
  </si>
  <si>
    <t>계곡 게이트볼장</t>
  </si>
  <si>
    <t>마산용전 게이트볼장</t>
  </si>
  <si>
    <t>마산송석 게이트볼장</t>
  </si>
  <si>
    <t>영암군 전천후게이트볼 경기장</t>
  </si>
  <si>
    <t>금정 전천후게이트볼 경기장</t>
  </si>
  <si>
    <t>시종 전천후게이트볼 경기장</t>
  </si>
  <si>
    <t>군서 전천후게이트볼 경기장</t>
  </si>
  <si>
    <t>도포 전천후게이트볼장경기장</t>
  </si>
  <si>
    <t>학산 전천후게이트볼장경기장</t>
  </si>
  <si>
    <t>서호 전천후게이트볼장경기장</t>
  </si>
  <si>
    <t>미암 전천후게이트볼장경기장</t>
  </si>
  <si>
    <t>신북 전천후게이트볼장경기장</t>
  </si>
  <si>
    <t>덕진 전천후게이트볼장경기장</t>
  </si>
  <si>
    <t>삼호전천후게이트볼경기장</t>
  </si>
  <si>
    <t>청계 게이트볼장</t>
  </si>
  <si>
    <t>삼향 전천후게이트볼장</t>
  </si>
  <si>
    <t>운남전천후게이트볼장</t>
  </si>
  <si>
    <t>20m*15m</t>
  </si>
  <si>
    <t>현경전천후게이트볼장</t>
  </si>
  <si>
    <t>무안전천후게이트볼장</t>
  </si>
  <si>
    <t>일로전천후게이트볼장</t>
  </si>
  <si>
    <t xml:space="preserve">무안군 </t>
  </si>
  <si>
    <t>해제전천후게이트볼장</t>
  </si>
  <si>
    <t>대동 전천후게이트볼장</t>
  </si>
  <si>
    <t>25*18.8</t>
  </si>
  <si>
    <t>신광 전천후게이트볼장</t>
  </si>
  <si>
    <t>25*19</t>
  </si>
  <si>
    <t>함평 전천후게이트볼장</t>
  </si>
  <si>
    <t>24*20</t>
  </si>
  <si>
    <t>손불 전천후게이트볼장</t>
  </si>
  <si>
    <t>월야 전천후게이트볼장</t>
  </si>
  <si>
    <t>백수 한성 실내게이트볼장</t>
  </si>
  <si>
    <t>24 * 18</t>
  </si>
  <si>
    <t>대마 비가림게이트볼장</t>
  </si>
  <si>
    <t>21 * 18</t>
  </si>
  <si>
    <t>묘량 영양 비가림게이트볼장</t>
  </si>
  <si>
    <t>20 * 18</t>
  </si>
  <si>
    <t>백수 상촌 실내게이트볼장</t>
  </si>
  <si>
    <t>23 *20</t>
  </si>
  <si>
    <t>불갑 비가림게이트볼장</t>
  </si>
  <si>
    <t>22 * 17</t>
  </si>
  <si>
    <t>군남 비가림게이트볼장</t>
  </si>
  <si>
    <t>묘량 삼학 비가림게이트볼장</t>
  </si>
  <si>
    <t>염산 비가림게이트볼장</t>
  </si>
  <si>
    <t>군서 실내게이트볼장</t>
  </si>
  <si>
    <t>25 * 18</t>
  </si>
  <si>
    <t>홍농 실내게이트볼장</t>
  </si>
  <si>
    <t>25 * 19</t>
  </si>
  <si>
    <t>백수 대전실내게이트볼장</t>
  </si>
  <si>
    <t>법성 실내게이트볼장</t>
  </si>
  <si>
    <t>25 * 20</t>
  </si>
  <si>
    <t>생활체육공원 실내게이트볼장</t>
  </si>
  <si>
    <t>26.0 × 51.3 m</t>
  </si>
  <si>
    <t>백수 양성 실내게이트볼장</t>
  </si>
  <si>
    <t>20 * 15</t>
  </si>
  <si>
    <t>홍농 진덕 실내게이트볼장</t>
  </si>
  <si>
    <t xml:space="preserve">장성군 </t>
  </si>
  <si>
    <t>17x22</t>
  </si>
  <si>
    <t>15x20</t>
  </si>
  <si>
    <t>삼서면전천후게이트볼장</t>
  </si>
  <si>
    <t>완도 전천후게이트볼장</t>
  </si>
  <si>
    <t>사무실,휴게실</t>
  </si>
  <si>
    <t>신지 전천후게이트볼장</t>
  </si>
  <si>
    <t>군외 전천후게이트볼장</t>
  </si>
  <si>
    <t>임자 진리게이트볼장</t>
  </si>
  <si>
    <t>24*19</t>
  </si>
  <si>
    <t>팔금읍 리게이트볼장</t>
  </si>
  <si>
    <t>암태 단고 게이트볼장</t>
  </si>
  <si>
    <t>도초 수항 게이트볼장</t>
  </si>
  <si>
    <t>장산 전천후게이트볼장</t>
  </si>
  <si>
    <t>증도 전천후게이트볼장</t>
  </si>
  <si>
    <t>24*22.5</t>
  </si>
  <si>
    <t>압해 전천후게이트볼장</t>
  </si>
  <si>
    <t>지도 전천후게이트볼장</t>
  </si>
  <si>
    <t>안좌 전천후게이트볼장</t>
  </si>
  <si>
    <t>의신 전천후게이트볼장</t>
  </si>
  <si>
    <t>위탁(의신
게이트볼분회)</t>
  </si>
  <si>
    <t>22*19.5</t>
  </si>
  <si>
    <t>옥외2면</t>
  </si>
  <si>
    <t>지산 전천후게이트볼장</t>
  </si>
  <si>
    <t>위탁(지산
게이트볼분회)</t>
  </si>
  <si>
    <t>옥외1면,
화장실</t>
  </si>
  <si>
    <t>지산면 길은리 
전천후 게이트볼장</t>
  </si>
  <si>
    <t>위탁(지산 동부
게이트볼분회)</t>
  </si>
  <si>
    <t>금계리 전천후게이트볼장</t>
  </si>
  <si>
    <t>위탁(고군 금계
게이트분회)</t>
  </si>
  <si>
    <t>옥내1면, 화장실</t>
  </si>
  <si>
    <t>지산면 소포리 
전천후게이트볼장</t>
  </si>
  <si>
    <t>위탁(지산 소포리
 게이트볼분회)</t>
  </si>
  <si>
    <t>임회 전천후게이트볼장</t>
  </si>
  <si>
    <t>위탁(임회
게이트볼분회)</t>
  </si>
  <si>
    <t>고군 전천후게이트볼장</t>
  </si>
  <si>
    <t>위탁(고군
게이트볼분회)</t>
  </si>
  <si>
    <t>옥외2면,
화장실</t>
  </si>
  <si>
    <t>군내 전천후게이트볼장</t>
  </si>
  <si>
    <t>위탁(군내
게이트볼분회)</t>
  </si>
  <si>
    <t>옥외1면</t>
  </si>
  <si>
    <t>조도 전천후게이트볼장</t>
  </si>
  <si>
    <t>위탁(조도
게이트볼분회)</t>
  </si>
  <si>
    <t>아리랑체육공원 
전천후게이트볼장</t>
  </si>
  <si>
    <t>위탁
(진도군게이트볼연합회)</t>
  </si>
  <si>
    <t>옥외4면</t>
  </si>
  <si>
    <t>의산만길 실내게이트볼장</t>
  </si>
  <si>
    <t>여수국민체육센터
수영장</t>
  </si>
  <si>
    <t>팔마 수영장</t>
  </si>
  <si>
    <t>올림픽기념관
국민생활관내</t>
  </si>
  <si>
    <t>나주실내수영장</t>
  </si>
  <si>
    <t>광양 청소년수련관
수영장</t>
  </si>
  <si>
    <t>커뮤니티센터
 수영장</t>
  </si>
  <si>
    <t>광양수영장</t>
  </si>
  <si>
    <t xml:space="preserve">광양시 </t>
  </si>
  <si>
    <t>곡성군민체육센터
수영장</t>
  </si>
  <si>
    <t>곡성교육청</t>
  </si>
  <si>
    <t>구례군민체육센터
수영장</t>
  </si>
  <si>
    <t>고흥읍 호형리 991번지일원</t>
  </si>
  <si>
    <t>종합문화회관
실내수영장</t>
  </si>
  <si>
    <t>종합문화회관(830-5517)</t>
  </si>
  <si>
    <t>군민종합문화센터
수영장</t>
  </si>
  <si>
    <t>장흥국민체육센터
수영장</t>
  </si>
  <si>
    <t>교촌리210-1</t>
  </si>
  <si>
    <t>강진국민체육센터
수영장</t>
  </si>
  <si>
    <t>061-430-3880</t>
  </si>
  <si>
    <t>우슬국민체육센터</t>
  </si>
  <si>
    <t>우슬국민체육센터
수영장</t>
  </si>
  <si>
    <t>문예체육
진흥사업소</t>
  </si>
  <si>
    <t>체력측정실
다목적실
샤워장,탈의실</t>
  </si>
  <si>
    <t>영암국민체육센터
수영장</t>
  </si>
  <si>
    <t>무안스포츠파크
수영장</t>
  </si>
  <si>
    <t>영광실내수영장</t>
  </si>
  <si>
    <t>장성실내수영장</t>
  </si>
  <si>
    <t>진도국민체육센터
수영장</t>
  </si>
  <si>
    <t>목포시 궁도장</t>
  </si>
  <si>
    <t>군자정</t>
  </si>
  <si>
    <t>여수시
(여수시궁도협회)</t>
  </si>
  <si>
    <t>무선정</t>
  </si>
  <si>
    <t>순천시
(순천시궁도협회)</t>
  </si>
  <si>
    <t>인덕정</t>
  </si>
  <si>
    <t>위탁(유림정)</t>
  </si>
  <si>
    <t>위탁(백운정)</t>
  </si>
  <si>
    <t>총무정</t>
  </si>
  <si>
    <t>위탁(담양총무정)</t>
  </si>
  <si>
    <t>봉덕정</t>
  </si>
  <si>
    <t>위탁
(봉덕정궁도회)</t>
  </si>
  <si>
    <t>지산정</t>
  </si>
  <si>
    <t>위탁
(지산정궁도회)</t>
  </si>
  <si>
    <t>고흥 봉황정</t>
  </si>
  <si>
    <t>위탁
(고흥봉황정)</t>
  </si>
  <si>
    <t>두원 문무정</t>
  </si>
  <si>
    <t>위탁
(두원문무정)</t>
  </si>
  <si>
    <t>녹동 경호정</t>
  </si>
  <si>
    <t>위탁
(녹동경호정)</t>
  </si>
  <si>
    <t>풍양 흥무정</t>
  </si>
  <si>
    <t>위탁
(풍양흥무정)</t>
  </si>
  <si>
    <t>과역 영주정</t>
  </si>
  <si>
    <t>위탁
(과역영주정)</t>
  </si>
  <si>
    <t>금산 거금정</t>
  </si>
  <si>
    <t>위탁
(금산거금정)</t>
  </si>
  <si>
    <t>보성 청학정</t>
  </si>
  <si>
    <t>서양정</t>
  </si>
  <si>
    <t>모후정</t>
  </si>
  <si>
    <t>영덕정</t>
  </si>
  <si>
    <t>흥덕정</t>
  </si>
  <si>
    <t>양무정</t>
  </si>
  <si>
    <t>위탁(강진양무정)</t>
  </si>
  <si>
    <t>궁도협회
(영암군궁도협회)</t>
  </si>
  <si>
    <t>숭덕정</t>
  </si>
  <si>
    <t>청마정</t>
  </si>
  <si>
    <t>함평 국궁장</t>
  </si>
  <si>
    <t>위탁
(함평군궁도협회)</t>
  </si>
  <si>
    <t>위탁
(영광군궁도협회)</t>
  </si>
  <si>
    <t>청해정</t>
  </si>
  <si>
    <t>위탁
(완도군궁도협회)</t>
  </si>
  <si>
    <t>창덕정</t>
  </si>
  <si>
    <t>진도궁도협회</t>
  </si>
  <si>
    <t>용항정</t>
  </si>
  <si>
    <t>도청</t>
  </si>
  <si>
    <t>F1국제 자동차 
경주장</t>
  </si>
  <si>
    <t>전남개발공사
KIC사업단</t>
  </si>
  <si>
    <t>국제공인
F1A 1등급
(2010)</t>
  </si>
  <si>
    <t>국가정원스포츠센터
(풋살장)</t>
  </si>
  <si>
    <t>혁신도시 파크골프장</t>
  </si>
  <si>
    <t>광양시립정구장</t>
  </si>
  <si>
    <t>마동 풋살 1구장</t>
  </si>
  <si>
    <t>마동 풋살 2구장</t>
  </si>
  <si>
    <t>백진공원 파크골프장</t>
  </si>
  <si>
    <t>2006
2012</t>
  </si>
  <si>
    <t>장흥군민정구장</t>
  </si>
  <si>
    <t>위탁
(정구협회)</t>
  </si>
  <si>
    <t>장흥군민족구장</t>
  </si>
  <si>
    <t>함평파크골프장</t>
  </si>
  <si>
    <t>함평베이스타운</t>
  </si>
  <si>
    <t>포항시</t>
  </si>
  <si>
    <t>제기동 23</t>
  </si>
  <si>
    <t>포항종합운동장</t>
  </si>
  <si>
    <t>문화공보관광과(245-6571)</t>
  </si>
  <si>
    <t>포항시시설관리공단</t>
  </si>
  <si>
    <t>농구대 2</t>
  </si>
  <si>
    <t>경주시</t>
  </si>
  <si>
    <t>황성동 산1-1</t>
  </si>
  <si>
    <t>경주시민운동장</t>
  </si>
  <si>
    <t>경주시사적관리사무소(779-6711)</t>
  </si>
  <si>
    <t>www.gyeongju.gyeongbuk.kr</t>
  </si>
  <si>
    <t>사적공원관리사무소</t>
  </si>
  <si>
    <t>경주시육상연맹</t>
  </si>
  <si>
    <t>안강읍 산대리 108-6</t>
  </si>
  <si>
    <t>안강운동장</t>
  </si>
  <si>
    <t>안강읍사무소(761-2080)</t>
  </si>
  <si>
    <t>경주시청여자하키팀</t>
  </si>
  <si>
    <t>건천운동장</t>
  </si>
  <si>
    <t>김천시</t>
  </si>
  <si>
    <t>삼락동 488-1</t>
  </si>
  <si>
    <t>김천시 종합운동장</t>
  </si>
  <si>
    <t>새마을체육과(420-6093)</t>
  </si>
  <si>
    <t>김천교육청 및 각학교</t>
  </si>
  <si>
    <t>김천시 종합운동장
보조경기장</t>
  </si>
  <si>
    <t>부지면적은 
종합운동장에 포함</t>
  </si>
  <si>
    <t>정하동 417</t>
  </si>
  <si>
    <t>안동시민운동장</t>
  </si>
  <si>
    <t>문화체육시설관리사무소(851-6535)</t>
  </si>
  <si>
    <t>안동시민운동장
보조경기장</t>
  </si>
  <si>
    <t>광평동 277</t>
  </si>
  <si>
    <t>구미시민종합운동장</t>
  </si>
  <si>
    <t>체육시설관리사무소(450-0353)</t>
  </si>
  <si>
    <t>구미시청실업팀</t>
  </si>
  <si>
    <t>계단식, 의자식</t>
  </si>
  <si>
    <t>1999-2001</t>
  </si>
  <si>
    <t>1(22.5m*6.05m)</t>
  </si>
  <si>
    <t>시민운동장관리사무소(639-6695)</t>
  </si>
  <si>
    <t>www.yeong.ju.go.kr</t>
  </si>
  <si>
    <t>실업팀, 학교</t>
  </si>
  <si>
    <t>1(12,900*6,200)</t>
  </si>
  <si>
    <t>성화대높이11m, 스텐레스, 160백만원</t>
  </si>
  <si>
    <t>7,140(68*105)</t>
  </si>
  <si>
    <t>야외농구장</t>
  </si>
  <si>
    <t>576(32*18)</t>
  </si>
  <si>
    <t>영주시</t>
  </si>
  <si>
    <t>가흥1동 산21-1</t>
  </si>
  <si>
    <t>영주시민운동장</t>
  </si>
  <si>
    <t>영주시
(체육진흥과)</t>
  </si>
  <si>
    <t>영천시</t>
  </si>
  <si>
    <t>교촌동281</t>
  </si>
  <si>
    <t>영천시민운동장</t>
  </si>
  <si>
    <t>체육시설관리사업소(330-6561)</t>
  </si>
  <si>
    <t>yc.go.kr</t>
  </si>
  <si>
    <t>의자식+계단식</t>
  </si>
  <si>
    <t>상주시</t>
  </si>
  <si>
    <t>계산동 산59</t>
  </si>
  <si>
    <t>상주시민운동장</t>
  </si>
  <si>
    <t>시민운동장관리사무소(530-6217)</t>
  </si>
  <si>
    <t>시민운동장
관리사무소</t>
  </si>
  <si>
    <t>상주시민운동장
보조경기장</t>
  </si>
  <si>
    <t>문경시</t>
  </si>
  <si>
    <t>모전동415-1</t>
  </si>
  <si>
    <t>문경시민운동장</t>
  </si>
  <si>
    <t>사회진흥과(550-6092)</t>
  </si>
  <si>
    <t>의성군</t>
  </si>
  <si>
    <t>의성읍 중리리 516</t>
  </si>
  <si>
    <t>의성군 종합운동장</t>
  </si>
  <si>
    <t>의성군문화체육관리사업소(830-6236)</t>
  </si>
  <si>
    <t>uiseong.go.kr</t>
  </si>
  <si>
    <t>문화체육
관리사업소</t>
  </si>
  <si>
    <t>토사
(우레탄)</t>
  </si>
  <si>
    <t>청송군</t>
  </si>
  <si>
    <t>청송군민운동장</t>
  </si>
  <si>
    <t>영양군</t>
  </si>
  <si>
    <t>영양읍 서부리22-1</t>
  </si>
  <si>
    <t>영양군 공설운동장</t>
  </si>
  <si>
    <t>문화체육시설담당(680-6167)</t>
  </si>
  <si>
    <t>http://yeongyang.gyeongbuk.kr</t>
  </si>
  <si>
    <t>계단식,토성잔디</t>
  </si>
  <si>
    <t>영덕군</t>
  </si>
  <si>
    <t>영덕읍 화개리 251</t>
  </si>
  <si>
    <t>영덕군민운동장</t>
  </si>
  <si>
    <t>사회복지과(730-6096)</t>
  </si>
  <si>
    <t>YD.GO.KR</t>
  </si>
  <si>
    <t>크레이3면, 조명탑3, 관리사1</t>
  </si>
  <si>
    <t>영덕군테니스협회</t>
  </si>
  <si>
    <t>우레탄1면, 골대4</t>
  </si>
  <si>
    <t>토사2면, 편의시설</t>
  </si>
  <si>
    <t>영해생활체육공원</t>
  </si>
  <si>
    <t>2016년 시설 리모델링</t>
  </si>
  <si>
    <t>16년 시설리모델링</t>
  </si>
  <si>
    <t>청도군</t>
  </si>
  <si>
    <t>화양읍 동천리 504-2</t>
  </si>
  <si>
    <t>청도공설운동장</t>
  </si>
  <si>
    <t>새마을과(370-6093)</t>
  </si>
  <si>
    <t>성주공설운동장</t>
  </si>
  <si>
    <t>경산시</t>
  </si>
  <si>
    <t>경산생활체육공원테니스장</t>
  </si>
  <si>
    <t>경산시테니스협회</t>
  </si>
  <si>
    <t>예천군</t>
  </si>
  <si>
    <t>울진군</t>
  </si>
  <si>
    <t>울진종합운동장</t>
  </si>
  <si>
    <t>칠곡군</t>
  </si>
  <si>
    <t>칠곡종합운동장</t>
  </si>
  <si>
    <t>칠곡군
(체육시설사업소)</t>
  </si>
  <si>
    <t>울릉군</t>
  </si>
  <si>
    <t>울릉공설운동장</t>
  </si>
  <si>
    <t>남구 제철동368-28</t>
  </si>
  <si>
    <t>인덕잔디구장</t>
  </si>
  <si>
    <t>흥해축구장</t>
  </si>
  <si>
    <t>기계면민운동장</t>
  </si>
  <si>
    <t>구룡포축구장</t>
  </si>
  <si>
    <t>돌, 시멘트</t>
  </si>
  <si>
    <t>연일읍민운동장</t>
  </si>
  <si>
    <t>오천읍민운동장</t>
  </si>
  <si>
    <t>동해면민운동장</t>
  </si>
  <si>
    <t>청림운동장</t>
  </si>
  <si>
    <t>생활체육운동장</t>
  </si>
  <si>
    <t>흥해옥성리운동장</t>
  </si>
  <si>
    <t>흥해곡강축구장</t>
  </si>
  <si>
    <t>양덕축구장</t>
  </si>
  <si>
    <t>위탁
(포항시축구협회)</t>
  </si>
  <si>
    <t>감포읍 전동리 50-1</t>
  </si>
  <si>
    <t>감포축구장</t>
  </si>
  <si>
    <t>감포하수종말
처리장</t>
  </si>
  <si>
    <t>경주축구공원(1,2,3구장)</t>
  </si>
  <si>
    <t>간이스탠드</t>
  </si>
  <si>
    <t>알천축구장(1)</t>
  </si>
  <si>
    <t>경주축구공원(4구장)</t>
  </si>
  <si>
    <t>경주축구공원(5.6구장)</t>
  </si>
  <si>
    <t>안강생활체육공원
축구장</t>
  </si>
  <si>
    <t>내남생활체육공원
축구장</t>
  </si>
  <si>
    <t>건천운동장
축구장</t>
  </si>
  <si>
    <t>종합운동장
보조경기장</t>
  </si>
  <si>
    <t>천연잔디
400m트랙</t>
  </si>
  <si>
    <t>생활체육공원
축구장(1)</t>
  </si>
  <si>
    <t>임하댐 축구장</t>
  </si>
  <si>
    <t>동락공원 축구장</t>
  </si>
  <si>
    <t>환경자원화시설 축구장</t>
  </si>
  <si>
    <t>낙동강 체육공원</t>
  </si>
  <si>
    <t xml:space="preserve"> 보조경기장</t>
  </si>
  <si>
    <t>선산 뒷골 체육공원</t>
  </si>
  <si>
    <t>구포동 생활체육공원</t>
  </si>
  <si>
    <t>시민운동장
보조경기장</t>
  </si>
  <si>
    <t>광복공원축구장</t>
  </si>
  <si>
    <t>영천강변체육공원축구장(1)</t>
  </si>
  <si>
    <t>영천강변체육공원축구장(2)</t>
  </si>
  <si>
    <t>상주시 생활체육공원
축구장</t>
  </si>
  <si>
    <t>계단식 
스탠드형</t>
  </si>
  <si>
    <t>육상트랙 2레인</t>
  </si>
  <si>
    <t>영강체육공원
축구장</t>
  </si>
  <si>
    <t>위 탁
(문경시축구연합회)</t>
  </si>
  <si>
    <t>군위군</t>
  </si>
  <si>
    <t>생활체육공원
축구장(2)</t>
  </si>
  <si>
    <t>생활체육공원
축구장</t>
  </si>
  <si>
    <t>영해생활체육공원
축구장</t>
  </si>
  <si>
    <t>해맞이축구장</t>
  </si>
  <si>
    <t>강구 대게축구장(A,B)</t>
  </si>
  <si>
    <t>고령군</t>
  </si>
  <si>
    <t>사문진생활체육공원</t>
  </si>
  <si>
    <t>인평공원
인조잔디축구장</t>
  </si>
  <si>
    <t>철골,막구조</t>
  </si>
  <si>
    <t>예천축구장</t>
  </si>
  <si>
    <t>경북</t>
  </si>
  <si>
    <t>봉화군</t>
  </si>
  <si>
    <t>춘양생활체육공원</t>
  </si>
  <si>
    <t>봉화인조잔디축구장</t>
  </si>
  <si>
    <t>영덕읍 화개리 22</t>
  </si>
  <si>
    <t>평해 남대천 축구장</t>
  </si>
  <si>
    <t>울진종합운동장
인조잔디축구장</t>
  </si>
  <si>
    <t>후포생활체육공원
인조잔디축구장</t>
  </si>
  <si>
    <t>평해읍 생활체육공원 
인조잔디축구장</t>
  </si>
  <si>
    <t>마사</t>
  </si>
  <si>
    <t>남구 대도동313-1</t>
  </si>
  <si>
    <t>포항 시민테니스장</t>
  </si>
  <si>
    <t>281-0005</t>
  </si>
  <si>
    <t>문덕 테니스장</t>
  </si>
  <si>
    <t>뱃머리 테니스장</t>
  </si>
  <si>
    <t>위탁
(포항시테니스협회)</t>
  </si>
  <si>
    <t>연일테니스장</t>
  </si>
  <si>
    <t>위탁
(연일읍체육회)</t>
  </si>
  <si>
    <t>대송면테니스장</t>
  </si>
  <si>
    <t>동해테니스장</t>
  </si>
  <si>
    <t>위탁
(동해테니스클럽)</t>
  </si>
  <si>
    <t>청하테니스장</t>
  </si>
  <si>
    <t>장량테니스장</t>
  </si>
  <si>
    <t>위탁
(장량포항시테니스협회)</t>
  </si>
  <si>
    <t>흥해옥성테니스장</t>
  </si>
  <si>
    <t>위탁
(흥해테니스협회)</t>
  </si>
  <si>
    <t>북천생활체육공원
테니스장</t>
  </si>
  <si>
    <t>김천 테니스장</t>
  </si>
  <si>
    <t>김천
국제실내테니스장</t>
  </si>
  <si>
    <t>안동시민테니스장(실내)</t>
  </si>
  <si>
    <t>금오테니스장</t>
  </si>
  <si>
    <t>1,000W×64개</t>
  </si>
  <si>
    <t>광복공원
테니스장</t>
  </si>
  <si>
    <t>교촌동 319-1</t>
  </si>
  <si>
    <t>영천 시민테니스장</t>
  </si>
  <si>
    <t>영천시 테니스협회</t>
  </si>
  <si>
    <t>위탁
(영천시테니스협회)</t>
  </si>
  <si>
    <t>인조잔디8</t>
  </si>
  <si>
    <t>상주 시민테니스장</t>
  </si>
  <si>
    <t>상주시 생활체육공원
테니스장</t>
  </si>
  <si>
    <t>실내2, 실외11</t>
  </si>
  <si>
    <t>모전근린공원
테니스장</t>
  </si>
  <si>
    <t>영강체육공원
테니스장</t>
  </si>
  <si>
    <t>군위실내테니스장</t>
  </si>
  <si>
    <t>의성읍 중리리 519</t>
  </si>
  <si>
    <t>의성 군민테니스장</t>
  </si>
  <si>
    <t>문화체육관리사업소(830-6236)</t>
  </si>
  <si>
    <t>위탁
(의성군테니스협회)</t>
  </si>
  <si>
    <t>케미칼2
앙투카3</t>
  </si>
  <si>
    <t>조명폴 8본,투광기64(400w)</t>
  </si>
  <si>
    <t>의성생활체육공원
테니스장</t>
  </si>
  <si>
    <t>위탁
(안계정우회)</t>
  </si>
  <si>
    <t>케미칼2
앙투카2</t>
  </si>
  <si>
    <t>청송 군민테니스장</t>
  </si>
  <si>
    <t>케미칼2       하  드4</t>
  </si>
  <si>
    <t>청송군민회관
테니스장</t>
  </si>
  <si>
    <t>위탁
(청송군테니스협회)</t>
  </si>
  <si>
    <t>생활체육공원
테니스장</t>
  </si>
  <si>
    <t>영양읍 서부리139</t>
  </si>
  <si>
    <t>영양 군민테니스장</t>
  </si>
  <si>
    <t>사회과(680-6093)</t>
  </si>
  <si>
    <t>철근콘크리드</t>
  </si>
  <si>
    <t>영양수련원
테니스장</t>
  </si>
  <si>
    <t>영덕 군민테니스장</t>
  </si>
  <si>
    <t>위탁
(영덕군테니스협회)</t>
  </si>
  <si>
    <t>국민체육센터 테니스장</t>
  </si>
  <si>
    <t>마사토,
우레탄</t>
  </si>
  <si>
    <t>성주읍 경산리 283-1</t>
  </si>
  <si>
    <t>고령테니스장</t>
  </si>
  <si>
    <t>새마을과(930-6093)</t>
  </si>
  <si>
    <t>고령군테니스연합회</t>
  </si>
  <si>
    <t>1999
2014</t>
  </si>
  <si>
    <t>성주 생활체육공원
테니스장</t>
  </si>
  <si>
    <t>새미앙투카6
아크릴2
우레탄2</t>
  </si>
  <si>
    <t>칠곡종합운동장
테니스장</t>
  </si>
  <si>
    <t>칠곡석적테니스장</t>
  </si>
  <si>
    <t>케미칼2
클레이2</t>
  </si>
  <si>
    <t>가산면민운동장
테니스장</t>
  </si>
  <si>
    <t>클레이2</t>
  </si>
  <si>
    <t>소천테니스장</t>
  </si>
  <si>
    <t>인조잔디 1</t>
  </si>
  <si>
    <t>석포테니스장</t>
  </si>
  <si>
    <t>상운테니스장</t>
  </si>
  <si>
    <t>하드 1</t>
  </si>
  <si>
    <t>봉화체육공원
테니스장</t>
  </si>
  <si>
    <t>위탁
(봉화군테니스협회)</t>
  </si>
  <si>
    <t>클레이 4
 하  드 2
인조잔디 2</t>
  </si>
  <si>
    <t>울진종합운동장
테니스장</t>
  </si>
  <si>
    <t>후포생활체육공원
테니스장</t>
  </si>
  <si>
    <t>죽변운동장
테니스장</t>
  </si>
  <si>
    <t>평해읍 생활체육공원
테니스장</t>
  </si>
  <si>
    <t>인조잔디 6</t>
  </si>
  <si>
    <t>울릉 사동테니스장</t>
  </si>
  <si>
    <t>서면 남서리 테니스장</t>
  </si>
  <si>
    <t>우레탄
하드</t>
  </si>
  <si>
    <t>황성동 산 1-1</t>
  </si>
  <si>
    <t>황성공원씨름장</t>
  </si>
  <si>
    <t>지름 11m</t>
  </si>
  <si>
    <t>계단식,
토성잔디</t>
  </si>
  <si>
    <t>구미시 씨름연습장</t>
  </si>
  <si>
    <t>16m×15m</t>
  </si>
  <si>
    <t>보조경기장씨름장</t>
  </si>
  <si>
    <t>18.7m×15m</t>
  </si>
  <si>
    <t>등의자</t>
  </si>
  <si>
    <t>주경기장 포함</t>
  </si>
  <si>
    <t>영주시 씨름연습장</t>
  </si>
  <si>
    <t>12×8m</t>
  </si>
  <si>
    <t xml:space="preserve">체육시설사업소 </t>
  </si>
  <si>
    <t>지름 15m</t>
  </si>
  <si>
    <t>상주시민운동장
씨름경기장</t>
  </si>
  <si>
    <t>상주시민운동장
관리사무소</t>
  </si>
  <si>
    <t>문경씨름장</t>
  </si>
  <si>
    <t>지름 16m</t>
  </si>
  <si>
    <t>군위생활체육공원</t>
  </si>
  <si>
    <t>인도블럭 및
천연잔디</t>
  </si>
  <si>
    <t>고령생활체육공원</t>
  </si>
  <si>
    <t>군민운동장씨름장</t>
  </si>
  <si>
    <t>북구 대도동313-1</t>
  </si>
  <si>
    <t>포항 실내체육관</t>
  </si>
  <si>
    <t>흥해읍 옥성리산2-1</t>
  </si>
  <si>
    <t>흥해 실내체육관</t>
  </si>
  <si>
    <t>농구,배구,핸드볼,
배드민턴,복싱</t>
  </si>
  <si>
    <t>만인당(다목적체육관)</t>
  </si>
  <si>
    <t>농구,배구,핸드볼,
배드민턴,족구</t>
  </si>
  <si>
    <t>합성목</t>
  </si>
  <si>
    <t>연일읍민실내체육관</t>
  </si>
  <si>
    <t>황성동 1022-1</t>
  </si>
  <si>
    <t>경주 실내체육관</t>
  </si>
  <si>
    <t>배구,배드민턴,
농구,핸드볼,탁구</t>
  </si>
  <si>
    <t>의자식
가변식</t>
  </si>
  <si>
    <t>울진읍 연지리793</t>
  </si>
  <si>
    <t>김천 실내체육관</t>
  </si>
  <si>
    <t>농구,배드민턴,배구,
핸드볼,탁구</t>
  </si>
  <si>
    <t>운흥동 300-1</t>
  </si>
  <si>
    <t>안동 체육관</t>
  </si>
  <si>
    <t>안동시시설관리공단</t>
  </si>
  <si>
    <t>농구,배구,핸드볼,
배드민턴,탁구</t>
  </si>
  <si>
    <t>광평동 산50번지</t>
  </si>
  <si>
    <t>구미 박정희체육관</t>
  </si>
  <si>
    <t>4,830
1,312</t>
  </si>
  <si>
    <t>1(6m*4.08m), 보조4(5.2m*1.55m)</t>
  </si>
  <si>
    <t>2,018lux</t>
  </si>
  <si>
    <t>영주 생활체육관</t>
  </si>
  <si>
    <t>핸드볼,농구,배구,탁구,
배드민턴,검도,우슈</t>
  </si>
  <si>
    <t>1(스코어보드)</t>
  </si>
  <si>
    <t>교촌동306</t>
  </si>
  <si>
    <t>영천 체육관</t>
  </si>
  <si>
    <t>2,200Lux</t>
  </si>
  <si>
    <t>금호읍 교대리 127-2</t>
  </si>
  <si>
    <t>영천 금호 체육관</t>
  </si>
  <si>
    <t>이동식(핸드볼)</t>
  </si>
  <si>
    <t>1,200Lux</t>
  </si>
  <si>
    <t>300Lux</t>
  </si>
  <si>
    <t>모전동 산7-1</t>
  </si>
  <si>
    <t>문경 실내체육관</t>
  </si>
  <si>
    <t>1,500Lux</t>
  </si>
  <si>
    <t>문경 배드민턴경기장</t>
  </si>
  <si>
    <t>경산 실내체육관</t>
  </si>
  <si>
    <t>배드민턴,배구,농구,
탁구,핸드볼</t>
  </si>
  <si>
    <t>700lux</t>
  </si>
  <si>
    <t>청송읍 금곡리797</t>
  </si>
  <si>
    <t>청송 실내체육관</t>
  </si>
  <si>
    <t>배드민턴,배구,탁구,
에어로빅,헬스</t>
  </si>
  <si>
    <t>청송군체육회(870-6510)</t>
  </si>
  <si>
    <t>영양읍 서부리141-1</t>
  </si>
  <si>
    <t>영양 군민회관
체육관</t>
  </si>
  <si>
    <t>배드민턴,족구,배구</t>
  </si>
  <si>
    <t>주산 체육관</t>
  </si>
  <si>
    <t>성주 체육관</t>
  </si>
  <si>
    <t>봉화읍 내성리42-1</t>
  </si>
  <si>
    <t>봉화 군민체육관</t>
  </si>
  <si>
    <t>농구,배구,
탁구,배드민턴</t>
  </si>
  <si>
    <t>춘양체육관</t>
  </si>
  <si>
    <t>예천군민탁구장</t>
  </si>
  <si>
    <t>포항 국민체육센터</t>
  </si>
  <si>
    <t>29x32×14m</t>
  </si>
  <si>
    <t>에어로빅장
취미교실</t>
  </si>
  <si>
    <t>기계면
농어촌복합체육시설</t>
  </si>
  <si>
    <t>레크레이션센터</t>
  </si>
  <si>
    <t>시민볼링장</t>
  </si>
  <si>
    <t>볼링장</t>
  </si>
  <si>
    <t>경주국민체육센터</t>
  </si>
  <si>
    <t>25m×15m
6m</t>
  </si>
  <si>
    <t>에어로빅장,체력측정실</t>
  </si>
  <si>
    <t>김천국민체육센터</t>
  </si>
  <si>
    <t>헬스장,체력측정실,
다목적실</t>
  </si>
  <si>
    <t>구미시설공단</t>
  </si>
  <si>
    <t>에어로빅장, 탁구장</t>
  </si>
  <si>
    <t>선산체육관</t>
  </si>
  <si>
    <t>핸드볼, 배드민턴</t>
  </si>
  <si>
    <t>구미 실내배드민턴장</t>
  </si>
  <si>
    <t>위 탁
(구미시 배드민턴 협회)</t>
  </si>
  <si>
    <t>19×50×12m</t>
  </si>
  <si>
    <t>14×26m</t>
  </si>
  <si>
    <t>구미시장애인체육관</t>
  </si>
  <si>
    <t>위 탁
((사)한국교통장애인협회)</t>
  </si>
  <si>
    <t>15×28m</t>
  </si>
  <si>
    <t xml:space="preserve">농구, 배구 </t>
  </si>
  <si>
    <t>식당, 샤워장</t>
  </si>
  <si>
    <t>영주 국민체육센터</t>
  </si>
  <si>
    <t>30×48×21m</t>
  </si>
  <si>
    <t>배드민턴,농구,
배구,탁구,족구</t>
  </si>
  <si>
    <t>풍기체육회관</t>
  </si>
  <si>
    <t>17×28×12m</t>
  </si>
  <si>
    <t>배드민턴,탁구
배구</t>
  </si>
  <si>
    <t>관람석(96석)
다목적실,소그룹실
레크레이션센터</t>
  </si>
  <si>
    <t>영천 생활체육관</t>
  </si>
  <si>
    <t>30×45×12m</t>
  </si>
  <si>
    <t>배드민턴,농구,
탁구,배구,핸드볼</t>
  </si>
  <si>
    <t>상주국민체육센터</t>
  </si>
  <si>
    <t>15x28×14m</t>
  </si>
  <si>
    <t>에어로빅실,다목적실,
체력측정실</t>
  </si>
  <si>
    <t>문경문화체육센터</t>
  </si>
  <si>
    <t>21×35×14m</t>
  </si>
  <si>
    <t>강의실</t>
  </si>
  <si>
    <t>1,000 Lux</t>
  </si>
  <si>
    <t>문경시국민체육센터</t>
  </si>
  <si>
    <t>문경온누리스포츠센터</t>
  </si>
  <si>
    <t>21.6x33X12m</t>
  </si>
  <si>
    <t>배구,농구,탁구
배드민턴,골볼</t>
  </si>
  <si>
    <t>체력단련실,다목적실</t>
  </si>
  <si>
    <t>장애인체육관</t>
  </si>
  <si>
    <t>경산시 문화회관</t>
  </si>
  <si>
    <t>23×48×14m</t>
  </si>
  <si>
    <t>823.2 Lux</t>
  </si>
  <si>
    <t>경산국민체육센터</t>
  </si>
  <si>
    <t>에어로빅실, 체력단련실</t>
  </si>
  <si>
    <t>군위국민체육센터</t>
  </si>
  <si>
    <t>20×34×14m</t>
  </si>
  <si>
    <t>25*12
6레인</t>
  </si>
  <si>
    <t>문화체육회관</t>
  </si>
  <si>
    <t>21×35x14m</t>
  </si>
  <si>
    <t>공연장</t>
  </si>
  <si>
    <t>투광기 73개</t>
  </si>
  <si>
    <t>점곡면 
농어촌복합체육시설</t>
  </si>
  <si>
    <t>배드민턴,탁구,
에어로빅</t>
  </si>
  <si>
    <t>자가운동센터, 
커뮤니티센터</t>
  </si>
  <si>
    <t>의성국민체육센터</t>
  </si>
  <si>
    <t>진보문화체육센터</t>
  </si>
  <si>
    <t>26x15m</t>
  </si>
  <si>
    <t>배드민턴,배구
탁구</t>
  </si>
  <si>
    <t>공연장,강의실</t>
  </si>
  <si>
    <t>영양국민체육센터</t>
  </si>
  <si>
    <t>취미강의실</t>
  </si>
  <si>
    <t>복합체육시설</t>
  </si>
  <si>
    <t>탁구, 체조</t>
  </si>
  <si>
    <t>영덕문화체육센터</t>
  </si>
  <si>
    <t>24×45×12m</t>
  </si>
  <si>
    <t>에어로빅장, 강의실,
 주민생활시설</t>
  </si>
  <si>
    <t>영덕 군민탁구장</t>
  </si>
  <si>
    <t>13×25m</t>
  </si>
  <si>
    <t>청도국민체육센터</t>
  </si>
  <si>
    <t>다목적강당.에어로빅,
댄스</t>
  </si>
  <si>
    <t xml:space="preserve">청도군 </t>
  </si>
  <si>
    <t>각남면 농어촌
복합체육시설</t>
  </si>
  <si>
    <t>24×13.8</t>
  </si>
  <si>
    <t>배드민턴,
탁구</t>
  </si>
  <si>
    <t>고령국민체육센터</t>
  </si>
  <si>
    <t>에어로빅장,탈의실,
샤워실</t>
  </si>
  <si>
    <t>칠곡국민체육센터</t>
  </si>
  <si>
    <t>21.4×35</t>
  </si>
  <si>
    <t>예천군문화체육센터</t>
  </si>
  <si>
    <t>24×46×10m</t>
  </si>
  <si>
    <t>관람석(1,500석)
독서실,양궁장</t>
  </si>
  <si>
    <t>울릉국민체육센터</t>
  </si>
  <si>
    <t>21.4×38</t>
  </si>
  <si>
    <t>배드민턴,농구,배구,
테니스,탁구</t>
  </si>
  <si>
    <t>체력단련실, 측정실</t>
  </si>
  <si>
    <t>27m×22m</t>
  </si>
  <si>
    <t>인조9, 천연3</t>
  </si>
  <si>
    <t>부곡 실내
게이트볼장</t>
  </si>
  <si>
    <t>김천시
(부곡동)</t>
  </si>
  <si>
    <t>38x25.1x7.6m</t>
  </si>
  <si>
    <t>선산 전천후게이트볼장</t>
  </si>
  <si>
    <t>구미시선산읍
게이트볼 분회</t>
  </si>
  <si>
    <t>24x17.8x6.1m</t>
  </si>
  <si>
    <t>주아리 전천후게이트볼장</t>
  </si>
  <si>
    <t>구미시옥성면
게이트볼 분회</t>
  </si>
  <si>
    <t>24x19x5.5m</t>
  </si>
  <si>
    <t>초곡리 전천후게이트볼장</t>
  </si>
  <si>
    <t>25x21x5.7m</t>
  </si>
  <si>
    <t>신곡리 전천후 게이트볼장</t>
  </si>
  <si>
    <t>구미시도개면
게이트볼 분회</t>
  </si>
  <si>
    <t>19.3x23x5.7m</t>
  </si>
  <si>
    <t>송정동 전천후 게이트볼장</t>
  </si>
  <si>
    <t>구미시송정동
게이트볼 분회</t>
  </si>
  <si>
    <t>하장리 전천후 게이트볼장</t>
  </si>
  <si>
    <t>구미시장천면
게이트볼 분회</t>
  </si>
  <si>
    <t>25x20x5.9m</t>
  </si>
  <si>
    <t>구평공원 전천후 게이트볼장</t>
  </si>
  <si>
    <t>구미시인동동
게이트볼 분회</t>
  </si>
  <si>
    <t>사무실(관리실)</t>
  </si>
  <si>
    <t>상주시 생활체육공원
전천후게이트볼장</t>
  </si>
  <si>
    <t>15x20x5.8m</t>
  </si>
  <si>
    <t>영강체육공원
게이트볼장</t>
  </si>
  <si>
    <t>진량읍게이트볼장</t>
  </si>
  <si>
    <t>16mx21m</t>
  </si>
  <si>
    <t>의성 전천후게이트볼장</t>
  </si>
  <si>
    <t>94x40x10m</t>
  </si>
  <si>
    <t>봉양 게이트볼장</t>
  </si>
  <si>
    <t>17x66m</t>
  </si>
  <si>
    <t>단북 게이트볼장</t>
  </si>
  <si>
    <t>24x19m</t>
  </si>
  <si>
    <t>안계 게이트볼장</t>
  </si>
  <si>
    <t>50x26x6.1m
50x26m</t>
  </si>
  <si>
    <t>창고, 대기실</t>
  </si>
  <si>
    <t>다인 게이트볼장</t>
  </si>
  <si>
    <t>22x18x5.3m
22x18m</t>
  </si>
  <si>
    <t>청송생활체육공원
게이트볼장</t>
  </si>
  <si>
    <t>청도 전천후게이트볼장</t>
  </si>
  <si>
    <t>22.7*17.4*5.8</t>
  </si>
  <si>
    <t>각남 전천후게이트볼장</t>
  </si>
  <si>
    <t>22*17.5*.6.59</t>
  </si>
  <si>
    <t>고령게이트볼장</t>
  </si>
  <si>
    <t>고령군게이트볼연합회
고령분회</t>
  </si>
  <si>
    <t>덕곡게이트볼장</t>
  </si>
  <si>
    <t>고령군게이트볼연합회
덕곡분회</t>
  </si>
  <si>
    <t>운수게이트볼장</t>
  </si>
  <si>
    <t>고령군게이트볼연합회
운수분회</t>
  </si>
  <si>
    <t>고령군게이트볼연합회
화암분회</t>
  </si>
  <si>
    <t>고령군게이트볼연합회
성산분회</t>
  </si>
  <si>
    <t>다산게이트볼장</t>
  </si>
  <si>
    <t>고령군게이트볼연합회
다산분회</t>
  </si>
  <si>
    <t>개진게이트볼장</t>
  </si>
  <si>
    <t>고령군게이트볼연합회
개진분회</t>
  </si>
  <si>
    <t>게이브볼</t>
  </si>
  <si>
    <t>우곡게이트볼장</t>
  </si>
  <si>
    <t>고령군게이트볼연합회
우곡분회</t>
  </si>
  <si>
    <t>쌍림게이트볼장</t>
  </si>
  <si>
    <t>고령군게이트볼연합회
쌍림분회</t>
  </si>
  <si>
    <t>성주읍 성산 게이트볼장</t>
  </si>
  <si>
    <t>23.3x19.9x1.5m</t>
  </si>
  <si>
    <t>선남면 게이트볼장</t>
  </si>
  <si>
    <t>27.4x21.3x1.5m</t>
  </si>
  <si>
    <t>대가면 게이트볼장</t>
  </si>
  <si>
    <t>24x19.4x1.5m</t>
  </si>
  <si>
    <t>벽진면 게이트볼장</t>
  </si>
  <si>
    <t>25.2x21.4x1.5m</t>
  </si>
  <si>
    <t>수륜면 게이트볼장</t>
  </si>
  <si>
    <t>29.2x16.9x1.5m</t>
  </si>
  <si>
    <t>사무실
(휴게실 등)</t>
  </si>
  <si>
    <t>초전면 게이트볼장</t>
  </si>
  <si>
    <t>21.2x17.2x1.5m</t>
  </si>
  <si>
    <t>도동게이트볼장</t>
  </si>
  <si>
    <t>남서리게이트볼장</t>
  </si>
  <si>
    <t>저동게이트볼장</t>
  </si>
  <si>
    <t>24*17</t>
  </si>
  <si>
    <t>포항 실내수영장</t>
  </si>
  <si>
    <t>포항시
(시설관리공단)</t>
  </si>
  <si>
    <t>경주국민체육센터
수영장</t>
  </si>
  <si>
    <t>김천 실내수영장</t>
  </si>
  <si>
    <t>수영(다이빙) 지상훈련장</t>
  </si>
  <si>
    <t>안동 청소년수련관
수영장</t>
  </si>
  <si>
    <t>공단동 256-18</t>
  </si>
  <si>
    <t>구미 근로자종합복지회관
수영장</t>
  </si>
  <si>
    <t>근로자종합복지회관(464-2000)</t>
  </si>
  <si>
    <t>http://www.wel.gumi.go.kr</t>
  </si>
  <si>
    <t>34명</t>
  </si>
  <si>
    <t>230.8㎡</t>
  </si>
  <si>
    <t>러닝머신 외 29종</t>
  </si>
  <si>
    <t>회원제</t>
  </si>
  <si>
    <t>134㎡</t>
  </si>
  <si>
    <t>국민생활관 내</t>
  </si>
  <si>
    <t>구미시 근로자문화센타 
수영장</t>
  </si>
  <si>
    <t>한국노총구미지부
(위탁운영)</t>
  </si>
  <si>
    <t>종합스포츠센터
수영장</t>
  </si>
  <si>
    <t>상주국민체육센터
수영장</t>
  </si>
  <si>
    <t>상주시장</t>
  </si>
  <si>
    <t>문경시국민체육센터
수영장</t>
  </si>
  <si>
    <t>군위읍 동부리 149-2</t>
  </si>
  <si>
    <t>군위국민체육센터
수영장</t>
  </si>
  <si>
    <t>054)383-6051</t>
  </si>
  <si>
    <t>www.gunwi.kyongbuk.kr</t>
  </si>
  <si>
    <t>17명</t>
  </si>
  <si>
    <t xml:space="preserve">  </t>
  </si>
  <si>
    <t>체육관</t>
  </si>
  <si>
    <t>농구.배구.탁구.배드민턴</t>
  </si>
  <si>
    <t>직   영</t>
  </si>
  <si>
    <t>직 영</t>
  </si>
  <si>
    <t>의성청소년센터
수영장</t>
  </si>
  <si>
    <t>영덕문화체육센터
수영장</t>
  </si>
  <si>
    <t>청도군건강증진센터
수영장</t>
  </si>
  <si>
    <t>청도군보건소</t>
  </si>
  <si>
    <t>칠곡 교육문화회관
수영장</t>
  </si>
  <si>
    <t>예천 청소년수련관
수영장</t>
  </si>
  <si>
    <t>경북 의성컬링장</t>
  </si>
  <si>
    <t>접의식
의자</t>
  </si>
  <si>
    <t>두대동 145</t>
  </si>
  <si>
    <t>창원종합운동장</t>
  </si>
  <si>
    <t>창원시시설관리공단</t>
  </si>
  <si>
    <t>역도장</t>
  </si>
  <si>
    <t>진해공설운동장</t>
  </si>
  <si>
    <t>문화공보실</t>
  </si>
  <si>
    <t>진주시</t>
  </si>
  <si>
    <t>진주종합경기장
주경기장</t>
  </si>
  <si>
    <t>신안동1-1</t>
  </si>
  <si>
    <t>진주공설운동장</t>
  </si>
  <si>
    <t>진주시기획예산담당관실</t>
  </si>
  <si>
    <t>jinju.go.kr</t>
  </si>
  <si>
    <t>통영시</t>
  </si>
  <si>
    <t>북신동77-2</t>
  </si>
  <si>
    <t>통영공설운동장</t>
  </si>
  <si>
    <t>통영시공공시설관리사업소</t>
  </si>
  <si>
    <t>통영시민,체육단체</t>
  </si>
  <si>
    <t>복합시설(축구장)</t>
  </si>
  <si>
    <t>사천시</t>
  </si>
  <si>
    <t>벌리동274-3</t>
  </si>
  <si>
    <t>삼천포종합운동장</t>
  </si>
  <si>
    <t>사천시체육시설관리사업소(830-4462)</t>
  </si>
  <si>
    <t>철근콘크리이트</t>
  </si>
  <si>
    <t>140백만원</t>
  </si>
  <si>
    <t>720백만원</t>
  </si>
  <si>
    <t>사천읍.정의7</t>
  </si>
  <si>
    <t>사천종합운동장</t>
  </si>
  <si>
    <t>269백만원</t>
  </si>
  <si>
    <t>김해운동장</t>
  </si>
  <si>
    <t>김해시도시개발공사</t>
  </si>
  <si>
    <t>복합시설
(축구장, 체육관)</t>
  </si>
  <si>
    <t>진영읍 진영리 1279</t>
  </si>
  <si>
    <t>진영공설운동장
육상경기장</t>
  </si>
  <si>
    <t>http://gsiseol.or.kr</t>
  </si>
  <si>
    <t>콘크리트 구조</t>
  </si>
  <si>
    <t>밀양시</t>
  </si>
  <si>
    <t>밀양시 교동 1113</t>
  </si>
  <si>
    <t>밀양시공공시설관리사업소</t>
  </si>
  <si>
    <t>밀양육상경기연맹</t>
  </si>
  <si>
    <t>코트4면, 조명시설6개,관리실1동,본부석1식</t>
  </si>
  <si>
    <t>밀양시테니스협회</t>
  </si>
  <si>
    <t>밀양시 삼문동 15-21</t>
  </si>
  <si>
    <t>삼문공설운동장</t>
  </si>
  <si>
    <t>축구조기회</t>
  </si>
  <si>
    <t>거제시</t>
  </si>
  <si>
    <t>거제종합운동장</t>
  </si>
  <si>
    <t>위탁
(거제해양관광개발공사)</t>
  </si>
  <si>
    <t>합성탄성고무</t>
  </si>
  <si>
    <t>아주운동장</t>
  </si>
  <si>
    <t>거제시시설관리공단</t>
  </si>
  <si>
    <t>관내동호회 및 시민</t>
  </si>
  <si>
    <t>옥포운동장</t>
  </si>
  <si>
    <t>거제스포츠파크
주경기장</t>
  </si>
  <si>
    <t>둔덕가족체육공원</t>
  </si>
  <si>
    <t>둔덕가족체육공원(복합시설)</t>
  </si>
  <si>
    <t>북부동 471-11</t>
  </si>
  <si>
    <t>양산종합운동장</t>
  </si>
  <si>
    <t>양산시공공시설관리사업소</t>
  </si>
  <si>
    <t>www.yscity.or.kr</t>
  </si>
  <si>
    <t>1,400 lux</t>
  </si>
  <si>
    <t>의령읍 동동리 821</t>
  </si>
  <si>
    <t>의령공설운동장</t>
  </si>
  <si>
    <t>의령군시설관리사업소(055-570-2463)</t>
  </si>
  <si>
    <t>http://uiryeong.go.kr</t>
  </si>
  <si>
    <t>마사토, 계단식,라이터2,사무실</t>
  </si>
  <si>
    <t>한울테니스협회</t>
  </si>
  <si>
    <t>정구장</t>
  </si>
  <si>
    <t>의령정구연맹</t>
  </si>
  <si>
    <t>마사토,사무실</t>
  </si>
  <si>
    <t>의령군게이트볼연합회</t>
  </si>
  <si>
    <t>부림공설운동장</t>
  </si>
  <si>
    <t>함안군</t>
  </si>
  <si>
    <t>가야읍 도항리 249-1</t>
  </si>
  <si>
    <t>함안공설운동장</t>
  </si>
  <si>
    <t>haman.go.kr</t>
  </si>
  <si>
    <t>11명</t>
  </si>
  <si>
    <t>함안군청육상선수단</t>
  </si>
  <si>
    <t>잔디구장</t>
  </si>
  <si>
    <t>창녕군</t>
  </si>
  <si>
    <t>창녕읍 퇴천리 62</t>
  </si>
  <si>
    <t>창녕공설운동장</t>
  </si>
  <si>
    <t>창녕군 문화공보과</t>
  </si>
  <si>
    <t>http://cng.go.kr</t>
  </si>
  <si>
    <t>창녕군육상연맹,축구협회</t>
  </si>
  <si>
    <t>고성읍 기월리83-10</t>
  </si>
  <si>
    <t>고성군 종합운동장</t>
  </si>
  <si>
    <t>고성군공공시설관리사업소</t>
  </si>
  <si>
    <t>http://www.goseong.go.kr</t>
  </si>
  <si>
    <t>동계합숙훈련팀</t>
  </si>
  <si>
    <t>거류체육공원</t>
  </si>
  <si>
    <t>남해군</t>
  </si>
  <si>
    <t>남해읍 서변리 산1번지</t>
  </si>
  <si>
    <t>남해군공설운동장</t>
  </si>
  <si>
    <t>namhae.go.kr</t>
  </si>
  <si>
    <t>하동군</t>
  </si>
  <si>
    <t>하동공설운동장</t>
  </si>
  <si>
    <t>하동군
(체육시설사업소)</t>
  </si>
  <si>
    <t>본부석 스탠드</t>
  </si>
  <si>
    <t>산청군</t>
  </si>
  <si>
    <t>산청공설운동장</t>
  </si>
  <si>
    <t>함양읍 백연리 569-1</t>
  </si>
  <si>
    <t>함양종합운동장</t>
  </si>
  <si>
    <t>함양군청(960-5551)</t>
  </si>
  <si>
    <t>함양군체육회</t>
  </si>
  <si>
    <t>몬도
(우레탄)</t>
  </si>
  <si>
    <t>50석. 조명탑2</t>
  </si>
  <si>
    <t>함양군테니스협회</t>
  </si>
  <si>
    <t>거창읍 양평리 1160</t>
  </si>
  <si>
    <t>거창종합운동장</t>
  </si>
  <si>
    <t>거창군문화관광과</t>
  </si>
  <si>
    <t>keochang.net</t>
  </si>
  <si>
    <t>거창스포츠파크 내 위치</t>
  </si>
  <si>
    <t>합천군</t>
  </si>
  <si>
    <t>합천읍.리 937번지</t>
  </si>
  <si>
    <t>합천공설운동장</t>
  </si>
  <si>
    <t>공공시설관리사업소(055-930-3734)</t>
  </si>
  <si>
    <t>합천마라톤클럽</t>
  </si>
  <si>
    <t>2001(관람석)</t>
  </si>
  <si>
    <t>2002(트랙)</t>
  </si>
  <si>
    <t>퇴촌동 산28</t>
  </si>
  <si>
    <t>창원종합사격장내
축구장</t>
  </si>
  <si>
    <t>사격장
복합시설</t>
  </si>
  <si>
    <t>두대동145</t>
  </si>
  <si>
    <t>창원종합운동장내
보조경기장</t>
  </si>
  <si>
    <t>창원축구센터 
주경기장</t>
  </si>
  <si>
    <t>창원축구센터 
보조경기장1</t>
  </si>
  <si>
    <t>창원축구센터 내</t>
  </si>
  <si>
    <t>창원축구센터 
보조경기장2</t>
  </si>
  <si>
    <t>창원축구센터 
보조경기장3</t>
  </si>
  <si>
    <t>창원축구센터 
보조경기장4</t>
  </si>
  <si>
    <t>창원축구센터 
하프돔</t>
  </si>
  <si>
    <t>내서운동장</t>
  </si>
  <si>
    <t>창원시(내서읍)</t>
  </si>
  <si>
    <t>동읍운동장</t>
  </si>
  <si>
    <t>창원시(동읍)</t>
  </si>
  <si>
    <t>북면공설운동장</t>
  </si>
  <si>
    <t>창원시(북면)</t>
  </si>
  <si>
    <t>팔용어울림운동장</t>
  </si>
  <si>
    <t>창원시(팔용동)</t>
  </si>
  <si>
    <t>웅남운동장</t>
  </si>
  <si>
    <t>창원시(웅남동)</t>
  </si>
  <si>
    <t>진북면 지산리 61</t>
  </si>
  <si>
    <t>삼진운동장</t>
  </si>
  <si>
    <t>창원시(진북면)</t>
  </si>
  <si>
    <t>모래주머니</t>
  </si>
  <si>
    <t>진북면사무소</t>
  </si>
  <si>
    <t>군북면 중암리1111-18</t>
  </si>
  <si>
    <t>남양동 영길운동장</t>
  </si>
  <si>
    <t>마사구장</t>
  </si>
  <si>
    <t>2010년 리모델링</t>
  </si>
  <si>
    <t>풍호체육공원 축구장</t>
  </si>
  <si>
    <t>계단식
(의자식)</t>
  </si>
  <si>
    <t>이동 생활체육시설
축구장</t>
  </si>
  <si>
    <t>명서2주민운동장 축구장</t>
  </si>
  <si>
    <t>도계체육공원 축구장</t>
  </si>
  <si>
    <t>신월운동장 축구장</t>
  </si>
  <si>
    <t>대방체육공원 축구장</t>
  </si>
  <si>
    <t>소계체육공원 축구장</t>
  </si>
  <si>
    <t>진주공설운동장
제1보조구장</t>
  </si>
  <si>
    <t>진주공설운동장
제2보조구장</t>
  </si>
  <si>
    <t>모덕축구장</t>
  </si>
  <si>
    <t>진주스포츠파크</t>
  </si>
  <si>
    <t>천연잔디 1
인조잔디 2</t>
  </si>
  <si>
    <t>진주종합경기장
보조경기장</t>
  </si>
  <si>
    <t>진주종합경기장
부지내</t>
  </si>
  <si>
    <t>평림동463-2</t>
  </si>
  <si>
    <t>위탁관리
(통영관광개발공사)</t>
  </si>
  <si>
    <t>축구장(마사토)</t>
  </si>
  <si>
    <t>미수동601-3번지외11필지</t>
  </si>
  <si>
    <t>미수소 운동장</t>
  </si>
  <si>
    <t>통영산양스포츠파크
축구장</t>
  </si>
  <si>
    <t>천연잔디 3
인조잔디 3</t>
  </si>
  <si>
    <t>의령군 정곡면 성황리 793</t>
  </si>
  <si>
    <t>마사토, 휀스, 사무실</t>
  </si>
  <si>
    <t>정곡게이트볼분회</t>
  </si>
  <si>
    <t>삼천포 보조축구장</t>
  </si>
  <si>
    <t>사천 보조축구장</t>
  </si>
  <si>
    <t>곤명축구장</t>
  </si>
  <si>
    <t>안동체육공원
축구장</t>
  </si>
  <si>
    <t>김해도시개발공사</t>
  </si>
  <si>
    <t>콘크리트구조</t>
  </si>
  <si>
    <t>장유체육공원
축구장</t>
  </si>
  <si>
    <t>어방체육공원
축구장</t>
  </si>
  <si>
    <t>상동운동장
축구장</t>
  </si>
  <si>
    <t>상동면체육회</t>
  </si>
  <si>
    <t>화포천 체육공원 축구장</t>
  </si>
  <si>
    <t>한림면체육회</t>
  </si>
  <si>
    <t>잔디(평떼)</t>
  </si>
  <si>
    <t>대동생태체육공원 축구장</t>
  </si>
  <si>
    <t>대동면체육회</t>
  </si>
  <si>
    <t>마사토
잔디</t>
  </si>
  <si>
    <t>임호체육공원 축구장</t>
  </si>
  <si>
    <t>계단식      (의자식)</t>
  </si>
  <si>
    <t>무안축구장</t>
  </si>
  <si>
    <t>환경관리과</t>
  </si>
  <si>
    <t>사등운동장</t>
  </si>
  <si>
    <t>위탁
(사등면체육회)</t>
  </si>
  <si>
    <t>고현 보조운동장</t>
  </si>
  <si>
    <t>거제스포츠파크 축구장1</t>
  </si>
  <si>
    <t>거제스포츠파크 축구장2</t>
  </si>
  <si>
    <t>양산종합운동장
보조구장</t>
  </si>
  <si>
    <t>웅상읍 소주리 3-1</t>
  </si>
  <si>
    <t>서창 운동장</t>
  </si>
  <si>
    <t>양산시 웅상출장소</t>
  </si>
  <si>
    <t>수질정화공원
(제1구장)</t>
  </si>
  <si>
    <t>수질정화공원
(제2구장)</t>
  </si>
  <si>
    <t>위탁(삼산조기회)</t>
  </si>
  <si>
    <t>하북체육공원
축구장</t>
  </si>
  <si>
    <t>복합시설
(웅상체육공원)</t>
  </si>
  <si>
    <t>웅상생활체육공원 축구장</t>
  </si>
  <si>
    <t>물금체육공원</t>
  </si>
  <si>
    <t>동면상동체육공원</t>
  </si>
  <si>
    <t>철근
콘크리트조</t>
  </si>
  <si>
    <t>서동생활공원
다목적구장</t>
  </si>
  <si>
    <t>가례 공설운동장</t>
  </si>
  <si>
    <t>토사형
스탠드</t>
  </si>
  <si>
    <t>부림 공설운동장</t>
  </si>
  <si>
    <t>봉수 공설운동장</t>
  </si>
  <si>
    <t>대의 공설운동장</t>
  </si>
  <si>
    <t>화정 공설운동장</t>
  </si>
  <si>
    <t>칠서면운동장</t>
  </si>
  <si>
    <t>여항면운동장</t>
  </si>
  <si>
    <t>함안축구전용구장1</t>
  </si>
  <si>
    <t>함안축구전용구장2</t>
  </si>
  <si>
    <t>복합시설(육상)</t>
  </si>
  <si>
    <t>함안면 봉성리 1238-3</t>
  </si>
  <si>
    <t>함안면 운동장</t>
  </si>
  <si>
    <t>군북면 운동장</t>
  </si>
  <si>
    <t>칠북면 공설운동장</t>
  </si>
  <si>
    <t>법수면 공설운동장</t>
  </si>
  <si>
    <t xml:space="preserve">계단식 </t>
  </si>
  <si>
    <t>산인면 공설운동장</t>
  </si>
  <si>
    <t>대산면 공설운동장</t>
  </si>
  <si>
    <t>함안스포츠타운
축구장 1</t>
  </si>
  <si>
    <t>함안스포츠타운
축구장 2</t>
  </si>
  <si>
    <t>함안스포츠타운
축구장 3</t>
  </si>
  <si>
    <t>남지읍 남지리 835</t>
  </si>
  <si>
    <t>남지체육공원
축구장</t>
  </si>
  <si>
    <t>천연잔디
마사</t>
  </si>
  <si>
    <t>공원전체관리</t>
  </si>
  <si>
    <t>남지 축구장</t>
  </si>
  <si>
    <t>천연잔디
인조구장</t>
  </si>
  <si>
    <t>부곡스포츠파크</t>
  </si>
  <si>
    <t>창녕오리정운동장</t>
  </si>
  <si>
    <t>유어 마수원지구 체육공원
축구장</t>
  </si>
  <si>
    <t>이방 우산지구 체육공원
축구장</t>
  </si>
  <si>
    <t>고성읍 교사리 53</t>
  </si>
  <si>
    <t>고성군 구 공설운동장</t>
  </si>
  <si>
    <t>석축</t>
  </si>
  <si>
    <t>하이면 체육공원
축구장</t>
  </si>
  <si>
    <t>고성군 생활체육공원</t>
  </si>
  <si>
    <t>서면 서상리 1182</t>
  </si>
  <si>
    <t>남해스포츠파크
주경기장</t>
  </si>
  <si>
    <t>서면 서상리 1316-5</t>
  </si>
  <si>
    <t>치자 구장</t>
  </si>
  <si>
    <t>비자 구장</t>
  </si>
  <si>
    <t>나비 구장</t>
  </si>
  <si>
    <t>바다 구장</t>
  </si>
  <si>
    <t>나비 인조구장</t>
  </si>
  <si>
    <t>다초 구장</t>
  </si>
  <si>
    <t>남면 공설운동장</t>
  </si>
  <si>
    <t>비자 인조구장</t>
  </si>
  <si>
    <t>미조 공설운동장</t>
  </si>
  <si>
    <t>상주한려해상체육공원
축구장</t>
  </si>
  <si>
    <t>천연잔디 2
인조잔디 2</t>
  </si>
  <si>
    <t>75
72</t>
  </si>
  <si>
    <t>107
104</t>
  </si>
  <si>
    <t>8,025
7,488</t>
  </si>
  <si>
    <t>계단식, 
의자식</t>
  </si>
  <si>
    <t>이동공설운동장</t>
  </si>
  <si>
    <t>천연잔디 1</t>
  </si>
  <si>
    <t>창선생활체육공원</t>
  </si>
  <si>
    <t>하동군공설운동장
보조구장</t>
  </si>
  <si>
    <t>관람석 설치
(2015)</t>
  </si>
  <si>
    <t>양보생활체육공원</t>
  </si>
  <si>
    <t>옥종다목적생활공원</t>
  </si>
  <si>
    <t>청암생활체육공원</t>
  </si>
  <si>
    <t>악양생활체육공원</t>
  </si>
  <si>
    <t>진교민다리생활체육공원</t>
  </si>
  <si>
    <t>고전생활체육공원</t>
  </si>
  <si>
    <t>금성생활체육공원</t>
  </si>
  <si>
    <t>삼장체육공원
축구장</t>
  </si>
  <si>
    <t>생초체육공원
축구장</t>
  </si>
  <si>
    <t>단성체육공원
축구장</t>
  </si>
  <si>
    <t xml:space="preserve"> 산청 남부체육공원 축구장</t>
  </si>
  <si>
    <t>생초 제2축구장</t>
  </si>
  <si>
    <t>단성 묵곡 축구장</t>
  </si>
  <si>
    <t>오부 축구장</t>
  </si>
  <si>
    <t xml:space="preserve">오부면 </t>
  </si>
  <si>
    <t>함양종합운동장
축구장</t>
  </si>
  <si>
    <t>함양생활체육공원
잔디구장</t>
  </si>
  <si>
    <t>마천생활체육공원
잔디구장</t>
  </si>
  <si>
    <t>거창종합운동장
축구장</t>
  </si>
  <si>
    <t>종합운동장 부지내</t>
  </si>
  <si>
    <t>거창스포츠파크
보조축구장</t>
  </si>
  <si>
    <t>거창스포츠파크
다목적운동장</t>
  </si>
  <si>
    <t>거창스포츠파크 내
 실버레포츠타운</t>
  </si>
  <si>
    <t>합천공설운동장
잔디축구장</t>
  </si>
  <si>
    <t>사계절잔디</t>
  </si>
  <si>
    <t>합천군민
공설운동장 내</t>
  </si>
  <si>
    <t>군민체육공원
인조잔디 축구장(1)</t>
  </si>
  <si>
    <t>군민체육공원
인조잔디 축구장(2)</t>
  </si>
  <si>
    <t>군민체육공원
인조잔디 축구장(3)</t>
  </si>
  <si>
    <t>군민체육공원
인조잔디 축구장(4)</t>
  </si>
  <si>
    <t>봉산체육공원
축구장</t>
  </si>
  <si>
    <t>율곡영전수변공원
축구장</t>
  </si>
  <si>
    <t>율곡면</t>
  </si>
  <si>
    <t>초계 천연잔디 축구장</t>
  </si>
  <si>
    <t>초계면</t>
  </si>
  <si>
    <t>삼가체육공원
축구장</t>
  </si>
  <si>
    <t>삼가면</t>
  </si>
  <si>
    <t>대병체육공원
축구장</t>
  </si>
  <si>
    <t>대병면</t>
  </si>
  <si>
    <t>용주면</t>
  </si>
  <si>
    <t>적중생활체육공원 
축구장</t>
  </si>
  <si>
    <t>적중면</t>
  </si>
  <si>
    <t>가회생활체육공원</t>
  </si>
  <si>
    <t>가회면</t>
  </si>
  <si>
    <t>대산면 사회인야구장(1)</t>
  </si>
  <si>
    <t>통영야구장</t>
  </si>
  <si>
    <t>사등야구장</t>
  </si>
  <si>
    <t>삼계동 산 4-1</t>
  </si>
  <si>
    <t>김해야구장</t>
  </si>
  <si>
    <t xml:space="preserve">김해시 </t>
  </si>
  <si>
    <t>조만강 체육공원 야구장</t>
  </si>
  <si>
    <t>김해시 야구협회</t>
  </si>
  <si>
    <t>대동생태체육공원 야구장(1)</t>
  </si>
  <si>
    <t>사회인야구장</t>
  </si>
  <si>
    <t>대동생태체육공원 야구장(2)</t>
  </si>
  <si>
    <t>상동매리야구장(1)</t>
  </si>
  <si>
    <t>상동면</t>
  </si>
  <si>
    <t>상동매리야구장(2)</t>
  </si>
  <si>
    <t>가곡야구장</t>
  </si>
  <si>
    <t>하청 야구장</t>
  </si>
  <si>
    <t>위탁
(거제시야구연합회)</t>
  </si>
  <si>
    <t>의령친환경야구장</t>
  </si>
  <si>
    <t>위탁
(의령군야구협회)</t>
  </si>
  <si>
    <t>함안 스포츠파크
생활야구장(리틀)</t>
  </si>
  <si>
    <t>남지체육공원 야구장</t>
  </si>
  <si>
    <t>남해스포츠파크
인조야구장</t>
  </si>
  <si>
    <t>㈜남해레져(055-862-8811)</t>
  </si>
  <si>
    <t>실내, 내야, 투수연습장</t>
  </si>
  <si>
    <t>합천야구장(A)</t>
  </si>
  <si>
    <t>합천야구장(B)</t>
  </si>
  <si>
    <t>토월동 709</t>
  </si>
  <si>
    <t>창원 종합테니스장</t>
  </si>
  <si>
    <t>녹색도시관리사업소</t>
  </si>
  <si>
    <t>우레탄 12
마사토 10</t>
  </si>
  <si>
    <t>농구대</t>
  </si>
  <si>
    <t>마산종합운동장
테니스장</t>
  </si>
  <si>
    <t>창원덕동시립테니스장</t>
  </si>
  <si>
    <t>진해공설운동장
테니스장</t>
  </si>
  <si>
    <t>토성블럭</t>
  </si>
  <si>
    <t>3,200와트</t>
  </si>
  <si>
    <t>25백만원</t>
  </si>
  <si>
    <t>동읍운동장 테니스장</t>
  </si>
  <si>
    <t>북면공설운동장 테니스장</t>
  </si>
  <si>
    <t>의창스포츠파크 테니스장</t>
  </si>
  <si>
    <t>명서2주민운동장 테니스장</t>
  </si>
  <si>
    <t>도계체육공원 테니스장</t>
  </si>
  <si>
    <t>사림운동장 테니스장</t>
  </si>
  <si>
    <t>봉곡운동장 테니스장</t>
  </si>
  <si>
    <t>신월운동장 테니스장</t>
  </si>
  <si>
    <t>반지어울림운동장 테니스장</t>
  </si>
  <si>
    <t>한마음푸르미운동장 
테니스장</t>
  </si>
  <si>
    <t>중앙체육공원 테니스장</t>
  </si>
  <si>
    <t>대방체육공원 테니스장</t>
  </si>
  <si>
    <t>성주주민운동장 테니스장</t>
  </si>
  <si>
    <t>웅남주민운동장 테니스장</t>
  </si>
  <si>
    <t>영길운동장 테니스장</t>
  </si>
  <si>
    <t>가술테니스장</t>
  </si>
  <si>
    <t>대산면</t>
  </si>
  <si>
    <t>회성동테니스장</t>
  </si>
  <si>
    <t>마산회원구청 
문화위생과</t>
  </si>
  <si>
    <t>장복테니스장</t>
  </si>
  <si>
    <t>진해구청 
문화위생과</t>
  </si>
  <si>
    <t>백구테니스장</t>
  </si>
  <si>
    <t>진동돈사단지 테니스장</t>
  </si>
  <si>
    <t>마산합포구청
문화위생과</t>
  </si>
  <si>
    <t>진주 공설테니스장</t>
  </si>
  <si>
    <t>진주공설운동장
부지내</t>
  </si>
  <si>
    <t>생활체육 테니스장</t>
  </si>
  <si>
    <t>상대동809-1</t>
  </si>
  <si>
    <t>모덕 생활테니스장</t>
  </si>
  <si>
    <t>남가람 테니스장</t>
  </si>
  <si>
    <t>케미칼12
클레이(정구)4</t>
  </si>
  <si>
    <t>정구장(4면) 포함</t>
  </si>
  <si>
    <t>진주종합경기장
테니스장</t>
  </si>
  <si>
    <t>정량동162-32</t>
  </si>
  <si>
    <t>공공시설관리사업소(055-640-4682)</t>
  </si>
  <si>
    <t>미수소운동장
테니스장</t>
  </si>
  <si>
    <t>통영 시립테니스장</t>
  </si>
  <si>
    <t>위탁
(통영관광개발공사)</t>
  </si>
  <si>
    <t>인조  8
크레이4</t>
  </si>
  <si>
    <t>욕지 테니스장</t>
  </si>
  <si>
    <t>노산 테니스장</t>
  </si>
  <si>
    <t>통영산양스포츠파크
테니스장</t>
  </si>
  <si>
    <t>벌리272-2</t>
  </si>
  <si>
    <t>삼천포 공설테니스장</t>
  </si>
  <si>
    <t>위탁(사천시테니스협회)</t>
  </si>
  <si>
    <t>40백만</t>
  </si>
  <si>
    <t>사남.방지52-1</t>
  </si>
  <si>
    <t>사남 공설테니스장</t>
  </si>
  <si>
    <t>200백만</t>
  </si>
  <si>
    <t>인조4, 토사3</t>
  </si>
  <si>
    <t>인조6</t>
  </si>
  <si>
    <t>시민체육공원
테니스장</t>
  </si>
  <si>
    <t>055-333-0222</t>
  </si>
  <si>
    <t>김해시테니스협회</t>
  </si>
  <si>
    <t>600,000천원</t>
  </si>
  <si>
    <t>동부테니스장</t>
  </si>
  <si>
    <t>장유능동테니스장</t>
  </si>
  <si>
    <t>어방테니스장</t>
  </si>
  <si>
    <t>금병공원테니스장</t>
  </si>
  <si>
    <t>한림테니스장</t>
  </si>
  <si>
    <t>케미칼
앙투카</t>
  </si>
  <si>
    <t>거제 시립테니스장</t>
  </si>
  <si>
    <t>능포 테니스장</t>
  </si>
  <si>
    <t>옥포 테니스장</t>
  </si>
  <si>
    <t>레니스</t>
  </si>
  <si>
    <t>양정 테니스장</t>
  </si>
  <si>
    <t>거제스포츠파크테니스장</t>
  </si>
  <si>
    <t>송정IC체육공원</t>
  </si>
  <si>
    <t>구조라 테니스장</t>
  </si>
  <si>
    <t>다포 테니스장</t>
  </si>
  <si>
    <t>양산종합운동장
테니스장</t>
  </si>
  <si>
    <t>수질정화공원
테니스장</t>
  </si>
  <si>
    <t>서창운동장
테니스장</t>
  </si>
  <si>
    <t>남양산 테니스장</t>
  </si>
  <si>
    <t>의령군 의령읍 동동리 821</t>
  </si>
  <si>
    <t>의령공설운동장
테니스장</t>
  </si>
  <si>
    <t>한울테니스회(572-0304)</t>
  </si>
  <si>
    <t>위탁
(한울테니스회)</t>
  </si>
  <si>
    <t>서동생활공원체육센터
테니스장</t>
  </si>
  <si>
    <t>청심테니스장</t>
  </si>
  <si>
    <t>대의공설운동장 테니스장</t>
  </si>
  <si>
    <t>대의면</t>
  </si>
  <si>
    <t>함안 테니스장</t>
  </si>
  <si>
    <t>055)580-3061</t>
  </si>
  <si>
    <t>함안군 환경기초시설 
테니스장</t>
  </si>
  <si>
    <t>함안지방공사</t>
  </si>
  <si>
    <t>창녕읍 퇴천리 99-1</t>
  </si>
  <si>
    <t>창녕 공설테니스장</t>
  </si>
  <si>
    <t>창녕군테니스협회</t>
  </si>
  <si>
    <t>클레이
케미칼</t>
  </si>
  <si>
    <t>슬라브</t>
  </si>
  <si>
    <t>남지 테니스장</t>
  </si>
  <si>
    <t>창녕국민체육센터 테니스장</t>
  </si>
  <si>
    <t>고성읍 교사리 377</t>
  </si>
  <si>
    <t>고성군
공설테니스장</t>
  </si>
  <si>
    <t>남해스포츠파크
테니스장</t>
  </si>
  <si>
    <t>아크릴
케미칼</t>
  </si>
  <si>
    <t>남해읍 북변리 79-1</t>
  </si>
  <si>
    <t>창선 테니스장</t>
  </si>
  <si>
    <t>창선면 수산리 365-2</t>
  </si>
  <si>
    <t>상주체육공원
테니스장</t>
  </si>
  <si>
    <t>창선생활체육공원 테니스장</t>
  </si>
  <si>
    <t>남해공설테니스장</t>
  </si>
  <si>
    <t>하동읍 광평리 63-2</t>
  </si>
  <si>
    <t>하동 생활 테니스장</t>
  </si>
  <si>
    <t>수변공원(섬진강)
테니스장</t>
  </si>
  <si>
    <t>금서면 매촌리 1</t>
  </si>
  <si>
    <t>산청 테니스장</t>
  </si>
  <si>
    <t>산청군테니스협회</t>
  </si>
  <si>
    <t>남부 테니스장</t>
  </si>
  <si>
    <t>장승배기 테니스장</t>
  </si>
  <si>
    <t>덕산체육공원
테니스장</t>
  </si>
  <si>
    <t>아크릴
케미칼
잔디, 
인조잔디</t>
  </si>
  <si>
    <t>생초체육공원
테니스장</t>
  </si>
  <si>
    <t>삼장체육공원
테니스장</t>
  </si>
  <si>
    <t>함양생활체육공원
테니스장</t>
  </si>
  <si>
    <t>거창군립테니스장</t>
  </si>
  <si>
    <t>인조잔디 6
하드 6</t>
  </si>
  <si>
    <t>2005
2009</t>
  </si>
  <si>
    <t>스포츠파크
내 위치</t>
  </si>
  <si>
    <t>합천읍.리 황강둔치</t>
  </si>
  <si>
    <t>함벽루체육공원 
테니스장</t>
  </si>
  <si>
    <t>대병 테니스장</t>
  </si>
  <si>
    <t>봉산 테니스장</t>
  </si>
  <si>
    <t>봉산면</t>
  </si>
  <si>
    <t>가야 테니스장</t>
  </si>
  <si>
    <t>가야면</t>
  </si>
  <si>
    <t>야로 테니스장</t>
  </si>
  <si>
    <t>야로면</t>
  </si>
  <si>
    <t>초계 테니스장</t>
  </si>
  <si>
    <t>교방동 산40 외1</t>
  </si>
  <si>
    <t>종합체련장
씨름장(1)</t>
  </si>
  <si>
    <t>위탁
(마산시씨름협회)</t>
  </si>
  <si>
    <t>석재
계단식</t>
  </si>
  <si>
    <t>헬스장(유도장)</t>
  </si>
  <si>
    <t>마산시씨름협회 위탁관리</t>
  </si>
  <si>
    <t>종합체련장
씨름장(2)</t>
  </si>
  <si>
    <t>콘크리트       계단</t>
  </si>
  <si>
    <t>씨름장 
동일부지내</t>
  </si>
  <si>
    <t>거제시씨름연습장</t>
  </si>
  <si>
    <t>함안씨름장</t>
  </si>
  <si>
    <t>함안체육시설사업소</t>
  </si>
  <si>
    <t>영월읍 덕포리 574-48</t>
  </si>
  <si>
    <t>고성군야외씨름장</t>
  </si>
  <si>
    <t>166백만원</t>
  </si>
  <si>
    <t>150백만원</t>
  </si>
  <si>
    <t>거창실버레포츠타운    씨름장</t>
  </si>
  <si>
    <t>창원 체육관</t>
  </si>
  <si>
    <t>농구,배구,핸드볼</t>
  </si>
  <si>
    <t>동읍 용잠리575</t>
  </si>
  <si>
    <t>동읍 체육관</t>
  </si>
  <si>
    <t>창원시
(동읍)</t>
  </si>
  <si>
    <t>마산 체육관</t>
  </si>
  <si>
    <t>800럭스</t>
  </si>
  <si>
    <t>실내수영장</t>
  </si>
  <si>
    <t>삼진 체육관</t>
  </si>
  <si>
    <t>창원시
(진북면)</t>
  </si>
  <si>
    <t>단일 건물식</t>
  </si>
  <si>
    <t>태백동 98</t>
  </si>
  <si>
    <t>진해시 시민회관
체육관</t>
  </si>
  <si>
    <t>상평동268-2</t>
  </si>
  <si>
    <t>상평 생활체육관</t>
  </si>
  <si>
    <t>강당식</t>
  </si>
  <si>
    <t>문산읍삼곡리1033-1</t>
  </si>
  <si>
    <t>문산 실내체육관</t>
  </si>
  <si>
    <t>진주 실내체육관</t>
  </si>
  <si>
    <t>북신동 80-1</t>
  </si>
  <si>
    <t>배구,배드민턴,
농구,탁구</t>
  </si>
  <si>
    <t>용강816-3</t>
  </si>
  <si>
    <t>삼천포 체육관</t>
  </si>
  <si>
    <t>철골,철근
콘크리트조</t>
  </si>
  <si>
    <t>사천읍.수석3</t>
  </si>
  <si>
    <t>사천 체육관</t>
  </si>
  <si>
    <t>사주체육관</t>
  </si>
  <si>
    <t>봉황동 449</t>
  </si>
  <si>
    <t>단일
건물식</t>
  </si>
  <si>
    <t>진영문화체육센터</t>
  </si>
  <si>
    <t>한림면 장방리 1955-2</t>
  </si>
  <si>
    <t>한림체육관</t>
  </si>
  <si>
    <t>위탁
(한림면 체육회)</t>
  </si>
  <si>
    <t>1,715천원</t>
  </si>
  <si>
    <t>초전리 236번지</t>
  </si>
  <si>
    <t>진례체육관</t>
  </si>
  <si>
    <t>위탁(진례면
생활체육협의회)</t>
  </si>
  <si>
    <t>1,200천원</t>
  </si>
  <si>
    <t>김해체육관</t>
  </si>
  <si>
    <t>목재,
우레탄</t>
  </si>
  <si>
    <t>불암동체육관</t>
  </si>
  <si>
    <t>율하체육관</t>
  </si>
  <si>
    <t>밀양시 삼문동 4-19</t>
  </si>
  <si>
    <t>밀양시 교동 1121-3</t>
  </si>
  <si>
    <t>배드민턴,농구,
배구,탁구,스쿼시</t>
  </si>
  <si>
    <t>7,069백만원</t>
  </si>
  <si>
    <t>2,500백만원</t>
  </si>
  <si>
    <t>2,200백만원</t>
  </si>
  <si>
    <t>코트6면, 조명시설 6식</t>
  </si>
  <si>
    <t>축구보조잔디운동장</t>
  </si>
  <si>
    <t xml:space="preserve">축구골대 1식, 관람석 </t>
  </si>
  <si>
    <t>육상</t>
  </si>
  <si>
    <t>잔디운동장
테니스장</t>
  </si>
  <si>
    <t>거제국민체육센터</t>
  </si>
  <si>
    <t>철근콘크리트
일반철골구조</t>
  </si>
  <si>
    <t>거제스포츠파크 
조성부지 내</t>
  </si>
  <si>
    <t>신현읍 고현리 910</t>
  </si>
  <si>
    <t>거제시 체육관</t>
  </si>
  <si>
    <t>배구,농구,배드민턴,
핸드볼,탁구</t>
  </si>
  <si>
    <t xml:space="preserve">목재 </t>
  </si>
  <si>
    <t>사등 체육관</t>
  </si>
  <si>
    <t>거제시
(사등면)</t>
  </si>
  <si>
    <t>배구,배드민턴,
탁구,농구</t>
  </si>
  <si>
    <t>거제시탁구장</t>
  </si>
  <si>
    <t>양산 실내체육관</t>
  </si>
  <si>
    <t>양산시시설관리공단</t>
  </si>
  <si>
    <t>일반건물식</t>
  </si>
  <si>
    <t>군북 3ㆍ1기념체육관</t>
  </si>
  <si>
    <t>군북면</t>
  </si>
  <si>
    <t>칠서 이룡체육관</t>
  </si>
  <si>
    <t>칠서면</t>
  </si>
  <si>
    <t>창녕읍 퇴천리 80</t>
  </si>
  <si>
    <t>창녕 군민체육관</t>
  </si>
  <si>
    <t>108개(1kw)</t>
  </si>
  <si>
    <t>헬스기구</t>
  </si>
  <si>
    <t>창녕군민탁구장</t>
  </si>
  <si>
    <t>고성읍 교사리 391</t>
  </si>
  <si>
    <t>고성군 실내체육관</t>
  </si>
  <si>
    <t>400백만원</t>
  </si>
  <si>
    <t>하일면 실내체육관</t>
  </si>
  <si>
    <t>고성군
(하일면)</t>
  </si>
  <si>
    <t>남해 실내체육관</t>
  </si>
  <si>
    <t>배드민턴,검도,배구,
탁구, 농구</t>
  </si>
  <si>
    <t>남해군 생활체육관
(탁구장)</t>
  </si>
  <si>
    <t>적량면 고절리 산 195</t>
  </si>
  <si>
    <t>하동체육관</t>
  </si>
  <si>
    <t>선수대기실,샤워실,사무실등</t>
  </si>
  <si>
    <t>하동공설운동장내 시설물</t>
  </si>
  <si>
    <t>옥종다목적 생활체육관</t>
  </si>
  <si>
    <t>산청군 실내체육관</t>
  </si>
  <si>
    <t>산청복합체육시설</t>
  </si>
  <si>
    <t>함양읍 백연리 550</t>
  </si>
  <si>
    <t>함양 고운 체육관</t>
  </si>
  <si>
    <t>함양 탁구회관
체육관</t>
  </si>
  <si>
    <t>거창군체육관</t>
  </si>
  <si>
    <t>배드민턴,농구,
탁구,배구,씨름, 사격</t>
  </si>
  <si>
    <t>1000룩스</t>
  </si>
  <si>
    <t>합천읍.리 923-1</t>
  </si>
  <si>
    <t>합천체육관</t>
  </si>
  <si>
    <t>수영장</t>
  </si>
  <si>
    <t>길이25, 폭15, 레인6</t>
  </si>
  <si>
    <t>시민생활체육관</t>
  </si>
  <si>
    <t>40×50×6m</t>
  </si>
  <si>
    <t>50m×20m</t>
  </si>
  <si>
    <t>볼링장, 댄스실, 유아체육실,에어로빅장, 태권도장</t>
  </si>
  <si>
    <t>서부스포츠센터</t>
  </si>
  <si>
    <t>34×26×6m</t>
  </si>
  <si>
    <t>25m×23m</t>
  </si>
  <si>
    <t>빙상장, 스쿼시
 휘트니센터</t>
  </si>
  <si>
    <t>내서문화체육센터</t>
  </si>
  <si>
    <t>21×36×16m</t>
  </si>
  <si>
    <t>세미나실 등</t>
  </si>
  <si>
    <t>23×47×10m</t>
  </si>
  <si>
    <t>배드민턴,
에어로빅</t>
  </si>
  <si>
    <t>올림픽 전시설
청소년수련시설, 극장</t>
  </si>
  <si>
    <t>700럭스</t>
  </si>
  <si>
    <t>우리누리청소년 
문화체육센터</t>
  </si>
  <si>
    <t>45m×25m</t>
  </si>
  <si>
    <t>배드민턴,
배구,농구,현드볼</t>
  </si>
  <si>
    <t>소공연장,교육실,
다목적실</t>
  </si>
  <si>
    <t>진해국민체육센터</t>
  </si>
  <si>
    <t>19×35×14m</t>
  </si>
  <si>
    <t>50m×22.5m</t>
  </si>
  <si>
    <t>협찬금</t>
  </si>
  <si>
    <t>에어로빅장,유아체능단</t>
  </si>
  <si>
    <t>창원 종합사회복지관
체육관</t>
  </si>
  <si>
    <t>천주교
마산교구회</t>
  </si>
  <si>
    <t>24×33×8m</t>
  </si>
  <si>
    <t>33m×33.6m
15m×6m</t>
  </si>
  <si>
    <t>늘푸른전당 체육관</t>
  </si>
  <si>
    <t>36×30m</t>
  </si>
  <si>
    <t>성산스포츠센터</t>
  </si>
  <si>
    <t>30×22×6m</t>
  </si>
  <si>
    <t>통영산양스포츠센터
국민체육센터</t>
  </si>
  <si>
    <t>사무실,회의실,동호인실</t>
  </si>
  <si>
    <t>산양
스포츠파크내</t>
  </si>
  <si>
    <t>사천국민체육센터</t>
  </si>
  <si>
    <t>위탁(사천스포츠클럽)</t>
  </si>
  <si>
    <t>36x26.4m</t>
  </si>
  <si>
    <t>배드민턴, 농구, 
배구등</t>
  </si>
  <si>
    <t>에어로빅장, 체력측정실, 탁구장</t>
  </si>
  <si>
    <t xml:space="preserve">사천시 </t>
  </si>
  <si>
    <t>동서금동생활체육시설</t>
  </si>
  <si>
    <t>당구대,탁구</t>
  </si>
  <si>
    <t>샛담마을생활체육시설</t>
  </si>
  <si>
    <t>장유스포츠센터우정관</t>
  </si>
  <si>
    <t>22×44×14m</t>
  </si>
  <si>
    <t>배드민턴, 농구,
배구, 탁구</t>
  </si>
  <si>
    <t>사무실
조깅트랙</t>
  </si>
  <si>
    <t>동부스포츠센터</t>
  </si>
  <si>
    <t>33×44×14m</t>
  </si>
  <si>
    <t>해동이국민체육센터</t>
  </si>
  <si>
    <t>25m×6레인
유아풀 2레인</t>
  </si>
  <si>
    <t>사무실
다목적강당</t>
  </si>
  <si>
    <t>옥포다목적체육관</t>
  </si>
  <si>
    <t>위탁
(거제시탁구연합회)</t>
  </si>
  <si>
    <t>21×15×4m</t>
  </si>
  <si>
    <t>송정체육시설</t>
  </si>
  <si>
    <t>덕포소체육시설</t>
  </si>
  <si>
    <t>웅상문화체육센터</t>
  </si>
  <si>
    <t>43×25×13m</t>
  </si>
  <si>
    <t>25m×6레인
15m×6레인</t>
  </si>
  <si>
    <t>에어로빅장, 실내골프 
연습장, 공연장 등</t>
  </si>
  <si>
    <t>양산시국민체육센터</t>
  </si>
  <si>
    <t>46×22.5×12m</t>
  </si>
  <si>
    <t>배드민턴,농구,
배구,탁구등</t>
  </si>
  <si>
    <t>25m×6레인
17m×3레인</t>
  </si>
  <si>
    <t>에어로빅장,잠수풀,실내
골프연습장,볼링장 등</t>
  </si>
  <si>
    <t>자원회수시설
주민체육시설(체육관)</t>
  </si>
  <si>
    <t>25m×6레인
유아풀11.5m×6m</t>
  </si>
  <si>
    <t>에어로빅장, 유아체능단,어린이도서관,청소년열람실,문화교실,유아놀이방</t>
  </si>
  <si>
    <t>의령국민체육센터</t>
  </si>
  <si>
    <t>의령군시설관리사업소</t>
  </si>
  <si>
    <t>35×19×14m</t>
  </si>
  <si>
    <t>25m×4레인
유아풀 1레인</t>
  </si>
  <si>
    <t>헬스장,강의실
체력측정실</t>
  </si>
  <si>
    <t>함안군
국민체육센터</t>
  </si>
  <si>
    <t>문화관람실, 개인연습실,
도서실</t>
  </si>
  <si>
    <t>함안체육관</t>
  </si>
  <si>
    <t>25m 6레인</t>
  </si>
  <si>
    <t>에어로빅실, 방송실, 
사무실 등</t>
  </si>
  <si>
    <t>이방 체육회관
체육관</t>
  </si>
  <si>
    <t>14*28</t>
  </si>
  <si>
    <t>배드민턴, 족구</t>
  </si>
  <si>
    <t>샤워실, 주차장</t>
  </si>
  <si>
    <t>창녕 국민체육센터</t>
  </si>
  <si>
    <t>철골,
철근콘크리트조</t>
  </si>
  <si>
    <t>배드민턴,탁구,
농구</t>
  </si>
  <si>
    <t>26*43</t>
  </si>
  <si>
    <t>헬스장, 에어로빅장</t>
  </si>
  <si>
    <t>대가면다목적복지회관</t>
  </si>
  <si>
    <t>고성군(대가면사무소)</t>
  </si>
  <si>
    <t>53×21×13m</t>
  </si>
  <si>
    <t>농구, 배드민턴,배구</t>
  </si>
  <si>
    <t>방송실, 사무실, 
주차장 등</t>
  </si>
  <si>
    <t>하이다목적생활체육관</t>
  </si>
  <si>
    <t>39.6m*19m</t>
  </si>
  <si>
    <t>농구, 배구, 족구</t>
  </si>
  <si>
    <t>남해군
문화체육센터</t>
  </si>
  <si>
    <t>문화관광과</t>
  </si>
  <si>
    <t>족구,농구</t>
  </si>
  <si>
    <t>기타실내행사</t>
  </si>
  <si>
    <t>19×39×14m</t>
  </si>
  <si>
    <t>배드민턴,농구,
배구,검토,족구</t>
  </si>
  <si>
    <t>2,076백만원</t>
  </si>
  <si>
    <t>200백만원</t>
  </si>
  <si>
    <t>1,100백만원(마사회)</t>
  </si>
  <si>
    <t>1,000lux</t>
  </si>
  <si>
    <t>26×19×11.2m</t>
  </si>
  <si>
    <t>레크레이션실,
동호인실 등</t>
  </si>
  <si>
    <t>하동공설운동장 내 시설물</t>
  </si>
  <si>
    <t>하동국민체육센터</t>
  </si>
  <si>
    <t>샤워실, 주차장 등</t>
  </si>
  <si>
    <t>산청 국민체육센터</t>
  </si>
  <si>
    <t>65.6×41.0m</t>
  </si>
  <si>
    <t>테니스,족구,배구 등</t>
  </si>
  <si>
    <t>사무실,방송실,화장실 등</t>
  </si>
  <si>
    <t>산청 다목적구장</t>
  </si>
  <si>
    <t>29×34m</t>
  </si>
  <si>
    <t>농구,배구,족구 등</t>
  </si>
  <si>
    <t>연암 체육관</t>
  </si>
  <si>
    <t>23×33×13m</t>
  </si>
  <si>
    <t>방송실
사무실등</t>
  </si>
  <si>
    <t>거창국민체육센터</t>
  </si>
  <si>
    <t>2층 22.5×17.5×6m</t>
  </si>
  <si>
    <t>2층:탁구장
3층:볼링장</t>
  </si>
  <si>
    <t>성인풀25m×6레인
유아풀18.5m×2레인</t>
  </si>
  <si>
    <t xml:space="preserve"> 관리사무실</t>
  </si>
  <si>
    <t>고제문화체육관</t>
  </si>
  <si>
    <t>34.8×18.6m</t>
  </si>
  <si>
    <t>배드민턴,
배구,족구 등</t>
  </si>
  <si>
    <t>고제면 소재</t>
  </si>
  <si>
    <t>가야국민체육센터</t>
  </si>
  <si>
    <t>에어로빅실, 관리실,
사무실,헬스장 등</t>
  </si>
  <si>
    <t>합천군스포츠센터</t>
  </si>
  <si>
    <t>26×16m</t>
  </si>
  <si>
    <t>방송실, 사무실 등</t>
  </si>
  <si>
    <t>공설운동장
부설</t>
  </si>
  <si>
    <t>청덕체육관</t>
  </si>
  <si>
    <t>동읍 봉강 게이트볼장</t>
  </si>
  <si>
    <t>의창스포츠파크 게이트볼장</t>
  </si>
  <si>
    <t>위탁                                            (의창주민자치센터)</t>
  </si>
  <si>
    <t>팔용어울림운동장 게이트볼장</t>
  </si>
  <si>
    <t>호계게이트볼장</t>
  </si>
  <si>
    <t>남가람 게이트볼장</t>
  </si>
  <si>
    <t>15X20</t>
  </si>
  <si>
    <t>막구조3면</t>
  </si>
  <si>
    <t>노산 게이트볼장</t>
  </si>
  <si>
    <t>동성 게이트볼장</t>
  </si>
  <si>
    <t>초전공원
게이트볼장</t>
  </si>
  <si>
    <t>곤양 게이트볼장</t>
  </si>
  <si>
    <t>지압보도,족구장,
체육시설6종</t>
  </si>
  <si>
    <t>서포 게이트볼장</t>
  </si>
  <si>
    <t>지압보도,족구장</t>
  </si>
  <si>
    <t>각산 게이트볼장</t>
  </si>
  <si>
    <t>마사토(25*20)</t>
  </si>
  <si>
    <t>게이트볼, 
테니스, 족구</t>
  </si>
  <si>
    <t>게이트볼, 테니스, 족구</t>
  </si>
  <si>
    <t>생림전천후게이트볼장</t>
  </si>
  <si>
    <t>생림면</t>
  </si>
  <si>
    <t>17X22</t>
  </si>
  <si>
    <t>상동다목적게이트볼장</t>
  </si>
  <si>
    <t>대동다목적게이트볼장</t>
  </si>
  <si>
    <t>대동면</t>
  </si>
  <si>
    <t>밀양시실내게이트볼장</t>
  </si>
  <si>
    <t>일운면전천후게이트볼장</t>
  </si>
  <si>
    <t>원리 게이트볼장</t>
  </si>
  <si>
    <t>원리노인회</t>
  </si>
  <si>
    <t>25x18</t>
  </si>
  <si>
    <t xml:space="preserve">양산시 </t>
  </si>
  <si>
    <t>상북문화의집 게이트볼장</t>
  </si>
  <si>
    <t>상북면
생활체육게이트볼</t>
  </si>
  <si>
    <t>23x18</t>
  </si>
  <si>
    <t>하북 북부공원 게이트볼장</t>
  </si>
  <si>
    <t>대한노인회 하북분회</t>
  </si>
  <si>
    <t>24x18</t>
  </si>
  <si>
    <t>삼감 게이트볼장</t>
  </si>
  <si>
    <t>삼감노인회</t>
  </si>
  <si>
    <t>22x18</t>
  </si>
  <si>
    <t>종합운동장 게이트볼장</t>
  </si>
  <si>
    <t>어곡 게이트볼장</t>
  </si>
  <si>
    <t>동리마을회</t>
  </si>
  <si>
    <t>25x19</t>
  </si>
  <si>
    <t>웅상 게이트볼장</t>
  </si>
  <si>
    <t>20x15</t>
  </si>
  <si>
    <t>서창 게이트볼장</t>
  </si>
  <si>
    <t>평산 게이트볼장</t>
  </si>
  <si>
    <t>국민체육센터 게이트볼장</t>
  </si>
  <si>
    <t>정암 게이트볼장</t>
  </si>
  <si>
    <t>국(건설부)</t>
  </si>
  <si>
    <t>가례 게이트볼장</t>
  </si>
  <si>
    <t>가례 게이트볼회</t>
  </si>
  <si>
    <t>23x20</t>
  </si>
  <si>
    <t>봉림
부락회</t>
  </si>
  <si>
    <t>봉림 게이트볼회</t>
  </si>
  <si>
    <t>칠곡 게이트볼장</t>
  </si>
  <si>
    <t>사무실, 창고</t>
  </si>
  <si>
    <t>행정 게이트볼장</t>
  </si>
  <si>
    <t>마쌍 게이트볼장</t>
  </si>
  <si>
    <t>상정 게이트볼장</t>
  </si>
  <si>
    <t>25x30</t>
  </si>
  <si>
    <t>18x25</t>
  </si>
  <si>
    <t>화양 게이트볼장</t>
  </si>
  <si>
    <t>22x17</t>
  </si>
  <si>
    <t>운곡
부락회</t>
  </si>
  <si>
    <t>덕암 게이트볼장</t>
  </si>
  <si>
    <t>지정 게이트볼장</t>
  </si>
  <si>
    <t>낙서 전화 게이트볼장</t>
  </si>
  <si>
    <t>낙서 정곡 게이트볼장</t>
  </si>
  <si>
    <t>입산 게이트볼장</t>
  </si>
  <si>
    <t>감암 게이트볼장</t>
  </si>
  <si>
    <t>죽전 게이트볼장</t>
  </si>
  <si>
    <t>그늘 쉼터</t>
  </si>
  <si>
    <t>서암 게이트볼장</t>
  </si>
  <si>
    <t>서암 게이트볼회</t>
  </si>
  <si>
    <t>궁유 게이트볼장</t>
  </si>
  <si>
    <t>봉황대공설운동장유지관리위원회</t>
  </si>
  <si>
    <t>궁류 게이트볼회</t>
  </si>
  <si>
    <t>유곡(칠곡) 게이트볼장</t>
  </si>
  <si>
    <t xml:space="preserve">유곡(칠곡) 게이트볼회 </t>
  </si>
  <si>
    <t>송산 게이트볼장</t>
  </si>
  <si>
    <t>송산 게이트볼회</t>
  </si>
  <si>
    <t>칠서 게이트볼장</t>
  </si>
  <si>
    <t>20 × 15</t>
  </si>
  <si>
    <t>게이트볼장 1면</t>
  </si>
  <si>
    <t xml:space="preserve">2면 중 1면 </t>
  </si>
  <si>
    <t>월촌 게이트볼장</t>
  </si>
  <si>
    <t>법수 게이트볼장</t>
  </si>
  <si>
    <t xml:space="preserve"> 칠원 게이트볼장</t>
  </si>
  <si>
    <t>가야 게이트볼장</t>
  </si>
  <si>
    <t>3면 중 2면
(증1면)</t>
  </si>
  <si>
    <t>군북 게이트볼장</t>
  </si>
  <si>
    <t>함안 게이트볼장</t>
  </si>
  <si>
    <t>칠북 게이트볼장</t>
  </si>
  <si>
    <t>산인모곡 게이트볼장</t>
  </si>
  <si>
    <t>칠서 에이스아파트 게이트볼장</t>
  </si>
  <si>
    <t>부곡 전천후게이트볼장</t>
  </si>
  <si>
    <t>주차장,사무실
실외 4면</t>
  </si>
  <si>
    <t>성사 게이트볼장</t>
  </si>
  <si>
    <t>대기실</t>
  </si>
  <si>
    <t>성산 게이트볼장</t>
  </si>
  <si>
    <t>장가 게이트볼장</t>
  </si>
  <si>
    <t>증산 게이트볼장</t>
  </si>
  <si>
    <t>하이면 게이트볼장</t>
  </si>
  <si>
    <t>영오면 게이트볼장</t>
  </si>
  <si>
    <t>개천면 게이트볼장</t>
  </si>
  <si>
    <t>영현면 게이트볼장</t>
  </si>
  <si>
    <t>화장실/창고</t>
  </si>
  <si>
    <t>거류면 게이트볼장</t>
  </si>
  <si>
    <t>실내1면
실외1면
사무실/화장실</t>
  </si>
  <si>
    <t>20*15m</t>
  </si>
  <si>
    <t>실외1면, 사무실</t>
  </si>
  <si>
    <t>횡천 게이트볼장</t>
  </si>
  <si>
    <t>고전게이트볼장</t>
  </si>
  <si>
    <t xml:space="preserve"> 악양게이트볼장</t>
  </si>
  <si>
    <t>양보게이트볼장</t>
  </si>
  <si>
    <t>금성 게이트볼장</t>
  </si>
  <si>
    <t>진교 게이트볼장</t>
  </si>
  <si>
    <t>북천 게이트볼장</t>
  </si>
  <si>
    <t>청암 게이트볼장</t>
  </si>
  <si>
    <t>12*12</t>
  </si>
  <si>
    <t>옥종게이트볼장</t>
  </si>
  <si>
    <t>휴게실, 화장실</t>
  </si>
  <si>
    <t>적량 게이트볼장</t>
  </si>
  <si>
    <t>휴게시러</t>
  </si>
  <si>
    <t>하동읍 게이트볼장</t>
  </si>
  <si>
    <t>차황 게이트볼장</t>
  </si>
  <si>
    <t>오전 게이트볼장</t>
  </si>
  <si>
    <t>오성 게이트볼장</t>
  </si>
  <si>
    <t>서하 게이트볼장</t>
  </si>
  <si>
    <t>신안 게이트볼장</t>
  </si>
  <si>
    <t>신등 게이트볼장</t>
  </si>
  <si>
    <t>생비량 게이트볼장</t>
  </si>
  <si>
    <t>삼장 게이트볼장</t>
  </si>
  <si>
    <t>공설 게이트볼장</t>
  </si>
  <si>
    <t>26*35</t>
  </si>
  <si>
    <t>단성 게이트볼장</t>
  </si>
  <si>
    <t>시천 게이트볼장</t>
  </si>
  <si>
    <t>생초 게이트볼장</t>
  </si>
  <si>
    <t>함양 게이트볼장</t>
  </si>
  <si>
    <t>20*12</t>
  </si>
  <si>
    <t>사무실, 화장실,
창고</t>
  </si>
  <si>
    <t>지곡게이트볼장</t>
  </si>
  <si>
    <t>유림게이트볼장</t>
  </si>
  <si>
    <t>상남게이트볼장</t>
  </si>
  <si>
    <t>안평마을게이트볼장</t>
  </si>
  <si>
    <t>22*16</t>
  </si>
  <si>
    <t>백현마을게이트볼장</t>
  </si>
  <si>
    <t>휴천게이트볼장</t>
  </si>
  <si>
    <t>서상게이트볼장</t>
  </si>
  <si>
    <t>2015.12.21</t>
  </si>
  <si>
    <t>거창스포츠파크
게이트볼장</t>
  </si>
  <si>
    <t>위탁
(거창군게이트볼연합회)</t>
  </si>
  <si>
    <t>막구조,
인조잔디</t>
  </si>
  <si>
    <t>거창스포츠파크
전천후게이트볼장</t>
  </si>
  <si>
    <t>철골조,
인조잔디</t>
  </si>
  <si>
    <t>신원면 전천후게이트볼장</t>
  </si>
  <si>
    <t>사무실, 휴게실</t>
  </si>
  <si>
    <t>가조면 어린이공원
전천후게이트볼장</t>
  </si>
  <si>
    <t>화장실, 팔각정자</t>
  </si>
  <si>
    <t>웅양면 전천후 게이트볼장</t>
  </si>
  <si>
    <t>게이트톨</t>
  </si>
  <si>
    <t>가북면 전전후 게이트볼장</t>
  </si>
  <si>
    <t>초계 게이트볼장</t>
  </si>
  <si>
    <t>적중 게이트볼장</t>
  </si>
  <si>
    <t>대병게이트볼장</t>
  </si>
  <si>
    <t>대양게이트볼장</t>
  </si>
  <si>
    <t>묘산게이트볼장</t>
  </si>
  <si>
    <t>쌍책게이트볼장</t>
  </si>
  <si>
    <t>율곡와리게이트볼장</t>
  </si>
  <si>
    <t>적중 양림게이트볼장</t>
  </si>
  <si>
    <t>청덕게이트볼장</t>
  </si>
  <si>
    <t>삼가게이트볼장</t>
  </si>
  <si>
    <t>창원 실내수영장</t>
  </si>
  <si>
    <t>삼동동293</t>
  </si>
  <si>
    <t>늘푸른전당
수영장</t>
  </si>
  <si>
    <t>청소년
수련복합시설</t>
  </si>
  <si>
    <t>상남동43-2</t>
  </si>
  <si>
    <t>시민생활체육관
수영장</t>
  </si>
  <si>
    <t>여가생활
복합시설</t>
  </si>
  <si>
    <t>서부스포츠센터
수영장</t>
  </si>
  <si>
    <t>올림픽기념국민생활관
체육관 부설수영장</t>
  </si>
  <si>
    <t>체육시설관리소(240-2700)</t>
  </si>
  <si>
    <t>올림픽기념관내</t>
  </si>
  <si>
    <t>우리누리 청소년문화센터
실내수영장</t>
  </si>
  <si>
    <t>마산실내체육관내 수영장</t>
  </si>
  <si>
    <t>마산실내체육관내</t>
  </si>
  <si>
    <t>진동종합복지관내 
실내수영장</t>
  </si>
  <si>
    <t>수영장 별관</t>
  </si>
  <si>
    <t>곰두리국민체육센터 
수영장</t>
  </si>
  <si>
    <t>경남지체장애인협회
창원지회</t>
  </si>
  <si>
    <t>성산스포츠센터
수영장</t>
  </si>
  <si>
    <t>진주 실내수영장</t>
  </si>
  <si>
    <t xml:space="preserve">체육관 내 </t>
  </si>
  <si>
    <t>동호동 230-1</t>
  </si>
  <si>
    <t>통영 실내수영장</t>
  </si>
  <si>
    <t>시민문화회관</t>
  </si>
  <si>
    <t>민간위탁
(통영관광개발공사)</t>
  </si>
  <si>
    <t>스탠드식</t>
  </si>
  <si>
    <t>통영국민체육센터
수영장</t>
  </si>
  <si>
    <t xml:space="preserve">산양스포츠파크내
국민체육센터 </t>
  </si>
  <si>
    <t>벌리동331</t>
  </si>
  <si>
    <t>사천 실내수영장</t>
  </si>
  <si>
    <t>사천시체육시설관리사업소(830-4467)</t>
  </si>
  <si>
    <t>7129백만원</t>
  </si>
  <si>
    <t>650백만원</t>
  </si>
  <si>
    <t>헬스장1식</t>
  </si>
  <si>
    <t>시민스포츠센터
수영장</t>
  </si>
  <si>
    <t>김해문화재단</t>
  </si>
  <si>
    <t>유아풀 설치</t>
  </si>
  <si>
    <t>밀양시공공시설관리사업소(055-359-6261)</t>
  </si>
  <si>
    <t>거제시문화예술회관 수영장</t>
  </si>
  <si>
    <t>문화예술회관 내 개인임대로 인하여 누락(2012년 거제시문화예술재단위탁)</t>
  </si>
  <si>
    <t>의령국민체육센터수영장</t>
  </si>
  <si>
    <t>고성군문화체육센터
수영장</t>
  </si>
  <si>
    <t>4,291백만원</t>
  </si>
  <si>
    <t>1,400백만원</t>
  </si>
  <si>
    <t>66*2</t>
  </si>
  <si>
    <t>2식</t>
  </si>
  <si>
    <t>종합운동장내</t>
  </si>
  <si>
    <t>서면 서상리 1182-8</t>
  </si>
  <si>
    <t>남해스포츠파크
실내수영장</t>
  </si>
  <si>
    <t>남해국민체육센터
실내수영장</t>
  </si>
  <si>
    <t>산청문화예술회관
수영장</t>
  </si>
  <si>
    <t>위탁
(산청군체육회)</t>
  </si>
  <si>
    <t>문화예술회관내</t>
  </si>
  <si>
    <t>합천읍 합천리923-1</t>
  </si>
  <si>
    <t>함양국민체육센터(수영장)</t>
  </si>
  <si>
    <t>공공시설관리사업소(055-930-3736)</t>
  </si>
  <si>
    <t>수영협회</t>
  </si>
  <si>
    <t>합천 실내수영장</t>
  </si>
  <si>
    <t>합천 
체육관 내</t>
  </si>
  <si>
    <t>창원롤러스케이트장</t>
  </si>
  <si>
    <t>마산X-게임장
롤러스케이트장</t>
  </si>
  <si>
    <t>적색강화
콘크리트</t>
  </si>
  <si>
    <t>강화
콘크리트</t>
  </si>
  <si>
    <t>마산종합운동장내 
인라인스케이트장</t>
  </si>
  <si>
    <t>진해시 인라인스케이트장</t>
  </si>
  <si>
    <t>공원관리사업소</t>
  </si>
  <si>
    <t>유색세립
투수콘</t>
  </si>
  <si>
    <t>204(고급)
153(중급)
128(초급)</t>
  </si>
  <si>
    <t>8(고급)
4(중급)
4(초급)</t>
  </si>
  <si>
    <t>창원롤러경기장</t>
  </si>
  <si>
    <t>진주종합경기장
롤러경기장</t>
  </si>
  <si>
    <t>진주종합경기장부지내</t>
  </si>
  <si>
    <t>평거동롤러경기장</t>
  </si>
  <si>
    <t>나무밴치</t>
  </si>
  <si>
    <t>남강둔치</t>
  </si>
  <si>
    <t>김해시민 롤러스케이트장</t>
  </si>
  <si>
    <t>장유체육공원 
롤러스케이트장</t>
  </si>
  <si>
    <t>아스콘포장</t>
  </si>
  <si>
    <t>장유
체육공원 내</t>
  </si>
  <si>
    <t>금병공원
롤러스케이트장</t>
  </si>
  <si>
    <t>김해스케이트파크</t>
  </si>
  <si>
    <t>콘크리트포장</t>
  </si>
  <si>
    <t>B3 park
기물 12종</t>
  </si>
  <si>
    <t>거제시롤러경기장</t>
  </si>
  <si>
    <t>서동생활공원
인라인스케이트장</t>
  </si>
  <si>
    <t>남지인라인스케이트장</t>
  </si>
  <si>
    <t>산청
인라인스케이트장</t>
  </si>
  <si>
    <t>하정리
인라인스케이트장</t>
  </si>
  <si>
    <t>칼라
아스콘</t>
  </si>
  <si>
    <t>거창스포츠파크
인라인스케이트장</t>
  </si>
  <si>
    <t>창원 궁도장</t>
  </si>
  <si>
    <t>용마정</t>
  </si>
  <si>
    <t>위탁
(창원시궁도협회)</t>
  </si>
  <si>
    <t>벽해정</t>
  </si>
  <si>
    <t>진주시 궁도장</t>
  </si>
  <si>
    <t>위탁
(진주시궁도협회)</t>
  </si>
  <si>
    <t>열무정</t>
  </si>
  <si>
    <t>위탁
(통영시궁도협회)</t>
  </si>
  <si>
    <t>장군정</t>
  </si>
  <si>
    <t>위탁(사천시궁도협회)</t>
  </si>
  <si>
    <t>100백만</t>
  </si>
  <si>
    <t>와룡정</t>
  </si>
  <si>
    <t>금병정</t>
  </si>
  <si>
    <t>217,000천원</t>
  </si>
  <si>
    <t>봉화정</t>
  </si>
  <si>
    <t>위탁
(한림면 궁도회)</t>
  </si>
  <si>
    <t>생림궁도장</t>
  </si>
  <si>
    <t>35,700천원</t>
  </si>
  <si>
    <t>13,300천원</t>
  </si>
  <si>
    <t>계룡정</t>
  </si>
  <si>
    <t>위탁
(거제시궁도협회)</t>
  </si>
  <si>
    <t>금무정</t>
  </si>
  <si>
    <t>벽파정</t>
  </si>
  <si>
    <t>춘추정</t>
  </si>
  <si>
    <t>위탁
(춘추정)</t>
  </si>
  <si>
    <t>회야정</t>
  </si>
  <si>
    <t>홍의정</t>
  </si>
  <si>
    <t>위탁
(홍의정)</t>
  </si>
  <si>
    <t>기반조성상태</t>
  </si>
  <si>
    <t>정심정</t>
  </si>
  <si>
    <t>위탁
(정심정)</t>
  </si>
  <si>
    <t>마륜정</t>
  </si>
  <si>
    <t>위탁
(마륜정)</t>
  </si>
  <si>
    <t>위탁
(가야정궁도회)</t>
  </si>
  <si>
    <t>백이정</t>
  </si>
  <si>
    <t>백이정
궁도회</t>
  </si>
  <si>
    <t>위탁
(백이정궁도회)</t>
  </si>
  <si>
    <t>부곡정</t>
  </si>
  <si>
    <t>철근스라브</t>
  </si>
  <si>
    <t>창녕정(창녕궁도장)</t>
  </si>
  <si>
    <t>강남정(남지궁도장)</t>
  </si>
  <si>
    <t>용산정(영산궁도장)</t>
  </si>
  <si>
    <t>철성정</t>
  </si>
  <si>
    <t>위탁
(고성군궁도협회)</t>
  </si>
  <si>
    <t>금해정</t>
  </si>
  <si>
    <t>하상정</t>
  </si>
  <si>
    <t>용산정</t>
  </si>
  <si>
    <t>횡강정</t>
  </si>
  <si>
    <t>청학정</t>
  </si>
  <si>
    <t>옥산정</t>
  </si>
  <si>
    <t>청호정</t>
  </si>
  <si>
    <t>산청정</t>
  </si>
  <si>
    <t>호연정</t>
  </si>
  <si>
    <t>아림정</t>
  </si>
  <si>
    <t>keochang</t>
  </si>
  <si>
    <t>위탁
(거창군궁도협회)</t>
  </si>
  <si>
    <t>죽죽정</t>
  </si>
  <si>
    <t>위탁
(죽죽정궁도회)</t>
  </si>
  <si>
    <t>초팔정</t>
  </si>
  <si>
    <t>위탁
(초팔정궁도회)</t>
  </si>
  <si>
    <t>내동 1131</t>
  </si>
  <si>
    <t>서부스포츠센터
빙상장</t>
  </si>
  <si>
    <t>2009</t>
  </si>
  <si>
    <t>20,000천원</t>
  </si>
  <si>
    <t>부지면적은 스포츠센터 수영장 면적에 포함</t>
  </si>
  <si>
    <t>성산스포츠센터
빙상장</t>
  </si>
  <si>
    <t>시민스포츠센터
빙상장</t>
  </si>
  <si>
    <t>2003</t>
  </si>
  <si>
    <t>부지면적
 수영장에 포함</t>
  </si>
  <si>
    <t>진주론볼경기장</t>
  </si>
  <si>
    <t>8링크</t>
  </si>
  <si>
    <t>모덕족구장</t>
  </si>
  <si>
    <t>실내인공암벽장</t>
  </si>
  <si>
    <t>산악연맹위탁</t>
  </si>
  <si>
    <t>사천
종합운동장</t>
  </si>
  <si>
    <t>국제</t>
  </si>
  <si>
    <t>2014년 
재건축</t>
  </si>
  <si>
    <t>아주풋살구장</t>
  </si>
  <si>
    <t>가례풋살장</t>
  </si>
  <si>
    <t>함안볼링장</t>
  </si>
  <si>
    <t>함안탁구장</t>
  </si>
  <si>
    <t>태권도연습장</t>
  </si>
  <si>
    <t>2004
(2013)</t>
  </si>
  <si>
    <t>제주시</t>
  </si>
  <si>
    <t>오라1동 1163-4</t>
  </si>
  <si>
    <t>제주특별
자 치 도</t>
  </si>
  <si>
    <t>jejusi.go.kr</t>
  </si>
  <si>
    <t>제주시(체육진흥과)</t>
  </si>
  <si>
    <t>주경기장과 병행 관리</t>
  </si>
  <si>
    <t>육상보조 트랙</t>
  </si>
  <si>
    <t>종합경기장관리사무소</t>
  </si>
  <si>
    <t>한림읍 한림리 887-2</t>
  </si>
  <si>
    <t>제주시
(구좌읍)</t>
  </si>
  <si>
    <t>론볼링장</t>
  </si>
  <si>
    <t>야외시설, 인조잔디</t>
  </si>
  <si>
    <t>체력단련시설</t>
  </si>
  <si>
    <t>106㎡</t>
  </si>
  <si>
    <t>23기구</t>
  </si>
  <si>
    <t>서귀포시</t>
  </si>
  <si>
    <t>http//www.seogwipo.go.kr</t>
  </si>
  <si>
    <t>서귀포시
(체육진흥과)</t>
  </si>
  <si>
    <t>부지 면적은 강창학
종합경기장 A구장에 포함</t>
  </si>
  <si>
    <t>남원읍 남원리 2337-1</t>
  </si>
  <si>
    <t>서귀포시
(남원읍)</t>
  </si>
  <si>
    <t>서귀포시
(대정읍)</t>
  </si>
  <si>
    <t>주민성금</t>
  </si>
  <si>
    <t>안덕면 화순리 2026</t>
  </si>
  <si>
    <t>서귀포시
(안덕면)</t>
  </si>
  <si>
    <t>표선면 하천리 1832-1</t>
  </si>
  <si>
    <t>서귀포시
(표선면)</t>
  </si>
  <si>
    <t>서귀포시
(성산읍)</t>
  </si>
  <si>
    <t>노형 미리내공원
축구장</t>
  </si>
  <si>
    <t>제주시
(위탁 제주시체육회)</t>
  </si>
  <si>
    <t>제주시생활체육공원
축구장</t>
  </si>
  <si>
    <t>한경 축구장</t>
  </si>
  <si>
    <t>제주시(한경면)</t>
  </si>
  <si>
    <t>이호 축구장</t>
  </si>
  <si>
    <t>철근구조물조</t>
  </si>
  <si>
    <t>외도 축구장</t>
  </si>
  <si>
    <t>사라봉 축구장</t>
  </si>
  <si>
    <t>우도 축구장</t>
  </si>
  <si>
    <t>제주시(우도면)</t>
  </si>
  <si>
    <t>2008   2012</t>
  </si>
  <si>
    <t>950          796</t>
  </si>
  <si>
    <t>애월 축구장</t>
  </si>
  <si>
    <t>제주시(애월읍)</t>
  </si>
  <si>
    <t>삼양 축구장</t>
  </si>
  <si>
    <t>법환동 914번지 일대</t>
  </si>
  <si>
    <t>제주월드컵경기장</t>
  </si>
  <si>
    <t>철골,  철근
콘크리트조</t>
  </si>
  <si>
    <t>452,500백만원</t>
  </si>
  <si>
    <t>345,500백만원</t>
  </si>
  <si>
    <t>285,000백만원</t>
  </si>
  <si>
    <t>3,100백만원</t>
  </si>
  <si>
    <t>2,300룩스</t>
  </si>
  <si>
    <t>690백만원</t>
  </si>
  <si>
    <t>토평동 1128-1</t>
  </si>
  <si>
    <t>시민축구장</t>
  </si>
  <si>
    <t>479백만원</t>
  </si>
  <si>
    <t>459백만원</t>
  </si>
  <si>
    <t>대포동 2499</t>
  </si>
  <si>
    <t>중문단지 축구장</t>
  </si>
  <si>
    <t>657백만원</t>
  </si>
  <si>
    <t>걸매 축구장</t>
  </si>
  <si>
    <t>서귀포시
(위탁 서귀포시체육회)</t>
  </si>
  <si>
    <t>효돈축구공원</t>
  </si>
  <si>
    <t>일출고성운동장</t>
  </si>
  <si>
    <t>일출 고성운동장</t>
  </si>
  <si>
    <t>제주유나이티드
전용구장</t>
  </si>
  <si>
    <t>75
94</t>
  </si>
  <si>
    <t>112
94</t>
  </si>
  <si>
    <t>8,400
8,836</t>
  </si>
  <si>
    <t>제주공천포전지훈련센터
축구장</t>
  </si>
  <si>
    <t>표선 생활체육
인조잔디구장</t>
  </si>
  <si>
    <t>제주 주경기장
야구장</t>
  </si>
  <si>
    <t>제주특별
자치도</t>
  </si>
  <si>
    <t>제주시
(체육진흥과)</t>
  </si>
  <si>
    <t>134백</t>
  </si>
  <si>
    <t>고정식        등받이 의자</t>
  </si>
  <si>
    <t>743백만원</t>
  </si>
  <si>
    <t>1,316백만원</t>
  </si>
  <si>
    <t>300백만원</t>
  </si>
  <si>
    <t>부지면적 
전지훈련센터 
주경기장에 포함</t>
  </si>
  <si>
    <t>서귀포생활야구장</t>
  </si>
  <si>
    <t>제주시
(한림읍)</t>
  </si>
  <si>
    <t>제주 종합경기장
한라 체육관</t>
  </si>
  <si>
    <t>배구,배드민턴,
농구,핸드볼</t>
  </si>
  <si>
    <t>2,817백만원</t>
  </si>
  <si>
    <t>1,183백만원</t>
  </si>
  <si>
    <t>2,000∼3,000 lux</t>
  </si>
  <si>
    <t>제주시 이도1동 1700-1</t>
  </si>
  <si>
    <t>제주 시민회관
체육관</t>
  </si>
  <si>
    <t>배드민턴,태권도</t>
  </si>
  <si>
    <t>18백만원</t>
  </si>
  <si>
    <t>2,000∼2,500 lux</t>
  </si>
  <si>
    <t>동홍동 1460-8</t>
  </si>
  <si>
    <t>제주시
생활체육관</t>
  </si>
  <si>
    <t>오현학원</t>
  </si>
  <si>
    <t>아치형</t>
  </si>
  <si>
    <t>325백만원</t>
  </si>
  <si>
    <t>740백만원</t>
  </si>
  <si>
    <t>22백만원</t>
  </si>
  <si>
    <t>830lux</t>
  </si>
  <si>
    <t>사라봉다목적체육관</t>
  </si>
  <si>
    <t>제주시
(위탁 제주시체육회 )</t>
  </si>
  <si>
    <t>농구, 배구, 배드민턴,
탁구</t>
  </si>
  <si>
    <t>한림 체육관</t>
  </si>
  <si>
    <t>3,973백만원</t>
  </si>
  <si>
    <t>287백만원</t>
  </si>
  <si>
    <t>575백만원</t>
  </si>
  <si>
    <t>2개</t>
  </si>
  <si>
    <t>애월읍 고내리 1356</t>
  </si>
  <si>
    <t>애월 체육관</t>
  </si>
  <si>
    <t>제주시
(애월읍)</t>
  </si>
  <si>
    <t>1,369백만원</t>
  </si>
  <si>
    <t>550백만원</t>
  </si>
  <si>
    <t>30백만원</t>
  </si>
  <si>
    <t>구좌읍 김녕리 497-1</t>
  </si>
  <si>
    <t>구좌 체육관</t>
  </si>
  <si>
    <t>1,032백만원</t>
  </si>
  <si>
    <t>410백만원</t>
  </si>
  <si>
    <t>1(4링크)</t>
  </si>
  <si>
    <t>914㎡</t>
  </si>
  <si>
    <t>조천읍 조천리 1176-1</t>
  </si>
  <si>
    <t>조천 체육관</t>
  </si>
  <si>
    <t>제주시
(조천읍)</t>
  </si>
  <si>
    <t>1,223백만원</t>
  </si>
  <si>
    <t>한경 체육관</t>
  </si>
  <si>
    <t>제주시
(한경면)</t>
  </si>
  <si>
    <t>983백만원</t>
  </si>
  <si>
    <t>추자 체육관</t>
  </si>
  <si>
    <t>제주시
(추자면)</t>
  </si>
  <si>
    <t>우도 체육관</t>
  </si>
  <si>
    <t>제주시
(우도면)</t>
  </si>
  <si>
    <t>햐효동 147-3</t>
  </si>
  <si>
    <t>배구,농구,
배드민턴,핸드볼</t>
  </si>
  <si>
    <t>559백만원</t>
  </si>
  <si>
    <t>288벡만원</t>
  </si>
  <si>
    <t>309백만원</t>
  </si>
  <si>
    <t>600lux</t>
  </si>
  <si>
    <t>샤워실, 탈의장, 주차장</t>
  </si>
  <si>
    <t>남원 생활체육관</t>
  </si>
  <si>
    <t>570백만원</t>
  </si>
  <si>
    <t>표선생활체육관</t>
  </si>
  <si>
    <t>860백만원</t>
  </si>
  <si>
    <t>800백만원</t>
  </si>
  <si>
    <t>471백만원</t>
  </si>
  <si>
    <t>부지면적 : 표선생활체육관  주경기장 포함</t>
  </si>
  <si>
    <t>안덕생활체육관</t>
  </si>
  <si>
    <t>1,533백만원</t>
  </si>
  <si>
    <t>부지면적 : 안덕생활체육관  주경기장 포함</t>
  </si>
  <si>
    <t>서귀포다목적체육관</t>
  </si>
  <si>
    <t>배구,배드민턴농구,
핸드볼</t>
  </si>
  <si>
    <t>부지면적 : 제주공천포전지훈련센터 주경기장 포함</t>
  </si>
  <si>
    <t>제주특별자치도 유도회관</t>
  </si>
  <si>
    <t>제주특별자치도
(위탁 제주
특별자치도유도회)</t>
  </si>
  <si>
    <t>제주국민체육센터</t>
  </si>
  <si>
    <t>18×34×18m</t>
  </si>
  <si>
    <t>배드민턴,수영,헬스,
 에어로빅, 조깅</t>
  </si>
  <si>
    <t>25×13.5m</t>
  </si>
  <si>
    <t>전시실</t>
  </si>
  <si>
    <t>애월국민체육센터</t>
  </si>
  <si>
    <t>제주복합체육관</t>
  </si>
  <si>
    <t>제주특별자치도</t>
  </si>
  <si>
    <t>제주특별자치도
(위탁 제주특별자치도체육회)</t>
  </si>
  <si>
    <t>36×49×12m</t>
  </si>
  <si>
    <t>배드민턴,  게이트볼</t>
  </si>
  <si>
    <t>21×40×14m</t>
  </si>
  <si>
    <t>1,293백만원</t>
  </si>
  <si>
    <t>예식장</t>
  </si>
  <si>
    <t>39백만원</t>
  </si>
  <si>
    <t>680lux</t>
  </si>
  <si>
    <t>서귀포국민체육센터</t>
  </si>
  <si>
    <t>23Ｘ36Ｘ13m</t>
  </si>
  <si>
    <t>배드민터,농구,
배구</t>
  </si>
  <si>
    <t>50mＸ10레인</t>
  </si>
  <si>
    <t>도서관</t>
  </si>
  <si>
    <t>대정문화체육센터</t>
  </si>
  <si>
    <t>26×46×18m</t>
  </si>
  <si>
    <t>1,066백만원</t>
  </si>
  <si>
    <t>450백만원</t>
  </si>
  <si>
    <t>마사회지원</t>
  </si>
  <si>
    <t>소극장
청소년교실</t>
  </si>
  <si>
    <t>48백만원</t>
  </si>
  <si>
    <t>부지면적 : 대정문화체육센터 경기장에 포함</t>
  </si>
  <si>
    <t>성산국민체육센터</t>
  </si>
  <si>
    <t>서귀포시
(성산음)</t>
  </si>
  <si>
    <t>26x48x16m</t>
  </si>
  <si>
    <t>회의실,다목적실 등</t>
  </si>
  <si>
    <t>부지면적 : 성산문화체육센터 경기장에 포함</t>
  </si>
  <si>
    <t>서귀포
생활체육문화센터</t>
  </si>
  <si>
    <t>서귀포시(체육진흥과)</t>
  </si>
  <si>
    <t>20×33×9m</t>
  </si>
  <si>
    <t>북카페,어린이놀이방</t>
  </si>
  <si>
    <t>부지면적 : 제주월드컵경기장에 포함</t>
  </si>
  <si>
    <t>한림 전천후게이트볼장</t>
  </si>
  <si>
    <t>사무실, 회의실,
체력단련실, 창고</t>
  </si>
  <si>
    <t>사무실,
체력단련실</t>
  </si>
  <si>
    <t>한경 전천후게이트볼장</t>
  </si>
  <si>
    <t xml:space="preserve">제주시 </t>
  </si>
  <si>
    <t>삼양전천후게이트볼장</t>
  </si>
  <si>
    <t>전지훈련팀및 시민</t>
  </si>
  <si>
    <t>446㎡</t>
  </si>
  <si>
    <t>33종55점</t>
  </si>
  <si>
    <t>대정 전천후게이트볼장</t>
  </si>
  <si>
    <t>표선 전천후게이트볼장</t>
  </si>
  <si>
    <t>성산 서부 전천후게이트볼장</t>
  </si>
  <si>
    <t>남원 위미전천후게이트볼장</t>
  </si>
  <si>
    <t>탈의실</t>
  </si>
  <si>
    <t>강정전천후게이트볼장</t>
  </si>
  <si>
    <t>태흥리농어촌복합체육시설</t>
  </si>
  <si>
    <t>보성리전천후게이트볼장</t>
  </si>
  <si>
    <t>중문동전천후게이트볼장</t>
  </si>
  <si>
    <t>10명</t>
  </si>
  <si>
    <t>제주도수영연맹, 일반</t>
  </si>
  <si>
    <t>제주도대표수영선수, 관내주민</t>
  </si>
  <si>
    <t>제주시
(위탁 제주흥사단)</t>
  </si>
  <si>
    <t>한림론볼링장</t>
  </si>
  <si>
    <t>조천론볼링장</t>
  </si>
  <si>
    <t>제주시
(위탁 산악연맹제주도연맹)</t>
  </si>
  <si>
    <t>다이빙지상훈련장</t>
  </si>
  <si>
    <t>한라농구장</t>
  </si>
  <si>
    <t>한라족구장</t>
  </si>
  <si>
    <t>제주시생활체육공원 
파크골프장</t>
  </si>
  <si>
    <t>18홀</t>
  </si>
  <si>
    <t>부지면적 : 제주월드컵경기장 포함</t>
  </si>
  <si>
    <t>전천후실내육상연습장</t>
  </si>
  <si>
    <t>제주</t>
    <phoneticPr fontId="2" type="noConversion"/>
  </si>
  <si>
    <t>소  계</t>
    <phoneticPr fontId="2" type="noConversion"/>
  </si>
  <si>
    <t>ㆍ트랙경기장 : 일주거리 200m의 트랙, 주폭 6m 이상
ㆍ로드경기장 : 250m~1,000m, 주폭 8m 이상
ㆍ경기장 규격이 정규수준에 미달되는 시설</t>
    <phoneticPr fontId="2" type="noConversion"/>
  </si>
  <si>
    <t xml:space="preserve">
ㆍ폭 25m, 길이 50m 8레인으로 레인폭은 2.5m이상(1레인과 8레인 수영조 벽과
   폭 0.5m 이상) 또는 이와 유사한 규격
ㆍ폭과 길이가 25m×33m, 수심 5m
ㆍ경기장 규격이 정규수준에 미달되는 시설</t>
    <phoneticPr fontId="2" type="noConversion"/>
  </si>
  <si>
    <t xml:space="preserve">
ㆍ 길이 60m, 폭 30m(일주거리 111.12m의 트랙)또는 이와 유사한 규격
   (아이스하키 경기 가능)
ㆍ 일주거리 400m이상 333.3m미만의 길이의 두개의 주로</t>
    <phoneticPr fontId="2" type="noConversion"/>
  </si>
  <si>
    <t>ㆍ 핸드볼, 농구, 배구, 배드민턴 등 구기 종목의 경기 개최가 가능한 체육관
ㆍ 유도, 레슬링, 복싱, 태권도, 펜싱, 검도, 씨름, 체조, 역도 등 투기종목의
    경기 개최가 가능한 체육관
ㆍ 농구, 배구 등 구기 종목과 수영, 볼링, 에어로빅, 헬스 등 생활체육 종목의
    각종  체육시설이 복합 설치된 체육관(올림픽 기념국민생활관, 국민체육센터, 
   시민체육관, 구민체육센터, 농어민 문화ㆍ체육센터, 농어촌 복합체육시설 등)</t>
    <phoneticPr fontId="2" type="noConversion"/>
  </si>
  <si>
    <t>시도</t>
    <phoneticPr fontId="2" type="noConversion"/>
  </si>
  <si>
    <t>중구 국민체육센터 
내</t>
    <phoneticPr fontId="2" type="noConversion"/>
  </si>
  <si>
    <t>중랑구</t>
  </si>
  <si>
    <t>신내차량기지 축구장</t>
  </si>
  <si>
    <t>중랑구
시설관리공단</t>
  </si>
  <si>
    <t>구로구</t>
  </si>
  <si>
    <t>계남근린공원 축구장</t>
  </si>
  <si>
    <t>고척 축구장
(고척스카이돔 부대시설)</t>
  </si>
  <si>
    <t>서울시설공단</t>
  </si>
  <si>
    <t>성동구</t>
  </si>
  <si>
    <t>신내차량기지 야구장</t>
  </si>
  <si>
    <t>서울
교통공사</t>
  </si>
  <si>
    <t>중랑구 시설관리공단</t>
  </si>
  <si>
    <t>종로구</t>
  </si>
  <si>
    <t>삼청동 산2-1</t>
  </si>
  <si>
    <t>삼청 테니스장</t>
  </si>
  <si>
    <t>종로구시설관리공단            (745-6701~5)</t>
  </si>
  <si>
    <t>www.ijongno.co.kr</t>
  </si>
  <si>
    <t>클레이   4
인조잔디 2</t>
  </si>
  <si>
    <t>장충 테니스장</t>
  </si>
  <si>
    <t>중부공원녹지사업소 
(대한테니스협회 위탁)</t>
  </si>
  <si>
    <t>용산구</t>
  </si>
  <si>
    <t>서울시한강시민공원사업소(3780-0777~8)</t>
  </si>
  <si>
    <t>hangang.seoul.go.kr</t>
  </si>
  <si>
    <t>성수1가 1동685-20</t>
  </si>
  <si>
    <t>중랑물재생센터</t>
  </si>
  <si>
    <t>마장동 832</t>
  </si>
  <si>
    <t>마장 테니스장</t>
  </si>
  <si>
    <t>성동구도시관리공단</t>
  </si>
  <si>
    <t>응봉동 237-1</t>
  </si>
  <si>
    <t>응봉 테니스장</t>
  </si>
  <si>
    <t>구의동 산25-1</t>
  </si>
  <si>
    <t>200,000천원</t>
  </si>
  <si>
    <t>서울시설관리공단</t>
  </si>
  <si>
    <t>동대문구</t>
  </si>
  <si>
    <t>장안동 356</t>
  </si>
  <si>
    <t>동대문구시설관리공단</t>
  </si>
  <si>
    <t>www.ddmgongdan.or.kr/</t>
  </si>
  <si>
    <t>동대문 시설관리공단</t>
  </si>
  <si>
    <t>1 명</t>
  </si>
  <si>
    <t>월곡테니스장</t>
  </si>
  <si>
    <t>인조잔디
클레이</t>
  </si>
  <si>
    <t>정릉체육시설</t>
  </si>
  <si>
    <t>성북구도시관리공단</t>
  </si>
  <si>
    <t>도봉구</t>
  </si>
  <si>
    <t>상계6동 770-2</t>
  </si>
  <si>
    <t>개인(임승호), 933-0233</t>
  </si>
  <si>
    <t>nowon.seoul.kr</t>
  </si>
  <si>
    <t>월계동 산 1</t>
  </si>
  <si>
    <t>노원구청(950-3509)</t>
  </si>
  <si>
    <t>은평구</t>
  </si>
  <si>
    <t>354-9123</t>
  </si>
  <si>
    <t>www.eunpyeongspo.seoul.kr</t>
  </si>
  <si>
    <t>은평구시설관리공단</t>
  </si>
  <si>
    <t>64명</t>
  </si>
  <si>
    <t>서대문구</t>
  </si>
  <si>
    <t>홍은동 테니스장</t>
  </si>
  <si>
    <t>현저동 테니스장</t>
  </si>
  <si>
    <t>가좌 테니스장</t>
  </si>
  <si>
    <t>목동915번지</t>
  </si>
  <si>
    <t>목동 테니스장</t>
  </si>
  <si>
    <t>02)2643-0686</t>
  </si>
  <si>
    <t>sisul.yangchon.seoul.kr</t>
  </si>
  <si>
    <t>2조96개(1조당 라이트8개)</t>
  </si>
  <si>
    <t>백보드 1조</t>
  </si>
  <si>
    <t>화곡동 산60-1</t>
  </si>
  <si>
    <t>우장 테니스장</t>
  </si>
  <si>
    <t>강서구(2600-6561)</t>
  </si>
  <si>
    <t>방화동 36-14 일대</t>
  </si>
  <si>
    <t>구립 테니스장</t>
  </si>
  <si>
    <t>강서구(2600-6579)</t>
  </si>
  <si>
    <t>아크릴                 케미칼</t>
  </si>
  <si>
    <t>고척2동산9-14</t>
  </si>
  <si>
    <t>860-3361</t>
  </si>
  <si>
    <t>2003년도</t>
  </si>
  <si>
    <t>신도림테니스장</t>
  </si>
  <si>
    <t>구로구 시설관리공단</t>
  </si>
  <si>
    <t>금천구</t>
  </si>
  <si>
    <t>독산 테니스장</t>
  </si>
  <si>
    <t>대림동780</t>
  </si>
  <si>
    <t>영등포구청 공원녹지과</t>
  </si>
  <si>
    <t>ydp.go.kr</t>
  </si>
  <si>
    <t>0.2</t>
  </si>
  <si>
    <t>6,000</t>
  </si>
  <si>
    <t>792</t>
  </si>
  <si>
    <t>동작구</t>
  </si>
  <si>
    <t>신대방동 395번지</t>
  </si>
  <si>
    <t>개인</t>
  </si>
  <si>
    <t>대방동 23-189</t>
  </si>
  <si>
    <t>개인(김용길 : 817-2070)</t>
  </si>
  <si>
    <t>동작동 326</t>
  </si>
  <si>
    <t>동작구 (820-9842)</t>
  </si>
  <si>
    <t>관악구</t>
  </si>
  <si>
    <t>관악구(880-3137)</t>
  </si>
  <si>
    <t>서초구</t>
  </si>
  <si>
    <t>서초구 양재동 224번지외3필지</t>
  </si>
  <si>
    <t>실내/외</t>
  </si>
  <si>
    <t>관리실</t>
  </si>
  <si>
    <t>아크릴수지</t>
  </si>
  <si>
    <t>하드코드</t>
  </si>
  <si>
    <t>강남구</t>
  </si>
  <si>
    <t>삼성동 75번지</t>
  </si>
  <si>
    <t>봉은 테니스장</t>
  </si>
  <si>
    <t>542-7252</t>
  </si>
  <si>
    <t>http://www.kncity.or.kr</t>
  </si>
  <si>
    <t>강남도시관리공단</t>
  </si>
  <si>
    <t>포이동 274번지</t>
  </si>
  <si>
    <t>포이 테니스장</t>
  </si>
  <si>
    <t>3461-9928</t>
  </si>
  <si>
    <t>탄성복합고무</t>
  </si>
  <si>
    <t>올림픽 테니스경기장</t>
  </si>
  <si>
    <t>올림픽 실내테니스장</t>
  </si>
  <si>
    <t>오금동 51</t>
  </si>
  <si>
    <t>공원녹지과(410-3395)</t>
  </si>
  <si>
    <t>www.songpa.seoul.kr</t>
  </si>
  <si>
    <t>방이동 439-8</t>
  </si>
  <si>
    <t>오륜 테니스장</t>
  </si>
  <si>
    <t>문화체육과(410-3410)</t>
  </si>
  <si>
    <t>송파구
(생활체육연합회위탁)</t>
  </si>
  <si>
    <t>237,354천원</t>
  </si>
  <si>
    <t>93. 6.11</t>
  </si>
  <si>
    <t>94. 7.13</t>
  </si>
  <si>
    <t>송파1동 106</t>
  </si>
  <si>
    <t>송파 테니스장</t>
  </si>
  <si>
    <t>19,450천원</t>
  </si>
  <si>
    <t>성내 천변테니스장</t>
  </si>
  <si>
    <t>강일 테니스장</t>
  </si>
  <si>
    <t>장충 체육관</t>
  </si>
  <si>
    <t>농구,배구,공연등</t>
  </si>
  <si>
    <t>무학봉 체육관</t>
  </si>
  <si>
    <t>PP타일</t>
  </si>
  <si>
    <t>대현산 체육관</t>
  </si>
  <si>
    <t>철근콘크리트
/철골조</t>
  </si>
  <si>
    <t>광장동실내배드민턴장</t>
  </si>
  <si>
    <t>광진구시설관리공단</t>
  </si>
  <si>
    <t>철골/판넬</t>
  </si>
  <si>
    <t>동대문구 체육관</t>
  </si>
  <si>
    <t>농구,배구,배드민턴,
탁구,공연 등</t>
  </si>
  <si>
    <t>수납
의자식</t>
  </si>
  <si>
    <t>중랑구시설관리공단</t>
  </si>
  <si>
    <t>철골/콘크리트</t>
  </si>
  <si>
    <t>강북구</t>
  </si>
  <si>
    <t>강북구도시관리공단</t>
  </si>
  <si>
    <t>철골/철근
콘크리트</t>
  </si>
  <si>
    <t>도봉구시설관리공단</t>
  </si>
  <si>
    <t>초안산실내배드민턴장</t>
  </si>
  <si>
    <t>태릉선수촌 승리관</t>
  </si>
  <si>
    <t>은평다목적체육관</t>
  </si>
  <si>
    <t>철골, 
철근콘크리트</t>
  </si>
  <si>
    <t>배드민턴, 농구, 배구, 탁구</t>
  </si>
  <si>
    <t>백련실내배트민턴장</t>
  </si>
  <si>
    <t>배트민턴</t>
  </si>
  <si>
    <t>궁동 체육관</t>
  </si>
  <si>
    <t>서대문구도시관리공단</t>
  </si>
  <si>
    <t>철골조
철근콘크리트</t>
  </si>
  <si>
    <t>계남 다목적체육관</t>
  </si>
  <si>
    <t>양천구시설관리공단</t>
  </si>
  <si>
    <t>배드민턴(농구,배구)</t>
  </si>
  <si>
    <t>마곡 실내배드민턴장</t>
  </si>
  <si>
    <t>강서시설관리공단</t>
  </si>
  <si>
    <t>독산배드민턴체육관</t>
  </si>
  <si>
    <t>국사봉 체육관</t>
  </si>
  <si>
    <t>관악구시설관리공단</t>
  </si>
  <si>
    <t>미성체육관</t>
  </si>
  <si>
    <t>청룡산체육관</t>
  </si>
  <si>
    <t>파형강판</t>
  </si>
  <si>
    <t>장군봉체육관</t>
  </si>
  <si>
    <t>알루미늄 막구조</t>
  </si>
  <si>
    <t>서일 교육문화회관</t>
  </si>
  <si>
    <t>서울시
교육청</t>
  </si>
  <si>
    <t>위탁
(나노체육시설운영)</t>
  </si>
  <si>
    <t>신동 교육문화회관</t>
  </si>
  <si>
    <t>잠실실내체육관</t>
  </si>
  <si>
    <t>철골 트러스</t>
  </si>
  <si>
    <t>97년좌석증설</t>
  </si>
  <si>
    <t>송파 배드민턴체육관</t>
  </si>
  <si>
    <t>송파구시설관리공단</t>
  </si>
  <si>
    <t>핸드볼, 체조</t>
  </si>
  <si>
    <t>핸드볼, 펜싱</t>
  </si>
  <si>
    <t>일자산 제1체육관</t>
  </si>
  <si>
    <t>강동구도시관리공단</t>
  </si>
  <si>
    <t>일자산 제2체육관</t>
  </si>
  <si>
    <t>탁구, 헬스</t>
  </si>
  <si>
    <t>목재
렉스코트</t>
  </si>
  <si>
    <t>24×48m</t>
  </si>
  <si>
    <t>배드민턴, 농구,
 검도, 탁구</t>
  </si>
  <si>
    <t>25×15m,15×8m,38.5㎡</t>
  </si>
  <si>
    <t>에어로빅,체조교실,
문화교실,소극장</t>
  </si>
  <si>
    <t>종로구민회관</t>
  </si>
  <si>
    <t>26×35×12m</t>
  </si>
  <si>
    <t>배드민턴, 
농구, 검도</t>
  </si>
  <si>
    <t>에어로빅실,문화강좌실,
컴퓨터교실</t>
  </si>
  <si>
    <t>종로문화체육센터</t>
  </si>
  <si>
    <t>34.2×21.4×9.9m</t>
  </si>
  <si>
    <t>배드민턴, 농구
 탁구</t>
  </si>
  <si>
    <t>25×11m
14×6m</t>
  </si>
  <si>
    <t>문화강좌실
공연장</t>
  </si>
  <si>
    <t>39(L)×23(W)×10~11(H)</t>
  </si>
  <si>
    <t>농구,배드민턴,
배구 , 핸드볼 등</t>
  </si>
  <si>
    <t>25×16(성인)
25×7(유아)</t>
  </si>
  <si>
    <t>다목적체육관(2),
소체육관(1), 골프연습장</t>
  </si>
  <si>
    <t>에어로빅,골프연습장,
헬스장,탁구장</t>
  </si>
  <si>
    <t>중구회현체육센터</t>
  </si>
  <si>
    <t>25×16(성인)
8×5(유아)</t>
  </si>
  <si>
    <t>장충문화체육센터</t>
  </si>
  <si>
    <t>생활체육실,문화강의실,
어린이도서관</t>
  </si>
  <si>
    <t>23.4×11.3</t>
  </si>
  <si>
    <t>다목적강당
헬스장</t>
  </si>
  <si>
    <t>댄스,검도</t>
  </si>
  <si>
    <t>25m*10m</t>
  </si>
  <si>
    <t>다목적강당</t>
  </si>
  <si>
    <t>용산문화체육센터</t>
  </si>
  <si>
    <t>25m*15m</t>
  </si>
  <si>
    <t>용산청소년수련관</t>
  </si>
  <si>
    <t>11×23</t>
  </si>
  <si>
    <t>댄스스포츠,탁구,
발레,줄넘기</t>
  </si>
  <si>
    <t>프로그램실,소극장,
동아리활동실</t>
  </si>
  <si>
    <t>성동구민종합체육센터</t>
  </si>
  <si>
    <t>21×36×20m</t>
  </si>
  <si>
    <t>배드민턴,농구,
 배구, 태권도</t>
  </si>
  <si>
    <t>25x15m,
15x4.7m, 12x5m</t>
  </si>
  <si>
    <t>문화강좌실,스쿼시장,
에어로빅장,체련교실</t>
  </si>
  <si>
    <t>다목적강의실</t>
  </si>
  <si>
    <t>마장국민체육센터</t>
  </si>
  <si>
    <t>25×15m
10×3m</t>
  </si>
  <si>
    <t>금호스포츠센터</t>
  </si>
  <si>
    <t>45.6×34×12.6m</t>
  </si>
  <si>
    <t>배드민턴장12면,
다목적체력단련실 2실</t>
  </si>
  <si>
    <t>위탁
(서울가톨릭청소년회)</t>
  </si>
  <si>
    <t>15×16</t>
  </si>
  <si>
    <t>축구,농구,줄넘기,
인라인,밸리댄스</t>
  </si>
  <si>
    <t>25×11</t>
  </si>
  <si>
    <t>광진구민체육센터</t>
  </si>
  <si>
    <t>20*35</t>
  </si>
  <si>
    <t>25m×13m
6m×12m</t>
  </si>
  <si>
    <t>위탁
(서울시여성가족재단)</t>
  </si>
  <si>
    <t>11m*25m</t>
  </si>
  <si>
    <t>중곡문화체육센터</t>
  </si>
  <si>
    <t>25m×12m
5.6m×4.15m</t>
  </si>
  <si>
    <t>동대문구민체육센터</t>
  </si>
  <si>
    <t>21×33×8.4m</t>
  </si>
  <si>
    <t>배드민턴, 농구/
검도, 태권도</t>
  </si>
  <si>
    <t>25×15m
14×7m</t>
  </si>
  <si>
    <t>3,546백만원</t>
  </si>
  <si>
    <t>에어로빅장,소강당,
문화강좌실</t>
  </si>
  <si>
    <t>이문체육문화센터</t>
  </si>
  <si>
    <t>에어로빅장,스쿼시장,
실내골프연습장</t>
  </si>
  <si>
    <t>동대문청소년수련관</t>
  </si>
  <si>
    <t>11.1×19.85</t>
  </si>
  <si>
    <t>베드민턴, 탁구</t>
  </si>
  <si>
    <t>프로그램실,방송
스튜디오, 소극장</t>
  </si>
  <si>
    <t>동대문종합사회복지관</t>
  </si>
  <si>
    <t>농구,실내축구
요가 등</t>
  </si>
  <si>
    <t>25x13</t>
  </si>
  <si>
    <t>에어로빅,헬스장
유아체능단 등</t>
  </si>
  <si>
    <t>중랑구민체육센터</t>
  </si>
  <si>
    <t>24×45×13m</t>
  </si>
  <si>
    <t>25×13m
13×4m</t>
  </si>
  <si>
    <t>3,953백만원</t>
  </si>
  <si>
    <t>9,557백만원</t>
  </si>
  <si>
    <t>아기스포츠단
에어로빅실</t>
  </si>
  <si>
    <t>80백만원</t>
  </si>
  <si>
    <t>면목2동 체육관</t>
  </si>
  <si>
    <t>중랑문화체육관</t>
  </si>
  <si>
    <t>24×35×10</t>
  </si>
  <si>
    <t>25×12m
11×3m</t>
  </si>
  <si>
    <t>문화강의실</t>
  </si>
  <si>
    <t>망우청소년수련관</t>
  </si>
  <si>
    <t>프로그램실
동아리활동실소극장</t>
  </si>
  <si>
    <t>13.5mx19.5</t>
  </si>
  <si>
    <t>어린이체육관</t>
  </si>
  <si>
    <t>25×15m
15×5m</t>
  </si>
  <si>
    <t>3,472백만원</t>
  </si>
  <si>
    <t>4,032백만원</t>
  </si>
  <si>
    <t>스쿼시장,골프연습장,
문화취미교실</t>
  </si>
  <si>
    <t>성북구민체육관</t>
  </si>
  <si>
    <t>인라인스케이트</t>
  </si>
  <si>
    <t>27×40×11m</t>
  </si>
  <si>
    <t>1,151백만원</t>
  </si>
  <si>
    <t xml:space="preserve">            230백만원</t>
  </si>
  <si>
    <t>스포츠문화교실,
취미교실,탁구장</t>
  </si>
  <si>
    <t>개운산스포츠센터</t>
  </si>
  <si>
    <t>25mx11m
6mx11m</t>
  </si>
  <si>
    <t>스포츠문화교실
취미교실</t>
  </si>
  <si>
    <t>25×12</t>
  </si>
  <si>
    <t>프로그램실,동아리
활동실,소극장</t>
  </si>
  <si>
    <t>강북웰빙스포츠센터</t>
  </si>
  <si>
    <t>52.8 X 25.2</t>
  </si>
  <si>
    <t>배드민턴, 풋살, 
농구</t>
  </si>
  <si>
    <t>25 X 12.6
유아풀(반원형)</t>
  </si>
  <si>
    <t xml:space="preserve">다목적체육실,
스쿼시, 에어로빅, </t>
  </si>
  <si>
    <t>위탁
(광운대학교)</t>
  </si>
  <si>
    <t>31.5 X 22.2 X 7.6</t>
  </si>
  <si>
    <t>농구, 실내축구,
 검도</t>
  </si>
  <si>
    <t>25m X 5m</t>
  </si>
  <si>
    <t>인공암벽</t>
  </si>
  <si>
    <t>25×13m
20×10m</t>
  </si>
  <si>
    <t>37,000백만원</t>
  </si>
  <si>
    <t>생활체육실
각종 문화강좌실</t>
  </si>
  <si>
    <t>창동문화체육센터</t>
  </si>
  <si>
    <t>28 X 37 X 15</t>
  </si>
  <si>
    <t>25m X15m</t>
  </si>
  <si>
    <t>노원구민체육센터</t>
  </si>
  <si>
    <t>노원구 서비스공단</t>
  </si>
  <si>
    <t>25×43×13m</t>
  </si>
  <si>
    <t>25×13m
10.4×13m</t>
  </si>
  <si>
    <t>위탁
(청소년폭력예방재단)</t>
  </si>
  <si>
    <t>배드민턴, 농구,
탁구,배구,풋살</t>
  </si>
  <si>
    <t>월계문화체육센터</t>
  </si>
  <si>
    <t>30X46.2X11.3m</t>
  </si>
  <si>
    <t>30.6m X 27.5m</t>
  </si>
  <si>
    <t>운동삼담실</t>
  </si>
  <si>
    <t>은평구민체육센터</t>
  </si>
  <si>
    <t>17×34×13.5m</t>
  </si>
  <si>
    <t>25m×15m
유아풀(반원형)</t>
  </si>
  <si>
    <t>골프장,조깅트랙(130m),
생활체육실</t>
  </si>
  <si>
    <t>위탁
((사)은평천사원 )</t>
  </si>
  <si>
    <t>서대문구
(도시관리공단)</t>
  </si>
  <si>
    <t>24×31×10m</t>
  </si>
  <si>
    <t>배드민턴, 농구,
에어로빅</t>
  </si>
  <si>
    <t>25×15m
17×7m</t>
  </si>
  <si>
    <t>위탁
(한국청소년재단)</t>
  </si>
  <si>
    <t>18×32×6m</t>
  </si>
  <si>
    <t>농구,실내축구,배구,
배드민턴,탁구,검도</t>
  </si>
  <si>
    <t>38×16m
25×13m</t>
  </si>
  <si>
    <t>다목적실,무용실,
소극장</t>
  </si>
  <si>
    <t>위탁
(마포문화재단)</t>
  </si>
  <si>
    <t>32×21,
15.5×14.1m</t>
  </si>
  <si>
    <t>배드민턴,탁구,
검도,농구</t>
  </si>
  <si>
    <t>25×13m
9.2×2.5m</t>
  </si>
  <si>
    <t>골프연습장,
소체육관</t>
  </si>
  <si>
    <t>위탁
(명지학원·명지전문대학)</t>
  </si>
  <si>
    <t>1,113.89</t>
  </si>
  <si>
    <t>968.75</t>
  </si>
  <si>
    <t>656.25</t>
  </si>
  <si>
    <t>18.75*35*7.97m</t>
  </si>
  <si>
    <t>배드민턴,탁구,풋살,
농구, 댄스스포츠</t>
  </si>
  <si>
    <t>312.5</t>
  </si>
  <si>
    <t>25*12.5m
(유아풀)7*5m</t>
  </si>
  <si>
    <t>프로그램실, 
소극장, GX룸</t>
  </si>
  <si>
    <t>염리생활체육관</t>
  </si>
  <si>
    <t>32×22×16m</t>
  </si>
  <si>
    <t>다목적체육실, 샤워실</t>
  </si>
  <si>
    <t>성미산체육관</t>
  </si>
  <si>
    <t>34×33.6×16.72m</t>
  </si>
  <si>
    <t>다목적체육실, 샤워실,
학습실</t>
  </si>
  <si>
    <t>2014</t>
  </si>
  <si>
    <t>마포구민체육센터</t>
  </si>
  <si>
    <t>49×24m, 49×32m</t>
  </si>
  <si>
    <t>배드민턴, 탁구, 
농구 , 볼링</t>
  </si>
  <si>
    <t>다목적체육관, 체력단련실, 
볼링장, GX룸, 샤워실 등</t>
  </si>
  <si>
    <t>양천구민체육센터</t>
  </si>
  <si>
    <t>배드민턴, 
농구, 탁구</t>
  </si>
  <si>
    <t>25×10m,15×6m,
11×7m</t>
  </si>
  <si>
    <t>에어로빅실,헬스장,
검도장,태권도장</t>
  </si>
  <si>
    <t>신월문화체육센터</t>
  </si>
  <si>
    <t>28mx17m</t>
  </si>
  <si>
    <t>25×10m
11×7m</t>
  </si>
  <si>
    <t>문화청소년실
주민생활시설</t>
  </si>
  <si>
    <t>목동문화체육센터</t>
  </si>
  <si>
    <t>32×19.4</t>
  </si>
  <si>
    <t>25×11.72m
17×7.9×2.1m</t>
  </si>
  <si>
    <t>에어로빅장,문화
강좌실,소강당</t>
  </si>
  <si>
    <t>양천 주민편익시설</t>
  </si>
  <si>
    <t>25×12.6m
5.4×13m</t>
  </si>
  <si>
    <t>독서실,강당,식당,
문화교실</t>
  </si>
  <si>
    <t>33×23.8m</t>
  </si>
  <si>
    <t>농구, 검도</t>
  </si>
  <si>
    <t>21×34×15m</t>
  </si>
  <si>
    <t>배드민턴,농구,
배구,골프연습장</t>
  </si>
  <si>
    <t>25×17m
유아풀</t>
  </si>
  <si>
    <t>에어로빅장,운동처방실,
유아체능단실</t>
  </si>
  <si>
    <t>공항동문화체육센터</t>
  </si>
  <si>
    <t>25×16m
유아풀(반원형)</t>
  </si>
  <si>
    <t>독서실,다목적실</t>
  </si>
  <si>
    <t>마곡레포츠센터</t>
  </si>
  <si>
    <t>34.2×19.5×10.5m</t>
  </si>
  <si>
    <t>25m×15m
유아풀</t>
  </si>
  <si>
    <t>프로그램실,
세미나실</t>
  </si>
  <si>
    <t>구로구민체육센터</t>
  </si>
  <si>
    <t>20×30×10.4m</t>
  </si>
  <si>
    <t>농구, 배구,
족구, 핸드볼</t>
  </si>
  <si>
    <t>25×14.2m
14.2×6.7m</t>
  </si>
  <si>
    <t>216백만원</t>
  </si>
  <si>
    <t>구민생활체육관</t>
  </si>
  <si>
    <t>차밍디스코</t>
  </si>
  <si>
    <t>20×35m</t>
  </si>
  <si>
    <t>댄스스포츠,요가,
탁구, 에어로빅</t>
  </si>
  <si>
    <t>스포츠교실
1,2,3교실</t>
  </si>
  <si>
    <t>13×15m</t>
  </si>
  <si>
    <t>신도림 생활체육관</t>
  </si>
  <si>
    <t>ㅡ</t>
  </si>
  <si>
    <t>25x12m</t>
  </si>
  <si>
    <t>탁구장, 스포츠교실</t>
  </si>
  <si>
    <t>개웅산 생활체육관</t>
  </si>
  <si>
    <t>농구,배드민턴,
댄스스포츠</t>
  </si>
  <si>
    <t>금천구민문화체육센터</t>
  </si>
  <si>
    <t>금천구시설관리공단</t>
  </si>
  <si>
    <t>풋살</t>
  </si>
  <si>
    <t>40×60×15m</t>
  </si>
  <si>
    <t>배드민턴, 농구, 
배구, 풋살, 탁구</t>
  </si>
  <si>
    <t>25m×15m
13mx5.5m</t>
  </si>
  <si>
    <t>7,032백만원</t>
  </si>
  <si>
    <t>8,400백만원</t>
  </si>
  <si>
    <t>에어로빅실,라켓볼장,
컴퓨터교실,청소년교실</t>
  </si>
  <si>
    <t>1,500만원</t>
  </si>
  <si>
    <t>2,400cd</t>
  </si>
  <si>
    <t>2400x800</t>
  </si>
  <si>
    <t>푸른나무 청예단</t>
  </si>
  <si>
    <t>금빛휘트니스센터</t>
  </si>
  <si>
    <t>17×14m</t>
  </si>
  <si>
    <t>탁구,에어로빅</t>
  </si>
  <si>
    <t>야외무대, 문화룸</t>
  </si>
  <si>
    <t>영등포 제1스포츠센터</t>
  </si>
  <si>
    <t>영등포구시설관리공단</t>
  </si>
  <si>
    <t>배드민턴,  농구,
배구</t>
  </si>
  <si>
    <t>에어로빅장,문화강좌실,
유아체능단교실2개,헬스장,
다목적체육실 3개</t>
  </si>
  <si>
    <t>영등포 제2스포츠센터</t>
  </si>
  <si>
    <t>16×34m</t>
  </si>
  <si>
    <t>배드민턴,  농구,
배구, 탁구</t>
  </si>
  <si>
    <t>25m×10m
유아풀</t>
  </si>
  <si>
    <t>에어로빅장,문화강좌실,
유아체능단교실3개,헬스장,
다목적실 3개</t>
  </si>
  <si>
    <t>조계종사회복지재단</t>
  </si>
  <si>
    <t>송석문화재단</t>
  </si>
  <si>
    <t>16.5×21×3.5
2개</t>
  </si>
  <si>
    <t xml:space="preserve">25m×16m      </t>
  </si>
  <si>
    <t>체육실
다목적실</t>
  </si>
  <si>
    <t>흑석체육센터</t>
  </si>
  <si>
    <t>25×13.5m
13.5×4m</t>
  </si>
  <si>
    <t>동작구민체육센터</t>
  </si>
  <si>
    <t>22×30×14m</t>
  </si>
  <si>
    <t>배드민턴,
탁구, 검도</t>
  </si>
  <si>
    <t>26x16m
16x6m</t>
  </si>
  <si>
    <t>사당문화회관</t>
  </si>
  <si>
    <t>25x9m</t>
  </si>
  <si>
    <t>헬스장, 다목적강당</t>
  </si>
  <si>
    <t>사당종합체육관</t>
  </si>
  <si>
    <t>64.8x25m</t>
  </si>
  <si>
    <t>배드민턴, 농구, 탁구
배구, 검도</t>
  </si>
  <si>
    <t>헬스장,다목적실,
기구필라실,
트램폴린실,순환운동실,
교육문화실,음악교실</t>
  </si>
  <si>
    <t>20x38x15m</t>
  </si>
  <si>
    <t>13,805백만원</t>
  </si>
  <si>
    <t>스쿼시장,태권도장,
에어로빅실,문화강의실</t>
  </si>
  <si>
    <t>신림체육센터</t>
  </si>
  <si>
    <t>25m×10m</t>
  </si>
  <si>
    <t>수영장,헬스장</t>
  </si>
  <si>
    <t>서초구민체육센터</t>
  </si>
  <si>
    <t>배드민튼</t>
  </si>
  <si>
    <t>16×30×10m</t>
  </si>
  <si>
    <t>25x13m</t>
  </si>
  <si>
    <t>7,290백만원</t>
  </si>
  <si>
    <t>유도장, 탁구장
라켓볼장</t>
  </si>
  <si>
    <t>2002년</t>
  </si>
  <si>
    <t>테니스장
에어로빅장</t>
  </si>
  <si>
    <t>언남문화체육센터</t>
  </si>
  <si>
    <t>위탁
(한국문화스포츠진흥원)</t>
  </si>
  <si>
    <t>25x15m</t>
  </si>
  <si>
    <t>골프연습장
탁구장</t>
  </si>
  <si>
    <t>강남 구민체육관</t>
  </si>
  <si>
    <t>런링</t>
  </si>
  <si>
    <t>33x19.2m</t>
  </si>
  <si>
    <t>배드민턴,
농구,배구,탁구</t>
  </si>
  <si>
    <t>조깅트랙(90m),
탁구장,에어로빅장</t>
  </si>
  <si>
    <t>1994</t>
  </si>
  <si>
    <t>대진 체육관</t>
  </si>
  <si>
    <t>챠밍댄스</t>
  </si>
  <si>
    <t>요가</t>
  </si>
  <si>
    <t>30x18m</t>
  </si>
  <si>
    <t>생활체조</t>
  </si>
  <si>
    <t>43.2x25m</t>
  </si>
  <si>
    <t>농구,배드민턴,
테니스,탁구</t>
  </si>
  <si>
    <t>11m×25m1.1m
11m×6m0.8m</t>
  </si>
  <si>
    <t>위탁
((사)홀리비전)</t>
  </si>
  <si>
    <t>20x10m</t>
  </si>
  <si>
    <t>25mX12m</t>
  </si>
  <si>
    <t>요가,에어로빅실</t>
  </si>
  <si>
    <t>강남주민편익시설</t>
  </si>
  <si>
    <t>위탁
((사)흥사단)</t>
  </si>
  <si>
    <t>25×13m
25×8.5m</t>
  </si>
  <si>
    <t>체력단련장,탁구장,
에어로빅장</t>
  </si>
  <si>
    <t>28X3.2m</t>
  </si>
  <si>
    <t>송파구체육문화회관
체육관</t>
  </si>
  <si>
    <t>송파구
시설관리공단</t>
  </si>
  <si>
    <t>36×23.5m</t>
  </si>
  <si>
    <t>배드민턴,농구, 
태권도,인라인등</t>
  </si>
  <si>
    <t>스쿼시,에어로빅,
시청각실,문화관</t>
  </si>
  <si>
    <t>송파청소년수련관
체육관</t>
  </si>
  <si>
    <t>위탁(대한예수교장로회
서율노회유지재단)</t>
  </si>
  <si>
    <t>농구,검도,
배드민턴,탁구</t>
  </si>
  <si>
    <t>발레,요가
밸리댄스</t>
  </si>
  <si>
    <t>마천청소년수련관
체육관</t>
  </si>
  <si>
    <t>위탁(한국청소년
건전문화육성재단)</t>
  </si>
  <si>
    <t>서울곰두리체육센터</t>
  </si>
  <si>
    <t>위탁
(재)한국장애인개발원</t>
  </si>
  <si>
    <t>35.8m*21.3m</t>
  </si>
  <si>
    <t xml:space="preserve">25*16m, 25*13m,15*8m             </t>
  </si>
  <si>
    <t>재활체육실,요가실,
에어로빅실 등</t>
  </si>
  <si>
    <t>송아아루름체육센터</t>
  </si>
  <si>
    <t>온조대왕문화체육관</t>
  </si>
  <si>
    <t>20×40×20m</t>
  </si>
  <si>
    <t>배드민턴,농구,배구,
탁구, 핸드볼, 체조</t>
  </si>
  <si>
    <t>25mx15m
10mx7m</t>
  </si>
  <si>
    <t>8775백만원</t>
  </si>
  <si>
    <t>6048백만원</t>
  </si>
  <si>
    <t>문화강좌실,유아체능실,
에어로빅장,골프연습장</t>
  </si>
  <si>
    <t>해공체육문화센터</t>
  </si>
  <si>
    <t>댄스프로그램</t>
  </si>
  <si>
    <t>18×40×15m</t>
  </si>
  <si>
    <t>배드민턴, 농구,
배구, 체조</t>
  </si>
  <si>
    <t>2400백만원</t>
  </si>
  <si>
    <t>문화강좌실
취미교실</t>
  </si>
  <si>
    <t>969백만원</t>
  </si>
  <si>
    <t>강동유소년스포츠센터</t>
  </si>
  <si>
    <t>11.8*30m
10.8*18m</t>
  </si>
  <si>
    <t>무용,체조</t>
  </si>
  <si>
    <t>20*10m</t>
  </si>
  <si>
    <t>서울숲 게이트볼장</t>
  </si>
  <si>
    <t>20x25</t>
  </si>
  <si>
    <t>22x18
22x17</t>
  </si>
  <si>
    <t>중랑천체육공원 게이트볼장</t>
  </si>
  <si>
    <t>20x30</t>
  </si>
  <si>
    <t>망우저류조공원 게이트볼장</t>
  </si>
  <si>
    <t>시립창동 게이트볼장</t>
  </si>
  <si>
    <t>위탁
(서울시게이트볼연합회)</t>
  </si>
  <si>
    <t>홍제 게이트볼장</t>
  </si>
  <si>
    <t>22x17
24x13</t>
  </si>
  <si>
    <t>구로실내 게이트볼장</t>
  </si>
  <si>
    <t>고척근린공원 게이트볼장</t>
  </si>
  <si>
    <t>보라매공원 게이트볼장</t>
  </si>
  <si>
    <t>23x30
20x25</t>
  </si>
  <si>
    <t>반포종합운동장 게이트볼장</t>
  </si>
  <si>
    <t>25x15</t>
  </si>
  <si>
    <t>혜화동 1-21</t>
  </si>
  <si>
    <t>종로구 시설관리공단</t>
  </si>
  <si>
    <t>월회원제 운영(기본)</t>
  </si>
  <si>
    <t>창신동 222-8</t>
  </si>
  <si>
    <t>종로구시설관리공단            (3762-2530~1)</t>
  </si>
  <si>
    <t>흑석동 116-1</t>
  </si>
  <si>
    <t>동작구도시시설관리공단</t>
  </si>
  <si>
    <t>용산구 시설관리공단</t>
  </si>
  <si>
    <t>신대방동 460-1</t>
  </si>
  <si>
    <t>위탁
(한국장로교복지재단)</t>
  </si>
  <si>
    <t>성수1가 685-20</t>
  </si>
  <si>
    <t>서울시체육회(499-1800)</t>
  </si>
  <si>
    <t>37명</t>
  </si>
  <si>
    <t>성동구민</t>
  </si>
  <si>
    <t>위탁
(서울카톨릭청소년회)</t>
  </si>
  <si>
    <t>광진구 시설관리공단</t>
  </si>
  <si>
    <t>뚝섬한강공원 수영장</t>
  </si>
  <si>
    <t>동대문구시설관리공단(2247-9662)</t>
  </si>
  <si>
    <t>동대문구 시설관리공단</t>
  </si>
  <si>
    <t>동대문구민</t>
  </si>
  <si>
    <t>92㎡</t>
  </si>
  <si>
    <t>(재)제칠일안식일예수
재림교한국연합회유지재단</t>
  </si>
  <si>
    <t>중랑구묵동22-1</t>
  </si>
  <si>
    <t xml:space="preserve">13×4
</t>
  </si>
  <si>
    <t>gongdan.go.kr</t>
  </si>
  <si>
    <t>성북구 도시관리공단</t>
  </si>
  <si>
    <t>개별이용</t>
  </si>
  <si>
    <t>4,990백만원</t>
  </si>
  <si>
    <t>위탁
(한국청소년한마음연맹)</t>
  </si>
  <si>
    <t>.</t>
  </si>
  <si>
    <t>수유동</t>
  </si>
  <si>
    <t>도시관리공단(3499-6500)</t>
  </si>
  <si>
    <t>www.gangbukcmc.seoul.kr</t>
  </si>
  <si>
    <t>강북구 도시관리공단</t>
  </si>
  <si>
    <t>44명</t>
  </si>
  <si>
    <t>회원제운영</t>
  </si>
  <si>
    <t>성인6레인,청소년4레인,유아플</t>
  </si>
  <si>
    <t>수영장,남여탈의실 및 샤워장</t>
  </si>
  <si>
    <t>체력단련시설(헬스장)</t>
  </si>
  <si>
    <t xml:space="preserve"> 런닝머신등44종77대 </t>
  </si>
  <si>
    <t>214㎡</t>
  </si>
  <si>
    <t>헬스장,남여탈의실 샤워장</t>
  </si>
  <si>
    <t>생활체육실</t>
  </si>
  <si>
    <t>수유동산20-9</t>
  </si>
  <si>
    <t>900-6650~1</t>
  </si>
  <si>
    <t>www.nanna.seoul.kr</t>
  </si>
  <si>
    <t>18명(정규직)임시직 8명</t>
  </si>
  <si>
    <t>13,188백만원</t>
  </si>
  <si>
    <t>성닌5레인,유아플</t>
  </si>
  <si>
    <t>남녀 샤워실 탈의실</t>
  </si>
  <si>
    <t>런닝머신등 46종 78대</t>
  </si>
  <si>
    <t>245㎡</t>
  </si>
  <si>
    <t>717㎡</t>
  </si>
  <si>
    <t>도봉구 시설관리공단</t>
  </si>
  <si>
    <t>도봉 실내수영장</t>
  </si>
  <si>
    <t>중계동360-18</t>
  </si>
  <si>
    <t>대한민국상이군경회</t>
  </si>
  <si>
    <t>노원구 시설관리공단</t>
  </si>
  <si>
    <t>위탁
(푸른나무 청예단)</t>
  </si>
  <si>
    <t>중랑천 워터파크</t>
  </si>
  <si>
    <t>은평구 시설관리공단</t>
  </si>
  <si>
    <t>위탁
(엔젤스헤이븐)</t>
  </si>
  <si>
    <t>홍은3동 산26-155</t>
  </si>
  <si>
    <t>YMCA(395-8231~4)</t>
  </si>
  <si>
    <t>서대문구 도시관리공단</t>
  </si>
  <si>
    <t>망원 한강공원 수영장</t>
  </si>
  <si>
    <t>언지터㈜</t>
  </si>
  <si>
    <t>위탁
(명지전문학원)</t>
  </si>
  <si>
    <t>1,113.5</t>
  </si>
  <si>
    <t>12.5</t>
  </si>
  <si>
    <t>신정동322-10</t>
  </si>
  <si>
    <t>(02)2652-1792</t>
  </si>
  <si>
    <t>양천구 시설관리공단</t>
  </si>
  <si>
    <t>104m</t>
  </si>
  <si>
    <t>신월동987번지</t>
  </si>
  <si>
    <t>(02)2605-4093</t>
  </si>
  <si>
    <t>77m</t>
  </si>
  <si>
    <t>위탁
(대한불교 조계종)</t>
  </si>
  <si>
    <t>위탁
(사)대한어머니회</t>
  </si>
  <si>
    <t>강서구시설관리공단</t>
  </si>
  <si>
    <t>www.gssi.or.kr</t>
  </si>
  <si>
    <t>강서구 시설관리공단</t>
  </si>
  <si>
    <t xml:space="preserve">강서구 </t>
  </si>
  <si>
    <t>대한민국상이군경회(2619-6640)</t>
  </si>
  <si>
    <t>kurosportscenter.co.kr</t>
  </si>
  <si>
    <t>14*7</t>
  </si>
  <si>
    <t>신도림 생활체육관 수영장</t>
  </si>
  <si>
    <t>고척체육센터 수영장</t>
  </si>
  <si>
    <t>서울시체육회</t>
  </si>
  <si>
    <t>50+남부캠퍼스 수영장</t>
  </si>
  <si>
    <t>금천구 독산4동371-2</t>
  </si>
  <si>
    <t>(사)한국사회체육진흥회</t>
  </si>
  <si>
    <t>geumcheon.seoul.kr</t>
  </si>
  <si>
    <t>85명</t>
  </si>
  <si>
    <t>금천구청인라인롤러팀</t>
  </si>
  <si>
    <t>50m2</t>
  </si>
  <si>
    <t>영등포시설관리공단</t>
  </si>
  <si>
    <t>위탁(대한불교조계종
사회복지재단</t>
  </si>
  <si>
    <t>위탁
((재)송석문화재단)</t>
  </si>
  <si>
    <t>여의도 한강공원 수영장</t>
  </si>
  <si>
    <t>사당동 248-6</t>
  </si>
  <si>
    <t>동작구 도시시설관리공단</t>
  </si>
  <si>
    <t>대방동 345-1</t>
  </si>
  <si>
    <t xml:space="preserve">서울시 </t>
  </si>
  <si>
    <t>봉천7동 223-9호</t>
  </si>
  <si>
    <t>02-889-1400</t>
  </si>
  <si>
    <t>http://www.gsc.go.kr/</t>
  </si>
  <si>
    <t>14명</t>
  </si>
  <si>
    <t>관악구민</t>
  </si>
  <si>
    <t>100㎡</t>
  </si>
  <si>
    <t>위탁
(온터두레회)</t>
  </si>
  <si>
    <t>잠원 한강공원 수영장</t>
  </si>
  <si>
    <t>김연기</t>
  </si>
  <si>
    <t>서초구 반포동 114-3</t>
  </si>
  <si>
    <t>서울YMCA (591-6060)</t>
  </si>
  <si>
    <t>www.seochoymca.com</t>
  </si>
  <si>
    <t>91㎡</t>
  </si>
  <si>
    <t>방배열린문화센터 수영장</t>
  </si>
  <si>
    <t>위탁
(코오롱글로벌㈜)</t>
  </si>
  <si>
    <t>위탁
(한국체육지도자총연합회)</t>
  </si>
  <si>
    <t>강남구 도시관리공단</t>
  </si>
  <si>
    <t>위탁
(사)흥사단</t>
  </si>
  <si>
    <t>올림픽 수영경기장</t>
  </si>
  <si>
    <t>위탁
(한국체육산업개발)</t>
  </si>
  <si>
    <t>잠실1 수영장</t>
  </si>
  <si>
    <t>서울시수영연맹</t>
  </si>
  <si>
    <t>16.5x6.5</t>
  </si>
  <si>
    <t>잠실2 수영장</t>
  </si>
  <si>
    <t>서울시교육청</t>
  </si>
  <si>
    <t>송파구 시설관리공단</t>
  </si>
  <si>
    <t>잠실 한강공원 수영장</t>
  </si>
  <si>
    <t xml:space="preserve">25m*16m      25m*13m       15m*8m             </t>
  </si>
  <si>
    <t>광나루 한강공원 수영장</t>
  </si>
  <si>
    <t>igangdong.or.kr</t>
  </si>
  <si>
    <t>위탁(영원한도움의
성모수도회)</t>
  </si>
  <si>
    <t>30명</t>
  </si>
  <si>
    <t>우레탄
(콘크리트)</t>
  </si>
  <si>
    <t>특수
콘크리트</t>
  </si>
  <si>
    <t>간이</t>
  </si>
  <si>
    <t>투수콘</t>
  </si>
  <si>
    <t>수지우레탄</t>
  </si>
  <si>
    <t>영롱이 인라인장(마당)</t>
  </si>
  <si>
    <t>아크릴
라텍스</t>
  </si>
  <si>
    <t>황학정</t>
  </si>
  <si>
    <t>2002~2003</t>
  </si>
  <si>
    <t>국공전수관</t>
  </si>
  <si>
    <t>수락정</t>
  </si>
  <si>
    <t>난지 한강공원 국궁장</t>
  </si>
  <si>
    <t>65~85</t>
  </si>
  <si>
    <t>영학정</t>
  </si>
  <si>
    <t>서울공항정</t>
  </si>
  <si>
    <t>관악정</t>
  </si>
  <si>
    <t>397백만원</t>
  </si>
  <si>
    <t>서대문체육회관</t>
  </si>
  <si>
    <t>서대문구           (YMCA 위탁)</t>
  </si>
  <si>
    <t>망원유수지 풋살장</t>
  </si>
  <si>
    <t>장애인론볼장</t>
  </si>
  <si>
    <t>풍납동 족구장</t>
  </si>
  <si>
    <t>성내천 족구장</t>
  </si>
  <si>
    <t>4,889
4,182</t>
  </si>
  <si>
    <t>172
172</t>
  </si>
  <si>
    <t>수정5동테니스장</t>
  </si>
  <si>
    <t>반송1동테니스장</t>
  </si>
  <si>
    <t>서부하수처리장
테니스장</t>
  </si>
  <si>
    <t>문오성하수처리장
테니스장</t>
  </si>
  <si>
    <t>중앙하수처리장
테니스장</t>
  </si>
  <si>
    <t>부산환경공단
중앙사업소</t>
  </si>
  <si>
    <t>위탁
(부산서구스포츠클럽)</t>
  </si>
  <si>
    <t>국민체육문예센터</t>
  </si>
  <si>
    <t>18.5×28×10.7m</t>
  </si>
  <si>
    <t>탁구, 농구, 배드민턴,배구</t>
  </si>
  <si>
    <t>25m×12.6m
3.9m×10m</t>
  </si>
  <si>
    <t>공연장, 프로그램실 등</t>
  </si>
  <si>
    <t>수정산가족체육공원
실내체육관</t>
  </si>
  <si>
    <t>6.1 × 19.8m</t>
  </si>
  <si>
    <t>부산진구 국민체육센터</t>
  </si>
  <si>
    <t>위탁
(사)한국스포츠건설팅협회</t>
  </si>
  <si>
    <t>30x20m</t>
  </si>
  <si>
    <t>배드민턴,어린이축구, 
피구, 배구,농구</t>
  </si>
  <si>
    <t>스튜디오, 사무실, 종합안내소
락카룸, 샤워실, 휴게실</t>
  </si>
  <si>
    <t>20x15x1면
18x15x2면</t>
  </si>
  <si>
    <t>2017년1면확장</t>
  </si>
  <si>
    <t>수정1동게이트볼장</t>
  </si>
  <si>
    <t>16*22
11*4.5</t>
  </si>
  <si>
    <t>증산게이트볼장</t>
  </si>
  <si>
    <t>40*22
12&amp;4</t>
  </si>
  <si>
    <t>실내체육관 1층 실내, 면적 재조정</t>
  </si>
  <si>
    <t>2016년 건축면적 및 연면적의 경우 수영조 면적임</t>
  </si>
  <si>
    <t>성인=1,500,유아풀=200 물놀이풀=863</t>
  </si>
  <si>
    <t>동구 국민체육문예센터
실내수영장</t>
  </si>
  <si>
    <t>부산진구 국민체육센터
수영장</t>
  </si>
  <si>
    <t>위탁
(사)한국스포츠컨설팅협회</t>
  </si>
  <si>
    <t>올림픽기념 국민생활관 지하1층내 일부</t>
  </si>
  <si>
    <t>위탁
((사)신나는 사상
스포츠클럽)</t>
  </si>
  <si>
    <t>명지레포츠센터
골프연습장</t>
  </si>
  <si>
    <t>명지레포츠센터 내 2층 일부</t>
  </si>
  <si>
    <t>동구국민체육문예센터
골프연습장</t>
  </si>
  <si>
    <t>국민체육문예센터
2층 일부</t>
  </si>
  <si>
    <t>남부환경공원
풋살장</t>
  </si>
  <si>
    <t>남부환경공원
농구장</t>
  </si>
  <si>
    <t>남부환경공원
그라운드골프장</t>
  </si>
  <si>
    <t>생곡환경공원
족구장</t>
  </si>
  <si>
    <t>부산환경공단
(생곡사업소)</t>
  </si>
  <si>
    <t>기장하수처리장 
농구장</t>
  </si>
  <si>
    <t>부산환경공단
(기장사업소)</t>
  </si>
  <si>
    <t>기장하수처리장 
배드민턴장</t>
  </si>
  <si>
    <t>강변환경공원
족구장</t>
  </si>
  <si>
    <t>부산환경공단
(강변사업소)</t>
  </si>
  <si>
    <t>강변환경공원
멀티코트</t>
  </si>
  <si>
    <t>부산환경공단
(정관사업소)</t>
  </si>
  <si>
    <t>중앙하수처리장
스케이트파크</t>
  </si>
  <si>
    <t>부산환경공단
(중앙사업소)</t>
  </si>
  <si>
    <t>중앙하수처리장
족구장</t>
  </si>
  <si>
    <t>중앙환경공원
 미니축구장</t>
  </si>
  <si>
    <t>수영환경공원 
배드민턴장</t>
  </si>
  <si>
    <t>부산환경공단
(수영사업소)</t>
  </si>
  <si>
    <t>수영환경공원
농구장</t>
  </si>
  <si>
    <t>수영환경공원
족구장</t>
  </si>
  <si>
    <t>이현동 산28-5외11필지</t>
  </si>
  <si>
    <t>이현공원
다목적운동장</t>
  </si>
  <si>
    <t>3,200백만원</t>
  </si>
  <si>
    <t>서구 비산7동 3442</t>
  </si>
  <si>
    <t>북부하수처리장
축구장</t>
  </si>
  <si>
    <t>대구환경
공단</t>
  </si>
  <si>
    <t>대구환경공단
(북부사업소)</t>
  </si>
  <si>
    <t>한국잔디</t>
  </si>
  <si>
    <t>615백만원</t>
  </si>
  <si>
    <t>비산강변축구장</t>
  </si>
  <si>
    <t>북구 조야동</t>
  </si>
  <si>
    <t>강변축구장</t>
  </si>
  <si>
    <t>양잔디 3
인조잔디 2</t>
  </si>
  <si>
    <t>4,211백만원</t>
  </si>
  <si>
    <t>639 lux</t>
  </si>
  <si>
    <t>850백만원</t>
  </si>
  <si>
    <t>신천유소년축구장</t>
  </si>
  <si>
    <t>시민운동장
다목적 유소년 축구장</t>
  </si>
  <si>
    <t>체육시설관리사무소
(위탁:대구FC)</t>
  </si>
  <si>
    <t>연암공원
축구장</t>
  </si>
  <si>
    <t>산격축구장</t>
  </si>
  <si>
    <t>옻골축구장</t>
  </si>
  <si>
    <t>의자식,         계단식</t>
  </si>
  <si>
    <t>수성구 범어동 356</t>
  </si>
  <si>
    <t>수성구민운동장</t>
  </si>
  <si>
    <t>양잔디</t>
  </si>
  <si>
    <t>2,268백만원</t>
  </si>
  <si>
    <t>수성구 노변동 422-5</t>
  </si>
  <si>
    <t>고산정수사업소
운동장</t>
  </si>
  <si>
    <t>고산정수사업소</t>
  </si>
  <si>
    <t>558백만원</t>
  </si>
  <si>
    <t>달서구 대천동 900</t>
  </si>
  <si>
    <t>호림강나루공원
축구장</t>
  </si>
  <si>
    <t>360백만원</t>
  </si>
  <si>
    <t>월배축구장</t>
  </si>
  <si>
    <t>성서이곡운동장
축구장</t>
  </si>
  <si>
    <t>달성군 다사읍 매곡리 산85</t>
  </si>
  <si>
    <t>매곡정수사업소
축구장</t>
  </si>
  <si>
    <t>매곡정수사업소</t>
  </si>
  <si>
    <t>68
47</t>
  </si>
  <si>
    <t>105
75</t>
  </si>
  <si>
    <t>1,286백만원</t>
  </si>
  <si>
    <t>달성군민운동장</t>
  </si>
  <si>
    <t>달성군
(위탁:달성군시설관리공단)</t>
  </si>
  <si>
    <t>72
40</t>
  </si>
  <si>
    <t>110
80</t>
  </si>
  <si>
    <t>하빈 면민운동장</t>
  </si>
  <si>
    <t>논공축구장</t>
  </si>
  <si>
    <t>다사체육공원
축구장</t>
  </si>
  <si>
    <t>가창체육공원
축구장</t>
  </si>
  <si>
    <t>화원유원지 강변축구장</t>
  </si>
  <si>
    <t>70
70</t>
  </si>
  <si>
    <t>110
95</t>
  </si>
  <si>
    <t>다사축구장</t>
  </si>
  <si>
    <t>화원명곡체육공원 다목적운동장</t>
  </si>
  <si>
    <t>화원명곡체육공원 
다목적운동장</t>
  </si>
  <si>
    <t>달성종합스포츠파크 보조경기장</t>
  </si>
  <si>
    <t>달성종합스포츠파크 
보조경기장</t>
  </si>
  <si>
    <t>건설사업비는 달성종합스포츠파크 총사업비를 말함.</t>
  </si>
  <si>
    <t>하빈지구 강변축구장</t>
  </si>
  <si>
    <t>환경자원사업소 축구장</t>
  </si>
  <si>
    <t>불로둔치야구장</t>
  </si>
  <si>
    <t>동구 문화관광과</t>
  </si>
  <si>
    <t>검단동 리틀야구장</t>
  </si>
  <si>
    <t>검단동 강변야구장</t>
  </si>
  <si>
    <t>방천강변야구장</t>
  </si>
  <si>
    <t>동구
(위탁 : 동구생활체육회)</t>
  </si>
  <si>
    <t>북구(직영)</t>
  </si>
  <si>
    <t>구암 테니스장</t>
  </si>
  <si>
    <t>구암배수지 내</t>
  </si>
  <si>
    <t>위탁
(대구시테니스협회)</t>
  </si>
  <si>
    <t>월배테니스장</t>
  </si>
  <si>
    <t>남구 국민체육센터</t>
  </si>
  <si>
    <t>남구
위탁((사)남구스포츠클럽)</t>
  </si>
  <si>
    <t>22.7×44.4×13.6m</t>
  </si>
  <si>
    <t>농구,탁구,배드민턴</t>
  </si>
  <si>
    <t>헬스장, 상담실, 사무실 
샤워실,다목적강좌실</t>
  </si>
  <si>
    <t>달구벌 재활스포츠센터
체육관</t>
  </si>
  <si>
    <t>달성군민체육관</t>
  </si>
  <si>
    <t>23×46×14m</t>
  </si>
  <si>
    <t>문화강의실,사무실,샤워실,탈의실,생활체육공간,카페테리아</t>
  </si>
  <si>
    <t xml:space="preserve">중구 </t>
  </si>
  <si>
    <t>사정동 산1</t>
  </si>
  <si>
    <t>사정축구장</t>
  </si>
  <si>
    <t>중구체육복지센터</t>
  </si>
  <si>
    <t>갈마공원
축구장</t>
  </si>
  <si>
    <t>월평축구장</t>
  </si>
  <si>
    <t>상수도사업본부</t>
  </si>
  <si>
    <t>관저체육공원
운동장</t>
  </si>
  <si>
    <t>옥녀봉체육공원 축구장</t>
  </si>
  <si>
    <t>다목적구장,
인공암벽</t>
  </si>
  <si>
    <t>노은동 270</t>
  </si>
  <si>
    <t>대전월드컵경기장</t>
  </si>
  <si>
    <t>2개소(340개)</t>
  </si>
  <si>
    <t>2,500lux</t>
  </si>
  <si>
    <t>수영장,에어로빅장,체력단련장</t>
  </si>
  <si>
    <t>6레인</t>
  </si>
  <si>
    <t>대전월드컵경기장
보조경기장</t>
  </si>
  <si>
    <t>교육원축구장</t>
  </si>
  <si>
    <t>공무원교육원</t>
  </si>
  <si>
    <t>신탄신축구장</t>
  </si>
  <si>
    <t>을미기공원
축구장</t>
  </si>
  <si>
    <t>송촌축구장</t>
  </si>
  <si>
    <t>덕암축구센터</t>
  </si>
  <si>
    <t>덕암야구장</t>
  </si>
  <si>
    <t>서  구</t>
  </si>
  <si>
    <t>월평
사이클경기장</t>
  </si>
  <si>
    <t>사이클연맹, 경륜선수</t>
  </si>
  <si>
    <t>피스타</t>
  </si>
  <si>
    <t>천연잔디, 투스콘</t>
  </si>
  <si>
    <t xml:space="preserve">선수연습장 </t>
  </si>
  <si>
    <t>1급(2003)</t>
  </si>
  <si>
    <t>위탁
(대덕구체육회)</t>
  </si>
  <si>
    <t>부지면적은 
한밭주경기장 내 포함</t>
  </si>
  <si>
    <t>핸드볼,배드민턴, 탁구,
태권도,배구,농구</t>
  </si>
  <si>
    <t>장애인체육센터</t>
  </si>
  <si>
    <t>탁구,배드민턴,농구 등</t>
  </si>
  <si>
    <t>회의실,체력증진센터 등</t>
  </si>
  <si>
    <t>대덕국민체육센터</t>
  </si>
  <si>
    <t>위탁
(목상동주민복지위원회)</t>
  </si>
  <si>
    <t>수영, 헬스</t>
  </si>
  <si>
    <t>대암게이트볼장</t>
  </si>
  <si>
    <t>화장실,락카룸,
휴게실</t>
  </si>
  <si>
    <t>실내1면,
실외1면</t>
  </si>
  <si>
    <t>갈마게이트볼장</t>
  </si>
  <si>
    <t>20×15m×1면</t>
  </si>
  <si>
    <t>은평게이트볼장</t>
  </si>
  <si>
    <t>복수게이트볼장</t>
  </si>
  <si>
    <t>관저게이트볼장</t>
  </si>
  <si>
    <t>갈마봉근린공원 전천후게이트볼장</t>
  </si>
  <si>
    <t>22.5m×17.6m×1면</t>
  </si>
  <si>
    <t>노인복지관 게이트볼장</t>
  </si>
  <si>
    <t>23m×17m×1면</t>
  </si>
  <si>
    <t>을미기근린공원 게이트볼장</t>
  </si>
  <si>
    <t>23m×18m×1면</t>
  </si>
  <si>
    <t>사정 인라인스케이트장</t>
  </si>
  <si>
    <t>월드컵 인라인롤러장</t>
  </si>
  <si>
    <t>코러실</t>
  </si>
  <si>
    <t>평판의자</t>
  </si>
  <si>
    <t>뱅크트랙</t>
  </si>
  <si>
    <t>지수체육공원 궁도장</t>
  </si>
  <si>
    <t>지수체육공원 내</t>
  </si>
  <si>
    <t>내동 220-8</t>
  </si>
  <si>
    <t>월평양궁장</t>
  </si>
  <si>
    <t>시설관리공단(양궁협회533-3698)</t>
  </si>
  <si>
    <t>덕명동 산10-11</t>
  </si>
  <si>
    <t>복용 승마장</t>
  </si>
  <si>
    <t>철근콘트리트</t>
  </si>
  <si>
    <t>실내승마장 준공(2017년)</t>
  </si>
  <si>
    <t>서   구</t>
  </si>
  <si>
    <t>대전 서구 탄방동 1084번지</t>
  </si>
  <si>
    <t>남선공원 빙상장</t>
  </si>
  <si>
    <t>위탁
(㈜휴먼넷)</t>
  </si>
  <si>
    <t>철골철근콘크리트조</t>
  </si>
  <si>
    <t>외삼족구장</t>
  </si>
  <si>
    <t>대전시체육회</t>
  </si>
  <si>
    <t>12면</t>
  </si>
  <si>
    <t>주경기장에 
포함</t>
  </si>
  <si>
    <t>천연잔디 조성
:2017. 12.</t>
  </si>
  <si>
    <t>시설개선공사로 좌석감소('15.12.18. 22,005석 → 20,639석 / 감 1,366)</t>
  </si>
  <si>
    <t>2016년 6면
2017년 4면</t>
  </si>
  <si>
    <t>2012년 6면
2015년 10면</t>
  </si>
  <si>
    <t>안청공원 축구장
부지옆</t>
  </si>
  <si>
    <t>광주</t>
  </si>
  <si>
    <t>염주씨름장</t>
  </si>
  <si>
    <t>지름 17m</t>
  </si>
  <si>
    <t>광주월드컵
경기장 부지내</t>
  </si>
  <si>
    <t>검도장</t>
  </si>
  <si>
    <t>1997</t>
  </si>
  <si>
    <t>첨단 실내배드민턴장
(구관)</t>
  </si>
  <si>
    <t>광화 게이트볼장</t>
  </si>
  <si>
    <t>20×16.5</t>
  </si>
  <si>
    <t>21×17.4</t>
  </si>
  <si>
    <t>승촌게이트볼장</t>
  </si>
  <si>
    <t>남구
(대촌동주민자치위원회)</t>
  </si>
  <si>
    <t>28×23×1면
21×17×1면</t>
  </si>
  <si>
    <t>락카룸, 탕비실, 
화장실, 주차장</t>
  </si>
  <si>
    <t>실내 1
실외 1</t>
  </si>
  <si>
    <t>2급(1993.9)</t>
  </si>
  <si>
    <t>서향순올림픽제패
기념 양궁장</t>
  </si>
  <si>
    <t>월드컵경기장 내</t>
  </si>
  <si>
    <t>남  구</t>
  </si>
  <si>
    <t>광주국제양궁장</t>
  </si>
  <si>
    <t>광주광역시
승마장</t>
  </si>
  <si>
    <t>광주광역시승마협회(373-0815)</t>
  </si>
  <si>
    <t>실내 및 실외</t>
  </si>
  <si>
    <t xml:space="preserve"> 1,252백만원</t>
  </si>
  <si>
    <t>염주골프센터</t>
  </si>
  <si>
    <t>위탁
(광주광역시 도시공사)</t>
  </si>
  <si>
    <t>2,662백만원</t>
  </si>
  <si>
    <t>모아레포츠타운
골프연습장</t>
  </si>
  <si>
    <t>위탁
(모아레포츠타운㈜)</t>
  </si>
  <si>
    <t>광주실내빙상장</t>
  </si>
  <si>
    <t>900석</t>
  </si>
  <si>
    <t>철근콘크리트 라멘조</t>
  </si>
  <si>
    <t>4,086백만원</t>
  </si>
  <si>
    <t>월드컵경기장 내
부설</t>
  </si>
  <si>
    <t>위탁
(시장애인체육회)</t>
  </si>
  <si>
    <t>경기장 9홀,
퍼팅장1개소</t>
  </si>
  <si>
    <t>탁구대 6면</t>
  </si>
  <si>
    <t>월드컵부지내 포함</t>
  </si>
  <si>
    <t>외도제2축구장</t>
  </si>
  <si>
    <t>부지면적 서귀포 전천후게이트볼장에 포함</t>
  </si>
  <si>
    <t>인조잔디
천연잔디</t>
  </si>
  <si>
    <t>76
76</t>
  </si>
  <si>
    <t>109
109</t>
  </si>
  <si>
    <t>2
1</t>
  </si>
  <si>
    <t>서귀포시
(위탁 제주유나이티드Fc)</t>
  </si>
  <si>
    <t>부지 면적, 표선생활체육 주경기장에 포함</t>
  </si>
  <si>
    <t>제주</t>
  </si>
  <si>
    <t>제주종합경기장
인라인스케이트연습장</t>
  </si>
  <si>
    <t>서    귀    포
인라인롤러장</t>
  </si>
  <si>
    <t>한라정(궁도장)</t>
  </si>
  <si>
    <t>32,000천원</t>
  </si>
  <si>
    <t>탈의실, 샤워실, 휴게실, 주차장 등</t>
  </si>
  <si>
    <t>한림읍 금능리 산19-2</t>
  </si>
  <si>
    <t>청소년수련원
골프연습장</t>
  </si>
  <si>
    <t>근로복지공단제주청소년수련원(064-796-1680)</t>
  </si>
  <si>
    <t>강창학파크골프장</t>
  </si>
  <si>
    <t>18홀
클럽하우스1동</t>
  </si>
  <si>
    <t>위탁
(수원도시공사)</t>
  </si>
  <si>
    <t>부천도시공사</t>
  </si>
  <si>
    <t>광명도시공사</t>
  </si>
  <si>
    <t>부대시설, 다목적구장, 족구장 1면 포함(테니스장, 롤러스케이트장, 구기체육관은 별도 현황으로 기재)</t>
  </si>
  <si>
    <t>게이트볼장, 풋살장, 테니스장 1면, 농구장, 부대시설 포함(체육센터 부지 제외)</t>
  </si>
  <si>
    <t>테니스장 6, 보조축구장 2,
 게이트볼장 1</t>
  </si>
  <si>
    <t>육상경기장 내 축구장 포함</t>
  </si>
  <si>
    <t xml:space="preserve"> 우만동 228</t>
  </si>
  <si>
    <t>수원월드컵경기장
주경기장</t>
  </si>
  <si>
    <t>경기도,        수원시</t>
  </si>
  <si>
    <t>월드컵경기장
관리재단</t>
  </si>
  <si>
    <t>좌석접이식</t>
  </si>
  <si>
    <t>2(248등)</t>
  </si>
  <si>
    <t>2,000lux</t>
  </si>
  <si>
    <t>수원월드컵경기장
보조경기장(천연잔디)</t>
  </si>
  <si>
    <t>6(88등)</t>
  </si>
  <si>
    <t>500lux</t>
  </si>
  <si>
    <t>수원월드컵경기장
연습경기장(한국잔디)</t>
  </si>
  <si>
    <t>6(130등)</t>
  </si>
  <si>
    <t>수원월드컵경기장
인조1경기장</t>
  </si>
  <si>
    <t>R.C+철골</t>
  </si>
  <si>
    <t>4(32등)</t>
  </si>
  <si>
    <t>2,00lux</t>
  </si>
  <si>
    <t>수원종합운동장
보조구장</t>
  </si>
  <si>
    <t>1개소(3.9mx1.5m)</t>
  </si>
  <si>
    <t>송죽동 305-1</t>
  </si>
  <si>
    <t>만석
인조잔디구장</t>
  </si>
  <si>
    <t>위  탁
(수원시체육회)</t>
  </si>
  <si>
    <t>강상면사무소</t>
  </si>
  <si>
    <t>게이트볼구장</t>
  </si>
  <si>
    <t>여기산
인조잔디구장</t>
  </si>
  <si>
    <t>고색동 917</t>
  </si>
  <si>
    <t>지방산업단지
인조잔디구장</t>
  </si>
  <si>
    <t>위  탁
(수원산업단지 관리공단)</t>
  </si>
  <si>
    <t>화성시 송산동 91</t>
  </si>
  <si>
    <t>화산체육공원
축구장</t>
  </si>
  <si>
    <t>매탄동 811</t>
  </si>
  <si>
    <t>매탄
인조잔디구장</t>
  </si>
  <si>
    <t>부지는 체육관에
 포함</t>
  </si>
  <si>
    <t>부지면적 중산전천후
게이트볼장에 포함</t>
  </si>
  <si>
    <t>대자동 473-16</t>
  </si>
  <si>
    <t>지영동 865</t>
  </si>
  <si>
    <t>토당동 676-21</t>
  </si>
  <si>
    <t>원능하수처리장축구장</t>
  </si>
  <si>
    <t>고양시
하수행정과</t>
  </si>
  <si>
    <t>어울림축구장</t>
  </si>
  <si>
    <t>고양종합운동장 축구장</t>
  </si>
  <si>
    <t>고양종합운동 보조구장</t>
  </si>
  <si>
    <t>고양종합운동장
사업비 포함</t>
  </si>
  <si>
    <t>동산(창릉동)축구장</t>
  </si>
  <si>
    <t>토사구장</t>
  </si>
  <si>
    <t>정발산공원축구장</t>
  </si>
  <si>
    <t>고양시
(체육진흥과)</t>
  </si>
  <si>
    <t>강촌공원축구장</t>
  </si>
  <si>
    <t>지도공원축구장</t>
  </si>
  <si>
    <t>신원축구장</t>
  </si>
  <si>
    <t>중원구 상대원동 407</t>
  </si>
  <si>
    <t>상대원 유소년 축구장</t>
  </si>
  <si>
    <t>4(24등)</t>
  </si>
  <si>
    <t>중원구 성남동 3110</t>
  </si>
  <si>
    <t>성남종합운동장
보조경기장 인조잔디구장</t>
  </si>
  <si>
    <t>경기도,        성남시</t>
  </si>
  <si>
    <t>성남종합운동장
부지내 위치</t>
  </si>
  <si>
    <t>중원구 금광동 산9번지</t>
  </si>
  <si>
    <t>황송공원
인조잔디구장</t>
  </si>
  <si>
    <t>중원구 여수동 7-15</t>
  </si>
  <si>
    <t>탄천변 제1체육공원
인조잔디 축구장</t>
  </si>
  <si>
    <t>북부수자원생태공원내
인조잔디구장</t>
  </si>
  <si>
    <t xml:space="preserve">부천시 </t>
  </si>
  <si>
    <t>연식의자</t>
  </si>
  <si>
    <t>나무</t>
  </si>
  <si>
    <t>하수처리시설내
옥상 복개체육시설</t>
  </si>
  <si>
    <t>오정대공원
인조잔디구장</t>
  </si>
  <si>
    <t>춘의동 8</t>
  </si>
  <si>
    <t>부천종합운동장 
부지내 위치</t>
  </si>
  <si>
    <t>부천체육관
인조잔디구장</t>
  </si>
  <si>
    <t>부천체육관
부지내 위치</t>
  </si>
  <si>
    <t>옥길지구 근린공원2호 
인조잔디구장</t>
  </si>
  <si>
    <t>소사2배수지 축구장</t>
  </si>
  <si>
    <t>역곡공원 인조잔디구장</t>
  </si>
  <si>
    <t>부천시체육회</t>
  </si>
  <si>
    <t>본부석, 스탠드</t>
  </si>
  <si>
    <t>시낭운동장</t>
  </si>
  <si>
    <t>부곡동 741</t>
  </si>
  <si>
    <t>성호운동장</t>
  </si>
  <si>
    <t>와동 95-2</t>
  </si>
  <si>
    <t>와동축구장</t>
  </si>
  <si>
    <t>초지동 740-3</t>
  </si>
  <si>
    <t>풍경운동장</t>
  </si>
  <si>
    <t>사동 1513</t>
  </si>
  <si>
    <t>호수공원
축구장</t>
  </si>
  <si>
    <t>인조석</t>
  </si>
  <si>
    <t>해양축구장</t>
  </si>
  <si>
    <t>천연잔디 1
마사토 2
인조잔디1</t>
  </si>
  <si>
    <t>64
67</t>
  </si>
  <si>
    <t>100
105</t>
  </si>
  <si>
    <t>19,200
7,035</t>
  </si>
  <si>
    <t>3
1</t>
  </si>
  <si>
    <t>2011
2014</t>
  </si>
  <si>
    <t>221
773</t>
  </si>
  <si>
    <t>인조잔디 1면 추가</t>
  </si>
  <si>
    <t>화랑로 260</t>
  </si>
  <si>
    <t>육상트랙
(400M *8레인)</t>
  </si>
  <si>
    <t>능길운동장</t>
  </si>
  <si>
    <t>석수운동장</t>
  </si>
  <si>
    <t>인조잔디
인조잔디</t>
  </si>
  <si>
    <t>74
57</t>
  </si>
  <si>
    <t>105
85</t>
  </si>
  <si>
    <t>15,540
4,845</t>
  </si>
  <si>
    <t>장화운동장</t>
  </si>
  <si>
    <t>수암꿈나무축구장</t>
  </si>
  <si>
    <t>비봉면 유포리 일원 비봉인공습지</t>
  </si>
  <si>
    <t>비봉인조잔디축구장</t>
  </si>
  <si>
    <t>우정읍 조암리 산28-2</t>
  </si>
  <si>
    <t>쌍봉산근린공원
인조잔디구장</t>
  </si>
  <si>
    <t>동탄2 수질복원센터 상부
인조잔디구장</t>
  </si>
  <si>
    <t>석우동 29-3</t>
  </si>
  <si>
    <t>향남2 화합공원
축구장</t>
  </si>
  <si>
    <t>매송안보테마공원
축구장</t>
  </si>
  <si>
    <t>화성시 가축분뇨공공처리시설
축구장</t>
  </si>
  <si>
    <t>송산체육시설
축구장</t>
  </si>
  <si>
    <t>전곡해양일반산업(1호공원)
축구장</t>
  </si>
  <si>
    <t>정남 용수교 둔치
축구장</t>
  </si>
  <si>
    <t>종합운동장
인조잔디구장</t>
  </si>
  <si>
    <t>수동면
축구장</t>
  </si>
  <si>
    <t>부평리 인조잔디구장</t>
  </si>
  <si>
    <t>오남체육공원 축구장</t>
  </si>
  <si>
    <t>북한강 체육공원 축구장</t>
  </si>
  <si>
    <t>35
64</t>
  </si>
  <si>
    <t>55
100</t>
  </si>
  <si>
    <t>1,925
6,400</t>
  </si>
  <si>
    <t>약대울 체육시설 축구장</t>
  </si>
  <si>
    <t>와부읍 운동장</t>
  </si>
  <si>
    <t>진접읍 운동장</t>
  </si>
  <si>
    <t>용정리 생활체육시설</t>
  </si>
  <si>
    <t>먹골저수지 체육시설</t>
  </si>
  <si>
    <t>석수체육공원
축구장</t>
  </si>
  <si>
    <t>호계동 1112</t>
  </si>
  <si>
    <t>자유공원
축구장</t>
  </si>
  <si>
    <t>비산체육공원 축구장</t>
  </si>
  <si>
    <t>78
78</t>
  </si>
  <si>
    <t>9,282
9,282</t>
  </si>
  <si>
    <t>316
328</t>
  </si>
  <si>
    <t>이충레포츠공원
축구장</t>
  </si>
  <si>
    <t>신대레포츠공원
축구장</t>
  </si>
  <si>
    <t>합정동 산28</t>
  </si>
  <si>
    <t>소사벌레포츠타운
축구장</t>
  </si>
  <si>
    <t>팽성읍 객사리 29-1</t>
  </si>
  <si>
    <t>팽성레포츠공원
축구장</t>
  </si>
  <si>
    <t>안중레포츠공원
축구장</t>
  </si>
  <si>
    <t>포승읍 도곡리 1108</t>
  </si>
  <si>
    <t>여술근린공원
축구장</t>
  </si>
  <si>
    <t>서탄면 금암리 126-5</t>
  </si>
  <si>
    <t>진위공공하수처리장 축구장</t>
  </si>
  <si>
    <t>서탄 진위천 체육시설
축구장</t>
  </si>
  <si>
    <t>평택동 222-3</t>
  </si>
  <si>
    <t>안성천축구장</t>
  </si>
  <si>
    <t>시흥테니스협회</t>
  </si>
  <si>
    <t>농구2조</t>
  </si>
  <si>
    <t>시흥시청 체육진흥팀</t>
  </si>
  <si>
    <t>의정부시 송현로 125</t>
  </si>
  <si>
    <t>곤제축구장</t>
  </si>
  <si>
    <t>의정부시 호국로1162번길 73</t>
  </si>
  <si>
    <t>직동축구장</t>
  </si>
  <si>
    <t>활기축구장</t>
  </si>
  <si>
    <t>금촌체육공원 축구장</t>
  </si>
  <si>
    <t>적성체육공원 축구장</t>
  </si>
  <si>
    <t>광탄체육공원 축구장</t>
  </si>
  <si>
    <t>파평체육공원 축구장</t>
  </si>
  <si>
    <t>문산체육공원 축구장</t>
  </si>
  <si>
    <t>파주스타디움 보조구장</t>
  </si>
  <si>
    <t>월롱체육공원 축구장</t>
  </si>
  <si>
    <t>향양리체육공원 축구장</t>
  </si>
  <si>
    <t>교하체육공원 축구장(1,2구장)</t>
  </si>
  <si>
    <t>축구국가대표
트레이닝센터</t>
  </si>
  <si>
    <t>대한축구협회</t>
  </si>
  <si>
    <t>법원체육공원 축구장</t>
  </si>
  <si>
    <t>조리체육공원 축구장</t>
  </si>
  <si>
    <t>본부석
(철근콘크리트)</t>
  </si>
  <si>
    <t xml:space="preserve">농구장1면
배구.족구장 2면 </t>
  </si>
  <si>
    <t>농구장1면
배구.족구장2면</t>
  </si>
  <si>
    <t>희망공원내</t>
  </si>
  <si>
    <t>신천동 축구장</t>
  </si>
  <si>
    <t>시화mtv체육공원(48호)
인조잔디구장</t>
  </si>
  <si>
    <t>본부석, 관리동
(철근콘크리트)</t>
  </si>
  <si>
    <t>솔터축구장</t>
  </si>
  <si>
    <t>걸포다목적구장</t>
  </si>
  <si>
    <t>광명문화재단</t>
  </si>
  <si>
    <t>10LUX</t>
  </si>
  <si>
    <t>노온정수장
다목적운동장</t>
  </si>
  <si>
    <t>광주시
(광남동사무소)</t>
  </si>
  <si>
    <t>철근콘크리트
(본부석)</t>
  </si>
  <si>
    <t>도척그린공원
축구장</t>
  </si>
  <si>
    <t>막구조(본부석)</t>
  </si>
  <si>
    <t>광주 공설운동장
포함</t>
  </si>
  <si>
    <t>초월생활체육공원
축구장</t>
  </si>
  <si>
    <t>초월생활체육공원 
포함</t>
  </si>
  <si>
    <t>곤지암생활체육공원 
축구장</t>
  </si>
  <si>
    <t>이천시 중리동 449</t>
  </si>
  <si>
    <t>공설운동장</t>
  </si>
  <si>
    <t>이천시 부발읍 무촌리 46-6</t>
  </si>
  <si>
    <t>이천 종합운동장
보조구장</t>
  </si>
  <si>
    <t>이천스포츠센터
축구장</t>
  </si>
  <si>
    <t>이천시 설성면 수산리 746-5</t>
  </si>
  <si>
    <t>설성면 체육공원 축구장</t>
  </si>
  <si>
    <t>이천시 신둔면 수광리 758</t>
  </si>
  <si>
    <t>신둔면 체육공원 축구장</t>
  </si>
  <si>
    <t>이천시 대월면 대흥리 489</t>
  </si>
  <si>
    <t>대월면 체육공원 축구장</t>
  </si>
  <si>
    <t>이천시 모가면 소고리 624-1외</t>
  </si>
  <si>
    <t>모가면 체육공원 축구장</t>
  </si>
  <si>
    <t>이천시 호법면 주박리 산6</t>
  </si>
  <si>
    <t>호법면 체육공원 축구장</t>
  </si>
  <si>
    <t>이천시 율면 본죽리 30-20</t>
  </si>
  <si>
    <t>율면 체육공원 축구장</t>
  </si>
  <si>
    <t>이천시 마장면 이치리 686</t>
  </si>
  <si>
    <t>마장면 체육공원 축구장</t>
  </si>
  <si>
    <t>백사면 체육공원 축구장</t>
  </si>
  <si>
    <t>누락시설 추가</t>
  </si>
  <si>
    <t>복하천 체육공원 축구장</t>
  </si>
  <si>
    <t>부발읍 체육공원 축구장</t>
  </si>
  <si>
    <t>오산시 경기동로 33</t>
  </si>
  <si>
    <t>오산스포츠센터
보조축구장</t>
  </si>
  <si>
    <t>오산시 세교동 619</t>
  </si>
  <si>
    <t>오산죽미체육공원 
다목적구장</t>
  </si>
  <si>
    <t>미사리근린공원
(조정경기장내)</t>
  </si>
  <si>
    <t>위탁 
(한국체육산업개발)</t>
  </si>
  <si>
    <t>천연잔디 2
토사     1</t>
  </si>
  <si>
    <t>69
(45)</t>
  </si>
  <si>
    <t>115
(109)</t>
  </si>
  <si>
    <t>7,935
(4,905)</t>
  </si>
  <si>
    <t>1997
(2009)</t>
  </si>
  <si>
    <t>천연잔디 3
흙     1</t>
  </si>
  <si>
    <t>고읍축구장</t>
  </si>
  <si>
    <t>목재 및 철콘</t>
  </si>
  <si>
    <t>에코스포츠 센터 축구장</t>
  </si>
  <si>
    <t>체육공원내 1면</t>
  </si>
  <si>
    <t>구리시 토평동 9-1번지일원</t>
  </si>
  <si>
    <t>위탁
(구리시체육회)</t>
  </si>
  <si>
    <t>공도읍 마정리 45-2 외 8필지</t>
  </si>
  <si>
    <t>보개면 양복리 216-1 외 3필지</t>
  </si>
  <si>
    <t>안성맞춤A구장</t>
  </si>
  <si>
    <t>삼죽면 용월리 421</t>
  </si>
  <si>
    <t>동부지역
축구장</t>
  </si>
  <si>
    <t>위탁
(삼죽면체육회)</t>
  </si>
  <si>
    <t>일죽면 주천리 615 외 1필지</t>
  </si>
  <si>
    <t>위탁
(일죽면체육회)</t>
  </si>
  <si>
    <t>죽산면 매산리 190-14 외 5필지</t>
  </si>
  <si>
    <t>위탁
(죽산면체육회)</t>
  </si>
  <si>
    <t>안성맞춤B구장</t>
  </si>
  <si>
    <t>신규 추가</t>
  </si>
  <si>
    <t>www.bigbird.or.kr</t>
  </si>
  <si>
    <t>공원내 부지</t>
  </si>
  <si>
    <t>일동면 사직리 1400</t>
  </si>
  <si>
    <t>영북면 문암리 276</t>
  </si>
  <si>
    <t>설운동 559-28</t>
  </si>
  <si>
    <t xml:space="preserve"> 설운체육공원 내 축구장</t>
  </si>
  <si>
    <t>신북면 만세교리 산 6</t>
  </si>
  <si>
    <t>군내면 구읍리 470-13</t>
  </si>
  <si>
    <t>평의자</t>
  </si>
  <si>
    <t>능서면 신지리 254-2
 (능서공원길 101)</t>
  </si>
  <si>
    <t>금사면 이포리 401
 (이여로 1281)</t>
  </si>
  <si>
    <t xml:space="preserve"> 흥천면 효지리 223</t>
  </si>
  <si>
    <t xml:space="preserve"> 가남읍 태평리 533-1</t>
  </si>
  <si>
    <t>북내면 당우리 317-5
 (금당로 260-3)</t>
  </si>
  <si>
    <t>보강토</t>
  </si>
  <si>
    <t>강천면 간매리 171
 (귀안골길 23)</t>
  </si>
  <si>
    <t>점동면 사곡리 416-2
 (점동로 298)</t>
  </si>
  <si>
    <t>대신면 율촌리 산40
 (여양로 1500)</t>
  </si>
  <si>
    <t>여주시 오학동 산17-2
 (어영실로 152)</t>
  </si>
  <si>
    <t>신설</t>
  </si>
  <si>
    <t xml:space="preserve"> 산북면 상품리 192</t>
  </si>
  <si>
    <t>강상면 교평리 307번지</t>
  </si>
  <si>
    <t>콘크리트(야외)</t>
  </si>
  <si>
    <t>양서면 용담리 425번지</t>
  </si>
  <si>
    <t>천연잔디 1
토사 1</t>
  </si>
  <si>
    <t>양서면사무소</t>
  </si>
  <si>
    <t>옥천면 옥천리 771번지</t>
  </si>
  <si>
    <t>옥천면사무소</t>
  </si>
  <si>
    <t>서종면 문호리 915번지</t>
  </si>
  <si>
    <t>서종면사무소</t>
  </si>
  <si>
    <t>청운면 여물리 113번지</t>
  </si>
  <si>
    <t>청운면사무소</t>
  </si>
  <si>
    <t>풋살구장</t>
  </si>
  <si>
    <t>양동면 쌍학리 45번지</t>
  </si>
  <si>
    <t>양동면사무소</t>
  </si>
  <si>
    <t>지제면사무소</t>
  </si>
  <si>
    <t>자연석</t>
  </si>
  <si>
    <t>족구장2면
풋살구장1면
게이트볼장1면</t>
  </si>
  <si>
    <t>개군면 하자포리 425-15번지</t>
  </si>
  <si>
    <t>개군면사무소</t>
  </si>
  <si>
    <t>아동동 215</t>
  </si>
  <si>
    <t>인조잔디 1
토사 1</t>
  </si>
  <si>
    <t>축구전용구장</t>
  </si>
  <si>
    <t>가평생활체육공원 
명칭변경 및 2면 증설</t>
  </si>
  <si>
    <t>상면 연하리 220번지일원</t>
  </si>
  <si>
    <t>상면다목적 체육공원</t>
  </si>
  <si>
    <t>설악면 선촌리 산34-2번지 일원</t>
  </si>
  <si>
    <t>설악생활체육공원</t>
  </si>
  <si>
    <t>설악면사무소</t>
  </si>
  <si>
    <t>성석동 
1305-41</t>
  </si>
  <si>
    <t>포천체육공원 부지 내</t>
  </si>
  <si>
    <t xml:space="preserve">성남시      </t>
  </si>
  <si>
    <t>성남동3110</t>
  </si>
  <si>
    <t>성남 하키장</t>
  </si>
  <si>
    <t>종합운동장관리사무소031)729-5870</t>
  </si>
  <si>
    <t>합정레포츠
하키장</t>
  </si>
  <si>
    <t>수원도시공사
(KT sports)</t>
  </si>
  <si>
    <t>고양장항야구장</t>
  </si>
  <si>
    <t>사회인1면
리틀야구장 1면</t>
  </si>
  <si>
    <t>고양대덕야구장</t>
  </si>
  <si>
    <t xml:space="preserve"> 개장전</t>
  </si>
  <si>
    <t>중원구 여수동 2-5</t>
  </si>
  <si>
    <t>탄천변 제1체육공원 
부지내 포함</t>
  </si>
  <si>
    <t>분당구 정자동 1</t>
  </si>
  <si>
    <t>분당구 정자동 2</t>
  </si>
  <si>
    <t>인조잔디,
앙투카</t>
  </si>
  <si>
    <t>화성드림파크</t>
  </si>
  <si>
    <t>위탁(의정부시
야구연합회)</t>
  </si>
  <si>
    <t>월곶에코피아 야구장</t>
  </si>
  <si>
    <t>하수관리과 준공 후 
체육진흥과 인수</t>
  </si>
  <si>
    <t>강상축구장부지내 
리틀야구장1면, 총2면</t>
  </si>
  <si>
    <t>개군복합운동장 야구장</t>
  </si>
  <si>
    <t>경기</t>
  </si>
  <si>
    <t>의정부시
사이클 경기장</t>
  </si>
  <si>
    <t>체육시설관리사무소031)828-4637</t>
  </si>
  <si>
    <t>콘크리리트</t>
  </si>
  <si>
    <t>국내1급(2003.11.18)</t>
  </si>
  <si>
    <t>(8500x3000) 1개소</t>
  </si>
  <si>
    <t>신봉동 고가하부
 체육시설내</t>
  </si>
  <si>
    <t>성남도시개발공사(739-6772)</t>
  </si>
  <si>
    <t>조암 공공하수처리장 테니스장</t>
  </si>
  <si>
    <t>화성엔바이로</t>
  </si>
  <si>
    <t>한화바이오밸리 테니스장</t>
  </si>
  <si>
    <t>사강리 동네체육시설 테니스장</t>
  </si>
  <si>
    <t>장안남산체육공원 테니스장</t>
  </si>
  <si>
    <t>동탄2 제1호 체육공원 테니스장</t>
  </si>
  <si>
    <t>월문리 생활체육시설</t>
  </si>
  <si>
    <t>장현배수지 생활체육시설</t>
  </si>
  <si>
    <t>부평리 생활체육시설</t>
  </si>
  <si>
    <t>양지리 생활체육공원</t>
  </si>
  <si>
    <t>녹촌리 테니스장</t>
  </si>
  <si>
    <t>퇴계원 체육시설</t>
  </si>
  <si>
    <t>가운동 테니스장</t>
  </si>
  <si>
    <t>파주시 광탄면 신산리 산16-21</t>
  </si>
  <si>
    <t>파주시 목동동 1083</t>
  </si>
  <si>
    <t>클레이 4,   하드 3, 인조잔디 1</t>
  </si>
  <si>
    <t>곤지암생활체육
공원 포함</t>
  </si>
  <si>
    <t>광주시민체육관</t>
  </si>
  <si>
    <t>광주시
(체육과)</t>
  </si>
  <si>
    <t>광주시민체육관내</t>
  </si>
  <si>
    <t>오학(현암지구) 테니스장</t>
  </si>
  <si>
    <t>인조잔디 3면
하드코트 3면</t>
  </si>
  <si>
    <t>현암동
하천변에 위치</t>
  </si>
  <si>
    <t>주경기장 
부지면적
(용인시종합운)
동장 내</t>
  </si>
  <si>
    <t>화성종합경기타운
씨름장</t>
  </si>
  <si>
    <t>병점1동 간이운동시설
씨름장</t>
  </si>
  <si>
    <t>지름 11.6m</t>
  </si>
  <si>
    <t>역곡공원 배드민턴장</t>
  </si>
  <si>
    <t>솔안말 배드민턴장
(송내배수지)</t>
  </si>
  <si>
    <t>강관구조,
막구조</t>
  </si>
  <si>
    <t>2017년
리모델링</t>
  </si>
  <si>
    <t>2016년
리모델링</t>
  </si>
  <si>
    <t>배구,배드민턴,농구,
다목적실</t>
  </si>
  <si>
    <t>시랑생활체육관</t>
  </si>
  <si>
    <t>철근코크리트</t>
  </si>
  <si>
    <t>위탁
(파주시배드민턴연합회)</t>
  </si>
  <si>
    <t>월롱 100주년 
기념체육관</t>
  </si>
  <si>
    <t>운정실내배드민턴장</t>
  </si>
  <si>
    <t>위탁
(파주시배드민턴협회)</t>
  </si>
  <si>
    <t>773</t>
  </si>
  <si>
    <t>855</t>
  </si>
  <si>
    <t>34</t>
  </si>
  <si>
    <t>578</t>
  </si>
  <si>
    <t>배드민턴장,탁구장,농구장,
풋살장,게이트볼장</t>
  </si>
  <si>
    <t>철콘조</t>
  </si>
  <si>
    <t>농구, 배드민턴, 탁구</t>
  </si>
  <si>
    <t>시민체육광장 제1체육관
(다목적)</t>
  </si>
  <si>
    <t>1,207</t>
  </si>
  <si>
    <t>시민체육광장 제2체육관
(게이트볼장, 탁구)</t>
  </si>
  <si>
    <t>1,194</t>
  </si>
  <si>
    <t>2,412</t>
  </si>
  <si>
    <t xml:space="preserve">일반철골조
</t>
  </si>
  <si>
    <t>게이트볼, 탁구</t>
  </si>
  <si>
    <t>1층 게이트볼장(1,218㎡), 2층 탁구장(1,194㎡)</t>
  </si>
  <si>
    <t>시민체육광장 제3체육관
(배드민턴 전용)</t>
  </si>
  <si>
    <t>1,322</t>
  </si>
  <si>
    <t>종합운동장 
부지 내 시설</t>
  </si>
  <si>
    <t>율면 실내체육관</t>
  </si>
  <si>
    <t>농구, 배드민턴, 검도</t>
  </si>
  <si>
    <t>고정식
플라스틱</t>
  </si>
  <si>
    <t>구리시체육관</t>
  </si>
  <si>
    <t>구리시배드민턴장</t>
  </si>
  <si>
    <t>(재)의왕시
청소년육성재단</t>
  </si>
  <si>
    <t>옥천 배드민턴장</t>
  </si>
  <si>
    <t>수원.권선구 오목천동 883-1</t>
  </si>
  <si>
    <t>경기도유도회관</t>
  </si>
  <si>
    <t>경기도체육회 
(2491-720)</t>
  </si>
  <si>
    <t>위탁
(경기도체육회)</t>
  </si>
  <si>
    <t>유도회</t>
  </si>
  <si>
    <t>전용경기장</t>
  </si>
  <si>
    <t>경기도검도회관</t>
  </si>
  <si>
    <t>종합운동장
부지에 위치</t>
  </si>
  <si>
    <t>계수엘리트 전용체육관</t>
  </si>
  <si>
    <t>체조, 태권도, 유도, 
검도 등</t>
  </si>
  <si>
    <t>이천훈련원</t>
  </si>
  <si>
    <t>유도, 펜싱, 역도</t>
  </si>
  <si>
    <t>골볼,탁구,시각,유도,펜싱,역도</t>
  </si>
  <si>
    <t>시립복싱장</t>
  </si>
  <si>
    <t>벌터체육문화센터</t>
  </si>
  <si>
    <t>탁구, 헬스,GX</t>
  </si>
  <si>
    <t>다목적체육실,헬스장,
GX룸, 커뮤니티룸</t>
  </si>
  <si>
    <t>25m×20m</t>
  </si>
  <si>
    <t>740.52
956.01</t>
  </si>
  <si>
    <t>57m×13m
57m×16.8m</t>
  </si>
  <si>
    <t>다목적실,탁구장
배드민턴,농구</t>
  </si>
  <si>
    <t>태권도,검도,농구,픗살</t>
  </si>
  <si>
    <t>농구,플로어볼</t>
  </si>
  <si>
    <t>33X20</t>
  </si>
  <si>
    <t>배드민턴장 3면, 배구1면 겸용</t>
  </si>
  <si>
    <t>야워장 탈의실 등</t>
  </si>
  <si>
    <t>호수체육관</t>
  </si>
  <si>
    <t>33X22</t>
  </si>
  <si>
    <t>배드민턴장 4면, 배구농구 면 겸용</t>
  </si>
  <si>
    <t>사무실 화장실 탈의실 샤워실</t>
  </si>
  <si>
    <t>장화체육관</t>
  </si>
  <si>
    <t>33X18</t>
  </si>
  <si>
    <t>배드민턴 3면 및 배구 겸용</t>
  </si>
  <si>
    <t>선부다목적체육관</t>
  </si>
  <si>
    <t>36m x 26m</t>
  </si>
  <si>
    <t>25m x 15m</t>
  </si>
  <si>
    <t>함송생활체육관</t>
  </si>
  <si>
    <t>농구 28×15
배드민턴 13.4×6.1×4면</t>
  </si>
  <si>
    <t>농구, 탁구, 배드민턴, 유아축구 등</t>
  </si>
  <si>
    <t>휴게실, 탈의실, 샤워실, 
기구창고, 관리사무실</t>
  </si>
  <si>
    <t>김포시 농어민문화체육센터</t>
  </si>
  <si>
    <t>풍무국민체육센터</t>
  </si>
  <si>
    <t>샤워실,탈의실,사무실,
다목적강당</t>
  </si>
  <si>
    <t>포천체육진흥센터</t>
  </si>
  <si>
    <t>역도,태권도</t>
  </si>
  <si>
    <t>부곡스포츠센터</t>
  </si>
  <si>
    <t>32.2m x 21.8m</t>
  </si>
  <si>
    <t>25m×13.2m
14.5mx5.25m</t>
  </si>
  <si>
    <t>에어로빅장, GX룸, 
매점, 사무실 등</t>
  </si>
  <si>
    <t>여기산 게이트볼장</t>
  </si>
  <si>
    <t>사무소 및 교육장</t>
  </si>
  <si>
    <t>중산 전천후 게이트볼장</t>
  </si>
  <si>
    <t>위탁
(고양시게이트볼연합회)</t>
  </si>
  <si>
    <t>파이프</t>
  </si>
  <si>
    <t>환경에너지 시설 내
 게이트볼장</t>
  </si>
  <si>
    <t>포곡 게이트볼장</t>
  </si>
  <si>
    <t>송전 게이트볼장</t>
  </si>
  <si>
    <t>서리 게이트볼장</t>
  </si>
  <si>
    <t>백암 게이트볼장</t>
  </si>
  <si>
    <t>모현 게이트볼장</t>
  </si>
  <si>
    <t>용인시 게이트볼장</t>
  </si>
  <si>
    <t>위탁(용인시
게이트볼협회)</t>
  </si>
  <si>
    <t>22*20</t>
  </si>
  <si>
    <t>보정동 게이트볼장</t>
  </si>
  <si>
    <t>동백 게이트볼장</t>
  </si>
  <si>
    <t>구갈레스피아
게이트볼장</t>
  </si>
  <si>
    <t>남사면 게이트볼장</t>
  </si>
  <si>
    <t>수지체육공원 게이트볼장</t>
  </si>
  <si>
    <t>20*20</t>
  </si>
  <si>
    <t>신정공원 게이트볼장</t>
  </si>
  <si>
    <t>구성동 게이트볼장</t>
  </si>
  <si>
    <t>보라동 게이트볼장</t>
  </si>
  <si>
    <t>신갈게이트볼장</t>
  </si>
  <si>
    <t>무지개공원 게이트볼장</t>
  </si>
  <si>
    <t>동천동게이트볼장</t>
  </si>
  <si>
    <t>고림게이트볼장</t>
  </si>
  <si>
    <t>유방게이트볼장</t>
  </si>
  <si>
    <t>소실봉게이트볼장</t>
  </si>
  <si>
    <t>25×18.3</t>
  </si>
  <si>
    <t>농서근린공원 게이트볼장</t>
  </si>
  <si>
    <t>단대 게이트볼장</t>
  </si>
  <si>
    <t>위탁(성남도시개발공사)</t>
  </si>
  <si>
    <t>22×20</t>
  </si>
  <si>
    <t>황송 게이트볼장</t>
  </si>
  <si>
    <t>산새공원 게이트볼장</t>
  </si>
  <si>
    <t>중앙공원 게이트볼장</t>
  </si>
  <si>
    <t>2015리모델링</t>
  </si>
  <si>
    <t>덕유마을 게이트볼장</t>
  </si>
  <si>
    <t>2016리모델링</t>
  </si>
  <si>
    <t>펄벅공원 게이트볼장</t>
  </si>
  <si>
    <t>옥길근린공원2호 게이트볼장</t>
  </si>
  <si>
    <t>안산 실내게이트볼장
(성어게이트볼장)</t>
  </si>
  <si>
    <t>마도 게이트볼장</t>
  </si>
  <si>
    <t>서신 게이트볼장</t>
  </si>
  <si>
    <t>팔탄율암 게이트볼장</t>
  </si>
  <si>
    <t>팔탄구장 게이트볼장</t>
  </si>
  <si>
    <t>장안 게이트볼장</t>
  </si>
  <si>
    <t>구봉산근린공원
게이트볼장</t>
  </si>
  <si>
    <t>다람산근린공원
게이트볼장</t>
  </si>
  <si>
    <t>화성추모공원
게이트볼장</t>
  </si>
  <si>
    <t>화성추모공원사무실</t>
  </si>
  <si>
    <t>동탄센트럴파크
게이트볼장</t>
  </si>
  <si>
    <t>도원체육공원
게이트볼장</t>
  </si>
  <si>
    <t>햇빛어린이공원(현대1호) 
게이트볼장</t>
  </si>
  <si>
    <t>쌍봉산근린공원 게이트볼장</t>
  </si>
  <si>
    <t>18×28</t>
  </si>
  <si>
    <t>탄요유적공원 게이트볼장</t>
  </si>
  <si>
    <t>18×23</t>
  </si>
  <si>
    <t>동화마을생태공원 게이트볼장</t>
  </si>
  <si>
    <t>19×24</t>
  </si>
  <si>
    <t>양감 게이트볼장</t>
  </si>
  <si>
    <t>17×22</t>
  </si>
  <si>
    <t>벌말체육공원 게이트볼장</t>
  </si>
  <si>
    <t>동탄2 제1호 체육공원 게이트볼장</t>
  </si>
  <si>
    <t>향남2 화합공원 게이트볼장</t>
  </si>
  <si>
    <t>덕소리 게이트볼장</t>
  </si>
  <si>
    <t>도곡리 게이트볼장</t>
  </si>
  <si>
    <t>금남리 게이트볼장</t>
  </si>
  <si>
    <t>마석우리 폐철도부지 게이트볼장</t>
  </si>
  <si>
    <t>오남 게이트볼장</t>
  </si>
  <si>
    <t>진중리 게이트볼장</t>
  </si>
  <si>
    <t>이패동 게이트볼장</t>
  </si>
  <si>
    <t>별내동 게이트볼장</t>
  </si>
  <si>
    <t>호계실내게이트볼장</t>
  </si>
  <si>
    <t>55*24</t>
  </si>
  <si>
    <t>본정리 게이트볼장</t>
  </si>
  <si>
    <t>동부공원 게이트볼장</t>
  </si>
  <si>
    <t>신장 게이트볼장</t>
  </si>
  <si>
    <t>위탁
(평택시 게이트볼연합회)</t>
  </si>
  <si>
    <t>안중 게이트볼장</t>
  </si>
  <si>
    <t>남산근린공원 게이트볼장</t>
  </si>
  <si>
    <t>서탄 게이트볼장</t>
  </si>
  <si>
    <t>19m x 23m</t>
  </si>
  <si>
    <t>고덕 궁리게이트볼장</t>
  </si>
  <si>
    <t>25m x 20m</t>
  </si>
  <si>
    <t>원평게이트볼장</t>
  </si>
  <si>
    <t>두릉게이트볼장</t>
  </si>
  <si>
    <t>청북 새터근린공원 게이트볼장</t>
  </si>
  <si>
    <t>호원동
 의정부 게이트볼장</t>
  </si>
  <si>
    <t>전천후 시설</t>
  </si>
  <si>
    <t>녹양택지지구
게이트볼장</t>
  </si>
  <si>
    <t>다리목근린공원
게이트볼장</t>
  </si>
  <si>
    <t>장암동 하수처리장 게이트볼장</t>
  </si>
  <si>
    <t>파주스타디움
게이트볼장</t>
  </si>
  <si>
    <t>24*28</t>
  </si>
  <si>
    <t>운정체육공원  
부지내 위치</t>
  </si>
  <si>
    <t>건강공원 부지내 위치</t>
  </si>
  <si>
    <t>20*28</t>
  </si>
  <si>
    <t>20*26</t>
  </si>
  <si>
    <t>23*30</t>
  </si>
  <si>
    <t>27*21</t>
  </si>
  <si>
    <t>18*14</t>
  </si>
  <si>
    <t>26*20</t>
  </si>
  <si>
    <t>24*21</t>
  </si>
  <si>
    <t>청석게이트볼장</t>
  </si>
  <si>
    <t>약산게이트볼장</t>
  </si>
  <si>
    <t>만우리게이트볼장</t>
  </si>
  <si>
    <t>분수리게이트볼장</t>
  </si>
  <si>
    <t>20m x 15m</t>
  </si>
  <si>
    <t>23m x 20m</t>
  </si>
  <si>
    <t>26m x 22m</t>
  </si>
  <si>
    <t>26m x 18m</t>
  </si>
  <si>
    <t>대곶 게이트볼장</t>
  </si>
  <si>
    <t>양택리 게이트볼장</t>
  </si>
  <si>
    <t>청송 게이트볼장</t>
  </si>
  <si>
    <t>한강신도시 제16호 근린공원내</t>
  </si>
  <si>
    <t>석모리 게이트볼장</t>
  </si>
  <si>
    <t>학운4리 게이트볼장</t>
  </si>
  <si>
    <t>사우동 게이트볼장</t>
  </si>
  <si>
    <t>시암게이트볼장</t>
  </si>
  <si>
    <t>다산공원게이트볼장</t>
  </si>
  <si>
    <t>장호원공원게이트볼장</t>
  </si>
  <si>
    <t>고백리게이트볼장</t>
  </si>
  <si>
    <t>무촌리게이트볼장</t>
  </si>
  <si>
    <t>이천시연합게이트볼장</t>
  </si>
  <si>
    <t>수광리게이트볼장</t>
  </si>
  <si>
    <t>남정리게이트볼장</t>
  </si>
  <si>
    <t>수하리게이트볼장</t>
  </si>
  <si>
    <t>송말3리게이트볼장</t>
  </si>
  <si>
    <t>우곡리게이트볼장</t>
  </si>
  <si>
    <t>주박리게이트볼장</t>
  </si>
  <si>
    <t>오천리게이트볼장</t>
  </si>
  <si>
    <t>구시리게이트볼장</t>
  </si>
  <si>
    <t>초지리게이트볼장</t>
  </si>
  <si>
    <t>도리리게이트볼장</t>
  </si>
  <si>
    <t>진가리게이트볼장</t>
  </si>
  <si>
    <t>제요리게이트볼장</t>
  </si>
  <si>
    <t>노성산게이트볼장</t>
  </si>
  <si>
    <t>고당리게이트볼장</t>
  </si>
  <si>
    <t>단월동게이트볼장</t>
  </si>
  <si>
    <t>창전동게이트볼장</t>
  </si>
  <si>
    <t>19x16</t>
  </si>
  <si>
    <t>장동리게이트볼장</t>
  </si>
  <si>
    <t>고척리게이트볼장</t>
  </si>
  <si>
    <t>이치리게이트볼장</t>
  </si>
  <si>
    <t>오산 생활체육공원
게이트볼장</t>
  </si>
  <si>
    <t>오산 생활
체육공원내</t>
  </si>
  <si>
    <t>신장동 전천후 게이트볼장</t>
  </si>
  <si>
    <t>세마동 전천후 게이트볼장</t>
  </si>
  <si>
    <t>유니온파크 내 게이트볼장</t>
  </si>
  <si>
    <t>문화체육과</t>
  </si>
  <si>
    <t>백석게이트볼장</t>
  </si>
  <si>
    <t>연곡게이트볼장</t>
  </si>
  <si>
    <t>은현면게이트볼장</t>
  </si>
  <si>
    <t>광적게이트볼장</t>
  </si>
  <si>
    <t>23.5×20</t>
  </si>
  <si>
    <t>장흥면 울대리 게이트볼장</t>
  </si>
  <si>
    <t>고읍동게이트볼장</t>
  </si>
  <si>
    <t>회천1동게이트볼장</t>
  </si>
  <si>
    <t>회천4동게이트볼장</t>
  </si>
  <si>
    <t>삼숭동게이트볼장</t>
  </si>
  <si>
    <t>하늘물공원 게이트볼장</t>
  </si>
  <si>
    <t>덕계공원게이트볼장</t>
  </si>
  <si>
    <t>고암동근린공원 게이트볼장</t>
  </si>
  <si>
    <t>봉우공원 게이트볼장</t>
  </si>
  <si>
    <t>구리국민체육센터 게이트볼장</t>
  </si>
  <si>
    <t>512
398</t>
  </si>
  <si>
    <t>20*25
17*22</t>
  </si>
  <si>
    <t>게이트볼(실내)
게이트볼(실외)</t>
  </si>
  <si>
    <t>야외운동기구 
13대</t>
  </si>
  <si>
    <t>인창동 동구하늘공원 
게이트볼장</t>
  </si>
  <si>
    <t>딸기원 게이트볼장</t>
  </si>
  <si>
    <t>부양공원 게이트볼장</t>
  </si>
  <si>
    <t>서운 게이트볼장</t>
  </si>
  <si>
    <t>안성3동 게이트볼장</t>
  </si>
  <si>
    <t>소흘체육공원
(게이트볼장)</t>
  </si>
  <si>
    <t>소흘읍사무소
(게이트볼장)</t>
  </si>
  <si>
    <t>22m×17m</t>
  </si>
  <si>
    <t>소흘읍사무소 내</t>
  </si>
  <si>
    <t>직두1리 게이트볼장</t>
  </si>
  <si>
    <t>명산리 게이트볼장</t>
  </si>
  <si>
    <t>좌의리 게이트볼장</t>
  </si>
  <si>
    <t>마명2리 게이트볼장</t>
  </si>
  <si>
    <t>내촌면 게이트볼장</t>
  </si>
  <si>
    <t>감암2리 게이트볼장</t>
  </si>
  <si>
    <t>우금2리 게이트볼장</t>
  </si>
  <si>
    <t>우금리 게이트볼장</t>
  </si>
  <si>
    <t>금현리 게이트볼장</t>
  </si>
  <si>
    <t>마산리 게이트볼장</t>
  </si>
  <si>
    <t>소학리 게이트볼장</t>
  </si>
  <si>
    <t>고소성리 게이트볼장</t>
  </si>
  <si>
    <t>40m×15m</t>
  </si>
  <si>
    <t>유동리 게이트볼장</t>
  </si>
  <si>
    <t>20m×17m</t>
  </si>
  <si>
    <t>송우리 게이트볼장</t>
  </si>
  <si>
    <t>초가팔리 게이트볼장</t>
  </si>
  <si>
    <t>화대1리 게이트볼장</t>
  </si>
  <si>
    <t>노곡5리 게이트볼장</t>
  </si>
  <si>
    <t>17m×22m</t>
  </si>
  <si>
    <t>냉정1리 게이트볼장</t>
  </si>
  <si>
    <t>20m×23m</t>
  </si>
  <si>
    <t>초과리 게이트볼장(170-11)</t>
  </si>
  <si>
    <t>초과리 게이트볼장(산66)</t>
  </si>
  <si>
    <t>고모1리 게이트볼장</t>
  </si>
  <si>
    <t>용정2리 게이트볼장</t>
  </si>
  <si>
    <t>이동교3리 게이트볼장</t>
  </si>
  <si>
    <t>유교1리 게이트볼장</t>
  </si>
  <si>
    <t>심곡리 게이트볼장</t>
  </si>
  <si>
    <t>연곡리 게이트볼장</t>
  </si>
  <si>
    <t>자작동 게이트볼장</t>
  </si>
  <si>
    <t>지현리 게이트볼장</t>
  </si>
  <si>
    <t>오가리 게이트볼장</t>
  </si>
  <si>
    <t>양문1리 게이트볼장</t>
  </si>
  <si>
    <t>영평리 게이트볼장</t>
  </si>
  <si>
    <t>금주2리 게이트볼장</t>
  </si>
  <si>
    <t>초과2리 게이트볼장</t>
  </si>
  <si>
    <t>설운동 게이트볼장</t>
  </si>
  <si>
    <t>하성북리 게이트볼장</t>
  </si>
  <si>
    <t>일동면 기산리 게이트볼장</t>
  </si>
  <si>
    <t>20mX25m</t>
  </si>
  <si>
    <t>신북면 기지리 게이트볼장</t>
  </si>
  <si>
    <t>23mX20m</t>
  </si>
  <si>
    <t>신북체육문화
센터 부지 내</t>
  </si>
  <si>
    <t>영북체육문화센터 게이트볼장</t>
  </si>
  <si>
    <t>15mX20m</t>
  </si>
  <si>
    <t>영북체육문화
센터 부지 내</t>
  </si>
  <si>
    <t>능서체육공원
게이트볼장</t>
  </si>
  <si>
    <t>능서체육
공원내</t>
  </si>
  <si>
    <t>상리 전천후 게이트볼장</t>
  </si>
  <si>
    <t>여주노인
복지회관내</t>
  </si>
  <si>
    <t>가남 전천후 게이트볼장</t>
  </si>
  <si>
    <t>대신 전천후 게이트볼장</t>
  </si>
  <si>
    <t>27×23</t>
  </si>
  <si>
    <t>대신 
체육공원내</t>
  </si>
  <si>
    <t>흥천 전천후 게이트볼장</t>
  </si>
  <si>
    <t>흥천
체육공원내</t>
  </si>
  <si>
    <t>금사 전천후 게이트볼장</t>
  </si>
  <si>
    <t>금사
체육공원내</t>
  </si>
  <si>
    <t>강천 전천후게이트볼장</t>
  </si>
  <si>
    <t>산북 전천후 게이트볼장</t>
  </si>
  <si>
    <t>북내 전천후 게이트볼장</t>
  </si>
  <si>
    <t>북내
체육공원내</t>
  </si>
  <si>
    <t>점동게이트볼장</t>
  </si>
  <si>
    <t>28×20m</t>
  </si>
  <si>
    <t>월송동게이트볼장</t>
  </si>
  <si>
    <t>24×19m</t>
  </si>
  <si>
    <t>삼교동게이트볼장</t>
  </si>
  <si>
    <t>창대리 게이트볼장</t>
  </si>
  <si>
    <t>송학1리 게이트볼장</t>
  </si>
  <si>
    <t>강하생활체육공원 게이트볼장</t>
  </si>
  <si>
    <t>국수리 게이트볼장</t>
  </si>
  <si>
    <t>옥천리 게이트볼장</t>
  </si>
  <si>
    <t>26×30, 17×22</t>
  </si>
  <si>
    <t>2016 재조성</t>
  </si>
  <si>
    <t>문호3리 게이트볼장</t>
  </si>
  <si>
    <t>향소1리 게이트볼장</t>
  </si>
  <si>
    <t>20×16</t>
  </si>
  <si>
    <t>부안1리 게이트볼장</t>
  </si>
  <si>
    <t>23×17</t>
  </si>
  <si>
    <t>여물리 게이트볼장</t>
  </si>
  <si>
    <t>다대2리 게이트볼장</t>
  </si>
  <si>
    <t>쌍학리 게이트볼장</t>
  </si>
  <si>
    <t>지평3리 게이트볼장</t>
  </si>
  <si>
    <t>24×19</t>
  </si>
  <si>
    <t>곡수1리 게이트볼장</t>
  </si>
  <si>
    <t>다문1리 게이트볼장</t>
  </si>
  <si>
    <t>화전2리 게이트볼장</t>
  </si>
  <si>
    <t>조현리 게이트볼장</t>
  </si>
  <si>
    <t>광탄리 게이트볼장</t>
  </si>
  <si>
    <t>마룡리 게이트볼장</t>
  </si>
  <si>
    <t>용문 생활체육
공원 부지내</t>
  </si>
  <si>
    <t>금곡리 게이트볼장</t>
  </si>
  <si>
    <t>덕촌2리 게이트볼장</t>
  </si>
  <si>
    <t>갈운2리 게이트볼장</t>
  </si>
  <si>
    <t>동두천 게이트볼장</t>
  </si>
  <si>
    <t>지행근린공원 게이트볼장</t>
  </si>
  <si>
    <t>지행근린공원내</t>
  </si>
  <si>
    <t>보산동 전철하부 게이트볼장</t>
  </si>
  <si>
    <t>보산동 미2사단
정문 앞 주차장</t>
  </si>
  <si>
    <t>지행역 전철하부 게이트볼장</t>
  </si>
  <si>
    <t>경원선 지행역
전철하부</t>
  </si>
  <si>
    <t>종합운동장 내 보조구장
게이트볼장</t>
  </si>
  <si>
    <t>종합운동장 내
보조구장</t>
  </si>
  <si>
    <t>문원 게이트볼장</t>
  </si>
  <si>
    <t>율길리게이트볼장</t>
  </si>
  <si>
    <t>마장리게이트볼장</t>
  </si>
  <si>
    <t>상천2리게이트볼장</t>
  </si>
  <si>
    <t>천안리 게이트볼장</t>
  </si>
  <si>
    <t>신상리 게이트볼장</t>
  </si>
  <si>
    <t>상천게이트볼장</t>
  </si>
  <si>
    <t>조종 게이트볼장</t>
  </si>
  <si>
    <t>방일리 게이트볼장</t>
  </si>
  <si>
    <t>신하리 게이트볼장</t>
  </si>
  <si>
    <t>유촌리 게이트볼장</t>
  </si>
  <si>
    <t>24m×15m</t>
  </si>
  <si>
    <t>상1리 게이트볼장</t>
  </si>
  <si>
    <t xml:space="preserve">노동리 게이트볼장 </t>
  </si>
  <si>
    <t>영통구 혜령로 12(이의동)</t>
  </si>
  <si>
    <t>영통구 영통로 383(영통동)</t>
  </si>
  <si>
    <t>수원체육문화센터</t>
  </si>
  <si>
    <t>위탁
(수원YWCA)</t>
  </si>
  <si>
    <t>권선구 매송고색로 620(고색동)</t>
  </si>
  <si>
    <t>서수원주민편익시설</t>
  </si>
  <si>
    <t>위탁
(수원YMCA)</t>
  </si>
  <si>
    <t>분당구 야탑동 486</t>
  </si>
  <si>
    <t>분당구 야탑동 367-6</t>
  </si>
  <si>
    <t>중원구 하대원동 240</t>
  </si>
  <si>
    <t>해당사항없음</t>
  </si>
  <si>
    <t>분당구 삼평동 635-1번지</t>
  </si>
  <si>
    <t>분당구 판교동 553번지</t>
  </si>
  <si>
    <t>새뿔길52(신길동)</t>
  </si>
  <si>
    <t>사동 1513번지</t>
  </si>
  <si>
    <t>선부로96(선부동)</t>
  </si>
  <si>
    <t>안산 선부수영장</t>
  </si>
  <si>
    <t>선부다목적체육관 내</t>
  </si>
  <si>
    <t>광덕대로 70</t>
  </si>
  <si>
    <t>안산 호수공원실내수영장</t>
  </si>
  <si>
    <t>화산중앙로 16-1</t>
  </si>
  <si>
    <t>화성시근로자종합복지관스포츠센터</t>
  </si>
  <si>
    <t>위탁(한국노총화성지부)</t>
  </si>
  <si>
    <t>시청로 155</t>
  </si>
  <si>
    <t>모두누림센터</t>
  </si>
  <si>
    <t>위탁(화성시여성가족재단)</t>
  </si>
  <si>
    <t xml:space="preserve">남양주시 다산지금로91 </t>
  </si>
  <si>
    <t>호평체육문화센터 늘을2로 67</t>
  </si>
  <si>
    <t>남양주시 와부읍 월문천로 51</t>
  </si>
  <si>
    <t>진접읍 금강로 1509-24
진접체육문화센터</t>
  </si>
  <si>
    <t>진건오남로 577번길 11</t>
  </si>
  <si>
    <t>남양주시 화도읍 수레로 1259</t>
  </si>
  <si>
    <t>파주시 방촌로 1213-52</t>
  </si>
  <si>
    <t>25
25</t>
  </si>
  <si>
    <t>7
4</t>
  </si>
  <si>
    <t>284
250</t>
  </si>
  <si>
    <t>파주시 청석로 370</t>
  </si>
  <si>
    <t>4
4</t>
  </si>
  <si>
    <t>400
184</t>
  </si>
  <si>
    <t>파주시 가람로150번길 41-34</t>
  </si>
  <si>
    <t>정왕대로 233번길 21</t>
  </si>
  <si>
    <t>은행로 179</t>
  </si>
  <si>
    <t>시흥월곶에코피아 수영장</t>
  </si>
  <si>
    <t>시흥월곶에코피아</t>
  </si>
  <si>
    <t>김포 청소년수련원 수영장</t>
  </si>
  <si>
    <t>오산로 92</t>
  </si>
  <si>
    <t>원동초스포츠센터</t>
  </si>
  <si>
    <t>경기도교육지원청</t>
  </si>
  <si>
    <t>양주시 고읍남로 172</t>
  </si>
  <si>
    <t>양주국민체육센터 
실내수영장</t>
  </si>
  <si>
    <t>양주시 은남로 177</t>
  </si>
  <si>
    <t>주민편익시설 
수영장</t>
  </si>
  <si>
    <t>구리시청소년수련관
수영장</t>
  </si>
  <si>
    <t>위탁
(구리시청소년수련관)</t>
  </si>
  <si>
    <t>종합운동장 부지
내 위치</t>
  </si>
  <si>
    <t>부곡스포츠센터수영장</t>
  </si>
  <si>
    <t>강상면 강남로 1375</t>
  </si>
  <si>
    <t>KOBACO 연수원 야외수영장</t>
  </si>
  <si>
    <t>한국방송광고진흥공사</t>
  </si>
  <si>
    <t>자체운영</t>
  </si>
  <si>
    <t>가평읍 문화로 153</t>
  </si>
  <si>
    <t>향남2 화합공원
인라인스케이트장</t>
  </si>
  <si>
    <t>광주시민체육관
인라인스케이트장</t>
  </si>
  <si>
    <t>광주시
(오포읍)</t>
  </si>
  <si>
    <t>청석공원
인라인스케이트장</t>
  </si>
  <si>
    <t>광주시
(공원정책과)</t>
  </si>
  <si>
    <t>시민체육광장 인라인장</t>
  </si>
  <si>
    <t>운동장 내</t>
  </si>
  <si>
    <t>화성시 양감면 사창리 810-2</t>
  </si>
  <si>
    <t>경기도체육회</t>
  </si>
  <si>
    <t>www.ggshooting.or.kr</t>
  </si>
  <si>
    <t>실내.외</t>
  </si>
  <si>
    <t>2002년            (숙소 증축)</t>
  </si>
  <si>
    <t xml:space="preserve">2003년                                      (권총사격장,주차장공사) </t>
  </si>
  <si>
    <t>화성정</t>
  </si>
  <si>
    <t>탄현정</t>
  </si>
  <si>
    <t>구리시 궁도장(온달정)</t>
  </si>
  <si>
    <t>포천정</t>
  </si>
  <si>
    <t>동부정</t>
  </si>
  <si>
    <t xml:space="preserve"> 율전동 산8-3</t>
  </si>
  <si>
    <t>수원시 양궁장</t>
  </si>
  <si>
    <t>수원시 체육청소년과</t>
  </si>
  <si>
    <t>위탁                     (수원시체육회)</t>
  </si>
  <si>
    <t>실내(6)
실외(8)</t>
  </si>
  <si>
    <t xml:space="preserve">상대원 배수지 </t>
  </si>
  <si>
    <t>성남시
양궁장</t>
  </si>
  <si>
    <t>체육청소년과</t>
  </si>
  <si>
    <t>체육진흥과
(031-729-3055)</t>
  </si>
  <si>
    <t>비산동 488-13번지</t>
  </si>
  <si>
    <t>안양 양궁경기장</t>
  </si>
  <si>
    <t>안양시양궁협회
(448-3579)</t>
  </si>
  <si>
    <t>위탁
(안양시양궁협회)</t>
  </si>
  <si>
    <t>능서면 영릉로 304</t>
  </si>
  <si>
    <t>여주시청양궁장</t>
  </si>
  <si>
    <t>이천훈련원 양궁장</t>
  </si>
  <si>
    <t>아시안게임
승마장</t>
  </si>
  <si>
    <t>한국마사회</t>
  </si>
  <si>
    <t>용인조정경기장</t>
  </si>
  <si>
    <t>저수지</t>
  </si>
  <si>
    <t>미사리
조정카누경기장</t>
  </si>
  <si>
    <t>한국체육
산업개발</t>
  </si>
  <si>
    <t>한강수</t>
  </si>
  <si>
    <t>1986
2002</t>
  </si>
  <si>
    <t>미니축구장
족구장
경정장</t>
  </si>
  <si>
    <t>평택호 요트훈련장</t>
  </si>
  <si>
    <t>2KM</t>
  </si>
  <si>
    <t>11M</t>
  </si>
  <si>
    <t>덕양구 성사동 777</t>
  </si>
  <si>
    <t>덕양어울림누리내
성사얼음마루</t>
  </si>
  <si>
    <t>(가로5.52 X 세로2.4) 1개소</t>
  </si>
  <si>
    <t xml:space="preserve">별무리경기장에
포함 </t>
  </si>
  <si>
    <t>탄천종합운동장
체육회관 빙상장</t>
  </si>
  <si>
    <t>성남시
시설관리공단</t>
  </si>
  <si>
    <t>제2종합운동장내</t>
  </si>
  <si>
    <t xml:space="preserve">종합운동장
체육회관 내 </t>
  </si>
  <si>
    <t>분당구 서현동 90</t>
  </si>
  <si>
    <t>분당스포츠센터
아이스링크</t>
  </si>
  <si>
    <t>분당스포츠
센터내 포함</t>
  </si>
  <si>
    <t>유앤아이센터내
빙상장</t>
  </si>
  <si>
    <t>화성시문화재단</t>
  </si>
  <si>
    <t>유앤아이센터내</t>
  </si>
  <si>
    <t>별내클린센터
(별내아이스링크)</t>
  </si>
  <si>
    <t>(주)티에스케이워터</t>
  </si>
  <si>
    <t>별내클린센터에 
포함</t>
  </si>
  <si>
    <t>동안구 비산3동 1023</t>
  </si>
  <si>
    <t>안양실내체육관
실내빙상장</t>
  </si>
  <si>
    <t>실내체육관내</t>
  </si>
  <si>
    <t>안양종합운동장
부지에 포함</t>
  </si>
  <si>
    <t>의정부시 체육로 136</t>
  </si>
  <si>
    <t>의정부시
빙상경기장</t>
  </si>
  <si>
    <t>과천시민회관
빙상장</t>
  </si>
  <si>
    <t>과천시민회관내</t>
  </si>
  <si>
    <t>다목적체육관 내
포함</t>
  </si>
  <si>
    <t>스포츠클라이밍장</t>
  </si>
  <si>
    <t>수원시체육회</t>
  </si>
  <si>
    <t>수정구 산성동 2225</t>
  </si>
  <si>
    <t>부천종합운동장
인공암벽장</t>
  </si>
  <si>
    <t>풋살,배드민턴,
족구겸용 배구
다목적구장</t>
  </si>
  <si>
    <t>동탄 파크골프장</t>
  </si>
  <si>
    <t>향남2 파크골프장</t>
  </si>
  <si>
    <t>비산체육공원
족구장</t>
  </si>
  <si>
    <t>비산체육공원
풋살장</t>
  </si>
  <si>
    <t>현덕다목적체육관</t>
  </si>
  <si>
    <t>오성다목적체육관</t>
  </si>
  <si>
    <t>무지랭이족구장</t>
  </si>
  <si>
    <t>LH인수</t>
  </si>
  <si>
    <t>월곶에코피아 풋살장</t>
  </si>
  <si>
    <t>월곶에코피아 족구장</t>
  </si>
  <si>
    <t>월곶에코피아 썰매장</t>
  </si>
  <si>
    <t>신곡체육시설</t>
  </si>
  <si>
    <t>등받이    의자</t>
  </si>
  <si>
    <t>중대동소규모체육시설
론볼링장</t>
  </si>
  <si>
    <t>중대동소규모체육시설내(1면)</t>
  </si>
  <si>
    <t>중대동소규모체육시설
농구장</t>
  </si>
  <si>
    <t>광주시민체육관(2면)</t>
  </si>
  <si>
    <t>위탁
(이천시등산학교)</t>
  </si>
  <si>
    <t>소흘생활체육공원 내 위치</t>
  </si>
  <si>
    <t>신북체육문화센터 부지 내 위치</t>
  </si>
  <si>
    <t>내촌 하수처리시설 
내 다목적 운동장</t>
  </si>
  <si>
    <t>설운체육
공원 내</t>
  </si>
  <si>
    <t>아리솔청소년 
체육광장</t>
  </si>
  <si>
    <t>군내 풋살구장</t>
  </si>
  <si>
    <t>의왕시립탁구장</t>
  </si>
  <si>
    <t>탁구대 18개</t>
  </si>
  <si>
    <t>강남권역 그라운드 
골프장</t>
  </si>
  <si>
    <t>충주공설운동장</t>
  </si>
  <si>
    <t>스포츠파크 주경기장</t>
  </si>
  <si>
    <t>위탁
(충주시축구협회)</t>
  </si>
  <si>
    <t>환경체육센터
(충주시클린에너지파크축구장)</t>
  </si>
  <si>
    <t>스포츠파크 다목적구장</t>
  </si>
  <si>
    <t>다목적(야구, 축구)</t>
  </si>
  <si>
    <t>감곡생활체육공원축구장</t>
  </si>
  <si>
    <t>별곡지구생활체육
공원에 포함됨</t>
  </si>
  <si>
    <t>청원야구장</t>
  </si>
  <si>
    <t>충주 야구장</t>
  </si>
  <si>
    <t>진천선수촌
다목적필드</t>
  </si>
  <si>
    <t>레드샌드
(앙투카)</t>
  </si>
  <si>
    <t>진천야구장</t>
  </si>
  <si>
    <t>제천 야구장</t>
  </si>
  <si>
    <t>중전야구장</t>
  </si>
  <si>
    <t>중전생태공원</t>
  </si>
  <si>
    <t>스포츠파크 야구장</t>
  </si>
  <si>
    <t>다목적구장(축구, 야구)</t>
  </si>
  <si>
    <t>감곡생활체육공원 야구장</t>
  </si>
  <si>
    <t>별곡지구 생활체육공원
야구장</t>
  </si>
  <si>
    <t>음성 사이클경기장</t>
  </si>
  <si>
    <t>음성고교, 음성여중 사이클팀</t>
  </si>
  <si>
    <t>1등급(1990)</t>
  </si>
  <si>
    <t>2003 (트랙 전면 개보수)</t>
  </si>
  <si>
    <t>1개소(17.4m*6.2m)</t>
  </si>
  <si>
    <t>음성종합운동장
내 위치</t>
  </si>
  <si>
    <t>위탁
(충주테니스협회)</t>
  </si>
  <si>
    <t>환경체육센터
(충주시클린에너지파크테니스장)</t>
  </si>
  <si>
    <t>위탁(제천시테니스연합회)</t>
  </si>
  <si>
    <t>감곡생활체육공원 테니스장</t>
  </si>
  <si>
    <t>감곡생활체육공원 부지 내 위치</t>
  </si>
  <si>
    <t>서정리 
야외씨름연습장</t>
  </si>
  <si>
    <t>금왕생활체육공원 씨름장</t>
  </si>
  <si>
    <t>금왕생활체육공원 부재내</t>
  </si>
  <si>
    <t>위탁
(제천시배드민턴연합회)</t>
  </si>
  <si>
    <t>제천시 어울림체육센터</t>
  </si>
  <si>
    <t>장애인스포츠센터 및 
근대5종훈련장</t>
  </si>
  <si>
    <t>48×26m</t>
  </si>
  <si>
    <t>배구,탁구
배드민턴, 농구</t>
  </si>
  <si>
    <t>론볼장, 펜싱훈련장, 
사격훈련장</t>
  </si>
  <si>
    <t>국민체육센터 및 
스쿼시경기장</t>
  </si>
  <si>
    <t>34.7×19.6m</t>
  </si>
  <si>
    <t>스쿼시장</t>
  </si>
  <si>
    <t>증평생활체육관</t>
  </si>
  <si>
    <t>증펼군</t>
  </si>
  <si>
    <t>18x33x14m</t>
  </si>
  <si>
    <t>탁구,배드민턴,족구, 배구</t>
  </si>
  <si>
    <t>매포체육관</t>
  </si>
  <si>
    <t>41.3x31m</t>
  </si>
  <si>
    <t>배구,탁구, 배드민턴</t>
  </si>
  <si>
    <t>청주시
(오송읍)</t>
  </si>
  <si>
    <t>낭셩면전천후게이트볼장</t>
  </si>
  <si>
    <t>청주시
(낭성면)</t>
  </si>
  <si>
    <t>24.9x20</t>
  </si>
  <si>
    <t>북이면전천후게이트볼장</t>
  </si>
  <si>
    <t>청주시(북이면)</t>
  </si>
  <si>
    <t>봉양 전천후게이트볼장</t>
  </si>
  <si>
    <t>청산 전천후게이트볼장</t>
  </si>
  <si>
    <t>상계 전천후게이트볼장</t>
  </si>
  <si>
    <t xml:space="preserve">양강면 괴목리 
전천후게이트볼장 </t>
  </si>
  <si>
    <t>충북 곰두리체육관 수영장</t>
  </si>
  <si>
    <t>사단법인충북사회복지개발회(위탁운영)</t>
  </si>
  <si>
    <t>충북 체육회관 수영장</t>
  </si>
  <si>
    <t>한국레저스포츠지도자협회</t>
  </si>
  <si>
    <t>청주 푸르미센터 수영장</t>
  </si>
  <si>
    <t>스포츠체육센터내</t>
  </si>
  <si>
    <t>우암정</t>
  </si>
  <si>
    <t>탄금사정</t>
  </si>
  <si>
    <t>의림정</t>
  </si>
  <si>
    <t>보은 국궁장</t>
  </si>
  <si>
    <t>관성정</t>
  </si>
  <si>
    <t>청산정</t>
  </si>
  <si>
    <t>영무정</t>
  </si>
  <si>
    <t>위탁
(영동군궁도연합회)</t>
  </si>
  <si>
    <t>삼보정</t>
  </si>
  <si>
    <t>화랑정</t>
  </si>
  <si>
    <t>사호정</t>
  </si>
  <si>
    <t xml:space="preserve">http://sahojeong.cbgs.net </t>
  </si>
  <si>
    <t>가섭정</t>
  </si>
  <si>
    <t>2001 (편의시설 정비)</t>
  </si>
  <si>
    <t xml:space="preserve"> 국궁장</t>
  </si>
  <si>
    <t>호미골체육공원
골프연습장</t>
  </si>
  <si>
    <t>한국토지공사</t>
  </si>
  <si>
    <t>단양골프장</t>
  </si>
  <si>
    <t>단양관광관리공단</t>
  </si>
  <si>
    <t>댐</t>
  </si>
  <si>
    <t>탄금호 국제조정경기장</t>
  </si>
  <si>
    <t>진천선수촌
수상훈련장</t>
  </si>
  <si>
    <t>상수도</t>
  </si>
  <si>
    <t>초평면 화산리 산75-2</t>
  </si>
  <si>
    <t>초평카누경기장</t>
  </si>
  <si>
    <t>충북카누연맹(532-7417)</t>
  </si>
  <si>
    <t>위탁
(충북카누연맹)</t>
  </si>
  <si>
    <t xml:space="preserve">정고 15개, 바지선 20개, 스테이크보드 20개, 심판석 1식, 국기게양대 3개, 화장실1개소(6.6) </t>
  </si>
  <si>
    <t>충주 요트경기장</t>
  </si>
  <si>
    <t>거제시윈드셔핑협회</t>
  </si>
  <si>
    <t>제천시</t>
    <phoneticPr fontId="2" type="noConversion"/>
  </si>
  <si>
    <t>산악자전거경기장
(크로스컨트리)</t>
    <phoneticPr fontId="2" type="noConversion"/>
  </si>
  <si>
    <t>국제공인
'2010. 9월</t>
    <phoneticPr fontId="2" type="noConversion"/>
  </si>
  <si>
    <t>2010</t>
    <phoneticPr fontId="2" type="noConversion"/>
  </si>
  <si>
    <t>산악자전거경기장
(다운힐경기장)</t>
    <phoneticPr fontId="2" type="noConversion"/>
  </si>
  <si>
    <t>BMX 경기장</t>
    <phoneticPr fontId="2" type="noConversion"/>
  </si>
  <si>
    <t>계단식</t>
    <phoneticPr fontId="2" type="noConversion"/>
  </si>
  <si>
    <t>에콜리안골프장</t>
    <phoneticPr fontId="2" type="noConversion"/>
  </si>
  <si>
    <t>국민체육
진흥공단</t>
    <phoneticPr fontId="2" type="noConversion"/>
  </si>
  <si>
    <t>보은군</t>
    <phoneticPr fontId="2" type="noConversion"/>
  </si>
  <si>
    <t>보은다목적실(탁구장)</t>
    <phoneticPr fontId="2" type="noConversion"/>
  </si>
  <si>
    <t>그라운드골프장</t>
    <phoneticPr fontId="2" type="noConversion"/>
  </si>
  <si>
    <t>영동군</t>
    <phoneticPr fontId="2" type="noConversion"/>
  </si>
  <si>
    <t>영동군민탁구장</t>
    <phoneticPr fontId="2" type="noConversion"/>
  </si>
  <si>
    <t>영동군
탁구연합회</t>
    <phoneticPr fontId="2" type="noConversion"/>
  </si>
  <si>
    <t>2011
2016</t>
    <phoneticPr fontId="2" type="noConversion"/>
  </si>
  <si>
    <t>3층 증축</t>
    <phoneticPr fontId="2" type="noConversion"/>
  </si>
  <si>
    <t>풋살장(생활체육공원내)</t>
    <phoneticPr fontId="2" type="noConversion"/>
  </si>
  <si>
    <t>그라운드골프장
(생활체육공원내)</t>
    <phoneticPr fontId="2" type="noConversion"/>
  </si>
  <si>
    <t>옥천군</t>
    <phoneticPr fontId="2" type="noConversion"/>
  </si>
  <si>
    <t>옥천상계체육공원
그라운드골프장/
풋살장</t>
    <phoneticPr fontId="2" type="noConversion"/>
  </si>
  <si>
    <t>옥천상계체육공원
농구장/배드민턴장</t>
    <phoneticPr fontId="2" type="noConversion"/>
  </si>
  <si>
    <t>옥천상계체육공원
족구장/배구장</t>
    <phoneticPr fontId="2" type="noConversion"/>
  </si>
  <si>
    <t>옥천 공설 그라운드
골프장</t>
    <phoneticPr fontId="2" type="noConversion"/>
  </si>
  <si>
    <t>옥천 문정리 그라운드골프장</t>
    <phoneticPr fontId="2" type="noConversion"/>
  </si>
  <si>
    <t>-</t>
    <phoneticPr fontId="2" type="noConversion"/>
  </si>
  <si>
    <t>옥천 문정 체육공원</t>
    <phoneticPr fontId="2" type="noConversion"/>
  </si>
  <si>
    <t>옥천공설 다목적구장</t>
    <phoneticPr fontId="2" type="noConversion"/>
  </si>
  <si>
    <t>옥천 서정리 족구장</t>
    <phoneticPr fontId="2" type="noConversion"/>
  </si>
  <si>
    <t>옥천 풋살장
(국민체육센터옆)</t>
    <phoneticPr fontId="2" type="noConversion"/>
  </si>
  <si>
    <t>SK와이번스㈜</t>
  </si>
  <si>
    <t>인천아시아드주경기장</t>
  </si>
  <si>
    <t>인천아시아드
보조경기장</t>
  </si>
  <si>
    <t>남동구도시관리공단</t>
  </si>
  <si>
    <t>관리주체변경</t>
  </si>
  <si>
    <t>중구국민체육센터에 포함</t>
  </si>
  <si>
    <t>월미구장(다목적운동장)</t>
  </si>
  <si>
    <t>월미공원사업소</t>
  </si>
  <si>
    <t>트랙 레인 3,
헬스기구 5</t>
  </si>
  <si>
    <t>농구장,족구장</t>
  </si>
  <si>
    <t>게이트볼장,
다목적구장, 족구장</t>
  </si>
  <si>
    <t>선학하키경기장</t>
  </si>
  <si>
    <t>문학경기장
야구장</t>
  </si>
  <si>
    <t>위탁
(SK와이번스㈜)</t>
  </si>
  <si>
    <t>2300lux,1800lux</t>
  </si>
  <si>
    <t>x게임장
유스센터</t>
  </si>
  <si>
    <t>송도LNG종합스포츠타운
(실내연습장)</t>
  </si>
  <si>
    <t>송도LNG종합스포츠타운
(야구 주경기장)</t>
  </si>
  <si>
    <t>송도LNG종합스포츠타운
(야구 보조경기장)</t>
  </si>
  <si>
    <t>LNG4지구 야구장</t>
  </si>
  <si>
    <t>야구장 5면
연습장 1면</t>
  </si>
  <si>
    <t>주적체육공원 리틀야구장</t>
  </si>
  <si>
    <t>아시아드주경기장 내 
테니스장</t>
  </si>
  <si>
    <t>인천시설공단</t>
  </si>
  <si>
    <t>고인돌클럽 테니스장</t>
  </si>
  <si>
    <t>강화클럽 테니스장</t>
  </si>
  <si>
    <t>강남 테니스장</t>
  </si>
  <si>
    <t>교동 테니스장</t>
  </si>
  <si>
    <t>매음리 테니스장</t>
  </si>
  <si>
    <t>마사토 1</t>
  </si>
  <si>
    <t>장기황어체육관</t>
  </si>
  <si>
    <t>19.2×31.2</t>
  </si>
  <si>
    <t>농구, 배드민턴, 
탁구 등</t>
  </si>
  <si>
    <t>2017년 33.48㎡ 증축</t>
  </si>
  <si>
    <t>아단 배드민턴장</t>
  </si>
  <si>
    <t>동춘다누리체육센터</t>
  </si>
  <si>
    <t>배드민턴, 농구, 탁구</t>
  </si>
  <si>
    <t>소규모공연장,
주민회의공간</t>
  </si>
  <si>
    <t>인천장애인
국민체육센터</t>
  </si>
  <si>
    <t>위탁
(인천시장애인체육회)</t>
  </si>
  <si>
    <t>31×18×9m</t>
  </si>
  <si>
    <t>25m×10.5m
7.8m×4m</t>
  </si>
  <si>
    <t>좌식배구</t>
  </si>
  <si>
    <t>42×21×12m</t>
  </si>
  <si>
    <t>이용자휴게실(54㎡)_2016년</t>
  </si>
  <si>
    <t>갑곳리 전천후 게이트볼장</t>
  </si>
  <si>
    <t>신성 전천후 게이트볼장</t>
  </si>
  <si>
    <t>삼동암1리 전천후 게이트볼장</t>
  </si>
  <si>
    <t>내리 전천후 게이트볼장</t>
  </si>
  <si>
    <t>문현 전천후 게이트볼장</t>
  </si>
  <si>
    <t>삼선리 전천후 게이트볼장</t>
  </si>
  <si>
    <t>서한리 전천후 게이트볼장</t>
  </si>
  <si>
    <t>하리 전천후 게이트볼장</t>
  </si>
  <si>
    <t>볼음2리 전천후 게이트볼장</t>
  </si>
  <si>
    <t>대이작게이트볼장</t>
  </si>
  <si>
    <t>도원수영장</t>
  </si>
  <si>
    <t>중구 국민체육센터
수영장</t>
  </si>
  <si>
    <t>인천시청소년수련관
수영장</t>
  </si>
  <si>
    <t>여성문화회관
수영장</t>
  </si>
  <si>
    <t>인천여성가족재단</t>
  </si>
  <si>
    <t>열우물경기장</t>
  </si>
  <si>
    <t>유아풀, 아동풀</t>
  </si>
  <si>
    <t>문학 박태환 수영장</t>
  </si>
  <si>
    <t>강화국민체육센터</t>
  </si>
  <si>
    <t>인천장애인국민체육센터
수영장</t>
  </si>
  <si>
    <t>송림체육관 수영장</t>
  </si>
  <si>
    <t xml:space="preserve">인천 </t>
  </si>
  <si>
    <t>선학국제빙상경기장</t>
  </si>
  <si>
    <t>인천광역시체육회</t>
  </si>
  <si>
    <t>컬링장 1면</t>
  </si>
  <si>
    <t>위탁
(강화고려역사재단)</t>
  </si>
  <si>
    <t>연희공원 남측부지   족구장</t>
  </si>
  <si>
    <t>계양공원사업소</t>
  </si>
  <si>
    <t>선학파크골프장</t>
  </si>
  <si>
    <t>9홀</t>
  </si>
  <si>
    <t>하늘도시28호 근린
공원 파크골프장</t>
  </si>
  <si>
    <t>일신배드민턴장</t>
  </si>
  <si>
    <t>부평구
(시설관리공단)</t>
  </si>
  <si>
    <t>조립식의자</t>
  </si>
  <si>
    <t>우슬전천후육상실내경기장</t>
  </si>
  <si>
    <t xml:space="preserve">전주종합경기장
주경기장 </t>
  </si>
  <si>
    <t>www.jeonju.go.kr</t>
  </si>
  <si>
    <t>1500 lx</t>
  </si>
  <si>
    <t>월드컵경기장
(보조구장)</t>
  </si>
  <si>
    <t>부지면적은 주 경기장에 포함</t>
  </si>
  <si>
    <t>월명종합경기장
주경기장</t>
  </si>
  <si>
    <t>www.gunsan.go.kr</t>
  </si>
  <si>
    <t>진포마라톤,월명마라톤</t>
  </si>
  <si>
    <t>팔봉동 435번지</t>
  </si>
  <si>
    <t>익산종합경기장
주경기장</t>
  </si>
  <si>
    <t>문화체육시설관리사업소(840-3559)</t>
  </si>
  <si>
    <t>3,840㎡</t>
  </si>
  <si>
    <t>스텐드. 의자식</t>
  </si>
  <si>
    <t>382백만</t>
  </si>
  <si>
    <t>익산종합경기장
보조경기장</t>
  </si>
  <si>
    <t>상평동 274번지</t>
  </si>
  <si>
    <t>시설관리사업소(530-7413)</t>
  </si>
  <si>
    <t>www.jeongeup.go.kr</t>
  </si>
  <si>
    <t>정읍시축구연합회등</t>
  </si>
  <si>
    <t>1,265백만원</t>
  </si>
  <si>
    <t>704백만원</t>
  </si>
  <si>
    <t>200 lx</t>
  </si>
  <si>
    <t xml:space="preserve"> 관리실1</t>
  </si>
  <si>
    <t>월락동 43-7번지</t>
  </si>
  <si>
    <t>남원시 공설운동장</t>
  </si>
  <si>
    <t xml:space="preserve">남원시  </t>
  </si>
  <si>
    <t>공공시설사업소(620-6542)</t>
  </si>
  <si>
    <t>51명</t>
  </si>
  <si>
    <t>남원시 직장축구팀</t>
  </si>
  <si>
    <t>토재 스텐드</t>
  </si>
  <si>
    <t>검산동 산62-1</t>
  </si>
  <si>
    <t>김제시민운동장</t>
  </si>
  <si>
    <t>콘크리트바닥</t>
  </si>
  <si>
    <t>군하리 16-3</t>
  </si>
  <si>
    <t>진안공설운동장</t>
  </si>
  <si>
    <t>체육청소년담당(430-2254)</t>
  </si>
  <si>
    <t>크레이, 60석,조명탑4</t>
  </si>
  <si>
    <t>진안군청테니스협회</t>
  </si>
  <si>
    <t>휴게시설 1</t>
  </si>
  <si>
    <t>진안게이트볼 협회</t>
  </si>
  <si>
    <t>배트민턴장</t>
  </si>
  <si>
    <t>장수읍 장수리 416</t>
  </si>
  <si>
    <t>체육시설담당(350-2316)</t>
  </si>
  <si>
    <t>의자(본부),계단식</t>
  </si>
  <si>
    <t>2009
(2014)</t>
  </si>
  <si>
    <t>본부석 신축(연면적,건축면적증)
주로연장조정(800→400)</t>
  </si>
  <si>
    <t>임실군공설운동장</t>
  </si>
  <si>
    <t>순창공설운동장</t>
  </si>
  <si>
    <t>고창공설운동장</t>
  </si>
  <si>
    <t>www.gochang.jeonbuk/</t>
  </si>
  <si>
    <t>테니스장 별도기재</t>
  </si>
  <si>
    <t>국궁장 별도기재</t>
  </si>
  <si>
    <t>부안스포츠파크</t>
  </si>
  <si>
    <t>천연강화고무</t>
  </si>
  <si>
    <t>경산생활체육공원</t>
  </si>
  <si>
    <t>예천군 공설운동장</t>
  </si>
  <si>
    <t>예천육상실내훈련장</t>
  </si>
  <si>
    <t>봉화읍 해저리 24</t>
  </si>
  <si>
    <t>봉화공설운동장</t>
  </si>
  <si>
    <t>문화경제과(679-6397)</t>
  </si>
  <si>
    <t>천연잔디</t>
    <phoneticPr fontId="2" type="noConversion"/>
  </si>
  <si>
    <t>철근콘크리트</t>
    <phoneticPr fontId="2" type="noConversion"/>
  </si>
  <si>
    <t>인조잔디</t>
    <phoneticPr fontId="2" type="noConversion"/>
  </si>
  <si>
    <t>의자식</t>
    <phoneticPr fontId="2" type="noConversion"/>
  </si>
  <si>
    <t>보령시
(교육체육과)</t>
  </si>
  <si>
    <t>계룡시
(공공시설사업소)</t>
  </si>
  <si>
    <t>서천종합운동장</t>
  </si>
  <si>
    <t>목포시</t>
    <phoneticPr fontId="2" type="noConversion"/>
  </si>
  <si>
    <t>오림동123번지</t>
    <phoneticPr fontId="2" type="noConversion"/>
  </si>
  <si>
    <t>북항환경관리소
축구장</t>
    <phoneticPr fontId="2" type="noConversion"/>
  </si>
  <si>
    <t>북항환경관리소</t>
    <phoneticPr fontId="2" type="noConversion"/>
  </si>
  <si>
    <t>-</t>
    <phoneticPr fontId="2" type="noConversion"/>
  </si>
  <si>
    <t>목포국제축구센터
인조잔디구장 1</t>
    <phoneticPr fontId="2" type="noConversion"/>
  </si>
  <si>
    <t>등받이</t>
    <phoneticPr fontId="2" type="noConversion"/>
  </si>
  <si>
    <t>주 경기장에 포함</t>
    <phoneticPr fontId="2" type="noConversion"/>
  </si>
  <si>
    <t>목포국제축구센터
인조잔디구장 2</t>
    <phoneticPr fontId="2" type="noConversion"/>
  </si>
  <si>
    <t>부주산 축구 인조잔디구장</t>
    <phoneticPr fontId="2" type="noConversion"/>
  </si>
  <si>
    <t>체육시설관리과</t>
    <phoneticPr fontId="2" type="noConversion"/>
  </si>
  <si>
    <t>여수시</t>
    <phoneticPr fontId="2" type="noConversion"/>
  </si>
  <si>
    <t>진남보조경기장</t>
    <phoneticPr fontId="2" type="noConversion"/>
  </si>
  <si>
    <t>계단식</t>
    <phoneticPr fontId="2" type="noConversion"/>
  </si>
  <si>
    <t>진모 축구장 1</t>
    <phoneticPr fontId="2" type="noConversion"/>
  </si>
  <si>
    <t>진모 축구장 2</t>
    <phoneticPr fontId="2" type="noConversion"/>
  </si>
  <si>
    <t>진남 복합구장</t>
    <phoneticPr fontId="2" type="noConversion"/>
  </si>
  <si>
    <t>순천시</t>
    <phoneticPr fontId="2" type="noConversion"/>
  </si>
  <si>
    <t>상하수 축구장 1</t>
    <phoneticPr fontId="2" type="noConversion"/>
  </si>
  <si>
    <t>경량철골조</t>
    <phoneticPr fontId="2" type="noConversion"/>
  </si>
  <si>
    <t>팔마보조경기장</t>
    <phoneticPr fontId="2" type="noConversion"/>
  </si>
  <si>
    <t>체육시설관리소</t>
    <phoneticPr fontId="2" type="noConversion"/>
  </si>
  <si>
    <t>강천수변공원
경기장</t>
    <phoneticPr fontId="2" type="noConversion"/>
  </si>
  <si>
    <t>서면사무소</t>
    <phoneticPr fontId="2" type="noConversion"/>
  </si>
  <si>
    <t>돌계단</t>
    <phoneticPr fontId="2" type="noConversion"/>
  </si>
  <si>
    <t>상사축구장</t>
    <phoneticPr fontId="2" type="noConversion"/>
  </si>
  <si>
    <t>상무평화공원 축구장</t>
  </si>
  <si>
    <t>솔내생활체육공원
축구장</t>
  </si>
  <si>
    <t>고덕생활축구장</t>
  </si>
  <si>
    <t>소답주민운동장 축구장</t>
  </si>
  <si>
    <t>평림생활체육공원
축구장</t>
  </si>
  <si>
    <t>용남생활체육공원
축구장</t>
  </si>
  <si>
    <t>상북체육공원 축구장</t>
  </si>
  <si>
    <t>삼성체육공원 축구장</t>
  </si>
  <si>
    <t>황산공원 축구장</t>
  </si>
  <si>
    <t>천연잔디2
인조잔디5</t>
  </si>
  <si>
    <t>관람석 추가 설치
(2017)</t>
  </si>
  <si>
    <t>관람석 설치
(2017)</t>
  </si>
  <si>
    <t>공원 부지내
(통합 관리)</t>
  </si>
  <si>
    <t>알천축구장(2,3,5구장)</t>
  </si>
  <si>
    <t>생활체육공원
축구장(3)</t>
  </si>
  <si>
    <t>상주 낙동강변 축구장</t>
  </si>
  <si>
    <t>경산시민운동장</t>
  </si>
  <si>
    <t>간이운동장</t>
  </si>
  <si>
    <t>태백스포츠파크 축구장</t>
  </si>
  <si>
    <t>365세이프타운 축구장</t>
  </si>
  <si>
    <t>담양하키장</t>
  </si>
  <si>
    <t>김해시
도시개발공사</t>
  </si>
  <si>
    <t>삼천동 83-2</t>
  </si>
  <si>
    <t>하키장</t>
  </si>
  <si>
    <t>스텐드 5단</t>
  </si>
  <si>
    <t>1996
(2008)</t>
  </si>
  <si>
    <t>975백만원</t>
  </si>
  <si>
    <t>480백만원</t>
  </si>
  <si>
    <t>동해종합운동장
필드하키장</t>
  </si>
  <si>
    <t>목포야구장</t>
  </si>
  <si>
    <t>야구소프트볼협회</t>
  </si>
  <si>
    <t>팔마야구장</t>
  </si>
  <si>
    <t>지평선아구장</t>
  </si>
  <si>
    <t>범어1구장</t>
  </si>
  <si>
    <t>범어2구장</t>
  </si>
  <si>
    <t>범어3구장</t>
  </si>
  <si>
    <t>황산야구1구장</t>
  </si>
  <si>
    <t>황산야구2구장</t>
  </si>
  <si>
    <t>강민호야구장</t>
  </si>
  <si>
    <t>팔마 실내테니스(정구)장</t>
  </si>
  <si>
    <t>장성군
(문화시설사업소)</t>
  </si>
  <si>
    <t>2005,
2016</t>
  </si>
  <si>
    <t>잔디3</t>
  </si>
  <si>
    <t>하드9</t>
  </si>
  <si>
    <t xml:space="preserve">인조잔디 9
우 레 탄  1 </t>
  </si>
  <si>
    <t>공설운동장하드코트1</t>
  </si>
  <si>
    <t>공설운동장하드코트2</t>
  </si>
  <si>
    <t>공설운동장
실내다목적구장</t>
  </si>
  <si>
    <t>공설운동장에포함</t>
  </si>
  <si>
    <t>2290.18</t>
  </si>
  <si>
    <t>탄성(아크릴)</t>
  </si>
  <si>
    <t>삼수권역체육공원 테니스장</t>
  </si>
  <si>
    <t>감결생활체육공원 테니스장</t>
  </si>
  <si>
    <t>안동시민테니스장(실외)</t>
  </si>
  <si>
    <t>실내 4면,
 실외 11면</t>
  </si>
  <si>
    <t>군위실외테니스장</t>
  </si>
  <si>
    <t>실외 6면</t>
  </si>
  <si>
    <t>예천군 공설테니스장</t>
  </si>
  <si>
    <t>예천군
(예천군 테니스협회)</t>
  </si>
  <si>
    <t>클레이9
케미칼1</t>
  </si>
  <si>
    <t>누락분 추가</t>
  </si>
  <si>
    <t>하드코드 2
인조잔디 1</t>
  </si>
  <si>
    <t>'10년 리모델링
(650백만원)
/ 관람석 추가</t>
  </si>
  <si>
    <t xml:space="preserve">16년 리모텔링       (800백만원)  </t>
  </si>
  <si>
    <t>클레이 9,
인조잔디3</t>
  </si>
  <si>
    <t>태백스포츠파크 테니스장</t>
  </si>
  <si>
    <t>덕포테니스장</t>
  </si>
  <si>
    <t>케미칼
앙투카
클레이</t>
  </si>
  <si>
    <t>봉평테니스장</t>
  </si>
  <si>
    <t>위탁
(봉평테니스협회)</t>
  </si>
  <si>
    <t>대화테니스장</t>
  </si>
  <si>
    <t>위탁
(대화테니스클럽)</t>
  </si>
  <si>
    <t>자등테니스장</t>
  </si>
  <si>
    <t>거례 레포츠타운 테니스장</t>
  </si>
  <si>
    <t>태안테니스장</t>
  </si>
  <si>
    <t>수정</t>
  </si>
  <si>
    <t>구례공설운동장 
씨름장</t>
  </si>
  <si>
    <t>양산천 씨름장</t>
  </si>
  <si>
    <t>13m</t>
  </si>
  <si>
    <t>웅상씨름장</t>
  </si>
  <si>
    <t>13m*16m</t>
  </si>
  <si>
    <t>웅상체육공원내</t>
  </si>
  <si>
    <t>지름23m</t>
  </si>
  <si>
    <t>목재 계단식</t>
  </si>
  <si>
    <t>군위생활체육
공원내 위치</t>
  </si>
  <si>
    <t>20×12.1×7m</t>
  </si>
  <si>
    <t>영월천하장사의 집</t>
  </si>
  <si>
    <t>2002
2008</t>
  </si>
  <si>
    <t>고성씨름장</t>
  </si>
  <si>
    <t>13×9m</t>
  </si>
  <si>
    <t>충남</t>
  </si>
  <si>
    <t>당진씨름장</t>
  </si>
  <si>
    <t>9×11.2m</t>
  </si>
  <si>
    <t>1400lx</t>
  </si>
  <si>
    <t>진남체육관</t>
  </si>
  <si>
    <t>학동79번지</t>
  </si>
  <si>
    <t>흥국체육관</t>
  </si>
  <si>
    <t>청소년수련소
다목적체육관</t>
  </si>
  <si>
    <t>위탁
(한국스카우트 연맹)</t>
  </si>
  <si>
    <t>상사종합체육관</t>
  </si>
  <si>
    <t>배드민턴,탁구
배구,농구,핸드볼</t>
  </si>
  <si>
    <t>팔마실내체육관</t>
  </si>
  <si>
    <t>농구,배구,핸드볼
배드민턴,탁구</t>
  </si>
  <si>
    <t>승주다목적체육관</t>
  </si>
  <si>
    <t>순천시
(승주읍)</t>
  </si>
  <si>
    <t>송광
종합체육시설</t>
  </si>
  <si>
    <t>순천시
(송광면)</t>
  </si>
  <si>
    <t>나주시 송월동 1107-1</t>
  </si>
  <si>
    <t>나주시 실내체육관</t>
  </si>
  <si>
    <t>철근콘크리트+스페이스후레임</t>
  </si>
  <si>
    <t>광양시 실내체육관</t>
  </si>
  <si>
    <t>광양국민체육센터</t>
  </si>
  <si>
    <t>위탁
(장애인체육회)</t>
  </si>
  <si>
    <t>철근철골
콘크리트조</t>
  </si>
  <si>
    <t>배드민턴,농구,배구,골볼,탁구</t>
  </si>
  <si>
    <t>담양종합체육관</t>
  </si>
  <si>
    <t>배구,농구,핸드볼,
배드민턴,탁구,족구</t>
  </si>
  <si>
    <t>타라플렉스</t>
  </si>
  <si>
    <t>구례읍 봉북리 25</t>
  </si>
  <si>
    <t>구례 실내체육관</t>
  </si>
  <si>
    <t>팔영 체육관</t>
  </si>
  <si>
    <t>배구,배드민턴 탁구등</t>
  </si>
  <si>
    <t>김일기념체육관</t>
  </si>
  <si>
    <t>배구,농구,배드민턴 등</t>
  </si>
  <si>
    <t>계단식
의자식</t>
  </si>
  <si>
    <t>보성 실내체육관</t>
  </si>
  <si>
    <t>배구,족구,배드민턴</t>
  </si>
  <si>
    <t>벌교 스포츠센터</t>
  </si>
  <si>
    <t>철근콘크리트조,철골조</t>
  </si>
  <si>
    <t>배구,배드민턴,탁구 등</t>
  </si>
  <si>
    <t>하니움 문화스포츠센터
실내체육관</t>
  </si>
  <si>
    <t>핸드볼,배구,농구,탁구
배드민턴,태권도,풋살</t>
  </si>
  <si>
    <t>이용대배드민턴
전용구장</t>
  </si>
  <si>
    <t>장흥읍 충열리63-3번지</t>
  </si>
  <si>
    <t>장흥실내체육관</t>
  </si>
  <si>
    <t>배구,배드민턴,탁구,
농구,족구,핸드볼</t>
  </si>
  <si>
    <t>우슬 체육관</t>
  </si>
  <si>
    <t>해남 금강체육관</t>
  </si>
  <si>
    <t>해남 노인복합형
체육관</t>
  </si>
  <si>
    <t>게이트볼,배드민턴</t>
  </si>
  <si>
    <t>우슬동백체육관</t>
  </si>
  <si>
    <t>철근,철골
콘크리트</t>
  </si>
  <si>
    <t>우슬탁구장</t>
  </si>
  <si>
    <t>영암읍 교동리</t>
  </si>
  <si>
    <t>영암군 실내체육관</t>
  </si>
  <si>
    <t>배구,족구,
배드민턴,핸드볼</t>
  </si>
  <si>
    <t>영광읍 백학리 359</t>
  </si>
  <si>
    <t>영암암벽
등반경기장</t>
  </si>
  <si>
    <t>실내외 클라이밍</t>
  </si>
  <si>
    <t>삼호 농어촌
 복합체육시설</t>
  </si>
  <si>
    <t>배구,배드민턴,족구</t>
  </si>
  <si>
    <t>영광읍 도동리 365</t>
  </si>
  <si>
    <t>영광생활체육공원 
실내배드민턴장</t>
  </si>
  <si>
    <t>영광군
(스포츠산업과)</t>
  </si>
  <si>
    <t>영광읍 도동리 366</t>
  </si>
  <si>
    <t>영광생활체육공원 
실내탁구장</t>
  </si>
  <si>
    <t>영천리</t>
  </si>
  <si>
    <t>장성 군민회관
체육관</t>
  </si>
  <si>
    <t>배구,
배드민턴,탁구</t>
  </si>
  <si>
    <t>진도아리랑 탁구장</t>
  </si>
  <si>
    <t>진도군 실내체육관</t>
  </si>
  <si>
    <t>농구,배구,배드민턴
탁구,핸드볼</t>
  </si>
  <si>
    <t>신안 군민체육관</t>
  </si>
  <si>
    <t>농구,배구,
배드민턴,핸드볼</t>
  </si>
  <si>
    <t>전라북도 체육관</t>
  </si>
  <si>
    <t>농구, 배드민턴, 배구
족구. 헬스장 스퀘시장</t>
  </si>
  <si>
    <t>덕진동</t>
  </si>
  <si>
    <t>전주 실내체육관</t>
  </si>
  <si>
    <t>중화산동</t>
  </si>
  <si>
    <t>전주 화산체육관
종합관</t>
  </si>
  <si>
    <t>핸드볼,배구,
농구,배드민턴</t>
  </si>
  <si>
    <t>2000 lx</t>
  </si>
  <si>
    <t>군산 월명체육관</t>
  </si>
  <si>
    <t>부송동 180번지</t>
  </si>
  <si>
    <t>익산 실내체육관</t>
  </si>
  <si>
    <t>농구,핸드볼,
배드민턴,탁구</t>
  </si>
  <si>
    <t>13,814백만</t>
  </si>
  <si>
    <t>660백만</t>
  </si>
  <si>
    <t>600백만</t>
  </si>
  <si>
    <t>1,000 lx</t>
  </si>
  <si>
    <t>김동문배드민턴장</t>
  </si>
  <si>
    <t>금마다목적체육관</t>
  </si>
  <si>
    <t>배드민턴, 탁구, 헬스, 
배구</t>
  </si>
  <si>
    <t>연지동 252-33</t>
  </si>
  <si>
    <t>주)대상 기탁금</t>
  </si>
  <si>
    <t>신태인읍 구석리 416</t>
  </si>
  <si>
    <t>550 lx</t>
  </si>
  <si>
    <t>김제시 실내체육관</t>
  </si>
  <si>
    <t>농구,배구,핸드볼,
족구,배드민턴</t>
  </si>
  <si>
    <t>김제시 국민체육센터</t>
  </si>
  <si>
    <t>농구,배구,탁구,태권도,배드민턴,볼링</t>
  </si>
  <si>
    <t>군하리 253-1</t>
  </si>
  <si>
    <t>진안군 실내체육관</t>
  </si>
  <si>
    <t>700lx</t>
  </si>
  <si>
    <t>안천 다목적구장</t>
  </si>
  <si>
    <t>철골조
막구조</t>
  </si>
  <si>
    <t>테니스장,배드민턴,
배구</t>
  </si>
  <si>
    <t>용담 생활체육관</t>
  </si>
  <si>
    <t>배구,족구</t>
  </si>
  <si>
    <t>동향 다목적 구장</t>
  </si>
  <si>
    <t>테니스장,,배구</t>
  </si>
  <si>
    <t>상전 다목적구장</t>
  </si>
  <si>
    <t>부귀 황금권역 
다목적구장</t>
  </si>
  <si>
    <t>장수 직장운동경기부 훈련장</t>
  </si>
  <si>
    <t>장수 직장운동경기부 
훈련장</t>
  </si>
  <si>
    <t>용도변경으로 씨름장에서 구기체육관으로 변경, 추가</t>
  </si>
  <si>
    <t>1,050 lx</t>
  </si>
  <si>
    <t>순창읍 남계리 966-7번지</t>
  </si>
  <si>
    <t>순창군장애인체육관</t>
  </si>
  <si>
    <t>농구,배구,배드민턴,
탁구,좌식배구</t>
  </si>
  <si>
    <t>순창국민체육센터</t>
  </si>
  <si>
    <t>고창읍 교촌리 55-2</t>
  </si>
  <si>
    <t>배드민턴,배구,
농구,탁구,유도</t>
  </si>
  <si>
    <t>600 lx</t>
  </si>
  <si>
    <t>고창군립체육관</t>
  </si>
  <si>
    <t>핸드볼,농구,배구,
배드민턴</t>
  </si>
  <si>
    <t>부안 실내체육관</t>
  </si>
  <si>
    <t>RC+철골</t>
  </si>
  <si>
    <t>거제시
(거제해양관광개발공사)</t>
  </si>
  <si>
    <t>농구,배구,배드민턴, 
탁구</t>
  </si>
  <si>
    <t>접이
의자식</t>
  </si>
  <si>
    <t>경주시시설관리공단</t>
  </si>
  <si>
    <t>영덕국민체육센터</t>
  </si>
  <si>
    <t>핸드볼, 농구, 배드민턴, 배구</t>
  </si>
  <si>
    <t>울진 군민체육관</t>
  </si>
  <si>
    <t>농구, 배구, 배드민턴,
복싱, 족구</t>
  </si>
  <si>
    <t>탕정실내체육관</t>
  </si>
  <si>
    <t>제원면 체육센터</t>
  </si>
  <si>
    <t>복수면 체육센터</t>
  </si>
  <si>
    <t>금성면 체육센터</t>
  </si>
  <si>
    <t>군북면 체육센터</t>
  </si>
  <si>
    <t>한산모시체육관</t>
  </si>
  <si>
    <t>안면실내체육관</t>
  </si>
  <si>
    <t>진남 유도장</t>
  </si>
  <si>
    <t>콘크리트
고무매트</t>
  </si>
  <si>
    <t>연향동 730</t>
  </si>
  <si>
    <t>철골
라멘조2층</t>
  </si>
  <si>
    <t>복싱,유도</t>
  </si>
  <si>
    <t>전라남도
종합체육관</t>
  </si>
  <si>
    <t>전라남도</t>
  </si>
  <si>
    <t>전라남도체육회</t>
  </si>
  <si>
    <t>위탁
(전라남도체육회)</t>
  </si>
  <si>
    <t>펜싱,체조,
레슬링,유도</t>
  </si>
  <si>
    <t>레슬링</t>
  </si>
  <si>
    <t>16
~20</t>
  </si>
  <si>
    <t>20
~28</t>
  </si>
  <si>
    <t>합숙소</t>
  </si>
  <si>
    <t>보성다목적
트레이닝장</t>
  </si>
  <si>
    <t>익산종합운동장
펜싱경기장</t>
  </si>
  <si>
    <t>향교동(남원중학교옆)</t>
  </si>
  <si>
    <t>신준섭 복싱체육관</t>
  </si>
  <si>
    <t>유도체육관</t>
  </si>
  <si>
    <t>위탁운영</t>
  </si>
  <si>
    <t xml:space="preserve">이현동 </t>
  </si>
  <si>
    <t>고성체육관</t>
  </si>
  <si>
    <t>유도,복싱,검도,
태권도</t>
  </si>
  <si>
    <t>고성역도경기장</t>
  </si>
  <si>
    <t>가흥1동111-3</t>
  </si>
  <si>
    <t>영주시복싱연맹(632-9209)</t>
  </si>
  <si>
    <t>실업팀</t>
  </si>
  <si>
    <t>철골,철근
콘크리트</t>
  </si>
  <si>
    <t>콘크리트
우레탄</t>
  </si>
  <si>
    <t>최무선관</t>
  </si>
  <si>
    <t>상주시
복싱체육관</t>
  </si>
  <si>
    <t>영해격기체육관</t>
  </si>
  <si>
    <t>단층
스라브</t>
  </si>
  <si>
    <t>레슬링, 유도</t>
  </si>
  <si>
    <t>목재
고무매트</t>
  </si>
  <si>
    <t>26.4×16×7.6m</t>
  </si>
  <si>
    <t>배드민턴, 배구,탁구</t>
  </si>
  <si>
    <t>배드민턴,배구,
탁구 등</t>
  </si>
  <si>
    <t>배드민턴,농구,
핸드볼,탁구,배구</t>
  </si>
  <si>
    <t>완주군근로자종합복지관</t>
  </si>
  <si>
    <t>33×18×12m</t>
  </si>
  <si>
    <t>핸드볼,배구,농구,
족구,탁구 등</t>
  </si>
  <si>
    <t>배드민턴, 탁구, 
족구 등</t>
  </si>
  <si>
    <t>장수 한누리
다목적체육관</t>
  </si>
  <si>
    <t>다목적실,샤워실,화장실,
사무실등</t>
  </si>
  <si>
    <t>용원국민체육센터</t>
  </si>
  <si>
    <t>마산합포스포츠센터</t>
  </si>
  <si>
    <t>코오롱글로벌㈜</t>
  </si>
  <si>
    <t>스쿼시,  휘트니센터</t>
  </si>
  <si>
    <t>함양국민체육센터</t>
  </si>
  <si>
    <t>사무실.다용도실.화장실</t>
  </si>
  <si>
    <t>샤워실, 탈의실, 화장실, 
방송실, 무대 등</t>
  </si>
  <si>
    <t>포은체육관</t>
  </si>
  <si>
    <t>오천읍체육회</t>
  </si>
  <si>
    <t>23x45m</t>
  </si>
  <si>
    <t>성암생활체육관</t>
  </si>
  <si>
    <t>20m x30m</t>
  </si>
  <si>
    <t xml:space="preserve">농구, 배드민턴, 탁구 </t>
  </si>
  <si>
    <t>다목적홀, 체역단련장 등</t>
  </si>
  <si>
    <t>샤워실, 안내실, 기계실, 
화장실 등</t>
  </si>
  <si>
    <t>예천군 학생실내체육관</t>
  </si>
  <si>
    <t>배드민턴, 농구,
배구,탁구</t>
  </si>
  <si>
    <t>누락분추가</t>
  </si>
  <si>
    <t>배드민턴,탁구,핸드볼 등</t>
  </si>
  <si>
    <t>에어로빅실, 샤워실, 탈의실</t>
  </si>
  <si>
    <t>농구,배구,배드민턴 족구 등</t>
  </si>
  <si>
    <t xml:space="preserve">농구,배구,배드민턴 족구, </t>
  </si>
  <si>
    <t>농어촌 복합체육관</t>
  </si>
  <si>
    <t>19m x 33.6m</t>
  </si>
  <si>
    <t>농구, 배구, 배드민턴, 족구</t>
  </si>
  <si>
    <t>요가장, 사무실</t>
  </si>
  <si>
    <t>농구,배구,
배드민턴, 탁구 등</t>
  </si>
  <si>
    <t>양구군시설관리사업단</t>
  </si>
  <si>
    <t>청춘체육관</t>
  </si>
  <si>
    <t>15*37.6*46.9</t>
  </si>
  <si>
    <t>배드민턴,태권도,
유도,펜싱</t>
  </si>
  <si>
    <t>야외화장실, 숙소</t>
  </si>
  <si>
    <t>생활체조실, 체력측정실
주민생활시설</t>
  </si>
  <si>
    <t>배드민턴, 배구, 농구, 각종 체육외 행사</t>
  </si>
  <si>
    <t>주민생활시설, 탁구장</t>
  </si>
  <si>
    <t>산정체육공원
게이트볼장</t>
  </si>
  <si>
    <t>하당 게이트볼장</t>
  </si>
  <si>
    <t>상동 게이트볼장</t>
  </si>
  <si>
    <t>15 * 20</t>
  </si>
  <si>
    <t>엄다 전천후게이트볼장</t>
  </si>
  <si>
    <t>나산 전전후게이트볼장</t>
  </si>
  <si>
    <t>북일면전천후 게이트볼장</t>
  </si>
  <si>
    <t>서삼면전천후 게이트볼장</t>
  </si>
  <si>
    <t>황룡필암전천후 게이트볼장</t>
  </si>
  <si>
    <t>장성군게이트볼 경기장</t>
  </si>
  <si>
    <t>25x20</t>
  </si>
  <si>
    <t>동화면전천후게이트볼장</t>
  </si>
  <si>
    <t>진원면전천후게이트볼장</t>
  </si>
  <si>
    <t>삼계면전천후게이트볼장</t>
  </si>
  <si>
    <t>서부게이트볼장</t>
  </si>
  <si>
    <t>위탁(진도군 서부게이트볼분회)</t>
  </si>
  <si>
    <t>26*19.5</t>
  </si>
  <si>
    <t>옥내1면,화장실</t>
  </si>
  <si>
    <t>자은 전천후 게이트볼장</t>
  </si>
  <si>
    <t>하의 전천후 게이트볼장</t>
  </si>
  <si>
    <t>신의 전천후 게이트볼장</t>
  </si>
  <si>
    <t>신등
경로회</t>
  </si>
  <si>
    <t>전라북도
교육감</t>
  </si>
  <si>
    <t>오산면
노인회</t>
  </si>
  <si>
    <t>게이트볼
연합회
웅포분회</t>
  </si>
  <si>
    <t>두동마을
경로회</t>
  </si>
  <si>
    <t>김제실내게이트볼장</t>
  </si>
  <si>
    <t>금산실내게이트볼장</t>
  </si>
  <si>
    <t>운주게이트볼장</t>
  </si>
  <si>
    <t>도계게이트볼장</t>
  </si>
  <si>
    <t>전천후</t>
  </si>
  <si>
    <t>15X22</t>
  </si>
  <si>
    <t>15X23</t>
  </si>
  <si>
    <t>사남게이트볼장</t>
  </si>
  <si>
    <t>15X24</t>
  </si>
  <si>
    <t>배춘게이트볼장</t>
  </si>
  <si>
    <t>15X25</t>
  </si>
  <si>
    <t>15X26</t>
  </si>
  <si>
    <t>26.1x20</t>
  </si>
  <si>
    <t>22.25x17</t>
  </si>
  <si>
    <t>23.7x18.6</t>
  </si>
  <si>
    <t>소주 게이트볼장</t>
  </si>
  <si>
    <t>21x16</t>
  </si>
  <si>
    <t>화장실(컨테이너)</t>
  </si>
  <si>
    <t>(신규)
2면 중 1면</t>
  </si>
  <si>
    <t>(신규)2면
중 1면</t>
  </si>
  <si>
    <t>창고,휴게실,
화장실</t>
  </si>
  <si>
    <t>사무실, 회의실,
부대시설</t>
  </si>
  <si>
    <t>남통동 금오게이트볼장</t>
  </si>
  <si>
    <t>구미시남통동
금오게이트볼 분회</t>
  </si>
  <si>
    <t>25x20x5.55m</t>
  </si>
  <si>
    <t>풍기클럽 게이트볼장</t>
  </si>
  <si>
    <t>풍기읍 게이트볼 협회</t>
  </si>
  <si>
    <t>오계게이트볼장</t>
  </si>
  <si>
    <t>경상북도(교육청)</t>
  </si>
  <si>
    <t>안정면 게이트볼 협회</t>
  </si>
  <si>
    <t>순흥면 게이트볼장</t>
  </si>
  <si>
    <t>순흥면 게이트볼회</t>
  </si>
  <si>
    <t>단산면 옥대리 게이트볼장</t>
  </si>
  <si>
    <t>단산면 게이트볼회</t>
  </si>
  <si>
    <t>한마음 게이트볼 클럽</t>
  </si>
  <si>
    <t>상망동 게이트볼회</t>
  </si>
  <si>
    <t>22x22</t>
  </si>
  <si>
    <t>2면실내(인조잔디)
1면야외(마사토)</t>
  </si>
  <si>
    <t>1면실내(인조잔디)
1면 야외</t>
  </si>
  <si>
    <t>1면실내
(인조잔디)</t>
  </si>
  <si>
    <t>23*17</t>
  </si>
  <si>
    <t>흥업면실내게이트볼장</t>
  </si>
  <si>
    <t>17x22x6.5m</t>
  </si>
  <si>
    <t>신림면실내게이트볼장</t>
  </si>
  <si>
    <t>18x23x6.7m</t>
  </si>
  <si>
    <t>물걸2리 실내게이트볼장</t>
  </si>
  <si>
    <t>방량리 실내게이트볼장</t>
  </si>
  <si>
    <t>검산2리 실내게이트볼장</t>
  </si>
  <si>
    <t>검산1리 실내게이트볼장</t>
  </si>
  <si>
    <t>태학리 실내게이트볼장</t>
  </si>
  <si>
    <t>어유포리 실내게이트볼장</t>
  </si>
  <si>
    <t>역전평리 실내게이트볼장</t>
  </si>
  <si>
    <t>중화계리 실내게이트볼장</t>
  </si>
  <si>
    <t>자운2리 실내게이트볼장</t>
  </si>
  <si>
    <t>도관리 실내게이트볼장</t>
  </si>
  <si>
    <t>마곡리 실내게이트볼장</t>
  </si>
  <si>
    <t>삼현리 실내게이트볼장</t>
  </si>
  <si>
    <t>한국남부발전㈜ 영월천연가스발전소</t>
  </si>
  <si>
    <t>갈말게이트볼장</t>
  </si>
  <si>
    <t>자등게이트볼장</t>
  </si>
  <si>
    <t>근남게이트볼장</t>
  </si>
  <si>
    <t>33mx22m</t>
  </si>
  <si>
    <t>사내 체육공원 전천후게이트볼장</t>
  </si>
  <si>
    <t>북면 게이트볼장</t>
  </si>
  <si>
    <t>18*26</t>
  </si>
  <si>
    <t>두마 게이트볼장</t>
  </si>
  <si>
    <t>사무실, 기계실</t>
  </si>
  <si>
    <t>사무실,화장실
창고,식당, 인조잔디</t>
  </si>
  <si>
    <t>레크레이션,
화장실,휴게실</t>
  </si>
  <si>
    <t>원북 게이트볼장</t>
  </si>
  <si>
    <t>원북게이트볼분회</t>
  </si>
  <si>
    <t>근흥 게이트볼장</t>
  </si>
  <si>
    <t>근흥게이트볼분회</t>
  </si>
  <si>
    <t>남면게이트볼분회</t>
  </si>
  <si>
    <t>진남수영장</t>
  </si>
  <si>
    <t>전라북도
국민체육센터</t>
  </si>
  <si>
    <t>전라북도국민체육센터</t>
  </si>
  <si>
    <t>전라북도체육회</t>
  </si>
  <si>
    <t>전주 덕진수영장</t>
  </si>
  <si>
    <t>800 lx</t>
  </si>
  <si>
    <t>전주 완산수영장</t>
  </si>
  <si>
    <t>군산월명체육관
실내수영장</t>
  </si>
  <si>
    <t>군산여고수영팀</t>
  </si>
  <si>
    <t>700 lx</t>
  </si>
  <si>
    <t>익산시 남중동 86-3</t>
  </si>
  <si>
    <t>문화체육시설관리사업소(850-4941)</t>
  </si>
  <si>
    <t>http://city.iksan.chonbuk.kr/</t>
  </si>
  <si>
    <t>150 lx</t>
  </si>
  <si>
    <t>함열 올림픽스포츠센터
수영장</t>
  </si>
  <si>
    <t>익산 문화체육센터
수영장</t>
  </si>
  <si>
    <t>정읍청소년수련관
수영장</t>
  </si>
  <si>
    <t>김제 실내수영장</t>
  </si>
  <si>
    <t>고창읍 월암리 316</t>
  </si>
  <si>
    <t>장수 한누리 수영장</t>
  </si>
  <si>
    <t>60</t>
  </si>
  <si>
    <t>예체문화관
수달 수영장</t>
  </si>
  <si>
    <t>국민체육센터수영장</t>
  </si>
  <si>
    <t>임실국민체육센터</t>
  </si>
  <si>
    <t>순창군 실내수영장</t>
  </si>
  <si>
    <t>100 lx</t>
  </si>
  <si>
    <t>부안국민체육센터
수영장</t>
  </si>
  <si>
    <t>고창청소년수련관
수영장</t>
  </si>
  <si>
    <t>우리누리청소년
문화센터내</t>
  </si>
  <si>
    <t>종합문화복지타운 수영장</t>
  </si>
  <si>
    <t>종합문화복지타운
청소년수련관 내</t>
  </si>
  <si>
    <t>석사동 산30-2</t>
  </si>
  <si>
    <t>국민체육센터
수영장</t>
  </si>
  <si>
    <t>4,800백만원</t>
  </si>
  <si>
    <t>470백만원</t>
  </si>
  <si>
    <t>효자동 산40-2</t>
  </si>
  <si>
    <t>공식대회불가</t>
  </si>
  <si>
    <t>사회문화센터
수영장</t>
  </si>
  <si>
    <t>국민체육센터(수영장)</t>
  </si>
  <si>
    <t>광산근로자복지센터</t>
  </si>
  <si>
    <t>종합사회복지관웰빙센터</t>
  </si>
  <si>
    <t>시설명칭 변경</t>
  </si>
  <si>
    <t>국민체육센터
(수영장)</t>
  </si>
  <si>
    <t>농민문화체육센터 
수영장</t>
  </si>
  <si>
    <t>위탁관리(개인)</t>
  </si>
  <si>
    <t>영월국민체육센터 수영장</t>
  </si>
  <si>
    <t>양구읍 상리 399-4</t>
  </si>
  <si>
    <t>청소년수련관
수영장</t>
  </si>
  <si>
    <t>양구군(460-2361)</t>
  </si>
  <si>
    <t>락카룸,샤워실</t>
  </si>
  <si>
    <t>문화복지회관 수영장</t>
  </si>
  <si>
    <t>여수 인라인롤러경기장</t>
  </si>
  <si>
    <t>코로셀</t>
  </si>
  <si>
    <t>좌식</t>
  </si>
  <si>
    <t>국가정원스포츠센터 인라인
스케이트장</t>
  </si>
  <si>
    <t>강청 인라인스케이트장</t>
  </si>
  <si>
    <t>나주시
인라인롤러스케이트장</t>
  </si>
  <si>
    <t>서천변 인라인스케이트장</t>
  </si>
  <si>
    <t>중동공원 인라인스케이트장</t>
  </si>
  <si>
    <t>구례공설운동장 
인라인스케이트장</t>
  </si>
  <si>
    <t>체육공원내 
인라인스케이트장</t>
  </si>
  <si>
    <t>전주 실내
인라인롤러경기장</t>
  </si>
  <si>
    <t>전주 실외
인라인롤러경기장</t>
  </si>
  <si>
    <t>정읍 천변
로울러스케이트장</t>
  </si>
  <si>
    <t>체육공원내
 인라인스케이트장</t>
  </si>
  <si>
    <t>남원 인라인
롤러로드경기장</t>
  </si>
  <si>
    <t>남원
인라인 롤러경기장</t>
  </si>
  <si>
    <t>스포츠파크
부설</t>
  </si>
  <si>
    <t>포항인라인롤러경기장</t>
  </si>
  <si>
    <t>황성공원
롤러스케이트장</t>
  </si>
  <si>
    <t>경주시
사적공원관리사무소</t>
  </si>
  <si>
    <t>김천 인라인롤러경기장</t>
  </si>
  <si>
    <t>안동 낙동강변 
인라인롤러장</t>
  </si>
  <si>
    <t>안동 롤러경기장</t>
  </si>
  <si>
    <t>구미동락공원
인라인롤러장</t>
  </si>
  <si>
    <t>보조경기장
인라인 롤러경기장</t>
  </si>
  <si>
    <t>주 경기장 내</t>
  </si>
  <si>
    <t>영주인라인롤러경기장</t>
  </si>
  <si>
    <t>상주시 생활체육공원 
인라인 롤러경기장</t>
  </si>
  <si>
    <t>영강체육공원 
롤러스케이트장</t>
  </si>
  <si>
    <t>경산생활체육공원 
인라인스케이트장</t>
  </si>
  <si>
    <t>압독생활체육공원 
인라인스케이트장</t>
  </si>
  <si>
    <t>강경인라인롤러장</t>
  </si>
  <si>
    <t>논산인라인롤러장</t>
  </si>
  <si>
    <t>종합운동장 내
인라인스케이트장</t>
  </si>
  <si>
    <t>태안생활체육공원내
인라인스케이트장</t>
  </si>
  <si>
    <t>태안군 
(문화체육센터)</t>
  </si>
  <si>
    <t>전남</t>
  </si>
  <si>
    <t xml:space="preserve">나주시 </t>
  </si>
  <si>
    <t>나주시종합사격장</t>
  </si>
  <si>
    <t>전라남도
종합사격장</t>
  </si>
  <si>
    <t>전북</t>
  </si>
  <si>
    <t>임실군 청웅면 구고리 산46-1</t>
  </si>
  <si>
    <t>전라북도
종합사격장</t>
  </si>
  <si>
    <t>전라북도체육회(063-643-0104)</t>
  </si>
  <si>
    <t>위탁(임실군)</t>
  </si>
  <si>
    <t>실내, 실외</t>
  </si>
  <si>
    <t>58.8억원</t>
  </si>
  <si>
    <t>60억원</t>
  </si>
  <si>
    <t>20억원</t>
  </si>
  <si>
    <t>퇴촌동 산 28번지</t>
  </si>
  <si>
    <t>창원종합사격장</t>
  </si>
  <si>
    <t>녹색도시사업소</t>
  </si>
  <si>
    <t>김해사격장</t>
  </si>
  <si>
    <t>055-332-4440</t>
  </si>
  <si>
    <t>김해시도시
개발공사</t>
  </si>
  <si>
    <t>402,930천원</t>
  </si>
  <si>
    <t>거제실내사격장</t>
  </si>
  <si>
    <t>생활체육관
(사격장)</t>
  </si>
  <si>
    <t>북구 용흥동산80</t>
  </si>
  <si>
    <t>포항실내사격장</t>
  </si>
  <si>
    <t>(054)242-8276</t>
  </si>
  <si>
    <t>위탁
(포항시사격연맹)</t>
  </si>
  <si>
    <t>종합경기장
사격장</t>
  </si>
  <si>
    <t>계산동 산 59</t>
  </si>
  <si>
    <t>상주시
공기소총사격장</t>
  </si>
  <si>
    <t>문경 사격장</t>
  </si>
  <si>
    <t>철근콘크리트 및 경량철골조(조립식)</t>
  </si>
  <si>
    <t>동해실내체육관
사격장</t>
  </si>
  <si>
    <t>실내체육관 포함</t>
  </si>
  <si>
    <t>철원실내사격장</t>
  </si>
  <si>
    <t>양구실내사격장</t>
  </si>
  <si>
    <t>양구군시설관리
사업단</t>
  </si>
  <si>
    <t>고성사격장</t>
  </si>
  <si>
    <t>서문리8-1</t>
  </si>
  <si>
    <t>양양실내사격장</t>
  </si>
  <si>
    <t>서산시 갈산동 68-1</t>
  </si>
  <si>
    <t>서산 종합사격장</t>
  </si>
  <si>
    <t>공보전산담당관실       (041-660-2254)</t>
  </si>
  <si>
    <t>seosan.chungnam.kr</t>
  </si>
  <si>
    <t>아산실내사격장</t>
  </si>
  <si>
    <t>팔마국궁장</t>
  </si>
  <si>
    <t>영광 궁도장(유일정)</t>
  </si>
  <si>
    <t>홍길동테마파크
국궁장</t>
  </si>
  <si>
    <t>수양정</t>
  </si>
  <si>
    <t>낙홍정</t>
  </si>
  <si>
    <t>포항 국궁장</t>
  </si>
  <si>
    <t>국궁장(권무정)</t>
  </si>
  <si>
    <t>위탁
(권무정궁도회)</t>
  </si>
  <si>
    <t>황성공원국궁장
(호림정)</t>
  </si>
  <si>
    <t>종합경기장
궁도장</t>
  </si>
  <si>
    <t>영락정</t>
  </si>
  <si>
    <t>위탁
(안동시궁도협회)</t>
  </si>
  <si>
    <t>금오정</t>
  </si>
  <si>
    <t>위탁
(구미시궁도협회)</t>
  </si>
  <si>
    <t>충무정</t>
  </si>
  <si>
    <t>위탁
(영주시궁도협회)</t>
  </si>
  <si>
    <t>영천 시민궁도장</t>
  </si>
  <si>
    <t>충의정</t>
  </si>
  <si>
    <t>문경국궁장</t>
  </si>
  <si>
    <t>영덕 궁도장
(화림정)</t>
  </si>
  <si>
    <t>yd.co.kr</t>
  </si>
  <si>
    <t>위탁
(영덕군궁도협회)</t>
  </si>
  <si>
    <t>자연제방 이용</t>
  </si>
  <si>
    <t>송암정</t>
  </si>
  <si>
    <t>고령군궁도협회</t>
  </si>
  <si>
    <t>20m</t>
  </si>
  <si>
    <t>안림천 고수부지</t>
  </si>
  <si>
    <t>칠곡 궁도장
(호국정)</t>
  </si>
  <si>
    <t>무학정</t>
  </si>
  <si>
    <t>위탁
(무학정궁도회)</t>
  </si>
  <si>
    <t>남양 궁도장
(성무정)</t>
  </si>
  <si>
    <t>저동 궁도장
(무릉정)</t>
  </si>
  <si>
    <t>율곡정</t>
  </si>
  <si>
    <t>강릉시(640-5578)</t>
  </si>
  <si>
    <t>태화정</t>
  </si>
  <si>
    <t>무겸정</t>
  </si>
  <si>
    <t>방림궁도장</t>
  </si>
  <si>
    <t>아라리정궁도장</t>
  </si>
  <si>
    <t>44백만원</t>
  </si>
  <si>
    <t>백운정궁도장</t>
  </si>
  <si>
    <t>78백만원</t>
  </si>
  <si>
    <t>미석정궁도장</t>
  </si>
  <si>
    <t>장천정궁도장</t>
  </si>
  <si>
    <t>천안정</t>
  </si>
  <si>
    <t>ca-sports.net</t>
  </si>
  <si>
    <t>천궁정</t>
  </si>
  <si>
    <t>관풍정</t>
  </si>
  <si>
    <t>gongju.go.kr</t>
  </si>
  <si>
    <t>보령정</t>
  </si>
  <si>
    <t>위탁
(아산시궁도협회)</t>
  </si>
  <si>
    <t>아산정</t>
  </si>
  <si>
    <t>서산 국궁장(서령정)</t>
  </si>
  <si>
    <t>seoan.chungnam.kr</t>
  </si>
  <si>
    <t>절근콘크리트 슬라브</t>
  </si>
  <si>
    <t>연무 국궁장</t>
  </si>
  <si>
    <t>신도정</t>
  </si>
  <si>
    <t>학유정</t>
  </si>
  <si>
    <t xml:space="preserve"> www.dangin.go.kr</t>
  </si>
  <si>
    <t>국수정</t>
  </si>
  <si>
    <t>dangin.go.kr</t>
  </si>
  <si>
    <t>충장정</t>
  </si>
  <si>
    <t>망객정</t>
  </si>
  <si>
    <t>흥관정</t>
  </si>
  <si>
    <t>위탁
(금산군궁도협회)</t>
  </si>
  <si>
    <t>청무정</t>
  </si>
  <si>
    <t>위탁
(청양군궁도협회)</t>
  </si>
  <si>
    <t>홍무정</t>
  </si>
  <si>
    <t>광무정</t>
  </si>
  <si>
    <t>예덕정</t>
  </si>
  <si>
    <t>위탁
(예산군궁도협회)</t>
  </si>
  <si>
    <t>팔마 양궁장</t>
  </si>
  <si>
    <t>전라북도
양궁(훈련)장</t>
  </si>
  <si>
    <t>예천읍 청복리 150</t>
  </si>
  <si>
    <t>예천 진호
국제양궁장</t>
  </si>
  <si>
    <t>문화체육시설관리사업소(650-6411)</t>
  </si>
  <si>
    <t>yecheon.go.kr</t>
  </si>
  <si>
    <t>의자식 1,537
계단식 789</t>
  </si>
  <si>
    <t>의자식/     계단식</t>
  </si>
  <si>
    <t>국제경기가능</t>
  </si>
  <si>
    <t>1(14mX4.8m)</t>
  </si>
  <si>
    <t>선수생활관 1동</t>
  </si>
  <si>
    <t>문막읍 동화리 108-2</t>
  </si>
  <si>
    <t>원주양궁장</t>
  </si>
  <si>
    <t>5m</t>
  </si>
  <si>
    <t>철근콘크리트스라브</t>
  </si>
  <si>
    <t>1등급(1998)</t>
  </si>
  <si>
    <t>원주 양궁연습장</t>
  </si>
  <si>
    <t>80cm</t>
  </si>
  <si>
    <t>홍천 양궁훈련장</t>
  </si>
  <si>
    <t>홍천군청</t>
  </si>
  <si>
    <t>영광 승마장</t>
  </si>
  <si>
    <t>영광군청</t>
  </si>
  <si>
    <t>호성동</t>
  </si>
  <si>
    <t>전주 승마장</t>
  </si>
  <si>
    <t>전라북도승마협회()</t>
  </si>
  <si>
    <t>6명</t>
  </si>
  <si>
    <t>전라북도기마경찰대</t>
  </si>
  <si>
    <t>실내,외</t>
  </si>
  <si>
    <t>1(2003)</t>
  </si>
  <si>
    <t>장수 승마장</t>
  </si>
  <si>
    <t>순창군 승마장</t>
  </si>
  <si>
    <t>구미시승마장</t>
  </si>
  <si>
    <t>운주산승마장</t>
  </si>
  <si>
    <t>삼천동 474</t>
  </si>
  <si>
    <t>춘천 승마장</t>
  </si>
  <si>
    <t>춘천시승마협회</t>
  </si>
  <si>
    <t>654백만원</t>
  </si>
  <si>
    <t>기부체납</t>
  </si>
  <si>
    <t>철거후신축</t>
  </si>
  <si>
    <t>영랑호 화랑도
체험장</t>
  </si>
  <si>
    <t>위탁(한민족 전통
 마상무예·격구협회)</t>
  </si>
  <si>
    <t>홍성군
승마체험장</t>
  </si>
  <si>
    <t>홍성군청(축산과)</t>
  </si>
  <si>
    <t>오림동123</t>
  </si>
  <si>
    <t>팔마 골프장</t>
  </si>
  <si>
    <t>690-7251</t>
  </si>
  <si>
    <t>민간위탁
(개인)</t>
  </si>
  <si>
    <t>그라운드골프연습장</t>
  </si>
  <si>
    <t>구례공설운동장내</t>
  </si>
  <si>
    <t>무안스포츠파크
골프연습장</t>
  </si>
  <si>
    <t>762</t>
  </si>
  <si>
    <t>나비 골프연습장</t>
  </si>
  <si>
    <t>위탁
(함평군생활체육회)</t>
  </si>
  <si>
    <t>화산체육관
실내골프연습장</t>
  </si>
  <si>
    <t>화산체육관
나비골프체험장</t>
  </si>
  <si>
    <t>진안고원 골프연습장</t>
  </si>
  <si>
    <t>북면골프연습장</t>
  </si>
  <si>
    <t>시민스포츠센터
골프연습장</t>
  </si>
  <si>
    <t>스포츠센터 부설</t>
  </si>
  <si>
    <t>고성골프랜드</t>
  </si>
  <si>
    <t>거창군립 골프연습장</t>
  </si>
  <si>
    <t>위탁(단체)</t>
  </si>
  <si>
    <t>대병면 회양리 750</t>
  </si>
  <si>
    <t>합천군 골프연습장</t>
  </si>
  <si>
    <t>관광개발사업소(055-930-3762)</t>
  </si>
  <si>
    <t>화동 골프연습장</t>
  </si>
  <si>
    <t>중학교 내</t>
  </si>
  <si>
    <t>화서 골프연습장</t>
  </si>
  <si>
    <t>화령중고등학교내</t>
  </si>
  <si>
    <t>예천 골프연습장
(실외골프연습장)</t>
  </si>
  <si>
    <t>삼국유사교육문화회관
실내 골프연습장</t>
  </si>
  <si>
    <t>장성동 골프연습장</t>
  </si>
  <si>
    <t>간성읍 살리 433</t>
  </si>
  <si>
    <t>영월 골프연습장</t>
  </si>
  <si>
    <t>고성군(680-3664)</t>
  </si>
  <si>
    <t>대화 골프연습장</t>
  </si>
  <si>
    <t>봉평 골프연습장</t>
  </si>
  <si>
    <t>평창 골프연습장</t>
  </si>
  <si>
    <t>사창 골프연습장</t>
  </si>
  <si>
    <t>화천 골프연습장</t>
  </si>
  <si>
    <t>화천군골프협회(위탁)</t>
  </si>
  <si>
    <t>고성군 골프연습장</t>
  </si>
  <si>
    <t>목포시 옥암동 공유수면 매립지</t>
  </si>
  <si>
    <t>목포조정카누경기장</t>
  </si>
  <si>
    <t>전남카누협회(061-283-3310)</t>
  </si>
  <si>
    <t>임대
(전남카누협회)</t>
  </si>
  <si>
    <t>영산호</t>
  </si>
  <si>
    <t>전국대회가능(1987년)</t>
  </si>
  <si>
    <t>장성호조정경기장</t>
  </si>
  <si>
    <t>장성호</t>
  </si>
  <si>
    <t>경남</t>
  </si>
  <si>
    <t>김해 카누경기장</t>
  </si>
  <si>
    <t>경남카누연맹</t>
  </si>
  <si>
    <t>서낙동강</t>
  </si>
  <si>
    <t>강원</t>
  </si>
  <si>
    <t>카누경기장</t>
  </si>
  <si>
    <t>소호 요트장</t>
  </si>
  <si>
    <t>목포 요트마리나</t>
  </si>
  <si>
    <t>3마일</t>
  </si>
  <si>
    <t>부안 변산 요트경기장</t>
  </si>
  <si>
    <t>문화관광과(580-4751)</t>
  </si>
  <si>
    <t>위탁
(전라북도 요트협회)</t>
  </si>
  <si>
    <t>1동 1층</t>
  </si>
  <si>
    <t>1동 5대</t>
  </si>
  <si>
    <t>1동 3층</t>
  </si>
  <si>
    <t>24 m</t>
  </si>
  <si>
    <t>마산 해양레포츠스쿨</t>
  </si>
  <si>
    <t>진해 해양레포츠스쿨</t>
  </si>
  <si>
    <t>통영 해양스포츠센터
요트장</t>
  </si>
  <si>
    <t>반경1.2㎞</t>
  </si>
  <si>
    <t>거제시 요트장</t>
  </si>
  <si>
    <t>위탁
(윈드써핑협회)</t>
  </si>
  <si>
    <t>거제시 요트학교</t>
  </si>
  <si>
    <t>위탁
(거제시요트협회)</t>
  </si>
  <si>
    <t>당항포 요트앤스쿨</t>
  </si>
  <si>
    <t>남해군 요트학교</t>
  </si>
  <si>
    <t>후포 요트장</t>
  </si>
  <si>
    <t>경북체육회</t>
  </si>
  <si>
    <t>사천 요트장</t>
  </si>
  <si>
    <t>www.gangneung.gangwon.kr</t>
  </si>
  <si>
    <t>15마일</t>
  </si>
  <si>
    <t>1 / 60</t>
  </si>
  <si>
    <t>보령 요트경기장</t>
  </si>
  <si>
    <t>보령시문화공보담당관실
(041)930-3258</t>
  </si>
  <si>
    <t>2km</t>
  </si>
  <si>
    <t>50척</t>
  </si>
  <si>
    <t>1동 2층</t>
  </si>
  <si>
    <t>중화산동 산45</t>
  </si>
  <si>
    <t>전주 화산체육관 
빙상경기장</t>
  </si>
  <si>
    <t>전주시 
시설관리공단</t>
  </si>
  <si>
    <t>강릉스피드스케이팅경기장</t>
  </si>
  <si>
    <t>강릉 아이스아레나</t>
  </si>
  <si>
    <t>강릉하키센터</t>
  </si>
  <si>
    <t>관동하키센터</t>
  </si>
  <si>
    <t>쇼트트랙 보조경기장</t>
  </si>
  <si>
    <t>송암동 700-3</t>
  </si>
  <si>
    <t>의암(실내)빙상장</t>
  </si>
  <si>
    <t>4,200백만원</t>
  </si>
  <si>
    <t>교2동 630-20</t>
  </si>
  <si>
    <t>강릉실내 빙상장</t>
  </si>
  <si>
    <t>이순신빙상장</t>
  </si>
  <si>
    <t>강원도
(본청)</t>
  </si>
  <si>
    <t xml:space="preserve">스키점프
경기장
</t>
  </si>
  <si>
    <t>K15
K30
K60
K98
K125</t>
  </si>
  <si>
    <t>15
30
60
98
125</t>
  </si>
  <si>
    <t>408
816
1,632
2,665
3,400</t>
  </si>
  <si>
    <t>천연
잔디</t>
  </si>
  <si>
    <t>국제공인
(FIS)
09.6.30</t>
  </si>
  <si>
    <t>크로스컨트리
경기장</t>
  </si>
  <si>
    <t>국제공인
(FIS)
08.2.26</t>
  </si>
  <si>
    <t>(단위 : ㎡, 백만원, 명)</t>
    <phoneticPr fontId="2" type="noConversion"/>
  </si>
  <si>
    <t>일련번호</t>
    <phoneticPr fontId="2" type="noConversion"/>
  </si>
  <si>
    <t>시도</t>
    <phoneticPr fontId="2" type="noConversion"/>
  </si>
  <si>
    <t>시ㆍ군ㆍ구</t>
    <phoneticPr fontId="2" type="noConversion"/>
  </si>
  <si>
    <t>주소</t>
    <phoneticPr fontId="2" type="noConversion"/>
  </si>
  <si>
    <t>시설명</t>
    <phoneticPr fontId="2" type="noConversion"/>
  </si>
  <si>
    <t>관리주체</t>
    <phoneticPr fontId="2" type="noConversion"/>
  </si>
  <si>
    <t>부지면적</t>
    <phoneticPr fontId="2" type="noConversion"/>
  </si>
  <si>
    <t>건축면적</t>
    <phoneticPr fontId="2" type="noConversion"/>
  </si>
  <si>
    <t>연면적</t>
    <phoneticPr fontId="2" type="noConversion"/>
  </si>
  <si>
    <t>경기장 규모</t>
    <phoneticPr fontId="2" type="noConversion"/>
  </si>
  <si>
    <t>관람석</t>
    <phoneticPr fontId="2" type="noConversion"/>
  </si>
  <si>
    <t>공인등급
(승인연도)</t>
    <phoneticPr fontId="2" type="noConversion"/>
  </si>
  <si>
    <t>준공
연도</t>
    <phoneticPr fontId="2" type="noConversion"/>
  </si>
  <si>
    <t>개보수연도</t>
    <phoneticPr fontId="2" type="noConversion"/>
  </si>
  <si>
    <t>부대시설</t>
    <phoneticPr fontId="2" type="noConversion"/>
  </si>
  <si>
    <t>부대운동시설</t>
    <phoneticPr fontId="2" type="noConversion"/>
  </si>
  <si>
    <t>비고</t>
    <phoneticPr fontId="2" type="noConversion"/>
  </si>
  <si>
    <t>트랙</t>
    <phoneticPr fontId="2" type="noConversion"/>
  </si>
  <si>
    <t>경기시설</t>
    <phoneticPr fontId="2" type="noConversion"/>
  </si>
  <si>
    <t>좌석수</t>
    <phoneticPr fontId="2" type="noConversion"/>
  </si>
  <si>
    <t>수용
인원</t>
    <phoneticPr fontId="2" type="noConversion"/>
  </si>
  <si>
    <t>좌석
형태</t>
    <phoneticPr fontId="2" type="noConversion"/>
  </si>
  <si>
    <t>1차</t>
    <phoneticPr fontId="2" type="noConversion"/>
  </si>
  <si>
    <t>2차</t>
    <phoneticPr fontId="2" type="noConversion"/>
  </si>
  <si>
    <t>전광판</t>
    <phoneticPr fontId="2" type="noConversion"/>
  </si>
  <si>
    <t>조명탑</t>
    <phoneticPr fontId="2" type="noConversion"/>
  </si>
  <si>
    <t>기타</t>
    <phoneticPr fontId="2" type="noConversion"/>
  </si>
  <si>
    <t>종목1</t>
    <phoneticPr fontId="2" type="noConversion"/>
  </si>
  <si>
    <t>종목2</t>
    <phoneticPr fontId="2" type="noConversion"/>
  </si>
  <si>
    <t>경기트랙</t>
    <phoneticPr fontId="2" type="noConversion"/>
  </si>
  <si>
    <t>실내훈련장</t>
    <phoneticPr fontId="2" type="noConversion"/>
  </si>
  <si>
    <t>표고차</t>
    <phoneticPr fontId="2" type="noConversion"/>
  </si>
  <si>
    <t>평균경사</t>
    <phoneticPr fontId="2" type="noConversion"/>
  </si>
  <si>
    <t>커브수</t>
    <phoneticPr fontId="2" type="noConversion"/>
  </si>
  <si>
    <t>스타트하우스</t>
    <phoneticPr fontId="2" type="noConversion"/>
  </si>
  <si>
    <t>피니쉬하우스</t>
    <phoneticPr fontId="2" type="noConversion"/>
  </si>
  <si>
    <t>장비운반도로</t>
    <phoneticPr fontId="2" type="noConversion"/>
  </si>
  <si>
    <t>트랙관리도로</t>
    <phoneticPr fontId="2" type="noConversion"/>
  </si>
  <si>
    <t>개소수</t>
    <phoneticPr fontId="2" type="noConversion"/>
  </si>
  <si>
    <t>설치비</t>
    <phoneticPr fontId="2" type="noConversion"/>
  </si>
  <si>
    <t>조도</t>
    <phoneticPr fontId="2" type="noConversion"/>
  </si>
  <si>
    <t>종목</t>
    <phoneticPr fontId="2" type="noConversion"/>
  </si>
  <si>
    <t>면수</t>
    <phoneticPr fontId="2" type="noConversion"/>
  </si>
  <si>
    <t>면적</t>
    <phoneticPr fontId="2" type="noConversion"/>
  </si>
  <si>
    <t>시설구성</t>
    <phoneticPr fontId="2" type="noConversion"/>
  </si>
  <si>
    <t>관리운영</t>
    <phoneticPr fontId="2" type="noConversion"/>
  </si>
  <si>
    <t>소  계</t>
    <phoneticPr fontId="2" type="noConversion"/>
  </si>
  <si>
    <t>1개소</t>
    <phoneticPr fontId="2" type="noConversion"/>
  </si>
  <si>
    <t>함평스포츠텔
(다목적합숙소)</t>
  </si>
  <si>
    <t>황룡강변생활체육공원
풋살장</t>
  </si>
  <si>
    <t>황룡강변생활체육공원
족구장</t>
  </si>
  <si>
    <t>황룡강변생활체육공원
배구장</t>
  </si>
  <si>
    <t>삼계풋살장</t>
  </si>
  <si>
    <t>홍길동테마파크 풋살장</t>
  </si>
  <si>
    <t>장성파크골프장</t>
  </si>
  <si>
    <t>장성그라운드골프장</t>
  </si>
  <si>
    <t>전주
시설관리공단</t>
  </si>
  <si>
    <t>장애인 론볼장</t>
  </si>
  <si>
    <t>진안고원 역도훈련장</t>
  </si>
  <si>
    <t>산악자전거
트레이닝센터</t>
  </si>
  <si>
    <t>삼천포 종합
운동장 내</t>
  </si>
  <si>
    <t>양산종합
운동장내</t>
  </si>
  <si>
    <t>위탁
(함안군탁구협희)</t>
  </si>
  <si>
    <t>반곡동 풋살구장 및 족구장</t>
  </si>
  <si>
    <t>흥양천변 풋살구장</t>
  </si>
  <si>
    <t>상지여중고 농구장</t>
  </si>
  <si>
    <t>도계풋살경기장</t>
  </si>
  <si>
    <t>위탁
횡성군족구연합회</t>
  </si>
  <si>
    <t>영월파크골프장</t>
  </si>
  <si>
    <t>북평 파크 골프장</t>
  </si>
  <si>
    <t>북평그라운드 골프장</t>
  </si>
  <si>
    <t>갈말풋살장</t>
  </si>
  <si>
    <t>거례 레포츠타운 접안시설</t>
  </si>
  <si>
    <t>붕어섬 풋살장</t>
  </si>
  <si>
    <t>마운딩</t>
  </si>
  <si>
    <t>붕어섬 족구장</t>
  </si>
  <si>
    <t>산양리 풋살장</t>
  </si>
  <si>
    <t>사내 체육공원 풋살장</t>
  </si>
  <si>
    <t>귀둔리다목적경기장</t>
  </si>
  <si>
    <t>서화리 풋살장</t>
  </si>
  <si>
    <t>용대리 풋살장</t>
  </si>
  <si>
    <t>보령족구장(6면)</t>
  </si>
  <si>
    <t>보령종합체육관내 위치</t>
  </si>
  <si>
    <t>풋살장, 족구장, 
야구연습장</t>
  </si>
  <si>
    <t>북구 청소년회관</t>
  </si>
  <si>
    <t>21-4. 봅슬레이, 루지, 스켈레톤경기장</t>
    <phoneticPr fontId="2" type="noConversion"/>
  </si>
  <si>
    <t>21. 설상경기장
   - 스키점프장
   - 바이애슬론경기장
   - 크로스컨트리경기장
   - 봅슬레이, 루지, 스켈레톤경기장</t>
    <phoneticPr fontId="2" type="noConversion"/>
  </si>
  <si>
    <t xml:space="preserve">
ㆍ 길이 90m, 120m 또는 이와 유사한 규격(스키점프 경기 가능)
ㆍ 3.25km와 2km지점에 컷오프를 갖춘 하나의 4km 주로로 구성
ㆍ 5km×3코스=15km 또는 이와 유사한 규격(크로스컨트리 경기 가능)
ㆍ 길이 1,200~1,650m 트랙을 갖춘 규격(1,200m 경사로)</t>
    <phoneticPr fontId="2" type="noConversion"/>
  </si>
  <si>
    <t>4개소</t>
  </si>
  <si>
    <t>1,468m
(폭8m)</t>
  </si>
  <si>
    <t>1,657m
(폭4m)</t>
  </si>
  <si>
    <t>바이애슬론
경기장</t>
  </si>
  <si>
    <t>4,500
(30사로)</t>
  </si>
  <si>
    <t>국제공인
(IBU)
08.12.1</t>
  </si>
  <si>
    <t>1,300백만원</t>
  </si>
  <si>
    <t>우레탄</t>
    <phoneticPr fontId="2" type="noConversion"/>
  </si>
  <si>
    <t>인조잔디</t>
    <phoneticPr fontId="2" type="noConversion"/>
  </si>
  <si>
    <t>토사</t>
    <phoneticPr fontId="2" type="noConversion"/>
  </si>
  <si>
    <t>화천군</t>
    <phoneticPr fontId="2" type="noConversion"/>
  </si>
  <si>
    <t>사내체육공원</t>
    <phoneticPr fontId="2" type="noConversion"/>
  </si>
  <si>
    <t>동해시</t>
    <phoneticPr fontId="2" type="noConversion"/>
  </si>
  <si>
    <t>태장체육단지 내 야구장</t>
    <phoneticPr fontId="2" type="noConversion"/>
  </si>
  <si>
    <t>동해동트는야구장</t>
    <phoneticPr fontId="2" type="noConversion"/>
  </si>
  <si>
    <t>동해시 야구연합회</t>
    <phoneticPr fontId="2" type="noConversion"/>
  </si>
  <si>
    <t>횡성군</t>
    <phoneticPr fontId="2" type="noConversion"/>
  </si>
  <si>
    <t>횡성 베이스볼 테마파크</t>
    <phoneticPr fontId="2" type="noConversion"/>
  </si>
  <si>
    <t>인조</t>
    <phoneticPr fontId="2" type="noConversion"/>
  </si>
  <si>
    <t>인조 및 천연</t>
    <phoneticPr fontId="2" type="noConversion"/>
  </si>
  <si>
    <t>20×15×6.9m</t>
  </si>
  <si>
    <t>토마토수영장</t>
  </si>
  <si>
    <t>연무정</t>
  </si>
  <si>
    <t>소유권이전</t>
  </si>
  <si>
    <t>위탁
(강원도개발공사)</t>
  </si>
  <si>
    <t>관리위탁</t>
  </si>
  <si>
    <t>위탁
(가톨릭관동대)</t>
  </si>
  <si>
    <t>위탁
(강릉영동대)</t>
  </si>
  <si>
    <t>베니직하우스
스키점프타워
심판실
축구장
SMS기계실
-관리위탁</t>
  </si>
  <si>
    <t>운영본부
사격장
경기코스
조명시설
주차장
-관리위탁</t>
  </si>
  <si>
    <t>운영본부
경기코스
조명시설
주차장
-관리위탁</t>
  </si>
  <si>
    <t>대관령면 솔봉로 470</t>
  </si>
  <si>
    <t>올림픽 슬라이딩센터</t>
  </si>
  <si>
    <t>1,857m</t>
  </si>
  <si>
    <t>161m</t>
  </si>
  <si>
    <t>117m</t>
  </si>
  <si>
    <t>16개소</t>
  </si>
  <si>
    <t>루지 트랙 인증(2017.1.27.), 봅슬레이&amp;스켈레톤 트랙 인증(2017.8.31.)</t>
  </si>
  <si>
    <t>태장체육단지 다목적 구장(풋살, 족구)</t>
  </si>
  <si>
    <t>종합운동장 볼더링</t>
  </si>
  <si>
    <t>태백종합운동장
풋살경기장</t>
  </si>
  <si>
    <t>태백시족구경기장</t>
  </si>
  <si>
    <t>횡성파크골프장</t>
  </si>
  <si>
    <t>둔내파크골프장</t>
  </si>
  <si>
    <t>영월볼링장</t>
  </si>
  <si>
    <t>14레인</t>
  </si>
  <si>
    <t>화천 생활체육공원 파크골프장</t>
  </si>
  <si>
    <t>관리주체 변경</t>
  </si>
  <si>
    <t>인제파크골프장</t>
  </si>
  <si>
    <t>운정건강공원</t>
  </si>
  <si>
    <t>양주시설관리공단</t>
  </si>
  <si>
    <t>양평종합운동장</t>
  </si>
  <si>
    <t>주경기장, 보조경기장, 보조트랙, 인라인스케이트장, 볼링장, 족구장2</t>
  </si>
  <si>
    <t>천연잔디</t>
    <phoneticPr fontId="2" type="noConversion"/>
  </si>
  <si>
    <t>팀업캠퍼스 축구장</t>
  </si>
  <si>
    <t>민간위탁
(SCG스포츠아카데미)</t>
  </si>
  <si>
    <t>복합시설</t>
  </si>
  <si>
    <t>와 스타디움
보조구장</t>
  </si>
  <si>
    <t>하길근린공원 축구장</t>
  </si>
  <si>
    <t>도원체육공원 축구장</t>
  </si>
  <si>
    <t>화성시청 축구장</t>
  </si>
  <si>
    <t>주차장</t>
  </si>
  <si>
    <t>매송체육공원 축구장</t>
  </si>
  <si>
    <t>마도근린공원 축구장</t>
  </si>
  <si>
    <t>한화바이오밸리 축구장</t>
  </si>
  <si>
    <t>장안2첨단산업단지 2호공원
축구장</t>
  </si>
  <si>
    <t>장안남산체육공원 축구장</t>
  </si>
  <si>
    <t>동탄2 제3호체육공원 축구장</t>
  </si>
  <si>
    <t>다람산근린공원 축구장</t>
  </si>
  <si>
    <t>동탄센트럴파크 축구장</t>
  </si>
  <si>
    <t>예당임시체육시설 축구장</t>
  </si>
  <si>
    <t>큰재봉공원 축구장</t>
  </si>
  <si>
    <t>동학산체육공원(11호) 축구장</t>
  </si>
  <si>
    <t>인곡1저류지 축구장</t>
  </si>
  <si>
    <t>동탄2 제8호공원 체육공원
축구장</t>
  </si>
  <si>
    <t>안양새물공원 축구장</t>
  </si>
  <si>
    <t>서조체육시설 다목적구장</t>
  </si>
  <si>
    <t>야구장 겸용</t>
  </si>
  <si>
    <t>포승레포츠공원
축구장</t>
  </si>
  <si>
    <t>파주스타디움 주경기장</t>
  </si>
  <si>
    <t>운정건강공원 축구장</t>
  </si>
  <si>
    <t>조남동간이축구장</t>
  </si>
  <si>
    <t>청미천축구장</t>
  </si>
  <si>
    <t>2018년 준공</t>
  </si>
  <si>
    <t>신천생활체육공원 축구장</t>
  </si>
  <si>
    <t>장흥생활체육공원 축구장</t>
  </si>
  <si>
    <t>광적생활체육공원 축구장</t>
  </si>
  <si>
    <t>백석생활체육공원 축구장</t>
  </si>
  <si>
    <t>옥정체육공원 축구장</t>
  </si>
  <si>
    <t>안성맞춤C구장</t>
  </si>
  <si>
    <t>위탁
(미양면)</t>
  </si>
  <si>
    <t>자원회수시설 내</t>
  </si>
  <si>
    <t>양평종합운동장 축구장</t>
  </si>
  <si>
    <t>양평종합운동장에 포함</t>
  </si>
  <si>
    <t>양평종합운동장 보조구장</t>
  </si>
  <si>
    <t>팀업캠퍼스 야구장</t>
  </si>
  <si>
    <t>사회동호인야구장</t>
  </si>
  <si>
    <t>YMCA 수원시지부</t>
  </si>
  <si>
    <t>기흥구리틀야구장</t>
  </si>
  <si>
    <t>기흥구청</t>
  </si>
  <si>
    <t>2017년말 관리전환에
따른 시설 추가</t>
  </si>
  <si>
    <t>유소년야구장</t>
  </si>
  <si>
    <t>비봉체육공원</t>
  </si>
  <si>
    <t>리틀야구장 4, 주니어야구장 3, 여성야구장 1면</t>
  </si>
  <si>
    <t>비봉인공습지</t>
  </si>
  <si>
    <t>용수교둔치</t>
  </si>
  <si>
    <t>예당임시체육시설</t>
  </si>
  <si>
    <t>2018년 개보수
(마사토→인조잔디)</t>
  </si>
  <si>
    <t>양평군 야구장(1)</t>
  </si>
  <si>
    <t>양평군 야구장(2)</t>
  </si>
  <si>
    <t>사회인 야구장</t>
  </si>
  <si>
    <t>동백산오름공원 테니스장</t>
  </si>
  <si>
    <t xml:space="preserve">명칭변경              </t>
  </si>
  <si>
    <t>기흥테니스장</t>
  </si>
  <si>
    <t>골드CC 시립테니스장</t>
  </si>
  <si>
    <t>인조잔디(4)      하드코트(6)</t>
  </si>
  <si>
    <t>성복배수지 테니스장</t>
  </si>
  <si>
    <t>신남동 동네체육시설</t>
  </si>
  <si>
    <t>남양동 테니스협회</t>
  </si>
  <si>
    <t>남양 테니스장</t>
  </si>
  <si>
    <t>탄성코드(에폭시)</t>
  </si>
  <si>
    <t>진안공공지</t>
  </si>
  <si>
    <t>해피트리공원</t>
  </si>
  <si>
    <t>동학산14호 공원</t>
  </si>
  <si>
    <t>양감면</t>
  </si>
  <si>
    <t>안양새물공원 테니스장</t>
  </si>
  <si>
    <t>서조체육시설 테니스장</t>
  </si>
  <si>
    <t>호원실내테니스장</t>
  </si>
  <si>
    <t>거모동 테니스장</t>
  </si>
  <si>
    <t>관리대행
(구리도시공사)</t>
  </si>
  <si>
    <t>하드코트 12
클레이  3
인조잔디 2</t>
  </si>
  <si>
    <t>하드코트,인조잔디</t>
  </si>
  <si>
    <t>2016
(2018증설)</t>
  </si>
  <si>
    <t>포천종합운동장 부지 내 위치</t>
  </si>
  <si>
    <t>별향공원</t>
  </si>
  <si>
    <t>매송안보테마공원
실내체육관</t>
  </si>
  <si>
    <t>신곡실내배드민턴장</t>
  </si>
  <si>
    <t>양주실내체육관</t>
  </si>
  <si>
    <t>개군 배드민턴장</t>
  </si>
  <si>
    <t>양서 탁구장</t>
  </si>
  <si>
    <t>탈의실, 샤워실, 스포츠용품점 등</t>
  </si>
  <si>
    <t>2018~2020년 위수탁 협약 체결시 면적 일부 변경</t>
  </si>
  <si>
    <t>남사스포츠센터</t>
  </si>
  <si>
    <t>헬스, 체육실, 스피닝룸, 스쿼시장, 스크린골프연습장</t>
  </si>
  <si>
    <t>복사골스포츠센터</t>
  </si>
  <si>
    <t>25m×12.5m
5레인</t>
  </si>
  <si>
    <t>에어로빅,요가등</t>
  </si>
  <si>
    <t>조례변경으로 공공체육시설 추가</t>
  </si>
  <si>
    <t>동탄중앙어울림센터</t>
  </si>
  <si>
    <t>체력단련실, 사무실</t>
  </si>
  <si>
    <t>화성남부국민체육센터</t>
  </si>
  <si>
    <t>25(6레인)</t>
  </si>
  <si>
    <t>사무실, 다목적실</t>
  </si>
  <si>
    <t>동탄복합문화센터</t>
  </si>
  <si>
    <t>25X20(8레인)</t>
  </si>
  <si>
    <t>헬스장, 에어로빅장, 다목적실, 사무실</t>
  </si>
  <si>
    <t>그린환경센터 
주민편익시설</t>
  </si>
  <si>
    <t>25X13(5레인)</t>
  </si>
  <si>
    <t>어린이놀이시설, 암벽, 스킨스쿠버장, 탁구장, 댄스실, 헬스장, 사무실</t>
  </si>
  <si>
    <t>한국노총화성지역지부</t>
  </si>
  <si>
    <t>다목적홀, 헬스장, 건강교육장, 사무실, 탁구교육장</t>
  </si>
  <si>
    <t>화성시여성가족재단</t>
  </si>
  <si>
    <t>50m(8레인)</t>
  </si>
  <si>
    <t>탈의실, 요가실, 스피닝실, 에어로빅실, 헬스장, 샤워실, 주차장 , 사무실</t>
  </si>
  <si>
    <t>운정다목적체육관</t>
  </si>
  <si>
    <t>위탁
[에스엠스포츠]</t>
  </si>
  <si>
    <t>25m(6레인
18m(4레인)</t>
  </si>
  <si>
    <t>다니체육관</t>
  </si>
  <si>
    <t>배드민턴, 탁구 등</t>
  </si>
  <si>
    <t>노을체육관</t>
  </si>
  <si>
    <t>39.70x20.00</t>
  </si>
  <si>
    <t>농구, 배드민턴, 프리테니스</t>
  </si>
  <si>
    <t>다목적체육관, 게이트볼장,태권도장,샤워장,탈의실.
사무실</t>
  </si>
  <si>
    <t>통진문화회관</t>
  </si>
  <si>
    <t>4레인(25m), 
4레인(15m)</t>
  </si>
  <si>
    <t>사무실,샤워실,탈의실,GX룸헬스장,찜질방</t>
  </si>
  <si>
    <t>군포국민체육센터</t>
  </si>
  <si>
    <t>6.1X13.4m 6면</t>
  </si>
  <si>
    <t>배드민턴, 탁구, 헬스, 농구, 스피닝 등</t>
  </si>
  <si>
    <t>6레인(25m), 유아풀</t>
  </si>
  <si>
    <t>GX룸, 샤워실, 탈의실, 사무실 다목적실 등</t>
  </si>
  <si>
    <t>구리시 멀티스포츠센터</t>
  </si>
  <si>
    <t>32m x 23m</t>
  </si>
  <si>
    <t>탁구, 요가, 줌바댄스</t>
  </si>
  <si>
    <t>5레인(50m)
4레인(25m)</t>
  </si>
  <si>
    <t>샤워실, 탈의실, 사무실, 
소매점 등</t>
  </si>
  <si>
    <t>팀업캠퍼스 게이트볼장</t>
  </si>
  <si>
    <t>은데미공원 게이트볼장</t>
  </si>
  <si>
    <t>2017리모델링</t>
  </si>
  <si>
    <t>비가림</t>
  </si>
  <si>
    <t>지붕</t>
  </si>
  <si>
    <t>사강리 게이트볼장</t>
  </si>
  <si>
    <t>송산면</t>
  </si>
  <si>
    <t>비봉고 앞 게이트볼장</t>
  </si>
  <si>
    <t>나눔공원 게이트볼장</t>
  </si>
  <si>
    <t>구장리 복지회관 게이트볼장</t>
  </si>
  <si>
    <t>팔탄면</t>
  </si>
  <si>
    <t>노을공원 게이트볼장</t>
  </si>
  <si>
    <t>야목리 게이트볼장</t>
  </si>
  <si>
    <t>매송면</t>
  </si>
  <si>
    <t>천천리 가로공원 게이트볼장</t>
  </si>
  <si>
    <t>비봉고가아래 게이트볼장</t>
  </si>
  <si>
    <t>노작공원 게이트볼장</t>
  </si>
  <si>
    <t>죽전공원 게이트볼장</t>
  </si>
  <si>
    <t>용소리 게이트볼장</t>
  </si>
  <si>
    <t>용현1호공원 게이트볼장</t>
  </si>
  <si>
    <t>화산동 게이트볼장</t>
  </si>
  <si>
    <t>남양3호공원 게이트볼장</t>
  </si>
  <si>
    <t>남양읍</t>
  </si>
  <si>
    <t>풀무골 게이트볼장</t>
  </si>
  <si>
    <t>정남 공공하수처리시설 게이트볼장</t>
  </si>
  <si>
    <t>화성시 상하수도사업소</t>
  </si>
  <si>
    <t>매송체육공원</t>
  </si>
  <si>
    <t>장안남산체육공원 게이트볼장</t>
  </si>
  <si>
    <t>너른공원 게이트볼장</t>
  </si>
  <si>
    <t>22x19</t>
  </si>
  <si>
    <t>위탁
(게이트볼생활체육연합회)</t>
  </si>
  <si>
    <t>송말2리게이트볼장</t>
  </si>
  <si>
    <t>2018준공</t>
  </si>
  <si>
    <t>증포동 게이트볼장</t>
  </si>
  <si>
    <t>2018 신설</t>
  </si>
  <si>
    <t>용면리게이트볼장</t>
  </si>
  <si>
    <t>미사 게이트볼장</t>
  </si>
  <si>
    <t>운산리 게이트볼장</t>
  </si>
  <si>
    <t>성동리 게이트볼장</t>
  </si>
  <si>
    <t>고양백석체육
센터내</t>
  </si>
  <si>
    <t>2018 준공</t>
  </si>
  <si>
    <t>복사골스포츠센터 내</t>
  </si>
  <si>
    <t>근로자복지관 내</t>
  </si>
  <si>
    <t>모두누림센터 내</t>
  </si>
  <si>
    <t>동탄중앙어울림센터 내</t>
  </si>
  <si>
    <t>별내커뮤니티센터 수영장</t>
  </si>
  <si>
    <t>커뮤니티센터 내</t>
  </si>
  <si>
    <t>운정다목적체육관 수영장</t>
  </si>
  <si>
    <t>25
18</t>
  </si>
  <si>
    <t>군포국민체육센터 수영장</t>
  </si>
  <si>
    <t>부천체육관
인라인장</t>
  </si>
  <si>
    <t>하나어린이공원 
인라인스케이트장</t>
  </si>
  <si>
    <t>비봉 인라인스케이트장</t>
  </si>
  <si>
    <t>개나리공원 인라인스케이트장</t>
  </si>
  <si>
    <t>하늘빛공원 인라인스케이트장</t>
  </si>
  <si>
    <t>슬기샘공원(동탄4호) 
인라인스케이트장</t>
  </si>
  <si>
    <t>장안남산체육공원 
인라인스케이트장</t>
  </si>
  <si>
    <t>양평종합운동장 
롤러스케이트장</t>
  </si>
  <si>
    <t>경기도
사격테마파크</t>
  </si>
  <si>
    <t>화성호 가축분뇨공공처리시설</t>
  </si>
  <si>
    <t>화산정</t>
  </si>
  <si>
    <t>천마정</t>
  </si>
  <si>
    <t>2002
(2018증설)</t>
  </si>
  <si>
    <t>주차장 및 진입로 증설</t>
  </si>
  <si>
    <t>가평보납정</t>
  </si>
  <si>
    <t>위탁
(가평군궁도협회)</t>
  </si>
  <si>
    <t>고대정</t>
  </si>
  <si>
    <t>2018. 05. 21.(준공)</t>
  </si>
  <si>
    <t>팀업캠퍼스 풋살장</t>
  </si>
  <si>
    <t>팀업캠퍼스 
야외 배드민턴장</t>
  </si>
  <si>
    <t>센트럴파크 인공암장</t>
  </si>
  <si>
    <t>향남 펜싱경기장</t>
  </si>
  <si>
    <t>동탄2 제3호공원 론볼장</t>
  </si>
  <si>
    <t>노작공원 볼컬링장</t>
  </si>
  <si>
    <t>송산 그라운드골프장</t>
  </si>
  <si>
    <t>안양새물공원 풋살장</t>
  </si>
  <si>
    <t>안양새물공원 족구장</t>
  </si>
  <si>
    <t>컬링경기장</t>
  </si>
  <si>
    <t>무지랭이풋살장</t>
  </si>
  <si>
    <t>구리왕숙체육공원
풋살장</t>
  </si>
  <si>
    <t>왕숙천 족구장</t>
  </si>
  <si>
    <t>수택 그라운드골프
연습장</t>
  </si>
  <si>
    <t>토평 그라운드골프
연습장</t>
  </si>
  <si>
    <t>왕숙천 파크골프
연습장</t>
  </si>
  <si>
    <t>구리시 멀티스포츠센터 볼링장</t>
  </si>
  <si>
    <t>16레인</t>
  </si>
  <si>
    <t xml:space="preserve">구리시 멀티스포츠센터 스쿼시장 </t>
  </si>
  <si>
    <t>선단동족구장</t>
  </si>
  <si>
    <t>포천탁구장</t>
  </si>
  <si>
    <t>포천종합운동장 부지내</t>
  </si>
  <si>
    <t>양평파크골프장</t>
  </si>
  <si>
    <t>총81홀,강상체육공원내 위치</t>
  </si>
  <si>
    <t>양평종합운동장 볼링장</t>
  </si>
  <si>
    <t>밀양종합운동장</t>
  </si>
  <si>
    <t>밀양시시설관리공단
(위탁)</t>
  </si>
  <si>
    <t>하동군
(문화체육과)</t>
  </si>
  <si>
    <t>호계주민운동장 축구장</t>
  </si>
  <si>
    <t>밀양종합운동장
보조경기장</t>
  </si>
  <si>
    <t>밀양스포츠센터 부속시설로 부지면적 제외</t>
  </si>
  <si>
    <t>어곡산업단지근린공원</t>
  </si>
  <si>
    <t>가산수변공원</t>
  </si>
  <si>
    <t>가야진사공원</t>
  </si>
  <si>
    <t>칠원읍 공설운동장</t>
  </si>
  <si>
    <t>인조잔디(2016년 설치)</t>
  </si>
  <si>
    <t>덕산체육공원 축구장</t>
  </si>
  <si>
    <t>군민체육공원다목적잔디광장</t>
  </si>
  <si>
    <t>산양스포츠파크내</t>
  </si>
  <si>
    <t>곤양하수처리장 내 테니스장</t>
  </si>
  <si>
    <t>하수도사업소 내 테니스장</t>
  </si>
  <si>
    <t>사천시청 내 테니스장</t>
  </si>
  <si>
    <t>한림면</t>
  </si>
  <si>
    <t>밀양스포츠센터 부속
테니스장</t>
  </si>
  <si>
    <t>밀양종합운동장
부속테니스장</t>
  </si>
  <si>
    <t>고성군 스포츠타운 테니스장</t>
  </si>
  <si>
    <t>김해시복지재단</t>
  </si>
  <si>
    <t>김해운동장 부설</t>
  </si>
  <si>
    <t>밀양스포츠센터</t>
  </si>
  <si>
    <t>국민체육센터 부지내</t>
  </si>
  <si>
    <t>사무실,  휴게실</t>
  </si>
  <si>
    <t xml:space="preserve">복싱장, 에어로빅장 </t>
  </si>
  <si>
    <t>신안탁구장</t>
  </si>
  <si>
    <t>단성탁구장</t>
  </si>
  <si>
    <t>명칭변경</t>
  </si>
  <si>
    <t>김해시게이트볼장</t>
  </si>
  <si>
    <t>주촌다목적게이트볼장</t>
  </si>
  <si>
    <t>주촌면</t>
  </si>
  <si>
    <t>동면상동체육공원 게이트볼장</t>
  </si>
  <si>
    <t>동면</t>
  </si>
  <si>
    <t>원동서룡 게이트볼장</t>
  </si>
  <si>
    <t>원동면</t>
  </si>
  <si>
    <t>변경</t>
  </si>
  <si>
    <t>안의실내게이트볼장</t>
  </si>
  <si>
    <t>남상면 전천후 게이트볼장</t>
  </si>
  <si>
    <t>17*19</t>
  </si>
  <si>
    <t>고제면 전천후 게이트볼장</t>
  </si>
  <si>
    <t>마산합포스포츠센터 수영장</t>
  </si>
  <si>
    <t>코오롱글러벌㈜ 스포렉스</t>
  </si>
  <si>
    <t>김해서부문화센터
수영장</t>
  </si>
  <si>
    <t>150(수영장 최대수용인원)</t>
  </si>
  <si>
    <t>밀양스포츠센터
수영장</t>
  </si>
  <si>
    <t>거제시체육회
(위탁)</t>
  </si>
  <si>
    <t>분성체육공원 축구장</t>
  </si>
  <si>
    <t>추가(분류기준미달 규모)</t>
  </si>
  <si>
    <t>남부체육공원 족구장</t>
  </si>
  <si>
    <t>님부체육공원 풋살장</t>
  </si>
  <si>
    <t>덕산체육공원 족구장</t>
  </si>
  <si>
    <t>생비량 풋살장</t>
  </si>
  <si>
    <t>신등 풋살장</t>
  </si>
  <si>
    <t>차황 족구장</t>
  </si>
  <si>
    <t>삼장 그라운드골프장</t>
  </si>
  <si>
    <t>경북육상실내훈련장(돔)</t>
  </si>
  <si>
    <t>시트형탄성</t>
  </si>
  <si>
    <t>덕산체육공원</t>
  </si>
  <si>
    <t>석적체육공원</t>
  </si>
  <si>
    <t>죽변운동장
인조잔디운동장</t>
  </si>
  <si>
    <t>백암다목적운동장
인조잔디축구장</t>
  </si>
  <si>
    <t>백암다목적운동장
천연잔디축구장</t>
  </si>
  <si>
    <t>연호생활체육공원
인조잔디축구장</t>
  </si>
  <si>
    <t>포항야구장</t>
  </si>
  <si>
    <t>곡강야구장</t>
  </si>
  <si>
    <t>경북야구협회</t>
  </si>
  <si>
    <t>포항생활야구장</t>
  </si>
  <si>
    <t>경주생활체육공원
야구장</t>
  </si>
  <si>
    <t>경주베이스볼파크2구장</t>
  </si>
  <si>
    <t>생활체육공원
제1야구장</t>
  </si>
  <si>
    <t>위탁
(안동시야구연합회)</t>
  </si>
  <si>
    <t>생활체육공원
제2야구장</t>
  </si>
  <si>
    <t>생활체육공원
제3야구장</t>
  </si>
  <si>
    <t>낙동강 체육공원 야구장</t>
  </si>
  <si>
    <t>강변 야구장</t>
  </si>
  <si>
    <t>동락공원 야구장</t>
  </si>
  <si>
    <t>영주시민야구장</t>
  </si>
  <si>
    <t>영천야구장</t>
  </si>
  <si>
    <t>영천시
(영천시야구연합회)</t>
  </si>
  <si>
    <t>상주시 간이야구장</t>
  </si>
  <si>
    <t>삼국유사 사회인 야구장</t>
  </si>
  <si>
    <t>위탁
(군위군야구소프트협회)</t>
  </si>
  <si>
    <t>의성 생활체육 야구장</t>
  </si>
  <si>
    <t>위탁
(의성군야구연합회)</t>
  </si>
  <si>
    <t>영해생활체육공원
인조잔디 야구장</t>
  </si>
  <si>
    <t>청도베이스볼파크(1구장)</t>
  </si>
  <si>
    <t>청도베이스볼파크(2구장)</t>
  </si>
  <si>
    <t>청도베이스볼파크(3구장)</t>
  </si>
  <si>
    <t>고령생활체육공원야구장</t>
  </si>
  <si>
    <t>위탁
(고령군야구연합회)</t>
  </si>
  <si>
    <t>3면, 리틀야구장 1면</t>
  </si>
  <si>
    <t>선남면 강변야구장</t>
  </si>
  <si>
    <t>성주군생활체육회</t>
  </si>
  <si>
    <t>기산죽전 체육시설</t>
  </si>
  <si>
    <t>포남야구장</t>
  </si>
  <si>
    <t>예천생활체육야구장</t>
  </si>
  <si>
    <t>위탁
(예천군야구연합회)</t>
  </si>
  <si>
    <t>죽변야구장</t>
  </si>
  <si>
    <t>체육진흥사업소</t>
  </si>
  <si>
    <t>다산테니스장</t>
  </si>
  <si>
    <t>17년 리모델링</t>
  </si>
  <si>
    <t>연호생활체육공원
테니스장</t>
  </si>
  <si>
    <t>18년 신설</t>
  </si>
  <si>
    <t>천부테니스장</t>
  </si>
  <si>
    <t>상주시실내체육관(구관)</t>
  </si>
  <si>
    <t>상주시
(새마을체육과)</t>
  </si>
  <si>
    <t>상주시실내체육관(신관)</t>
  </si>
  <si>
    <t>청송 국민체육센터</t>
  </si>
  <si>
    <t>현포생활체육시설</t>
  </si>
  <si>
    <t>시니어스포츠파크</t>
  </si>
  <si>
    <t>36×27.6m</t>
  </si>
  <si>
    <t>예천국민체육센터</t>
  </si>
  <si>
    <t>28.2×50.4</t>
  </si>
  <si>
    <t>게이트볼장, 체력단련실 등</t>
  </si>
  <si>
    <t>울진국민체육센터</t>
  </si>
  <si>
    <t>45×27</t>
  </si>
  <si>
    <t>25m×6레인
15m×2레인</t>
  </si>
  <si>
    <t>시니어스포츠파크 게이트볼장</t>
  </si>
  <si>
    <t>구미시고아읍
게이트볼분회</t>
  </si>
  <si>
    <t>25x19.8x5.55m</t>
  </si>
  <si>
    <t>문수면 대양리 게이트볼장</t>
  </si>
  <si>
    <t>문수면 게이트볼회</t>
  </si>
  <si>
    <t>19x22</t>
  </si>
  <si>
    <t>예천 실내게이트볼장</t>
  </si>
  <si>
    <t>사무실,체력단련실 등</t>
  </si>
  <si>
    <t>월변게이트볼장</t>
  </si>
  <si>
    <t>22mx17m</t>
  </si>
  <si>
    <t>2018년
비가림 설치</t>
  </si>
  <si>
    <t>평해게이트볼장</t>
  </si>
  <si>
    <t>2017년
비가림 설치</t>
  </si>
  <si>
    <t>금강송게이트볼장</t>
  </si>
  <si>
    <t>20mx15m</t>
  </si>
  <si>
    <t>매화게이트볼장</t>
  </si>
  <si>
    <t>구산게이트볼장</t>
  </si>
  <si>
    <t>27mx22m</t>
  </si>
  <si>
    <t>온정게이트볼장</t>
  </si>
  <si>
    <t>죽변게이트볼장</t>
  </si>
  <si>
    <t>25mx20m</t>
  </si>
  <si>
    <t>후포게이트볼장</t>
  </si>
  <si>
    <t>20mx13.5m</t>
  </si>
  <si>
    <t>영주실내수영장</t>
  </si>
  <si>
    <t>경산수영장</t>
  </si>
  <si>
    <t>울진국민체육센터
수영장</t>
  </si>
  <si>
    <t>상주국제승마장</t>
  </si>
  <si>
    <t>상주시
(국제승마장관리사업소)</t>
  </si>
  <si>
    <t>15
10
37
27</t>
  </si>
  <si>
    <t>12
5</t>
  </si>
  <si>
    <t>김천시민족구장</t>
  </si>
  <si>
    <t>김천스쿼시장</t>
  </si>
  <si>
    <t>안동수상스포츠
카누조정훈련센터</t>
  </si>
  <si>
    <t>선수 전용 훈련장</t>
  </si>
  <si>
    <t>안동스포츠
클라이밍장</t>
  </si>
  <si>
    <t>15
16.5
3.7
8.6</t>
  </si>
  <si>
    <t>2002
2014
2016
2016</t>
  </si>
  <si>
    <t>강변체육공원
게이트볼장</t>
  </si>
  <si>
    <t>2013
2017</t>
  </si>
  <si>
    <t>삭제(기타시설로 이동)</t>
  </si>
  <si>
    <t>인조13면, 천연3면</t>
  </si>
  <si>
    <t>용상체육공원
게이트볼장</t>
  </si>
  <si>
    <t>인조1면, 천연1면</t>
  </si>
  <si>
    <t>강남체육공원
파크골프장</t>
  </si>
  <si>
    <t>27홀</t>
  </si>
  <si>
    <t>용상체육공원
파크골프장</t>
  </si>
  <si>
    <t>댐파크골프장</t>
  </si>
  <si>
    <t>인조 6면</t>
  </si>
  <si>
    <t>인조 4면</t>
  </si>
  <si>
    <t>상주시민운동장 풋살장</t>
  </si>
  <si>
    <t>국제클라이밍센터</t>
  </si>
  <si>
    <t>영강체육공원 론볼장</t>
  </si>
  <si>
    <t>경산생활체육공원
풋살장</t>
  </si>
  <si>
    <t>인조 1면</t>
  </si>
  <si>
    <t>청송클라이밍아카데미
인공암벽장</t>
  </si>
  <si>
    <t>대가야파크골프장</t>
  </si>
  <si>
    <t>다산파크골프장</t>
  </si>
  <si>
    <t>왜관파크골프장</t>
  </si>
  <si>
    <t>남율파크골프장</t>
  </si>
  <si>
    <t>36홀</t>
  </si>
  <si>
    <t>덕산파크골프장</t>
  </si>
  <si>
    <t>명호면 풋살장</t>
  </si>
  <si>
    <t>춘양생활체육공원 풋살장</t>
  </si>
  <si>
    <t>봉화생활체육공원 게이트볼장(2면)</t>
  </si>
  <si>
    <t>물야면 게이트볼장</t>
  </si>
  <si>
    <t>석포면 반야족구장</t>
  </si>
  <si>
    <t>물야면 족구장(2면)</t>
  </si>
  <si>
    <t>봉화생활체육공원 족구장</t>
  </si>
  <si>
    <t>법전척곡체육공원 족구장</t>
  </si>
  <si>
    <t>봉화그라운드골프장</t>
  </si>
  <si>
    <t>척산풋살장</t>
  </si>
  <si>
    <t>구산풋살장</t>
  </si>
  <si>
    <t>금강송 족구장</t>
  </si>
  <si>
    <t>체육시설관리사무소
(위탁:대구시체욱회)</t>
  </si>
  <si>
    <t>강변제2리틀야구장</t>
  </si>
  <si>
    <t xml:space="preserve">천연잔디 </t>
  </si>
  <si>
    <t>1종 2면, 3종 3면, 리틀 1면</t>
  </si>
  <si>
    <t>토사, 잔디마사
토, 인조잔디</t>
  </si>
  <si>
    <t>토사, 잔디
마사토</t>
  </si>
  <si>
    <t>남 구</t>
  </si>
  <si>
    <t>남구 종합스포츠타운
(테니스장)</t>
  </si>
  <si>
    <t>(사)대구남구스포츠클럽</t>
  </si>
  <si>
    <t>탄성</t>
  </si>
  <si>
    <t>남구종합스포츠 타운 내</t>
  </si>
  <si>
    <t>산단진흥과
(위탁:성서산업단지 관리공단)</t>
  </si>
  <si>
    <t>다사매곡테니스장</t>
  </si>
  <si>
    <t xml:space="preserve">수성구 </t>
  </si>
  <si>
    <t>대구체육공원 씨름장</t>
  </si>
  <si>
    <t>막지붕 구조</t>
  </si>
  <si>
    <t>고정석</t>
  </si>
  <si>
    <t>산격동1427-1</t>
  </si>
  <si>
    <t>대구 체육관</t>
  </si>
  <si>
    <t>472백만원</t>
  </si>
  <si>
    <t>대구시북구고성3가2</t>
  </si>
  <si>
    <t>대구 시민체육관</t>
  </si>
  <si>
    <t>1,837백만원</t>
  </si>
  <si>
    <t>시민운동장 스쿼시장</t>
  </si>
  <si>
    <t>체육시설관리사무소
(위탁 : 대구스쿼시연맹)</t>
  </si>
  <si>
    <t>SRC조-철골조</t>
  </si>
  <si>
    <t>타일</t>
  </si>
  <si>
    <t>경기용 3면
연습용 1면</t>
  </si>
  <si>
    <t>관람석,다목적강좌실,체력측정실,샤워실,사무실,무대</t>
  </si>
  <si>
    <t>명칭변경(17.7.10 조례개정)</t>
  </si>
  <si>
    <t>산단진흥과
(위탁:성서산업단지관리공단)</t>
  </si>
  <si>
    <t>월배국민체육센터</t>
  </si>
  <si>
    <t>49×32.4×19m</t>
  </si>
  <si>
    <t>농구, 탁구, 
배드민턴</t>
  </si>
  <si>
    <t>GX, 검도      체력인증센터</t>
  </si>
  <si>
    <t>송현체육센터</t>
  </si>
  <si>
    <t>23×15.6×9.29m</t>
  </si>
  <si>
    <t>탁구, 프리테니스</t>
  </si>
  <si>
    <t>GX</t>
  </si>
  <si>
    <t>동부여성문화
회관 내</t>
  </si>
  <si>
    <t>평리스포츠센터</t>
  </si>
  <si>
    <t>대구시교육청</t>
  </si>
  <si>
    <t>수영장형다목적체육관</t>
  </si>
  <si>
    <t>북구
(위탁:(재)대구시북구청소년회관)</t>
  </si>
  <si>
    <t>대구학생문화센터
(민간위탁:㈜참행복한)</t>
  </si>
  <si>
    <t>서재문화체육
센터 내</t>
  </si>
  <si>
    <t>서구족구장</t>
  </si>
  <si>
    <t>비산소프트볼장</t>
  </si>
  <si>
    <t>1면(토사)</t>
  </si>
  <si>
    <t>팔공산공원 
내 위치</t>
  </si>
  <si>
    <t>남구종합스포츠타운 내</t>
  </si>
  <si>
    <t>검단동 강변 파크골프장</t>
  </si>
  <si>
    <t>검단동 금호강변</t>
  </si>
  <si>
    <t>대구론볼장</t>
  </si>
  <si>
    <t>체육시설관리사무소
(위탁:대구시장애인체육회)</t>
  </si>
  <si>
    <t>대구체육공원 내 위치,
8링크</t>
  </si>
  <si>
    <t>달서구
(위탁:마하야나불교문화원)</t>
  </si>
  <si>
    <t>축구장
조성비에 포함</t>
  </si>
  <si>
    <t>수림지 파크골프장</t>
  </si>
  <si>
    <t>대구시 
자원순환과
(위탁:시설관리공단)</t>
  </si>
  <si>
    <t>히딩크드림필드 
풋살장</t>
  </si>
  <si>
    <t>다사체육공원
내 인조잔디</t>
  </si>
  <si>
    <t>위탁
((사)대덕스포츠클럽)</t>
  </si>
  <si>
    <t>위탁
(㈜씨엘키즈)</t>
  </si>
  <si>
    <t>위탁
(대전광역시체육회)</t>
  </si>
  <si>
    <t>화명생태공원
리틀야구장</t>
  </si>
  <si>
    <t>1개(리틀1)</t>
  </si>
  <si>
    <t>인조잔디 3
천연잔디 1</t>
  </si>
  <si>
    <t>리틀야구장 및 소프트볼구장</t>
  </si>
  <si>
    <t>근린공원 내 위치(건축물대장상 부지면적)</t>
  </si>
  <si>
    <t>도면내 수영장 면적(지도자실포함 667㎡)</t>
  </si>
  <si>
    <t>초연근린공원체육관</t>
  </si>
  <si>
    <t>위탁
(부산진구체육회)</t>
  </si>
  <si>
    <t>초연근린공원게이트볼장</t>
  </si>
  <si>
    <t>계</t>
    <phoneticPr fontId="2" type="noConversion"/>
  </si>
  <si>
    <t>2016년 체육회 통합,암벽장 규격:</t>
  </si>
  <si>
    <t>8면
1면</t>
  </si>
  <si>
    <t>4면
2면</t>
  </si>
  <si>
    <t>맥도생태공원
농구장</t>
  </si>
  <si>
    <t>명지환경공원
족구장</t>
  </si>
  <si>
    <t>부산환경공단
(명지사업소)</t>
  </si>
  <si>
    <t xml:space="preserve">경기도 고양시 덕양구 덕은동 519-17 </t>
  </si>
  <si>
    <t>종로구 한강다목적운동장</t>
  </si>
  <si>
    <t>64
59</t>
  </si>
  <si>
    <t>94
89</t>
  </si>
  <si>
    <t>6,016
5,251</t>
  </si>
  <si>
    <t>효창동3번지</t>
  </si>
  <si>
    <t>효창운동장</t>
  </si>
  <si>
    <t>한강공원
이촌 축구교육장</t>
  </si>
  <si>
    <t>미상</t>
  </si>
  <si>
    <t>자동차시장3길 64</t>
  </si>
  <si>
    <t>응봉축구장</t>
  </si>
  <si>
    <t>서울시 광진구 능동 18</t>
  </si>
  <si>
    <t>서울시시설관리공단</t>
  </si>
  <si>
    <t>광진구 천호대로 731</t>
  </si>
  <si>
    <t>한강공원
뚝섬지구 축구장</t>
  </si>
  <si>
    <t>한강르네상스
특화사업</t>
  </si>
  <si>
    <t>중랑구망우동산73-2</t>
  </si>
  <si>
    <t>철제</t>
  </si>
  <si>
    <t>2,019백만원</t>
  </si>
  <si>
    <t>2,989백만원</t>
  </si>
  <si>
    <t>560백만원</t>
  </si>
  <si>
    <t>중랑구 면목동 산1-4</t>
  </si>
  <si>
    <t>중랑구 망우동 4</t>
  </si>
  <si>
    <t>상월곡동 산1-1</t>
  </si>
  <si>
    <t>월곡구민운동장</t>
  </si>
  <si>
    <t>화랑로13길 144</t>
  </si>
  <si>
    <t>월곡인조잔디축구장</t>
  </si>
  <si>
    <t>강북구 번동 317</t>
  </si>
  <si>
    <t>강북구민운동장</t>
  </si>
  <si>
    <t>13593백만원</t>
  </si>
  <si>
    <t>해등로 3길 48-11</t>
  </si>
  <si>
    <t>창포원로 45 다락원체육공원</t>
  </si>
  <si>
    <t>다락원체육공원 축구장</t>
  </si>
  <si>
    <t>상계동 770-2</t>
  </si>
  <si>
    <t>콘크리트,
목재</t>
  </si>
  <si>
    <t>2001
(2007보수)</t>
  </si>
  <si>
    <t>공릉배수지 축구장</t>
  </si>
  <si>
    <t>은평구 진관1로 46</t>
  </si>
  <si>
    <t>은평구립축구장</t>
  </si>
  <si>
    <t>서대문돌산 인조잔디구장</t>
  </si>
  <si>
    <t>서울시 성산동 515</t>
  </si>
  <si>
    <t>서울월드컵경기장</t>
  </si>
  <si>
    <t>계단식
("ㅁ"자형)</t>
  </si>
  <si>
    <t>RC&amp;SRC&amp;S</t>
  </si>
  <si>
    <t>660억원</t>
  </si>
  <si>
    <t>600억원</t>
  </si>
  <si>
    <t>800억원</t>
  </si>
  <si>
    <t>2,289Lx</t>
  </si>
  <si>
    <t>34백만원</t>
  </si>
  <si>
    <t>계단식
(일자형)</t>
  </si>
  <si>
    <t>RC&amp;S</t>
  </si>
  <si>
    <t>주경기장에
 포함</t>
  </si>
  <si>
    <t>부지면적은 주경기장에 포함</t>
  </si>
  <si>
    <t>마포구
(고양인접)</t>
  </si>
  <si>
    <t>경기도 고양시 덕양구 대덕로426</t>
  </si>
  <si>
    <t>난지물재생센터</t>
  </si>
  <si>
    <t>2002년도</t>
  </si>
  <si>
    <t>우장산 인조잔디구장</t>
  </si>
  <si>
    <t xml:space="preserve"> 양천로61길 101</t>
  </si>
  <si>
    <t>가양축구장</t>
  </si>
  <si>
    <t>인천광역시 계양구 하야동 27-1 일대(9호선 차량기지 내)</t>
  </si>
  <si>
    <t>강서 개화축구장</t>
  </si>
  <si>
    <t>68
18</t>
  </si>
  <si>
    <t>105
38</t>
  </si>
  <si>
    <t>7,140
1,368</t>
  </si>
  <si>
    <t xml:space="preserve"> 마곡동 91</t>
  </si>
  <si>
    <t>서남물재생센터 축구장</t>
  </si>
  <si>
    <t>구로동 621-9</t>
  </si>
  <si>
    <t>안양천 A구장</t>
  </si>
  <si>
    <t>안양천 B구장</t>
  </si>
  <si>
    <t>신도리동 271-64</t>
  </si>
  <si>
    <t>안양천 C구장</t>
  </si>
  <si>
    <t>고척동 산 6-1</t>
  </si>
  <si>
    <t>구로구 경인로 430</t>
  </si>
  <si>
    <t>경기도 광명시 오리로 784</t>
  </si>
  <si>
    <t>문래동5가31</t>
  </si>
  <si>
    <t>영롱이 억새1구장</t>
  </si>
  <si>
    <t>영롱이 억새2구장</t>
  </si>
  <si>
    <t>2002</t>
  </si>
  <si>
    <t>양화동8-3</t>
  </si>
  <si>
    <t>영롱이 갈대1구장</t>
  </si>
  <si>
    <t>1996</t>
  </si>
  <si>
    <t>양화동12-2</t>
  </si>
  <si>
    <t>영롱이 갈대2구장</t>
  </si>
  <si>
    <t>영롱이 억새3구장</t>
  </si>
  <si>
    <t>영롱이 갈대3구장</t>
  </si>
  <si>
    <t>1,043㎡</t>
  </si>
  <si>
    <t>구직영</t>
  </si>
  <si>
    <t>162㎡</t>
  </si>
  <si>
    <t>봉천7동 산53-3</t>
  </si>
  <si>
    <t>관악구민운동장</t>
  </si>
  <si>
    <t>243백만원</t>
  </si>
  <si>
    <t>약수암길 43-1</t>
  </si>
  <si>
    <t>관악제2구민운동장</t>
  </si>
  <si>
    <t>양재동 311</t>
  </si>
  <si>
    <t>남부순환로296길 4-9</t>
  </si>
  <si>
    <t>신반포로16길 30</t>
  </si>
  <si>
    <t>한강공원
잠원지구 축구장</t>
  </si>
  <si>
    <t>한강공원
반포지구 축구장</t>
  </si>
  <si>
    <t>대치동 78-20</t>
  </si>
  <si>
    <t>개포로 625</t>
  </si>
  <si>
    <t>탄천물재생센터 축구장</t>
  </si>
  <si>
    <t>방이동 88-10</t>
  </si>
  <si>
    <t>송파구여성축구장</t>
  </si>
  <si>
    <t>콘크리트
(고무포장)</t>
  </si>
  <si>
    <t>385,442천원</t>
  </si>
  <si>
    <t>천마공원 축구장</t>
  </si>
  <si>
    <t>방이동 88-13</t>
  </si>
  <si>
    <t>성내유수지 축구장</t>
  </si>
  <si>
    <t>강동구 도시관리공단</t>
  </si>
  <si>
    <t>살곶이야구장</t>
  </si>
  <si>
    <t>노원구서비스공단</t>
  </si>
  <si>
    <t>육사야구장</t>
  </si>
  <si>
    <t>국방부</t>
  </si>
  <si>
    <t>고척스카이돔 야구장</t>
  </si>
  <si>
    <t>고덕유수지 야구장</t>
  </si>
  <si>
    <t>천호대로 731</t>
  </si>
  <si>
    <t>중랑구 신내동 3</t>
  </si>
  <si>
    <t>중랑IC 테니스장</t>
  </si>
  <si>
    <t>정릉동 산87-357</t>
  </si>
  <si>
    <t>서울시 도봉구 창포원로 45 다락원체육공원</t>
  </si>
  <si>
    <t>다락원체육공원 테니스장</t>
  </si>
  <si>
    <t>은평구 진관1로 40</t>
  </si>
  <si>
    <t>서남물재생센터테니스장</t>
  </si>
  <si>
    <t>클레이 7
케미칼 7</t>
  </si>
  <si>
    <t>구로구 중앙로17길 10</t>
  </si>
  <si>
    <t>신도림동 276-4</t>
  </si>
  <si>
    <t>봉천7동 산53번지</t>
  </si>
  <si>
    <t>신림동 598-60</t>
  </si>
  <si>
    <t>신반포로 23길 66</t>
  </si>
  <si>
    <t>신흥말길 23-5</t>
  </si>
  <si>
    <t>대치동78-20</t>
  </si>
  <si>
    <t>마루공원 테니스장</t>
  </si>
  <si>
    <t>탄천물재생센터 테니스장</t>
  </si>
  <si>
    <t>원효로3가 51-25 외 6필지</t>
  </si>
  <si>
    <t>원효로다목적실내체육관</t>
  </si>
  <si>
    <t>천호대로 140길 40</t>
  </si>
  <si>
    <t>중랑구 신내로21길 115-14(신내동)</t>
  </si>
  <si>
    <t>중랑구 숙선옹주로 66</t>
  </si>
  <si>
    <t>덕릉로63길 76-10</t>
  </si>
  <si>
    <t>다락원체육공원 배드민턴장</t>
  </si>
  <si>
    <t>은평구 진관1로 52</t>
  </si>
  <si>
    <t>은평구 백련산로4길 26</t>
  </si>
  <si>
    <t>양천로 251</t>
  </si>
  <si>
    <t>구로구 새말로18길 39</t>
  </si>
  <si>
    <t>구로누리배드민턴장</t>
  </si>
  <si>
    <t>구로구시설관리공단</t>
  </si>
  <si>
    <t>도림동 254</t>
  </si>
  <si>
    <t>국회단지길 144</t>
  </si>
  <si>
    <t>난우16길 37</t>
  </si>
  <si>
    <t>관악로5길 91-41</t>
  </si>
  <si>
    <t>남부순환로194길 81-12</t>
  </si>
  <si>
    <t>샘터배드민턴장</t>
  </si>
  <si>
    <t>올림픽역도경기장</t>
  </si>
  <si>
    <t>(사)한국씨름연맹</t>
  </si>
  <si>
    <t>특수
정방형</t>
  </si>
  <si>
    <t>태릉선수촌
개선관</t>
  </si>
  <si>
    <t>종합
회관식</t>
  </si>
  <si>
    <t>탁구, 체조, 펜싱, 
역도, 태권도</t>
  </si>
  <si>
    <t>25×12.6m,
16×5m</t>
  </si>
  <si>
    <t>다목적체육관, 골프연습장
헬스장</t>
  </si>
  <si>
    <t>헬스장, 독서실,공영주차장</t>
  </si>
  <si>
    <t>에어로빅, 발레</t>
  </si>
  <si>
    <t>효창원로146-12</t>
  </si>
  <si>
    <t>두텁바위로 25</t>
  </si>
  <si>
    <t>백범로 350</t>
  </si>
  <si>
    <t>이촌로71길 24</t>
  </si>
  <si>
    <t>배트민턴, 배구,
필라테스</t>
  </si>
  <si>
    <t>25m*12m</t>
  </si>
  <si>
    <t>사가정로72길 47(면목동)</t>
  </si>
  <si>
    <t>한천로58길 307</t>
  </si>
  <si>
    <t>북악산로 949-60</t>
  </si>
  <si>
    <t>성북펜싱체육관</t>
  </si>
  <si>
    <t>펜싱장, 스포츠문화교실</t>
  </si>
  <si>
    <t>노해로69길 132</t>
  </si>
  <si>
    <t>송정로 45</t>
  </si>
  <si>
    <t>고척로45길 39</t>
  </si>
  <si>
    <t>경인로67길 149</t>
  </si>
  <si>
    <t>18.5×30.5×13m</t>
  </si>
  <si>
    <t>배드민턴, 농구,
탁구, 배구, 검도</t>
  </si>
  <si>
    <t>25x15m
11x5m(유아풀)</t>
  </si>
  <si>
    <t>난곡로58길 13</t>
  </si>
  <si>
    <t>까치산체육센터</t>
  </si>
  <si>
    <t>헬스장, 실내골프장</t>
  </si>
  <si>
    <t>방배로 173</t>
  </si>
  <si>
    <t>방배열린문화센터</t>
  </si>
  <si>
    <t>위탁
(코오롱글로벌㈜스포렉스)</t>
  </si>
  <si>
    <t>헬스, 골프</t>
  </si>
  <si>
    <t>서초종합체육관</t>
  </si>
  <si>
    <t>헬스, GX, 골프연습장</t>
  </si>
  <si>
    <t>밤고개로1길 52</t>
  </si>
  <si>
    <t>요가,골프</t>
  </si>
  <si>
    <t>논현로64길 7</t>
  </si>
  <si>
    <t>응봉체육공원 게이트볼장</t>
  </si>
  <si>
    <t>응봉공원(대현산배수지공원)
게이트볼장</t>
  </si>
  <si>
    <t>동부공원녹지사업소</t>
  </si>
  <si>
    <t>다락원체육공원 게이트볼장</t>
  </si>
  <si>
    <t>위탁
(도봉구게이트볼연합회)</t>
  </si>
  <si>
    <t>양재천 수영장</t>
  </si>
  <si>
    <t>사직동 284-1</t>
  </si>
  <si>
    <t>자양동 112</t>
  </si>
  <si>
    <t>송림길 156(망우동)</t>
  </si>
  <si>
    <t>오현로31길 51</t>
  </si>
  <si>
    <t>도봉로180나길 41, 한신쇼핑상타 지하2층 도봉수영장</t>
  </si>
  <si>
    <t>월계로 298</t>
  </si>
  <si>
    <t>망원동 312-6</t>
  </si>
  <si>
    <t xml:space="preserve"> 화곡로65길 62</t>
  </si>
  <si>
    <t>오리로22길 5</t>
  </si>
  <si>
    <t>구로동로 141</t>
  </si>
  <si>
    <t>오류로 36-25</t>
  </si>
  <si>
    <t>여의도동 82-3</t>
  </si>
  <si>
    <t>신림로 23길 17</t>
  </si>
  <si>
    <t>잠원동 121-8</t>
  </si>
  <si>
    <t>서초구 양재동 126-1</t>
  </si>
  <si>
    <t>잠실동 1-1</t>
  </si>
  <si>
    <t>천호동 351-1</t>
  </si>
  <si>
    <t>복개공원1단계 인라인스케이트장</t>
  </si>
  <si>
    <t>살곶이정</t>
  </si>
  <si>
    <t>북악산로 537-14</t>
  </si>
  <si>
    <t>2226-4057</t>
  </si>
  <si>
    <t>www.kncity.or.kr</t>
  </si>
  <si>
    <t>학동로67길 11</t>
  </si>
  <si>
    <t>512-9323</t>
  </si>
  <si>
    <t>화랑로 727</t>
  </si>
  <si>
    <t>태릉선수촌
국제스케이트장</t>
  </si>
  <si>
    <t>태릉선수촌
실내빙상장</t>
  </si>
  <si>
    <t>안양천로 939</t>
  </si>
  <si>
    <t>목동실내빙상장</t>
  </si>
  <si>
    <t>서울시
(체육시설관리사업소)</t>
  </si>
  <si>
    <t>위탁
(와이키키 신사점(주))</t>
  </si>
  <si>
    <t>음향시설</t>
  </si>
  <si>
    <t>19년 위탁업체 변경</t>
  </si>
  <si>
    <t>응봉동 240-1</t>
  </si>
  <si>
    <t>응봉풋살장</t>
  </si>
  <si>
    <t xml:space="preserve"> 천호대로 731</t>
  </si>
  <si>
    <t>중랑 스포츠클라이밍 경기장</t>
  </si>
  <si>
    <t>서울시산악연맹</t>
  </si>
  <si>
    <t>실내,실외암벽</t>
  </si>
  <si>
    <t>마곡동 91</t>
  </si>
  <si>
    <t>고척 풋살장
(고척스카이돔)</t>
  </si>
  <si>
    <t>서울시 강남구 개포로 625</t>
  </si>
  <si>
    <t>마루공원 풋살장</t>
  </si>
  <si>
    <t>마루공원 족구장</t>
  </si>
  <si>
    <t>마루공원 농구장</t>
  </si>
  <si>
    <t>마루공원 게이트볼장</t>
  </si>
  <si>
    <t>에코파크 풋살장</t>
  </si>
  <si>
    <t>에코파크 족구장</t>
  </si>
  <si>
    <t>복개공원1단계 배드민턴장</t>
  </si>
  <si>
    <t>복개공원1단계 게이트볼장</t>
  </si>
  <si>
    <t>성내유수지 풋살장</t>
  </si>
  <si>
    <t>샘터족구장</t>
  </si>
  <si>
    <t>소래샛길체육시설</t>
  </si>
  <si>
    <t>중구체육회</t>
  </si>
  <si>
    <t>25m×15.5m
유아풀(31.5㎡)</t>
  </si>
  <si>
    <t>백령 다목적 실내체육관</t>
  </si>
  <si>
    <t>35m×20m</t>
  </si>
  <si>
    <t>배드민턴,농구,배구, 탁구 등</t>
  </si>
  <si>
    <t>계산체육공원 게이트볼장</t>
  </si>
  <si>
    <t>중형</t>
  </si>
  <si>
    <t>장기 황어체육관 게이트볼장</t>
  </si>
  <si>
    <t>소형1종</t>
  </si>
  <si>
    <t>갈현 게이트볼장</t>
  </si>
  <si>
    <t>동양 게이트볼장</t>
  </si>
  <si>
    <t>박존 게이트볼장</t>
  </si>
  <si>
    <t>미추홀구</t>
  </si>
  <si>
    <t>미추홀구 국민체육센터 
수영장</t>
  </si>
  <si>
    <t>미추홀구 시설관리공단</t>
  </si>
  <si>
    <t>미추홀구 국민체육센터 내</t>
  </si>
  <si>
    <t>만석동 풋살장</t>
  </si>
  <si>
    <t>위탁
(축구협회)</t>
  </si>
  <si>
    <t>월랑공원 풋살장</t>
  </si>
  <si>
    <t>진안군 시설공원사업소</t>
  </si>
  <si>
    <t>솔내생활체육공원 야구장</t>
  </si>
  <si>
    <t>춘향골실외테니스장</t>
  </si>
  <si>
    <t>완주 테니스장</t>
  </si>
  <si>
    <t>월랑공원 다목적구장</t>
  </si>
  <si>
    <t>진안군(시설공원사업소)</t>
  </si>
  <si>
    <t>테니스, 족구</t>
  </si>
  <si>
    <t>전주 어울림국민체육센터</t>
  </si>
  <si>
    <t>농구, 배구, 배드민턴 등</t>
  </si>
  <si>
    <t>부안면 건강증진센터</t>
  </si>
  <si>
    <t>사무실, 샤워실, 화장실</t>
  </si>
  <si>
    <t>운봉읍게이트볼장</t>
  </si>
  <si>
    <t>금동게이트볼장</t>
  </si>
  <si>
    <t>향교동  남원중게이트볼장</t>
  </si>
  <si>
    <t>향교동게이트볼장</t>
  </si>
  <si>
    <t>도통동게이트볼장</t>
  </si>
  <si>
    <t>비봉 게이트볼장</t>
  </si>
  <si>
    <t>구천동 게이트볼장</t>
  </si>
  <si>
    <t>증축</t>
  </si>
  <si>
    <t xml:space="preserve">전북 </t>
    <phoneticPr fontId="2" type="noConversion"/>
  </si>
  <si>
    <t>임실군</t>
    <phoneticPr fontId="2" type="noConversion"/>
  </si>
  <si>
    <t>전라북도 국제양궁장</t>
    <phoneticPr fontId="2" type="noConversion"/>
  </si>
  <si>
    <t>의자식</t>
    <phoneticPr fontId="2" type="noConversion"/>
  </si>
  <si>
    <t>임실군서바이벌게임장</t>
  </si>
  <si>
    <t>부지면적 전지훈련센터
주경기장(육상)에 포함</t>
  </si>
  <si>
    <t>예래동체육공원</t>
  </si>
  <si>
    <t>제주 종합경기장
연정 정구장</t>
  </si>
  <si>
    <t>계단식(철근콘크리트)</t>
  </si>
  <si>
    <t>254백만원</t>
  </si>
  <si>
    <t>2002. 9. 28 증축(165,159천원)</t>
  </si>
  <si>
    <t>12개</t>
  </si>
  <si>
    <t>250∼300 lux</t>
  </si>
  <si>
    <t>90백만원</t>
  </si>
  <si>
    <t>한림 테니스장</t>
  </si>
  <si>
    <t>제주시 생활체육공원
테니스장</t>
  </si>
  <si>
    <t>리바운드,에이스,데코터프</t>
  </si>
  <si>
    <t>동홍동 1447</t>
  </si>
  <si>
    <t>체육시설관리사업단(064-7662002)</t>
  </si>
  <si>
    <t>서귀포시
(위탁 서귀포시테니스협회)</t>
  </si>
  <si>
    <t>하드 15
인조잔디 2</t>
  </si>
  <si>
    <t>2007
(증축)</t>
  </si>
  <si>
    <t>14개소</t>
  </si>
  <si>
    <t>표선 생활체육
테니스장</t>
  </si>
  <si>
    <t>성산국민체육센터
테니스장</t>
  </si>
  <si>
    <t>복합체육관 게이트볼장</t>
  </si>
  <si>
    <t>제주특별자치도
(위탁 제주도체육회)</t>
  </si>
  <si>
    <t>곽지리 게이트볼장</t>
  </si>
  <si>
    <t>한동리 게이트볼장</t>
  </si>
  <si>
    <t>예래동전천후게이트볼장</t>
  </si>
  <si>
    <t>15x20m</t>
  </si>
  <si>
    <t>도 체육회관(스쿼시)</t>
  </si>
  <si>
    <t>제주특별자치도(위탁 제주도체육회)</t>
  </si>
  <si>
    <t>전천후육상경기장</t>
  </si>
  <si>
    <t>월라봉파크골프장</t>
  </si>
  <si>
    <t>서귀포시
(효돈동)</t>
  </si>
  <si>
    <t>예산종합운동장
보조경기장</t>
  </si>
  <si>
    <t>무한천체육공원 축구장1</t>
  </si>
  <si>
    <t>무한천체육공원 축구장2</t>
  </si>
  <si>
    <t>서천종합운동장 보조경기장</t>
  </si>
  <si>
    <t>삽교호 호수공원 야구장</t>
  </si>
  <si>
    <t>철거 및 신축</t>
  </si>
  <si>
    <t>추부면 체육센터</t>
  </si>
  <si>
    <t>태안군
(교육체육과)</t>
  </si>
  <si>
    <t>우강면 대포리 
전천후게이트볼장</t>
  </si>
  <si>
    <t>소성정</t>
  </si>
  <si>
    <t>월송 풋살장</t>
  </si>
  <si>
    <t>신도안면 파크골프장</t>
  </si>
  <si>
    <t>계룡시
(문화체육과)</t>
  </si>
  <si>
    <t>2018</t>
  </si>
  <si>
    <t>신도안면 다목적구장</t>
  </si>
  <si>
    <t>신도안면 풋살경기장</t>
  </si>
  <si>
    <t>태안파크골프장</t>
  </si>
  <si>
    <t>청주시
(강내면)</t>
  </si>
  <si>
    <t>위탁                         (충주시야구협회)</t>
  </si>
  <si>
    <t>감곡생활체육공원 내</t>
  </si>
  <si>
    <t>옥천사회인야구장</t>
  </si>
  <si>
    <t>위탁
(청주시정구협회)</t>
  </si>
  <si>
    <t>위탁
(학교법인 주성학원)</t>
  </si>
  <si>
    <t>위탁
(청주시장애인체육회)</t>
  </si>
  <si>
    <t>위탁
(영동군체육회)</t>
  </si>
  <si>
    <t>충주 장애인형 국민체육센터</t>
  </si>
  <si>
    <t>충주시시설관리공단</t>
  </si>
  <si>
    <t>25×6</t>
  </si>
  <si>
    <t>남일면전천후게이트볼장</t>
  </si>
  <si>
    <t>청주시(남일면)</t>
  </si>
  <si>
    <t>22.9x18.3</t>
  </si>
  <si>
    <t>진천선수촌
종합사격장</t>
  </si>
  <si>
    <t>대한
체육회</t>
  </si>
  <si>
    <t>단양
클레이사격장</t>
  </si>
  <si>
    <t>김형탁양궁훈련원</t>
  </si>
  <si>
    <t>725.01</t>
  </si>
  <si>
    <t>904.84</t>
  </si>
  <si>
    <t>함월구민운동장</t>
  </si>
  <si>
    <t>태화 십리대밭
축구장</t>
  </si>
  <si>
    <t>옥동 산5번지</t>
  </si>
  <si>
    <t>문수축구경기장</t>
  </si>
  <si>
    <t>울산시</t>
  </si>
  <si>
    <t>의자식         (플라스틱)</t>
  </si>
  <si>
    <t>P.c +
철근콘크리트</t>
  </si>
  <si>
    <t>3,520백만원</t>
  </si>
  <si>
    <t>2,000LX</t>
  </si>
  <si>
    <t>축구(천연잔디)</t>
  </si>
  <si>
    <t>선수탈의실,관람석</t>
  </si>
  <si>
    <t>200m트랙</t>
  </si>
  <si>
    <t>문수축구경기장
보조경기장</t>
  </si>
  <si>
    <t>게단식
(콘크리트)</t>
  </si>
  <si>
    <t>남구도시관리공단</t>
  </si>
  <si>
    <t>서부시민운동장</t>
  </si>
  <si>
    <t>위탁
(현대중공업)</t>
  </si>
  <si>
    <t>테니스장 4, 족구장 2, 농구장 1</t>
  </si>
  <si>
    <t>히딩크 드림필드 구장</t>
  </si>
  <si>
    <t>의자식
(플라스틱)</t>
  </si>
  <si>
    <t>풋살장 1면, 족구장 2면</t>
  </si>
  <si>
    <t>농소운동장
축구장</t>
  </si>
  <si>
    <t>축구장(마사)</t>
  </si>
  <si>
    <t>양정생활체육공원
축구장</t>
  </si>
  <si>
    <t>효문운동장
축구장</t>
  </si>
  <si>
    <t>염포운동장</t>
  </si>
  <si>
    <t>축구장1면</t>
  </si>
  <si>
    <t>달천운동장</t>
  </si>
  <si>
    <t>부지면적은 
육상경기장 포함</t>
  </si>
  <si>
    <t>울주군</t>
  </si>
  <si>
    <t>온산읍 덕신리 986-1</t>
  </si>
  <si>
    <t>온산운동장</t>
  </si>
  <si>
    <t>울주군 시설관리공단</t>
  </si>
  <si>
    <t>기반조성
상태</t>
  </si>
  <si>
    <t>축구장 1면, 테니스장
 4면, 배구장 2면</t>
  </si>
  <si>
    <t>범서생활체육공원
축구장</t>
  </si>
  <si>
    <t>배드민턴장 1, 농구장 1,족구장 1면 등</t>
  </si>
  <si>
    <t>서생체육공원
축구장</t>
  </si>
  <si>
    <t>축구장1면 
외5개시설</t>
  </si>
  <si>
    <t>두서화랑체육공원
축구장</t>
  </si>
  <si>
    <t>족구장/배구장2면
게이트볼장1면</t>
  </si>
  <si>
    <t>간절곶 스포츠파크
축구장</t>
  </si>
  <si>
    <t>천연잔디1면
인조잔디2면</t>
  </si>
  <si>
    <t>68(천연)
64(인조)</t>
  </si>
  <si>
    <t>105(천연)
100(인조)</t>
  </si>
  <si>
    <t>축구장3면,풋살경기장1면,육상트랙</t>
  </si>
  <si>
    <t>굴화수질개선사업소
축구장</t>
  </si>
  <si>
    <t>굴화수질개선사업소</t>
  </si>
  <si>
    <t>온양체육공원
축구장</t>
  </si>
  <si>
    <t>축구장1면,풋살1면,
족구장2면,육상트랙,
야외휴게시설 등</t>
  </si>
  <si>
    <t>상북운동장</t>
  </si>
  <si>
    <t>축구장 1, 풋살장 1,
족구장 1 등</t>
  </si>
  <si>
    <t>대암체육공원
축구장</t>
  </si>
  <si>
    <t>축구장1면, 다목적
구장1면 등</t>
  </si>
  <si>
    <t>웅촌운동장</t>
  </si>
  <si>
    <t>삼동면민운동장</t>
  </si>
  <si>
    <t>실내체육관, 축구장
1면, 다목적구장1면</t>
  </si>
  <si>
    <t>청량운동장</t>
  </si>
  <si>
    <t>축구장1면, 
다목적구장 1면</t>
  </si>
  <si>
    <t>동구야구장</t>
  </si>
  <si>
    <t>성안 테니스장</t>
  </si>
  <si>
    <t>성안체육공원 내
위치</t>
  </si>
  <si>
    <t>유곡테니스장</t>
  </si>
  <si>
    <t>문수 테니스장</t>
  </si>
  <si>
    <t>울산체육공원 내
위치</t>
  </si>
  <si>
    <t>온산하수처리장
테니스장</t>
  </si>
  <si>
    <t>온산하수처리장</t>
  </si>
  <si>
    <t>클레이 3</t>
  </si>
  <si>
    <t>온산하수처리장 내
위치</t>
  </si>
  <si>
    <t>야음 테니스장</t>
  </si>
  <si>
    <t>하드8
인조잔디2</t>
  </si>
  <si>
    <t>울주</t>
  </si>
  <si>
    <t>범서테니스장</t>
  </si>
  <si>
    <t>하드3</t>
  </si>
  <si>
    <t>서생체육공원 테니스장</t>
  </si>
  <si>
    <t>하드2</t>
  </si>
  <si>
    <t>온산운동장 테니스장</t>
  </si>
  <si>
    <t>하드4</t>
  </si>
  <si>
    <t>온양운화테니스장</t>
  </si>
  <si>
    <t>마사2</t>
  </si>
  <si>
    <t>청량동천테니스장</t>
  </si>
  <si>
    <t>범서굴화테니스장</t>
  </si>
  <si>
    <t>남외동 754</t>
  </si>
  <si>
    <t>동천 체육관</t>
  </si>
  <si>
    <t>500LX</t>
  </si>
  <si>
    <t>신정2동 689-1</t>
  </si>
  <si>
    <t>종하체육관</t>
  </si>
  <si>
    <t>131백만원</t>
  </si>
  <si>
    <t>정구연맹</t>
  </si>
  <si>
    <t>정구장 4면 : 2,606m2</t>
  </si>
  <si>
    <t>문수스쿼시경기장</t>
  </si>
  <si>
    <t>대현 체육관</t>
  </si>
  <si>
    <t xml:space="preserve">배드민턴, 탁구, 농구,  배구, 족구 </t>
  </si>
  <si>
    <t>접이식</t>
  </si>
  <si>
    <t>화정 체육관</t>
  </si>
  <si>
    <t xml:space="preserve">배드민턴, 탁구, 농구,
배구, 족구 </t>
  </si>
  <si>
    <t>좌석고정식
수납식</t>
  </si>
  <si>
    <t>울주군 언양읍 반천리 107번지</t>
  </si>
  <si>
    <t>울주 군민체육관</t>
  </si>
  <si>
    <t>626백만원</t>
  </si>
  <si>
    <t>동천국민체육센터</t>
  </si>
  <si>
    <t>19x34mx13m</t>
  </si>
  <si>
    <t>농구,배구,검도,
탁구,풋살</t>
  </si>
  <si>
    <t>조깅코스.
스쿼시장</t>
  </si>
  <si>
    <t>21×30m</t>
  </si>
  <si>
    <t>에어로빅장
다목적홀</t>
  </si>
  <si>
    <t>가족문화센터
체육관</t>
  </si>
  <si>
    <t>39x27</t>
  </si>
  <si>
    <t xml:space="preserve"> 예식장, 강의동</t>
  </si>
  <si>
    <t>22×8m
12x5m</t>
  </si>
  <si>
    <t>헬스전용</t>
  </si>
  <si>
    <t>체육관(헬스장), 쉼터</t>
  </si>
  <si>
    <t>전하체육센터</t>
  </si>
  <si>
    <t>배드민턴,농구,
스쿼시 등</t>
  </si>
  <si>
    <t>탁구장, 유아놀이시설, 
매점 등</t>
  </si>
  <si>
    <t>19×31m</t>
  </si>
  <si>
    <t>농구,배구,
배드민턴등</t>
  </si>
  <si>
    <t>체육관
(헬스장)</t>
  </si>
  <si>
    <t>쇠부리체육센터</t>
  </si>
  <si>
    <t>22×40m</t>
  </si>
  <si>
    <t>오토밸리복지센터</t>
  </si>
  <si>
    <t>28×39m</t>
  </si>
  <si>
    <t>울주군국민체육센터</t>
  </si>
  <si>
    <t>울주군시설관리공단</t>
  </si>
  <si>
    <t>32.5x22.5m</t>
  </si>
  <si>
    <t>온산문화체육센터</t>
  </si>
  <si>
    <t>45x23</t>
  </si>
  <si>
    <t>25mx8레인</t>
  </si>
  <si>
    <t>웅촌 게이트볼장</t>
  </si>
  <si>
    <t>서생 구동 게이트볼장</t>
  </si>
  <si>
    <t>언양 게이트볼장</t>
  </si>
  <si>
    <t>범서 게이트볼장</t>
  </si>
  <si>
    <t>16.9X21.9</t>
  </si>
  <si>
    <t>남부복지회관내 게이트볼장</t>
  </si>
  <si>
    <t>18X21</t>
  </si>
  <si>
    <t>온산게이트볼장</t>
  </si>
  <si>
    <t>18X20</t>
  </si>
  <si>
    <t>청량양동게이트볼장</t>
  </si>
  <si>
    <t>두동게이트볼장</t>
  </si>
  <si>
    <t>두서게이트볼장</t>
  </si>
  <si>
    <t>두서인보게이트볼장</t>
  </si>
  <si>
    <t>18X22</t>
  </si>
  <si>
    <t>상북게이트볼장</t>
  </si>
  <si>
    <t>상북궁근정게이트볼장</t>
  </si>
  <si>
    <t>17X21</t>
  </si>
  <si>
    <t>삼남게이트볼장</t>
  </si>
  <si>
    <t>20X22</t>
  </si>
  <si>
    <t>삼남방기게이트볼장</t>
  </si>
  <si>
    <t>삼동게이트볼장</t>
  </si>
  <si>
    <t>청량게이트볼장</t>
  </si>
  <si>
    <t>동천국민체육센터
수영장</t>
  </si>
  <si>
    <t>중구수영장</t>
  </si>
  <si>
    <t>중구도시관리공단</t>
  </si>
  <si>
    <t>한국석유공사내</t>
  </si>
  <si>
    <t>문수 실내수영장</t>
  </si>
  <si>
    <t>울    산
체육공원내</t>
  </si>
  <si>
    <t>체육센터 내
수영장</t>
  </si>
  <si>
    <t>울산대공원 아쿠아시스
수영장</t>
  </si>
  <si>
    <t>울    산
대공원내</t>
  </si>
  <si>
    <t>동구국민체육센터
수영장</t>
  </si>
  <si>
    <t>오토밸리복지센터
수영장</t>
  </si>
  <si>
    <t>복지센터에포함</t>
  </si>
  <si>
    <t>울주군 청소년수련관
수영장</t>
  </si>
  <si>
    <t>위탁
(울주군시설관리공단)</t>
  </si>
  <si>
    <t>보성 공설운동장</t>
  </si>
  <si>
    <t>계</t>
  </si>
  <si>
    <t>벌교생태공원
축구장</t>
  </si>
  <si>
    <t>천연잔디1
인조잔디2</t>
  </si>
  <si>
    <t>복내체육공원
축구장</t>
  </si>
  <si>
    <t>종합운동장</t>
  </si>
  <si>
    <t>계단식, 의자</t>
  </si>
  <si>
    <t>철근콘크리트,
토사</t>
  </si>
  <si>
    <t>영암종합스포츠타운축구장</t>
  </si>
  <si>
    <t>해제축구장</t>
  </si>
  <si>
    <t>장흥댐
정남진 군립 야구장</t>
  </si>
  <si>
    <t>영암종합스포츠타운야구장</t>
  </si>
  <si>
    <t>나주시립테니스장</t>
  </si>
  <si>
    <t>영암종합스포츠타운테니스장</t>
  </si>
  <si>
    <t>스포츠파크 테니스장</t>
  </si>
  <si>
    <t>인조2
하드4</t>
  </si>
  <si>
    <t>나주종합스포츠파크
씨름장</t>
  </si>
  <si>
    <t>종합스포츠파크
내 위치</t>
  </si>
  <si>
    <t>보성 국민체육센터</t>
  </si>
  <si>
    <t>배구, 배드민턴, 탁구 등</t>
  </si>
  <si>
    <t>영암군
(홍보체육과)</t>
  </si>
  <si>
    <t>남악다목적생활체육관</t>
  </si>
  <si>
    <t>37.2×32m</t>
  </si>
  <si>
    <t>배구, 배드민턴, 농구</t>
  </si>
  <si>
    <t>샤워장, 무대시설</t>
  </si>
  <si>
    <t>함평문화체육센터</t>
  </si>
  <si>
    <t>신안국민체육센터</t>
  </si>
  <si>
    <t>신안군
(행정지원과)</t>
  </si>
  <si>
    <t>36.7×30×9.5m</t>
  </si>
  <si>
    <t>주민생활시설
(찜질방, 레크레이션실)</t>
  </si>
  <si>
    <t>남제게이트볼장</t>
  </si>
  <si>
    <t>복내 전천후 게이트볼장</t>
  </si>
  <si>
    <t>몽탄전천후게이트볼장</t>
  </si>
  <si>
    <t>학교 전전후게이트볼장</t>
  </si>
  <si>
    <t>황룡면전천후 게이트볼장</t>
  </si>
  <si>
    <t>담빛수영장</t>
  </si>
  <si>
    <t>보성국민체육센터
수영장</t>
  </si>
  <si>
    <t>영암종합스포츠타운궁도장</t>
  </si>
  <si>
    <t>목포파크골프장
(부주산국제파크골프장)</t>
  </si>
  <si>
    <t>서해(연산동)파크골프장</t>
  </si>
  <si>
    <t>상동파크골프장</t>
  </si>
  <si>
    <t>하당근린공원파크골프장</t>
  </si>
  <si>
    <t>삼학도파크골프장</t>
  </si>
  <si>
    <t>진남족구장</t>
  </si>
  <si>
    <t>장애인론볼구장</t>
  </si>
  <si>
    <t>옥곡면 국사봉랜드 족구장</t>
  </si>
  <si>
    <t>진상면 그라운드골프장</t>
  </si>
  <si>
    <t>우슬정구장</t>
  </si>
  <si>
    <t>가람동 수질복원센터내
축구장</t>
  </si>
  <si>
    <t>부강생활체육공원 축구장</t>
  </si>
  <si>
    <t>금강(1단계) 스포츠공원</t>
  </si>
  <si>
    <t>다정동 저류지 축구장</t>
  </si>
  <si>
    <t>부강생활체육공원 야구장</t>
  </si>
  <si>
    <t>체육공원 전체 사업비임</t>
  </si>
  <si>
    <t>수질복원센터B 테니스장</t>
  </si>
  <si>
    <t>다정동 저류지 테니스장</t>
  </si>
  <si>
    <t>3-2생활권(보람동) 복컴</t>
  </si>
  <si>
    <t>2-2생활권(새롬동) 복컴</t>
  </si>
  <si>
    <t>3-1생활권(대평동) 복컴</t>
  </si>
  <si>
    <t>3-3생활권(소담동) 복컴</t>
  </si>
  <si>
    <t>3-2생활권 보람동 복컴 수영장</t>
  </si>
  <si>
    <t>보람동 복합커뮤니티센터 내</t>
  </si>
  <si>
    <t>조천변
 그라운드골프장</t>
  </si>
  <si>
    <t>서창동 축구장</t>
  </si>
  <si>
    <t>2018.3. 조성</t>
  </si>
  <si>
    <t>100
65</t>
  </si>
  <si>
    <t>90
62</t>
  </si>
  <si>
    <t>9,232
4,550</t>
  </si>
  <si>
    <t>2011
2018</t>
  </si>
  <si>
    <t>99
400</t>
  </si>
  <si>
    <t>하남공원테니스장</t>
  </si>
  <si>
    <t>덕흥동 족구장</t>
  </si>
  <si>
    <t>유덕동 족구장</t>
  </si>
  <si>
    <t>소계</t>
    <phoneticPr fontId="2" type="noConversion"/>
  </si>
  <si>
    <t>강릉종합운동장</t>
  </si>
  <si>
    <t>강릉시육상연맹</t>
  </si>
  <si>
    <t>88백만원</t>
  </si>
  <si>
    <t>문화체육시설관리사무소</t>
  </si>
  <si>
    <t>강릉종합운동장
(육상보조경기장)</t>
  </si>
  <si>
    <t>강북공설운동장</t>
  </si>
  <si>
    <t>삼척종합운동장</t>
  </si>
  <si>
    <t>도계공설운동장</t>
  </si>
  <si>
    <t>홍천군(태학리 산23)</t>
  </si>
  <si>
    <t>평창읍 종부리 596-3</t>
  </si>
  <si>
    <t>평창종합운동장</t>
  </si>
  <si>
    <t>계단/의자</t>
  </si>
  <si>
    <t xml:space="preserve">대관령고원전지훈련장
육상경기장 </t>
  </si>
  <si>
    <t xml:space="preserve">평창군 </t>
  </si>
  <si>
    <t>고한공설운동장</t>
  </si>
  <si>
    <t>신동공설운동장</t>
  </si>
  <si>
    <t>정선종합경기장</t>
  </si>
  <si>
    <t>정선군시설관리공단</t>
  </si>
  <si>
    <t>몬도트렉</t>
  </si>
  <si>
    <t>갈말읍 군탄리 산99</t>
  </si>
  <si>
    <t>철원종합운동장</t>
  </si>
  <si>
    <t>철원군(450-5255)</t>
  </si>
  <si>
    <t>400석, 조명탑26,관리실</t>
  </si>
  <si>
    <t>80석, 조명탑2</t>
  </si>
  <si>
    <t>군 풋살협회</t>
  </si>
  <si>
    <t>축구장(보조경기장)</t>
  </si>
  <si>
    <t>철원군청</t>
  </si>
  <si>
    <t>서화생활체육공원</t>
  </si>
  <si>
    <t>양양종합운동장</t>
  </si>
  <si>
    <t>롤시트 트랙</t>
  </si>
  <si>
    <t>미탄체육공원 축구장</t>
  </si>
  <si>
    <t>무실체육공원
인조잔디구장</t>
  </si>
  <si>
    <t>하수종말처리장 생활체육시설
인조잔디구장</t>
  </si>
  <si>
    <t>두산동 624</t>
  </si>
  <si>
    <t>강릉월드구장</t>
  </si>
  <si>
    <t>441천원</t>
  </si>
  <si>
    <t>300천원</t>
  </si>
  <si>
    <t>사무실2동, 화장실,샤워실</t>
  </si>
  <si>
    <t>강남축구공원</t>
  </si>
  <si>
    <t>천연/
인조잔디</t>
  </si>
  <si>
    <t>의자식/
스텐드</t>
  </si>
  <si>
    <t>전용구장</t>
  </si>
  <si>
    <t>고원4구장</t>
  </si>
  <si>
    <t>북방공설운동장 축구장</t>
  </si>
  <si>
    <t>화촌면생활체육공원 축구장</t>
  </si>
  <si>
    <t>내면고원체육공원 축구장</t>
  </si>
  <si>
    <t>내촌면생활체육공원 축구장</t>
  </si>
  <si>
    <t>서석면생활체육공원 축구장</t>
  </si>
  <si>
    <t>남면생활체육공원 축구장</t>
  </si>
  <si>
    <t>동면생활체육공원 축구장</t>
  </si>
  <si>
    <t>서면생활체육공원 축구장</t>
  </si>
  <si>
    <t>두촌면생활체육공원 축구장</t>
  </si>
  <si>
    <t>생활체육공원 축구장</t>
  </si>
  <si>
    <t>우천생활체육공원 축구장</t>
  </si>
  <si>
    <t>문화체육공원 축구장</t>
  </si>
  <si>
    <t>국민체육센터인조잔디장</t>
  </si>
  <si>
    <t>철구조</t>
  </si>
  <si>
    <t>진부체육공원 축구장</t>
  </si>
  <si>
    <t>토사/
천연잔디</t>
  </si>
  <si>
    <t>용평체육공원 축구장</t>
  </si>
  <si>
    <t>대관령고원전지훈련장 축구장</t>
  </si>
  <si>
    <t>정선종합경기장
보조경기장</t>
  </si>
  <si>
    <t>정선군
시설관리공단</t>
  </si>
  <si>
    <t>거례 레포츠타운 축구장</t>
  </si>
  <si>
    <t>고성종합운동장 보조구장</t>
  </si>
  <si>
    <t>경기장증축</t>
  </si>
  <si>
    <t>고구마섬야구장</t>
  </si>
  <si>
    <t>강릉야구장</t>
  </si>
  <si>
    <t>태백스포츠파크 A구장</t>
  </si>
  <si>
    <t>인조잔디+토사</t>
  </si>
  <si>
    <t>115m</t>
  </si>
  <si>
    <t>95m</t>
  </si>
  <si>
    <t>태백스포츠파크 B구장</t>
  </si>
  <si>
    <t>두촌면생활체육공원 야구장</t>
  </si>
  <si>
    <t>동강둔치야구장</t>
  </si>
  <si>
    <t>1루 84
3루 100</t>
  </si>
  <si>
    <t>평창야구장</t>
  </si>
  <si>
    <t>평창군야구연합회</t>
  </si>
  <si>
    <t>철원야구장</t>
  </si>
  <si>
    <t>화천간동야구장</t>
  </si>
  <si>
    <t>마사
+인조잔디</t>
  </si>
  <si>
    <t>마사+
인조잔디</t>
  </si>
  <si>
    <t>하리 제1야구장</t>
  </si>
  <si>
    <t>구암리 야구장</t>
  </si>
  <si>
    <t>설악테니스장</t>
  </si>
  <si>
    <t>우천 생활체육공원 테니스장</t>
  </si>
  <si>
    <t>대관령테니스장</t>
  </si>
  <si>
    <t>고한테니스장</t>
  </si>
  <si>
    <t>위탁
(고한테니스회)</t>
  </si>
  <si>
    <t>케미컬8</t>
  </si>
  <si>
    <t>양양 씨름장</t>
  </si>
  <si>
    <t>1,207㎡</t>
  </si>
  <si>
    <t>원통체육관</t>
  </si>
  <si>
    <t>농구,배구,배드민턴,족구,탁구</t>
  </si>
  <si>
    <t>소초면 수암2리 전천후게이트볼장</t>
  </si>
  <si>
    <t>흥업면대안리 전천후게이트볼장</t>
  </si>
  <si>
    <t>지정면간현 전천후게이트볼장</t>
  </si>
  <si>
    <t>만대공원내 양지 전천후게이트볼장</t>
  </si>
  <si>
    <t>계산전전후게이트볼장</t>
  </si>
  <si>
    <t>백산게이트볼장(추가)</t>
  </si>
  <si>
    <t>공설운동장게이트볼장</t>
  </si>
  <si>
    <t>연면적증가</t>
  </si>
  <si>
    <t>신기 게이트볼장</t>
  </si>
  <si>
    <t>29x20m</t>
  </si>
  <si>
    <t>사직 게이트볼장</t>
  </si>
  <si>
    <t>22x18m</t>
  </si>
  <si>
    <t>정라 게이트볼장</t>
  </si>
  <si>
    <t>사직게이트볼장(삼표입구)</t>
  </si>
  <si>
    <t>좌운1리 실내게이트볼장</t>
  </si>
  <si>
    <t>좌운2리 실내게이트볼장</t>
  </si>
  <si>
    <t>답풍리 실내게이트볼장</t>
  </si>
  <si>
    <t>개야리 실내게이트볼장</t>
  </si>
  <si>
    <t>물걸1리 실내게이트볼장</t>
  </si>
  <si>
    <t>성동2리 실내게이트볼장</t>
  </si>
  <si>
    <t>소매곡리 실내게이트볼장</t>
  </si>
  <si>
    <t>노일리 실내게이트볼장</t>
  </si>
  <si>
    <t>시동2리 실내게이트볼장</t>
  </si>
  <si>
    <t>시동3리 실내게이트볼장</t>
  </si>
  <si>
    <t>시동4리 실내게이트볼장</t>
  </si>
  <si>
    <t>양덕원1리 실내게이트볼장</t>
  </si>
  <si>
    <t>와동1리 실내게이트볼장</t>
  </si>
  <si>
    <t>외삼포2리 실내게이트볼장</t>
  </si>
  <si>
    <t>월운리 실내게이트볼장</t>
  </si>
  <si>
    <t>율전1리 실내게이트볼장</t>
  </si>
  <si>
    <t>청량리 실내게이트볼장</t>
  </si>
  <si>
    <t>풍암1리 실내게이트볼장</t>
  </si>
  <si>
    <t>하오안1리 실내게이트볼장</t>
  </si>
  <si>
    <t>하오안2리 실내게이트볼장</t>
  </si>
  <si>
    <t>후동리 실내게이트볼장</t>
  </si>
  <si>
    <t>우천 생활체육공원 실내게이트볼장</t>
  </si>
  <si>
    <t>서원면 압곡리 게이트볼장</t>
  </si>
  <si>
    <t>부곡2리게이트볼장</t>
  </si>
  <si>
    <t>횡성장애인어울림게이트볼장</t>
  </si>
  <si>
    <t>신대리게이트볼장</t>
  </si>
  <si>
    <t>창봉리게이트볼장</t>
  </si>
  <si>
    <t>학곡1리게이트볼장</t>
  </si>
  <si>
    <t>면적 및 준공연도 변경</t>
  </si>
  <si>
    <t>금강게이트볼장</t>
  </si>
  <si>
    <t>동부실내게이트볼장</t>
  </si>
  <si>
    <t>시설명 변경</t>
  </si>
  <si>
    <t>대화전천후게이트볼장(막구조)</t>
  </si>
  <si>
    <t>주진리게이트볼장</t>
  </si>
  <si>
    <t>20X15</t>
  </si>
  <si>
    <t>2019년 관리 이전</t>
  </si>
  <si>
    <t>김화게이트볼장</t>
  </si>
  <si>
    <t>20m×20.5m</t>
  </si>
  <si>
    <t>용암리전천후게이트볼장</t>
  </si>
  <si>
    <t>강선리실내게이트볼장</t>
  </si>
  <si>
    <t>정선국민체육센터 수영장</t>
  </si>
  <si>
    <t>누락시설추가</t>
  </si>
  <si>
    <t>홍천군 궁도장</t>
  </si>
  <si>
    <t>양구 퍼블릭 골프연습장</t>
  </si>
  <si>
    <t>시설관리사업단</t>
  </si>
  <si>
    <t>삼성 프로2군, 수원시청 
축구단</t>
  </si>
  <si>
    <t>고양도시관리공사
(929-4800)</t>
  </si>
  <si>
    <t>성사동 826</t>
  </si>
  <si>
    <t>용인도시공사
(336-6583)</t>
  </si>
  <si>
    <t>용인도시공사
(263-6581)</t>
  </si>
  <si>
    <t>삼가동 28-6</t>
  </si>
  <si>
    <t>용인도시공사
(329-8600)</t>
  </si>
  <si>
    <t>종합운동장관리사무소
(739-6670)</t>
  </si>
  <si>
    <t>부천도시공사
(340-0870)</t>
  </si>
  <si>
    <t>화성도시공사(031-371-0048)</t>
  </si>
  <si>
    <t>화성시민</t>
  </si>
  <si>
    <t>화성도시공사(031-8059-3273)</t>
  </si>
  <si>
    <t>화성도시공사(031-355-1292)</t>
  </si>
  <si>
    <t>체육운영부(481-1735)</t>
  </si>
  <si>
    <t>평택시 체육진흥과
체육시설운영팀
(031-8024-3391)</t>
  </si>
  <si>
    <t>시민, 육상연맹 등</t>
  </si>
  <si>
    <t>평택시 안중출장소 사회복지과 
문화체육팀
(031-8024-8242)</t>
  </si>
  <si>
    <t>정왕동 2160번지</t>
  </si>
  <si>
    <t>시흥도시공사 
생활체육팀
(031-8084-0140)</t>
  </si>
  <si>
    <t>정왕동 2138번지</t>
  </si>
  <si>
    <t>시흥시 체육진흥과 
체육시설운영팀
(031-310-3159)</t>
  </si>
  <si>
    <t>파주시 중앙로 160</t>
  </si>
  <si>
    <t>파주시청 체육과 시설운영팀
(031-940-5235)</t>
  </si>
  <si>
    <t>와석순환로172번길 35</t>
  </si>
  <si>
    <t>광명도시공사(02-2610-7375)</t>
  </si>
  <si>
    <t>군포도시공사</t>
  </si>
  <si>
    <t>부곡동 1226</t>
  </si>
  <si>
    <t>아리수로 600</t>
  </si>
  <si>
    <t>경기동로 15</t>
  </si>
  <si>
    <t>이천시 부발읍 무촌리 52-16외</t>
  </si>
  <si>
    <t>이천시 신둔면 도암리 1300</t>
  </si>
  <si>
    <t>사단법인 대한장애인 체육회
070-7422-200</t>
  </si>
  <si>
    <t>포천도시공사(540-6332)</t>
  </si>
  <si>
    <t>포천도시공사</t>
  </si>
  <si>
    <t>양평읍 종합운동장로 7</t>
  </si>
  <si>
    <t>양평공사(031-770-4099)</t>
  </si>
  <si>
    <t>양평군민</t>
  </si>
  <si>
    <t>여주도시관리공단
(031-880-4023)</t>
  </si>
  <si>
    <t>여주도시관리공단</t>
  </si>
  <si>
    <t>종합운동장운영총괄
(031-8078-8047)</t>
  </si>
  <si>
    <t>가평군민 등</t>
  </si>
  <si>
    <t>과천도시공사
(02-504-7300)</t>
  </si>
  <si>
    <t>과천도시공사</t>
  </si>
  <si>
    <t>광주시 곤지암읍
 경충대로 729</t>
  </si>
  <si>
    <t>백석공원 근린공원 축구장</t>
  </si>
  <si>
    <t>중산2호 근린공원 축구장</t>
  </si>
  <si>
    <t>고양동운동장 축구장</t>
  </si>
  <si>
    <t>대화레포츠공원 축구장</t>
  </si>
  <si>
    <t>충장체육시설 축구장</t>
  </si>
  <si>
    <t>지영동생활체육시설 축구장</t>
  </si>
  <si>
    <t>동산동 57</t>
  </si>
  <si>
    <t>마두동 791</t>
  </si>
  <si>
    <t>신원동 279-1</t>
  </si>
  <si>
    <t>(재)용인시축구센터</t>
  </si>
  <si>
    <t>1,511(1,2구장)
288(4.5구장)</t>
  </si>
  <si>
    <t>1,511
288</t>
  </si>
  <si>
    <t>계단식
계단식</t>
  </si>
  <si>
    <t>FRP
합성목재</t>
  </si>
  <si>
    <t>2004
2018</t>
  </si>
  <si>
    <t>31100
79</t>
  </si>
  <si>
    <t>상현동 612-1</t>
  </si>
  <si>
    <t>성남시 수정구 둔전동 
225-2번지 일원</t>
  </si>
  <si>
    <t>배뫼산 체육시설(축구장)</t>
  </si>
  <si>
    <t>부천시 대장동 434</t>
  </si>
  <si>
    <t>부천fc</t>
  </si>
  <si>
    <t>부천시 오정동 1-3</t>
  </si>
  <si>
    <t>부천시 춘의동 8</t>
  </si>
  <si>
    <t>부천시 중동 1024</t>
  </si>
  <si>
    <t>부천시 옥길로56번길 140</t>
  </si>
  <si>
    <t>부천시 소사로 77</t>
  </si>
  <si>
    <t>부천시 호현로387번길 38-1</t>
  </si>
  <si>
    <t>성주산체육공원 인조잔디구장</t>
  </si>
  <si>
    <t>부천시 원미동 16</t>
  </si>
  <si>
    <t>원미레포츠공원 인조잔디구장</t>
  </si>
  <si>
    <t>부천시 지봉로51번길 77</t>
  </si>
  <si>
    <t>방교동 795</t>
  </si>
  <si>
    <t>영천동 670-2</t>
  </si>
  <si>
    <t>동탄1호체육공원
축구장 (치동천)</t>
  </si>
  <si>
    <t>동학산11호공원
축구장</t>
  </si>
  <si>
    <t>상신리 1254</t>
  </si>
  <si>
    <t>매송면 원평리</t>
  </si>
  <si>
    <t>마도면 청원리 공유수면</t>
  </si>
  <si>
    <t>송산면 삼존리 124</t>
  </si>
  <si>
    <t>서신면 장외리 642</t>
  </si>
  <si>
    <t>정남면 발산리 15</t>
  </si>
  <si>
    <t>향남읍 하길리 32-15</t>
  </si>
  <si>
    <t>남양읍 시청로 159</t>
  </si>
  <si>
    <t>마도면 쌍송리 673</t>
  </si>
  <si>
    <t>마도면 청원리 1512</t>
  </si>
  <si>
    <t>장안면 수촌리 1470-1</t>
  </si>
  <si>
    <t>장안면 사랑리 2-4</t>
  </si>
  <si>
    <t>장지동 산15</t>
  </si>
  <si>
    <t>진안동 588</t>
  </si>
  <si>
    <t>석우동 58</t>
  </si>
  <si>
    <t>석우동 45</t>
  </si>
  <si>
    <t>능동 1106</t>
  </si>
  <si>
    <t>청계동 527</t>
  </si>
  <si>
    <t>남양리 2236</t>
  </si>
  <si>
    <t>남양 푸른 건강뜰 공원 축구장</t>
  </si>
  <si>
    <t>새솔동 126</t>
  </si>
  <si>
    <t>봉선체육공원(송린이음터) 축구장</t>
  </si>
  <si>
    <t>오산동 538-1</t>
  </si>
  <si>
    <t>동탄여울공원 축구장</t>
  </si>
  <si>
    <t>목동 13-7</t>
  </si>
  <si>
    <t>목동공원(근린19호, 목동이음터) 축구장</t>
  </si>
  <si>
    <t>영천동 525-1</t>
  </si>
  <si>
    <t>선납숲공원 축구장</t>
  </si>
  <si>
    <t>산척동 674-2</t>
  </si>
  <si>
    <t>왕배산체육공원 축구장</t>
  </si>
  <si>
    <t>신길동 1053</t>
  </si>
  <si>
    <t>선부동 1068</t>
  </si>
  <si>
    <t>본오동 665-55</t>
  </si>
  <si>
    <t>유소년 스포츠타운</t>
  </si>
  <si>
    <t>사동 1502-1</t>
  </si>
  <si>
    <t>장상동 408-3</t>
  </si>
  <si>
    <t>성곡동 627-2</t>
  </si>
  <si>
    <t>돌안말운동장</t>
  </si>
  <si>
    <t>성곡동 793</t>
  </si>
  <si>
    <t>온누리운동장</t>
  </si>
  <si>
    <t>이패동 산87</t>
  </si>
  <si>
    <t>지둔리 산108</t>
  </si>
  <si>
    <t>부평리 산1-13</t>
  </si>
  <si>
    <t>내곡리 483-4</t>
  </si>
  <si>
    <t>배양리 919-1</t>
  </si>
  <si>
    <t>별내면 광전리 1</t>
  </si>
  <si>
    <t>오남읍 오남리 858</t>
  </si>
  <si>
    <t>장현리 49-19</t>
  </si>
  <si>
    <t>진접장현생활체육시설
인조잔디축구장</t>
  </si>
  <si>
    <t>금남리 160-1</t>
  </si>
  <si>
    <t>별내동 858</t>
  </si>
  <si>
    <t>별내택지지구 체육공원 축구장</t>
  </si>
  <si>
    <t>평내동 466-4</t>
  </si>
  <si>
    <t>월문리 1103-2</t>
  </si>
  <si>
    <t>부평리 517-1</t>
  </si>
  <si>
    <t>답내리 169</t>
  </si>
  <si>
    <t>월산리 푸른물센터 축구장</t>
  </si>
  <si>
    <t>수석동 405-1</t>
  </si>
  <si>
    <t>지금푸른물센터 체육시설</t>
  </si>
  <si>
    <t>진관리 41</t>
  </si>
  <si>
    <t>동안구 비산동 21-1</t>
  </si>
  <si>
    <t>만안구 석천로 1</t>
  </si>
  <si>
    <t>만안구 박달동 212</t>
  </si>
  <si>
    <t>이충동 700</t>
  </si>
  <si>
    <t>평택시(체육진흥과)</t>
  </si>
  <si>
    <t>안중읍 학현리 산91</t>
  </si>
  <si>
    <t>진위면 견산리 342-6</t>
  </si>
  <si>
    <t>포승읍 방림리 51-30</t>
  </si>
  <si>
    <t>포동 67-207번지</t>
  </si>
  <si>
    <t>포동생활체육공원
축구장 및 클레이구장</t>
  </si>
  <si>
    <t>시흥도시공사</t>
  </si>
  <si>
    <t>인조잔디 1
클레이 1</t>
  </si>
  <si>
    <t>옥구공원 인조잔디구장</t>
  </si>
  <si>
    <t>정왕동 1358번지</t>
  </si>
  <si>
    <t>희망공원 인조잔디구장</t>
  </si>
  <si>
    <t>신천동 524-7번지</t>
  </si>
  <si>
    <t>시흥시공공스포츠클럽</t>
  </si>
  <si>
    <t>엠티브이북로 253</t>
  </si>
  <si>
    <t>조남동 275-10번지</t>
  </si>
  <si>
    <t>희망공원 축구장</t>
  </si>
  <si>
    <t>파주시 탄현면 낙하리 산6</t>
  </si>
  <si>
    <t>탄현체육공원 축구장</t>
  </si>
  <si>
    <t>내포리→탄현 명칭변경</t>
  </si>
  <si>
    <t>파주시 평화로 120</t>
  </si>
  <si>
    <t>파주시 적성면 칠중3길 84</t>
  </si>
  <si>
    <t>파주시 광탄면 부흥로 16</t>
  </si>
  <si>
    <t>파주시 파평면 청송로484번길 16-50</t>
  </si>
  <si>
    <t>파주시 문산읍 율곡로 408</t>
  </si>
  <si>
    <t>파주시 월롱면 도감로172번길 147</t>
  </si>
  <si>
    <t>파주시 파주읍 돈유1로 13</t>
  </si>
  <si>
    <t>파주시 하지석길 165-75</t>
  </si>
  <si>
    <t>파주시 탄현면 필승로 368</t>
  </si>
  <si>
    <t>천연5/인조1
/하이브리드1</t>
  </si>
  <si>
    <t>파주시 가람로150번길 41-33</t>
  </si>
  <si>
    <t>운정체육공원 축구장</t>
  </si>
  <si>
    <t>2면→1면 변경</t>
  </si>
  <si>
    <t>파주시 와석순환로172번길 35</t>
  </si>
  <si>
    <t>파주시 법원읍 술이홀로 679</t>
  </si>
  <si>
    <t>파주시 조리읍 봉일천리 79-178</t>
  </si>
  <si>
    <t>의정부시 민락동 888</t>
  </si>
  <si>
    <t>마산동 642-1</t>
  </si>
  <si>
    <t>태전동 601-1</t>
  </si>
  <si>
    <t>광남생활체육시설
축구장</t>
  </si>
  <si>
    <t>도척면 유정리 211</t>
  </si>
  <si>
    <t>야구장겸용</t>
  </si>
  <si>
    <t>초월읍 늑현리 193-1</t>
  </si>
  <si>
    <t>곤지암읍 삼리 612-14</t>
  </si>
  <si>
    <t>오포읍 양벌리 592-3</t>
  </si>
  <si>
    <t>오포생활체육공원 축구장</t>
  </si>
  <si>
    <t>광주시
(오포읍사무소)</t>
  </si>
  <si>
    <t>철산동 222-1번지</t>
  </si>
  <si>
    <t>미사동 272 일원</t>
  </si>
  <si>
    <t>선동 273 일원</t>
  </si>
  <si>
    <t>2019 '시설개선공사</t>
  </si>
  <si>
    <t>양주시 고덕로187-55</t>
  </si>
  <si>
    <t>고덕생활체육공원 축구장</t>
  </si>
  <si>
    <t>양주시 은현면 강변서로303</t>
  </si>
  <si>
    <t>양주시 장흥면 삼상리477-7</t>
  </si>
  <si>
    <t>양주시 광사동 178-25</t>
  </si>
  <si>
    <t>양주시 광적면 부흥로618번길 303</t>
  </si>
  <si>
    <t>양주시 은현면 은남로 177</t>
  </si>
  <si>
    <t>양주시 덕계동 755-2</t>
  </si>
  <si>
    <t>청소년수련관 축구장</t>
  </si>
  <si>
    <t>양주시청</t>
  </si>
  <si>
    <t>양주시 백석읍 오산리 239-3</t>
  </si>
  <si>
    <t>양주시 고암동294-1</t>
  </si>
  <si>
    <t>이천시 백사면 송말리 748</t>
  </si>
  <si>
    <t>이천시 부발읍 무촌리 52</t>
  </si>
  <si>
    <t>이천 종합운동장 주경기장</t>
  </si>
  <si>
    <t>이천시 관고동 372</t>
  </si>
  <si>
    <t>설봉공원 축구장</t>
  </si>
  <si>
    <t>이천시 부발읍 무촌리 31-32</t>
  </si>
  <si>
    <t>이천시 장호원읍 노탑리 808</t>
  </si>
  <si>
    <t xml:space="preserve">이천시 장호원읍 장호원리 331-2 </t>
  </si>
  <si>
    <t>장호원읍 체육공원 축구장</t>
  </si>
  <si>
    <t>구리시 왕숙천로 701</t>
  </si>
  <si>
    <t>구리왕숙체육공원 축구장</t>
  </si>
  <si>
    <t>구리도시공사
(관리대행)</t>
  </si>
  <si>
    <t>구리주민편익시설(시민스포츠센터)
축구장</t>
  </si>
  <si>
    <t>구리시체육회
(위탁)</t>
  </si>
  <si>
    <t>대림동산 축구장</t>
  </si>
  <si>
    <t>일죽 하수처리시설 내 축구장</t>
  </si>
  <si>
    <t>죽산 하수처리시설 내 축구장</t>
  </si>
  <si>
    <t>소흘읍 생활체육공원축구장</t>
  </si>
  <si>
    <t>포천시 자원회수시설 내 축구장</t>
  </si>
  <si>
    <t>일동 하수처리시설 내 축구장</t>
  </si>
  <si>
    <t>영북 하수처리시설 내 축구장</t>
  </si>
  <si>
    <t>포천축구공원 내 축구장</t>
  </si>
  <si>
    <t>내손공원길 39</t>
  </si>
  <si>
    <t>내손체육공원 축구장</t>
  </si>
  <si>
    <t>오전로 18</t>
  </si>
  <si>
    <t>고천체육공원 축구장</t>
  </si>
  <si>
    <t>부곡공원길 6</t>
  </si>
  <si>
    <t>부곡체육공원 축구장</t>
  </si>
  <si>
    <t>강상체육공원 축구장</t>
  </si>
  <si>
    <t>인조잔디 교체1</t>
  </si>
  <si>
    <t>강하면 운심리 55-5번지</t>
  </si>
  <si>
    <t>강하생활체육공원 축구장</t>
  </si>
  <si>
    <t>양서레포츠공원 축구장</t>
  </si>
  <si>
    <t>2019년도 인조잔디교체</t>
  </si>
  <si>
    <t>옥천레포츠공원 축구장</t>
  </si>
  <si>
    <t>서종체육공원 축구장</t>
  </si>
  <si>
    <t>단월면 보룡리 산11-1번지</t>
  </si>
  <si>
    <t>단월레포츠공원 축구장</t>
  </si>
  <si>
    <t>청운레포츠공원 축구장</t>
  </si>
  <si>
    <t>양동레포츠공원 축구장</t>
  </si>
  <si>
    <t>지평면 송현리 500번지</t>
  </si>
  <si>
    <t>지평레포츠공원 축구장</t>
  </si>
  <si>
    <t>용문면 마룡리 131번지</t>
  </si>
  <si>
    <t>용문생활체육공원 축구장</t>
  </si>
  <si>
    <t>개군레포츠공원 축구장</t>
  </si>
  <si>
    <t>콘크리트,목재</t>
  </si>
  <si>
    <t>2013년 조성</t>
  </si>
  <si>
    <t xml:space="preserve">양평읍 창대리 724-3번지 </t>
  </si>
  <si>
    <t>양평생활체육공원 축구장</t>
  </si>
  <si>
    <t>양평읍 회현리 83번지</t>
  </si>
  <si>
    <t>양평 안보테마공원 축구장</t>
  </si>
  <si>
    <t>11기계화보병사단</t>
  </si>
  <si>
    <t>양평읍 도곡리 산63-1번지</t>
  </si>
  <si>
    <t>대행(양평공사)</t>
  </si>
  <si>
    <t>능서레포츠공원 축구장</t>
  </si>
  <si>
    <t>금사체육공원 축구장</t>
  </si>
  <si>
    <t>흥천체육공원 축구장</t>
  </si>
  <si>
    <t>가남체육공원 축구장</t>
  </si>
  <si>
    <t>북내체육공원 축구장</t>
  </si>
  <si>
    <t>강천체육공원 축구장</t>
  </si>
  <si>
    <t>점동테마공원 축구장</t>
  </si>
  <si>
    <t>대신체육공원 축구장</t>
  </si>
  <si>
    <t>오학체육공원 축구장</t>
  </si>
  <si>
    <t>산북체육공원 축구장</t>
  </si>
  <si>
    <t>종합운동장 보조구장</t>
  </si>
  <si>
    <t>소요생활체육공원 축구장</t>
  </si>
  <si>
    <t>조종면 조종내길 71</t>
  </si>
  <si>
    <t>조종생활체육공원 축구장</t>
  </si>
  <si>
    <t>조종면사무소</t>
  </si>
  <si>
    <t>가평읍 문화로 131</t>
  </si>
  <si>
    <t>상면사무소</t>
  </si>
  <si>
    <t>문원로 56</t>
  </si>
  <si>
    <t xml:space="preserve"> 문원체육공원 축구장</t>
  </si>
  <si>
    <t>연천군 연천읍 문화로 150</t>
  </si>
  <si>
    <t>연천 공설운동장 보조경기장</t>
  </si>
  <si>
    <t>연천군 전곡읍 선사로 76</t>
  </si>
  <si>
    <t>한탄강 생활체육공원 축구장</t>
  </si>
  <si>
    <t>오목천동 905-19
(오목천 체육공원)</t>
  </si>
  <si>
    <t>고양도시관리공사(929-4800)</t>
  </si>
  <si>
    <t>장항동 660-55</t>
  </si>
  <si>
    <t>덕은동 520-68</t>
  </si>
  <si>
    <t>처인구 남사면 방아리
 1178-3일원</t>
  </si>
  <si>
    <t>체육회
(324-4811)</t>
  </si>
  <si>
    <t>모현면 일산리 39-3</t>
  </si>
  <si>
    <t>보라동 485</t>
  </si>
  <si>
    <t>용인시 기흥구청
(324-6051)</t>
  </si>
  <si>
    <t>성남도시개발공사(725-7100)</t>
  </si>
  <si>
    <t>성남도시개발공사(751-8277)</t>
  </si>
  <si>
    <t>성남도시개발공사(725-7196)</t>
  </si>
  <si>
    <t>부천시 춘의동 48-25</t>
  </si>
  <si>
    <t>춘의야구장</t>
  </si>
  <si>
    <t>부천시체육회(032-655-6196)</t>
  </si>
  <si>
    <t>부천시 길주로691</t>
  </si>
  <si>
    <t>부천시청(032-625-3342)</t>
  </si>
  <si>
    <t>부천시 벌말로220</t>
  </si>
  <si>
    <t>비봉면 유포리 404
 인근 인공습지</t>
  </si>
  <si>
    <t>향남읍 도이리 240-7</t>
  </si>
  <si>
    <t>우정읍 매향리 320-2</t>
  </si>
  <si>
    <t>신원로301-15
(목내동 451)</t>
  </si>
  <si>
    <t>용인시 처인구청(324-5051)</t>
  </si>
  <si>
    <t>체육운영부
(481-4990)</t>
  </si>
  <si>
    <t>인조잔디로 변경</t>
  </si>
  <si>
    <t>원시동 776</t>
  </si>
  <si>
    <t>초지동 666</t>
  </si>
  <si>
    <t>단원임시야구장</t>
  </si>
  <si>
    <t>남양주시종합운동장
야구장(1구장)
남양주시종합운동장
야구장(2구장)</t>
  </si>
  <si>
    <t>10000
11000</t>
  </si>
  <si>
    <t>105
110</t>
  </si>
  <si>
    <t>91
95</t>
  </si>
  <si>
    <t>9917
10450</t>
  </si>
  <si>
    <t xml:space="preserve">
192</t>
  </si>
  <si>
    <t xml:space="preserve">
1000</t>
  </si>
  <si>
    <t>2004
2013</t>
  </si>
  <si>
    <t>삼패동 630</t>
  </si>
  <si>
    <t>삼패동 야구장(1구장)
삼패동야구장(2구장)
삼채동야구장(3구장</t>
  </si>
  <si>
    <t>9747
11000
6000</t>
  </si>
  <si>
    <t>91.3
110
90</t>
  </si>
  <si>
    <t>71.89
95
55</t>
  </si>
  <si>
    <t>7085
10450
4950</t>
  </si>
  <si>
    <t>2006
2006
2013</t>
  </si>
  <si>
    <t>금남리 160-15</t>
  </si>
  <si>
    <t>연평리 841-4</t>
  </si>
  <si>
    <t>용정리 산164</t>
  </si>
  <si>
    <t>광전리 1</t>
  </si>
  <si>
    <t>에코랜드</t>
  </si>
  <si>
    <t>평택시 체육진흥과 
체육시설운영팀
(031-8024-3392)</t>
  </si>
  <si>
    <t>평택시 안중출장소 
사회복지과 문화체육팀
(031-8024-8242)</t>
  </si>
  <si>
    <t>평택시 송탄출장소 
사회복지과 체육시설운영팀
(031-8024-6301)</t>
  </si>
  <si>
    <t>정왕동 2156번지</t>
  </si>
  <si>
    <t>시흥시 체육진흥과
체육시설운영팀
(031-310-3159)</t>
  </si>
  <si>
    <t>시흥시야구협회</t>
  </si>
  <si>
    <t>정왕동 1368번지</t>
  </si>
  <si>
    <t>월곶동 520-373번지</t>
  </si>
  <si>
    <t>시흥시공공스포츠클럽
(031-315-7338)</t>
  </si>
  <si>
    <t>파주시 파평면 눌노리 산8</t>
  </si>
  <si>
    <t>의정부시
가능 리틀야구연습장</t>
  </si>
  <si>
    <t>낙양동 489</t>
  </si>
  <si>
    <t>의정부시
민락 리틀야구연습장</t>
  </si>
  <si>
    <t>위탁(의정부시 스포츠클럽)</t>
  </si>
  <si>
    <t>위탁
(김포시야구소프트볼협회)</t>
  </si>
  <si>
    <t>고촌읍 전호리 626-1</t>
  </si>
  <si>
    <t>광명시 하안로 30-19</t>
  </si>
  <si>
    <t>광명도시공사(02-2610-7343)</t>
  </si>
  <si>
    <t>선동 103 일원</t>
  </si>
  <si>
    <t>은현면 하패리 1077-4</t>
  </si>
  <si>
    <t>시설관리공단(031-828-9725)</t>
  </si>
  <si>
    <t>장흥면 삼상리 477-7</t>
  </si>
  <si>
    <t>위탁
(이천시체육·생활체육회)</t>
  </si>
  <si>
    <t>이천시 부발읍 무촌리 36</t>
  </si>
  <si>
    <t>이천시 안흥동 75</t>
  </si>
  <si>
    <t>구리시 아천동 1 일원</t>
  </si>
  <si>
    <t>구리시 토평동 883-6 일원</t>
  </si>
  <si>
    <t>보개면 양복리 1086</t>
  </si>
  <si>
    <t>안성시 시설관리공단
(031-676-2773)</t>
  </si>
  <si>
    <t>포천도시공사(538-6360)</t>
  </si>
  <si>
    <t>강상면 교평리 310-4</t>
  </si>
  <si>
    <t>강상면사무소
(031-770-3052)</t>
  </si>
  <si>
    <t>강상면 교평리 338</t>
  </si>
  <si>
    <t>강상면 교평리 325-1</t>
  </si>
  <si>
    <t>양평군 야구장(3)</t>
  </si>
  <si>
    <t>개군면 사무소
(031-770-3344)</t>
  </si>
  <si>
    <t>A, B 구장</t>
  </si>
  <si>
    <t>여주시 하동 3-112</t>
  </si>
  <si>
    <t>양섬사회인야구장</t>
  </si>
  <si>
    <t>C구장</t>
  </si>
  <si>
    <t>양섬리틀야구장</t>
  </si>
  <si>
    <t>리틀구장</t>
  </si>
  <si>
    <t>천보산로 688</t>
  </si>
  <si>
    <t>설악면 유명로 1691-14</t>
  </si>
  <si>
    <t>야구장 운영총괄
(031-8078-8034)</t>
  </si>
  <si>
    <t>가평야구장</t>
  </si>
  <si>
    <t>군남면 선곡리 622-1</t>
  </si>
  <si>
    <t>수원시정구장</t>
  </si>
  <si>
    <t>권선구 금곡동 746-26</t>
  </si>
  <si>
    <t>영통구 이의동 1291</t>
  </si>
  <si>
    <t>화성시 태안로 263</t>
  </si>
  <si>
    <t>화산체육공원 테니스장</t>
  </si>
  <si>
    <t>위탁                                   (수원도시공사)</t>
  </si>
  <si>
    <t>고양시 체육회</t>
  </si>
  <si>
    <t>모현읍 일산리 39-3</t>
  </si>
  <si>
    <t>2019년 1면 증설</t>
  </si>
  <si>
    <t>신갈동 536-27</t>
  </si>
  <si>
    <t>용인시 수지구청
(324-8051)</t>
  </si>
  <si>
    <t>포곡읍 둔전리 422-2</t>
  </si>
  <si>
    <t>양지면 양지리 산32-6</t>
  </si>
  <si>
    <t>시설물 철거(양지근린공원 내 테니스장 재조성)</t>
  </si>
  <si>
    <t>하갈동 319</t>
  </si>
  <si>
    <t>고매동 33-12</t>
  </si>
  <si>
    <t>유방동 산151-1</t>
  </si>
  <si>
    <t>공세동 308-19</t>
  </si>
  <si>
    <t>성복2로76번길 43</t>
  </si>
  <si>
    <t>부천시 중동1212</t>
  </si>
  <si>
    <t>복사골공원
테니스장</t>
  </si>
  <si>
    <t>부천시체육회
(655-6196)</t>
  </si>
  <si>
    <t xml:space="preserve">클레이 
하드 </t>
  </si>
  <si>
    <t>부천시 원미동14-1</t>
  </si>
  <si>
    <t>부천시 소사본동297-5</t>
  </si>
  <si>
    <t>부천시 춘의동35</t>
  </si>
  <si>
    <t>부천시 오정동 782</t>
  </si>
  <si>
    <t>오정레포츠센터
테니스장</t>
  </si>
  <si>
    <t>부천도시공사
(340-5382)</t>
  </si>
  <si>
    <t>부천체육관
테니스장</t>
  </si>
  <si>
    <t>화성시
(369-2174)</t>
  </si>
  <si>
    <t>장아면 사랑리 2-4</t>
  </si>
  <si>
    <t>남양읍 남양리 1383-4</t>
  </si>
  <si>
    <t>진안동 933</t>
  </si>
  <si>
    <t>기안동 917</t>
  </si>
  <si>
    <t>양감면 신왕리 640-7</t>
  </si>
  <si>
    <t>양감면사무소 테니스장</t>
  </si>
  <si>
    <t>체육운영부
(480-7003)</t>
  </si>
  <si>
    <t>남양주시 종합운동장 테니스장</t>
  </si>
  <si>
    <t>남양주시 별내면 광전리 199-21</t>
  </si>
  <si>
    <t>별내면테니스장</t>
  </si>
  <si>
    <t>별내동861</t>
  </si>
  <si>
    <t>월문리 1281-8</t>
  </si>
  <si>
    <t>장현리 산25-1</t>
  </si>
  <si>
    <t>부평리 498-3</t>
  </si>
  <si>
    <t>양지리 105-1</t>
  </si>
  <si>
    <t>녹촌리 99-20</t>
  </si>
  <si>
    <t>퇴계원 136-1</t>
  </si>
  <si>
    <t>지금동 산1098-8</t>
  </si>
  <si>
    <t>지금배수지 테니스장</t>
  </si>
  <si>
    <t>다산동 739</t>
  </si>
  <si>
    <t>평내동 180-13</t>
  </si>
  <si>
    <t>약대울 철도하부 체육시설(P7~12)</t>
  </si>
  <si>
    <t>약대울체육공원</t>
  </si>
  <si>
    <t>다산동 6033</t>
  </si>
  <si>
    <t>진건지구 제2호 체육공원 테니스장</t>
  </si>
  <si>
    <t>금곡동 185-5</t>
  </si>
  <si>
    <t>양골마을체육시설</t>
  </si>
  <si>
    <t>동안구 비산동 1023</t>
  </si>
  <si>
    <t>동안구 관평로 149</t>
  </si>
  <si>
    <t>평택시테니스협회</t>
  </si>
  <si>
    <t>실외/실내(4)</t>
  </si>
  <si>
    <t>인조잔디8
하드2</t>
  </si>
  <si>
    <t>2001/2018</t>
  </si>
  <si>
    <t>2007/2017</t>
  </si>
  <si>
    <t>정왕동 1772-21번지</t>
  </si>
  <si>
    <t>시흥시 체육진흥과 체육시설운영팀(031-310-3159)</t>
  </si>
  <si>
    <t>위탁(시흥시테니스협회)</t>
  </si>
  <si>
    <t>포동생활체육공원
테니스장</t>
  </si>
  <si>
    <t>은행동 551번지</t>
  </si>
  <si>
    <t>대야동 565번지</t>
  </si>
  <si>
    <t>대야동 테니스장</t>
  </si>
  <si>
    <t>대야동 332-80번지</t>
  </si>
  <si>
    <t>정왕동 2158번지</t>
  </si>
  <si>
    <t>정왕동 체육공원
테니스장</t>
  </si>
  <si>
    <t>거모동 1632-20번지</t>
  </si>
  <si>
    <t>소망공원 테니스장</t>
  </si>
  <si>
    <t>능곡동 615번지</t>
  </si>
  <si>
    <t>능곡 유수지 테니스장</t>
  </si>
  <si>
    <t>파주읍 통일로 1586-40</t>
  </si>
  <si>
    <t>적성면 칠중3길 84</t>
  </si>
  <si>
    <t>파주읍 술이홀로 548-3</t>
  </si>
  <si>
    <t>월롱면 도감로172번길 147</t>
  </si>
  <si>
    <t>월롱면 휴암로 434</t>
  </si>
  <si>
    <t>법원읍 술이홀로 679</t>
  </si>
  <si>
    <t>의정부시 신곡동 53-461</t>
  </si>
  <si>
    <t>송산배수지 테니스장(실내)</t>
  </si>
  <si>
    <t>송산배수지 테니스장(실외)</t>
  </si>
  <si>
    <t>의정부시 민락동 887</t>
  </si>
  <si>
    <t>의정부시 호원동 381-27</t>
  </si>
  <si>
    <t>의정부시 장암동 58-1</t>
  </si>
  <si>
    <t>장암하수처리테니스장</t>
  </si>
  <si>
    <t>고촌읍 신곡리 산58-12</t>
  </si>
  <si>
    <t>파르코스 테니스장</t>
  </si>
  <si>
    <t>위탁
(김포시테니스협회)</t>
  </si>
  <si>
    <t>사우동 280</t>
  </si>
  <si>
    <t>오포읍 양벌리 21-5</t>
  </si>
  <si>
    <t>초월읍 늑현리 193</t>
  </si>
  <si>
    <t>초월 생활체육시설</t>
  </si>
  <si>
    <t>초월 생활체육시설 내</t>
  </si>
  <si>
    <t>790-2000</t>
  </si>
  <si>
    <t>클레이 4
인조잔디 2</t>
  </si>
  <si>
    <t>망월동 200-3</t>
  </si>
  <si>
    <t>종합운동장
2 테니스장</t>
  </si>
  <si>
    <t>미사대로 710</t>
  </si>
  <si>
    <t>790-5667</t>
  </si>
  <si>
    <t>신장동 518</t>
  </si>
  <si>
    <t>신장테니스장</t>
  </si>
  <si>
    <t>망월동 832</t>
  </si>
  <si>
    <t>미사한강공원 테니스장</t>
  </si>
  <si>
    <t>790-5823</t>
  </si>
  <si>
    <t>공원시설</t>
  </si>
  <si>
    <t>오산시테니스협회</t>
  </si>
  <si>
    <t>오산죽미체육공원 
테니스장</t>
  </si>
  <si>
    <t>은현면 강변서로303</t>
  </si>
  <si>
    <t>양주시 남면 입암리 208</t>
  </si>
  <si>
    <t>시설관리공단(031-82-9725)</t>
  </si>
  <si>
    <t>실내,실외</t>
  </si>
  <si>
    <t>고암동 493-90</t>
  </si>
  <si>
    <t>이천시 부발읍 무촌리 46-14</t>
  </si>
  <si>
    <t xml:space="preserve">이천시 장호원읍 진암리 328-2 </t>
  </si>
  <si>
    <t>장호원읍 레포츠공원 테니스장</t>
  </si>
  <si>
    <t>마장면 이평리 611</t>
  </si>
  <si>
    <t>마장면 공공하수처리장
테니스장</t>
  </si>
  <si>
    <t>대월면 체육공원 테니스장</t>
  </si>
  <si>
    <t>이천시 모가면 소고리 625-5</t>
  </si>
  <si>
    <t>모가면 체육공원 테니스장</t>
  </si>
  <si>
    <t>이천시 호법면 안평리 787</t>
  </si>
  <si>
    <t>이천스포츠센터 테니스장</t>
  </si>
  <si>
    <t>이천시 대월면 초지리 산47-1</t>
  </si>
  <si>
    <t>대월 정구장</t>
  </si>
  <si>
    <t>종합운동장 테니스장</t>
  </si>
  <si>
    <t>클레이 4</t>
  </si>
  <si>
    <t>위탁
(구리시테니스협회)</t>
  </si>
  <si>
    <t>안성시 시설관리
공단
(676-2773)</t>
  </si>
  <si>
    <t>소흘읍 이동교리 산1</t>
  </si>
  <si>
    <t>포천도시공사(540-6360)</t>
  </si>
  <si>
    <t>포천시(538-4504)</t>
  </si>
  <si>
    <t>영북면 운천리 560-3</t>
  </si>
  <si>
    <t>포천시(538-4604)</t>
  </si>
  <si>
    <t>군내면 용정리 317</t>
  </si>
  <si>
    <t>포일동 127-3</t>
  </si>
  <si>
    <t>위탁(체육동호회)</t>
  </si>
  <si>
    <t>청계체육시설 
부지 내 포함</t>
  </si>
  <si>
    <t>내손약수체육시설
부지 내 포함</t>
  </si>
  <si>
    <t>오전동 291-1</t>
  </si>
  <si>
    <t>고천 배수지
부지 내 포함</t>
  </si>
  <si>
    <t>포일세거리로 44</t>
  </si>
  <si>
    <t>산빛공원테니스장</t>
  </si>
  <si>
    <t>신빛공원 내 포함</t>
  </si>
  <si>
    <t>용문면 다문리 832</t>
  </si>
  <si>
    <t>용문면사무소
(031-770-3335)</t>
  </si>
  <si>
    <t>양서면 양수리 788-2</t>
  </si>
  <si>
    <t>양서면사무소
(031-770-2604)</t>
  </si>
  <si>
    <t>강하면 운심리 11-2</t>
  </si>
  <si>
    <t>강하면사무소
(031-770-2603)</t>
  </si>
  <si>
    <t>옥천면 옥천리 771</t>
  </si>
  <si>
    <t>옥천면사무소
(031-770-3137)</t>
  </si>
  <si>
    <t>양동면 쌍학리 47-1</t>
  </si>
  <si>
    <t>양동면사무소
(031-770-3252)</t>
  </si>
  <si>
    <t>지평면 송현리 500</t>
  </si>
  <si>
    <t>지평면사무소
(031-770-3283)</t>
  </si>
  <si>
    <t>개군면 하자포리 377-3</t>
  </si>
  <si>
    <t>개군면사무소
(031-770-3343)</t>
  </si>
  <si>
    <t>인조잔디 3면</t>
  </si>
  <si>
    <t>서종면 문호리 922-4</t>
  </si>
  <si>
    <t>서종면사무소
(031-770-3174)</t>
  </si>
  <si>
    <t>청운면 여물리 113</t>
  </si>
  <si>
    <t>청운면사무소
(031-770-3225)</t>
  </si>
  <si>
    <t>체육진흥 기금사업 (코트 수 증가)</t>
  </si>
  <si>
    <t>능서면
(031-887-3863)</t>
  </si>
  <si>
    <t>대신면
(031-887-3474)</t>
  </si>
  <si>
    <t>흥천면
(031-887-3874)</t>
  </si>
  <si>
    <t>가남읍
(031-887-3848)</t>
  </si>
  <si>
    <t>오학동
(031-887-3486)</t>
  </si>
  <si>
    <t>테니스장운영총괄
(031-8078-8087)</t>
  </si>
  <si>
    <t>과천시
(02-3677-2365)</t>
  </si>
  <si>
    <t>문원동 30</t>
  </si>
  <si>
    <t>영통구 이의동 산94-6</t>
  </si>
  <si>
    <t>병점동 532-20</t>
  </si>
  <si>
    <t>기안동 916</t>
  </si>
  <si>
    <t>남양주시종합운동장 생활체육시설(종합운동장 내)</t>
  </si>
  <si>
    <t>녹촌리 163-2</t>
  </si>
  <si>
    <t>녹촌리 교량하부 씨름장</t>
  </si>
  <si>
    <t>계수동 475-5번지</t>
  </si>
  <si>
    <t>초월읍 늑현리 193-36</t>
  </si>
  <si>
    <t>도척면 유정리 211번지</t>
  </si>
  <si>
    <t>권선구 서수원로577번길 171</t>
  </si>
  <si>
    <t>고양대로 1804-22</t>
  </si>
  <si>
    <t>큰골길 8</t>
  </si>
  <si>
    <t>대화동 2325</t>
  </si>
  <si>
    <t>운학동 722-1</t>
  </si>
  <si>
    <t>중원구 제일로 60</t>
  </si>
  <si>
    <t>부천시 상동 466</t>
  </si>
  <si>
    <t>부천시 송내동 457</t>
  </si>
  <si>
    <t>부천시 은성로2번길 6</t>
  </si>
  <si>
    <t>부천시 마니로 33</t>
  </si>
  <si>
    <t>부천시 상오정로 169</t>
  </si>
  <si>
    <t>오정레포츠센터 배드민턴장</t>
  </si>
  <si>
    <t>석호로 400</t>
  </si>
  <si>
    <t>시낭로 45</t>
  </si>
  <si>
    <t>고잔동 산20</t>
  </si>
  <si>
    <t>중앙 배드민턴경기장</t>
  </si>
  <si>
    <t>월문리 488-9</t>
  </si>
  <si>
    <t>월문리 배드민턴장</t>
  </si>
  <si>
    <t>남양주시배드민턴협회</t>
  </si>
  <si>
    <t>내각리 73-10</t>
  </si>
  <si>
    <t>농어촌 복합체육시설
(풍양배드민턴)</t>
  </si>
  <si>
    <t>장현 배드민턴장</t>
  </si>
  <si>
    <t>차산리 178-3</t>
  </si>
  <si>
    <t>차산리 생활체육시설
(대원운수 뒤) 배드민턴장</t>
  </si>
  <si>
    <t>묵현리 199-2</t>
  </si>
  <si>
    <t>묵현리 배드민턴장
(천마산 입구)</t>
  </si>
  <si>
    <t>양지리 배드민턴장</t>
  </si>
  <si>
    <t>월산리 푸른물센터 체육시설 배드민턴장</t>
  </si>
  <si>
    <t>진관리 20-4</t>
  </si>
  <si>
    <t>폐국도46호 체육시설 
배드민턴장</t>
  </si>
  <si>
    <t>오남리 858</t>
  </si>
  <si>
    <t>오남 사용종료매립장 
체육공원 배드민턴장</t>
  </si>
  <si>
    <t>청학리 500-29</t>
  </si>
  <si>
    <t>청학리 동네체육시설 
배드민턴장</t>
  </si>
  <si>
    <t>퇴계원 산50-27</t>
  </si>
  <si>
    <t>퇴계원 배드민턴장</t>
  </si>
  <si>
    <t>송천리 75-26</t>
  </si>
  <si>
    <t>송천리 배드민턴장</t>
  </si>
  <si>
    <t>평내동 2</t>
  </si>
  <si>
    <t>백봉멀티스포츠센터 
배드민턴장</t>
  </si>
  <si>
    <t>금곡동 693-2</t>
  </si>
  <si>
    <t>군장리 생활체육시설
(새마을회관 옆) 배드민턴장</t>
  </si>
  <si>
    <t>1992
2012(신축)</t>
  </si>
  <si>
    <t>금곡동 596-2</t>
  </si>
  <si>
    <t>홍유릉배드민턴장</t>
  </si>
  <si>
    <t>남양주시 종합운동장
(컨퍼런스장) 배드민턴장</t>
  </si>
  <si>
    <t>지금푸른물센터 체육시설 
배드민턴장</t>
  </si>
  <si>
    <t>별내동 908</t>
  </si>
  <si>
    <t>별내동 배드민턴장(B.B.C.)</t>
  </si>
  <si>
    <t>하중동 8801-번지</t>
  </si>
  <si>
    <t>국민체육센터 
배드민턴장</t>
  </si>
  <si>
    <t>대야동 68-2번지</t>
  </si>
  <si>
    <t>시흥시배드민턴협회</t>
  </si>
  <si>
    <t>군자동 634-4번지</t>
  </si>
  <si>
    <t>조남동 193번지</t>
  </si>
  <si>
    <t>금이동 112-1번지</t>
  </si>
  <si>
    <t>위탁(체육단체)</t>
  </si>
  <si>
    <t>월곶동 520-89번지</t>
  </si>
  <si>
    <t>계수동 645-4번지</t>
  </si>
  <si>
    <t>포동 99-2번지</t>
  </si>
  <si>
    <t xml:space="preserve"> 평화로 120</t>
  </si>
  <si>
    <t xml:space="preserve"> 문산읍 율곡로 408</t>
  </si>
  <si>
    <t xml:space="preserve"> 장단면 조산리 361</t>
  </si>
  <si>
    <t xml:space="preserve"> 월롱면 휴암로 434</t>
  </si>
  <si>
    <t xml:space="preserve"> 아리랑로 55-81</t>
  </si>
  <si>
    <t>파주시 배드민턴        
 전용구장</t>
  </si>
  <si>
    <t>2020년 신설</t>
  </si>
  <si>
    <t>문산읍 율곡로 408</t>
  </si>
  <si>
    <t>가람로 150번길 41-33</t>
  </si>
  <si>
    <t>의정부시 신곡동 472-5</t>
  </si>
  <si>
    <t>의정부시 금오동 482</t>
  </si>
  <si>
    <t>천보탁구장</t>
  </si>
  <si>
    <t>의정부시 신곡동 128</t>
  </si>
  <si>
    <t>고촌읍 전호리 74-8</t>
  </si>
  <si>
    <t>위탁
(고촌배드민턴클럽)</t>
  </si>
  <si>
    <t>공설운동장 근린생활형 
소규모체육관</t>
  </si>
  <si>
    <t>배드민턴, 게이트볼</t>
  </si>
  <si>
    <t>2019년 선정 생활체육시설</t>
  </si>
  <si>
    <t>덕풍동 335-8</t>
  </si>
  <si>
    <t>오산시체육회</t>
  </si>
  <si>
    <t>양주시 고암길 111</t>
  </si>
  <si>
    <t>화합로 1457-64</t>
  </si>
  <si>
    <t>덕정배드민턴돔구장</t>
  </si>
  <si>
    <t>삼숭로129번길 139-14</t>
  </si>
  <si>
    <t>이천시 창전동 502</t>
  </si>
  <si>
    <t>이천시 관고동 설봉로81번길 49</t>
  </si>
  <si>
    <t>호법면 체육공원 실내 족구장</t>
  </si>
  <si>
    <t>족구 1</t>
  </si>
  <si>
    <t>이천시 대포동 680-2</t>
  </si>
  <si>
    <t>대포동 배드민턴장</t>
  </si>
  <si>
    <t>배드민턴 2</t>
  </si>
  <si>
    <t>이천시 모가면 송곡리 343-1</t>
  </si>
  <si>
    <t>송곡리 배드민턴장</t>
  </si>
  <si>
    <t>배드민턴 2면</t>
  </si>
  <si>
    <t>보치아, 휠체어럭비,농구</t>
  </si>
  <si>
    <t>휠체어럭비 1코트, 보치아 3코트, 농구1</t>
  </si>
  <si>
    <t>이천훈련원 
체육관</t>
  </si>
  <si>
    <t>탁구 20면</t>
  </si>
  <si>
    <t>골볼</t>
  </si>
  <si>
    <t>골볼 1면</t>
  </si>
  <si>
    <t>구리시 체육관로 131</t>
  </si>
  <si>
    <t>구리시 체육관로113번길 8</t>
  </si>
  <si>
    <t>구리시 인창2로27번길 11</t>
  </si>
  <si>
    <t>양평읍 창대리 722-2</t>
  </si>
  <si>
    <t>양평읍</t>
  </si>
  <si>
    <t>단월면 보룡리 663</t>
  </si>
  <si>
    <t>단월면</t>
  </si>
  <si>
    <t>용문면 마룡리 277</t>
  </si>
  <si>
    <t>용문면</t>
  </si>
  <si>
    <t>옥천면</t>
  </si>
  <si>
    <t>개군면 하자포리 377-2</t>
  </si>
  <si>
    <t>개군면</t>
  </si>
  <si>
    <t>양서면 용담리 297-1</t>
  </si>
  <si>
    <t>양서면</t>
  </si>
  <si>
    <t>관문동 3</t>
  </si>
  <si>
    <t>위탁
(전곡배드민턴클럽, 온골배드민턴클럽)</t>
  </si>
  <si>
    <t>선곡리 탁구장</t>
  </si>
  <si>
    <t>배드민턴장에서 탁구장으로 변경</t>
  </si>
  <si>
    <t>청산면 초대로106번길 125</t>
  </si>
  <si>
    <t>초대 배드민턴장</t>
  </si>
  <si>
    <t>신서면 연신로 1134-1</t>
  </si>
  <si>
    <t>신서 탁구장</t>
  </si>
  <si>
    <t>신서면</t>
  </si>
  <si>
    <t>팔달구 구운로14번길 42</t>
  </si>
  <si>
    <t>영통구 삼성로282번길 35</t>
  </si>
  <si>
    <t>권선구 권선동 1269</t>
  </si>
  <si>
    <t>팔달구 화양로68번길 7-2</t>
  </si>
  <si>
    <t>영통구 매탄로 18</t>
  </si>
  <si>
    <t>팔달구 수성로 120</t>
  </si>
  <si>
    <t>영통구 혜령로 12</t>
  </si>
  <si>
    <t xml:space="preserve"> 25m 5레인 </t>
  </si>
  <si>
    <t>권선구 서호동로14번길 76-23</t>
  </si>
  <si>
    <t>주민밀착형 동네형 체육시설 도비지원사업</t>
  </si>
  <si>
    <t>장안구 경수대로 893</t>
  </si>
  <si>
    <t>영통구 웰빙타운로 73</t>
  </si>
  <si>
    <t>광교웰빙국민체육센터</t>
  </si>
  <si>
    <t>38m x 21.4m</t>
  </si>
  <si>
    <t xml:space="preserve"> 25m 6레인 </t>
  </si>
  <si>
    <t>중앙로 1182</t>
  </si>
  <si>
    <t>행신동 901</t>
  </si>
  <si>
    <t>용인시 수지구 문정로7번길 15</t>
  </si>
  <si>
    <t>용인시 처인구 죽양대로 1199</t>
  </si>
  <si>
    <t>용인시 처인구 포곡읍 금어로 317</t>
  </si>
  <si>
    <t>용인시 수지구 신봉1로 181</t>
  </si>
  <si>
    <t>용인시 처인구 남사면 한숲로 100</t>
  </si>
  <si>
    <t>부천시 소사로 108</t>
  </si>
  <si>
    <t>부천시 장말로 107</t>
  </si>
  <si>
    <t>화성시 태안로 145</t>
  </si>
  <si>
    <t>청계동 530</t>
  </si>
  <si>
    <t>우정읍 조암리 838</t>
  </si>
  <si>
    <t>화성시 노작로 134</t>
  </si>
  <si>
    <t>화성시 봉담읍 하가등안길 100</t>
  </si>
  <si>
    <t xml:space="preserve"> 화성시 화산중앙로 16-1 </t>
  </si>
  <si>
    <t xml:space="preserve">화성시 남양읍 시청로 155 </t>
  </si>
  <si>
    <t>적금로 202(고잔동)</t>
  </si>
  <si>
    <t>헬스장, 요가실, 탁구장</t>
  </si>
  <si>
    <t>용신로 422(본오동)</t>
  </si>
  <si>
    <t>원곡동 946-1</t>
  </si>
  <si>
    <t>적금로 9(고잔동)</t>
  </si>
  <si>
    <t>경기도 남양주시 
다산지금로 91
 (이패동)</t>
  </si>
  <si>
    <t>남양주
체육문화센터</t>
  </si>
  <si>
    <t>호평동620</t>
  </si>
  <si>
    <t>덕소리 117-1</t>
  </si>
  <si>
    <t>오남리 538-1</t>
  </si>
  <si>
    <t>창현리 산36-3</t>
  </si>
  <si>
    <t>장현리 산24-39</t>
  </si>
  <si>
    <t>서동대로 1531</t>
  </si>
  <si>
    <t>장안웃길 149</t>
  </si>
  <si>
    <t>안정로 238-31</t>
  </si>
  <si>
    <t>평택시(팽성읍)</t>
  </si>
  <si>
    <t>대야동 377-79번지</t>
  </si>
  <si>
    <t>시흥시체육관</t>
  </si>
  <si>
    <t>능곡동 710번지</t>
  </si>
  <si>
    <t>능곡 어울림센터</t>
  </si>
  <si>
    <t>월곶역 하부 체육관</t>
  </si>
  <si>
    <t>정왕동 1886-1번지</t>
  </si>
  <si>
    <t>조남동 689번지</t>
  </si>
  <si>
    <t>계수엘리트체육관</t>
  </si>
  <si>
    <t>월곶동 951-17번지</t>
  </si>
  <si>
    <t>달월생활체육관</t>
  </si>
  <si>
    <t>장곡동 811-2번지</t>
  </si>
  <si>
    <t>장곡복합문화센터</t>
  </si>
  <si>
    <t>정왕동 1800-6번지</t>
  </si>
  <si>
    <t>시흥어울림국민체육센터</t>
  </si>
  <si>
    <t>파주시 탄현면 방촌로 1213-52</t>
  </si>
  <si>
    <t>파주시 파주시 청석로 370</t>
  </si>
  <si>
    <t>파주시 가람로 150번길 41-34</t>
  </si>
  <si>
    <t>파주시 와석순환로 172번길 30</t>
  </si>
  <si>
    <t>파주시 파주읍 술이홀로 305</t>
  </si>
  <si>
    <t>파주문화체육센터</t>
  </si>
  <si>
    <t>25m(5레인)</t>
  </si>
  <si>
    <t>의정부시 스포츠센터</t>
  </si>
  <si>
    <t>통진읍 마송리 548</t>
  </si>
  <si>
    <t>풍무동 780</t>
  </si>
  <si>
    <t>고촌읍 신곡리 1106</t>
  </si>
  <si>
    <t>광주시 회안대로 891</t>
  </si>
  <si>
    <t>광명시 사성로 74</t>
  </si>
  <si>
    <t>송죽다목적체육관</t>
  </si>
  <si>
    <t>3,774,3</t>
  </si>
  <si>
    <t>8,704,37</t>
  </si>
  <si>
    <t>배드민턴, 탁구, 농구 등</t>
  </si>
  <si>
    <t>주민편의시설, 기타시설, 샤워실 등 등</t>
  </si>
  <si>
    <t>하남시 아리수로 600</t>
  </si>
  <si>
    <t>하남시 아리수로 601</t>
  </si>
  <si>
    <t>하남시 미사대로 710</t>
  </si>
  <si>
    <t>양주시 장흥면 호국로 176-14</t>
  </si>
  <si>
    <t>장흥문화체육센터</t>
  </si>
  <si>
    <t>다목적 체육</t>
  </si>
  <si>
    <t>양주시 은현면 은현로 74</t>
  </si>
  <si>
    <t>은현체육회관</t>
  </si>
  <si>
    <t>양주시청소년수련원 실내체육관</t>
  </si>
  <si>
    <t>양주시 광적면 광석리 132</t>
  </si>
  <si>
    <t>양주시 덕정동 206</t>
  </si>
  <si>
    <t>양주체육복지센터</t>
  </si>
  <si>
    <t>부흥로618번길 303</t>
  </si>
  <si>
    <t>서부권스포츠센터</t>
  </si>
  <si>
    <t>옥정동로7길 110</t>
  </si>
  <si>
    <t>옥정호수스포츠센터</t>
  </si>
  <si>
    <t>샤워실,탈의실,사무실</t>
  </si>
  <si>
    <t>8레인(50m)</t>
  </si>
  <si>
    <t>샤워실, 탈의실, 화장실</t>
  </si>
  <si>
    <t>이천시 호법면 주박리 546</t>
  </si>
  <si>
    <t>이천시 장호원읍 장호원리 280-1</t>
  </si>
  <si>
    <t>이천시 창전동 504</t>
  </si>
  <si>
    <t>이천시 율면 고당리 425-2</t>
  </si>
  <si>
    <t>32x19m</t>
  </si>
  <si>
    <t>마장면 체육공원 실내체육관</t>
  </si>
  <si>
    <t>2018 경기도 주민밀착형 
동네형체육시설 지원사업</t>
  </si>
  <si>
    <t>대월면 다목적 체육관</t>
  </si>
  <si>
    <t>모가면 체육공원 실내체육관</t>
  </si>
  <si>
    <t>이천 스포츠센터</t>
  </si>
  <si>
    <t>구리시 왕숙천로 49</t>
  </si>
  <si>
    <t>구리주민편익시설(시민스포츠센터)</t>
  </si>
  <si>
    <t>구리시 건원대로34번길 32-10</t>
  </si>
  <si>
    <t>구리시 체육관로 137-25</t>
  </si>
  <si>
    <t>일죽면 송천리 
43-2</t>
  </si>
  <si>
    <t>안성시
농민문화체육센터</t>
  </si>
  <si>
    <t>내촌면 내리 503</t>
  </si>
  <si>
    <t>관인면 초과리 127</t>
  </si>
  <si>
    <t>창수면 추동리 73-2</t>
  </si>
  <si>
    <t>영북면 운천리 567</t>
  </si>
  <si>
    <t>소흘읍 이동교리 194-17</t>
  </si>
  <si>
    <t>영중면 양문리 833</t>
  </si>
  <si>
    <t>신북면 기지리 957-6</t>
  </si>
  <si>
    <t>이동면 장암리 232-1</t>
  </si>
  <si>
    <t>선단동 산 11-40</t>
  </si>
  <si>
    <t>가산면 감암리 산20-1</t>
  </si>
  <si>
    <t>영북면 대회산리 452</t>
  </si>
  <si>
    <t>복지로 27</t>
  </si>
  <si>
    <t>부곡시장길 77</t>
  </si>
  <si>
    <t>양평읍 공흥리 1-1</t>
  </si>
  <si>
    <t>용문면 마룡리 272</t>
  </si>
  <si>
    <t>여주시 천송동 561-3</t>
  </si>
  <si>
    <t>여주시 강천면 간매리 171</t>
  </si>
  <si>
    <t>여주시 산북면 후리 282</t>
  </si>
  <si>
    <t>여주시 오학동 19-4</t>
  </si>
  <si>
    <t>오학농어촌복합체육관</t>
  </si>
  <si>
    <t>12m × 17.5m</t>
  </si>
  <si>
    <t>동두천시 국민체육센터</t>
  </si>
  <si>
    <t>30×43×14m</t>
  </si>
  <si>
    <t>공연장,다목적실,탈의실</t>
  </si>
  <si>
    <t>탈의실, 화장실,
사무실</t>
  </si>
  <si>
    <t>조종면 조종희망로 26번길 16</t>
  </si>
  <si>
    <t>56x35m</t>
  </si>
  <si>
    <t>청평면 은고개로 39</t>
  </si>
  <si>
    <t>청평호반문화체육센터</t>
  </si>
  <si>
    <t>배드민턴, 배구 등</t>
  </si>
  <si>
    <t>6레인(25m)
(장애인경사로
1레인 포함)</t>
  </si>
  <si>
    <t>과천시 참마을로 9</t>
  </si>
  <si>
    <t>과천시 통영로 5</t>
  </si>
  <si>
    <t>경기도 연천군 전곡읍 은전로 47</t>
  </si>
  <si>
    <t>경기도 연천군 연천읍 문화로 150</t>
  </si>
  <si>
    <t>세류동 게이트볼장</t>
  </si>
  <si>
    <t>광교혜령공원  게이트볼장</t>
  </si>
  <si>
    <t>여기산 장애인 게이트볼장</t>
  </si>
  <si>
    <t>체육진흥과</t>
  </si>
  <si>
    <t>청소자원과</t>
  </si>
  <si>
    <t>수원자원회수시설 게이트볼장</t>
  </si>
  <si>
    <t>만석공원 게이트볼장</t>
  </si>
  <si>
    <t>장안구 녹지공원과</t>
  </si>
  <si>
    <t>20x18</t>
  </si>
  <si>
    <t>정자공원 게이트볼장</t>
  </si>
  <si>
    <t>밤밭청개구리공원 게이트볼장</t>
  </si>
  <si>
    <t>일월공원 게이트볼장</t>
  </si>
  <si>
    <t>영화어린이공원 게이트볼장</t>
  </si>
  <si>
    <t>장안구 행정지원과</t>
  </si>
  <si>
    <t>천천게이트볼장</t>
  </si>
  <si>
    <t>밤밭게이트볼장</t>
  </si>
  <si>
    <t>권선공원 게이트볼장</t>
  </si>
  <si>
    <t>권선구 녹지공원과</t>
  </si>
  <si>
    <t>당수체육공원 게이트볼장</t>
  </si>
  <si>
    <t>고렴공원 게이트볼장</t>
  </si>
  <si>
    <t>28x18</t>
  </si>
  <si>
    <t>과선교 하부 게이트볼장(고가도로 하부)</t>
  </si>
  <si>
    <t>권선구 행정지원과</t>
  </si>
  <si>
    <t>세류동 게이트볼장(야외)</t>
  </si>
  <si>
    <t>남향공원 게이트볼장</t>
  </si>
  <si>
    <t>팔달구 행정지원과</t>
  </si>
  <si>
    <t>충효 게이트볼장(제12호 어린이공원)</t>
  </si>
  <si>
    <t>팔달구 전천후게이트볼장</t>
  </si>
  <si>
    <t>팔달구  행정지원과</t>
  </si>
  <si>
    <t>창룡문 체육공원</t>
  </si>
  <si>
    <t>소만어린이공원 게이트볼장</t>
  </si>
  <si>
    <t>팔달구 녹지공원과</t>
  </si>
  <si>
    <t>20×20</t>
  </si>
  <si>
    <t>반달어린이공원 게이트볼장</t>
  </si>
  <si>
    <t>망포공원 게이트볼장</t>
  </si>
  <si>
    <t>영통구 녹지공원과</t>
  </si>
  <si>
    <t>매탄공원 게이트볼장</t>
  </si>
  <si>
    <t>20x20</t>
  </si>
  <si>
    <t>매봉공원 게이트볼장</t>
  </si>
  <si>
    <t>선주리들공원 게이트볼장</t>
  </si>
  <si>
    <t>청심어린이공원 게이트볼장</t>
  </si>
  <si>
    <t>한울어린이공원 게이트볼장</t>
  </si>
  <si>
    <t>천리 게이트볼장</t>
  </si>
  <si>
    <t>화장실1동, 사무실1동</t>
  </si>
  <si>
    <t>성복동 고가하부 게이트볼장</t>
  </si>
  <si>
    <t>26*21</t>
  </si>
  <si>
    <t>신봉동 고가하부 게이트볼장</t>
  </si>
  <si>
    <t>수지근린공원 게이트볼장</t>
  </si>
  <si>
    <t>신봉배수지 게이트볼장</t>
  </si>
  <si>
    <t>상동호수공원 게이트볼장</t>
  </si>
  <si>
    <t>율암1리새마을회</t>
  </si>
  <si>
    <t>부평리 생활체육시설 게이트볼장</t>
  </si>
  <si>
    <t>24x20</t>
  </si>
  <si>
    <t>진접게이트볼장</t>
  </si>
  <si>
    <t xml:space="preserve">          </t>
  </si>
  <si>
    <t>녹촌리 교량하부 생활체육시설 게이트볼장</t>
  </si>
  <si>
    <t>월산리 게이트볼장</t>
  </si>
  <si>
    <t>용정리 게이트볼장</t>
  </si>
  <si>
    <t>송능리 게이트볼장</t>
  </si>
  <si>
    <t>신월리 게이트볼장</t>
  </si>
  <si>
    <t>양지리 생활체육공원 게이트볼장</t>
  </si>
  <si>
    <t>청학리 동네체육시설 게이트볼장</t>
  </si>
  <si>
    <t>좌석수 없음</t>
  </si>
  <si>
    <t>호평동 생활체육시설(국도46 교량하부) 게이트볼장</t>
  </si>
  <si>
    <t>평내호평역 교량하부 체육시설(P26~30) 게이트볼장</t>
  </si>
  <si>
    <t>군장리 생활체육시설(새마을회관 옆) 게이트볼장</t>
  </si>
  <si>
    <t>도농동 체육시설(행정복지센터 앞)</t>
  </si>
  <si>
    <t>진건지구 제2호 체육공원 게이트볼장</t>
  </si>
  <si>
    <t>별내택지지구 체육공원 게이트볼장</t>
  </si>
  <si>
    <t>좌석수 7석</t>
  </si>
  <si>
    <t>퇴계원역 게이트볼장</t>
  </si>
  <si>
    <t>지산게이트볼장</t>
  </si>
  <si>
    <t>도곡근린공원 게이트볼장</t>
  </si>
  <si>
    <t>정왕본동 게이트볼장</t>
  </si>
  <si>
    <t>월곶역 하부 체육시설</t>
  </si>
  <si>
    <t>군자교 하부 게이트볼장</t>
  </si>
  <si>
    <t>조남2교 하부 게이트볼장</t>
  </si>
  <si>
    <t>25m x 13m</t>
  </si>
  <si>
    <t>달월 게이트볼장</t>
  </si>
  <si>
    <t>신천동 게이트볼장</t>
  </si>
  <si>
    <t>24m x 20m</t>
  </si>
  <si>
    <t>법원게이트볼장</t>
  </si>
  <si>
    <t>법원체육공원 내</t>
  </si>
  <si>
    <t>갈곡체육공원 내</t>
  </si>
  <si>
    <t>통일공원게이트볼장</t>
  </si>
  <si>
    <t>적성게이트볼장</t>
  </si>
  <si>
    <t>금파리 게이트볼장</t>
  </si>
  <si>
    <t>30*20</t>
  </si>
  <si>
    <t>가람공원(가람마을 312동 앞)</t>
  </si>
  <si>
    <t>운정호수공원(소리3교 앞)</t>
  </si>
  <si>
    <t>운정체육공원 게이트볼장</t>
  </si>
  <si>
    <t>해솔공원(해솔마을 310동 앞)</t>
  </si>
  <si>
    <t>한솔공원(산내마을 1109동 옆)</t>
  </si>
  <si>
    <t>가온교하부</t>
  </si>
  <si>
    <t>해솔마을 503동 옆</t>
  </si>
  <si>
    <t>한빛공원(한빛마을 310동 옆)</t>
  </si>
  <si>
    <t>운정건강공원1 게이트볼장</t>
  </si>
  <si>
    <t>경의선 철도하부</t>
  </si>
  <si>
    <t>자원순환과</t>
  </si>
  <si>
    <t>춘궁동게이트볼장</t>
  </si>
  <si>
    <t>20m×20m</t>
  </si>
  <si>
    <t>천현동게이트볼장</t>
  </si>
  <si>
    <t>창우공원게이트볼장</t>
  </si>
  <si>
    <t>20m×22m</t>
  </si>
  <si>
    <t>양산동 게이트볼장</t>
  </si>
  <si>
    <t>남방하수처리장 게이트볼장</t>
  </si>
  <si>
    <t>회천2동 양주시장애인게이트볼장</t>
  </si>
  <si>
    <t>모전리 게이트볼장</t>
  </si>
  <si>
    <t>수산리 게이트볼장</t>
  </si>
  <si>
    <t>중리동 게이트볼장</t>
  </si>
  <si>
    <t>설봉공원 관고동 게이트볼장</t>
  </si>
  <si>
    <t>이천시 장애인 게이트볼장</t>
  </si>
  <si>
    <t>인창동 철도부지공원 체육시설 
게이트볼장</t>
  </si>
  <si>
    <t>갈매동 경춘선 선하부지 
체육시설 게이트볼장</t>
  </si>
  <si>
    <t>대림동산게이트볼장</t>
  </si>
  <si>
    <t>중앙공원게이트볼장</t>
  </si>
  <si>
    <t>삼죽게이트볼장</t>
  </si>
  <si>
    <t>사솔게이트볼장</t>
  </si>
  <si>
    <t>내리게이트볼장</t>
  </si>
  <si>
    <t>원곡게이트볼장</t>
  </si>
  <si>
    <t>안성1동 게이트볼장</t>
  </si>
  <si>
    <t>보개게이트볼장</t>
  </si>
  <si>
    <t>상삼게이트볼장</t>
  </si>
  <si>
    <t>금광게이트볼장</t>
  </si>
  <si>
    <t>가리게이트볼장</t>
  </si>
  <si>
    <t>고삼게이트볼장</t>
  </si>
  <si>
    <t>서운게이트볼장</t>
  </si>
  <si>
    <t>양성게이트볼장</t>
  </si>
  <si>
    <t>미양게이트볼장</t>
  </si>
  <si>
    <t>죽산게이트볼장</t>
  </si>
  <si>
    <t>다목적생활체육시설 게이트볼장</t>
  </si>
  <si>
    <t>불당게이트볼장</t>
  </si>
  <si>
    <t>안성2동 게이트볼장</t>
  </si>
  <si>
    <t>신읍동 게이트볼장</t>
  </si>
  <si>
    <t>포천공원 게이트볼장</t>
  </si>
  <si>
    <t>가양리 게이트볼장</t>
  </si>
  <si>
    <t xml:space="preserve">금천마을 게이트볼장 </t>
  </si>
  <si>
    <t>의왕시게이트볼협회</t>
  </si>
  <si>
    <t>강하면</t>
  </si>
  <si>
    <t>청운면</t>
  </si>
  <si>
    <t>송현리 게이트볼장</t>
  </si>
  <si>
    <t>체육진흥기금사업</t>
  </si>
  <si>
    <t>창의리 게이트볼장</t>
  </si>
  <si>
    <t>산유리 게이트볼장</t>
  </si>
  <si>
    <t>가일리 소규모 다목적 실내체육관</t>
  </si>
  <si>
    <t>연천게이트볼장</t>
  </si>
  <si>
    <t>수레울공원에서 연천으로 변경</t>
  </si>
  <si>
    <t>청소년문화센터 수영장</t>
  </si>
  <si>
    <t>장안구민회관 푸르내 수영장</t>
  </si>
  <si>
    <t>일산스포츠센터 수영장</t>
  </si>
  <si>
    <t>환경 에너지 시설 수영장</t>
  </si>
  <si>
    <t>용인시 평생학습관 YMCA
스포츠센터  수영장</t>
  </si>
  <si>
    <t>용인시 평생학습관 내</t>
  </si>
  <si>
    <t>용인시청소년수련관 수영장</t>
  </si>
  <si>
    <t>위탁
(용인시청소년미래재단)</t>
  </si>
  <si>
    <t>남사면 한숲로 100</t>
  </si>
  <si>
    <t>탄천종합운동장 수영장</t>
  </si>
  <si>
    <t>성남시평생학습관 수영장</t>
  </si>
  <si>
    <t>중원청소년수련관수영장</t>
  </si>
  <si>
    <t>부천시 소사본3동400-1</t>
  </si>
  <si>
    <t>부천시 석천로293</t>
  </si>
  <si>
    <t>부천국민체육센터 수영장</t>
  </si>
  <si>
    <t>동탄대로시범길 133</t>
  </si>
  <si>
    <t>우정읍 조암리 388-2</t>
  </si>
  <si>
    <t>반월동 209</t>
  </si>
  <si>
    <t>반월체육센터</t>
  </si>
  <si>
    <t>반월체육센터 내</t>
  </si>
  <si>
    <t xml:space="preserve">에코랜드 </t>
  </si>
  <si>
    <t>별내동 938</t>
  </si>
  <si>
    <t>안양실내체육관 수영장</t>
  </si>
  <si>
    <t>동안구 경수대로 504</t>
  </si>
  <si>
    <t>호계복합청사 수영장</t>
  </si>
  <si>
    <t>이충문화체육센터 실내수영장</t>
  </si>
  <si>
    <t>서평택국민체육센터 실내수영장</t>
  </si>
  <si>
    <t>여성회관 직영수영장</t>
  </si>
  <si>
    <t>평생학습과</t>
  </si>
  <si>
    <t>시흥시청소년수련관 수영장</t>
  </si>
  <si>
    <t>청년청소년과</t>
  </si>
  <si>
    <t xml:space="preserve">능곡 어울림센터 </t>
  </si>
  <si>
    <t>시흥 어울림 국민체육센터</t>
  </si>
  <si>
    <t>파주시 와석순환로 415</t>
  </si>
  <si>
    <t>운정행복센터 수영장</t>
  </si>
  <si>
    <t>파주시 와석순환로172번길 30</t>
  </si>
  <si>
    <t>의정부 청소년회관 실내수영장</t>
  </si>
  <si>
    <t>통진문화회관 수영장</t>
  </si>
  <si>
    <t xml:space="preserve">양도로56번길 101 </t>
  </si>
  <si>
    <t>풍무국민체육센터 수영장</t>
  </si>
  <si>
    <t>광명시 오리로 1018(광명동)</t>
  </si>
  <si>
    <t>광명시 오리로 366번길 6(소하동)</t>
  </si>
  <si>
    <t>군포시 군포로 339</t>
  </si>
  <si>
    <t>군포시 군포첨단산업2로22번길 5, 지층(부곡동)</t>
  </si>
  <si>
    <t>군포산업진흥원 수영장</t>
  </si>
  <si>
    <t>군포산업진흥원</t>
  </si>
  <si>
    <t>산업진흥원 내</t>
  </si>
  <si>
    <t>수청로 192</t>
  </si>
  <si>
    <t>양주 청소년수련관
야외수영장</t>
  </si>
  <si>
    <t>덕정동 206</t>
  </si>
  <si>
    <t>양주체육복지센터 실내수영장</t>
  </si>
  <si>
    <t>부흥로 618번길 303</t>
  </si>
  <si>
    <t>서부권스포츠센터 실내수영장</t>
  </si>
  <si>
    <t>옥정호수스포츠센터 실내수영장</t>
  </si>
  <si>
    <t>이천시  호법면 중부대로798번길 125</t>
  </si>
  <si>
    <t>이천스포츠센터
수영장</t>
  </si>
  <si>
    <t>이천시 부발읍 무촌로 18번길 60-26</t>
  </si>
  <si>
    <t>이천시 마리나 수영장</t>
  </si>
  <si>
    <t>이천시 근로자종합복지회관</t>
  </si>
  <si>
    <t>오전로 122</t>
  </si>
  <si>
    <t>여주시 신륵로 14</t>
  </si>
  <si>
    <t>조종 국민체육센터 수영장</t>
  </si>
  <si>
    <t>장애인경사로1레인포함</t>
  </si>
  <si>
    <t>경기도 연천군 연천읍 문화로 140</t>
  </si>
  <si>
    <t>화산체육공원 롤러스케이트장</t>
  </si>
  <si>
    <t>위탁(수원도시공사)</t>
  </si>
  <si>
    <t>포동 생활체육공원 인라인장</t>
  </si>
  <si>
    <t>능곡동 인라인장</t>
  </si>
  <si>
    <t xml:space="preserve">체육진흥과 </t>
  </si>
  <si>
    <t>장곡동 체육시설 인라인장</t>
  </si>
  <si>
    <t>능평레포츠시설인라인
스케이트장</t>
  </si>
  <si>
    <t>회천1동 교각 밑 
체육시설 인라인장</t>
  </si>
  <si>
    <t>인창동 철도부지공원 체육시설 
인라인스케이트장</t>
  </si>
  <si>
    <t>마상공원
국궁장</t>
  </si>
  <si>
    <t>지영동 국궁장</t>
  </si>
  <si>
    <t>백암 수양정</t>
  </si>
  <si>
    <t>종합운동장 궁도장</t>
  </si>
  <si>
    <t>궁도연습장(무림정)</t>
  </si>
  <si>
    <t>금호정</t>
  </si>
  <si>
    <t>교하정</t>
  </si>
  <si>
    <t>위탁(태산정)</t>
  </si>
  <si>
    <t>위탁(금능정)</t>
  </si>
  <si>
    <t>양강정</t>
  </si>
  <si>
    <t>강상체육공원내</t>
  </si>
  <si>
    <t>수원시 체육회</t>
  </si>
  <si>
    <t>주암동 685</t>
  </si>
  <si>
    <t>한국마사회
(02-509-2460)</t>
  </si>
  <si>
    <t>화산체육공원
제1골프연습장</t>
  </si>
  <si>
    <t>화산체육공원
제2골프연습장</t>
  </si>
  <si>
    <t>분당구 탄천로 215</t>
  </si>
  <si>
    <t>안산시 단원구 원곡동 629</t>
  </si>
  <si>
    <t>광명시 안현로 81(하안동)</t>
  </si>
  <si>
    <t>여주시 점동면 사곡리 416-5</t>
  </si>
  <si>
    <t>점동 골프연습장</t>
  </si>
  <si>
    <t xml:space="preserve">경기 연천군 청산면 전영로319번길 136 </t>
  </si>
  <si>
    <t>기흥구 동탄기흥로 923</t>
  </si>
  <si>
    <t>미사대로 505</t>
  </si>
  <si>
    <t>평택시 체육진흥과
(031-8024-3272)</t>
  </si>
  <si>
    <t>덕송3로 76</t>
  </si>
  <si>
    <t>광주시 곤지암읍 경충대로 729</t>
  </si>
  <si>
    <t>영통구 광교호수로 57</t>
  </si>
  <si>
    <t>대화동 2325-1</t>
  </si>
  <si>
    <t>백석동 1234</t>
  </si>
  <si>
    <t>덕이동 360-20</t>
  </si>
  <si>
    <t>행주내동 733-6</t>
  </si>
  <si>
    <t>지축동 802</t>
  </si>
  <si>
    <t>탄현동 92-20</t>
  </si>
  <si>
    <t>수정청소년수련관
헬스장</t>
  </si>
  <si>
    <t>중원청소년수련관
헬스장</t>
  </si>
  <si>
    <t>분당구 불정로 386번길 38</t>
  </si>
  <si>
    <t>분당서현청소년수련관
헬스장</t>
  </si>
  <si>
    <t>분당구 성남대로 407번길 12</t>
  </si>
  <si>
    <t>분당정자청소년수련관 헬스장</t>
  </si>
  <si>
    <t>분당구 성남대로 407번길 13</t>
  </si>
  <si>
    <t>분당정자청소년수련관 탁구장</t>
  </si>
  <si>
    <t>분당구 운중로로225번길 37</t>
  </si>
  <si>
    <t>분당판교청소년수련관
헬스장</t>
  </si>
  <si>
    <t>수정구 금토동 494-2번지 일원</t>
  </si>
  <si>
    <t>금토동 다목적 운동장</t>
  </si>
  <si>
    <t>다목적운동장 ,게이트볼</t>
  </si>
  <si>
    <t>춘의동8</t>
  </si>
  <si>
    <t>상신리 1260</t>
  </si>
  <si>
    <t>향남읍 도이리 40-17</t>
  </si>
  <si>
    <t>장지동 산 15</t>
  </si>
  <si>
    <t>삼존리 124</t>
  </si>
  <si>
    <t>월문리 488-12</t>
  </si>
  <si>
    <t>월문3리 풋살구장</t>
  </si>
  <si>
    <t>내곡리 생활체육공원(임송) 족구장</t>
  </si>
  <si>
    <t>부평리 생활체육시설 족구장</t>
  </si>
  <si>
    <t>내각리 337-13</t>
  </si>
  <si>
    <t>진접알동산족구장</t>
  </si>
  <si>
    <t>장현 생활체육시설(장승초교 옆) 풋살구장</t>
  </si>
  <si>
    <t>가곡리 277-7</t>
  </si>
  <si>
    <t>가곡리 동네체육시설(가곡주유소 뒤) 풋살구장</t>
  </si>
  <si>
    <t>창현리 315</t>
  </si>
  <si>
    <t>창현리 사용종료매립장 체육공원 풋살구장</t>
  </si>
  <si>
    <t>녹촌리 472-1</t>
  </si>
  <si>
    <t>녹촌1교 하부 생활체육시설 풋살구장</t>
  </si>
  <si>
    <t>창현리 사용종료매립장 체육공원 다목적구장</t>
  </si>
  <si>
    <t>폐국도46호 체육시설 풋살구장</t>
  </si>
  <si>
    <t>양지리 생활체육공원 족구장</t>
  </si>
  <si>
    <t>오남리 778-11</t>
  </si>
  <si>
    <t>오남 유소년축구장 및 풋살장</t>
  </si>
  <si>
    <t>에코랜드 풋살구장</t>
  </si>
  <si>
    <t>퇴계원 체육시설(진관교 하부) 족구장</t>
  </si>
  <si>
    <t>퇴계원 224-2</t>
  </si>
  <si>
    <t>퇴계원 교량하부 족구장(P1~P2)</t>
  </si>
  <si>
    <t>호평동 295-2</t>
  </si>
  <si>
    <t>호평동 생활체육시설(국도46 교량하부) 배드민턴장</t>
  </si>
  <si>
    <t>호평동 생활체육시설(국도46 교량하부) 테니스장</t>
  </si>
  <si>
    <t>평내동 124-1</t>
  </si>
  <si>
    <t>평내호평역 교량하부 체육시설(P26~30) 족구장</t>
  </si>
  <si>
    <t>평내동 124-2</t>
  </si>
  <si>
    <t>평내호평역 교량하부 체육시설(P31~36) 족구장</t>
  </si>
  <si>
    <t>조성중</t>
  </si>
  <si>
    <t>백봉멀티스포츠센터 풋살장</t>
  </si>
  <si>
    <t>약대울 철도하부 체육시설(P7~12) 풋살장</t>
  </si>
  <si>
    <t>양골마을체육시설(시청 옆) 족구장</t>
  </si>
  <si>
    <t>남양주시 종합운동장 족구장</t>
  </si>
  <si>
    <t>이패동 542-5</t>
  </si>
  <si>
    <t>양정동 생활체육시설(봉두매교 옆) 족구장</t>
  </si>
  <si>
    <t>삼패동 생활체육시설 풋살구장</t>
  </si>
  <si>
    <t>남양주시 종합운동장(이패동 유소년축구장) 풋살구장</t>
  </si>
  <si>
    <t>이패동 715-6</t>
  </si>
  <si>
    <t>이패동 인공암장</t>
  </si>
  <si>
    <t>진건지구 제2호 체육공원 멀티코트</t>
  </si>
  <si>
    <t>수석동 442</t>
  </si>
  <si>
    <t>수석동 시민체육공원(A,B) 풋살장</t>
  </si>
  <si>
    <t>별내동 858 외 4필지
(861,863,908,910)</t>
  </si>
  <si>
    <t>별내택지지구 체육공원 풋살구장,
 유소년축구장</t>
  </si>
  <si>
    <t>2면, 1면</t>
  </si>
  <si>
    <t>안양도시공사</t>
  </si>
  <si>
    <t>용이동 494-1</t>
  </si>
  <si>
    <t>비전동 323-16</t>
  </si>
  <si>
    <t>합정동 산 28</t>
  </si>
  <si>
    <t>현덕면 인광리 399-1</t>
  </si>
  <si>
    <t>숙성시장길 54-7</t>
  </si>
  <si>
    <t>대야동 332-1번지</t>
  </si>
  <si>
    <t>위탁(공공스포츠클럽)</t>
  </si>
  <si>
    <t>대야동 63-3번지</t>
  </si>
  <si>
    <t>대야동 산170-21번지</t>
  </si>
  <si>
    <t>위탁(체육회)</t>
  </si>
  <si>
    <t>금이동 69-3번지</t>
  </si>
  <si>
    <t>계수동 족구장</t>
  </si>
  <si>
    <t>신천동 518-5,6번지</t>
  </si>
  <si>
    <t>신천동 농구장</t>
  </si>
  <si>
    <t>신천동 족구장</t>
  </si>
  <si>
    <t>신천동 풋살장</t>
  </si>
  <si>
    <t>포동 생활체육공원 농구장</t>
  </si>
  <si>
    <t>포동 생활체육공원 풋살장</t>
  </si>
  <si>
    <t>포동 생활체육공원 클레이구장</t>
  </si>
  <si>
    <t>포동 67-175번지</t>
  </si>
  <si>
    <t>은행동 551-3번지</t>
  </si>
  <si>
    <t>은행동 비둘기공원 배드민턴장</t>
  </si>
  <si>
    <t>은행동 93-20번지</t>
  </si>
  <si>
    <t>은계지구 체육시설</t>
  </si>
  <si>
    <t>매화동 205-3번지</t>
  </si>
  <si>
    <t>매화동 복지회관 풋살장</t>
  </si>
  <si>
    <t>매화동 복지회관 다목적운동장</t>
  </si>
  <si>
    <t>과림동 453번지</t>
  </si>
  <si>
    <t>조남동 321-1번지</t>
  </si>
  <si>
    <t>조남동 산19-1번지</t>
  </si>
  <si>
    <t>조남동 222-4번지</t>
  </si>
  <si>
    <t>다니체육공원 파크골프장</t>
  </si>
  <si>
    <t>다니체육공원 농구장</t>
  </si>
  <si>
    <t>다니체육공원 배드민턴장</t>
  </si>
  <si>
    <t>조남동 705번지</t>
  </si>
  <si>
    <t>세미체육공원 풋살장</t>
  </si>
  <si>
    <t>세미체육공원 배드민턴장</t>
  </si>
  <si>
    <t>세미체육공원 농구장</t>
  </si>
  <si>
    <t>거모동 1351번지</t>
  </si>
  <si>
    <t>산들공원 풋살장</t>
  </si>
  <si>
    <t>산들공원 배드민턴장</t>
  </si>
  <si>
    <t>거모동 풋살장</t>
  </si>
  <si>
    <t>거모동 배드민턴장</t>
  </si>
  <si>
    <t>거모동 족구, 농구장</t>
  </si>
  <si>
    <t>거모동 736-1번지</t>
  </si>
  <si>
    <t>군자동 하부 족구장</t>
  </si>
  <si>
    <t>능곡동 781번지</t>
  </si>
  <si>
    <t>능곡동 농구장</t>
  </si>
  <si>
    <t>월곶에코피아 워터파크</t>
  </si>
  <si>
    <t>월곶역 하부 풋살장</t>
  </si>
  <si>
    <t>월곶역 하부 족구장</t>
  </si>
  <si>
    <t>월곶동 951-20번지</t>
  </si>
  <si>
    <t>달월 풋살장</t>
  </si>
  <si>
    <t>장곡동 825-2번지</t>
  </si>
  <si>
    <t>장곡동 796번지</t>
  </si>
  <si>
    <t>장곡동 농구장</t>
  </si>
  <si>
    <t>소망공원 족구장</t>
  </si>
  <si>
    <t>정왕동 1845-1번지</t>
  </si>
  <si>
    <t>중앙공원 풋살장</t>
  </si>
  <si>
    <t>중앙공원 농구장</t>
  </si>
  <si>
    <t>정왕동 1873-1번지</t>
  </si>
  <si>
    <t>송운공원 체육시설
(그라운드골프)</t>
  </si>
  <si>
    <t>시화mtv 다목적운동장</t>
  </si>
  <si>
    <t>정왕동 2598-3번지</t>
  </si>
  <si>
    <t>정왕동 2606-3번지</t>
  </si>
  <si>
    <t>정왕동 2798번지</t>
  </si>
  <si>
    <t>정왕동 2609-6번지</t>
  </si>
  <si>
    <t>시화mtv 풋살장</t>
  </si>
  <si>
    <t>옥구공원 론볼구장</t>
  </si>
  <si>
    <t>옥구공원 농구장</t>
  </si>
  <si>
    <t>옥구공원 배구장</t>
  </si>
  <si>
    <t>옥구공원 족구장</t>
  </si>
  <si>
    <t>정왕동 1132번지</t>
  </si>
  <si>
    <t>정왕4동 그라운드골프장</t>
  </si>
  <si>
    <t>정왕동 1878-1번지</t>
  </si>
  <si>
    <t>함송 실외체육시설 풋살장</t>
  </si>
  <si>
    <t>함송 실외체육시설 족구장</t>
  </si>
  <si>
    <t>정왕동 2478번지</t>
  </si>
  <si>
    <t>배곧 체육시설 풋살장</t>
  </si>
  <si>
    <t>정왕동 2488번지</t>
  </si>
  <si>
    <t>배곧 체육시설 농구장</t>
  </si>
  <si>
    <t>배곧 체육시설 다목적운동장</t>
  </si>
  <si>
    <t>문산읍 자유로 4545</t>
  </si>
  <si>
    <t>파주시 소리천로 91</t>
  </si>
  <si>
    <t xml:space="preserve"> 의정부시 자일돋 345-8</t>
  </si>
  <si>
    <t>의정부시 민락동 915-1</t>
  </si>
  <si>
    <t>의정부시 호원동 산 93-62</t>
  </si>
  <si>
    <t>의정부시 민락동 900-1</t>
  </si>
  <si>
    <t xml:space="preserve"> 의정부시 신곡동 산63-1</t>
  </si>
  <si>
    <t>신곡배수지족구장</t>
  </si>
  <si>
    <t>의정부동 산11-6</t>
  </si>
  <si>
    <t>의정부배수지 족구장</t>
  </si>
  <si>
    <t>의정부시족구협회</t>
  </si>
  <si>
    <t>족구장 5면</t>
  </si>
  <si>
    <t>의정부시 녹양동 177-1</t>
  </si>
  <si>
    <t>녹양족구장</t>
  </si>
  <si>
    <t>족구장 1면</t>
  </si>
  <si>
    <t>의정부시 의정부동 477</t>
  </si>
  <si>
    <t>시청 앞 게이트볼장</t>
  </si>
  <si>
    <t>의정부시 가능동 205-23</t>
  </si>
  <si>
    <t>행복누리공원 게이트볼장</t>
  </si>
  <si>
    <t>무지랭이 게이트볼장</t>
  </si>
  <si>
    <t>의정부시 호원동 149-10</t>
  </si>
  <si>
    <t>망월풋살장</t>
  </si>
  <si>
    <t>풋살장 4면</t>
  </si>
  <si>
    <t>의정부동 253-42</t>
  </si>
  <si>
    <t>라과디아 그라운드골프장</t>
  </si>
  <si>
    <t>의정부동 477</t>
  </si>
  <si>
    <t>시청 앞 농구장</t>
  </si>
  <si>
    <t>농구장 1면</t>
  </si>
  <si>
    <t>라과디아 농구장</t>
  </si>
  <si>
    <t>고촌읍 신곡리 182-5</t>
  </si>
  <si>
    <t>위탁             
(족구연합회)</t>
  </si>
  <si>
    <t>장지동 269-2</t>
  </si>
  <si>
    <t>경안동 대쌍령리 산 110-1</t>
  </si>
  <si>
    <t>쌍령배수지 체육시설 내 농구장</t>
  </si>
  <si>
    <t>농구장(1면, 고무칩)</t>
  </si>
  <si>
    <t>쌍령배수지 체육시설 내  족구장</t>
  </si>
  <si>
    <t>족구장(2면, 아스콘)</t>
  </si>
  <si>
    <t>오포읍 양벌리 58-15</t>
  </si>
  <si>
    <t>양벌리 교량하부 체육시설
테니스장</t>
  </si>
  <si>
    <t>양벌리 교량하부 체육시설
족구장</t>
  </si>
  <si>
    <t>족구장 2면</t>
  </si>
  <si>
    <t>양벌리 교량하부 체육시설
풋살장</t>
  </si>
  <si>
    <t>풋살장 1면</t>
  </si>
  <si>
    <t>광명시 오리로 703(하안동)</t>
  </si>
  <si>
    <t>대야미4교하부 체육시설 풋살장</t>
  </si>
  <si>
    <t>하산곡동 100-9일원</t>
  </si>
  <si>
    <t>하산곡동 풋살장</t>
  </si>
  <si>
    <t>환경기초시설 풋살장</t>
  </si>
  <si>
    <t>종합운동장 족구장</t>
  </si>
  <si>
    <t>교산동 41</t>
  </si>
  <si>
    <t>교산동 족구장</t>
  </si>
  <si>
    <t>하산곡동 산 18-34</t>
  </si>
  <si>
    <t>새능 족구장</t>
  </si>
  <si>
    <t>선동 421-1</t>
  </si>
  <si>
    <t>미사한강공원 풋살장</t>
  </si>
  <si>
    <t>미사한강공원 족구장</t>
  </si>
  <si>
    <t>미사대로710</t>
  </si>
  <si>
    <t>유니온타워 농구장</t>
  </si>
  <si>
    <t>유니온타워 족구장</t>
  </si>
  <si>
    <t>양주시 남면신산리 352-8</t>
  </si>
  <si>
    <t>신산리 그라운드골프장</t>
  </si>
  <si>
    <t>양주시 마전동 23-1</t>
  </si>
  <si>
    <t>마전동 그라운드골프장</t>
  </si>
  <si>
    <t>양주시 장흥면 부곡리 338</t>
  </si>
  <si>
    <t>부곡리 그라운드골프장</t>
  </si>
  <si>
    <t>양주시 백석읍 복지리 97-3</t>
  </si>
  <si>
    <t>복지리 농구장</t>
  </si>
  <si>
    <t>양주시 남방동 85-6</t>
  </si>
  <si>
    <t>남방하수처리장내 농구장</t>
  </si>
  <si>
    <t>양주시 은현면 도하리 164</t>
  </si>
  <si>
    <t>도하리동네체육시설 농구장</t>
  </si>
  <si>
    <t>양주히 은현면 하패리 1077-4</t>
  </si>
  <si>
    <t>주민편익시설 농구장(에코스포츠센터)</t>
  </si>
  <si>
    <t>양주시 장흥면 교현리 203-1</t>
  </si>
  <si>
    <t>교현리 동네체육시설 농구장</t>
  </si>
  <si>
    <t>양주시 덕계동 산132</t>
  </si>
  <si>
    <t>고덕생활체육공원 농구장</t>
  </si>
  <si>
    <t>양주시 고암동 293-3</t>
  </si>
  <si>
    <t>옥정체육공원 농구장</t>
  </si>
  <si>
    <t>도하리동네체육시설 배드민턴장</t>
  </si>
  <si>
    <t>양주시 은현면 선암리 196-16</t>
  </si>
  <si>
    <t>선암리동네체육시설 배드민턴장</t>
  </si>
  <si>
    <t>양주시 은현면 운암리 156-21</t>
  </si>
  <si>
    <t>운암리동네체육시설 배드민턴장</t>
  </si>
  <si>
    <t>양주시 은현면 하패리 59-6</t>
  </si>
  <si>
    <t>신천 배드민턴장</t>
  </si>
  <si>
    <t>교현리 동네체육시설 배드민턴장</t>
  </si>
  <si>
    <t>양주시 덕계동 산139-9</t>
  </si>
  <si>
    <t>옥천약수터 동네체육시설 배드민턴장</t>
  </si>
  <si>
    <t>양주시 덕계동 산64</t>
  </si>
  <si>
    <t>극동약수터 동네체육시설 배드민턴장</t>
  </si>
  <si>
    <t>양주시 덕계동 산71</t>
  </si>
  <si>
    <t>덕계동 동네체육시설 배드민턴장</t>
  </si>
  <si>
    <t>양주시 회정동 산44-3</t>
  </si>
  <si>
    <t>과골약수터 동네체육시설 배드민턴장</t>
  </si>
  <si>
    <t>양주시 고암동 293-2</t>
  </si>
  <si>
    <t>옥정체육공원 배드민턴장</t>
  </si>
  <si>
    <t>양주시 옥정동 643-1</t>
  </si>
  <si>
    <t>옥정엑스게임장</t>
  </si>
  <si>
    <t>광적생활체육공원 족구장</t>
  </si>
  <si>
    <t>양주시 광적면 석우리 708-2</t>
  </si>
  <si>
    <t>신사래마을 동네체육시설 족구장</t>
  </si>
  <si>
    <t>양주시 남면 신산리 329-4</t>
  </si>
  <si>
    <t>신산체육공원 족구장</t>
  </si>
  <si>
    <t>양주시 백석읍 방성리 산202-1</t>
  </si>
  <si>
    <t>백석배수지 체육시설 족구장</t>
  </si>
  <si>
    <t>양주시 삼숭동 625-5</t>
  </si>
  <si>
    <t>삼숭생활체육시설 족구장</t>
  </si>
  <si>
    <t>양주시 장흥면 울대리 344-3</t>
  </si>
  <si>
    <t>울대리 동네체육시설 족구장</t>
  </si>
  <si>
    <t>양주시 덕정동 280-26</t>
  </si>
  <si>
    <t>회천1동 교각밑 체육시설 족구장</t>
  </si>
  <si>
    <t>양주시 고암동 493-92</t>
  </si>
  <si>
    <t>옥정배수지 족구장</t>
  </si>
  <si>
    <t>양주시 율정동 577-38</t>
  </si>
  <si>
    <t>율정동 족구장</t>
  </si>
  <si>
    <t>마전동 족구장</t>
  </si>
  <si>
    <t>양주시 광사동 731</t>
  </si>
  <si>
    <t>나리공원 내 파크골프장</t>
  </si>
  <si>
    <t>양주시 봉양동 954-27</t>
  </si>
  <si>
    <t>도시환경사업소 내 간이파크골프장</t>
  </si>
  <si>
    <t>양주시 백석읍 기산리 318-5</t>
  </si>
  <si>
    <t>기산하수처리장 풋살장</t>
  </si>
  <si>
    <t>백석배수지 체육시설 풋살장</t>
  </si>
  <si>
    <t>남방하수처리장내 풋살장</t>
  </si>
  <si>
    <t>도하리동네체육시설 풋살장</t>
  </si>
  <si>
    <t xml:space="preserve"> 울대리 동네체육시설 풋살장</t>
  </si>
  <si>
    <t>고덕생활체육공원 풋살장</t>
  </si>
  <si>
    <t>옥정배수지 풋살장</t>
  </si>
  <si>
    <t>양주 인공암벽장</t>
  </si>
  <si>
    <t>양주시 등산연맹</t>
  </si>
  <si>
    <t xml:space="preserve">
대월면 대흥리 489
</t>
  </si>
  <si>
    <t>대월면 체육공원 족구장</t>
  </si>
  <si>
    <t>모가면 소고리 625-5</t>
  </si>
  <si>
    <t>모가면 체육공원 족구장</t>
  </si>
  <si>
    <t>백사면 송말리 748</t>
  </si>
  <si>
    <t>백사면 체육공원 족구장</t>
  </si>
  <si>
    <t>신둔면 수광리 758</t>
  </si>
  <si>
    <t>신둔면 체육공원 족구장</t>
  </si>
  <si>
    <t>율면 본죽리 28-4</t>
  </si>
  <si>
    <t>율면 체육공원 족구장</t>
  </si>
  <si>
    <t>호법면 주박리 546</t>
  </si>
  <si>
    <t>호법면 체육공원 족구장</t>
  </si>
  <si>
    <t>이천시 관고동 367-1</t>
  </si>
  <si>
    <t>설봉공원 족구장</t>
  </si>
  <si>
    <t>마장면 목리 산37-3</t>
  </si>
  <si>
    <t>도드람 체육공원 족구장</t>
  </si>
  <si>
    <t>장호원읍 장호원리 280</t>
  </si>
  <si>
    <t>장호원읍 체육공원 족구장</t>
  </si>
  <si>
    <t>종합운동장 보조구장 족구장</t>
  </si>
  <si>
    <t>이천 스포츠센터 족구장</t>
  </si>
  <si>
    <t>설봉공원 축구장 내 위치, 1면</t>
  </si>
  <si>
    <t>마장면 이치리 686</t>
  </si>
  <si>
    <t>마장면 체육공원 풋살장</t>
  </si>
  <si>
    <t>모가면 체육공원 풋살장</t>
  </si>
  <si>
    <t>장호원읍 체육공원 풋살장</t>
  </si>
  <si>
    <t>이천시 마장면 덕평리 611</t>
  </si>
  <si>
    <t>마장 하수처리장 풋살장</t>
  </si>
  <si>
    <t>백사면 체육공원 농구장</t>
  </si>
  <si>
    <t>신둔면 체육공원 농구장</t>
  </si>
  <si>
    <t>마장 하수처리장 농구장</t>
  </si>
  <si>
    <t>백사면 체육공원 배드민턴장</t>
  </si>
  <si>
    <t>율면 체육공원 배드민턴장</t>
  </si>
  <si>
    <t>장호원읍 장호원리 278-1</t>
  </si>
  <si>
    <t>장호원읍 체육공원 배드민턴장</t>
  </si>
  <si>
    <t>이천 스포츠센터 배드민턴장</t>
  </si>
  <si>
    <t xml:space="preserve">갈산동 792 </t>
  </si>
  <si>
    <t>온천공원 다목적 운동장</t>
  </si>
  <si>
    <t>이천시 안흥동 4번지 일원</t>
  </si>
  <si>
    <t>복하천 체육공원 드론경기장</t>
  </si>
  <si>
    <t>토평동 6번지 일원</t>
  </si>
  <si>
    <t>구리주민편익시설(시민스포츠센터)
풋살구장A</t>
  </si>
  <si>
    <t>구리주민편익시설(시민스포츠센터)
풋살구장B.C</t>
  </si>
  <si>
    <t>인창동 669-1</t>
  </si>
  <si>
    <t>동구하늘공원 족구장</t>
  </si>
  <si>
    <t>동구하늘공원 배드민턴장</t>
  </si>
  <si>
    <t xml:space="preserve">구리시 </t>
  </si>
  <si>
    <t>왕숙천로 701</t>
  </si>
  <si>
    <t>인창동 22-29 일원</t>
  </si>
  <si>
    <t>수택동 319-1</t>
  </si>
  <si>
    <t>수택동 120-1 일원</t>
  </si>
  <si>
    <t>수택동 145-1 일원</t>
  </si>
  <si>
    <t>갈매동 243-15 일원</t>
  </si>
  <si>
    <t>갈매동 경춘선 선하부지 
체육시설 족구장</t>
  </si>
  <si>
    <t>체육관로 137-25</t>
  </si>
  <si>
    <t>보개면 복평리 302-7</t>
  </si>
  <si>
    <t>이동면 장암리 614-1</t>
  </si>
  <si>
    <t>내촌면 마명리 288-1</t>
  </si>
  <si>
    <t>설운체육공원 풋살구장</t>
  </si>
  <si>
    <t>영북면 운천리 585-4</t>
  </si>
  <si>
    <t>영북면 족구장</t>
  </si>
  <si>
    <t>동교동 154-10</t>
  </si>
  <si>
    <t>가산면 마산리 286-1</t>
  </si>
  <si>
    <t>소흘읍 송우리 726-2</t>
  </si>
  <si>
    <t>소흘읍 이동교리 781-22</t>
  </si>
  <si>
    <t>설운동 173-5</t>
  </si>
  <si>
    <t>하성북리 645</t>
  </si>
  <si>
    <t>청성공원내</t>
  </si>
  <si>
    <t>군내면 용정리 321</t>
  </si>
  <si>
    <t>내촌면 내리 521-35</t>
  </si>
  <si>
    <t>내촌체력단련장</t>
  </si>
  <si>
    <t>일동면 사직리 913-4</t>
  </si>
  <si>
    <t>사직파크골프장</t>
  </si>
  <si>
    <t>정우2길 6-1</t>
  </si>
  <si>
    <t>백운초등길 16</t>
  </si>
  <si>
    <t>학의동 252-8</t>
  </si>
  <si>
    <t>하이킥족구장</t>
  </si>
  <si>
    <t>족구장 3면</t>
  </si>
  <si>
    <t>삼동 7</t>
  </si>
  <si>
    <t>장안마을 족구장</t>
  </si>
  <si>
    <t>이동 488-8</t>
  </si>
  <si>
    <t>그라운드 골프장 1면</t>
  </si>
  <si>
    <t>징계골길 4-12</t>
  </si>
  <si>
    <t>백운배드민턴장</t>
  </si>
  <si>
    <t>배드민턴장 5면</t>
  </si>
  <si>
    <t>내손동 산 48-10</t>
  </si>
  <si>
    <t>포일배드민턴장</t>
  </si>
  <si>
    <t>양평읍 백안리 산42-1번지</t>
  </si>
  <si>
    <t xml:space="preserve"> 강상면 교평리 425-1번지</t>
  </si>
  <si>
    <t xml:space="preserve"> 양평읍 도곡리 504-6</t>
  </si>
  <si>
    <t>흥천면 효지리 123-1번지</t>
  </si>
  <si>
    <t>동두천시 생연동</t>
  </si>
  <si>
    <t>동두천시 탑동동 799</t>
  </si>
  <si>
    <t>동두천시 생연동 80</t>
  </si>
  <si>
    <t>동두천시 생연동 70</t>
  </si>
  <si>
    <t>상면 깃대봉길 5-20</t>
  </si>
  <si>
    <t>청평면 대성리 388-13</t>
  </si>
  <si>
    <t>가평파크골프장</t>
  </si>
  <si>
    <t>전곡읍 은전로 47</t>
  </si>
  <si>
    <t>은대근린공원 족구장</t>
  </si>
  <si>
    <t>위탁(연천군족구연홥회)</t>
  </si>
  <si>
    <t>군남 풋살장</t>
  </si>
  <si>
    <t>군남풋살 동호회</t>
  </si>
  <si>
    <t>백학면 두일리 715번지</t>
  </si>
  <si>
    <t>두일리 체육공원 풋살장</t>
  </si>
  <si>
    <t>백학면 체육회</t>
  </si>
  <si>
    <t>신서면 연신로 1281</t>
  </si>
  <si>
    <t>신서 풋살장</t>
  </si>
  <si>
    <t>신서풋살 동호회</t>
  </si>
  <si>
    <t>전곡읍 선사로 76</t>
  </si>
  <si>
    <t>한탄강생활체육공원 풋살장</t>
  </si>
  <si>
    <t>위탁(시설관리공단)</t>
  </si>
  <si>
    <t>연천읍 차옥로 20</t>
  </si>
  <si>
    <t>위탁
(창녕군시설관리공단)</t>
  </si>
  <si>
    <t>남일대 축구장</t>
  </si>
  <si>
    <t>곤양 생활체육시설(축구장)</t>
  </si>
  <si>
    <t>양산천 남부둔치 축구장</t>
  </si>
  <si>
    <t>칠곡공설운동장</t>
  </si>
  <si>
    <t>용덕공설운동장</t>
  </si>
  <si>
    <t>정곡공설운동장</t>
  </si>
  <si>
    <t>지정공설운동장</t>
  </si>
  <si>
    <t>낙서공설운동장</t>
  </si>
  <si>
    <t>궁류공설운동장</t>
  </si>
  <si>
    <t>유곡공설운동장</t>
  </si>
  <si>
    <t>용주생활체육공원 
축구장(1)</t>
  </si>
  <si>
    <t>용주생활체육공원 
축구장(2)</t>
  </si>
  <si>
    <t>천연잔디 → 인조잔디</t>
  </si>
  <si>
    <t>창원NC파크</t>
  </si>
  <si>
    <t>정문야구장</t>
  </si>
  <si>
    <t>인조잔디14</t>
  </si>
  <si>
    <t>인조잔디 7</t>
  </si>
  <si>
    <t>장유국제테니스장</t>
  </si>
  <si>
    <t>하드코트8</t>
  </si>
  <si>
    <t>경운테니스장</t>
  </si>
  <si>
    <t>클레이  4      하드  4</t>
  </si>
  <si>
    <t>하드 1
인조잔디 2</t>
  </si>
  <si>
    <t>인조잔디4</t>
  </si>
  <si>
    <t>우레탄4
마사토2</t>
  </si>
  <si>
    <t>생활체육테니스장</t>
  </si>
  <si>
    <t>하드코트 3면 → 9면</t>
  </si>
  <si>
    <t>막구조(2017)</t>
  </si>
  <si>
    <t>통영체육관</t>
  </si>
  <si>
    <t>배구, 배드민턴, 농구, 탁구, 핸드볼</t>
  </si>
  <si>
    <t>밀양시배드민턴경기장</t>
  </si>
  <si>
    <t>철근콘크리트
+스페이스후레임</t>
  </si>
  <si>
    <t>밀양 문화체육회관</t>
  </si>
  <si>
    <t>시설 명칭변경</t>
  </si>
  <si>
    <t>의령 탁구전용체육관</t>
  </si>
  <si>
    <t>PVC고탄성바닥재</t>
  </si>
  <si>
    <t>남해군 국민체육센터</t>
  </si>
  <si>
    <t>24×36m</t>
  </si>
  <si>
    <t xml:space="preserve">배구 족구 배드민턴 </t>
  </si>
  <si>
    <t>25m 5레인</t>
  </si>
  <si>
    <t>학습관, 카페, 사무실</t>
  </si>
  <si>
    <t>24.5×15m</t>
  </si>
  <si>
    <t>야로체육관</t>
  </si>
  <si>
    <t>31.5×20m</t>
  </si>
  <si>
    <t>가회체육관</t>
  </si>
  <si>
    <t>29×20m</t>
  </si>
  <si>
    <t>사천 공설 게이트볼장</t>
  </si>
  <si>
    <t>곤명 게이트볼장</t>
  </si>
  <si>
    <t>삼천포 공설 게이트볼장</t>
  </si>
  <si>
    <t>향촌 게이트볼장</t>
  </si>
  <si>
    <t>용현 게이트볼장</t>
  </si>
  <si>
    <t>수양 게이트볼장</t>
  </si>
  <si>
    <t>월성 게이트볼장</t>
  </si>
  <si>
    <t>송포체육공원 게이트볼장</t>
  </si>
  <si>
    <t>금변공원게이트볼장</t>
  </si>
  <si>
    <t>진영읍</t>
  </si>
  <si>
    <t>25X22</t>
  </si>
  <si>
    <t>바위공원 게이트볼장</t>
  </si>
  <si>
    <t>장유출장소</t>
  </si>
  <si>
    <t>인조잔디 2면
(20*15)</t>
  </si>
  <si>
    <t>화장실, 휴계실</t>
  </si>
  <si>
    <t>22.6x17.6</t>
  </si>
  <si>
    <t>6.2X20</t>
  </si>
  <si>
    <t>강서교동 게이트볼장</t>
  </si>
  <si>
    <t>누락부분 추가</t>
  </si>
  <si>
    <t>마로니에어린이공원 게이트볼장</t>
  </si>
  <si>
    <t>동새들천어린이공원 게이트볼장</t>
  </si>
  <si>
    <t>물금읍</t>
  </si>
  <si>
    <t>새터어린이공원 게이트볼장</t>
  </si>
  <si>
    <t>범어근린공원 게이트볼장</t>
  </si>
  <si>
    <t>해강어린이공원 게이트볼장</t>
  </si>
  <si>
    <t>은행나무어린이공원 게이트볼장</t>
  </si>
  <si>
    <t>남부게이트볼장</t>
  </si>
  <si>
    <t>제26호 완충녹지 게이트볼장</t>
  </si>
  <si>
    <t>양주동 게이트볼장</t>
  </si>
  <si>
    <t>원동 선리게이트볼장</t>
  </si>
  <si>
    <t>금남게이트볼장</t>
  </si>
  <si>
    <t>화개게이트볼장</t>
  </si>
  <si>
    <t>창녕군립수영장</t>
  </si>
  <si>
    <t>위탁
(진영궁도협회)</t>
  </si>
  <si>
    <t>밀양시국궁장</t>
  </si>
  <si>
    <t>위탁
(와룡정궁도회)</t>
  </si>
  <si>
    <t>고현정</t>
  </si>
  <si>
    <t>금성정</t>
  </si>
  <si>
    <t>이명정</t>
  </si>
  <si>
    <t>의룡정</t>
  </si>
  <si>
    <t>위탁
(의룡정궁도회)</t>
  </si>
  <si>
    <t>덕곡면 골프연습장</t>
  </si>
  <si>
    <t>쌍책면 골프연습장</t>
  </si>
  <si>
    <t>삼문풋살경기장</t>
  </si>
  <si>
    <t>가곡유소년축구장</t>
  </si>
  <si>
    <t>벽화학구다목적구장
풋살장</t>
  </si>
  <si>
    <t>갑을골권역풋살장</t>
  </si>
  <si>
    <t>부림풋살장</t>
  </si>
  <si>
    <t>가례그라운드골프장</t>
  </si>
  <si>
    <t>칠곡그라운드골프장</t>
  </si>
  <si>
    <t>부림그라운드골프장</t>
  </si>
  <si>
    <t>정곡다목적센터</t>
  </si>
  <si>
    <t>지정공설운동장 실내체육관</t>
  </si>
  <si>
    <t>부림간이실내체육관</t>
  </si>
  <si>
    <t>함양전천후족구장</t>
  </si>
  <si>
    <t>함벽루그라운드골프장</t>
  </si>
  <si>
    <t>함벽루체육공원 내</t>
  </si>
  <si>
    <t>황강그라운드골프장</t>
  </si>
  <si>
    <t>가야 숭산그라운드골프장</t>
  </si>
  <si>
    <t>야로그라운드골프장</t>
  </si>
  <si>
    <t>동부그라운드골프장</t>
  </si>
  <si>
    <t>초계대공원 내</t>
  </si>
  <si>
    <t>대병그라운드골프장</t>
  </si>
  <si>
    <t>외동운동장</t>
  </si>
  <si>
    <t>종합시설관리사업소</t>
  </si>
  <si>
    <t>시민운동장
주경기장</t>
  </si>
  <si>
    <t>위탁
(대한광복단기념사업회)</t>
  </si>
  <si>
    <t>계단식
스탠드형</t>
  </si>
  <si>
    <t>종합운동장 축구장</t>
  </si>
  <si>
    <t>포항 리틀야구장</t>
  </si>
  <si>
    <t>동락공원 유소년체육시설
(야구장)</t>
  </si>
  <si>
    <t>1면(인조잔디 설치 공사)</t>
  </si>
  <si>
    <t>1면(1,2구장 조성공사비)</t>
  </si>
  <si>
    <t>실내 2면, 실외 4면</t>
  </si>
  <si>
    <t>위탁
(영주테니스협회)</t>
  </si>
  <si>
    <t>2017년 5월이관</t>
  </si>
  <si>
    <t>광복체육회관</t>
  </si>
  <si>
    <t>철탄체육관</t>
  </si>
  <si>
    <t>우슈</t>
  </si>
  <si>
    <t>대한복싱훈련장</t>
  </si>
  <si>
    <t>배드민턴, 농구,배구, 탁구</t>
  </si>
  <si>
    <t>다목적강당, 세미나실,게이트볼장</t>
  </si>
  <si>
    <t>매전면 복합체육센터</t>
  </si>
  <si>
    <t>영천시 게이트볼장</t>
  </si>
  <si>
    <t>영천시체육시설사업소</t>
  </si>
  <si>
    <t>운문게이트볼장</t>
  </si>
  <si>
    <t>22*18*5.8</t>
  </si>
  <si>
    <t>이서면학산게이트볼장</t>
  </si>
  <si>
    <t>23*18.1*6.0</t>
  </si>
  <si>
    <t>장량국민체육센터 수영장</t>
  </si>
  <si>
    <t>유아풀(3mx10m)</t>
  </si>
  <si>
    <t>낙동강 체육공원
인라인롤러장</t>
  </si>
  <si>
    <t>삼성현 국궁장</t>
  </si>
  <si>
    <t>삼성현문화박물관</t>
  </si>
  <si>
    <t>삼성현박물관 부속</t>
  </si>
  <si>
    <t>영강천변 파크골프장</t>
  </si>
  <si>
    <t>왜관그라운드골프장</t>
  </si>
  <si>
    <t>8홀</t>
  </si>
  <si>
    <t>신암근린공원 테니스장</t>
  </si>
  <si>
    <t xml:space="preserve">농성동 테니스장 </t>
  </si>
  <si>
    <t>동구다목적체육관</t>
  </si>
  <si>
    <t>위탁
(사)동구체육회</t>
  </si>
  <si>
    <t>43.05×33.60m</t>
  </si>
  <si>
    <t>샤워실, 탈의실, 사무실, 야외족구장 등</t>
  </si>
  <si>
    <t>동구국민체육센터 
체육관</t>
  </si>
  <si>
    <t>위탁
(재)동구행복재단</t>
  </si>
  <si>
    <t>31×20m</t>
  </si>
  <si>
    <t>다목적실, 창고, 사무실 등</t>
  </si>
  <si>
    <t>위탁
(빅스포주식회사)</t>
  </si>
  <si>
    <t>금호A 게이트볼장</t>
  </si>
  <si>
    <t>동림동 게이트볼장</t>
  </si>
  <si>
    <t>두암게이트볼장</t>
  </si>
  <si>
    <t>삼정게이트볼장</t>
  </si>
  <si>
    <t>문산게이트볼장</t>
  </si>
  <si>
    <t>문화게이트볼장</t>
  </si>
  <si>
    <t>용봉북어린이공원 게이트볼장</t>
  </si>
  <si>
    <t>용흥공원 게이트볼장</t>
  </si>
  <si>
    <t>버들어린이공원 게이트볼장</t>
  </si>
  <si>
    <t>충효마을 게이트볼장</t>
  </si>
  <si>
    <t>지우어린이공원 게이트볼장</t>
  </si>
  <si>
    <t>일곡제2근린공원 게이트볼장</t>
  </si>
  <si>
    <t>각화1교 하부 게이트볼장</t>
  </si>
  <si>
    <t>태령게이트볼장</t>
  </si>
  <si>
    <t>동림동 친수공원 게이트볼장</t>
  </si>
  <si>
    <t>위탁
(광주대학교산학협력단)</t>
  </si>
  <si>
    <t>풍암생활체육공원
배구장</t>
  </si>
  <si>
    <t>동림동 우석족구장</t>
  </si>
  <si>
    <t>빛고을 족구장</t>
  </si>
  <si>
    <t>두암체육공원 족구장</t>
  </si>
  <si>
    <t>운암족구장</t>
  </si>
  <si>
    <t>신정배드민턴장</t>
  </si>
  <si>
    <t>서봉지구 파크골프장</t>
  </si>
  <si>
    <t>고저ic 풋살장</t>
  </si>
  <si>
    <t>영산강 그라운드 골프장</t>
  </si>
  <si>
    <t>DGB대구은행파크</t>
  </si>
  <si>
    <t>북구 구민운동장</t>
  </si>
  <si>
    <t>위탁:(사)달서구체육회</t>
  </si>
  <si>
    <t>대구시체육회</t>
  </si>
  <si>
    <t>성서산업단지관리공단</t>
  </si>
  <si>
    <t>구지축구장</t>
  </si>
  <si>
    <t>산업단지1호공원→구지축구장 명칭변경</t>
  </si>
  <si>
    <t>체육시설관리사무소
(위탁대구시체육회)</t>
  </si>
  <si>
    <t>인조잔디3면, 마사토1면</t>
  </si>
  <si>
    <t>서구
(위탁 : 서구테니스협회)</t>
  </si>
  <si>
    <t>시민운동장 테니스장</t>
  </si>
  <si>
    <t>상화동산 테니스장</t>
  </si>
  <si>
    <t xml:space="preserve">대구환경공단 </t>
  </si>
  <si>
    <t>위탁(수성구)</t>
  </si>
  <si>
    <t>시민운동장 내 위치</t>
  </si>
  <si>
    <t>상화동산 내</t>
  </si>
  <si>
    <t>장애인국민체육센터</t>
  </si>
  <si>
    <t>252
691</t>
  </si>
  <si>
    <t>11.9×21.2×3(H)
21.8×31.7×10(H)</t>
  </si>
  <si>
    <t>탁구, 조정, 골볼, 배드민터, 농구, 배구</t>
  </si>
  <si>
    <t>보치아경기장, 다용도실, 탁구장, 당구장</t>
  </si>
  <si>
    <t>(사)달서구체육회</t>
  </si>
  <si>
    <t>근로자종합복지관내 수영장
주차장 증축('19.7월)</t>
  </si>
  <si>
    <t>팔공산자연공원관리
사무소</t>
  </si>
  <si>
    <t>만촌 롤러스케이트장</t>
  </si>
  <si>
    <t>패밀리파크 인라인스케이트장</t>
  </si>
  <si>
    <t>패밀리파크 내</t>
  </si>
  <si>
    <t>두류공원 인라인스케이트장</t>
  </si>
  <si>
    <t>도시공원관리사무소</t>
  </si>
  <si>
    <t>두류공원 내</t>
  </si>
  <si>
    <t>환경자원사업소
인라인스케이트장</t>
  </si>
  <si>
    <t>화원 인라인스케이트장</t>
  </si>
  <si>
    <t>남구 대명동 산306-4</t>
  </si>
  <si>
    <t>대구 승마장</t>
  </si>
  <si>
    <t>경상북도       체육회</t>
  </si>
  <si>
    <t>위탁
(경북도승마협회)</t>
  </si>
  <si>
    <t>경상북도승마협회</t>
  </si>
  <si>
    <t xml:space="preserve">송현동 694     </t>
  </si>
  <si>
    <t>대덕 승마장</t>
  </si>
  <si>
    <t>승마협회</t>
  </si>
  <si>
    <t>3,332백만원</t>
  </si>
  <si>
    <t>1,168백만원</t>
  </si>
  <si>
    <t>2면
(인조잔디)</t>
  </si>
  <si>
    <t>금호강 비산파크골프장</t>
  </si>
  <si>
    <t>금호강변비산지구(18홀)</t>
  </si>
  <si>
    <t>봉무파크골프장</t>
  </si>
  <si>
    <t>체육시설관리사무소
(위탁:대구등산학교)</t>
  </si>
  <si>
    <t>팔현파크골프장</t>
  </si>
  <si>
    <t>패밀리파크 내 (18홀)</t>
  </si>
  <si>
    <t>패밀리파크 풋살장</t>
  </si>
  <si>
    <t>패밀리파크 론볼장</t>
  </si>
  <si>
    <t>패밀리파크 농구장</t>
  </si>
  <si>
    <t>패밀리파크 족구장</t>
  </si>
  <si>
    <t>두류공원내 다목적경기장</t>
  </si>
  <si>
    <t>세천파크골프장</t>
  </si>
  <si>
    <t>달성보파크골프장</t>
  </si>
  <si>
    <t>성서5차 산업단지파크골프장</t>
  </si>
  <si>
    <t>원오교파크골프장</t>
  </si>
  <si>
    <t>가창체육공원파크골프장</t>
  </si>
  <si>
    <t>유성구사회인야구장</t>
  </si>
  <si>
    <t>위탁
(서람이스포츠클럽)</t>
  </si>
  <si>
    <t>위탁
((재)대전가톨릭청소년회)</t>
  </si>
  <si>
    <t>관저다목적체육관</t>
  </si>
  <si>
    <t>위탁
(㈜월드스포츠컨설팅)</t>
  </si>
  <si>
    <t>위탁
(유성구궁도협회 무덕정)</t>
  </si>
  <si>
    <t>위탁
(사하구체육회)</t>
  </si>
  <si>
    <t>수영구국민체육센터</t>
  </si>
  <si>
    <t>32.8 x 24.8</t>
  </si>
  <si>
    <t>25mX7레인</t>
  </si>
  <si>
    <t>다목적실1,2,3,카페 등</t>
  </si>
  <si>
    <t>서부산권장애인
스포츠센터</t>
  </si>
  <si>
    <t>33x22.5m</t>
  </si>
  <si>
    <t>탁구, 베드민턴, 
배구, 농구</t>
  </si>
  <si>
    <t>다목적실, 보호자대기실</t>
  </si>
  <si>
    <t>석대게이트볼장</t>
  </si>
  <si>
    <t>20*17</t>
  </si>
  <si>
    <t>사하구체육회</t>
  </si>
  <si>
    <t>서부산권 장애인 스포츠센터
수영장</t>
  </si>
  <si>
    <t>수영구 국민체육센터 수영장</t>
  </si>
  <si>
    <t>수영구 국민체육센터 내</t>
  </si>
  <si>
    <t>삼락생태공원(문화광장
인라인스케이트장)</t>
  </si>
  <si>
    <t>맥도생태공원
인라인스케이트장</t>
  </si>
  <si>
    <t>대저생태공원
인라인스케이트장</t>
  </si>
  <si>
    <t>정관환경공원
미니축구장</t>
  </si>
  <si>
    <t>구덕체육공원
테니스장</t>
  </si>
  <si>
    <t>구덕체육공원
풋살장</t>
  </si>
  <si>
    <t>구덕체육공원
다목적구장</t>
  </si>
  <si>
    <t>구덕체육공원
게이트볼장</t>
  </si>
  <si>
    <t>구덕체육공원
농구장</t>
  </si>
  <si>
    <t>수정산배수지 다목적구장</t>
  </si>
  <si>
    <t>시설관리사업소
시설관리과</t>
  </si>
  <si>
    <t>전의면</t>
  </si>
  <si>
    <t>한솔동 축구장
(아침뜰근린공원)</t>
  </si>
  <si>
    <t>시설관리사업소
상하수도시설과</t>
  </si>
  <si>
    <t>치수방재과</t>
  </si>
  <si>
    <t>시설관리사업소 
시설관리과</t>
  </si>
  <si>
    <t>수질복원센터 A 테니스장
(가람동)</t>
  </si>
  <si>
    <t>육군방공학교 테니스장</t>
  </si>
  <si>
    <t>육군방공학교</t>
  </si>
  <si>
    <t>조치원(죽림) 배드민턴장</t>
  </si>
  <si>
    <t>배드민턴, 탁구, 체력단련장</t>
  </si>
  <si>
    <t xml:space="preserve"> 도담동</t>
  </si>
  <si>
    <t>주민센터,노인복지시설,보육시설,지역아동센터,도서관,문화의집</t>
  </si>
  <si>
    <t>도담동</t>
  </si>
  <si>
    <t xml:space="preserve"> 종촌동</t>
  </si>
  <si>
    <t>1-1생활권(고운동) 복컴 북측</t>
  </si>
  <si>
    <t xml:space="preserve"> 고운동</t>
  </si>
  <si>
    <t>29×20</t>
  </si>
  <si>
    <t>배드민턴,
배구,농구,탁구</t>
  </si>
  <si>
    <t>보람동</t>
  </si>
  <si>
    <t>22×32</t>
  </si>
  <si>
    <t>새롬동</t>
  </si>
  <si>
    <t>20×32</t>
  </si>
  <si>
    <t xml:space="preserve"> 대평동</t>
  </si>
  <si>
    <t>22×38×8</t>
  </si>
  <si>
    <t>소담동</t>
  </si>
  <si>
    <t>18×32</t>
  </si>
  <si>
    <t>연동면 복컴</t>
  </si>
  <si>
    <t>연동면</t>
  </si>
  <si>
    <t>2-3생활권(한솔동)복컴</t>
  </si>
  <si>
    <t>한솔동</t>
  </si>
  <si>
    <t>36×29</t>
  </si>
  <si>
    <t>25mx7레인
1레인 장애인 경사로</t>
  </si>
  <si>
    <t>1-1생활권(고운동) 복컴 남측</t>
  </si>
  <si>
    <t>고운동</t>
  </si>
  <si>
    <t>14×22</t>
  </si>
  <si>
    <t>한솔동 게이트볼장</t>
  </si>
  <si>
    <t>다정동 게이트볼장</t>
  </si>
  <si>
    <t>다정동</t>
  </si>
  <si>
    <t>아름동</t>
  </si>
  <si>
    <t>2-3생활권 한솔동 복컴 수영장</t>
  </si>
  <si>
    <t>한솔동 복합커뮤니티센터 내</t>
  </si>
  <si>
    <t>조치원읍</t>
  </si>
  <si>
    <t>LH</t>
  </si>
  <si>
    <t xml:space="preserve"> 아름동</t>
  </si>
  <si>
    <t>LH운영</t>
  </si>
  <si>
    <t xml:space="preserve">LH운영 </t>
  </si>
  <si>
    <t xml:space="preserve"> 한솔동</t>
  </si>
  <si>
    <t>64
64
54</t>
  </si>
  <si>
    <t>100
100
80</t>
  </si>
  <si>
    <t>두왕테니스장</t>
  </si>
  <si>
    <t>클레이5</t>
  </si>
  <si>
    <t>무룡테니스장</t>
  </si>
  <si>
    <t>상안테니스장</t>
  </si>
  <si>
    <t>언양어음테니스장</t>
  </si>
  <si>
    <t>화봉 게이트볼장</t>
  </si>
  <si>
    <t>서부노인복지관 게이트볼장</t>
  </si>
  <si>
    <t>쇠부리체육센터 수영장</t>
  </si>
  <si>
    <t>문수론볼경기장</t>
  </si>
  <si>
    <t>남구
시설관리공단</t>
  </si>
  <si>
    <t>문수풋살경기장</t>
  </si>
  <si>
    <t>장생포야구장</t>
  </si>
  <si>
    <t>성암공원야구장</t>
  </si>
  <si>
    <t>삼산풋살경기장</t>
  </si>
  <si>
    <t>남산풋살경기장</t>
  </si>
  <si>
    <t>장생포풋살경기장</t>
  </si>
  <si>
    <t>남산스쿼시장</t>
  </si>
  <si>
    <t>동천체육관다목적구장
(풋살, 족구장)</t>
  </si>
  <si>
    <t>족구장3면
풋살장1면</t>
  </si>
  <si>
    <t>일산천 풋살경기장</t>
  </si>
  <si>
    <t>풋살장1면</t>
  </si>
  <si>
    <t>하늘도시1호 체육공원 축구장</t>
  </si>
  <si>
    <t>축구장, 트랙레인8</t>
  </si>
  <si>
    <t>자월면 종합운동장</t>
  </si>
  <si>
    <t>게이트볼장, 족구장, 배구장</t>
  </si>
  <si>
    <t>문화공원 테니스장</t>
  </si>
  <si>
    <t>문화공원 내</t>
  </si>
  <si>
    <t>바닥재료 변경</t>
  </si>
  <si>
    <t>미추홀구 국민체육센터</t>
  </si>
  <si>
    <t>위탁
(미추홀구시설관리공단)</t>
  </si>
  <si>
    <t>용현시장 스포츠센터</t>
  </si>
  <si>
    <t>위탁
(미추홀구 스포츠클럽)</t>
  </si>
  <si>
    <t>복합문화프로그램실, 사무실 등</t>
  </si>
  <si>
    <t>솔안공원 게이트볼장</t>
  </si>
  <si>
    <t>22x16.65</t>
  </si>
  <si>
    <t>건설사업비 정정</t>
  </si>
  <si>
    <t>관리주체정정</t>
  </si>
  <si>
    <t>숭의동7-171</t>
  </si>
  <si>
    <t>수봉양궁장</t>
  </si>
  <si>
    <t>계양아시아드양궁장</t>
  </si>
  <si>
    <t>승봉리다목적구장</t>
  </si>
  <si>
    <t>영암종합운동장</t>
  </si>
  <si>
    <t>흑산종합운동장</t>
  </si>
  <si>
    <t>석곡대황강체육공원 야구장</t>
  </si>
  <si>
    <t>위탁
(석곡면 청년회)</t>
  </si>
  <si>
    <t>클래이 6
캐미칼 4</t>
  </si>
  <si>
    <t>제2실내체육관</t>
  </si>
  <si>
    <t>57×45×18.9</t>
  </si>
  <si>
    <t>배드민턴,농구, 배구</t>
  </si>
  <si>
    <t>고금국민체육센터</t>
  </si>
  <si>
    <t>30×20×20m</t>
  </si>
  <si>
    <t>체력단련실
에어로빅장 등</t>
  </si>
  <si>
    <t>이창동게이트볼장</t>
  </si>
  <si>
    <t>2019</t>
  </si>
  <si>
    <t>가사문학면 게이트볼구장</t>
  </si>
  <si>
    <t>율어 전천후 게이트볼장</t>
  </si>
  <si>
    <t>문덕 전천후 게이트볼장</t>
  </si>
  <si>
    <t>득량 전천후 게이트볼장</t>
  </si>
  <si>
    <t>화순읍 남산게이트볼장</t>
  </si>
  <si>
    <t>춘양게이트볼장</t>
  </si>
  <si>
    <t>북면게이트볼장</t>
  </si>
  <si>
    <t>군남 전천후 게이트볼장 경기장</t>
  </si>
  <si>
    <t>영보 전천후 게이트볼장 경기장</t>
  </si>
  <si>
    <t>흑산 전천후 게이트볼장</t>
  </si>
  <si>
    <t>문화건강센터 수영장</t>
  </si>
  <si>
    <t>완도실내수영장</t>
  </si>
  <si>
    <t>완도군
(체육진흥과)</t>
  </si>
  <si>
    <t>서면 인향정</t>
  </si>
  <si>
    <t>나주국궁장</t>
  </si>
  <si>
    <t>북항수질관리사무소
파크골프장</t>
  </si>
  <si>
    <t>서천 그라운드골프장</t>
  </si>
  <si>
    <t>옥곡면 그라운드골프장</t>
  </si>
  <si>
    <t>중동 그라운드골프장</t>
  </si>
  <si>
    <t>마동 그라운드골프장</t>
  </si>
  <si>
    <t>금호 그라운드골프장</t>
  </si>
  <si>
    <t>금당 그라운드골프장</t>
  </si>
  <si>
    <t>태인 그라운드골프장</t>
  </si>
  <si>
    <t>광영 그라운드골프장</t>
  </si>
  <si>
    <t>동천 파크골프장</t>
  </si>
  <si>
    <t>일로족구장</t>
  </si>
  <si>
    <t>청계풋살구장</t>
  </si>
  <si>
    <t>남악풋살구장</t>
  </si>
  <si>
    <t>남악농.족구장</t>
  </si>
  <si>
    <t>운남풋살구장</t>
  </si>
  <si>
    <t>운남족.배구장</t>
  </si>
  <si>
    <t>삼계면 그라운드골프장</t>
  </si>
  <si>
    <t>정읍시 종합경기장</t>
  </si>
  <si>
    <t>장수종합경기장</t>
  </si>
  <si>
    <t>2007
2009
2019</t>
  </si>
  <si>
    <t>68
68
54</t>
  </si>
  <si>
    <t>105
103
80</t>
  </si>
  <si>
    <t>7140
7004
5760</t>
  </si>
  <si>
    <t>2008
2016
2012</t>
  </si>
  <si>
    <t>유소년축구장 확장사용,
1면 신규조성</t>
  </si>
  <si>
    <t>군봉축구장</t>
  </si>
  <si>
    <t>종합경기장 축구장</t>
  </si>
  <si>
    <t>감골 생활체육공원 다목적구장</t>
  </si>
  <si>
    <t xml:space="preserve"> 완주군</t>
  </si>
  <si>
    <t>이서지사울공원축구장</t>
  </si>
  <si>
    <t>이서면</t>
  </si>
  <si>
    <t>전북개발공사 이관</t>
  </si>
  <si>
    <t>이서지사울공원다목적구장</t>
  </si>
  <si>
    <t>다용도보조경기장</t>
  </si>
  <si>
    <t>다용도 보조경기장</t>
  </si>
  <si>
    <t>인조잔디  6
케미컬  6</t>
  </si>
  <si>
    <t>2018년 바닥재 교체</t>
  </si>
  <si>
    <t>춘향골실외테니스장 2구장</t>
  </si>
  <si>
    <t>정천테니스장</t>
  </si>
  <si>
    <t>고창 실내테니스장</t>
  </si>
  <si>
    <t>정읍체육관</t>
  </si>
  <si>
    <t>신태인체육관</t>
  </si>
  <si>
    <t>흰구름문화센터</t>
  </si>
  <si>
    <t>배드민턴, 배구, 족구</t>
  </si>
  <si>
    <t>다목적 센터 체육관 신설</t>
  </si>
  <si>
    <t>고창군 실내체육관</t>
  </si>
  <si>
    <t>한바탕국민체육센터</t>
  </si>
  <si>
    <t>배드민턴, 농구, 배구 등</t>
  </si>
  <si>
    <t>탁구, 당구장, 요가실</t>
  </si>
  <si>
    <t>론볼링장(1F)</t>
  </si>
  <si>
    <t>군산장애인체육관</t>
  </si>
  <si>
    <t>소운동실3</t>
  </si>
  <si>
    <t>이서문화체육센터</t>
  </si>
  <si>
    <t>20×34.5×12m</t>
  </si>
  <si>
    <t>풍산면 체육관</t>
  </si>
  <si>
    <t>34×26m</t>
  </si>
  <si>
    <t>금과면 체육관</t>
  </si>
  <si>
    <t>38×27m</t>
  </si>
  <si>
    <t>대산농어민문화체육센터</t>
  </si>
  <si>
    <t>성송체육회관</t>
  </si>
  <si>
    <t>성송면</t>
  </si>
  <si>
    <t>공음면</t>
  </si>
  <si>
    <t>상하면</t>
  </si>
  <si>
    <t>심원면</t>
  </si>
  <si>
    <t>무장면</t>
  </si>
  <si>
    <t>35×18m</t>
  </si>
  <si>
    <t>부안면</t>
  </si>
  <si>
    <t>24mⅹ18.6m</t>
  </si>
  <si>
    <t>신축
(추가)</t>
  </si>
  <si>
    <t>운암 전천후게이트볼장</t>
  </si>
  <si>
    <t>24.5mⅹ19m</t>
  </si>
  <si>
    <t>관리전환
(수자원공사--&gt;임실군)
(추가)</t>
  </si>
  <si>
    <t>금과 전천후 게이트볼장</t>
  </si>
  <si>
    <t>공음 전천후게이트볼장(칠암)</t>
  </si>
  <si>
    <t>공음 전천후게이트볼장(예전)</t>
  </si>
  <si>
    <t>부안 게이트볼장</t>
  </si>
  <si>
    <t>휴게실, 사무실, 화장실</t>
  </si>
  <si>
    <t>남원국민체육센터</t>
  </si>
  <si>
    <t>270.83</t>
  </si>
  <si>
    <t>288.83</t>
  </si>
  <si>
    <t>238.8</t>
  </si>
  <si>
    <t>244.8</t>
  </si>
  <si>
    <t>완산생활체육공원
인공암벽장</t>
  </si>
  <si>
    <t>완산생활체육공원
실내인공암벽장</t>
  </si>
  <si>
    <t>제99회 전국
체전 대비</t>
  </si>
  <si>
    <t>완산생활체육공원
유소년체력단련장(풋살장)</t>
  </si>
  <si>
    <t>완산생활체육공원 족구장</t>
  </si>
  <si>
    <t>동복리체육센터 야구장</t>
  </si>
  <si>
    <t>부지면적:동복리체육센터축구장에 포함</t>
  </si>
  <si>
    <t>제주공천포전지훈련센터 
야구장</t>
  </si>
  <si>
    <t>서귀포야구장</t>
  </si>
  <si>
    <t>성인구장 :123
어린이구장 : 73</t>
  </si>
  <si>
    <t>성인구장 : 100
어린이구장 : 63</t>
  </si>
  <si>
    <t>서귀포시
(위탁 서귀포시야구
 소프트볼협회)</t>
  </si>
  <si>
    <t>서귀포테니스장</t>
  </si>
  <si>
    <t>제주공천포전지훈련센터
테니스장</t>
  </si>
  <si>
    <t>공천포전지훈련센터 
내 위치</t>
  </si>
  <si>
    <t>종합경기장 부설</t>
  </si>
  <si>
    <t>천지학생체육관</t>
  </si>
  <si>
    <t>효돈생활체육관</t>
  </si>
  <si>
    <t>부지면적 : 남원생활체육관  주경기장 포함</t>
  </si>
  <si>
    <t>하도리 전천후게이트볼장</t>
  </si>
  <si>
    <t>우도 전천후게이트볼장</t>
  </si>
  <si>
    <t>상도리 전천후게이트볼장</t>
  </si>
  <si>
    <t>서귀포전천후게이트볼장</t>
  </si>
  <si>
    <t>남원생활체육관 
전천후게이트볼장</t>
  </si>
  <si>
    <t>제주공천포전지훈련센터
전천후 게이트볼장</t>
  </si>
  <si>
    <t>성산읍전천후게이트볼장</t>
  </si>
  <si>
    <t>화순실내전천후게이트볼장</t>
  </si>
  <si>
    <t>서귀포 궁도장
(천지정)</t>
  </si>
  <si>
    <t>삼다정</t>
  </si>
  <si>
    <t>산방정</t>
  </si>
  <si>
    <t>덕수리마을회
(산방정궁도회)</t>
  </si>
  <si>
    <t>백록정</t>
  </si>
  <si>
    <t>강창학 그라운드골프장</t>
  </si>
  <si>
    <t>한림인공암벽장</t>
  </si>
  <si>
    <t>부지면적:한림종합운동장포함</t>
  </si>
  <si>
    <t>칠십리 파크골프장</t>
  </si>
  <si>
    <t>서귀포동아마라톤센터</t>
  </si>
  <si>
    <t>서귀포시
(위탁 동아마라톤
꿈나무재단)</t>
  </si>
  <si>
    <t>서귀포시실내암장</t>
  </si>
  <si>
    <t>서귀포실내야구연습장</t>
  </si>
  <si>
    <t>부지면적 : 서귀포야구장에 포함</t>
  </si>
  <si>
    <t>육상트랙
(고성리 1206-1)</t>
  </si>
  <si>
    <t>400m</t>
  </si>
  <si>
    <t>3라인
※ 직선구간 : 4라인</t>
  </si>
  <si>
    <t>1m</t>
  </si>
  <si>
    <t>제주월드컵경기장 
복싱장</t>
  </si>
  <si>
    <t>금산군
(관광문화체육과)</t>
  </si>
  <si>
    <t>내산면 다목적체육관</t>
  </si>
  <si>
    <t>천안북부스포츠센터</t>
  </si>
  <si>
    <t>배구, 농구</t>
  </si>
  <si>
    <t>축구장, 인라인스케이트장, 다목적실(에어로빅 등)</t>
  </si>
  <si>
    <t>복합스포츠센터</t>
  </si>
  <si>
    <t>스쿼시장, 탁구장</t>
  </si>
  <si>
    <t>재활치료실</t>
  </si>
  <si>
    <t>추부면 게이트볼장</t>
  </si>
  <si>
    <t>배방정</t>
  </si>
  <si>
    <t>서천정</t>
  </si>
  <si>
    <t>마레트골프장</t>
  </si>
  <si>
    <t>부여파크골프장</t>
  </si>
  <si>
    <t>곡교천 그라운드 골프장</t>
  </si>
  <si>
    <t>그라운드골프협회
(위탁)</t>
  </si>
  <si>
    <t>곡교천 파크골프장</t>
  </si>
  <si>
    <t>파크골프협회(위탁)</t>
  </si>
  <si>
    <t>도솔광장 인공암벽장</t>
  </si>
  <si>
    <t>서충주신도시 생활체육공원
축구장</t>
  </si>
  <si>
    <t>서충주신도시 생활체육공원
풋살장</t>
  </si>
  <si>
    <t>스포츠파크 다목적구장
(축구장)</t>
  </si>
  <si>
    <t>증평 다목적운동장</t>
  </si>
  <si>
    <t>괴산야구장</t>
  </si>
  <si>
    <t>서충주신도시 생활체육공원
테니스장</t>
  </si>
  <si>
    <t>연풍씨름장</t>
  </si>
  <si>
    <t>지름 14m</t>
  </si>
  <si>
    <t>증평 실내체육관</t>
  </si>
  <si>
    <t>증평군 시설관리사업소</t>
  </si>
  <si>
    <t>남이 다목적체육관</t>
  </si>
  <si>
    <t>남이면</t>
  </si>
  <si>
    <t>21×19×11.9m</t>
  </si>
  <si>
    <t>양강면 지촌리 전천후게이트볼장</t>
  </si>
  <si>
    <t>누락으로 추가</t>
  </si>
  <si>
    <t>황간면 서부게이트볼장</t>
  </si>
  <si>
    <t>생거진천게이트볼장</t>
  </si>
  <si>
    <t>누락, 국민체육센터 내</t>
  </si>
  <si>
    <t>보은 국민체육센터 수영장</t>
  </si>
  <si>
    <t>위탁
(에스엠스포츠)</t>
  </si>
  <si>
    <t>목행 파크골프장</t>
  </si>
  <si>
    <t>서충주 파크골프장</t>
  </si>
  <si>
    <t>수안보 파크골프장</t>
  </si>
  <si>
    <t>실내야구연습경기장</t>
  </si>
  <si>
    <t>해누리 축구장 1</t>
  </si>
  <si>
    <t>해누리 축구장 2</t>
  </si>
  <si>
    <t>안양천 축구장</t>
  </si>
  <si>
    <t>안양천 간이축구장</t>
  </si>
  <si>
    <t>반포종합운동장 축구장</t>
  </si>
  <si>
    <t>강동구(강동구 직영)</t>
  </si>
  <si>
    <t>불암산종합스타디움 야구장</t>
  </si>
  <si>
    <t>한강공원 망원지구 야구장(임시)</t>
  </si>
  <si>
    <t>1995
2018</t>
  </si>
  <si>
    <t>안양천 영롱이 갈대야구장(일반)</t>
  </si>
  <si>
    <t>안양천 영롱이 갈대야구장(리틀)</t>
  </si>
  <si>
    <t>한강공원 광나루지구 야구장(임시)</t>
  </si>
  <si>
    <t>응봉공원 테니스장</t>
  </si>
  <si>
    <t>어린이대공원 테니스장</t>
  </si>
  <si>
    <t>장평근린공원 테니스장</t>
  </si>
  <si>
    <t>용마폭포공원테니스장</t>
  </si>
  <si>
    <t>오동근린공원 테니스장</t>
  </si>
  <si>
    <t>실내 : 1949.3
실외 : 3120.36</t>
  </si>
  <si>
    <t>공릉배수지 테니스장</t>
  </si>
  <si>
    <t>위탁
(서대문구테니스연합회)</t>
  </si>
  <si>
    <t>월드컵공원테니스장</t>
  </si>
  <si>
    <t>서부공원녹지사업소</t>
  </si>
  <si>
    <t>난우공원테니스장</t>
  </si>
  <si>
    <t>시민의숲테니스장</t>
  </si>
  <si>
    <t>위탁
(미래생활체육연합회)</t>
  </si>
  <si>
    <t>위탁
(사)월드씨에스티협회)</t>
  </si>
  <si>
    <t>위탁
(서초구테니스협회)</t>
  </si>
  <si>
    <t>오금공원 테니스장</t>
  </si>
  <si>
    <t>송파구
(테니스연합회위탁)</t>
  </si>
  <si>
    <t>강동구
(강동구 도시관리공단)</t>
  </si>
  <si>
    <t>명일테니스장</t>
  </si>
  <si>
    <t>금호공원체육관</t>
  </si>
  <si>
    <t>불암사마배드민턴장</t>
  </si>
  <si>
    <t>월계배드민턴장</t>
  </si>
  <si>
    <t>당고개배드민턴장</t>
  </si>
  <si>
    <t>용왕산실내배드민턴장</t>
  </si>
  <si>
    <t>내발산동 748</t>
  </si>
  <si>
    <t>수명산다목적체육관</t>
  </si>
  <si>
    <t>배드민턴(탁구 등)</t>
  </si>
  <si>
    <t>앉음벽</t>
  </si>
  <si>
    <t>마곡동 산3</t>
  </si>
  <si>
    <t>궁산다목적체육관</t>
  </si>
  <si>
    <t>배드민턴(탁구,족구 등)</t>
  </si>
  <si>
    <t>마곡동 산22-80</t>
  </si>
  <si>
    <t>화곡배수지다목적체육관</t>
  </si>
  <si>
    <t>배드민턴 등</t>
  </si>
  <si>
    <t>충무아트홀스포츠센터</t>
  </si>
  <si>
    <t>손기정문화체육센터</t>
  </si>
  <si>
    <t>남산타운 문화체육센터</t>
  </si>
  <si>
    <t>위탁
(기독교한국침례회유지재단)</t>
  </si>
  <si>
    <t>성동구 도시관리공단</t>
  </si>
  <si>
    <t>자양체육관</t>
  </si>
  <si>
    <t>락커룸, 창고, 관람석</t>
  </si>
  <si>
    <t>위탁
(한국청소년수련활동협회)</t>
  </si>
  <si>
    <t>위탁
(제칠일안식일예수재림교)</t>
  </si>
  <si>
    <t>위탁
(서울기독교청년회유지재단)</t>
  </si>
  <si>
    <t>성북종합레포츠타운체육관</t>
  </si>
  <si>
    <t>구민회관 헬스센터</t>
  </si>
  <si>
    <t>헬스장, 스포츠문화교실</t>
  </si>
  <si>
    <t>노원청소년수련관 체육관</t>
  </si>
  <si>
    <t>은평청소년수련관 체육관</t>
  </si>
  <si>
    <t>마포아트센터체육관</t>
  </si>
  <si>
    <t>마포청소년수련관체육관</t>
  </si>
  <si>
    <t>위탁
(마포구체육회,마포구시설관리공단)</t>
  </si>
  <si>
    <t>위탁
(대한불교조계종유지재단)</t>
  </si>
  <si>
    <t>강서구민 올림픽체육센터</t>
  </si>
  <si>
    <t>인공암벽,농구,
실내축구,인라인스케이트</t>
  </si>
  <si>
    <t>구로청소년수련관체육관</t>
  </si>
  <si>
    <t>위탁
(사단법인청소년교화연합회)</t>
  </si>
  <si>
    <t>동작구시설관리공단</t>
  </si>
  <si>
    <t>헬스장,교육문화실,
 기구필라테스,관람석</t>
  </si>
  <si>
    <t>헬스장,다목적실,교육문화실
,기구필라테스,순환운동,스피닝</t>
  </si>
  <si>
    <t>관악구민종합체육센터</t>
  </si>
  <si>
    <t>관악구  시설관리공단</t>
  </si>
  <si>
    <t>관악구 시설관리공단</t>
  </si>
  <si>
    <t>잠원스포츠파크 채육관</t>
  </si>
  <si>
    <t>반포종합운동장 체육센터</t>
  </si>
  <si>
    <t>위탁
(서초구체육발전협의회회)</t>
  </si>
  <si>
    <t>강남구  도시관리공단</t>
  </si>
  <si>
    <t>서울시
(장애인자립지원과)</t>
  </si>
  <si>
    <t>한강공원 이촌지구 게이트볼장</t>
  </si>
  <si>
    <t>23*28</t>
  </si>
  <si>
    <t>20*11</t>
  </si>
  <si>
    <t>한강공원 뚝섬지구 게이트볼장</t>
  </si>
  <si>
    <t>한강공원 망원지구 게이트볼장</t>
  </si>
  <si>
    <t>22*15</t>
  </si>
  <si>
    <t>오목교하부 게이트볼장</t>
  </si>
  <si>
    <t>안양천 게이트볼장</t>
  </si>
  <si>
    <t>한강공원 잠실지구 게이트볼장</t>
  </si>
  <si>
    <t>게티</t>
  </si>
  <si>
    <t>올림픽기념국민생활관 수영장</t>
  </si>
  <si>
    <t>종로구민회관 수영장</t>
  </si>
  <si>
    <t>종로문화체육센터 수영장</t>
  </si>
  <si>
    <t>충무아트홀 스포츠센터 수영장</t>
  </si>
  <si>
    <t>중구회현체육센터 수영장</t>
  </si>
  <si>
    <t>용산문화체육센터 수영장</t>
  </si>
  <si>
    <t>갈월종합사회복지관 수영장</t>
  </si>
  <si>
    <t>효창종합사회복지관 수영장</t>
  </si>
  <si>
    <t>용산청소년수련관 수영장</t>
  </si>
  <si>
    <t>성동구민종합체육센터 수영장</t>
  </si>
  <si>
    <t>마장국민체육센터 수영장</t>
  </si>
  <si>
    <t>열린금호교육문화관 수영장</t>
  </si>
  <si>
    <t>성동청소년수련관 수영장</t>
  </si>
  <si>
    <t>서울여성능력개발원 수영장</t>
  </si>
  <si>
    <t>광진문화예술회관 수영장</t>
  </si>
  <si>
    <t>광진구민체육센터 수영장</t>
  </si>
  <si>
    <t>중곡문화체육센터 수영장</t>
  </si>
  <si>
    <t>동대문구민체육센터 수영장</t>
  </si>
  <si>
    <t>동대문청소년수련관 수영장</t>
  </si>
  <si>
    <t>동대문종합사회복지관 수영장</t>
  </si>
  <si>
    <t>중랑구민체육센터 수영장</t>
  </si>
  <si>
    <t>중랑문화체육관 수영장</t>
  </si>
  <si>
    <t>망우청소년수련관 수영장</t>
  </si>
  <si>
    <t>위탁
(서울기독교 청년회 유지재단)</t>
  </si>
  <si>
    <t>개운산스포츠센터 수영장</t>
  </si>
  <si>
    <t>성북종합레포츠타운 수영장</t>
  </si>
  <si>
    <t>서울시립 성북 청소년수련관  수영장</t>
  </si>
  <si>
    <t>강북웰빙스포츠센터 수영장</t>
  </si>
  <si>
    <t>강북 청소년수련관 수영장</t>
  </si>
  <si>
    <t>창동시립체육센터 수영장</t>
  </si>
  <si>
    <t>노원구민체육센터 수영장</t>
  </si>
  <si>
    <t>노원청소년수련관 수영장</t>
  </si>
  <si>
    <t>월계문화체육센터 수영장</t>
  </si>
  <si>
    <t>은평구민체육센터 수영장</t>
  </si>
  <si>
    <t>은평청소년수련관 수영장</t>
  </si>
  <si>
    <t>은평통일로스포츠센터</t>
  </si>
  <si>
    <t>은평구체육회</t>
  </si>
  <si>
    <t>서대문체육회관 수영장</t>
  </si>
  <si>
    <t>서대문청소년수련관 수영장</t>
  </si>
  <si>
    <t>마포아트센터 수영장</t>
  </si>
  <si>
    <t>서울시립청소년수련관 수영장</t>
  </si>
  <si>
    <t>양천구민체육센터 수영장</t>
  </si>
  <si>
    <t>신월문화체육센터 수영장</t>
  </si>
  <si>
    <t>목동문화체육센터 수영장</t>
  </si>
  <si>
    <t>목동청소년수련관 수영장</t>
  </si>
  <si>
    <t>서부여성발전센터 수영장</t>
  </si>
  <si>
    <t>강서구민올림픽체육센터 수영장</t>
  </si>
  <si>
    <t>공항동 문화체육센터 수영장</t>
  </si>
  <si>
    <t>마곡레포츠센터 수영장</t>
  </si>
  <si>
    <t>구로구민체육센터 수영장</t>
  </si>
  <si>
    <t>궁동종합사회복지관 수영장</t>
  </si>
  <si>
    <t>구로청소년수련관수영장</t>
  </si>
  <si>
    <t>금천구민문화체육선터 수영장</t>
  </si>
  <si>
    <t>금천청소년수련관 수영장</t>
  </si>
  <si>
    <t>영등포제1스포츠센터 수영장</t>
  </si>
  <si>
    <t>영등포제2스포츠센터 수영장</t>
  </si>
  <si>
    <t>신길종합복지관 수영장</t>
  </si>
  <si>
    <t>문래청소년수련관 수영장</t>
  </si>
  <si>
    <t>사당문화회관 수영장</t>
  </si>
  <si>
    <t>서울여성플라자 수영장</t>
  </si>
  <si>
    <t>흑석체육센터 수영장</t>
  </si>
  <si>
    <t>동작구민체육센터 수영장</t>
  </si>
  <si>
    <t>동작삼일수영장</t>
  </si>
  <si>
    <t>관악구민 종합체육센터 수영장</t>
  </si>
  <si>
    <t>신림체육센터 수영장</t>
  </si>
  <si>
    <t>청소년회관 수영장</t>
  </si>
  <si>
    <t>서초구민체육센터 수영장</t>
  </si>
  <si>
    <t>언남문화체육센터 수영장</t>
  </si>
  <si>
    <t>서초종합체육관 수영장</t>
  </si>
  <si>
    <t>신동교육문화회관 수영장</t>
  </si>
  <si>
    <t>강남스포츠문화센터 수영장</t>
  </si>
  <si>
    <t>역삼 청소년수련관 수영장</t>
  </si>
  <si>
    <t>수서 청소년수련관 수영장</t>
  </si>
  <si>
    <t>송파구체육문화회관 수영장</t>
  </si>
  <si>
    <t>서울곰두리체육센터 수영장</t>
  </si>
  <si>
    <t>강동청소년회관 수영장</t>
  </si>
  <si>
    <t>서울장애인복지관 스포츠센터 수영장</t>
  </si>
  <si>
    <t>온조대왕 문화체육관 수영장</t>
  </si>
  <si>
    <t>고덕어울림수영장</t>
  </si>
  <si>
    <t xml:space="preserve">광진구 </t>
  </si>
  <si>
    <t>광진문화예술회관</t>
  </si>
  <si>
    <t xml:space="preserve">광진구민체육센터 </t>
  </si>
  <si>
    <t>용마산로 217(면목동)</t>
  </si>
  <si>
    <t>위탁
((사)한국청소년연맹)</t>
  </si>
  <si>
    <t>북악 골프연습장</t>
  </si>
  <si>
    <t>강북구 번동 산27-24</t>
  </si>
  <si>
    <t>오동골프연습장</t>
  </si>
  <si>
    <t>강북구도시관리공단(945-9465)</t>
  </si>
  <si>
    <t>7,124백만원</t>
  </si>
  <si>
    <t>화곡로65길 62</t>
  </si>
  <si>
    <t>낙성대로3길 37</t>
  </si>
  <si>
    <t>행운10길 23</t>
  </si>
  <si>
    <t>위탁
(서초구체육발전협의회)</t>
  </si>
  <si>
    <t>사평대로 55</t>
  </si>
  <si>
    <t>동산로13길 35</t>
  </si>
  <si>
    <t>서초구
(코오롱글로벌㈜ 위탁)</t>
  </si>
  <si>
    <t>올림픽골프교실</t>
  </si>
  <si>
    <t>국민체육진흥공단</t>
  </si>
  <si>
    <t>종로구립탁구 전용구장</t>
  </si>
  <si>
    <t>중랑물재생센터 족구장</t>
  </si>
  <si>
    <t>중랑물재생센터 풋살장</t>
  </si>
  <si>
    <t>아차산배수지체육공원 정구장</t>
  </si>
  <si>
    <t>아차산배수지체육공원 풋살장</t>
  </si>
  <si>
    <t>어린이대공원 풋살장</t>
  </si>
  <si>
    <t>은평인공암벽장</t>
  </si>
  <si>
    <t>해누리체육공원 풋살장</t>
  </si>
  <si>
    <t>해누리체육공원 족구장</t>
  </si>
  <si>
    <t>연의체육공원 농구장</t>
  </si>
  <si>
    <t>연의체육공원 배드민턴장</t>
  </si>
  <si>
    <t>스포츠클라이밍경기장</t>
  </si>
  <si>
    <t>제주종합경기장
주경기장</t>
  </si>
  <si>
    <t>종합경기장관리사무소(750-7683)</t>
  </si>
  <si>
    <t>제주도육상경기연맹외</t>
  </si>
  <si>
    <t>1.25m</t>
  </si>
  <si>
    <t>10,870㎡</t>
  </si>
  <si>
    <t>철근콘크리트조(일부 철골조)</t>
  </si>
  <si>
    <t>16백만원</t>
  </si>
  <si>
    <t>2,519백만원</t>
  </si>
  <si>
    <t>1994. 5. 20</t>
  </si>
  <si>
    <t>1,870백만원</t>
  </si>
  <si>
    <t>투포환, 창던지기, 높이뛰기</t>
  </si>
  <si>
    <t>각 1면</t>
  </si>
  <si>
    <t>애향운동장</t>
  </si>
  <si>
    <t>축구협회, 생활체육축구연합회, 일반</t>
  </si>
  <si>
    <t>콘크리트(7계단)</t>
  </si>
  <si>
    <t>390백만원</t>
  </si>
  <si>
    <t>하도운동장</t>
  </si>
  <si>
    <t>제주시(구좌읍)</t>
  </si>
  <si>
    <t>한림종합운동장</t>
  </si>
  <si>
    <t>제주시
(한립읍)</t>
  </si>
  <si>
    <t>구좌체육공원
운동장</t>
  </si>
  <si>
    <t>체육시설관리사무소(064-741-0531)</t>
  </si>
  <si>
    <t>bukjeju.go.kr</t>
  </si>
  <si>
    <t>4,770㎡</t>
  </si>
  <si>
    <t>계단식(의자식)</t>
  </si>
  <si>
    <t>5,246백만원</t>
  </si>
  <si>
    <t>642백만원</t>
  </si>
  <si>
    <t>685백만원</t>
  </si>
  <si>
    <t>1개소(5600*3920)</t>
  </si>
  <si>
    <t>273백만원</t>
  </si>
  <si>
    <t>마사토,조명시설</t>
  </si>
  <si>
    <t>1(5링크)</t>
  </si>
  <si>
    <t>1,450㎡</t>
  </si>
  <si>
    <t>조천운동장</t>
  </si>
  <si>
    <t>제주시(조천읍)</t>
  </si>
  <si>
    <t>강창학종합경기장 
A구장</t>
  </si>
  <si>
    <t>강창학종합경기장 
B구장</t>
  </si>
  <si>
    <t>제주공천포전지훈련
센터 주경기장</t>
  </si>
  <si>
    <t>남원생활체육관
주경기장</t>
  </si>
  <si>
    <t>대정문화체육센터
주경기장</t>
  </si>
  <si>
    <t>안덕생활체육관
주경기장</t>
  </si>
  <si>
    <t>표선생활체육관
주경기장</t>
  </si>
  <si>
    <t>성산국민체육센터
주경기장</t>
  </si>
  <si>
    <t>(인조구장1면)</t>
  </si>
  <si>
    <t>수산항 요트장</t>
  </si>
  <si>
    <t>주경기장에 포함</t>
  </si>
  <si>
    <t>국토해양부
(국유지)</t>
  </si>
  <si>
    <t>손기정체육공원 인조잔디축구장</t>
  </si>
  <si>
    <t>한강공원 이촌지구 축구장1</t>
  </si>
  <si>
    <t>한강공원 이촌지구 축구장2</t>
  </si>
  <si>
    <t>한강공원 이촌 축구교육장</t>
  </si>
  <si>
    <t>살곶이체육공원 축구장</t>
  </si>
  <si>
    <t>중랑물재생센터 축구장</t>
  </si>
  <si>
    <t>뚝섬유수지 체육공원 축구장</t>
  </si>
  <si>
    <t>어린이대공원 축구장</t>
  </si>
  <si>
    <t>아차산배수지체육공원 축구장</t>
  </si>
  <si>
    <t>한강공원 뚝섬지구 축구장</t>
  </si>
  <si>
    <t>중랑구립 잔디운동장</t>
  </si>
  <si>
    <t>용마폭포공원  인조잔디 축구장</t>
  </si>
  <si>
    <t>서울교통공사</t>
  </si>
  <si>
    <t>초안산 인조잔디축구장</t>
  </si>
  <si>
    <t>마들근린공원 축구장</t>
  </si>
  <si>
    <t>초안산근린공원 축구장</t>
  </si>
  <si>
    <t>노해근린공원 축구장</t>
  </si>
  <si>
    <t>서대문구립 인조잔디 구장</t>
  </si>
  <si>
    <t>서대문구시설관리공단</t>
  </si>
  <si>
    <t>서대문구 시설관리공단</t>
  </si>
  <si>
    <t>한강공원 망원지구 축구장</t>
  </si>
  <si>
    <t>서울월드컵경기장 보조경기장</t>
  </si>
  <si>
    <t>월드컵공원 인조잔디축구장</t>
  </si>
  <si>
    <t>난지물재생센터 축구장</t>
  </si>
  <si>
    <t>(민간위탁)
서울물재생시설공단</t>
  </si>
  <si>
    <t>한강공원 강서지구 축구장</t>
  </si>
  <si>
    <t>고척근린공원 운동장</t>
  </si>
  <si>
    <t>독산근린공원 잔디축구장</t>
  </si>
  <si>
    <t>한강공원 양화지구 축구장</t>
  </si>
  <si>
    <t>2020. 인조잔디로 변경</t>
  </si>
  <si>
    <t>대림체육공원 축구장</t>
  </si>
  <si>
    <t>보라매공원 인조구장</t>
  </si>
  <si>
    <t>양재근린공원 축구장</t>
  </si>
  <si>
    <t>방배 배수지 축구장</t>
  </si>
  <si>
    <t>한강공원 잠원지구 축구장</t>
  </si>
  <si>
    <t>한강공원 반포지구 축구장</t>
  </si>
  <si>
    <t>대치유수지 체육공원 축구장</t>
  </si>
  <si>
    <t>서울물재생시설공단</t>
  </si>
  <si>
    <t>한강공원 광나루지구 축구장3</t>
  </si>
  <si>
    <t>한강공원 광나루지구 축구장1~2</t>
  </si>
  <si>
    <t>강동구(직영)</t>
  </si>
  <si>
    <t>안양천 양구장 1, 2</t>
  </si>
  <si>
    <t>체육시설사업소
(위탁 : LG,두산)</t>
  </si>
  <si>
    <t>손기정체육공원 테니스장</t>
  </si>
  <si>
    <t>한강시민공원 이촌지구 테니스장</t>
  </si>
  <si>
    <t>응봉근린공원 한남테니스장</t>
  </si>
  <si>
    <t>위탁
(용산구)</t>
  </si>
  <si>
    <t>응봉근린공원 한남구민테니스장</t>
  </si>
  <si>
    <t>뚝섬 서울숲 테니스장</t>
  </si>
  <si>
    <t>중랑물재생센터 테니스장</t>
  </si>
  <si>
    <t>한강시민공원 뚝섬지구테니스장</t>
  </si>
  <si>
    <t>아차산배수지체육공원 테니스장</t>
  </si>
  <si>
    <t>위탁
(성북구테니스연합회)</t>
  </si>
  <si>
    <t>마들근린공원 테니스장</t>
  </si>
  <si>
    <t>초안산근린공원 테니스장</t>
  </si>
  <si>
    <t>은평구민체육센터 테니스장</t>
  </si>
  <si>
    <t>한강공원 망원지구 테니스장</t>
  </si>
  <si>
    <t>망원나들목 테니스장</t>
  </si>
  <si>
    <t>위탁
(마포테니스연합회)</t>
  </si>
  <si>
    <t>난지물재생센터 테니스장</t>
  </si>
  <si>
    <t>서울물재시설공단</t>
  </si>
  <si>
    <t>고척근린공원 테니스장</t>
  </si>
  <si>
    <t>계남근린공원 테니스장</t>
  </si>
  <si>
    <t>위탁
(금천구테니스연합회)</t>
  </si>
  <si>
    <t>대림체육공원 테니스장</t>
  </si>
  <si>
    <t>보라매공원 테니스장</t>
  </si>
  <si>
    <t>노량진공원 테니스장</t>
  </si>
  <si>
    <t>동작주차공원 테니스장</t>
  </si>
  <si>
    <t>관악구민운동장 테니스장</t>
  </si>
  <si>
    <t>한강공원 잠원지구테니스장</t>
  </si>
  <si>
    <t>잠원 스포츠 파크 테니스장</t>
  </si>
  <si>
    <t>반포종합운동장 테니스장</t>
  </si>
  <si>
    <t>내곡동체육시설  테니스장</t>
  </si>
  <si>
    <t>대치 유수지체육공원 테니스장</t>
  </si>
  <si>
    <t>위탁
(송파구)</t>
  </si>
  <si>
    <t>한강시민공원 광나루지구 테니스장</t>
  </si>
  <si>
    <t>중랑 물재생센터 배드민턴장</t>
  </si>
  <si>
    <t>신내공원 다목적체육관</t>
  </si>
  <si>
    <t>묵동 다목적체육관</t>
  </si>
  <si>
    <t>월곡배드민턴 전용체육관</t>
  </si>
  <si>
    <t>오동근린공원 실내배드민턴장</t>
  </si>
  <si>
    <t>홍제농구장</t>
  </si>
  <si>
    <t xml:space="preserve">서대문구 </t>
  </si>
  <si>
    <t>홍제배드민턴장</t>
  </si>
  <si>
    <t>금화배드민턴장</t>
  </si>
  <si>
    <t>강서다목적체육관</t>
  </si>
  <si>
    <t>배드민턴, 농구장 등</t>
  </si>
  <si>
    <t>영등포 다목적 배드민턴 체육관</t>
  </si>
  <si>
    <t>위탁
(금천구배드민턴협회)</t>
  </si>
  <si>
    <t>선우체육관</t>
  </si>
  <si>
    <t>매봉산실내배드민턴장</t>
  </si>
  <si>
    <t>강남구도시관리공단</t>
  </si>
  <si>
    <t>올림픽공원 제1체육관</t>
  </si>
  <si>
    <t>올림픽공원 제2체육관</t>
  </si>
  <si>
    <t>효창종합사회복지관 체육관</t>
  </si>
  <si>
    <t>갈월종합사회복지관 체육관</t>
  </si>
  <si>
    <t>열린금호교육문화관 체육관</t>
  </si>
  <si>
    <t>성동구립용답체육센터</t>
  </si>
  <si>
    <t>25*15m(성인)
7.8*3.1m(유아)</t>
  </si>
  <si>
    <t>프로그램실, 목욕탕</t>
  </si>
  <si>
    <t>신규추가
(2020년 밍대)</t>
  </si>
  <si>
    <t>성동청소년수련관 체육관</t>
  </si>
  <si>
    <t>서울여성능력개발원 체육관</t>
  </si>
  <si>
    <t>소체육관</t>
  </si>
  <si>
    <t>골프연습장, 스피닝실</t>
  </si>
  <si>
    <t>소체육관, 대체육관</t>
  </si>
  <si>
    <t>에어로빅,골프연습장, 
스피닝실, 기구필래테스 등</t>
  </si>
  <si>
    <t>대체육관</t>
  </si>
  <si>
    <t>에어로빅장,다목적실
관람실 등</t>
  </si>
  <si>
    <t>성북구립휘트니스센터</t>
  </si>
  <si>
    <t>강북문화예술회관</t>
  </si>
  <si>
    <t>청소년센터,헬스장,공연장,
다목적실, 청소년상담센터, 
청소년성문화센터, 
창동인터넷중독예방상담센터</t>
  </si>
  <si>
    <t>헬스장, 기구필라테스</t>
  </si>
  <si>
    <t>배드민턴, 농구,탁구</t>
  </si>
  <si>
    <t>서대문체육회관 체육관</t>
  </si>
  <si>
    <t>서대문청소년수련관 체육관</t>
  </si>
  <si>
    <t>위탁
(마포스포츠클럽,마포구시설관리공단)</t>
  </si>
  <si>
    <t>농구, 배드민턴,탁구</t>
  </si>
  <si>
    <t>망원나들목체육관</t>
  </si>
  <si>
    <t>위탁(마포스포츠클럽)</t>
  </si>
  <si>
    <t>36*18m</t>
  </si>
  <si>
    <t>배드민턴, 탁구
댄스스포츠</t>
  </si>
  <si>
    <t>목동청소년수련관 체육관</t>
  </si>
  <si>
    <t>13.4x6.1x4m</t>
  </si>
  <si>
    <t>항동생활체육관</t>
  </si>
  <si>
    <t>20x45x9.5m</t>
  </si>
  <si>
    <t>금천청소년수련관 체육관</t>
  </si>
  <si>
    <t>금나래문화체육관</t>
  </si>
  <si>
    <t>23×35m</t>
  </si>
  <si>
    <t>북카페, 쿠키룸, 무용룸</t>
  </si>
  <si>
    <t>신길종합사회복지관 체육관</t>
  </si>
  <si>
    <t>문래청소년회관 체육관</t>
  </si>
  <si>
    <t>서울여성플라자 스포츠센터</t>
  </si>
  <si>
    <t>위탁 
((사)대한생활체육지도자연합회)</t>
  </si>
  <si>
    <t>강남스포츠문화센터 체육관</t>
  </si>
  <si>
    <t>역삼청소년수련관 체육관</t>
  </si>
  <si>
    <t>수서청소년수련관 체육관</t>
  </si>
  <si>
    <t>망원유수지 게이트볼장</t>
  </si>
  <si>
    <t>한강공원 여의도지구 게이트볼장</t>
  </si>
  <si>
    <t>한강공원 광나루지구 게이트볼장</t>
  </si>
  <si>
    <t>성동구립용답체육센터 수영장</t>
  </si>
  <si>
    <t>신규 추가
(2020년 임대)</t>
  </si>
  <si>
    <t>서울중랑워터파크</t>
  </si>
  <si>
    <t xml:space="preserve">삼각산문화예술회관 </t>
  </si>
  <si>
    <t>13
9</t>
  </si>
  <si>
    <t>325
180</t>
  </si>
  <si>
    <t>이촌 한강공원 롤러스케이트장</t>
  </si>
  <si>
    <t>살곶이체육공원 롤러스케이트장</t>
  </si>
  <si>
    <t>서울숲 스케이트파크</t>
  </si>
  <si>
    <t>중랑천체육공원 인라인스케이트장</t>
  </si>
  <si>
    <t>광장동체육부지내 인라인스케이트장</t>
  </si>
  <si>
    <t>안양천 오금교 인라인스케이트장</t>
  </si>
  <si>
    <t>안양천 목동교 인라인스케이트장</t>
  </si>
  <si>
    <t>안양천 오금교 하부 인라인스케이트장</t>
  </si>
  <si>
    <t>구일역 하부 인라인스케이트장</t>
  </si>
  <si>
    <t>보라매 인라인스케이트장</t>
  </si>
  <si>
    <t>반포종합운동장 인라인스케이트장</t>
  </si>
  <si>
    <t>오금공원 인라인 경기장</t>
  </si>
  <si>
    <t>종로구
(위탁 - 대한궁도협회황학정)</t>
  </si>
  <si>
    <t>석호정(남산공원)</t>
  </si>
  <si>
    <t>중부공원녹지사업소
(위탁 - 국궁문화협회)</t>
  </si>
  <si>
    <t>성동구
(위탁 - 성동구 궁도협회)</t>
  </si>
  <si>
    <t>노원구
(위탁 - 노원구궁도협회)</t>
  </si>
  <si>
    <t>한강사업본부
(위탁 - 서울시궁도협회)</t>
  </si>
  <si>
    <t>강서구
(위탁 - 서울궁도협회공항정)</t>
  </si>
  <si>
    <t>관악구
(위탁 - 대한궁도협회)</t>
  </si>
  <si>
    <t>충무아트홀 스포츠센터 골프연습장</t>
  </si>
  <si>
    <t>손기정문화체육센터 골프연습장</t>
  </si>
  <si>
    <t>중구회현체육센터 골프연습장</t>
  </si>
  <si>
    <t>중랑청소년수련관 골프연습장</t>
  </si>
  <si>
    <t>성북구 시설관리공단</t>
  </si>
  <si>
    <t>성북종합레포츠타운 골프연습장</t>
  </si>
  <si>
    <t>은평구민체육센터 골프연습장</t>
  </si>
  <si>
    <t>서대문구민체육회관 골프연습장</t>
  </si>
  <si>
    <t>마포아트센터 골프연습장</t>
  </si>
  <si>
    <t>마포구 마포문화재단</t>
  </si>
  <si>
    <t>마포주민체육시설 골프연습장</t>
  </si>
  <si>
    <t>마포구 시설관리공단</t>
  </si>
  <si>
    <t>목동문화체육센터 골프연습장</t>
  </si>
  <si>
    <t>구민올림픽체육센터 골프연습장</t>
  </si>
  <si>
    <t>금천구민문화체육센터 골프연습장</t>
  </si>
  <si>
    <t>금빛휘트니스센터 골프연습장</t>
  </si>
  <si>
    <t>영등포제1스포츠센터 골프연습장</t>
  </si>
  <si>
    <t>동작구민체육센터  골프연습장</t>
  </si>
  <si>
    <t>관악구민체육센터  골프연습장</t>
  </si>
  <si>
    <t>까치산체육센터 골프연습장</t>
  </si>
  <si>
    <t>반포종합운동장 체육센터 골프연습장</t>
  </si>
  <si>
    <t>서초구민체육센터 골프연습장</t>
  </si>
  <si>
    <t>언남문화체육센터 골프연습장</t>
  </si>
  <si>
    <t>방배열린문화센터 골프연습장</t>
  </si>
  <si>
    <t>강남스포츠문화센터 골프연습장</t>
  </si>
  <si>
    <t>강남청담문화센터 골프연습장</t>
  </si>
  <si>
    <t>수서청소년수련관 골프연습장</t>
  </si>
  <si>
    <t>올림픽파크텔 골프교실</t>
  </si>
  <si>
    <t>송파구체육문화회관 골프연습장</t>
  </si>
  <si>
    <t>서울곰두리체육센터 골프연습장</t>
  </si>
  <si>
    <t>위탁
((재)한국장애인개발원)</t>
  </si>
  <si>
    <t>서울 근로청소년복지관 골프연습장</t>
  </si>
  <si>
    <t>중랑물재생센터 실내배드민턴장</t>
  </si>
  <si>
    <t>아차산배수지체육공원 다목적구장</t>
  </si>
  <si>
    <t>위탁
(마포구체육회)</t>
  </si>
  <si>
    <t>서울월드컵경기장 풋살구장 A면</t>
  </si>
  <si>
    <t>서울월드컵경기장 풋살구장 B면</t>
  </si>
  <si>
    <t>서울월드컵경기장 풋살구장 C면</t>
  </si>
  <si>
    <t>서남물재생센터 파크골프장</t>
  </si>
  <si>
    <t>서남물재생센터 탁구장</t>
  </si>
  <si>
    <t>영등포구 시설관리공단</t>
  </si>
  <si>
    <t>누락분 추가(18홀)</t>
  </si>
  <si>
    <t>폐쇄(현대화사업)</t>
  </si>
  <si>
    <t>좌동1배수지 상부 테니스장</t>
  </si>
  <si>
    <t>위탁
(해운대구테니스협회)</t>
  </si>
  <si>
    <t>송정테니스파크</t>
  </si>
  <si>
    <t>한국철도시설공단</t>
  </si>
  <si>
    <t>맥도생태공원
테니스장</t>
  </si>
  <si>
    <t>대저생태공원
테니스장</t>
  </si>
  <si>
    <t>정관하수처리장
테니스장</t>
  </si>
  <si>
    <t>부산환경공단
정관사업소</t>
  </si>
  <si>
    <t>용도변경</t>
  </si>
  <si>
    <t>해운대구씨름연습장</t>
  </si>
  <si>
    <t>위탁
(해운대구씨름협회)</t>
  </si>
  <si>
    <t>12 * 12.m</t>
  </si>
  <si>
    <t>위탁
(부산중구스포츠클럽)</t>
  </si>
  <si>
    <t>탁구장 테이블 3개</t>
  </si>
  <si>
    <t>46.8×26.5×12m</t>
  </si>
  <si>
    <t>24.6×32.8×10m</t>
  </si>
  <si>
    <t>25m×16m
15m×4.4m</t>
  </si>
  <si>
    <t>다목적실,식당, 샤워실,사무실 등</t>
  </si>
  <si>
    <t>위탁
(사)부산광역시 거점스포츠클럽</t>
  </si>
  <si>
    <t>체력츶정실, 프로그램실, 탈의실, 샤워실, 사무실 등</t>
  </si>
  <si>
    <t>증산공원
다목적체력단련장</t>
  </si>
  <si>
    <t>19 × 17.5m</t>
  </si>
  <si>
    <t>연제구 국민체육센터 수영장</t>
  </si>
  <si>
    <t>16
4.4</t>
  </si>
  <si>
    <t>7
2</t>
  </si>
  <si>
    <t>400
66</t>
  </si>
  <si>
    <t>연제구 국민체육센터 내</t>
  </si>
  <si>
    <t>남구실내빙상장</t>
  </si>
  <si>
    <t>구민체육광장</t>
  </si>
  <si>
    <t>정, 배수지 상부</t>
  </si>
  <si>
    <t>대구FC클럽하우스 연습구장</t>
  </si>
  <si>
    <t>체육시설관리사무소
(사용허가:대구FC)</t>
  </si>
  <si>
    <t>북구
(위탁:대구북구야구소프트볼협회)</t>
  </si>
  <si>
    <t>아크릴9</t>
  </si>
  <si>
    <t>1151
리모델링 2,000</t>
  </si>
  <si>
    <t>2020.10.준공</t>
  </si>
  <si>
    <t>북구
위탁(대불스포츠클럽)</t>
  </si>
  <si>
    <t>체육시설관리사무소
(위탁:대구롤러스포츠연맹)</t>
  </si>
  <si>
    <t>체육시설관리사무소
(위탁:대구시설공단)</t>
  </si>
  <si>
    <t>승마힐링센터</t>
  </si>
  <si>
    <t>금호강 제2비산파크골프장</t>
  </si>
  <si>
    <t>불로파크골프장</t>
  </si>
  <si>
    <t>불로동939, 3면 27홀</t>
  </si>
  <si>
    <t>강당골 파크골프장</t>
  </si>
  <si>
    <t>북구
(위탁:대구북구파크골프협회)</t>
  </si>
  <si>
    <t>체육시설관리사무소
(하용허가:대구시장애인체육회)</t>
  </si>
  <si>
    <t>수성파크골프장</t>
  </si>
  <si>
    <t>고모동 금호강 둔치</t>
  </si>
  <si>
    <t>대구스포츠단훈련센터</t>
  </si>
  <si>
    <t>대구체육공원 내 위치,
합숙소 및 훈련시설</t>
  </si>
  <si>
    <t>본리배수지 족구장</t>
  </si>
  <si>
    <t>구지1호공원 파크골프장</t>
  </si>
  <si>
    <t>관리주제 변경</t>
  </si>
  <si>
    <t>건축면적 등 일부수정</t>
  </si>
  <si>
    <t>능래근린공원축구장</t>
  </si>
  <si>
    <t>미정</t>
  </si>
  <si>
    <t>신정체육시설 야구장</t>
  </si>
  <si>
    <t>신규시설 추가
물놀이장 사업비 포함</t>
  </si>
  <si>
    <t>소래샛길 테니스장</t>
  </si>
  <si>
    <t>남동체육관</t>
  </si>
  <si>
    <t>강화고인돌체육관</t>
  </si>
  <si>
    <t>선학체육관</t>
  </si>
  <si>
    <t>위탁
(연수구)</t>
  </si>
  <si>
    <t>탁구, 배드민턴</t>
  </si>
  <si>
    <t>24x40</t>
  </si>
  <si>
    <t>수영장, 헬스장, GX룸, 다목적체육관 등</t>
  </si>
  <si>
    <t>농구,
배드민턴,탁구</t>
  </si>
  <si>
    <t>남동2국민체육센터</t>
  </si>
  <si>
    <t>배드민턴, 탁구, 농구장</t>
  </si>
  <si>
    <t>화장실, 사무실, 프로그램실</t>
  </si>
  <si>
    <t>1,2층 행정복지센터
3,4층 남동2국민체육센터</t>
  </si>
  <si>
    <t>강화군 생활체육센터</t>
  </si>
  <si>
    <t>34*20</t>
  </si>
  <si>
    <t>배드민턴, 체조</t>
  </si>
  <si>
    <t>사무실, 화장실 등</t>
  </si>
  <si>
    <t>신규시설추가</t>
  </si>
  <si>
    <t>송도체육센터</t>
  </si>
  <si>
    <t xml:space="preserve">위탁
(연수구시설안전관리공단) </t>
  </si>
  <si>
    <t>33M×20</t>
  </si>
  <si>
    <t>문화강좌실, 탁구장, 스피닝실, gx실, 사무실, 매정,카페, 샤워실, 탈의실 등</t>
  </si>
  <si>
    <t>농구,탁구,배드민턴,뉴스포츠</t>
  </si>
  <si>
    <t>생활체육프로그램실1·2·3,체력단련실,사격실,운영사무실,가족샤워실,탈의실,휴게실 등</t>
  </si>
  <si>
    <t>구조변경으로 일부수정</t>
  </si>
  <si>
    <t>농구,탁구,배드민턴,휠체어럭비</t>
  </si>
  <si>
    <t>풋살장,이용자휴게실,사무실,샤워실등</t>
  </si>
  <si>
    <t>화평철교 게이트볼장</t>
  </si>
  <si>
    <t>누락된 시설 추가</t>
  </si>
  <si>
    <t>14*20</t>
  </si>
  <si>
    <t>냉정1리 실내게이트볼장</t>
  </si>
  <si>
    <t>무상대부(토지소유주:냉정1리운영위원회)</t>
  </si>
  <si>
    <t>냉정1리마을회</t>
  </si>
  <si>
    <t>○</t>
  </si>
  <si>
    <t>등유</t>
  </si>
  <si>
    <t>연리 실내게이트볼장</t>
  </si>
  <si>
    <t>무상대부(토지소유주:강화군)</t>
  </si>
  <si>
    <t>연리마을회(능진)</t>
  </si>
  <si>
    <t>선두4리 실내게이트볼장</t>
  </si>
  <si>
    <t>홍순신</t>
  </si>
  <si>
    <t>노인회</t>
  </si>
  <si>
    <t>길직리 전천후 게이트볼장</t>
  </si>
  <si>
    <t>토지주 광산김씨능내리종친회</t>
  </si>
  <si>
    <t>능내리게이트볼회</t>
  </si>
  <si>
    <t>200l</t>
  </si>
  <si>
    <t>천막식</t>
  </si>
  <si>
    <t>건평리 전천후 게이트볼장</t>
  </si>
  <si>
    <t>토지주 건평리새마을회</t>
  </si>
  <si>
    <t>건평리게이트볼회</t>
  </si>
  <si>
    <t>인산2리 전천후 게이트볼장</t>
  </si>
  <si>
    <t>군유지</t>
  </si>
  <si>
    <t>인산리게이트볼회</t>
  </si>
  <si>
    <t>하일리 전천후 게이트볼장</t>
  </si>
  <si>
    <t>하일리게이트볼회</t>
  </si>
  <si>
    <t>신당리 전천후 게이트볼장</t>
  </si>
  <si>
    <t>신당 게이트볼회</t>
  </si>
  <si>
    <t>인사리 실내게이트볼장</t>
  </si>
  <si>
    <t>교동노인건강게이트볼장</t>
  </si>
  <si>
    <t>교동건강노인회</t>
  </si>
  <si>
    <t>석포리 전천후 게이트볼장</t>
  </si>
  <si>
    <t>강화군 소유</t>
  </si>
  <si>
    <t>석포리 게이트볼회</t>
  </si>
  <si>
    <t>400ℓ</t>
  </si>
  <si>
    <t>강화군노인문화센터
수영장</t>
  </si>
  <si>
    <t>대한노인회
강화군지부</t>
  </si>
  <si>
    <t>송도체육센터 수영장</t>
  </si>
  <si>
    <t>연수구시설안전관리공단</t>
  </si>
  <si>
    <t>위탁
(연수구시설안전관리공단)</t>
  </si>
  <si>
    <t>클레이/인조잔디</t>
  </si>
  <si>
    <t>위탁
(사)파라미타청소년연합회</t>
  </si>
  <si>
    <t>동아리연습실, 탁구장</t>
  </si>
  <si>
    <t>발산 게이트볼장</t>
  </si>
  <si>
    <t>13×22</t>
  </si>
  <si>
    <t>동구풋살경기장</t>
  </si>
  <si>
    <t>위탁
(동구 체육회)</t>
  </si>
  <si>
    <t>동구지원교하부족구장</t>
  </si>
  <si>
    <t>파크 골프장</t>
  </si>
  <si>
    <t>해오리공원 농구장</t>
  </si>
  <si>
    <t>안영생활체육시설단지</t>
  </si>
  <si>
    <t>위탁 
(㈜월드스포츠컨설팅)</t>
  </si>
  <si>
    <t>위탁 
(사단법인대한청소년스포츠클럽연맹)</t>
  </si>
  <si>
    <t>(재)하나금융축구단</t>
  </si>
  <si>
    <t>2020. 1. 31. 시설운영주체
변경(공단-&gt;재단)</t>
  </si>
  <si>
    <t>로비확장('20)</t>
  </si>
  <si>
    <t>위탁
(센트럴 휘트니스(주))</t>
  </si>
  <si>
    <t>유성종합스포츠센터</t>
  </si>
  <si>
    <t>위탁
(유성스포츠클럽)</t>
  </si>
  <si>
    <t>회의실, 헬스장, GX룸, 레슬링훈련장</t>
  </si>
  <si>
    <t>위탁
(센트럴휘트니스(주))</t>
  </si>
  <si>
    <t>울산종합운동장</t>
  </si>
  <si>
    <t>울산종합운동장
보조조경기장</t>
  </si>
  <si>
    <t>부지면적은
주경기장에 포함</t>
  </si>
  <si>
    <t>농소운동장</t>
  </si>
  <si>
    <t>축구장, 육상트랙, 인라인
스케이트장, 다목적구장 등</t>
  </si>
  <si>
    <t>간절곶스포츠파크
운동장</t>
  </si>
  <si>
    <t>68
64</t>
  </si>
  <si>
    <t>축구장 3면, 풋살경기장 1면, 
육상트랙</t>
  </si>
  <si>
    <t>위탁
(중구도시관리공단)</t>
  </si>
  <si>
    <t>축구장1면,트랙4
레인,농구장1면</t>
  </si>
  <si>
    <t>축구장 2면
다목적구장 1면
파고라 5동</t>
  </si>
  <si>
    <t>중구다목적구장</t>
  </si>
  <si>
    <t>축구장1면, 화장실</t>
  </si>
  <si>
    <t>선암호수공원
축구장</t>
  </si>
  <si>
    <t>시설명 현행화</t>
  </si>
  <si>
    <t>B구장 추가</t>
  </si>
  <si>
    <t>울산</t>
  </si>
  <si>
    <t>문수야구장</t>
  </si>
  <si>
    <t>위탁
(남구도시관리공단)</t>
  </si>
  <si>
    <t>90,92</t>
  </si>
  <si>
    <t>축구장에서 야구장전용구장으로 변경</t>
  </si>
  <si>
    <t>90,70</t>
  </si>
  <si>
    <t>위탁
((사)울산동구공공스포츠클럽)</t>
  </si>
  <si>
    <t>하드 4
인조잔디 4</t>
  </si>
  <si>
    <t>하드 5
인조잔디 6</t>
  </si>
  <si>
    <t>중구테니스장</t>
  </si>
  <si>
    <t>한국석유공사 옆 수영장건물 지상1층 위치</t>
  </si>
  <si>
    <t>하드 22</t>
  </si>
  <si>
    <t>남산레포츠공원테니스장</t>
  </si>
  <si>
    <t>남산레포츠공원내</t>
  </si>
  <si>
    <t>강화마루</t>
  </si>
  <si>
    <t>단식8, 복식1</t>
  </si>
  <si>
    <t>(사)울산동구공공스포츠클럽</t>
  </si>
  <si>
    <t>관리주체 명칭변경</t>
  </si>
  <si>
    <t>북구시설관리공단</t>
  </si>
  <si>
    <t>호계문화체육센터</t>
  </si>
  <si>
    <t>에어로빅, 탁구 등</t>
  </si>
  <si>
    <t>향교 게이트볼장</t>
  </si>
  <si>
    <t>위탁
(중구게이트볼협회)</t>
  </si>
  <si>
    <t>온양 운화 다목적구장 내 
(게이트볼장)</t>
  </si>
  <si>
    <t>울산시설공단</t>
  </si>
  <si>
    <t>호계문화체육센터 수영장</t>
  </si>
  <si>
    <t>체육센터 내</t>
  </si>
  <si>
    <t>울산인공암벽장</t>
  </si>
  <si>
    <t>중산다목적구장</t>
  </si>
  <si>
    <t>상안풋살구장</t>
  </si>
  <si>
    <t>풋살장 1면
('19년 리모델링)</t>
  </si>
  <si>
    <t>명촌다목적구장</t>
  </si>
  <si>
    <t>풋살장 1면
('20년 리모델링)</t>
  </si>
  <si>
    <t>효문다목적구장</t>
  </si>
  <si>
    <t>화봉다목적구장</t>
  </si>
  <si>
    <t>풋살장 1면
('20년 재건립)</t>
  </si>
  <si>
    <t>가람공원 풋살구장</t>
  </si>
  <si>
    <t>청량 파크골프장</t>
  </si>
  <si>
    <t>범서 파크골프장</t>
  </si>
  <si>
    <t>용인미르스타디움</t>
  </si>
  <si>
    <t>평택시(안출 지역경제과)</t>
  </si>
  <si>
    <t>직선7
곡선5</t>
  </si>
  <si>
    <t>신축스탠드 증설: 건축면적, 연면적, 좌석수, 건설사업비 합산, 준공연도 수정</t>
  </si>
  <si>
    <t>칠보인조잔디구장</t>
  </si>
  <si>
    <t>신도시운동장</t>
  </si>
  <si>
    <t>안산시체육회</t>
  </si>
  <si>
    <t>수도군단 체육시설</t>
  </si>
  <si>
    <t>수도군단</t>
  </si>
  <si>
    <t>평택시(송출 지역경제과)</t>
  </si>
  <si>
    <t>위탁
(김포도시관리공사)</t>
  </si>
  <si>
    <t>플라스틱</t>
  </si>
  <si>
    <t>주민편익시설내 1면</t>
  </si>
  <si>
    <t>위탁
(공도읍)</t>
  </si>
  <si>
    <t>청평생활체육공원</t>
  </si>
  <si>
    <t>청평면사무소</t>
  </si>
  <si>
    <t>민간위탁
(키움히어로즈)</t>
  </si>
  <si>
    <t>정현 중보들 테니스센터</t>
  </si>
  <si>
    <t>명칭변경, 실내테니스장
추가건립(20. 11월)</t>
  </si>
  <si>
    <t>정자공원 테니스장</t>
  </si>
  <si>
    <t>직영
(체육진흥과)</t>
  </si>
  <si>
    <t>고양스포츠타운내
성저테니스장 관람석 없음</t>
  </si>
  <si>
    <t>금반저류지</t>
  </si>
  <si>
    <t>비봉체육공원 테니스장</t>
  </si>
  <si>
    <t>여울공원테니스장</t>
  </si>
  <si>
    <t>홍학선</t>
  </si>
  <si>
    <t>화성남부국민체육센터 테니스장</t>
  </si>
  <si>
    <t>땟골 테니스장</t>
  </si>
  <si>
    <t>하드1 인조잔디1</t>
  </si>
  <si>
    <t xml:space="preserve">의정부시 </t>
  </si>
  <si>
    <t>의정부배수지 테니스장</t>
  </si>
  <si>
    <t>선수용</t>
  </si>
  <si>
    <t>구름산 시립테니스장 족구장</t>
  </si>
  <si>
    <t>광명시체육회</t>
  </si>
  <si>
    <t>공영주차장 조성공사(20.9월) 해당시설철거</t>
  </si>
  <si>
    <t>창말체육관</t>
  </si>
  <si>
    <t>신규운영(`20년 5월~)</t>
  </si>
  <si>
    <t>농구, 배구, 
배트민턴, 탁구</t>
  </si>
  <si>
    <t>2020년 2층 증축공사(연면적541㎡증가)</t>
  </si>
  <si>
    <t>광명 시민체육관</t>
  </si>
  <si>
    <t>73492</t>
  </si>
  <si>
    <t>5019</t>
  </si>
  <si>
    <t>10973</t>
  </si>
  <si>
    <t>2300</t>
  </si>
  <si>
    <t>3500</t>
  </si>
  <si>
    <t>청운 배드민턴장</t>
  </si>
  <si>
    <t>개군 탁구장</t>
  </si>
  <si>
    <t>강하 탁구장</t>
  </si>
  <si>
    <t>영흥공원 조성사업으로 시설 철거(20. 8월)</t>
  </si>
  <si>
    <t>에어로빅장, 댄스연습실</t>
  </si>
  <si>
    <t>위탁
(사)공공스포츠클럽</t>
  </si>
  <si>
    <t>황새울국민체육센터</t>
  </si>
  <si>
    <t>23.8×35m</t>
  </si>
  <si>
    <t>헬스,요가,배드민턴 등</t>
  </si>
  <si>
    <t>헬스장, 샤워실, 다목적실, 사무실</t>
  </si>
  <si>
    <t>띠골스포츠센터</t>
  </si>
  <si>
    <t xml:space="preserve">평택시(송출 지역경제과) </t>
  </si>
  <si>
    <t>농구 28×15</t>
  </si>
  <si>
    <t>농구,배구,탁구,배드민턴 등</t>
  </si>
  <si>
    <t>휴게실, 탈의실, 샤워실, 창고, 사무실 등</t>
  </si>
  <si>
    <t>농구, 탁구, 배드민턴, 게이트볼</t>
  </si>
  <si>
    <t>휴게실, 간이화장실 등</t>
  </si>
  <si>
    <t>사무실,화장실.샤워실</t>
  </si>
  <si>
    <t>탁구, 요가, 유도</t>
  </si>
  <si>
    <t>농구, 배구, 탁구, 배드민턴 등</t>
  </si>
  <si>
    <t>도서관, 사무실, 샤워실, 화장실, 창고</t>
  </si>
  <si>
    <t>농구, 탁구, 배드민턴, 배구, 풋살 등</t>
  </si>
  <si>
    <t>50m×21m
13m×5.5m</t>
  </si>
  <si>
    <t>탈의실, 샤워실, 방송실, 기구창고, 관리사무실</t>
  </si>
  <si>
    <t>레슬링,에어로빅,스쿼시,GX룸</t>
  </si>
  <si>
    <t>사무실,스피닝,요가,골프연습장,에어로빅,어린이체능장</t>
  </si>
  <si>
    <t>에어로빅,관람석</t>
  </si>
  <si>
    <t>배드민턴,핸드볼,농구,배구</t>
  </si>
  <si>
    <t>요가, 스피닝 등</t>
  </si>
  <si>
    <t>증포동 실내체육관</t>
  </si>
  <si>
    <t>2017 경기도 주민밀착형 
동네형체육시설 지원사업</t>
  </si>
  <si>
    <t>6레인(25mx15m)</t>
  </si>
  <si>
    <t>매점,사무실 등</t>
  </si>
  <si>
    <t>양서에코힐링센터</t>
  </si>
  <si>
    <t>양평공사</t>
  </si>
  <si>
    <t>GX룸, 샤워실, 탈의실</t>
  </si>
  <si>
    <t>병점1동 동네체육시설</t>
  </si>
  <si>
    <t>18*10</t>
  </si>
  <si>
    <t>동탄구봉산 게이트볼장</t>
  </si>
  <si>
    <t>중2리동네체육시설</t>
  </si>
  <si>
    <t>20x10</t>
  </si>
  <si>
    <t>기배역사공원</t>
  </si>
  <si>
    <t>동탄2 제14호근린공원 게이트볼장</t>
  </si>
  <si>
    <t>22x20</t>
  </si>
  <si>
    <t>귀전1리 게이트볼장</t>
  </si>
  <si>
    <t>양곡리 게이트볼장</t>
  </si>
  <si>
    <t>학운6리 게이트볼장</t>
  </si>
  <si>
    <t>개곡리 게이트볼장</t>
  </si>
  <si>
    <t>북변동 게이트볼장</t>
  </si>
  <si>
    <t>풍무동 게이트볼장</t>
  </si>
  <si>
    <t>박달복합청사
수영장</t>
  </si>
  <si>
    <t>박달복합청사 내</t>
  </si>
  <si>
    <t>파주시 스포츠센터 수영장</t>
  </si>
  <si>
    <t>교하청석스포츠센터 수영장</t>
  </si>
  <si>
    <t>운정스포츠센터 수영장</t>
  </si>
  <si>
    <t>위탁
(김포시 청소년재단)</t>
  </si>
  <si>
    <t>평생학습관
수영장</t>
  </si>
  <si>
    <t>비봉고가하부체육시설</t>
  </si>
  <si>
    <t>썬큰인라인장</t>
  </si>
  <si>
    <t>신리천공원 인라인스케이트</t>
  </si>
  <si>
    <t>서정공원 간이 인라인스케이트장</t>
  </si>
  <si>
    <t>비봉체육공원 비봉정</t>
  </si>
  <si>
    <t xml:space="preserve">평택시(안출 지역경제과) </t>
  </si>
  <si>
    <t>중앙정</t>
  </si>
  <si>
    <t>화성시 태안로 264</t>
  </si>
  <si>
    <t>칠보파크골프장</t>
  </si>
  <si>
    <t>근로자운동장</t>
  </si>
  <si>
    <t>축구장 1면, 야외운동기구, 화장실</t>
  </si>
  <si>
    <t xml:space="preserve">얀양시 </t>
  </si>
  <si>
    <t>박달복합청사 족구장</t>
  </si>
  <si>
    <t>수도군단 체육시설 
족구장</t>
  </si>
  <si>
    <t>장암 농구장</t>
  </si>
  <si>
    <t>농구장 1/2면</t>
  </si>
  <si>
    <t>다목적 체육시설</t>
  </si>
  <si>
    <t>실내 풋살장 1면</t>
  </si>
  <si>
    <t>서암생활체육공원</t>
  </si>
  <si>
    <t>수안산 그라운드골프장</t>
  </si>
  <si>
    <t>김포파크골프장</t>
  </si>
  <si>
    <t>시립족구장</t>
  </si>
  <si>
    <t>족구장 9면
장애인축구장1면</t>
  </si>
  <si>
    <t>부곡배수지 체육시설</t>
  </si>
  <si>
    <t>의왕시그라운드골프협회</t>
  </si>
  <si>
    <t>청계배드민턴장</t>
  </si>
  <si>
    <t>배드민턴장 9면</t>
  </si>
  <si>
    <t>삼척복합체육공원</t>
  </si>
  <si>
    <t>홍천읍생활체육공원 축구장</t>
  </si>
  <si>
    <t>기린생활체육공원운동장(축구장)</t>
  </si>
  <si>
    <t>남생활체육공원운동장(축구장)</t>
  </si>
  <si>
    <t>남면생활체육공원운동장(축구장)</t>
  </si>
  <si>
    <t>원통생활체육공원운동장(축구장)</t>
  </si>
  <si>
    <t>서화생활체육공원 운동장(축구장)</t>
  </si>
  <si>
    <t>삼척복합체육공원 야구장</t>
  </si>
  <si>
    <t>영월야구장(별마로구장)</t>
  </si>
  <si>
    <t>영월군 야구협회</t>
  </si>
  <si>
    <t>정선군야구장</t>
  </si>
  <si>
    <t>인조잔대</t>
  </si>
  <si>
    <t>92(1루)
85(3루)</t>
  </si>
  <si>
    <t>2개구장</t>
  </si>
  <si>
    <t>영월군 테니스협회</t>
  </si>
  <si>
    <t>안산동호회, 일이회</t>
  </si>
  <si>
    <t>케미컬2</t>
  </si>
  <si>
    <t>삼척시민체육관</t>
  </si>
  <si>
    <t>탁구전용생활체육관</t>
  </si>
  <si>
    <t>인제체육관</t>
  </si>
  <si>
    <t>서면생활체육공원(다목적실)</t>
  </si>
  <si>
    <t>9m x 18m</t>
  </si>
  <si>
    <t>배드민턴,족구,탁구</t>
  </si>
  <si>
    <t>서석면 다목적체육시설(청량리)</t>
  </si>
  <si>
    <t>15m x 17m</t>
  </si>
  <si>
    <t>내면 다목적체육시설(자운2리)</t>
  </si>
  <si>
    <t>12m x 18m</t>
  </si>
  <si>
    <t>게이트볼협회 중동분회</t>
  </si>
  <si>
    <t>한반도면주민협의회</t>
  </si>
  <si>
    <t>용평소규모실내체육관</t>
  </si>
  <si>
    <t>위탁
(용평헬스동호회)</t>
  </si>
  <si>
    <t>화천 생활체육공원 휘트니스센터</t>
  </si>
  <si>
    <t>하늘내린센터 스포츠동</t>
  </si>
  <si>
    <t>상남체육관</t>
  </si>
  <si>
    <t>인제다목적체육관</t>
  </si>
  <si>
    <t>남면체육관</t>
  </si>
  <si>
    <t>30.8m*20.3m</t>
  </si>
  <si>
    <t>양양 국민체육센터</t>
  </si>
  <si>
    <t>37.8m x 24.3m</t>
  </si>
  <si>
    <t>체력단련실, 다목적실, 샤워장</t>
  </si>
  <si>
    <t>양양 생활체육센터</t>
  </si>
  <si>
    <t>신사우동 게이트볼장</t>
  </si>
  <si>
    <t>25×18m</t>
  </si>
  <si>
    <t>하화계1리 실내게이트볼장</t>
  </si>
  <si>
    <t>창촌2리 게이트볼장</t>
  </si>
  <si>
    <t>게이트볼협회 상동분회</t>
  </si>
  <si>
    <t>게이트볼협회 석항분회</t>
  </si>
  <si>
    <t>게이트볼협회 옥동분회</t>
  </si>
  <si>
    <t>북면 문곡2리</t>
  </si>
  <si>
    <t>게이트볼협회 마차분회</t>
  </si>
  <si>
    <t>게이트볼협회 쌍용분회</t>
  </si>
  <si>
    <t>게이트볼협회 주천분회</t>
  </si>
  <si>
    <t>게이트볼협회 무릉도원분회</t>
  </si>
  <si>
    <t>영월군 게이트볼협회</t>
  </si>
  <si>
    <t>덕포10개리 이장 게이트볼 운영관리위원회</t>
  </si>
  <si>
    <t>게이트볼협회 금마분회</t>
  </si>
  <si>
    <t xml:space="preserve">진부체육공원 </t>
  </si>
  <si>
    <t>가아1리 게이트볼장</t>
  </si>
  <si>
    <t>마을소재</t>
  </si>
  <si>
    <t>가아2리 게이트볼장</t>
  </si>
  <si>
    <t>신남전천후게이트볼장</t>
  </si>
  <si>
    <t>원통전천후게이트볼장</t>
  </si>
  <si>
    <t>어론리전천후게이트볼장</t>
  </si>
  <si>
    <t>하남1리 게이트볼장</t>
  </si>
  <si>
    <t>원주시시설관리공단</t>
  </si>
  <si>
    <t>영월군 시설관리공단</t>
  </si>
  <si>
    <t>삼척복합체육공원
족구장</t>
  </si>
  <si>
    <t>영월군 장애인 론볼클럽</t>
  </si>
  <si>
    <t>영월군 축구협회</t>
  </si>
  <si>
    <t>영월군 족구협회</t>
  </si>
  <si>
    <t>영월그라운드골프협회</t>
  </si>
  <si>
    <t>연당초등학교</t>
  </si>
  <si>
    <t>봉래중학교</t>
  </si>
  <si>
    <t>마차초등학교</t>
  </si>
  <si>
    <t>옥동중학교</t>
  </si>
  <si>
    <t>무릉초등학교</t>
  </si>
  <si>
    <t>주천고등학교</t>
  </si>
  <si>
    <t>한국소방마이스터고등학교 풋살장</t>
  </si>
  <si>
    <t>한국소방마이스터고등학교</t>
  </si>
  <si>
    <t>영월군 파크골프협회</t>
  </si>
  <si>
    <t>녹송파크 골프장</t>
  </si>
  <si>
    <t>정선읍파크골프협회</t>
  </si>
  <si>
    <t>북평면
파크골프협회</t>
  </si>
  <si>
    <t>정선 그라운드 골프장</t>
  </si>
  <si>
    <t>정선읍
그라운드골프협회</t>
  </si>
  <si>
    <t>북평면
그라운드골프협회</t>
  </si>
  <si>
    <t>사내 생활체육공원</t>
  </si>
  <si>
    <t>거례리 파크골프장</t>
  </si>
  <si>
    <t>양구그라운드골프장</t>
  </si>
  <si>
    <t>양구인공암벽장</t>
  </si>
  <si>
    <t>양구실외볼더링장</t>
  </si>
  <si>
    <t>인제풋살구장</t>
  </si>
  <si>
    <t>남면족구장</t>
  </si>
  <si>
    <t>원통족구장</t>
  </si>
  <si>
    <t>기린면족국장</t>
  </si>
  <si>
    <t>원통농구장</t>
  </si>
  <si>
    <t>서화농구장</t>
  </si>
  <si>
    <t>실내훈련장</t>
  </si>
  <si>
    <t>간성생활체육공원
풋살구장</t>
  </si>
  <si>
    <t>진천종합스포츠타운축구장</t>
  </si>
  <si>
    <t>인조진디</t>
  </si>
  <si>
    <t>인조잔디 조성</t>
  </si>
  <si>
    <t>옥천 공설테니스장</t>
  </si>
  <si>
    <t>중앙공원소프트테니스장</t>
  </si>
  <si>
    <t>진전종합스포츠타운 테니스장</t>
  </si>
  <si>
    <t>하드코트(실내)
인조잔디(실외)</t>
  </si>
  <si>
    <t>신축(실내 막구조물)</t>
  </si>
  <si>
    <t>16X26</t>
  </si>
  <si>
    <t>진천종합스포츠타운 씨름장</t>
  </si>
  <si>
    <t>17mX17m</t>
  </si>
  <si>
    <t>진천종합스포츠타운 다목적체육관</t>
  </si>
  <si>
    <t>47.5x37.3m</t>
  </si>
  <si>
    <t>누락시설 추가
국민체육센터 내</t>
  </si>
  <si>
    <t>제천 인라인경기장</t>
  </si>
  <si>
    <t>제천시 시설관리사업소</t>
  </si>
  <si>
    <t>청주실내빙상장</t>
  </si>
  <si>
    <t xml:space="preserve">빙상장(1면, 61m×30m) 
컬링장(2면, 4.75m×49.5m) </t>
  </si>
  <si>
    <t>수안보인공암벽장</t>
  </si>
  <si>
    <t>보치아전용구장</t>
  </si>
  <si>
    <t>단월파크골프장</t>
  </si>
  <si>
    <t>원주지방국토관리청 시행</t>
  </si>
  <si>
    <t>제천 그라운드골프경기장</t>
  </si>
  <si>
    <t>그라운드골프장
(생활체육공원내)</t>
  </si>
  <si>
    <t>2015
2020</t>
  </si>
  <si>
    <t>가화쌈지숲 생활체육시설</t>
  </si>
  <si>
    <t>가마실 족구장</t>
  </si>
  <si>
    <t>혁신도시 풋살장</t>
  </si>
  <si>
    <t>진천종합스포츠타운 풋살장</t>
  </si>
  <si>
    <t>진천종합스포츠타운 그라운드골프장</t>
  </si>
  <si>
    <t>천안시
(시설관리공단)</t>
  </si>
  <si>
    <t>공주시
(문화시설사업소)</t>
  </si>
  <si>
    <t>당진종합운동장</t>
  </si>
  <si>
    <t>홍성군
(공공시설관리사무소)</t>
  </si>
  <si>
    <t>건강마당㈜(BTL)</t>
  </si>
  <si>
    <t>생태공원</t>
  </si>
  <si>
    <t>보령시
(시설관리공단)</t>
  </si>
  <si>
    <t>웅천체육공원</t>
  </si>
  <si>
    <t>당진시
(체육진흥과)</t>
  </si>
  <si>
    <t>무한천체육공원 축구장3</t>
  </si>
  <si>
    <t>안면다목적운동장</t>
  </si>
  <si>
    <t>천안 종합운동장 
보조경기장
(하키장)</t>
  </si>
  <si>
    <t>천안시 
(시설관리공단)</t>
  </si>
  <si>
    <t>미산야구장</t>
  </si>
  <si>
    <t>곡교천시민체육공원 
제1,2야구장</t>
  </si>
  <si>
    <t>제4야구장</t>
  </si>
  <si>
    <t>곡교천 리틀야구장</t>
  </si>
  <si>
    <t>배방갈매체육공원 야구장</t>
  </si>
  <si>
    <t>레포츠공원 야구장</t>
  </si>
  <si>
    <t>산너울야구장</t>
  </si>
  <si>
    <t>태안생황야구장</t>
  </si>
  <si>
    <t>천안시
(체육진흥과)</t>
  </si>
  <si>
    <t>공주시
(공주시테니스연합회)</t>
  </si>
  <si>
    <t>죽정동 테니스장</t>
  </si>
  <si>
    <t>서천 종합운동장 테니스장</t>
  </si>
  <si>
    <t>인조잔디3
클레이2</t>
  </si>
  <si>
    <t>위탁
(천안생활체육협의회)</t>
  </si>
  <si>
    <t>공주시
(문화시설관리소)</t>
  </si>
  <si>
    <t>공주시
(공주시탁구연합회)</t>
  </si>
  <si>
    <t>공주시
(공주시론볼연합회)</t>
  </si>
  <si>
    <t>아산시
(시설관리공단)</t>
  </si>
  <si>
    <t>동고동락 전천후 구장</t>
  </si>
  <si>
    <t>공업화박판강구조(PEB)</t>
  </si>
  <si>
    <t>복재</t>
  </si>
  <si>
    <t>서천군
(서천군 체육회 위탁)</t>
  </si>
  <si>
    <t>민간시설 이전 사용</t>
  </si>
  <si>
    <t>한들문화센터</t>
  </si>
  <si>
    <t>50m×8레인</t>
  </si>
  <si>
    <t>이벤트 홀, 목욕장, 카페</t>
  </si>
  <si>
    <t>배방복합스포츠센터</t>
  </si>
  <si>
    <t>당진시
(시설관리사업소)</t>
  </si>
  <si>
    <t>송악문화스포츠센터</t>
  </si>
  <si>
    <t>42x28x11m</t>
  </si>
  <si>
    <t>25mx레인</t>
  </si>
  <si>
    <t>골프연습장, 주민생활시설</t>
  </si>
  <si>
    <t>남부문화스포츠센터</t>
  </si>
  <si>
    <t>30x24x11m</t>
  </si>
  <si>
    <t>배드민턴, 각종 체육외 행사</t>
  </si>
  <si>
    <t>석문문화스포츠센터</t>
  </si>
  <si>
    <t>당구장, 탁구장, 
주민생활시설</t>
  </si>
  <si>
    <t>청양다목적체육관</t>
  </si>
  <si>
    <t>청양군
(문화체육관광과)</t>
  </si>
  <si>
    <t>검도, 배트민턴, 배구, 탁구, 보치아 등</t>
  </si>
  <si>
    <t>화장실, 탈의실, 샤워장, 대기실 등</t>
  </si>
  <si>
    <t>쌍용1동 게이트볼장
(쌍용 배수지 게이트볼장)</t>
  </si>
  <si>
    <t>입장 게이트볼장</t>
  </si>
  <si>
    <t>직산 삼은공원 게이트볼장</t>
  </si>
  <si>
    <t>공주시
(게이트볼협회)</t>
  </si>
  <si>
    <t>보령시
(청라면사무소)</t>
  </si>
  <si>
    <t>보령시
(천북면사무소)</t>
  </si>
  <si>
    <t>보령시
(웅천읍사무소)</t>
  </si>
  <si>
    <t>대흥게이트볼장</t>
  </si>
  <si>
    <t>16.3*23</t>
  </si>
  <si>
    <t>소미게이트볼장</t>
  </si>
  <si>
    <t>공세 32 게이트볼장</t>
  </si>
  <si>
    <t>아산시
(게이트볼협회 위탁)</t>
  </si>
  <si>
    <t>20m*25m</t>
  </si>
  <si>
    <t>군덕리 429 게이트볼장</t>
  </si>
  <si>
    <t>권곡 547 게이트볼장</t>
  </si>
  <si>
    <t>기곡 306 게이트볼장</t>
  </si>
  <si>
    <t>대흥리 304 게이트볼장</t>
  </si>
  <si>
    <t>덕지 초원아파트 게이트볼장</t>
  </si>
  <si>
    <t>동산리 205 게이트볼장</t>
  </si>
  <si>
    <t>명암리 809 게이트볼장</t>
  </si>
  <si>
    <t>밀두 306 게이트볼장</t>
  </si>
  <si>
    <t>백석포리 318 게이트볼장</t>
  </si>
  <si>
    <t>북수 492 게이트볼장</t>
  </si>
  <si>
    <t>산동 445 게이트볼장</t>
  </si>
  <si>
    <t>송촌 139 게이트볼장</t>
  </si>
  <si>
    <t>시포리 182 게이트볼장</t>
  </si>
  <si>
    <t>신달 273 게이트볼장</t>
  </si>
  <si>
    <t>신언리 826 게이트볼장</t>
  </si>
  <si>
    <t>신운리 556 게이트볼장</t>
  </si>
  <si>
    <t>신흥리 404 게이트볼장</t>
  </si>
  <si>
    <t>쌍룡 435 게이트볼장</t>
  </si>
  <si>
    <t>역촌리 34 게이트볼장</t>
  </si>
  <si>
    <t>염치 백암75 게이트볼장</t>
  </si>
  <si>
    <t>염치 석정262 게이트볼장</t>
  </si>
  <si>
    <t>온천동 1380 게이트볼장</t>
  </si>
  <si>
    <t>온천동 253 게이트볼장</t>
  </si>
  <si>
    <t>용화 423 게이트볼장</t>
  </si>
  <si>
    <t>용화동 26 게이트볼장</t>
  </si>
  <si>
    <t>원남 221 게이트볼장</t>
  </si>
  <si>
    <t>월랑 362 게이트볼장</t>
  </si>
  <si>
    <t>장존 305 게이트볼장</t>
  </si>
  <si>
    <t>풍기 229 게이트볼장</t>
  </si>
  <si>
    <t>휴대리 174 게이트볼장</t>
  </si>
  <si>
    <t>희룡 473 게이트볼장</t>
  </si>
  <si>
    <t>강경읍 남교리 게이트볼장</t>
  </si>
  <si>
    <t>광석면 갈산리 게이트볼장</t>
  </si>
  <si>
    <t>벌곡면 도산리 게이트볼장</t>
  </si>
  <si>
    <t>부적면 탑정리 게이트볼장</t>
  </si>
  <si>
    <t>부창동 게이트볼장</t>
  </si>
  <si>
    <t>연무읍 봉동리 게이트볼장</t>
  </si>
  <si>
    <t>연산면 연산리 게이트볼장</t>
  </si>
  <si>
    <t>은진면 방축리 게이트볼장</t>
  </si>
  <si>
    <t>채운면 우기리 게이트볼장</t>
  </si>
  <si>
    <t>정미면 염솔
전천후게이트볼장</t>
  </si>
  <si>
    <t>당진2동 
전천후게이트볼장</t>
  </si>
  <si>
    <t>부여연합회 게이트볼장</t>
  </si>
  <si>
    <t>판교 게이트볼장</t>
  </si>
  <si>
    <t>화장실, 무대, 사무실</t>
  </si>
  <si>
    <t>장평면 미당 게이트볼장</t>
  </si>
  <si>
    <t>2019년 재건축
500</t>
  </si>
  <si>
    <t>대흥 게이트볼장</t>
  </si>
  <si>
    <t>대흥면
게이트볼분회</t>
  </si>
  <si>
    <t>장곡게이트볼분회</t>
  </si>
  <si>
    <t>방축 실내수영장</t>
  </si>
  <si>
    <t>아산시
(시설관리공단 위탁)</t>
  </si>
  <si>
    <t>태안군
(문화예술과)</t>
  </si>
  <si>
    <t>서산인라인스케이트장</t>
  </si>
  <si>
    <t>논산학생롤러경기장</t>
  </si>
  <si>
    <t>논산계룡교육지원청</t>
  </si>
  <si>
    <t>아스콘
도막포장</t>
  </si>
  <si>
    <t>은진면,교육청에서 관리</t>
  </si>
  <si>
    <t>대교동 인라인롤러장</t>
  </si>
  <si>
    <t>아산시
(경찰교육원 위탁)</t>
  </si>
  <si>
    <t>공주시 문화시설관리소
(궁도협회)</t>
  </si>
  <si>
    <t>천안승마장</t>
  </si>
  <si>
    <t>천안시승마협회</t>
  </si>
  <si>
    <t>BTL</t>
  </si>
  <si>
    <t>태조산 인공암벽장</t>
  </si>
  <si>
    <t>공주시
(문화체육과)</t>
  </si>
  <si>
    <t>보령스포츠클라이밍</t>
  </si>
  <si>
    <t>보령종합경기장내 위치</t>
  </si>
  <si>
    <t>신정호 인공암벽장</t>
  </si>
  <si>
    <t>서산 파크골프장</t>
  </si>
  <si>
    <t>서산 그라운드골프장</t>
  </si>
  <si>
    <t>서산 우드볼장</t>
  </si>
  <si>
    <t>논산시 파크골프장</t>
  </si>
  <si>
    <t>9,490㎡</t>
  </si>
  <si>
    <t>위탁(당진시 스포츠 클라이밍협회)</t>
  </si>
  <si>
    <t>금산군탁구장</t>
  </si>
  <si>
    <t>이슬공원 
그라운드골프장</t>
  </si>
  <si>
    <t>봉황천 레저스포츠단지</t>
  </si>
  <si>
    <t>야구,파크골프
인라인스케이트</t>
  </si>
  <si>
    <t>장수가야운동장</t>
  </si>
  <si>
    <t>리모델링 공사로 이용불가(20.12.~22.6.)</t>
  </si>
  <si>
    <t>명칭 변경</t>
  </si>
  <si>
    <t>장수가야운동장 야구장</t>
  </si>
  <si>
    <t>지평선 테니스장</t>
  </si>
  <si>
    <t>검산체육공원&gt;시설명칭변경</t>
  </si>
  <si>
    <t>볏골테니스장</t>
  </si>
  <si>
    <t>시민운동장 테니스장&gt;시설명칭변경</t>
  </si>
  <si>
    <t>장수가야운동장
테니스장</t>
  </si>
  <si>
    <t>임실군 씨름장</t>
  </si>
  <si>
    <t>13.8*12</t>
  </si>
  <si>
    <t>적성면</t>
  </si>
  <si>
    <t>인계면</t>
  </si>
  <si>
    <t>복흥면</t>
  </si>
  <si>
    <t>풍산면</t>
  </si>
  <si>
    <t>금과면</t>
  </si>
  <si>
    <t>구림면 체육관</t>
  </si>
  <si>
    <t>구림면</t>
  </si>
  <si>
    <t>팔덕면 체육관</t>
  </si>
  <si>
    <t>팔덕면</t>
  </si>
  <si>
    <t xml:space="preserve">고창군 </t>
  </si>
  <si>
    <t>신림면 다목적체육관</t>
  </si>
  <si>
    <t>신림면</t>
  </si>
  <si>
    <t>29×25.2m</t>
  </si>
  <si>
    <t>화장실, 샤워실, 사무실 등</t>
  </si>
  <si>
    <t>해리면 체육센터</t>
  </si>
  <si>
    <t>해리면</t>
  </si>
  <si>
    <t>19.7×27.5×13.5m</t>
  </si>
  <si>
    <t>옥서다목적구장 게이트볼장</t>
  </si>
  <si>
    <t>누락 시설 추가</t>
  </si>
  <si>
    <t>쌍치면</t>
  </si>
  <si>
    <t>유등면</t>
  </si>
  <si>
    <t>동계면</t>
  </si>
  <si>
    <t>인계 실내게이트볼장</t>
  </si>
  <si>
    <t>팔덕 실내게이트볼장</t>
  </si>
  <si>
    <t>22mⅹ18m</t>
  </si>
  <si>
    <t>공음 전천후게이트볼장(군유)</t>
  </si>
  <si>
    <t>시설 누락 추가</t>
  </si>
  <si>
    <t>이서 문화체육센터 수영장</t>
  </si>
  <si>
    <t>청소년수련관
롤러스케이트장</t>
  </si>
  <si>
    <t>전지훈련트레이닝센터</t>
  </si>
  <si>
    <t>팔마유소년축구장</t>
  </si>
  <si>
    <t>철근콘크리트구조</t>
  </si>
  <si>
    <t>둔치체육공원
축구장1</t>
  </si>
  <si>
    <t>종합운동장 보조축구장</t>
  </si>
  <si>
    <t>종합운동장축구장</t>
  </si>
  <si>
    <t>광양공설운동장
축구전용1구장</t>
  </si>
  <si>
    <t>광양공설운동장
축구전용2구장</t>
  </si>
  <si>
    <t>환경사업소
축구장</t>
  </si>
  <si>
    <t>천연전디</t>
  </si>
  <si>
    <t>마동 축구전용 1구장</t>
  </si>
  <si>
    <t>마동 축구전용 2구장</t>
  </si>
  <si>
    <t>백진공원
잔디구장</t>
  </si>
  <si>
    <t>고서생활체육공원</t>
  </si>
  <si>
    <t>에코스포츠파크</t>
  </si>
  <si>
    <t>고서생활체육공원 축구장</t>
  </si>
  <si>
    <t>곡성 다목적운동장</t>
  </si>
  <si>
    <t>동악체육공원</t>
  </si>
  <si>
    <t>청근콘크리트</t>
  </si>
  <si>
    <t>심청체육공원</t>
  </si>
  <si>
    <t>구례 공설운동장
보조축구장</t>
  </si>
  <si>
    <t>인조잔디 1
천연잔디 2
토사   1</t>
  </si>
  <si>
    <t>60
65
68</t>
  </si>
  <si>
    <t>90
105
104</t>
  </si>
  <si>
    <t>고흥 박지성공설운동장</t>
  </si>
  <si>
    <t>고흥 생활체육공원
축구장(1구장, 보조구장)</t>
  </si>
  <si>
    <t>고흥 생활체육공원
축구장(2구장)</t>
  </si>
  <si>
    <t>도양 김태영축구장</t>
  </si>
  <si>
    <t>화순보조경기장</t>
  </si>
  <si>
    <t>화순 인조잔디구장</t>
  </si>
  <si>
    <t>다지리 구장</t>
  </si>
  <si>
    <t>영벽정 구장</t>
  </si>
  <si>
    <t>정남진리조트축구장</t>
  </si>
  <si>
    <t>축구전용경기장</t>
  </si>
  <si>
    <t>천연잔디 3
인조잔디 4</t>
  </si>
  <si>
    <t>2005
(2007)</t>
  </si>
  <si>
    <t>우슬체육공원
축구장</t>
  </si>
  <si>
    <t>해남도립공원
축구장</t>
  </si>
  <si>
    <t>우수영 축구장</t>
  </si>
  <si>
    <t>황토나라테마촌
축구장</t>
  </si>
  <si>
    <t>삼호천연잔디구장</t>
  </si>
  <si>
    <t>삼호근린공원
축구장</t>
  </si>
  <si>
    <t>2002
(2011)</t>
  </si>
  <si>
    <t>무안스포츠파크
축구장</t>
  </si>
  <si>
    <t>함평 공설운동장</t>
  </si>
  <si>
    <t>함평 축구장</t>
  </si>
  <si>
    <t>축구전용경기장(B)</t>
  </si>
  <si>
    <t>축구전용경기장(A)</t>
  </si>
  <si>
    <t>해신축구전용구장</t>
  </si>
  <si>
    <t>의자, 계단식</t>
  </si>
  <si>
    <t>아리랑체육공원
(축구 보조구장)</t>
  </si>
  <si>
    <t>축구보조구장</t>
  </si>
  <si>
    <t>우전 운동장</t>
  </si>
  <si>
    <t>임자면 관상리 산87</t>
  </si>
  <si>
    <t>대광 운동장</t>
  </si>
  <si>
    <t>지도 운동장</t>
  </si>
  <si>
    <t>자은두모운동장</t>
  </si>
  <si>
    <t>안좌 해변운동장</t>
  </si>
  <si>
    <t>신안 축구장</t>
  </si>
  <si>
    <t>도초 종합운동장</t>
  </si>
  <si>
    <t>하의 종합운동장</t>
  </si>
  <si>
    <t>비금 대광축구장</t>
  </si>
  <si>
    <t>자은 둔장 운동장</t>
  </si>
  <si>
    <t>팔금 운동장</t>
  </si>
  <si>
    <t>지도봉황경기장</t>
  </si>
  <si>
    <t>해남야구장</t>
  </si>
  <si>
    <t>백수수변공원
간이야구장</t>
  </si>
  <si>
    <t>준공연도 2014, 2020</t>
  </si>
  <si>
    <t>워라밸 돔 경기장</t>
  </si>
  <si>
    <t>(구)무안고 체육관</t>
  </si>
  <si>
    <t>핸드볼, 배구</t>
  </si>
  <si>
    <t>화순복싱체육관</t>
  </si>
  <si>
    <t>철골콘크리트조</t>
  </si>
  <si>
    <t>팔마국민체육센터</t>
  </si>
  <si>
    <t>32x42m</t>
  </si>
  <si>
    <t>탁구,체력단련</t>
  </si>
  <si>
    <t>장원관</t>
  </si>
  <si>
    <t>도양농어촌복합체육관</t>
  </si>
  <si>
    <t>피지컬센터</t>
  </si>
  <si>
    <t>샤워장, 화장실</t>
  </si>
  <si>
    <t>공설운동장 실내체육관</t>
  </si>
  <si>
    <t>30×45.5m</t>
  </si>
  <si>
    <t>광양 실내게이트볼장</t>
  </si>
  <si>
    <t>태인 실내게이트볼장</t>
  </si>
  <si>
    <t>마동 실내게이트볼장</t>
  </si>
  <si>
    <t>봉강 실내게이트볼장</t>
  </si>
  <si>
    <t>옥곡 실내게이트볼장</t>
  </si>
  <si>
    <t>옥룡 실내게이트볼장</t>
  </si>
  <si>
    <t>고달면 게이트볼장</t>
  </si>
  <si>
    <t>고달면 게이트볼회</t>
  </si>
  <si>
    <t>무창리 게이트볼장</t>
  </si>
  <si>
    <t>오산면 게이트볼장</t>
  </si>
  <si>
    <t>오산면 게이트볼회</t>
  </si>
  <si>
    <t>득량면 전천후게이트볼장</t>
  </si>
  <si>
    <t>회령 전천후게이트볼장</t>
  </si>
  <si>
    <t>웅치면 전천후게이트볼장</t>
  </si>
  <si>
    <t>회진면 전천후게이트볼장</t>
  </si>
  <si>
    <t>망운전천후게이트볼장</t>
  </si>
  <si>
    <t>해보 전전후게이트볼장</t>
  </si>
  <si>
    <t>금당 전천후게이트볼장</t>
  </si>
  <si>
    <t>23×19m</t>
  </si>
  <si>
    <t>금일 전천후게이트볼장</t>
  </si>
  <si>
    <t>군내면 어울림게이트볼장</t>
  </si>
  <si>
    <t>고군면 장등게이트볼장</t>
  </si>
  <si>
    <t>22.6*18</t>
  </si>
  <si>
    <t>임회면 광석게이트볼장</t>
  </si>
  <si>
    <t>26*19</t>
  </si>
  <si>
    <t>옥내1면</t>
  </si>
  <si>
    <t>우산궁도장</t>
  </si>
  <si>
    <t>광영궁도장</t>
  </si>
  <si>
    <t>중마궁도장</t>
  </si>
  <si>
    <t>위탁(마로정)</t>
  </si>
  <si>
    <t>장흥군 승마체육공원</t>
  </si>
  <si>
    <t>사용·수익허가</t>
  </si>
  <si>
    <t>남해수질관리사무소
파크골프장</t>
  </si>
  <si>
    <t>정남진리조트풋살장</t>
  </si>
  <si>
    <t xml:space="preserve">추가 </t>
  </si>
  <si>
    <t>관산 파크골프장</t>
  </si>
  <si>
    <t>삼서면 그라운드골프장</t>
  </si>
  <si>
    <t>비금다목적체육관</t>
  </si>
  <si>
    <t>형산강체육공원 축구장</t>
  </si>
  <si>
    <t>외동생활체육공원 축구장</t>
  </si>
  <si>
    <t>제1복합운동장</t>
  </si>
  <si>
    <t>인조잔디 조성
(준공일 2020.8.31)</t>
  </si>
  <si>
    <t>금호강 축구장</t>
  </si>
  <si>
    <t>유소년축구장</t>
  </si>
  <si>
    <t>청도천체축구장</t>
  </si>
  <si>
    <t>인조,천연</t>
  </si>
  <si>
    <t>서천둔치생활체육공원
리틀야구장</t>
  </si>
  <si>
    <t>문경야구장(1구장)</t>
  </si>
  <si>
    <t>문경야구장(2구장)</t>
  </si>
  <si>
    <t>건천생활체육공원 테니스장</t>
  </si>
  <si>
    <t>아크릴 하드코트 바닥재 5mm(리바운드 에이스프로 포설형 5mm)</t>
  </si>
  <si>
    <t>문경국제소프트테니스장</t>
  </si>
  <si>
    <t>울진실내테니스장</t>
  </si>
  <si>
    <t>20년 신설</t>
  </si>
  <si>
    <t>예천군탁구협회(위탁)</t>
  </si>
  <si>
    <t>2020년 증축</t>
  </si>
  <si>
    <t>제동관</t>
  </si>
  <si>
    <t>공업화박판강구조</t>
  </si>
  <si>
    <t>배드민턴,,배구</t>
  </si>
  <si>
    <t>다목적생활체육관</t>
  </si>
  <si>
    <t>10.5x15.7mx2개층</t>
  </si>
  <si>
    <t>고래불 스포츠센터</t>
  </si>
  <si>
    <t>봉화국민체육센터</t>
  </si>
  <si>
    <t>봉화군시설관리사업소</t>
  </si>
  <si>
    <t>26.05×37.8</t>
  </si>
  <si>
    <t>하양 게이트볼장</t>
  </si>
  <si>
    <t>자인 게이트볼장</t>
  </si>
  <si>
    <t>사동 게이트볼장</t>
  </si>
  <si>
    <t>풍각면게이트볼장</t>
  </si>
  <si>
    <t>22*18.2*6.0</t>
  </si>
  <si>
    <t>북경주체육문화센터
수영장</t>
  </si>
  <si>
    <t>민간(관리위탁)</t>
  </si>
  <si>
    <t>영양군 골프연습장</t>
  </si>
  <si>
    <t>행정재산관리위탁
(수탁자 : ㈜한남)</t>
  </si>
  <si>
    <t>학천리 게이트볼장</t>
  </si>
  <si>
    <t>김천인공암벽장</t>
  </si>
  <si>
    <t>난이도 월, 스피드 월, 암벽높이 18m</t>
  </si>
  <si>
    <t>경산파크골프장</t>
  </si>
  <si>
    <t>하양파크골프장</t>
  </si>
  <si>
    <t>삼국유사 군위풋살장</t>
  </si>
  <si>
    <t>풋살장 2면</t>
  </si>
  <si>
    <t>청도군 파크골프장</t>
  </si>
  <si>
    <t>청도천체육공원 족구장</t>
  </si>
  <si>
    <t>마사토 2면</t>
  </si>
  <si>
    <t>청도천체육공원 풋살장</t>
  </si>
  <si>
    <t>인조 2면</t>
  </si>
  <si>
    <t>연호체육공원 풋살장</t>
  </si>
  <si>
    <t>평해 풋살장</t>
  </si>
  <si>
    <t>울진종합운동장 풋살장</t>
  </si>
  <si>
    <t>매화 풋살장</t>
  </si>
  <si>
    <t>후포생활체육공원 
풋살장</t>
  </si>
  <si>
    <t>구수곡 휴양림 족구장</t>
  </si>
  <si>
    <t>울진종합운동장 족구장</t>
  </si>
  <si>
    <t>그라운드 골프장</t>
  </si>
  <si>
    <t>영길운동장 축구장</t>
  </si>
  <si>
    <t>천연잔디2</t>
  </si>
  <si>
    <t>건설사업비 변경</t>
  </si>
  <si>
    <t>삭제 : 시설변경
(그라운드골프장)</t>
  </si>
  <si>
    <t>필드길이, 건설사업비 
변경</t>
  </si>
  <si>
    <t>항공테마축구장</t>
  </si>
  <si>
    <t>명칭(정동 생활체육시설(축구장)에서 항공테마축구장으로 변경), 건설사업비 변경</t>
  </si>
  <si>
    <t>사등면 지석리 1223</t>
  </si>
  <si>
    <t>고현동 906</t>
  </si>
  <si>
    <t>하청면 하청리 628-29</t>
  </si>
  <si>
    <t>하청스포츠타운 축구장</t>
  </si>
  <si>
    <t>거제면 거제남서로 3485-17</t>
  </si>
  <si>
    <t>천성산체육공원</t>
  </si>
  <si>
    <t>제외(육상경기장내)</t>
  </si>
  <si>
    <t>인조잔디(2019년 교체)</t>
  </si>
  <si>
    <t>삭제(남지체육공원 축구장과 중복)</t>
  </si>
  <si>
    <t>창녕스포츠파크 축구장</t>
  </si>
  <si>
    <t>남해군 체육진흥과</t>
  </si>
  <si>
    <t>삭제(마을회 소유)</t>
  </si>
  <si>
    <t>스포츠파크 잔디구장1</t>
  </si>
  <si>
    <t>스포츠파크 잔디구장2</t>
  </si>
  <si>
    <t>철거</t>
  </si>
  <si>
    <t>부지면적, 좌석수 수정</t>
  </si>
  <si>
    <t>건축면적, 연면적, 필드 폭 길이 수정</t>
  </si>
  <si>
    <t>플러버</t>
  </si>
  <si>
    <t>고현동 564</t>
  </si>
  <si>
    <t>아주로3길 55-1(아주동)</t>
  </si>
  <si>
    <t>국산로 187(옥포동)</t>
  </si>
  <si>
    <t>둔덕면 거제남서로 4557</t>
  </si>
  <si>
    <t>문화시설사업소</t>
  </si>
  <si>
    <t>동고성체육공원</t>
  </si>
  <si>
    <t>회화면 배둔리 일원</t>
  </si>
  <si>
    <t>북면 사회인야구장(1)</t>
  </si>
  <si>
    <t>사업비 변경</t>
  </si>
  <si>
    <t>하청스포츠타운 야구장</t>
  </si>
  <si>
    <t>동면체육공원</t>
  </si>
  <si>
    <t>창녕스포츠파크 야구장</t>
  </si>
  <si>
    <t>추가(2면)</t>
  </si>
  <si>
    <t>위탁
(사)진주스포츠클럽</t>
  </si>
  <si>
    <t>계룡로11길 27(고현동)</t>
  </si>
  <si>
    <t>능포로8길 21(능포동)</t>
  </si>
  <si>
    <t>옥포로 296-8(옥포동)</t>
  </si>
  <si>
    <t>고현동 1053-2</t>
  </si>
  <si>
    <t>연초면 송정리 323</t>
  </si>
  <si>
    <t>일운면 구조라로2길 26</t>
  </si>
  <si>
    <t>삭제</t>
  </si>
  <si>
    <t>동면체육귱원</t>
  </si>
  <si>
    <t>인조잔디2
하드코트2</t>
  </si>
  <si>
    <t>공설씨름장</t>
  </si>
  <si>
    <t>직사각형</t>
  </si>
  <si>
    <t>19*18</t>
  </si>
  <si>
    <t>연면적 수정</t>
  </si>
  <si>
    <t>철골, 철근 콘크리트조</t>
  </si>
  <si>
    <t>연면적, 건추구조 수정</t>
  </si>
  <si>
    <t>부지면적, 건축구조, 면적 수정</t>
  </si>
  <si>
    <t>삼천포보조체육관</t>
  </si>
  <si>
    <t>철골,철근콘크리트</t>
  </si>
  <si>
    <t>농구, 배구, 배드민턴, 
유도</t>
  </si>
  <si>
    <t>기타체육시설로 이동</t>
  </si>
  <si>
    <t>50m×45m</t>
  </si>
  <si>
    <t>창선생활체육관</t>
  </si>
  <si>
    <t>36×19.2m(렉스코트)</t>
  </si>
  <si>
    <t>관리사무실, 화장실</t>
  </si>
  <si>
    <t>갈전게이트볼장</t>
  </si>
  <si>
    <t>사림게이트볼장</t>
  </si>
  <si>
    <t>장애인게이트볼장 추가</t>
  </si>
  <si>
    <t>가천 게이트볼장</t>
  </si>
  <si>
    <t>개천면 일원</t>
  </si>
  <si>
    <t>설천게이트볼장1
(실내)</t>
  </si>
  <si>
    <t>설천게이트볼장2
(실내)</t>
  </si>
  <si>
    <t>대서게이트볼장
(실내, 실외)</t>
  </si>
  <si>
    <t>중현게이트볼장
(실내, 실외)</t>
  </si>
  <si>
    <t>동천게이트볼장
(실내)</t>
  </si>
  <si>
    <t>창선게이트볼장
(실내, 실외)</t>
  </si>
  <si>
    <t>고현도마게이트볼장
(실내2)</t>
  </si>
  <si>
    <t>이동초음게이트볼장
(실내)</t>
  </si>
  <si>
    <t>고현대사게이트볼장
(실내)</t>
  </si>
  <si>
    <t>고현게이트볼장
(실내)</t>
  </si>
  <si>
    <t>남면게이트볼장
(실내, 실외)</t>
  </si>
  <si>
    <t>남해군게이트볼장
(실내2, 실외2)</t>
  </si>
  <si>
    <t>상주게이트볼장
(실내, 실외)</t>
  </si>
  <si>
    <t>서상게이트볼장
(실내, 실외)</t>
  </si>
  <si>
    <t>이동무림게이트볼장
(실내)</t>
  </si>
  <si>
    <t>외금게이트볼장
(실외)</t>
  </si>
  <si>
    <t>미조게이트볼장
(실외)</t>
  </si>
  <si>
    <t>삼동지족게이트볼장
(실내)</t>
  </si>
  <si>
    <t>삭제(철거)</t>
  </si>
  <si>
    <t>남하면 지산리 전천후 게이트볼장</t>
  </si>
  <si>
    <t xml:space="preserve">월천권역 전천후 게이트볼장  </t>
  </si>
  <si>
    <t>장승로 145(장승포동)</t>
  </si>
  <si>
    <t>님해군 체육진흥과</t>
  </si>
  <si>
    <t>미사용</t>
  </si>
  <si>
    <t>하동국민체육센터 수영장</t>
  </si>
  <si>
    <t>남부문화체육센터</t>
  </si>
  <si>
    <t>연초면 거제대로 4277</t>
  </si>
  <si>
    <t>진해양궁장</t>
  </si>
  <si>
    <t>함안군승마공원</t>
  </si>
  <si>
    <t>함안군청</t>
  </si>
  <si>
    <t>동읍운동장족구장</t>
  </si>
  <si>
    <t>동읍봉강족구장</t>
  </si>
  <si>
    <t>북면공설운동장족구장</t>
  </si>
  <si>
    <t>갈전운동장족구장</t>
  </si>
  <si>
    <t>소계천주운동장족구장</t>
  </si>
  <si>
    <t>소계체육공원족구장</t>
  </si>
  <si>
    <t>의창스포츠파크족구장</t>
  </si>
  <si>
    <t>팔용어울림운동장족구장</t>
  </si>
  <si>
    <t>명서2주민운동장족구장</t>
  </si>
  <si>
    <t>사림운동장족구장</t>
  </si>
  <si>
    <t>용호운동장족구장</t>
  </si>
  <si>
    <t>신월운동장족구장</t>
  </si>
  <si>
    <t>소답주민운동장 족구장</t>
  </si>
  <si>
    <t>창원국제사격장 사격공원 족구장</t>
  </si>
  <si>
    <t>한마음푸르미운동장족구장</t>
  </si>
  <si>
    <t>사파주민운동장족구장</t>
  </si>
  <si>
    <t>대방체육공원족구장</t>
  </si>
  <si>
    <t>남양열린운동장족구장</t>
  </si>
  <si>
    <t>성주운동장족구장</t>
  </si>
  <si>
    <t>안민중학교옆체육시설족구장</t>
  </si>
  <si>
    <t>웅남주민운동장족구장</t>
  </si>
  <si>
    <t>귀산IC체육시설족구장</t>
  </si>
  <si>
    <t>삼진운동장족구장</t>
  </si>
  <si>
    <t>진전면생활체육시설족구장</t>
  </si>
  <si>
    <t>진동체육시설내 족구장</t>
  </si>
  <si>
    <t>합성2동족구장</t>
  </si>
  <si>
    <t>회성동체육시설족구장</t>
  </si>
  <si>
    <t>내서운동장족구장</t>
  </si>
  <si>
    <t>호계운동장족구장</t>
  </si>
  <si>
    <t>영길운동장족구장</t>
  </si>
  <si>
    <t>이동운동장족구장</t>
  </si>
  <si>
    <t>진해족구전용구장</t>
  </si>
  <si>
    <t>석동상지족구장</t>
  </si>
  <si>
    <t>용원족구장</t>
  </si>
  <si>
    <t>동읍실내체육관배드민턴장</t>
  </si>
  <si>
    <t>갈전운동장배드민턴장</t>
  </si>
  <si>
    <t>천주운동장배드민턴장</t>
  </si>
  <si>
    <t>의창스포츠파크배드민턴장</t>
  </si>
  <si>
    <t>신월운동장배드민턴장</t>
  </si>
  <si>
    <t>한마음 푸르미 운동장 배드민턴장</t>
  </si>
  <si>
    <t>중앙체육공원 배드민턴장</t>
  </si>
  <si>
    <t>안민중학교 옆 체육시설 배드민턴장</t>
  </si>
  <si>
    <t>추산공원 배드민턴장</t>
  </si>
  <si>
    <t>삼진체육시설 배드민턴장</t>
  </si>
  <si>
    <t>대산갈전운동장 풋살장</t>
  </si>
  <si>
    <t>웅남주민운동장 풋살장</t>
  </si>
  <si>
    <t>귀산IC 체육시설 풋살장</t>
  </si>
  <si>
    <t>내서운동장 풋살장</t>
  </si>
  <si>
    <t>태백동 스포츠파크 풋살장</t>
  </si>
  <si>
    <t>동읍공설운동장축구장</t>
  </si>
  <si>
    <t>대산갈전운동장축구장</t>
  </si>
  <si>
    <t>사림운동장축구장</t>
  </si>
  <si>
    <t>봉곡운동장축구장</t>
  </si>
  <si>
    <t>반지어울림운동장축구장</t>
  </si>
  <si>
    <t>사파주민운동장축구장</t>
  </si>
  <si>
    <t>성주주민운동장축구장</t>
  </si>
  <si>
    <t>북면 사회인야구장(2)</t>
  </si>
  <si>
    <t>밀양파크골프장</t>
  </si>
  <si>
    <t>밀양그라운드골프장</t>
  </si>
  <si>
    <t>가곡체육공원(축구장)</t>
  </si>
  <si>
    <t>덕포동 710-1</t>
  </si>
  <si>
    <t>산악협회</t>
  </si>
  <si>
    <t>국민체육센터 족구장</t>
  </si>
  <si>
    <t>의령 족구장</t>
  </si>
  <si>
    <t>가례족구장</t>
  </si>
  <si>
    <t>갑을골권역 족구장</t>
  </si>
  <si>
    <t>칠곡족구장</t>
  </si>
  <si>
    <t>대의 마쌍족구장</t>
  </si>
  <si>
    <t>화정 족구장</t>
  </si>
  <si>
    <t>화정보천마을 족구장</t>
  </si>
  <si>
    <t>용덕 족구장</t>
  </si>
  <si>
    <t>정곡 족구장</t>
  </si>
  <si>
    <t>지정송도족구장</t>
  </si>
  <si>
    <t>지정 웅곡 족구장</t>
  </si>
  <si>
    <t>지정면 족구장</t>
  </si>
  <si>
    <t>낙서 족구장</t>
  </si>
  <si>
    <t>부림 족구장</t>
  </si>
  <si>
    <t>궁류 족구장</t>
  </si>
  <si>
    <t>유곡 족구장</t>
  </si>
  <si>
    <t>국민체육센터 정구장</t>
  </si>
  <si>
    <t>창녕그라운들골프장</t>
  </si>
  <si>
    <t>영산그라운드골프장</t>
  </si>
  <si>
    <t>위탁
(영산그라운드골프동호회)</t>
  </si>
  <si>
    <t>창선체육공원
그라운드골프장</t>
  </si>
  <si>
    <t>알수없음</t>
  </si>
  <si>
    <t>남산공원 
그라운드골프장</t>
  </si>
  <si>
    <t>환경녹지과</t>
  </si>
  <si>
    <t>고현그라운드골프장</t>
  </si>
  <si>
    <t>미조그라운드골프장</t>
  </si>
  <si>
    <t>남해실내체육관 족구장</t>
  </si>
  <si>
    <t>창선체육공원 족구장</t>
  </si>
  <si>
    <t>팔랑마을 족구장</t>
  </si>
  <si>
    <t>팔랑족구협회</t>
  </si>
  <si>
    <t>남면 당항족구장</t>
  </si>
  <si>
    <t>남면족구협회</t>
  </si>
  <si>
    <t>무림족구장</t>
  </si>
  <si>
    <t>이동족구협회</t>
  </si>
  <si>
    <t>상주한려해상체육공원
족구장</t>
  </si>
  <si>
    <t>상주면족구협회</t>
  </si>
  <si>
    <t>이동무림풋살구장</t>
  </si>
  <si>
    <t>미조공설운동장 
풋살구장</t>
  </si>
  <si>
    <t>창선체육공원 풋살구장</t>
  </si>
  <si>
    <t>남산공원 풋살구장</t>
  </si>
  <si>
    <t>스포츠파크 풋살구장</t>
  </si>
  <si>
    <t>적량면 풋살장</t>
  </si>
  <si>
    <t>횡천 풋살장</t>
  </si>
  <si>
    <t>금남면 풋살장</t>
  </si>
  <si>
    <t>진교 풋살장</t>
  </si>
  <si>
    <t>북천 풋살장</t>
  </si>
  <si>
    <t>함양군볼링장</t>
  </si>
  <si>
    <t>삼가그라운드골프장</t>
  </si>
  <si>
    <t>금악리 생활체육야구장</t>
  </si>
  <si>
    <t>명도암 생활체육야구장</t>
  </si>
  <si>
    <t>제주시
(위탁 제주시청소년수련장)</t>
  </si>
  <si>
    <t>제주종합경기장
한라씨름장</t>
  </si>
  <si>
    <t>18(r=9)</t>
  </si>
  <si>
    <t>139백만원</t>
  </si>
  <si>
    <t>삼양다목적체육관</t>
  </si>
  <si>
    <t>서귀포시혁신도시국민체육센터</t>
  </si>
  <si>
    <t>금악리 전천후게이트볼장</t>
  </si>
  <si>
    <t>고내리 게이트볼장</t>
  </si>
  <si>
    <t>애월 동부 전천후게이트볼장</t>
  </si>
  <si>
    <t>상가리 전천후 게이트볼장</t>
  </si>
  <si>
    <t>김녕리 게이트볼장</t>
  </si>
  <si>
    <t>구좌읍 전천후 게이트볼장</t>
  </si>
  <si>
    <t>행원리 게이트볼장</t>
  </si>
  <si>
    <t>평대리 게이트볼장</t>
  </si>
  <si>
    <t>동복리 전천후 게이트볼장</t>
  </si>
  <si>
    <t>종달리 전천후 게이트볼장</t>
  </si>
  <si>
    <t>조천리 전천후게이트볼장</t>
  </si>
  <si>
    <t>함덕리 전천후게이트볼장</t>
  </si>
  <si>
    <t>판포리 게이트볼장</t>
  </si>
  <si>
    <t>용담동  게이트볼장</t>
  </si>
  <si>
    <t>제주시
(용담이동)</t>
  </si>
  <si>
    <t>용마마을 게이트볼장</t>
  </si>
  <si>
    <t>제주종합경기장
실내수영장</t>
  </si>
  <si>
    <t>1,836석</t>
  </si>
  <si>
    <t>1,836석
(2000명)</t>
  </si>
  <si>
    <t>고정식      등받이의자</t>
  </si>
  <si>
    <t>1,933백만원</t>
  </si>
  <si>
    <t>300,000천원</t>
  </si>
  <si>
    <t>1,000 lux</t>
  </si>
  <si>
    <t xml:space="preserve">외도1동 </t>
  </si>
  <si>
    <t>외도 수영장</t>
  </si>
  <si>
    <t>제주도체육회(753-6644)</t>
  </si>
  <si>
    <t xml:space="preserve">타격연습장 : 24
</t>
  </si>
  <si>
    <t>타격연습장 : 25 × 11
투수연습장 : 25 × 16</t>
  </si>
  <si>
    <t>배구(탁구), 유도</t>
  </si>
  <si>
    <t>24
24</t>
  </si>
  <si>
    <t>39.6
29.7</t>
  </si>
  <si>
    <t>950
713</t>
  </si>
  <si>
    <t>조치원체육공원
축구장</t>
    <phoneticPr fontId="2" type="noConversion"/>
  </si>
  <si>
    <t>솔바람수변공원 축구장</t>
  </si>
  <si>
    <t>금강(2단계) 스포츠공원 축구장</t>
  </si>
  <si>
    <t>다정동저류지 리틀야구장</t>
  </si>
  <si>
    <t>LH조성시설</t>
  </si>
  <si>
    <t>2-1생활권(다정동)복컴</t>
  </si>
  <si>
    <t>42x32</t>
  </si>
  <si>
    <t>스쿼시, 배드민턴</t>
  </si>
  <si>
    <t>1-2생활권 아름동 스포츠센터
 수영장</t>
  </si>
  <si>
    <t>민간위탁(코오롱글로벌)</t>
  </si>
  <si>
    <t>공단위탁
(세종시설관리공단)</t>
  </si>
  <si>
    <t>4-1생활권 장애인형 국민체육센터</t>
  </si>
  <si>
    <t>오가낭뜰 인라인스케이트장</t>
  </si>
  <si>
    <t>빛가람수변공원 인라인스케이트장</t>
  </si>
  <si>
    <t>제천뜰근린공원 인라인스케이트장</t>
  </si>
  <si>
    <t>눈풀어린이공원 인라인스케이트장</t>
  </si>
  <si>
    <t>한솔동저류지 인라인스케이트장</t>
  </si>
  <si>
    <t>오래뜰근린공원 인라인스케이트장</t>
  </si>
  <si>
    <t>세종중앙공원 익스트림장</t>
  </si>
  <si>
    <t>오가낭뜰근린공원 클라이밍장</t>
  </si>
  <si>
    <t>오가낭뜰근린공원 파크골프장</t>
  </si>
  <si>
    <t>금강스포츠공원 그라운드골프장</t>
  </si>
  <si>
    <t>부엉뜰근린공원 파크골프장</t>
  </si>
  <si>
    <t>도란뜰근린공원 다목적구장</t>
  </si>
  <si>
    <t>한솔동 복컴 클라이밍장</t>
  </si>
  <si>
    <t>부강생활체육공원 
마레트(파크)골프장</t>
  </si>
  <si>
    <t xml:space="preserve"> ㅇ 본 통계는 "체육시설의 설치ㆍ이용에 관한 법률" 제36조(시책 수립에 필요한 사항 등의 보고) 및 동법 시행규칙 제 28조(보고사항)에 따라 지방자치단체 등이 제출한
     자료를 종합 정리한 것으로서, 12월말 기준으로 작성된 현황임(단, 건립중인 시설, 학교 교육만을 목적으로 하는 학교체육시설 등은 제외)</t>
    <phoneticPr fontId="2" type="noConversion"/>
  </si>
  <si>
    <t>체육시설사업소</t>
    <phoneticPr fontId="2" type="noConversion"/>
  </si>
  <si>
    <t>강릉시</t>
    <phoneticPr fontId="2" type="noConversion"/>
  </si>
  <si>
    <t>사천체육공원</t>
    <phoneticPr fontId="2" type="noConversion"/>
  </si>
  <si>
    <t>강릉시 사천면</t>
    <phoneticPr fontId="2" type="noConversion"/>
  </si>
  <si>
    <t>이동식</t>
    <phoneticPr fontId="2" type="noConversion"/>
  </si>
  <si>
    <t>신규</t>
    <phoneticPr fontId="2" type="noConversion"/>
  </si>
  <si>
    <t>강릉리틀야구장</t>
    <phoneticPr fontId="2" type="noConversion"/>
  </si>
  <si>
    <t>국민체육센터(강남체육관)</t>
    <phoneticPr fontId="2" type="noConversion"/>
  </si>
  <si>
    <t>국민체육센터(볼링장)</t>
    <phoneticPr fontId="2" type="noConversion"/>
  </si>
  <si>
    <t>체육시설사업소
(강릉관광개발공사)</t>
    <phoneticPr fontId="2" type="noConversion"/>
  </si>
  <si>
    <t>스쿼시(2면), 실내체육</t>
    <phoneticPr fontId="2" type="noConversion"/>
  </si>
  <si>
    <t>볼링장(20레인)</t>
    <phoneticPr fontId="2" type="noConversion"/>
  </si>
  <si>
    <t>추가</t>
    <phoneticPr fontId="2" type="noConversion"/>
  </si>
  <si>
    <t>기계실, 회의실, 사무실</t>
    <phoneticPr fontId="2" type="noConversion"/>
  </si>
  <si>
    <t>체육시설사업소
(강릉시스포츠클럽)</t>
    <phoneticPr fontId="2" type="noConversion"/>
  </si>
  <si>
    <t>체육시설사업소
(㈜아이스강릉)</t>
    <phoneticPr fontId="2" type="noConversion"/>
  </si>
  <si>
    <t>사천체육공원 다목적구장(풋살, 족구)</t>
    <phoneticPr fontId="2" type="noConversion"/>
  </si>
  <si>
    <t>홍천군 야구장</t>
    <phoneticPr fontId="2" type="noConversion"/>
  </si>
  <si>
    <t>수정(성인2면, 리틀1면)</t>
    <phoneticPr fontId="2" type="noConversion"/>
  </si>
  <si>
    <t>수정</t>
    <phoneticPr fontId="2" type="noConversion"/>
  </si>
  <si>
    <t>홍천군</t>
    <phoneticPr fontId="2" type="noConversion"/>
  </si>
  <si>
    <t>다목적체육시설(남면 화전3리)</t>
    <phoneticPr fontId="2" type="noConversion"/>
  </si>
  <si>
    <t>15m x 20m</t>
    <phoneticPr fontId="2" type="noConversion"/>
  </si>
  <si>
    <t>게이트볼,배드민턴,
족구,탁구</t>
    <phoneticPr fontId="2" type="noConversion"/>
  </si>
  <si>
    <t>다목적체육시설(내면 방내3리)</t>
    <phoneticPr fontId="2" type="noConversion"/>
  </si>
  <si>
    <t>다목적실(영귀미면 속초2리)</t>
    <phoneticPr fontId="2" type="noConversion"/>
  </si>
  <si>
    <t>다목적실(화촌면 굴운리)</t>
    <phoneticPr fontId="2" type="noConversion"/>
  </si>
  <si>
    <t>13.4m x 6.1m(2면)</t>
    <phoneticPr fontId="2" type="noConversion"/>
  </si>
  <si>
    <t>배드민턴,탁구</t>
    <phoneticPr fontId="2" type="noConversion"/>
  </si>
  <si>
    <t>게이트볼,배드민턴,,족구,탁구</t>
    <phoneticPr fontId="2" type="noConversion"/>
  </si>
  <si>
    <t>중방대리 실내게이트볼장</t>
    <phoneticPr fontId="2" type="noConversion"/>
  </si>
  <si>
    <t>게이트볼</t>
    <phoneticPr fontId="2" type="noConversion"/>
  </si>
  <si>
    <t>신규</t>
    <phoneticPr fontId="2" type="noConversion"/>
  </si>
  <si>
    <t>간동인조축구장</t>
    <phoneticPr fontId="2" type="noConversion"/>
  </si>
  <si>
    <t>화천국민문화체육센터
(수영장)</t>
    <phoneticPr fontId="2" type="noConversion"/>
  </si>
  <si>
    <t>양양테니스장(종합운동장)</t>
    <phoneticPr fontId="2" type="noConversion"/>
  </si>
  <si>
    <t>케미칼</t>
    <phoneticPr fontId="2" type="noConversion"/>
  </si>
  <si>
    <t>누락시설</t>
    <phoneticPr fontId="2" type="noConversion"/>
  </si>
  <si>
    <t>누락</t>
    <phoneticPr fontId="2" type="noConversion"/>
  </si>
  <si>
    <t>내용 수정</t>
    <phoneticPr fontId="2" type="noConversion"/>
  </si>
  <si>
    <t>강현면실내게이트볼장(2관)</t>
    <phoneticPr fontId="2" type="noConversion"/>
  </si>
  <si>
    <t>강현면실내게이트볼장 1관</t>
    <phoneticPr fontId="2" type="noConversion"/>
  </si>
  <si>
    <t>15×20m</t>
    <phoneticPr fontId="2" type="noConversion"/>
  </si>
  <si>
    <t>종합운동장풋살구장</t>
    <phoneticPr fontId="2" type="noConversion"/>
  </si>
  <si>
    <t>종합운동장족구장</t>
    <phoneticPr fontId="2" type="noConversion"/>
  </si>
  <si>
    <t>종합운동장농구장</t>
    <phoneticPr fontId="2" type="noConversion"/>
  </si>
  <si>
    <t>누락시설
4면</t>
    <phoneticPr fontId="2" type="noConversion"/>
  </si>
  <si>
    <t>파크골프장</t>
    <phoneticPr fontId="2" type="noConversion"/>
  </si>
  <si>
    <t xml:space="preserve"> </t>
    <phoneticPr fontId="2" type="noConversion"/>
  </si>
  <si>
    <t>속초시시설관리공단</t>
    <phoneticPr fontId="2" type="noConversion"/>
  </si>
  <si>
    <t>공설운동장 인조잔디 축구장</t>
    <phoneticPr fontId="2" type="noConversion"/>
  </si>
  <si>
    <t>종합경기장 내 인조잔디 축구장</t>
    <phoneticPr fontId="2" type="noConversion"/>
  </si>
  <si>
    <t>속초시축구협회</t>
    <phoneticPr fontId="2" type="noConversion"/>
  </si>
  <si>
    <t>속초시립테니스장</t>
    <phoneticPr fontId="2" type="noConversion"/>
  </si>
  <si>
    <t>생활체육공원 내
테니스장</t>
    <phoneticPr fontId="2" type="noConversion"/>
  </si>
  <si>
    <t>속초시</t>
    <phoneticPr fontId="2" type="noConversion"/>
  </si>
  <si>
    <t>하드코트</t>
    <phoneticPr fontId="2" type="noConversion"/>
  </si>
  <si>
    <t>청초생활체육관</t>
    <phoneticPr fontId="2" type="noConversion"/>
  </si>
  <si>
    <t>속초시체육회</t>
    <phoneticPr fontId="2" type="noConversion"/>
  </si>
  <si>
    <t>척산생활체육관</t>
    <phoneticPr fontId="2" type="noConversion"/>
  </si>
  <si>
    <t>속초시배드민턴협회</t>
    <phoneticPr fontId="2" type="noConversion"/>
  </si>
  <si>
    <t>속초시도서체육센터</t>
    <phoneticPr fontId="2" type="noConversion"/>
  </si>
  <si>
    <t>18m x 32m</t>
    <phoneticPr fontId="2" type="noConversion"/>
  </si>
  <si>
    <t>농구, 배구, 배드민턴, 족구, 에어로빅</t>
    <phoneticPr fontId="2" type="noConversion"/>
  </si>
  <si>
    <t>25m x 46m</t>
    <phoneticPr fontId="2" type="noConversion"/>
  </si>
  <si>
    <t>배드민턴, 탁구, 배구</t>
    <phoneticPr fontId="2" type="noConversion"/>
  </si>
  <si>
    <t>25m x 6레인</t>
    <phoneticPr fontId="2" type="noConversion"/>
  </si>
  <si>
    <t>컨텐츠실</t>
    <phoneticPr fontId="2" type="noConversion"/>
  </si>
  <si>
    <t>에어로빅, 요가, 필라테스 공간</t>
    <phoneticPr fontId="2" type="noConversion"/>
  </si>
  <si>
    <t>속초시궁도협회</t>
    <phoneticPr fontId="2" type="noConversion"/>
  </si>
  <si>
    <t>속초공설운동장내
족구장</t>
    <phoneticPr fontId="2" type="noConversion"/>
  </si>
  <si>
    <t>속초파크골프장</t>
    <phoneticPr fontId="2" type="noConversion"/>
  </si>
  <si>
    <t>속초시파크골프협회</t>
    <phoneticPr fontId="2" type="noConversion"/>
  </si>
  <si>
    <t>18홀</t>
    <phoneticPr fontId="2" type="noConversion"/>
  </si>
  <si>
    <t>생활체육공원 내 족구장</t>
    <phoneticPr fontId="2" type="noConversion"/>
  </si>
  <si>
    <t>생활체육공원 내 풋살경기장</t>
    <phoneticPr fontId="2" type="noConversion"/>
  </si>
  <si>
    <t>생활체육공원 내 농구장</t>
    <phoneticPr fontId="2" type="noConversion"/>
  </si>
  <si>
    <t>노학동장애인게이트볼장</t>
    <phoneticPr fontId="2" type="noConversion"/>
  </si>
  <si>
    <t>속초시태권도전용훈련장</t>
    <phoneticPr fontId="2" type="noConversion"/>
  </si>
  <si>
    <t>속초시태권도협회</t>
    <phoneticPr fontId="2" type="noConversion"/>
  </si>
  <si>
    <t>삼척시</t>
    <phoneticPr fontId="2" type="noConversion"/>
  </si>
  <si>
    <t>호산근린공원 테니스장</t>
    <phoneticPr fontId="2" type="noConversion"/>
  </si>
  <si>
    <t>삼척시(체육과)</t>
    <phoneticPr fontId="2" type="noConversion"/>
  </si>
  <si>
    <t>신규</t>
    <phoneticPr fontId="2" type="noConversion"/>
  </si>
  <si>
    <t>강원</t>
    <phoneticPr fontId="2" type="noConversion"/>
  </si>
  <si>
    <t>전천후 테니스장</t>
    <phoneticPr fontId="2" type="noConversion"/>
  </si>
  <si>
    <t>영월군청</t>
    <phoneticPr fontId="2" type="noConversion"/>
  </si>
  <si>
    <t>상동그라운드골프장</t>
    <phoneticPr fontId="2" type="noConversion"/>
  </si>
  <si>
    <t>상동그라운드골프협회</t>
    <phoneticPr fontId="2" type="noConversion"/>
  </si>
  <si>
    <t>평창군</t>
    <phoneticPr fontId="2" type="noConversion"/>
  </si>
  <si>
    <t>진부테니스장</t>
    <phoneticPr fontId="2" type="noConversion"/>
  </si>
  <si>
    <t>진부 다목적소규모체육관</t>
    <phoneticPr fontId="2" type="noConversion"/>
  </si>
  <si>
    <t>평창 다목적소규모체육관</t>
    <phoneticPr fontId="2" type="noConversion"/>
  </si>
  <si>
    <t>대관령 생활체육관</t>
    <phoneticPr fontId="2" type="noConversion"/>
  </si>
  <si>
    <t>배드민턴, 탁구</t>
    <phoneticPr fontId="2" type="noConversion"/>
  </si>
  <si>
    <t>배드민턴, 배구, 농구</t>
    <phoneticPr fontId="2" type="noConversion"/>
  </si>
  <si>
    <t>방림체육공원 족구장</t>
    <phoneticPr fontId="2" type="noConversion"/>
  </si>
  <si>
    <t>방림체육공원 배구장</t>
    <phoneticPr fontId="2" type="noConversion"/>
  </si>
  <si>
    <t>방림체육공원
다목적구장</t>
    <phoneticPr fontId="2" type="noConversion"/>
  </si>
  <si>
    <t>용평체육공원
파크골프장</t>
    <phoneticPr fontId="2" type="noConversion"/>
  </si>
  <si>
    <t>용평체육공원 풋살장</t>
    <phoneticPr fontId="2" type="noConversion"/>
  </si>
  <si>
    <t>진부체육공원 풋살장</t>
    <phoneticPr fontId="2" type="noConversion"/>
  </si>
  <si>
    <t>진부체육공원 족구장</t>
    <phoneticPr fontId="2" type="noConversion"/>
  </si>
  <si>
    <t>대화파크골프장</t>
    <phoneticPr fontId="2" type="noConversion"/>
  </si>
  <si>
    <t>대화파크골프클럽</t>
    <phoneticPr fontId="2" type="noConversion"/>
  </si>
  <si>
    <t>누락</t>
    <phoneticPr fontId="2" type="noConversion"/>
  </si>
  <si>
    <t>철원군</t>
    <phoneticPr fontId="2" type="noConversion"/>
  </si>
  <si>
    <t>와수인조잔디축구장</t>
    <phoneticPr fontId="2" type="noConversion"/>
  </si>
  <si>
    <t>화지인조잔디축구장</t>
    <phoneticPr fontId="2" type="noConversion"/>
  </si>
  <si>
    <t>하드코트 4면 추가</t>
    <phoneticPr fontId="2" type="noConversion"/>
  </si>
  <si>
    <t>동송게이트볼장</t>
    <phoneticPr fontId="2" type="noConversion"/>
  </si>
  <si>
    <t>20x15m</t>
    <phoneticPr fontId="2" type="noConversion"/>
  </si>
  <si>
    <t>주민생활시설</t>
    <phoneticPr fontId="2" type="noConversion"/>
  </si>
  <si>
    <t>김화풋살장</t>
    <phoneticPr fontId="2" type="noConversion"/>
  </si>
  <si>
    <t>동송(이평)다목적경기장</t>
    <phoneticPr fontId="2" type="noConversion"/>
  </si>
  <si>
    <t>2면</t>
    <phoneticPr fontId="2" type="noConversion"/>
  </si>
  <si>
    <t>동수리파크골프장</t>
    <phoneticPr fontId="2" type="noConversion"/>
  </si>
  <si>
    <t>인제천연잔디구장</t>
    <phoneticPr fontId="2" type="noConversion"/>
  </si>
  <si>
    <t>인제천연잔디구장(축구장)</t>
    <phoneticPr fontId="2" type="noConversion"/>
  </si>
  <si>
    <t>시설명 수정</t>
    <phoneticPr fontId="2" type="noConversion"/>
  </si>
  <si>
    <t>건축면적 누락부분 추가</t>
    <phoneticPr fontId="2" type="noConversion"/>
  </si>
  <si>
    <t>기린실내체육관</t>
    <phoneticPr fontId="2" type="noConversion"/>
  </si>
  <si>
    <t>인제군
(기린면행정복지센터)</t>
    <phoneticPr fontId="2" type="noConversion"/>
  </si>
  <si>
    <t>내용수정</t>
    <phoneticPr fontId="2" type="noConversion"/>
  </si>
  <si>
    <t>원통체육문화센터</t>
    <phoneticPr fontId="2" type="noConversion"/>
  </si>
  <si>
    <t>인제군</t>
    <phoneticPr fontId="2" type="noConversion"/>
  </si>
  <si>
    <t>GX룸</t>
    <phoneticPr fontId="2" type="noConversion"/>
  </si>
  <si>
    <t>25m*6레인</t>
    <phoneticPr fontId="2" type="noConversion"/>
  </si>
  <si>
    <t>인공암벽,영화관,VR체험 등</t>
    <phoneticPr fontId="2" type="noConversion"/>
  </si>
  <si>
    <r>
      <t>152</t>
    </r>
    <r>
      <rPr>
        <sz val="8"/>
        <color rgb="FFFF0000"/>
        <rFont val="맑은 고딕"/>
        <family val="3"/>
        <charset val="129"/>
      </rPr>
      <t>㎡</t>
    </r>
    <r>
      <rPr>
        <sz val="8"/>
        <color rgb="FFFF0000"/>
        <rFont val="돋움"/>
        <family val="3"/>
        <charset val="129"/>
      </rPr>
      <t>(2실)</t>
    </r>
    <phoneticPr fontId="2" type="noConversion"/>
  </si>
  <si>
    <t>30~70</t>
    <phoneticPr fontId="2" type="noConversion"/>
  </si>
  <si>
    <t>21년 리모델링</t>
    <phoneticPr fontId="2" type="noConversion"/>
  </si>
  <si>
    <t>인조잔디1
케이컬4</t>
    <phoneticPr fontId="2" type="noConversion"/>
  </si>
  <si>
    <t>케미칼7</t>
    <phoneticPr fontId="2" type="noConversion"/>
  </si>
  <si>
    <t>원주시시설관리공단</t>
    <phoneticPr fontId="2" type="noConversion"/>
  </si>
  <si>
    <t>혁신도시체육시설 내
테니스장</t>
    <phoneticPr fontId="2" type="noConversion"/>
  </si>
  <si>
    <t>신규</t>
    <phoneticPr fontId="2" type="noConversion"/>
  </si>
  <si>
    <t>문막생활체육시설
인조잔디구장</t>
    <phoneticPr fontId="2" type="noConversion"/>
  </si>
  <si>
    <t>원주시</t>
    <phoneticPr fontId="2" type="noConversion"/>
  </si>
  <si>
    <t>혁신도시체육공원
인조잔디구장</t>
    <phoneticPr fontId="2" type="noConversion"/>
  </si>
  <si>
    <t>막구조</t>
    <phoneticPr fontId="2" type="noConversion"/>
  </si>
  <si>
    <t>경량철골</t>
    <phoneticPr fontId="2" type="noConversion"/>
  </si>
  <si>
    <t>누락</t>
    <phoneticPr fontId="2" type="noConversion"/>
  </si>
  <si>
    <r>
      <t>위탁
(원주시</t>
    </r>
    <r>
      <rPr>
        <sz val="8"/>
        <color rgb="FFFF0000"/>
        <rFont val="맑은 고딕"/>
        <family val="3"/>
        <charset val="129"/>
        <scheme val="minor"/>
      </rPr>
      <t>궁도</t>
    </r>
    <r>
      <rPr>
        <sz val="8"/>
        <rFont val="맑은 고딕"/>
        <family val="3"/>
        <charset val="129"/>
        <scheme val="minor"/>
      </rPr>
      <t>협회)</t>
    </r>
    <phoneticPr fontId="2" type="noConversion"/>
  </si>
  <si>
    <t>혁신도시체육시설 내
양궁장</t>
    <phoneticPr fontId="2" type="noConversion"/>
  </si>
  <si>
    <t>1.25m</t>
    <phoneticPr fontId="2" type="noConversion"/>
  </si>
  <si>
    <t>시 설 항 목</t>
    <phoneticPr fontId="2" type="noConversion"/>
  </si>
  <si>
    <t>개소</t>
    <phoneticPr fontId="2" type="noConversion"/>
  </si>
  <si>
    <t>합    계</t>
    <phoneticPr fontId="2" type="noConversion"/>
  </si>
  <si>
    <t xml:space="preserve"> 1. 육상경기장</t>
    <phoneticPr fontId="2" type="noConversion"/>
  </si>
  <si>
    <t xml:space="preserve"> 2. 축구장</t>
    <phoneticPr fontId="2" type="noConversion"/>
  </si>
  <si>
    <t xml:space="preserve"> 3. 하키장</t>
    <phoneticPr fontId="2" type="noConversion"/>
  </si>
  <si>
    <t xml:space="preserve"> 4. 야구장</t>
    <phoneticPr fontId="2" type="noConversion"/>
  </si>
  <si>
    <t xml:space="preserve"> 5. 싸이클경기장</t>
    <phoneticPr fontId="2" type="noConversion"/>
  </si>
  <si>
    <t xml:space="preserve"> 6. 테니스장</t>
    <phoneticPr fontId="2" type="noConversion"/>
  </si>
  <si>
    <t xml:space="preserve"> 7. 씨름장</t>
    <phoneticPr fontId="2" type="noConversion"/>
  </si>
  <si>
    <t xml:space="preserve"> 8. 간이운동장
   (마을체육시설)</t>
    <phoneticPr fontId="2" type="noConversion"/>
  </si>
  <si>
    <t xml:space="preserve"> 9. 체육관</t>
    <phoneticPr fontId="2" type="noConversion"/>
  </si>
  <si>
    <t xml:space="preserve">   구기체육관</t>
    <phoneticPr fontId="2" type="noConversion"/>
  </si>
  <si>
    <t xml:space="preserve">   투기체육관</t>
    <phoneticPr fontId="2" type="noConversion"/>
  </si>
  <si>
    <t xml:space="preserve">   생활체육관</t>
    <phoneticPr fontId="2" type="noConversion"/>
  </si>
  <si>
    <t xml:space="preserve"> 10. 전천후게이트볼장</t>
    <phoneticPr fontId="2" type="noConversion"/>
  </si>
  <si>
    <t xml:space="preserve"> 11. 수영장</t>
    <phoneticPr fontId="2" type="noConversion"/>
  </si>
  <si>
    <t xml:space="preserve"> 12. 롤러스케이트장</t>
    <phoneticPr fontId="2" type="noConversion"/>
  </si>
  <si>
    <t xml:space="preserve"> 13. 사격장</t>
    <phoneticPr fontId="2" type="noConversion"/>
  </si>
  <si>
    <t xml:space="preserve"> 14. 국궁장</t>
    <phoneticPr fontId="2" type="noConversion"/>
  </si>
  <si>
    <t xml:space="preserve"> 15. 양궁장</t>
    <phoneticPr fontId="2" type="noConversion"/>
  </si>
  <si>
    <t xml:space="preserve"> 16. 승마장</t>
    <phoneticPr fontId="2" type="noConversion"/>
  </si>
  <si>
    <t xml:space="preserve"> 17. 골프연습장</t>
    <phoneticPr fontId="2" type="noConversion"/>
  </si>
  <si>
    <t xml:space="preserve"> 18. 조정카누장</t>
    <phoneticPr fontId="2" type="noConversion"/>
  </si>
  <si>
    <t xml:space="preserve"> 19. 요트장</t>
    <phoneticPr fontId="2" type="noConversion"/>
  </si>
  <si>
    <t xml:space="preserve"> 20. 빙상장</t>
    <phoneticPr fontId="2" type="noConversion"/>
  </si>
  <si>
    <t xml:space="preserve"> 21. 설상경기장</t>
    <phoneticPr fontId="2" type="noConversion"/>
  </si>
  <si>
    <t xml:space="preserve"> 22. 기타시설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</si>
</sst>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42" formatCode="_-&quot;₩&quot;* #,##0_-;\-&quot;₩&quot;* #,##0_-;_-&quot;₩&quot;* &quot;-&quot;_-;_-@_-"/>
    <numFmt numFmtId="41" formatCode="_-* #,##0_-;\-* #,##0_-;_-* &quot;-&quot;_-;_-@_-"/>
    <numFmt numFmtId="176" formatCode="#,##0_ "/>
    <numFmt numFmtId="177" formatCode="0_);[Red]\(0\)"/>
    <numFmt numFmtId="178" formatCode="_-* #,##0.0_-;\-* #,##0.0_-;_-* &quot;-&quot;_-;_-@_-"/>
    <numFmt numFmtId="179" formatCode="#,##0.0_);[Red]\(#,##0.0\)"/>
    <numFmt numFmtId="180" formatCode="#,##0_);[Red]\(#,##0\)"/>
    <numFmt numFmtId="181" formatCode="#,##0&quot;㎡&quot;"/>
    <numFmt numFmtId="182" formatCode="#,##0&quot;백만원&quot;"/>
    <numFmt numFmtId="183" formatCode="#,##0;[Red]#,##0"/>
    <numFmt numFmtId="184" formatCode="0;[Red]0"/>
    <numFmt numFmtId="185" formatCode="0_ "/>
    <numFmt numFmtId="186" formatCode="#,##0.00_);[Red]\(#,##0.00\)"/>
    <numFmt numFmtId="187" formatCode="#,##0.0&quot;백만원&quot;"/>
    <numFmt numFmtId="188" formatCode="0.0"/>
    <numFmt numFmtId="189" formatCode="#,##0_);\(#,##0\)"/>
    <numFmt numFmtId="190" formatCode="0_);\(0\)"/>
    <numFmt numFmtId="191" formatCode="#,##0&quot;개소&quot;"/>
    <numFmt numFmtId="192" formatCode="#,##0_ ;[Red]\-#,##0\ "/>
    <numFmt numFmtId="193" formatCode="0.0_);[Red]\(0.0\)"/>
    <numFmt numFmtId="194" formatCode="General&quot;개소&quot;"/>
    <numFmt numFmtId="195" formatCode="_(* #,##0_);_(* \(#,##0\);_(* &quot;-&quot;_);_(@_)"/>
    <numFmt numFmtId="196" formatCode="0.0;[Red]0.0"/>
    <numFmt numFmtId="197" formatCode="#,##0.00_ "/>
    <numFmt numFmtId="198" formatCode="#,##0.0_ "/>
    <numFmt numFmtId="199" formatCode="0.0%"/>
  </numFmts>
  <fonts count="97">
    <font>
      <sz val="11"/>
      <name val="돋움"/>
      <family val="3"/>
      <charset val="129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10"/>
      <name val="돋움"/>
      <family val="3"/>
      <charset val="129"/>
    </font>
    <font>
      <sz val="9"/>
      <name val="돋움"/>
      <family val="3"/>
      <charset val="129"/>
    </font>
    <font>
      <b/>
      <sz val="12"/>
      <name val="돋움"/>
      <family val="3"/>
      <charset val="129"/>
    </font>
    <font>
      <u/>
      <sz val="11"/>
      <color indexed="12"/>
      <name val="돋움"/>
      <family val="3"/>
      <charset val="129"/>
    </font>
    <font>
      <b/>
      <sz val="10"/>
      <name val="돋움"/>
      <family val="3"/>
      <charset val="129"/>
    </font>
    <font>
      <sz val="8"/>
      <color indexed="8"/>
      <name val="돋움"/>
      <family val="3"/>
      <charset val="129"/>
    </font>
    <font>
      <sz val="11"/>
      <color indexed="8"/>
      <name val="돋움"/>
      <family val="3"/>
      <charset val="129"/>
    </font>
    <font>
      <b/>
      <sz val="8"/>
      <color indexed="8"/>
      <name val="돋움"/>
      <family val="3"/>
      <charset val="129"/>
    </font>
    <font>
      <sz val="11"/>
      <color indexed="9"/>
      <name val="돋움"/>
      <family val="3"/>
      <charset val="129"/>
    </font>
    <font>
      <sz val="11"/>
      <color indexed="10"/>
      <name val="돋움"/>
      <family val="3"/>
      <charset val="129"/>
    </font>
    <font>
      <b/>
      <sz val="11"/>
      <color indexed="52"/>
      <name val="돋움"/>
      <family val="3"/>
      <charset val="129"/>
    </font>
    <font>
      <sz val="11"/>
      <color indexed="20"/>
      <name val="돋움"/>
      <family val="3"/>
      <charset val="129"/>
    </font>
    <font>
      <sz val="11"/>
      <color indexed="60"/>
      <name val="돋움"/>
      <family val="3"/>
      <charset val="129"/>
    </font>
    <font>
      <i/>
      <sz val="11"/>
      <color indexed="23"/>
      <name val="돋움"/>
      <family val="3"/>
      <charset val="129"/>
    </font>
    <font>
      <b/>
      <sz val="11"/>
      <color indexed="9"/>
      <name val="돋움"/>
      <family val="3"/>
      <charset val="129"/>
    </font>
    <font>
      <sz val="11"/>
      <color indexed="52"/>
      <name val="돋움"/>
      <family val="3"/>
      <charset val="129"/>
    </font>
    <font>
      <b/>
      <sz val="11"/>
      <color indexed="8"/>
      <name val="돋움"/>
      <family val="3"/>
      <charset val="129"/>
    </font>
    <font>
      <sz val="11"/>
      <color indexed="62"/>
      <name val="돋움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돋움"/>
      <family val="3"/>
      <charset val="129"/>
    </font>
    <font>
      <b/>
      <sz val="13"/>
      <color indexed="56"/>
      <name val="돋움"/>
      <family val="3"/>
      <charset val="129"/>
    </font>
    <font>
      <b/>
      <sz val="11"/>
      <color indexed="56"/>
      <name val="돋움"/>
      <family val="3"/>
      <charset val="129"/>
    </font>
    <font>
      <sz val="11"/>
      <color indexed="17"/>
      <name val="돋움"/>
      <family val="3"/>
      <charset val="129"/>
    </font>
    <font>
      <b/>
      <sz val="11"/>
      <color indexed="63"/>
      <name val="돋움"/>
      <family val="3"/>
      <charset val="129"/>
    </font>
    <font>
      <b/>
      <sz val="8"/>
      <name val="돋움"/>
      <family val="3"/>
      <charset val="129"/>
    </font>
    <font>
      <b/>
      <sz val="12"/>
      <color indexed="8"/>
      <name val="돋움"/>
      <family val="3"/>
      <charset val="129"/>
    </font>
    <font>
      <b/>
      <sz val="9"/>
      <name val="돋움"/>
      <family val="3"/>
      <charset val="129"/>
    </font>
    <font>
      <sz val="8"/>
      <name val="맑은 고딕"/>
      <family val="3"/>
      <charset val="129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돋움"/>
      <family val="3"/>
      <charset val="129"/>
    </font>
    <font>
      <sz val="8"/>
      <color theme="1"/>
      <name val="돋움"/>
      <family val="3"/>
      <charset val="129"/>
    </font>
    <font>
      <b/>
      <sz val="9"/>
      <color indexed="81"/>
      <name val="굴림"/>
      <family val="3"/>
      <charset val="129"/>
    </font>
    <font>
      <sz val="9"/>
      <color indexed="81"/>
      <name val="돋움"/>
      <family val="3"/>
      <charset val="129"/>
    </font>
    <font>
      <b/>
      <sz val="8"/>
      <color theme="1"/>
      <name val="돋움"/>
      <family val="3"/>
      <charset val="129"/>
    </font>
    <font>
      <sz val="11"/>
      <color theme="1"/>
      <name val="돋움"/>
      <family val="3"/>
      <charset val="129"/>
    </font>
    <font>
      <sz val="10"/>
      <color theme="1"/>
      <name val="돋움"/>
      <family val="3"/>
      <charset val="129"/>
    </font>
    <font>
      <sz val="11"/>
      <color rgb="FF000000"/>
      <name val="돋움"/>
      <family val="3"/>
      <charset val="129"/>
    </font>
    <font>
      <sz val="8"/>
      <color theme="1"/>
      <name val="맑은 고딕"/>
      <family val="3"/>
      <charset val="129"/>
    </font>
    <font>
      <u/>
      <sz val="8"/>
      <name val="맑은 고딕"/>
      <family val="3"/>
      <charset val="129"/>
    </font>
    <font>
      <sz val="7"/>
      <name val="맑은 고딕"/>
      <family val="3"/>
      <charset val="129"/>
    </font>
    <font>
      <sz val="11"/>
      <name val="맑은 고딕"/>
      <family val="3"/>
      <charset val="129"/>
    </font>
    <font>
      <sz val="12"/>
      <name val="맑은 고딕"/>
      <family val="3"/>
      <charset val="129"/>
    </font>
    <font>
      <sz val="18"/>
      <name val="맑은 고딕"/>
      <family val="3"/>
      <charset val="129"/>
    </font>
    <font>
      <sz val="7"/>
      <color theme="1"/>
      <name val="맑은 고딕"/>
      <family val="3"/>
      <charset val="129"/>
    </font>
    <font>
      <sz val="8"/>
      <color theme="1"/>
      <name val="맑은 고딕"/>
      <family val="3"/>
      <charset val="129"/>
      <scheme val="minor"/>
    </font>
    <font>
      <u/>
      <sz val="8"/>
      <color theme="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8"/>
      <color theme="1"/>
      <name val="맑은 고딕"/>
      <family val="3"/>
      <charset val="129"/>
      <scheme val="minor"/>
    </font>
    <font>
      <sz val="7.5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sz val="6"/>
      <color theme="1"/>
      <name val="맑은 고딕"/>
      <family val="3"/>
      <charset val="129"/>
      <scheme val="minor"/>
    </font>
    <font>
      <sz val="8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b/>
      <sz val="8"/>
      <name val="맑은 고딕"/>
      <family val="3"/>
      <charset val="129"/>
      <scheme val="minor"/>
    </font>
    <font>
      <u/>
      <sz val="8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6"/>
      <name val="맑은 고딕"/>
      <family val="3"/>
      <charset val="129"/>
      <scheme val="minor"/>
    </font>
    <font>
      <sz val="7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sz val="8"/>
      <color indexed="8"/>
      <name val="맑은 고딕"/>
      <family val="3"/>
      <charset val="129"/>
      <scheme val="minor"/>
    </font>
    <font>
      <b/>
      <sz val="12"/>
      <color indexed="8"/>
      <name val="맑은 고딕"/>
      <family val="3"/>
      <charset val="129"/>
      <scheme val="minor"/>
    </font>
    <font>
      <b/>
      <sz val="8"/>
      <color indexed="8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sz val="7"/>
      <color theme="1"/>
      <name val="맑은 고딕"/>
      <family val="3"/>
      <charset val="129"/>
      <scheme val="minor"/>
    </font>
    <font>
      <b/>
      <sz val="7"/>
      <color theme="1"/>
      <name val="맑은 고딕"/>
      <family val="3"/>
      <charset val="129"/>
      <scheme val="minor"/>
    </font>
    <font>
      <sz val="7.2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color indexed="8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5"/>
      <color theme="1"/>
      <name val="맑은 고딕"/>
      <family val="3"/>
      <charset val="129"/>
      <scheme val="minor"/>
    </font>
    <font>
      <sz val="8"/>
      <name val="굴림"/>
      <family val="3"/>
      <charset val="129"/>
    </font>
    <font>
      <sz val="7.5"/>
      <name val="맑은 고딕"/>
      <family val="3"/>
      <charset val="129"/>
      <scheme val="minor"/>
    </font>
    <font>
      <sz val="5"/>
      <name val="맑은 고딕"/>
      <family val="3"/>
      <charset val="129"/>
      <scheme val="minor"/>
    </font>
    <font>
      <u/>
      <sz val="8"/>
      <name val="돋움"/>
      <family val="3"/>
      <charset val="129"/>
    </font>
    <font>
      <b/>
      <sz val="11"/>
      <name val="맑은 고딕"/>
      <family val="3"/>
      <charset val="129"/>
      <scheme val="minor"/>
    </font>
    <font>
      <b/>
      <sz val="12"/>
      <color theme="1"/>
      <name val="굴림"/>
      <family val="3"/>
      <charset val="129"/>
    </font>
    <font>
      <b/>
      <sz val="12"/>
      <color theme="1"/>
      <name val="돋움"/>
      <family val="3"/>
      <charset val="129"/>
    </font>
    <font>
      <sz val="8"/>
      <color theme="1"/>
      <name val="굴림"/>
      <family val="3"/>
      <charset val="129"/>
    </font>
    <font>
      <sz val="12"/>
      <color theme="1"/>
      <name val="굴림"/>
      <family val="3"/>
      <charset val="129"/>
    </font>
    <font>
      <b/>
      <sz val="8"/>
      <color theme="1"/>
      <name val="굴림"/>
      <family val="3"/>
      <charset val="129"/>
    </font>
    <font>
      <u/>
      <sz val="8"/>
      <color theme="1"/>
      <name val="맑은 고딕"/>
      <family val="3"/>
      <charset val="129"/>
    </font>
    <font>
      <sz val="6"/>
      <color theme="1"/>
      <name val="맑은 고딕"/>
      <family val="3"/>
      <charset val="129"/>
    </font>
    <font>
      <sz val="10"/>
      <color theme="1"/>
      <name val="맑은 고딕"/>
      <family val="3"/>
      <charset val="129"/>
    </font>
    <font>
      <sz val="11"/>
      <color theme="1"/>
      <name val="맑은 고딕"/>
      <family val="3"/>
      <charset val="129"/>
    </font>
    <font>
      <b/>
      <sz val="8"/>
      <color theme="1"/>
      <name val="맑은 고딕"/>
      <family val="3"/>
      <charset val="129"/>
    </font>
    <font>
      <sz val="8"/>
      <color rgb="FFFF0000"/>
      <name val="맑은 고딕"/>
      <family val="3"/>
      <charset val="129"/>
    </font>
    <font>
      <sz val="8"/>
      <color rgb="FFFF0000"/>
      <name val="굴림"/>
      <family val="3"/>
      <charset val="129"/>
    </font>
    <font>
      <sz val="8"/>
      <color rgb="FFFF0000"/>
      <name val="맑은 고딕"/>
      <family val="3"/>
      <charset val="129"/>
      <scheme val="minor"/>
    </font>
    <font>
      <sz val="7"/>
      <color rgb="FFFF0000"/>
      <name val="맑은 고딕"/>
      <family val="3"/>
      <charset val="129"/>
      <scheme val="minor"/>
    </font>
    <font>
      <sz val="8"/>
      <color rgb="FFFF0000"/>
      <name val="돋움"/>
      <family val="3"/>
      <charset val="129"/>
    </font>
    <font>
      <sz val="10"/>
      <color rgb="FF000000"/>
      <name val="휴먼명조"/>
      <charset val="129"/>
    </font>
    <font>
      <b/>
      <sz val="10"/>
      <color theme="1"/>
      <name val="돋움"/>
      <family val="3"/>
      <charset val="129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2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CC00"/>
        <bgColor indexed="64"/>
      </patternFill>
    </fill>
  </fills>
  <borders count="6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3"/>
      </left>
      <right style="thin">
        <color indexed="13"/>
      </right>
      <top/>
      <bottom style="thin">
        <color indexed="13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13"/>
      </top>
      <bottom style="thin">
        <color indexed="1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/>
      <diagonal/>
    </border>
    <border>
      <left style="thin">
        <color indexed="64"/>
      </left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</borders>
  <cellStyleXfs count="69">
    <xf numFmtId="0" fontId="0" fillId="0" borderId="0">
      <alignment vertical="center"/>
    </xf>
    <xf numFmtId="0" fontId="9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20" borderId="1" applyNumberFormat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" fillId="21" borderId="2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23" borderId="3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0" fillId="7" borderId="1" applyNumberForma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6" fillId="20" borderId="9" applyNumberFormat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 applyNumberFormat="0" applyFill="0" applyBorder="0" applyAlignment="0" applyProtection="0">
      <alignment vertical="top"/>
      <protection locked="0"/>
    </xf>
    <xf numFmtId="41" fontId="34" fillId="0" borderId="10" xfId="33" applyFont="1" applyFill="1" applyBorder="1" applyAlignment="1">
      <alignment horizontal="center" vertical="center" wrapText="1"/>
    </xf>
    <xf numFmtId="41" fontId="1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/>
    <xf numFmtId="0" fontId="40" fillId="29" borderId="0">
      <alignment vertical="center"/>
    </xf>
    <xf numFmtId="0" fontId="40" fillId="29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899">
    <xf numFmtId="0" fontId="0" fillId="0" borderId="0" xfId="0">
      <alignment vertical="center"/>
    </xf>
    <xf numFmtId="0" fontId="2" fillId="0" borderId="0" xfId="46" applyFont="1" applyFill="1" applyAlignment="1">
      <alignment wrapText="1"/>
    </xf>
    <xf numFmtId="180" fontId="2" fillId="0" borderId="0" xfId="46" applyNumberFormat="1" applyFont="1" applyFill="1" applyAlignment="1">
      <alignment horizontal="center" wrapText="1"/>
    </xf>
    <xf numFmtId="179" fontId="2" fillId="0" borderId="0" xfId="46" applyNumberFormat="1" applyFont="1" applyFill="1" applyAlignment="1">
      <alignment horizontal="center" wrapText="1"/>
    </xf>
    <xf numFmtId="0" fontId="2" fillId="0" borderId="0" xfId="46" applyFont="1" applyFill="1" applyBorder="1" applyAlignment="1">
      <alignment wrapText="1"/>
    </xf>
    <xf numFmtId="0" fontId="2" fillId="0" borderId="0" xfId="46" applyNumberFormat="1" applyFont="1" applyFill="1" applyAlignment="1">
      <alignment wrapText="1"/>
    </xf>
    <xf numFmtId="0" fontId="2" fillId="0" borderId="0" xfId="46" applyFont="1" applyFill="1" applyAlignment="1">
      <alignment horizontal="center" vertical="center" wrapText="1"/>
    </xf>
    <xf numFmtId="180" fontId="2" fillId="0" borderId="0" xfId="46" applyNumberFormat="1" applyFont="1" applyFill="1" applyAlignment="1">
      <alignment wrapText="1"/>
    </xf>
    <xf numFmtId="177" fontId="2" fillId="0" borderId="0" xfId="46" applyNumberFormat="1" applyFont="1" applyFill="1" applyAlignment="1">
      <alignment wrapText="1"/>
    </xf>
    <xf numFmtId="0" fontId="8" fillId="0" borderId="0" xfId="46" applyFont="1" applyFill="1" applyAlignment="1">
      <alignment wrapText="1"/>
    </xf>
    <xf numFmtId="177" fontId="8" fillId="0" borderId="0" xfId="46" applyNumberFormat="1" applyFont="1" applyFill="1" applyAlignment="1">
      <alignment wrapText="1"/>
    </xf>
    <xf numFmtId="180" fontId="8" fillId="0" borderId="0" xfId="46" applyNumberFormat="1" applyFont="1" applyFill="1" applyAlignment="1">
      <alignment wrapText="1"/>
    </xf>
    <xf numFmtId="177" fontId="8" fillId="0" borderId="0" xfId="46" applyNumberFormat="1" applyFont="1" applyFill="1" applyAlignment="1">
      <alignment horizontal="center" wrapText="1"/>
    </xf>
    <xf numFmtId="191" fontId="2" fillId="0" borderId="0" xfId="46" applyNumberFormat="1" applyFont="1" applyFill="1" applyAlignment="1">
      <alignment wrapText="1"/>
    </xf>
    <xf numFmtId="191" fontId="8" fillId="0" borderId="0" xfId="46" applyNumberFormat="1" applyFont="1" applyFill="1" applyAlignment="1">
      <alignment wrapText="1"/>
    </xf>
    <xf numFmtId="180" fontId="8" fillId="0" borderId="0" xfId="46" applyNumberFormat="1" applyFont="1" applyFill="1" applyAlignment="1">
      <alignment horizontal="center" vertical="center" wrapText="1"/>
    </xf>
    <xf numFmtId="180" fontId="8" fillId="0" borderId="0" xfId="46" applyNumberFormat="1" applyFont="1" applyFill="1" applyAlignment="1">
      <alignment horizontal="center" wrapText="1"/>
    </xf>
    <xf numFmtId="0" fontId="8" fillId="0" borderId="0" xfId="46" applyFont="1" applyFill="1" applyBorder="1" applyAlignment="1">
      <alignment wrapText="1"/>
    </xf>
    <xf numFmtId="0" fontId="2" fillId="0" borderId="0" xfId="46" applyNumberFormat="1" applyFont="1" applyFill="1" applyAlignment="1">
      <alignment horizontal="center" wrapText="1"/>
    </xf>
    <xf numFmtId="0" fontId="2" fillId="0" borderId="0" xfId="46" applyFont="1" applyFill="1" applyBorder="1" applyAlignment="1">
      <alignment horizontal="center" vertical="center" wrapText="1"/>
    </xf>
    <xf numFmtId="0" fontId="2" fillId="0" borderId="10" xfId="33" applyNumberFormat="1" applyFont="1" applyFill="1" applyBorder="1" applyAlignment="1">
      <alignment wrapText="1"/>
    </xf>
    <xf numFmtId="0" fontId="2" fillId="0" borderId="0" xfId="46" applyNumberFormat="1" applyFont="1" applyFill="1" applyBorder="1" applyAlignment="1">
      <alignment wrapText="1"/>
    </xf>
    <xf numFmtId="0" fontId="5" fillId="0" borderId="0" xfId="0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7" fillId="0" borderId="0" xfId="0" applyFont="1" applyBorder="1" applyAlignment="1">
      <alignment vertical="center" wrapText="1"/>
    </xf>
    <xf numFmtId="0" fontId="3" fillId="0" borderId="0" xfId="0" applyFont="1" applyBorder="1" applyAlignment="1">
      <alignment horizontal="left" vertical="center" wrapText="1"/>
    </xf>
    <xf numFmtId="0" fontId="7" fillId="0" borderId="0" xfId="0" applyFont="1" applyBorder="1" applyAlignment="1" applyProtection="1">
      <alignment vertical="center" wrapText="1"/>
    </xf>
    <xf numFmtId="0" fontId="3" fillId="0" borderId="0" xfId="0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4" fillId="0" borderId="10" xfId="0" applyFont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10" xfId="0" applyFont="1" applyBorder="1" applyAlignment="1">
      <alignment vertical="center"/>
    </xf>
    <xf numFmtId="0" fontId="29" fillId="27" borderId="10" xfId="0" applyFont="1" applyFill="1" applyBorder="1" applyAlignment="1">
      <alignment horizontal="center" vertical="center"/>
    </xf>
    <xf numFmtId="0" fontId="27" fillId="27" borderId="10" xfId="33" applyNumberFormat="1" applyFont="1" applyFill="1" applyBorder="1" applyAlignment="1">
      <alignment horizontal="center" vertical="center" wrapText="1"/>
    </xf>
    <xf numFmtId="0" fontId="27" fillId="27" borderId="10" xfId="46" applyNumberFormat="1" applyFont="1" applyFill="1" applyBorder="1" applyAlignment="1">
      <alignment horizontal="center" vertical="center" wrapText="1"/>
    </xf>
    <xf numFmtId="180" fontId="34" fillId="0" borderId="10" xfId="46" applyNumberFormat="1" applyFont="1" applyFill="1" applyBorder="1" applyAlignment="1">
      <alignment horizontal="center" vertical="center" wrapText="1"/>
    </xf>
    <xf numFmtId="0" fontId="34" fillId="0" borderId="10" xfId="46" applyFont="1" applyFill="1" applyBorder="1" applyAlignment="1">
      <alignment wrapText="1"/>
    </xf>
    <xf numFmtId="180" fontId="34" fillId="0" borderId="10" xfId="46" applyNumberFormat="1" applyFont="1" applyFill="1" applyBorder="1" applyAlignment="1">
      <alignment wrapText="1"/>
    </xf>
    <xf numFmtId="0" fontId="27" fillId="27" borderId="10" xfId="33" applyNumberFormat="1" applyFont="1" applyFill="1" applyBorder="1" applyAlignment="1">
      <alignment horizontal="center" vertical="center" wrapText="1"/>
    </xf>
    <xf numFmtId="0" fontId="27" fillId="27" borderId="10" xfId="46" applyNumberFormat="1" applyFont="1" applyFill="1" applyBorder="1" applyAlignment="1">
      <alignment horizontal="center" vertical="center" wrapText="1"/>
    </xf>
    <xf numFmtId="0" fontId="2" fillId="0" borderId="10" xfId="0" applyFont="1" applyBorder="1" applyAlignment="1">
      <alignment vertical="center"/>
    </xf>
    <xf numFmtId="0" fontId="2" fillId="0" borderId="10" xfId="0" applyFont="1" applyBorder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0" xfId="0" applyFont="1" applyBorder="1" applyAlignment="1">
      <alignment vertical="center" wrapText="1"/>
    </xf>
    <xf numFmtId="177" fontId="10" fillId="27" borderId="10" xfId="33" applyNumberFormat="1" applyFont="1" applyFill="1" applyBorder="1" applyAlignment="1">
      <alignment horizontal="center" vertical="center" wrapText="1"/>
    </xf>
    <xf numFmtId="177" fontId="10" fillId="27" borderId="10" xfId="46" applyNumberFormat="1" applyFont="1" applyFill="1" applyBorder="1" applyAlignment="1">
      <alignment horizontal="center" vertical="center" wrapText="1"/>
    </xf>
    <xf numFmtId="0" fontId="2" fillId="0" borderId="20" xfId="33" applyNumberFormat="1" applyFont="1" applyFill="1" applyBorder="1" applyAlignment="1">
      <alignment vertical="top" wrapText="1"/>
    </xf>
    <xf numFmtId="0" fontId="8" fillId="0" borderId="0" xfId="46" applyFont="1" applyFill="1" applyAlignment="1">
      <alignment vertical="top" wrapText="1"/>
    </xf>
    <xf numFmtId="180" fontId="8" fillId="0" borderId="0" xfId="46" applyNumberFormat="1" applyFont="1" applyFill="1" applyAlignment="1">
      <alignment horizontal="center" vertical="top" wrapText="1"/>
    </xf>
    <xf numFmtId="180" fontId="8" fillId="0" borderId="0" xfId="46" applyNumberFormat="1" applyFont="1" applyFill="1" applyAlignment="1">
      <alignment vertical="top" wrapText="1"/>
    </xf>
    <xf numFmtId="0" fontId="34" fillId="0" borderId="0" xfId="46" applyFont="1" applyFill="1" applyAlignment="1">
      <alignment wrapText="1"/>
    </xf>
    <xf numFmtId="180" fontId="34" fillId="0" borderId="0" xfId="46" applyNumberFormat="1" applyFont="1" applyFill="1" applyAlignment="1">
      <alignment horizontal="center" wrapText="1"/>
    </xf>
    <xf numFmtId="180" fontId="34" fillId="0" borderId="0" xfId="46" applyNumberFormat="1" applyFont="1" applyFill="1" applyAlignment="1">
      <alignment wrapText="1"/>
    </xf>
    <xf numFmtId="0" fontId="34" fillId="0" borderId="0" xfId="46" applyFont="1" applyFill="1" applyAlignment="1">
      <alignment horizontal="center" vertical="center" wrapText="1"/>
    </xf>
    <xf numFmtId="180" fontId="34" fillId="0" borderId="0" xfId="46" applyNumberFormat="1" applyFont="1" applyFill="1" applyAlignment="1">
      <alignment horizontal="center" vertical="center" wrapText="1"/>
    </xf>
    <xf numFmtId="41" fontId="34" fillId="0" borderId="10" xfId="33" applyFont="1" applyFill="1" applyBorder="1" applyAlignment="1">
      <alignment horizontal="center" vertical="center" wrapText="1"/>
    </xf>
    <xf numFmtId="0" fontId="34" fillId="0" borderId="0" xfId="33" applyNumberFormat="1" applyFont="1" applyFill="1" applyBorder="1" applyAlignment="1">
      <alignment horizontal="center" vertical="center" wrapText="1"/>
    </xf>
    <xf numFmtId="41" fontId="34" fillId="0" borderId="0" xfId="33" applyFont="1" applyFill="1" applyBorder="1" applyAlignment="1">
      <alignment horizontal="center" vertical="center" wrapText="1"/>
    </xf>
    <xf numFmtId="180" fontId="34" fillId="0" borderId="0" xfId="33" applyNumberFormat="1" applyFont="1" applyFill="1" applyBorder="1" applyAlignment="1">
      <alignment horizontal="center" vertical="center" wrapText="1"/>
    </xf>
    <xf numFmtId="0" fontId="41" fillId="0" borderId="10" xfId="33" applyNumberFormat="1" applyFont="1" applyFill="1" applyBorder="1" applyAlignment="1">
      <alignment horizontal="center" vertical="center" wrapText="1"/>
    </xf>
    <xf numFmtId="41" fontId="41" fillId="0" borderId="10" xfId="33" quotePrefix="1" applyFont="1" applyFill="1" applyBorder="1" applyAlignment="1">
      <alignment horizontal="center" vertical="center" wrapText="1"/>
    </xf>
    <xf numFmtId="180" fontId="41" fillId="0" borderId="10" xfId="46" applyNumberFormat="1" applyFont="1" applyFill="1" applyBorder="1" applyAlignment="1">
      <alignment horizontal="center" vertical="center" wrapText="1"/>
    </xf>
    <xf numFmtId="0" fontId="34" fillId="0" borderId="0" xfId="46" applyFont="1" applyFill="1" applyBorder="1" applyAlignment="1">
      <alignment horizontal="center" vertical="center" wrapText="1"/>
    </xf>
    <xf numFmtId="41" fontId="41" fillId="0" borderId="12" xfId="33" applyFont="1" applyFill="1" applyBorder="1" applyAlignment="1">
      <alignment horizontal="center" vertical="center" wrapText="1"/>
    </xf>
    <xf numFmtId="0" fontId="41" fillId="0" borderId="0" xfId="46" applyFont="1" applyFill="1" applyAlignment="1">
      <alignment wrapText="1"/>
    </xf>
    <xf numFmtId="41" fontId="41" fillId="0" borderId="12" xfId="33" quotePrefix="1" applyFont="1" applyFill="1" applyBorder="1" applyAlignment="1">
      <alignment horizontal="center" vertical="center" wrapText="1"/>
    </xf>
    <xf numFmtId="41" fontId="41" fillId="0" borderId="14" xfId="33" quotePrefix="1" applyFont="1" applyFill="1" applyBorder="1" applyAlignment="1">
      <alignment horizontal="center" vertical="center" wrapText="1"/>
    </xf>
    <xf numFmtId="179" fontId="41" fillId="0" borderId="12" xfId="33" quotePrefix="1" applyNumberFormat="1" applyFont="1" applyFill="1" applyBorder="1" applyAlignment="1">
      <alignment horizontal="center" vertical="center" wrapText="1"/>
    </xf>
    <xf numFmtId="0" fontId="41" fillId="0" borderId="0" xfId="46" applyFont="1" applyFill="1" applyBorder="1" applyAlignment="1">
      <alignment wrapText="1"/>
    </xf>
    <xf numFmtId="179" fontId="41" fillId="0" borderId="14" xfId="33" quotePrefix="1" applyNumberFormat="1" applyFont="1" applyFill="1" applyBorder="1" applyAlignment="1">
      <alignment horizontal="center" vertical="center" wrapText="1"/>
    </xf>
    <xf numFmtId="0" fontId="34" fillId="0" borderId="11" xfId="46" applyFont="1" applyFill="1" applyBorder="1" applyAlignment="1">
      <alignment horizontal="center" vertical="center" wrapText="1"/>
    </xf>
    <xf numFmtId="0" fontId="41" fillId="0" borderId="0" xfId="46" applyFont="1" applyFill="1" applyAlignment="1">
      <alignment horizontal="center" vertical="center" wrapText="1"/>
    </xf>
    <xf numFmtId="0" fontId="34" fillId="0" borderId="0" xfId="46" applyNumberFormat="1" applyFont="1" applyFill="1" applyBorder="1" applyAlignment="1">
      <alignment wrapText="1"/>
    </xf>
    <xf numFmtId="0" fontId="34" fillId="0" borderId="0" xfId="46" applyNumberFormat="1" applyFont="1" applyFill="1" applyBorder="1" applyAlignment="1">
      <alignment horizontal="center" vertical="center" wrapText="1"/>
    </xf>
    <xf numFmtId="0" fontId="39" fillId="0" borderId="0" xfId="46" applyFont="1" applyFill="1" applyAlignment="1">
      <alignment horizontal="center" vertical="center"/>
    </xf>
    <xf numFmtId="0" fontId="38" fillId="0" borderId="0" xfId="46" applyFont="1" applyFill="1"/>
    <xf numFmtId="0" fontId="34" fillId="0" borderId="11" xfId="33" applyNumberFormat="1" applyFont="1" applyFill="1" applyBorder="1" applyAlignment="1">
      <alignment horizontal="center" vertical="center" wrapText="1"/>
    </xf>
    <xf numFmtId="177" fontId="34" fillId="0" borderId="0" xfId="46" applyNumberFormat="1" applyFont="1" applyFill="1" applyBorder="1" applyAlignment="1">
      <alignment horizontal="center" vertical="center" wrapText="1"/>
    </xf>
    <xf numFmtId="180" fontId="34" fillId="0" borderId="0" xfId="46" applyNumberFormat="1" applyFont="1" applyFill="1" applyBorder="1" applyAlignment="1">
      <alignment horizontal="center" vertical="center" wrapText="1"/>
    </xf>
    <xf numFmtId="180" fontId="34" fillId="0" borderId="0" xfId="46" applyNumberFormat="1" applyFont="1" applyFill="1" applyBorder="1" applyAlignment="1">
      <alignment wrapText="1"/>
    </xf>
    <xf numFmtId="0" fontId="34" fillId="0" borderId="0" xfId="46" applyFont="1" applyFill="1" applyBorder="1" applyAlignment="1">
      <alignment wrapText="1"/>
    </xf>
    <xf numFmtId="177" fontId="41" fillId="0" borderId="12" xfId="33" applyNumberFormat="1" applyFont="1" applyFill="1" applyBorder="1" applyAlignment="1">
      <alignment horizontal="center" vertical="center" wrapText="1"/>
    </xf>
    <xf numFmtId="177" fontId="41" fillId="0" borderId="0" xfId="46" applyNumberFormat="1" applyFont="1" applyFill="1" applyAlignment="1">
      <alignment horizontal="center" wrapText="1"/>
    </xf>
    <xf numFmtId="177" fontId="41" fillId="0" borderId="12" xfId="33" quotePrefix="1" applyNumberFormat="1" applyFont="1" applyFill="1" applyBorder="1" applyAlignment="1">
      <alignment horizontal="center" vertical="center" wrapText="1"/>
    </xf>
    <xf numFmtId="177" fontId="41" fillId="0" borderId="0" xfId="46" applyNumberFormat="1" applyFont="1" applyFill="1" applyAlignment="1">
      <alignment wrapText="1"/>
    </xf>
    <xf numFmtId="180" fontId="34" fillId="0" borderId="10" xfId="33" applyNumberFormat="1" applyFont="1" applyFill="1" applyBorder="1" applyAlignment="1">
      <alignment horizontal="center" vertical="center" wrapText="1"/>
    </xf>
    <xf numFmtId="0" fontId="34" fillId="0" borderId="10" xfId="33" applyNumberFormat="1" applyFont="1" applyFill="1" applyBorder="1" applyAlignment="1">
      <alignment horizontal="center" vertical="center" wrapText="1"/>
    </xf>
    <xf numFmtId="41" fontId="41" fillId="0" borderId="10" xfId="33" applyFont="1" applyFill="1" applyBorder="1" applyAlignment="1">
      <alignment horizontal="center" vertical="center" wrapText="1"/>
    </xf>
    <xf numFmtId="0" fontId="34" fillId="25" borderId="0" xfId="46" applyFont="1" applyFill="1" applyAlignment="1">
      <alignment wrapText="1"/>
    </xf>
    <xf numFmtId="180" fontId="2" fillId="0" borderId="10" xfId="46" applyNumberFormat="1" applyFont="1" applyFill="1" applyBorder="1" applyAlignment="1">
      <alignment horizontal="center" vertical="center" wrapText="1"/>
    </xf>
    <xf numFmtId="0" fontId="30" fillId="0" borderId="10" xfId="33" applyNumberFormat="1" applyFont="1" applyFill="1" applyBorder="1" applyAlignment="1">
      <alignment horizontal="center" vertical="center" wrapText="1"/>
    </xf>
    <xf numFmtId="191" fontId="30" fillId="0" borderId="10" xfId="33" applyNumberFormat="1" applyFont="1" applyFill="1" applyBorder="1" applyAlignment="1">
      <alignment horizontal="center" vertical="center" wrapText="1"/>
    </xf>
    <xf numFmtId="180" fontId="30" fillId="0" borderId="10" xfId="33" applyNumberFormat="1" applyFont="1" applyFill="1" applyBorder="1" applyAlignment="1">
      <alignment horizontal="center" vertical="center" wrapText="1"/>
    </xf>
    <xf numFmtId="0" fontId="30" fillId="0" borderId="17" xfId="33" applyNumberFormat="1" applyFont="1" applyFill="1" applyBorder="1" applyAlignment="1">
      <alignment horizontal="center" vertical="center" wrapText="1"/>
    </xf>
    <xf numFmtId="0" fontId="30" fillId="0" borderId="16" xfId="33" applyNumberFormat="1" applyFont="1" applyFill="1" applyBorder="1" applyAlignment="1">
      <alignment horizontal="center" vertical="center" wrapText="1"/>
    </xf>
    <xf numFmtId="0" fontId="30" fillId="0" borderId="13" xfId="33" applyNumberFormat="1" applyFont="1" applyFill="1" applyBorder="1" applyAlignment="1">
      <alignment horizontal="center" vertical="center" wrapText="1"/>
    </xf>
    <xf numFmtId="41" fontId="30" fillId="0" borderId="10" xfId="33" applyFont="1" applyFill="1" applyBorder="1" applyAlignment="1">
      <alignment horizontal="center" vertical="center" wrapText="1"/>
    </xf>
    <xf numFmtId="41" fontId="42" fillId="0" borderId="10" xfId="54" applyNumberFormat="1" applyFont="1" applyFill="1" applyBorder="1" applyAlignment="1" applyProtection="1">
      <alignment horizontal="center" vertical="center" wrapText="1"/>
    </xf>
    <xf numFmtId="0" fontId="30" fillId="0" borderId="10" xfId="46" applyFont="1" applyFill="1" applyBorder="1" applyAlignment="1">
      <alignment horizontal="center" vertical="center" wrapText="1"/>
    </xf>
    <xf numFmtId="180" fontId="30" fillId="0" borderId="13" xfId="33" applyNumberFormat="1" applyFont="1" applyFill="1" applyBorder="1" applyAlignment="1">
      <alignment horizontal="center" vertical="center" wrapText="1"/>
    </xf>
    <xf numFmtId="180" fontId="30" fillId="0" borderId="10" xfId="33" quotePrefix="1" applyNumberFormat="1" applyFont="1" applyFill="1" applyBorder="1" applyAlignment="1">
      <alignment horizontal="center" vertical="center" wrapText="1"/>
    </xf>
    <xf numFmtId="179" fontId="30" fillId="0" borderId="10" xfId="33" applyNumberFormat="1" applyFont="1" applyFill="1" applyBorder="1" applyAlignment="1">
      <alignment horizontal="center" vertical="center" wrapText="1"/>
    </xf>
    <xf numFmtId="0" fontId="42" fillId="0" borderId="10" xfId="54" applyNumberFormat="1" applyFont="1" applyFill="1" applyBorder="1" applyAlignment="1" applyProtection="1">
      <alignment horizontal="center" vertical="center" wrapText="1"/>
    </xf>
    <xf numFmtId="182" fontId="30" fillId="0" borderId="10" xfId="33" applyNumberFormat="1" applyFont="1" applyFill="1" applyBorder="1" applyAlignment="1">
      <alignment horizontal="center" vertical="center" wrapText="1"/>
    </xf>
    <xf numFmtId="195" fontId="30" fillId="0" borderId="10" xfId="33" applyNumberFormat="1" applyFont="1" applyFill="1" applyBorder="1" applyAlignment="1">
      <alignment horizontal="center" vertical="center" wrapText="1"/>
    </xf>
    <xf numFmtId="177" fontId="30" fillId="0" borderId="10" xfId="46" applyNumberFormat="1" applyFont="1" applyFill="1" applyBorder="1" applyAlignment="1">
      <alignment horizontal="center" vertical="center" wrapText="1"/>
    </xf>
    <xf numFmtId="180" fontId="30" fillId="0" borderId="10" xfId="46" applyNumberFormat="1" applyFont="1" applyFill="1" applyBorder="1" applyAlignment="1">
      <alignment horizontal="center" vertical="center" wrapText="1"/>
    </xf>
    <xf numFmtId="0" fontId="30" fillId="0" borderId="10" xfId="46" applyNumberFormat="1" applyFont="1" applyFill="1" applyBorder="1" applyAlignment="1">
      <alignment horizontal="center" vertical="center" wrapText="1"/>
    </xf>
    <xf numFmtId="180" fontId="43" fillId="0" borderId="10" xfId="33" applyNumberFormat="1" applyFont="1" applyFill="1" applyBorder="1" applyAlignment="1">
      <alignment horizontal="center" vertical="center" wrapText="1"/>
    </xf>
    <xf numFmtId="41" fontId="30" fillId="0" borderId="10" xfId="33" applyNumberFormat="1" applyFont="1" applyFill="1" applyBorder="1" applyAlignment="1">
      <alignment horizontal="center" vertical="center" wrapText="1"/>
    </xf>
    <xf numFmtId="0" fontId="30" fillId="0" borderId="10" xfId="46" applyFont="1" applyFill="1" applyBorder="1" applyAlignment="1">
      <alignment wrapText="1"/>
    </xf>
    <xf numFmtId="177" fontId="30" fillId="0" borderId="10" xfId="33" applyNumberFormat="1" applyFont="1" applyFill="1" applyBorder="1" applyAlignment="1">
      <alignment horizontal="center" vertical="center" wrapText="1"/>
    </xf>
    <xf numFmtId="0" fontId="30" fillId="0" borderId="10" xfId="46" applyFont="1" applyFill="1" applyBorder="1" applyAlignment="1">
      <alignment horizontal="center" vertical="center"/>
    </xf>
    <xf numFmtId="41" fontId="30" fillId="0" borderId="13" xfId="33" applyFont="1" applyFill="1" applyBorder="1" applyAlignment="1">
      <alignment horizontal="center" vertical="center" wrapText="1"/>
    </xf>
    <xf numFmtId="0" fontId="30" fillId="0" borderId="10" xfId="46" quotePrefix="1" applyFont="1" applyFill="1" applyBorder="1" applyAlignment="1">
      <alignment horizontal="center" vertical="center" wrapText="1"/>
    </xf>
    <xf numFmtId="0" fontId="44" fillId="0" borderId="10" xfId="55" applyNumberFormat="1" applyFont="1" applyFill="1" applyBorder="1" applyAlignment="1" applyProtection="1">
      <alignment horizontal="center" vertical="center" wrapText="1"/>
    </xf>
    <xf numFmtId="41" fontId="43" fillId="0" borderId="10" xfId="33" applyNumberFormat="1" applyFont="1" applyFill="1" applyBorder="1" applyAlignment="1">
      <alignment horizontal="center" vertical="center" wrapText="1"/>
    </xf>
    <xf numFmtId="180" fontId="2" fillId="0" borderId="10" xfId="46" applyNumberFormat="1" applyFont="1" applyFill="1" applyBorder="1" applyAlignment="1">
      <alignment wrapText="1"/>
    </xf>
    <xf numFmtId="177" fontId="30" fillId="0" borderId="13" xfId="33" applyNumberFormat="1" applyFont="1" applyFill="1" applyBorder="1" applyAlignment="1">
      <alignment horizontal="center" vertical="center" wrapText="1"/>
    </xf>
    <xf numFmtId="191" fontId="30" fillId="0" borderId="10" xfId="46" applyNumberFormat="1" applyFont="1" applyFill="1" applyBorder="1" applyAlignment="1">
      <alignment horizontal="center" vertical="center" wrapText="1"/>
    </xf>
    <xf numFmtId="0" fontId="46" fillId="0" borderId="10" xfId="55" applyNumberFormat="1" applyFont="1" applyFill="1" applyBorder="1" applyAlignment="1" applyProtection="1">
      <alignment horizontal="center" vertical="center" wrapText="1"/>
    </xf>
    <xf numFmtId="0" fontId="30" fillId="0" borderId="13" xfId="46" applyNumberFormat="1" applyFont="1" applyFill="1" applyBorder="1" applyAlignment="1">
      <alignment wrapText="1"/>
    </xf>
    <xf numFmtId="177" fontId="45" fillId="0" borderId="10" xfId="55" applyNumberFormat="1" applyFont="1" applyFill="1" applyBorder="1" applyAlignment="1" applyProtection="1">
      <alignment horizontal="center" vertical="center" wrapText="1"/>
    </xf>
    <xf numFmtId="177" fontId="42" fillId="0" borderId="10" xfId="54" applyNumberFormat="1" applyFont="1" applyFill="1" applyBorder="1" applyAlignment="1" applyProtection="1">
      <alignment horizontal="center" vertical="center" wrapText="1"/>
    </xf>
    <xf numFmtId="177" fontId="30" fillId="0" borderId="17" xfId="33" applyNumberFormat="1" applyFont="1" applyFill="1" applyBorder="1" applyAlignment="1">
      <alignment horizontal="center" vertical="center" wrapText="1"/>
    </xf>
    <xf numFmtId="177" fontId="30" fillId="0" borderId="10" xfId="29" applyNumberFormat="1" applyFont="1" applyFill="1" applyBorder="1" applyAlignment="1">
      <alignment horizontal="center" vertical="center" wrapText="1"/>
    </xf>
    <xf numFmtId="177" fontId="30" fillId="0" borderId="16" xfId="33" applyNumberFormat="1" applyFont="1" applyFill="1" applyBorder="1" applyAlignment="1">
      <alignment horizontal="center" vertical="center" wrapText="1"/>
    </xf>
    <xf numFmtId="177" fontId="30" fillId="0" borderId="10" xfId="33" applyNumberFormat="1" applyFont="1" applyFill="1" applyBorder="1" applyAlignment="1">
      <alignment horizontal="center" vertical="center" wrapText="1" shrinkToFit="1"/>
    </xf>
    <xf numFmtId="177" fontId="30" fillId="0" borderId="10" xfId="33" quotePrefix="1" applyNumberFormat="1" applyFont="1" applyFill="1" applyBorder="1" applyAlignment="1">
      <alignment horizontal="center" vertical="center" wrapText="1"/>
    </xf>
    <xf numFmtId="177" fontId="30" fillId="0" borderId="13" xfId="46" applyNumberFormat="1" applyFont="1" applyFill="1" applyBorder="1" applyAlignment="1">
      <alignment wrapText="1"/>
    </xf>
    <xf numFmtId="0" fontId="41" fillId="0" borderId="16" xfId="33" applyNumberFormat="1" applyFont="1" applyFill="1" applyBorder="1" applyAlignment="1">
      <alignment horizontal="center" vertical="center" wrapText="1"/>
    </xf>
    <xf numFmtId="180" fontId="41" fillId="0" borderId="10" xfId="33" applyNumberFormat="1" applyFont="1" applyFill="1" applyBorder="1" applyAlignment="1">
      <alignment horizontal="center" vertical="center" wrapText="1"/>
    </xf>
    <xf numFmtId="179" fontId="41" fillId="0" borderId="10" xfId="33" applyNumberFormat="1" applyFont="1" applyFill="1" applyBorder="1" applyAlignment="1">
      <alignment horizontal="center" vertical="center" wrapText="1"/>
    </xf>
    <xf numFmtId="0" fontId="41" fillId="0" borderId="13" xfId="33" applyNumberFormat="1" applyFont="1" applyFill="1" applyBorder="1" applyAlignment="1">
      <alignment horizontal="center" vertical="center" wrapText="1"/>
    </xf>
    <xf numFmtId="0" fontId="41" fillId="0" borderId="10" xfId="46" applyFont="1" applyFill="1" applyBorder="1" applyAlignment="1">
      <alignment horizontal="center" vertical="center" wrapText="1"/>
    </xf>
    <xf numFmtId="180" fontId="41" fillId="0" borderId="13" xfId="33" applyNumberFormat="1" applyFont="1" applyFill="1" applyBorder="1" applyAlignment="1">
      <alignment horizontal="center" vertical="center" wrapText="1"/>
    </xf>
    <xf numFmtId="177" fontId="41" fillId="0" borderId="10" xfId="33" applyNumberFormat="1" applyFont="1" applyFill="1" applyBorder="1" applyAlignment="1">
      <alignment horizontal="center" vertical="center" wrapText="1"/>
    </xf>
    <xf numFmtId="0" fontId="41" fillId="0" borderId="16" xfId="46" applyFont="1" applyFill="1" applyBorder="1"/>
    <xf numFmtId="0" fontId="41" fillId="0" borderId="17" xfId="33" applyNumberFormat="1" applyFont="1" applyFill="1" applyBorder="1" applyAlignment="1">
      <alignment horizontal="center" vertical="center" wrapText="1"/>
    </xf>
    <xf numFmtId="191" fontId="41" fillId="0" borderId="10" xfId="33" applyNumberFormat="1" applyFont="1" applyFill="1" applyBorder="1" applyAlignment="1">
      <alignment horizontal="center" vertical="center" wrapText="1"/>
    </xf>
    <xf numFmtId="180" fontId="47" fillId="0" borderId="10" xfId="33" applyNumberFormat="1" applyFont="1" applyFill="1" applyBorder="1" applyAlignment="1">
      <alignment horizontal="center" vertical="center" wrapText="1"/>
    </xf>
    <xf numFmtId="0" fontId="41" fillId="0" borderId="21" xfId="33" applyNumberFormat="1" applyFont="1" applyFill="1" applyBorder="1" applyAlignment="1">
      <alignment horizontal="center" vertical="center" wrapText="1"/>
    </xf>
    <xf numFmtId="41" fontId="41" fillId="0" borderId="10" xfId="33" applyFont="1" applyFill="1" applyBorder="1" applyAlignment="1">
      <alignment horizontal="right" vertical="center" wrapText="1"/>
    </xf>
    <xf numFmtId="180" fontId="41" fillId="0" borderId="10" xfId="33" applyNumberFormat="1" applyFont="1" applyFill="1" applyBorder="1" applyAlignment="1">
      <alignment horizontal="right" vertical="center" wrapText="1"/>
    </xf>
    <xf numFmtId="0" fontId="41" fillId="0" borderId="10" xfId="46" applyFont="1" applyFill="1" applyBorder="1" applyAlignment="1">
      <alignment wrapText="1"/>
    </xf>
    <xf numFmtId="41" fontId="41" fillId="0" borderId="10" xfId="33" applyNumberFormat="1" applyFont="1" applyFill="1" applyBorder="1" applyAlignment="1">
      <alignment horizontal="right" vertical="center" wrapText="1"/>
    </xf>
    <xf numFmtId="41" fontId="41" fillId="0" borderId="10" xfId="33" applyNumberFormat="1" applyFont="1" applyFill="1" applyBorder="1" applyAlignment="1">
      <alignment horizontal="center" vertical="center" wrapText="1"/>
    </xf>
    <xf numFmtId="179" fontId="41" fillId="0" borderId="17" xfId="33" applyNumberFormat="1" applyFont="1" applyFill="1" applyBorder="1" applyAlignment="1">
      <alignment horizontal="center" vertical="center" wrapText="1"/>
    </xf>
    <xf numFmtId="0" fontId="41" fillId="0" borderId="10" xfId="46" applyNumberFormat="1" applyFont="1" applyFill="1" applyBorder="1" applyAlignment="1">
      <alignment horizontal="center" vertical="center" wrapText="1"/>
    </xf>
    <xf numFmtId="179" fontId="41" fillId="0" borderId="13" xfId="33" applyNumberFormat="1" applyFont="1" applyFill="1" applyBorder="1" applyAlignment="1">
      <alignment horizontal="center" vertical="center" wrapText="1"/>
    </xf>
    <xf numFmtId="41" fontId="41" fillId="0" borderId="10" xfId="33" applyFont="1" applyFill="1" applyBorder="1" applyAlignment="1">
      <alignment horizontal="right" vertical="center" wrapText="1" shrinkToFit="1"/>
    </xf>
    <xf numFmtId="41" fontId="34" fillId="0" borderId="10" xfId="33" applyFont="1" applyFill="1" applyBorder="1" applyAlignment="1">
      <alignment horizontal="right" vertical="center" wrapText="1" shrinkToFit="1"/>
    </xf>
    <xf numFmtId="180" fontId="34" fillId="0" borderId="10" xfId="33" applyNumberFormat="1" applyFont="1" applyFill="1" applyBorder="1" applyAlignment="1">
      <alignment horizontal="right" vertical="center" wrapText="1"/>
    </xf>
    <xf numFmtId="177" fontId="34" fillId="0" borderId="0" xfId="46" applyNumberFormat="1" applyFont="1" applyFill="1" applyAlignment="1">
      <alignment wrapText="1"/>
    </xf>
    <xf numFmtId="0" fontId="48" fillId="0" borderId="10" xfId="0" applyFont="1" applyFill="1" applyBorder="1" applyAlignment="1">
      <alignment horizontal="center" vertical="center"/>
    </xf>
    <xf numFmtId="0" fontId="48" fillId="0" borderId="10" xfId="0" applyFont="1" applyFill="1" applyBorder="1" applyAlignment="1">
      <alignment horizontal="center" vertical="center" wrapText="1"/>
    </xf>
    <xf numFmtId="180" fontId="34" fillId="0" borderId="0" xfId="58" applyNumberFormat="1" applyFont="1" applyFill="1" applyAlignment="1">
      <alignment wrapText="1"/>
    </xf>
    <xf numFmtId="0" fontId="48" fillId="0" borderId="10" xfId="33" applyNumberFormat="1" applyFont="1" applyFill="1" applyBorder="1" applyAlignment="1">
      <alignment horizontal="center" vertical="center" wrapText="1"/>
    </xf>
    <xf numFmtId="0" fontId="49" fillId="0" borderId="10" xfId="33" applyNumberFormat="1" applyFont="1" applyFill="1" applyBorder="1" applyAlignment="1">
      <alignment horizontal="center" vertical="center" wrapText="1"/>
    </xf>
    <xf numFmtId="176" fontId="48" fillId="0" borderId="10" xfId="33" applyNumberFormat="1" applyFont="1" applyFill="1" applyBorder="1" applyAlignment="1">
      <alignment horizontal="center" vertical="center" wrapText="1"/>
    </xf>
    <xf numFmtId="180" fontId="48" fillId="0" borderId="10" xfId="33" applyNumberFormat="1" applyFont="1" applyFill="1" applyBorder="1" applyAlignment="1">
      <alignment horizontal="center" vertical="center" wrapText="1"/>
    </xf>
    <xf numFmtId="0" fontId="37" fillId="28" borderId="10" xfId="33" applyNumberFormat="1" applyFont="1" applyFill="1" applyBorder="1" applyAlignment="1">
      <alignment horizontal="center" vertical="center" wrapText="1"/>
    </xf>
    <xf numFmtId="0" fontId="37" fillId="28" borderId="10" xfId="46" applyNumberFormat="1" applyFont="1" applyFill="1" applyBorder="1" applyAlignment="1">
      <alignment horizontal="center" vertical="center" wrapText="1"/>
    </xf>
    <xf numFmtId="41" fontId="48" fillId="0" borderId="14" xfId="33" quotePrefix="1" applyFont="1" applyFill="1" applyBorder="1" applyAlignment="1">
      <alignment horizontal="center" vertical="center" wrapText="1"/>
    </xf>
    <xf numFmtId="0" fontId="48" fillId="0" borderId="16" xfId="33" applyNumberFormat="1" applyFont="1" applyFill="1" applyBorder="1" applyAlignment="1">
      <alignment horizontal="center" vertical="center" wrapText="1"/>
    </xf>
    <xf numFmtId="41" fontId="48" fillId="0" borderId="10" xfId="33" applyFont="1" applyFill="1" applyBorder="1" applyAlignment="1">
      <alignment horizontal="center" vertical="center" wrapText="1"/>
    </xf>
    <xf numFmtId="0" fontId="48" fillId="0" borderId="10" xfId="46" applyFont="1" applyFill="1" applyBorder="1" applyAlignment="1">
      <alignment horizontal="center" vertical="center" wrapText="1"/>
    </xf>
    <xf numFmtId="180" fontId="48" fillId="0" borderId="10" xfId="46" applyNumberFormat="1" applyFont="1" applyFill="1" applyBorder="1" applyAlignment="1">
      <alignment horizontal="center" vertical="center" wrapText="1"/>
    </xf>
    <xf numFmtId="0" fontId="48" fillId="0" borderId="10" xfId="33" applyNumberFormat="1" applyFont="1" applyFill="1" applyBorder="1" applyAlignment="1">
      <alignment horizontal="center" vertical="center" wrapText="1" shrinkToFit="1"/>
    </xf>
    <xf numFmtId="178" fontId="48" fillId="0" borderId="10" xfId="33" applyNumberFormat="1" applyFont="1" applyFill="1" applyBorder="1" applyAlignment="1">
      <alignment horizontal="center" vertical="center" wrapText="1"/>
    </xf>
    <xf numFmtId="0" fontId="48" fillId="0" borderId="10" xfId="46" applyNumberFormat="1" applyFont="1" applyFill="1" applyBorder="1" applyAlignment="1">
      <alignment horizontal="center" vertical="center" wrapText="1"/>
    </xf>
    <xf numFmtId="41" fontId="41" fillId="0" borderId="10" xfId="33" applyFont="1" applyFill="1" applyBorder="1" applyAlignment="1">
      <alignment horizontal="center" vertical="center" wrapText="1"/>
    </xf>
    <xf numFmtId="0" fontId="41" fillId="0" borderId="10" xfId="46" applyFont="1" applyFill="1" applyBorder="1" applyAlignment="1">
      <alignment horizontal="center" vertical="center"/>
    </xf>
    <xf numFmtId="179" fontId="41" fillId="0" borderId="10" xfId="33" applyNumberFormat="1" applyFont="1" applyFill="1" applyBorder="1" applyAlignment="1">
      <alignment horizontal="center" vertical="center" wrapText="1"/>
    </xf>
    <xf numFmtId="0" fontId="41" fillId="0" borderId="10" xfId="46" applyFont="1" applyFill="1" applyBorder="1" applyAlignment="1">
      <alignment horizontal="center" wrapText="1"/>
    </xf>
    <xf numFmtId="0" fontId="48" fillId="0" borderId="0" xfId="46" applyFont="1" applyFill="1" applyAlignment="1">
      <alignment horizontal="center" vertical="center" wrapText="1"/>
    </xf>
    <xf numFmtId="180" fontId="48" fillId="0" borderId="0" xfId="46" applyNumberFormat="1" applyFont="1" applyFill="1" applyAlignment="1">
      <alignment horizontal="center" vertical="center" wrapText="1"/>
    </xf>
    <xf numFmtId="177" fontId="48" fillId="0" borderId="0" xfId="46" applyNumberFormat="1" applyFont="1" applyFill="1" applyAlignment="1">
      <alignment horizontal="center" vertical="center" wrapText="1"/>
    </xf>
    <xf numFmtId="0" fontId="48" fillId="0" borderId="0" xfId="46" applyNumberFormat="1" applyFont="1" applyFill="1" applyAlignment="1">
      <alignment horizontal="center" vertical="center" wrapText="1"/>
    </xf>
    <xf numFmtId="0" fontId="51" fillId="27" borderId="10" xfId="33" applyNumberFormat="1" applyFont="1" applyFill="1" applyBorder="1" applyAlignment="1">
      <alignment horizontal="center" vertical="center" wrapText="1"/>
    </xf>
    <xf numFmtId="0" fontId="51" fillId="27" borderId="10" xfId="46" applyNumberFormat="1" applyFont="1" applyFill="1" applyBorder="1" applyAlignment="1">
      <alignment horizontal="center" vertical="center" wrapText="1"/>
    </xf>
    <xf numFmtId="0" fontId="48" fillId="0" borderId="14" xfId="46" applyFont="1" applyFill="1" applyBorder="1" applyAlignment="1">
      <alignment horizontal="center" vertical="center" wrapText="1"/>
    </xf>
    <xf numFmtId="191" fontId="48" fillId="0" borderId="10" xfId="46" applyNumberFormat="1" applyFont="1" applyFill="1" applyBorder="1" applyAlignment="1">
      <alignment horizontal="center" vertical="center" wrapText="1"/>
    </xf>
    <xf numFmtId="180" fontId="52" fillId="0" borderId="10" xfId="46" applyNumberFormat="1" applyFont="1" applyFill="1" applyBorder="1" applyAlignment="1">
      <alignment horizontal="center" vertical="center" wrapText="1"/>
    </xf>
    <xf numFmtId="177" fontId="48" fillId="0" borderId="10" xfId="46" applyNumberFormat="1" applyFont="1" applyFill="1" applyBorder="1" applyAlignment="1">
      <alignment horizontal="center" vertical="center" wrapText="1"/>
    </xf>
    <xf numFmtId="0" fontId="53" fillId="0" borderId="10" xfId="55" applyNumberFormat="1" applyFont="1" applyFill="1" applyBorder="1" applyAlignment="1" applyProtection="1">
      <alignment horizontal="center" vertical="center" wrapText="1"/>
    </xf>
    <xf numFmtId="0" fontId="49" fillId="0" borderId="10" xfId="54" applyNumberFormat="1" applyFont="1" applyFill="1" applyBorder="1" applyAlignment="1" applyProtection="1">
      <alignment horizontal="center" vertical="center" wrapText="1"/>
    </xf>
    <xf numFmtId="0" fontId="48" fillId="0" borderId="14" xfId="46" applyNumberFormat="1" applyFont="1" applyFill="1" applyBorder="1" applyAlignment="1">
      <alignment horizontal="center" vertical="center" wrapText="1"/>
    </xf>
    <xf numFmtId="0" fontId="48" fillId="0" borderId="15" xfId="46" applyNumberFormat="1" applyFont="1" applyFill="1" applyBorder="1" applyAlignment="1">
      <alignment horizontal="center" vertical="center" wrapText="1"/>
    </xf>
    <xf numFmtId="0" fontId="48" fillId="0" borderId="17" xfId="46" applyFont="1" applyFill="1" applyBorder="1" applyAlignment="1">
      <alignment horizontal="center" vertical="center" wrapText="1"/>
    </xf>
    <xf numFmtId="41" fontId="49" fillId="0" borderId="10" xfId="54" applyNumberFormat="1" applyFont="1" applyFill="1" applyBorder="1" applyAlignment="1" applyProtection="1">
      <alignment horizontal="center" vertical="center" wrapText="1"/>
    </xf>
    <xf numFmtId="0" fontId="48" fillId="0" borderId="15" xfId="46" applyFont="1" applyFill="1" applyBorder="1" applyAlignment="1">
      <alignment horizontal="center" vertical="center" wrapText="1"/>
    </xf>
    <xf numFmtId="179" fontId="48" fillId="0" borderId="16" xfId="33" applyNumberFormat="1" applyFont="1" applyFill="1" applyBorder="1" applyAlignment="1">
      <alignment horizontal="center" vertical="center" wrapText="1"/>
    </xf>
    <xf numFmtId="179" fontId="48" fillId="0" borderId="10" xfId="33" applyNumberFormat="1" applyFont="1" applyFill="1" applyBorder="1" applyAlignment="1">
      <alignment horizontal="center" vertical="center" wrapText="1"/>
    </xf>
    <xf numFmtId="179" fontId="49" fillId="0" borderId="10" xfId="54" applyNumberFormat="1" applyFont="1" applyFill="1" applyBorder="1" applyAlignment="1" applyProtection="1">
      <alignment horizontal="center" vertical="center" wrapText="1"/>
    </xf>
    <xf numFmtId="177" fontId="48" fillId="0" borderId="10" xfId="33" applyNumberFormat="1" applyFont="1" applyFill="1" applyBorder="1" applyAlignment="1">
      <alignment horizontal="center" vertical="center" wrapText="1"/>
    </xf>
    <xf numFmtId="3" fontId="48" fillId="0" borderId="10" xfId="46" applyNumberFormat="1" applyFont="1" applyFill="1" applyBorder="1" applyAlignment="1">
      <alignment horizontal="center" vertical="center" wrapText="1"/>
    </xf>
    <xf numFmtId="0" fontId="48" fillId="0" borderId="13" xfId="46" applyNumberFormat="1" applyFont="1" applyFill="1" applyBorder="1" applyAlignment="1">
      <alignment horizontal="center" vertical="center" wrapText="1"/>
    </xf>
    <xf numFmtId="0" fontId="48" fillId="0" borderId="17" xfId="33" applyNumberFormat="1" applyFont="1" applyFill="1" applyBorder="1" applyAlignment="1">
      <alignment horizontal="center" vertical="center" wrapText="1"/>
    </xf>
    <xf numFmtId="180" fontId="48" fillId="0" borderId="13" xfId="33" applyNumberFormat="1" applyFont="1" applyFill="1" applyBorder="1" applyAlignment="1">
      <alignment horizontal="center" vertical="center" wrapText="1"/>
    </xf>
    <xf numFmtId="180" fontId="48" fillId="0" borderId="13" xfId="46" applyNumberFormat="1" applyFont="1" applyFill="1" applyBorder="1" applyAlignment="1">
      <alignment horizontal="center" vertical="center" wrapText="1"/>
    </xf>
    <xf numFmtId="0" fontId="48" fillId="0" borderId="16" xfId="46" applyNumberFormat="1" applyFont="1" applyFill="1" applyBorder="1" applyAlignment="1">
      <alignment horizontal="center" vertical="center" wrapText="1"/>
    </xf>
    <xf numFmtId="0" fontId="54" fillId="0" borderId="10" xfId="33" applyNumberFormat="1" applyFont="1" applyFill="1" applyBorder="1" applyAlignment="1">
      <alignment horizontal="center" vertical="center" wrapText="1"/>
    </xf>
    <xf numFmtId="0" fontId="48" fillId="0" borderId="17" xfId="46" applyNumberFormat="1" applyFont="1" applyFill="1" applyBorder="1" applyAlignment="1">
      <alignment horizontal="center" vertical="center" wrapText="1"/>
    </xf>
    <xf numFmtId="0" fontId="48" fillId="0" borderId="10" xfId="54" applyNumberFormat="1" applyFont="1" applyFill="1" applyBorder="1" applyAlignment="1" applyProtection="1">
      <alignment horizontal="center" vertical="center" wrapText="1"/>
    </xf>
    <xf numFmtId="0" fontId="48" fillId="0" borderId="16" xfId="45" applyNumberFormat="1" applyFont="1" applyFill="1" applyBorder="1" applyAlignment="1">
      <alignment horizontal="center" vertical="center" wrapText="1"/>
    </xf>
    <xf numFmtId="0" fontId="48" fillId="0" borderId="10" xfId="45" applyNumberFormat="1" applyFont="1" applyFill="1" applyBorder="1" applyAlignment="1">
      <alignment horizontal="center" vertical="center" wrapText="1"/>
    </xf>
    <xf numFmtId="42" fontId="48" fillId="0" borderId="10" xfId="45" applyFont="1" applyFill="1" applyBorder="1" applyAlignment="1">
      <alignment horizontal="center" vertical="center" wrapText="1"/>
    </xf>
    <xf numFmtId="180" fontId="48" fillId="0" borderId="10" xfId="45" applyNumberFormat="1" applyFont="1" applyFill="1" applyBorder="1" applyAlignment="1">
      <alignment horizontal="center" vertical="center" wrapText="1"/>
    </xf>
    <xf numFmtId="190" fontId="48" fillId="0" borderId="10" xfId="45" quotePrefix="1" applyNumberFormat="1" applyFont="1" applyFill="1" applyBorder="1" applyAlignment="1">
      <alignment horizontal="center" vertical="center" wrapText="1"/>
    </xf>
    <xf numFmtId="0" fontId="48" fillId="0" borderId="13" xfId="45" applyNumberFormat="1" applyFont="1" applyFill="1" applyBorder="1" applyAlignment="1">
      <alignment horizontal="center" vertical="center" wrapText="1"/>
    </xf>
    <xf numFmtId="0" fontId="48" fillId="0" borderId="14" xfId="45" applyNumberFormat="1" applyFont="1" applyFill="1" applyBorder="1" applyAlignment="1">
      <alignment horizontal="center" vertical="center" wrapText="1"/>
    </xf>
    <xf numFmtId="0" fontId="55" fillId="0" borderId="0" xfId="46" applyFont="1" applyFill="1" applyAlignment="1">
      <alignment wrapText="1"/>
    </xf>
    <xf numFmtId="180" fontId="55" fillId="0" borderId="0" xfId="46" applyNumberFormat="1" applyFont="1" applyFill="1" applyAlignment="1">
      <alignment wrapText="1"/>
    </xf>
    <xf numFmtId="180" fontId="55" fillId="0" borderId="0" xfId="46" applyNumberFormat="1" applyFont="1" applyFill="1" applyAlignment="1">
      <alignment horizontal="center" wrapText="1"/>
    </xf>
    <xf numFmtId="177" fontId="55" fillId="0" borderId="0" xfId="46" applyNumberFormat="1" applyFont="1" applyFill="1" applyAlignment="1">
      <alignment wrapText="1"/>
    </xf>
    <xf numFmtId="180" fontId="55" fillId="0" borderId="0" xfId="46" applyNumberFormat="1" applyFont="1" applyFill="1" applyAlignment="1">
      <alignment horizontal="center" vertical="center" wrapText="1"/>
    </xf>
    <xf numFmtId="0" fontId="57" fillId="27" borderId="10" xfId="33" applyNumberFormat="1" applyFont="1" applyFill="1" applyBorder="1" applyAlignment="1">
      <alignment horizontal="center" vertical="center" wrapText="1"/>
    </xf>
    <xf numFmtId="0" fontId="57" fillId="27" borderId="10" xfId="46" applyNumberFormat="1" applyFont="1" applyFill="1" applyBorder="1" applyAlignment="1">
      <alignment horizontal="center" vertical="center" wrapText="1"/>
    </xf>
    <xf numFmtId="0" fontId="55" fillId="0" borderId="10" xfId="46" applyNumberFormat="1" applyFont="1" applyFill="1" applyBorder="1" applyAlignment="1">
      <alignment horizontal="center" vertical="center" wrapText="1"/>
    </xf>
    <xf numFmtId="191" fontId="55" fillId="0" borderId="10" xfId="46" applyNumberFormat="1" applyFont="1" applyFill="1" applyBorder="1" applyAlignment="1">
      <alignment horizontal="center" vertical="center" wrapText="1"/>
    </xf>
    <xf numFmtId="0" fontId="55" fillId="0" borderId="10" xfId="46" applyFont="1" applyFill="1" applyBorder="1" applyAlignment="1">
      <alignment horizontal="center" vertical="center" wrapText="1"/>
    </xf>
    <xf numFmtId="180" fontId="55" fillId="0" borderId="10" xfId="46" applyNumberFormat="1" applyFont="1" applyFill="1" applyBorder="1" applyAlignment="1">
      <alignment horizontal="center" vertical="center" wrapText="1"/>
    </xf>
    <xf numFmtId="177" fontId="55" fillId="0" borderId="10" xfId="46" applyNumberFormat="1" applyFont="1" applyFill="1" applyBorder="1" applyAlignment="1">
      <alignment horizontal="center" vertical="center" wrapText="1"/>
    </xf>
    <xf numFmtId="41" fontId="48" fillId="0" borderId="20" xfId="33" quotePrefix="1" applyFont="1" applyFill="1" applyBorder="1" applyAlignment="1">
      <alignment horizontal="center" vertical="center" wrapText="1"/>
    </xf>
    <xf numFmtId="0" fontId="55" fillId="0" borderId="16" xfId="46" applyNumberFormat="1" applyFont="1" applyFill="1" applyBorder="1" applyAlignment="1">
      <alignment horizontal="center" vertical="center" wrapText="1"/>
    </xf>
    <xf numFmtId="0" fontId="55" fillId="0" borderId="13" xfId="46" applyNumberFormat="1" applyFont="1" applyFill="1" applyBorder="1" applyAlignment="1">
      <alignment horizontal="center" vertical="center" wrapText="1"/>
    </xf>
    <xf numFmtId="191" fontId="55" fillId="0" borderId="13" xfId="46" applyNumberFormat="1" applyFont="1" applyFill="1" applyBorder="1" applyAlignment="1">
      <alignment horizontal="center" vertical="center" wrapText="1"/>
    </xf>
    <xf numFmtId="0" fontId="55" fillId="0" borderId="13" xfId="46" applyFont="1" applyFill="1" applyBorder="1" applyAlignment="1">
      <alignment horizontal="center" vertical="center" wrapText="1"/>
    </xf>
    <xf numFmtId="180" fontId="55" fillId="0" borderId="13" xfId="46" applyNumberFormat="1" applyFont="1" applyFill="1" applyBorder="1" applyAlignment="1">
      <alignment horizontal="center" vertical="center" wrapText="1"/>
    </xf>
    <xf numFmtId="177" fontId="55" fillId="0" borderId="13" xfId="46" applyNumberFormat="1" applyFont="1" applyFill="1" applyBorder="1" applyAlignment="1">
      <alignment horizontal="center" vertical="center" wrapText="1"/>
    </xf>
    <xf numFmtId="0" fontId="55" fillId="0" borderId="10" xfId="33" applyNumberFormat="1" applyFont="1" applyFill="1" applyBorder="1" applyAlignment="1">
      <alignment horizontal="center" vertical="center" wrapText="1"/>
    </xf>
    <xf numFmtId="0" fontId="58" fillId="0" borderId="10" xfId="54" applyNumberFormat="1" applyFont="1" applyFill="1" applyBorder="1" applyAlignment="1" applyProtection="1">
      <alignment horizontal="center" vertical="center" wrapText="1"/>
    </xf>
    <xf numFmtId="0" fontId="55" fillId="0" borderId="10" xfId="33" applyNumberFormat="1" applyFont="1" applyFill="1" applyBorder="1" applyAlignment="1" applyProtection="1">
      <alignment horizontal="center" vertical="center" wrapText="1"/>
      <protection locked="0"/>
    </xf>
    <xf numFmtId="38" fontId="55" fillId="0" borderId="10" xfId="33" applyNumberFormat="1" applyFont="1" applyFill="1" applyBorder="1" applyAlignment="1">
      <alignment horizontal="center" vertical="center" wrapText="1"/>
    </xf>
    <xf numFmtId="180" fontId="55" fillId="0" borderId="10" xfId="33" applyNumberFormat="1" applyFont="1" applyFill="1" applyBorder="1" applyAlignment="1">
      <alignment horizontal="center" vertical="center" wrapText="1"/>
    </xf>
    <xf numFmtId="41" fontId="55" fillId="0" borderId="10" xfId="33" applyFont="1" applyFill="1" applyBorder="1" applyAlignment="1">
      <alignment horizontal="center" vertical="center" wrapText="1"/>
    </xf>
    <xf numFmtId="177" fontId="55" fillId="0" borderId="10" xfId="33" applyNumberFormat="1" applyFont="1" applyFill="1" applyBorder="1" applyAlignment="1">
      <alignment horizontal="center" vertical="center" wrapText="1"/>
    </xf>
    <xf numFmtId="41" fontId="48" fillId="0" borderId="12" xfId="33" quotePrefix="1" applyFont="1" applyFill="1" applyBorder="1" applyAlignment="1">
      <alignment horizontal="center" vertical="center" wrapText="1"/>
    </xf>
    <xf numFmtId="0" fontId="55" fillId="0" borderId="17" xfId="33" applyNumberFormat="1" applyFont="1" applyFill="1" applyBorder="1" applyAlignment="1">
      <alignment horizontal="center" vertical="center" wrapText="1"/>
    </xf>
    <xf numFmtId="191" fontId="55" fillId="0" borderId="13" xfId="33" applyNumberFormat="1" applyFont="1" applyFill="1" applyBorder="1" applyAlignment="1">
      <alignment horizontal="center" vertical="center" wrapText="1"/>
    </xf>
    <xf numFmtId="180" fontId="55" fillId="0" borderId="13" xfId="33" applyNumberFormat="1" applyFont="1" applyFill="1" applyBorder="1" applyAlignment="1">
      <alignment horizontal="center" vertical="center" wrapText="1"/>
    </xf>
    <xf numFmtId="0" fontId="55" fillId="0" borderId="16" xfId="33" applyNumberFormat="1" applyFont="1" applyFill="1" applyBorder="1" applyAlignment="1">
      <alignment horizontal="center" vertical="center" wrapText="1"/>
    </xf>
    <xf numFmtId="0" fontId="59" fillId="0" borderId="10" xfId="0" applyNumberFormat="1" applyFont="1" applyFill="1" applyBorder="1" applyAlignment="1" applyProtection="1">
      <alignment horizontal="center" vertical="center" wrapText="1"/>
    </xf>
    <xf numFmtId="41" fontId="55" fillId="0" borderId="10" xfId="33" applyNumberFormat="1" applyFont="1" applyFill="1" applyBorder="1" applyAlignment="1">
      <alignment horizontal="center" vertical="center" wrapText="1"/>
    </xf>
    <xf numFmtId="0" fontId="60" fillId="0" borderId="10" xfId="55" applyNumberFormat="1" applyFont="1" applyFill="1" applyBorder="1" applyAlignment="1" applyProtection="1">
      <alignment horizontal="center" vertical="center" wrapText="1"/>
    </xf>
    <xf numFmtId="191" fontId="55" fillId="0" borderId="10" xfId="33" applyNumberFormat="1" applyFont="1" applyFill="1" applyBorder="1" applyAlignment="1">
      <alignment horizontal="center" vertical="center" wrapText="1"/>
    </xf>
    <xf numFmtId="41" fontId="58" fillId="0" borderId="10" xfId="54" applyNumberFormat="1" applyFont="1" applyFill="1" applyBorder="1" applyAlignment="1" applyProtection="1">
      <alignment horizontal="center" vertical="center" wrapText="1"/>
    </xf>
    <xf numFmtId="0" fontId="55" fillId="0" borderId="13" xfId="33" applyNumberFormat="1" applyFont="1" applyFill="1" applyBorder="1" applyAlignment="1">
      <alignment horizontal="center" vertical="center" wrapText="1"/>
    </xf>
    <xf numFmtId="0" fontId="55" fillId="0" borderId="10" xfId="33" applyNumberFormat="1" applyFont="1" applyFill="1" applyBorder="1" applyAlignment="1">
      <alignment horizontal="center" vertical="center" wrapText="1" shrinkToFit="1"/>
    </xf>
    <xf numFmtId="41" fontId="55" fillId="0" borderId="10" xfId="33" applyFont="1" applyFill="1" applyBorder="1" applyAlignment="1">
      <alignment horizontal="center" vertical="center" wrapText="1" shrinkToFit="1"/>
    </xf>
    <xf numFmtId="0" fontId="59" fillId="0" borderId="16" xfId="0" applyNumberFormat="1" applyFont="1" applyFill="1" applyBorder="1" applyAlignment="1">
      <alignment horizontal="center" vertical="center" wrapText="1"/>
    </xf>
    <xf numFmtId="0" fontId="55" fillId="0" borderId="10" xfId="0" applyNumberFormat="1" applyFont="1" applyFill="1" applyBorder="1" applyAlignment="1">
      <alignment horizontal="center" vertical="center"/>
    </xf>
    <xf numFmtId="176" fontId="55" fillId="0" borderId="10" xfId="33" applyNumberFormat="1" applyFont="1" applyFill="1" applyBorder="1" applyAlignment="1">
      <alignment horizontal="center" vertical="center"/>
    </xf>
    <xf numFmtId="0" fontId="55" fillId="0" borderId="10" xfId="0" applyFont="1" applyFill="1" applyBorder="1" applyAlignment="1">
      <alignment horizontal="center" vertical="center"/>
    </xf>
    <xf numFmtId="3" fontId="55" fillId="0" borderId="10" xfId="0" applyNumberFormat="1" applyFont="1" applyFill="1" applyBorder="1" applyAlignment="1">
      <alignment horizontal="center" vertical="center"/>
    </xf>
    <xf numFmtId="41" fontId="55" fillId="0" borderId="10" xfId="33" applyFont="1" applyFill="1" applyBorder="1" applyAlignment="1">
      <alignment horizontal="center" vertical="center"/>
    </xf>
    <xf numFmtId="180" fontId="55" fillId="0" borderId="10" xfId="0" applyNumberFormat="1" applyFont="1" applyFill="1" applyBorder="1" applyAlignment="1">
      <alignment horizontal="center" vertical="center"/>
    </xf>
    <xf numFmtId="0" fontId="59" fillId="0" borderId="13" xfId="0" applyNumberFormat="1" applyFont="1" applyFill="1" applyBorder="1" applyAlignment="1">
      <alignment horizontal="center" vertical="center" wrapText="1"/>
    </xf>
    <xf numFmtId="0" fontId="55" fillId="0" borderId="21" xfId="33" applyNumberFormat="1" applyFont="1" applyFill="1" applyBorder="1" applyAlignment="1">
      <alignment horizontal="center" vertical="center" wrapText="1"/>
    </xf>
    <xf numFmtId="0" fontId="55" fillId="0" borderId="10" xfId="46" applyFont="1" applyFill="1" applyBorder="1" applyAlignment="1">
      <alignment wrapText="1"/>
    </xf>
    <xf numFmtId="0" fontId="55" fillId="0" borderId="10" xfId="46" applyFont="1" applyFill="1" applyBorder="1" applyAlignment="1">
      <alignment horizontal="center" wrapText="1"/>
    </xf>
    <xf numFmtId="0" fontId="48" fillId="0" borderId="14" xfId="33" quotePrefix="1" applyNumberFormat="1" applyFont="1" applyFill="1" applyBorder="1" applyAlignment="1">
      <alignment horizontal="center" vertical="center" wrapText="1"/>
    </xf>
    <xf numFmtId="0" fontId="55" fillId="0" borderId="13" xfId="46" applyFont="1" applyFill="1" applyBorder="1" applyAlignment="1">
      <alignment wrapText="1"/>
    </xf>
    <xf numFmtId="0" fontId="55" fillId="0" borderId="13" xfId="46" applyFont="1" applyFill="1" applyBorder="1" applyAlignment="1">
      <alignment horizontal="center" vertical="center" wrapText="1" shrinkToFit="1"/>
    </xf>
    <xf numFmtId="0" fontId="55" fillId="0" borderId="16" xfId="46" applyNumberFormat="1" applyFont="1" applyFill="1" applyBorder="1" applyAlignment="1">
      <alignment wrapText="1"/>
    </xf>
    <xf numFmtId="0" fontId="58" fillId="0" borderId="13" xfId="54" applyNumberFormat="1" applyFont="1" applyFill="1" applyBorder="1" applyAlignment="1" applyProtection="1">
      <alignment horizontal="center" vertical="center" wrapText="1"/>
    </xf>
    <xf numFmtId="41" fontId="55" fillId="0" borderId="13" xfId="33" applyFont="1" applyFill="1" applyBorder="1" applyAlignment="1">
      <alignment horizontal="center" vertical="center" wrapText="1"/>
    </xf>
    <xf numFmtId="191" fontId="55" fillId="0" borderId="16" xfId="33" applyNumberFormat="1" applyFont="1" applyFill="1" applyBorder="1" applyAlignment="1">
      <alignment horizontal="center" vertical="center" wrapText="1"/>
    </xf>
    <xf numFmtId="41" fontId="55" fillId="0" borderId="13" xfId="54" applyNumberFormat="1" applyFont="1" applyFill="1" applyBorder="1" applyAlignment="1" applyProtection="1">
      <alignment horizontal="center" vertical="center" wrapText="1"/>
    </xf>
    <xf numFmtId="177" fontId="55" fillId="0" borderId="13" xfId="33" applyNumberFormat="1" applyFont="1" applyFill="1" applyBorder="1" applyAlignment="1">
      <alignment horizontal="center" vertical="center" wrapText="1"/>
    </xf>
    <xf numFmtId="0" fontId="55" fillId="0" borderId="10" xfId="46" quotePrefix="1" applyFont="1" applyFill="1" applyBorder="1" applyAlignment="1">
      <alignment horizontal="center" wrapText="1"/>
    </xf>
    <xf numFmtId="0" fontId="61" fillId="0" borderId="10" xfId="46" applyFont="1" applyFill="1" applyBorder="1" applyAlignment="1">
      <alignment horizontal="center" vertical="center" wrapText="1"/>
    </xf>
    <xf numFmtId="0" fontId="58" fillId="0" borderId="10" xfId="54" applyNumberFormat="1" applyFont="1" applyFill="1" applyBorder="1" applyAlignment="1" applyProtection="1">
      <alignment horizontal="center" vertical="center" wrapText="1" shrinkToFit="1"/>
    </xf>
    <xf numFmtId="0" fontId="55" fillId="0" borderId="10" xfId="46" quotePrefix="1" applyFont="1" applyFill="1" applyBorder="1" applyAlignment="1">
      <alignment horizontal="center" vertical="center" wrapText="1"/>
    </xf>
    <xf numFmtId="0" fontId="55" fillId="0" borderId="16" xfId="46" applyFont="1" applyFill="1" applyBorder="1" applyAlignment="1">
      <alignment wrapText="1"/>
    </xf>
    <xf numFmtId="0" fontId="62" fillId="0" borderId="10" xfId="46" applyFont="1" applyFill="1" applyBorder="1" applyAlignment="1">
      <alignment horizontal="center" vertical="center" wrapText="1"/>
    </xf>
    <xf numFmtId="0" fontId="55" fillId="0" borderId="10" xfId="46" applyFont="1" applyFill="1" applyBorder="1" applyAlignment="1">
      <alignment horizontal="center" vertical="center" shrinkToFit="1"/>
    </xf>
    <xf numFmtId="0" fontId="55" fillId="0" borderId="10" xfId="46" quotePrefix="1" applyFont="1" applyFill="1" applyBorder="1" applyAlignment="1">
      <alignment horizontal="center" vertical="center" shrinkToFit="1"/>
    </xf>
    <xf numFmtId="186" fontId="55" fillId="0" borderId="10" xfId="33" applyNumberFormat="1" applyFont="1" applyFill="1" applyBorder="1" applyAlignment="1">
      <alignment horizontal="center" vertical="center" wrapText="1"/>
    </xf>
    <xf numFmtId="0" fontId="62" fillId="0" borderId="10" xfId="46" applyFont="1" applyFill="1" applyBorder="1" applyAlignment="1">
      <alignment horizontal="center" wrapText="1"/>
    </xf>
    <xf numFmtId="179" fontId="48" fillId="0" borderId="12" xfId="33" quotePrefix="1" applyNumberFormat="1" applyFont="1" applyFill="1" applyBorder="1" applyAlignment="1">
      <alignment horizontal="center" vertical="center" wrapText="1"/>
    </xf>
    <xf numFmtId="41" fontId="55" fillId="0" borderId="16" xfId="33" applyFont="1" applyFill="1" applyBorder="1" applyAlignment="1">
      <alignment horizontal="center" vertical="center" wrapText="1"/>
    </xf>
    <xf numFmtId="179" fontId="48" fillId="0" borderId="14" xfId="33" quotePrefix="1" applyNumberFormat="1" applyFont="1" applyFill="1" applyBorder="1" applyAlignment="1">
      <alignment horizontal="center" vertical="center" wrapText="1"/>
    </xf>
    <xf numFmtId="179" fontId="55" fillId="0" borderId="16" xfId="33" applyNumberFormat="1" applyFont="1" applyFill="1" applyBorder="1" applyAlignment="1">
      <alignment horizontal="center" vertical="center" wrapText="1"/>
    </xf>
    <xf numFmtId="179" fontId="55" fillId="0" borderId="10" xfId="33" applyNumberFormat="1" applyFont="1" applyFill="1" applyBorder="1" applyAlignment="1">
      <alignment horizontal="center" vertical="center" wrapText="1"/>
    </xf>
    <xf numFmtId="179" fontId="58" fillId="0" borderId="10" xfId="54" applyNumberFormat="1" applyFont="1" applyFill="1" applyBorder="1" applyAlignment="1" applyProtection="1">
      <alignment horizontal="center" vertical="center" wrapText="1"/>
    </xf>
    <xf numFmtId="189" fontId="55" fillId="0" borderId="10" xfId="33" applyNumberFormat="1" applyFont="1" applyFill="1" applyBorder="1" applyAlignment="1">
      <alignment horizontal="center" vertical="center" wrapText="1"/>
    </xf>
    <xf numFmtId="41" fontId="55" fillId="0" borderId="10" xfId="33" quotePrefix="1" applyFont="1" applyFill="1" applyBorder="1" applyAlignment="1">
      <alignment horizontal="center" vertical="center" wrapText="1"/>
    </xf>
    <xf numFmtId="179" fontId="48" fillId="25" borderId="14" xfId="33" quotePrefix="1" applyNumberFormat="1" applyFont="1" applyFill="1" applyBorder="1" applyAlignment="1">
      <alignment horizontal="center" vertical="center" wrapText="1"/>
    </xf>
    <xf numFmtId="41" fontId="55" fillId="0" borderId="17" xfId="33" applyFont="1" applyFill="1" applyBorder="1" applyAlignment="1">
      <alignment horizontal="center" vertical="center" wrapText="1"/>
    </xf>
    <xf numFmtId="191" fontId="55" fillId="0" borderId="17" xfId="33" applyNumberFormat="1" applyFont="1" applyFill="1" applyBorder="1" applyAlignment="1">
      <alignment horizontal="center" vertical="center" wrapText="1"/>
    </xf>
    <xf numFmtId="179" fontId="55" fillId="0" borderId="17" xfId="33" applyNumberFormat="1" applyFont="1" applyFill="1" applyBorder="1" applyAlignment="1">
      <alignment horizontal="center" vertical="center" wrapText="1"/>
    </xf>
    <xf numFmtId="180" fontId="55" fillId="0" borderId="17" xfId="33" applyNumberFormat="1" applyFont="1" applyFill="1" applyBorder="1" applyAlignment="1">
      <alignment horizontal="center" vertical="center" wrapText="1"/>
    </xf>
    <xf numFmtId="177" fontId="55" fillId="0" borderId="17" xfId="33" applyNumberFormat="1" applyFont="1" applyFill="1" applyBorder="1" applyAlignment="1">
      <alignment horizontal="center" vertical="center" wrapText="1"/>
    </xf>
    <xf numFmtId="180" fontId="55" fillId="0" borderId="10" xfId="33" applyNumberFormat="1" applyFont="1" applyFill="1" applyBorder="1" applyAlignment="1" applyProtection="1">
      <alignment horizontal="center" vertical="center" wrapText="1" shrinkToFit="1"/>
    </xf>
    <xf numFmtId="0" fontId="48" fillId="0" borderId="0" xfId="46" applyFont="1" applyFill="1" applyAlignment="1">
      <alignment wrapText="1"/>
    </xf>
    <xf numFmtId="0" fontId="58" fillId="0" borderId="10" xfId="54" applyNumberFormat="1" applyFont="1" applyFill="1" applyBorder="1" applyAlignment="1" applyProtection="1">
      <alignment horizontal="center" vertical="top" wrapText="1"/>
    </xf>
    <xf numFmtId="0" fontId="55" fillId="0" borderId="10" xfId="54" applyNumberFormat="1" applyFont="1" applyFill="1" applyBorder="1" applyAlignment="1" applyProtection="1">
      <alignment horizontal="center" vertical="center" wrapText="1"/>
    </xf>
    <xf numFmtId="180" fontId="55" fillId="0" borderId="10" xfId="33" applyNumberFormat="1" applyFont="1" applyFill="1" applyBorder="1" applyAlignment="1">
      <alignment horizontal="left" vertical="center" wrapText="1"/>
    </xf>
    <xf numFmtId="41" fontId="62" fillId="0" borderId="10" xfId="33" applyFont="1" applyFill="1" applyBorder="1" applyAlignment="1">
      <alignment horizontal="center" vertical="center" wrapText="1"/>
    </xf>
    <xf numFmtId="195" fontId="55" fillId="0" borderId="10" xfId="33" applyNumberFormat="1" applyFont="1" applyFill="1" applyBorder="1" applyAlignment="1">
      <alignment horizontal="center" vertical="center" wrapText="1"/>
    </xf>
    <xf numFmtId="195" fontId="58" fillId="0" borderId="10" xfId="54" applyNumberFormat="1" applyFont="1" applyFill="1" applyBorder="1" applyAlignment="1" applyProtection="1">
      <alignment horizontal="center" vertical="center" wrapText="1"/>
    </xf>
    <xf numFmtId="182" fontId="55" fillId="0" borderId="10" xfId="33" applyNumberFormat="1" applyFont="1" applyFill="1" applyBorder="1" applyAlignment="1">
      <alignment horizontal="center" vertical="center" wrapText="1"/>
    </xf>
    <xf numFmtId="49" fontId="55" fillId="0" borderId="10" xfId="33" applyNumberFormat="1" applyFont="1" applyFill="1" applyBorder="1" applyAlignment="1">
      <alignment horizontal="center" vertical="center" wrapText="1"/>
    </xf>
    <xf numFmtId="186" fontId="55" fillId="0" borderId="10" xfId="46" applyNumberFormat="1" applyFont="1" applyFill="1" applyBorder="1" applyAlignment="1">
      <alignment horizontal="center" vertical="center" wrapText="1"/>
    </xf>
    <xf numFmtId="180" fontId="55" fillId="0" borderId="10" xfId="46" applyNumberFormat="1" applyFont="1" applyFill="1" applyBorder="1" applyAlignment="1">
      <alignment vertical="center" wrapText="1"/>
    </xf>
    <xf numFmtId="0" fontId="55" fillId="0" borderId="10" xfId="46" applyFont="1" applyFill="1" applyBorder="1" applyAlignment="1">
      <alignment vertical="center" wrapText="1"/>
    </xf>
    <xf numFmtId="49" fontId="58" fillId="0" borderId="10" xfId="54" applyNumberFormat="1" applyFont="1" applyFill="1" applyBorder="1" applyAlignment="1" applyProtection="1">
      <alignment horizontal="center" vertical="center" wrapText="1"/>
    </xf>
    <xf numFmtId="177" fontId="55" fillId="0" borderId="10" xfId="33" quotePrefix="1" applyNumberFormat="1" applyFont="1" applyFill="1" applyBorder="1" applyAlignment="1">
      <alignment horizontal="center" vertical="center" wrapText="1"/>
    </xf>
    <xf numFmtId="180" fontId="63" fillId="0" borderId="10" xfId="33" applyNumberFormat="1" applyFont="1" applyFill="1" applyBorder="1" applyAlignment="1">
      <alignment horizontal="center" vertical="center" shrinkToFit="1"/>
    </xf>
    <xf numFmtId="0" fontId="58" fillId="0" borderId="10" xfId="45" applyNumberFormat="1" applyFont="1" applyFill="1" applyBorder="1" applyAlignment="1">
      <alignment horizontal="center" vertical="center" wrapText="1"/>
    </xf>
    <xf numFmtId="0" fontId="55" fillId="0" borderId="13" xfId="46" applyNumberFormat="1" applyFont="1" applyFill="1" applyBorder="1" applyAlignment="1">
      <alignment wrapText="1"/>
    </xf>
    <xf numFmtId="0" fontId="55" fillId="0" borderId="10" xfId="33" quotePrefix="1" applyNumberFormat="1" applyFont="1" applyFill="1" applyBorder="1" applyAlignment="1">
      <alignment horizontal="center" vertical="center" wrapText="1"/>
    </xf>
    <xf numFmtId="176" fontId="55" fillId="0" borderId="10" xfId="33" applyNumberFormat="1" applyFont="1" applyFill="1" applyBorder="1" applyAlignment="1">
      <alignment horizontal="center" vertical="center" wrapText="1"/>
    </xf>
    <xf numFmtId="0" fontId="58" fillId="0" borderId="10" xfId="54" applyNumberFormat="1" applyFont="1" applyFill="1" applyBorder="1" applyAlignment="1" applyProtection="1">
      <alignment wrapText="1"/>
    </xf>
    <xf numFmtId="0" fontId="55" fillId="0" borderId="0" xfId="46" applyNumberFormat="1" applyFont="1" applyFill="1" applyBorder="1" applyAlignment="1">
      <alignment wrapText="1"/>
    </xf>
    <xf numFmtId="0" fontId="55" fillId="0" borderId="0" xfId="46" applyNumberFormat="1" applyFont="1" applyFill="1" applyAlignment="1">
      <alignment wrapText="1"/>
    </xf>
    <xf numFmtId="191" fontId="55" fillId="0" borderId="0" xfId="46" applyNumberFormat="1" applyFont="1" applyFill="1" applyAlignment="1">
      <alignment wrapText="1"/>
    </xf>
    <xf numFmtId="0" fontId="55" fillId="0" borderId="11" xfId="46" applyNumberFormat="1" applyFont="1" applyFill="1" applyBorder="1" applyAlignment="1">
      <alignment wrapText="1"/>
    </xf>
    <xf numFmtId="180" fontId="64" fillId="0" borderId="0" xfId="46" applyNumberFormat="1" applyFont="1" applyFill="1" applyBorder="1" applyAlignment="1">
      <alignment wrapText="1"/>
    </xf>
    <xf numFmtId="0" fontId="64" fillId="0" borderId="0" xfId="46" applyNumberFormat="1" applyFont="1" applyFill="1" applyBorder="1" applyAlignment="1">
      <alignment wrapText="1"/>
    </xf>
    <xf numFmtId="180" fontId="48" fillId="0" borderId="0" xfId="33" quotePrefix="1" applyNumberFormat="1" applyFont="1" applyFill="1" applyBorder="1" applyAlignment="1">
      <alignment horizontal="center" vertical="center" wrapText="1"/>
    </xf>
    <xf numFmtId="0" fontId="59" fillId="0" borderId="10" xfId="55" applyNumberFormat="1" applyFont="1" applyFill="1" applyBorder="1" applyAlignment="1" applyProtection="1">
      <alignment horizontal="center" vertical="center" wrapText="1"/>
    </xf>
    <xf numFmtId="180" fontId="55" fillId="0" borderId="10" xfId="33" applyNumberFormat="1" applyFont="1" applyFill="1" applyBorder="1" applyAlignment="1">
      <alignment horizontal="right" vertical="center" wrapText="1"/>
    </xf>
    <xf numFmtId="180" fontId="55" fillId="0" borderId="10" xfId="46" applyNumberFormat="1" applyFont="1" applyFill="1" applyBorder="1" applyAlignment="1">
      <alignment wrapText="1"/>
    </xf>
    <xf numFmtId="180" fontId="55" fillId="0" borderId="10" xfId="33" applyNumberFormat="1" applyFont="1" applyFill="1" applyBorder="1" applyAlignment="1">
      <alignment horizontal="center" vertical="center" shrinkToFit="1"/>
    </xf>
    <xf numFmtId="180" fontId="48" fillId="0" borderId="0" xfId="46" applyNumberFormat="1" applyFont="1" applyFill="1" applyAlignment="1">
      <alignment wrapText="1"/>
    </xf>
    <xf numFmtId="180" fontId="51" fillId="28" borderId="10" xfId="33" applyNumberFormat="1" applyFont="1" applyFill="1" applyBorder="1" applyAlignment="1">
      <alignment horizontal="center" vertical="center" wrapText="1"/>
    </xf>
    <xf numFmtId="180" fontId="51" fillId="28" borderId="10" xfId="46" applyNumberFormat="1" applyFont="1" applyFill="1" applyBorder="1" applyAlignment="1">
      <alignment horizontal="center" vertical="center" wrapText="1"/>
    </xf>
    <xf numFmtId="180" fontId="48" fillId="0" borderId="14" xfId="33" quotePrefix="1" applyNumberFormat="1" applyFont="1" applyFill="1" applyBorder="1" applyAlignment="1">
      <alignment horizontal="center" vertical="center" wrapText="1"/>
    </xf>
    <xf numFmtId="191" fontId="48" fillId="0" borderId="10" xfId="33" applyNumberFormat="1" applyFont="1" applyFill="1" applyBorder="1" applyAlignment="1">
      <alignment horizontal="center" vertical="center" wrapText="1"/>
    </xf>
    <xf numFmtId="41" fontId="48" fillId="0" borderId="10" xfId="33" applyNumberFormat="1" applyFont="1" applyFill="1" applyBorder="1" applyAlignment="1">
      <alignment horizontal="center" vertical="center" wrapText="1"/>
    </xf>
    <xf numFmtId="180" fontId="48" fillId="0" borderId="10" xfId="33" applyNumberFormat="1" applyFont="1" applyFill="1" applyBorder="1" applyAlignment="1">
      <alignment horizontal="center" vertical="center" wrapText="1" shrinkToFit="1"/>
    </xf>
    <xf numFmtId="180" fontId="48" fillId="0" borderId="10" xfId="46" applyNumberFormat="1" applyFont="1" applyFill="1" applyBorder="1" applyAlignment="1">
      <alignment horizontal="center" wrapText="1"/>
    </xf>
    <xf numFmtId="180" fontId="48" fillId="0" borderId="17" xfId="33" applyNumberFormat="1" applyFont="1" applyFill="1" applyBorder="1" applyAlignment="1">
      <alignment horizontal="center" vertical="center" wrapText="1"/>
    </xf>
    <xf numFmtId="180" fontId="48" fillId="0" borderId="16" xfId="33" applyNumberFormat="1" applyFont="1" applyFill="1" applyBorder="1" applyAlignment="1">
      <alignment horizontal="center" vertical="center" wrapText="1"/>
    </xf>
    <xf numFmtId="180" fontId="48" fillId="0" borderId="16" xfId="46" applyNumberFormat="1" applyFont="1" applyFill="1" applyBorder="1" applyAlignment="1">
      <alignment wrapText="1"/>
    </xf>
    <xf numFmtId="180" fontId="48" fillId="0" borderId="13" xfId="46" applyNumberFormat="1" applyFont="1" applyFill="1" applyBorder="1" applyAlignment="1">
      <alignment wrapText="1"/>
    </xf>
    <xf numFmtId="0" fontId="48" fillId="0" borderId="10" xfId="0" applyFont="1" applyFill="1" applyBorder="1" applyAlignment="1" applyProtection="1">
      <alignment horizontal="center" vertical="center" wrapText="1"/>
    </xf>
    <xf numFmtId="3" fontId="48" fillId="0" borderId="10" xfId="0" applyNumberFormat="1" applyFont="1" applyFill="1" applyBorder="1" applyAlignment="1" applyProtection="1">
      <alignment horizontal="center" vertical="center" wrapText="1"/>
    </xf>
    <xf numFmtId="0" fontId="48" fillId="0" borderId="10" xfId="0" applyNumberFormat="1" applyFont="1" applyFill="1" applyBorder="1" applyAlignment="1" applyProtection="1">
      <alignment horizontal="center" vertical="center" wrapText="1"/>
    </xf>
    <xf numFmtId="180" fontId="48" fillId="0" borderId="17" xfId="33" applyNumberFormat="1" applyFont="1" applyFill="1" applyBorder="1" applyAlignment="1" applyProtection="1">
      <alignment horizontal="center" vertical="center" wrapText="1"/>
    </xf>
    <xf numFmtId="180" fontId="48" fillId="0" borderId="10" xfId="33" applyNumberFormat="1" applyFont="1" applyFill="1" applyBorder="1" applyAlignment="1" applyProtection="1">
      <alignment horizontal="center" vertical="center" wrapText="1"/>
    </xf>
    <xf numFmtId="191" fontId="48" fillId="0" borderId="10" xfId="33" applyNumberFormat="1" applyFont="1" applyFill="1" applyBorder="1" applyAlignment="1" applyProtection="1">
      <alignment horizontal="center" vertical="center" wrapText="1"/>
    </xf>
    <xf numFmtId="0" fontId="48" fillId="0" borderId="10" xfId="33" applyNumberFormat="1" applyFont="1" applyFill="1" applyBorder="1" applyAlignment="1" applyProtection="1">
      <alignment horizontal="center" vertical="center" wrapText="1"/>
    </xf>
    <xf numFmtId="180" fontId="48" fillId="0" borderId="10" xfId="58" applyNumberFormat="1" applyFont="1" applyFill="1" applyBorder="1" applyAlignment="1" applyProtection="1">
      <alignment horizontal="center" vertical="center" wrapText="1"/>
    </xf>
    <xf numFmtId="180" fontId="48" fillId="0" borderId="16" xfId="33" applyNumberFormat="1" applyFont="1" applyFill="1" applyBorder="1" applyAlignment="1" applyProtection="1">
      <alignment vertical="center" wrapText="1"/>
    </xf>
    <xf numFmtId="180" fontId="48" fillId="0" borderId="10" xfId="0" applyNumberFormat="1" applyFont="1" applyFill="1" applyBorder="1" applyAlignment="1">
      <alignment horizontal="center" vertical="center" wrapText="1"/>
    </xf>
    <xf numFmtId="0" fontId="48" fillId="0" borderId="10" xfId="0" applyNumberFormat="1" applyFont="1" applyFill="1" applyBorder="1" applyAlignment="1">
      <alignment horizontal="center" vertical="center"/>
    </xf>
    <xf numFmtId="0" fontId="67" fillId="0" borderId="10" xfId="0" applyNumberFormat="1" applyFont="1" applyFill="1" applyBorder="1" applyAlignment="1">
      <alignment vertical="center"/>
    </xf>
    <xf numFmtId="180" fontId="48" fillId="0" borderId="10" xfId="0" applyNumberFormat="1" applyFont="1" applyFill="1" applyBorder="1" applyAlignment="1">
      <alignment wrapText="1"/>
    </xf>
    <xf numFmtId="41" fontId="48" fillId="0" borderId="10" xfId="0" applyNumberFormat="1" applyFont="1" applyFill="1" applyBorder="1" applyAlignment="1">
      <alignment horizontal="center" vertical="center" wrapText="1"/>
    </xf>
    <xf numFmtId="0" fontId="48" fillId="0" borderId="10" xfId="0" applyNumberFormat="1" applyFont="1" applyFill="1" applyBorder="1" applyAlignment="1">
      <alignment horizontal="center" vertical="center" wrapText="1"/>
    </xf>
    <xf numFmtId="0" fontId="48" fillId="0" borderId="10" xfId="58" applyNumberFormat="1" applyFont="1" applyFill="1" applyBorder="1" applyAlignment="1">
      <alignment horizontal="center" vertical="center" wrapText="1"/>
    </xf>
    <xf numFmtId="180" fontId="48" fillId="0" borderId="10" xfId="58" applyNumberFormat="1" applyFont="1" applyFill="1" applyBorder="1" applyAlignment="1">
      <alignment horizontal="center" vertical="center" wrapText="1"/>
    </xf>
    <xf numFmtId="0" fontId="48" fillId="0" borderId="10" xfId="58" applyNumberFormat="1" applyFont="1" applyFill="1" applyBorder="1" applyAlignment="1" applyProtection="1">
      <alignment horizontal="center" vertical="center" wrapText="1"/>
    </xf>
    <xf numFmtId="180" fontId="48" fillId="0" borderId="10" xfId="57" applyNumberFormat="1" applyFont="1" applyFill="1" applyBorder="1" applyAlignment="1" applyProtection="1">
      <alignment horizontal="center" vertical="center" wrapText="1"/>
    </xf>
    <xf numFmtId="180" fontId="48" fillId="0" borderId="10" xfId="57" applyNumberFormat="1" applyFont="1" applyFill="1" applyBorder="1" applyAlignment="1" applyProtection="1">
      <alignment wrapText="1"/>
    </xf>
    <xf numFmtId="0" fontId="67" fillId="0" borderId="10" xfId="57" applyNumberFormat="1" applyFont="1" applyFill="1" applyBorder="1" applyAlignment="1" applyProtection="1">
      <alignment vertical="center"/>
    </xf>
    <xf numFmtId="41" fontId="48" fillId="0" borderId="10" xfId="57" applyNumberFormat="1" applyFont="1" applyFill="1" applyBorder="1" applyAlignment="1" applyProtection="1">
      <alignment horizontal="center" vertical="center" wrapText="1"/>
    </xf>
    <xf numFmtId="0" fontId="48" fillId="0" borderId="10" xfId="57" applyNumberFormat="1" applyFont="1" applyFill="1" applyBorder="1" applyAlignment="1" applyProtection="1">
      <alignment horizontal="center" vertical="center" wrapText="1"/>
    </xf>
    <xf numFmtId="180" fontId="48" fillId="0" borderId="10" xfId="0" applyNumberFormat="1" applyFont="1" applyFill="1" applyBorder="1" applyAlignment="1" applyProtection="1">
      <alignment horizontal="center" vertical="center" wrapText="1"/>
    </xf>
    <xf numFmtId="185" fontId="48" fillId="0" borderId="10" xfId="0" applyNumberFormat="1" applyFont="1" applyFill="1" applyBorder="1" applyAlignment="1" applyProtection="1">
      <alignment horizontal="center" vertical="center"/>
    </xf>
    <xf numFmtId="0" fontId="48" fillId="0" borderId="10" xfId="0" applyNumberFormat="1" applyFont="1" applyFill="1" applyBorder="1" applyAlignment="1" applyProtection="1">
      <alignment horizontal="center" vertical="center"/>
    </xf>
    <xf numFmtId="41" fontId="48" fillId="0" borderId="10" xfId="0" applyNumberFormat="1" applyFont="1" applyFill="1" applyBorder="1" applyAlignment="1" applyProtection="1">
      <alignment horizontal="center" vertical="center" wrapText="1"/>
    </xf>
    <xf numFmtId="180" fontId="48" fillId="0" borderId="0" xfId="58" applyNumberFormat="1" applyFont="1" applyFill="1" applyAlignment="1">
      <alignment wrapText="1"/>
    </xf>
    <xf numFmtId="180" fontId="51" fillId="0" borderId="16" xfId="33" applyNumberFormat="1" applyFont="1" applyFill="1" applyBorder="1" applyAlignment="1" applyProtection="1">
      <alignment vertical="center" wrapText="1"/>
    </xf>
    <xf numFmtId="180" fontId="48" fillId="0" borderId="16" xfId="58" applyNumberFormat="1" applyFont="1" applyFill="1" applyBorder="1" applyAlignment="1">
      <alignment wrapText="1"/>
    </xf>
    <xf numFmtId="180" fontId="48" fillId="0" borderId="16" xfId="58" applyNumberFormat="1" applyFont="1" applyFill="1" applyBorder="1" applyAlignment="1">
      <alignment horizontal="center" vertical="center" wrapText="1"/>
    </xf>
    <xf numFmtId="180" fontId="48" fillId="0" borderId="11" xfId="58" applyNumberFormat="1" applyFont="1" applyFill="1" applyBorder="1" applyAlignment="1">
      <alignment wrapText="1"/>
    </xf>
    <xf numFmtId="180" fontId="48" fillId="0" borderId="0" xfId="0" applyNumberFormat="1" applyFont="1" applyFill="1" applyBorder="1" applyAlignment="1" applyProtection="1">
      <alignment horizontal="center" vertical="center" wrapText="1"/>
    </xf>
    <xf numFmtId="41" fontId="48" fillId="0" borderId="10" xfId="33" applyFont="1" applyFill="1" applyBorder="1" applyAlignment="1">
      <alignment horizontal="left" vertical="center" wrapText="1"/>
    </xf>
    <xf numFmtId="41" fontId="48" fillId="0" borderId="10" xfId="33" applyFont="1" applyFill="1" applyBorder="1" applyAlignment="1" applyProtection="1">
      <alignment horizontal="left" vertical="center" wrapText="1"/>
    </xf>
    <xf numFmtId="41" fontId="48" fillId="0" borderId="10" xfId="33" applyNumberFormat="1" applyFont="1" applyFill="1" applyBorder="1" applyAlignment="1">
      <alignment vertical="center" wrapText="1"/>
    </xf>
    <xf numFmtId="41" fontId="48" fillId="0" borderId="10" xfId="33" applyNumberFormat="1" applyFont="1" applyFill="1" applyBorder="1" applyAlignment="1">
      <alignment vertical="center"/>
    </xf>
    <xf numFmtId="180" fontId="48" fillId="0" borderId="10" xfId="58" applyNumberFormat="1" applyFont="1" applyFill="1" applyBorder="1" applyAlignment="1" applyProtection="1">
      <alignment wrapText="1"/>
    </xf>
    <xf numFmtId="180" fontId="48" fillId="0" borderId="10" xfId="0" applyNumberFormat="1" applyFont="1" applyFill="1" applyBorder="1" applyAlignment="1" applyProtection="1">
      <alignment wrapText="1"/>
    </xf>
    <xf numFmtId="41" fontId="48" fillId="0" borderId="0" xfId="0" applyNumberFormat="1" applyFont="1" applyFill="1" applyBorder="1" applyAlignment="1" applyProtection="1">
      <alignment horizontal="center" vertical="center" wrapText="1"/>
    </xf>
    <xf numFmtId="0" fontId="48" fillId="0" borderId="0" xfId="58" applyNumberFormat="1" applyFont="1" applyFill="1" applyBorder="1" applyAlignment="1" applyProtection="1">
      <alignment horizontal="center" vertical="center" wrapText="1"/>
    </xf>
    <xf numFmtId="180" fontId="48" fillId="0" borderId="0" xfId="58" applyNumberFormat="1" applyFont="1" applyFill="1" applyBorder="1" applyAlignment="1" applyProtection="1">
      <alignment horizontal="center" vertical="center" wrapText="1"/>
    </xf>
    <xf numFmtId="41" fontId="48" fillId="0" borderId="10" xfId="33" applyFont="1" applyFill="1" applyBorder="1" applyAlignment="1">
      <alignment vertical="center" wrapText="1"/>
    </xf>
    <xf numFmtId="41" fontId="48" fillId="0" borderId="10" xfId="33" applyFont="1" applyFill="1" applyBorder="1" applyAlignment="1">
      <alignment vertical="center"/>
    </xf>
    <xf numFmtId="0" fontId="67" fillId="0" borderId="0" xfId="0" applyFont="1" applyFill="1">
      <alignment vertical="center"/>
    </xf>
    <xf numFmtId="180" fontId="48" fillId="0" borderId="10" xfId="46" applyNumberFormat="1" applyFont="1" applyFill="1" applyBorder="1" applyAlignment="1">
      <alignment vertical="center" wrapText="1"/>
    </xf>
    <xf numFmtId="180" fontId="48" fillId="0" borderId="10" xfId="46" applyNumberFormat="1" applyFont="1" applyFill="1" applyBorder="1" applyAlignment="1">
      <alignment wrapText="1"/>
    </xf>
    <xf numFmtId="180" fontId="48" fillId="0" borderId="10" xfId="58" applyNumberFormat="1" applyFont="1" applyFill="1" applyBorder="1" applyAlignment="1">
      <alignment vertical="center" wrapText="1"/>
    </xf>
    <xf numFmtId="177" fontId="48" fillId="0" borderId="10" xfId="33" applyNumberFormat="1" applyFont="1" applyFill="1" applyBorder="1" applyAlignment="1">
      <alignment vertical="center" wrapText="1"/>
    </xf>
    <xf numFmtId="177" fontId="48" fillId="0" borderId="10" xfId="33" applyNumberFormat="1" applyFont="1" applyFill="1" applyBorder="1" applyAlignment="1">
      <alignment vertical="center"/>
    </xf>
    <xf numFmtId="177" fontId="48" fillId="0" borderId="10" xfId="58" applyNumberFormat="1" applyFont="1" applyFill="1" applyBorder="1" applyAlignment="1" applyProtection="1">
      <alignment horizontal="center" wrapText="1"/>
    </xf>
    <xf numFmtId="41" fontId="48" fillId="0" borderId="10" xfId="33" applyFont="1" applyFill="1" applyBorder="1" applyAlignment="1" applyProtection="1">
      <alignment vertical="center" wrapText="1"/>
    </xf>
    <xf numFmtId="41" fontId="48" fillId="0" borderId="10" xfId="33" applyFont="1" applyFill="1" applyBorder="1" applyAlignment="1" applyProtection="1">
      <alignment horizontal="center" vertical="center" wrapText="1"/>
    </xf>
    <xf numFmtId="180" fontId="48" fillId="0" borderId="13" xfId="58" applyNumberFormat="1" applyFont="1" applyFill="1" applyBorder="1" applyAlignment="1">
      <alignment wrapText="1"/>
    </xf>
    <xf numFmtId="0" fontId="48" fillId="0" borderId="10" xfId="33" quotePrefix="1" applyNumberFormat="1" applyFont="1" applyFill="1" applyBorder="1" applyAlignment="1">
      <alignment horizontal="center" vertical="center" wrapText="1"/>
    </xf>
    <xf numFmtId="180" fontId="48" fillId="0" borderId="53" xfId="33" applyNumberFormat="1" applyFont="1" applyFill="1" applyBorder="1" applyAlignment="1">
      <alignment horizontal="center" vertical="center" wrapText="1"/>
    </xf>
    <xf numFmtId="180" fontId="48" fillId="0" borderId="53" xfId="46" applyNumberFormat="1" applyFont="1" applyFill="1" applyBorder="1" applyAlignment="1">
      <alignment horizontal="center" vertical="center" wrapText="1"/>
    </xf>
    <xf numFmtId="191" fontId="48" fillId="0" borderId="53" xfId="33" applyNumberFormat="1" applyFont="1" applyFill="1" applyBorder="1" applyAlignment="1">
      <alignment horizontal="center" vertical="center" wrapText="1"/>
    </xf>
    <xf numFmtId="0" fontId="48" fillId="0" borderId="53" xfId="46" applyNumberFormat="1" applyFont="1" applyFill="1" applyBorder="1" applyAlignment="1">
      <alignment horizontal="center" vertical="center" wrapText="1"/>
    </xf>
    <xf numFmtId="180" fontId="48" fillId="0" borderId="55" xfId="46" applyNumberFormat="1" applyFont="1" applyFill="1" applyBorder="1" applyAlignment="1">
      <alignment horizontal="center" vertical="center" wrapText="1"/>
    </xf>
    <xf numFmtId="195" fontId="48" fillId="0" borderId="10" xfId="33" applyNumberFormat="1" applyFont="1" applyFill="1" applyBorder="1" applyAlignment="1">
      <alignment horizontal="center" vertical="center" wrapText="1"/>
    </xf>
    <xf numFmtId="180" fontId="48" fillId="0" borderId="14" xfId="46" applyNumberFormat="1" applyFont="1" applyFill="1" applyBorder="1" applyAlignment="1">
      <alignment wrapText="1"/>
    </xf>
    <xf numFmtId="180" fontId="68" fillId="0" borderId="10" xfId="33" applyNumberFormat="1" applyFont="1" applyFill="1" applyBorder="1" applyAlignment="1">
      <alignment horizontal="center" vertical="center" wrapText="1"/>
    </xf>
    <xf numFmtId="180" fontId="51" fillId="0" borderId="10" xfId="33" applyNumberFormat="1" applyFont="1" applyFill="1" applyBorder="1" applyAlignment="1">
      <alignment horizontal="center" vertical="center" wrapText="1"/>
    </xf>
    <xf numFmtId="180" fontId="69" fillId="0" borderId="10" xfId="33" applyNumberFormat="1" applyFont="1" applyFill="1" applyBorder="1" applyAlignment="1">
      <alignment horizontal="center" vertical="center" wrapText="1"/>
    </xf>
    <xf numFmtId="180" fontId="48" fillId="0" borderId="17" xfId="46" applyNumberFormat="1" applyFont="1" applyFill="1" applyBorder="1" applyAlignment="1">
      <alignment horizontal="center" vertical="center" wrapText="1"/>
    </xf>
    <xf numFmtId="180" fontId="48" fillId="0" borderId="16" xfId="46" applyNumberFormat="1" applyFont="1" applyFill="1" applyBorder="1" applyAlignment="1">
      <alignment horizontal="center" vertical="center" wrapText="1"/>
    </xf>
    <xf numFmtId="180" fontId="68" fillId="0" borderId="10" xfId="46" applyNumberFormat="1" applyFont="1" applyFill="1" applyBorder="1" applyAlignment="1">
      <alignment horizontal="center" vertical="center" wrapText="1"/>
    </xf>
    <xf numFmtId="191" fontId="48" fillId="0" borderId="10" xfId="0" applyNumberFormat="1" applyFont="1" applyFill="1" applyBorder="1" applyAlignment="1">
      <alignment horizontal="center" vertical="center"/>
    </xf>
    <xf numFmtId="176" fontId="48" fillId="0" borderId="10" xfId="0" applyNumberFormat="1" applyFont="1" applyFill="1" applyBorder="1" applyAlignment="1">
      <alignment horizontal="center" vertical="center"/>
    </xf>
    <xf numFmtId="41" fontId="48" fillId="0" borderId="10" xfId="0" applyNumberFormat="1" applyFont="1" applyFill="1" applyBorder="1" applyAlignment="1">
      <alignment horizontal="center" vertical="center"/>
    </xf>
    <xf numFmtId="180" fontId="48" fillId="0" borderId="16" xfId="33" applyNumberFormat="1" applyFont="1" applyFill="1" applyBorder="1" applyAlignment="1">
      <alignment vertical="center" wrapText="1"/>
    </xf>
    <xf numFmtId="185" fontId="48" fillId="0" borderId="10" xfId="33" applyNumberFormat="1" applyFont="1" applyFill="1" applyBorder="1" applyAlignment="1">
      <alignment horizontal="center" vertical="center" wrapText="1"/>
    </xf>
    <xf numFmtId="180" fontId="70" fillId="0" borderId="10" xfId="46" applyNumberFormat="1" applyFont="1" applyFill="1" applyBorder="1" applyAlignment="1">
      <alignment horizontal="center" vertical="center" wrapText="1"/>
    </xf>
    <xf numFmtId="0" fontId="67" fillId="0" borderId="10" xfId="0" applyFont="1" applyFill="1" applyBorder="1" applyAlignment="1">
      <alignment horizontal="center" vertical="center"/>
    </xf>
    <xf numFmtId="180" fontId="48" fillId="0" borderId="14" xfId="33" applyNumberFormat="1" applyFont="1" applyFill="1" applyBorder="1" applyAlignment="1">
      <alignment horizontal="center" vertical="center" wrapText="1"/>
    </xf>
    <xf numFmtId="180" fontId="48" fillId="0" borderId="16" xfId="46" applyNumberFormat="1" applyFont="1" applyFill="1" applyBorder="1" applyAlignment="1">
      <alignment horizontal="center" vertical="center" shrinkToFit="1"/>
    </xf>
    <xf numFmtId="0" fontId="68" fillId="0" borderId="10" xfId="33" applyNumberFormat="1" applyFont="1" applyFill="1" applyBorder="1" applyAlignment="1">
      <alignment horizontal="center" vertical="center" wrapText="1"/>
    </xf>
    <xf numFmtId="180" fontId="48" fillId="0" borderId="16" xfId="46" applyNumberFormat="1" applyFont="1" applyFill="1" applyBorder="1" applyAlignment="1">
      <alignment vertical="center" shrinkToFit="1"/>
    </xf>
    <xf numFmtId="3" fontId="48" fillId="0" borderId="10" xfId="33" applyNumberFormat="1" applyFont="1" applyFill="1" applyBorder="1" applyAlignment="1">
      <alignment horizontal="center" vertical="center" wrapText="1"/>
    </xf>
    <xf numFmtId="191" fontId="71" fillId="0" borderId="10" xfId="0" applyNumberFormat="1" applyFont="1" applyFill="1" applyBorder="1" applyAlignment="1">
      <alignment horizontal="center" vertical="center"/>
    </xf>
    <xf numFmtId="180" fontId="48" fillId="0" borderId="16" xfId="46" applyNumberFormat="1" applyFont="1" applyFill="1" applyBorder="1" applyAlignment="1">
      <alignment vertical="center" wrapText="1"/>
    </xf>
    <xf numFmtId="41" fontId="48" fillId="0" borderId="13" xfId="33" applyFont="1" applyFill="1" applyBorder="1" applyAlignment="1">
      <alignment horizontal="center" vertical="center" wrapText="1"/>
    </xf>
    <xf numFmtId="41" fontId="54" fillId="0" borderId="10" xfId="33" applyFont="1" applyFill="1" applyBorder="1" applyAlignment="1">
      <alignment horizontal="center" vertical="center" wrapText="1"/>
    </xf>
    <xf numFmtId="191" fontId="48" fillId="0" borderId="10" xfId="0" applyNumberFormat="1" applyFont="1" applyFill="1" applyBorder="1" applyAlignment="1">
      <alignment horizontal="center" vertical="center" wrapText="1"/>
    </xf>
    <xf numFmtId="180" fontId="48" fillId="0" borderId="14" xfId="46" applyNumberFormat="1" applyFont="1" applyFill="1" applyBorder="1" applyAlignment="1">
      <alignment horizontal="center" vertical="center" wrapText="1"/>
    </xf>
    <xf numFmtId="49" fontId="48" fillId="0" borderId="10" xfId="33" applyNumberFormat="1" applyFont="1" applyFill="1" applyBorder="1" applyAlignment="1">
      <alignment horizontal="center" vertical="center" wrapText="1"/>
    </xf>
    <xf numFmtId="180" fontId="54" fillId="0" borderId="10" xfId="33" applyNumberFormat="1" applyFont="1" applyFill="1" applyBorder="1" applyAlignment="1">
      <alignment horizontal="center" vertical="center" wrapText="1"/>
    </xf>
    <xf numFmtId="186" fontId="48" fillId="0" borderId="10" xfId="33" applyNumberFormat="1" applyFont="1" applyFill="1" applyBorder="1" applyAlignment="1">
      <alignment horizontal="center" vertical="center" wrapText="1"/>
    </xf>
    <xf numFmtId="0" fontId="71" fillId="0" borderId="10" xfId="46" applyNumberFormat="1" applyFont="1" applyFill="1" applyBorder="1" applyAlignment="1">
      <alignment horizontal="center" vertical="center"/>
    </xf>
    <xf numFmtId="0" fontId="67" fillId="0" borderId="10" xfId="46" applyFont="1" applyFill="1" applyBorder="1"/>
    <xf numFmtId="0" fontId="48" fillId="0" borderId="10" xfId="46" applyFont="1" applyFill="1" applyBorder="1" applyAlignment="1">
      <alignment wrapText="1"/>
    </xf>
    <xf numFmtId="180" fontId="55" fillId="0" borderId="10" xfId="58" applyNumberFormat="1" applyFont="1" applyFill="1" applyBorder="1" applyAlignment="1">
      <alignment horizontal="center" vertical="center" wrapText="1"/>
    </xf>
    <xf numFmtId="0" fontId="55" fillId="0" borderId="10" xfId="58" applyNumberFormat="1" applyFont="1" applyFill="1" applyBorder="1" applyAlignment="1">
      <alignment horizontal="center" vertical="center" wrapText="1"/>
    </xf>
    <xf numFmtId="180" fontId="55" fillId="0" borderId="14" xfId="46" applyNumberFormat="1" applyFont="1" applyFill="1" applyBorder="1" applyAlignment="1">
      <alignment wrapText="1"/>
    </xf>
    <xf numFmtId="180" fontId="55" fillId="0" borderId="16" xfId="46" applyNumberFormat="1" applyFont="1" applyFill="1" applyBorder="1" applyAlignment="1">
      <alignment horizontal="center" vertical="center" wrapText="1"/>
    </xf>
    <xf numFmtId="0" fontId="60" fillId="0" borderId="10" xfId="46" applyNumberFormat="1" applyFont="1" applyFill="1" applyBorder="1" applyAlignment="1">
      <alignment horizontal="center" vertical="center"/>
    </xf>
    <xf numFmtId="0" fontId="55" fillId="0" borderId="0" xfId="46" applyFont="1" applyFill="1" applyBorder="1" applyAlignment="1">
      <alignment horizontal="center" vertical="center" wrapText="1"/>
    </xf>
    <xf numFmtId="3" fontId="55" fillId="0" borderId="10" xfId="46" applyNumberFormat="1" applyFont="1" applyFill="1" applyBorder="1" applyAlignment="1">
      <alignment horizontal="center" vertical="center"/>
    </xf>
    <xf numFmtId="180" fontId="55" fillId="0" borderId="10" xfId="46" applyNumberFormat="1" applyFont="1" applyFill="1" applyBorder="1" applyAlignment="1">
      <alignment horizontal="left" vertical="center" wrapText="1"/>
    </xf>
    <xf numFmtId="179" fontId="48" fillId="0" borderId="10" xfId="46" applyNumberFormat="1" applyFont="1" applyFill="1" applyBorder="1" applyAlignment="1">
      <alignment horizontal="center" vertical="center" wrapText="1"/>
    </xf>
    <xf numFmtId="180" fontId="54" fillId="0" borderId="10" xfId="46" applyNumberFormat="1" applyFont="1" applyFill="1" applyBorder="1" applyAlignment="1">
      <alignment horizontal="center" vertical="center" wrapText="1"/>
    </xf>
    <xf numFmtId="0" fontId="48" fillId="0" borderId="10" xfId="46" applyNumberFormat="1" applyFont="1" applyFill="1" applyBorder="1" applyAlignment="1">
      <alignment vertical="center" wrapText="1"/>
    </xf>
    <xf numFmtId="0" fontId="48" fillId="0" borderId="0" xfId="46" applyNumberFormat="1" applyFont="1" applyFill="1" applyAlignment="1">
      <alignment wrapText="1"/>
    </xf>
    <xf numFmtId="180" fontId="64" fillId="0" borderId="0" xfId="46" applyNumberFormat="1" applyFont="1" applyFill="1" applyAlignment="1">
      <alignment wrapText="1"/>
    </xf>
    <xf numFmtId="180" fontId="51" fillId="27" borderId="10" xfId="33" applyNumberFormat="1" applyFont="1" applyFill="1" applyBorder="1" applyAlignment="1">
      <alignment horizontal="center" vertical="center" wrapText="1"/>
    </xf>
    <xf numFmtId="180" fontId="66" fillId="27" borderId="10" xfId="33" applyNumberFormat="1" applyFont="1" applyFill="1" applyBorder="1" applyAlignment="1">
      <alignment horizontal="center" vertical="center" wrapText="1"/>
    </xf>
    <xf numFmtId="180" fontId="66" fillId="27" borderId="10" xfId="46" applyNumberFormat="1" applyFont="1" applyFill="1" applyBorder="1" applyAlignment="1">
      <alignment horizontal="center" vertical="center" wrapText="1"/>
    </xf>
    <xf numFmtId="180" fontId="64" fillId="0" borderId="12" xfId="33" quotePrefix="1" applyNumberFormat="1" applyFont="1" applyFill="1" applyBorder="1" applyAlignment="1">
      <alignment horizontal="center" vertical="center" wrapText="1"/>
    </xf>
    <xf numFmtId="180" fontId="64" fillId="0" borderId="17" xfId="33" applyNumberFormat="1" applyFont="1" applyFill="1" applyBorder="1" applyAlignment="1">
      <alignment horizontal="center" vertical="center" wrapText="1"/>
    </xf>
    <xf numFmtId="180" fontId="64" fillId="0" borderId="10" xfId="33" applyNumberFormat="1" applyFont="1" applyFill="1" applyBorder="1" applyAlignment="1">
      <alignment horizontal="center" vertical="center" wrapText="1"/>
    </xf>
    <xf numFmtId="41" fontId="64" fillId="0" borderId="10" xfId="33" applyNumberFormat="1" applyFont="1" applyFill="1" applyBorder="1" applyAlignment="1">
      <alignment horizontal="center" vertical="center" wrapText="1"/>
    </xf>
    <xf numFmtId="180" fontId="64" fillId="0" borderId="10" xfId="33" applyNumberFormat="1" applyFont="1" applyFill="1" applyBorder="1" applyAlignment="1">
      <alignment horizontal="center" vertical="center" wrapText="1" shrinkToFit="1"/>
    </xf>
    <xf numFmtId="180" fontId="64" fillId="0" borderId="10" xfId="46" applyNumberFormat="1" applyFont="1" applyFill="1" applyBorder="1" applyAlignment="1">
      <alignment wrapText="1"/>
    </xf>
    <xf numFmtId="191" fontId="48" fillId="0" borderId="10" xfId="33" applyNumberFormat="1" applyFont="1" applyFill="1" applyBorder="1" applyAlignment="1">
      <alignment horizontal="center" vertical="center" shrinkToFit="1"/>
    </xf>
    <xf numFmtId="199" fontId="48" fillId="0" borderId="10" xfId="29" applyNumberFormat="1" applyFont="1" applyFill="1" applyBorder="1" applyAlignment="1">
      <alignment horizontal="center" vertical="center" wrapText="1"/>
    </xf>
    <xf numFmtId="0" fontId="59" fillId="0" borderId="0" xfId="0" applyFont="1">
      <alignment vertical="center"/>
    </xf>
    <xf numFmtId="180" fontId="64" fillId="0" borderId="0" xfId="46" applyNumberFormat="1" applyFont="1" applyFill="1" applyAlignment="1">
      <alignment vertical="top" wrapText="1"/>
    </xf>
    <xf numFmtId="176" fontId="64" fillId="0" borderId="10" xfId="33" applyNumberFormat="1" applyFont="1" applyFill="1" applyBorder="1" applyAlignment="1">
      <alignment horizontal="center" vertical="center" wrapText="1"/>
    </xf>
    <xf numFmtId="180" fontId="64" fillId="0" borderId="14" xfId="33" quotePrefix="1" applyNumberFormat="1" applyFont="1" applyFill="1" applyBorder="1" applyAlignment="1">
      <alignment horizontal="center" vertical="center" wrapText="1"/>
    </xf>
    <xf numFmtId="180" fontId="64" fillId="0" borderId="13" xfId="33" applyNumberFormat="1" applyFont="1" applyFill="1" applyBorder="1" applyAlignment="1">
      <alignment horizontal="center" vertical="center" wrapText="1"/>
    </xf>
    <xf numFmtId="185" fontId="64" fillId="0" borderId="10" xfId="33" applyNumberFormat="1" applyFont="1" applyFill="1" applyBorder="1" applyAlignment="1">
      <alignment horizontal="center" vertical="center" wrapText="1"/>
    </xf>
    <xf numFmtId="0" fontId="64" fillId="0" borderId="0" xfId="46" applyNumberFormat="1" applyFont="1" applyFill="1" applyAlignment="1">
      <alignment wrapText="1"/>
    </xf>
    <xf numFmtId="0" fontId="64" fillId="0" borderId="10" xfId="33" applyNumberFormat="1" applyFont="1" applyFill="1" applyBorder="1" applyAlignment="1">
      <alignment horizontal="center" vertical="center" wrapText="1"/>
    </xf>
    <xf numFmtId="180" fontId="55" fillId="0" borderId="16" xfId="33" applyNumberFormat="1" applyFont="1" applyFill="1" applyBorder="1" applyAlignment="1">
      <alignment horizontal="center" vertical="center" wrapText="1"/>
    </xf>
    <xf numFmtId="180" fontId="55" fillId="0" borderId="13" xfId="46" applyNumberFormat="1" applyFont="1" applyFill="1" applyBorder="1" applyAlignment="1">
      <alignment wrapText="1"/>
    </xf>
    <xf numFmtId="180" fontId="55" fillId="0" borderId="10" xfId="33" applyNumberFormat="1" applyFont="1" applyFill="1" applyBorder="1" applyAlignment="1">
      <alignment horizontal="center" vertical="center" wrapText="1" shrinkToFit="1"/>
    </xf>
    <xf numFmtId="180" fontId="55" fillId="0" borderId="10" xfId="33" quotePrefix="1" applyNumberFormat="1" applyFont="1" applyFill="1" applyBorder="1" applyAlignment="1">
      <alignment horizontal="center" vertical="center" wrapText="1"/>
    </xf>
    <xf numFmtId="180" fontId="55" fillId="0" borderId="16" xfId="46" applyNumberFormat="1" applyFont="1" applyFill="1" applyBorder="1" applyAlignment="1">
      <alignment wrapText="1"/>
    </xf>
    <xf numFmtId="180" fontId="62" fillId="0" borderId="10" xfId="33" applyNumberFormat="1" applyFont="1" applyFill="1" applyBorder="1" applyAlignment="1">
      <alignment horizontal="center" vertical="center" wrapText="1"/>
    </xf>
    <xf numFmtId="180" fontId="48" fillId="0" borderId="0" xfId="46" applyNumberFormat="1" applyFont="1" applyFill="1" applyAlignment="1">
      <alignment horizontal="center" wrapText="1"/>
    </xf>
    <xf numFmtId="41" fontId="48" fillId="0" borderId="14" xfId="33" applyFont="1" applyFill="1" applyBorder="1" applyAlignment="1">
      <alignment horizontal="center" vertical="center" wrapText="1"/>
    </xf>
    <xf numFmtId="38" fontId="48" fillId="0" borderId="10" xfId="33" applyNumberFormat="1" applyFont="1" applyFill="1" applyBorder="1" applyAlignment="1">
      <alignment horizontal="center" vertical="center" wrapText="1"/>
    </xf>
    <xf numFmtId="38" fontId="48" fillId="0" borderId="10" xfId="54" applyNumberFormat="1" applyFont="1" applyFill="1" applyBorder="1" applyAlignment="1" applyProtection="1">
      <alignment horizontal="center" vertical="center" wrapText="1"/>
    </xf>
    <xf numFmtId="180" fontId="48" fillId="0" borderId="10" xfId="54" applyNumberFormat="1" applyFont="1" applyFill="1" applyBorder="1" applyAlignment="1" applyProtection="1">
      <alignment horizontal="center" vertical="center" wrapText="1"/>
    </xf>
    <xf numFmtId="38" fontId="48" fillId="0" borderId="10" xfId="46" applyNumberFormat="1" applyFont="1" applyFill="1" applyBorder="1" applyAlignment="1">
      <alignment horizontal="center" vertical="center" wrapText="1"/>
    </xf>
    <xf numFmtId="41" fontId="48" fillId="0" borderId="16" xfId="33" applyFont="1" applyFill="1" applyBorder="1" applyAlignment="1">
      <alignment horizontal="center" vertical="center" wrapText="1"/>
    </xf>
    <xf numFmtId="0" fontId="73" fillId="0" borderId="10" xfId="33" applyNumberFormat="1" applyFont="1" applyFill="1" applyBorder="1" applyAlignment="1">
      <alignment horizontal="center" vertical="center" wrapText="1"/>
    </xf>
    <xf numFmtId="41" fontId="73" fillId="0" borderId="10" xfId="33" applyFont="1" applyFill="1" applyBorder="1" applyAlignment="1">
      <alignment horizontal="center" vertical="center" wrapText="1"/>
    </xf>
    <xf numFmtId="0" fontId="48" fillId="0" borderId="10" xfId="46" applyNumberFormat="1" applyFont="1" applyFill="1" applyBorder="1" applyAlignment="1">
      <alignment wrapText="1"/>
    </xf>
    <xf numFmtId="0" fontId="48" fillId="0" borderId="16" xfId="46" applyNumberFormat="1" applyFont="1" applyFill="1" applyBorder="1" applyAlignment="1">
      <alignment wrapText="1"/>
    </xf>
    <xf numFmtId="41" fontId="48" fillId="0" borderId="10" xfId="33" quotePrefix="1" applyFont="1" applyFill="1" applyBorder="1" applyAlignment="1">
      <alignment horizontal="center" vertical="center" wrapText="1"/>
    </xf>
    <xf numFmtId="41" fontId="48" fillId="0" borderId="17" xfId="33" applyFont="1" applyFill="1" applyBorder="1" applyAlignment="1">
      <alignment horizontal="center" vertical="center" wrapText="1"/>
    </xf>
    <xf numFmtId="0" fontId="48" fillId="0" borderId="17" xfId="54" applyNumberFormat="1" applyFont="1" applyFill="1" applyBorder="1" applyAlignment="1" applyProtection="1">
      <alignment horizontal="center" vertical="center" wrapText="1"/>
    </xf>
    <xf numFmtId="41" fontId="48" fillId="0" borderId="17" xfId="33" applyNumberFormat="1" applyFont="1" applyFill="1" applyBorder="1" applyAlignment="1">
      <alignment horizontal="center" vertical="center" wrapText="1"/>
    </xf>
    <xf numFmtId="0" fontId="67" fillId="0" borderId="16" xfId="55" applyNumberFormat="1" applyFont="1" applyFill="1" applyBorder="1" applyAlignment="1" applyProtection="1">
      <alignment horizontal="center" vertical="center" wrapText="1"/>
    </xf>
    <xf numFmtId="180" fontId="67" fillId="0" borderId="10" xfId="55" applyNumberFormat="1" applyFont="1" applyFill="1" applyBorder="1" applyAlignment="1" applyProtection="1">
      <alignment horizontal="center" vertical="center" wrapText="1"/>
    </xf>
    <xf numFmtId="41" fontId="54" fillId="0" borderId="10" xfId="33" applyNumberFormat="1" applyFont="1" applyFill="1" applyBorder="1" applyAlignment="1">
      <alignment horizontal="center" vertical="center" wrapText="1"/>
    </xf>
    <xf numFmtId="193" fontId="48" fillId="0" borderId="10" xfId="33" applyNumberFormat="1" applyFont="1" applyFill="1" applyBorder="1" applyAlignment="1">
      <alignment horizontal="center" vertical="center" wrapText="1"/>
    </xf>
    <xf numFmtId="0" fontId="48" fillId="0" borderId="13" xfId="33" applyNumberFormat="1" applyFont="1" applyFill="1" applyBorder="1" applyAlignment="1">
      <alignment horizontal="center" vertical="center" wrapText="1"/>
    </xf>
    <xf numFmtId="180" fontId="48" fillId="0" borderId="10" xfId="33" applyNumberFormat="1" applyFont="1" applyFill="1" applyBorder="1" applyAlignment="1">
      <alignment horizontal="center" vertical="center" shrinkToFit="1"/>
    </xf>
    <xf numFmtId="180" fontId="49" fillId="0" borderId="10" xfId="54" applyNumberFormat="1" applyFont="1" applyFill="1" applyBorder="1" applyAlignment="1" applyProtection="1">
      <alignment horizontal="center" vertical="center" wrapText="1"/>
    </xf>
    <xf numFmtId="41" fontId="48" fillId="0" borderId="10" xfId="54" applyNumberFormat="1" applyFont="1" applyFill="1" applyBorder="1" applyAlignment="1" applyProtection="1">
      <alignment horizontal="center" vertical="center" wrapText="1"/>
    </xf>
    <xf numFmtId="0" fontId="48" fillId="0" borderId="10" xfId="47" applyFont="1" applyFill="1" applyBorder="1" applyAlignment="1">
      <alignment horizontal="center" vertical="center" wrapText="1"/>
    </xf>
    <xf numFmtId="191" fontId="48" fillId="0" borderId="17" xfId="33" applyNumberFormat="1" applyFont="1" applyFill="1" applyBorder="1" applyAlignment="1">
      <alignment horizontal="center" vertical="center" wrapText="1"/>
    </xf>
    <xf numFmtId="179" fontId="48" fillId="0" borderId="17" xfId="33" applyNumberFormat="1" applyFont="1" applyFill="1" applyBorder="1" applyAlignment="1">
      <alignment horizontal="center" vertical="center" wrapText="1"/>
    </xf>
    <xf numFmtId="0" fontId="48" fillId="0" borderId="13" xfId="54" applyNumberFormat="1" applyFont="1" applyFill="1" applyBorder="1" applyAlignment="1" applyProtection="1">
      <alignment horizontal="center" vertical="center" wrapText="1"/>
    </xf>
    <xf numFmtId="177" fontId="48" fillId="0" borderId="13" xfId="33" applyNumberFormat="1" applyFont="1" applyFill="1" applyBorder="1" applyAlignment="1">
      <alignment horizontal="center" vertical="center" wrapText="1"/>
    </xf>
    <xf numFmtId="179" fontId="48" fillId="0" borderId="13" xfId="33" applyNumberFormat="1" applyFont="1" applyFill="1" applyBorder="1" applyAlignment="1">
      <alignment horizontal="center" vertical="center" wrapText="1"/>
    </xf>
    <xf numFmtId="179" fontId="48" fillId="0" borderId="13" xfId="33" quotePrefix="1" applyNumberFormat="1" applyFont="1" applyFill="1" applyBorder="1" applyAlignment="1">
      <alignment horizontal="center" vertical="center" wrapText="1"/>
    </xf>
    <xf numFmtId="179" fontId="48" fillId="0" borderId="10" xfId="33" quotePrefix="1" applyNumberFormat="1" applyFont="1" applyFill="1" applyBorder="1" applyAlignment="1">
      <alignment horizontal="center" vertical="center" wrapText="1"/>
    </xf>
    <xf numFmtId="195" fontId="48" fillId="0" borderId="13" xfId="33" applyNumberFormat="1" applyFont="1" applyFill="1" applyBorder="1" applyAlignment="1">
      <alignment horizontal="center" vertical="center" wrapText="1"/>
    </xf>
    <xf numFmtId="176" fontId="48" fillId="0" borderId="17" xfId="33" applyNumberFormat="1" applyFont="1" applyFill="1" applyBorder="1" applyAlignment="1">
      <alignment horizontal="center" vertical="center" wrapText="1"/>
    </xf>
    <xf numFmtId="0" fontId="48" fillId="0" borderId="16" xfId="46" applyFont="1" applyFill="1" applyBorder="1" applyAlignment="1">
      <alignment horizontal="center" vertical="center" wrapText="1"/>
    </xf>
    <xf numFmtId="0" fontId="48" fillId="0" borderId="10" xfId="46" applyNumberFormat="1" applyFont="1" applyFill="1" applyBorder="1" applyAlignment="1">
      <alignment horizontal="center" vertical="center"/>
    </xf>
    <xf numFmtId="0" fontId="67" fillId="0" borderId="16" xfId="46" applyFont="1" applyFill="1" applyBorder="1"/>
    <xf numFmtId="0" fontId="48" fillId="0" borderId="16" xfId="33" applyNumberFormat="1" applyFont="1" applyFill="1" applyBorder="1" applyAlignment="1">
      <alignment vertical="center" wrapText="1"/>
    </xf>
    <xf numFmtId="176" fontId="48" fillId="0" borderId="13" xfId="33" applyNumberFormat="1" applyFont="1" applyFill="1" applyBorder="1" applyAlignment="1">
      <alignment horizontal="center" vertical="center" wrapText="1"/>
    </xf>
    <xf numFmtId="0" fontId="48" fillId="0" borderId="13" xfId="46" applyFont="1" applyFill="1" applyBorder="1" applyAlignment="1">
      <alignment horizontal="center" vertical="center" wrapText="1"/>
    </xf>
    <xf numFmtId="41" fontId="48" fillId="0" borderId="10" xfId="33" applyFont="1" applyFill="1" applyBorder="1" applyAlignment="1">
      <alignment horizontal="center" vertical="center" shrinkToFit="1"/>
    </xf>
    <xf numFmtId="41" fontId="48" fillId="0" borderId="11" xfId="33" quotePrefix="1" applyFont="1" applyFill="1" applyBorder="1" applyAlignment="1">
      <alignment horizontal="center" vertical="center" wrapText="1"/>
    </xf>
    <xf numFmtId="41" fontId="68" fillId="0" borderId="10" xfId="33" applyFont="1" applyFill="1" applyBorder="1" applyAlignment="1">
      <alignment horizontal="center" vertical="center" wrapText="1"/>
    </xf>
    <xf numFmtId="191" fontId="48" fillId="0" borderId="0" xfId="46" applyNumberFormat="1" applyFont="1" applyFill="1" applyAlignment="1">
      <alignment wrapText="1"/>
    </xf>
    <xf numFmtId="0" fontId="64" fillId="0" borderId="0" xfId="46" applyFont="1" applyFill="1" applyBorder="1" applyAlignment="1">
      <alignment wrapText="1"/>
    </xf>
    <xf numFmtId="41" fontId="66" fillId="27" borderId="10" xfId="33" applyFont="1" applyFill="1" applyBorder="1" applyAlignment="1">
      <alignment horizontal="center" vertical="center" wrapText="1"/>
    </xf>
    <xf numFmtId="0" fontId="66" fillId="27" borderId="10" xfId="46" applyFont="1" applyFill="1" applyBorder="1" applyAlignment="1">
      <alignment horizontal="center" vertical="center" wrapText="1"/>
    </xf>
    <xf numFmtId="41" fontId="48" fillId="0" borderId="0" xfId="33" applyFont="1" applyFill="1" applyBorder="1" applyAlignment="1">
      <alignment horizontal="center" vertical="center" wrapText="1"/>
    </xf>
    <xf numFmtId="41" fontId="48" fillId="0" borderId="0" xfId="33" quotePrefix="1" applyFont="1" applyFill="1" applyBorder="1" applyAlignment="1">
      <alignment horizontal="center" vertical="center" wrapText="1"/>
    </xf>
    <xf numFmtId="41" fontId="59" fillId="0" borderId="10" xfId="55" applyNumberFormat="1" applyFont="1" applyFill="1" applyBorder="1" applyAlignment="1" applyProtection="1">
      <alignment horizontal="center" vertical="center" wrapText="1"/>
    </xf>
    <xf numFmtId="179" fontId="48" fillId="0" borderId="0" xfId="33" quotePrefix="1" applyNumberFormat="1" applyFont="1" applyFill="1" applyBorder="1" applyAlignment="1">
      <alignment horizontal="center" vertical="center" wrapText="1"/>
    </xf>
    <xf numFmtId="0" fontId="55" fillId="0" borderId="16" xfId="46" applyFont="1" applyFill="1" applyBorder="1" applyAlignment="1">
      <alignment horizontal="center" wrapText="1"/>
    </xf>
    <xf numFmtId="0" fontId="48" fillId="0" borderId="0" xfId="46" applyFont="1" applyFill="1" applyBorder="1" applyAlignment="1">
      <alignment wrapText="1"/>
    </xf>
    <xf numFmtId="0" fontId="48" fillId="0" borderId="20" xfId="46" applyFont="1" applyFill="1" applyBorder="1" applyAlignment="1">
      <alignment wrapText="1"/>
    </xf>
    <xf numFmtId="0" fontId="55" fillId="0" borderId="13" xfId="46" applyFont="1" applyFill="1" applyBorder="1" applyAlignment="1">
      <alignment horizontal="center" wrapText="1"/>
    </xf>
    <xf numFmtId="191" fontId="64" fillId="0" borderId="0" xfId="46" applyNumberFormat="1" applyFont="1" applyFill="1" applyBorder="1" applyAlignment="1">
      <alignment wrapText="1"/>
    </xf>
    <xf numFmtId="180" fontId="64" fillId="0" borderId="0" xfId="46" applyNumberFormat="1" applyFont="1" applyFill="1" applyBorder="1" applyAlignment="1">
      <alignment horizontal="center" wrapText="1"/>
    </xf>
    <xf numFmtId="0" fontId="67" fillId="0" borderId="0" xfId="46" applyNumberFormat="1" applyFont="1" applyFill="1" applyAlignment="1">
      <alignment horizontal="center" vertical="center"/>
    </xf>
    <xf numFmtId="0" fontId="67" fillId="0" borderId="0" xfId="46" applyFont="1" applyFill="1"/>
    <xf numFmtId="0" fontId="67" fillId="0" borderId="0" xfId="46" applyNumberFormat="1" applyFont="1" applyFill="1"/>
    <xf numFmtId="180" fontId="48" fillId="0" borderId="0" xfId="46" applyNumberFormat="1" applyFont="1" applyFill="1" applyAlignment="1">
      <alignment horizontal="center" vertical="center"/>
    </xf>
    <xf numFmtId="180" fontId="48" fillId="0" borderId="0" xfId="46" applyNumberFormat="1" applyFont="1" applyFill="1"/>
    <xf numFmtId="0" fontId="48" fillId="0" borderId="0" xfId="46" applyFont="1" applyFill="1"/>
    <xf numFmtId="0" fontId="48" fillId="0" borderId="0" xfId="46" applyNumberFormat="1" applyFont="1" applyFill="1"/>
    <xf numFmtId="177" fontId="48" fillId="0" borderId="0" xfId="46" applyNumberFormat="1" applyFont="1" applyFill="1"/>
    <xf numFmtId="0" fontId="51" fillId="28" borderId="10" xfId="33" applyNumberFormat="1" applyFont="1" applyFill="1" applyBorder="1" applyAlignment="1">
      <alignment horizontal="center" vertical="center" wrapText="1"/>
    </xf>
    <xf numFmtId="191" fontId="48" fillId="0" borderId="10" xfId="46" applyNumberFormat="1" applyFont="1" applyFill="1" applyBorder="1" applyAlignment="1">
      <alignment horizontal="center" vertical="center"/>
    </xf>
    <xf numFmtId="180" fontId="48" fillId="0" borderId="10" xfId="46" applyNumberFormat="1" applyFont="1" applyFill="1" applyBorder="1" applyAlignment="1">
      <alignment horizontal="center" vertical="center"/>
    </xf>
    <xf numFmtId="0" fontId="48" fillId="0" borderId="10" xfId="46" applyFont="1" applyFill="1" applyBorder="1" applyAlignment="1">
      <alignment horizontal="center" vertical="center"/>
    </xf>
    <xf numFmtId="177" fontId="48" fillId="0" borderId="10" xfId="46" applyNumberFormat="1" applyFont="1" applyFill="1" applyBorder="1" applyAlignment="1">
      <alignment horizontal="center" vertical="center"/>
    </xf>
    <xf numFmtId="38" fontId="48" fillId="0" borderId="10" xfId="46" applyNumberFormat="1" applyFont="1" applyFill="1" applyBorder="1" applyAlignment="1">
      <alignment horizontal="center" vertical="center"/>
    </xf>
    <xf numFmtId="0" fontId="48" fillId="0" borderId="13" xfId="46" applyNumberFormat="1" applyFont="1" applyFill="1" applyBorder="1" applyAlignment="1">
      <alignment horizontal="center" vertical="center"/>
    </xf>
    <xf numFmtId="191" fontId="48" fillId="0" borderId="13" xfId="46" applyNumberFormat="1" applyFont="1" applyFill="1" applyBorder="1" applyAlignment="1">
      <alignment horizontal="center" vertical="center"/>
    </xf>
    <xf numFmtId="180" fontId="48" fillId="0" borderId="13" xfId="46" applyNumberFormat="1" applyFont="1" applyFill="1" applyBorder="1" applyAlignment="1">
      <alignment horizontal="center" vertical="center"/>
    </xf>
    <xf numFmtId="190" fontId="48" fillId="0" borderId="10" xfId="33" applyNumberFormat="1" applyFont="1" applyFill="1" applyBorder="1" applyAlignment="1">
      <alignment horizontal="center" vertical="center" wrapText="1"/>
    </xf>
    <xf numFmtId="0" fontId="67" fillId="0" borderId="16" xfId="46" applyNumberFormat="1" applyFont="1" applyFill="1" applyBorder="1"/>
    <xf numFmtId="0" fontId="48" fillId="0" borderId="16" xfId="46" applyNumberFormat="1" applyFont="1" applyFill="1" applyBorder="1"/>
    <xf numFmtId="0" fontId="48" fillId="0" borderId="10" xfId="46" applyNumberFormat="1" applyFont="1" applyFill="1" applyBorder="1" applyAlignment="1">
      <alignment horizontal="center" vertical="center" wrapText="1" shrinkToFit="1"/>
    </xf>
    <xf numFmtId="180" fontId="48" fillId="0" borderId="10" xfId="33" applyNumberFormat="1" applyFont="1" applyFill="1" applyBorder="1" applyAlignment="1">
      <alignment horizontal="center" vertical="center"/>
    </xf>
    <xf numFmtId="0" fontId="68" fillId="0" borderId="10" xfId="46" applyNumberFormat="1" applyFont="1" applyFill="1" applyBorder="1" applyAlignment="1">
      <alignment horizontal="center" vertical="center" wrapText="1"/>
    </xf>
    <xf numFmtId="41" fontId="48" fillId="0" borderId="10" xfId="33" applyFont="1" applyFill="1" applyBorder="1" applyAlignment="1">
      <alignment horizontal="center" vertical="center"/>
    </xf>
    <xf numFmtId="0" fontId="48" fillId="0" borderId="21" xfId="46" applyNumberFormat="1" applyFont="1" applyFill="1" applyBorder="1" applyAlignment="1">
      <alignment horizontal="center" vertical="center"/>
    </xf>
    <xf numFmtId="191" fontId="48" fillId="0" borderId="13" xfId="46" applyNumberFormat="1" applyFont="1" applyFill="1" applyBorder="1" applyAlignment="1">
      <alignment horizontal="center" vertical="center" wrapText="1"/>
    </xf>
    <xf numFmtId="0" fontId="48" fillId="0" borderId="10" xfId="46" applyFont="1" applyFill="1" applyBorder="1" applyAlignment="1">
      <alignment horizontal="center" wrapText="1" shrinkToFit="1"/>
    </xf>
    <xf numFmtId="0" fontId="54" fillId="0" borderId="10" xfId="46" applyFont="1" applyFill="1" applyBorder="1" applyAlignment="1">
      <alignment horizontal="center" vertical="center" wrapText="1" shrinkToFit="1"/>
    </xf>
    <xf numFmtId="179" fontId="68" fillId="0" borderId="10" xfId="33" applyNumberFormat="1" applyFont="1" applyFill="1" applyBorder="1" applyAlignment="1">
      <alignment horizontal="center" vertical="center" wrapText="1"/>
    </xf>
    <xf numFmtId="0" fontId="48" fillId="0" borderId="16" xfId="46" applyNumberFormat="1" applyFont="1" applyFill="1" applyBorder="1" applyAlignment="1">
      <alignment vertical="center" wrapText="1"/>
    </xf>
    <xf numFmtId="191" fontId="48" fillId="0" borderId="10" xfId="46" applyNumberFormat="1" applyFont="1" applyFill="1" applyBorder="1" applyAlignment="1">
      <alignment horizontal="center" vertical="center" wrapText="1" shrinkToFit="1"/>
    </xf>
    <xf numFmtId="180" fontId="48" fillId="0" borderId="19" xfId="33" applyNumberFormat="1" applyFont="1" applyFill="1" applyBorder="1" applyAlignment="1">
      <alignment horizontal="center" vertical="center" wrapText="1"/>
    </xf>
    <xf numFmtId="0" fontId="48" fillId="0" borderId="10" xfId="33" applyNumberFormat="1" applyFont="1" applyFill="1" applyBorder="1" applyAlignment="1" applyProtection="1">
      <alignment horizontal="center" vertical="center" wrapText="1"/>
      <protection locked="0"/>
    </xf>
    <xf numFmtId="180" fontId="48" fillId="0" borderId="10" xfId="46" applyNumberFormat="1" applyFont="1" applyFill="1" applyBorder="1" applyAlignment="1">
      <alignment vertical="center"/>
    </xf>
    <xf numFmtId="0" fontId="48" fillId="0" borderId="10" xfId="46" applyNumberFormat="1" applyFont="1" applyFill="1" applyBorder="1" applyAlignment="1">
      <alignment vertical="center"/>
    </xf>
    <xf numFmtId="0" fontId="48" fillId="0" borderId="10" xfId="46" applyFont="1" applyFill="1" applyBorder="1" applyAlignment="1">
      <alignment vertical="center"/>
    </xf>
    <xf numFmtId="177" fontId="48" fillId="0" borderId="10" xfId="33" applyNumberFormat="1" applyFont="1" applyFill="1" applyBorder="1" applyAlignment="1" applyProtection="1">
      <alignment horizontal="center" vertical="center" wrapText="1"/>
      <protection locked="0"/>
    </xf>
    <xf numFmtId="0" fontId="67" fillId="0" borderId="13" xfId="46" applyNumberFormat="1" applyFont="1" applyFill="1" applyBorder="1"/>
    <xf numFmtId="177" fontId="67" fillId="0" borderId="0" xfId="46" applyNumberFormat="1" applyFont="1" applyFill="1"/>
    <xf numFmtId="0" fontId="48" fillId="0" borderId="0" xfId="46" applyNumberFormat="1" applyFont="1" applyFill="1" applyBorder="1" applyAlignment="1">
      <alignment wrapText="1"/>
    </xf>
    <xf numFmtId="180" fontId="48" fillId="0" borderId="0" xfId="46" applyNumberFormat="1" applyFont="1" applyFill="1" applyBorder="1" applyAlignment="1">
      <alignment wrapText="1"/>
    </xf>
    <xf numFmtId="0" fontId="51" fillId="28" borderId="10" xfId="46" applyNumberFormat="1" applyFont="1" applyFill="1" applyBorder="1" applyAlignment="1">
      <alignment horizontal="center" vertical="center" wrapText="1"/>
    </xf>
    <xf numFmtId="0" fontId="69" fillId="28" borderId="10" xfId="33" applyNumberFormat="1" applyFont="1" applyFill="1" applyBorder="1" applyAlignment="1">
      <alignment horizontal="center" vertical="center" wrapText="1"/>
    </xf>
    <xf numFmtId="0" fontId="48" fillId="0" borderId="0" xfId="33" applyNumberFormat="1" applyFont="1" applyFill="1" applyBorder="1" applyAlignment="1">
      <alignment horizontal="center" vertical="center" wrapText="1"/>
    </xf>
    <xf numFmtId="0" fontId="48" fillId="0" borderId="0" xfId="33" quotePrefix="1" applyNumberFormat="1" applyFont="1" applyFill="1" applyBorder="1" applyAlignment="1">
      <alignment horizontal="center" vertical="center" wrapText="1"/>
    </xf>
    <xf numFmtId="0" fontId="48" fillId="0" borderId="0" xfId="46" applyNumberFormat="1" applyFont="1" applyFill="1" applyBorder="1" applyAlignment="1">
      <alignment horizontal="center" vertical="center" wrapText="1"/>
    </xf>
    <xf numFmtId="192" fontId="48" fillId="0" borderId="10" xfId="33" applyNumberFormat="1" applyFont="1" applyFill="1" applyBorder="1" applyAlignment="1">
      <alignment horizontal="center" vertical="center" wrapText="1"/>
    </xf>
    <xf numFmtId="0" fontId="48" fillId="0" borderId="10" xfId="49" applyNumberFormat="1" applyFont="1" applyFill="1" applyBorder="1" applyAlignment="1">
      <alignment horizontal="center" vertical="center" wrapText="1"/>
    </xf>
    <xf numFmtId="180" fontId="48" fillId="0" borderId="10" xfId="49" applyNumberFormat="1" applyFont="1" applyFill="1" applyBorder="1" applyAlignment="1">
      <alignment horizontal="center" vertical="center" wrapText="1"/>
    </xf>
    <xf numFmtId="0" fontId="49" fillId="0" borderId="10" xfId="54" applyNumberFormat="1" applyFont="1" applyFill="1" applyBorder="1" applyAlignment="1" applyProtection="1">
      <alignment horizontal="center" vertical="center" wrapText="1" shrinkToFit="1"/>
    </xf>
    <xf numFmtId="0" fontId="48" fillId="0" borderId="33" xfId="49" applyNumberFormat="1" applyFont="1" applyFill="1" applyBorder="1" applyAlignment="1">
      <alignment horizontal="center" vertical="center" wrapText="1"/>
    </xf>
    <xf numFmtId="0" fontId="48" fillId="0" borderId="33" xfId="33" applyNumberFormat="1" applyFont="1" applyFill="1" applyBorder="1" applyAlignment="1">
      <alignment horizontal="center" vertical="center" wrapText="1"/>
    </xf>
    <xf numFmtId="180" fontId="48" fillId="0" borderId="33" xfId="49" applyNumberFormat="1" applyFont="1" applyFill="1" applyBorder="1" applyAlignment="1">
      <alignment horizontal="center" vertical="center" wrapText="1"/>
    </xf>
    <xf numFmtId="0" fontId="48" fillId="0" borderId="10" xfId="9" applyNumberFormat="1" applyFont="1" applyFill="1" applyBorder="1" applyAlignment="1" applyProtection="1">
      <alignment horizontal="center" vertical="center" wrapText="1"/>
    </xf>
    <xf numFmtId="0" fontId="48" fillId="0" borderId="10" xfId="7" applyNumberFormat="1" applyFont="1" applyFill="1" applyBorder="1" applyAlignment="1" applyProtection="1">
      <alignment horizontal="center" vertical="center" wrapText="1"/>
    </xf>
    <xf numFmtId="180" fontId="48" fillId="0" borderId="10" xfId="7" applyNumberFormat="1" applyFont="1" applyFill="1" applyBorder="1" applyAlignment="1" applyProtection="1">
      <alignment horizontal="center" vertical="center" wrapText="1"/>
    </xf>
    <xf numFmtId="180" fontId="48" fillId="0" borderId="10" xfId="9" applyNumberFormat="1" applyFont="1" applyFill="1" applyBorder="1" applyAlignment="1" applyProtection="1">
      <alignment horizontal="center" vertical="center" wrapText="1"/>
    </xf>
    <xf numFmtId="3" fontId="48" fillId="0" borderId="10" xfId="0" applyNumberFormat="1" applyFont="1" applyFill="1" applyBorder="1" applyAlignment="1">
      <alignment horizontal="center" vertical="center"/>
    </xf>
    <xf numFmtId="0" fontId="67" fillId="0" borderId="10" xfId="55" applyNumberFormat="1" applyFont="1" applyFill="1" applyBorder="1" applyAlignment="1" applyProtection="1">
      <alignment horizontal="center" vertical="center" wrapText="1"/>
    </xf>
    <xf numFmtId="0" fontId="48" fillId="0" borderId="16" xfId="33" applyNumberFormat="1" applyFont="1" applyFill="1" applyBorder="1" applyAlignment="1" applyProtection="1">
      <alignment horizontal="center" vertical="center" wrapText="1"/>
    </xf>
    <xf numFmtId="0" fontId="67" fillId="0" borderId="10" xfId="0" applyNumberFormat="1" applyFont="1" applyFill="1" applyBorder="1" applyAlignment="1" applyProtection="1">
      <alignment horizontal="center" vertical="center" wrapText="1"/>
    </xf>
    <xf numFmtId="0" fontId="49" fillId="0" borderId="10" xfId="0" applyNumberFormat="1" applyFont="1" applyFill="1" applyBorder="1" applyAlignment="1" applyProtection="1">
      <alignment horizontal="center" vertical="center" wrapText="1"/>
    </xf>
    <xf numFmtId="0" fontId="48" fillId="0" borderId="16" xfId="46" applyNumberFormat="1" applyFont="1" applyFill="1" applyBorder="1" applyAlignment="1" applyProtection="1">
      <alignment wrapText="1"/>
    </xf>
    <xf numFmtId="180" fontId="49" fillId="0" borderId="10" xfId="0" applyNumberFormat="1" applyFont="1" applyFill="1" applyBorder="1" applyAlignment="1" applyProtection="1">
      <alignment horizontal="center" vertical="center" wrapText="1"/>
    </xf>
    <xf numFmtId="0" fontId="48" fillId="0" borderId="11" xfId="33" applyNumberFormat="1" applyFont="1" applyFill="1" applyBorder="1" applyAlignment="1">
      <alignment horizontal="center" vertical="center" wrapText="1"/>
    </xf>
    <xf numFmtId="0" fontId="48" fillId="0" borderId="10" xfId="46" applyNumberFormat="1" applyFont="1" applyFill="1" applyBorder="1" applyAlignment="1">
      <alignment horizontal="center" vertical="center" shrinkToFit="1"/>
    </xf>
    <xf numFmtId="0" fontId="48" fillId="0" borderId="16" xfId="33" applyNumberFormat="1" applyFont="1" applyFill="1" applyBorder="1" applyAlignment="1">
      <alignment horizontal="center" vertical="top" wrapText="1"/>
    </xf>
    <xf numFmtId="0" fontId="48" fillId="0" borderId="13" xfId="33" applyNumberFormat="1" applyFont="1" applyFill="1" applyBorder="1" applyAlignment="1">
      <alignment horizontal="center" vertical="top" wrapText="1"/>
    </xf>
    <xf numFmtId="3" fontId="48" fillId="0" borderId="16" xfId="0" applyNumberFormat="1" applyFont="1" applyFill="1" applyBorder="1" applyAlignment="1">
      <alignment horizontal="center" vertical="center"/>
    </xf>
    <xf numFmtId="0" fontId="48" fillId="0" borderId="17" xfId="33" applyNumberFormat="1" applyFont="1" applyFill="1" applyBorder="1" applyAlignment="1">
      <alignment horizontal="center" vertical="center" shrinkToFit="1"/>
    </xf>
    <xf numFmtId="0" fontId="48" fillId="0" borderId="10" xfId="33" applyNumberFormat="1" applyFont="1" applyFill="1" applyBorder="1" applyAlignment="1">
      <alignment horizontal="center" vertical="center" shrinkToFit="1"/>
    </xf>
    <xf numFmtId="0" fontId="49" fillId="0" borderId="10" xfId="54" applyNumberFormat="1" applyFont="1" applyFill="1" applyBorder="1" applyAlignment="1" applyProtection="1">
      <alignment horizontal="center" vertical="center" shrinkToFit="1"/>
    </xf>
    <xf numFmtId="0" fontId="49" fillId="0" borderId="13" xfId="54" applyNumberFormat="1" applyFont="1" applyFill="1" applyBorder="1" applyAlignment="1" applyProtection="1">
      <alignment horizontal="center" vertical="center" wrapText="1" shrinkToFit="1"/>
    </xf>
    <xf numFmtId="41" fontId="48" fillId="0" borderId="13" xfId="33" applyNumberFormat="1" applyFont="1" applyFill="1" applyBorder="1" applyAlignment="1">
      <alignment vertical="center" wrapText="1"/>
    </xf>
    <xf numFmtId="180" fontId="68" fillId="0" borderId="13" xfId="33" applyNumberFormat="1" applyFont="1" applyFill="1" applyBorder="1" applyAlignment="1">
      <alignment horizontal="center" vertical="center" wrapText="1"/>
    </xf>
    <xf numFmtId="0" fontId="49" fillId="0" borderId="13" xfId="54" applyNumberFormat="1" applyFont="1" applyFill="1" applyBorder="1" applyAlignment="1" applyProtection="1">
      <alignment horizontal="center" vertical="center" wrapText="1"/>
    </xf>
    <xf numFmtId="196" fontId="48" fillId="0" borderId="10" xfId="33" applyNumberFormat="1" applyFont="1" applyFill="1" applyBorder="1" applyAlignment="1">
      <alignment horizontal="center" vertical="center" wrapText="1"/>
    </xf>
    <xf numFmtId="196" fontId="54" fillId="0" borderId="10" xfId="33" applyNumberFormat="1" applyFont="1" applyFill="1" applyBorder="1" applyAlignment="1">
      <alignment horizontal="center" vertical="center" wrapText="1"/>
    </xf>
    <xf numFmtId="179" fontId="48" fillId="0" borderId="10" xfId="33" applyNumberFormat="1" applyFont="1" applyFill="1" applyBorder="1" applyAlignment="1">
      <alignment horizontal="center" vertical="center" shrinkToFit="1"/>
    </xf>
    <xf numFmtId="3" fontId="48" fillId="0" borderId="16" xfId="46" applyNumberFormat="1" applyFont="1" applyFill="1" applyBorder="1" applyAlignment="1">
      <alignment wrapText="1"/>
    </xf>
    <xf numFmtId="176" fontId="73" fillId="0" borderId="10" xfId="0" applyNumberFormat="1" applyFont="1" applyFill="1" applyBorder="1" applyAlignment="1">
      <alignment horizontal="center" vertical="center" shrinkToFit="1"/>
    </xf>
    <xf numFmtId="180" fontId="74" fillId="0" borderId="10" xfId="46" applyNumberFormat="1" applyFont="1" applyFill="1" applyBorder="1" applyAlignment="1">
      <alignment horizontal="center" vertical="center" wrapText="1"/>
    </xf>
    <xf numFmtId="180" fontId="48" fillId="0" borderId="10" xfId="33" applyNumberFormat="1" applyFont="1" applyFill="1" applyBorder="1" applyAlignment="1">
      <alignment vertical="center" wrapText="1"/>
    </xf>
    <xf numFmtId="0" fontId="48" fillId="0" borderId="13" xfId="46" applyNumberFormat="1" applyFont="1" applyFill="1" applyBorder="1" applyAlignment="1">
      <alignment wrapText="1"/>
    </xf>
    <xf numFmtId="180" fontId="55" fillId="0" borderId="0" xfId="46" applyNumberFormat="1" applyFont="1" applyFill="1" applyBorder="1" applyAlignment="1">
      <alignment wrapText="1"/>
    </xf>
    <xf numFmtId="41" fontId="48" fillId="0" borderId="12" xfId="33" applyFont="1" applyFill="1" applyBorder="1" applyAlignment="1">
      <alignment horizontal="center" vertical="center" wrapText="1"/>
    </xf>
    <xf numFmtId="0" fontId="48" fillId="0" borderId="12" xfId="33" quotePrefix="1" applyNumberFormat="1" applyFont="1" applyFill="1" applyBorder="1" applyAlignment="1">
      <alignment horizontal="center" vertical="center" wrapText="1"/>
    </xf>
    <xf numFmtId="41" fontId="48" fillId="0" borderId="10" xfId="33" applyFont="1" applyFill="1" applyBorder="1" applyAlignment="1">
      <alignment horizontal="center" vertical="center" wrapText="1" shrinkToFit="1"/>
    </xf>
    <xf numFmtId="180" fontId="48" fillId="0" borderId="10" xfId="33" quotePrefix="1" applyNumberFormat="1" applyFont="1" applyFill="1" applyBorder="1" applyAlignment="1">
      <alignment horizontal="center" vertical="center" wrapText="1"/>
    </xf>
    <xf numFmtId="180" fontId="48" fillId="0" borderId="10" xfId="46" quotePrefix="1" applyNumberFormat="1" applyFont="1" applyFill="1" applyBorder="1" applyAlignment="1">
      <alignment horizontal="center" vertical="center" wrapText="1"/>
    </xf>
    <xf numFmtId="0" fontId="48" fillId="0" borderId="10" xfId="33" applyNumberFormat="1" applyFont="1" applyFill="1" applyBorder="1" applyAlignment="1">
      <alignment horizontal="center" vertical="center"/>
    </xf>
    <xf numFmtId="182" fontId="48" fillId="0" borderId="10" xfId="33" applyNumberFormat="1" applyFont="1" applyFill="1" applyBorder="1" applyAlignment="1">
      <alignment horizontal="center" vertical="center" wrapText="1"/>
    </xf>
    <xf numFmtId="187" fontId="48" fillId="0" borderId="10" xfId="33" applyNumberFormat="1" applyFont="1" applyFill="1" applyBorder="1" applyAlignment="1">
      <alignment horizontal="center" vertical="center" wrapText="1"/>
    </xf>
    <xf numFmtId="181" fontId="48" fillId="0" borderId="10" xfId="33" applyNumberFormat="1" applyFont="1" applyFill="1" applyBorder="1" applyAlignment="1">
      <alignment horizontal="center" vertical="center" wrapText="1"/>
    </xf>
    <xf numFmtId="0" fontId="54" fillId="0" borderId="10" xfId="33" applyNumberFormat="1" applyFont="1" applyFill="1" applyBorder="1" applyAlignment="1">
      <alignment horizontal="center" vertical="center" wrapText="1" shrinkToFit="1"/>
    </xf>
    <xf numFmtId="41" fontId="48" fillId="0" borderId="10" xfId="33" applyFont="1" applyFill="1" applyBorder="1" applyAlignment="1">
      <alignment horizontal="right" vertical="center" wrapText="1"/>
    </xf>
    <xf numFmtId="0" fontId="48" fillId="0" borderId="16" xfId="46" applyFont="1" applyFill="1" applyBorder="1" applyAlignment="1">
      <alignment wrapText="1"/>
    </xf>
    <xf numFmtId="0" fontId="48" fillId="0" borderId="10" xfId="46" applyFont="1" applyFill="1" applyBorder="1" applyAlignment="1">
      <alignment vertical="center" wrapText="1"/>
    </xf>
    <xf numFmtId="186" fontId="48" fillId="0" borderId="10" xfId="46" applyNumberFormat="1" applyFont="1" applyFill="1" applyBorder="1" applyAlignment="1">
      <alignment horizontal="center" vertical="center" wrapText="1"/>
    </xf>
    <xf numFmtId="180" fontId="71" fillId="0" borderId="10" xfId="33" applyNumberFormat="1" applyFont="1" applyFill="1" applyBorder="1" applyAlignment="1">
      <alignment horizontal="center" vertical="center" wrapText="1"/>
    </xf>
    <xf numFmtId="41" fontId="48" fillId="0" borderId="13" xfId="33" applyFont="1" applyFill="1" applyBorder="1" applyAlignment="1">
      <alignment horizontal="right" vertical="center" wrapText="1"/>
    </xf>
    <xf numFmtId="180" fontId="48" fillId="0" borderId="10" xfId="33" applyNumberFormat="1" applyFont="1" applyFill="1" applyBorder="1" applyAlignment="1">
      <alignment horizontal="right" vertical="center" wrapText="1"/>
    </xf>
    <xf numFmtId="41" fontId="48" fillId="0" borderId="10" xfId="33" applyNumberFormat="1" applyFont="1" applyFill="1" applyBorder="1" applyAlignment="1">
      <alignment horizontal="right" vertical="center" wrapText="1"/>
    </xf>
    <xf numFmtId="176" fontId="48" fillId="0" borderId="12" xfId="33" applyNumberFormat="1" applyFont="1" applyFill="1" applyBorder="1" applyAlignment="1">
      <alignment horizontal="center" vertical="center" wrapText="1"/>
    </xf>
    <xf numFmtId="0" fontId="48" fillId="0" borderId="10" xfId="46" applyFont="1" applyFill="1" applyBorder="1" applyAlignment="1">
      <alignment horizontal="center" wrapText="1"/>
    </xf>
    <xf numFmtId="182" fontId="48" fillId="0" borderId="10" xfId="33" applyNumberFormat="1" applyFont="1" applyFill="1" applyBorder="1" applyAlignment="1">
      <alignment horizontal="right" vertical="center" wrapText="1"/>
    </xf>
    <xf numFmtId="13" fontId="48" fillId="0" borderId="10" xfId="33" applyNumberFormat="1" applyFont="1" applyFill="1" applyBorder="1" applyAlignment="1">
      <alignment horizontal="center" vertical="center" wrapText="1"/>
    </xf>
    <xf numFmtId="41" fontId="48" fillId="0" borderId="14" xfId="33" quotePrefix="1" applyFont="1" applyFill="1" applyBorder="1" applyAlignment="1">
      <alignment horizontal="right" vertical="center" wrapText="1"/>
    </xf>
    <xf numFmtId="41" fontId="48" fillId="0" borderId="12" xfId="33" quotePrefix="1" applyFont="1" applyFill="1" applyBorder="1" applyAlignment="1">
      <alignment horizontal="right" vertical="center" wrapText="1"/>
    </xf>
    <xf numFmtId="0" fontId="48" fillId="0" borderId="10" xfId="33" applyNumberFormat="1" applyFont="1" applyFill="1" applyBorder="1" applyAlignment="1">
      <alignment horizontal="right" vertical="center" wrapText="1"/>
    </xf>
    <xf numFmtId="0" fontId="48" fillId="0" borderId="17" xfId="46" applyFont="1" applyFill="1" applyBorder="1" applyAlignment="1">
      <alignment wrapText="1"/>
    </xf>
    <xf numFmtId="177" fontId="48" fillId="0" borderId="0" xfId="46" applyNumberFormat="1" applyFont="1" applyFill="1" applyAlignment="1">
      <alignment horizontal="center" wrapText="1"/>
    </xf>
    <xf numFmtId="0" fontId="48" fillId="0" borderId="0" xfId="46" applyFont="1" applyFill="1" applyAlignment="1">
      <alignment horizontal="right" wrapText="1"/>
    </xf>
    <xf numFmtId="41" fontId="48" fillId="0" borderId="10" xfId="33" applyFont="1" applyFill="1" applyBorder="1" applyAlignment="1">
      <alignment horizontal="right" vertical="center" shrinkToFit="1"/>
    </xf>
    <xf numFmtId="0" fontId="48" fillId="0" borderId="10" xfId="46" applyFont="1" applyFill="1" applyBorder="1" applyAlignment="1">
      <alignment horizontal="right" vertical="center" wrapText="1"/>
    </xf>
    <xf numFmtId="176" fontId="48" fillId="0" borderId="10" xfId="0" applyNumberFormat="1" applyFont="1" applyFill="1" applyBorder="1" applyAlignment="1">
      <alignment horizontal="center" vertical="center" wrapText="1"/>
    </xf>
    <xf numFmtId="41" fontId="73" fillId="0" borderId="10" xfId="33" applyFont="1" applyFill="1" applyBorder="1" applyAlignment="1">
      <alignment horizontal="right" vertical="center" wrapText="1"/>
    </xf>
    <xf numFmtId="0" fontId="48" fillId="0" borderId="16" xfId="46" applyNumberFormat="1" applyFont="1" applyFill="1" applyBorder="1" applyAlignment="1">
      <alignment horizontal="center" wrapText="1"/>
    </xf>
    <xf numFmtId="179" fontId="74" fillId="0" borderId="10" xfId="33" applyNumberFormat="1" applyFont="1" applyFill="1" applyBorder="1" applyAlignment="1">
      <alignment horizontal="center" vertical="center" wrapText="1"/>
    </xf>
    <xf numFmtId="41" fontId="74" fillId="0" borderId="10" xfId="33" applyFont="1" applyFill="1" applyBorder="1" applyAlignment="1">
      <alignment horizontal="center" vertical="center" wrapText="1"/>
    </xf>
    <xf numFmtId="176" fontId="48" fillId="0" borderId="10" xfId="33" applyNumberFormat="1" applyFont="1" applyFill="1" applyBorder="1" applyAlignment="1">
      <alignment horizontal="right" vertical="center" wrapText="1"/>
    </xf>
    <xf numFmtId="41" fontId="52" fillId="0" borderId="10" xfId="33" applyFont="1" applyFill="1" applyBorder="1" applyAlignment="1">
      <alignment horizontal="center" vertical="center" wrapText="1"/>
    </xf>
    <xf numFmtId="195" fontId="48" fillId="0" borderId="10" xfId="33" applyNumberFormat="1" applyFont="1" applyFill="1" applyBorder="1" applyAlignment="1">
      <alignment horizontal="right" vertical="center" wrapText="1"/>
    </xf>
    <xf numFmtId="41" fontId="71" fillId="0" borderId="10" xfId="33" applyFont="1" applyFill="1" applyBorder="1" applyAlignment="1">
      <alignment horizontal="center" vertical="center" wrapText="1"/>
    </xf>
    <xf numFmtId="0" fontId="71" fillId="0" borderId="10" xfId="33" applyNumberFormat="1" applyFont="1" applyFill="1" applyBorder="1" applyAlignment="1">
      <alignment horizontal="center" vertical="center" wrapText="1"/>
    </xf>
    <xf numFmtId="41" fontId="71" fillId="0" borderId="10" xfId="33" applyFont="1" applyFill="1" applyBorder="1" applyAlignment="1">
      <alignment horizontal="right" vertical="center" wrapText="1"/>
    </xf>
    <xf numFmtId="180" fontId="48" fillId="0" borderId="10" xfId="33" applyNumberFormat="1" applyFont="1" applyFill="1" applyBorder="1" applyAlignment="1">
      <alignment horizontal="right" vertical="center" shrinkToFit="1"/>
    </xf>
    <xf numFmtId="0" fontId="48" fillId="0" borderId="16" xfId="0" applyNumberFormat="1" applyFont="1" applyFill="1" applyBorder="1" applyAlignment="1">
      <alignment wrapText="1"/>
    </xf>
    <xf numFmtId="0" fontId="48" fillId="0" borderId="10" xfId="33" quotePrefix="1" applyNumberFormat="1" applyFont="1" applyFill="1" applyBorder="1" applyAlignment="1">
      <alignment horizontal="center" vertical="center" shrinkToFit="1"/>
    </xf>
    <xf numFmtId="183" fontId="48" fillId="0" borderId="10" xfId="33" applyNumberFormat="1" applyFont="1" applyFill="1" applyBorder="1" applyAlignment="1">
      <alignment horizontal="center" vertical="center" wrapText="1"/>
    </xf>
    <xf numFmtId="0" fontId="48" fillId="0" borderId="0" xfId="46" applyNumberFormat="1" applyFont="1" applyFill="1" applyAlignment="1">
      <alignment horizontal="center" wrapText="1"/>
    </xf>
    <xf numFmtId="0" fontId="48" fillId="0" borderId="10" xfId="46" applyFont="1" applyFill="1" applyBorder="1" applyAlignment="1">
      <alignment horizontal="center" vertical="center" wrapText="1" shrinkToFit="1"/>
    </xf>
    <xf numFmtId="0" fontId="48" fillId="0" borderId="13" xfId="46" applyFont="1" applyFill="1" applyBorder="1" applyAlignment="1">
      <alignment wrapText="1"/>
    </xf>
    <xf numFmtId="195" fontId="48" fillId="0" borderId="16" xfId="33" applyNumberFormat="1" applyFont="1" applyFill="1" applyBorder="1" applyAlignment="1">
      <alignment horizontal="center" vertical="center" wrapText="1"/>
    </xf>
    <xf numFmtId="177" fontId="48" fillId="0" borderId="0" xfId="46" applyNumberFormat="1" applyFont="1" applyFill="1" applyAlignment="1">
      <alignment wrapText="1"/>
    </xf>
    <xf numFmtId="0" fontId="55" fillId="0" borderId="0" xfId="46" applyNumberFormat="1" applyFont="1" applyFill="1" applyBorder="1" applyAlignment="1">
      <alignment horizontal="center" vertical="center" wrapText="1"/>
    </xf>
    <xf numFmtId="177" fontId="55" fillId="0" borderId="0" xfId="46" applyNumberFormat="1" applyFont="1" applyFill="1" applyBorder="1" applyAlignment="1">
      <alignment horizontal="center" vertical="center" wrapText="1"/>
    </xf>
    <xf numFmtId="180" fontId="55" fillId="0" borderId="0" xfId="46" applyNumberFormat="1" applyFont="1" applyFill="1" applyBorder="1" applyAlignment="1">
      <alignment horizontal="center" vertical="center" wrapText="1"/>
    </xf>
    <xf numFmtId="0" fontId="55" fillId="0" borderId="20" xfId="33" applyNumberFormat="1" applyFont="1" applyFill="1" applyBorder="1" applyAlignment="1">
      <alignment vertical="top" wrapText="1"/>
    </xf>
    <xf numFmtId="0" fontId="55" fillId="0" borderId="20" xfId="33" applyNumberFormat="1" applyFont="1" applyFill="1" applyBorder="1" applyAlignment="1">
      <alignment horizontal="center" vertical="top" wrapText="1"/>
    </xf>
    <xf numFmtId="176" fontId="55" fillId="0" borderId="20" xfId="33" applyNumberFormat="1" applyFont="1" applyFill="1" applyBorder="1" applyAlignment="1">
      <alignment horizontal="center" vertical="top" wrapText="1"/>
    </xf>
    <xf numFmtId="176" fontId="55" fillId="0" borderId="20" xfId="33" applyNumberFormat="1" applyFont="1" applyFill="1" applyBorder="1" applyAlignment="1">
      <alignment vertical="top" wrapText="1"/>
    </xf>
    <xf numFmtId="180" fontId="55" fillId="0" borderId="20" xfId="33" applyNumberFormat="1" applyFont="1" applyFill="1" applyBorder="1" applyAlignment="1">
      <alignment vertical="top" wrapText="1"/>
    </xf>
    <xf numFmtId="0" fontId="55" fillId="0" borderId="10" xfId="33" applyNumberFormat="1" applyFont="1" applyFill="1" applyBorder="1" applyAlignment="1">
      <alignment wrapText="1"/>
    </xf>
    <xf numFmtId="0" fontId="4" fillId="0" borderId="10" xfId="0" applyFont="1" applyFill="1" applyBorder="1" applyAlignment="1">
      <alignment vertical="center" wrapText="1"/>
    </xf>
    <xf numFmtId="0" fontId="48" fillId="0" borderId="17" xfId="33" applyNumberFormat="1" applyFont="1" applyFill="1" applyBorder="1" applyAlignment="1">
      <alignment horizontal="center" vertical="center" wrapText="1"/>
    </xf>
    <xf numFmtId="0" fontId="55" fillId="0" borderId="10" xfId="33" applyNumberFormat="1" applyFont="1" applyFill="1" applyBorder="1" applyAlignment="1">
      <alignment horizontal="center" vertical="center" wrapText="1"/>
    </xf>
    <xf numFmtId="180" fontId="48" fillId="0" borderId="10" xfId="33" applyNumberFormat="1" applyFont="1" applyFill="1" applyBorder="1" applyAlignment="1">
      <alignment horizontal="center" vertical="center" wrapText="1"/>
    </xf>
    <xf numFmtId="41" fontId="48" fillId="0" borderId="10" xfId="33" applyFont="1" applyFill="1" applyBorder="1" applyAlignment="1">
      <alignment horizontal="center" vertical="center" wrapText="1"/>
    </xf>
    <xf numFmtId="0" fontId="48" fillId="0" borderId="10" xfId="33" applyNumberFormat="1" applyFont="1" applyFill="1" applyBorder="1" applyAlignment="1">
      <alignment horizontal="center" vertical="center" wrapText="1"/>
    </xf>
    <xf numFmtId="180" fontId="48" fillId="0" borderId="10" xfId="33" applyNumberFormat="1" applyFont="1" applyFill="1" applyBorder="1" applyAlignment="1" applyProtection="1">
      <alignment horizontal="center" vertical="center" wrapText="1"/>
    </xf>
    <xf numFmtId="180" fontId="55" fillId="0" borderId="13" xfId="46" applyNumberFormat="1" applyFont="1" applyFill="1" applyBorder="1" applyAlignment="1">
      <alignment horizontal="center" wrapText="1"/>
    </xf>
    <xf numFmtId="180" fontId="55" fillId="0" borderId="16" xfId="46" applyNumberFormat="1" applyFont="1" applyFill="1" applyBorder="1" applyAlignment="1">
      <alignment horizontal="center" wrapText="1"/>
    </xf>
    <xf numFmtId="0" fontId="55" fillId="0" borderId="10" xfId="33" applyNumberFormat="1" applyFont="1" applyFill="1" applyBorder="1" applyAlignment="1">
      <alignment horizontal="center" vertical="center" wrapText="1"/>
    </xf>
    <xf numFmtId="180" fontId="48" fillId="0" borderId="10" xfId="33" applyNumberFormat="1" applyFont="1" applyFill="1" applyBorder="1" applyAlignment="1">
      <alignment horizontal="center" vertical="center" wrapText="1"/>
    </xf>
    <xf numFmtId="41" fontId="48" fillId="0" borderId="10" xfId="33" applyFont="1" applyFill="1" applyBorder="1" applyAlignment="1">
      <alignment horizontal="center" vertical="center" wrapText="1"/>
    </xf>
    <xf numFmtId="0" fontId="48" fillId="0" borderId="10" xfId="33" applyNumberFormat="1" applyFont="1" applyFill="1" applyBorder="1" applyAlignment="1">
      <alignment horizontal="center" vertical="center" wrapText="1"/>
    </xf>
    <xf numFmtId="0" fontId="59" fillId="0" borderId="10" xfId="46" applyFont="1" applyFill="1" applyBorder="1" applyAlignment="1"/>
    <xf numFmtId="180" fontId="2" fillId="0" borderId="17" xfId="33" applyNumberFormat="1" applyFont="1" applyFill="1" applyBorder="1" applyAlignment="1">
      <alignment vertical="center" wrapText="1"/>
    </xf>
    <xf numFmtId="180" fontId="2" fillId="0" borderId="10" xfId="33" applyNumberFormat="1" applyFont="1" applyFill="1" applyBorder="1" applyAlignment="1">
      <alignment horizontal="center" vertical="center" wrapText="1"/>
    </xf>
    <xf numFmtId="191" fontId="2" fillId="0" borderId="10" xfId="33" applyNumberFormat="1" applyFont="1" applyFill="1" applyBorder="1" applyAlignment="1">
      <alignment horizontal="center" vertical="center" wrapText="1"/>
    </xf>
    <xf numFmtId="0" fontId="2" fillId="0" borderId="10" xfId="33" applyNumberFormat="1" applyFont="1" applyFill="1" applyBorder="1" applyAlignment="1">
      <alignment horizontal="center" vertical="center" wrapText="1"/>
    </xf>
    <xf numFmtId="180" fontId="2" fillId="0" borderId="16" xfId="33" applyNumberFormat="1" applyFont="1" applyFill="1" applyBorder="1" applyAlignment="1">
      <alignment vertical="center" wrapText="1"/>
    </xf>
    <xf numFmtId="0" fontId="2" fillId="0" borderId="10" xfId="46" applyNumberFormat="1" applyFont="1" applyFill="1" applyBorder="1" applyAlignment="1">
      <alignment horizontal="center" vertical="center" wrapText="1"/>
    </xf>
    <xf numFmtId="180" fontId="2" fillId="0" borderId="13" xfId="33" applyNumberFormat="1" applyFont="1" applyFill="1" applyBorder="1" applyAlignment="1">
      <alignment vertical="center" wrapText="1"/>
    </xf>
    <xf numFmtId="41" fontId="55" fillId="0" borderId="14" xfId="33" quotePrefix="1" applyFont="1" applyFill="1" applyBorder="1" applyAlignment="1">
      <alignment horizontal="center" vertical="center" wrapText="1"/>
    </xf>
    <xf numFmtId="38" fontId="55" fillId="0" borderId="10" xfId="54" applyNumberFormat="1" applyFont="1" applyFill="1" applyBorder="1" applyAlignment="1" applyProtection="1">
      <alignment horizontal="center" vertical="center" wrapText="1"/>
    </xf>
    <xf numFmtId="180" fontId="55" fillId="0" borderId="10" xfId="54" applyNumberFormat="1" applyFont="1" applyFill="1" applyBorder="1" applyAlignment="1" applyProtection="1">
      <alignment horizontal="center" vertical="center" wrapText="1"/>
    </xf>
    <xf numFmtId="41" fontId="61" fillId="0" borderId="10" xfId="33" applyFont="1" applyFill="1" applyBorder="1" applyAlignment="1">
      <alignment horizontal="center" vertical="center" wrapText="1"/>
    </xf>
    <xf numFmtId="38" fontId="55" fillId="0" borderId="10" xfId="46" applyNumberFormat="1" applyFont="1" applyFill="1" applyBorder="1" applyAlignment="1">
      <alignment horizontal="center" vertical="center" wrapText="1"/>
    </xf>
    <xf numFmtId="191" fontId="55" fillId="0" borderId="10" xfId="34" applyNumberFormat="1" applyFont="1" applyFill="1" applyBorder="1" applyAlignment="1">
      <alignment horizontal="center" vertical="center" wrapText="1"/>
    </xf>
    <xf numFmtId="0" fontId="63" fillId="0" borderId="10" xfId="33" applyNumberFormat="1" applyFont="1" applyFill="1" applyBorder="1" applyAlignment="1">
      <alignment horizontal="center" vertical="center" wrapText="1"/>
    </xf>
    <xf numFmtId="41" fontId="63" fillId="0" borderId="10" xfId="33" applyFont="1" applyFill="1" applyBorder="1" applyAlignment="1">
      <alignment horizontal="center" vertical="center" wrapText="1"/>
    </xf>
    <xf numFmtId="180" fontId="63" fillId="0" borderId="10" xfId="33" applyNumberFormat="1" applyFont="1" applyFill="1" applyBorder="1" applyAlignment="1">
      <alignment horizontal="center" vertical="center" wrapText="1"/>
    </xf>
    <xf numFmtId="0" fontId="59" fillId="0" borderId="10" xfId="54" applyNumberFormat="1" applyFont="1" applyFill="1" applyBorder="1" applyAlignment="1" applyProtection="1">
      <alignment horizontal="center" vertical="center" wrapText="1"/>
    </xf>
    <xf numFmtId="0" fontId="55" fillId="0" borderId="10" xfId="46" applyNumberFormat="1" applyFont="1" applyFill="1" applyBorder="1" applyAlignment="1">
      <alignment wrapText="1"/>
    </xf>
    <xf numFmtId="0" fontId="55" fillId="0" borderId="17" xfId="54" applyNumberFormat="1" applyFont="1" applyFill="1" applyBorder="1" applyAlignment="1" applyProtection="1">
      <alignment horizontal="center" vertical="center" wrapText="1"/>
    </xf>
    <xf numFmtId="180" fontId="55" fillId="0" borderId="17" xfId="54" applyNumberFormat="1" applyFont="1" applyFill="1" applyBorder="1" applyAlignment="1" applyProtection="1">
      <alignment horizontal="center" vertical="center" wrapText="1"/>
    </xf>
    <xf numFmtId="0" fontId="55" fillId="0" borderId="16" xfId="33" applyNumberFormat="1" applyFont="1" applyFill="1" applyBorder="1" applyAlignment="1">
      <alignment vertical="center" wrapText="1"/>
    </xf>
    <xf numFmtId="0" fontId="55" fillId="0" borderId="13" xfId="33" applyNumberFormat="1" applyFont="1" applyFill="1" applyBorder="1" applyAlignment="1">
      <alignment vertical="center" wrapText="1"/>
    </xf>
    <xf numFmtId="0" fontId="48" fillId="0" borderId="10" xfId="33" applyNumberFormat="1" applyFont="1" applyFill="1" applyBorder="1" applyAlignment="1">
      <alignment horizontal="center" vertical="center" wrapText="1"/>
    </xf>
    <xf numFmtId="180" fontId="48" fillId="0" borderId="10" xfId="33" applyNumberFormat="1" applyFont="1" applyFill="1" applyBorder="1" applyAlignment="1">
      <alignment horizontal="center" vertical="center" wrapText="1"/>
    </xf>
    <xf numFmtId="0" fontId="55" fillId="0" borderId="10" xfId="33" applyNumberFormat="1" applyFont="1" applyFill="1" applyBorder="1" applyAlignment="1">
      <alignment horizontal="center" vertical="center" wrapText="1"/>
    </xf>
    <xf numFmtId="180" fontId="48" fillId="0" borderId="13" xfId="33" applyNumberFormat="1" applyFont="1" applyFill="1" applyBorder="1" applyAlignment="1">
      <alignment horizontal="center" vertical="center" wrapText="1"/>
    </xf>
    <xf numFmtId="41" fontId="48" fillId="0" borderId="10" xfId="33" applyFont="1" applyFill="1" applyBorder="1" applyAlignment="1">
      <alignment horizontal="center" vertical="center" wrapText="1"/>
    </xf>
    <xf numFmtId="0" fontId="48" fillId="0" borderId="10" xfId="33" applyNumberFormat="1" applyFont="1" applyFill="1" applyBorder="1" applyAlignment="1">
      <alignment horizontal="center" vertical="center" wrapText="1"/>
    </xf>
    <xf numFmtId="41" fontId="55" fillId="0" borderId="12" xfId="33" applyFont="1" applyFill="1" applyBorder="1" applyAlignment="1">
      <alignment horizontal="center" vertical="center" wrapText="1"/>
    </xf>
    <xf numFmtId="180" fontId="48" fillId="0" borderId="10" xfId="33" applyNumberFormat="1" applyFont="1" applyFill="1" applyBorder="1" applyAlignment="1">
      <alignment horizontal="center" vertical="center" wrapText="1"/>
    </xf>
    <xf numFmtId="41" fontId="48" fillId="0" borderId="16" xfId="33" applyFont="1" applyFill="1" applyBorder="1" applyAlignment="1">
      <alignment horizontal="center" vertical="center" wrapText="1"/>
    </xf>
    <xf numFmtId="0" fontId="55" fillId="0" borderId="10" xfId="33" applyNumberFormat="1" applyFont="1" applyFill="1" applyBorder="1" applyAlignment="1">
      <alignment horizontal="center" vertical="center" wrapText="1"/>
    </xf>
    <xf numFmtId="0" fontId="48" fillId="0" borderId="10" xfId="33" applyNumberFormat="1" applyFont="1" applyFill="1" applyBorder="1" applyAlignment="1">
      <alignment horizontal="center" vertical="center" wrapText="1"/>
    </xf>
    <xf numFmtId="180" fontId="48" fillId="0" borderId="10" xfId="33" applyNumberFormat="1" applyFont="1" applyFill="1" applyBorder="1" applyAlignment="1">
      <alignment horizontal="center" vertical="center" wrapText="1"/>
    </xf>
    <xf numFmtId="0" fontId="55" fillId="0" borderId="16" xfId="33" applyNumberFormat="1" applyFont="1" applyFill="1" applyBorder="1" applyAlignment="1">
      <alignment wrapText="1"/>
    </xf>
    <xf numFmtId="0" fontId="58" fillId="0" borderId="10" xfId="33" applyNumberFormat="1" applyFont="1" applyFill="1" applyBorder="1" applyAlignment="1">
      <alignment horizontal="center" vertical="center" wrapText="1"/>
    </xf>
    <xf numFmtId="0" fontId="55" fillId="0" borderId="10" xfId="33" applyNumberFormat="1" applyFont="1" applyFill="1" applyBorder="1" applyAlignment="1">
      <alignment horizontal="left" vertical="center" wrapText="1"/>
    </xf>
    <xf numFmtId="0" fontId="30" fillId="0" borderId="10" xfId="33" applyNumberFormat="1" applyFont="1" applyFill="1" applyBorder="1" applyAlignment="1">
      <alignment wrapText="1"/>
    </xf>
    <xf numFmtId="0" fontId="57" fillId="0" borderId="10" xfId="33" applyNumberFormat="1" applyFont="1" applyFill="1" applyBorder="1" applyAlignment="1">
      <alignment horizontal="center" vertical="center" wrapText="1"/>
    </xf>
    <xf numFmtId="0" fontId="30" fillId="0" borderId="10" xfId="33" quotePrefix="1" applyNumberFormat="1" applyFont="1" applyFill="1" applyBorder="1" applyAlignment="1">
      <alignment horizontal="center" vertical="center" wrapText="1"/>
    </xf>
    <xf numFmtId="0" fontId="30" fillId="0" borderId="10" xfId="33" applyNumberFormat="1" applyFont="1" applyFill="1" applyBorder="1" applyAlignment="1">
      <alignment vertical="center" wrapText="1"/>
    </xf>
    <xf numFmtId="0" fontId="30" fillId="0" borderId="21" xfId="33" applyNumberFormat="1" applyFont="1" applyFill="1" applyBorder="1" applyAlignment="1">
      <alignment wrapText="1"/>
    </xf>
    <xf numFmtId="0" fontId="55" fillId="0" borderId="17" xfId="33" applyNumberFormat="1" applyFont="1" applyFill="1" applyBorder="1" applyAlignment="1" applyProtection="1">
      <alignment horizontal="center" vertical="center" wrapText="1"/>
    </xf>
    <xf numFmtId="0" fontId="55" fillId="0" borderId="10" xfId="33" applyNumberFormat="1" applyFont="1" applyFill="1" applyBorder="1" applyAlignment="1" applyProtection="1">
      <alignment horizontal="center" vertical="center" wrapText="1"/>
    </xf>
    <xf numFmtId="191" fontId="55" fillId="0" borderId="10" xfId="33" applyNumberFormat="1" applyFont="1" applyFill="1" applyBorder="1" applyAlignment="1" applyProtection="1">
      <alignment horizontal="center" vertical="center" wrapText="1"/>
    </xf>
    <xf numFmtId="0" fontId="58" fillId="0" borderId="10" xfId="33" applyNumberFormat="1" applyFont="1" applyFill="1" applyBorder="1" applyAlignment="1" applyProtection="1">
      <alignment horizontal="center" vertical="center" wrapText="1"/>
    </xf>
    <xf numFmtId="176" fontId="55" fillId="0" borderId="10" xfId="33" applyNumberFormat="1" applyFont="1" applyFill="1" applyBorder="1" applyAlignment="1" applyProtection="1">
      <alignment horizontal="center" vertical="center" wrapText="1"/>
    </xf>
    <xf numFmtId="180" fontId="55" fillId="0" borderId="10" xfId="33" applyNumberFormat="1" applyFont="1" applyFill="1" applyBorder="1" applyAlignment="1" applyProtection="1">
      <alignment horizontal="center" vertical="center" wrapText="1"/>
    </xf>
    <xf numFmtId="0" fontId="55" fillId="0" borderId="16" xfId="33" applyNumberFormat="1" applyFont="1" applyFill="1" applyBorder="1" applyAlignment="1" applyProtection="1">
      <alignment horizontal="center" vertical="center" wrapText="1"/>
    </xf>
    <xf numFmtId="0" fontId="55" fillId="0" borderId="10" xfId="33" applyNumberFormat="1" applyFont="1" applyFill="1" applyBorder="1" applyAlignment="1" applyProtection="1">
      <alignment horizontal="left" vertical="center" wrapText="1"/>
    </xf>
    <xf numFmtId="0" fontId="55" fillId="0" borderId="13" xfId="33" applyNumberFormat="1" applyFont="1" applyFill="1" applyBorder="1" applyAlignment="1" applyProtection="1">
      <alignment horizontal="center" vertical="center" wrapText="1"/>
    </xf>
    <xf numFmtId="188" fontId="55" fillId="0" borderId="10" xfId="33" applyNumberFormat="1" applyFont="1" applyFill="1" applyBorder="1" applyAlignment="1">
      <alignment horizontal="center" vertical="center" wrapText="1"/>
    </xf>
    <xf numFmtId="0" fontId="55" fillId="0" borderId="10" xfId="33" applyNumberFormat="1" applyFont="1" applyFill="1" applyBorder="1" applyAlignment="1">
      <alignment horizontal="center" wrapText="1"/>
    </xf>
    <xf numFmtId="178" fontId="55" fillId="0" borderId="10" xfId="33" applyNumberFormat="1" applyFont="1" applyFill="1" applyBorder="1" applyAlignment="1">
      <alignment horizontal="center" vertical="center" wrapText="1"/>
    </xf>
    <xf numFmtId="41" fontId="55" fillId="0" borderId="10" xfId="33" applyFont="1" applyFill="1" applyBorder="1" applyAlignment="1">
      <alignment horizontal="left" vertical="center" wrapText="1"/>
    </xf>
    <xf numFmtId="176" fontId="55" fillId="0" borderId="10" xfId="33" applyNumberFormat="1" applyFont="1" applyFill="1" applyBorder="1" applyAlignment="1">
      <alignment horizontal="center" vertical="center" shrinkToFit="1"/>
    </xf>
    <xf numFmtId="0" fontId="58" fillId="0" borderId="17" xfId="33" applyNumberFormat="1" applyFont="1" applyFill="1" applyBorder="1" applyAlignment="1">
      <alignment horizontal="center" vertical="center" wrapText="1"/>
    </xf>
    <xf numFmtId="176" fontId="55" fillId="0" borderId="17" xfId="33" applyNumberFormat="1" applyFont="1" applyFill="1" applyBorder="1" applyAlignment="1">
      <alignment horizontal="center" vertical="center" wrapText="1"/>
    </xf>
    <xf numFmtId="0" fontId="55" fillId="0" borderId="17" xfId="33" applyNumberFormat="1" applyFont="1" applyFill="1" applyBorder="1" applyAlignment="1">
      <alignment horizontal="left" vertical="center" wrapText="1"/>
    </xf>
    <xf numFmtId="0" fontId="55" fillId="0" borderId="14" xfId="33" quotePrefix="1" applyNumberFormat="1" applyFont="1" applyFill="1" applyBorder="1" applyAlignment="1">
      <alignment horizontal="center" vertical="center" wrapText="1"/>
    </xf>
    <xf numFmtId="176" fontId="55" fillId="0" borderId="10" xfId="33" quotePrefix="1" applyNumberFormat="1" applyFont="1" applyFill="1" applyBorder="1" applyAlignment="1">
      <alignment horizontal="center" vertical="center" wrapText="1"/>
    </xf>
    <xf numFmtId="197" fontId="55" fillId="0" borderId="10" xfId="33" applyNumberFormat="1" applyFont="1" applyFill="1" applyBorder="1" applyAlignment="1">
      <alignment horizontal="center" vertical="center" wrapText="1"/>
    </xf>
    <xf numFmtId="42" fontId="55" fillId="0" borderId="10" xfId="45" applyFont="1" applyFill="1" applyBorder="1" applyAlignment="1">
      <alignment horizontal="center" vertical="center" wrapText="1"/>
    </xf>
    <xf numFmtId="0" fontId="55" fillId="0" borderId="0" xfId="33" applyNumberFormat="1" applyFont="1" applyFill="1" applyBorder="1" applyAlignment="1">
      <alignment horizontal="center" vertical="center" wrapText="1"/>
    </xf>
    <xf numFmtId="0" fontId="55" fillId="0" borderId="10" xfId="0" applyFont="1" applyFill="1" applyBorder="1" applyAlignment="1">
      <alignment horizontal="justify" vertical="center"/>
    </xf>
    <xf numFmtId="0" fontId="55" fillId="0" borderId="13" xfId="33" applyNumberFormat="1" applyFont="1" applyFill="1" applyBorder="1" applyAlignment="1">
      <alignment wrapText="1"/>
    </xf>
    <xf numFmtId="176" fontId="55" fillId="0" borderId="10" xfId="33" applyNumberFormat="1" applyFont="1" applyFill="1" applyBorder="1" applyAlignment="1">
      <alignment horizontal="center" wrapText="1"/>
    </xf>
    <xf numFmtId="180" fontId="55" fillId="0" borderId="10" xfId="33" applyNumberFormat="1" applyFont="1" applyFill="1" applyBorder="1" applyAlignment="1">
      <alignment wrapText="1"/>
    </xf>
    <xf numFmtId="0" fontId="55" fillId="0" borderId="10" xfId="33" applyNumberFormat="1" applyFont="1" applyFill="1" applyBorder="1" applyAlignment="1">
      <alignment vertical="center" wrapText="1"/>
    </xf>
    <xf numFmtId="176" fontId="30" fillId="0" borderId="10" xfId="33" applyNumberFormat="1" applyFont="1" applyFill="1" applyBorder="1" applyAlignment="1">
      <alignment horizontal="center" vertical="center" wrapText="1"/>
    </xf>
    <xf numFmtId="176" fontId="55" fillId="0" borderId="13" xfId="33" applyNumberFormat="1" applyFont="1" applyFill="1" applyBorder="1" applyAlignment="1">
      <alignment horizontal="center" vertical="center" wrapText="1"/>
    </xf>
    <xf numFmtId="0" fontId="55" fillId="0" borderId="13" xfId="33" applyNumberFormat="1" applyFont="1" applyFill="1" applyBorder="1" applyAlignment="1">
      <alignment horizontal="center" vertical="center" wrapText="1"/>
    </xf>
    <xf numFmtId="180" fontId="55" fillId="0" borderId="13" xfId="33" applyNumberFormat="1" applyFont="1" applyFill="1" applyBorder="1" applyAlignment="1">
      <alignment horizontal="center" vertical="center" wrapText="1"/>
    </xf>
    <xf numFmtId="0" fontId="55" fillId="0" borderId="10" xfId="33" applyNumberFormat="1" applyFont="1" applyFill="1" applyBorder="1" applyAlignment="1">
      <alignment horizontal="center" vertical="center" shrinkToFit="1"/>
    </xf>
    <xf numFmtId="0" fontId="58" fillId="0" borderId="13" xfId="33" applyNumberFormat="1" applyFont="1" applyFill="1" applyBorder="1" applyAlignment="1">
      <alignment horizontal="center" vertical="center" wrapText="1"/>
    </xf>
    <xf numFmtId="3" fontId="55" fillId="0" borderId="10" xfId="33" applyNumberFormat="1" applyFont="1" applyFill="1" applyBorder="1" applyAlignment="1">
      <alignment horizontal="center" vertical="center" wrapText="1"/>
    </xf>
    <xf numFmtId="0" fontId="58" fillId="0" borderId="10" xfId="33" applyNumberFormat="1" applyFont="1" applyFill="1" applyBorder="1" applyAlignment="1">
      <alignment horizontal="center" vertical="center" wrapText="1" shrinkToFit="1"/>
    </xf>
    <xf numFmtId="180" fontId="55" fillId="0" borderId="30" xfId="33" applyNumberFormat="1" applyFont="1" applyFill="1" applyBorder="1" applyAlignment="1">
      <alignment horizontal="center" vertical="center" shrinkToFit="1"/>
    </xf>
    <xf numFmtId="9" fontId="55" fillId="0" borderId="10" xfId="29" applyFont="1" applyFill="1" applyBorder="1" applyAlignment="1">
      <alignment horizontal="center" vertical="center" wrapText="1"/>
    </xf>
    <xf numFmtId="185" fontId="55" fillId="0" borderId="10" xfId="33" applyNumberFormat="1" applyFont="1" applyFill="1" applyBorder="1" applyAlignment="1">
      <alignment horizontal="center" vertical="center" wrapText="1"/>
    </xf>
    <xf numFmtId="198" fontId="55" fillId="0" borderId="10" xfId="33" applyNumberFormat="1" applyFont="1" applyFill="1" applyBorder="1" applyAlignment="1">
      <alignment horizontal="center" vertical="center" wrapText="1"/>
    </xf>
    <xf numFmtId="0" fontId="55" fillId="0" borderId="34" xfId="33" applyNumberFormat="1" applyFont="1" applyFill="1" applyBorder="1" applyAlignment="1">
      <alignment horizontal="center" vertical="center" wrapText="1"/>
    </xf>
    <xf numFmtId="3" fontId="55" fillId="0" borderId="10" xfId="46" applyNumberFormat="1" applyFont="1" applyFill="1" applyBorder="1" applyAlignment="1">
      <alignment horizontal="center" vertical="center" wrapText="1"/>
    </xf>
    <xf numFmtId="0" fontId="55" fillId="0" borderId="16" xfId="46" applyFont="1" applyFill="1" applyBorder="1" applyAlignment="1">
      <alignment horizontal="center" vertical="center" wrapText="1"/>
    </xf>
    <xf numFmtId="0" fontId="55" fillId="0" borderId="16" xfId="0" applyFont="1" applyFill="1" applyBorder="1">
      <alignment vertical="center"/>
    </xf>
    <xf numFmtId="176" fontId="55" fillId="0" borderId="10" xfId="33" applyNumberFormat="1" applyFont="1" applyFill="1" applyBorder="1" applyAlignment="1">
      <alignment wrapText="1"/>
    </xf>
    <xf numFmtId="0" fontId="75" fillId="0" borderId="0" xfId="46" applyFont="1" applyFill="1" applyAlignment="1">
      <alignment vertical="top"/>
    </xf>
    <xf numFmtId="0" fontId="75" fillId="0" borderId="0" xfId="46" applyFont="1" applyFill="1"/>
    <xf numFmtId="41" fontId="30" fillId="0" borderId="12" xfId="33" applyFont="1" applyFill="1" applyBorder="1" applyAlignment="1">
      <alignment horizontal="center" vertical="center"/>
    </xf>
    <xf numFmtId="0" fontId="30" fillId="0" borderId="0" xfId="46" applyFont="1" applyFill="1"/>
    <xf numFmtId="41" fontId="30" fillId="0" borderId="12" xfId="33" quotePrefix="1" applyFont="1" applyFill="1" applyBorder="1" applyAlignment="1">
      <alignment horizontal="center" vertical="center"/>
    </xf>
    <xf numFmtId="41" fontId="30" fillId="0" borderId="14" xfId="33" quotePrefix="1" applyFont="1" applyFill="1" applyBorder="1" applyAlignment="1">
      <alignment horizontal="center" vertical="center"/>
    </xf>
    <xf numFmtId="0" fontId="30" fillId="0" borderId="14" xfId="33" quotePrefix="1" applyNumberFormat="1" applyFont="1" applyFill="1" applyBorder="1" applyAlignment="1">
      <alignment horizontal="center" vertical="center"/>
    </xf>
    <xf numFmtId="0" fontId="30" fillId="0" borderId="12" xfId="33" quotePrefix="1" applyNumberFormat="1" applyFont="1" applyFill="1" applyBorder="1" applyAlignment="1">
      <alignment horizontal="center" vertical="center"/>
    </xf>
    <xf numFmtId="0" fontId="30" fillId="0" borderId="20" xfId="46" applyFont="1" applyFill="1" applyBorder="1"/>
    <xf numFmtId="0" fontId="30" fillId="0" borderId="0" xfId="46" applyFont="1" applyFill="1" applyAlignment="1">
      <alignment horizontal="center" vertical="center"/>
    </xf>
    <xf numFmtId="179" fontId="30" fillId="0" borderId="12" xfId="33" quotePrefix="1" applyNumberFormat="1" applyFont="1" applyFill="1" applyBorder="1" applyAlignment="1">
      <alignment horizontal="center" vertical="center"/>
    </xf>
    <xf numFmtId="179" fontId="75" fillId="0" borderId="12" xfId="33" quotePrefix="1" applyNumberFormat="1" applyFont="1" applyFill="1" applyBorder="1" applyAlignment="1">
      <alignment horizontal="center" vertical="center"/>
    </xf>
    <xf numFmtId="41" fontId="30" fillId="0" borderId="0" xfId="33" quotePrefix="1" applyFont="1" applyFill="1" applyBorder="1" applyAlignment="1">
      <alignment horizontal="center" vertical="center"/>
    </xf>
    <xf numFmtId="0" fontId="75" fillId="0" borderId="11" xfId="46" applyFont="1" applyFill="1" applyBorder="1"/>
    <xf numFmtId="0" fontId="75" fillId="0" borderId="0" xfId="46" applyFont="1" applyFill="1" applyBorder="1"/>
    <xf numFmtId="0" fontId="75" fillId="0" borderId="0" xfId="46" applyFont="1" applyFill="1" applyAlignment="1">
      <alignment wrapText="1"/>
    </xf>
    <xf numFmtId="177" fontId="75" fillId="0" borderId="0" xfId="46" applyNumberFormat="1" applyFont="1" applyFill="1" applyAlignment="1">
      <alignment wrapText="1"/>
    </xf>
    <xf numFmtId="180" fontId="75" fillId="0" borderId="0" xfId="46" applyNumberFormat="1" applyFont="1" applyFill="1" applyAlignment="1">
      <alignment horizontal="center"/>
    </xf>
    <xf numFmtId="180" fontId="75" fillId="0" borderId="0" xfId="46" applyNumberFormat="1" applyFont="1" applyFill="1" applyAlignment="1"/>
    <xf numFmtId="0" fontId="75" fillId="0" borderId="0" xfId="46" applyNumberFormat="1" applyFont="1" applyFill="1"/>
    <xf numFmtId="41" fontId="55" fillId="0" borderId="10" xfId="33" applyFont="1" applyFill="1" applyBorder="1" applyAlignment="1">
      <alignment horizontal="center" vertical="center" wrapText="1"/>
    </xf>
    <xf numFmtId="41" fontId="55" fillId="0" borderId="15" xfId="33" applyFont="1" applyFill="1" applyBorder="1" applyAlignment="1">
      <alignment horizontal="center" vertical="center" wrapText="1"/>
    </xf>
    <xf numFmtId="41" fontId="55" fillId="0" borderId="14" xfId="33" applyFont="1" applyFill="1" applyBorder="1" applyAlignment="1">
      <alignment horizontal="center" vertical="center" wrapText="1"/>
    </xf>
    <xf numFmtId="41" fontId="76" fillId="0" borderId="10" xfId="33" applyFont="1" applyFill="1" applyBorder="1" applyAlignment="1">
      <alignment horizontal="center" vertical="center" wrapText="1"/>
    </xf>
    <xf numFmtId="0" fontId="55" fillId="0" borderId="21" xfId="46" applyNumberFormat="1" applyFont="1" applyFill="1" applyBorder="1" applyAlignment="1">
      <alignment horizontal="center" vertical="center" wrapText="1"/>
    </xf>
    <xf numFmtId="38" fontId="55" fillId="0" borderId="10" xfId="29" applyNumberFormat="1" applyFont="1" applyFill="1" applyBorder="1" applyAlignment="1">
      <alignment horizontal="center" vertical="center" wrapText="1"/>
    </xf>
    <xf numFmtId="41" fontId="55" fillId="0" borderId="21" xfId="33" applyFont="1" applyFill="1" applyBorder="1" applyAlignment="1">
      <alignment horizontal="center" vertical="center" wrapText="1"/>
    </xf>
    <xf numFmtId="40" fontId="55" fillId="0" borderId="10" xfId="33" applyNumberFormat="1" applyFont="1" applyFill="1" applyBorder="1" applyAlignment="1">
      <alignment horizontal="center" vertical="center" wrapText="1"/>
    </xf>
    <xf numFmtId="0" fontId="55" fillId="0" borderId="14" xfId="46" applyFont="1" applyFill="1" applyBorder="1" applyAlignment="1">
      <alignment horizontal="center" vertical="center" wrapText="1"/>
    </xf>
    <xf numFmtId="183" fontId="55" fillId="0" borderId="10" xfId="33" applyNumberFormat="1" applyFont="1" applyFill="1" applyBorder="1" applyAlignment="1">
      <alignment horizontal="center" vertical="center" wrapText="1"/>
    </xf>
    <xf numFmtId="0" fontId="55" fillId="0" borderId="11" xfId="46" applyFont="1" applyFill="1" applyBorder="1" applyAlignment="1">
      <alignment wrapText="1"/>
    </xf>
    <xf numFmtId="49" fontId="55" fillId="0" borderId="10" xfId="33" quotePrefix="1" applyNumberFormat="1" applyFont="1" applyFill="1" applyBorder="1" applyAlignment="1">
      <alignment horizontal="center" vertical="center" wrapText="1"/>
    </xf>
    <xf numFmtId="0" fontId="55" fillId="0" borderId="11" xfId="46" applyFont="1" applyFill="1" applyBorder="1" applyAlignment="1">
      <alignment horizontal="center" vertical="center" wrapText="1"/>
    </xf>
    <xf numFmtId="0" fontId="55" fillId="0" borderId="10" xfId="46" applyFont="1" applyFill="1" applyBorder="1" applyAlignment="1">
      <alignment horizontal="center" vertical="center" wrapText="1" shrinkToFit="1"/>
    </xf>
    <xf numFmtId="0" fontId="55" fillId="0" borderId="21" xfId="46" applyFont="1" applyFill="1" applyBorder="1" applyAlignment="1">
      <alignment horizontal="center" vertical="center" wrapText="1"/>
    </xf>
    <xf numFmtId="41" fontId="55" fillId="0" borderId="11" xfId="33" quotePrefix="1" applyFont="1" applyFill="1" applyBorder="1" applyAlignment="1">
      <alignment horizontal="center" vertical="center" wrapText="1"/>
    </xf>
    <xf numFmtId="41" fontId="55" fillId="0" borderId="17" xfId="33" applyNumberFormat="1" applyFont="1" applyFill="1" applyBorder="1" applyAlignment="1" applyProtection="1">
      <alignment horizontal="center" vertical="center" wrapText="1"/>
    </xf>
    <xf numFmtId="41" fontId="55" fillId="0" borderId="16" xfId="33" applyNumberFormat="1" applyFont="1" applyFill="1" applyBorder="1" applyAlignment="1" applyProtection="1">
      <alignment horizontal="center" vertical="center" wrapText="1"/>
    </xf>
    <xf numFmtId="41" fontId="77" fillId="0" borderId="10" xfId="33" applyNumberFormat="1" applyFont="1" applyFill="1" applyBorder="1" applyAlignment="1">
      <alignment horizontal="center" vertical="center" wrapText="1"/>
    </xf>
    <xf numFmtId="0" fontId="55" fillId="0" borderId="21" xfId="0" applyNumberFormat="1" applyFont="1" applyFill="1" applyBorder="1" applyAlignment="1">
      <alignment horizontal="center" vertical="center"/>
    </xf>
    <xf numFmtId="0" fontId="55" fillId="0" borderId="10" xfId="0" applyNumberFormat="1" applyFont="1" applyFill="1" applyBorder="1" applyAlignment="1">
      <alignment horizontal="center" vertical="center" wrapText="1"/>
    </xf>
    <xf numFmtId="41" fontId="55" fillId="0" borderId="10" xfId="33" quotePrefix="1" applyNumberFormat="1" applyFont="1" applyFill="1" applyBorder="1" applyAlignment="1">
      <alignment horizontal="center" vertical="center" wrapText="1"/>
    </xf>
    <xf numFmtId="0" fontId="55" fillId="0" borderId="16" xfId="46" applyNumberFormat="1" applyFont="1" applyFill="1" applyBorder="1" applyAlignment="1" applyProtection="1">
      <alignment wrapText="1"/>
    </xf>
    <xf numFmtId="0" fontId="55" fillId="0" borderId="21" xfId="46" applyNumberFormat="1" applyFont="1" applyFill="1" applyBorder="1" applyAlignment="1" applyProtection="1">
      <alignment horizontal="center" vertical="center" wrapText="1"/>
    </xf>
    <xf numFmtId="0" fontId="55" fillId="0" borderId="10" xfId="46" applyNumberFormat="1" applyFont="1" applyFill="1" applyBorder="1" applyAlignment="1" applyProtection="1">
      <alignment horizontal="center" vertical="center" wrapText="1"/>
    </xf>
    <xf numFmtId="180" fontId="55" fillId="0" borderId="10" xfId="46" applyNumberFormat="1" applyFont="1" applyFill="1" applyBorder="1" applyAlignment="1" applyProtection="1">
      <alignment horizontal="center" vertical="center" wrapText="1"/>
    </xf>
    <xf numFmtId="0" fontId="55" fillId="0" borderId="22" xfId="33" applyNumberFormat="1" applyFont="1" applyFill="1" applyBorder="1" applyAlignment="1">
      <alignment horizontal="center" vertical="center" wrapText="1"/>
    </xf>
    <xf numFmtId="41" fontId="62" fillId="0" borderId="17" xfId="33" applyFont="1" applyFill="1" applyBorder="1" applyAlignment="1">
      <alignment horizontal="center" vertical="center" wrapText="1"/>
    </xf>
    <xf numFmtId="0" fontId="55" fillId="0" borderId="16" xfId="46" applyFont="1" applyFill="1" applyBorder="1" applyAlignment="1">
      <alignment vertical="center" wrapText="1"/>
    </xf>
    <xf numFmtId="0" fontId="55" fillId="0" borderId="17" xfId="46" applyFont="1" applyFill="1" applyBorder="1" applyAlignment="1">
      <alignment horizontal="center" vertical="center" wrapText="1"/>
    </xf>
    <xf numFmtId="0" fontId="55" fillId="0" borderId="23" xfId="33" applyNumberFormat="1" applyFont="1" applyFill="1" applyBorder="1" applyAlignment="1">
      <alignment horizontal="center" vertical="center" wrapText="1"/>
    </xf>
    <xf numFmtId="41" fontId="55" fillId="0" borderId="19" xfId="33" applyFont="1" applyFill="1" applyBorder="1" applyAlignment="1">
      <alignment horizontal="center" vertical="center" wrapText="1"/>
    </xf>
    <xf numFmtId="0" fontId="55" fillId="0" borderId="19" xfId="33" applyNumberFormat="1" applyFont="1" applyFill="1" applyBorder="1" applyAlignment="1">
      <alignment horizontal="center" vertical="center" wrapText="1"/>
    </xf>
    <xf numFmtId="0" fontId="55" fillId="0" borderId="19" xfId="46" applyFont="1" applyFill="1" applyBorder="1" applyAlignment="1">
      <alignment horizontal="center" vertical="center" wrapText="1"/>
    </xf>
    <xf numFmtId="180" fontId="55" fillId="0" borderId="19" xfId="33" applyNumberFormat="1" applyFont="1" applyFill="1" applyBorder="1" applyAlignment="1">
      <alignment horizontal="center" vertical="center" wrapText="1"/>
    </xf>
    <xf numFmtId="0" fontId="55" fillId="0" borderId="19" xfId="46" applyFont="1" applyFill="1" applyBorder="1" applyAlignment="1">
      <alignment wrapText="1"/>
    </xf>
    <xf numFmtId="0" fontId="61" fillId="0" borderId="19" xfId="46" applyFont="1" applyFill="1" applyBorder="1" applyAlignment="1">
      <alignment horizontal="center" vertical="center" wrapText="1"/>
    </xf>
    <xf numFmtId="0" fontId="55" fillId="0" borderId="27" xfId="33" applyNumberFormat="1" applyFont="1" applyFill="1" applyBorder="1" applyAlignment="1">
      <alignment horizontal="center" vertical="center" wrapText="1"/>
    </xf>
    <xf numFmtId="41" fontId="55" fillId="0" borderId="13" xfId="33" applyFont="1" applyFill="1" applyBorder="1" applyAlignment="1">
      <alignment horizontal="center" vertical="center" wrapText="1" shrinkToFit="1"/>
    </xf>
    <xf numFmtId="0" fontId="77" fillId="0" borderId="10" xfId="46" quotePrefix="1" applyFont="1" applyFill="1" applyBorder="1" applyAlignment="1">
      <alignment horizontal="center" vertical="center" wrapText="1"/>
    </xf>
    <xf numFmtId="0" fontId="60" fillId="0" borderId="10" xfId="46" applyFont="1" applyFill="1" applyBorder="1" applyAlignment="1">
      <alignment horizontal="center" vertical="center" wrapText="1"/>
    </xf>
    <xf numFmtId="0" fontId="55" fillId="0" borderId="14" xfId="33" applyNumberFormat="1" applyFont="1" applyFill="1" applyBorder="1" applyAlignment="1">
      <alignment horizontal="center" vertical="center" wrapText="1"/>
    </xf>
    <xf numFmtId="180" fontId="55" fillId="0" borderId="21" xfId="33" applyNumberFormat="1" applyFont="1" applyFill="1" applyBorder="1" applyAlignment="1">
      <alignment horizontal="center" vertical="center" wrapText="1"/>
    </xf>
    <xf numFmtId="180" fontId="55" fillId="0" borderId="10" xfId="46" applyNumberFormat="1" applyFont="1" applyFill="1" applyBorder="1" applyAlignment="1">
      <alignment horizontal="center" wrapText="1"/>
    </xf>
    <xf numFmtId="0" fontId="62" fillId="0" borderId="10" xfId="33" applyNumberFormat="1" applyFont="1" applyFill="1" applyBorder="1" applyAlignment="1">
      <alignment horizontal="center" vertical="center" wrapText="1"/>
    </xf>
    <xf numFmtId="0" fontId="76" fillId="0" borderId="10" xfId="46" applyFont="1" applyFill="1" applyBorder="1" applyAlignment="1">
      <alignment horizontal="center" vertical="center" wrapText="1"/>
    </xf>
    <xf numFmtId="0" fontId="55" fillId="0" borderId="21" xfId="29" applyNumberFormat="1" applyFont="1" applyFill="1" applyBorder="1" applyAlignment="1">
      <alignment horizontal="center" vertical="center" wrapText="1"/>
    </xf>
    <xf numFmtId="0" fontId="55" fillId="0" borderId="10" xfId="29" applyNumberFormat="1" applyFont="1" applyFill="1" applyBorder="1" applyAlignment="1">
      <alignment horizontal="center" vertical="center" wrapText="1"/>
    </xf>
    <xf numFmtId="0" fontId="62" fillId="0" borderId="10" xfId="29" applyNumberFormat="1" applyFont="1" applyFill="1" applyBorder="1" applyAlignment="1">
      <alignment horizontal="center" vertical="center" wrapText="1"/>
    </xf>
    <xf numFmtId="41" fontId="55" fillId="0" borderId="10" xfId="33" applyFont="1" applyFill="1" applyBorder="1" applyAlignment="1">
      <alignment vertical="center" wrapText="1"/>
    </xf>
    <xf numFmtId="179" fontId="55" fillId="0" borderId="14" xfId="33" quotePrefix="1" applyNumberFormat="1" applyFont="1" applyFill="1" applyBorder="1" applyAlignment="1">
      <alignment horizontal="center" vertical="center" wrapText="1"/>
    </xf>
    <xf numFmtId="0" fontId="63" fillId="0" borderId="10" xfId="46" applyFont="1" applyFill="1" applyBorder="1" applyAlignment="1">
      <alignment horizontal="center" vertical="center" wrapText="1"/>
    </xf>
    <xf numFmtId="180" fontId="55" fillId="0" borderId="10" xfId="46" applyNumberFormat="1" applyFont="1" applyFill="1" applyBorder="1" applyAlignment="1">
      <alignment vertical="center" shrinkToFit="1"/>
    </xf>
    <xf numFmtId="185" fontId="55" fillId="0" borderId="10" xfId="46" applyNumberFormat="1" applyFont="1" applyFill="1" applyBorder="1" applyAlignment="1">
      <alignment horizontal="center" vertical="center" wrapText="1"/>
    </xf>
    <xf numFmtId="179" fontId="63" fillId="0" borderId="10" xfId="33" applyNumberFormat="1" applyFont="1" applyFill="1" applyBorder="1" applyAlignment="1">
      <alignment horizontal="center" vertical="center" wrapText="1"/>
    </xf>
    <xf numFmtId="179" fontId="58" fillId="0" borderId="17" xfId="54" applyNumberFormat="1" applyFont="1" applyFill="1" applyBorder="1" applyAlignment="1" applyProtection="1">
      <alignment horizontal="center" vertical="center" wrapText="1"/>
    </xf>
    <xf numFmtId="180" fontId="76" fillId="0" borderId="10" xfId="33" applyNumberFormat="1" applyFont="1" applyFill="1" applyBorder="1" applyAlignment="1">
      <alignment horizontal="center" vertical="center" wrapText="1"/>
    </xf>
    <xf numFmtId="0" fontId="55" fillId="0" borderId="21" xfId="34" applyNumberFormat="1" applyFont="1" applyFill="1" applyBorder="1" applyAlignment="1">
      <alignment horizontal="center" vertical="center" wrapText="1"/>
    </xf>
    <xf numFmtId="179" fontId="55" fillId="0" borderId="10" xfId="34" applyNumberFormat="1" applyFont="1" applyFill="1" applyBorder="1" applyAlignment="1">
      <alignment horizontal="center" vertical="center" wrapText="1"/>
    </xf>
    <xf numFmtId="180" fontId="55" fillId="0" borderId="10" xfId="34" applyNumberFormat="1" applyFont="1" applyFill="1" applyBorder="1" applyAlignment="1">
      <alignment horizontal="center" vertical="center" wrapText="1"/>
    </xf>
    <xf numFmtId="0" fontId="55" fillId="0" borderId="10" xfId="34" applyNumberFormat="1" applyFont="1" applyFill="1" applyBorder="1" applyAlignment="1">
      <alignment horizontal="center" vertical="center" wrapText="1"/>
    </xf>
    <xf numFmtId="179" fontId="55" fillId="0" borderId="13" xfId="33" applyNumberFormat="1" applyFont="1" applyFill="1" applyBorder="1" applyAlignment="1">
      <alignment horizontal="center" vertical="center" wrapText="1"/>
    </xf>
    <xf numFmtId="179" fontId="58" fillId="0" borderId="13" xfId="54" applyNumberFormat="1" applyFont="1" applyFill="1" applyBorder="1" applyAlignment="1" applyProtection="1">
      <alignment horizontal="center" vertical="center" wrapText="1"/>
    </xf>
    <xf numFmtId="0" fontId="55" fillId="0" borderId="21" xfId="0" applyNumberFormat="1" applyFont="1" applyFill="1" applyBorder="1" applyAlignment="1">
      <alignment horizontal="center" vertical="center" wrapText="1"/>
    </xf>
    <xf numFmtId="0" fontId="55" fillId="0" borderId="10" xfId="0" applyFont="1" applyFill="1" applyBorder="1" applyAlignment="1">
      <alignment horizontal="center" vertical="center" wrapText="1"/>
    </xf>
    <xf numFmtId="0" fontId="55" fillId="0" borderId="22" xfId="0" applyNumberFormat="1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horizontal="center" vertical="center" wrapText="1"/>
    </xf>
    <xf numFmtId="182" fontId="62" fillId="0" borderId="17" xfId="33" applyNumberFormat="1" applyFont="1" applyFill="1" applyBorder="1" applyAlignment="1">
      <alignment horizontal="center" vertical="center" wrapText="1"/>
    </xf>
    <xf numFmtId="0" fontId="59" fillId="0" borderId="10" xfId="0" applyFont="1" applyFill="1" applyBorder="1" applyAlignment="1">
      <alignment horizontal="center" vertical="center" wrapText="1"/>
    </xf>
    <xf numFmtId="41" fontId="58" fillId="0" borderId="16" xfId="54" applyNumberFormat="1" applyFont="1" applyFill="1" applyBorder="1" applyAlignment="1" applyProtection="1">
      <alignment horizontal="center" vertical="center" wrapText="1"/>
    </xf>
    <xf numFmtId="182" fontId="55" fillId="0" borderId="17" xfId="33" applyNumberFormat="1" applyFont="1" applyFill="1" applyBorder="1" applyAlignment="1">
      <alignment horizontal="center" vertical="center" wrapText="1"/>
    </xf>
    <xf numFmtId="41" fontId="55" fillId="0" borderId="17" xfId="33" quotePrefix="1" applyFont="1" applyFill="1" applyBorder="1" applyAlignment="1">
      <alignment horizontal="center" vertical="center" wrapText="1"/>
    </xf>
    <xf numFmtId="195" fontId="55" fillId="0" borderId="17" xfId="33" applyNumberFormat="1" applyFont="1" applyFill="1" applyBorder="1" applyAlignment="1">
      <alignment horizontal="center" vertical="center" wrapText="1"/>
    </xf>
    <xf numFmtId="195" fontId="55" fillId="0" borderId="16" xfId="33" applyNumberFormat="1" applyFont="1" applyFill="1" applyBorder="1" applyAlignment="1">
      <alignment horizontal="center" vertical="center" wrapText="1"/>
    </xf>
    <xf numFmtId="195" fontId="55" fillId="0" borderId="10" xfId="33" applyNumberFormat="1" applyFont="1" applyFill="1" applyBorder="1" applyAlignment="1">
      <alignment horizontal="right" vertical="center" wrapText="1"/>
    </xf>
    <xf numFmtId="182" fontId="55" fillId="0" borderId="10" xfId="33" applyNumberFormat="1" applyFont="1" applyFill="1" applyBorder="1" applyAlignment="1">
      <alignment horizontal="right" vertical="center" wrapText="1"/>
    </xf>
    <xf numFmtId="180" fontId="55" fillId="0" borderId="10" xfId="33" applyNumberFormat="1" applyFont="1" applyFill="1" applyBorder="1" applyAlignment="1">
      <alignment vertical="center" wrapText="1"/>
    </xf>
    <xf numFmtId="13" fontId="55" fillId="0" borderId="10" xfId="33" applyNumberFormat="1" applyFont="1" applyFill="1" applyBorder="1" applyAlignment="1">
      <alignment horizontal="center" vertical="center" wrapText="1"/>
    </xf>
    <xf numFmtId="41" fontId="55" fillId="0" borderId="10" xfId="33" applyFont="1" applyFill="1" applyBorder="1" applyAlignment="1">
      <alignment horizontal="center" vertical="center" shrinkToFit="1"/>
    </xf>
    <xf numFmtId="180" fontId="55" fillId="0" borderId="0" xfId="33" applyNumberFormat="1" applyFont="1" applyFill="1" applyBorder="1" applyAlignment="1">
      <alignment horizontal="center" vertical="center" wrapText="1"/>
    </xf>
    <xf numFmtId="41" fontId="55" fillId="0" borderId="10" xfId="33" quotePrefix="1" applyFont="1" applyFill="1" applyBorder="1" applyAlignment="1">
      <alignment horizontal="center" vertical="center" shrinkToFit="1"/>
    </xf>
    <xf numFmtId="41" fontId="55" fillId="0" borderId="10" xfId="33" quotePrefix="1" applyFont="1" applyFill="1" applyBorder="1" applyAlignment="1">
      <alignment horizontal="center" vertical="center" wrapText="1" shrinkToFit="1"/>
    </xf>
    <xf numFmtId="41" fontId="61" fillId="0" borderId="10" xfId="33" applyFont="1" applyFill="1" applyBorder="1" applyAlignment="1">
      <alignment horizontal="center" vertical="center" wrapText="1" shrinkToFit="1"/>
    </xf>
    <xf numFmtId="0" fontId="55" fillId="0" borderId="15" xfId="46" applyFont="1" applyFill="1" applyBorder="1" applyAlignment="1">
      <alignment wrapText="1"/>
    </xf>
    <xf numFmtId="0" fontId="55" fillId="0" borderId="0" xfId="46" applyFont="1" applyFill="1" applyBorder="1" applyAlignment="1">
      <alignment wrapText="1"/>
    </xf>
    <xf numFmtId="0" fontId="61" fillId="0" borderId="10" xfId="33" applyNumberFormat="1" applyFont="1" applyFill="1" applyBorder="1" applyAlignment="1">
      <alignment horizontal="center" vertical="center" wrapText="1"/>
    </xf>
    <xf numFmtId="0" fontId="55" fillId="0" borderId="28" xfId="46" applyFont="1" applyFill="1" applyBorder="1" applyAlignment="1">
      <alignment horizontal="center" vertical="center" wrapText="1"/>
    </xf>
    <xf numFmtId="41" fontId="55" fillId="0" borderId="20" xfId="33" applyFont="1" applyFill="1" applyBorder="1" applyAlignment="1">
      <alignment horizontal="center" vertical="center" wrapText="1"/>
    </xf>
    <xf numFmtId="176" fontId="55" fillId="0" borderId="27" xfId="33" applyNumberFormat="1" applyFont="1" applyFill="1" applyBorder="1" applyAlignment="1">
      <alignment horizontal="center" vertical="center" wrapText="1"/>
    </xf>
    <xf numFmtId="41" fontId="58" fillId="0" borderId="10" xfId="54" applyNumberFormat="1" applyFont="1" applyFill="1" applyBorder="1" applyAlignment="1" applyProtection="1">
      <alignment horizontal="center" vertical="center" wrapText="1" shrinkToFit="1"/>
    </xf>
    <xf numFmtId="0" fontId="55" fillId="0" borderId="21" xfId="53" applyFont="1" applyFill="1" applyBorder="1" applyAlignment="1">
      <alignment horizontal="center" vertical="center" wrapText="1"/>
    </xf>
    <xf numFmtId="0" fontId="55" fillId="0" borderId="10" xfId="53" applyFont="1" applyFill="1" applyBorder="1" applyAlignment="1">
      <alignment horizontal="center" vertical="center" wrapText="1"/>
    </xf>
    <xf numFmtId="180" fontId="55" fillId="0" borderId="10" xfId="53" applyNumberFormat="1" applyFont="1" applyFill="1" applyBorder="1" applyAlignment="1">
      <alignment horizontal="center" vertical="center" wrapText="1"/>
    </xf>
    <xf numFmtId="0" fontId="55" fillId="0" borderId="10" xfId="53" applyNumberFormat="1" applyFont="1" applyFill="1" applyBorder="1" applyAlignment="1">
      <alignment horizontal="center" vertical="center" wrapText="1"/>
    </xf>
    <xf numFmtId="0" fontId="55" fillId="0" borderId="21" xfId="53" applyNumberFormat="1" applyFont="1" applyFill="1" applyBorder="1" applyAlignment="1">
      <alignment horizontal="center" vertical="center" wrapText="1"/>
    </xf>
    <xf numFmtId="0" fontId="55" fillId="0" borderId="10" xfId="53" quotePrefix="1" applyFont="1" applyFill="1" applyBorder="1" applyAlignment="1">
      <alignment horizontal="center" vertical="center" wrapText="1"/>
    </xf>
    <xf numFmtId="0" fontId="55" fillId="0" borderId="0" xfId="46" applyFont="1" applyFill="1" applyAlignment="1">
      <alignment horizontal="center" vertical="center" wrapText="1"/>
    </xf>
    <xf numFmtId="41" fontId="57" fillId="0" borderId="10" xfId="33" applyFont="1" applyFill="1" applyBorder="1" applyAlignment="1">
      <alignment horizontal="center" vertical="center" wrapText="1"/>
    </xf>
    <xf numFmtId="180" fontId="57" fillId="0" borderId="10" xfId="33" applyNumberFormat="1" applyFont="1" applyFill="1" applyBorder="1" applyAlignment="1">
      <alignment horizontal="center" vertical="center" wrapText="1"/>
    </xf>
    <xf numFmtId="0" fontId="57" fillId="0" borderId="10" xfId="46" applyFont="1" applyFill="1" applyBorder="1" applyAlignment="1">
      <alignment horizontal="center" vertical="center" wrapText="1"/>
    </xf>
    <xf numFmtId="179" fontId="2" fillId="0" borderId="14" xfId="33" quotePrefix="1" applyNumberFormat="1" applyFont="1" applyFill="1" applyBorder="1" applyAlignment="1">
      <alignment horizontal="center" vertical="center" wrapText="1"/>
    </xf>
    <xf numFmtId="0" fontId="2" fillId="0" borderId="21" xfId="33" applyNumberFormat="1" applyFont="1" applyFill="1" applyBorder="1" applyAlignment="1">
      <alignment horizontal="center" vertical="center" wrapText="1"/>
    </xf>
    <xf numFmtId="179" fontId="2" fillId="0" borderId="10" xfId="33" applyNumberFormat="1" applyFont="1" applyFill="1" applyBorder="1" applyAlignment="1">
      <alignment horizontal="center" vertical="center" wrapText="1"/>
    </xf>
    <xf numFmtId="179" fontId="78" fillId="0" borderId="10" xfId="54" applyNumberFormat="1" applyFont="1" applyFill="1" applyBorder="1" applyAlignment="1" applyProtection="1">
      <alignment horizontal="center" vertical="center" wrapText="1"/>
    </xf>
    <xf numFmtId="41" fontId="2" fillId="0" borderId="14" xfId="33" quotePrefix="1" applyFont="1" applyFill="1" applyBorder="1" applyAlignment="1">
      <alignment horizontal="center" vertical="center" wrapText="1"/>
    </xf>
    <xf numFmtId="41" fontId="2" fillId="0" borderId="10" xfId="33" applyFont="1" applyFill="1" applyBorder="1" applyAlignment="1">
      <alignment horizontal="center" vertical="center" wrapText="1"/>
    </xf>
    <xf numFmtId="180" fontId="55" fillId="0" borderId="10" xfId="33" applyNumberFormat="1" applyFont="1" applyFill="1" applyBorder="1" applyAlignment="1">
      <alignment horizontal="center" vertical="center"/>
    </xf>
    <xf numFmtId="41" fontId="55" fillId="0" borderId="12" xfId="33" quotePrefix="1" applyFont="1" applyFill="1" applyBorder="1" applyAlignment="1">
      <alignment horizontal="center" vertical="center" wrapText="1"/>
    </xf>
    <xf numFmtId="0" fontId="55" fillId="0" borderId="12" xfId="33" quotePrefix="1" applyNumberFormat="1" applyFont="1" applyFill="1" applyBorder="1" applyAlignment="1">
      <alignment horizontal="center" vertical="center" wrapText="1"/>
    </xf>
    <xf numFmtId="180" fontId="61" fillId="0" borderId="10" xfId="33" applyNumberFormat="1" applyFont="1" applyFill="1" applyBorder="1" applyAlignment="1">
      <alignment horizontal="center" vertical="center" wrapText="1"/>
    </xf>
    <xf numFmtId="0" fontId="55" fillId="0" borderId="16" xfId="46" applyNumberFormat="1" applyFont="1" applyFill="1" applyBorder="1" applyAlignment="1" applyProtection="1">
      <alignment horizontal="center" vertical="center" wrapText="1"/>
    </xf>
    <xf numFmtId="0" fontId="55" fillId="0" borderId="35" xfId="0" applyFont="1" applyFill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3" fontId="55" fillId="0" borderId="35" xfId="0" applyNumberFormat="1" applyFont="1" applyFill="1" applyBorder="1" applyAlignment="1">
      <alignment horizontal="center" vertical="center" wrapText="1"/>
    </xf>
    <xf numFmtId="3" fontId="55" fillId="0" borderId="52" xfId="0" applyNumberFormat="1" applyFont="1" applyFill="1" applyBorder="1" applyAlignment="1">
      <alignment horizontal="center" vertical="center" wrapText="1"/>
    </xf>
    <xf numFmtId="0" fontId="55" fillId="0" borderId="52" xfId="0" applyFont="1" applyFill="1" applyBorder="1" applyAlignment="1">
      <alignment horizontal="center" vertical="center" wrapText="1"/>
    </xf>
    <xf numFmtId="3" fontId="55" fillId="0" borderId="10" xfId="0" applyNumberFormat="1" applyFont="1" applyFill="1" applyBorder="1" applyAlignment="1">
      <alignment horizontal="center" vertical="center" wrapText="1"/>
    </xf>
    <xf numFmtId="0" fontId="55" fillId="0" borderId="32" xfId="33" applyNumberFormat="1" applyFont="1" applyFill="1" applyBorder="1" applyAlignment="1">
      <alignment horizontal="center" vertical="center" wrapText="1"/>
    </xf>
    <xf numFmtId="191" fontId="55" fillId="0" borderId="32" xfId="33" applyNumberFormat="1" applyFont="1" applyFill="1" applyBorder="1" applyAlignment="1">
      <alignment horizontal="center" vertical="center" wrapText="1"/>
    </xf>
    <xf numFmtId="41" fontId="55" fillId="0" borderId="32" xfId="33" applyFont="1" applyFill="1" applyBorder="1" applyAlignment="1">
      <alignment horizontal="center" vertical="center" wrapText="1"/>
    </xf>
    <xf numFmtId="180" fontId="55" fillId="0" borderId="32" xfId="33" applyNumberFormat="1" applyFont="1" applyFill="1" applyBorder="1" applyAlignment="1">
      <alignment horizontal="center" vertical="center" wrapText="1"/>
    </xf>
    <xf numFmtId="0" fontId="55" fillId="0" borderId="32" xfId="46" applyFont="1" applyFill="1" applyBorder="1" applyAlignment="1">
      <alignment horizontal="center" vertical="center" wrapText="1"/>
    </xf>
    <xf numFmtId="180" fontId="55" fillId="0" borderId="32" xfId="46" applyNumberFormat="1" applyFont="1" applyFill="1" applyBorder="1" applyAlignment="1">
      <alignment horizontal="center" vertical="center" wrapText="1"/>
    </xf>
    <xf numFmtId="41" fontId="55" fillId="0" borderId="14" xfId="33" quotePrefix="1" applyNumberFormat="1" applyFont="1" applyFill="1" applyBorder="1" applyAlignment="1">
      <alignment horizontal="center" vertical="center" wrapText="1"/>
    </xf>
    <xf numFmtId="180" fontId="62" fillId="0" borderId="10" xfId="58" quotePrefix="1" applyNumberFormat="1" applyFont="1" applyFill="1" applyBorder="1" applyAlignment="1">
      <alignment horizontal="center" vertical="center" wrapText="1"/>
    </xf>
    <xf numFmtId="0" fontId="2" fillId="0" borderId="0" xfId="58" applyNumberFormat="1" applyFont="1" applyFill="1" applyBorder="1" applyAlignment="1">
      <alignment horizontal="center" vertical="center" wrapText="1"/>
    </xf>
    <xf numFmtId="41" fontId="55" fillId="0" borderId="10" xfId="33" applyNumberFormat="1" applyFont="1" applyFill="1" applyBorder="1" applyAlignment="1">
      <alignment horizontal="center" vertical="center" wrapText="1" shrinkToFit="1"/>
    </xf>
    <xf numFmtId="0" fontId="55" fillId="0" borderId="0" xfId="58" applyNumberFormat="1" applyFont="1" applyFill="1" applyBorder="1" applyAlignment="1">
      <alignment horizontal="center" vertical="center" wrapText="1"/>
    </xf>
    <xf numFmtId="180" fontId="62" fillId="0" borderId="10" xfId="58" applyNumberFormat="1" applyFont="1" applyFill="1" applyBorder="1" applyAlignment="1">
      <alignment horizontal="center" vertical="center" wrapText="1"/>
    </xf>
    <xf numFmtId="177" fontId="55" fillId="0" borderId="10" xfId="58" applyNumberFormat="1" applyFont="1" applyFill="1" applyBorder="1" applyAlignment="1">
      <alignment horizontal="center" vertical="center" wrapText="1"/>
    </xf>
    <xf numFmtId="180" fontId="55" fillId="0" borderId="10" xfId="0" applyNumberFormat="1" applyFont="1" applyFill="1" applyBorder="1" applyAlignment="1">
      <alignment horizontal="center" vertical="center" shrinkToFit="1"/>
    </xf>
    <xf numFmtId="0" fontId="59" fillId="0" borderId="10" xfId="0" applyNumberFormat="1" applyFont="1" applyFill="1" applyBorder="1" applyAlignment="1">
      <alignment vertical="center"/>
    </xf>
    <xf numFmtId="180" fontId="55" fillId="0" borderId="10" xfId="58" quotePrefix="1" applyNumberFormat="1" applyFont="1" applyFill="1" applyBorder="1" applyAlignment="1">
      <alignment horizontal="center" vertical="center" wrapText="1"/>
    </xf>
    <xf numFmtId="0" fontId="59" fillId="0" borderId="0" xfId="0" applyNumberFormat="1" applyFont="1" applyFill="1" applyAlignment="1">
      <alignment vertical="center"/>
    </xf>
    <xf numFmtId="0" fontId="55" fillId="0" borderId="10" xfId="60" applyNumberFormat="1" applyFont="1" applyFill="1" applyBorder="1" applyAlignment="1">
      <alignment horizontal="center" vertical="center" wrapText="1"/>
    </xf>
    <xf numFmtId="180" fontId="55" fillId="0" borderId="10" xfId="60" applyNumberFormat="1" applyFont="1" applyFill="1" applyBorder="1" applyAlignment="1">
      <alignment horizontal="center" vertical="center" wrapText="1"/>
    </xf>
    <xf numFmtId="178" fontId="55" fillId="0" borderId="10" xfId="60" applyNumberFormat="1" applyFont="1" applyFill="1" applyBorder="1" applyAlignment="1">
      <alignment horizontal="center" vertical="center" wrapText="1"/>
    </xf>
    <xf numFmtId="41" fontId="55" fillId="0" borderId="10" xfId="33" applyNumberFormat="1" applyFont="1" applyFill="1" applyBorder="1" applyAlignment="1">
      <alignment vertical="center" shrinkToFit="1"/>
    </xf>
    <xf numFmtId="0" fontId="55" fillId="0" borderId="17" xfId="58" applyNumberFormat="1" applyFont="1" applyFill="1" applyBorder="1" applyAlignment="1">
      <alignment horizontal="center" vertical="center" wrapText="1"/>
    </xf>
    <xf numFmtId="0" fontId="55" fillId="0" borderId="16" xfId="58" applyNumberFormat="1" applyFont="1" applyFill="1" applyBorder="1" applyAlignment="1">
      <alignment horizontal="center" vertical="center" wrapText="1"/>
    </xf>
    <xf numFmtId="0" fontId="55" fillId="0" borderId="13" xfId="58" applyNumberFormat="1" applyFont="1" applyFill="1" applyBorder="1" applyAlignment="1">
      <alignment horizontal="center" vertical="center" wrapText="1"/>
    </xf>
    <xf numFmtId="179" fontId="55" fillId="0" borderId="12" xfId="33" quotePrefix="1" applyNumberFormat="1" applyFont="1" applyFill="1" applyBorder="1" applyAlignment="1">
      <alignment horizontal="center" vertical="center" wrapText="1"/>
    </xf>
    <xf numFmtId="180" fontId="55" fillId="0" borderId="10" xfId="46" quotePrefix="1" applyNumberFormat="1" applyFont="1" applyFill="1" applyBorder="1" applyAlignment="1">
      <alignment horizontal="center" vertical="center" wrapText="1"/>
    </xf>
    <xf numFmtId="180" fontId="55" fillId="0" borderId="17" xfId="46" applyNumberFormat="1" applyFont="1" applyFill="1" applyBorder="1" applyAlignment="1">
      <alignment horizontal="center" vertical="center" wrapText="1"/>
    </xf>
    <xf numFmtId="180" fontId="62" fillId="0" borderId="10" xfId="46" applyNumberFormat="1" applyFont="1" applyFill="1" applyBorder="1" applyAlignment="1">
      <alignment horizontal="center" vertical="center" wrapText="1"/>
    </xf>
    <xf numFmtId="177" fontId="55" fillId="0" borderId="17" xfId="46" applyNumberFormat="1" applyFont="1" applyFill="1" applyBorder="1" applyAlignment="1">
      <alignment horizontal="center" vertical="center" wrapText="1"/>
    </xf>
    <xf numFmtId="0" fontId="55" fillId="0" borderId="10" xfId="46" applyNumberFormat="1" applyFont="1" applyFill="1" applyBorder="1" applyAlignment="1">
      <alignment horizontal="center" vertical="center" shrinkToFit="1"/>
    </xf>
    <xf numFmtId="178" fontId="55" fillId="0" borderId="17" xfId="33" applyNumberFormat="1" applyFont="1" applyFill="1" applyBorder="1" applyAlignment="1">
      <alignment horizontal="center" vertical="center" wrapText="1"/>
    </xf>
    <xf numFmtId="0" fontId="63" fillId="0" borderId="17" xfId="46" applyFont="1" applyFill="1" applyBorder="1" applyAlignment="1">
      <alignment horizontal="center" vertical="center" wrapText="1"/>
    </xf>
    <xf numFmtId="0" fontId="63" fillId="0" borderId="16" xfId="46" applyFont="1" applyFill="1" applyBorder="1" applyAlignment="1">
      <alignment horizontal="center" vertical="center" wrapText="1"/>
    </xf>
    <xf numFmtId="180" fontId="55" fillId="0" borderId="10" xfId="56" applyNumberFormat="1" applyFont="1" applyFill="1" applyBorder="1" applyAlignment="1">
      <alignment horizontal="center" vertical="center" wrapText="1"/>
    </xf>
    <xf numFmtId="180" fontId="55" fillId="0" borderId="10" xfId="0" applyNumberFormat="1" applyFont="1" applyFill="1" applyBorder="1" applyAlignment="1">
      <alignment horizontal="center" vertical="center" wrapText="1"/>
    </xf>
    <xf numFmtId="180" fontId="55" fillId="0" borderId="17" xfId="33" applyNumberFormat="1" applyFont="1" applyFill="1" applyBorder="1" applyAlignment="1">
      <alignment horizontal="center" vertical="center"/>
    </xf>
    <xf numFmtId="0" fontId="55" fillId="0" borderId="10" xfId="33" applyNumberFormat="1" applyFont="1" applyFill="1" applyBorder="1" applyAlignment="1">
      <alignment horizontal="center" vertical="center"/>
    </xf>
    <xf numFmtId="180" fontId="59" fillId="0" borderId="10" xfId="33" applyNumberFormat="1" applyFont="1" applyFill="1" applyBorder="1" applyAlignment="1">
      <alignment horizontal="center" vertical="center" wrapText="1"/>
    </xf>
    <xf numFmtId="195" fontId="55" fillId="0" borderId="10" xfId="33" applyNumberFormat="1" applyFont="1" applyFill="1" applyBorder="1" applyAlignment="1">
      <alignment horizontal="left" vertical="center" wrapText="1"/>
    </xf>
    <xf numFmtId="187" fontId="55" fillId="0" borderId="10" xfId="33" applyNumberFormat="1" applyFont="1" applyFill="1" applyBorder="1" applyAlignment="1">
      <alignment horizontal="center" vertical="center" wrapText="1"/>
    </xf>
    <xf numFmtId="0" fontId="55" fillId="0" borderId="10" xfId="48" applyFont="1" applyFill="1" applyBorder="1" applyAlignment="1">
      <alignment horizontal="center" vertical="center" wrapText="1"/>
    </xf>
    <xf numFmtId="180" fontId="55" fillId="0" borderId="10" xfId="48" applyNumberFormat="1" applyFont="1" applyFill="1" applyBorder="1" applyAlignment="1">
      <alignment horizontal="center" vertical="center" wrapText="1"/>
    </xf>
    <xf numFmtId="181" fontId="55" fillId="0" borderId="10" xfId="33" applyNumberFormat="1" applyFont="1" applyFill="1" applyBorder="1" applyAlignment="1">
      <alignment horizontal="center" vertical="center" wrapText="1"/>
    </xf>
    <xf numFmtId="176" fontId="55" fillId="0" borderId="19" xfId="33" applyNumberFormat="1" applyFont="1" applyFill="1" applyBorder="1" applyAlignment="1">
      <alignment horizontal="center" vertical="center" wrapText="1"/>
    </xf>
    <xf numFmtId="41" fontId="55" fillId="0" borderId="10" xfId="0" applyNumberFormat="1" applyFont="1" applyFill="1" applyBorder="1" applyAlignment="1">
      <alignment horizontal="center" vertical="center" shrinkToFit="1"/>
    </xf>
    <xf numFmtId="41" fontId="55" fillId="0" borderId="13" xfId="0" applyNumberFormat="1" applyFont="1" applyFill="1" applyBorder="1" applyAlignment="1">
      <alignment horizontal="center" vertical="center" shrinkToFit="1"/>
    </xf>
    <xf numFmtId="178" fontId="55" fillId="0" borderId="16" xfId="33" applyNumberFormat="1" applyFont="1" applyFill="1" applyBorder="1" applyAlignment="1">
      <alignment horizontal="center" vertical="center" wrapText="1"/>
    </xf>
    <xf numFmtId="178" fontId="55" fillId="0" borderId="13" xfId="33" applyNumberFormat="1" applyFont="1" applyFill="1" applyBorder="1" applyAlignment="1">
      <alignment horizontal="center" vertical="center" wrapText="1"/>
    </xf>
    <xf numFmtId="180" fontId="61" fillId="0" borderId="10" xfId="46" applyNumberFormat="1" applyFont="1" applyFill="1" applyBorder="1" applyAlignment="1">
      <alignment horizontal="center" vertical="center" wrapText="1"/>
    </xf>
    <xf numFmtId="191" fontId="55" fillId="0" borderId="10" xfId="33" applyNumberFormat="1" applyFont="1" applyFill="1" applyBorder="1" applyAlignment="1">
      <alignment horizontal="center" vertical="center" wrapText="1" shrinkToFit="1"/>
    </xf>
    <xf numFmtId="3" fontId="55" fillId="0" borderId="16" xfId="46" applyNumberFormat="1" applyFont="1" applyFill="1" applyBorder="1" applyAlignment="1">
      <alignment horizontal="center" vertical="center" wrapText="1"/>
    </xf>
    <xf numFmtId="0" fontId="61" fillId="0" borderId="10" xfId="33" applyNumberFormat="1" applyFont="1" applyFill="1" applyBorder="1" applyAlignment="1">
      <alignment horizontal="center" vertical="center" wrapText="1" shrinkToFit="1"/>
    </xf>
    <xf numFmtId="0" fontId="77" fillId="0" borderId="10" xfId="33" applyNumberFormat="1" applyFont="1" applyFill="1" applyBorder="1" applyAlignment="1">
      <alignment horizontal="center" vertical="center" wrapText="1" shrinkToFit="1"/>
    </xf>
    <xf numFmtId="180" fontId="55" fillId="0" borderId="10" xfId="51" applyNumberFormat="1" applyFont="1" applyFill="1" applyBorder="1" applyAlignment="1">
      <alignment horizontal="center" vertical="center" wrapText="1"/>
    </xf>
    <xf numFmtId="0" fontId="55" fillId="0" borderId="10" xfId="51" applyFont="1" applyFill="1" applyBorder="1" applyAlignment="1">
      <alignment horizontal="center" vertical="center" wrapText="1"/>
    </xf>
    <xf numFmtId="0" fontId="55" fillId="0" borderId="17" xfId="46" applyNumberFormat="1" applyFont="1" applyFill="1" applyBorder="1" applyAlignment="1">
      <alignment horizontal="center" vertical="center" wrapText="1"/>
    </xf>
    <xf numFmtId="0" fontId="55" fillId="0" borderId="0" xfId="46" applyNumberFormat="1" applyFont="1" applyFill="1" applyAlignment="1">
      <alignment horizontal="center" vertical="center" wrapText="1"/>
    </xf>
    <xf numFmtId="177" fontId="55" fillId="0" borderId="0" xfId="46" applyNumberFormat="1" applyFont="1" applyFill="1" applyAlignment="1">
      <alignment horizontal="center" vertical="center" wrapText="1"/>
    </xf>
    <xf numFmtId="41" fontId="57" fillId="0" borderId="17" xfId="33" applyFont="1" applyFill="1" applyBorder="1" applyAlignment="1">
      <alignment horizontal="center" vertical="center" wrapText="1"/>
    </xf>
    <xf numFmtId="41" fontId="57" fillId="0" borderId="16" xfId="33" applyFont="1" applyFill="1" applyBorder="1" applyAlignment="1">
      <alignment horizontal="center" vertical="center" wrapText="1"/>
    </xf>
    <xf numFmtId="41" fontId="57" fillId="0" borderId="13" xfId="33" applyFont="1" applyFill="1" applyBorder="1" applyAlignment="1">
      <alignment horizontal="center" vertical="center" wrapText="1"/>
    </xf>
    <xf numFmtId="177" fontId="2" fillId="0" borderId="10" xfId="33" applyNumberFormat="1" applyFont="1" applyFill="1" applyBorder="1" applyAlignment="1">
      <alignment horizontal="center" vertical="center" wrapText="1"/>
    </xf>
    <xf numFmtId="0" fontId="2" fillId="0" borderId="10" xfId="46" applyFont="1" applyFill="1" applyBorder="1" applyAlignment="1">
      <alignment horizontal="center" vertical="center" wrapText="1"/>
    </xf>
    <xf numFmtId="0" fontId="2" fillId="0" borderId="14" xfId="46" applyFont="1" applyFill="1" applyBorder="1" applyAlignment="1">
      <alignment horizontal="center" vertical="center" wrapText="1"/>
    </xf>
    <xf numFmtId="177" fontId="2" fillId="0" borderId="10" xfId="46" applyNumberFormat="1" applyFont="1" applyFill="1" applyBorder="1" applyAlignment="1">
      <alignment horizontal="center" vertical="center" wrapText="1"/>
    </xf>
    <xf numFmtId="186" fontId="2" fillId="0" borderId="10" xfId="33" applyNumberFormat="1" applyFont="1" applyFill="1" applyBorder="1" applyAlignment="1">
      <alignment horizontal="center" vertical="center" wrapText="1"/>
    </xf>
    <xf numFmtId="180" fontId="2" fillId="0" borderId="0" xfId="46" applyNumberFormat="1" applyFont="1" applyFill="1" applyBorder="1" applyAlignment="1">
      <alignment wrapText="1"/>
    </xf>
    <xf numFmtId="180" fontId="55" fillId="0" borderId="0" xfId="33" quotePrefix="1" applyNumberFormat="1" applyFont="1" applyFill="1" applyBorder="1" applyAlignment="1">
      <alignment horizontal="center" vertical="center" wrapText="1"/>
    </xf>
    <xf numFmtId="191" fontId="55" fillId="0" borderId="16" xfId="46" applyNumberFormat="1" applyFont="1" applyFill="1" applyBorder="1" applyAlignment="1">
      <alignment wrapText="1"/>
    </xf>
    <xf numFmtId="0" fontId="57" fillId="0" borderId="10" xfId="46" applyNumberFormat="1" applyFont="1" applyFill="1" applyBorder="1" applyAlignment="1">
      <alignment horizontal="center" vertical="center" wrapText="1"/>
    </xf>
    <xf numFmtId="180" fontId="55" fillId="0" borderId="0" xfId="46" applyNumberFormat="1" applyFont="1" applyFill="1" applyAlignment="1">
      <alignment vertical="top" wrapText="1"/>
    </xf>
    <xf numFmtId="180" fontId="2" fillId="0" borderId="0" xfId="46" applyNumberFormat="1" applyFont="1" applyFill="1" applyAlignment="1">
      <alignment vertical="top" wrapText="1"/>
    </xf>
    <xf numFmtId="180" fontId="55" fillId="0" borderId="12" xfId="33" applyNumberFormat="1" applyFont="1" applyFill="1" applyBorder="1" applyAlignment="1">
      <alignment horizontal="center" vertical="center" wrapText="1"/>
    </xf>
    <xf numFmtId="180" fontId="55" fillId="0" borderId="12" xfId="33" quotePrefix="1" applyNumberFormat="1" applyFont="1" applyFill="1" applyBorder="1" applyAlignment="1">
      <alignment horizontal="center" vertical="center" wrapText="1"/>
    </xf>
    <xf numFmtId="180" fontId="2" fillId="0" borderId="12" xfId="33" quotePrefix="1" applyNumberFormat="1" applyFont="1" applyFill="1" applyBorder="1" applyAlignment="1">
      <alignment horizontal="center" vertical="center" wrapText="1"/>
    </xf>
    <xf numFmtId="180" fontId="2" fillId="0" borderId="12" xfId="46" applyNumberFormat="1" applyFont="1" applyFill="1" applyBorder="1" applyAlignment="1">
      <alignment horizontal="center" vertical="center" wrapText="1"/>
    </xf>
    <xf numFmtId="180" fontId="55" fillId="0" borderId="14" xfId="33" quotePrefix="1" applyNumberFormat="1" applyFont="1" applyFill="1" applyBorder="1" applyAlignment="1">
      <alignment horizontal="center" vertical="center" wrapText="1"/>
    </xf>
    <xf numFmtId="180" fontId="57" fillId="0" borderId="10" xfId="46" applyNumberFormat="1" applyFont="1" applyFill="1" applyBorder="1" applyAlignment="1">
      <alignment horizontal="center" vertical="center" wrapText="1"/>
    </xf>
    <xf numFmtId="0" fontId="55" fillId="0" borderId="0" xfId="46" applyFont="1" applyFill="1" applyBorder="1" applyAlignment="1">
      <alignment horizontal="center" vertical="top" wrapText="1"/>
    </xf>
    <xf numFmtId="180" fontId="55" fillId="0" borderId="0" xfId="46" applyNumberFormat="1" applyFont="1" applyFill="1" applyBorder="1" applyAlignment="1">
      <alignment horizontal="center" vertical="top" wrapText="1"/>
    </xf>
    <xf numFmtId="0" fontId="55" fillId="0" borderId="0" xfId="46" applyNumberFormat="1" applyFont="1" applyFill="1" applyBorder="1" applyAlignment="1">
      <alignment horizontal="center" vertical="top" wrapText="1"/>
    </xf>
    <xf numFmtId="0" fontId="2" fillId="0" borderId="0" xfId="46" applyFont="1" applyFill="1" applyBorder="1" applyAlignment="1">
      <alignment horizontal="center" vertical="top" wrapText="1"/>
    </xf>
    <xf numFmtId="41" fontId="55" fillId="0" borderId="0" xfId="33" applyFont="1" applyFill="1" applyBorder="1" applyAlignment="1">
      <alignment horizontal="center" vertical="center" wrapText="1"/>
    </xf>
    <xf numFmtId="41" fontId="55" fillId="0" borderId="41" xfId="33" applyFont="1" applyFill="1" applyBorder="1" applyAlignment="1">
      <alignment horizontal="center" vertical="center" wrapText="1"/>
    </xf>
    <xf numFmtId="0" fontId="55" fillId="0" borderId="36" xfId="46" applyNumberFormat="1" applyFont="1" applyFill="1" applyBorder="1" applyAlignment="1">
      <alignment horizontal="center" vertical="center" wrapText="1"/>
    </xf>
    <xf numFmtId="41" fontId="55" fillId="0" borderId="42" xfId="33" applyFont="1" applyFill="1" applyBorder="1" applyAlignment="1">
      <alignment horizontal="center" vertical="center" wrapText="1"/>
    </xf>
    <xf numFmtId="41" fontId="55" fillId="0" borderId="0" xfId="33" quotePrefix="1" applyFont="1" applyFill="1" applyBorder="1" applyAlignment="1">
      <alignment horizontal="center" vertical="center" wrapText="1"/>
    </xf>
    <xf numFmtId="41" fontId="55" fillId="0" borderId="43" xfId="33" applyFont="1" applyFill="1" applyBorder="1" applyAlignment="1">
      <alignment horizontal="center" vertical="center" wrapText="1"/>
    </xf>
    <xf numFmtId="0" fontId="55" fillId="0" borderId="36" xfId="33" applyNumberFormat="1" applyFont="1" applyFill="1" applyBorder="1" applyAlignment="1">
      <alignment horizontal="center" vertical="center" wrapText="1"/>
    </xf>
    <xf numFmtId="184" fontId="55" fillId="0" borderId="10" xfId="46" applyNumberFormat="1" applyFont="1" applyFill="1" applyBorder="1" applyAlignment="1">
      <alignment horizontal="center" vertical="center" wrapText="1"/>
    </xf>
    <xf numFmtId="0" fontId="55" fillId="0" borderId="36" xfId="33" quotePrefix="1" applyNumberFormat="1" applyFont="1" applyFill="1" applyBorder="1" applyAlignment="1">
      <alignment horizontal="center" vertical="center" wrapText="1"/>
    </xf>
    <xf numFmtId="184" fontId="57" fillId="0" borderId="10" xfId="46" applyNumberFormat="1" applyFont="1" applyFill="1" applyBorder="1" applyAlignment="1">
      <alignment horizontal="center" vertical="center" wrapText="1"/>
    </xf>
    <xf numFmtId="183" fontId="57" fillId="0" borderId="10" xfId="33" applyNumberFormat="1" applyFont="1" applyFill="1" applyBorder="1" applyAlignment="1">
      <alignment horizontal="center" vertical="center" wrapText="1"/>
    </xf>
    <xf numFmtId="38" fontId="57" fillId="0" borderId="10" xfId="33" applyNumberFormat="1" applyFont="1" applyFill="1" applyBorder="1" applyAlignment="1">
      <alignment horizontal="center" vertical="center" wrapText="1"/>
    </xf>
    <xf numFmtId="0" fontId="57" fillId="0" borderId="36" xfId="33" applyNumberFormat="1" applyFont="1" applyFill="1" applyBorder="1" applyAlignment="1">
      <alignment horizontal="center" vertical="center" wrapText="1"/>
    </xf>
    <xf numFmtId="0" fontId="55" fillId="0" borderId="56" xfId="33" applyNumberFormat="1" applyFont="1" applyFill="1" applyBorder="1" applyAlignment="1">
      <alignment horizontal="center" vertical="center" wrapText="1"/>
    </xf>
    <xf numFmtId="0" fontId="55" fillId="0" borderId="43" xfId="46" applyFont="1" applyFill="1" applyBorder="1" applyAlignment="1">
      <alignment horizontal="center" vertical="center" wrapText="1"/>
    </xf>
    <xf numFmtId="41" fontId="55" fillId="0" borderId="42" xfId="33" applyNumberFormat="1" applyFont="1" applyFill="1" applyBorder="1" applyAlignment="1">
      <alignment horizontal="center" vertical="center" wrapText="1"/>
    </xf>
    <xf numFmtId="41" fontId="55" fillId="0" borderId="43" xfId="33" applyNumberFormat="1" applyFont="1" applyFill="1" applyBorder="1" applyAlignment="1">
      <alignment horizontal="center" vertical="center" wrapText="1"/>
    </xf>
    <xf numFmtId="0" fontId="55" fillId="0" borderId="36" xfId="33" applyNumberFormat="1" applyFont="1" applyFill="1" applyBorder="1" applyAlignment="1">
      <alignment horizontal="left" vertical="center" wrapText="1"/>
    </xf>
    <xf numFmtId="0" fontId="55" fillId="0" borderId="43" xfId="46" applyNumberFormat="1" applyFont="1" applyFill="1" applyBorder="1" applyAlignment="1">
      <alignment horizontal="center" vertical="center" wrapText="1"/>
    </xf>
    <xf numFmtId="0" fontId="59" fillId="0" borderId="10" xfId="0" applyNumberFormat="1" applyFont="1" applyFill="1" applyBorder="1">
      <alignment vertical="center"/>
    </xf>
    <xf numFmtId="41" fontId="59" fillId="0" borderId="10" xfId="33" applyNumberFormat="1" applyFont="1" applyFill="1" applyBorder="1">
      <alignment vertical="center"/>
    </xf>
    <xf numFmtId="0" fontId="76" fillId="0" borderId="36" xfId="33" applyNumberFormat="1" applyFont="1" applyFill="1" applyBorder="1" applyAlignment="1">
      <alignment horizontal="center" vertical="center" wrapText="1"/>
    </xf>
    <xf numFmtId="0" fontId="55" fillId="0" borderId="0" xfId="33" quotePrefix="1" applyNumberFormat="1" applyFont="1" applyFill="1" applyBorder="1" applyAlignment="1">
      <alignment horizontal="center" vertical="center" wrapText="1"/>
    </xf>
    <xf numFmtId="180" fontId="76" fillId="0" borderId="10" xfId="46" applyNumberFormat="1" applyFont="1" applyFill="1" applyBorder="1" applyAlignment="1">
      <alignment horizontal="center" vertical="center" wrapText="1"/>
    </xf>
    <xf numFmtId="0" fontId="62" fillId="0" borderId="36" xfId="46" applyNumberFormat="1" applyFont="1" applyFill="1" applyBorder="1" applyAlignment="1">
      <alignment horizontal="center" vertical="center" wrapText="1"/>
    </xf>
    <xf numFmtId="41" fontId="55" fillId="0" borderId="44" xfId="33" applyFont="1" applyFill="1" applyBorder="1" applyAlignment="1">
      <alignment horizontal="center" vertical="center" wrapText="1"/>
    </xf>
    <xf numFmtId="41" fontId="55" fillId="0" borderId="0" xfId="33" applyFont="1" applyFill="1" applyBorder="1" applyAlignment="1">
      <alignment horizontal="center" vertical="center" wrapText="1" shrinkToFit="1"/>
    </xf>
    <xf numFmtId="0" fontId="55" fillId="0" borderId="45" xfId="33" applyNumberFormat="1" applyFont="1" applyFill="1" applyBorder="1" applyAlignment="1">
      <alignment horizontal="center" vertical="center" wrapText="1"/>
    </xf>
    <xf numFmtId="0" fontId="60" fillId="0" borderId="10" xfId="46" applyNumberFormat="1" applyFont="1" applyFill="1" applyBorder="1" applyAlignment="1">
      <alignment horizontal="center" vertical="center" wrapText="1"/>
    </xf>
    <xf numFmtId="180" fontId="60" fillId="0" borderId="10" xfId="46" applyNumberFormat="1" applyFont="1" applyFill="1" applyBorder="1" applyAlignment="1">
      <alignment horizontal="center" vertical="center" wrapText="1"/>
    </xf>
    <xf numFmtId="0" fontId="60" fillId="0" borderId="0" xfId="46" applyFont="1" applyFill="1" applyBorder="1" applyAlignment="1">
      <alignment horizontal="center" vertical="center" wrapText="1"/>
    </xf>
    <xf numFmtId="0" fontId="55" fillId="0" borderId="51" xfId="46" applyNumberFormat="1" applyFont="1" applyFill="1" applyBorder="1" applyAlignment="1">
      <alignment horizontal="center" vertical="center" wrapText="1"/>
    </xf>
    <xf numFmtId="41" fontId="55" fillId="0" borderId="36" xfId="33" applyFont="1" applyFill="1" applyBorder="1" applyAlignment="1">
      <alignment horizontal="center" vertical="center" wrapText="1"/>
    </xf>
    <xf numFmtId="0" fontId="62" fillId="0" borderId="36" xfId="33" applyNumberFormat="1" applyFont="1" applyFill="1" applyBorder="1" applyAlignment="1">
      <alignment horizontal="center" vertical="center" wrapText="1"/>
    </xf>
    <xf numFmtId="41" fontId="55" fillId="0" borderId="0" xfId="33" quotePrefix="1" applyNumberFormat="1" applyFont="1" applyFill="1" applyBorder="1" applyAlignment="1">
      <alignment horizontal="center" vertical="center" wrapText="1"/>
    </xf>
    <xf numFmtId="0" fontId="55" fillId="0" borderId="56" xfId="58" applyNumberFormat="1" applyFont="1" applyFill="1" applyBorder="1" applyAlignment="1">
      <alignment horizontal="center" vertical="center" wrapText="1"/>
    </xf>
    <xf numFmtId="41" fontId="55" fillId="0" borderId="17" xfId="33" applyNumberFormat="1" applyFont="1" applyFill="1" applyBorder="1" applyAlignment="1">
      <alignment horizontal="center" vertical="center" wrapText="1"/>
    </xf>
    <xf numFmtId="0" fontId="55" fillId="0" borderId="17" xfId="33" quotePrefix="1" applyNumberFormat="1" applyFont="1" applyFill="1" applyBorder="1" applyAlignment="1">
      <alignment horizontal="center" vertical="center" wrapText="1"/>
    </xf>
    <xf numFmtId="0" fontId="55" fillId="0" borderId="58" xfId="33" quotePrefix="1" applyNumberFormat="1" applyFont="1" applyFill="1" applyBorder="1" applyAlignment="1">
      <alignment horizontal="center" vertical="center" wrapText="1"/>
    </xf>
    <xf numFmtId="0" fontId="55" fillId="0" borderId="56" xfId="33" quotePrefix="1" applyNumberFormat="1" applyFont="1" applyFill="1" applyBorder="1" applyAlignment="1">
      <alignment horizontal="center" vertical="center" wrapText="1"/>
    </xf>
    <xf numFmtId="41" fontId="55" fillId="0" borderId="13" xfId="33" applyNumberFormat="1" applyFont="1" applyFill="1" applyBorder="1" applyAlignment="1">
      <alignment horizontal="center" vertical="center" wrapText="1"/>
    </xf>
    <xf numFmtId="0" fontId="55" fillId="0" borderId="59" xfId="33" applyNumberFormat="1" applyFont="1" applyFill="1" applyBorder="1" applyAlignment="1">
      <alignment horizontal="center" vertical="center" wrapText="1"/>
    </xf>
    <xf numFmtId="0" fontId="55" fillId="0" borderId="10" xfId="0" applyNumberFormat="1" applyFont="1" applyFill="1" applyBorder="1">
      <alignment vertical="center"/>
    </xf>
    <xf numFmtId="0" fontId="55" fillId="0" borderId="0" xfId="0" applyNumberFormat="1" applyFont="1" applyFill="1">
      <alignment vertical="center"/>
    </xf>
    <xf numFmtId="0" fontId="55" fillId="0" borderId="58" xfId="33" applyNumberFormat="1" applyFont="1" applyFill="1" applyBorder="1" applyAlignment="1">
      <alignment horizontal="center" vertical="center" wrapText="1"/>
    </xf>
    <xf numFmtId="186" fontId="55" fillId="0" borderId="10" xfId="58" applyNumberFormat="1" applyFont="1" applyFill="1" applyBorder="1" applyAlignment="1">
      <alignment horizontal="center" vertical="center" wrapText="1"/>
    </xf>
    <xf numFmtId="0" fontId="55" fillId="0" borderId="10" xfId="59" applyNumberFormat="1" applyFont="1" applyFill="1" applyBorder="1" applyAlignment="1">
      <alignment horizontal="center" vertical="center" wrapText="1"/>
    </xf>
    <xf numFmtId="0" fontId="55" fillId="0" borderId="13" xfId="59" applyNumberFormat="1" applyFont="1" applyFill="1" applyBorder="1" applyAlignment="1">
      <alignment horizontal="center" vertical="center" wrapText="1"/>
    </xf>
    <xf numFmtId="180" fontId="55" fillId="0" borderId="13" xfId="59" applyNumberFormat="1" applyFont="1" applyFill="1" applyBorder="1" applyAlignment="1">
      <alignment horizontal="center" vertical="center" wrapText="1"/>
    </xf>
    <xf numFmtId="180" fontId="55" fillId="0" borderId="10" xfId="59" applyNumberFormat="1" applyFont="1" applyFill="1" applyBorder="1" applyAlignment="1">
      <alignment horizontal="center" vertical="center" wrapText="1"/>
    </xf>
    <xf numFmtId="41" fontId="55" fillId="0" borderId="10" xfId="59" applyNumberFormat="1" applyFont="1" applyFill="1" applyBorder="1" applyAlignment="1">
      <alignment horizontal="center" vertical="center" wrapText="1"/>
    </xf>
    <xf numFmtId="176" fontId="55" fillId="0" borderId="10" xfId="33" applyNumberFormat="1" applyFont="1" applyFill="1" applyBorder="1" applyAlignment="1">
      <alignment horizontal="center" vertical="center" wrapText="1" shrinkToFit="1"/>
    </xf>
    <xf numFmtId="0" fontId="55" fillId="0" borderId="10" xfId="58" applyNumberFormat="1" applyFont="1" applyFill="1" applyBorder="1" applyAlignment="1">
      <alignment horizontal="center" vertical="center" wrapText="1" shrinkToFit="1"/>
    </xf>
    <xf numFmtId="179" fontId="55" fillId="0" borderId="0" xfId="33" quotePrefix="1" applyNumberFormat="1" applyFont="1" applyFill="1" applyBorder="1" applyAlignment="1">
      <alignment horizontal="center" vertical="center" wrapText="1"/>
    </xf>
    <xf numFmtId="3" fontId="55" fillId="0" borderId="10" xfId="58" applyNumberFormat="1" applyFont="1" applyFill="1" applyBorder="1" applyAlignment="1">
      <alignment horizontal="center" vertical="center" wrapText="1"/>
    </xf>
    <xf numFmtId="0" fontId="55" fillId="0" borderId="56" xfId="58" quotePrefix="1" applyNumberFormat="1" applyFont="1" applyFill="1" applyBorder="1" applyAlignment="1">
      <alignment horizontal="center" vertical="center" wrapText="1"/>
    </xf>
    <xf numFmtId="41" fontId="55" fillId="0" borderId="56" xfId="33" applyNumberFormat="1" applyFont="1" applyFill="1" applyBorder="1" applyAlignment="1">
      <alignment horizontal="center" vertical="center" wrapText="1"/>
    </xf>
    <xf numFmtId="177" fontId="55" fillId="0" borderId="10" xfId="33" applyNumberFormat="1" applyFont="1" applyFill="1" applyBorder="1" applyAlignment="1">
      <alignment horizontal="center" vertical="center"/>
    </xf>
    <xf numFmtId="180" fontId="55" fillId="0" borderId="10" xfId="19" applyNumberFormat="1" applyFont="1" applyFill="1" applyBorder="1" applyAlignment="1">
      <alignment horizontal="center" vertical="center" wrapText="1"/>
    </xf>
    <xf numFmtId="179" fontId="55" fillId="0" borderId="42" xfId="33" applyNumberFormat="1" applyFont="1" applyFill="1" applyBorder="1" applyAlignment="1">
      <alignment horizontal="center" vertical="center" wrapText="1"/>
    </xf>
    <xf numFmtId="179" fontId="55" fillId="0" borderId="36" xfId="33" applyNumberFormat="1" applyFont="1" applyFill="1" applyBorder="1" applyAlignment="1">
      <alignment horizontal="center" vertical="center" wrapText="1"/>
    </xf>
    <xf numFmtId="177" fontId="62" fillId="0" borderId="10" xfId="46" applyNumberFormat="1" applyFont="1" applyFill="1" applyBorder="1" applyAlignment="1">
      <alignment horizontal="center" vertical="center" wrapText="1"/>
    </xf>
    <xf numFmtId="179" fontId="58" fillId="0" borderId="0" xfId="33" quotePrefix="1" applyNumberFormat="1" applyFont="1" applyFill="1" applyBorder="1" applyAlignment="1">
      <alignment horizontal="center" vertical="center" wrapText="1"/>
    </xf>
    <xf numFmtId="0" fontId="55" fillId="0" borderId="10" xfId="6" applyNumberFormat="1" applyFont="1" applyFill="1" applyBorder="1" applyAlignment="1" applyProtection="1">
      <alignment horizontal="center" vertical="center" wrapText="1"/>
    </xf>
    <xf numFmtId="41" fontId="55" fillId="0" borderId="10" xfId="6" applyNumberFormat="1" applyFont="1" applyFill="1" applyBorder="1" applyAlignment="1" applyProtection="1">
      <alignment horizontal="center" vertical="center" wrapText="1"/>
    </xf>
    <xf numFmtId="177" fontId="2" fillId="0" borderId="10" xfId="6" applyNumberFormat="1" applyFont="1" applyFill="1" applyBorder="1" applyAlignment="1" applyProtection="1">
      <alignment horizontal="center" vertical="center" wrapText="1"/>
    </xf>
    <xf numFmtId="179" fontId="55" fillId="0" borderId="10" xfId="6" applyNumberFormat="1" applyFont="1" applyFill="1" applyBorder="1" applyAlignment="1" applyProtection="1">
      <alignment horizontal="center" vertical="center" wrapText="1"/>
    </xf>
    <xf numFmtId="180" fontId="55" fillId="0" borderId="10" xfId="6" applyNumberFormat="1" applyFont="1" applyFill="1" applyBorder="1" applyAlignment="1" applyProtection="1">
      <alignment horizontal="center" vertical="center" wrapText="1"/>
    </xf>
    <xf numFmtId="0" fontId="55" fillId="0" borderId="14" xfId="46" applyNumberFormat="1" applyFont="1" applyFill="1" applyBorder="1" applyAlignment="1">
      <alignment horizontal="center" vertical="center" wrapText="1"/>
    </xf>
    <xf numFmtId="0" fontId="2" fillId="0" borderId="14" xfId="46" applyNumberFormat="1" applyFont="1" applyFill="1" applyBorder="1" applyAlignment="1">
      <alignment horizontal="center" vertical="center" wrapText="1"/>
    </xf>
    <xf numFmtId="0" fontId="55" fillId="0" borderId="36" xfId="46" applyFont="1" applyFill="1" applyBorder="1" applyAlignment="1">
      <alignment horizontal="center" vertical="center" wrapText="1"/>
    </xf>
    <xf numFmtId="179" fontId="78" fillId="0" borderId="0" xfId="33" quotePrefix="1" applyNumberFormat="1" applyFont="1" applyFill="1" applyBorder="1" applyAlignment="1">
      <alignment horizontal="center" vertical="center" wrapText="1"/>
    </xf>
    <xf numFmtId="177" fontId="55" fillId="0" borderId="10" xfId="34" applyNumberFormat="1" applyFont="1" applyFill="1" applyBorder="1" applyAlignment="1">
      <alignment horizontal="center" vertical="center" wrapText="1"/>
    </xf>
    <xf numFmtId="41" fontId="55" fillId="0" borderId="10" xfId="34" applyFont="1" applyFill="1" applyBorder="1" applyAlignment="1">
      <alignment horizontal="center" vertical="center" wrapText="1"/>
    </xf>
    <xf numFmtId="0" fontId="2" fillId="0" borderId="10" xfId="34" applyNumberFormat="1" applyFont="1" applyFill="1" applyBorder="1" applyAlignment="1">
      <alignment horizontal="center" vertical="center" wrapText="1"/>
    </xf>
    <xf numFmtId="179" fontId="2" fillId="0" borderId="10" xfId="34" applyNumberFormat="1" applyFont="1" applyFill="1" applyBorder="1" applyAlignment="1">
      <alignment horizontal="center" vertical="center" wrapText="1"/>
    </xf>
    <xf numFmtId="177" fontId="2" fillId="0" borderId="10" xfId="34" applyNumberFormat="1" applyFont="1" applyFill="1" applyBorder="1" applyAlignment="1">
      <alignment horizontal="center" vertical="center" wrapText="1"/>
    </xf>
    <xf numFmtId="41" fontId="2" fillId="0" borderId="10" xfId="34" applyFont="1" applyFill="1" applyBorder="1" applyAlignment="1">
      <alignment horizontal="center" vertical="center" wrapText="1"/>
    </xf>
    <xf numFmtId="180" fontId="2" fillId="0" borderId="10" xfId="34" applyNumberFormat="1" applyFont="1" applyFill="1" applyBorder="1" applyAlignment="1">
      <alignment horizontal="center" vertical="center" wrapText="1"/>
    </xf>
    <xf numFmtId="41" fontId="2" fillId="0" borderId="0" xfId="33" quotePrefix="1" applyFont="1" applyFill="1" applyBorder="1" applyAlignment="1">
      <alignment horizontal="center" vertical="center" wrapText="1"/>
    </xf>
    <xf numFmtId="41" fontId="2" fillId="0" borderId="36" xfId="33" applyFont="1" applyFill="1" applyBorder="1" applyAlignment="1">
      <alignment horizontal="center" vertical="center" wrapText="1"/>
    </xf>
    <xf numFmtId="41" fontId="55" fillId="0" borderId="36" xfId="33" applyFont="1" applyFill="1" applyBorder="1" applyAlignment="1">
      <alignment horizontal="left" vertical="top" wrapText="1"/>
    </xf>
    <xf numFmtId="0" fontId="60" fillId="0" borderId="36" xfId="33" applyNumberFormat="1" applyFont="1" applyFill="1" applyBorder="1" applyAlignment="1">
      <alignment horizontal="center" vertical="center" wrapText="1"/>
    </xf>
    <xf numFmtId="0" fontId="55" fillId="0" borderId="42" xfId="46" applyFont="1" applyFill="1" applyBorder="1" applyAlignment="1">
      <alignment horizontal="center" vertical="center" wrapText="1"/>
    </xf>
    <xf numFmtId="0" fontId="55" fillId="0" borderId="36" xfId="46" quotePrefix="1" applyNumberFormat="1" applyFont="1" applyFill="1" applyBorder="1" applyAlignment="1">
      <alignment horizontal="center" vertical="center" wrapText="1"/>
    </xf>
    <xf numFmtId="0" fontId="55" fillId="0" borderId="44" xfId="46" applyFont="1" applyFill="1" applyBorder="1" applyAlignment="1">
      <alignment horizontal="center" vertical="center" wrapText="1"/>
    </xf>
    <xf numFmtId="195" fontId="55" fillId="0" borderId="42" xfId="33" applyNumberFormat="1" applyFont="1" applyFill="1" applyBorder="1" applyAlignment="1">
      <alignment horizontal="center" vertical="center" wrapText="1"/>
    </xf>
    <xf numFmtId="195" fontId="55" fillId="0" borderId="43" xfId="33" applyNumberFormat="1" applyFont="1" applyFill="1" applyBorder="1" applyAlignment="1">
      <alignment horizontal="center" vertical="center" wrapText="1"/>
    </xf>
    <xf numFmtId="180" fontId="55" fillId="0" borderId="36" xfId="46" applyNumberFormat="1" applyFont="1" applyFill="1" applyBorder="1" applyAlignment="1">
      <alignment horizontal="center" vertical="center" wrapText="1"/>
    </xf>
    <xf numFmtId="195" fontId="55" fillId="0" borderId="10" xfId="33" applyNumberFormat="1" applyFont="1" applyFill="1" applyBorder="1" applyAlignment="1">
      <alignment horizontal="center" vertical="center"/>
    </xf>
    <xf numFmtId="179" fontId="55" fillId="0" borderId="10" xfId="46" applyNumberFormat="1" applyFont="1" applyFill="1" applyBorder="1" applyAlignment="1">
      <alignment horizontal="center" vertical="center" wrapText="1"/>
    </xf>
    <xf numFmtId="0" fontId="62" fillId="0" borderId="10" xfId="33" applyNumberFormat="1" applyFont="1" applyFill="1" applyBorder="1" applyAlignment="1">
      <alignment horizontal="center" vertical="center" wrapText="1" shrinkToFit="1"/>
    </xf>
    <xf numFmtId="0" fontId="55" fillId="0" borderId="36" xfId="33" applyNumberFormat="1" applyFont="1" applyFill="1" applyBorder="1" applyAlignment="1">
      <alignment vertical="center" wrapText="1"/>
    </xf>
    <xf numFmtId="0" fontId="55" fillId="0" borderId="47" xfId="33" applyNumberFormat="1" applyFont="1" applyFill="1" applyBorder="1" applyAlignment="1">
      <alignment horizontal="center" vertical="center" wrapText="1"/>
    </xf>
    <xf numFmtId="0" fontId="55" fillId="0" borderId="47" xfId="33" applyNumberFormat="1" applyFont="1" applyFill="1" applyBorder="1" applyAlignment="1">
      <alignment vertical="center" wrapText="1"/>
    </xf>
    <xf numFmtId="41" fontId="55" fillId="0" borderId="60" xfId="33" applyNumberFormat="1" applyFont="1" applyFill="1" applyBorder="1" applyAlignment="1">
      <alignment horizontal="center" vertical="center" wrapText="1"/>
    </xf>
    <xf numFmtId="0" fontId="55" fillId="0" borderId="36" xfId="29" quotePrefix="1" applyNumberFormat="1" applyFont="1" applyFill="1" applyBorder="1" applyAlignment="1">
      <alignment horizontal="center" vertical="center" wrapText="1"/>
    </xf>
    <xf numFmtId="0" fontId="55" fillId="0" borderId="36" xfId="29" applyNumberFormat="1" applyFont="1" applyFill="1" applyBorder="1" applyAlignment="1">
      <alignment horizontal="center" vertical="center" wrapText="1"/>
    </xf>
    <xf numFmtId="9" fontId="55" fillId="0" borderId="36" xfId="29" applyFont="1" applyFill="1" applyBorder="1" applyAlignment="1">
      <alignment horizontal="center" vertical="center" wrapText="1"/>
    </xf>
    <xf numFmtId="0" fontId="55" fillId="0" borderId="10" xfId="33" applyNumberFormat="1" applyFont="1" applyFill="1" applyBorder="1" applyAlignment="1">
      <alignment horizontal="right" vertical="center" wrapText="1"/>
    </xf>
    <xf numFmtId="0" fontId="55" fillId="0" borderId="46" xfId="33" applyNumberFormat="1" applyFont="1" applyFill="1" applyBorder="1" applyAlignment="1">
      <alignment horizontal="center" vertical="center" wrapText="1"/>
    </xf>
    <xf numFmtId="0" fontId="61" fillId="0" borderId="36" xfId="33" applyNumberFormat="1" applyFont="1" applyFill="1" applyBorder="1" applyAlignment="1">
      <alignment horizontal="center" vertical="center" wrapText="1"/>
    </xf>
    <xf numFmtId="0" fontId="55" fillId="0" borderId="53" xfId="46" applyFont="1" applyFill="1" applyBorder="1" applyAlignment="1">
      <alignment horizontal="center" vertical="center" wrapText="1"/>
    </xf>
    <xf numFmtId="177" fontId="55" fillId="0" borderId="54" xfId="46" applyNumberFormat="1" applyFont="1" applyFill="1" applyBorder="1" applyAlignment="1">
      <alignment horizontal="center" vertical="center" wrapText="1"/>
    </xf>
    <xf numFmtId="180" fontId="55" fillId="0" borderId="53" xfId="46" applyNumberFormat="1" applyFont="1" applyFill="1" applyBorder="1" applyAlignment="1">
      <alignment horizontal="center" vertical="center" wrapText="1"/>
    </xf>
    <xf numFmtId="0" fontId="55" fillId="0" borderId="53" xfId="46" applyNumberFormat="1" applyFont="1" applyFill="1" applyBorder="1" applyAlignment="1">
      <alignment horizontal="center" vertical="center" wrapText="1"/>
    </xf>
    <xf numFmtId="0" fontId="55" fillId="0" borderId="10" xfId="46" quotePrefix="1" applyNumberFormat="1" applyFont="1" applyFill="1" applyBorder="1" applyAlignment="1">
      <alignment horizontal="center" vertical="center" wrapText="1"/>
    </xf>
    <xf numFmtId="0" fontId="55" fillId="0" borderId="43" xfId="33" applyNumberFormat="1" applyFont="1" applyFill="1" applyBorder="1" applyAlignment="1">
      <alignment horizontal="center" vertical="center" wrapText="1"/>
    </xf>
    <xf numFmtId="0" fontId="55" fillId="0" borderId="36" xfId="46" quotePrefix="1" applyFont="1" applyFill="1" applyBorder="1" applyAlignment="1">
      <alignment horizontal="center" vertical="center" wrapText="1"/>
    </xf>
    <xf numFmtId="0" fontId="55" fillId="0" borderId="10" xfId="52" applyNumberFormat="1" applyFont="1" applyFill="1" applyBorder="1" applyAlignment="1">
      <alignment horizontal="center" vertical="center" wrapText="1"/>
    </xf>
    <xf numFmtId="0" fontId="55" fillId="0" borderId="10" xfId="52" applyFont="1" applyFill="1" applyBorder="1" applyAlignment="1">
      <alignment horizontal="center" vertical="center" wrapText="1"/>
    </xf>
    <xf numFmtId="180" fontId="55" fillId="0" borderId="10" xfId="52" applyNumberFormat="1" applyFont="1" applyFill="1" applyBorder="1" applyAlignment="1">
      <alignment horizontal="center" vertical="center" wrapText="1"/>
    </xf>
    <xf numFmtId="0" fontId="55" fillId="0" borderId="36" xfId="52" applyNumberFormat="1" applyFont="1" applyFill="1" applyBorder="1" applyAlignment="1">
      <alignment horizontal="center" vertical="center" wrapText="1"/>
    </xf>
    <xf numFmtId="0" fontId="55" fillId="0" borderId="42" xfId="33" applyNumberFormat="1" applyFont="1" applyFill="1" applyBorder="1" applyAlignment="1">
      <alignment horizontal="center" vertical="center" wrapText="1"/>
    </xf>
    <xf numFmtId="0" fontId="55" fillId="0" borderId="48" xfId="46" applyFont="1" applyFill="1" applyBorder="1" applyAlignment="1">
      <alignment horizontal="center" vertical="center" wrapText="1"/>
    </xf>
    <xf numFmtId="0" fontId="55" fillId="0" borderId="49" xfId="46" applyNumberFormat="1" applyFont="1" applyFill="1" applyBorder="1" applyAlignment="1">
      <alignment horizontal="center" vertical="center" wrapText="1"/>
    </xf>
    <xf numFmtId="0" fontId="55" fillId="0" borderId="49" xfId="46" applyFont="1" applyFill="1" applyBorder="1" applyAlignment="1">
      <alignment horizontal="center" vertical="center" wrapText="1"/>
    </xf>
    <xf numFmtId="177" fontId="55" fillId="0" borderId="49" xfId="46" applyNumberFormat="1" applyFont="1" applyFill="1" applyBorder="1" applyAlignment="1">
      <alignment horizontal="center" vertical="center" wrapText="1"/>
    </xf>
    <xf numFmtId="180" fontId="55" fillId="0" borderId="49" xfId="46" applyNumberFormat="1" applyFont="1" applyFill="1" applyBorder="1" applyAlignment="1">
      <alignment horizontal="center" vertical="center" wrapText="1"/>
    </xf>
    <xf numFmtId="0" fontId="62" fillId="0" borderId="50" xfId="46" applyNumberFormat="1" applyFont="1" applyFill="1" applyBorder="1" applyAlignment="1">
      <alignment horizontal="center" vertical="center" wrapText="1"/>
    </xf>
    <xf numFmtId="0" fontId="30" fillId="0" borderId="0" xfId="46" applyFont="1" applyFill="1" applyAlignment="1">
      <alignment horizontal="center" vertical="center" wrapText="1"/>
    </xf>
    <xf numFmtId="0" fontId="30" fillId="0" borderId="0" xfId="46" applyFont="1" applyFill="1" applyBorder="1" applyAlignment="1">
      <alignment horizontal="center" vertical="center" wrapText="1"/>
    </xf>
    <xf numFmtId="0" fontId="30" fillId="0" borderId="20" xfId="46" applyFont="1" applyFill="1" applyBorder="1" applyAlignment="1">
      <alignment horizontal="center" vertical="center" wrapText="1"/>
    </xf>
    <xf numFmtId="0" fontId="57" fillId="0" borderId="17" xfId="33" applyNumberFormat="1" applyFont="1" applyFill="1" applyBorder="1" applyAlignment="1">
      <alignment horizontal="center" vertical="center" wrapText="1"/>
    </xf>
    <xf numFmtId="0" fontId="57" fillId="0" borderId="16" xfId="33" applyNumberFormat="1" applyFont="1" applyFill="1" applyBorder="1" applyAlignment="1">
      <alignment horizontal="center" vertical="center" wrapText="1"/>
    </xf>
    <xf numFmtId="0" fontId="57" fillId="0" borderId="13" xfId="33" applyNumberFormat="1" applyFont="1" applyFill="1" applyBorder="1" applyAlignment="1">
      <alignment horizontal="center" vertical="center" wrapText="1"/>
    </xf>
    <xf numFmtId="179" fontId="30" fillId="0" borderId="14" xfId="33" quotePrefix="1" applyNumberFormat="1" applyFont="1" applyFill="1" applyBorder="1" applyAlignment="1">
      <alignment horizontal="center" vertical="center" wrapText="1"/>
    </xf>
    <xf numFmtId="179" fontId="2" fillId="0" borderId="0" xfId="33" applyNumberFormat="1" applyFont="1" applyFill="1" applyBorder="1" applyAlignment="1">
      <alignment horizontal="center" vertical="center" wrapText="1"/>
    </xf>
    <xf numFmtId="41" fontId="2" fillId="0" borderId="0" xfId="33" applyFont="1" applyFill="1" applyBorder="1" applyAlignment="1">
      <alignment horizontal="center" vertical="center" wrapText="1"/>
    </xf>
    <xf numFmtId="180" fontId="2" fillId="0" borderId="0" xfId="46" applyNumberFormat="1" applyFont="1" applyFill="1" applyBorder="1" applyAlignment="1">
      <alignment horizontal="center" vertical="center" wrapText="1"/>
    </xf>
    <xf numFmtId="0" fontId="55" fillId="0" borderId="10" xfId="33" applyNumberFormat="1" applyFont="1" applyFill="1" applyBorder="1" applyAlignment="1">
      <alignment horizontal="center" vertical="center" wrapText="1"/>
    </xf>
    <xf numFmtId="0" fontId="55" fillId="0" borderId="17" xfId="33" applyNumberFormat="1" applyFont="1" applyFill="1" applyBorder="1" applyAlignment="1">
      <alignment horizontal="center" vertical="center" wrapText="1"/>
    </xf>
    <xf numFmtId="180" fontId="55" fillId="0" borderId="17" xfId="33" applyNumberFormat="1" applyFont="1" applyFill="1" applyBorder="1" applyAlignment="1">
      <alignment horizontal="center" vertical="center" wrapText="1"/>
    </xf>
    <xf numFmtId="41" fontId="55" fillId="0" borderId="10" xfId="33" applyFont="1" applyFill="1" applyBorder="1" applyAlignment="1">
      <alignment horizontal="center" vertical="center" wrapText="1"/>
    </xf>
    <xf numFmtId="0" fontId="48" fillId="0" borderId="10" xfId="33" applyNumberFormat="1" applyFont="1" applyFill="1" applyBorder="1" applyAlignment="1">
      <alignment horizontal="center" vertical="center" wrapText="1"/>
    </xf>
    <xf numFmtId="180" fontId="48" fillId="0" borderId="10" xfId="33" applyNumberFormat="1" applyFont="1" applyFill="1" applyBorder="1" applyAlignment="1">
      <alignment horizontal="center" vertical="center" wrapText="1"/>
    </xf>
    <xf numFmtId="0" fontId="48" fillId="0" borderId="10" xfId="33" applyNumberFormat="1" applyFont="1" applyFill="1" applyBorder="1" applyAlignment="1">
      <alignment horizontal="center" vertical="center" wrapText="1"/>
    </xf>
    <xf numFmtId="180" fontId="48" fillId="0" borderId="10" xfId="33" applyNumberFormat="1" applyFont="1" applyFill="1" applyBorder="1" applyAlignment="1">
      <alignment horizontal="center" vertical="center" wrapText="1"/>
    </xf>
    <xf numFmtId="41" fontId="48" fillId="0" borderId="17" xfId="33" applyFont="1" applyFill="1" applyBorder="1" applyAlignment="1">
      <alignment horizontal="center" vertical="center" wrapText="1"/>
    </xf>
    <xf numFmtId="41" fontId="48" fillId="0" borderId="13" xfId="33" applyFont="1" applyFill="1" applyBorder="1" applyAlignment="1">
      <alignment horizontal="center" vertical="center" wrapText="1"/>
    </xf>
    <xf numFmtId="0" fontId="55" fillId="0" borderId="10" xfId="33" applyNumberFormat="1" applyFont="1" applyFill="1" applyBorder="1" applyAlignment="1">
      <alignment horizontal="center" vertical="center" wrapText="1"/>
    </xf>
    <xf numFmtId="41" fontId="55" fillId="0" borderId="10" xfId="33" applyFont="1" applyFill="1" applyBorder="1" applyAlignment="1">
      <alignment horizontal="center" vertical="center" wrapText="1"/>
    </xf>
    <xf numFmtId="0" fontId="48" fillId="0" borderId="10" xfId="33" applyNumberFormat="1" applyFont="1" applyFill="1" applyBorder="1" applyAlignment="1">
      <alignment horizontal="center" vertical="center" wrapText="1"/>
    </xf>
    <xf numFmtId="180" fontId="48" fillId="0" borderId="10" xfId="33" applyNumberFormat="1" applyFont="1" applyFill="1" applyBorder="1" applyAlignment="1">
      <alignment horizontal="center" vertical="center" wrapText="1"/>
    </xf>
    <xf numFmtId="41" fontId="48" fillId="0" borderId="13" xfId="33" applyFont="1" applyFill="1" applyBorder="1" applyAlignment="1">
      <alignment horizontal="center" vertical="center" wrapText="1"/>
    </xf>
    <xf numFmtId="0" fontId="82" fillId="0" borderId="0" xfId="46" applyFont="1" applyFill="1" applyAlignment="1">
      <alignment vertical="top"/>
    </xf>
    <xf numFmtId="180" fontId="82" fillId="0" borderId="0" xfId="46" applyNumberFormat="1" applyFont="1" applyFill="1" applyAlignment="1">
      <alignment horizontal="center" vertical="top"/>
    </xf>
    <xf numFmtId="180" fontId="83" fillId="0" borderId="0" xfId="46" applyNumberFormat="1" applyFont="1" applyFill="1" applyAlignment="1">
      <alignment vertical="top"/>
    </xf>
    <xf numFmtId="0" fontId="84" fillId="0" borderId="10" xfId="33" applyNumberFormat="1" applyFont="1" applyFill="1" applyBorder="1" applyAlignment="1">
      <alignment horizontal="center" vertical="center"/>
    </xf>
    <xf numFmtId="0" fontId="84" fillId="0" borderId="10" xfId="46" applyNumberFormat="1" applyFont="1" applyFill="1" applyBorder="1" applyAlignment="1">
      <alignment horizontal="center" vertical="center"/>
    </xf>
    <xf numFmtId="0" fontId="84" fillId="0" borderId="10" xfId="33" applyNumberFormat="1" applyFont="1" applyFill="1" applyBorder="1" applyAlignment="1">
      <alignment horizontal="center" vertical="center" wrapText="1"/>
    </xf>
    <xf numFmtId="41" fontId="41" fillId="0" borderId="10" xfId="33" applyFont="1" applyFill="1" applyBorder="1" applyAlignment="1">
      <alignment horizontal="center" vertical="center"/>
    </xf>
    <xf numFmtId="180" fontId="41" fillId="0" borderId="10" xfId="33" applyNumberFormat="1" applyFont="1" applyFill="1" applyBorder="1" applyAlignment="1">
      <alignment horizontal="center" vertical="center"/>
    </xf>
    <xf numFmtId="180" fontId="41" fillId="0" borderId="10" xfId="46" applyNumberFormat="1" applyFont="1" applyFill="1" applyBorder="1" applyAlignment="1">
      <alignment horizontal="center" vertical="center"/>
    </xf>
    <xf numFmtId="0" fontId="41" fillId="0" borderId="10" xfId="33" applyNumberFormat="1" applyFont="1" applyFill="1" applyBorder="1" applyAlignment="1">
      <alignment horizontal="center" vertical="center"/>
    </xf>
    <xf numFmtId="180" fontId="41" fillId="0" borderId="10" xfId="46" applyNumberFormat="1" applyFont="1" applyFill="1" applyBorder="1" applyAlignment="1">
      <alignment vertical="center"/>
    </xf>
    <xf numFmtId="41" fontId="41" fillId="0" borderId="17" xfId="33" applyFont="1" applyFill="1" applyBorder="1" applyAlignment="1">
      <alignment horizontal="center" vertical="center"/>
    </xf>
    <xf numFmtId="0" fontId="41" fillId="0" borderId="17" xfId="33" applyNumberFormat="1" applyFont="1" applyFill="1" applyBorder="1" applyAlignment="1">
      <alignment horizontal="center" vertical="center"/>
    </xf>
    <xf numFmtId="0" fontId="41" fillId="0" borderId="10" xfId="46" applyNumberFormat="1" applyFont="1" applyFill="1" applyBorder="1" applyAlignment="1">
      <alignment horizontal="center" vertical="center"/>
    </xf>
    <xf numFmtId="180" fontId="41" fillId="0" borderId="13" xfId="46" applyNumberFormat="1" applyFont="1" applyFill="1" applyBorder="1" applyAlignment="1">
      <alignment vertical="center"/>
    </xf>
    <xf numFmtId="41" fontId="41" fillId="0" borderId="16" xfId="33" applyFont="1" applyFill="1" applyBorder="1" applyAlignment="1">
      <alignment horizontal="center" vertical="center"/>
    </xf>
    <xf numFmtId="0" fontId="85" fillId="0" borderId="10" xfId="54" applyNumberFormat="1" applyFont="1" applyFill="1" applyBorder="1" applyAlignment="1" applyProtection="1">
      <alignment horizontal="center" vertical="center"/>
    </xf>
    <xf numFmtId="180" fontId="41" fillId="0" borderId="10" xfId="33" applyNumberFormat="1" applyFont="1" applyFill="1" applyBorder="1" applyAlignment="1">
      <alignment vertical="center"/>
    </xf>
    <xf numFmtId="180" fontId="41" fillId="0" borderId="10" xfId="46" applyNumberFormat="1" applyFont="1" applyFill="1" applyBorder="1" applyAlignment="1">
      <alignment horizontal="center"/>
    </xf>
    <xf numFmtId="41" fontId="41" fillId="0" borderId="17" xfId="33" applyNumberFormat="1" applyFont="1" applyFill="1" applyBorder="1" applyAlignment="1">
      <alignment horizontal="center" vertical="center"/>
    </xf>
    <xf numFmtId="41" fontId="41" fillId="0" borderId="10" xfId="33" applyNumberFormat="1" applyFont="1" applyFill="1" applyBorder="1" applyAlignment="1">
      <alignment horizontal="center" vertical="center"/>
    </xf>
    <xf numFmtId="41" fontId="41" fillId="0" borderId="10" xfId="55" applyNumberFormat="1" applyFont="1" applyFill="1" applyBorder="1" applyAlignment="1" applyProtection="1">
      <alignment horizontal="center" vertical="center"/>
    </xf>
    <xf numFmtId="41" fontId="41" fillId="0" borderId="16" xfId="33" applyNumberFormat="1" applyFont="1" applyFill="1" applyBorder="1" applyAlignment="1">
      <alignment horizontal="center" vertical="center"/>
    </xf>
    <xf numFmtId="0" fontId="41" fillId="0" borderId="10" xfId="55" applyNumberFormat="1" applyFont="1" applyFill="1" applyBorder="1" applyAlignment="1" applyProtection="1">
      <alignment horizontal="center" vertical="center"/>
    </xf>
    <xf numFmtId="0" fontId="41" fillId="0" borderId="13" xfId="46" applyNumberFormat="1" applyFont="1" applyFill="1" applyBorder="1"/>
    <xf numFmtId="41" fontId="85" fillId="0" borderId="10" xfId="54" applyNumberFormat="1" applyFont="1" applyFill="1" applyBorder="1" applyAlignment="1" applyProtection="1">
      <alignment horizontal="center" vertical="center"/>
    </xf>
    <xf numFmtId="0" fontId="41" fillId="0" borderId="10" xfId="54" applyNumberFormat="1" applyFont="1" applyFill="1" applyBorder="1" applyAlignment="1" applyProtection="1">
      <alignment horizontal="center" vertical="center"/>
    </xf>
    <xf numFmtId="0" fontId="41" fillId="0" borderId="10" xfId="46" applyFont="1" applyFill="1" applyBorder="1"/>
    <xf numFmtId="0" fontId="47" fillId="0" borderId="10" xfId="33" applyNumberFormat="1" applyFont="1" applyFill="1" applyBorder="1" applyAlignment="1">
      <alignment horizontal="center" vertical="center" wrapText="1"/>
    </xf>
    <xf numFmtId="41" fontId="47" fillId="0" borderId="10" xfId="33" applyFont="1" applyFill="1" applyBorder="1" applyAlignment="1">
      <alignment horizontal="center" vertical="center" wrapText="1"/>
    </xf>
    <xf numFmtId="0" fontId="41" fillId="0" borderId="13" xfId="46" applyFont="1" applyFill="1" applyBorder="1"/>
    <xf numFmtId="180" fontId="41" fillId="0" borderId="10" xfId="33" applyNumberFormat="1" applyFont="1" applyFill="1" applyBorder="1" applyAlignment="1">
      <alignment horizontal="center" vertical="center" shrinkToFit="1"/>
    </xf>
    <xf numFmtId="41" fontId="41" fillId="0" borderId="13" xfId="33" applyFont="1" applyFill="1" applyBorder="1" applyAlignment="1">
      <alignment horizontal="center" vertical="center"/>
    </xf>
    <xf numFmtId="41" fontId="86" fillId="0" borderId="10" xfId="33" applyFont="1" applyFill="1" applyBorder="1" applyAlignment="1">
      <alignment horizontal="center" vertical="center" wrapText="1"/>
    </xf>
    <xf numFmtId="41" fontId="41" fillId="0" borderId="16" xfId="33" applyFont="1" applyFill="1" applyBorder="1" applyAlignment="1">
      <alignment horizontal="center" vertical="center" wrapText="1"/>
    </xf>
    <xf numFmtId="41" fontId="41" fillId="0" borderId="17" xfId="33" applyFont="1" applyFill="1" applyBorder="1" applyAlignment="1">
      <alignment horizontal="center" vertical="center" wrapText="1"/>
    </xf>
    <xf numFmtId="0" fontId="82" fillId="0" borderId="10" xfId="33" applyNumberFormat="1" applyFont="1" applyFill="1" applyBorder="1" applyAlignment="1">
      <alignment horizontal="center" vertical="center"/>
    </xf>
    <xf numFmtId="180" fontId="82" fillId="0" borderId="10" xfId="33" applyNumberFormat="1" applyFont="1" applyFill="1" applyBorder="1" applyAlignment="1">
      <alignment horizontal="center" vertical="center"/>
    </xf>
    <xf numFmtId="41" fontId="82" fillId="0" borderId="10" xfId="33" applyFont="1" applyFill="1" applyBorder="1" applyAlignment="1">
      <alignment horizontal="center" vertical="center"/>
    </xf>
    <xf numFmtId="41" fontId="82" fillId="0" borderId="10" xfId="33" applyFont="1" applyFill="1" applyBorder="1" applyAlignment="1">
      <alignment horizontal="center" vertical="center" wrapText="1"/>
    </xf>
    <xf numFmtId="41" fontId="41" fillId="0" borderId="13" xfId="33" applyFont="1" applyFill="1" applyBorder="1" applyAlignment="1">
      <alignment horizontal="center" vertical="center" wrapText="1"/>
    </xf>
    <xf numFmtId="0" fontId="41" fillId="0" borderId="17" xfId="46" applyFont="1" applyFill="1" applyBorder="1" applyAlignment="1">
      <alignment horizontal="center" vertical="center"/>
    </xf>
    <xf numFmtId="0" fontId="41" fillId="0" borderId="16" xfId="46" applyFont="1" applyFill="1" applyBorder="1" applyAlignment="1">
      <alignment horizontal="center" vertical="center"/>
    </xf>
    <xf numFmtId="0" fontId="41" fillId="0" borderId="10" xfId="33" applyNumberFormat="1" applyFont="1" applyFill="1" applyBorder="1" applyAlignment="1">
      <alignment horizontal="center" vertical="center" shrinkToFit="1"/>
    </xf>
    <xf numFmtId="0" fontId="41" fillId="0" borderId="10" xfId="50" applyFont="1" applyFill="1" applyBorder="1"/>
    <xf numFmtId="0" fontId="41" fillId="0" borderId="10" xfId="50" applyFont="1" applyFill="1" applyBorder="1" applyAlignment="1">
      <alignment horizontal="center" vertical="center" wrapText="1"/>
    </xf>
    <xf numFmtId="0" fontId="41" fillId="0" borderId="16" xfId="33" applyNumberFormat="1" applyFont="1" applyFill="1" applyBorder="1" applyAlignment="1">
      <alignment horizontal="center" vertical="center"/>
    </xf>
    <xf numFmtId="0" fontId="85" fillId="0" borderId="16" xfId="54" applyNumberFormat="1" applyFont="1" applyFill="1" applyBorder="1" applyAlignment="1" applyProtection="1">
      <alignment horizontal="center" vertical="center"/>
    </xf>
    <xf numFmtId="180" fontId="41" fillId="0" borderId="16" xfId="33" applyNumberFormat="1" applyFont="1" applyFill="1" applyBorder="1" applyAlignment="1">
      <alignment horizontal="center" vertical="center"/>
    </xf>
    <xf numFmtId="177" fontId="41" fillId="0" borderId="10" xfId="46" applyNumberFormat="1" applyFont="1" applyFill="1" applyBorder="1" applyAlignment="1">
      <alignment horizontal="center" vertical="center" wrapText="1"/>
    </xf>
    <xf numFmtId="0" fontId="41" fillId="0" borderId="10" xfId="33" applyNumberFormat="1" applyFont="1" applyFill="1" applyBorder="1" applyAlignment="1">
      <alignment horizontal="center" vertical="center" wrapText="1" shrinkToFit="1"/>
    </xf>
    <xf numFmtId="180" fontId="41" fillId="0" borderId="13" xfId="33" applyNumberFormat="1" applyFont="1" applyFill="1" applyBorder="1" applyAlignment="1">
      <alignment horizontal="center" vertical="center"/>
    </xf>
    <xf numFmtId="179" fontId="41" fillId="0" borderId="10" xfId="33" applyNumberFormat="1" applyFont="1" applyFill="1" applyBorder="1" applyAlignment="1">
      <alignment horizontal="center" vertical="center"/>
    </xf>
    <xf numFmtId="0" fontId="41" fillId="0" borderId="13" xfId="46" applyFont="1" applyFill="1" applyBorder="1" applyAlignment="1">
      <alignment horizontal="center" vertical="center"/>
    </xf>
    <xf numFmtId="180" fontId="41" fillId="0" borderId="13" xfId="46" applyNumberFormat="1" applyFont="1" applyFill="1" applyBorder="1" applyAlignment="1">
      <alignment horizontal="center" vertical="center"/>
    </xf>
    <xf numFmtId="179" fontId="41" fillId="0" borderId="16" xfId="33" applyNumberFormat="1" applyFont="1" applyFill="1" applyBorder="1" applyAlignment="1">
      <alignment horizontal="center" vertical="center"/>
    </xf>
    <xf numFmtId="0" fontId="86" fillId="0" borderId="10" xfId="33" applyNumberFormat="1" applyFont="1" applyFill="1" applyBorder="1" applyAlignment="1">
      <alignment horizontal="center" vertical="center" wrapText="1"/>
    </xf>
    <xf numFmtId="0" fontId="87" fillId="0" borderId="10" xfId="33" applyNumberFormat="1" applyFont="1" applyFill="1" applyBorder="1" applyAlignment="1">
      <alignment horizontal="center" vertical="center" wrapText="1"/>
    </xf>
    <xf numFmtId="177" fontId="82" fillId="0" borderId="10" xfId="33" applyNumberFormat="1" applyFont="1" applyFill="1" applyBorder="1" applyAlignment="1">
      <alignment horizontal="center" vertical="center" wrapText="1"/>
    </xf>
    <xf numFmtId="0" fontId="82" fillId="0" borderId="10" xfId="46" applyFont="1" applyFill="1" applyBorder="1" applyAlignment="1">
      <alignment horizontal="center" vertical="center"/>
    </xf>
    <xf numFmtId="180" fontId="82" fillId="0" borderId="10" xfId="46" applyNumberFormat="1" applyFont="1" applyFill="1" applyBorder="1" applyAlignment="1">
      <alignment horizontal="center" vertical="center"/>
    </xf>
    <xf numFmtId="180" fontId="82" fillId="0" borderId="10" xfId="46" applyNumberFormat="1" applyFont="1" applyFill="1" applyBorder="1" applyAlignment="1">
      <alignment horizontal="center" vertical="center" wrapText="1"/>
    </xf>
    <xf numFmtId="180" fontId="82" fillId="0" borderId="13" xfId="46" applyNumberFormat="1" applyFont="1" applyFill="1" applyBorder="1" applyAlignment="1">
      <alignment horizontal="center" vertical="center"/>
    </xf>
    <xf numFmtId="180" fontId="82" fillId="0" borderId="10" xfId="33" applyNumberFormat="1" applyFont="1" applyFill="1" applyBorder="1" applyAlignment="1">
      <alignment vertical="center"/>
    </xf>
    <xf numFmtId="41" fontId="82" fillId="0" borderId="13" xfId="33" applyFont="1" applyFill="1" applyBorder="1" applyAlignment="1">
      <alignment horizontal="center" vertical="center" wrapText="1"/>
    </xf>
    <xf numFmtId="180" fontId="82" fillId="0" borderId="13" xfId="33" applyNumberFormat="1" applyFont="1" applyFill="1" applyBorder="1" applyAlignment="1">
      <alignment horizontal="center" vertical="center" wrapText="1"/>
    </xf>
    <xf numFmtId="0" fontId="82" fillId="0" borderId="10" xfId="46" applyFont="1" applyFill="1" applyBorder="1" applyAlignment="1">
      <alignment horizontal="center" vertical="center" wrapText="1"/>
    </xf>
    <xf numFmtId="179" fontId="82" fillId="0" borderId="10" xfId="33" applyNumberFormat="1" applyFont="1" applyFill="1" applyBorder="1" applyAlignment="1">
      <alignment horizontal="center" vertical="center" wrapText="1"/>
    </xf>
    <xf numFmtId="179" fontId="82" fillId="0" borderId="10" xfId="33" applyNumberFormat="1" applyFont="1" applyFill="1" applyBorder="1" applyAlignment="1">
      <alignment horizontal="center" vertical="center"/>
    </xf>
    <xf numFmtId="41" fontId="41" fillId="0" borderId="16" xfId="33" applyFont="1" applyFill="1" applyBorder="1" applyAlignment="1">
      <alignment horizontal="center" vertical="center"/>
    </xf>
    <xf numFmtId="179" fontId="41" fillId="0" borderId="10" xfId="33" applyNumberFormat="1" applyFont="1" applyFill="1" applyBorder="1" applyAlignment="1">
      <alignment horizontal="center" vertical="center"/>
    </xf>
    <xf numFmtId="180" fontId="41" fillId="0" borderId="10" xfId="33" applyNumberFormat="1" applyFont="1" applyFill="1" applyBorder="1" applyAlignment="1">
      <alignment horizontal="center" vertical="center"/>
    </xf>
    <xf numFmtId="179" fontId="41" fillId="0" borderId="10" xfId="33" applyNumberFormat="1" applyFont="1" applyFill="1" applyBorder="1" applyAlignment="1">
      <alignment horizontal="center" vertical="center" wrapText="1"/>
    </xf>
    <xf numFmtId="0" fontId="88" fillId="0" borderId="10" xfId="0" applyFont="1" applyFill="1" applyBorder="1" applyAlignment="1">
      <alignment vertical="center"/>
    </xf>
    <xf numFmtId="180" fontId="41" fillId="0" borderId="13" xfId="33" applyNumberFormat="1" applyFont="1" applyFill="1" applyBorder="1" applyAlignment="1">
      <alignment horizontal="center" vertical="center"/>
    </xf>
    <xf numFmtId="179" fontId="85" fillId="0" borderId="10" xfId="54" applyNumberFormat="1" applyFont="1" applyFill="1" applyBorder="1" applyAlignment="1" applyProtection="1">
      <alignment horizontal="center" vertical="center"/>
    </xf>
    <xf numFmtId="177" fontId="41" fillId="0" borderId="10" xfId="33" applyNumberFormat="1" applyFont="1" applyFill="1" applyBorder="1" applyAlignment="1">
      <alignment horizontal="center" vertical="center" wrapText="1"/>
    </xf>
    <xf numFmtId="41" fontId="41" fillId="0" borderId="10" xfId="33" applyFont="1" applyFill="1" applyBorder="1" applyAlignment="1">
      <alignment horizontal="center" vertical="center"/>
    </xf>
    <xf numFmtId="180" fontId="41" fillId="0" borderId="13" xfId="33" applyNumberFormat="1" applyFont="1" applyFill="1" applyBorder="1" applyAlignment="1">
      <alignment vertical="center"/>
    </xf>
    <xf numFmtId="180" fontId="41" fillId="0" borderId="10" xfId="33" applyNumberFormat="1" applyFont="1" applyFill="1" applyBorder="1" applyAlignment="1">
      <alignment vertical="center"/>
    </xf>
    <xf numFmtId="0" fontId="41" fillId="0" borderId="10" xfId="33" applyNumberFormat="1" applyFont="1" applyFill="1" applyBorder="1" applyAlignment="1">
      <alignment horizontal="center" vertical="center"/>
    </xf>
    <xf numFmtId="176" fontId="41" fillId="0" borderId="10" xfId="33" applyNumberFormat="1" applyFont="1" applyFill="1" applyBorder="1" applyAlignment="1">
      <alignment horizontal="center" vertical="center"/>
    </xf>
    <xf numFmtId="41" fontId="41" fillId="0" borderId="10" xfId="33" applyFont="1" applyFill="1" applyBorder="1" applyAlignment="1">
      <alignment vertical="center"/>
    </xf>
    <xf numFmtId="194" fontId="41" fillId="0" borderId="10" xfId="33" applyNumberFormat="1" applyFont="1" applyFill="1" applyBorder="1" applyAlignment="1">
      <alignment horizontal="center" vertical="center" wrapText="1"/>
    </xf>
    <xf numFmtId="0" fontId="41" fillId="0" borderId="13" xfId="46" applyNumberFormat="1" applyFont="1" applyFill="1" applyBorder="1" applyAlignment="1">
      <alignment horizontal="center" vertical="center"/>
    </xf>
    <xf numFmtId="41" fontId="47" fillId="0" borderId="13" xfId="33" applyFont="1" applyFill="1" applyBorder="1" applyAlignment="1">
      <alignment horizontal="center" vertical="center"/>
    </xf>
    <xf numFmtId="41" fontId="41" fillId="0" borderId="10" xfId="33" applyFont="1" applyFill="1" applyBorder="1" applyAlignment="1">
      <alignment horizontal="center" vertical="center" wrapText="1" shrinkToFit="1"/>
    </xf>
    <xf numFmtId="195" fontId="41" fillId="0" borderId="17" xfId="33" applyNumberFormat="1" applyFont="1" applyFill="1" applyBorder="1" applyAlignment="1">
      <alignment horizontal="center" vertical="center"/>
    </xf>
    <xf numFmtId="195" fontId="41" fillId="0" borderId="10" xfId="33" applyNumberFormat="1" applyFont="1" applyFill="1" applyBorder="1" applyAlignment="1">
      <alignment horizontal="center" vertical="center" wrapText="1"/>
    </xf>
    <xf numFmtId="195" fontId="41" fillId="0" borderId="10" xfId="33" applyNumberFormat="1" applyFont="1" applyFill="1" applyBorder="1" applyAlignment="1">
      <alignment horizontal="center" vertical="center"/>
    </xf>
    <xf numFmtId="195" fontId="85" fillId="0" borderId="10" xfId="54" applyNumberFormat="1" applyFont="1" applyFill="1" applyBorder="1" applyAlignment="1" applyProtection="1">
      <alignment horizontal="center" vertical="center"/>
    </xf>
    <xf numFmtId="195" fontId="41" fillId="0" borderId="16" xfId="33" applyNumberFormat="1" applyFont="1" applyFill="1" applyBorder="1" applyAlignment="1">
      <alignment horizontal="center" vertical="center"/>
    </xf>
    <xf numFmtId="0" fontId="41" fillId="0" borderId="10" xfId="46" quotePrefix="1" applyFont="1" applyFill="1" applyBorder="1" applyAlignment="1">
      <alignment horizontal="center" vertical="center" wrapText="1"/>
    </xf>
    <xf numFmtId="0" fontId="47" fillId="0" borderId="10" xfId="46" quotePrefix="1" applyFont="1" applyFill="1" applyBorder="1" applyAlignment="1">
      <alignment horizontal="center" vertical="center" wrapText="1"/>
    </xf>
    <xf numFmtId="41" fontId="41" fillId="0" borderId="10" xfId="33" applyFont="1" applyFill="1" applyBorder="1" applyAlignment="1">
      <alignment horizontal="center" vertical="center" shrinkToFit="1"/>
    </xf>
    <xf numFmtId="0" fontId="41" fillId="0" borderId="10" xfId="46" applyNumberFormat="1" applyFont="1" applyFill="1" applyBorder="1" applyAlignment="1">
      <alignment horizontal="center"/>
    </xf>
    <xf numFmtId="0" fontId="85" fillId="0" borderId="10" xfId="54" applyFont="1" applyFill="1" applyBorder="1" applyAlignment="1" applyProtection="1">
      <alignment horizontal="center" vertical="center"/>
    </xf>
    <xf numFmtId="179" fontId="41" fillId="0" borderId="10" xfId="46" applyNumberFormat="1" applyFont="1" applyFill="1" applyBorder="1" applyAlignment="1">
      <alignment horizontal="center" vertical="center"/>
    </xf>
    <xf numFmtId="0" fontId="82" fillId="0" borderId="20" xfId="46" applyFont="1" applyFill="1" applyBorder="1"/>
    <xf numFmtId="177" fontId="82" fillId="0" borderId="20" xfId="46" applyNumberFormat="1" applyFont="1" applyFill="1" applyBorder="1" applyAlignment="1">
      <alignment horizontal="center" vertical="center" wrapText="1"/>
    </xf>
    <xf numFmtId="180" fontId="82" fillId="0" borderId="20" xfId="46" applyNumberFormat="1" applyFont="1" applyFill="1" applyBorder="1" applyAlignment="1">
      <alignment horizontal="center" vertical="center"/>
    </xf>
    <xf numFmtId="180" fontId="82" fillId="0" borderId="10" xfId="46" applyNumberFormat="1" applyFont="1" applyFill="1" applyBorder="1" applyAlignment="1"/>
    <xf numFmtId="0" fontId="82" fillId="0" borderId="10" xfId="46" applyFont="1" applyFill="1" applyBorder="1"/>
    <xf numFmtId="0" fontId="82" fillId="0" borderId="10" xfId="46" applyNumberFormat="1" applyFont="1" applyFill="1" applyBorder="1" applyAlignment="1">
      <alignment horizontal="center" vertical="center"/>
    </xf>
    <xf numFmtId="180" fontId="82" fillId="0" borderId="10" xfId="46" applyNumberFormat="1" applyFont="1" applyFill="1" applyBorder="1" applyAlignment="1">
      <alignment horizontal="center"/>
    </xf>
    <xf numFmtId="178" fontId="48" fillId="0" borderId="17" xfId="33" applyNumberFormat="1" applyFont="1" applyFill="1" applyBorder="1" applyAlignment="1">
      <alignment horizontal="center" vertical="center" wrapText="1"/>
    </xf>
    <xf numFmtId="38" fontId="48" fillId="0" borderId="17" xfId="33" applyNumberFormat="1" applyFont="1" applyFill="1" applyBorder="1" applyAlignment="1">
      <alignment horizontal="center" vertical="center" wrapText="1"/>
    </xf>
    <xf numFmtId="0" fontId="48" fillId="0" borderId="31" xfId="33" applyNumberFormat="1" applyFont="1" applyFill="1" applyBorder="1" applyAlignment="1">
      <alignment horizontal="center" vertical="center" wrapText="1"/>
    </xf>
    <xf numFmtId="180" fontId="48" fillId="0" borderId="31" xfId="33" applyNumberFormat="1" applyFont="1" applyFill="1" applyBorder="1" applyAlignment="1">
      <alignment horizontal="center" vertical="center" wrapText="1"/>
    </xf>
    <xf numFmtId="41" fontId="48" fillId="0" borderId="31" xfId="33" applyFont="1" applyFill="1" applyBorder="1" applyAlignment="1">
      <alignment horizontal="center" vertical="center" wrapText="1"/>
    </xf>
    <xf numFmtId="178" fontId="48" fillId="0" borderId="31" xfId="33" applyNumberFormat="1" applyFont="1" applyFill="1" applyBorder="1" applyAlignment="1">
      <alignment horizontal="center" vertical="center" wrapText="1"/>
    </xf>
    <xf numFmtId="178" fontId="48" fillId="0" borderId="13" xfId="33" applyNumberFormat="1" applyFont="1" applyFill="1" applyBorder="1" applyAlignment="1">
      <alignment horizontal="center" vertical="center" wrapText="1"/>
    </xf>
    <xf numFmtId="38" fontId="48" fillId="0" borderId="10" xfId="33" applyNumberFormat="1" applyFont="1" applyFill="1" applyBorder="1" applyAlignment="1" applyProtection="1">
      <alignment horizontal="center" vertical="center" wrapText="1"/>
    </xf>
    <xf numFmtId="41" fontId="48" fillId="0" borderId="10" xfId="33" applyNumberFormat="1" applyFont="1" applyFill="1" applyBorder="1" applyAlignment="1" applyProtection="1">
      <alignment horizontal="center" vertical="center" wrapText="1"/>
    </xf>
    <xf numFmtId="178" fontId="48" fillId="0" borderId="10" xfId="33" applyNumberFormat="1" applyFont="1" applyFill="1" applyBorder="1" applyAlignment="1" applyProtection="1">
      <alignment horizontal="center" vertical="center" wrapText="1"/>
    </xf>
    <xf numFmtId="38" fontId="48" fillId="0" borderId="10" xfId="33" quotePrefix="1" applyNumberFormat="1" applyFont="1" applyFill="1" applyBorder="1" applyAlignment="1">
      <alignment horizontal="center" vertical="center" wrapText="1"/>
    </xf>
    <xf numFmtId="41" fontId="48" fillId="0" borderId="10" xfId="33" applyNumberFormat="1" applyFont="1" applyFill="1" applyBorder="1" applyAlignment="1">
      <alignment horizontal="left" vertical="center" wrapText="1"/>
    </xf>
    <xf numFmtId="0" fontId="73" fillId="0" borderId="16" xfId="33" applyNumberFormat="1" applyFont="1" applyFill="1" applyBorder="1" applyAlignment="1">
      <alignment horizontal="center" vertical="center" wrapText="1"/>
    </xf>
    <xf numFmtId="38" fontId="73" fillId="0" borderId="10" xfId="33" applyNumberFormat="1" applyFont="1" applyFill="1" applyBorder="1" applyAlignment="1">
      <alignment horizontal="center" vertical="center" wrapText="1"/>
    </xf>
    <xf numFmtId="178" fontId="73" fillId="0" borderId="10" xfId="33" applyNumberFormat="1" applyFont="1" applyFill="1" applyBorder="1" applyAlignment="1">
      <alignment horizontal="center" vertical="center" wrapText="1"/>
    </xf>
    <xf numFmtId="180" fontId="73" fillId="0" borderId="10" xfId="33" applyNumberFormat="1" applyFont="1" applyFill="1" applyBorder="1" applyAlignment="1">
      <alignment horizontal="center" vertical="center" wrapText="1"/>
    </xf>
    <xf numFmtId="0" fontId="73" fillId="0" borderId="10" xfId="0" applyFont="1" applyFill="1" applyBorder="1" applyAlignment="1">
      <alignment horizontal="center" vertical="center"/>
    </xf>
    <xf numFmtId="180" fontId="48" fillId="0" borderId="10" xfId="46" applyNumberFormat="1" applyFont="1" applyFill="1" applyBorder="1" applyAlignment="1">
      <alignment horizontal="left" vertical="center" wrapText="1"/>
    </xf>
    <xf numFmtId="0" fontId="67" fillId="0" borderId="10" xfId="0" applyNumberFormat="1" applyFont="1" applyFill="1" applyBorder="1">
      <alignment vertical="center"/>
    </xf>
    <xf numFmtId="0" fontId="71" fillId="0" borderId="10" xfId="0" applyNumberFormat="1" applyFont="1" applyFill="1" applyBorder="1">
      <alignment vertical="center"/>
    </xf>
    <xf numFmtId="41" fontId="73" fillId="0" borderId="10" xfId="33" applyNumberFormat="1" applyFont="1" applyFill="1" applyBorder="1" applyAlignment="1">
      <alignment vertical="center"/>
    </xf>
    <xf numFmtId="41" fontId="48" fillId="0" borderId="10" xfId="33" applyNumberFormat="1" applyFont="1" applyFill="1" applyBorder="1" applyAlignment="1">
      <alignment horizontal="center" vertical="center"/>
    </xf>
    <xf numFmtId="0" fontId="48" fillId="0" borderId="10" xfId="0" applyNumberFormat="1" applyFont="1" applyFill="1" applyBorder="1">
      <alignment vertical="center"/>
    </xf>
    <xf numFmtId="0" fontId="48" fillId="0" borderId="18" xfId="33" applyNumberFormat="1" applyFont="1" applyFill="1" applyBorder="1" applyAlignment="1">
      <alignment horizontal="center" vertical="center" wrapText="1"/>
    </xf>
    <xf numFmtId="0" fontId="48" fillId="0" borderId="18" xfId="46" applyFont="1" applyFill="1" applyBorder="1" applyAlignment="1">
      <alignment horizontal="center" vertical="center" wrapText="1"/>
    </xf>
    <xf numFmtId="180" fontId="48" fillId="0" borderId="18" xfId="46" applyNumberFormat="1" applyFont="1" applyFill="1" applyBorder="1" applyAlignment="1">
      <alignment horizontal="center" vertical="center" wrapText="1"/>
    </xf>
    <xf numFmtId="0" fontId="48" fillId="0" borderId="30" xfId="33" applyNumberFormat="1" applyFont="1" applyFill="1" applyBorder="1" applyAlignment="1">
      <alignment horizontal="center" vertical="center" wrapText="1"/>
    </xf>
    <xf numFmtId="180" fontId="48" fillId="0" borderId="30" xfId="33" applyNumberFormat="1" applyFont="1" applyFill="1" applyBorder="1" applyAlignment="1">
      <alignment horizontal="center" vertical="center" wrapText="1"/>
    </xf>
    <xf numFmtId="0" fontId="48" fillId="0" borderId="13" xfId="0" applyNumberFormat="1" applyFont="1" applyFill="1" applyBorder="1" applyAlignment="1">
      <alignment horizontal="center" vertical="center" wrapText="1"/>
    </xf>
    <xf numFmtId="0" fontId="48" fillId="0" borderId="29" xfId="46" applyFont="1" applyFill="1" applyBorder="1" applyAlignment="1">
      <alignment horizontal="center" vertical="center" wrapText="1"/>
    </xf>
    <xf numFmtId="180" fontId="54" fillId="0" borderId="13" xfId="33" applyNumberFormat="1" applyFont="1" applyFill="1" applyBorder="1" applyAlignment="1">
      <alignment horizontal="center" vertical="center" wrapText="1"/>
    </xf>
    <xf numFmtId="0" fontId="48" fillId="0" borderId="10" xfId="33" applyNumberFormat="1" applyFont="1" applyFill="1" applyBorder="1" applyAlignment="1">
      <alignment horizontal="left" vertical="center" wrapText="1"/>
    </xf>
    <xf numFmtId="0" fontId="54" fillId="0" borderId="10" xfId="46" applyFont="1" applyFill="1" applyBorder="1" applyAlignment="1">
      <alignment horizontal="center" vertical="center" wrapText="1"/>
    </xf>
    <xf numFmtId="0" fontId="71" fillId="0" borderId="10" xfId="0" applyFont="1" applyFill="1" applyBorder="1" applyAlignment="1">
      <alignment horizontal="center" vertical="center"/>
    </xf>
    <xf numFmtId="183" fontId="48" fillId="0" borderId="10" xfId="54" applyNumberFormat="1" applyFont="1" applyFill="1" applyBorder="1" applyAlignment="1" applyProtection="1">
      <alignment horizontal="center" vertical="center" wrapText="1"/>
    </xf>
    <xf numFmtId="180" fontId="89" fillId="0" borderId="10" xfId="33" applyNumberFormat="1" applyFont="1" applyFill="1" applyBorder="1" applyAlignment="1">
      <alignment horizontal="center" vertical="center" wrapText="1"/>
    </xf>
    <xf numFmtId="177" fontId="48" fillId="0" borderId="10" xfId="33" applyNumberFormat="1" applyFont="1" applyFill="1" applyBorder="1" applyAlignment="1">
      <alignment horizontal="center" vertical="center" shrinkToFit="1"/>
    </xf>
    <xf numFmtId="177" fontId="48" fillId="0" borderId="17" xfId="33" applyNumberFormat="1" applyFont="1" applyFill="1" applyBorder="1" applyAlignment="1">
      <alignment horizontal="center" vertical="center" shrinkToFit="1"/>
    </xf>
    <xf numFmtId="177" fontId="34" fillId="0" borderId="10" xfId="33" applyNumberFormat="1" applyFont="1" applyFill="1" applyBorder="1" applyAlignment="1">
      <alignment horizontal="center" vertical="center" wrapText="1"/>
    </xf>
    <xf numFmtId="0" fontId="34" fillId="0" borderId="10" xfId="46" applyFont="1" applyFill="1" applyBorder="1" applyAlignment="1">
      <alignment horizontal="center" vertical="center" wrapText="1"/>
    </xf>
    <xf numFmtId="179" fontId="34" fillId="0" borderId="10" xfId="33" applyNumberFormat="1" applyFont="1" applyFill="1" applyBorder="1" applyAlignment="1">
      <alignment horizontal="center" vertical="center" wrapText="1"/>
    </xf>
    <xf numFmtId="186" fontId="34" fillId="0" borderId="10" xfId="33" applyNumberFormat="1" applyFont="1" applyFill="1" applyBorder="1" applyAlignment="1">
      <alignment horizontal="center" vertical="center" wrapText="1"/>
    </xf>
    <xf numFmtId="177" fontId="48" fillId="0" borderId="10" xfId="46" applyNumberFormat="1" applyFont="1" applyFill="1" applyBorder="1" applyAlignment="1">
      <alignment horizontal="center" vertical="center" shrinkToFit="1"/>
    </xf>
    <xf numFmtId="180" fontId="48" fillId="0" borderId="10" xfId="46" applyNumberFormat="1" applyFont="1" applyFill="1" applyBorder="1" applyAlignment="1">
      <alignment horizontal="right" vertical="center" wrapText="1"/>
    </xf>
    <xf numFmtId="0" fontId="48" fillId="0" borderId="25" xfId="33" applyNumberFormat="1" applyFont="1" applyFill="1" applyBorder="1" applyAlignment="1">
      <alignment horizontal="center" vertical="center" wrapText="1"/>
    </xf>
    <xf numFmtId="180" fontId="48" fillId="0" borderId="25" xfId="46" applyNumberFormat="1" applyFont="1" applyFill="1" applyBorder="1" applyAlignment="1">
      <alignment horizontal="center" vertical="center" wrapText="1"/>
    </xf>
    <xf numFmtId="41" fontId="54" fillId="0" borderId="10" xfId="33" applyFont="1" applyFill="1" applyBorder="1" applyAlignment="1">
      <alignment horizontal="center" vertical="center" wrapText="1" shrinkToFit="1"/>
    </xf>
    <xf numFmtId="177" fontId="48" fillId="0" borderId="13" xfId="46" applyNumberFormat="1" applyFont="1" applyFill="1" applyBorder="1" applyAlignment="1">
      <alignment horizontal="center" vertical="center" wrapText="1"/>
    </xf>
    <xf numFmtId="180" fontId="55" fillId="0" borderId="13" xfId="33" applyNumberFormat="1" applyFont="1" applyFill="1" applyBorder="1" applyAlignment="1">
      <alignment horizontal="center" vertical="center" wrapText="1"/>
    </xf>
    <xf numFmtId="0" fontId="55" fillId="0" borderId="13" xfId="33" applyNumberFormat="1" applyFont="1" applyFill="1" applyBorder="1" applyAlignment="1">
      <alignment horizontal="center" vertical="center" wrapText="1"/>
    </xf>
    <xf numFmtId="0" fontId="55" fillId="0" borderId="10" xfId="33" applyNumberFormat="1" applyFont="1" applyFill="1" applyBorder="1" applyAlignment="1">
      <alignment horizontal="center" vertical="center" wrapText="1"/>
    </xf>
    <xf numFmtId="0" fontId="41" fillId="0" borderId="10" xfId="33" applyNumberFormat="1" applyFont="1" applyFill="1" applyBorder="1" applyAlignment="1">
      <alignment horizontal="center" vertical="center"/>
    </xf>
    <xf numFmtId="180" fontId="41" fillId="0" borderId="13" xfId="33" applyNumberFormat="1" applyFont="1" applyFill="1" applyBorder="1" applyAlignment="1">
      <alignment horizontal="center" vertical="center" wrapText="1"/>
    </xf>
    <xf numFmtId="180" fontId="41" fillId="0" borderId="10" xfId="33" applyNumberFormat="1" applyFont="1" applyFill="1" applyBorder="1" applyAlignment="1">
      <alignment horizontal="center" vertical="center"/>
    </xf>
    <xf numFmtId="180" fontId="41" fillId="0" borderId="10" xfId="33" applyNumberFormat="1" applyFont="1" applyFill="1" applyBorder="1" applyAlignment="1">
      <alignment vertical="center"/>
    </xf>
    <xf numFmtId="41" fontId="41" fillId="0" borderId="10" xfId="33" applyFont="1" applyFill="1" applyBorder="1" applyAlignment="1">
      <alignment horizontal="center" vertical="center" wrapText="1"/>
    </xf>
    <xf numFmtId="41" fontId="41" fillId="0" borderId="10" xfId="33" applyFont="1" applyFill="1" applyBorder="1" applyAlignment="1">
      <alignment horizontal="center" vertical="center"/>
    </xf>
    <xf numFmtId="41" fontId="41" fillId="0" borderId="16" xfId="33" applyFont="1" applyFill="1" applyBorder="1" applyAlignment="1">
      <alignment horizontal="center" vertical="center"/>
    </xf>
    <xf numFmtId="180" fontId="41" fillId="0" borderId="10" xfId="46" applyNumberFormat="1" applyFont="1" applyFill="1" applyBorder="1" applyAlignment="1">
      <alignment horizontal="center" vertical="center"/>
    </xf>
    <xf numFmtId="180" fontId="41" fillId="0" borderId="13" xfId="46" applyNumberFormat="1" applyFont="1" applyFill="1" applyBorder="1" applyAlignment="1">
      <alignment horizontal="center" vertical="center"/>
    </xf>
    <xf numFmtId="41" fontId="55" fillId="0" borderId="10" xfId="33" applyFont="1" applyFill="1" applyBorder="1" applyAlignment="1">
      <alignment horizontal="center" vertical="center" wrapText="1"/>
    </xf>
    <xf numFmtId="0" fontId="48" fillId="0" borderId="10" xfId="33" applyNumberFormat="1" applyFont="1" applyFill="1" applyBorder="1" applyAlignment="1">
      <alignment horizontal="center" vertical="center" wrapText="1"/>
    </xf>
    <xf numFmtId="180" fontId="48" fillId="0" borderId="10" xfId="33" applyNumberFormat="1" applyFont="1" applyFill="1" applyBorder="1" applyAlignment="1">
      <alignment horizontal="center" vertical="center" wrapText="1"/>
    </xf>
    <xf numFmtId="41" fontId="48" fillId="0" borderId="13" xfId="33" applyFont="1" applyFill="1" applyBorder="1" applyAlignment="1">
      <alignment horizontal="center" vertical="center" wrapText="1"/>
    </xf>
    <xf numFmtId="41" fontId="55" fillId="0" borderId="16" xfId="33" applyNumberFormat="1" applyFont="1" applyFill="1" applyBorder="1" applyAlignment="1">
      <alignment horizontal="center" vertical="center" wrapText="1"/>
    </xf>
    <xf numFmtId="0" fontId="55" fillId="0" borderId="10" xfId="33" applyNumberFormat="1" applyFont="1" applyFill="1" applyBorder="1" applyAlignment="1">
      <alignment horizontal="center" vertical="center" wrapText="1"/>
    </xf>
    <xf numFmtId="180" fontId="55" fillId="0" borderId="13" xfId="33" applyNumberFormat="1" applyFont="1" applyFill="1" applyBorder="1" applyAlignment="1">
      <alignment horizontal="center" vertical="center" wrapText="1"/>
    </xf>
    <xf numFmtId="41" fontId="41" fillId="0" borderId="10" xfId="33" applyFont="1" applyFill="1" applyBorder="1" applyAlignment="1">
      <alignment horizontal="center" vertical="center" wrapText="1"/>
    </xf>
    <xf numFmtId="180" fontId="41" fillId="0" borderId="10" xfId="33" applyNumberFormat="1" applyFont="1" applyFill="1" applyBorder="1" applyAlignment="1">
      <alignment horizontal="center" vertical="center"/>
    </xf>
    <xf numFmtId="180" fontId="41" fillId="0" borderId="10" xfId="46" applyNumberFormat="1" applyFont="1" applyFill="1" applyBorder="1" applyAlignment="1">
      <alignment horizontal="center" vertical="center"/>
    </xf>
    <xf numFmtId="180" fontId="41" fillId="0" borderId="13" xfId="46" applyNumberFormat="1" applyFont="1" applyFill="1" applyBorder="1" applyAlignment="1">
      <alignment horizontal="center" vertical="center"/>
    </xf>
    <xf numFmtId="41" fontId="41" fillId="0" borderId="16" xfId="33" applyFont="1" applyFill="1" applyBorder="1" applyAlignment="1">
      <alignment horizontal="center" vertical="center"/>
    </xf>
    <xf numFmtId="0" fontId="41" fillId="0" borderId="10" xfId="33" applyNumberFormat="1" applyFont="1" applyFill="1" applyBorder="1" applyAlignment="1">
      <alignment horizontal="center" vertical="center"/>
    </xf>
    <xf numFmtId="180" fontId="41" fillId="0" borderId="13" xfId="33" applyNumberFormat="1" applyFont="1" applyFill="1" applyBorder="1" applyAlignment="1">
      <alignment horizontal="center" vertical="center" wrapText="1"/>
    </xf>
    <xf numFmtId="41" fontId="55" fillId="0" borderId="10" xfId="33" applyFont="1" applyFill="1" applyBorder="1" applyAlignment="1">
      <alignment horizontal="center" vertical="center" wrapText="1"/>
    </xf>
    <xf numFmtId="0" fontId="48" fillId="0" borderId="10" xfId="33" applyNumberFormat="1" applyFont="1" applyFill="1" applyBorder="1" applyAlignment="1">
      <alignment horizontal="center" vertical="center" wrapText="1"/>
    </xf>
    <xf numFmtId="180" fontId="48" fillId="0" borderId="10" xfId="33" applyNumberFormat="1" applyFont="1" applyFill="1" applyBorder="1" applyAlignment="1">
      <alignment horizontal="center" vertical="center" wrapText="1"/>
    </xf>
    <xf numFmtId="0" fontId="59" fillId="0" borderId="0" xfId="46" applyFont="1" applyFill="1" applyBorder="1" applyAlignment="1"/>
    <xf numFmtId="0" fontId="2" fillId="0" borderId="0" xfId="46" applyFont="1" applyFill="1" applyAlignment="1">
      <alignment wrapText="1"/>
    </xf>
    <xf numFmtId="0" fontId="2" fillId="0" borderId="0" xfId="46" applyFont="1" applyFill="1" applyBorder="1" applyAlignment="1">
      <alignment horizontal="center" vertical="center" wrapText="1"/>
    </xf>
    <xf numFmtId="0" fontId="34" fillId="0" borderId="10" xfId="46" applyFont="1" applyFill="1" applyBorder="1" applyAlignment="1">
      <alignment wrapText="1"/>
    </xf>
    <xf numFmtId="0" fontId="34" fillId="0" borderId="0" xfId="46" applyFont="1" applyFill="1" applyAlignment="1">
      <alignment wrapText="1"/>
    </xf>
    <xf numFmtId="0" fontId="34" fillId="0" borderId="0" xfId="46" applyNumberFormat="1" applyFont="1" applyFill="1" applyBorder="1" applyAlignment="1">
      <alignment wrapText="1"/>
    </xf>
    <xf numFmtId="0" fontId="38" fillId="0" borderId="0" xfId="46" applyFont="1" applyFill="1"/>
    <xf numFmtId="0" fontId="41" fillId="0" borderId="16" xfId="46" applyFont="1" applyFill="1" applyBorder="1"/>
    <xf numFmtId="0" fontId="48" fillId="0" borderId="10" xfId="46" applyFont="1" applyFill="1" applyBorder="1" applyAlignment="1">
      <alignment horizontal="center" vertical="center" wrapText="1"/>
    </xf>
    <xf numFmtId="0" fontId="48" fillId="0" borderId="10" xfId="46" applyNumberFormat="1" applyFont="1" applyFill="1" applyBorder="1" applyAlignment="1">
      <alignment horizontal="center" vertical="center" wrapText="1"/>
    </xf>
    <xf numFmtId="0" fontId="41" fillId="0" borderId="10" xfId="46" applyFont="1" applyFill="1" applyBorder="1" applyAlignment="1">
      <alignment horizontal="center" vertical="center"/>
    </xf>
    <xf numFmtId="0" fontId="49" fillId="0" borderId="10" xfId="54" applyNumberFormat="1" applyFont="1" applyFill="1" applyBorder="1" applyAlignment="1" applyProtection="1">
      <alignment horizontal="center" vertical="center" wrapText="1"/>
    </xf>
    <xf numFmtId="0" fontId="48" fillId="0" borderId="10" xfId="54" applyNumberFormat="1" applyFont="1" applyFill="1" applyBorder="1" applyAlignment="1" applyProtection="1">
      <alignment horizontal="center" vertical="center" wrapText="1"/>
    </xf>
    <xf numFmtId="0" fontId="55" fillId="0" borderId="10" xfId="46" applyNumberFormat="1" applyFont="1" applyFill="1" applyBorder="1" applyAlignment="1">
      <alignment horizontal="center" vertical="center" wrapText="1"/>
    </xf>
    <xf numFmtId="0" fontId="55" fillId="0" borderId="10" xfId="46" applyFont="1" applyFill="1" applyBorder="1" applyAlignment="1">
      <alignment horizontal="center" vertical="center" wrapText="1"/>
    </xf>
    <xf numFmtId="177" fontId="55" fillId="0" borderId="10" xfId="46" applyNumberFormat="1" applyFont="1" applyFill="1" applyBorder="1" applyAlignment="1">
      <alignment horizontal="center" vertical="center" wrapText="1"/>
    </xf>
    <xf numFmtId="0" fontId="58" fillId="0" borderId="10" xfId="54" applyNumberFormat="1" applyFont="1" applyFill="1" applyBorder="1" applyAlignment="1" applyProtection="1">
      <alignment horizontal="center" vertical="center" wrapText="1"/>
    </xf>
    <xf numFmtId="0" fontId="55" fillId="0" borderId="10" xfId="46" applyFont="1" applyFill="1" applyBorder="1" applyAlignment="1">
      <alignment wrapText="1"/>
    </xf>
    <xf numFmtId="0" fontId="48" fillId="0" borderId="10" xfId="46" applyNumberFormat="1" applyFont="1" applyFill="1" applyBorder="1" applyAlignment="1">
      <alignment horizontal="center" vertical="center"/>
    </xf>
    <xf numFmtId="0" fontId="48" fillId="0" borderId="10" xfId="46" applyFont="1" applyFill="1" applyBorder="1" applyAlignment="1">
      <alignment horizontal="center" vertical="center"/>
    </xf>
    <xf numFmtId="0" fontId="55" fillId="0" borderId="16" xfId="46" applyFont="1" applyFill="1" applyBorder="1" applyAlignment="1">
      <alignment horizontal="center" vertical="center" wrapText="1"/>
    </xf>
    <xf numFmtId="0" fontId="30" fillId="0" borderId="0" xfId="46" applyFont="1" applyFill="1"/>
    <xf numFmtId="0" fontId="55" fillId="0" borderId="21" xfId="46" applyNumberFormat="1" applyFont="1" applyFill="1" applyBorder="1" applyAlignment="1">
      <alignment horizontal="center" vertical="center" wrapText="1"/>
    </xf>
    <xf numFmtId="0" fontId="30" fillId="0" borderId="0" xfId="46" applyFont="1" applyFill="1" applyBorder="1" applyAlignment="1">
      <alignment horizontal="center" vertical="center" wrapText="1"/>
    </xf>
    <xf numFmtId="0" fontId="48" fillId="0" borderId="10" xfId="58" applyNumberFormat="1" applyFont="1" applyFill="1" applyBorder="1" applyAlignment="1">
      <alignment horizontal="center" vertical="center" wrapText="1"/>
    </xf>
    <xf numFmtId="0" fontId="48" fillId="0" borderId="10" xfId="0" applyNumberFormat="1" applyFont="1" applyFill="1" applyBorder="1" applyAlignment="1">
      <alignment horizontal="center" vertical="center" wrapText="1"/>
    </xf>
    <xf numFmtId="0" fontId="55" fillId="0" borderId="10" xfId="33" applyNumberFormat="1" applyFont="1" applyFill="1" applyBorder="1" applyAlignment="1">
      <alignment horizontal="center" vertical="center" wrapText="1"/>
    </xf>
    <xf numFmtId="0" fontId="41" fillId="0" borderId="10" xfId="33" applyNumberFormat="1" applyFont="1" applyFill="1" applyBorder="1" applyAlignment="1">
      <alignment horizontal="center" vertical="center"/>
    </xf>
    <xf numFmtId="180" fontId="41" fillId="0" borderId="10" xfId="33" applyNumberFormat="1" applyFont="1" applyFill="1" applyBorder="1" applyAlignment="1">
      <alignment horizontal="center" vertical="center"/>
    </xf>
    <xf numFmtId="180" fontId="41" fillId="0" borderId="10" xfId="33" applyNumberFormat="1" applyFont="1" applyFill="1" applyBorder="1" applyAlignment="1">
      <alignment vertical="center"/>
    </xf>
    <xf numFmtId="41" fontId="41" fillId="0" borderId="10" xfId="33" applyFont="1" applyFill="1" applyBorder="1" applyAlignment="1">
      <alignment horizontal="center" vertical="center" wrapText="1"/>
    </xf>
    <xf numFmtId="41" fontId="41" fillId="0" borderId="10" xfId="33" applyFont="1" applyFill="1" applyBorder="1" applyAlignment="1">
      <alignment horizontal="center" vertical="center"/>
    </xf>
    <xf numFmtId="41" fontId="55" fillId="0" borderId="10" xfId="33" applyFont="1" applyFill="1" applyBorder="1" applyAlignment="1">
      <alignment horizontal="center" vertical="center" wrapText="1"/>
    </xf>
    <xf numFmtId="0" fontId="48" fillId="0" borderId="10" xfId="33" applyNumberFormat="1" applyFont="1" applyFill="1" applyBorder="1" applyAlignment="1">
      <alignment horizontal="center" vertical="center" wrapText="1"/>
    </xf>
    <xf numFmtId="180" fontId="48" fillId="0" borderId="10" xfId="33" applyNumberFormat="1" applyFont="1" applyFill="1" applyBorder="1" applyAlignment="1">
      <alignment horizontal="center" vertical="center" wrapText="1"/>
    </xf>
    <xf numFmtId="180" fontId="48" fillId="0" borderId="13" xfId="46" applyNumberFormat="1" applyFont="1" applyFill="1" applyBorder="1" applyAlignment="1">
      <alignment vertical="center" wrapText="1"/>
    </xf>
    <xf numFmtId="0" fontId="55" fillId="0" borderId="10" xfId="33" applyNumberFormat="1" applyFont="1" applyFill="1" applyBorder="1" applyAlignment="1">
      <alignment horizontal="center" vertical="center" wrapText="1"/>
    </xf>
    <xf numFmtId="0" fontId="55" fillId="0" borderId="16" xfId="46" applyFont="1" applyFill="1" applyBorder="1" applyAlignment="1">
      <alignment horizontal="center" vertical="center" wrapText="1"/>
    </xf>
    <xf numFmtId="41" fontId="55" fillId="0" borderId="0" xfId="33" applyFont="1" applyFill="1" applyBorder="1" applyAlignment="1">
      <alignment horizontal="center" vertical="center" wrapText="1"/>
    </xf>
    <xf numFmtId="0" fontId="41" fillId="0" borderId="10" xfId="33" applyNumberFormat="1" applyFont="1" applyFill="1" applyBorder="1" applyAlignment="1">
      <alignment horizontal="center" vertical="center"/>
    </xf>
    <xf numFmtId="0" fontId="41" fillId="0" borderId="10" xfId="46" applyFont="1" applyFill="1" applyBorder="1" applyAlignment="1">
      <alignment horizontal="center" vertical="center"/>
    </xf>
    <xf numFmtId="41" fontId="41" fillId="0" borderId="10" xfId="33" applyFont="1" applyFill="1" applyBorder="1" applyAlignment="1">
      <alignment horizontal="center" vertical="center"/>
    </xf>
    <xf numFmtId="41" fontId="41" fillId="0" borderId="16" xfId="33" applyFont="1" applyFill="1" applyBorder="1" applyAlignment="1">
      <alignment horizontal="center" vertical="center"/>
    </xf>
    <xf numFmtId="180" fontId="41" fillId="0" borderId="10" xfId="46" applyNumberFormat="1" applyFont="1" applyFill="1" applyBorder="1" applyAlignment="1">
      <alignment horizontal="center" vertical="center"/>
    </xf>
    <xf numFmtId="41" fontId="55" fillId="0" borderId="10" xfId="33" applyFont="1" applyFill="1" applyBorder="1" applyAlignment="1">
      <alignment horizontal="center" vertical="center" wrapText="1"/>
    </xf>
    <xf numFmtId="0" fontId="48" fillId="0" borderId="10" xfId="33" applyNumberFormat="1" applyFont="1" applyFill="1" applyBorder="1" applyAlignment="1">
      <alignment horizontal="center" vertical="center" wrapText="1"/>
    </xf>
    <xf numFmtId="41" fontId="55" fillId="0" borderId="12" xfId="33" applyFont="1" applyFill="1" applyBorder="1" applyAlignment="1">
      <alignment horizontal="center" vertical="center" wrapText="1"/>
    </xf>
    <xf numFmtId="180" fontId="48" fillId="0" borderId="10" xfId="33" applyNumberFormat="1" applyFont="1" applyFill="1" applyBorder="1" applyAlignment="1">
      <alignment horizontal="center" vertical="center" wrapText="1"/>
    </xf>
    <xf numFmtId="0" fontId="55" fillId="0" borderId="10" xfId="33" applyNumberFormat="1" applyFont="1" applyFill="1" applyBorder="1" applyAlignment="1">
      <alignment horizontal="center" vertical="center" wrapText="1"/>
    </xf>
    <xf numFmtId="41" fontId="55" fillId="0" borderId="10" xfId="33" applyFont="1" applyFill="1" applyBorder="1" applyAlignment="1">
      <alignment horizontal="center" vertical="center" wrapText="1"/>
    </xf>
    <xf numFmtId="0" fontId="48" fillId="0" borderId="10" xfId="33" applyNumberFormat="1" applyFont="1" applyFill="1" applyBorder="1" applyAlignment="1">
      <alignment horizontal="center" vertical="center" wrapText="1"/>
    </xf>
    <xf numFmtId="41" fontId="55" fillId="0" borderId="12" xfId="33" applyFont="1" applyFill="1" applyBorder="1" applyAlignment="1">
      <alignment horizontal="center" vertical="center" wrapText="1"/>
    </xf>
    <xf numFmtId="180" fontId="48" fillId="0" borderId="10" xfId="33" applyNumberFormat="1" applyFont="1" applyFill="1" applyBorder="1" applyAlignment="1">
      <alignment horizontal="center" vertical="center" wrapText="1"/>
    </xf>
    <xf numFmtId="0" fontId="55" fillId="0" borderId="10" xfId="33" applyNumberFormat="1" applyFont="1" applyFill="1" applyBorder="1" applyAlignment="1">
      <alignment horizontal="center" vertical="center" wrapText="1"/>
    </xf>
    <xf numFmtId="0" fontId="48" fillId="0" borderId="10" xfId="33" applyNumberFormat="1" applyFont="1" applyFill="1" applyBorder="1" applyAlignment="1">
      <alignment horizontal="center" vertical="center" wrapText="1"/>
    </xf>
    <xf numFmtId="180" fontId="48" fillId="0" borderId="10" xfId="33" applyNumberFormat="1" applyFont="1" applyFill="1" applyBorder="1" applyAlignment="1">
      <alignment horizontal="center" vertical="center" wrapText="1"/>
    </xf>
    <xf numFmtId="0" fontId="55" fillId="0" borderId="10" xfId="33" applyNumberFormat="1" applyFont="1" applyFill="1" applyBorder="1" applyAlignment="1">
      <alignment horizontal="center" vertical="center" wrapText="1"/>
    </xf>
    <xf numFmtId="41" fontId="55" fillId="0" borderId="10" xfId="33" applyFont="1" applyFill="1" applyBorder="1" applyAlignment="1">
      <alignment horizontal="center" vertical="center" wrapText="1"/>
    </xf>
    <xf numFmtId="0" fontId="48" fillId="0" borderId="10" xfId="33" applyNumberFormat="1" applyFont="1" applyFill="1" applyBorder="1" applyAlignment="1">
      <alignment horizontal="center" vertical="center" wrapText="1"/>
    </xf>
    <xf numFmtId="180" fontId="48" fillId="0" borderId="10" xfId="33" applyNumberFormat="1" applyFont="1" applyFill="1" applyBorder="1" applyAlignment="1">
      <alignment horizontal="center" vertical="center" wrapText="1"/>
    </xf>
    <xf numFmtId="0" fontId="48" fillId="0" borderId="16" xfId="33" applyNumberFormat="1" applyFont="1" applyFill="1" applyBorder="1" applyAlignment="1" applyProtection="1">
      <alignment vertical="center" wrapText="1"/>
    </xf>
    <xf numFmtId="0" fontId="55" fillId="0" borderId="10" xfId="33" applyNumberFormat="1" applyFont="1" applyFill="1" applyBorder="1" applyAlignment="1">
      <alignment horizontal="center" vertical="center" wrapText="1"/>
    </xf>
    <xf numFmtId="41" fontId="41" fillId="0" borderId="10" xfId="33" applyFont="1" applyFill="1" applyBorder="1" applyAlignment="1">
      <alignment horizontal="center" vertical="center" wrapText="1"/>
    </xf>
    <xf numFmtId="41" fontId="41" fillId="0" borderId="10" xfId="33" applyFont="1" applyFill="1" applyBorder="1" applyAlignment="1">
      <alignment horizontal="center" vertical="center"/>
    </xf>
    <xf numFmtId="180" fontId="41" fillId="0" borderId="10" xfId="33" applyNumberFormat="1" applyFont="1" applyFill="1" applyBorder="1" applyAlignment="1">
      <alignment horizontal="center" vertical="center"/>
    </xf>
    <xf numFmtId="41" fontId="41" fillId="0" borderId="16" xfId="33" applyFont="1" applyFill="1" applyBorder="1" applyAlignment="1">
      <alignment horizontal="center" vertical="center"/>
    </xf>
    <xf numFmtId="0" fontId="41" fillId="0" borderId="10" xfId="33" applyNumberFormat="1" applyFont="1" applyFill="1" applyBorder="1" applyAlignment="1">
      <alignment horizontal="center" vertical="center"/>
    </xf>
    <xf numFmtId="180" fontId="41" fillId="0" borderId="10" xfId="33" applyNumberFormat="1" applyFont="1" applyFill="1" applyBorder="1" applyAlignment="1">
      <alignment vertical="center"/>
    </xf>
    <xf numFmtId="41" fontId="55" fillId="0" borderId="10" xfId="33" applyFont="1" applyFill="1" applyBorder="1" applyAlignment="1">
      <alignment horizontal="center" vertical="center" wrapText="1"/>
    </xf>
    <xf numFmtId="0" fontId="48" fillId="0" borderId="10" xfId="33" applyNumberFormat="1" applyFont="1" applyFill="1" applyBorder="1" applyAlignment="1">
      <alignment horizontal="center" vertical="center" wrapText="1"/>
    </xf>
    <xf numFmtId="180" fontId="48" fillId="0" borderId="10" xfId="33" applyNumberFormat="1" applyFont="1" applyFill="1" applyBorder="1" applyAlignment="1">
      <alignment horizontal="center" vertical="center" wrapText="1"/>
    </xf>
    <xf numFmtId="0" fontId="55" fillId="0" borderId="10" xfId="33" applyNumberFormat="1" applyFont="1" applyFill="1" applyBorder="1" applyAlignment="1">
      <alignment horizontal="center" vertical="center" wrapText="1"/>
    </xf>
    <xf numFmtId="41" fontId="55" fillId="0" borderId="10" xfId="33" applyFont="1" applyFill="1" applyBorder="1" applyAlignment="1">
      <alignment horizontal="center" vertical="center" wrapText="1"/>
    </xf>
    <xf numFmtId="0" fontId="48" fillId="0" borderId="10" xfId="33" applyNumberFormat="1" applyFont="1" applyFill="1" applyBorder="1" applyAlignment="1">
      <alignment horizontal="center" vertical="center" wrapText="1"/>
    </xf>
    <xf numFmtId="180" fontId="48" fillId="0" borderId="10" xfId="33" applyNumberFormat="1" applyFont="1" applyFill="1" applyBorder="1" applyAlignment="1">
      <alignment horizontal="center" vertical="center" wrapText="1"/>
    </xf>
    <xf numFmtId="0" fontId="55" fillId="0" borderId="10" xfId="33" applyNumberFormat="1" applyFont="1" applyFill="1" applyBorder="1" applyAlignment="1">
      <alignment horizontal="center" vertical="center" wrapText="1"/>
    </xf>
    <xf numFmtId="41" fontId="55" fillId="0" borderId="10" xfId="33" applyFont="1" applyFill="1" applyBorder="1" applyAlignment="1">
      <alignment horizontal="center" vertical="center" wrapText="1"/>
    </xf>
    <xf numFmtId="0" fontId="48" fillId="0" borderId="10" xfId="33" applyNumberFormat="1" applyFont="1" applyFill="1" applyBorder="1" applyAlignment="1">
      <alignment horizontal="center" vertical="center" wrapText="1"/>
    </xf>
    <xf numFmtId="180" fontId="48" fillId="0" borderId="10" xfId="33" applyNumberFormat="1" applyFont="1" applyFill="1" applyBorder="1" applyAlignment="1">
      <alignment horizontal="center" vertical="center" wrapText="1"/>
    </xf>
    <xf numFmtId="0" fontId="55" fillId="0" borderId="10" xfId="33" applyNumberFormat="1" applyFont="1" applyFill="1" applyBorder="1" applyAlignment="1">
      <alignment horizontal="center" vertical="center" wrapText="1"/>
    </xf>
    <xf numFmtId="0" fontId="41" fillId="0" borderId="10" xfId="33" applyNumberFormat="1" applyFont="1" applyFill="1" applyBorder="1" applyAlignment="1">
      <alignment horizontal="center" vertical="center"/>
    </xf>
    <xf numFmtId="180" fontId="41" fillId="0" borderId="10" xfId="33" applyNumberFormat="1" applyFont="1" applyFill="1" applyBorder="1" applyAlignment="1">
      <alignment horizontal="center" vertical="center"/>
    </xf>
    <xf numFmtId="180" fontId="41" fillId="0" borderId="10" xfId="33" applyNumberFormat="1" applyFont="1" applyFill="1" applyBorder="1" applyAlignment="1">
      <alignment vertical="center"/>
    </xf>
    <xf numFmtId="41" fontId="41" fillId="0" borderId="10" xfId="33" applyFont="1" applyFill="1" applyBorder="1" applyAlignment="1">
      <alignment horizontal="center" vertical="center" wrapText="1"/>
    </xf>
    <xf numFmtId="41" fontId="41" fillId="0" borderId="10" xfId="33" applyFont="1" applyFill="1" applyBorder="1" applyAlignment="1">
      <alignment horizontal="center" vertical="center"/>
    </xf>
    <xf numFmtId="41" fontId="55" fillId="0" borderId="10" xfId="33" applyFont="1" applyFill="1" applyBorder="1" applyAlignment="1">
      <alignment horizontal="center" vertical="center" wrapText="1"/>
    </xf>
    <xf numFmtId="0" fontId="48" fillId="0" borderId="10" xfId="33" applyNumberFormat="1" applyFont="1" applyFill="1" applyBorder="1" applyAlignment="1">
      <alignment horizontal="center" vertical="center" wrapText="1"/>
    </xf>
    <xf numFmtId="180" fontId="48" fillId="0" borderId="10" xfId="33" applyNumberFormat="1" applyFont="1" applyFill="1" applyBorder="1" applyAlignment="1">
      <alignment horizontal="center" vertical="center" wrapText="1"/>
    </xf>
    <xf numFmtId="41" fontId="48" fillId="0" borderId="17" xfId="33" applyFont="1" applyFill="1" applyBorder="1" applyAlignment="1">
      <alignment horizontal="center" vertical="center" wrapText="1"/>
    </xf>
    <xf numFmtId="41" fontId="48" fillId="0" borderId="13" xfId="33" applyFont="1" applyFill="1" applyBorder="1" applyAlignment="1">
      <alignment horizontal="center" vertical="center" wrapText="1"/>
    </xf>
    <xf numFmtId="0" fontId="55" fillId="0" borderId="10" xfId="33" applyNumberFormat="1" applyFont="1" applyFill="1" applyBorder="1" applyAlignment="1">
      <alignment horizontal="center" vertical="center" wrapText="1"/>
    </xf>
    <xf numFmtId="41" fontId="55" fillId="0" borderId="10" xfId="33" applyFont="1" applyFill="1" applyBorder="1" applyAlignment="1">
      <alignment horizontal="center" vertical="center" wrapText="1"/>
    </xf>
    <xf numFmtId="0" fontId="48" fillId="0" borderId="10" xfId="33" applyNumberFormat="1" applyFont="1" applyFill="1" applyBorder="1" applyAlignment="1">
      <alignment horizontal="center" vertical="center" wrapText="1"/>
    </xf>
    <xf numFmtId="180" fontId="48" fillId="0" borderId="10" xfId="33" applyNumberFormat="1" applyFont="1" applyFill="1" applyBorder="1" applyAlignment="1">
      <alignment horizontal="center" vertical="center" wrapText="1"/>
    </xf>
    <xf numFmtId="41" fontId="48" fillId="0" borderId="13" xfId="33" applyFont="1" applyFill="1" applyBorder="1" applyAlignment="1">
      <alignment horizontal="center" vertical="center" wrapText="1"/>
    </xf>
    <xf numFmtId="41" fontId="48" fillId="0" borderId="43" xfId="33" applyFont="1" applyFill="1" applyBorder="1" applyAlignment="1">
      <alignment horizontal="center" vertical="center" wrapText="1"/>
    </xf>
    <xf numFmtId="0" fontId="48" fillId="0" borderId="36" xfId="33" applyNumberFormat="1" applyFont="1" applyFill="1" applyBorder="1" applyAlignment="1">
      <alignment horizontal="center" vertical="center" wrapText="1"/>
    </xf>
    <xf numFmtId="41" fontId="48" fillId="0" borderId="36" xfId="33" applyFont="1" applyFill="1" applyBorder="1" applyAlignment="1">
      <alignment horizontal="center" vertical="center" wrapText="1"/>
    </xf>
    <xf numFmtId="0" fontId="48" fillId="0" borderId="46" xfId="33" applyNumberFormat="1" applyFont="1" applyFill="1" applyBorder="1" applyAlignment="1">
      <alignment horizontal="center" vertical="center" wrapText="1"/>
    </xf>
    <xf numFmtId="0" fontId="48" fillId="0" borderId="47" xfId="33" applyNumberFormat="1" applyFont="1" applyFill="1" applyBorder="1" applyAlignment="1">
      <alignment horizontal="center" vertical="center" wrapText="1"/>
    </xf>
    <xf numFmtId="0" fontId="68" fillId="0" borderId="36" xfId="33" applyNumberFormat="1" applyFont="1" applyFill="1" applyBorder="1" applyAlignment="1">
      <alignment horizontal="center" vertical="center" wrapText="1"/>
    </xf>
    <xf numFmtId="0" fontId="48" fillId="0" borderId="36" xfId="46" applyNumberFormat="1" applyFont="1" applyFill="1" applyBorder="1" applyAlignment="1">
      <alignment horizontal="center" vertical="center" wrapText="1"/>
    </xf>
    <xf numFmtId="41" fontId="48" fillId="0" borderId="44" xfId="33" applyFont="1" applyFill="1" applyBorder="1" applyAlignment="1">
      <alignment horizontal="center" vertical="center" wrapText="1"/>
    </xf>
    <xf numFmtId="41" fontId="30" fillId="0" borderId="0" xfId="33" applyFont="1" applyFill="1" applyBorder="1" applyAlignment="1">
      <alignment horizontal="center" vertical="center"/>
    </xf>
    <xf numFmtId="180" fontId="55" fillId="0" borderId="17" xfId="33" applyNumberFormat="1" applyFont="1" applyFill="1" applyBorder="1" applyAlignment="1">
      <alignment horizontal="center" vertical="center" wrapText="1"/>
    </xf>
    <xf numFmtId="180" fontId="55" fillId="0" borderId="13" xfId="33" applyNumberFormat="1" applyFont="1" applyFill="1" applyBorder="1" applyAlignment="1">
      <alignment horizontal="center" vertical="center" wrapText="1"/>
    </xf>
    <xf numFmtId="0" fontId="55" fillId="0" borderId="17" xfId="33" applyNumberFormat="1" applyFont="1" applyFill="1" applyBorder="1" applyAlignment="1">
      <alignment horizontal="center" vertical="center" wrapText="1"/>
    </xf>
    <xf numFmtId="0" fontId="55" fillId="0" borderId="13" xfId="33" applyNumberFormat="1" applyFont="1" applyFill="1" applyBorder="1" applyAlignment="1">
      <alignment horizontal="center" vertical="center" wrapText="1"/>
    </xf>
    <xf numFmtId="176" fontId="55" fillId="0" borderId="17" xfId="33" applyNumberFormat="1" applyFont="1" applyFill="1" applyBorder="1" applyAlignment="1">
      <alignment horizontal="center" vertical="center" wrapText="1"/>
    </xf>
    <xf numFmtId="176" fontId="55" fillId="0" borderId="13" xfId="33" applyNumberFormat="1" applyFont="1" applyFill="1" applyBorder="1" applyAlignment="1">
      <alignment horizontal="center" vertical="center" wrapText="1"/>
    </xf>
    <xf numFmtId="0" fontId="55" fillId="0" borderId="10" xfId="33" applyNumberFormat="1" applyFont="1" applyFill="1" applyBorder="1" applyAlignment="1">
      <alignment horizontal="center" vertical="center" wrapText="1"/>
    </xf>
    <xf numFmtId="0" fontId="41" fillId="0" borderId="10" xfId="33" applyNumberFormat="1" applyFont="1" applyFill="1" applyBorder="1" applyAlignment="1">
      <alignment horizontal="center" vertical="center"/>
    </xf>
    <xf numFmtId="180" fontId="41" fillId="0" borderId="13" xfId="33" applyNumberFormat="1" applyFont="1" applyFill="1" applyBorder="1" applyAlignment="1">
      <alignment horizontal="center" vertical="center" wrapText="1"/>
    </xf>
    <xf numFmtId="0" fontId="41" fillId="0" borderId="10" xfId="46" applyFont="1" applyFill="1" applyBorder="1" applyAlignment="1">
      <alignment horizontal="center" vertical="center"/>
    </xf>
    <xf numFmtId="180" fontId="41" fillId="0" borderId="10" xfId="33" applyNumberFormat="1" applyFont="1" applyFill="1" applyBorder="1" applyAlignment="1">
      <alignment horizontal="center" vertical="center"/>
    </xf>
    <xf numFmtId="180" fontId="41" fillId="0" borderId="10" xfId="33" applyNumberFormat="1" applyFont="1" applyFill="1" applyBorder="1" applyAlignment="1">
      <alignment vertical="center"/>
    </xf>
    <xf numFmtId="41" fontId="41" fillId="0" borderId="10" xfId="33" applyFont="1" applyFill="1" applyBorder="1" applyAlignment="1">
      <alignment horizontal="center" vertical="center" wrapText="1"/>
    </xf>
    <xf numFmtId="177" fontId="41" fillId="0" borderId="10" xfId="33" applyNumberFormat="1" applyFont="1" applyFill="1" applyBorder="1" applyAlignment="1">
      <alignment horizontal="center" vertical="center" wrapText="1"/>
    </xf>
    <xf numFmtId="41" fontId="41" fillId="0" borderId="10" xfId="33" applyFont="1" applyFill="1" applyBorder="1" applyAlignment="1">
      <alignment horizontal="center" vertical="center"/>
    </xf>
    <xf numFmtId="180" fontId="41" fillId="0" borderId="13" xfId="33" applyNumberFormat="1" applyFont="1" applyFill="1" applyBorder="1" applyAlignment="1">
      <alignment horizontal="center" vertical="center"/>
    </xf>
    <xf numFmtId="179" fontId="41" fillId="0" borderId="10" xfId="33" applyNumberFormat="1" applyFont="1" applyFill="1" applyBorder="1" applyAlignment="1">
      <alignment horizontal="center" vertical="center" wrapText="1"/>
    </xf>
    <xf numFmtId="179" fontId="41" fillId="0" borderId="10" xfId="33" applyNumberFormat="1" applyFont="1" applyFill="1" applyBorder="1" applyAlignment="1">
      <alignment horizontal="center" vertical="center"/>
    </xf>
    <xf numFmtId="180" fontId="41" fillId="0" borderId="10" xfId="46" applyNumberFormat="1" applyFont="1" applyFill="1" applyBorder="1" applyAlignment="1">
      <alignment horizontal="center" vertical="center"/>
    </xf>
    <xf numFmtId="180" fontId="41" fillId="0" borderId="13" xfId="46" applyNumberFormat="1" applyFont="1" applyFill="1" applyBorder="1" applyAlignment="1">
      <alignment horizontal="center" vertical="center"/>
    </xf>
    <xf numFmtId="41" fontId="55" fillId="0" borderId="10" xfId="33" applyFont="1" applyFill="1" applyBorder="1" applyAlignment="1">
      <alignment horizontal="center" vertical="center" wrapText="1"/>
    </xf>
    <xf numFmtId="0" fontId="48" fillId="0" borderId="10" xfId="33" applyNumberFormat="1" applyFont="1" applyFill="1" applyBorder="1" applyAlignment="1">
      <alignment horizontal="center" vertical="center" wrapText="1"/>
    </xf>
    <xf numFmtId="180" fontId="48" fillId="0" borderId="10" xfId="33" applyNumberFormat="1" applyFont="1" applyFill="1" applyBorder="1" applyAlignment="1">
      <alignment horizontal="center" vertical="center" wrapText="1"/>
    </xf>
    <xf numFmtId="0" fontId="55" fillId="0" borderId="10" xfId="33" applyNumberFormat="1" applyFont="1" applyFill="1" applyBorder="1" applyAlignment="1">
      <alignment horizontal="center" vertical="center" wrapText="1"/>
    </xf>
    <xf numFmtId="41" fontId="55" fillId="0" borderId="10" xfId="33" applyFont="1" applyFill="1" applyBorder="1" applyAlignment="1">
      <alignment horizontal="center" vertical="center" wrapText="1"/>
    </xf>
    <xf numFmtId="0" fontId="48" fillId="0" borderId="10" xfId="33" applyNumberFormat="1" applyFont="1" applyFill="1" applyBorder="1" applyAlignment="1">
      <alignment horizontal="center" vertical="center" wrapText="1"/>
    </xf>
    <xf numFmtId="180" fontId="48" fillId="0" borderId="10" xfId="33" applyNumberFormat="1" applyFont="1" applyFill="1" applyBorder="1" applyAlignment="1">
      <alignment horizontal="center" vertical="center" wrapText="1"/>
    </xf>
    <xf numFmtId="179" fontId="55" fillId="0" borderId="14" xfId="33" applyNumberFormat="1" applyFont="1" applyFill="1" applyBorder="1" applyAlignment="1">
      <alignment horizontal="center" vertical="center" wrapText="1"/>
    </xf>
    <xf numFmtId="0" fontId="55" fillId="0" borderId="17" xfId="33" applyNumberFormat="1" applyFont="1" applyFill="1" applyBorder="1" applyAlignment="1">
      <alignment horizontal="center" vertical="center" wrapText="1"/>
    </xf>
    <xf numFmtId="0" fontId="55" fillId="0" borderId="13" xfId="33" applyNumberFormat="1" applyFont="1" applyFill="1" applyBorder="1" applyAlignment="1">
      <alignment horizontal="center" vertical="center" wrapText="1"/>
    </xf>
    <xf numFmtId="0" fontId="55" fillId="0" borderId="10" xfId="33" applyNumberFormat="1" applyFont="1" applyFill="1" applyBorder="1" applyAlignment="1">
      <alignment horizontal="center" vertical="center" wrapText="1"/>
    </xf>
    <xf numFmtId="0" fontId="41" fillId="0" borderId="10" xfId="33" applyNumberFormat="1" applyFont="1" applyFill="1" applyBorder="1" applyAlignment="1">
      <alignment horizontal="center" vertical="center"/>
    </xf>
    <xf numFmtId="180" fontId="41" fillId="0" borderId="10" xfId="33" applyNumberFormat="1" applyFont="1" applyFill="1" applyBorder="1" applyAlignment="1">
      <alignment horizontal="center" vertical="center"/>
    </xf>
    <xf numFmtId="41" fontId="41" fillId="0" borderId="10" xfId="33" applyFont="1" applyFill="1" applyBorder="1" applyAlignment="1">
      <alignment horizontal="center" vertical="center"/>
    </xf>
    <xf numFmtId="41" fontId="41" fillId="0" borderId="16" xfId="33" applyFont="1" applyFill="1" applyBorder="1" applyAlignment="1">
      <alignment horizontal="center" vertical="center"/>
    </xf>
    <xf numFmtId="41" fontId="55" fillId="0" borderId="10" xfId="33" applyFont="1" applyFill="1" applyBorder="1" applyAlignment="1">
      <alignment horizontal="center" vertical="center" wrapText="1"/>
    </xf>
    <xf numFmtId="0" fontId="48" fillId="0" borderId="10" xfId="33" applyNumberFormat="1" applyFont="1" applyFill="1" applyBorder="1" applyAlignment="1">
      <alignment horizontal="center" vertical="center" wrapText="1"/>
    </xf>
    <xf numFmtId="180" fontId="48" fillId="0" borderId="10" xfId="33" applyNumberFormat="1" applyFont="1" applyFill="1" applyBorder="1" applyAlignment="1">
      <alignment horizontal="center" vertical="center" wrapText="1"/>
    </xf>
    <xf numFmtId="0" fontId="55" fillId="0" borderId="10" xfId="33" applyNumberFormat="1" applyFont="1" applyFill="1" applyBorder="1" applyAlignment="1">
      <alignment horizontal="center" vertical="center" wrapText="1"/>
    </xf>
    <xf numFmtId="0" fontId="48" fillId="0" borderId="10" xfId="33" applyNumberFormat="1" applyFont="1" applyFill="1" applyBorder="1" applyAlignment="1">
      <alignment horizontal="center" vertical="center" wrapText="1"/>
    </xf>
    <xf numFmtId="180" fontId="48" fillId="0" borderId="10" xfId="33" applyNumberFormat="1" applyFont="1" applyFill="1" applyBorder="1" applyAlignment="1">
      <alignment horizontal="center" vertical="center" wrapText="1"/>
    </xf>
    <xf numFmtId="0" fontId="55" fillId="0" borderId="10" xfId="33" applyNumberFormat="1" applyFont="1" applyFill="1" applyBorder="1" applyAlignment="1">
      <alignment horizontal="center" vertical="center" wrapText="1"/>
    </xf>
    <xf numFmtId="180" fontId="55" fillId="0" borderId="13" xfId="33" applyNumberFormat="1" applyFont="1" applyFill="1" applyBorder="1" applyAlignment="1">
      <alignment horizontal="center" vertical="center" wrapText="1"/>
    </xf>
    <xf numFmtId="0" fontId="41" fillId="0" borderId="10" xfId="33" applyNumberFormat="1" applyFont="1" applyFill="1" applyBorder="1" applyAlignment="1">
      <alignment horizontal="center" vertical="center"/>
    </xf>
    <xf numFmtId="180" fontId="41" fillId="0" borderId="13" xfId="33" applyNumberFormat="1" applyFont="1" applyFill="1" applyBorder="1" applyAlignment="1">
      <alignment horizontal="center" vertical="center" wrapText="1"/>
    </xf>
    <xf numFmtId="0" fontId="41" fillId="0" borderId="10" xfId="46" applyFont="1" applyFill="1" applyBorder="1" applyAlignment="1">
      <alignment horizontal="center" vertical="center"/>
    </xf>
    <xf numFmtId="180" fontId="41" fillId="0" borderId="10" xfId="33" applyNumberFormat="1" applyFont="1" applyFill="1" applyBorder="1" applyAlignment="1">
      <alignment horizontal="center" vertical="center"/>
    </xf>
    <xf numFmtId="41" fontId="41" fillId="0" borderId="10" xfId="33" applyFont="1" applyFill="1" applyBorder="1" applyAlignment="1">
      <alignment horizontal="center" vertical="center" wrapText="1"/>
    </xf>
    <xf numFmtId="41" fontId="41" fillId="0" borderId="16" xfId="33" applyFont="1" applyFill="1" applyBorder="1" applyAlignment="1">
      <alignment horizontal="center" vertical="center"/>
    </xf>
    <xf numFmtId="180" fontId="41" fillId="0" borderId="10" xfId="46" applyNumberFormat="1" applyFont="1" applyFill="1" applyBorder="1" applyAlignment="1">
      <alignment horizontal="center" vertical="center"/>
    </xf>
    <xf numFmtId="180" fontId="41" fillId="0" borderId="13" xfId="46" applyNumberFormat="1" applyFont="1" applyFill="1" applyBorder="1" applyAlignment="1">
      <alignment horizontal="center" vertical="center"/>
    </xf>
    <xf numFmtId="41" fontId="55" fillId="0" borderId="10" xfId="33" applyFont="1" applyFill="1" applyBorder="1" applyAlignment="1">
      <alignment horizontal="center" vertical="center" wrapText="1"/>
    </xf>
    <xf numFmtId="0" fontId="48" fillId="0" borderId="10" xfId="33" applyNumberFormat="1" applyFont="1" applyFill="1" applyBorder="1" applyAlignment="1">
      <alignment horizontal="center" vertical="center" wrapText="1"/>
    </xf>
    <xf numFmtId="180" fontId="48" fillId="0" borderId="10" xfId="33" applyNumberFormat="1" applyFont="1" applyFill="1" applyBorder="1" applyAlignment="1">
      <alignment horizontal="center" vertical="center" wrapText="1"/>
    </xf>
    <xf numFmtId="0" fontId="55" fillId="0" borderId="10" xfId="33" applyNumberFormat="1" applyFont="1" applyFill="1" applyBorder="1" applyAlignment="1">
      <alignment horizontal="center" vertical="center" wrapText="1"/>
    </xf>
    <xf numFmtId="41" fontId="41" fillId="0" borderId="10" xfId="33" applyFont="1" applyFill="1" applyBorder="1" applyAlignment="1">
      <alignment horizontal="center" vertical="center" wrapText="1"/>
    </xf>
    <xf numFmtId="180" fontId="41" fillId="0" borderId="10" xfId="33" applyNumberFormat="1" applyFont="1" applyFill="1" applyBorder="1" applyAlignment="1">
      <alignment horizontal="center" vertical="center"/>
    </xf>
    <xf numFmtId="0" fontId="41" fillId="0" borderId="10" xfId="46" applyFont="1" applyFill="1" applyBorder="1" applyAlignment="1">
      <alignment horizontal="center" vertical="center"/>
    </xf>
    <xf numFmtId="180" fontId="41" fillId="0" borderId="10" xfId="46" applyNumberFormat="1" applyFont="1" applyFill="1" applyBorder="1" applyAlignment="1">
      <alignment horizontal="center" vertical="center"/>
    </xf>
    <xf numFmtId="180" fontId="41" fillId="0" borderId="13" xfId="46" applyNumberFormat="1" applyFont="1" applyFill="1" applyBorder="1" applyAlignment="1">
      <alignment horizontal="center" vertical="center"/>
    </xf>
    <xf numFmtId="41" fontId="41" fillId="0" borderId="16" xfId="33" applyFont="1" applyFill="1" applyBorder="1" applyAlignment="1">
      <alignment horizontal="center" vertical="center"/>
    </xf>
    <xf numFmtId="0" fontId="41" fillId="0" borderId="10" xfId="33" applyNumberFormat="1" applyFont="1" applyFill="1" applyBorder="1" applyAlignment="1">
      <alignment horizontal="center" vertical="center"/>
    </xf>
    <xf numFmtId="180" fontId="41" fillId="0" borderId="13" xfId="33" applyNumberFormat="1" applyFont="1" applyFill="1" applyBorder="1" applyAlignment="1">
      <alignment horizontal="center" vertical="center" wrapText="1"/>
    </xf>
    <xf numFmtId="41" fontId="55" fillId="0" borderId="10" xfId="33" applyFont="1" applyFill="1" applyBorder="1" applyAlignment="1">
      <alignment horizontal="center" vertical="center" wrapText="1"/>
    </xf>
    <xf numFmtId="0" fontId="48" fillId="0" borderId="10" xfId="33" applyNumberFormat="1" applyFont="1" applyFill="1" applyBorder="1" applyAlignment="1">
      <alignment horizontal="center" vertical="center" wrapText="1"/>
    </xf>
    <xf numFmtId="180" fontId="48" fillId="0" borderId="10" xfId="33" applyNumberFormat="1" applyFont="1" applyFill="1" applyBorder="1" applyAlignment="1">
      <alignment horizontal="center" vertical="center" wrapText="1"/>
    </xf>
    <xf numFmtId="0" fontId="55" fillId="0" borderId="17" xfId="33" applyNumberFormat="1" applyFont="1" applyFill="1" applyBorder="1" applyAlignment="1">
      <alignment horizontal="center" vertical="center" wrapText="1"/>
    </xf>
    <xf numFmtId="0" fontId="55" fillId="0" borderId="10" xfId="33" applyNumberFormat="1" applyFont="1" applyFill="1" applyBorder="1" applyAlignment="1">
      <alignment horizontal="center" vertical="center" wrapText="1"/>
    </xf>
    <xf numFmtId="0" fontId="41" fillId="0" borderId="10" xfId="33" applyNumberFormat="1" applyFont="1" applyFill="1" applyBorder="1" applyAlignment="1">
      <alignment horizontal="center" vertical="center"/>
    </xf>
    <xf numFmtId="180" fontId="41" fillId="0" borderId="10" xfId="33" applyNumberFormat="1" applyFont="1" applyFill="1" applyBorder="1" applyAlignment="1">
      <alignment horizontal="center" vertical="center"/>
    </xf>
    <xf numFmtId="41" fontId="41" fillId="0" borderId="10" xfId="33" applyFont="1" applyFill="1" applyBorder="1" applyAlignment="1">
      <alignment horizontal="center" vertical="center" wrapText="1"/>
    </xf>
    <xf numFmtId="41" fontId="41" fillId="0" borderId="10" xfId="33" applyFont="1" applyFill="1" applyBorder="1" applyAlignment="1">
      <alignment horizontal="center" vertical="center"/>
    </xf>
    <xf numFmtId="41" fontId="55" fillId="0" borderId="10" xfId="33" applyFont="1" applyFill="1" applyBorder="1" applyAlignment="1">
      <alignment horizontal="center" vertical="center" wrapText="1"/>
    </xf>
    <xf numFmtId="0" fontId="48" fillId="0" borderId="10" xfId="33" applyNumberFormat="1" applyFont="1" applyFill="1" applyBorder="1" applyAlignment="1">
      <alignment horizontal="center" vertical="center" wrapText="1"/>
    </xf>
    <xf numFmtId="180" fontId="48" fillId="0" borderId="10" xfId="33" applyNumberFormat="1" applyFont="1" applyFill="1" applyBorder="1" applyAlignment="1">
      <alignment horizontal="center" vertical="center" wrapText="1"/>
    </xf>
    <xf numFmtId="0" fontId="55" fillId="0" borderId="10" xfId="33" applyNumberFormat="1" applyFont="1" applyFill="1" applyBorder="1" applyAlignment="1">
      <alignment horizontal="center" vertical="center" wrapText="1"/>
    </xf>
    <xf numFmtId="41" fontId="41" fillId="0" borderId="10" xfId="33" applyFont="1" applyFill="1" applyBorder="1" applyAlignment="1">
      <alignment horizontal="center" vertical="center" wrapText="1"/>
    </xf>
    <xf numFmtId="41" fontId="41" fillId="0" borderId="10" xfId="33" applyFont="1" applyFill="1" applyBorder="1" applyAlignment="1">
      <alignment horizontal="center" vertical="center"/>
    </xf>
    <xf numFmtId="180" fontId="41" fillId="0" borderId="10" xfId="33" applyNumberFormat="1" applyFont="1" applyFill="1" applyBorder="1" applyAlignment="1">
      <alignment horizontal="center" vertical="center"/>
    </xf>
    <xf numFmtId="0" fontId="41" fillId="0" borderId="10" xfId="33" applyNumberFormat="1" applyFont="1" applyFill="1" applyBorder="1" applyAlignment="1">
      <alignment horizontal="center" vertical="center"/>
    </xf>
    <xf numFmtId="41" fontId="55" fillId="0" borderId="10" xfId="33" applyFont="1" applyFill="1" applyBorder="1" applyAlignment="1">
      <alignment horizontal="center" vertical="center" wrapText="1"/>
    </xf>
    <xf numFmtId="0" fontId="48" fillId="0" borderId="10" xfId="33" applyNumberFormat="1" applyFont="1" applyFill="1" applyBorder="1" applyAlignment="1">
      <alignment horizontal="center" vertical="center" wrapText="1"/>
    </xf>
    <xf numFmtId="180" fontId="48" fillId="0" borderId="10" xfId="33" applyNumberFormat="1" applyFont="1" applyFill="1" applyBorder="1" applyAlignment="1">
      <alignment horizontal="center" vertical="center" wrapText="1"/>
    </xf>
    <xf numFmtId="0" fontId="55" fillId="0" borderId="10" xfId="33" applyNumberFormat="1" applyFont="1" applyFill="1" applyBorder="1" applyAlignment="1">
      <alignment horizontal="center" vertical="center" wrapText="1"/>
    </xf>
    <xf numFmtId="0" fontId="57" fillId="0" borderId="10" xfId="33" applyNumberFormat="1" applyFont="1" applyFill="1" applyBorder="1" applyAlignment="1">
      <alignment horizontal="center" vertical="center" wrapText="1"/>
    </xf>
    <xf numFmtId="0" fontId="57" fillId="0" borderId="13" xfId="33" applyNumberFormat="1" applyFont="1" applyFill="1" applyBorder="1" applyAlignment="1">
      <alignment horizontal="center" vertical="center" wrapText="1"/>
    </xf>
    <xf numFmtId="0" fontId="55" fillId="0" borderId="17" xfId="33" applyNumberFormat="1" applyFont="1" applyFill="1" applyBorder="1" applyAlignment="1">
      <alignment horizontal="center" vertical="center" wrapText="1"/>
    </xf>
    <xf numFmtId="41" fontId="55" fillId="0" borderId="0" xfId="33" applyFont="1" applyFill="1" applyBorder="1" applyAlignment="1">
      <alignment horizontal="center" vertical="center" wrapText="1"/>
    </xf>
    <xf numFmtId="0" fontId="57" fillId="0" borderId="41" xfId="33" applyNumberFormat="1" applyFont="1" applyFill="1" applyBorder="1" applyAlignment="1">
      <alignment horizontal="center" vertical="center" wrapText="1"/>
    </xf>
    <xf numFmtId="0" fontId="57" fillId="0" borderId="36" xfId="46" applyNumberFormat="1" applyFont="1" applyFill="1" applyBorder="1" applyAlignment="1">
      <alignment horizontal="center" vertical="center" wrapText="1"/>
    </xf>
    <xf numFmtId="0" fontId="57" fillId="0" borderId="10" xfId="46" applyNumberFormat="1" applyFont="1" applyFill="1" applyBorder="1" applyAlignment="1">
      <alignment horizontal="center" vertical="center" wrapText="1"/>
    </xf>
    <xf numFmtId="180" fontId="55" fillId="0" borderId="17" xfId="33" applyNumberFormat="1" applyFont="1" applyFill="1" applyBorder="1" applyAlignment="1">
      <alignment horizontal="center" vertical="center" wrapText="1"/>
    </xf>
    <xf numFmtId="41" fontId="34" fillId="0" borderId="12" xfId="33" applyFont="1" applyFill="1" applyBorder="1" applyAlignment="1">
      <alignment horizontal="center" vertical="center" wrapText="1"/>
    </xf>
    <xf numFmtId="0" fontId="37" fillId="28" borderId="10" xfId="33" applyNumberFormat="1" applyFont="1" applyFill="1" applyBorder="1" applyAlignment="1">
      <alignment horizontal="center" vertical="center" wrapText="1"/>
    </xf>
    <xf numFmtId="0" fontId="37" fillId="28" borderId="10" xfId="46" applyNumberFormat="1" applyFont="1" applyFill="1" applyBorder="1" applyAlignment="1">
      <alignment horizontal="center" vertical="center" wrapText="1"/>
    </xf>
    <xf numFmtId="0" fontId="37" fillId="28" borderId="17" xfId="33" applyNumberFormat="1" applyFont="1" applyFill="1" applyBorder="1" applyAlignment="1">
      <alignment horizontal="center" vertical="center" wrapText="1"/>
    </xf>
    <xf numFmtId="0" fontId="37" fillId="28" borderId="13" xfId="33" applyNumberFormat="1" applyFont="1" applyFill="1" applyBorder="1" applyAlignment="1">
      <alignment horizontal="center" vertical="center" wrapText="1"/>
    </xf>
    <xf numFmtId="41" fontId="75" fillId="0" borderId="12" xfId="33" applyFont="1" applyFill="1" applyBorder="1" applyAlignment="1">
      <alignment horizontal="center" vertical="center"/>
    </xf>
    <xf numFmtId="0" fontId="84" fillId="0" borderId="10" xfId="33" applyNumberFormat="1" applyFont="1" applyFill="1" applyBorder="1" applyAlignment="1">
      <alignment horizontal="center" vertical="center"/>
    </xf>
    <xf numFmtId="0" fontId="84" fillId="0" borderId="10" xfId="33" applyNumberFormat="1" applyFont="1" applyFill="1" applyBorder="1" applyAlignment="1">
      <alignment horizontal="center" vertical="center" wrapText="1"/>
    </xf>
    <xf numFmtId="0" fontId="84" fillId="0" borderId="10" xfId="46" applyNumberFormat="1" applyFont="1" applyFill="1" applyBorder="1" applyAlignment="1">
      <alignment horizontal="center" vertical="center"/>
    </xf>
    <xf numFmtId="0" fontId="84" fillId="0" borderId="10" xfId="46" applyNumberFormat="1" applyFont="1" applyFill="1" applyBorder="1" applyAlignment="1">
      <alignment horizontal="center" vertical="center" wrapText="1"/>
    </xf>
    <xf numFmtId="0" fontId="84" fillId="0" borderId="13" xfId="46" applyNumberFormat="1" applyFont="1" applyFill="1" applyBorder="1" applyAlignment="1">
      <alignment horizontal="center" vertical="center"/>
    </xf>
    <xf numFmtId="0" fontId="84" fillId="0" borderId="13" xfId="33" applyNumberFormat="1" applyFont="1" applyFill="1" applyBorder="1" applyAlignment="1">
      <alignment horizontal="center" vertical="center" wrapText="1"/>
    </xf>
    <xf numFmtId="179" fontId="41" fillId="0" borderId="17" xfId="33" applyNumberFormat="1" applyFont="1" applyFill="1" applyBorder="1" applyAlignment="1">
      <alignment horizontal="center" vertical="center" wrapText="1"/>
    </xf>
    <xf numFmtId="0" fontId="27" fillId="27" borderId="10" xfId="33" applyNumberFormat="1" applyFont="1" applyFill="1" applyBorder="1" applyAlignment="1">
      <alignment horizontal="center" vertical="center" wrapText="1"/>
    </xf>
    <xf numFmtId="41" fontId="2" fillId="0" borderId="12" xfId="33" applyFont="1" applyFill="1" applyBorder="1" applyAlignment="1">
      <alignment horizontal="center" vertical="center" wrapText="1"/>
    </xf>
    <xf numFmtId="0" fontId="27" fillId="27" borderId="10" xfId="46" applyNumberFormat="1" applyFont="1" applyFill="1" applyBorder="1" applyAlignment="1">
      <alignment horizontal="center" vertical="center" wrapText="1"/>
    </xf>
    <xf numFmtId="0" fontId="27" fillId="27" borderId="13" xfId="33" applyNumberFormat="1" applyFont="1" applyFill="1" applyBorder="1" applyAlignment="1">
      <alignment horizontal="center" vertical="center" wrapText="1"/>
    </xf>
    <xf numFmtId="0" fontId="57" fillId="0" borderId="15" xfId="33" applyNumberFormat="1" applyFont="1" applyFill="1" applyBorder="1" applyAlignment="1">
      <alignment horizontal="center" vertical="center" wrapText="1"/>
    </xf>
    <xf numFmtId="0" fontId="57" fillId="0" borderId="20" xfId="33" applyNumberFormat="1" applyFont="1" applyFill="1" applyBorder="1" applyAlignment="1">
      <alignment horizontal="center" vertical="center" wrapText="1"/>
    </xf>
    <xf numFmtId="0" fontId="57" fillId="0" borderId="27" xfId="33" applyNumberFormat="1" applyFont="1" applyFill="1" applyBorder="1" applyAlignment="1">
      <alignment horizontal="center" vertical="center" wrapText="1"/>
    </xf>
    <xf numFmtId="180" fontId="57" fillId="0" borderId="10" xfId="33" applyNumberFormat="1" applyFont="1" applyFill="1" applyBorder="1" applyAlignment="1">
      <alignment horizontal="center" vertical="center" wrapText="1"/>
    </xf>
    <xf numFmtId="41" fontId="57" fillId="0" borderId="10" xfId="33" applyFont="1" applyFill="1" applyBorder="1" applyAlignment="1">
      <alignment horizontal="center" vertical="center" wrapText="1"/>
    </xf>
    <xf numFmtId="0" fontId="57" fillId="0" borderId="10" xfId="46" applyFont="1" applyFill="1" applyBorder="1" applyAlignment="1">
      <alignment horizontal="center" vertical="center" wrapText="1"/>
    </xf>
    <xf numFmtId="0" fontId="51" fillId="28" borderId="10" xfId="33" applyNumberFormat="1" applyFont="1" applyFill="1" applyBorder="1" applyAlignment="1">
      <alignment horizontal="center" vertical="center" wrapText="1"/>
    </xf>
    <xf numFmtId="0" fontId="51" fillId="28" borderId="10" xfId="46" applyNumberFormat="1" applyFont="1" applyFill="1" applyBorder="1" applyAlignment="1">
      <alignment horizontal="center" vertical="center" wrapText="1"/>
    </xf>
    <xf numFmtId="0" fontId="51" fillId="28" borderId="13" xfId="33" applyNumberFormat="1" applyFont="1" applyFill="1" applyBorder="1" applyAlignment="1">
      <alignment horizontal="center" vertical="center" wrapText="1"/>
    </xf>
    <xf numFmtId="0" fontId="48" fillId="0" borderId="12" xfId="33" applyNumberFormat="1" applyFont="1" applyFill="1" applyBorder="1" applyAlignment="1">
      <alignment horizontal="center" vertical="center" wrapText="1"/>
    </xf>
    <xf numFmtId="0" fontId="48" fillId="0" borderId="10" xfId="33" applyNumberFormat="1" applyFont="1" applyFill="1" applyBorder="1" applyAlignment="1">
      <alignment horizontal="center" vertical="center" wrapText="1"/>
    </xf>
    <xf numFmtId="41" fontId="48" fillId="0" borderId="12" xfId="33" applyFont="1" applyFill="1" applyBorder="1" applyAlignment="1">
      <alignment horizontal="center" vertical="center" wrapText="1"/>
    </xf>
    <xf numFmtId="0" fontId="55" fillId="0" borderId="12" xfId="33" applyNumberFormat="1" applyFont="1" applyFill="1" applyBorder="1" applyAlignment="1">
      <alignment horizontal="center" vertical="center" wrapText="1"/>
    </xf>
    <xf numFmtId="0" fontId="57" fillId="0" borderId="13" xfId="46" applyNumberFormat="1" applyFont="1" applyFill="1" applyBorder="1" applyAlignment="1">
      <alignment horizontal="center" vertical="center" wrapText="1"/>
    </xf>
    <xf numFmtId="41" fontId="57" fillId="0" borderId="13" xfId="33" applyFont="1" applyFill="1" applyBorder="1" applyAlignment="1">
      <alignment horizontal="center" vertical="center" wrapText="1"/>
    </xf>
    <xf numFmtId="41" fontId="55" fillId="0" borderId="12" xfId="33" applyFont="1" applyFill="1" applyBorder="1" applyAlignment="1">
      <alignment horizontal="center" vertical="center" wrapText="1"/>
    </xf>
    <xf numFmtId="177" fontId="57" fillId="0" borderId="10" xfId="33" applyNumberFormat="1" applyFont="1" applyFill="1" applyBorder="1" applyAlignment="1">
      <alignment horizontal="center" vertical="center" wrapText="1"/>
    </xf>
    <xf numFmtId="180" fontId="57" fillId="0" borderId="13" xfId="46" applyNumberFormat="1" applyFont="1" applyFill="1" applyBorder="1" applyAlignment="1">
      <alignment horizontal="center" vertical="center" wrapText="1"/>
    </xf>
    <xf numFmtId="0" fontId="57" fillId="0" borderId="13" xfId="46" applyFont="1" applyFill="1" applyBorder="1" applyAlignment="1">
      <alignment horizontal="center" vertical="center" wrapText="1"/>
    </xf>
    <xf numFmtId="0" fontId="48" fillId="0" borderId="0" xfId="33" applyNumberFormat="1" applyFont="1" applyFill="1" applyBorder="1" applyAlignment="1">
      <alignment horizontal="center" vertical="center" wrapText="1"/>
    </xf>
    <xf numFmtId="0" fontId="51" fillId="28" borderId="13" xfId="46" applyNumberFormat="1" applyFont="1" applyFill="1" applyBorder="1" applyAlignment="1">
      <alignment horizontal="center" vertical="center" wrapText="1"/>
    </xf>
    <xf numFmtId="0" fontId="51" fillId="27" borderId="10" xfId="33" applyNumberFormat="1" applyFont="1" applyFill="1" applyBorder="1" applyAlignment="1">
      <alignment horizontal="center" vertical="center" wrapText="1"/>
    </xf>
    <xf numFmtId="0" fontId="51" fillId="27" borderId="13" xfId="33" applyNumberFormat="1" applyFont="1" applyFill="1" applyBorder="1" applyAlignment="1">
      <alignment horizontal="center" vertical="center" wrapText="1"/>
    </xf>
    <xf numFmtId="0" fontId="51" fillId="27" borderId="10" xfId="46" applyNumberFormat="1" applyFont="1" applyFill="1" applyBorder="1" applyAlignment="1">
      <alignment horizontal="center" vertical="center" wrapText="1"/>
    </xf>
    <xf numFmtId="0" fontId="51" fillId="27" borderId="13" xfId="46" applyNumberFormat="1" applyFont="1" applyFill="1" applyBorder="1" applyAlignment="1">
      <alignment horizontal="center" vertical="center" wrapText="1"/>
    </xf>
    <xf numFmtId="0" fontId="57" fillId="27" borderId="10" xfId="33" applyNumberFormat="1" applyFont="1" applyFill="1" applyBorder="1" applyAlignment="1">
      <alignment horizontal="center" vertical="center" wrapText="1"/>
    </xf>
    <xf numFmtId="0" fontId="57" fillId="27" borderId="10" xfId="46" applyNumberFormat="1" applyFont="1" applyFill="1" applyBorder="1" applyAlignment="1">
      <alignment horizontal="center" vertical="center" wrapText="1"/>
    </xf>
    <xf numFmtId="0" fontId="57" fillId="27" borderId="16" xfId="33" applyNumberFormat="1" applyFont="1" applyFill="1" applyBorder="1" applyAlignment="1">
      <alignment horizontal="center" vertical="center" wrapText="1"/>
    </xf>
    <xf numFmtId="180" fontId="55" fillId="0" borderId="0" xfId="33" applyNumberFormat="1" applyFont="1" applyFill="1" applyBorder="1" applyAlignment="1">
      <alignment horizontal="center" vertical="center" wrapText="1"/>
    </xf>
    <xf numFmtId="41" fontId="66" fillId="27" borderId="10" xfId="33" applyFont="1" applyFill="1" applyBorder="1" applyAlignment="1">
      <alignment horizontal="center" vertical="center" wrapText="1"/>
    </xf>
    <xf numFmtId="0" fontId="66" fillId="27" borderId="10" xfId="46" applyFont="1" applyFill="1" applyBorder="1" applyAlignment="1">
      <alignment horizontal="center" vertical="center" wrapText="1"/>
    </xf>
    <xf numFmtId="0" fontId="66" fillId="27" borderId="10" xfId="33" applyNumberFormat="1" applyFont="1" applyFill="1" applyBorder="1" applyAlignment="1">
      <alignment horizontal="center" vertical="center" wrapText="1"/>
    </xf>
    <xf numFmtId="191" fontId="66" fillId="27" borderId="10" xfId="33" applyNumberFormat="1" applyFont="1" applyFill="1" applyBorder="1" applyAlignment="1">
      <alignment horizontal="center" vertical="center" wrapText="1"/>
    </xf>
    <xf numFmtId="41" fontId="66" fillId="27" borderId="13" xfId="33" applyFont="1" applyFill="1" applyBorder="1" applyAlignment="1">
      <alignment horizontal="center" vertical="center" wrapText="1"/>
    </xf>
    <xf numFmtId="180" fontId="66" fillId="27" borderId="10" xfId="33" applyNumberFormat="1" applyFont="1" applyFill="1" applyBorder="1" applyAlignment="1">
      <alignment horizontal="center" vertical="center" wrapText="1"/>
    </xf>
    <xf numFmtId="41" fontId="64" fillId="0" borderId="0" xfId="33" applyFont="1" applyFill="1" applyBorder="1" applyAlignment="1">
      <alignment horizontal="center" vertical="center" wrapText="1"/>
    </xf>
    <xf numFmtId="41" fontId="48" fillId="24" borderId="14" xfId="33" applyFont="1" applyFill="1" applyBorder="1" applyAlignment="1">
      <alignment horizontal="center" vertical="center" wrapText="1"/>
    </xf>
    <xf numFmtId="41" fontId="2" fillId="24" borderId="10" xfId="33" applyFont="1" applyFill="1" applyBorder="1" applyAlignment="1">
      <alignment horizontal="center" vertical="center" wrapText="1"/>
    </xf>
    <xf numFmtId="177" fontId="10" fillId="27" borderId="10" xfId="33" applyNumberFormat="1" applyFont="1" applyFill="1" applyBorder="1" applyAlignment="1">
      <alignment horizontal="center" vertical="center" wrapText="1"/>
    </xf>
    <xf numFmtId="177" fontId="10" fillId="27" borderId="10" xfId="46" applyNumberFormat="1" applyFont="1" applyFill="1" applyBorder="1" applyAlignment="1">
      <alignment horizontal="center" vertical="center" wrapText="1"/>
    </xf>
    <xf numFmtId="177" fontId="8" fillId="0" borderId="12" xfId="33" applyNumberFormat="1" applyFont="1" applyFill="1" applyBorder="1" applyAlignment="1">
      <alignment horizontal="center" vertical="center" wrapText="1"/>
    </xf>
    <xf numFmtId="191" fontId="10" fillId="27" borderId="10" xfId="33" applyNumberFormat="1" applyFont="1" applyFill="1" applyBorder="1" applyAlignment="1">
      <alignment horizontal="center" vertical="center" wrapText="1"/>
    </xf>
    <xf numFmtId="180" fontId="10" fillId="27" borderId="10" xfId="33" applyNumberFormat="1" applyFont="1" applyFill="1" applyBorder="1" applyAlignment="1">
      <alignment horizontal="center" vertical="center" wrapText="1"/>
    </xf>
    <xf numFmtId="180" fontId="55" fillId="0" borderId="12" xfId="33" applyNumberFormat="1" applyFont="1" applyFill="1" applyBorder="1" applyAlignment="1">
      <alignment horizontal="center" vertical="center" wrapText="1"/>
    </xf>
    <xf numFmtId="191" fontId="57" fillId="0" borderId="10" xfId="33" applyNumberFormat="1" applyFont="1" applyFill="1" applyBorder="1" applyAlignment="1">
      <alignment horizontal="center" vertical="center" wrapText="1"/>
    </xf>
    <xf numFmtId="180" fontId="57" fillId="0" borderId="10" xfId="46" applyNumberFormat="1" applyFont="1" applyFill="1" applyBorder="1" applyAlignment="1">
      <alignment horizontal="center" vertical="center" wrapText="1"/>
    </xf>
    <xf numFmtId="180" fontId="57" fillId="0" borderId="13" xfId="33" applyNumberFormat="1" applyFont="1" applyFill="1" applyBorder="1" applyAlignment="1">
      <alignment horizontal="center" vertical="center" wrapText="1"/>
    </xf>
    <xf numFmtId="180" fontId="48" fillId="0" borderId="14" xfId="33" applyNumberFormat="1" applyFont="1" applyFill="1" applyBorder="1" applyAlignment="1">
      <alignment horizontal="center" vertical="center" wrapText="1"/>
    </xf>
    <xf numFmtId="180" fontId="51" fillId="28" borderId="10" xfId="33" applyNumberFormat="1" applyFont="1" applyFill="1" applyBorder="1" applyAlignment="1">
      <alignment horizontal="center" vertical="center" wrapText="1"/>
    </xf>
    <xf numFmtId="180" fontId="51" fillId="28" borderId="10" xfId="46" applyNumberFormat="1" applyFont="1" applyFill="1" applyBorder="1" applyAlignment="1">
      <alignment horizontal="center" vertical="center" wrapText="1"/>
    </xf>
    <xf numFmtId="180" fontId="48" fillId="0" borderId="10" xfId="33" applyNumberFormat="1" applyFont="1" applyFill="1" applyBorder="1" applyAlignment="1">
      <alignment horizontal="center" vertical="center" wrapText="1"/>
    </xf>
    <xf numFmtId="41" fontId="48" fillId="0" borderId="17" xfId="33" applyFont="1" applyFill="1" applyBorder="1" applyAlignment="1">
      <alignment horizontal="center" vertical="center" wrapText="1"/>
    </xf>
    <xf numFmtId="0" fontId="55" fillId="0" borderId="10" xfId="33" applyNumberFormat="1" applyFont="1" applyFill="1" applyBorder="1" applyAlignment="1">
      <alignment horizontal="center" vertical="center" wrapText="1"/>
    </xf>
    <xf numFmtId="180" fontId="41" fillId="0" borderId="10" xfId="33" applyNumberFormat="1" applyFont="1" applyFill="1" applyBorder="1" applyAlignment="1">
      <alignment horizontal="center" vertical="center"/>
    </xf>
    <xf numFmtId="179" fontId="41" fillId="0" borderId="10" xfId="33" applyNumberFormat="1" applyFont="1" applyFill="1" applyBorder="1" applyAlignment="1">
      <alignment horizontal="center" vertical="center"/>
    </xf>
    <xf numFmtId="41" fontId="55" fillId="0" borderId="10" xfId="33" applyFont="1" applyFill="1" applyBorder="1" applyAlignment="1">
      <alignment horizontal="center" vertical="center" wrapText="1"/>
    </xf>
    <xf numFmtId="0" fontId="48" fillId="0" borderId="10" xfId="33" applyNumberFormat="1" applyFont="1" applyFill="1" applyBorder="1" applyAlignment="1">
      <alignment horizontal="center" vertical="center" wrapText="1"/>
    </xf>
    <xf numFmtId="180" fontId="48" fillId="0" borderId="10" xfId="33" applyNumberFormat="1" applyFont="1" applyFill="1" applyBorder="1" applyAlignment="1">
      <alignment horizontal="center" vertical="center" wrapText="1"/>
    </xf>
    <xf numFmtId="41" fontId="48" fillId="0" borderId="17" xfId="33" applyFont="1" applyFill="1" applyBorder="1" applyAlignment="1">
      <alignment horizontal="center" vertical="center" wrapText="1"/>
    </xf>
    <xf numFmtId="180" fontId="55" fillId="0" borderId="17" xfId="33" applyNumberFormat="1" applyFont="1" applyFill="1" applyBorder="1" applyAlignment="1">
      <alignment horizontal="center" vertical="center" wrapText="1"/>
    </xf>
    <xf numFmtId="41" fontId="55" fillId="0" borderId="10" xfId="33" applyFont="1" applyFill="1" applyBorder="1" applyAlignment="1">
      <alignment horizontal="center" vertical="center" wrapText="1"/>
    </xf>
    <xf numFmtId="180" fontId="48" fillId="0" borderId="10" xfId="33" applyNumberFormat="1" applyFont="1" applyFill="1" applyBorder="1" applyAlignment="1">
      <alignment horizontal="center" vertical="center" wrapText="1"/>
    </xf>
    <xf numFmtId="41" fontId="90" fillId="25" borderId="17" xfId="33" applyFont="1" applyFill="1" applyBorder="1" applyAlignment="1">
      <alignment horizontal="center" vertical="center"/>
    </xf>
    <xf numFmtId="177" fontId="91" fillId="25" borderId="10" xfId="33" applyNumberFormat="1" applyFont="1" applyFill="1" applyBorder="1" applyAlignment="1">
      <alignment horizontal="center" vertical="center" wrapText="1"/>
    </xf>
    <xf numFmtId="41" fontId="91" fillId="25" borderId="10" xfId="33" applyFont="1" applyFill="1" applyBorder="1" applyAlignment="1">
      <alignment horizontal="center" vertical="center"/>
    </xf>
    <xf numFmtId="180" fontId="91" fillId="25" borderId="10" xfId="33" applyNumberFormat="1" applyFont="1" applyFill="1" applyBorder="1" applyAlignment="1">
      <alignment horizontal="center" vertical="center"/>
    </xf>
    <xf numFmtId="180" fontId="91" fillId="25" borderId="10" xfId="33" applyNumberFormat="1" applyFont="1" applyFill="1" applyBorder="1" applyAlignment="1">
      <alignment vertical="center"/>
    </xf>
    <xf numFmtId="0" fontId="91" fillId="25" borderId="10" xfId="33" applyNumberFormat="1" applyFont="1" applyFill="1" applyBorder="1" applyAlignment="1">
      <alignment horizontal="center" vertical="center"/>
    </xf>
    <xf numFmtId="0" fontId="91" fillId="25" borderId="10" xfId="46" applyFont="1" applyFill="1" applyBorder="1" applyAlignment="1">
      <alignment horizontal="center" vertical="center" wrapText="1"/>
    </xf>
    <xf numFmtId="0" fontId="92" fillId="25" borderId="10" xfId="33" applyNumberFormat="1" applyFont="1" applyFill="1" applyBorder="1" applyAlignment="1">
      <alignment horizontal="center" vertical="center" wrapText="1"/>
    </xf>
    <xf numFmtId="179" fontId="92" fillId="25" borderId="42" xfId="33" applyNumberFormat="1" applyFont="1" applyFill="1" applyBorder="1" applyAlignment="1">
      <alignment horizontal="center" vertical="center" wrapText="1"/>
    </xf>
    <xf numFmtId="177" fontId="93" fillId="25" borderId="10" xfId="46" applyNumberFormat="1" applyFont="1" applyFill="1" applyBorder="1" applyAlignment="1">
      <alignment horizontal="center" vertical="center" wrapText="1"/>
    </xf>
    <xf numFmtId="179" fontId="92" fillId="25" borderId="10" xfId="33" applyNumberFormat="1" applyFont="1" applyFill="1" applyBorder="1" applyAlignment="1">
      <alignment horizontal="center" vertical="center" wrapText="1"/>
    </xf>
    <xf numFmtId="180" fontId="92" fillId="25" borderId="10" xfId="33" applyNumberFormat="1" applyFont="1" applyFill="1" applyBorder="1" applyAlignment="1">
      <alignment horizontal="center" vertical="center" wrapText="1"/>
    </xf>
    <xf numFmtId="41" fontId="92" fillId="25" borderId="10" xfId="33" applyFont="1" applyFill="1" applyBorder="1" applyAlignment="1">
      <alignment horizontal="center" vertical="center" wrapText="1"/>
    </xf>
    <xf numFmtId="179" fontId="92" fillId="25" borderId="36" xfId="33" applyNumberFormat="1" applyFont="1" applyFill="1" applyBorder="1" applyAlignment="1">
      <alignment horizontal="center" vertical="center" wrapText="1"/>
    </xf>
    <xf numFmtId="0" fontId="92" fillId="25" borderId="10" xfId="46" applyFont="1" applyFill="1" applyBorder="1" applyAlignment="1">
      <alignment horizontal="center" vertical="center" wrapText="1"/>
    </xf>
    <xf numFmtId="179" fontId="90" fillId="25" borderId="10" xfId="33" applyNumberFormat="1" applyFont="1" applyFill="1" applyBorder="1" applyAlignment="1">
      <alignment horizontal="center" vertical="center" wrapText="1"/>
    </xf>
    <xf numFmtId="177" fontId="90" fillId="25" borderId="10" xfId="33" applyNumberFormat="1" applyFont="1" applyFill="1" applyBorder="1" applyAlignment="1">
      <alignment horizontal="center" vertical="center" wrapText="1"/>
    </xf>
    <xf numFmtId="179" fontId="90" fillId="25" borderId="10" xfId="33" applyNumberFormat="1" applyFont="1" applyFill="1" applyBorder="1" applyAlignment="1">
      <alignment horizontal="center" vertical="center"/>
    </xf>
    <xf numFmtId="0" fontId="90" fillId="25" borderId="10" xfId="46" applyFont="1" applyFill="1" applyBorder="1" applyAlignment="1">
      <alignment horizontal="center" vertical="center" wrapText="1"/>
    </xf>
    <xf numFmtId="180" fontId="90" fillId="25" borderId="10" xfId="33" applyNumberFormat="1" applyFont="1" applyFill="1" applyBorder="1" applyAlignment="1">
      <alignment horizontal="center" vertical="center"/>
    </xf>
    <xf numFmtId="180" fontId="90" fillId="25" borderId="10" xfId="33" applyNumberFormat="1" applyFont="1" applyFill="1" applyBorder="1" applyAlignment="1">
      <alignment vertical="center"/>
    </xf>
    <xf numFmtId="0" fontId="90" fillId="25" borderId="10" xfId="33" applyNumberFormat="1" applyFont="1" applyFill="1" applyBorder="1" applyAlignment="1">
      <alignment horizontal="center" vertical="center"/>
    </xf>
    <xf numFmtId="41" fontId="92" fillId="25" borderId="17" xfId="33" applyFont="1" applyFill="1" applyBorder="1" applyAlignment="1">
      <alignment horizontal="center" vertical="center" wrapText="1"/>
    </xf>
    <xf numFmtId="177" fontId="92" fillId="25" borderId="10" xfId="33" applyNumberFormat="1" applyFont="1" applyFill="1" applyBorder="1" applyAlignment="1">
      <alignment horizontal="center" vertical="center" wrapText="1"/>
    </xf>
    <xf numFmtId="180" fontId="92" fillId="25" borderId="10" xfId="46" applyNumberFormat="1" applyFont="1" applyFill="1" applyBorder="1" applyAlignment="1">
      <alignment horizontal="center" vertical="center" wrapText="1"/>
    </xf>
    <xf numFmtId="180" fontId="48" fillId="25" borderId="10" xfId="33" applyNumberFormat="1" applyFont="1" applyFill="1" applyBorder="1" applyAlignment="1">
      <alignment horizontal="center" vertical="center" wrapText="1"/>
    </xf>
    <xf numFmtId="180" fontId="92" fillId="25" borderId="17" xfId="46" applyNumberFormat="1" applyFont="1" applyFill="1" applyBorder="1" applyAlignment="1">
      <alignment horizontal="center" vertical="center" wrapText="1"/>
    </xf>
    <xf numFmtId="41" fontId="92" fillId="25" borderId="10" xfId="33" applyNumberFormat="1" applyFont="1" applyFill="1" applyBorder="1" applyAlignment="1">
      <alignment horizontal="center" vertical="center" wrapText="1"/>
    </xf>
    <xf numFmtId="185" fontId="92" fillId="25" borderId="10" xfId="33" applyNumberFormat="1" applyFont="1" applyFill="1" applyBorder="1" applyAlignment="1">
      <alignment horizontal="center" vertical="center" wrapText="1"/>
    </xf>
    <xf numFmtId="176" fontId="92" fillId="25" borderId="10" xfId="33" applyNumberFormat="1" applyFont="1" applyFill="1" applyBorder="1" applyAlignment="1">
      <alignment horizontal="center" vertical="center" wrapText="1"/>
    </xf>
    <xf numFmtId="180" fontId="94" fillId="25" borderId="10" xfId="46" applyNumberFormat="1" applyFont="1" applyFill="1" applyBorder="1" applyAlignment="1">
      <alignment horizontal="center" vertical="center" wrapText="1"/>
    </xf>
    <xf numFmtId="0" fontId="94" fillId="25" borderId="10" xfId="46" applyNumberFormat="1" applyFont="1" applyFill="1" applyBorder="1" applyAlignment="1">
      <alignment horizontal="center" vertical="center" wrapText="1"/>
    </xf>
    <xf numFmtId="0" fontId="94" fillId="25" borderId="10" xfId="46" applyFont="1" applyFill="1" applyBorder="1" applyAlignment="1">
      <alignment horizontal="center" vertical="center" wrapText="1"/>
    </xf>
    <xf numFmtId="41" fontId="91" fillId="25" borderId="10" xfId="33" applyFont="1" applyFill="1" applyBorder="1" applyAlignment="1">
      <alignment horizontal="center" vertical="center" wrapText="1"/>
    </xf>
    <xf numFmtId="0" fontId="91" fillId="25" borderId="10" xfId="46" applyFont="1" applyFill="1" applyBorder="1" applyAlignment="1">
      <alignment horizontal="center" vertical="center"/>
    </xf>
    <xf numFmtId="180" fontId="91" fillId="25" borderId="10" xfId="46" applyNumberFormat="1" applyFont="1" applyFill="1" applyBorder="1" applyAlignment="1">
      <alignment horizontal="center" vertical="center"/>
    </xf>
    <xf numFmtId="180" fontId="91" fillId="25" borderId="10" xfId="46" applyNumberFormat="1" applyFont="1" applyFill="1" applyBorder="1" applyAlignment="1">
      <alignment horizontal="center" vertical="center" wrapText="1"/>
    </xf>
    <xf numFmtId="180" fontId="91" fillId="25" borderId="13" xfId="46" applyNumberFormat="1" applyFont="1" applyFill="1" applyBorder="1" applyAlignment="1">
      <alignment horizontal="center" vertical="center"/>
    </xf>
    <xf numFmtId="180" fontId="91" fillId="25" borderId="13" xfId="33" applyNumberFormat="1" applyFont="1" applyFill="1" applyBorder="1" applyAlignment="1">
      <alignment horizontal="center" vertical="center" wrapText="1"/>
    </xf>
    <xf numFmtId="3" fontId="92" fillId="25" borderId="10" xfId="46" applyNumberFormat="1" applyFont="1" applyFill="1" applyBorder="1" applyAlignment="1">
      <alignment horizontal="center" vertical="center" wrapText="1"/>
    </xf>
    <xf numFmtId="179" fontId="92" fillId="25" borderId="17" xfId="33" applyNumberFormat="1" applyFont="1" applyFill="1" applyBorder="1" applyAlignment="1">
      <alignment horizontal="center" vertical="center" wrapText="1"/>
    </xf>
    <xf numFmtId="177" fontId="94" fillId="25" borderId="10" xfId="46" applyNumberFormat="1" applyFont="1" applyFill="1" applyBorder="1" applyAlignment="1">
      <alignment horizontal="center" vertical="center" wrapText="1"/>
    </xf>
    <xf numFmtId="180" fontId="2" fillId="25" borderId="10" xfId="33" applyNumberFormat="1" applyFont="1" applyFill="1" applyBorder="1" applyAlignment="1">
      <alignment horizontal="center" vertical="center" wrapText="1"/>
    </xf>
    <xf numFmtId="180" fontId="94" fillId="25" borderId="10" xfId="33" applyNumberFormat="1" applyFont="1" applyFill="1" applyBorder="1" applyAlignment="1">
      <alignment horizontal="center" vertical="center" wrapText="1"/>
    </xf>
    <xf numFmtId="41" fontId="92" fillId="25" borderId="10" xfId="33" quotePrefix="1" applyFont="1" applyFill="1" applyBorder="1" applyAlignment="1">
      <alignment horizontal="center" vertical="center" wrapText="1"/>
    </xf>
    <xf numFmtId="41" fontId="92" fillId="25" borderId="14" xfId="33" applyFont="1" applyFill="1" applyBorder="1" applyAlignment="1">
      <alignment horizontal="center" vertical="center" wrapText="1"/>
    </xf>
    <xf numFmtId="0" fontId="92" fillId="25" borderId="17" xfId="33" applyNumberFormat="1" applyFont="1" applyFill="1" applyBorder="1" applyAlignment="1">
      <alignment horizontal="center" vertical="center" wrapText="1"/>
    </xf>
    <xf numFmtId="41" fontId="55" fillId="25" borderId="17" xfId="33" applyFont="1" applyFill="1" applyBorder="1" applyAlignment="1">
      <alignment horizontal="center" vertical="center" wrapText="1"/>
    </xf>
    <xf numFmtId="0" fontId="55" fillId="25" borderId="21" xfId="33" applyNumberFormat="1" applyFont="1" applyFill="1" applyBorder="1" applyAlignment="1">
      <alignment horizontal="center" vertical="center" wrapText="1"/>
    </xf>
    <xf numFmtId="180" fontId="55" fillId="25" borderId="10" xfId="33" applyNumberFormat="1" applyFont="1" applyFill="1" applyBorder="1" applyAlignment="1">
      <alignment horizontal="center" vertical="center" wrapText="1"/>
    </xf>
    <xf numFmtId="0" fontId="55" fillId="25" borderId="10" xfId="33" applyNumberFormat="1" applyFont="1" applyFill="1" applyBorder="1" applyAlignment="1">
      <alignment horizontal="center" vertical="center" wrapText="1"/>
    </xf>
    <xf numFmtId="41" fontId="55" fillId="25" borderId="10" xfId="33" applyFont="1" applyFill="1" applyBorder="1" applyAlignment="1">
      <alignment horizontal="center" vertical="center" wrapText="1"/>
    </xf>
    <xf numFmtId="180" fontId="90" fillId="0" borderId="10" xfId="33" applyNumberFormat="1" applyFont="1" applyFill="1" applyBorder="1" applyAlignment="1">
      <alignment horizontal="center" vertical="center" wrapText="1"/>
    </xf>
    <xf numFmtId="191" fontId="92" fillId="25" borderId="10" xfId="33" applyNumberFormat="1" applyFont="1" applyFill="1" applyBorder="1" applyAlignment="1">
      <alignment horizontal="center" vertical="center" wrapText="1"/>
    </xf>
    <xf numFmtId="0" fontId="55" fillId="0" borderId="17" xfId="33" applyNumberFormat="1" applyFont="1" applyFill="1" applyBorder="1" applyAlignment="1">
      <alignment horizontal="center" vertical="center" wrapText="1"/>
    </xf>
    <xf numFmtId="0" fontId="55" fillId="0" borderId="10" xfId="33" applyNumberFormat="1" applyFont="1" applyFill="1" applyBorder="1" applyAlignment="1">
      <alignment horizontal="center" vertical="center" wrapText="1"/>
    </xf>
    <xf numFmtId="180" fontId="41" fillId="0" borderId="10" xfId="33" applyNumberFormat="1" applyFont="1" applyFill="1" applyBorder="1" applyAlignment="1">
      <alignment horizontal="center" vertical="center"/>
    </xf>
    <xf numFmtId="179" fontId="41" fillId="0" borderId="10" xfId="33" applyNumberFormat="1" applyFont="1" applyFill="1" applyBorder="1" applyAlignment="1">
      <alignment horizontal="center" vertical="center"/>
    </xf>
    <xf numFmtId="41" fontId="55" fillId="0" borderId="10" xfId="33" applyFont="1" applyFill="1" applyBorder="1" applyAlignment="1">
      <alignment horizontal="center" vertical="center" wrapText="1"/>
    </xf>
    <xf numFmtId="0" fontId="92" fillId="25" borderId="21" xfId="33" applyNumberFormat="1" applyFont="1" applyFill="1" applyBorder="1" applyAlignment="1">
      <alignment horizontal="center" vertical="center" wrapText="1"/>
    </xf>
    <xf numFmtId="180" fontId="90" fillId="25" borderId="10" xfId="46" applyNumberFormat="1" applyFont="1" applyFill="1" applyBorder="1" applyAlignment="1">
      <alignment horizontal="center" vertical="center" wrapText="1"/>
    </xf>
    <xf numFmtId="179" fontId="55" fillId="25" borderId="10" xfId="33" applyNumberFormat="1" applyFont="1" applyFill="1" applyBorder="1" applyAlignment="1">
      <alignment horizontal="center" vertical="center" wrapText="1"/>
    </xf>
    <xf numFmtId="0" fontId="92" fillId="25" borderId="22" xfId="33" applyNumberFormat="1" applyFont="1" applyFill="1" applyBorder="1" applyAlignment="1">
      <alignment horizontal="center" vertical="center" wrapText="1"/>
    </xf>
    <xf numFmtId="180" fontId="92" fillId="25" borderId="17" xfId="33" applyNumberFormat="1" applyFont="1" applyFill="1" applyBorder="1" applyAlignment="1">
      <alignment horizontal="center" vertical="center" wrapText="1"/>
    </xf>
    <xf numFmtId="180" fontId="92" fillId="25" borderId="10" xfId="33" applyNumberFormat="1" applyFont="1" applyFill="1" applyBorder="1" applyAlignment="1">
      <alignment horizontal="right" vertical="center" wrapText="1"/>
    </xf>
    <xf numFmtId="191" fontId="92" fillId="25" borderId="10" xfId="33" applyNumberFormat="1" applyFont="1" applyFill="1" applyBorder="1" applyAlignment="1">
      <alignment horizontal="center" vertical="center" wrapText="1" shrinkToFit="1"/>
    </xf>
    <xf numFmtId="177" fontId="92" fillId="25" borderId="17" xfId="33" applyNumberFormat="1" applyFont="1" applyFill="1" applyBorder="1" applyAlignment="1">
      <alignment horizontal="center" vertical="center" wrapText="1"/>
    </xf>
    <xf numFmtId="41" fontId="94" fillId="25" borderId="10" xfId="33" applyFont="1" applyFill="1" applyBorder="1" applyAlignment="1">
      <alignment horizontal="center" vertical="center" wrapText="1"/>
    </xf>
    <xf numFmtId="177" fontId="94" fillId="25" borderId="10" xfId="33" applyNumberFormat="1" applyFont="1" applyFill="1" applyBorder="1" applyAlignment="1">
      <alignment horizontal="center" vertical="center" wrapText="1"/>
    </xf>
    <xf numFmtId="0" fontId="90" fillId="25" borderId="10" xfId="33" applyNumberFormat="1" applyFont="1" applyFill="1" applyBorder="1" applyAlignment="1">
      <alignment horizontal="center" vertical="center" wrapText="1"/>
    </xf>
    <xf numFmtId="179" fontId="94" fillId="25" borderId="10" xfId="33" applyNumberFormat="1" applyFont="1" applyFill="1" applyBorder="1" applyAlignment="1">
      <alignment horizontal="center" vertical="center" wrapText="1"/>
    </xf>
    <xf numFmtId="180" fontId="90" fillId="25" borderId="10" xfId="33" applyNumberFormat="1" applyFont="1" applyFill="1" applyBorder="1" applyAlignment="1">
      <alignment horizontal="center" vertical="center" wrapText="1"/>
    </xf>
    <xf numFmtId="185" fontId="94" fillId="25" borderId="10" xfId="33" applyNumberFormat="1" applyFont="1" applyFill="1" applyBorder="1" applyAlignment="1">
      <alignment horizontal="center" vertical="center" wrapText="1"/>
    </xf>
    <xf numFmtId="0" fontId="55" fillId="0" borderId="10" xfId="33" applyNumberFormat="1" applyFont="1" applyFill="1" applyBorder="1" applyAlignment="1">
      <alignment horizontal="center" vertical="center" wrapText="1"/>
    </xf>
    <xf numFmtId="180" fontId="55" fillId="0" borderId="17" xfId="33" applyNumberFormat="1" applyFont="1" applyFill="1" applyBorder="1" applyAlignment="1">
      <alignment horizontal="center" vertical="center" wrapText="1"/>
    </xf>
    <xf numFmtId="180" fontId="55" fillId="0" borderId="13" xfId="33" applyNumberFormat="1" applyFont="1" applyFill="1" applyBorder="1" applyAlignment="1">
      <alignment horizontal="center" vertical="center" wrapText="1"/>
    </xf>
    <xf numFmtId="41" fontId="55" fillId="0" borderId="10" xfId="33" applyFont="1" applyFill="1" applyBorder="1" applyAlignment="1">
      <alignment horizontal="center" vertical="center" wrapText="1"/>
    </xf>
    <xf numFmtId="0" fontId="92" fillId="25" borderId="10" xfId="46" applyNumberFormat="1" applyFont="1" applyFill="1" applyBorder="1" applyAlignment="1">
      <alignment horizontal="center" vertical="center" wrapText="1"/>
    </xf>
    <xf numFmtId="177" fontId="92" fillId="25" borderId="10" xfId="46" applyNumberFormat="1" applyFont="1" applyFill="1" applyBorder="1" applyAlignment="1">
      <alignment horizontal="center" vertical="center" wrapText="1"/>
    </xf>
    <xf numFmtId="180" fontId="55" fillId="25" borderId="0" xfId="46" applyNumberFormat="1" applyFont="1" applyFill="1" applyBorder="1" applyAlignment="1">
      <alignment horizontal="center" vertical="center" wrapText="1"/>
    </xf>
    <xf numFmtId="0" fontId="92" fillId="25" borderId="0" xfId="46" applyNumberFormat="1" applyFont="1" applyFill="1" applyBorder="1" applyAlignment="1">
      <alignment horizontal="center" vertical="center" wrapText="1"/>
    </xf>
    <xf numFmtId="180" fontId="91" fillId="25" borderId="10" xfId="46" applyNumberFormat="1" applyFont="1" applyFill="1" applyBorder="1" applyAlignment="1">
      <alignment vertical="center"/>
    </xf>
    <xf numFmtId="0" fontId="88" fillId="25" borderId="10" xfId="0" applyFont="1" applyFill="1" applyBorder="1" applyAlignment="1">
      <alignment vertical="center"/>
    </xf>
    <xf numFmtId="0" fontId="91" fillId="25" borderId="10" xfId="46" applyNumberFormat="1" applyFont="1" applyFill="1" applyBorder="1" applyAlignment="1">
      <alignment horizontal="center" vertical="center"/>
    </xf>
    <xf numFmtId="179" fontId="41" fillId="0" borderId="17" xfId="33" applyNumberFormat="1" applyFont="1" applyFill="1" applyBorder="1" applyAlignment="1">
      <alignment vertical="center" wrapText="1"/>
    </xf>
    <xf numFmtId="179" fontId="41" fillId="0" borderId="16" xfId="33" applyNumberFormat="1" applyFont="1" applyFill="1" applyBorder="1" applyAlignment="1">
      <alignment vertical="center" wrapText="1"/>
    </xf>
    <xf numFmtId="179" fontId="90" fillId="25" borderId="13" xfId="33" applyNumberFormat="1" applyFont="1" applyFill="1" applyBorder="1" applyAlignment="1">
      <alignment horizontal="center" vertical="center" wrapText="1"/>
    </xf>
    <xf numFmtId="0" fontId="92" fillId="25" borderId="14" xfId="33" applyNumberFormat="1" applyFont="1" applyFill="1" applyBorder="1" applyAlignment="1">
      <alignment horizontal="center" vertical="center" wrapText="1"/>
    </xf>
    <xf numFmtId="3" fontId="95" fillId="25" borderId="0" xfId="0" applyNumberFormat="1" applyFont="1" applyFill="1" applyAlignment="1">
      <alignment horizontal="center" vertical="center"/>
    </xf>
    <xf numFmtId="176" fontId="3" fillId="0" borderId="0" xfId="0" applyNumberFormat="1" applyFont="1">
      <alignment vertical="center"/>
    </xf>
    <xf numFmtId="176" fontId="34" fillId="28" borderId="10" xfId="0" applyNumberFormat="1" applyFont="1" applyFill="1" applyBorder="1" applyAlignment="1">
      <alignment horizontal="center" vertical="center"/>
    </xf>
    <xf numFmtId="180" fontId="34" fillId="28" borderId="10" xfId="46" applyNumberFormat="1" applyFont="1" applyFill="1" applyBorder="1" applyAlignment="1">
      <alignment wrapText="1"/>
    </xf>
    <xf numFmtId="176" fontId="34" fillId="0" borderId="61" xfId="0" applyNumberFormat="1" applyFont="1" applyFill="1" applyBorder="1" applyAlignment="1">
      <alignment horizontal="left" vertical="center"/>
    </xf>
    <xf numFmtId="176" fontId="96" fillId="27" borderId="10" xfId="0" applyNumberFormat="1" applyFont="1" applyFill="1" applyBorder="1" applyAlignment="1">
      <alignment horizontal="center" vertical="center"/>
    </xf>
    <xf numFmtId="176" fontId="37" fillId="28" borderId="10" xfId="0" applyNumberFormat="1" applyFont="1" applyFill="1" applyBorder="1" applyAlignment="1">
      <alignment horizontal="center" vertical="center"/>
    </xf>
    <xf numFmtId="176" fontId="34" fillId="0" borderId="16" xfId="0" applyNumberFormat="1" applyFont="1" applyFill="1" applyBorder="1" applyAlignment="1">
      <alignment horizontal="left" vertical="center"/>
    </xf>
    <xf numFmtId="176" fontId="34" fillId="0" borderId="18" xfId="0" applyNumberFormat="1" applyFont="1" applyFill="1" applyBorder="1" applyAlignment="1">
      <alignment horizontal="left" vertical="center"/>
    </xf>
    <xf numFmtId="176" fontId="34" fillId="0" borderId="18" xfId="0" applyNumberFormat="1" applyFont="1" applyFill="1" applyBorder="1" applyAlignment="1">
      <alignment horizontal="left" vertical="center" wrapText="1"/>
    </xf>
    <xf numFmtId="176" fontId="34" fillId="0" borderId="25" xfId="0" applyNumberFormat="1" applyFont="1" applyFill="1" applyBorder="1" applyAlignment="1">
      <alignment horizontal="left" vertical="center"/>
    </xf>
    <xf numFmtId="176" fontId="34" fillId="0" borderId="62" xfId="0" applyNumberFormat="1" applyFont="1" applyFill="1" applyBorder="1" applyAlignment="1">
      <alignment horizontal="left" vertical="center"/>
    </xf>
    <xf numFmtId="176" fontId="2" fillId="0" borderId="0" xfId="0" applyNumberFormat="1" applyFont="1">
      <alignment vertical="center"/>
    </xf>
    <xf numFmtId="176" fontId="2" fillId="0" borderId="13" xfId="0" applyNumberFormat="1" applyFont="1" applyBorder="1" applyAlignment="1">
      <alignment horizontal="center" vertical="center"/>
    </xf>
    <xf numFmtId="180" fontId="8" fillId="0" borderId="10" xfId="46" applyNumberFormat="1" applyFont="1" applyFill="1" applyBorder="1" applyAlignment="1">
      <alignment wrapText="1"/>
    </xf>
    <xf numFmtId="176" fontId="2" fillId="0" borderId="10" xfId="0" applyNumberFormat="1" applyFont="1" applyBorder="1" applyAlignment="1">
      <alignment horizontal="center" vertical="center"/>
    </xf>
    <xf numFmtId="176" fontId="94" fillId="25" borderId="10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 wrapText="1"/>
    </xf>
    <xf numFmtId="0" fontId="7" fillId="0" borderId="0" xfId="0" applyFont="1" applyBorder="1" applyAlignment="1" applyProtection="1">
      <alignment vertical="center" wrapText="1"/>
    </xf>
    <xf numFmtId="0" fontId="33" fillId="0" borderId="0" xfId="0" applyFont="1" applyAlignment="1">
      <alignment horizontal="left" vertical="center"/>
    </xf>
    <xf numFmtId="176" fontId="96" fillId="27" borderId="10" xfId="0" applyNumberFormat="1" applyFont="1" applyFill="1" applyBorder="1" applyAlignment="1">
      <alignment horizontal="center" vertical="center"/>
    </xf>
    <xf numFmtId="0" fontId="55" fillId="0" borderId="10" xfId="33" applyNumberFormat="1" applyFont="1" applyFill="1" applyBorder="1" applyAlignment="1">
      <alignment horizontal="center" vertical="center" wrapText="1"/>
    </xf>
    <xf numFmtId="0" fontId="57" fillId="0" borderId="10" xfId="33" applyNumberFormat="1" applyFont="1" applyFill="1" applyBorder="1" applyAlignment="1">
      <alignment horizontal="center" vertical="center" wrapText="1"/>
    </xf>
    <xf numFmtId="0" fontId="57" fillId="0" borderId="17" xfId="33" applyNumberFormat="1" applyFont="1" applyFill="1" applyBorder="1" applyAlignment="1">
      <alignment horizontal="center" vertical="center" wrapText="1"/>
    </xf>
    <xf numFmtId="0" fontId="57" fillId="0" borderId="16" xfId="33" applyNumberFormat="1" applyFont="1" applyFill="1" applyBorder="1" applyAlignment="1">
      <alignment horizontal="center" vertical="center" wrapText="1"/>
    </xf>
    <xf numFmtId="0" fontId="57" fillId="0" borderId="13" xfId="33" applyNumberFormat="1" applyFont="1" applyFill="1" applyBorder="1" applyAlignment="1">
      <alignment horizontal="center" vertical="center" wrapText="1"/>
    </xf>
    <xf numFmtId="0" fontId="56" fillId="0" borderId="20" xfId="33" applyNumberFormat="1" applyFont="1" applyFill="1" applyBorder="1" applyAlignment="1">
      <alignment vertical="top" wrapText="1"/>
    </xf>
    <xf numFmtId="0" fontId="55" fillId="0" borderId="20" xfId="33" applyNumberFormat="1" applyFont="1" applyFill="1" applyBorder="1" applyAlignment="1">
      <alignment horizontal="right" vertical="center" wrapText="1"/>
    </xf>
    <xf numFmtId="41" fontId="55" fillId="0" borderId="0" xfId="33" applyFont="1" applyFill="1" applyBorder="1" applyAlignment="1">
      <alignment horizontal="center" vertical="center" wrapText="1"/>
    </xf>
    <xf numFmtId="0" fontId="57" fillId="0" borderId="37" xfId="33" applyNumberFormat="1" applyFont="1" applyFill="1" applyBorder="1" applyAlignment="1">
      <alignment horizontal="center" vertical="center" wrapText="1"/>
    </xf>
    <xf numFmtId="0" fontId="57" fillId="0" borderId="41" xfId="33" applyNumberFormat="1" applyFont="1" applyFill="1" applyBorder="1" applyAlignment="1">
      <alignment horizontal="center" vertical="center" wrapText="1"/>
    </xf>
    <xf numFmtId="0" fontId="57" fillId="0" borderId="38" xfId="33" applyNumberFormat="1" applyFont="1" applyFill="1" applyBorder="1" applyAlignment="1">
      <alignment horizontal="center" vertical="center" wrapText="1"/>
    </xf>
    <xf numFmtId="0" fontId="57" fillId="0" borderId="40" xfId="33" applyNumberFormat="1" applyFont="1" applyFill="1" applyBorder="1" applyAlignment="1">
      <alignment horizontal="center" vertical="center" wrapText="1"/>
    </xf>
    <xf numFmtId="0" fontId="57" fillId="0" borderId="36" xfId="46" applyNumberFormat="1" applyFont="1" applyFill="1" applyBorder="1" applyAlignment="1">
      <alignment horizontal="center" vertical="center" wrapText="1"/>
    </xf>
    <xf numFmtId="0" fontId="57" fillId="0" borderId="39" xfId="33" applyNumberFormat="1" applyFont="1" applyFill="1" applyBorder="1" applyAlignment="1">
      <alignment horizontal="center" vertical="center" wrapText="1"/>
    </xf>
    <xf numFmtId="0" fontId="56" fillId="0" borderId="0" xfId="46" applyFont="1" applyFill="1" applyBorder="1" applyAlignment="1">
      <alignment horizontal="left" vertical="top" wrapText="1"/>
    </xf>
    <xf numFmtId="0" fontId="55" fillId="0" borderId="0" xfId="46" applyFont="1" applyFill="1" applyBorder="1" applyAlignment="1">
      <alignment horizontal="right" vertical="center" wrapText="1"/>
    </xf>
    <xf numFmtId="0" fontId="57" fillId="0" borderId="10" xfId="46" applyNumberFormat="1" applyFont="1" applyFill="1" applyBorder="1" applyAlignment="1">
      <alignment horizontal="center" vertical="center" wrapText="1"/>
    </xf>
    <xf numFmtId="0" fontId="57" fillId="0" borderId="38" xfId="46" applyNumberFormat="1" applyFont="1" applyFill="1" applyBorder="1" applyAlignment="1">
      <alignment horizontal="center" vertical="center" wrapText="1"/>
    </xf>
    <xf numFmtId="180" fontId="55" fillId="0" borderId="17" xfId="33" applyNumberFormat="1" applyFont="1" applyFill="1" applyBorder="1" applyAlignment="1">
      <alignment horizontal="center" vertical="center" wrapText="1"/>
    </xf>
    <xf numFmtId="180" fontId="55" fillId="0" borderId="13" xfId="33" applyNumberFormat="1" applyFont="1" applyFill="1" applyBorder="1" applyAlignment="1">
      <alignment horizontal="center" vertical="center" wrapText="1"/>
    </xf>
    <xf numFmtId="0" fontId="55" fillId="0" borderId="46" xfId="33" applyNumberFormat="1" applyFont="1" applyFill="1" applyBorder="1" applyAlignment="1">
      <alignment horizontal="center" vertical="center" wrapText="1"/>
    </xf>
    <xf numFmtId="0" fontId="55" fillId="0" borderId="47" xfId="33" applyNumberFormat="1" applyFont="1" applyFill="1" applyBorder="1" applyAlignment="1">
      <alignment horizontal="center" vertical="center" wrapText="1"/>
    </xf>
    <xf numFmtId="0" fontId="55" fillId="0" borderId="17" xfId="33" applyNumberFormat="1" applyFont="1" applyFill="1" applyBorder="1" applyAlignment="1">
      <alignment horizontal="center" vertical="center" wrapText="1"/>
    </xf>
    <xf numFmtId="0" fontId="55" fillId="0" borderId="13" xfId="33" applyNumberFormat="1" applyFont="1" applyFill="1" applyBorder="1" applyAlignment="1">
      <alignment horizontal="center" vertical="center" wrapText="1"/>
    </xf>
    <xf numFmtId="41" fontId="34" fillId="0" borderId="12" xfId="33" applyFont="1" applyFill="1" applyBorder="1" applyAlignment="1">
      <alignment horizontal="center" vertical="center" wrapText="1"/>
    </xf>
    <xf numFmtId="0" fontId="37" fillId="28" borderId="10" xfId="33" applyNumberFormat="1" applyFont="1" applyFill="1" applyBorder="1" applyAlignment="1">
      <alignment horizontal="center" vertical="center" wrapText="1"/>
    </xf>
    <xf numFmtId="0" fontId="8" fillId="0" borderId="20" xfId="46" applyFont="1" applyFill="1" applyBorder="1" applyAlignment="1">
      <alignment horizontal="right" vertical="center" wrapText="1"/>
    </xf>
    <xf numFmtId="0" fontId="8" fillId="0" borderId="20" xfId="46" applyFont="1" applyBorder="1" applyAlignment="1">
      <alignment vertical="center" wrapText="1"/>
    </xf>
    <xf numFmtId="0" fontId="37" fillId="28" borderId="10" xfId="46" applyNumberFormat="1" applyFont="1" applyFill="1" applyBorder="1" applyAlignment="1">
      <alignment horizontal="center" vertical="center" wrapText="1"/>
    </xf>
    <xf numFmtId="0" fontId="37" fillId="28" borderId="17" xfId="33" applyNumberFormat="1" applyFont="1" applyFill="1" applyBorder="1" applyAlignment="1">
      <alignment horizontal="center" vertical="center" wrapText="1"/>
    </xf>
    <xf numFmtId="0" fontId="37" fillId="28" borderId="16" xfId="33" applyNumberFormat="1" applyFont="1" applyFill="1" applyBorder="1" applyAlignment="1">
      <alignment horizontal="center" vertical="center" wrapText="1"/>
    </xf>
    <xf numFmtId="0" fontId="37" fillId="28" borderId="13" xfId="33" applyNumberFormat="1" applyFont="1" applyFill="1" applyBorder="1" applyAlignment="1">
      <alignment horizontal="center" vertical="center" wrapText="1"/>
    </xf>
    <xf numFmtId="0" fontId="28" fillId="0" borderId="20" xfId="46" applyFont="1" applyFill="1" applyBorder="1" applyAlignment="1">
      <alignment vertical="top" wrapText="1"/>
    </xf>
    <xf numFmtId="41" fontId="75" fillId="0" borderId="12" xfId="33" applyFont="1" applyFill="1" applyBorder="1" applyAlignment="1">
      <alignment horizontal="center" vertical="center"/>
    </xf>
    <xf numFmtId="0" fontId="84" fillId="0" borderId="10" xfId="33" applyNumberFormat="1" applyFont="1" applyFill="1" applyBorder="1" applyAlignment="1">
      <alignment horizontal="center" vertical="center"/>
    </xf>
    <xf numFmtId="0" fontId="84" fillId="0" borderId="10" xfId="33" applyNumberFormat="1" applyFont="1" applyFill="1" applyBorder="1" applyAlignment="1">
      <alignment horizontal="center" vertical="center" wrapText="1"/>
    </xf>
    <xf numFmtId="0" fontId="84" fillId="0" borderId="10" xfId="46" applyNumberFormat="1" applyFont="1" applyFill="1" applyBorder="1" applyAlignment="1">
      <alignment horizontal="center" vertical="center"/>
    </xf>
    <xf numFmtId="0" fontId="84" fillId="0" borderId="10" xfId="46" applyNumberFormat="1" applyFont="1" applyFill="1" applyBorder="1" applyAlignment="1">
      <alignment horizontal="center" vertical="center" wrapText="1"/>
    </xf>
    <xf numFmtId="0" fontId="84" fillId="0" borderId="17" xfId="33" applyNumberFormat="1" applyFont="1" applyFill="1" applyBorder="1" applyAlignment="1">
      <alignment horizontal="center" vertical="center" wrapText="1"/>
    </xf>
    <xf numFmtId="0" fontId="84" fillId="0" borderId="13" xfId="46" applyNumberFormat="1" applyFont="1" applyFill="1" applyBorder="1" applyAlignment="1">
      <alignment horizontal="center" vertical="center"/>
    </xf>
    <xf numFmtId="0" fontId="80" fillId="0" borderId="20" xfId="46" applyFont="1" applyFill="1" applyBorder="1" applyAlignment="1">
      <alignment vertical="top"/>
    </xf>
    <xf numFmtId="0" fontId="81" fillId="0" borderId="20" xfId="46" applyFont="1" applyFill="1" applyBorder="1" applyAlignment="1">
      <alignment vertical="top"/>
    </xf>
    <xf numFmtId="0" fontId="82" fillId="0" borderId="20" xfId="46" applyFont="1" applyFill="1" applyBorder="1" applyAlignment="1">
      <alignment horizontal="right" vertical="center"/>
    </xf>
    <xf numFmtId="0" fontId="34" fillId="0" borderId="20" xfId="46" applyFont="1" applyFill="1" applyBorder="1" applyAlignment="1">
      <alignment horizontal="right" vertical="center"/>
    </xf>
    <xf numFmtId="0" fontId="84" fillId="0" borderId="16" xfId="33" applyNumberFormat="1" applyFont="1" applyFill="1" applyBorder="1" applyAlignment="1">
      <alignment horizontal="center" vertical="center" wrapText="1"/>
    </xf>
    <xf numFmtId="0" fontId="84" fillId="0" borderId="13" xfId="33" applyNumberFormat="1" applyFont="1" applyFill="1" applyBorder="1" applyAlignment="1">
      <alignment horizontal="center" vertical="center" wrapText="1"/>
    </xf>
    <xf numFmtId="41" fontId="41" fillId="0" borderId="10" xfId="33" applyFont="1" applyFill="1" applyBorder="1" applyAlignment="1">
      <alignment horizontal="center" vertical="center" wrapText="1"/>
    </xf>
    <xf numFmtId="177" fontId="41" fillId="0" borderId="10" xfId="33" applyNumberFormat="1" applyFont="1" applyFill="1" applyBorder="1" applyAlignment="1">
      <alignment horizontal="center" vertical="center" wrapText="1"/>
    </xf>
    <xf numFmtId="41" fontId="41" fillId="0" borderId="10" xfId="33" applyFont="1" applyFill="1" applyBorder="1" applyAlignment="1">
      <alignment horizontal="center" vertical="center"/>
    </xf>
    <xf numFmtId="180" fontId="41" fillId="0" borderId="10" xfId="33" applyNumberFormat="1" applyFont="1" applyFill="1" applyBorder="1" applyAlignment="1">
      <alignment horizontal="center" vertical="center"/>
    </xf>
    <xf numFmtId="0" fontId="41" fillId="0" borderId="10" xfId="46" applyFont="1" applyFill="1" applyBorder="1" applyAlignment="1">
      <alignment horizontal="center" vertical="center"/>
    </xf>
    <xf numFmtId="180" fontId="41" fillId="0" borderId="10" xfId="46" applyNumberFormat="1" applyFont="1" applyFill="1" applyBorder="1" applyAlignment="1">
      <alignment horizontal="center" vertical="center"/>
    </xf>
    <xf numFmtId="180" fontId="41" fillId="0" borderId="13" xfId="46" applyNumberFormat="1" applyFont="1" applyFill="1" applyBorder="1" applyAlignment="1">
      <alignment horizontal="center" vertical="center"/>
    </xf>
    <xf numFmtId="179" fontId="41" fillId="0" borderId="17" xfId="33" applyNumberFormat="1" applyFont="1" applyFill="1" applyBorder="1" applyAlignment="1">
      <alignment horizontal="center" vertical="center" wrapText="1"/>
    </xf>
    <xf numFmtId="0" fontId="88" fillId="0" borderId="16" xfId="0" applyFont="1" applyFill="1" applyBorder="1" applyAlignment="1">
      <alignment vertical="center"/>
    </xf>
    <xf numFmtId="0" fontId="38" fillId="0" borderId="13" xfId="0" applyFont="1" applyFill="1" applyBorder="1" applyAlignment="1">
      <alignment vertical="center"/>
    </xf>
    <xf numFmtId="0" fontId="41" fillId="0" borderId="17" xfId="0" applyFont="1" applyFill="1" applyBorder="1" applyAlignment="1">
      <alignment horizontal="center" vertical="center"/>
    </xf>
    <xf numFmtId="0" fontId="41" fillId="0" borderId="16" xfId="0" applyFont="1" applyFill="1" applyBorder="1" applyAlignment="1">
      <alignment horizontal="center" vertical="center"/>
    </xf>
    <xf numFmtId="0" fontId="38" fillId="0" borderId="13" xfId="0" applyFont="1" applyFill="1" applyBorder="1" applyAlignment="1">
      <alignment horizontal="center" vertical="center"/>
    </xf>
    <xf numFmtId="179" fontId="41" fillId="0" borderId="17" xfId="33" applyNumberFormat="1" applyFont="1" applyFill="1" applyBorder="1" applyAlignment="1">
      <alignment horizontal="center" vertical="center"/>
    </xf>
    <xf numFmtId="180" fontId="41" fillId="0" borderId="17" xfId="33" applyNumberFormat="1" applyFont="1" applyFill="1" applyBorder="1" applyAlignment="1">
      <alignment horizontal="center" vertical="center"/>
    </xf>
    <xf numFmtId="180" fontId="41" fillId="0" borderId="13" xfId="33" applyNumberFormat="1" applyFont="1" applyFill="1" applyBorder="1" applyAlignment="1">
      <alignment horizontal="center" vertical="center"/>
    </xf>
    <xf numFmtId="0" fontId="88" fillId="0" borderId="10" xfId="0" applyFont="1" applyFill="1" applyBorder="1" applyAlignment="1">
      <alignment horizontal="center" vertical="center"/>
    </xf>
    <xf numFmtId="0" fontId="41" fillId="0" borderId="10" xfId="33" applyNumberFormat="1" applyFont="1" applyFill="1" applyBorder="1" applyAlignment="1">
      <alignment horizontal="center" vertical="center"/>
    </xf>
    <xf numFmtId="180" fontId="41" fillId="0" borderId="13" xfId="33" applyNumberFormat="1" applyFont="1" applyFill="1" applyBorder="1" applyAlignment="1">
      <alignment horizontal="center" vertical="center" wrapText="1"/>
    </xf>
    <xf numFmtId="0" fontId="88" fillId="0" borderId="10" xfId="0" applyFont="1" applyFill="1" applyBorder="1" applyAlignment="1">
      <alignment horizontal="center" vertical="center" wrapText="1"/>
    </xf>
    <xf numFmtId="180" fontId="41" fillId="0" borderId="10" xfId="33" applyNumberFormat="1" applyFont="1" applyFill="1" applyBorder="1" applyAlignment="1">
      <alignment vertical="center"/>
    </xf>
    <xf numFmtId="0" fontId="88" fillId="0" borderId="10" xfId="0" applyFont="1" applyFill="1" applyBorder="1" applyAlignment="1">
      <alignment vertical="center"/>
    </xf>
    <xf numFmtId="0" fontId="27" fillId="27" borderId="10" xfId="33" applyNumberFormat="1" applyFont="1" applyFill="1" applyBorder="1" applyAlignment="1">
      <alignment horizontal="center" vertical="center" wrapText="1"/>
    </xf>
    <xf numFmtId="41" fontId="2" fillId="0" borderId="12" xfId="33" applyFont="1" applyFill="1" applyBorder="1" applyAlignment="1">
      <alignment horizontal="center" vertical="center" wrapText="1"/>
    </xf>
    <xf numFmtId="0" fontId="27" fillId="27" borderId="10" xfId="46" applyNumberFormat="1" applyFont="1" applyFill="1" applyBorder="1" applyAlignment="1">
      <alignment horizontal="center" vertical="center" wrapText="1"/>
    </xf>
    <xf numFmtId="0" fontId="27" fillId="27" borderId="17" xfId="33" applyNumberFormat="1" applyFont="1" applyFill="1" applyBorder="1" applyAlignment="1">
      <alignment horizontal="center" vertical="center" wrapText="1"/>
    </xf>
    <xf numFmtId="0" fontId="27" fillId="27" borderId="16" xfId="33" applyNumberFormat="1" applyFont="1" applyFill="1" applyBorder="1" applyAlignment="1">
      <alignment horizontal="center" vertical="center" wrapText="1"/>
    </xf>
    <xf numFmtId="0" fontId="27" fillId="27" borderId="13" xfId="33" applyNumberFormat="1" applyFont="1" applyFill="1" applyBorder="1" applyAlignment="1">
      <alignment horizontal="center" vertical="center" wrapText="1"/>
    </xf>
    <xf numFmtId="0" fontId="5" fillId="0" borderId="20" xfId="46" applyFont="1" applyFill="1" applyBorder="1" applyAlignment="1">
      <alignment vertical="top" wrapText="1"/>
    </xf>
    <xf numFmtId="0" fontId="2" fillId="0" borderId="20" xfId="46" applyFont="1" applyFill="1" applyBorder="1" applyAlignment="1">
      <alignment horizontal="right" vertical="center" wrapText="1"/>
    </xf>
    <xf numFmtId="0" fontId="57" fillId="0" borderId="24" xfId="33" applyNumberFormat="1" applyFont="1" applyFill="1" applyBorder="1" applyAlignment="1">
      <alignment horizontal="center" vertical="center" wrapText="1"/>
    </xf>
    <xf numFmtId="0" fontId="57" fillId="0" borderId="26" xfId="33" applyNumberFormat="1" applyFont="1" applyFill="1" applyBorder="1" applyAlignment="1">
      <alignment horizontal="center" vertical="center" wrapText="1"/>
    </xf>
    <xf numFmtId="0" fontId="57" fillId="0" borderId="22" xfId="33" applyNumberFormat="1" applyFont="1" applyFill="1" applyBorder="1" applyAlignment="1">
      <alignment horizontal="center" vertical="center" wrapText="1"/>
    </xf>
    <xf numFmtId="0" fontId="57" fillId="0" borderId="15" xfId="33" applyNumberFormat="1" applyFont="1" applyFill="1" applyBorder="1" applyAlignment="1">
      <alignment horizontal="center" vertical="center" wrapText="1"/>
    </xf>
    <xf numFmtId="0" fontId="57" fillId="0" borderId="20" xfId="33" applyNumberFormat="1" applyFont="1" applyFill="1" applyBorder="1" applyAlignment="1">
      <alignment horizontal="center" vertical="center" wrapText="1"/>
    </xf>
    <xf numFmtId="0" fontId="57" fillId="0" borderId="27" xfId="33" applyNumberFormat="1" applyFont="1" applyFill="1" applyBorder="1" applyAlignment="1">
      <alignment horizontal="center" vertical="center" wrapText="1"/>
    </xf>
    <xf numFmtId="180" fontId="57" fillId="0" borderId="10" xfId="33" applyNumberFormat="1" applyFont="1" applyFill="1" applyBorder="1" applyAlignment="1">
      <alignment horizontal="center" vertical="center" wrapText="1"/>
    </xf>
    <xf numFmtId="41" fontId="57" fillId="0" borderId="10" xfId="33" applyFont="1" applyFill="1" applyBorder="1" applyAlignment="1">
      <alignment horizontal="center" vertical="center" wrapText="1"/>
    </xf>
    <xf numFmtId="41" fontId="55" fillId="0" borderId="10" xfId="33" applyFont="1" applyFill="1" applyBorder="1" applyAlignment="1">
      <alignment horizontal="center" vertical="center" wrapText="1"/>
    </xf>
    <xf numFmtId="0" fontId="56" fillId="0" borderId="20" xfId="46" applyFont="1" applyFill="1" applyBorder="1" applyAlignment="1">
      <alignment vertical="top" wrapText="1"/>
    </xf>
    <xf numFmtId="0" fontId="55" fillId="0" borderId="20" xfId="46" applyFont="1" applyFill="1" applyBorder="1" applyAlignment="1">
      <alignment horizontal="right" vertical="center" wrapText="1"/>
    </xf>
    <xf numFmtId="0" fontId="57" fillId="0" borderId="10" xfId="46" applyFont="1" applyFill="1" applyBorder="1" applyAlignment="1">
      <alignment horizontal="center" vertical="center" wrapText="1"/>
    </xf>
    <xf numFmtId="176" fontId="57" fillId="0" borderId="10" xfId="33" applyNumberFormat="1" applyFont="1" applyFill="1" applyBorder="1" applyAlignment="1">
      <alignment horizontal="center" vertical="center" wrapText="1"/>
    </xf>
    <xf numFmtId="0" fontId="51" fillId="28" borderId="10" xfId="33" applyNumberFormat="1" applyFont="1" applyFill="1" applyBorder="1" applyAlignment="1">
      <alignment horizontal="center" vertical="center" wrapText="1"/>
    </xf>
    <xf numFmtId="0" fontId="51" fillId="28" borderId="10" xfId="46" applyNumberFormat="1" applyFont="1" applyFill="1" applyBorder="1" applyAlignment="1">
      <alignment horizontal="center" vertical="center" wrapText="1"/>
    </xf>
    <xf numFmtId="0" fontId="50" fillId="0" borderId="20" xfId="46" applyFont="1" applyFill="1" applyBorder="1" applyAlignment="1">
      <alignment vertical="top" wrapText="1"/>
    </xf>
    <xf numFmtId="0" fontId="48" fillId="0" borderId="20" xfId="46" applyFont="1" applyFill="1" applyBorder="1" applyAlignment="1">
      <alignment horizontal="right" vertical="center" wrapText="1"/>
    </xf>
    <xf numFmtId="0" fontId="51" fillId="28" borderId="17" xfId="33" applyNumberFormat="1" applyFont="1" applyFill="1" applyBorder="1" applyAlignment="1">
      <alignment horizontal="center" vertical="center" wrapText="1"/>
    </xf>
    <xf numFmtId="0" fontId="51" fillId="28" borderId="16" xfId="33" applyNumberFormat="1" applyFont="1" applyFill="1" applyBorder="1" applyAlignment="1">
      <alignment horizontal="center" vertical="center" wrapText="1"/>
    </xf>
    <xf numFmtId="0" fontId="51" fillId="28" borderId="13" xfId="33" applyNumberFormat="1" applyFont="1" applyFill="1" applyBorder="1" applyAlignment="1">
      <alignment horizontal="center" vertical="center" wrapText="1"/>
    </xf>
    <xf numFmtId="0" fontId="48" fillId="0" borderId="12" xfId="33" applyNumberFormat="1" applyFont="1" applyFill="1" applyBorder="1" applyAlignment="1">
      <alignment horizontal="center" vertical="center" wrapText="1"/>
    </xf>
    <xf numFmtId="0" fontId="48" fillId="0" borderId="10" xfId="33" applyNumberFormat="1" applyFont="1" applyFill="1" applyBorder="1" applyAlignment="1">
      <alignment horizontal="center" vertical="center" wrapText="1"/>
    </xf>
    <xf numFmtId="0" fontId="48" fillId="0" borderId="0" xfId="46" applyFont="1" applyFill="1" applyBorder="1" applyAlignment="1">
      <alignment horizontal="right" vertical="center" wrapText="1"/>
    </xf>
    <xf numFmtId="41" fontId="48" fillId="0" borderId="12" xfId="33" applyFont="1" applyFill="1" applyBorder="1" applyAlignment="1">
      <alignment horizontal="center" vertical="center" wrapText="1"/>
    </xf>
    <xf numFmtId="0" fontId="55" fillId="0" borderId="12" xfId="33" applyNumberFormat="1" applyFont="1" applyFill="1" applyBorder="1" applyAlignment="1">
      <alignment horizontal="center" vertical="center" wrapText="1"/>
    </xf>
    <xf numFmtId="0" fontId="56" fillId="0" borderId="20" xfId="46" applyFont="1" applyFill="1" applyBorder="1" applyAlignment="1">
      <alignment horizontal="left" vertical="top" wrapText="1"/>
    </xf>
    <xf numFmtId="0" fontId="60" fillId="0" borderId="20" xfId="46" applyFont="1" applyFill="1" applyBorder="1" applyAlignment="1">
      <alignment horizontal="center" vertical="center" wrapText="1"/>
    </xf>
    <xf numFmtId="0" fontId="57" fillId="0" borderId="17" xfId="46" applyNumberFormat="1" applyFont="1" applyFill="1" applyBorder="1" applyAlignment="1">
      <alignment horizontal="center" vertical="center" wrapText="1"/>
    </xf>
    <xf numFmtId="0" fontId="57" fillId="0" borderId="13" xfId="46" applyNumberFormat="1" applyFont="1" applyFill="1" applyBorder="1" applyAlignment="1">
      <alignment horizontal="center" vertical="center" wrapText="1"/>
    </xf>
    <xf numFmtId="41" fontId="57" fillId="0" borderId="17" xfId="33" applyFont="1" applyFill="1" applyBorder="1" applyAlignment="1">
      <alignment horizontal="center" vertical="center" wrapText="1"/>
    </xf>
    <xf numFmtId="41" fontId="57" fillId="0" borderId="13" xfId="33" applyFont="1" applyFill="1" applyBorder="1" applyAlignment="1">
      <alignment horizontal="center" vertical="center" wrapText="1"/>
    </xf>
    <xf numFmtId="41" fontId="55" fillId="0" borderId="12" xfId="33" applyFont="1" applyFill="1" applyBorder="1" applyAlignment="1">
      <alignment horizontal="center" vertical="center" wrapText="1"/>
    </xf>
    <xf numFmtId="177" fontId="57" fillId="0" borderId="10" xfId="33" applyNumberFormat="1" applyFont="1" applyFill="1" applyBorder="1" applyAlignment="1">
      <alignment horizontal="center" vertical="center" wrapText="1"/>
    </xf>
    <xf numFmtId="180" fontId="57" fillId="0" borderId="17" xfId="46" applyNumberFormat="1" applyFont="1" applyFill="1" applyBorder="1" applyAlignment="1">
      <alignment horizontal="center" vertical="center" wrapText="1"/>
    </xf>
    <xf numFmtId="180" fontId="57" fillId="0" borderId="13" xfId="46" applyNumberFormat="1" applyFont="1" applyFill="1" applyBorder="1" applyAlignment="1">
      <alignment horizontal="center" vertical="center" wrapText="1"/>
    </xf>
    <xf numFmtId="41" fontId="57" fillId="0" borderId="16" xfId="33" applyFont="1" applyFill="1" applyBorder="1" applyAlignment="1">
      <alignment horizontal="center" vertical="center" wrapText="1"/>
    </xf>
    <xf numFmtId="0" fontId="57" fillId="0" borderId="17" xfId="46" applyFont="1" applyFill="1" applyBorder="1" applyAlignment="1">
      <alignment horizontal="center" vertical="center" wrapText="1"/>
    </xf>
    <xf numFmtId="0" fontId="57" fillId="0" borderId="13" xfId="46" applyFont="1" applyFill="1" applyBorder="1" applyAlignment="1">
      <alignment horizontal="center" vertical="center" wrapText="1"/>
    </xf>
    <xf numFmtId="0" fontId="79" fillId="0" borderId="10" xfId="0" applyFont="1" applyFill="1" applyBorder="1">
      <alignment vertical="center"/>
    </xf>
    <xf numFmtId="0" fontId="48" fillId="0" borderId="20" xfId="46" applyNumberFormat="1" applyFont="1" applyFill="1" applyBorder="1" applyAlignment="1">
      <alignment horizontal="right" vertical="center" wrapText="1"/>
    </xf>
    <xf numFmtId="0" fontId="48" fillId="0" borderId="0" xfId="33" applyNumberFormat="1" applyFont="1" applyFill="1" applyBorder="1" applyAlignment="1">
      <alignment horizontal="center" vertical="center" wrapText="1"/>
    </xf>
    <xf numFmtId="0" fontId="50" fillId="0" borderId="20" xfId="46" applyNumberFormat="1" applyFont="1" applyFill="1" applyBorder="1" applyAlignment="1">
      <alignment vertical="top" wrapText="1"/>
    </xf>
    <xf numFmtId="0" fontId="51" fillId="28" borderId="17" xfId="46" applyNumberFormat="1" applyFont="1" applyFill="1" applyBorder="1" applyAlignment="1">
      <alignment horizontal="center" vertical="center" wrapText="1"/>
    </xf>
    <xf numFmtId="0" fontId="51" fillId="28" borderId="16" xfId="46" applyNumberFormat="1" applyFont="1" applyFill="1" applyBorder="1" applyAlignment="1">
      <alignment horizontal="center" vertical="center" wrapText="1"/>
    </xf>
    <xf numFmtId="0" fontId="51" fillId="28" borderId="13" xfId="46" applyNumberFormat="1" applyFont="1" applyFill="1" applyBorder="1" applyAlignment="1">
      <alignment horizontal="center" vertical="center" wrapText="1"/>
    </xf>
    <xf numFmtId="0" fontId="50" fillId="0" borderId="20" xfId="46" applyNumberFormat="1" applyFont="1" applyFill="1" applyBorder="1" applyAlignment="1">
      <alignment vertical="center" wrapText="1"/>
    </xf>
    <xf numFmtId="0" fontId="51" fillId="27" borderId="10" xfId="33" applyNumberFormat="1" applyFont="1" applyFill="1" applyBorder="1" applyAlignment="1">
      <alignment horizontal="center" vertical="center" wrapText="1"/>
    </xf>
    <xf numFmtId="0" fontId="51" fillId="27" borderId="17" xfId="33" applyNumberFormat="1" applyFont="1" applyFill="1" applyBorder="1" applyAlignment="1">
      <alignment horizontal="center" vertical="center" wrapText="1"/>
    </xf>
    <xf numFmtId="0" fontId="51" fillId="27" borderId="16" xfId="33" applyNumberFormat="1" applyFont="1" applyFill="1" applyBorder="1" applyAlignment="1">
      <alignment horizontal="center" vertical="center" wrapText="1"/>
    </xf>
    <xf numFmtId="0" fontId="51" fillId="27" borderId="13" xfId="33" applyNumberFormat="1" applyFont="1" applyFill="1" applyBorder="1" applyAlignment="1">
      <alignment horizontal="center" vertical="center" wrapText="1"/>
    </xf>
    <xf numFmtId="0" fontId="51" fillId="27" borderId="10" xfId="46" applyNumberFormat="1" applyFont="1" applyFill="1" applyBorder="1" applyAlignment="1">
      <alignment horizontal="center" vertical="center" wrapText="1"/>
    </xf>
    <xf numFmtId="0" fontId="51" fillId="27" borderId="17" xfId="46" applyNumberFormat="1" applyFont="1" applyFill="1" applyBorder="1" applyAlignment="1">
      <alignment horizontal="center" vertical="center" wrapText="1"/>
    </xf>
    <xf numFmtId="0" fontId="51" fillId="27" borderId="16" xfId="46" applyNumberFormat="1" applyFont="1" applyFill="1" applyBorder="1" applyAlignment="1">
      <alignment horizontal="center" vertical="center" wrapText="1"/>
    </xf>
    <xf numFmtId="0" fontId="51" fillId="27" borderId="13" xfId="46" applyNumberFormat="1" applyFont="1" applyFill="1" applyBorder="1" applyAlignment="1">
      <alignment horizontal="center" vertical="center" wrapText="1"/>
    </xf>
    <xf numFmtId="0" fontId="57" fillId="27" borderId="10" xfId="33" applyNumberFormat="1" applyFont="1" applyFill="1" applyBorder="1" applyAlignment="1">
      <alignment horizontal="center" vertical="center" wrapText="1"/>
    </xf>
    <xf numFmtId="0" fontId="57" fillId="27" borderId="10" xfId="46" applyNumberFormat="1" applyFont="1" applyFill="1" applyBorder="1" applyAlignment="1">
      <alignment horizontal="center" vertical="center" wrapText="1"/>
    </xf>
    <xf numFmtId="0" fontId="57" fillId="27" borderId="17" xfId="33" applyNumberFormat="1" applyFont="1" applyFill="1" applyBorder="1" applyAlignment="1">
      <alignment horizontal="center" vertical="center" wrapText="1"/>
    </xf>
    <xf numFmtId="0" fontId="57" fillId="27" borderId="16" xfId="33" applyNumberFormat="1" applyFont="1" applyFill="1" applyBorder="1" applyAlignment="1">
      <alignment horizontal="center" vertical="center" wrapText="1"/>
    </xf>
    <xf numFmtId="0" fontId="56" fillId="0" borderId="20" xfId="46" applyNumberFormat="1" applyFont="1" applyFill="1" applyBorder="1" applyAlignment="1">
      <alignment vertical="top" wrapText="1"/>
    </xf>
    <xf numFmtId="0" fontId="55" fillId="0" borderId="20" xfId="46" applyNumberFormat="1" applyFont="1" applyFill="1" applyBorder="1" applyAlignment="1">
      <alignment horizontal="right" vertical="center" wrapText="1"/>
    </xf>
    <xf numFmtId="180" fontId="55" fillId="0" borderId="0" xfId="33" applyNumberFormat="1" applyFont="1" applyFill="1" applyBorder="1" applyAlignment="1">
      <alignment horizontal="center" vertical="center" wrapText="1"/>
    </xf>
    <xf numFmtId="180" fontId="56" fillId="0" borderId="20" xfId="46" applyNumberFormat="1" applyFont="1" applyFill="1" applyBorder="1" applyAlignment="1">
      <alignment vertical="top" wrapText="1"/>
    </xf>
    <xf numFmtId="41" fontId="66" fillId="27" borderId="10" xfId="33" applyFont="1" applyFill="1" applyBorder="1" applyAlignment="1">
      <alignment horizontal="center" vertical="center" wrapText="1"/>
    </xf>
    <xf numFmtId="0" fontId="66" fillId="27" borderId="10" xfId="46" applyFont="1" applyFill="1" applyBorder="1" applyAlignment="1">
      <alignment horizontal="center" vertical="center" wrapText="1"/>
    </xf>
    <xf numFmtId="0" fontId="66" fillId="27" borderId="10" xfId="33" applyNumberFormat="1" applyFont="1" applyFill="1" applyBorder="1" applyAlignment="1">
      <alignment horizontal="center" vertical="center" wrapText="1"/>
    </xf>
    <xf numFmtId="0" fontId="65" fillId="0" borderId="20" xfId="46" applyFont="1" applyFill="1" applyBorder="1" applyAlignment="1">
      <alignment vertical="top" wrapText="1"/>
    </xf>
    <xf numFmtId="191" fontId="66" fillId="27" borderId="10" xfId="33" applyNumberFormat="1" applyFont="1" applyFill="1" applyBorder="1" applyAlignment="1">
      <alignment horizontal="center" vertical="center" wrapText="1"/>
    </xf>
    <xf numFmtId="0" fontId="64" fillId="0" borderId="20" xfId="46" applyFont="1" applyFill="1" applyBorder="1" applyAlignment="1">
      <alignment horizontal="right" vertical="center" wrapText="1"/>
    </xf>
    <xf numFmtId="41" fontId="66" fillId="27" borderId="17" xfId="33" applyFont="1" applyFill="1" applyBorder="1" applyAlignment="1">
      <alignment horizontal="center" vertical="center" wrapText="1"/>
    </xf>
    <xf numFmtId="41" fontId="66" fillId="27" borderId="16" xfId="33" applyFont="1" applyFill="1" applyBorder="1" applyAlignment="1">
      <alignment horizontal="center" vertical="center" wrapText="1"/>
    </xf>
    <xf numFmtId="41" fontId="66" fillId="27" borderId="13" xfId="33" applyFont="1" applyFill="1" applyBorder="1" applyAlignment="1">
      <alignment horizontal="center" vertical="center" wrapText="1"/>
    </xf>
    <xf numFmtId="180" fontId="66" fillId="27" borderId="10" xfId="33" applyNumberFormat="1" applyFont="1" applyFill="1" applyBorder="1" applyAlignment="1">
      <alignment horizontal="center" vertical="center" wrapText="1"/>
    </xf>
    <xf numFmtId="41" fontId="64" fillId="0" borderId="0" xfId="33" applyFont="1" applyFill="1" applyBorder="1" applyAlignment="1">
      <alignment horizontal="center" vertical="center" wrapText="1"/>
    </xf>
    <xf numFmtId="180" fontId="66" fillId="27" borderId="10" xfId="46" applyNumberFormat="1" applyFont="1" applyFill="1" applyBorder="1" applyAlignment="1">
      <alignment horizontal="center" vertical="center" wrapText="1"/>
    </xf>
    <xf numFmtId="41" fontId="48" fillId="24" borderId="14" xfId="33" applyFont="1" applyFill="1" applyBorder="1" applyAlignment="1">
      <alignment horizontal="center" vertical="center" wrapText="1"/>
    </xf>
    <xf numFmtId="41" fontId="2" fillId="24" borderId="10" xfId="33" applyFont="1" applyFill="1" applyBorder="1" applyAlignment="1">
      <alignment horizontal="center" vertical="center" wrapText="1"/>
    </xf>
    <xf numFmtId="177" fontId="10" fillId="27" borderId="10" xfId="33" applyNumberFormat="1" applyFont="1" applyFill="1" applyBorder="1" applyAlignment="1">
      <alignment horizontal="center" vertical="center" wrapText="1"/>
    </xf>
    <xf numFmtId="177" fontId="10" fillId="27" borderId="10" xfId="46" applyNumberFormat="1" applyFont="1" applyFill="1" applyBorder="1" applyAlignment="1">
      <alignment horizontal="center" vertical="center" wrapText="1"/>
    </xf>
    <xf numFmtId="177" fontId="8" fillId="0" borderId="12" xfId="33" applyNumberFormat="1" applyFont="1" applyFill="1" applyBorder="1" applyAlignment="1">
      <alignment horizontal="center" vertical="center" wrapText="1"/>
    </xf>
    <xf numFmtId="191" fontId="10" fillId="27" borderId="10" xfId="33" applyNumberFormat="1" applyFont="1" applyFill="1" applyBorder="1" applyAlignment="1">
      <alignment horizontal="center" vertical="center" wrapText="1"/>
    </xf>
    <xf numFmtId="177" fontId="28" fillId="0" borderId="20" xfId="46" applyNumberFormat="1" applyFont="1" applyFill="1" applyBorder="1" applyAlignment="1">
      <alignment horizontal="left" vertical="top" wrapText="1"/>
    </xf>
    <xf numFmtId="180" fontId="10" fillId="27" borderId="10" xfId="33" applyNumberFormat="1" applyFont="1" applyFill="1" applyBorder="1" applyAlignment="1">
      <alignment horizontal="center" vertical="center" wrapText="1"/>
    </xf>
    <xf numFmtId="177" fontId="8" fillId="0" borderId="20" xfId="46" applyNumberFormat="1" applyFont="1" applyFill="1" applyBorder="1" applyAlignment="1">
      <alignment horizontal="right" vertical="center" wrapText="1"/>
    </xf>
    <xf numFmtId="0" fontId="2" fillId="0" borderId="20" xfId="0" applyFont="1" applyBorder="1" applyAlignment="1">
      <alignment vertical="center" wrapText="1"/>
    </xf>
    <xf numFmtId="180" fontId="55" fillId="0" borderId="20" xfId="46" applyNumberFormat="1" applyFont="1" applyFill="1" applyBorder="1" applyAlignment="1">
      <alignment horizontal="right" vertical="center" wrapText="1"/>
    </xf>
    <xf numFmtId="180" fontId="55" fillId="0" borderId="12" xfId="33" applyNumberFormat="1" applyFont="1" applyFill="1" applyBorder="1" applyAlignment="1">
      <alignment horizontal="center" vertical="center" wrapText="1"/>
    </xf>
    <xf numFmtId="191" fontId="57" fillId="0" borderId="10" xfId="33" applyNumberFormat="1" applyFont="1" applyFill="1" applyBorder="1" applyAlignment="1">
      <alignment horizontal="center" vertical="center" wrapText="1"/>
    </xf>
    <xf numFmtId="180" fontId="57" fillId="0" borderId="10" xfId="46" applyNumberFormat="1" applyFont="1" applyFill="1" applyBorder="1" applyAlignment="1">
      <alignment horizontal="center" vertical="center" wrapText="1"/>
    </xf>
    <xf numFmtId="180" fontId="57" fillId="0" borderId="17" xfId="33" applyNumberFormat="1" applyFont="1" applyFill="1" applyBorder="1" applyAlignment="1">
      <alignment horizontal="center" vertical="center" wrapText="1"/>
    </xf>
    <xf numFmtId="180" fontId="57" fillId="0" borderId="16" xfId="33" applyNumberFormat="1" applyFont="1" applyFill="1" applyBorder="1" applyAlignment="1">
      <alignment horizontal="center" vertical="center" wrapText="1"/>
    </xf>
    <xf numFmtId="180" fontId="57" fillId="0" borderId="13" xfId="33" applyNumberFormat="1" applyFont="1" applyFill="1" applyBorder="1" applyAlignment="1">
      <alignment horizontal="center" vertical="center" wrapText="1"/>
    </xf>
    <xf numFmtId="180" fontId="65" fillId="0" borderId="20" xfId="46" applyNumberFormat="1" applyFont="1" applyFill="1" applyBorder="1" applyAlignment="1">
      <alignment horizontal="left" vertical="top" wrapText="1"/>
    </xf>
    <xf numFmtId="180" fontId="66" fillId="26" borderId="20" xfId="33" applyNumberFormat="1" applyFont="1" applyFill="1" applyBorder="1" applyAlignment="1">
      <alignment horizontal="right" vertical="center" wrapText="1"/>
    </xf>
    <xf numFmtId="180" fontId="66" fillId="27" borderId="17" xfId="33" applyNumberFormat="1" applyFont="1" applyFill="1" applyBorder="1" applyAlignment="1">
      <alignment horizontal="center" vertical="center" wrapText="1"/>
    </xf>
    <xf numFmtId="180" fontId="66" fillId="27" borderId="16" xfId="33" applyNumberFormat="1" applyFont="1" applyFill="1" applyBorder="1" applyAlignment="1">
      <alignment horizontal="center" vertical="center" wrapText="1"/>
    </xf>
    <xf numFmtId="180" fontId="66" fillId="27" borderId="13" xfId="33" applyNumberFormat="1" applyFont="1" applyFill="1" applyBorder="1" applyAlignment="1">
      <alignment horizontal="center" vertical="center" wrapText="1"/>
    </xf>
    <xf numFmtId="180" fontId="64" fillId="0" borderId="12" xfId="33" applyNumberFormat="1" applyFont="1" applyFill="1" applyBorder="1" applyAlignment="1">
      <alignment horizontal="center" vertical="center" wrapText="1"/>
    </xf>
    <xf numFmtId="180" fontId="64" fillId="0" borderId="20" xfId="46" applyNumberFormat="1" applyFont="1" applyFill="1" applyBorder="1" applyAlignment="1">
      <alignment horizontal="right" vertical="center" wrapText="1"/>
    </xf>
    <xf numFmtId="180" fontId="72" fillId="0" borderId="20" xfId="46" applyNumberFormat="1" applyFont="1" applyFill="1" applyBorder="1" applyAlignment="1">
      <alignment horizontal="right" vertical="center" wrapText="1"/>
    </xf>
    <xf numFmtId="180" fontId="51" fillId="27" borderId="10" xfId="33" applyNumberFormat="1" applyFont="1" applyFill="1" applyBorder="1" applyAlignment="1">
      <alignment horizontal="center" vertical="center" wrapText="1"/>
    </xf>
    <xf numFmtId="180" fontId="51" fillId="27" borderId="10" xfId="46" applyNumberFormat="1" applyFont="1" applyFill="1" applyBorder="1" applyAlignment="1">
      <alignment horizontal="center" vertical="center" wrapText="1"/>
    </xf>
    <xf numFmtId="180" fontId="66" fillId="27" borderId="14" xfId="33" applyNumberFormat="1" applyFont="1" applyFill="1" applyBorder="1" applyAlignment="1">
      <alignment horizontal="center" vertical="center" wrapText="1"/>
    </xf>
    <xf numFmtId="180" fontId="66" fillId="27" borderId="12" xfId="33" applyNumberFormat="1" applyFont="1" applyFill="1" applyBorder="1" applyAlignment="1">
      <alignment horizontal="center" vertical="center" wrapText="1"/>
    </xf>
    <xf numFmtId="180" fontId="66" fillId="27" borderId="21" xfId="33" applyNumberFormat="1" applyFont="1" applyFill="1" applyBorder="1" applyAlignment="1">
      <alignment horizontal="center" vertical="center" wrapText="1"/>
    </xf>
    <xf numFmtId="180" fontId="66" fillId="27" borderId="17" xfId="46" applyNumberFormat="1" applyFont="1" applyFill="1" applyBorder="1" applyAlignment="1">
      <alignment horizontal="center" vertical="center" wrapText="1"/>
    </xf>
    <xf numFmtId="180" fontId="66" fillId="27" borderId="13" xfId="46" applyNumberFormat="1" applyFont="1" applyFill="1" applyBorder="1" applyAlignment="1">
      <alignment horizontal="center" vertical="center" wrapText="1"/>
    </xf>
    <xf numFmtId="180" fontId="48" fillId="27" borderId="22" xfId="33" applyNumberFormat="1" applyFont="1" applyFill="1" applyBorder="1" applyAlignment="1">
      <alignment horizontal="center" vertical="center" wrapText="1"/>
    </xf>
    <xf numFmtId="180" fontId="48" fillId="27" borderId="57" xfId="33" applyNumberFormat="1" applyFont="1" applyFill="1" applyBorder="1" applyAlignment="1">
      <alignment horizontal="center" vertical="center" wrapText="1"/>
    </xf>
    <xf numFmtId="180" fontId="48" fillId="27" borderId="27" xfId="33" applyNumberFormat="1" applyFont="1" applyFill="1" applyBorder="1" applyAlignment="1">
      <alignment horizontal="center" vertical="center" wrapText="1"/>
    </xf>
    <xf numFmtId="0" fontId="59" fillId="27" borderId="12" xfId="0" applyFont="1" applyFill="1" applyBorder="1" applyAlignment="1">
      <alignment horizontal="center" vertical="center" wrapText="1"/>
    </xf>
    <xf numFmtId="0" fontId="59" fillId="27" borderId="21" xfId="0" applyFont="1" applyFill="1" applyBorder="1" applyAlignment="1">
      <alignment horizontal="center" vertical="center" wrapText="1"/>
    </xf>
    <xf numFmtId="0" fontId="66" fillId="27" borderId="17" xfId="33" applyNumberFormat="1" applyFont="1" applyFill="1" applyBorder="1" applyAlignment="1">
      <alignment horizontal="center" vertical="center" wrapText="1"/>
    </xf>
    <xf numFmtId="0" fontId="66" fillId="27" borderId="16" xfId="33" applyNumberFormat="1" applyFont="1" applyFill="1" applyBorder="1" applyAlignment="1">
      <alignment horizontal="center" vertical="center" wrapText="1"/>
    </xf>
    <xf numFmtId="0" fontId="66" fillId="27" borderId="13" xfId="33" applyNumberFormat="1" applyFont="1" applyFill="1" applyBorder="1" applyAlignment="1">
      <alignment horizontal="center" vertical="center" wrapText="1"/>
    </xf>
    <xf numFmtId="180" fontId="48" fillId="0" borderId="14" xfId="33" applyNumberFormat="1" applyFont="1" applyFill="1" applyBorder="1" applyAlignment="1">
      <alignment horizontal="center" vertical="center" wrapText="1"/>
    </xf>
    <xf numFmtId="180" fontId="51" fillId="28" borderId="10" xfId="33" applyNumberFormat="1" applyFont="1" applyFill="1" applyBorder="1" applyAlignment="1">
      <alignment horizontal="center" vertical="center" wrapText="1"/>
    </xf>
    <xf numFmtId="180" fontId="51" fillId="28" borderId="10" xfId="46" applyNumberFormat="1" applyFont="1" applyFill="1" applyBorder="1" applyAlignment="1">
      <alignment horizontal="center" vertical="center" wrapText="1"/>
    </xf>
    <xf numFmtId="180" fontId="48" fillId="0" borderId="10" xfId="33" applyNumberFormat="1" applyFont="1" applyFill="1" applyBorder="1" applyAlignment="1" applyProtection="1">
      <alignment horizontal="center" vertical="center" wrapText="1"/>
    </xf>
    <xf numFmtId="180" fontId="48" fillId="0" borderId="10" xfId="33" applyNumberFormat="1" applyFont="1" applyFill="1" applyBorder="1" applyAlignment="1">
      <alignment horizontal="center" vertical="center" wrapText="1"/>
    </xf>
    <xf numFmtId="41" fontId="48" fillId="0" borderId="17" xfId="33" applyFont="1" applyFill="1" applyBorder="1" applyAlignment="1">
      <alignment horizontal="center" vertical="center" wrapText="1"/>
    </xf>
    <xf numFmtId="41" fontId="48" fillId="0" borderId="16" xfId="33" applyFont="1" applyFill="1" applyBorder="1" applyAlignment="1">
      <alignment horizontal="center" vertical="center" wrapText="1"/>
    </xf>
    <xf numFmtId="41" fontId="48" fillId="0" borderId="13" xfId="33" applyFont="1" applyFill="1" applyBorder="1" applyAlignment="1">
      <alignment horizontal="center" vertical="center" wrapText="1"/>
    </xf>
    <xf numFmtId="180" fontId="50" fillId="0" borderId="20" xfId="46" applyNumberFormat="1" applyFont="1" applyFill="1" applyBorder="1" applyAlignment="1">
      <alignment horizontal="left" vertical="top" wrapText="1"/>
    </xf>
    <xf numFmtId="180" fontId="48" fillId="0" borderId="0" xfId="46" applyNumberFormat="1" applyFont="1" applyFill="1" applyBorder="1" applyAlignment="1">
      <alignment horizontal="right" vertical="center" wrapText="1"/>
    </xf>
  </cellXfs>
  <cellStyles count="68">
    <cellStyle name="20% - 강조색1" xfId="1" builtinId="30" customBuiltin="1"/>
    <cellStyle name="20% - 강조색2" xfId="2" builtinId="34" customBuiltin="1"/>
    <cellStyle name="20% - 강조색3" xfId="3" builtinId="38" customBuiltin="1"/>
    <cellStyle name="20% - 강조색4" xfId="4" builtinId="42" customBuiltin="1"/>
    <cellStyle name="20% - 강조색5" xfId="5" builtinId="46" customBuiltin="1"/>
    <cellStyle name="20% - 강조색6" xfId="6" builtinId="50" customBuiltin="1"/>
    <cellStyle name="40% - 강조색1" xfId="7" builtinId="31" customBuiltin="1"/>
    <cellStyle name="40% - 강조색2" xfId="8" builtinId="35" customBuiltin="1"/>
    <cellStyle name="40% - 강조색3" xfId="9" builtinId="39" customBuiltin="1"/>
    <cellStyle name="40% - 강조색4" xfId="10" builtinId="43" customBuiltin="1"/>
    <cellStyle name="40% - 강조색5" xfId="11" builtinId="47" customBuiltin="1"/>
    <cellStyle name="40% - 강조색6" xfId="12" builtinId="51" customBuiltin="1"/>
    <cellStyle name="40% - 강조색6_게이트볼장" xfId="60"/>
    <cellStyle name="40% - 강조색6_축구장" xfId="59"/>
    <cellStyle name="60% - 강조색1" xfId="13" builtinId="32" customBuiltin="1"/>
    <cellStyle name="60% - 강조색2" xfId="14" builtinId="36" customBuiltin="1"/>
    <cellStyle name="60% - 강조색3" xfId="15" builtinId="40" customBuiltin="1"/>
    <cellStyle name="60% - 강조색4" xfId="16" builtinId="44" customBuiltin="1"/>
    <cellStyle name="60% - 강조색5" xfId="17" builtinId="48" customBuiltin="1"/>
    <cellStyle name="60% - 강조색6" xfId="18" builtinId="52" customBuiltin="1"/>
    <cellStyle name="강조색1" xfId="19" builtinId="29" customBuiltin="1"/>
    <cellStyle name="강조색2" xfId="20" builtinId="33" customBuiltin="1"/>
    <cellStyle name="강조색3" xfId="21" builtinId="37" customBuiltin="1"/>
    <cellStyle name="강조색4" xfId="22" builtinId="41" customBuiltin="1"/>
    <cellStyle name="강조색5" xfId="23" builtinId="45" customBuiltin="1"/>
    <cellStyle name="강조색6" xfId="24" builtinId="49" customBuiltin="1"/>
    <cellStyle name="경고문" xfId="25" builtinId="11" customBuiltin="1"/>
    <cellStyle name="계산" xfId="26" builtinId="22" customBuiltin="1"/>
    <cellStyle name="나쁨" xfId="27" builtinId="27" customBuiltin="1"/>
    <cellStyle name="메모" xfId="28" builtinId="10" customBuiltin="1"/>
    <cellStyle name="백분율" xfId="29" builtinId="5"/>
    <cellStyle name="보통" xfId="30" builtinId="28" customBuiltin="1"/>
    <cellStyle name="설명 텍스트" xfId="31" builtinId="53" customBuiltin="1"/>
    <cellStyle name="셀 확인" xfId="32" builtinId="23" customBuiltin="1"/>
    <cellStyle name="쉼표 [0]" xfId="33" builtinId="6"/>
    <cellStyle name="쉼표 [0] 10" xfId="67"/>
    <cellStyle name="쉼표 [0] 2" xfId="56"/>
    <cellStyle name="쉼표 [0] 2 2" xfId="65"/>
    <cellStyle name="쉼표 [0] 2 2 2" xfId="68"/>
    <cellStyle name="쉼표 [0] 2 3" xfId="64"/>
    <cellStyle name="쉼표 [0] 3" xfId="34"/>
    <cellStyle name="쉼표 [0] 3 2" xfId="62"/>
    <cellStyle name="쉼표 [0] 4" xfId="66"/>
    <cellStyle name="쉼표 [0] 5" xfId="61"/>
    <cellStyle name="연결된 셀" xfId="35" builtinId="24" customBuiltin="1"/>
    <cellStyle name="요약" xfId="36" builtinId="25" customBuiltin="1"/>
    <cellStyle name="입력" xfId="37" builtinId="20" customBuiltin="1"/>
    <cellStyle name="제목" xfId="38" builtinId="15" customBuiltin="1"/>
    <cellStyle name="제목 1" xfId="39" builtinId="16" customBuiltin="1"/>
    <cellStyle name="제목 2" xfId="40" builtinId="17" customBuiltin="1"/>
    <cellStyle name="제목 3" xfId="41" builtinId="18" customBuiltin="1"/>
    <cellStyle name="제목 4" xfId="42" builtinId="19" customBuiltin="1"/>
    <cellStyle name="좋음" xfId="43" builtinId="26" customBuiltin="1"/>
    <cellStyle name="출력" xfId="44" builtinId="21" customBuiltin="1"/>
    <cellStyle name="통화 [0]" xfId="45" builtinId="7"/>
    <cellStyle name="통화 [0] 2" xfId="63"/>
    <cellStyle name="표준" xfId="0" builtinId="0"/>
    <cellStyle name="표준 2" xfId="57"/>
    <cellStyle name="표준_공공체육시설현황(육상장~빙상장)" xfId="46"/>
    <cellStyle name="표준_공공체육시설현황(육상장~빙상장) 2" xfId="58"/>
    <cellStyle name="표준_공공체육시설현황(육상장~빙상장)_골프연습장" xfId="47"/>
    <cellStyle name="표준_공공체육시설현황(육상장~빙상장)_생활체육관" xfId="48"/>
    <cellStyle name="표준_공공체육시설현황(육상장~빙상장)_수영장" xfId="49"/>
    <cellStyle name="표준_공공체육시설현황(육상장~빙상장)_야구장" xfId="50"/>
    <cellStyle name="표준_공공체육시설현황(육상장~빙상장)_전천후게이트볼장" xfId="51"/>
    <cellStyle name="표준_공공체육시설현황(육상장~빙상장)_축구장" xfId="52"/>
    <cellStyle name="표준_공공체육시설현황(육상장~빙상장)_테니스장" xfId="53"/>
    <cellStyle name="하이퍼링크" xfId="54" builtinId="8"/>
  </cellStyles>
  <dxfs count="9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stadium.busan.kr/" TargetMode="External"/><Relationship Id="rId21" Type="http://schemas.openxmlformats.org/officeDocument/2006/relationships/hyperlink" Target="http://www.stadium.seoul.kr/" TargetMode="External"/><Relationship Id="rId42" Type="http://schemas.openxmlformats.org/officeDocument/2006/relationships/hyperlink" Target="http://www.shwoman.or.kr/" TargetMode="External"/><Relationship Id="rId47" Type="http://schemas.openxmlformats.org/officeDocument/2006/relationships/hyperlink" Target="http://www.pyongta.go.kr/" TargetMode="External"/><Relationship Id="rId63" Type="http://schemas.openxmlformats.org/officeDocument/2006/relationships/hyperlink" Target="http://www.gumisisul.or.kr/" TargetMode="External"/><Relationship Id="rId68" Type="http://schemas.openxmlformats.org/officeDocument/2006/relationships/hyperlink" Target="http://www.stadium.seoul.kr/" TargetMode="External"/><Relationship Id="rId7" Type="http://schemas.openxmlformats.org/officeDocument/2006/relationships/hyperlink" Target="http://www.gangbukcmc.seoul.kr/" TargetMode="External"/><Relationship Id="rId71" Type="http://schemas.openxmlformats.org/officeDocument/2006/relationships/hyperlink" Target="http://www.stadium.seoul.kr/" TargetMode="External"/><Relationship Id="rId2" Type="http://schemas.openxmlformats.org/officeDocument/2006/relationships/hyperlink" Target="http://www.ijongno.co.kr/" TargetMode="External"/><Relationship Id="rId16" Type="http://schemas.openxmlformats.org/officeDocument/2006/relationships/hyperlink" Target="http://www.eunpyeongspo.seoul.kr/" TargetMode="External"/><Relationship Id="rId29" Type="http://schemas.openxmlformats.org/officeDocument/2006/relationships/hyperlink" Target="http://www.stadium.busan.kr/" TargetMode="External"/><Relationship Id="rId11" Type="http://schemas.openxmlformats.org/officeDocument/2006/relationships/hyperlink" Target="http://www.seochoymca.com/" TargetMode="External"/><Relationship Id="rId24" Type="http://schemas.openxmlformats.org/officeDocument/2006/relationships/hyperlink" Target="http://www.gssi.or.kr/" TargetMode="External"/><Relationship Id="rId32" Type="http://schemas.openxmlformats.org/officeDocument/2006/relationships/hyperlink" Target="http://www.stadium.busan.kr/" TargetMode="External"/><Relationship Id="rId37" Type="http://schemas.openxmlformats.org/officeDocument/2006/relationships/hyperlink" Target="http://www.lnsiseol.net/" TargetMode="External"/><Relationship Id="rId40" Type="http://schemas.openxmlformats.org/officeDocument/2006/relationships/hyperlink" Target="http://www.shwoman.or.kr/" TargetMode="External"/><Relationship Id="rId45" Type="http://schemas.openxmlformats.org/officeDocument/2006/relationships/hyperlink" Target="http://www.gimposisul.or.kr/" TargetMode="External"/><Relationship Id="rId53" Type="http://schemas.openxmlformats.org/officeDocument/2006/relationships/hyperlink" Target="http://www.svcc.or.kr/" TargetMode="External"/><Relationship Id="rId58" Type="http://schemas.openxmlformats.org/officeDocument/2006/relationships/hyperlink" Target="http://www.es21.net/" TargetMode="External"/><Relationship Id="rId66" Type="http://schemas.openxmlformats.org/officeDocument/2006/relationships/hyperlink" Target="http://www.gumisisul.or.kr/" TargetMode="External"/><Relationship Id="rId5" Type="http://schemas.openxmlformats.org/officeDocument/2006/relationships/hyperlink" Target="http://www.ijongno.co.kr/" TargetMode="External"/><Relationship Id="rId61" Type="http://schemas.openxmlformats.org/officeDocument/2006/relationships/hyperlink" Target="http://www.wel.gumi.go.kr/" TargetMode="External"/><Relationship Id="rId19" Type="http://schemas.openxmlformats.org/officeDocument/2006/relationships/hyperlink" Target="http://www.gsc.go.kr/" TargetMode="External"/><Relationship Id="rId14" Type="http://schemas.openxmlformats.org/officeDocument/2006/relationships/hyperlink" Target="http://www.eunpyeongspo.seoul.kr/" TargetMode="External"/><Relationship Id="rId22" Type="http://schemas.openxmlformats.org/officeDocument/2006/relationships/hyperlink" Target="http://www.stadium.seoul.kr/" TargetMode="External"/><Relationship Id="rId27" Type="http://schemas.openxmlformats.org/officeDocument/2006/relationships/hyperlink" Target="http://www.daegu.go.kr/" TargetMode="External"/><Relationship Id="rId30" Type="http://schemas.openxmlformats.org/officeDocument/2006/relationships/hyperlink" Target="http://www.stadium.busan.kr/" TargetMode="External"/><Relationship Id="rId35" Type="http://schemas.openxmlformats.org/officeDocument/2006/relationships/hyperlink" Target="http://www.iwcc.or.kr/" TargetMode="External"/><Relationship Id="rId43" Type="http://schemas.openxmlformats.org/officeDocument/2006/relationships/hyperlink" Target="http://www.shwoman.or.kr/" TargetMode="External"/><Relationship Id="rId48" Type="http://schemas.openxmlformats.org/officeDocument/2006/relationships/hyperlink" Target="http://www.pyongta.go.kr/" TargetMode="External"/><Relationship Id="rId56" Type="http://schemas.openxmlformats.org/officeDocument/2006/relationships/hyperlink" Target="http://www.es21.net/" TargetMode="External"/><Relationship Id="rId64" Type="http://schemas.openxmlformats.org/officeDocument/2006/relationships/hyperlink" Target="http://www.gunwi.kyongbuk.kr/" TargetMode="External"/><Relationship Id="rId69" Type="http://schemas.openxmlformats.org/officeDocument/2006/relationships/hyperlink" Target="http://www.daegu.go.kr/" TargetMode="External"/><Relationship Id="rId8" Type="http://schemas.openxmlformats.org/officeDocument/2006/relationships/hyperlink" Target="http://www.stadium.busan.kr/" TargetMode="External"/><Relationship Id="rId51" Type="http://schemas.openxmlformats.org/officeDocument/2006/relationships/hyperlink" Target="http://www.pyongta.go.kr/" TargetMode="External"/><Relationship Id="rId72" Type="http://schemas.openxmlformats.org/officeDocument/2006/relationships/printerSettings" Target="../printerSettings/printerSettings15.bin"/><Relationship Id="rId3" Type="http://schemas.openxmlformats.org/officeDocument/2006/relationships/hyperlink" Target="http://www.ijongno.co.kr/" TargetMode="External"/><Relationship Id="rId12" Type="http://schemas.openxmlformats.org/officeDocument/2006/relationships/hyperlink" Target="http://www.gssi.or.kr/" TargetMode="External"/><Relationship Id="rId17" Type="http://schemas.openxmlformats.org/officeDocument/2006/relationships/hyperlink" Target="http://www.stadium.busan.kr/" TargetMode="External"/><Relationship Id="rId25" Type="http://schemas.openxmlformats.org/officeDocument/2006/relationships/hyperlink" Target="http://www.gangbukcmc.seoul.kr/" TargetMode="External"/><Relationship Id="rId33" Type="http://schemas.openxmlformats.org/officeDocument/2006/relationships/hyperlink" Target="http://www.stadium.busan.kr/" TargetMode="External"/><Relationship Id="rId38" Type="http://schemas.openxmlformats.org/officeDocument/2006/relationships/hyperlink" Target="http://www.lnsiseol.net/" TargetMode="External"/><Relationship Id="rId46" Type="http://schemas.openxmlformats.org/officeDocument/2006/relationships/hyperlink" Target="http://www.svcc.or.kr/" TargetMode="External"/><Relationship Id="rId59" Type="http://schemas.openxmlformats.org/officeDocument/2006/relationships/hyperlink" Target="http://www.egimje.net/" TargetMode="External"/><Relationship Id="rId67" Type="http://schemas.openxmlformats.org/officeDocument/2006/relationships/hyperlink" Target="http://masan.go.kr/" TargetMode="External"/><Relationship Id="rId20" Type="http://schemas.openxmlformats.org/officeDocument/2006/relationships/hyperlink" Target="http://www.nanna.seoul.kr/" TargetMode="External"/><Relationship Id="rId41" Type="http://schemas.openxmlformats.org/officeDocument/2006/relationships/hyperlink" Target="http://www.ansi.or.kr/" TargetMode="External"/><Relationship Id="rId54" Type="http://schemas.openxmlformats.org/officeDocument/2006/relationships/hyperlink" Target="http://www.svcc.or.kr/" TargetMode="External"/><Relationship Id="rId62" Type="http://schemas.openxmlformats.org/officeDocument/2006/relationships/hyperlink" Target="http://www.gumisisul.or.kr/" TargetMode="External"/><Relationship Id="rId70" Type="http://schemas.openxmlformats.org/officeDocument/2006/relationships/hyperlink" Target="http://www.eunpyeongspo.seoul.kr/" TargetMode="External"/><Relationship Id="rId1" Type="http://schemas.openxmlformats.org/officeDocument/2006/relationships/hyperlink" Target="http://www.seoulworldcupst.or.kr/" TargetMode="External"/><Relationship Id="rId6" Type="http://schemas.openxmlformats.org/officeDocument/2006/relationships/hyperlink" Target="http://www.nanna.seoul.kr/" TargetMode="External"/><Relationship Id="rId15" Type="http://schemas.openxmlformats.org/officeDocument/2006/relationships/hyperlink" Target="http://www.gsc.go.kr/" TargetMode="External"/><Relationship Id="rId23" Type="http://schemas.openxmlformats.org/officeDocument/2006/relationships/hyperlink" Target="http://www.stadium.busan.kr/" TargetMode="External"/><Relationship Id="rId28" Type="http://schemas.openxmlformats.org/officeDocument/2006/relationships/hyperlink" Target="http://www.seochoymca.com/" TargetMode="External"/><Relationship Id="rId36" Type="http://schemas.openxmlformats.org/officeDocument/2006/relationships/hyperlink" Target="http://www.icoly.wo.to/" TargetMode="External"/><Relationship Id="rId49" Type="http://schemas.openxmlformats.org/officeDocument/2006/relationships/hyperlink" Target="http://www.pyongta.go.kr/" TargetMode="External"/><Relationship Id="rId57" Type="http://schemas.openxmlformats.org/officeDocument/2006/relationships/hyperlink" Target="http://www.es21.net/" TargetMode="External"/><Relationship Id="rId10" Type="http://schemas.openxmlformats.org/officeDocument/2006/relationships/hyperlink" Target="http://www.stadium.busan.kr/" TargetMode="External"/><Relationship Id="rId31" Type="http://schemas.openxmlformats.org/officeDocument/2006/relationships/hyperlink" Target="http://www.stadium.busan.kr/" TargetMode="External"/><Relationship Id="rId44" Type="http://schemas.openxmlformats.org/officeDocument/2006/relationships/hyperlink" Target="http://www.gimposisul.or.kr/" TargetMode="External"/><Relationship Id="rId52" Type="http://schemas.openxmlformats.org/officeDocument/2006/relationships/hyperlink" Target="http://www.gimposisul.or.kr/" TargetMode="External"/><Relationship Id="rId60" Type="http://schemas.openxmlformats.org/officeDocument/2006/relationships/hyperlink" Target="http://www.egimje.net/" TargetMode="External"/><Relationship Id="rId65" Type="http://schemas.openxmlformats.org/officeDocument/2006/relationships/hyperlink" Target="http://www.gunwi.kyongbuk.kr/" TargetMode="External"/><Relationship Id="rId4" Type="http://schemas.openxmlformats.org/officeDocument/2006/relationships/hyperlink" Target="http://www.seoulworldcupst.or.kr/" TargetMode="External"/><Relationship Id="rId9" Type="http://schemas.openxmlformats.org/officeDocument/2006/relationships/hyperlink" Target="http://www.gangbukcmc.seoul.kr/" TargetMode="External"/><Relationship Id="rId13" Type="http://schemas.openxmlformats.org/officeDocument/2006/relationships/hyperlink" Target="http://www.ijongno.co.kr/" TargetMode="External"/><Relationship Id="rId18" Type="http://schemas.openxmlformats.org/officeDocument/2006/relationships/hyperlink" Target="http://www.daegu.go.kr/" TargetMode="External"/><Relationship Id="rId39" Type="http://schemas.openxmlformats.org/officeDocument/2006/relationships/hyperlink" Target="http://www.djsiseol.or.kr/" TargetMode="External"/><Relationship Id="rId34" Type="http://schemas.openxmlformats.org/officeDocument/2006/relationships/hyperlink" Target="http://www.stadium.busan.kr/" TargetMode="External"/><Relationship Id="rId50" Type="http://schemas.openxmlformats.org/officeDocument/2006/relationships/hyperlink" Target="http://www.pyongta.go.kr/" TargetMode="External"/><Relationship Id="rId55" Type="http://schemas.openxmlformats.org/officeDocument/2006/relationships/hyperlink" Target="http://www.cjcity.net/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cheonsports.or.kr/" TargetMode="External"/><Relationship Id="rId7" Type="http://schemas.openxmlformats.org/officeDocument/2006/relationships/printerSettings" Target="../printerSettings/printerSettings17.bin"/><Relationship Id="rId2" Type="http://schemas.openxmlformats.org/officeDocument/2006/relationships/hyperlink" Target="http://www.stadium.busan.kr/" TargetMode="External"/><Relationship Id="rId1" Type="http://schemas.openxmlformats.org/officeDocument/2006/relationships/hyperlink" Target="http://www.stadium.busan.kr/" TargetMode="External"/><Relationship Id="rId6" Type="http://schemas.openxmlformats.org/officeDocument/2006/relationships/hyperlink" Target="http://www.yeong.ju.go.kr/" TargetMode="External"/><Relationship Id="rId5" Type="http://schemas.openxmlformats.org/officeDocument/2006/relationships/hyperlink" Target="http://www.puru.net/" TargetMode="External"/><Relationship Id="rId4" Type="http://schemas.openxmlformats.org/officeDocument/2006/relationships/hyperlink" Target="http://www.ggshooting.or.kr/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://www.wonju.go.kr/" TargetMode="External"/><Relationship Id="rId13" Type="http://schemas.openxmlformats.org/officeDocument/2006/relationships/hyperlink" Target="http://www.oc.go.kr/" TargetMode="External"/><Relationship Id="rId18" Type="http://schemas.openxmlformats.org/officeDocument/2006/relationships/hyperlink" Target="mailto:leeky119@dangin.go.kr" TargetMode="External"/><Relationship Id="rId26" Type="http://schemas.openxmlformats.org/officeDocument/2006/relationships/hyperlink" Target="http://www.hygn.go.kr/" TargetMode="External"/><Relationship Id="rId3" Type="http://schemas.openxmlformats.org/officeDocument/2006/relationships/hyperlink" Target="http://www.gyeyang.go.kr/" TargetMode="External"/><Relationship Id="rId21" Type="http://schemas.openxmlformats.org/officeDocument/2006/relationships/hyperlink" Target="http://webpage.nate.com/srch_webresult.asp?query=%C3%B5%BE%C8%BD%C3%BB%FD%C8%B0%C3%BC%C0%B0%C7%F9%C0%C7%C8%B8%20in:www.ca-sports.net" TargetMode="External"/><Relationship Id="rId7" Type="http://schemas.openxmlformats.org/officeDocument/2006/relationships/hyperlink" Target="http://www.pyongta.go.kr/" TargetMode="External"/><Relationship Id="rId12" Type="http://schemas.openxmlformats.org/officeDocument/2006/relationships/hyperlink" Target="http://www.oc.go.kr/" TargetMode="External"/><Relationship Id="rId17" Type="http://schemas.openxmlformats.org/officeDocument/2006/relationships/hyperlink" Target="mailto:leeky119@dangin.go.kr" TargetMode="External"/><Relationship Id="rId25" Type="http://schemas.openxmlformats.org/officeDocument/2006/relationships/hyperlink" Target="http://cng.go.kr/" TargetMode="External"/><Relationship Id="rId2" Type="http://schemas.openxmlformats.org/officeDocument/2006/relationships/hyperlink" Target="http://www.grandpark.net/" TargetMode="External"/><Relationship Id="rId16" Type="http://schemas.openxmlformats.org/officeDocument/2006/relationships/hyperlink" Target="http://www.oc.go.kr/" TargetMode="External"/><Relationship Id="rId20" Type="http://schemas.openxmlformats.org/officeDocument/2006/relationships/hyperlink" Target="mailto:leeky119@dangin.go.kr" TargetMode="External"/><Relationship Id="rId29" Type="http://schemas.openxmlformats.org/officeDocument/2006/relationships/printerSettings" Target="../printerSettings/printerSettings18.bin"/><Relationship Id="rId1" Type="http://schemas.openxmlformats.org/officeDocument/2006/relationships/hyperlink" Target="http://www.stadium.busan.kr/" TargetMode="External"/><Relationship Id="rId6" Type="http://schemas.openxmlformats.org/officeDocument/2006/relationships/hyperlink" Target="http://www.incheonsports.or.kr/" TargetMode="External"/><Relationship Id="rId11" Type="http://schemas.openxmlformats.org/officeDocument/2006/relationships/hyperlink" Target="http://www.cjcity.net/" TargetMode="External"/><Relationship Id="rId24" Type="http://schemas.openxmlformats.org/officeDocument/2006/relationships/hyperlink" Target="http://www.gyeongju.gyeongbuk.kr/" TargetMode="External"/><Relationship Id="rId5" Type="http://schemas.openxmlformats.org/officeDocument/2006/relationships/hyperlink" Target="http://www.incheonsports.or.kr/" TargetMode="External"/><Relationship Id="rId15" Type="http://schemas.openxmlformats.org/officeDocument/2006/relationships/hyperlink" Target="http://www.oc.go.kr/" TargetMode="External"/><Relationship Id="rId23" Type="http://schemas.openxmlformats.org/officeDocument/2006/relationships/hyperlink" Target="http://www.egimje.net/" TargetMode="External"/><Relationship Id="rId28" Type="http://schemas.openxmlformats.org/officeDocument/2006/relationships/hyperlink" Target="http://www.es21.net/" TargetMode="External"/><Relationship Id="rId10" Type="http://schemas.openxmlformats.org/officeDocument/2006/relationships/hyperlink" Target="http://www.jincheon.go.kr/" TargetMode="External"/><Relationship Id="rId19" Type="http://schemas.openxmlformats.org/officeDocument/2006/relationships/hyperlink" Target="mailto:leeky119@dangin.go.kr" TargetMode="External"/><Relationship Id="rId4" Type="http://schemas.openxmlformats.org/officeDocument/2006/relationships/hyperlink" Target="http://www.incheonsports.or.kr/" TargetMode="External"/><Relationship Id="rId9" Type="http://schemas.openxmlformats.org/officeDocument/2006/relationships/hyperlink" Target="http://www.jincheon.go.kr/" TargetMode="External"/><Relationship Id="rId14" Type="http://schemas.openxmlformats.org/officeDocument/2006/relationships/hyperlink" Target="http://sahojeong.cbgs.net/" TargetMode="External"/><Relationship Id="rId22" Type="http://schemas.openxmlformats.org/officeDocument/2006/relationships/hyperlink" Target="http://www.egimje.net/" TargetMode="External"/><Relationship Id="rId27" Type="http://schemas.openxmlformats.org/officeDocument/2006/relationships/hyperlink" Target="http://www.stadium.seoul.kr/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onju.go.kr/" TargetMode="External"/><Relationship Id="rId7" Type="http://schemas.openxmlformats.org/officeDocument/2006/relationships/printerSettings" Target="../printerSettings/printerSettings19.bin"/><Relationship Id="rId2" Type="http://schemas.openxmlformats.org/officeDocument/2006/relationships/hyperlink" Target="http://www.incheonsports.or.kr/" TargetMode="External"/><Relationship Id="rId1" Type="http://schemas.openxmlformats.org/officeDocument/2006/relationships/hyperlink" Target="http://www.stadium.busan.kr/" TargetMode="External"/><Relationship Id="rId6" Type="http://schemas.openxmlformats.org/officeDocument/2006/relationships/hyperlink" Target="http://www.cjcity.net/" TargetMode="External"/><Relationship Id="rId5" Type="http://schemas.openxmlformats.org/officeDocument/2006/relationships/hyperlink" Target="http://www.cjcity.net/" TargetMode="External"/><Relationship Id="rId4" Type="http://schemas.openxmlformats.org/officeDocument/2006/relationships/hyperlink" Target="http://www.wonju.go.kr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jsiseol.or.kr/" TargetMode="External"/><Relationship Id="rId2" Type="http://schemas.openxmlformats.org/officeDocument/2006/relationships/hyperlink" Target="http://www.stadium.seoul.kr/" TargetMode="External"/><Relationship Id="rId1" Type="http://schemas.openxmlformats.org/officeDocument/2006/relationships/hyperlink" Target="http://www.stadium.seoul.kr/" TargetMode="External"/><Relationship Id="rId5" Type="http://schemas.openxmlformats.org/officeDocument/2006/relationships/printerSettings" Target="../printerSettings/printerSettings20.bin"/><Relationship Id="rId4" Type="http://schemas.openxmlformats.org/officeDocument/2006/relationships/hyperlink" Target="http://www.djsiseol.or.kr/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tadium.busan.kr/" TargetMode="External"/><Relationship Id="rId2" Type="http://schemas.openxmlformats.org/officeDocument/2006/relationships/hyperlink" Target="http://www.eunpyeongspo.seoul.kr/" TargetMode="External"/><Relationship Id="rId1" Type="http://schemas.openxmlformats.org/officeDocument/2006/relationships/hyperlink" Target="http://www.gangbukcmc.seoul.kr/" TargetMode="External"/><Relationship Id="rId4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hyperlink" Target="http://www.jincheon.go.kr/" TargetMode="External"/><Relationship Id="rId1" Type="http://schemas.openxmlformats.org/officeDocument/2006/relationships/hyperlink" Target="http://www.jincheon.go.kr/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http://www.gangneung.gangwon.kr/" TargetMode="External"/><Relationship Id="rId7" Type="http://schemas.openxmlformats.org/officeDocument/2006/relationships/printerSettings" Target="../printerSettings/printerSettings23.bin"/><Relationship Id="rId2" Type="http://schemas.openxmlformats.org/officeDocument/2006/relationships/hyperlink" Target="http://www.pyongta.go.kr/" TargetMode="External"/><Relationship Id="rId1" Type="http://schemas.openxmlformats.org/officeDocument/2006/relationships/hyperlink" Target="http://www.stadium.busan.kr/" TargetMode="External"/><Relationship Id="rId6" Type="http://schemas.openxmlformats.org/officeDocument/2006/relationships/hyperlink" Target="http://www.gangneung.gangwon.kr/" TargetMode="External"/><Relationship Id="rId5" Type="http://schemas.openxmlformats.org/officeDocument/2006/relationships/hyperlink" Target="http://www.gangneung.gangwon.kr/" TargetMode="External"/><Relationship Id="rId4" Type="http://schemas.openxmlformats.org/officeDocument/2006/relationships/hyperlink" Target="http://www.stadium.busan.kr/" TargetMode="External"/><Relationship Id="rId9" Type="http://schemas.openxmlformats.org/officeDocument/2006/relationships/comments" Target="../comments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jeonju.go.kr/" TargetMode="External"/><Relationship Id="rId13" Type="http://schemas.openxmlformats.org/officeDocument/2006/relationships/hyperlink" Target="http://www.gochang.jeonbuk/" TargetMode="External"/><Relationship Id="rId3" Type="http://schemas.openxmlformats.org/officeDocument/2006/relationships/hyperlink" Target="http://www.stadium.seoul.kr/" TargetMode="External"/><Relationship Id="rId7" Type="http://schemas.openxmlformats.org/officeDocument/2006/relationships/hyperlink" Target="http://www.stadium.seoul.kr/" TargetMode="External"/><Relationship Id="rId12" Type="http://schemas.openxmlformats.org/officeDocument/2006/relationships/hyperlink" Target="http://www.stadium.seoul.kr/" TargetMode="External"/><Relationship Id="rId2" Type="http://schemas.openxmlformats.org/officeDocument/2006/relationships/hyperlink" Target="http://www.stadium.seoul.kr/" TargetMode="External"/><Relationship Id="rId16" Type="http://schemas.openxmlformats.org/officeDocument/2006/relationships/printerSettings" Target="../printerSettings/printerSettings4.bin"/><Relationship Id="rId1" Type="http://schemas.openxmlformats.org/officeDocument/2006/relationships/hyperlink" Target="http://www.stadium.seoul.kr/" TargetMode="External"/><Relationship Id="rId6" Type="http://schemas.openxmlformats.org/officeDocument/2006/relationships/hyperlink" Target="http://www.stadium.busan.kr/" TargetMode="External"/><Relationship Id="rId11" Type="http://schemas.openxmlformats.org/officeDocument/2006/relationships/hyperlink" Target="http://www.egimje.net/" TargetMode="External"/><Relationship Id="rId5" Type="http://schemas.openxmlformats.org/officeDocument/2006/relationships/hyperlink" Target="http://www.stadium.busan.kr/" TargetMode="External"/><Relationship Id="rId15" Type="http://schemas.openxmlformats.org/officeDocument/2006/relationships/hyperlink" Target="http://www.gochang.jeonbuk/" TargetMode="External"/><Relationship Id="rId10" Type="http://schemas.openxmlformats.org/officeDocument/2006/relationships/hyperlink" Target="http://www.gunsan.go.kr/" TargetMode="External"/><Relationship Id="rId4" Type="http://schemas.openxmlformats.org/officeDocument/2006/relationships/hyperlink" Target="http://www.stadium.busan.kr/" TargetMode="External"/><Relationship Id="rId9" Type="http://schemas.openxmlformats.org/officeDocument/2006/relationships/hyperlink" Target="http://www.jeongeup.go.kr/" TargetMode="External"/><Relationship Id="rId14" Type="http://schemas.openxmlformats.org/officeDocument/2006/relationships/hyperlink" Target="http://www.stadium.seoul.kr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www.wonju.go.kr/" TargetMode="External"/><Relationship Id="rId1" Type="http://schemas.openxmlformats.org/officeDocument/2006/relationships/hyperlink" Target="http://www.stadium.seoul.kr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www.es21.net/" TargetMode="External"/><Relationship Id="rId1" Type="http://schemas.openxmlformats.org/officeDocument/2006/relationships/hyperlink" Target="http://www.djsiseol.or.kr/" TargetMode="Externa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stadium.seoul.kr/" TargetMode="External"/><Relationship Id="rId18" Type="http://schemas.openxmlformats.org/officeDocument/2006/relationships/hyperlink" Target="http://www.djsiseol.or.kr/" TargetMode="External"/><Relationship Id="rId26" Type="http://schemas.openxmlformats.org/officeDocument/2006/relationships/hyperlink" Target="http://www.jincheon.go.kr/" TargetMode="External"/><Relationship Id="rId39" Type="http://schemas.openxmlformats.org/officeDocument/2006/relationships/vmlDrawing" Target="../drawings/vmlDrawing1.vml"/><Relationship Id="rId21" Type="http://schemas.openxmlformats.org/officeDocument/2006/relationships/hyperlink" Target="http://www.es21.net/" TargetMode="External"/><Relationship Id="rId34" Type="http://schemas.openxmlformats.org/officeDocument/2006/relationships/hyperlink" Target="http://masan.go.kr/" TargetMode="External"/><Relationship Id="rId7" Type="http://schemas.openxmlformats.org/officeDocument/2006/relationships/hyperlink" Target="http://www.kncity.or.kr/" TargetMode="External"/><Relationship Id="rId12" Type="http://schemas.openxmlformats.org/officeDocument/2006/relationships/hyperlink" Target="http://www.kncity.or.kr/" TargetMode="External"/><Relationship Id="rId17" Type="http://schemas.openxmlformats.org/officeDocument/2006/relationships/hyperlink" Target="http://www.djsiseol.or.kr/" TargetMode="External"/><Relationship Id="rId25" Type="http://schemas.openxmlformats.org/officeDocument/2006/relationships/hyperlink" Target="http://www.djsiseol.or.kr/" TargetMode="External"/><Relationship Id="rId33" Type="http://schemas.openxmlformats.org/officeDocument/2006/relationships/hyperlink" Target="http://masan.go.kr/" TargetMode="External"/><Relationship Id="rId38" Type="http://schemas.openxmlformats.org/officeDocument/2006/relationships/printerSettings" Target="../printerSettings/printerSettings9.bin"/><Relationship Id="rId2" Type="http://schemas.openxmlformats.org/officeDocument/2006/relationships/hyperlink" Target="http://www.stadium.seoul.kr/" TargetMode="External"/><Relationship Id="rId16" Type="http://schemas.openxmlformats.org/officeDocument/2006/relationships/hyperlink" Target="http://www.djsiseol.or.kr/" TargetMode="External"/><Relationship Id="rId20" Type="http://schemas.openxmlformats.org/officeDocument/2006/relationships/hyperlink" Target="http://www.es21.net/" TargetMode="External"/><Relationship Id="rId29" Type="http://schemas.openxmlformats.org/officeDocument/2006/relationships/hyperlink" Target="http://www.stadium.seoul.kr/" TargetMode="External"/><Relationship Id="rId1" Type="http://schemas.openxmlformats.org/officeDocument/2006/relationships/hyperlink" Target="http://www.songpa.seoul.kr/" TargetMode="External"/><Relationship Id="rId6" Type="http://schemas.openxmlformats.org/officeDocument/2006/relationships/hyperlink" Target="http://www.eunpyeongspo.seoul.kr/" TargetMode="External"/><Relationship Id="rId11" Type="http://schemas.openxmlformats.org/officeDocument/2006/relationships/hyperlink" Target="http://www.stadium.seoul.kr/" TargetMode="External"/><Relationship Id="rId24" Type="http://schemas.openxmlformats.org/officeDocument/2006/relationships/hyperlink" Target="http://www.djsiseol.or.kr/" TargetMode="External"/><Relationship Id="rId32" Type="http://schemas.openxmlformats.org/officeDocument/2006/relationships/hyperlink" Target="http://yeongyang.gyeongbuk.kr/" TargetMode="External"/><Relationship Id="rId37" Type="http://schemas.openxmlformats.org/officeDocument/2006/relationships/hyperlink" Target="http://www.wonju.go.kr/" TargetMode="External"/><Relationship Id="rId40" Type="http://schemas.openxmlformats.org/officeDocument/2006/relationships/comments" Target="../comments1.xml"/><Relationship Id="rId5" Type="http://schemas.openxmlformats.org/officeDocument/2006/relationships/hyperlink" Target="http://www.djsiseol.or.kr/" TargetMode="External"/><Relationship Id="rId15" Type="http://schemas.openxmlformats.org/officeDocument/2006/relationships/hyperlink" Target="http://www.incheonsports.or.kr/" TargetMode="External"/><Relationship Id="rId23" Type="http://schemas.openxmlformats.org/officeDocument/2006/relationships/hyperlink" Target="http://www.okjc.net/" TargetMode="External"/><Relationship Id="rId28" Type="http://schemas.openxmlformats.org/officeDocument/2006/relationships/hyperlink" Target="http://www.egimje.net/" TargetMode="External"/><Relationship Id="rId36" Type="http://schemas.openxmlformats.org/officeDocument/2006/relationships/hyperlink" Target="http://cng.go.kr/" TargetMode="External"/><Relationship Id="rId10" Type="http://schemas.openxmlformats.org/officeDocument/2006/relationships/hyperlink" Target="http://www.djsiseol.or.kr/" TargetMode="External"/><Relationship Id="rId19" Type="http://schemas.openxmlformats.org/officeDocument/2006/relationships/hyperlink" Target="http://www.cjcity.net/" TargetMode="External"/><Relationship Id="rId31" Type="http://schemas.openxmlformats.org/officeDocument/2006/relationships/hyperlink" Target="http://www.stadium.seoul.kr/" TargetMode="External"/><Relationship Id="rId4" Type="http://schemas.openxmlformats.org/officeDocument/2006/relationships/hyperlink" Target="http://www.stadium.seoul.kr/" TargetMode="External"/><Relationship Id="rId9" Type="http://schemas.openxmlformats.org/officeDocument/2006/relationships/hyperlink" Target="http://www.kncity.or.kr/" TargetMode="External"/><Relationship Id="rId14" Type="http://schemas.openxmlformats.org/officeDocument/2006/relationships/hyperlink" Target="http://www.stadium.busan.kr/" TargetMode="External"/><Relationship Id="rId22" Type="http://schemas.openxmlformats.org/officeDocument/2006/relationships/hyperlink" Target="http://www.cjcity.net/" TargetMode="External"/><Relationship Id="rId27" Type="http://schemas.openxmlformats.org/officeDocument/2006/relationships/hyperlink" Target="http://www.dy21.net/" TargetMode="External"/><Relationship Id="rId30" Type="http://schemas.openxmlformats.org/officeDocument/2006/relationships/hyperlink" Target="http://www.jeongeup.go.kr/" TargetMode="External"/><Relationship Id="rId35" Type="http://schemas.openxmlformats.org/officeDocument/2006/relationships/hyperlink" Target="http://masan.go.kr/" TargetMode="External"/><Relationship Id="rId8" Type="http://schemas.openxmlformats.org/officeDocument/2006/relationships/hyperlink" Target="http://www.eunpyeongspo.seoul.kr/" TargetMode="External"/><Relationship Id="rId3" Type="http://schemas.openxmlformats.org/officeDocument/2006/relationships/hyperlink" Target="http://www.songpa.seoul.k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L37"/>
  <sheetViews>
    <sheetView view="pageBreakPreview" zoomScale="130" zoomScaleNormal="100" zoomScaleSheetLayoutView="130" workbookViewId="0">
      <selection activeCell="A3" sqref="A3:B3"/>
    </sheetView>
  </sheetViews>
  <sheetFormatPr defaultRowHeight="13.5"/>
  <cols>
    <col min="1" max="1" width="60.77734375" style="23" customWidth="1"/>
    <col min="2" max="2" width="60.6640625" style="23" customWidth="1"/>
    <col min="3" max="256" width="8.88671875" style="23"/>
    <col min="257" max="257" width="60.77734375" style="23" customWidth="1"/>
    <col min="258" max="258" width="60.6640625" style="23" customWidth="1"/>
    <col min="259" max="512" width="8.88671875" style="23"/>
    <col min="513" max="513" width="60.77734375" style="23" customWidth="1"/>
    <col min="514" max="514" width="60.6640625" style="23" customWidth="1"/>
    <col min="515" max="768" width="8.88671875" style="23"/>
    <col min="769" max="769" width="60.77734375" style="23" customWidth="1"/>
    <col min="770" max="770" width="60.6640625" style="23" customWidth="1"/>
    <col min="771" max="1024" width="8.88671875" style="23"/>
    <col min="1025" max="1025" width="60.77734375" style="23" customWidth="1"/>
    <col min="1026" max="1026" width="60.6640625" style="23" customWidth="1"/>
    <col min="1027" max="1280" width="8.88671875" style="23"/>
    <col min="1281" max="1281" width="60.77734375" style="23" customWidth="1"/>
    <col min="1282" max="1282" width="60.6640625" style="23" customWidth="1"/>
    <col min="1283" max="1536" width="8.88671875" style="23"/>
    <col min="1537" max="1537" width="60.77734375" style="23" customWidth="1"/>
    <col min="1538" max="1538" width="60.6640625" style="23" customWidth="1"/>
    <col min="1539" max="1792" width="8.88671875" style="23"/>
    <col min="1793" max="1793" width="60.77734375" style="23" customWidth="1"/>
    <col min="1794" max="1794" width="60.6640625" style="23" customWidth="1"/>
    <col min="1795" max="2048" width="8.88671875" style="23"/>
    <col min="2049" max="2049" width="60.77734375" style="23" customWidth="1"/>
    <col min="2050" max="2050" width="60.6640625" style="23" customWidth="1"/>
    <col min="2051" max="2304" width="8.88671875" style="23"/>
    <col min="2305" max="2305" width="60.77734375" style="23" customWidth="1"/>
    <col min="2306" max="2306" width="60.6640625" style="23" customWidth="1"/>
    <col min="2307" max="2560" width="8.88671875" style="23"/>
    <col min="2561" max="2561" width="60.77734375" style="23" customWidth="1"/>
    <col min="2562" max="2562" width="60.6640625" style="23" customWidth="1"/>
    <col min="2563" max="2816" width="8.88671875" style="23"/>
    <col min="2817" max="2817" width="60.77734375" style="23" customWidth="1"/>
    <col min="2818" max="2818" width="60.6640625" style="23" customWidth="1"/>
    <col min="2819" max="3072" width="8.88671875" style="23"/>
    <col min="3073" max="3073" width="60.77734375" style="23" customWidth="1"/>
    <col min="3074" max="3074" width="60.6640625" style="23" customWidth="1"/>
    <col min="3075" max="3328" width="8.88671875" style="23"/>
    <col min="3329" max="3329" width="60.77734375" style="23" customWidth="1"/>
    <col min="3330" max="3330" width="60.6640625" style="23" customWidth="1"/>
    <col min="3331" max="3584" width="8.88671875" style="23"/>
    <col min="3585" max="3585" width="60.77734375" style="23" customWidth="1"/>
    <col min="3586" max="3586" width="60.6640625" style="23" customWidth="1"/>
    <col min="3587" max="3840" width="8.88671875" style="23"/>
    <col min="3841" max="3841" width="60.77734375" style="23" customWidth="1"/>
    <col min="3842" max="3842" width="60.6640625" style="23" customWidth="1"/>
    <col min="3843" max="4096" width="8.88671875" style="23"/>
    <col min="4097" max="4097" width="60.77734375" style="23" customWidth="1"/>
    <col min="4098" max="4098" width="60.6640625" style="23" customWidth="1"/>
    <col min="4099" max="4352" width="8.88671875" style="23"/>
    <col min="4353" max="4353" width="60.77734375" style="23" customWidth="1"/>
    <col min="4354" max="4354" width="60.6640625" style="23" customWidth="1"/>
    <col min="4355" max="4608" width="8.88671875" style="23"/>
    <col min="4609" max="4609" width="60.77734375" style="23" customWidth="1"/>
    <col min="4610" max="4610" width="60.6640625" style="23" customWidth="1"/>
    <col min="4611" max="4864" width="8.88671875" style="23"/>
    <col min="4865" max="4865" width="60.77734375" style="23" customWidth="1"/>
    <col min="4866" max="4866" width="60.6640625" style="23" customWidth="1"/>
    <col min="4867" max="5120" width="8.88671875" style="23"/>
    <col min="5121" max="5121" width="60.77734375" style="23" customWidth="1"/>
    <col min="5122" max="5122" width="60.6640625" style="23" customWidth="1"/>
    <col min="5123" max="5376" width="8.88671875" style="23"/>
    <col min="5377" max="5377" width="60.77734375" style="23" customWidth="1"/>
    <col min="5378" max="5378" width="60.6640625" style="23" customWidth="1"/>
    <col min="5379" max="5632" width="8.88671875" style="23"/>
    <col min="5633" max="5633" width="60.77734375" style="23" customWidth="1"/>
    <col min="5634" max="5634" width="60.6640625" style="23" customWidth="1"/>
    <col min="5635" max="5888" width="8.88671875" style="23"/>
    <col min="5889" max="5889" width="60.77734375" style="23" customWidth="1"/>
    <col min="5890" max="5890" width="60.6640625" style="23" customWidth="1"/>
    <col min="5891" max="6144" width="8.88671875" style="23"/>
    <col min="6145" max="6145" width="60.77734375" style="23" customWidth="1"/>
    <col min="6146" max="6146" width="60.6640625" style="23" customWidth="1"/>
    <col min="6147" max="6400" width="8.88671875" style="23"/>
    <col min="6401" max="6401" width="60.77734375" style="23" customWidth="1"/>
    <col min="6402" max="6402" width="60.6640625" style="23" customWidth="1"/>
    <col min="6403" max="6656" width="8.88671875" style="23"/>
    <col min="6657" max="6657" width="60.77734375" style="23" customWidth="1"/>
    <col min="6658" max="6658" width="60.6640625" style="23" customWidth="1"/>
    <col min="6659" max="6912" width="8.88671875" style="23"/>
    <col min="6913" max="6913" width="60.77734375" style="23" customWidth="1"/>
    <col min="6914" max="6914" width="60.6640625" style="23" customWidth="1"/>
    <col min="6915" max="7168" width="8.88671875" style="23"/>
    <col min="7169" max="7169" width="60.77734375" style="23" customWidth="1"/>
    <col min="7170" max="7170" width="60.6640625" style="23" customWidth="1"/>
    <col min="7171" max="7424" width="8.88671875" style="23"/>
    <col min="7425" max="7425" width="60.77734375" style="23" customWidth="1"/>
    <col min="7426" max="7426" width="60.6640625" style="23" customWidth="1"/>
    <col min="7427" max="7680" width="8.88671875" style="23"/>
    <col min="7681" max="7681" width="60.77734375" style="23" customWidth="1"/>
    <col min="7682" max="7682" width="60.6640625" style="23" customWidth="1"/>
    <col min="7683" max="7936" width="8.88671875" style="23"/>
    <col min="7937" max="7937" width="60.77734375" style="23" customWidth="1"/>
    <col min="7938" max="7938" width="60.6640625" style="23" customWidth="1"/>
    <col min="7939" max="8192" width="8.88671875" style="23"/>
    <col min="8193" max="8193" width="60.77734375" style="23" customWidth="1"/>
    <col min="8194" max="8194" width="60.6640625" style="23" customWidth="1"/>
    <col min="8195" max="8448" width="8.88671875" style="23"/>
    <col min="8449" max="8449" width="60.77734375" style="23" customWidth="1"/>
    <col min="8450" max="8450" width="60.6640625" style="23" customWidth="1"/>
    <col min="8451" max="8704" width="8.88671875" style="23"/>
    <col min="8705" max="8705" width="60.77734375" style="23" customWidth="1"/>
    <col min="8706" max="8706" width="60.6640625" style="23" customWidth="1"/>
    <col min="8707" max="8960" width="8.88671875" style="23"/>
    <col min="8961" max="8961" width="60.77734375" style="23" customWidth="1"/>
    <col min="8962" max="8962" width="60.6640625" style="23" customWidth="1"/>
    <col min="8963" max="9216" width="8.88671875" style="23"/>
    <col min="9217" max="9217" width="60.77734375" style="23" customWidth="1"/>
    <col min="9218" max="9218" width="60.6640625" style="23" customWidth="1"/>
    <col min="9219" max="9472" width="8.88671875" style="23"/>
    <col min="9473" max="9473" width="60.77734375" style="23" customWidth="1"/>
    <col min="9474" max="9474" width="60.6640625" style="23" customWidth="1"/>
    <col min="9475" max="9728" width="8.88671875" style="23"/>
    <col min="9729" max="9729" width="60.77734375" style="23" customWidth="1"/>
    <col min="9730" max="9730" width="60.6640625" style="23" customWidth="1"/>
    <col min="9731" max="9984" width="8.88671875" style="23"/>
    <col min="9985" max="9985" width="60.77734375" style="23" customWidth="1"/>
    <col min="9986" max="9986" width="60.6640625" style="23" customWidth="1"/>
    <col min="9987" max="10240" width="8.88671875" style="23"/>
    <col min="10241" max="10241" width="60.77734375" style="23" customWidth="1"/>
    <col min="10242" max="10242" width="60.6640625" style="23" customWidth="1"/>
    <col min="10243" max="10496" width="8.88671875" style="23"/>
    <col min="10497" max="10497" width="60.77734375" style="23" customWidth="1"/>
    <col min="10498" max="10498" width="60.6640625" style="23" customWidth="1"/>
    <col min="10499" max="10752" width="8.88671875" style="23"/>
    <col min="10753" max="10753" width="60.77734375" style="23" customWidth="1"/>
    <col min="10754" max="10754" width="60.6640625" style="23" customWidth="1"/>
    <col min="10755" max="11008" width="8.88671875" style="23"/>
    <col min="11009" max="11009" width="60.77734375" style="23" customWidth="1"/>
    <col min="11010" max="11010" width="60.6640625" style="23" customWidth="1"/>
    <col min="11011" max="11264" width="8.88671875" style="23"/>
    <col min="11265" max="11265" width="60.77734375" style="23" customWidth="1"/>
    <col min="11266" max="11266" width="60.6640625" style="23" customWidth="1"/>
    <col min="11267" max="11520" width="8.88671875" style="23"/>
    <col min="11521" max="11521" width="60.77734375" style="23" customWidth="1"/>
    <col min="11522" max="11522" width="60.6640625" style="23" customWidth="1"/>
    <col min="11523" max="11776" width="8.88671875" style="23"/>
    <col min="11777" max="11777" width="60.77734375" style="23" customWidth="1"/>
    <col min="11778" max="11778" width="60.6640625" style="23" customWidth="1"/>
    <col min="11779" max="12032" width="8.88671875" style="23"/>
    <col min="12033" max="12033" width="60.77734375" style="23" customWidth="1"/>
    <col min="12034" max="12034" width="60.6640625" style="23" customWidth="1"/>
    <col min="12035" max="12288" width="8.88671875" style="23"/>
    <col min="12289" max="12289" width="60.77734375" style="23" customWidth="1"/>
    <col min="12290" max="12290" width="60.6640625" style="23" customWidth="1"/>
    <col min="12291" max="12544" width="8.88671875" style="23"/>
    <col min="12545" max="12545" width="60.77734375" style="23" customWidth="1"/>
    <col min="12546" max="12546" width="60.6640625" style="23" customWidth="1"/>
    <col min="12547" max="12800" width="8.88671875" style="23"/>
    <col min="12801" max="12801" width="60.77734375" style="23" customWidth="1"/>
    <col min="12802" max="12802" width="60.6640625" style="23" customWidth="1"/>
    <col min="12803" max="13056" width="8.88671875" style="23"/>
    <col min="13057" max="13057" width="60.77734375" style="23" customWidth="1"/>
    <col min="13058" max="13058" width="60.6640625" style="23" customWidth="1"/>
    <col min="13059" max="13312" width="8.88671875" style="23"/>
    <col min="13313" max="13313" width="60.77734375" style="23" customWidth="1"/>
    <col min="13314" max="13314" width="60.6640625" style="23" customWidth="1"/>
    <col min="13315" max="13568" width="8.88671875" style="23"/>
    <col min="13569" max="13569" width="60.77734375" style="23" customWidth="1"/>
    <col min="13570" max="13570" width="60.6640625" style="23" customWidth="1"/>
    <col min="13571" max="13824" width="8.88671875" style="23"/>
    <col min="13825" max="13825" width="60.77734375" style="23" customWidth="1"/>
    <col min="13826" max="13826" width="60.6640625" style="23" customWidth="1"/>
    <col min="13827" max="14080" width="8.88671875" style="23"/>
    <col min="14081" max="14081" width="60.77734375" style="23" customWidth="1"/>
    <col min="14082" max="14082" width="60.6640625" style="23" customWidth="1"/>
    <col min="14083" max="14336" width="8.88671875" style="23"/>
    <col min="14337" max="14337" width="60.77734375" style="23" customWidth="1"/>
    <col min="14338" max="14338" width="60.6640625" style="23" customWidth="1"/>
    <col min="14339" max="14592" width="8.88671875" style="23"/>
    <col min="14593" max="14593" width="60.77734375" style="23" customWidth="1"/>
    <col min="14594" max="14594" width="60.6640625" style="23" customWidth="1"/>
    <col min="14595" max="14848" width="8.88671875" style="23"/>
    <col min="14849" max="14849" width="60.77734375" style="23" customWidth="1"/>
    <col min="14850" max="14850" width="60.6640625" style="23" customWidth="1"/>
    <col min="14851" max="15104" width="8.88671875" style="23"/>
    <col min="15105" max="15105" width="60.77734375" style="23" customWidth="1"/>
    <col min="15106" max="15106" width="60.6640625" style="23" customWidth="1"/>
    <col min="15107" max="15360" width="8.88671875" style="23"/>
    <col min="15361" max="15361" width="60.77734375" style="23" customWidth="1"/>
    <col min="15362" max="15362" width="60.6640625" style="23" customWidth="1"/>
    <col min="15363" max="15616" width="8.88671875" style="23"/>
    <col min="15617" max="15617" width="60.77734375" style="23" customWidth="1"/>
    <col min="15618" max="15618" width="60.6640625" style="23" customWidth="1"/>
    <col min="15619" max="15872" width="8.88671875" style="23"/>
    <col min="15873" max="15873" width="60.77734375" style="23" customWidth="1"/>
    <col min="15874" max="15874" width="60.6640625" style="23" customWidth="1"/>
    <col min="15875" max="16128" width="8.88671875" style="23"/>
    <col min="16129" max="16129" width="60.77734375" style="23" customWidth="1"/>
    <col min="16130" max="16130" width="60.6640625" style="23" customWidth="1"/>
    <col min="16131" max="16384" width="8.88671875" style="23"/>
  </cols>
  <sheetData>
    <row r="1" spans="1:12" ht="20.100000000000001" customHeight="1">
      <c r="A1" s="22" t="s">
        <v>479</v>
      </c>
    </row>
    <row r="2" spans="1:12" ht="10.5" customHeight="1">
      <c r="A2" s="22"/>
    </row>
    <row r="3" spans="1:12" ht="30" customHeight="1">
      <c r="A3" s="1695" t="s">
        <v>17154</v>
      </c>
      <c r="B3" s="1695"/>
    </row>
    <row r="4" spans="1:12" ht="20.25" customHeight="1"/>
    <row r="5" spans="1:12" s="22" customFormat="1" ht="14.25">
      <c r="A5" s="22" t="s">
        <v>480</v>
      </c>
    </row>
    <row r="6" spans="1:12" ht="9.75" customHeight="1">
      <c r="A6" s="43"/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</row>
    <row r="7" spans="1:12">
      <c r="A7" s="24" t="s">
        <v>481</v>
      </c>
    </row>
    <row r="8" spans="1:12" ht="15" customHeight="1">
      <c r="A8" s="55" t="s">
        <v>482</v>
      </c>
      <c r="B8" s="55"/>
    </row>
    <row r="9" spans="1:12" ht="15" customHeight="1">
      <c r="A9" s="55" t="s">
        <v>483</v>
      </c>
      <c r="B9" s="55"/>
    </row>
    <row r="10" spans="1:12" ht="15" customHeight="1">
      <c r="A10" s="55" t="s">
        <v>484</v>
      </c>
      <c r="B10" s="55"/>
    </row>
    <row r="11" spans="1:12" ht="6" customHeight="1"/>
    <row r="12" spans="1:12">
      <c r="A12" s="24" t="s">
        <v>485</v>
      </c>
    </row>
    <row r="13" spans="1:12" ht="15" customHeight="1">
      <c r="A13" s="55" t="s">
        <v>486</v>
      </c>
      <c r="B13" s="55"/>
    </row>
    <row r="14" spans="1:12" ht="15" customHeight="1">
      <c r="A14" s="55" t="s">
        <v>487</v>
      </c>
      <c r="B14" s="55"/>
    </row>
    <row r="15" spans="1:12" ht="15" customHeight="1">
      <c r="A15" s="55" t="s">
        <v>488</v>
      </c>
      <c r="B15" s="55"/>
    </row>
    <row r="16" spans="1:12" ht="20.25" customHeight="1"/>
    <row r="17" spans="1:2" s="22" customFormat="1" ht="15" customHeight="1">
      <c r="A17" s="22" t="s">
        <v>489</v>
      </c>
    </row>
    <row r="18" spans="1:2" ht="9.9499999999999993" customHeight="1"/>
    <row r="19" spans="1:2" ht="15" customHeight="1">
      <c r="A19" s="24" t="s">
        <v>490</v>
      </c>
    </row>
    <row r="20" spans="1:2" ht="57" customHeight="1">
      <c r="A20" s="55" t="s">
        <v>2078</v>
      </c>
      <c r="B20" s="55"/>
    </row>
    <row r="21" spans="1:2" ht="9.9499999999999993" customHeight="1">
      <c r="A21" s="25"/>
      <c r="B21" s="25"/>
    </row>
    <row r="22" spans="1:2" ht="15" customHeight="1">
      <c r="A22" s="55" t="s">
        <v>491</v>
      </c>
      <c r="B22" s="55"/>
    </row>
    <row r="23" spans="1:2" ht="20.25" customHeight="1">
      <c r="A23" s="55" t="s">
        <v>492</v>
      </c>
      <c r="B23" s="55"/>
    </row>
    <row r="24" spans="1:2" ht="9.9499999999999993" customHeight="1">
      <c r="A24" s="25"/>
      <c r="B24" s="25"/>
    </row>
    <row r="25" spans="1:2" ht="15" customHeight="1">
      <c r="A25" s="55" t="s">
        <v>493</v>
      </c>
      <c r="B25" s="55"/>
    </row>
    <row r="26" spans="1:2" ht="20.25" customHeight="1">
      <c r="A26" s="55" t="s">
        <v>494</v>
      </c>
      <c r="B26" s="55"/>
    </row>
    <row r="27" spans="1:2" s="22" customFormat="1" ht="20.25" customHeight="1">
      <c r="A27" s="55" t="s">
        <v>495</v>
      </c>
      <c r="B27" s="55"/>
    </row>
    <row r="28" spans="1:2" s="26" customFormat="1" ht="30" customHeight="1">
      <c r="A28" s="1696" t="s">
        <v>2076</v>
      </c>
      <c r="B28" s="1696"/>
    </row>
    <row r="29" spans="1:2" ht="20.25" customHeight="1">
      <c r="A29" s="55"/>
      <c r="B29" s="55"/>
    </row>
    <row r="30" spans="1:2" s="22" customFormat="1" ht="14.25">
      <c r="A30" s="22" t="s">
        <v>496</v>
      </c>
    </row>
    <row r="31" spans="1:2" ht="9.75" customHeight="1"/>
    <row r="32" spans="1:2" ht="20.25" customHeight="1">
      <c r="A32" s="55" t="s">
        <v>2081</v>
      </c>
      <c r="B32" s="55"/>
    </row>
    <row r="33" spans="1:2" ht="20.25" customHeight="1">
      <c r="A33" s="55" t="s">
        <v>2082</v>
      </c>
      <c r="B33" s="55"/>
    </row>
    <row r="34" spans="1:2" ht="30" customHeight="1">
      <c r="A34" s="55" t="s">
        <v>2077</v>
      </c>
      <c r="B34" s="55"/>
    </row>
    <row r="35" spans="1:2" ht="20.25" customHeight="1">
      <c r="A35" s="55" t="s">
        <v>497</v>
      </c>
      <c r="B35" s="55"/>
    </row>
    <row r="36" spans="1:2" s="22" customFormat="1" ht="14.25">
      <c r="A36" s="24"/>
      <c r="B36" s="24"/>
    </row>
    <row r="37" spans="1:2" s="27" customFormat="1" ht="30" customHeight="1">
      <c r="A37" s="1695"/>
      <c r="B37" s="1695"/>
    </row>
  </sheetData>
  <mergeCells count="20">
    <mergeCell ref="A35:B35"/>
    <mergeCell ref="A37:B37"/>
    <mergeCell ref="A27:B27"/>
    <mergeCell ref="A28:B28"/>
    <mergeCell ref="A29:B29"/>
    <mergeCell ref="A32:B32"/>
    <mergeCell ref="A33:B33"/>
    <mergeCell ref="A34:B34"/>
    <mergeCell ref="A26:B26"/>
    <mergeCell ref="A3:B3"/>
    <mergeCell ref="A8:B8"/>
    <mergeCell ref="A9:B9"/>
    <mergeCell ref="A10:B10"/>
    <mergeCell ref="A13:B13"/>
    <mergeCell ref="A14:B14"/>
    <mergeCell ref="A15:B15"/>
    <mergeCell ref="A20:B20"/>
    <mergeCell ref="A22:B22"/>
    <mergeCell ref="A23:B23"/>
    <mergeCell ref="A25:B25"/>
  </mergeCells>
  <phoneticPr fontId="2" type="noConversion"/>
  <pageMargins left="0.74803149606299213" right="0.74803149606299213" top="1.1811023622047245" bottom="0.78740157480314965" header="0.70866141732283472" footer="0.51181102362204722"/>
  <pageSetup paperSize="9" scale="93" orientation="landscape" r:id="rId1"/>
  <headerFooter alignWithMargins="0">
    <oddHeader>&amp;C&amp;"돋움,굵게"&amp;14제1장 일반개요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 tint="-0.14999847407452621"/>
  </sheetPr>
  <dimension ref="A1:AV114"/>
  <sheetViews>
    <sheetView view="pageBreakPreview" topLeftCell="B1" zoomScale="85" zoomScaleNormal="100" zoomScaleSheetLayoutView="85" workbookViewId="0">
      <pane ySplit="6" topLeftCell="A7" activePane="bottomLeft" state="frozen"/>
      <selection activeCell="A17" sqref="A17:L17"/>
      <selection pane="bottomLeft" activeCell="H35" sqref="H35"/>
    </sheetView>
  </sheetViews>
  <sheetFormatPr defaultColWidth="8.88671875" defaultRowHeight="11.25"/>
  <cols>
    <col min="1" max="1" width="0" style="296" hidden="1" customWidth="1"/>
    <col min="2" max="2" width="4.21875" style="296" customWidth="1"/>
    <col min="3" max="3" width="5.77734375" style="296" customWidth="1"/>
    <col min="4" max="4" width="0" style="296" hidden="1" customWidth="1"/>
    <col min="5" max="5" width="13.21875" style="659" customWidth="1"/>
    <col min="6" max="6" width="7.44140625" style="296" customWidth="1"/>
    <col min="7" max="7" width="13.77734375" style="296" customWidth="1"/>
    <col min="8" max="8" width="6.88671875" style="469" customWidth="1"/>
    <col min="9" max="9" width="6" style="469" customWidth="1"/>
    <col min="10" max="10" width="5.5546875" style="469" customWidth="1"/>
    <col min="11" max="11" width="5.44140625" style="296" bestFit="1" customWidth="1"/>
    <col min="12" max="12" width="10.109375" style="655" customWidth="1"/>
    <col min="13" max="13" width="4.77734375" style="469" customWidth="1"/>
    <col min="14" max="14" width="5" style="469" customWidth="1"/>
    <col min="15" max="15" width="4.77734375" style="469" hidden="1" customWidth="1"/>
    <col min="16" max="16" width="6" style="469" customWidth="1"/>
    <col min="17" max="17" width="9.109375" style="296" customWidth="1"/>
    <col min="18" max="19" width="8.88671875" style="296" hidden="1" customWidth="1"/>
    <col min="20" max="20" width="5.88671875" style="296" customWidth="1"/>
    <col min="21" max="23" width="8.88671875" style="296" hidden="1" customWidth="1"/>
    <col min="24" max="24" width="6.109375" style="469" customWidth="1"/>
    <col min="25" max="47" width="8.88671875" style="296" hidden="1" customWidth="1"/>
    <col min="48" max="48" width="10.5546875" style="296" customWidth="1"/>
    <col min="49" max="16384" width="8.88671875" style="50"/>
  </cols>
  <sheetData>
    <row r="1" spans="1:48" ht="22.9" customHeight="1">
      <c r="B1" s="1790" t="s">
        <v>519</v>
      </c>
      <c r="C1" s="1790"/>
      <c r="D1" s="1790"/>
      <c r="E1" s="1790"/>
      <c r="Q1" s="1791" t="s">
        <v>259</v>
      </c>
      <c r="R1" s="1791"/>
      <c r="S1" s="1791"/>
      <c r="T1" s="1791"/>
      <c r="U1" s="1791"/>
      <c r="V1" s="1791"/>
      <c r="W1" s="1791"/>
      <c r="X1" s="1791"/>
      <c r="Y1" s="1791"/>
      <c r="Z1" s="1791"/>
      <c r="AA1" s="1791"/>
      <c r="AB1" s="1791"/>
      <c r="AC1" s="1791"/>
      <c r="AD1" s="1791"/>
      <c r="AE1" s="1791"/>
      <c r="AF1" s="1791"/>
      <c r="AG1" s="1791"/>
      <c r="AH1" s="1791"/>
      <c r="AI1" s="1791"/>
      <c r="AJ1" s="1791"/>
      <c r="AK1" s="1791"/>
      <c r="AL1" s="1791"/>
      <c r="AM1" s="1791"/>
      <c r="AN1" s="1791"/>
      <c r="AO1" s="1791"/>
      <c r="AP1" s="1791"/>
      <c r="AQ1" s="1791"/>
      <c r="AR1" s="1791"/>
      <c r="AS1" s="1791"/>
      <c r="AT1" s="1791"/>
      <c r="AU1" s="1791"/>
      <c r="AV1" s="1791"/>
    </row>
    <row r="2" spans="1:48" ht="24.95" customHeight="1">
      <c r="A2" s="1795" t="s">
        <v>3</v>
      </c>
      <c r="B2" s="1788" t="s">
        <v>4</v>
      </c>
      <c r="C2" s="1788" t="s">
        <v>363</v>
      </c>
      <c r="D2" s="1788" t="s">
        <v>6</v>
      </c>
      <c r="E2" s="1788" t="s">
        <v>7</v>
      </c>
      <c r="F2" s="1788" t="s">
        <v>366</v>
      </c>
      <c r="G2" s="1788" t="s">
        <v>8</v>
      </c>
      <c r="H2" s="1788" t="s">
        <v>9</v>
      </c>
      <c r="I2" s="1788" t="s">
        <v>1894</v>
      </c>
      <c r="J2" s="1788" t="s">
        <v>11</v>
      </c>
      <c r="K2" s="1788" t="s">
        <v>374</v>
      </c>
      <c r="L2" s="1788"/>
      <c r="M2" s="1788"/>
      <c r="N2" s="1788"/>
      <c r="O2" s="1788" t="s">
        <v>13</v>
      </c>
      <c r="P2" s="1788"/>
      <c r="Q2" s="1788"/>
      <c r="R2" s="1788"/>
      <c r="S2" s="1788" t="s">
        <v>398</v>
      </c>
      <c r="T2" s="1788" t="s">
        <v>15</v>
      </c>
      <c r="U2" s="1792" t="s">
        <v>16</v>
      </c>
      <c r="V2" s="1792"/>
      <c r="W2" s="1792"/>
      <c r="X2" s="1792"/>
      <c r="Y2" s="1788" t="s">
        <v>17</v>
      </c>
      <c r="Z2" s="1788"/>
      <c r="AA2" s="1788" t="s">
        <v>18</v>
      </c>
      <c r="AB2" s="1788"/>
      <c r="AC2" s="1788"/>
      <c r="AD2" s="1788"/>
      <c r="AE2" s="1788"/>
      <c r="AF2" s="1789"/>
      <c r="AG2" s="1788" t="s">
        <v>19</v>
      </c>
      <c r="AH2" s="1789"/>
      <c r="AI2" s="1789"/>
      <c r="AJ2" s="1789"/>
      <c r="AK2" s="1789"/>
      <c r="AL2" s="1789"/>
      <c r="AM2" s="1789"/>
      <c r="AN2" s="1789"/>
      <c r="AO2" s="1789"/>
      <c r="AP2" s="1789"/>
      <c r="AQ2" s="1789"/>
      <c r="AR2" s="1789"/>
      <c r="AS2" s="1789"/>
      <c r="AT2" s="1789"/>
      <c r="AU2" s="1789"/>
      <c r="AV2" s="1788" t="s">
        <v>20</v>
      </c>
    </row>
    <row r="3" spans="1:48" ht="15" customHeight="1">
      <c r="A3" s="1795"/>
      <c r="B3" s="1788"/>
      <c r="C3" s="1788"/>
      <c r="D3" s="1788"/>
      <c r="E3" s="1788"/>
      <c r="F3" s="1788"/>
      <c r="G3" s="1788"/>
      <c r="H3" s="1788"/>
      <c r="I3" s="1788"/>
      <c r="J3" s="1788"/>
      <c r="K3" s="1788" t="s">
        <v>1120</v>
      </c>
      <c r="L3" s="1788" t="s">
        <v>1121</v>
      </c>
      <c r="M3" s="1788" t="s">
        <v>37</v>
      </c>
      <c r="N3" s="1788" t="s">
        <v>42</v>
      </c>
      <c r="O3" s="1788" t="s">
        <v>22</v>
      </c>
      <c r="P3" s="1788" t="s">
        <v>1950</v>
      </c>
      <c r="Q3" s="1788" t="s">
        <v>441</v>
      </c>
      <c r="R3" s="1788" t="s">
        <v>25</v>
      </c>
      <c r="S3" s="1788"/>
      <c r="T3" s="1788"/>
      <c r="U3" s="1793"/>
      <c r="V3" s="1793"/>
      <c r="W3" s="1793"/>
      <c r="X3" s="1793"/>
      <c r="Y3" s="1788" t="s">
        <v>26</v>
      </c>
      <c r="Z3" s="1788" t="s">
        <v>27</v>
      </c>
      <c r="AA3" s="1788" t="s">
        <v>28</v>
      </c>
      <c r="AB3" s="1788"/>
      <c r="AC3" s="1788" t="s">
        <v>29</v>
      </c>
      <c r="AD3" s="1789"/>
      <c r="AE3" s="1789"/>
      <c r="AF3" s="1789" t="s">
        <v>30</v>
      </c>
      <c r="AG3" s="1788" t="s">
        <v>31</v>
      </c>
      <c r="AH3" s="1789"/>
      <c r="AI3" s="1789"/>
      <c r="AJ3" s="1789"/>
      <c r="AK3" s="1789"/>
      <c r="AL3" s="1788" t="s">
        <v>32</v>
      </c>
      <c r="AM3" s="1789"/>
      <c r="AN3" s="1789"/>
      <c r="AO3" s="1789"/>
      <c r="AP3" s="1789"/>
      <c r="AQ3" s="1788" t="s">
        <v>156</v>
      </c>
      <c r="AR3" s="1789"/>
      <c r="AS3" s="1789"/>
      <c r="AT3" s="1789"/>
      <c r="AU3" s="1789"/>
      <c r="AV3" s="1788"/>
    </row>
    <row r="4" spans="1:48" ht="15" customHeight="1">
      <c r="A4" s="1795"/>
      <c r="B4" s="1788"/>
      <c r="C4" s="1788"/>
      <c r="D4" s="1788"/>
      <c r="E4" s="1788"/>
      <c r="F4" s="1788"/>
      <c r="G4" s="1788"/>
      <c r="H4" s="1788"/>
      <c r="I4" s="1788"/>
      <c r="J4" s="1788"/>
      <c r="K4" s="1788"/>
      <c r="L4" s="1788"/>
      <c r="M4" s="1788"/>
      <c r="N4" s="1788"/>
      <c r="O4" s="1788"/>
      <c r="P4" s="1788"/>
      <c r="Q4" s="1788"/>
      <c r="R4" s="1788"/>
      <c r="S4" s="1788"/>
      <c r="T4" s="1788"/>
      <c r="U4" s="1794"/>
      <c r="V4" s="1794"/>
      <c r="W4" s="1794"/>
      <c r="X4" s="1794"/>
      <c r="Y4" s="1788"/>
      <c r="Z4" s="1788"/>
      <c r="AA4" s="533" t="s">
        <v>38</v>
      </c>
      <c r="AB4" s="533" t="s">
        <v>39</v>
      </c>
      <c r="AC4" s="533" t="s">
        <v>38</v>
      </c>
      <c r="AD4" s="533" t="s">
        <v>40</v>
      </c>
      <c r="AE4" s="533" t="s">
        <v>39</v>
      </c>
      <c r="AF4" s="1789"/>
      <c r="AG4" s="566" t="s">
        <v>1122</v>
      </c>
      <c r="AH4" s="533" t="s">
        <v>1123</v>
      </c>
      <c r="AI4" s="533" t="s">
        <v>1124</v>
      </c>
      <c r="AJ4" s="533" t="s">
        <v>1125</v>
      </c>
      <c r="AK4" s="533" t="s">
        <v>1126</v>
      </c>
      <c r="AL4" s="533" t="s">
        <v>1127</v>
      </c>
      <c r="AM4" s="533" t="s">
        <v>1128</v>
      </c>
      <c r="AN4" s="533" t="s">
        <v>1129</v>
      </c>
      <c r="AO4" s="533" t="s">
        <v>1125</v>
      </c>
      <c r="AP4" s="533" t="s">
        <v>1126</v>
      </c>
      <c r="AQ4" s="533" t="s">
        <v>1127</v>
      </c>
      <c r="AR4" s="533" t="s">
        <v>1128</v>
      </c>
      <c r="AS4" s="533" t="s">
        <v>1129</v>
      </c>
      <c r="AT4" s="533" t="s">
        <v>1125</v>
      </c>
      <c r="AU4" s="533" t="s">
        <v>1126</v>
      </c>
      <c r="AV4" s="1788"/>
    </row>
    <row r="5" spans="1:48" s="1319" customFormat="1" ht="15" customHeight="1">
      <c r="A5" s="1537"/>
      <c r="B5" s="1534"/>
      <c r="C5" s="1534"/>
      <c r="D5" s="1534"/>
      <c r="E5" s="1534"/>
      <c r="F5" s="1534"/>
      <c r="G5" s="1534"/>
      <c r="H5" s="1534"/>
      <c r="I5" s="1534"/>
      <c r="J5" s="1534"/>
      <c r="K5" s="1534"/>
      <c r="L5" s="1534"/>
      <c r="M5" s="1534"/>
      <c r="N5" s="1534"/>
      <c r="O5" s="1534"/>
      <c r="P5" s="1534"/>
      <c r="Q5" s="1534"/>
      <c r="R5" s="1534"/>
      <c r="S5" s="1534"/>
      <c r="T5" s="1534"/>
      <c r="U5" s="1536"/>
      <c r="V5" s="1536"/>
      <c r="W5" s="1536"/>
      <c r="X5" s="1536"/>
      <c r="Y5" s="1534"/>
      <c r="Z5" s="1534"/>
      <c r="AA5" s="1534"/>
      <c r="AB5" s="1534"/>
      <c r="AC5" s="1534"/>
      <c r="AD5" s="1534"/>
      <c r="AE5" s="1534"/>
      <c r="AF5" s="1535"/>
      <c r="AG5" s="1535"/>
      <c r="AH5" s="1534"/>
      <c r="AI5" s="1534"/>
      <c r="AJ5" s="1534"/>
      <c r="AK5" s="1534"/>
      <c r="AL5" s="1534"/>
      <c r="AM5" s="1534"/>
      <c r="AN5" s="1534"/>
      <c r="AO5" s="1534"/>
      <c r="AP5" s="1534"/>
      <c r="AQ5" s="1534"/>
      <c r="AR5" s="1534"/>
      <c r="AS5" s="1534"/>
      <c r="AT5" s="1534"/>
      <c r="AU5" s="1534"/>
      <c r="AV5" s="1534"/>
    </row>
    <row r="6" spans="1:48" ht="24.95" hidden="1" customHeight="1">
      <c r="A6" s="610"/>
      <c r="B6" s="165" t="s">
        <v>48</v>
      </c>
      <c r="C6" s="165" t="s">
        <v>119</v>
      </c>
      <c r="D6" s="165"/>
      <c r="E6" s="331">
        <f>COUNTA(E7,E11:E12,E13,E14,E15,E16,E18:E34,E36:E39,E41:E46,E47,E49:E56,E58:E67,E69:E78,E80:E88,E89)</f>
        <v>73</v>
      </c>
      <c r="F6" s="165"/>
      <c r="G6" s="165"/>
      <c r="H6" s="160">
        <f>SUM(H7,H11:H12,H13,H14,H15,H16,H18:H34,H36:H39,H41:H46,H47,H49:H56,H58:H67,H69:H78,H80:H88,H89)</f>
        <v>473792.7</v>
      </c>
      <c r="I6" s="160">
        <f>SUM(I7,I11:I12,I13,I14,I15,I16,I18:I34,I36:I39,I41:I46,I47,I49:I56,I58:I67,I69:I78,I80:I88,I89)</f>
        <v>29380.199999999997</v>
      </c>
      <c r="J6" s="160">
        <f>SUM(J7,J11:J12,J13,J14,J15,J16,J18:J34,J36:J39,J41:J46,J47,J49:J56,J58:J67,J69:J78,J80:J88,J89)</f>
        <v>29681.670000000002</v>
      </c>
      <c r="K6" s="160"/>
      <c r="L6" s="160"/>
      <c r="M6" s="160">
        <f>SUM(M7,M11:M12,M13,M14,M15,M16,M18:M34,M36:M39,M41:M46,M47,M49:M56,M58:M67,M69:M78,M80:M88,M89)</f>
        <v>17761.82</v>
      </c>
      <c r="N6" s="160">
        <f>SUM(N7,N11:N12,N13,N14,N15,N16,N18:N34,N36:N39,N41:N46,N47,N49:N56,N58:N67,N69:N78,N80:N88,N89)</f>
        <v>76</v>
      </c>
      <c r="O6" s="160" t="e">
        <f>SUM(O7,O10,O13,O14,O15,O16,O25:O34,O36:O39,#REF!,O47,O49:O56,O58:O66,O69:O77,O80:O86,O89)</f>
        <v>#REF!</v>
      </c>
      <c r="P6" s="160">
        <f>SUM(P8,P11:P12,P13,P14,P15,P16,P18:P34,P36:P39,P41:P46,P47,P49:P56,P58:P67,P69:P78,P80:P88,P89)</f>
        <v>13878</v>
      </c>
      <c r="Q6" s="165"/>
      <c r="R6" s="165"/>
      <c r="S6" s="165"/>
      <c r="T6" s="157"/>
      <c r="U6" s="165"/>
      <c r="V6" s="165"/>
      <c r="W6" s="165"/>
      <c r="X6" s="160"/>
      <c r="Y6" s="157"/>
      <c r="Z6" s="157"/>
      <c r="AA6" s="165"/>
      <c r="AB6" s="165"/>
      <c r="AC6" s="165"/>
      <c r="AD6" s="165"/>
      <c r="AE6" s="165"/>
      <c r="AF6" s="166"/>
      <c r="AG6" s="166"/>
      <c r="AH6" s="165"/>
      <c r="AI6" s="165"/>
      <c r="AJ6" s="165"/>
      <c r="AK6" s="165"/>
      <c r="AL6" s="165"/>
      <c r="AM6" s="165"/>
      <c r="AN6" s="165"/>
      <c r="AO6" s="165"/>
      <c r="AP6" s="165"/>
      <c r="AQ6" s="165"/>
      <c r="AR6" s="165"/>
      <c r="AS6" s="165"/>
      <c r="AT6" s="165"/>
      <c r="AU6" s="165"/>
      <c r="AV6" s="165"/>
    </row>
    <row r="7" spans="1:48" ht="24.95" hidden="1" customHeight="1">
      <c r="A7" s="611" t="s">
        <v>1895</v>
      </c>
      <c r="B7" s="670" t="s">
        <v>1934</v>
      </c>
      <c r="C7" s="1369" t="s">
        <v>55</v>
      </c>
      <c r="D7" s="1369"/>
      <c r="E7" s="331">
        <f>COUNTA(E8:E9)</f>
        <v>2</v>
      </c>
      <c r="F7" s="1369"/>
      <c r="G7" s="1369"/>
      <c r="H7" s="1370">
        <f>SUM(H8:H9)</f>
        <v>3687</v>
      </c>
      <c r="I7" s="1370">
        <f>SUM(I8:I9)</f>
        <v>851</v>
      </c>
      <c r="J7" s="1370">
        <f>SUM(J8:J9)</f>
        <v>851</v>
      </c>
      <c r="K7" s="1370"/>
      <c r="L7" s="1370"/>
      <c r="M7" s="1370">
        <f>SUM(M8:M9)</f>
        <v>276</v>
      </c>
      <c r="N7" s="1370">
        <f>SUM(N8:N9)</f>
        <v>2</v>
      </c>
      <c r="O7" s="1370"/>
      <c r="P7" s="1370"/>
      <c r="Q7" s="709"/>
      <c r="R7" s="709"/>
      <c r="S7" s="709"/>
      <c r="T7" s="1369"/>
      <c r="U7" s="709"/>
      <c r="V7" s="709"/>
      <c r="W7" s="709"/>
      <c r="X7" s="1370"/>
      <c r="Y7" s="1369"/>
      <c r="Z7" s="1369"/>
      <c r="AA7" s="332"/>
      <c r="AB7" s="332"/>
      <c r="AC7" s="332"/>
      <c r="AD7" s="332"/>
      <c r="AE7" s="332"/>
      <c r="AF7" s="332"/>
      <c r="AG7" s="332"/>
      <c r="AH7" s="332"/>
      <c r="AI7" s="332"/>
      <c r="AJ7" s="332"/>
      <c r="AK7" s="332"/>
      <c r="AL7" s="332"/>
      <c r="AM7" s="332"/>
      <c r="AN7" s="332"/>
      <c r="AO7" s="332"/>
      <c r="AP7" s="332"/>
      <c r="AQ7" s="332"/>
      <c r="AR7" s="332"/>
      <c r="AS7" s="332"/>
      <c r="AT7" s="332"/>
      <c r="AU7" s="332"/>
      <c r="AV7" s="332"/>
    </row>
    <row r="8" spans="1:48" s="1319" customFormat="1" ht="24.95" hidden="1" customHeight="1">
      <c r="A8" s="611"/>
      <c r="B8" s="164"/>
      <c r="C8" s="1369" t="s">
        <v>567</v>
      </c>
      <c r="D8" s="1369"/>
      <c r="E8" s="1369" t="s">
        <v>1112</v>
      </c>
      <c r="F8" s="1369" t="s">
        <v>560</v>
      </c>
      <c r="G8" s="1369" t="s">
        <v>541</v>
      </c>
      <c r="H8" s="1370">
        <v>3471</v>
      </c>
      <c r="I8" s="1370">
        <v>635</v>
      </c>
      <c r="J8" s="1370">
        <v>635</v>
      </c>
      <c r="K8" s="332" t="s">
        <v>1113</v>
      </c>
      <c r="L8" s="1369" t="s">
        <v>1949</v>
      </c>
      <c r="M8" s="1370">
        <v>132</v>
      </c>
      <c r="N8" s="1370">
        <v>1</v>
      </c>
      <c r="O8" s="1370">
        <v>369</v>
      </c>
      <c r="P8" s="1370">
        <v>369</v>
      </c>
      <c r="Q8" s="332" t="s">
        <v>465</v>
      </c>
      <c r="R8" s="332" t="s">
        <v>1114</v>
      </c>
      <c r="S8" s="332"/>
      <c r="T8" s="1369">
        <v>2002</v>
      </c>
      <c r="U8" s="332"/>
      <c r="V8" s="332">
        <v>350</v>
      </c>
      <c r="W8" s="332"/>
      <c r="X8" s="1370">
        <v>350</v>
      </c>
      <c r="Y8" s="1369"/>
      <c r="Z8" s="1369"/>
      <c r="AA8" s="332"/>
      <c r="AB8" s="332"/>
      <c r="AC8" s="332"/>
      <c r="AD8" s="332"/>
      <c r="AE8" s="332"/>
      <c r="AF8" s="332"/>
      <c r="AG8" s="332"/>
      <c r="AH8" s="332"/>
      <c r="AI8" s="332"/>
      <c r="AJ8" s="332"/>
      <c r="AK8" s="332"/>
      <c r="AL8" s="332"/>
      <c r="AM8" s="332"/>
      <c r="AN8" s="332"/>
      <c r="AO8" s="332"/>
      <c r="AP8" s="332"/>
      <c r="AQ8" s="332"/>
      <c r="AR8" s="332"/>
      <c r="AS8" s="332"/>
      <c r="AT8" s="332"/>
      <c r="AU8" s="332"/>
      <c r="AV8" s="332"/>
    </row>
    <row r="9" spans="1:48" s="1319" customFormat="1" ht="24.95" hidden="1" customHeight="1">
      <c r="A9" s="611"/>
      <c r="B9" s="488"/>
      <c r="C9" s="1369" t="s">
        <v>724</v>
      </c>
      <c r="D9" s="1369"/>
      <c r="E9" s="1369" t="s">
        <v>16066</v>
      </c>
      <c r="F9" s="1369" t="s">
        <v>16060</v>
      </c>
      <c r="G9" s="1369" t="s">
        <v>16067</v>
      </c>
      <c r="H9" s="1370">
        <v>216</v>
      </c>
      <c r="I9" s="1370">
        <v>216</v>
      </c>
      <c r="J9" s="1370">
        <v>216</v>
      </c>
      <c r="K9" s="332" t="s">
        <v>1116</v>
      </c>
      <c r="L9" s="1369" t="s">
        <v>16068</v>
      </c>
      <c r="M9" s="1370">
        <v>144</v>
      </c>
      <c r="N9" s="1370">
        <v>1</v>
      </c>
      <c r="O9" s="1370"/>
      <c r="P9" s="1370"/>
      <c r="Q9" s="332"/>
      <c r="R9" s="332"/>
      <c r="S9" s="332"/>
      <c r="T9" s="1369">
        <v>2020</v>
      </c>
      <c r="U9" s="332"/>
      <c r="V9" s="332"/>
      <c r="W9" s="332"/>
      <c r="X9" s="1370">
        <v>323</v>
      </c>
      <c r="Y9" s="1369"/>
      <c r="Z9" s="1369"/>
      <c r="AA9" s="332"/>
      <c r="AB9" s="332"/>
      <c r="AC9" s="332"/>
      <c r="AD9" s="332"/>
      <c r="AE9" s="332"/>
      <c r="AF9" s="332"/>
      <c r="AG9" s="332"/>
      <c r="AH9" s="332"/>
      <c r="AI9" s="332"/>
      <c r="AJ9" s="332"/>
      <c r="AK9" s="332"/>
      <c r="AL9" s="332"/>
      <c r="AM9" s="332"/>
      <c r="AN9" s="332"/>
      <c r="AO9" s="332"/>
      <c r="AP9" s="332"/>
      <c r="AQ9" s="332"/>
      <c r="AR9" s="332"/>
      <c r="AS9" s="332"/>
      <c r="AT9" s="332"/>
      <c r="AU9" s="332"/>
      <c r="AV9" s="332" t="s">
        <v>2025</v>
      </c>
    </row>
    <row r="10" spans="1:48" ht="24.95" hidden="1" customHeight="1">
      <c r="A10" s="611"/>
      <c r="B10" s="198" t="s">
        <v>2545</v>
      </c>
      <c r="C10" s="157" t="s">
        <v>2546</v>
      </c>
      <c r="D10" s="157"/>
      <c r="E10" s="331">
        <f>COUNTA(E11:E12)</f>
        <v>2</v>
      </c>
      <c r="F10" s="157"/>
      <c r="G10" s="157"/>
      <c r="H10" s="160">
        <f>SUM(H11:H12)</f>
        <v>8073</v>
      </c>
      <c r="I10" s="160">
        <f>SUM(I11:I12)</f>
        <v>805</v>
      </c>
      <c r="J10" s="160">
        <f>SUM(J11:J12)</f>
        <v>728</v>
      </c>
      <c r="K10" s="160"/>
      <c r="L10" s="160"/>
      <c r="M10" s="160">
        <f>SUM(M11:M12)</f>
        <v>905</v>
      </c>
      <c r="N10" s="160">
        <f>SUM(N11:N12)</f>
        <v>5</v>
      </c>
      <c r="O10" s="160"/>
      <c r="P10" s="160"/>
      <c r="Q10" s="165"/>
      <c r="R10" s="165"/>
      <c r="S10" s="165"/>
      <c r="T10" s="157"/>
      <c r="U10" s="165"/>
      <c r="V10" s="165"/>
      <c r="W10" s="165"/>
      <c r="X10" s="160"/>
      <c r="Y10" s="157"/>
      <c r="Z10" s="157"/>
      <c r="AA10" s="332"/>
      <c r="AB10" s="332"/>
      <c r="AC10" s="332"/>
      <c r="AD10" s="332"/>
      <c r="AE10" s="332"/>
      <c r="AF10" s="332"/>
      <c r="AG10" s="332"/>
      <c r="AH10" s="332"/>
      <c r="AI10" s="332"/>
      <c r="AJ10" s="332"/>
      <c r="AK10" s="332"/>
      <c r="AL10" s="332"/>
      <c r="AM10" s="332"/>
      <c r="AN10" s="332"/>
      <c r="AO10" s="332"/>
      <c r="AP10" s="332"/>
      <c r="AQ10" s="332"/>
      <c r="AR10" s="332"/>
      <c r="AS10" s="332"/>
      <c r="AT10" s="332"/>
      <c r="AU10" s="332"/>
      <c r="AV10" s="332"/>
    </row>
    <row r="11" spans="1:48" ht="24.95" hidden="1" customHeight="1">
      <c r="A11" s="611"/>
      <c r="B11" s="621"/>
      <c r="C11" s="157" t="s">
        <v>12740</v>
      </c>
      <c r="D11" s="157"/>
      <c r="E11" s="157" t="s">
        <v>12741</v>
      </c>
      <c r="F11" s="157" t="s">
        <v>2101</v>
      </c>
      <c r="G11" s="157" t="s">
        <v>1787</v>
      </c>
      <c r="H11" s="160">
        <v>1885</v>
      </c>
      <c r="I11" s="160">
        <v>805</v>
      </c>
      <c r="J11" s="160">
        <v>728</v>
      </c>
      <c r="K11" s="165" t="s">
        <v>12742</v>
      </c>
      <c r="L11" s="157">
        <v>28600</v>
      </c>
      <c r="M11" s="160">
        <v>728</v>
      </c>
      <c r="N11" s="160">
        <v>4</v>
      </c>
      <c r="O11" s="160"/>
      <c r="P11" s="160">
        <v>170</v>
      </c>
      <c r="Q11" s="165" t="s">
        <v>12743</v>
      </c>
      <c r="R11" s="165"/>
      <c r="S11" s="165"/>
      <c r="T11" s="157">
        <v>2018</v>
      </c>
      <c r="U11" s="165"/>
      <c r="V11" s="165"/>
      <c r="W11" s="165"/>
      <c r="X11" s="160">
        <v>1200</v>
      </c>
      <c r="Y11" s="157"/>
      <c r="Z11" s="157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480"/>
    </row>
    <row r="12" spans="1:48" ht="24.95" hidden="1" customHeight="1">
      <c r="A12" s="611"/>
      <c r="B12" s="488"/>
      <c r="C12" s="157" t="s">
        <v>2547</v>
      </c>
      <c r="D12" s="157"/>
      <c r="E12" s="157" t="s">
        <v>2548</v>
      </c>
      <c r="F12" s="157" t="s">
        <v>2549</v>
      </c>
      <c r="G12" s="157" t="s">
        <v>2550</v>
      </c>
      <c r="H12" s="160">
        <v>6188</v>
      </c>
      <c r="I12" s="160"/>
      <c r="J12" s="160"/>
      <c r="K12" s="332" t="s">
        <v>2551</v>
      </c>
      <c r="L12" s="157" t="s">
        <v>2552</v>
      </c>
      <c r="M12" s="160">
        <v>177</v>
      </c>
      <c r="N12" s="160">
        <v>1</v>
      </c>
      <c r="O12" s="160"/>
      <c r="P12" s="160"/>
      <c r="Q12" s="332"/>
      <c r="R12" s="332"/>
      <c r="S12" s="332"/>
      <c r="T12" s="157">
        <v>2014</v>
      </c>
      <c r="U12" s="332"/>
      <c r="V12" s="332"/>
      <c r="W12" s="332"/>
      <c r="X12" s="160">
        <v>53600</v>
      </c>
      <c r="Y12" s="157"/>
      <c r="Z12" s="157"/>
      <c r="AA12" s="332"/>
      <c r="AB12" s="332"/>
      <c r="AC12" s="332"/>
      <c r="AD12" s="332"/>
      <c r="AE12" s="332"/>
      <c r="AF12" s="332"/>
      <c r="AG12" s="332"/>
      <c r="AH12" s="332"/>
      <c r="AI12" s="332"/>
      <c r="AJ12" s="332"/>
      <c r="AK12" s="332"/>
      <c r="AL12" s="332"/>
      <c r="AM12" s="332"/>
      <c r="AN12" s="332"/>
      <c r="AO12" s="332"/>
      <c r="AP12" s="332"/>
      <c r="AQ12" s="332"/>
      <c r="AR12" s="332"/>
      <c r="AS12" s="332"/>
      <c r="AT12" s="332"/>
      <c r="AU12" s="332"/>
      <c r="AV12" s="202"/>
    </row>
    <row r="13" spans="1:48" ht="24.95" hidden="1" customHeight="1">
      <c r="A13" s="611"/>
      <c r="B13" s="157" t="s">
        <v>2553</v>
      </c>
      <c r="C13" s="157" t="s">
        <v>2554</v>
      </c>
      <c r="D13" s="157"/>
      <c r="E13" s="157" t="s">
        <v>2555</v>
      </c>
      <c r="F13" s="157" t="s">
        <v>2556</v>
      </c>
      <c r="G13" s="157" t="s">
        <v>2556</v>
      </c>
      <c r="H13" s="160">
        <v>6188</v>
      </c>
      <c r="I13" s="160"/>
      <c r="J13" s="160"/>
      <c r="K13" s="165" t="s">
        <v>2551</v>
      </c>
      <c r="L13" s="157" t="s">
        <v>2557</v>
      </c>
      <c r="M13" s="160">
        <v>132</v>
      </c>
      <c r="N13" s="160">
        <v>1</v>
      </c>
      <c r="O13" s="160"/>
      <c r="P13" s="160"/>
      <c r="Q13" s="165"/>
      <c r="R13" s="165"/>
      <c r="S13" s="165"/>
      <c r="T13" s="157">
        <v>2009</v>
      </c>
      <c r="U13" s="165"/>
      <c r="V13" s="165"/>
      <c r="W13" s="165"/>
      <c r="X13" s="160">
        <v>236</v>
      </c>
      <c r="Y13" s="157"/>
      <c r="Z13" s="157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480"/>
    </row>
    <row r="14" spans="1:48" ht="24.95" hidden="1" customHeight="1">
      <c r="A14" s="611"/>
      <c r="B14" s="157" t="s">
        <v>10140</v>
      </c>
      <c r="C14" s="157" t="s">
        <v>567</v>
      </c>
      <c r="D14" s="157"/>
      <c r="E14" s="157" t="s">
        <v>10141</v>
      </c>
      <c r="F14" s="157" t="s">
        <v>588</v>
      </c>
      <c r="G14" s="157" t="s">
        <v>589</v>
      </c>
      <c r="H14" s="160"/>
      <c r="I14" s="160">
        <v>234.47</v>
      </c>
      <c r="J14" s="160">
        <v>234.47</v>
      </c>
      <c r="K14" s="165" t="s">
        <v>1113</v>
      </c>
      <c r="L14" s="157" t="s">
        <v>10142</v>
      </c>
      <c r="M14" s="160">
        <v>113</v>
      </c>
      <c r="N14" s="160">
        <v>1</v>
      </c>
      <c r="O14" s="160"/>
      <c r="P14" s="160">
        <v>100</v>
      </c>
      <c r="Q14" s="165" t="s">
        <v>173</v>
      </c>
      <c r="R14" s="165"/>
      <c r="S14" s="165"/>
      <c r="T14" s="157">
        <v>2013</v>
      </c>
      <c r="U14" s="165"/>
      <c r="V14" s="165"/>
      <c r="W14" s="165"/>
      <c r="X14" s="160">
        <v>42</v>
      </c>
      <c r="Y14" s="157"/>
      <c r="Z14" s="157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 t="s">
        <v>10143</v>
      </c>
    </row>
    <row r="15" spans="1:48" ht="24.95" hidden="1" customHeight="1">
      <c r="A15" s="611" t="s">
        <v>145</v>
      </c>
      <c r="B15" s="157" t="s">
        <v>2182</v>
      </c>
      <c r="C15" s="157" t="s">
        <v>593</v>
      </c>
      <c r="D15" s="157" t="s">
        <v>594</v>
      </c>
      <c r="E15" s="157" t="s">
        <v>1115</v>
      </c>
      <c r="F15" s="157" t="s">
        <v>596</v>
      </c>
      <c r="G15" s="157" t="s">
        <v>299</v>
      </c>
      <c r="H15" s="401">
        <v>354.9</v>
      </c>
      <c r="I15" s="160">
        <v>354.9</v>
      </c>
      <c r="J15" s="160">
        <v>354.9</v>
      </c>
      <c r="K15" s="165" t="s">
        <v>1116</v>
      </c>
      <c r="L15" s="157" t="s">
        <v>1117</v>
      </c>
      <c r="M15" s="160">
        <v>355</v>
      </c>
      <c r="N15" s="160">
        <v>1</v>
      </c>
      <c r="O15" s="160"/>
      <c r="P15" s="160">
        <v>100</v>
      </c>
      <c r="Q15" s="165"/>
      <c r="R15" s="165" t="s">
        <v>1118</v>
      </c>
      <c r="S15" s="165"/>
      <c r="T15" s="157">
        <v>2009</v>
      </c>
      <c r="U15" s="165"/>
      <c r="V15" s="165">
        <v>30</v>
      </c>
      <c r="W15" s="165">
        <v>30</v>
      </c>
      <c r="X15" s="160">
        <v>72</v>
      </c>
      <c r="Y15" s="157"/>
      <c r="Z15" s="157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422" t="s">
        <v>10090</v>
      </c>
    </row>
    <row r="16" spans="1:48" ht="24.95" hidden="1" customHeight="1">
      <c r="A16" s="611"/>
      <c r="B16" s="198" t="s">
        <v>2558</v>
      </c>
      <c r="C16" s="157" t="s">
        <v>2559</v>
      </c>
      <c r="D16" s="157"/>
      <c r="E16" s="157" t="s">
        <v>2560</v>
      </c>
      <c r="F16" s="157" t="s">
        <v>2561</v>
      </c>
      <c r="G16" s="157" t="s">
        <v>2561</v>
      </c>
      <c r="H16" s="160">
        <v>915</v>
      </c>
      <c r="I16" s="160">
        <v>535</v>
      </c>
      <c r="J16" s="160">
        <v>1006</v>
      </c>
      <c r="K16" s="165" t="s">
        <v>2562</v>
      </c>
      <c r="L16" s="157" t="s">
        <v>2563</v>
      </c>
      <c r="M16" s="160">
        <v>113</v>
      </c>
      <c r="N16" s="160">
        <v>1</v>
      </c>
      <c r="O16" s="160"/>
      <c r="P16" s="160">
        <v>60</v>
      </c>
      <c r="Q16" s="165" t="s">
        <v>2564</v>
      </c>
      <c r="R16" s="165"/>
      <c r="S16" s="165"/>
      <c r="T16" s="157">
        <v>2005</v>
      </c>
      <c r="U16" s="165"/>
      <c r="V16" s="165"/>
      <c r="W16" s="165"/>
      <c r="X16" s="160">
        <v>1560</v>
      </c>
      <c r="Y16" s="157"/>
      <c r="Z16" s="157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</row>
    <row r="17" spans="1:48" ht="24.95" hidden="1" customHeight="1">
      <c r="A17" s="238"/>
      <c r="B17" s="198" t="s">
        <v>2565</v>
      </c>
      <c r="C17" s="157" t="s">
        <v>2566</v>
      </c>
      <c r="D17" s="165"/>
      <c r="E17" s="331">
        <f>COUNTA(E18:E34)</f>
        <v>17</v>
      </c>
      <c r="F17" s="165"/>
      <c r="G17" s="165"/>
      <c r="H17" s="160">
        <f>SUM(H18:H34)</f>
        <v>54189.919999999998</v>
      </c>
      <c r="I17" s="160">
        <f>SUM(I18:I34)</f>
        <v>4126.07</v>
      </c>
      <c r="J17" s="160">
        <f>SUM(J18:J34)</f>
        <v>4708.33</v>
      </c>
      <c r="K17" s="160"/>
      <c r="L17" s="160"/>
      <c r="M17" s="160">
        <f>SUM(M25:M34)</f>
        <v>1979.42</v>
      </c>
      <c r="N17" s="160">
        <f>SUM(N25:N34)</f>
        <v>10</v>
      </c>
      <c r="O17" s="160"/>
      <c r="P17" s="160"/>
      <c r="Q17" s="165"/>
      <c r="R17" s="165"/>
      <c r="S17" s="165"/>
      <c r="T17" s="157"/>
      <c r="U17" s="165"/>
      <c r="V17" s="165"/>
      <c r="W17" s="165"/>
      <c r="X17" s="160"/>
      <c r="Y17" s="157"/>
      <c r="Z17" s="157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</row>
    <row r="18" spans="1:48" ht="24.95" hidden="1" customHeight="1">
      <c r="A18" s="238"/>
      <c r="B18" s="164"/>
      <c r="C18" s="157" t="s">
        <v>3308</v>
      </c>
      <c r="D18" s="157" t="s">
        <v>14117</v>
      </c>
      <c r="E18" s="157" t="s">
        <v>3902</v>
      </c>
      <c r="F18" s="157" t="s">
        <v>3903</v>
      </c>
      <c r="G18" s="157" t="s">
        <v>3643</v>
      </c>
      <c r="H18" s="160">
        <v>1652</v>
      </c>
      <c r="I18" s="160">
        <v>1652</v>
      </c>
      <c r="J18" s="160">
        <v>2251</v>
      </c>
      <c r="K18" s="165" t="s">
        <v>1113</v>
      </c>
      <c r="L18" s="157" t="s">
        <v>3904</v>
      </c>
      <c r="M18" s="160">
        <v>254</v>
      </c>
      <c r="N18" s="160">
        <v>1</v>
      </c>
      <c r="O18" s="160"/>
      <c r="P18" s="160">
        <v>872</v>
      </c>
      <c r="Q18" s="165" t="s">
        <v>465</v>
      </c>
      <c r="R18" s="165"/>
      <c r="S18" s="165"/>
      <c r="T18" s="157">
        <v>2015</v>
      </c>
      <c r="U18" s="165"/>
      <c r="V18" s="165"/>
      <c r="W18" s="165"/>
      <c r="X18" s="160">
        <v>7220</v>
      </c>
      <c r="Y18" s="157"/>
      <c r="Z18" s="157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430"/>
      <c r="AR18" s="430"/>
      <c r="AS18" s="430"/>
      <c r="AT18" s="430"/>
      <c r="AU18" s="430"/>
      <c r="AV18" s="166"/>
    </row>
    <row r="19" spans="1:48" ht="24.95" hidden="1" customHeight="1">
      <c r="A19" s="238"/>
      <c r="B19" s="164"/>
      <c r="C19" s="157" t="s">
        <v>2005</v>
      </c>
      <c r="D19" s="157" t="s">
        <v>2028</v>
      </c>
      <c r="E19" s="157" t="s">
        <v>3910</v>
      </c>
      <c r="F19" s="157" t="s">
        <v>2005</v>
      </c>
      <c r="G19" s="157" t="s">
        <v>2005</v>
      </c>
      <c r="H19" s="160"/>
      <c r="I19" s="160">
        <v>212.15</v>
      </c>
      <c r="J19" s="160"/>
      <c r="K19" s="165" t="s">
        <v>3911</v>
      </c>
      <c r="L19" s="157" t="s">
        <v>3912</v>
      </c>
      <c r="M19" s="160">
        <v>234</v>
      </c>
      <c r="N19" s="160">
        <v>1</v>
      </c>
      <c r="O19" s="160"/>
      <c r="P19" s="160">
        <v>500</v>
      </c>
      <c r="Q19" s="165" t="s">
        <v>173</v>
      </c>
      <c r="R19" s="165"/>
      <c r="S19" s="165"/>
      <c r="T19" s="157">
        <v>1997</v>
      </c>
      <c r="U19" s="165"/>
      <c r="V19" s="165"/>
      <c r="W19" s="165"/>
      <c r="X19" s="160">
        <v>1880</v>
      </c>
      <c r="Y19" s="157"/>
      <c r="Z19" s="157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430"/>
      <c r="AR19" s="430"/>
      <c r="AS19" s="430"/>
      <c r="AT19" s="430"/>
      <c r="AU19" s="430"/>
      <c r="AV19" s="166" t="s">
        <v>10551</v>
      </c>
    </row>
    <row r="20" spans="1:48" ht="24.95" hidden="1" customHeight="1">
      <c r="A20" s="238" t="s">
        <v>145</v>
      </c>
      <c r="B20" s="164"/>
      <c r="C20" s="157" t="s">
        <v>3317</v>
      </c>
      <c r="D20" s="157" t="s">
        <v>3901</v>
      </c>
      <c r="E20" s="157" t="s">
        <v>3905</v>
      </c>
      <c r="F20" s="157" t="s">
        <v>3317</v>
      </c>
      <c r="G20" s="157" t="s">
        <v>3322</v>
      </c>
      <c r="H20" s="160">
        <v>636</v>
      </c>
      <c r="I20" s="160">
        <v>636</v>
      </c>
      <c r="J20" s="160">
        <v>636</v>
      </c>
      <c r="K20" s="165" t="s">
        <v>3906</v>
      </c>
      <c r="L20" s="157" t="s">
        <v>3907</v>
      </c>
      <c r="M20" s="160">
        <v>512</v>
      </c>
      <c r="N20" s="160">
        <v>1</v>
      </c>
      <c r="O20" s="160"/>
      <c r="P20" s="160">
        <v>100</v>
      </c>
      <c r="Q20" s="165" t="s">
        <v>3908</v>
      </c>
      <c r="R20" s="165"/>
      <c r="S20" s="165"/>
      <c r="T20" s="157">
        <v>2005</v>
      </c>
      <c r="U20" s="165"/>
      <c r="V20" s="165"/>
      <c r="W20" s="165"/>
      <c r="X20" s="160">
        <v>30</v>
      </c>
      <c r="Y20" s="157"/>
      <c r="Z20" s="157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430"/>
      <c r="AR20" s="430"/>
      <c r="AS20" s="430"/>
      <c r="AT20" s="430"/>
      <c r="AU20" s="430"/>
      <c r="AV20" s="166"/>
    </row>
    <row r="21" spans="1:48" ht="24.95" hidden="1" customHeight="1">
      <c r="A21" s="238"/>
      <c r="B21" s="164"/>
      <c r="C21" s="157" t="s">
        <v>3404</v>
      </c>
      <c r="D21" s="157" t="s">
        <v>3405</v>
      </c>
      <c r="E21" s="157" t="s">
        <v>10552</v>
      </c>
      <c r="F21" s="157" t="s">
        <v>3404</v>
      </c>
      <c r="G21" s="157" t="s">
        <v>3407</v>
      </c>
      <c r="H21" s="160">
        <v>500</v>
      </c>
      <c r="I21" s="160"/>
      <c r="J21" s="160"/>
      <c r="K21" s="165" t="s">
        <v>1113</v>
      </c>
      <c r="L21" s="157" t="s">
        <v>3932</v>
      </c>
      <c r="M21" s="160">
        <v>500</v>
      </c>
      <c r="N21" s="160">
        <v>1</v>
      </c>
      <c r="O21" s="160"/>
      <c r="P21" s="160"/>
      <c r="Q21" s="165"/>
      <c r="R21" s="165"/>
      <c r="S21" s="165"/>
      <c r="T21" s="157">
        <v>2017</v>
      </c>
      <c r="U21" s="165"/>
      <c r="V21" s="165"/>
      <c r="W21" s="165"/>
      <c r="X21" s="160"/>
      <c r="Y21" s="157"/>
      <c r="Z21" s="157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430"/>
      <c r="AR21" s="430"/>
      <c r="AS21" s="430"/>
      <c r="AT21" s="430"/>
      <c r="AU21" s="430"/>
      <c r="AV21" s="166"/>
    </row>
    <row r="22" spans="1:48" ht="24.95" hidden="1" customHeight="1">
      <c r="A22" s="238"/>
      <c r="B22" s="164"/>
      <c r="C22" s="157" t="s">
        <v>3404</v>
      </c>
      <c r="D22" s="157" t="s">
        <v>14118</v>
      </c>
      <c r="E22" s="157" t="s">
        <v>10553</v>
      </c>
      <c r="F22" s="157" t="s">
        <v>3404</v>
      </c>
      <c r="G22" s="157" t="s">
        <v>3407</v>
      </c>
      <c r="H22" s="160">
        <v>450</v>
      </c>
      <c r="I22" s="160"/>
      <c r="J22" s="160"/>
      <c r="K22" s="165" t="s">
        <v>1113</v>
      </c>
      <c r="L22" s="157" t="s">
        <v>10554</v>
      </c>
      <c r="M22" s="160">
        <v>450</v>
      </c>
      <c r="N22" s="160">
        <v>1</v>
      </c>
      <c r="O22" s="160"/>
      <c r="P22" s="160"/>
      <c r="Q22" s="165"/>
      <c r="R22" s="165"/>
      <c r="S22" s="165"/>
      <c r="T22" s="157">
        <v>2017</v>
      </c>
      <c r="U22" s="165"/>
      <c r="V22" s="165"/>
      <c r="W22" s="165"/>
      <c r="X22" s="160"/>
      <c r="Y22" s="157"/>
      <c r="Z22" s="157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430"/>
      <c r="AR22" s="430"/>
      <c r="AS22" s="430"/>
      <c r="AT22" s="430"/>
      <c r="AU22" s="430"/>
      <c r="AV22" s="166"/>
    </row>
    <row r="23" spans="1:48" ht="24.95" hidden="1" customHeight="1">
      <c r="A23" s="238"/>
      <c r="B23" s="164"/>
      <c r="C23" s="1130" t="s">
        <v>3404</v>
      </c>
      <c r="D23" s="1130" t="s">
        <v>14119</v>
      </c>
      <c r="E23" s="1130" t="s">
        <v>12390</v>
      </c>
      <c r="F23" s="1130" t="s">
        <v>3404</v>
      </c>
      <c r="G23" s="1130" t="s">
        <v>3404</v>
      </c>
      <c r="H23" s="1131">
        <v>440</v>
      </c>
      <c r="I23" s="1131"/>
      <c r="J23" s="1131"/>
      <c r="K23" s="709"/>
      <c r="L23" s="1130"/>
      <c r="M23" s="1131"/>
      <c r="N23" s="1131"/>
      <c r="O23" s="1131"/>
      <c r="P23" s="1131"/>
      <c r="Q23" s="709"/>
      <c r="R23" s="709"/>
      <c r="S23" s="709"/>
      <c r="T23" s="1130">
        <v>2004</v>
      </c>
      <c r="U23" s="709"/>
      <c r="V23" s="709"/>
      <c r="W23" s="709"/>
      <c r="X23" s="1131"/>
      <c r="Y23" s="1130"/>
      <c r="Z23" s="1130"/>
      <c r="AA23" s="709"/>
      <c r="AB23" s="709"/>
      <c r="AC23" s="709"/>
      <c r="AD23" s="709"/>
      <c r="AE23" s="709"/>
      <c r="AF23" s="709"/>
      <c r="AG23" s="709"/>
      <c r="AH23" s="709"/>
      <c r="AI23" s="709"/>
      <c r="AJ23" s="709"/>
      <c r="AK23" s="709"/>
      <c r="AL23" s="709"/>
      <c r="AM23" s="709"/>
      <c r="AN23" s="709"/>
      <c r="AO23" s="709"/>
      <c r="AP23" s="709"/>
      <c r="AQ23" s="430"/>
      <c r="AR23" s="430"/>
      <c r="AS23" s="430"/>
      <c r="AT23" s="430"/>
      <c r="AU23" s="430"/>
      <c r="AV23" s="166"/>
    </row>
    <row r="24" spans="1:48" ht="24.95" hidden="1" customHeight="1">
      <c r="A24" s="238" t="s">
        <v>91</v>
      </c>
      <c r="B24" s="164"/>
      <c r="C24" s="1130" t="s">
        <v>3358</v>
      </c>
      <c r="D24" s="1130" t="s">
        <v>3913</v>
      </c>
      <c r="E24" s="1130" t="s">
        <v>3914</v>
      </c>
      <c r="F24" s="1130" t="s">
        <v>3358</v>
      </c>
      <c r="G24" s="1130" t="s">
        <v>3915</v>
      </c>
      <c r="H24" s="1131"/>
      <c r="I24" s="1131">
        <v>169</v>
      </c>
      <c r="J24" s="1131">
        <v>169</v>
      </c>
      <c r="K24" s="709" t="s">
        <v>3911</v>
      </c>
      <c r="L24" s="1130" t="s">
        <v>3916</v>
      </c>
      <c r="M24" s="1131">
        <v>169</v>
      </c>
      <c r="N24" s="1131">
        <v>1</v>
      </c>
      <c r="O24" s="1131"/>
      <c r="P24" s="1131">
        <v>200</v>
      </c>
      <c r="Q24" s="709" t="s">
        <v>173</v>
      </c>
      <c r="R24" s="709"/>
      <c r="S24" s="709"/>
      <c r="T24" s="1130">
        <v>2007</v>
      </c>
      <c r="U24" s="709">
        <v>60</v>
      </c>
      <c r="V24" s="709"/>
      <c r="W24" s="709"/>
      <c r="X24" s="1131">
        <v>128</v>
      </c>
      <c r="Y24" s="1130"/>
      <c r="Z24" s="1130"/>
      <c r="AA24" s="709"/>
      <c r="AB24" s="709"/>
      <c r="AC24" s="709"/>
      <c r="AD24" s="709"/>
      <c r="AE24" s="709"/>
      <c r="AF24" s="709"/>
      <c r="AG24" s="709"/>
      <c r="AH24" s="709"/>
      <c r="AI24" s="709"/>
      <c r="AJ24" s="709"/>
      <c r="AK24" s="709"/>
      <c r="AL24" s="709"/>
      <c r="AM24" s="709"/>
      <c r="AN24" s="709"/>
      <c r="AO24" s="709"/>
      <c r="AP24" s="709"/>
      <c r="AQ24" s="430"/>
      <c r="AR24" s="430"/>
      <c r="AS24" s="430"/>
      <c r="AT24" s="430"/>
      <c r="AU24" s="430"/>
      <c r="AV24" s="166" t="s">
        <v>591</v>
      </c>
    </row>
    <row r="25" spans="1:48" ht="32.25" hidden="1" customHeight="1">
      <c r="A25" s="163"/>
      <c r="B25" s="475"/>
      <c r="C25" s="157" t="s">
        <v>328</v>
      </c>
      <c r="D25" s="157" t="s">
        <v>13681</v>
      </c>
      <c r="E25" s="157" t="s">
        <v>14120</v>
      </c>
      <c r="F25" s="157" t="s">
        <v>328</v>
      </c>
      <c r="G25" s="157" t="s">
        <v>1567</v>
      </c>
      <c r="H25" s="160"/>
      <c r="I25" s="160"/>
      <c r="J25" s="160"/>
      <c r="K25" s="165"/>
      <c r="L25" s="157"/>
      <c r="M25" s="160"/>
      <c r="N25" s="160">
        <v>1</v>
      </c>
      <c r="O25" s="160"/>
      <c r="P25" s="160"/>
      <c r="Q25" s="165"/>
      <c r="R25" s="165"/>
      <c r="S25" s="165"/>
      <c r="T25" s="157">
        <v>2007</v>
      </c>
      <c r="U25" s="165"/>
      <c r="V25" s="165"/>
      <c r="W25" s="165"/>
      <c r="X25" s="160"/>
      <c r="Y25" s="157"/>
      <c r="Z25" s="157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430"/>
      <c r="AR25" s="430"/>
      <c r="AS25" s="430"/>
      <c r="AT25" s="430"/>
      <c r="AU25" s="430"/>
      <c r="AV25" s="629"/>
    </row>
    <row r="26" spans="1:48" ht="24.95" hidden="1" customHeight="1">
      <c r="A26" s="163"/>
      <c r="B26" s="475"/>
      <c r="C26" s="170" t="s">
        <v>328</v>
      </c>
      <c r="D26" s="170" t="s">
        <v>14121</v>
      </c>
      <c r="E26" s="170" t="s">
        <v>14122</v>
      </c>
      <c r="F26" s="170" t="s">
        <v>328</v>
      </c>
      <c r="G26" s="170" t="s">
        <v>328</v>
      </c>
      <c r="H26" s="167"/>
      <c r="I26" s="167"/>
      <c r="J26" s="167"/>
      <c r="K26" s="166" t="s">
        <v>1113</v>
      </c>
      <c r="L26" s="157"/>
      <c r="M26" s="167"/>
      <c r="N26" s="167">
        <v>1</v>
      </c>
      <c r="O26" s="167"/>
      <c r="P26" s="167"/>
      <c r="Q26" s="166"/>
      <c r="R26" s="166"/>
      <c r="S26" s="166"/>
      <c r="T26" s="166">
        <v>2018</v>
      </c>
      <c r="U26" s="166"/>
      <c r="V26" s="166"/>
      <c r="W26" s="166"/>
      <c r="X26" s="167"/>
      <c r="Y26" s="166"/>
      <c r="Z26" s="166"/>
      <c r="AA26" s="166"/>
      <c r="AB26" s="166"/>
      <c r="AC26" s="166"/>
      <c r="AD26" s="166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  <c r="AO26" s="166"/>
      <c r="AP26" s="166"/>
      <c r="AQ26" s="166"/>
      <c r="AR26" s="166"/>
      <c r="AS26" s="166"/>
      <c r="AT26" s="166"/>
      <c r="AU26" s="166"/>
      <c r="AV26" s="656"/>
    </row>
    <row r="27" spans="1:48" ht="24.95" hidden="1" customHeight="1">
      <c r="A27" s="163"/>
      <c r="B27" s="475"/>
      <c r="C27" s="170" t="s">
        <v>3363</v>
      </c>
      <c r="D27" s="170" t="s">
        <v>3917</v>
      </c>
      <c r="E27" s="170" t="s">
        <v>3365</v>
      </c>
      <c r="F27" s="170" t="s">
        <v>3363</v>
      </c>
      <c r="G27" s="170" t="s">
        <v>14716</v>
      </c>
      <c r="H27" s="167"/>
      <c r="I27" s="167">
        <v>488</v>
      </c>
      <c r="J27" s="167">
        <v>488</v>
      </c>
      <c r="K27" s="166" t="s">
        <v>1113</v>
      </c>
      <c r="L27" s="157" t="s">
        <v>3918</v>
      </c>
      <c r="M27" s="167">
        <v>254</v>
      </c>
      <c r="N27" s="167">
        <v>1</v>
      </c>
      <c r="O27" s="167"/>
      <c r="P27" s="167">
        <v>500</v>
      </c>
      <c r="Q27" s="166" t="s">
        <v>173</v>
      </c>
      <c r="R27" s="166"/>
      <c r="S27" s="166"/>
      <c r="T27" s="166">
        <v>1990</v>
      </c>
      <c r="U27" s="166">
        <v>60</v>
      </c>
      <c r="V27" s="166"/>
      <c r="W27" s="166"/>
      <c r="X27" s="167">
        <v>60</v>
      </c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6"/>
      <c r="AP27" s="166"/>
      <c r="AQ27" s="166"/>
      <c r="AR27" s="166"/>
      <c r="AS27" s="166"/>
      <c r="AT27" s="166"/>
      <c r="AU27" s="166"/>
      <c r="AV27" s="656" t="s">
        <v>591</v>
      </c>
    </row>
    <row r="28" spans="1:48" ht="24.95" hidden="1" customHeight="1">
      <c r="A28" s="163"/>
      <c r="B28" s="475"/>
      <c r="C28" s="157" t="s">
        <v>3387</v>
      </c>
      <c r="D28" s="157" t="s">
        <v>13704</v>
      </c>
      <c r="E28" s="157" t="s">
        <v>3920</v>
      </c>
      <c r="F28" s="157" t="s">
        <v>3387</v>
      </c>
      <c r="G28" s="157" t="s">
        <v>16268</v>
      </c>
      <c r="H28" s="160">
        <v>619</v>
      </c>
      <c r="I28" s="160">
        <v>542</v>
      </c>
      <c r="J28" s="160">
        <v>542</v>
      </c>
      <c r="K28" s="165" t="s">
        <v>1116</v>
      </c>
      <c r="L28" s="157" t="s">
        <v>3921</v>
      </c>
      <c r="M28" s="160">
        <v>202</v>
      </c>
      <c r="N28" s="160">
        <v>1</v>
      </c>
      <c r="O28" s="160"/>
      <c r="P28" s="160"/>
      <c r="Q28" s="165"/>
      <c r="R28" s="165"/>
      <c r="S28" s="165"/>
      <c r="T28" s="157">
        <v>2012</v>
      </c>
      <c r="U28" s="165">
        <v>60</v>
      </c>
      <c r="V28" s="165"/>
      <c r="W28" s="165"/>
      <c r="X28" s="160">
        <v>499</v>
      </c>
      <c r="Y28" s="157"/>
      <c r="Z28" s="157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430"/>
      <c r="AR28" s="430"/>
      <c r="AS28" s="430"/>
      <c r="AT28" s="430"/>
      <c r="AU28" s="430"/>
      <c r="AV28" s="166" t="s">
        <v>3922</v>
      </c>
    </row>
    <row r="29" spans="1:48" ht="24.95" hidden="1" customHeight="1">
      <c r="A29" s="163"/>
      <c r="B29" s="475"/>
      <c r="C29" s="157" t="s">
        <v>3393</v>
      </c>
      <c r="D29" s="157" t="s">
        <v>14123</v>
      </c>
      <c r="E29" s="157" t="s">
        <v>3923</v>
      </c>
      <c r="F29" s="157" t="s">
        <v>3393</v>
      </c>
      <c r="G29" s="157" t="s">
        <v>3924</v>
      </c>
      <c r="H29" s="160">
        <v>479.92</v>
      </c>
      <c r="I29" s="160"/>
      <c r="J29" s="160"/>
      <c r="K29" s="165" t="s">
        <v>3925</v>
      </c>
      <c r="L29" s="157" t="s">
        <v>3926</v>
      </c>
      <c r="M29" s="160">
        <v>479.92</v>
      </c>
      <c r="N29" s="160">
        <v>1</v>
      </c>
      <c r="O29" s="160"/>
      <c r="P29" s="160"/>
      <c r="Q29" s="165"/>
      <c r="R29" s="165"/>
      <c r="S29" s="165"/>
      <c r="T29" s="157">
        <v>2011</v>
      </c>
      <c r="U29" s="165"/>
      <c r="V29" s="165"/>
      <c r="W29" s="165"/>
      <c r="X29" s="160">
        <v>175</v>
      </c>
      <c r="Y29" s="157"/>
      <c r="Z29" s="157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430"/>
      <c r="AR29" s="430"/>
      <c r="AS29" s="430"/>
      <c r="AT29" s="430"/>
      <c r="AU29" s="430"/>
      <c r="AV29" s="166"/>
    </row>
    <row r="30" spans="1:48" ht="24.95" hidden="1" customHeight="1">
      <c r="A30" s="163"/>
      <c r="B30" s="475"/>
      <c r="C30" s="157" t="s">
        <v>588</v>
      </c>
      <c r="D30" s="157" t="s">
        <v>14124</v>
      </c>
      <c r="E30" s="157" t="s">
        <v>3927</v>
      </c>
      <c r="F30" s="157" t="s">
        <v>588</v>
      </c>
      <c r="G30" s="157" t="s">
        <v>3928</v>
      </c>
      <c r="H30" s="160">
        <v>22561</v>
      </c>
      <c r="I30" s="160"/>
      <c r="J30" s="160"/>
      <c r="K30" s="165" t="s">
        <v>3911</v>
      </c>
      <c r="L30" s="157" t="s">
        <v>3929</v>
      </c>
      <c r="M30" s="160">
        <v>196</v>
      </c>
      <c r="N30" s="160">
        <v>1</v>
      </c>
      <c r="O30" s="160"/>
      <c r="P30" s="160"/>
      <c r="Q30" s="165"/>
      <c r="R30" s="165"/>
      <c r="S30" s="165"/>
      <c r="T30" s="157">
        <v>2016</v>
      </c>
      <c r="U30" s="165"/>
      <c r="V30" s="165"/>
      <c r="W30" s="165"/>
      <c r="X30" s="160"/>
      <c r="Y30" s="157"/>
      <c r="Z30" s="157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430"/>
      <c r="AR30" s="430"/>
      <c r="AS30" s="430"/>
      <c r="AT30" s="430"/>
      <c r="AU30" s="430"/>
      <c r="AV30" s="166" t="s">
        <v>3930</v>
      </c>
    </row>
    <row r="31" spans="1:48" ht="24.95" hidden="1" customHeight="1">
      <c r="A31" s="163"/>
      <c r="B31" s="475"/>
      <c r="C31" s="157" t="s">
        <v>588</v>
      </c>
      <c r="D31" s="157" t="s">
        <v>14125</v>
      </c>
      <c r="E31" s="157" t="s">
        <v>3931</v>
      </c>
      <c r="F31" s="157" t="s">
        <v>588</v>
      </c>
      <c r="G31" s="157" t="s">
        <v>3790</v>
      </c>
      <c r="H31" s="160">
        <v>26552</v>
      </c>
      <c r="I31" s="160"/>
      <c r="J31" s="160"/>
      <c r="K31" s="165" t="s">
        <v>1113</v>
      </c>
      <c r="L31" s="157" t="s">
        <v>3932</v>
      </c>
      <c r="M31" s="160">
        <v>78.5</v>
      </c>
      <c r="N31" s="160">
        <v>1</v>
      </c>
      <c r="O31" s="160"/>
      <c r="P31" s="160"/>
      <c r="Q31" s="165"/>
      <c r="R31" s="165"/>
      <c r="S31" s="165"/>
      <c r="T31" s="157">
        <v>2016</v>
      </c>
      <c r="U31" s="165"/>
      <c r="V31" s="165"/>
      <c r="W31" s="165"/>
      <c r="X31" s="160"/>
      <c r="Y31" s="157"/>
      <c r="Z31" s="157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430"/>
      <c r="AR31" s="430"/>
      <c r="AS31" s="430"/>
      <c r="AT31" s="430"/>
      <c r="AU31" s="430"/>
      <c r="AV31" s="166" t="s">
        <v>3791</v>
      </c>
    </row>
    <row r="32" spans="1:48" ht="24.95" hidden="1" customHeight="1">
      <c r="A32" s="163"/>
      <c r="B32" s="475"/>
      <c r="C32" s="157" t="s">
        <v>3443</v>
      </c>
      <c r="D32" s="157" t="s">
        <v>3933</v>
      </c>
      <c r="E32" s="157" t="s">
        <v>3934</v>
      </c>
      <c r="F32" s="157" t="s">
        <v>3443</v>
      </c>
      <c r="G32" s="157" t="s">
        <v>3443</v>
      </c>
      <c r="H32" s="160">
        <v>300</v>
      </c>
      <c r="I32" s="160">
        <v>213</v>
      </c>
      <c r="J32" s="160">
        <v>311</v>
      </c>
      <c r="K32" s="165" t="s">
        <v>1113</v>
      </c>
      <c r="L32" s="157" t="s">
        <v>3935</v>
      </c>
      <c r="M32" s="160">
        <v>113</v>
      </c>
      <c r="N32" s="160">
        <v>1</v>
      </c>
      <c r="O32" s="160"/>
      <c r="P32" s="160">
        <v>270</v>
      </c>
      <c r="Q32" s="165" t="s">
        <v>173</v>
      </c>
      <c r="R32" s="165" t="s">
        <v>466</v>
      </c>
      <c r="S32" s="165"/>
      <c r="T32" s="157">
        <v>2009</v>
      </c>
      <c r="U32" s="165"/>
      <c r="V32" s="165"/>
      <c r="W32" s="165"/>
      <c r="X32" s="160">
        <v>252</v>
      </c>
      <c r="Y32" s="157"/>
      <c r="Z32" s="157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430"/>
      <c r="AR32" s="430"/>
      <c r="AS32" s="430"/>
      <c r="AT32" s="430"/>
      <c r="AU32" s="430"/>
      <c r="AV32" s="166"/>
    </row>
    <row r="33" spans="1:48" ht="24.95" hidden="1" customHeight="1">
      <c r="A33" s="163" t="s">
        <v>91</v>
      </c>
      <c r="B33" s="475"/>
      <c r="C33" s="157" t="s">
        <v>940</v>
      </c>
      <c r="D33" s="157" t="s">
        <v>3464</v>
      </c>
      <c r="E33" s="157" t="s">
        <v>3936</v>
      </c>
      <c r="F33" s="157" t="s">
        <v>940</v>
      </c>
      <c r="G33" s="157" t="s">
        <v>13595</v>
      </c>
      <c r="H33" s="160"/>
      <c r="I33" s="160">
        <v>213.92</v>
      </c>
      <c r="J33" s="160">
        <v>311.33</v>
      </c>
      <c r="K33" s="165" t="s">
        <v>1113</v>
      </c>
      <c r="L33" s="157" t="s">
        <v>3937</v>
      </c>
      <c r="M33" s="160">
        <v>480</v>
      </c>
      <c r="N33" s="160">
        <v>1</v>
      </c>
      <c r="O33" s="160"/>
      <c r="P33" s="160">
        <v>600</v>
      </c>
      <c r="Q33" s="165" t="s">
        <v>3908</v>
      </c>
      <c r="R33" s="165"/>
      <c r="S33" s="165"/>
      <c r="T33" s="157">
        <v>2008</v>
      </c>
      <c r="U33" s="165"/>
      <c r="V33" s="165"/>
      <c r="W33" s="165"/>
      <c r="X33" s="160">
        <v>270</v>
      </c>
      <c r="Y33" s="157"/>
      <c r="Z33" s="157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430"/>
      <c r="AR33" s="430"/>
      <c r="AS33" s="430"/>
      <c r="AT33" s="430"/>
      <c r="AU33" s="430"/>
      <c r="AV33" s="166" t="s">
        <v>3938</v>
      </c>
    </row>
    <row r="34" spans="1:48" ht="24.95" hidden="1" customHeight="1">
      <c r="A34" s="238"/>
      <c r="B34" s="657"/>
      <c r="C34" s="170" t="s">
        <v>3836</v>
      </c>
      <c r="D34" s="170" t="s">
        <v>3841</v>
      </c>
      <c r="E34" s="170" t="s">
        <v>3939</v>
      </c>
      <c r="F34" s="170" t="s">
        <v>3836</v>
      </c>
      <c r="G34" s="170" t="s">
        <v>3838</v>
      </c>
      <c r="H34" s="160"/>
      <c r="I34" s="167"/>
      <c r="J34" s="167"/>
      <c r="K34" s="166" t="s">
        <v>3940</v>
      </c>
      <c r="L34" s="157" t="s">
        <v>3941</v>
      </c>
      <c r="M34" s="167">
        <v>176</v>
      </c>
      <c r="N34" s="167">
        <v>1</v>
      </c>
      <c r="O34" s="167"/>
      <c r="P34" s="167">
        <v>200</v>
      </c>
      <c r="Q34" s="166" t="s">
        <v>3942</v>
      </c>
      <c r="R34" s="166"/>
      <c r="S34" s="166"/>
      <c r="T34" s="166">
        <v>2011</v>
      </c>
      <c r="U34" s="166"/>
      <c r="V34" s="166"/>
      <c r="W34" s="166"/>
      <c r="X34" s="167">
        <v>100</v>
      </c>
      <c r="Y34" s="166"/>
      <c r="Z34" s="166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  <c r="AM34" s="166"/>
      <c r="AN34" s="166"/>
      <c r="AO34" s="166"/>
      <c r="AP34" s="166"/>
      <c r="AQ34" s="166"/>
      <c r="AR34" s="166"/>
      <c r="AS34" s="166"/>
      <c r="AT34" s="166"/>
      <c r="AU34" s="166"/>
      <c r="AV34" s="656" t="s">
        <v>3943</v>
      </c>
    </row>
    <row r="35" spans="1:48" ht="24.95" customHeight="1">
      <c r="A35" s="281" t="s">
        <v>1130</v>
      </c>
      <c r="B35" s="198" t="s">
        <v>2567</v>
      </c>
      <c r="C35" s="157" t="s">
        <v>2568</v>
      </c>
      <c r="D35" s="165"/>
      <c r="E35" s="331">
        <f>COUNTA(E36:E39)</f>
        <v>4</v>
      </c>
      <c r="F35" s="165"/>
      <c r="G35" s="165"/>
      <c r="H35" s="546">
        <f>SUM(H36:H39)</f>
        <v>9076</v>
      </c>
      <c r="I35" s="160">
        <f>SUM(I36:I39)</f>
        <v>1301</v>
      </c>
      <c r="J35" s="160">
        <f>SUM(J36:J39)</f>
        <v>1301</v>
      </c>
      <c r="K35" s="160"/>
      <c r="L35" s="160"/>
      <c r="M35" s="160">
        <f>SUM(M36:M39)</f>
        <v>1570</v>
      </c>
      <c r="N35" s="160">
        <f>SUM(N36:N39)</f>
        <v>4</v>
      </c>
      <c r="O35" s="160"/>
      <c r="P35" s="160"/>
      <c r="Q35" s="165"/>
      <c r="R35" s="165"/>
      <c r="S35" s="165"/>
      <c r="T35" s="157"/>
      <c r="U35" s="165"/>
      <c r="V35" s="165"/>
      <c r="W35" s="165"/>
      <c r="X35" s="160"/>
      <c r="Y35" s="157"/>
      <c r="Z35" s="157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430"/>
      <c r="AR35" s="430"/>
      <c r="AS35" s="430"/>
      <c r="AT35" s="430"/>
      <c r="AU35" s="430"/>
      <c r="AV35" s="430"/>
    </row>
    <row r="36" spans="1:48" ht="24.95" customHeight="1">
      <c r="A36" s="281"/>
      <c r="B36" s="670" t="s">
        <v>57</v>
      </c>
      <c r="C36" s="157" t="s">
        <v>638</v>
      </c>
      <c r="D36" s="157"/>
      <c r="E36" s="157" t="s">
        <v>3470</v>
      </c>
      <c r="F36" s="157" t="s">
        <v>638</v>
      </c>
      <c r="G36" s="157" t="s">
        <v>638</v>
      </c>
      <c r="H36" s="160">
        <v>252</v>
      </c>
      <c r="I36" s="160">
        <v>252</v>
      </c>
      <c r="J36" s="160">
        <v>252</v>
      </c>
      <c r="K36" s="193" t="s">
        <v>1118</v>
      </c>
      <c r="L36" s="157" t="s">
        <v>11488</v>
      </c>
      <c r="M36" s="160">
        <v>84</v>
      </c>
      <c r="N36" s="160">
        <v>1</v>
      </c>
      <c r="O36" s="160"/>
      <c r="P36" s="160"/>
      <c r="Q36" s="193"/>
      <c r="R36" s="193"/>
      <c r="S36" s="193"/>
      <c r="T36" s="195">
        <v>2001</v>
      </c>
      <c r="U36" s="193"/>
      <c r="V36" s="193"/>
      <c r="W36" s="193"/>
      <c r="X36" s="160">
        <v>90</v>
      </c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</row>
    <row r="37" spans="1:48" ht="24.95" customHeight="1">
      <c r="A37" s="281"/>
      <c r="B37" s="670" t="s">
        <v>57</v>
      </c>
      <c r="C37" s="1130" t="s">
        <v>672</v>
      </c>
      <c r="D37" s="1130" t="s">
        <v>8406</v>
      </c>
      <c r="E37" s="1130" t="s">
        <v>11489</v>
      </c>
      <c r="F37" s="1130" t="s">
        <v>672</v>
      </c>
      <c r="G37" s="1130" t="s">
        <v>672</v>
      </c>
      <c r="H37" s="1131">
        <v>2499</v>
      </c>
      <c r="I37" s="1131">
        <v>838</v>
      </c>
      <c r="J37" s="1131">
        <v>838</v>
      </c>
      <c r="K37" s="193" t="s">
        <v>3925</v>
      </c>
      <c r="L37" s="1130" t="s">
        <v>6424</v>
      </c>
      <c r="M37" s="1131">
        <v>162</v>
      </c>
      <c r="N37" s="1131">
        <v>1</v>
      </c>
      <c r="O37" s="1131"/>
      <c r="P37" s="1131"/>
      <c r="Q37" s="193"/>
      <c r="R37" s="193" t="s">
        <v>466</v>
      </c>
      <c r="S37" s="193"/>
      <c r="T37" s="195" t="s">
        <v>11490</v>
      </c>
      <c r="U37" s="193" t="s">
        <v>8408</v>
      </c>
      <c r="V37" s="193" t="s">
        <v>8409</v>
      </c>
      <c r="W37" s="193"/>
      <c r="X37" s="1131">
        <v>616</v>
      </c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</row>
    <row r="38" spans="1:48" ht="24.95" customHeight="1">
      <c r="A38" s="281"/>
      <c r="B38" s="670" t="s">
        <v>57</v>
      </c>
      <c r="C38" s="157" t="s">
        <v>695</v>
      </c>
      <c r="D38" s="157"/>
      <c r="E38" s="157" t="s">
        <v>11491</v>
      </c>
      <c r="F38" s="157" t="s">
        <v>695</v>
      </c>
      <c r="G38" s="157" t="s">
        <v>695</v>
      </c>
      <c r="H38" s="160">
        <v>5118</v>
      </c>
      <c r="I38" s="160">
        <v>211</v>
      </c>
      <c r="J38" s="160">
        <v>211</v>
      </c>
      <c r="K38" s="193" t="s">
        <v>2945</v>
      </c>
      <c r="L38" s="157" t="s">
        <v>11492</v>
      </c>
      <c r="M38" s="160">
        <v>117</v>
      </c>
      <c r="N38" s="160">
        <v>1</v>
      </c>
      <c r="O38" s="160"/>
      <c r="P38" s="160">
        <v>200</v>
      </c>
      <c r="Q38" s="193" t="s">
        <v>173</v>
      </c>
      <c r="R38" s="193"/>
      <c r="S38" s="193"/>
      <c r="T38" s="195">
        <v>2007</v>
      </c>
      <c r="U38" s="193"/>
      <c r="V38" s="193"/>
      <c r="W38" s="193"/>
      <c r="X38" s="160">
        <v>155</v>
      </c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</row>
    <row r="39" spans="1:48" ht="24.95" customHeight="1">
      <c r="A39" s="281"/>
      <c r="B39" s="670" t="s">
        <v>57</v>
      </c>
      <c r="C39" s="157" t="s">
        <v>705</v>
      </c>
      <c r="D39" s="157"/>
      <c r="E39" s="157" t="s">
        <v>13499</v>
      </c>
      <c r="F39" s="157" t="s">
        <v>705</v>
      </c>
      <c r="G39" s="157" t="s">
        <v>705</v>
      </c>
      <c r="H39" s="160">
        <v>1207</v>
      </c>
      <c r="I39" s="160"/>
      <c r="J39" s="160"/>
      <c r="K39" s="193" t="s">
        <v>1797</v>
      </c>
      <c r="L39" s="157" t="s">
        <v>13500</v>
      </c>
      <c r="M39" s="160">
        <v>1207</v>
      </c>
      <c r="N39" s="160">
        <v>1</v>
      </c>
      <c r="O39" s="160"/>
      <c r="P39" s="160"/>
      <c r="Q39" s="193"/>
      <c r="R39" s="193"/>
      <c r="S39" s="193"/>
      <c r="T39" s="195">
        <v>2016</v>
      </c>
      <c r="U39" s="193"/>
      <c r="V39" s="193"/>
      <c r="W39" s="193"/>
      <c r="X39" s="160">
        <v>50</v>
      </c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</row>
    <row r="40" spans="1:48" ht="24.95" hidden="1" customHeight="1">
      <c r="A40" s="611"/>
      <c r="B40" s="198" t="s">
        <v>5345</v>
      </c>
      <c r="C40" s="157" t="s">
        <v>535</v>
      </c>
      <c r="D40" s="157"/>
      <c r="E40" s="331">
        <f>COUNTA(E41:E46)</f>
        <v>6</v>
      </c>
      <c r="F40" s="157"/>
      <c r="G40" s="157"/>
      <c r="H40" s="160">
        <f>SUM(H41:H46)</f>
        <v>263172.88</v>
      </c>
      <c r="I40" s="160">
        <f>SUM(I41:I46)</f>
        <v>2282.7399999999998</v>
      </c>
      <c r="J40" s="160">
        <f>SUM(J41:J46)</f>
        <v>1906.74</v>
      </c>
      <c r="K40" s="160"/>
      <c r="L40" s="160"/>
      <c r="M40" s="160">
        <f>SUM(M41:M46)</f>
        <v>1657</v>
      </c>
      <c r="N40" s="160">
        <f>SUM(N41:N46)</f>
        <v>6</v>
      </c>
      <c r="O40" s="160"/>
      <c r="P40" s="160"/>
      <c r="Q40" s="165"/>
      <c r="R40" s="165"/>
      <c r="S40" s="165"/>
      <c r="T40" s="157"/>
      <c r="U40" s="165"/>
      <c r="V40" s="165"/>
      <c r="W40" s="165"/>
      <c r="X40" s="160"/>
      <c r="Y40" s="157"/>
      <c r="Z40" s="157"/>
      <c r="AA40" s="332"/>
      <c r="AB40" s="332"/>
      <c r="AC40" s="332"/>
      <c r="AD40" s="332"/>
      <c r="AE40" s="332"/>
      <c r="AF40" s="332"/>
      <c r="AG40" s="332"/>
      <c r="AH40" s="332"/>
      <c r="AI40" s="332"/>
      <c r="AJ40" s="332"/>
      <c r="AK40" s="332"/>
      <c r="AL40" s="332"/>
      <c r="AM40" s="332"/>
      <c r="AN40" s="332"/>
      <c r="AO40" s="332"/>
      <c r="AP40" s="332"/>
      <c r="AQ40" s="332"/>
      <c r="AR40" s="332"/>
      <c r="AS40" s="332"/>
      <c r="AT40" s="332"/>
      <c r="AU40" s="332"/>
      <c r="AV40" s="332"/>
    </row>
    <row r="41" spans="1:48" ht="24.95" hidden="1" customHeight="1">
      <c r="A41" s="611"/>
      <c r="B41" s="621"/>
      <c r="C41" s="157" t="s">
        <v>5197</v>
      </c>
      <c r="D41" s="157"/>
      <c r="E41" s="157" t="s">
        <v>6162</v>
      </c>
      <c r="F41" s="157" t="s">
        <v>5197</v>
      </c>
      <c r="G41" s="157"/>
      <c r="H41" s="160">
        <v>389.48</v>
      </c>
      <c r="I41" s="160">
        <v>376</v>
      </c>
      <c r="J41" s="160"/>
      <c r="K41" s="165"/>
      <c r="L41" s="157"/>
      <c r="M41" s="160"/>
      <c r="N41" s="160">
        <v>1</v>
      </c>
      <c r="O41" s="160"/>
      <c r="P41" s="160"/>
      <c r="Q41" s="165"/>
      <c r="R41" s="165"/>
      <c r="S41" s="165"/>
      <c r="T41" s="157">
        <v>2018</v>
      </c>
      <c r="U41" s="165"/>
      <c r="V41" s="165"/>
      <c r="W41" s="165"/>
      <c r="X41" s="160"/>
      <c r="Y41" s="157"/>
      <c r="Z41" s="157">
        <v>593</v>
      </c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480" t="s">
        <v>6506</v>
      </c>
    </row>
    <row r="42" spans="1:48" s="1319" customFormat="1" ht="24.95" hidden="1" customHeight="1">
      <c r="A42" s="611"/>
      <c r="B42" s="621"/>
      <c r="C42" s="1348" t="s">
        <v>468</v>
      </c>
      <c r="D42" s="1348"/>
      <c r="E42" s="1348" t="s">
        <v>11135</v>
      </c>
      <c r="F42" s="1348" t="s">
        <v>468</v>
      </c>
      <c r="G42" s="1348" t="s">
        <v>468</v>
      </c>
      <c r="H42" s="1349">
        <v>621</v>
      </c>
      <c r="I42" s="1349"/>
      <c r="J42" s="1349"/>
      <c r="K42" s="709" t="s">
        <v>1113</v>
      </c>
      <c r="L42" s="1348" t="s">
        <v>5347</v>
      </c>
      <c r="M42" s="1349">
        <v>621</v>
      </c>
      <c r="N42" s="1349">
        <v>1</v>
      </c>
      <c r="O42" s="1349"/>
      <c r="P42" s="1349"/>
      <c r="Q42" s="709"/>
      <c r="R42" s="709"/>
      <c r="S42" s="709"/>
      <c r="T42" s="1348">
        <v>2016</v>
      </c>
      <c r="U42" s="709"/>
      <c r="V42" s="709"/>
      <c r="W42" s="709"/>
      <c r="X42" s="1349">
        <v>60</v>
      </c>
      <c r="Y42" s="1348"/>
      <c r="Z42" s="1348"/>
      <c r="AA42" s="709"/>
      <c r="AB42" s="709"/>
      <c r="AC42" s="709"/>
      <c r="AD42" s="709"/>
      <c r="AE42" s="709"/>
      <c r="AF42" s="709"/>
      <c r="AG42" s="709"/>
      <c r="AH42" s="709"/>
      <c r="AI42" s="709"/>
      <c r="AJ42" s="709"/>
      <c r="AK42" s="709"/>
      <c r="AL42" s="709"/>
      <c r="AM42" s="709"/>
      <c r="AN42" s="709"/>
      <c r="AO42" s="709"/>
      <c r="AP42" s="709"/>
      <c r="AQ42" s="709"/>
      <c r="AR42" s="709"/>
      <c r="AS42" s="709"/>
      <c r="AT42" s="709"/>
      <c r="AU42" s="709"/>
      <c r="AV42" s="480"/>
    </row>
    <row r="43" spans="1:48" s="1319" customFormat="1" ht="24.95" hidden="1" customHeight="1">
      <c r="A43" s="611"/>
      <c r="B43" s="621"/>
      <c r="C43" s="1444" t="s">
        <v>5270</v>
      </c>
      <c r="D43" s="1444"/>
      <c r="E43" s="1444" t="s">
        <v>5346</v>
      </c>
      <c r="F43" s="1444" t="s">
        <v>5270</v>
      </c>
      <c r="G43" s="1444" t="s">
        <v>5270</v>
      </c>
      <c r="H43" s="1445">
        <v>40338.400000000001</v>
      </c>
      <c r="I43" s="1445">
        <v>457.2</v>
      </c>
      <c r="J43" s="1445">
        <v>457.2</v>
      </c>
      <c r="K43" s="709" t="s">
        <v>4149</v>
      </c>
      <c r="L43" s="1444" t="s">
        <v>16495</v>
      </c>
      <c r="M43" s="1445">
        <v>416</v>
      </c>
      <c r="N43" s="1445">
        <v>1</v>
      </c>
      <c r="O43" s="1445"/>
      <c r="P43" s="1445"/>
      <c r="Q43" s="709"/>
      <c r="R43" s="709"/>
      <c r="S43" s="709"/>
      <c r="T43" s="1444">
        <v>2020</v>
      </c>
      <c r="U43" s="709"/>
      <c r="V43" s="709"/>
      <c r="W43" s="709"/>
      <c r="X43" s="1445">
        <v>700</v>
      </c>
      <c r="Y43" s="1444"/>
      <c r="Z43" s="1444"/>
      <c r="AA43" s="709"/>
      <c r="AB43" s="709"/>
      <c r="AC43" s="709"/>
      <c r="AD43" s="709"/>
      <c r="AE43" s="709"/>
      <c r="AF43" s="709"/>
      <c r="AG43" s="709"/>
      <c r="AH43" s="709"/>
      <c r="AI43" s="709"/>
      <c r="AJ43" s="709"/>
      <c r="AK43" s="709"/>
      <c r="AL43" s="709"/>
      <c r="AM43" s="709"/>
      <c r="AN43" s="709"/>
      <c r="AO43" s="709"/>
      <c r="AP43" s="709"/>
      <c r="AQ43" s="709"/>
      <c r="AR43" s="709"/>
      <c r="AS43" s="709"/>
      <c r="AT43" s="709"/>
      <c r="AU43" s="709"/>
      <c r="AV43" s="480" t="s">
        <v>6506</v>
      </c>
    </row>
    <row r="44" spans="1:48" s="1319" customFormat="1" ht="24.95" hidden="1" customHeight="1">
      <c r="A44" s="611"/>
      <c r="B44" s="621"/>
      <c r="C44" s="1348" t="s">
        <v>5215</v>
      </c>
      <c r="D44" s="1348"/>
      <c r="E44" s="1348" t="s">
        <v>16496</v>
      </c>
      <c r="F44" s="1348" t="s">
        <v>5215</v>
      </c>
      <c r="G44" s="1348" t="s">
        <v>5215</v>
      </c>
      <c r="H44" s="1349">
        <v>137821</v>
      </c>
      <c r="I44" s="1349">
        <v>653.54</v>
      </c>
      <c r="J44" s="1349">
        <v>653.54</v>
      </c>
      <c r="K44" s="709" t="s">
        <v>4120</v>
      </c>
      <c r="L44" s="1348" t="s">
        <v>16497</v>
      </c>
      <c r="M44" s="1349">
        <v>289</v>
      </c>
      <c r="N44" s="1349">
        <v>1</v>
      </c>
      <c r="O44" s="1349"/>
      <c r="P44" s="1349">
        <v>82</v>
      </c>
      <c r="Q44" s="709" t="s">
        <v>4158</v>
      </c>
      <c r="R44" s="709"/>
      <c r="S44" s="709"/>
      <c r="T44" s="1348">
        <v>2020</v>
      </c>
      <c r="U44" s="709"/>
      <c r="V44" s="709"/>
      <c r="W44" s="709"/>
      <c r="X44" s="1349">
        <v>35244</v>
      </c>
      <c r="Y44" s="1348"/>
      <c r="Z44" s="1348"/>
      <c r="AA44" s="709"/>
      <c r="AB44" s="709"/>
      <c r="AC44" s="709"/>
      <c r="AD44" s="709"/>
      <c r="AE44" s="709"/>
      <c r="AF44" s="709"/>
      <c r="AG44" s="709"/>
      <c r="AH44" s="709"/>
      <c r="AI44" s="709"/>
      <c r="AJ44" s="709"/>
      <c r="AK44" s="709"/>
      <c r="AL44" s="709"/>
      <c r="AM44" s="709"/>
      <c r="AN44" s="709"/>
      <c r="AO44" s="709"/>
      <c r="AP44" s="709"/>
      <c r="AQ44" s="709"/>
      <c r="AR44" s="709"/>
      <c r="AS44" s="709"/>
      <c r="AT44" s="709"/>
      <c r="AU44" s="709"/>
      <c r="AV44" s="480" t="s">
        <v>6506</v>
      </c>
    </row>
    <row r="45" spans="1:48" s="1319" customFormat="1" ht="24.95" hidden="1" customHeight="1">
      <c r="A45" s="611"/>
      <c r="B45" s="621"/>
      <c r="C45" s="1348" t="s">
        <v>5226</v>
      </c>
      <c r="D45" s="1348"/>
      <c r="E45" s="1348" t="s">
        <v>15583</v>
      </c>
      <c r="F45" s="1348" t="s">
        <v>5226</v>
      </c>
      <c r="G45" s="1348" t="s">
        <v>5226</v>
      </c>
      <c r="H45" s="1349">
        <v>2109</v>
      </c>
      <c r="I45" s="1349">
        <v>300</v>
      </c>
      <c r="J45" s="1349">
        <v>300</v>
      </c>
      <c r="K45" s="709" t="s">
        <v>1113</v>
      </c>
      <c r="L45" s="1348" t="s">
        <v>15584</v>
      </c>
      <c r="M45" s="1349">
        <v>154</v>
      </c>
      <c r="N45" s="1349">
        <v>1</v>
      </c>
      <c r="O45" s="1349"/>
      <c r="P45" s="1349"/>
      <c r="Q45" s="709"/>
      <c r="R45" s="709"/>
      <c r="S45" s="709"/>
      <c r="T45" s="1348">
        <v>2019</v>
      </c>
      <c r="U45" s="709"/>
      <c r="V45" s="709"/>
      <c r="W45" s="709"/>
      <c r="X45" s="1349">
        <v>430</v>
      </c>
      <c r="Y45" s="1348"/>
      <c r="Z45" s="1348"/>
      <c r="AA45" s="709"/>
      <c r="AB45" s="709"/>
      <c r="AC45" s="709"/>
      <c r="AD45" s="709"/>
      <c r="AE45" s="709"/>
      <c r="AF45" s="709"/>
      <c r="AG45" s="709"/>
      <c r="AH45" s="709"/>
      <c r="AI45" s="709"/>
      <c r="AJ45" s="709"/>
      <c r="AK45" s="709"/>
      <c r="AL45" s="709"/>
      <c r="AM45" s="709"/>
      <c r="AN45" s="709"/>
      <c r="AO45" s="709"/>
      <c r="AP45" s="709"/>
      <c r="AQ45" s="709"/>
      <c r="AR45" s="709"/>
      <c r="AS45" s="709"/>
      <c r="AT45" s="709"/>
      <c r="AU45" s="709"/>
      <c r="AV45" s="480" t="s">
        <v>6506</v>
      </c>
    </row>
    <row r="46" spans="1:48" ht="24.95" hidden="1" customHeight="1">
      <c r="A46" s="611"/>
      <c r="B46" s="621"/>
      <c r="C46" s="157" t="s">
        <v>5232</v>
      </c>
      <c r="D46" s="157"/>
      <c r="E46" s="157" t="s">
        <v>11136</v>
      </c>
      <c r="F46" s="157" t="s">
        <v>5232</v>
      </c>
      <c r="G46" s="157" t="s">
        <v>5232</v>
      </c>
      <c r="H46" s="160">
        <v>81894</v>
      </c>
      <c r="I46" s="160">
        <v>496</v>
      </c>
      <c r="J46" s="160">
        <v>496</v>
      </c>
      <c r="K46" s="165" t="s">
        <v>1113</v>
      </c>
      <c r="L46" s="157" t="s">
        <v>6432</v>
      </c>
      <c r="M46" s="160">
        <v>177</v>
      </c>
      <c r="N46" s="160">
        <v>1</v>
      </c>
      <c r="O46" s="160"/>
      <c r="P46" s="160">
        <v>100</v>
      </c>
      <c r="Q46" s="165" t="s">
        <v>4937</v>
      </c>
      <c r="R46" s="165"/>
      <c r="S46" s="165"/>
      <c r="T46" s="157">
        <v>2015</v>
      </c>
      <c r="U46" s="165"/>
      <c r="V46" s="165"/>
      <c r="W46" s="165"/>
      <c r="X46" s="160">
        <v>486</v>
      </c>
      <c r="Y46" s="157"/>
      <c r="Z46" s="157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480" t="s">
        <v>11137</v>
      </c>
    </row>
    <row r="47" spans="1:48" ht="24.95" hidden="1" customHeight="1">
      <c r="A47" s="281"/>
      <c r="B47" s="170" t="s">
        <v>11493</v>
      </c>
      <c r="C47" s="170" t="s">
        <v>5641</v>
      </c>
      <c r="D47" s="170"/>
      <c r="E47" s="170" t="s">
        <v>11494</v>
      </c>
      <c r="F47" s="170" t="s">
        <v>5641</v>
      </c>
      <c r="G47" s="170" t="s">
        <v>5641</v>
      </c>
      <c r="H47" s="167">
        <v>640</v>
      </c>
      <c r="I47" s="167">
        <v>230.93</v>
      </c>
      <c r="J47" s="167">
        <v>304.69</v>
      </c>
      <c r="K47" s="166" t="s">
        <v>324</v>
      </c>
      <c r="L47" s="170" t="s">
        <v>11495</v>
      </c>
      <c r="M47" s="167">
        <v>100.8</v>
      </c>
      <c r="N47" s="167">
        <v>1</v>
      </c>
      <c r="O47" s="167"/>
      <c r="P47" s="167">
        <v>20</v>
      </c>
      <c r="Q47" s="166"/>
      <c r="R47" s="166"/>
      <c r="S47" s="166"/>
      <c r="T47" s="166">
        <v>2018</v>
      </c>
      <c r="U47" s="166"/>
      <c r="V47" s="166"/>
      <c r="W47" s="166"/>
      <c r="X47" s="167">
        <v>800</v>
      </c>
      <c r="Y47" s="166"/>
      <c r="Z47" s="166"/>
      <c r="AA47" s="166"/>
      <c r="AB47" s="166"/>
      <c r="AC47" s="166"/>
      <c r="AD47" s="166"/>
      <c r="AE47" s="166"/>
      <c r="AF47" s="166"/>
      <c r="AG47" s="166"/>
      <c r="AH47" s="166"/>
      <c r="AI47" s="166"/>
      <c r="AJ47" s="166"/>
      <c r="AK47" s="166"/>
      <c r="AL47" s="166"/>
      <c r="AM47" s="166"/>
      <c r="AN47" s="166"/>
      <c r="AO47" s="166"/>
      <c r="AP47" s="166"/>
      <c r="AQ47" s="166"/>
      <c r="AR47" s="166"/>
      <c r="AS47" s="166"/>
      <c r="AT47" s="166"/>
      <c r="AU47" s="166"/>
      <c r="AV47" s="166" t="s">
        <v>13139</v>
      </c>
    </row>
    <row r="48" spans="1:48" ht="24.95" hidden="1" customHeight="1">
      <c r="A48" s="281"/>
      <c r="B48" s="198" t="s">
        <v>2569</v>
      </c>
      <c r="C48" s="399" t="s">
        <v>2568</v>
      </c>
      <c r="D48" s="399"/>
      <c r="E48" s="331">
        <f>COUNTA(E49:E56)</f>
        <v>8</v>
      </c>
      <c r="F48" s="399"/>
      <c r="G48" s="399"/>
      <c r="H48" s="160">
        <f>SUM(H49:H56)</f>
        <v>1084</v>
      </c>
      <c r="I48" s="160">
        <f>SUM(I49:I56)</f>
        <v>6613.88</v>
      </c>
      <c r="J48" s="160">
        <f>SUM(J49:J56)</f>
        <v>5345.88</v>
      </c>
      <c r="K48" s="160"/>
      <c r="L48" s="160"/>
      <c r="M48" s="160">
        <f>SUM(M49:M56)</f>
        <v>1379.1</v>
      </c>
      <c r="N48" s="160">
        <f>SUM(N49:N56)</f>
        <v>8</v>
      </c>
      <c r="O48" s="160"/>
      <c r="P48" s="160"/>
      <c r="Q48" s="399"/>
      <c r="R48" s="399"/>
      <c r="S48" s="399"/>
      <c r="T48" s="157"/>
      <c r="U48" s="399"/>
      <c r="V48" s="399"/>
      <c r="W48" s="399"/>
      <c r="X48" s="160"/>
      <c r="Y48" s="157"/>
      <c r="Z48" s="157"/>
      <c r="AA48" s="399"/>
      <c r="AB48" s="399"/>
      <c r="AC48" s="399"/>
      <c r="AD48" s="399"/>
      <c r="AE48" s="399"/>
      <c r="AF48" s="166"/>
      <c r="AG48" s="166"/>
      <c r="AH48" s="399"/>
      <c r="AI48" s="399"/>
      <c r="AJ48" s="399"/>
      <c r="AK48" s="399"/>
      <c r="AL48" s="399"/>
      <c r="AM48" s="399"/>
      <c r="AN48" s="399"/>
      <c r="AO48" s="399"/>
      <c r="AP48" s="399"/>
      <c r="AQ48" s="399"/>
      <c r="AR48" s="399"/>
      <c r="AS48" s="399"/>
      <c r="AT48" s="399"/>
      <c r="AU48" s="399"/>
      <c r="AV48" s="399"/>
    </row>
    <row r="49" spans="1:48" ht="24.95" hidden="1" customHeight="1">
      <c r="A49" s="281"/>
      <c r="B49" s="658"/>
      <c r="C49" s="157" t="s">
        <v>6184</v>
      </c>
      <c r="D49" s="157"/>
      <c r="E49" s="157" t="s">
        <v>6422</v>
      </c>
      <c r="F49" s="157" t="s">
        <v>6184</v>
      </c>
      <c r="G49" s="157" t="s">
        <v>6184</v>
      </c>
      <c r="H49" s="160">
        <v>240</v>
      </c>
      <c r="I49" s="160"/>
      <c r="J49" s="160"/>
      <c r="K49" s="160" t="s">
        <v>2945</v>
      </c>
      <c r="L49" s="160" t="s">
        <v>3909</v>
      </c>
      <c r="M49" s="160">
        <v>225</v>
      </c>
      <c r="N49" s="160">
        <v>1</v>
      </c>
      <c r="O49" s="160"/>
      <c r="P49" s="160"/>
      <c r="Q49" s="399"/>
      <c r="R49" s="399"/>
      <c r="S49" s="399"/>
      <c r="T49" s="157">
        <v>2009</v>
      </c>
      <c r="U49" s="399"/>
      <c r="V49" s="399"/>
      <c r="W49" s="399"/>
      <c r="X49" s="160">
        <v>109</v>
      </c>
      <c r="Y49" s="157"/>
      <c r="Z49" s="157"/>
      <c r="AA49" s="399"/>
      <c r="AB49" s="399"/>
      <c r="AC49" s="399"/>
      <c r="AD49" s="399"/>
      <c r="AE49" s="399"/>
      <c r="AF49" s="166"/>
      <c r="AG49" s="166"/>
      <c r="AH49" s="399"/>
      <c r="AI49" s="399"/>
      <c r="AJ49" s="399"/>
      <c r="AK49" s="399"/>
      <c r="AL49" s="399"/>
      <c r="AM49" s="399"/>
      <c r="AN49" s="399"/>
      <c r="AO49" s="399"/>
      <c r="AP49" s="399"/>
      <c r="AQ49" s="399"/>
      <c r="AR49" s="399"/>
      <c r="AS49" s="399"/>
      <c r="AT49" s="399"/>
      <c r="AU49" s="399"/>
      <c r="AV49" s="399"/>
    </row>
    <row r="50" spans="1:48" ht="24.95" hidden="1" customHeight="1">
      <c r="A50" s="281"/>
      <c r="B50" s="658"/>
      <c r="C50" s="157" t="s">
        <v>6184</v>
      </c>
      <c r="D50" s="157"/>
      <c r="E50" s="157" t="s">
        <v>6423</v>
      </c>
      <c r="F50" s="157" t="s">
        <v>6184</v>
      </c>
      <c r="G50" s="157" t="s">
        <v>6184</v>
      </c>
      <c r="H50" s="160">
        <v>350</v>
      </c>
      <c r="I50" s="160">
        <v>248</v>
      </c>
      <c r="J50" s="160">
        <v>248</v>
      </c>
      <c r="K50" s="160" t="s">
        <v>1056</v>
      </c>
      <c r="L50" s="160" t="s">
        <v>6424</v>
      </c>
      <c r="M50" s="160">
        <v>154</v>
      </c>
      <c r="N50" s="160">
        <v>1</v>
      </c>
      <c r="O50" s="160"/>
      <c r="P50" s="160"/>
      <c r="Q50" s="399"/>
      <c r="R50" s="399"/>
      <c r="S50" s="399"/>
      <c r="T50" s="157">
        <v>2016</v>
      </c>
      <c r="U50" s="399"/>
      <c r="V50" s="399"/>
      <c r="W50" s="399"/>
      <c r="X50" s="160">
        <v>220</v>
      </c>
      <c r="Y50" s="157"/>
      <c r="Z50" s="157"/>
      <c r="AA50" s="399"/>
      <c r="AB50" s="399"/>
      <c r="AC50" s="399"/>
      <c r="AD50" s="399"/>
      <c r="AE50" s="399"/>
      <c r="AF50" s="166"/>
      <c r="AG50" s="166"/>
      <c r="AH50" s="399"/>
      <c r="AI50" s="399"/>
      <c r="AJ50" s="399"/>
      <c r="AK50" s="399"/>
      <c r="AL50" s="399"/>
      <c r="AM50" s="399"/>
      <c r="AN50" s="399"/>
      <c r="AO50" s="399"/>
      <c r="AP50" s="399"/>
      <c r="AQ50" s="399"/>
      <c r="AR50" s="399"/>
      <c r="AS50" s="399"/>
      <c r="AT50" s="399"/>
      <c r="AU50" s="399"/>
      <c r="AV50" s="399"/>
    </row>
    <row r="51" spans="1:48" ht="24.95" hidden="1" customHeight="1">
      <c r="A51" s="281"/>
      <c r="B51" s="658"/>
      <c r="C51" s="157" t="s">
        <v>6210</v>
      </c>
      <c r="D51" s="157"/>
      <c r="E51" s="157" t="s">
        <v>6425</v>
      </c>
      <c r="F51" s="157" t="s">
        <v>6210</v>
      </c>
      <c r="G51" s="157" t="s">
        <v>6210</v>
      </c>
      <c r="H51" s="160">
        <v>240</v>
      </c>
      <c r="I51" s="160"/>
      <c r="J51" s="160"/>
      <c r="K51" s="160" t="s">
        <v>2945</v>
      </c>
      <c r="L51" s="160" t="s">
        <v>6426</v>
      </c>
      <c r="M51" s="160">
        <v>224</v>
      </c>
      <c r="N51" s="160">
        <v>1</v>
      </c>
      <c r="O51" s="160"/>
      <c r="P51" s="160"/>
      <c r="Q51" s="399"/>
      <c r="R51" s="399"/>
      <c r="S51" s="399"/>
      <c r="T51" s="157">
        <v>2014</v>
      </c>
      <c r="U51" s="399"/>
      <c r="V51" s="399"/>
      <c r="W51" s="399"/>
      <c r="X51" s="160">
        <v>80</v>
      </c>
      <c r="Y51" s="157"/>
      <c r="Z51" s="157"/>
      <c r="AA51" s="399"/>
      <c r="AB51" s="399"/>
      <c r="AC51" s="399"/>
      <c r="AD51" s="399"/>
      <c r="AE51" s="399"/>
      <c r="AF51" s="166"/>
      <c r="AG51" s="166"/>
      <c r="AH51" s="399"/>
      <c r="AI51" s="399"/>
      <c r="AJ51" s="399"/>
      <c r="AK51" s="399"/>
      <c r="AL51" s="399"/>
      <c r="AM51" s="399"/>
      <c r="AN51" s="399"/>
      <c r="AO51" s="399"/>
      <c r="AP51" s="399"/>
      <c r="AQ51" s="399"/>
      <c r="AR51" s="399"/>
      <c r="AS51" s="399"/>
      <c r="AT51" s="399"/>
      <c r="AU51" s="399"/>
      <c r="AV51" s="399"/>
    </row>
    <row r="52" spans="1:48" s="1319" customFormat="1" ht="24.95" hidden="1" customHeight="1">
      <c r="A52" s="281"/>
      <c r="B52" s="658"/>
      <c r="C52" s="1458" t="s">
        <v>353</v>
      </c>
      <c r="D52" s="1458"/>
      <c r="E52" s="1458" t="s">
        <v>6427</v>
      </c>
      <c r="F52" s="1458" t="s">
        <v>353</v>
      </c>
      <c r="G52" s="1458" t="s">
        <v>353</v>
      </c>
      <c r="H52" s="1459"/>
      <c r="I52" s="1459"/>
      <c r="J52" s="1459"/>
      <c r="K52" s="1459" t="s">
        <v>1113</v>
      </c>
      <c r="L52" s="1459" t="s">
        <v>6428</v>
      </c>
      <c r="M52" s="1459">
        <v>78</v>
      </c>
      <c r="N52" s="1459">
        <v>1</v>
      </c>
      <c r="O52" s="1459"/>
      <c r="P52" s="1459">
        <v>200</v>
      </c>
      <c r="Q52" s="399" t="s">
        <v>6429</v>
      </c>
      <c r="R52" s="399"/>
      <c r="S52" s="399"/>
      <c r="T52" s="1458">
        <v>1992</v>
      </c>
      <c r="U52" s="399"/>
      <c r="V52" s="399"/>
      <c r="W52" s="399"/>
      <c r="X52" s="1459">
        <v>38</v>
      </c>
      <c r="Y52" s="1458"/>
      <c r="Z52" s="1458"/>
      <c r="AA52" s="399"/>
      <c r="AB52" s="399"/>
      <c r="AC52" s="399"/>
      <c r="AD52" s="399"/>
      <c r="AE52" s="399"/>
      <c r="AF52" s="1323"/>
      <c r="AG52" s="1323"/>
      <c r="AH52" s="399"/>
      <c r="AI52" s="399"/>
      <c r="AJ52" s="399"/>
      <c r="AK52" s="399"/>
      <c r="AL52" s="399"/>
      <c r="AM52" s="399"/>
      <c r="AN52" s="399"/>
      <c r="AO52" s="399"/>
      <c r="AP52" s="399"/>
      <c r="AQ52" s="399"/>
      <c r="AR52" s="399"/>
      <c r="AS52" s="399"/>
      <c r="AT52" s="399"/>
      <c r="AU52" s="399"/>
      <c r="AV52" s="399" t="s">
        <v>6430</v>
      </c>
    </row>
    <row r="53" spans="1:48" ht="24.95" hidden="1" customHeight="1">
      <c r="A53" s="281"/>
      <c r="B53" s="658"/>
      <c r="C53" s="157" t="s">
        <v>6299</v>
      </c>
      <c r="D53" s="157"/>
      <c r="E53" s="157" t="s">
        <v>6431</v>
      </c>
      <c r="F53" s="157" t="s">
        <v>6299</v>
      </c>
      <c r="G53" s="157" t="s">
        <v>6299</v>
      </c>
      <c r="H53" s="160">
        <v>254</v>
      </c>
      <c r="I53" s="160"/>
      <c r="J53" s="160"/>
      <c r="K53" s="160" t="s">
        <v>1113</v>
      </c>
      <c r="L53" s="160" t="s">
        <v>6432</v>
      </c>
      <c r="M53" s="160">
        <v>254</v>
      </c>
      <c r="N53" s="160">
        <v>1</v>
      </c>
      <c r="O53" s="160"/>
      <c r="P53" s="160">
        <v>100</v>
      </c>
      <c r="Q53" s="399" t="s">
        <v>6429</v>
      </c>
      <c r="R53" s="399"/>
      <c r="S53" s="399"/>
      <c r="T53" s="157">
        <v>2006</v>
      </c>
      <c r="U53" s="399"/>
      <c r="V53" s="399"/>
      <c r="W53" s="399"/>
      <c r="X53" s="160"/>
      <c r="Y53" s="157"/>
      <c r="Z53" s="157"/>
      <c r="AA53" s="399"/>
      <c r="AB53" s="399"/>
      <c r="AC53" s="399"/>
      <c r="AD53" s="399"/>
      <c r="AE53" s="399"/>
      <c r="AF53" s="166"/>
      <c r="AG53" s="166"/>
      <c r="AH53" s="399"/>
      <c r="AI53" s="399"/>
      <c r="AJ53" s="399"/>
      <c r="AK53" s="399"/>
      <c r="AL53" s="399"/>
      <c r="AM53" s="399"/>
      <c r="AN53" s="399"/>
      <c r="AO53" s="399"/>
      <c r="AP53" s="399"/>
      <c r="AQ53" s="399"/>
      <c r="AR53" s="399"/>
      <c r="AS53" s="399"/>
      <c r="AT53" s="399"/>
      <c r="AU53" s="399"/>
      <c r="AV53" s="399"/>
    </row>
    <row r="54" spans="1:48" ht="24.95" hidden="1" customHeight="1">
      <c r="A54" s="281"/>
      <c r="B54" s="658"/>
      <c r="C54" s="157" t="s">
        <v>6299</v>
      </c>
      <c r="D54" s="157"/>
      <c r="E54" s="157" t="s">
        <v>16672</v>
      </c>
      <c r="F54" s="157" t="s">
        <v>6299</v>
      </c>
      <c r="G54" s="157" t="s">
        <v>6299</v>
      </c>
      <c r="H54" s="160"/>
      <c r="I54" s="160">
        <v>303.88</v>
      </c>
      <c r="J54" s="160">
        <v>303.88</v>
      </c>
      <c r="K54" s="160" t="s">
        <v>1056</v>
      </c>
      <c r="L54" s="160" t="s">
        <v>16673</v>
      </c>
      <c r="M54" s="160">
        <v>165.6</v>
      </c>
      <c r="N54" s="160">
        <v>1</v>
      </c>
      <c r="O54" s="160"/>
      <c r="P54" s="160"/>
      <c r="Q54" s="399"/>
      <c r="R54" s="399"/>
      <c r="S54" s="399"/>
      <c r="T54" s="157">
        <v>2020</v>
      </c>
      <c r="U54" s="399">
        <v>444</v>
      </c>
      <c r="V54" s="399" t="s">
        <v>6506</v>
      </c>
      <c r="W54" s="399"/>
      <c r="X54" s="160">
        <v>444</v>
      </c>
      <c r="Y54" s="157"/>
      <c r="Z54" s="157"/>
      <c r="AA54" s="399"/>
      <c r="AB54" s="399"/>
      <c r="AC54" s="399"/>
      <c r="AD54" s="399"/>
      <c r="AE54" s="399"/>
      <c r="AF54" s="166"/>
      <c r="AG54" s="166"/>
      <c r="AH54" s="399"/>
      <c r="AI54" s="399"/>
      <c r="AJ54" s="399"/>
      <c r="AK54" s="399"/>
      <c r="AL54" s="399"/>
      <c r="AM54" s="399"/>
      <c r="AN54" s="399"/>
      <c r="AO54" s="399"/>
      <c r="AP54" s="399"/>
      <c r="AQ54" s="399"/>
      <c r="AR54" s="399"/>
      <c r="AS54" s="399"/>
      <c r="AT54" s="399"/>
      <c r="AU54" s="399"/>
      <c r="AV54" s="170" t="s">
        <v>6506</v>
      </c>
    </row>
    <row r="55" spans="1:48" ht="24.95" hidden="1" customHeight="1">
      <c r="A55" s="281"/>
      <c r="B55" s="658"/>
      <c r="C55" s="157" t="s">
        <v>6305</v>
      </c>
      <c r="D55" s="157"/>
      <c r="E55" s="157" t="s">
        <v>6433</v>
      </c>
      <c r="F55" s="157" t="s">
        <v>6305</v>
      </c>
      <c r="G55" s="157" t="s">
        <v>6307</v>
      </c>
      <c r="H55" s="160"/>
      <c r="I55" s="160">
        <v>368</v>
      </c>
      <c r="J55" s="160">
        <v>368</v>
      </c>
      <c r="K55" s="160" t="s">
        <v>1113</v>
      </c>
      <c r="L55" s="160" t="s">
        <v>6434</v>
      </c>
      <c r="M55" s="160">
        <v>78.5</v>
      </c>
      <c r="N55" s="160">
        <v>1</v>
      </c>
      <c r="O55" s="160"/>
      <c r="P55" s="160">
        <v>200</v>
      </c>
      <c r="Q55" s="399" t="s">
        <v>6429</v>
      </c>
      <c r="R55" s="399"/>
      <c r="S55" s="399"/>
      <c r="T55" s="157">
        <v>2007</v>
      </c>
      <c r="U55" s="399"/>
      <c r="V55" s="399"/>
      <c r="W55" s="399"/>
      <c r="X55" s="160">
        <v>27</v>
      </c>
      <c r="Y55" s="157"/>
      <c r="Z55" s="157"/>
      <c r="AA55" s="399"/>
      <c r="AB55" s="399"/>
      <c r="AC55" s="399"/>
      <c r="AD55" s="399"/>
      <c r="AE55" s="399"/>
      <c r="AF55" s="166"/>
      <c r="AG55" s="166"/>
      <c r="AH55" s="399"/>
      <c r="AI55" s="399"/>
      <c r="AJ55" s="399"/>
      <c r="AK55" s="399"/>
      <c r="AL55" s="399"/>
      <c r="AM55" s="399"/>
      <c r="AN55" s="399"/>
      <c r="AO55" s="399"/>
      <c r="AP55" s="399"/>
      <c r="AQ55" s="399"/>
      <c r="AR55" s="399"/>
      <c r="AS55" s="399"/>
      <c r="AT55" s="399"/>
      <c r="AU55" s="399"/>
      <c r="AV55" s="399" t="s">
        <v>6430</v>
      </c>
    </row>
    <row r="56" spans="1:48" ht="24.95" hidden="1" customHeight="1">
      <c r="A56" s="281"/>
      <c r="B56" s="658"/>
      <c r="C56" s="157" t="s">
        <v>6308</v>
      </c>
      <c r="D56" s="157"/>
      <c r="E56" s="157" t="s">
        <v>6435</v>
      </c>
      <c r="F56" s="157" t="s">
        <v>6308</v>
      </c>
      <c r="G56" s="157" t="s">
        <v>6436</v>
      </c>
      <c r="H56" s="160"/>
      <c r="I56" s="160">
        <v>5694</v>
      </c>
      <c r="J56" s="160">
        <v>4426</v>
      </c>
      <c r="K56" s="160" t="s">
        <v>1113</v>
      </c>
      <c r="L56" s="160" t="s">
        <v>6432</v>
      </c>
      <c r="M56" s="425">
        <v>200</v>
      </c>
      <c r="N56" s="160">
        <v>1</v>
      </c>
      <c r="O56" s="160"/>
      <c r="P56" s="160"/>
      <c r="Q56" s="399"/>
      <c r="R56" s="399"/>
      <c r="S56" s="399"/>
      <c r="T56" s="157">
        <v>2005</v>
      </c>
      <c r="U56" s="399"/>
      <c r="V56" s="399"/>
      <c r="W56" s="399"/>
      <c r="X56" s="160"/>
      <c r="Y56" s="157"/>
      <c r="Z56" s="157"/>
      <c r="AA56" s="399"/>
      <c r="AB56" s="399"/>
      <c r="AC56" s="399"/>
      <c r="AD56" s="399"/>
      <c r="AE56" s="399"/>
      <c r="AF56" s="166"/>
      <c r="AG56" s="166"/>
      <c r="AH56" s="399"/>
      <c r="AI56" s="399"/>
      <c r="AJ56" s="399"/>
      <c r="AK56" s="399"/>
      <c r="AL56" s="399"/>
      <c r="AM56" s="399"/>
      <c r="AN56" s="399"/>
      <c r="AO56" s="399"/>
      <c r="AP56" s="399"/>
      <c r="AQ56" s="399"/>
      <c r="AR56" s="399"/>
      <c r="AS56" s="399"/>
      <c r="AT56" s="399"/>
      <c r="AU56" s="399"/>
      <c r="AV56" s="399" t="s">
        <v>6437</v>
      </c>
    </row>
    <row r="57" spans="1:48" ht="24.95" hidden="1" customHeight="1">
      <c r="A57" s="281"/>
      <c r="B57" s="198" t="s">
        <v>2570</v>
      </c>
      <c r="C57" s="165" t="s">
        <v>2571</v>
      </c>
      <c r="D57" s="165"/>
      <c r="E57" s="331">
        <f>COUNTA(E58:E67)</f>
        <v>10</v>
      </c>
      <c r="F57" s="165"/>
      <c r="G57" s="165"/>
      <c r="H57" s="160">
        <f>SUM(H58:H67)</f>
        <v>10904</v>
      </c>
      <c r="I57" s="160">
        <f>SUM(I58:I67)</f>
        <v>2352</v>
      </c>
      <c r="J57" s="160">
        <f>SUM(J58:J67)</f>
        <v>2379</v>
      </c>
      <c r="K57" s="160"/>
      <c r="L57" s="160"/>
      <c r="M57" s="160">
        <f>SUM(M58:M67)</f>
        <v>2498</v>
      </c>
      <c r="N57" s="160">
        <f>SUM(N58:N67)</f>
        <v>10</v>
      </c>
      <c r="O57" s="160"/>
      <c r="P57" s="160"/>
      <c r="Q57" s="165"/>
      <c r="R57" s="165"/>
      <c r="S57" s="165"/>
      <c r="T57" s="157"/>
      <c r="U57" s="165"/>
      <c r="V57" s="165"/>
      <c r="W57" s="165"/>
      <c r="X57" s="160"/>
      <c r="Y57" s="157"/>
      <c r="Z57" s="157"/>
      <c r="AA57" s="165"/>
      <c r="AB57" s="165"/>
      <c r="AC57" s="165"/>
      <c r="AD57" s="165"/>
      <c r="AE57" s="165"/>
      <c r="AF57" s="166"/>
      <c r="AG57" s="166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</row>
    <row r="58" spans="1:48" ht="24.95" hidden="1" customHeight="1">
      <c r="A58" s="281"/>
      <c r="B58" s="475"/>
      <c r="C58" s="157" t="s">
        <v>1881</v>
      </c>
      <c r="D58" s="157"/>
      <c r="E58" s="157" t="s">
        <v>6941</v>
      </c>
      <c r="F58" s="157" t="s">
        <v>1881</v>
      </c>
      <c r="G58" s="157" t="s">
        <v>1881</v>
      </c>
      <c r="H58" s="160">
        <v>2800</v>
      </c>
      <c r="I58" s="160">
        <v>1010</v>
      </c>
      <c r="J58" s="160">
        <v>1010</v>
      </c>
      <c r="K58" s="160" t="s">
        <v>6942</v>
      </c>
      <c r="L58" s="160" t="s">
        <v>6943</v>
      </c>
      <c r="M58" s="160">
        <v>450</v>
      </c>
      <c r="N58" s="160">
        <v>1</v>
      </c>
      <c r="O58" s="160">
        <v>1</v>
      </c>
      <c r="P58" s="160">
        <v>500</v>
      </c>
      <c r="Q58" s="165" t="s">
        <v>6944</v>
      </c>
      <c r="R58" s="157">
        <v>2004</v>
      </c>
      <c r="S58" s="165"/>
      <c r="T58" s="157">
        <v>2004</v>
      </c>
      <c r="U58" s="165"/>
      <c r="V58" s="165"/>
      <c r="W58" s="165"/>
      <c r="X58" s="159">
        <v>950</v>
      </c>
      <c r="Y58" s="157"/>
      <c r="Z58" s="165"/>
      <c r="AA58" s="165"/>
      <c r="AB58" s="165"/>
      <c r="AC58" s="165"/>
      <c r="AD58" s="165"/>
      <c r="AE58" s="166"/>
      <c r="AF58" s="166"/>
      <c r="AG58" s="165"/>
      <c r="AH58" s="165"/>
      <c r="AI58" s="165"/>
      <c r="AJ58" s="165"/>
      <c r="AK58" s="165"/>
      <c r="AL58" s="165"/>
      <c r="AM58" s="165"/>
      <c r="AN58" s="165"/>
      <c r="AO58" s="165"/>
      <c r="AP58" s="381">
        <v>950</v>
      </c>
      <c r="AQ58" s="165" t="s">
        <v>2025</v>
      </c>
      <c r="AR58" s="193"/>
      <c r="AS58" s="193"/>
      <c r="AT58" s="193"/>
      <c r="AU58" s="193"/>
      <c r="AV58" s="193"/>
    </row>
    <row r="59" spans="1:48" ht="24.95" hidden="1" customHeight="1">
      <c r="A59" s="281"/>
      <c r="B59" s="475"/>
      <c r="C59" s="157" t="s">
        <v>6760</v>
      </c>
      <c r="D59" s="157"/>
      <c r="E59" s="157" t="s">
        <v>6945</v>
      </c>
      <c r="F59" s="157" t="s">
        <v>6760</v>
      </c>
      <c r="G59" s="157" t="s">
        <v>6946</v>
      </c>
      <c r="H59" s="160">
        <v>1050</v>
      </c>
      <c r="I59" s="160">
        <v>470</v>
      </c>
      <c r="J59" s="160">
        <v>497</v>
      </c>
      <c r="K59" s="160" t="s">
        <v>1113</v>
      </c>
      <c r="L59" s="157" t="s">
        <v>6947</v>
      </c>
      <c r="M59" s="160">
        <v>411</v>
      </c>
      <c r="N59" s="160">
        <v>1</v>
      </c>
      <c r="O59" s="160"/>
      <c r="P59" s="160"/>
      <c r="Q59" s="165"/>
      <c r="R59" s="157"/>
      <c r="S59" s="165"/>
      <c r="T59" s="157">
        <v>2010</v>
      </c>
      <c r="U59" s="165"/>
      <c r="V59" s="165"/>
      <c r="W59" s="165"/>
      <c r="X59" s="159">
        <v>400</v>
      </c>
      <c r="Y59" s="157"/>
      <c r="Z59" s="165"/>
      <c r="AA59" s="165"/>
      <c r="AB59" s="165"/>
      <c r="AC59" s="165"/>
      <c r="AD59" s="165"/>
      <c r="AE59" s="166"/>
      <c r="AF59" s="166"/>
      <c r="AG59" s="165"/>
      <c r="AH59" s="165"/>
      <c r="AI59" s="165"/>
      <c r="AJ59" s="165"/>
      <c r="AK59" s="165"/>
      <c r="AL59" s="165"/>
      <c r="AM59" s="165"/>
      <c r="AN59" s="165"/>
      <c r="AO59" s="165"/>
      <c r="AP59" s="381"/>
      <c r="AQ59" s="165"/>
      <c r="AR59" s="193"/>
      <c r="AS59" s="193"/>
      <c r="AT59" s="193"/>
      <c r="AU59" s="193"/>
      <c r="AV59" s="193"/>
    </row>
    <row r="60" spans="1:48" ht="24.95" hidden="1" customHeight="1">
      <c r="A60" s="281"/>
      <c r="B60" s="475"/>
      <c r="C60" s="157" t="s">
        <v>6765</v>
      </c>
      <c r="D60" s="157"/>
      <c r="E60" s="157" t="s">
        <v>13351</v>
      </c>
      <c r="F60" s="157" t="s">
        <v>6765</v>
      </c>
      <c r="G60" s="157" t="s">
        <v>6765</v>
      </c>
      <c r="H60" s="160">
        <v>163</v>
      </c>
      <c r="I60" s="160">
        <v>163</v>
      </c>
      <c r="J60" s="160">
        <v>163</v>
      </c>
      <c r="K60" s="160" t="s">
        <v>1113</v>
      </c>
      <c r="L60" s="157" t="s">
        <v>3937</v>
      </c>
      <c r="M60" s="160">
        <v>163</v>
      </c>
      <c r="N60" s="160">
        <v>1</v>
      </c>
      <c r="O60" s="160"/>
      <c r="P60" s="160"/>
      <c r="Q60" s="165"/>
      <c r="R60" s="157"/>
      <c r="S60" s="165"/>
      <c r="T60" s="157">
        <v>2011</v>
      </c>
      <c r="U60" s="165"/>
      <c r="V60" s="165"/>
      <c r="W60" s="165"/>
      <c r="X60" s="159">
        <v>131</v>
      </c>
      <c r="Y60" s="157"/>
      <c r="Z60" s="165"/>
      <c r="AA60" s="165"/>
      <c r="AB60" s="165"/>
      <c r="AC60" s="165"/>
      <c r="AD60" s="165"/>
      <c r="AE60" s="166"/>
      <c r="AF60" s="166"/>
      <c r="AG60" s="165"/>
      <c r="AH60" s="165"/>
      <c r="AI60" s="165"/>
      <c r="AJ60" s="165"/>
      <c r="AK60" s="165"/>
      <c r="AL60" s="165"/>
      <c r="AM60" s="165"/>
      <c r="AN60" s="165"/>
      <c r="AO60" s="165"/>
      <c r="AP60" s="381"/>
      <c r="AQ60" s="165"/>
      <c r="AR60" s="193"/>
      <c r="AS60" s="193"/>
      <c r="AT60" s="193"/>
      <c r="AU60" s="193"/>
      <c r="AV60" s="193" t="s">
        <v>13352</v>
      </c>
    </row>
    <row r="61" spans="1:48" ht="24.95" hidden="1" customHeight="1">
      <c r="A61" s="281"/>
      <c r="B61" s="713"/>
      <c r="C61" s="710" t="s">
        <v>6779</v>
      </c>
      <c r="D61" s="710"/>
      <c r="E61" s="710" t="s">
        <v>11479</v>
      </c>
      <c r="F61" s="710" t="s">
        <v>6779</v>
      </c>
      <c r="G61" s="710" t="s">
        <v>6779</v>
      </c>
      <c r="H61" s="712">
        <v>1006</v>
      </c>
      <c r="I61" s="712">
        <v>55</v>
      </c>
      <c r="J61" s="712">
        <v>55</v>
      </c>
      <c r="K61" s="712" t="s">
        <v>1113</v>
      </c>
      <c r="L61" s="710" t="s">
        <v>6948</v>
      </c>
      <c r="M61" s="712">
        <v>133</v>
      </c>
      <c r="N61" s="712">
        <v>1</v>
      </c>
      <c r="O61" s="712"/>
      <c r="P61" s="712">
        <v>400</v>
      </c>
      <c r="Q61" s="709" t="s">
        <v>173</v>
      </c>
      <c r="R61" s="710"/>
      <c r="S61" s="709"/>
      <c r="T61" s="710">
        <v>2008</v>
      </c>
      <c r="U61" s="709"/>
      <c r="V61" s="709"/>
      <c r="W61" s="709"/>
      <c r="X61" s="159"/>
      <c r="Y61" s="710"/>
      <c r="Z61" s="709"/>
      <c r="AA61" s="709"/>
      <c r="AB61" s="709"/>
      <c r="AC61" s="709"/>
      <c r="AD61" s="709"/>
      <c r="AE61" s="166"/>
      <c r="AF61" s="166"/>
      <c r="AG61" s="709"/>
      <c r="AH61" s="709"/>
      <c r="AI61" s="709"/>
      <c r="AJ61" s="709"/>
      <c r="AK61" s="709"/>
      <c r="AL61" s="709"/>
      <c r="AM61" s="709"/>
      <c r="AN61" s="709"/>
      <c r="AO61" s="709"/>
      <c r="AP61" s="381"/>
      <c r="AQ61" s="709"/>
      <c r="AR61" s="193"/>
      <c r="AS61" s="193"/>
      <c r="AT61" s="193"/>
      <c r="AU61" s="193"/>
      <c r="AV61" s="193"/>
    </row>
    <row r="62" spans="1:48" ht="24.95" hidden="1" customHeight="1">
      <c r="A62" s="281"/>
      <c r="B62" s="475"/>
      <c r="C62" s="157" t="s">
        <v>6781</v>
      </c>
      <c r="D62" s="157"/>
      <c r="E62" s="157" t="s">
        <v>6949</v>
      </c>
      <c r="F62" s="157" t="s">
        <v>6781</v>
      </c>
      <c r="G62" s="157" t="s">
        <v>6781</v>
      </c>
      <c r="H62" s="160">
        <v>3330</v>
      </c>
      <c r="I62" s="160">
        <v>224</v>
      </c>
      <c r="J62" s="160">
        <v>224</v>
      </c>
      <c r="K62" s="160" t="s">
        <v>3925</v>
      </c>
      <c r="L62" s="157" t="s">
        <v>6950</v>
      </c>
      <c r="M62" s="160">
        <v>224</v>
      </c>
      <c r="N62" s="160">
        <v>1</v>
      </c>
      <c r="O62" s="160"/>
      <c r="P62" s="160">
        <v>500</v>
      </c>
      <c r="Q62" s="165" t="s">
        <v>173</v>
      </c>
      <c r="R62" s="157"/>
      <c r="S62" s="165"/>
      <c r="T62" s="157">
        <v>2013</v>
      </c>
      <c r="U62" s="165"/>
      <c r="V62" s="165"/>
      <c r="W62" s="165"/>
      <c r="X62" s="159">
        <v>350</v>
      </c>
      <c r="Y62" s="157"/>
      <c r="Z62" s="165"/>
      <c r="AA62" s="165"/>
      <c r="AB62" s="165"/>
      <c r="AC62" s="165"/>
      <c r="AD62" s="165"/>
      <c r="AE62" s="166"/>
      <c r="AF62" s="166"/>
      <c r="AG62" s="165"/>
      <c r="AH62" s="165"/>
      <c r="AI62" s="165"/>
      <c r="AJ62" s="165"/>
      <c r="AK62" s="165"/>
      <c r="AL62" s="165"/>
      <c r="AM62" s="165"/>
      <c r="AN62" s="165"/>
      <c r="AO62" s="165"/>
      <c r="AP62" s="381"/>
      <c r="AQ62" s="165"/>
      <c r="AR62" s="193"/>
      <c r="AS62" s="193"/>
      <c r="AT62" s="193"/>
      <c r="AU62" s="193"/>
      <c r="AV62" s="193"/>
    </row>
    <row r="63" spans="1:48" ht="24.95" hidden="1" customHeight="1">
      <c r="A63" s="281"/>
      <c r="B63" s="475"/>
      <c r="C63" s="165" t="s">
        <v>6792</v>
      </c>
      <c r="D63" s="165"/>
      <c r="E63" s="331" t="s">
        <v>6952</v>
      </c>
      <c r="F63" s="165" t="s">
        <v>6792</v>
      </c>
      <c r="G63" s="165" t="s">
        <v>6792</v>
      </c>
      <c r="H63" s="160">
        <v>470</v>
      </c>
      <c r="I63" s="160"/>
      <c r="J63" s="160"/>
      <c r="K63" s="160" t="s">
        <v>1113</v>
      </c>
      <c r="L63" s="160" t="s">
        <v>6951</v>
      </c>
      <c r="M63" s="160">
        <v>254</v>
      </c>
      <c r="N63" s="160">
        <v>1</v>
      </c>
      <c r="O63" s="160"/>
      <c r="P63" s="160">
        <v>150</v>
      </c>
      <c r="Q63" s="165" t="s">
        <v>465</v>
      </c>
      <c r="R63" s="165"/>
      <c r="S63" s="165"/>
      <c r="T63" s="157">
        <v>2010</v>
      </c>
      <c r="U63" s="165"/>
      <c r="V63" s="165"/>
      <c r="W63" s="165"/>
      <c r="X63" s="160"/>
      <c r="Y63" s="157"/>
      <c r="Z63" s="157"/>
      <c r="AA63" s="165"/>
      <c r="AB63" s="165"/>
      <c r="AC63" s="165"/>
      <c r="AD63" s="165"/>
      <c r="AE63" s="165"/>
      <c r="AF63" s="166"/>
      <c r="AG63" s="166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</row>
    <row r="64" spans="1:48" ht="24.95" hidden="1" customHeight="1">
      <c r="A64" s="281"/>
      <c r="B64" s="475"/>
      <c r="C64" s="165" t="s">
        <v>199</v>
      </c>
      <c r="D64" s="165"/>
      <c r="E64" s="476" t="s">
        <v>6953</v>
      </c>
      <c r="F64" s="165" t="s">
        <v>199</v>
      </c>
      <c r="G64" s="165" t="s">
        <v>199</v>
      </c>
      <c r="H64" s="160">
        <v>852</v>
      </c>
      <c r="I64" s="160">
        <v>230</v>
      </c>
      <c r="J64" s="160">
        <v>230</v>
      </c>
      <c r="K64" s="160" t="s">
        <v>3925</v>
      </c>
      <c r="L64" s="160" t="s">
        <v>6954</v>
      </c>
      <c r="M64" s="160">
        <v>230</v>
      </c>
      <c r="N64" s="160">
        <v>1</v>
      </c>
      <c r="O64" s="160"/>
      <c r="P64" s="160">
        <v>120</v>
      </c>
      <c r="Q64" s="165" t="s">
        <v>304</v>
      </c>
      <c r="R64" s="165"/>
      <c r="S64" s="165"/>
      <c r="T64" s="157">
        <v>2016</v>
      </c>
      <c r="U64" s="165"/>
      <c r="V64" s="165"/>
      <c r="W64" s="165"/>
      <c r="X64" s="160">
        <v>190</v>
      </c>
      <c r="Y64" s="157"/>
      <c r="Z64" s="157"/>
      <c r="AA64" s="165"/>
      <c r="AB64" s="165"/>
      <c r="AC64" s="165"/>
      <c r="AD64" s="165"/>
      <c r="AE64" s="165"/>
      <c r="AF64" s="166"/>
      <c r="AG64" s="166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</row>
    <row r="65" spans="1:48" ht="24.95" hidden="1" customHeight="1">
      <c r="A65" s="163"/>
      <c r="B65" s="621"/>
      <c r="C65" s="165" t="s">
        <v>6820</v>
      </c>
      <c r="D65" s="165"/>
      <c r="E65" s="331" t="s">
        <v>6955</v>
      </c>
      <c r="F65" s="165" t="s">
        <v>6820</v>
      </c>
      <c r="G65" s="165" t="s">
        <v>6820</v>
      </c>
      <c r="H65" s="160">
        <v>550</v>
      </c>
      <c r="I65" s="160"/>
      <c r="J65" s="160"/>
      <c r="K65" s="160" t="s">
        <v>1113</v>
      </c>
      <c r="L65" s="160" t="s">
        <v>6950</v>
      </c>
      <c r="M65" s="160">
        <v>300</v>
      </c>
      <c r="N65" s="160">
        <v>1</v>
      </c>
      <c r="O65" s="160"/>
      <c r="P65" s="160"/>
      <c r="Q65" s="165"/>
      <c r="R65" s="165"/>
      <c r="S65" s="165"/>
      <c r="T65" s="157">
        <v>2016</v>
      </c>
      <c r="U65" s="165"/>
      <c r="V65" s="165"/>
      <c r="W65" s="165"/>
      <c r="X65" s="160">
        <v>200</v>
      </c>
      <c r="Y65" s="157"/>
      <c r="Z65" s="157"/>
      <c r="AA65" s="165"/>
      <c r="AB65" s="165"/>
      <c r="AC65" s="165"/>
      <c r="AD65" s="165"/>
      <c r="AE65" s="165"/>
      <c r="AF65" s="166"/>
      <c r="AG65" s="166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</row>
    <row r="66" spans="1:48" ht="24.95" hidden="1" customHeight="1">
      <c r="A66" s="238"/>
      <c r="B66" s="621"/>
      <c r="C66" s="165" t="s">
        <v>6836</v>
      </c>
      <c r="D66" s="165"/>
      <c r="E66" s="331" t="s">
        <v>6952</v>
      </c>
      <c r="F66" s="165" t="s">
        <v>6836</v>
      </c>
      <c r="G66" s="165" t="s">
        <v>6836</v>
      </c>
      <c r="H66" s="160">
        <v>550</v>
      </c>
      <c r="I66" s="160">
        <v>200</v>
      </c>
      <c r="J66" s="160">
        <v>200</v>
      </c>
      <c r="K66" s="160" t="s">
        <v>1113</v>
      </c>
      <c r="L66" s="160" t="s">
        <v>6950</v>
      </c>
      <c r="M66" s="160">
        <v>200</v>
      </c>
      <c r="N66" s="160">
        <v>1</v>
      </c>
      <c r="O66" s="160"/>
      <c r="P66" s="160"/>
      <c r="Q66" s="165"/>
      <c r="R66" s="165"/>
      <c r="S66" s="165"/>
      <c r="T66" s="157">
        <v>2015</v>
      </c>
      <c r="U66" s="165"/>
      <c r="V66" s="165"/>
      <c r="W66" s="165"/>
      <c r="X66" s="160">
        <v>70</v>
      </c>
      <c r="Y66" s="157"/>
      <c r="Z66" s="157"/>
      <c r="AA66" s="165"/>
      <c r="AB66" s="165"/>
      <c r="AC66" s="165"/>
      <c r="AD66" s="165"/>
      <c r="AE66" s="165"/>
      <c r="AF66" s="166"/>
      <c r="AG66" s="166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</row>
    <row r="67" spans="1:48" ht="24.95" hidden="1" customHeight="1">
      <c r="A67" s="238"/>
      <c r="B67" s="621"/>
      <c r="C67" s="165" t="s">
        <v>6838</v>
      </c>
      <c r="D67" s="165"/>
      <c r="E67" s="331" t="s">
        <v>6952</v>
      </c>
      <c r="F67" s="165" t="s">
        <v>6838</v>
      </c>
      <c r="G67" s="165" t="s">
        <v>6838</v>
      </c>
      <c r="H67" s="160">
        <v>133</v>
      </c>
      <c r="I67" s="160"/>
      <c r="J67" s="160"/>
      <c r="K67" s="160" t="s">
        <v>1113</v>
      </c>
      <c r="L67" s="160" t="s">
        <v>6951</v>
      </c>
      <c r="M67" s="160">
        <v>133</v>
      </c>
      <c r="N67" s="160">
        <v>1</v>
      </c>
      <c r="O67" s="160"/>
      <c r="P67" s="160"/>
      <c r="Q67" s="165"/>
      <c r="R67" s="165"/>
      <c r="S67" s="165"/>
      <c r="T67" s="157">
        <v>2016</v>
      </c>
      <c r="U67" s="165"/>
      <c r="V67" s="165"/>
      <c r="W67" s="165"/>
      <c r="X67" s="160">
        <v>10</v>
      </c>
      <c r="Y67" s="157"/>
      <c r="Z67" s="157"/>
      <c r="AA67" s="165"/>
      <c r="AB67" s="165"/>
      <c r="AC67" s="165"/>
      <c r="AD67" s="165"/>
      <c r="AE67" s="165"/>
      <c r="AF67" s="166"/>
      <c r="AG67" s="166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</row>
    <row r="68" spans="1:48" ht="24.95" hidden="1" customHeight="1">
      <c r="A68" s="238"/>
      <c r="B68" s="198" t="s">
        <v>2572</v>
      </c>
      <c r="C68" s="157" t="s">
        <v>2573</v>
      </c>
      <c r="D68" s="165"/>
      <c r="E68" s="331">
        <f>COUNTA(E69:E78)</f>
        <v>10</v>
      </c>
      <c r="F68" s="165"/>
      <c r="G68" s="165"/>
      <c r="H68" s="160">
        <f>SUM(H69:H78)</f>
        <v>13618</v>
      </c>
      <c r="I68" s="160">
        <f>SUM(I69:I78)</f>
        <v>3421.76</v>
      </c>
      <c r="J68" s="160">
        <f>SUM(J69:J78)</f>
        <v>3929.62</v>
      </c>
      <c r="K68" s="160"/>
      <c r="L68" s="160"/>
      <c r="M68" s="160">
        <f>SUM(M69:M78)</f>
        <v>2752</v>
      </c>
      <c r="N68" s="160">
        <f>SUM(N69:N78)</f>
        <v>10</v>
      </c>
      <c r="O68" s="160"/>
      <c r="P68" s="160"/>
      <c r="Q68" s="165"/>
      <c r="R68" s="165"/>
      <c r="S68" s="165"/>
      <c r="T68" s="157"/>
      <c r="U68" s="165"/>
      <c r="V68" s="165"/>
      <c r="W68" s="165"/>
      <c r="X68" s="160"/>
      <c r="Y68" s="157"/>
      <c r="Z68" s="157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430"/>
      <c r="AR68" s="430"/>
      <c r="AS68" s="430"/>
      <c r="AT68" s="430"/>
      <c r="AU68" s="430"/>
      <c r="AV68" s="430"/>
    </row>
    <row r="69" spans="1:48" ht="24.95" hidden="1" customHeight="1">
      <c r="A69" s="238"/>
      <c r="B69" s="164"/>
      <c r="C69" s="157" t="s">
        <v>7365</v>
      </c>
      <c r="D69" s="157" t="s">
        <v>7617</v>
      </c>
      <c r="E69" s="157" t="s">
        <v>7618</v>
      </c>
      <c r="F69" s="157" t="s">
        <v>7365</v>
      </c>
      <c r="G69" s="157" t="s">
        <v>11624</v>
      </c>
      <c r="H69" s="160">
        <v>4680</v>
      </c>
      <c r="I69" s="160">
        <v>1082.8499999999999</v>
      </c>
      <c r="J69" s="160">
        <v>1888.71</v>
      </c>
      <c r="K69" s="165" t="s">
        <v>1113</v>
      </c>
      <c r="L69" s="157" t="s">
        <v>7619</v>
      </c>
      <c r="M69" s="160">
        <v>95</v>
      </c>
      <c r="N69" s="160">
        <v>1</v>
      </c>
      <c r="O69" s="160"/>
      <c r="P69" s="160">
        <v>2500</v>
      </c>
      <c r="Q69" s="165" t="s">
        <v>7620</v>
      </c>
      <c r="R69" s="165" t="s">
        <v>466</v>
      </c>
      <c r="S69" s="165"/>
      <c r="T69" s="157">
        <v>1995</v>
      </c>
      <c r="U69" s="165">
        <v>40</v>
      </c>
      <c r="V69" s="165"/>
      <c r="W69" s="165"/>
      <c r="X69" s="160">
        <v>840</v>
      </c>
      <c r="Y69" s="157"/>
      <c r="Z69" s="157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 t="s">
        <v>15163</v>
      </c>
    </row>
    <row r="70" spans="1:48" ht="24.95" hidden="1" customHeight="1">
      <c r="A70" s="238"/>
      <c r="B70" s="164"/>
      <c r="C70" s="157" t="s">
        <v>2060</v>
      </c>
      <c r="D70" s="157"/>
      <c r="E70" s="157" t="s">
        <v>7621</v>
      </c>
      <c r="F70" s="157" t="s">
        <v>2060</v>
      </c>
      <c r="G70" s="157" t="s">
        <v>2060</v>
      </c>
      <c r="H70" s="160">
        <v>2636</v>
      </c>
      <c r="I70" s="160">
        <v>418.91</v>
      </c>
      <c r="J70" s="160">
        <v>418.91</v>
      </c>
      <c r="K70" s="165" t="s">
        <v>3911</v>
      </c>
      <c r="L70" s="157" t="s">
        <v>7622</v>
      </c>
      <c r="M70" s="160">
        <v>240</v>
      </c>
      <c r="N70" s="160">
        <v>1</v>
      </c>
      <c r="O70" s="160"/>
      <c r="P70" s="160" t="s">
        <v>944</v>
      </c>
      <c r="Q70" s="165" t="s">
        <v>944</v>
      </c>
      <c r="R70" s="165"/>
      <c r="S70" s="165"/>
      <c r="T70" s="157">
        <v>2008</v>
      </c>
      <c r="U70" s="165"/>
      <c r="V70" s="165"/>
      <c r="W70" s="165"/>
      <c r="X70" s="160">
        <v>300</v>
      </c>
      <c r="Y70" s="157"/>
      <c r="Z70" s="157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</row>
    <row r="71" spans="1:48" ht="24.95" hidden="1" customHeight="1">
      <c r="A71" s="238"/>
      <c r="B71" s="164"/>
      <c r="C71" s="157" t="s">
        <v>2060</v>
      </c>
      <c r="D71" s="157"/>
      <c r="E71" s="157" t="s">
        <v>7623</v>
      </c>
      <c r="F71" s="157" t="s">
        <v>2060</v>
      </c>
      <c r="G71" s="157" t="s">
        <v>2060</v>
      </c>
      <c r="H71" s="160"/>
      <c r="I71" s="160">
        <v>784</v>
      </c>
      <c r="J71" s="160">
        <v>784</v>
      </c>
      <c r="K71" s="165" t="s">
        <v>3911</v>
      </c>
      <c r="L71" s="157" t="s">
        <v>7624</v>
      </c>
      <c r="M71" s="160">
        <v>430</v>
      </c>
      <c r="N71" s="160">
        <v>1</v>
      </c>
      <c r="O71" s="160"/>
      <c r="P71" s="160">
        <v>586</v>
      </c>
      <c r="Q71" s="165" t="s">
        <v>7625</v>
      </c>
      <c r="R71" s="165"/>
      <c r="S71" s="165"/>
      <c r="T71" s="157">
        <v>2012</v>
      </c>
      <c r="U71" s="165"/>
      <c r="V71" s="165"/>
      <c r="W71" s="165"/>
      <c r="X71" s="160"/>
      <c r="Y71" s="157"/>
      <c r="Z71" s="157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 t="s">
        <v>7626</v>
      </c>
    </row>
    <row r="72" spans="1:48" ht="24.95" hidden="1" customHeight="1">
      <c r="A72" s="238"/>
      <c r="B72" s="164"/>
      <c r="C72" s="157" t="s">
        <v>7403</v>
      </c>
      <c r="D72" s="157"/>
      <c r="E72" s="157" t="s">
        <v>7627</v>
      </c>
      <c r="F72" s="157" t="s">
        <v>7403</v>
      </c>
      <c r="G72" s="157" t="s">
        <v>7403</v>
      </c>
      <c r="H72" s="160">
        <v>206</v>
      </c>
      <c r="I72" s="160">
        <v>206</v>
      </c>
      <c r="J72" s="160">
        <v>206</v>
      </c>
      <c r="K72" s="165" t="s">
        <v>3911</v>
      </c>
      <c r="L72" s="157" t="s">
        <v>7628</v>
      </c>
      <c r="M72" s="160">
        <v>206</v>
      </c>
      <c r="N72" s="160">
        <v>1</v>
      </c>
      <c r="O72" s="160"/>
      <c r="P72" s="160"/>
      <c r="Q72" s="165"/>
      <c r="R72" s="165"/>
      <c r="S72" s="165"/>
      <c r="T72" s="157">
        <v>2013</v>
      </c>
      <c r="U72" s="165"/>
      <c r="V72" s="165"/>
      <c r="W72" s="165"/>
      <c r="X72" s="160">
        <v>150</v>
      </c>
      <c r="Y72" s="157"/>
      <c r="Z72" s="157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</row>
    <row r="73" spans="1:48" ht="24.95" hidden="1" customHeight="1">
      <c r="A73" s="238"/>
      <c r="B73" s="164"/>
      <c r="C73" s="157" t="s">
        <v>7407</v>
      </c>
      <c r="D73" s="157"/>
      <c r="E73" s="157" t="s">
        <v>7629</v>
      </c>
      <c r="F73" s="157" t="s">
        <v>7407</v>
      </c>
      <c r="G73" s="157" t="s">
        <v>7407</v>
      </c>
      <c r="H73" s="160">
        <v>2661</v>
      </c>
      <c r="I73" s="160">
        <v>930</v>
      </c>
      <c r="J73" s="160">
        <v>632</v>
      </c>
      <c r="K73" s="165" t="s">
        <v>1113</v>
      </c>
      <c r="L73" s="157" t="s">
        <v>7630</v>
      </c>
      <c r="M73" s="160">
        <v>180</v>
      </c>
      <c r="N73" s="160">
        <v>1</v>
      </c>
      <c r="O73" s="160"/>
      <c r="P73" s="160">
        <v>500</v>
      </c>
      <c r="Q73" s="165" t="s">
        <v>173</v>
      </c>
      <c r="R73" s="165"/>
      <c r="S73" s="165"/>
      <c r="T73" s="157">
        <v>2008</v>
      </c>
      <c r="U73" s="165"/>
      <c r="V73" s="165"/>
      <c r="W73" s="165"/>
      <c r="X73" s="160">
        <v>400</v>
      </c>
      <c r="Y73" s="157"/>
      <c r="Z73" s="157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</row>
    <row r="74" spans="1:48" ht="24.95" hidden="1" customHeight="1">
      <c r="A74" s="238"/>
      <c r="B74" s="164"/>
      <c r="C74" s="157" t="s">
        <v>7413</v>
      </c>
      <c r="D74" s="157"/>
      <c r="E74" s="157" t="s">
        <v>7631</v>
      </c>
      <c r="F74" s="157" t="s">
        <v>7413</v>
      </c>
      <c r="G74" s="157" t="s">
        <v>7632</v>
      </c>
      <c r="H74" s="160">
        <v>610</v>
      </c>
      <c r="I74" s="160">
        <v>0</v>
      </c>
      <c r="J74" s="160">
        <v>0</v>
      </c>
      <c r="K74" s="165" t="s">
        <v>1113</v>
      </c>
      <c r="L74" s="157" t="s">
        <v>6947</v>
      </c>
      <c r="M74" s="160">
        <v>610</v>
      </c>
      <c r="N74" s="160">
        <v>1</v>
      </c>
      <c r="O74" s="160"/>
      <c r="P74" s="160">
        <v>600</v>
      </c>
      <c r="Q74" s="165" t="s">
        <v>173</v>
      </c>
      <c r="R74" s="165"/>
      <c r="S74" s="165"/>
      <c r="T74" s="157">
        <v>1996</v>
      </c>
      <c r="U74" s="165"/>
      <c r="V74" s="165"/>
      <c r="W74" s="165"/>
      <c r="X74" s="160">
        <v>8</v>
      </c>
      <c r="Y74" s="157"/>
      <c r="Z74" s="157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</row>
    <row r="75" spans="1:48" ht="24.95" hidden="1" customHeight="1">
      <c r="A75" s="238" t="s">
        <v>145</v>
      </c>
      <c r="B75" s="621"/>
      <c r="C75" s="157" t="s">
        <v>7419</v>
      </c>
      <c r="D75" s="157"/>
      <c r="E75" s="157" t="s">
        <v>7633</v>
      </c>
      <c r="F75" s="157" t="s">
        <v>7419</v>
      </c>
      <c r="G75" s="157" t="s">
        <v>7419</v>
      </c>
      <c r="H75" s="160">
        <v>401</v>
      </c>
      <c r="I75" s="160"/>
      <c r="J75" s="160"/>
      <c r="K75" s="165" t="s">
        <v>1113</v>
      </c>
      <c r="L75" s="157" t="s">
        <v>7634</v>
      </c>
      <c r="M75" s="160">
        <v>401</v>
      </c>
      <c r="N75" s="160">
        <v>1</v>
      </c>
      <c r="O75" s="160"/>
      <c r="P75" s="160">
        <v>300</v>
      </c>
      <c r="Q75" s="165" t="s">
        <v>173</v>
      </c>
      <c r="R75" s="165"/>
      <c r="S75" s="165"/>
      <c r="T75" s="157">
        <v>2014</v>
      </c>
      <c r="U75" s="165"/>
      <c r="V75" s="165"/>
      <c r="W75" s="165"/>
      <c r="X75" s="160">
        <v>300</v>
      </c>
      <c r="Y75" s="157"/>
      <c r="Z75" s="157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</row>
    <row r="76" spans="1:48" ht="24.95" hidden="1" customHeight="1">
      <c r="A76" s="611"/>
      <c r="B76" s="621"/>
      <c r="C76" s="157" t="s">
        <v>7511</v>
      </c>
      <c r="D76" s="157"/>
      <c r="E76" s="157" t="s">
        <v>7635</v>
      </c>
      <c r="F76" s="157" t="s">
        <v>7511</v>
      </c>
      <c r="G76" s="157" t="s">
        <v>7511</v>
      </c>
      <c r="H76" s="160">
        <v>1124</v>
      </c>
      <c r="I76" s="160"/>
      <c r="J76" s="160"/>
      <c r="K76" s="165" t="s">
        <v>1113</v>
      </c>
      <c r="L76" s="157" t="s">
        <v>7630</v>
      </c>
      <c r="M76" s="160">
        <v>177</v>
      </c>
      <c r="N76" s="160">
        <v>1</v>
      </c>
      <c r="O76" s="160"/>
      <c r="P76" s="160">
        <v>500</v>
      </c>
      <c r="Q76" s="165" t="s">
        <v>7636</v>
      </c>
      <c r="R76" s="165"/>
      <c r="S76" s="165"/>
      <c r="T76" s="157">
        <v>2006</v>
      </c>
      <c r="U76" s="165"/>
      <c r="V76" s="165"/>
      <c r="W76" s="165"/>
      <c r="X76" s="160">
        <v>2837</v>
      </c>
      <c r="Y76" s="157"/>
      <c r="Z76" s="157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 t="s">
        <v>11487</v>
      </c>
    </row>
    <row r="77" spans="1:48" ht="24.95" hidden="1" customHeight="1">
      <c r="A77" s="611"/>
      <c r="B77" s="164"/>
      <c r="C77" s="157" t="s">
        <v>7517</v>
      </c>
      <c r="D77" s="157"/>
      <c r="E77" s="157" t="s">
        <v>7637</v>
      </c>
      <c r="F77" s="157" t="s">
        <v>7517</v>
      </c>
      <c r="G77" s="157" t="s">
        <v>7517</v>
      </c>
      <c r="H77" s="160">
        <v>300</v>
      </c>
      <c r="I77" s="160"/>
      <c r="J77" s="160"/>
      <c r="K77" s="160" t="s">
        <v>1113</v>
      </c>
      <c r="L77" s="160" t="s">
        <v>7619</v>
      </c>
      <c r="M77" s="160">
        <v>300</v>
      </c>
      <c r="N77" s="160">
        <v>1</v>
      </c>
      <c r="O77" s="160"/>
      <c r="P77" s="160"/>
      <c r="Q77" s="165"/>
      <c r="R77" s="165"/>
      <c r="S77" s="165"/>
      <c r="T77" s="157">
        <v>2012</v>
      </c>
      <c r="U77" s="165"/>
      <c r="V77" s="165"/>
      <c r="W77" s="165"/>
      <c r="X77" s="160">
        <v>7</v>
      </c>
      <c r="Y77" s="157"/>
      <c r="Z77" s="157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</row>
    <row r="78" spans="1:48" ht="24.95" hidden="1" customHeight="1">
      <c r="A78" s="611"/>
      <c r="B78" s="164"/>
      <c r="C78" s="170" t="s">
        <v>7430</v>
      </c>
      <c r="D78" s="170"/>
      <c r="E78" s="170" t="s">
        <v>7638</v>
      </c>
      <c r="F78" s="170" t="s">
        <v>7430</v>
      </c>
      <c r="G78" s="170" t="s">
        <v>15152</v>
      </c>
      <c r="H78" s="167">
        <v>1000</v>
      </c>
      <c r="I78" s="167"/>
      <c r="J78" s="167"/>
      <c r="K78" s="166" t="s">
        <v>1113</v>
      </c>
      <c r="L78" s="170" t="s">
        <v>3935</v>
      </c>
      <c r="M78" s="167">
        <v>113</v>
      </c>
      <c r="N78" s="167">
        <v>1</v>
      </c>
      <c r="O78" s="167"/>
      <c r="P78" s="167"/>
      <c r="Q78" s="166"/>
      <c r="R78" s="166"/>
      <c r="S78" s="166"/>
      <c r="T78" s="166">
        <v>2008</v>
      </c>
      <c r="U78" s="166"/>
      <c r="V78" s="166"/>
      <c r="W78" s="166"/>
      <c r="X78" s="167">
        <v>5</v>
      </c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5"/>
    </row>
    <row r="79" spans="1:48" ht="24.95" hidden="1" customHeight="1">
      <c r="A79" s="262" t="s">
        <v>1131</v>
      </c>
      <c r="B79" s="198" t="s">
        <v>2574</v>
      </c>
      <c r="C79" s="157" t="s">
        <v>2575</v>
      </c>
      <c r="D79" s="165"/>
      <c r="E79" s="331">
        <f>COUNTA(E80:E88)</f>
        <v>9</v>
      </c>
      <c r="F79" s="165"/>
      <c r="G79" s="165"/>
      <c r="H79" s="160">
        <f>SUM(H80:H88)</f>
        <v>99940</v>
      </c>
      <c r="I79" s="160">
        <f>SUM(I80:I88)</f>
        <v>4421.45</v>
      </c>
      <c r="J79" s="160">
        <f>SUM(J80:J88)</f>
        <v>4682.04</v>
      </c>
      <c r="K79" s="160"/>
      <c r="L79" s="160"/>
      <c r="M79" s="160">
        <f>SUM(M80:M87)</f>
        <v>1349.5</v>
      </c>
      <c r="N79" s="160">
        <f>SUM(N80:N87)</f>
        <v>8</v>
      </c>
      <c r="O79" s="160"/>
      <c r="P79" s="160"/>
      <c r="Q79" s="165"/>
      <c r="R79" s="165"/>
      <c r="S79" s="165"/>
      <c r="T79" s="157"/>
      <c r="U79" s="165"/>
      <c r="V79" s="165"/>
      <c r="W79" s="165"/>
      <c r="X79" s="160"/>
      <c r="Y79" s="157"/>
      <c r="Z79" s="157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</row>
    <row r="80" spans="1:48" ht="24.95" hidden="1" customHeight="1">
      <c r="A80" s="611" t="s">
        <v>145</v>
      </c>
      <c r="B80" s="621"/>
      <c r="C80" s="157" t="s">
        <v>296</v>
      </c>
      <c r="D80" s="157" t="s">
        <v>8394</v>
      </c>
      <c r="E80" s="157" t="s">
        <v>8395</v>
      </c>
      <c r="F80" s="157" t="s">
        <v>296</v>
      </c>
      <c r="G80" s="157" t="s">
        <v>8396</v>
      </c>
      <c r="H80" s="160">
        <v>6998</v>
      </c>
      <c r="I80" s="160">
        <v>894</v>
      </c>
      <c r="J80" s="160">
        <v>358</v>
      </c>
      <c r="K80" s="165" t="s">
        <v>1113</v>
      </c>
      <c r="L80" s="157">
        <v>16</v>
      </c>
      <c r="M80" s="160">
        <v>177</v>
      </c>
      <c r="N80" s="160">
        <v>1</v>
      </c>
      <c r="O80" s="160">
        <v>0</v>
      </c>
      <c r="P80" s="160">
        <v>100</v>
      </c>
      <c r="Q80" s="165" t="s">
        <v>8397</v>
      </c>
      <c r="R80" s="165" t="s">
        <v>466</v>
      </c>
      <c r="S80" s="165"/>
      <c r="T80" s="157">
        <v>1996</v>
      </c>
      <c r="U80" s="165"/>
      <c r="V80" s="165">
        <v>498000000</v>
      </c>
      <c r="W80" s="165"/>
      <c r="X80" s="160">
        <v>498</v>
      </c>
      <c r="Y80" s="157"/>
      <c r="Z80" s="157"/>
      <c r="AA80" s="165"/>
      <c r="AB80" s="165"/>
      <c r="AC80" s="165"/>
      <c r="AD80" s="165"/>
      <c r="AE80" s="165"/>
      <c r="AF80" s="165"/>
      <c r="AG80" s="165" t="s">
        <v>8398</v>
      </c>
      <c r="AH80" s="165">
        <v>1</v>
      </c>
      <c r="AI80" s="165">
        <v>642</v>
      </c>
      <c r="AJ80" s="165" t="s">
        <v>466</v>
      </c>
      <c r="AK80" s="165" t="s">
        <v>8399</v>
      </c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57"/>
    </row>
    <row r="81" spans="1:48" ht="24.95" hidden="1" customHeight="1">
      <c r="B81" s="621"/>
      <c r="C81" s="157" t="s">
        <v>296</v>
      </c>
      <c r="D81" s="157" t="s">
        <v>8394</v>
      </c>
      <c r="E81" s="157" t="s">
        <v>8400</v>
      </c>
      <c r="F81" s="157" t="s">
        <v>296</v>
      </c>
      <c r="G81" s="157" t="s">
        <v>8396</v>
      </c>
      <c r="H81" s="160"/>
      <c r="I81" s="160">
        <v>237</v>
      </c>
      <c r="J81" s="160">
        <v>1385</v>
      </c>
      <c r="K81" s="165" t="s">
        <v>1113</v>
      </c>
      <c r="L81" s="157">
        <v>14</v>
      </c>
      <c r="M81" s="160">
        <v>153</v>
      </c>
      <c r="N81" s="160">
        <v>1</v>
      </c>
      <c r="O81" s="160">
        <v>0</v>
      </c>
      <c r="P81" s="160">
        <v>315</v>
      </c>
      <c r="Q81" s="165" t="s">
        <v>8401</v>
      </c>
      <c r="R81" s="165">
        <v>0</v>
      </c>
      <c r="S81" s="165"/>
      <c r="T81" s="157">
        <v>1996</v>
      </c>
      <c r="U81" s="165"/>
      <c r="V81" s="165">
        <v>51000000</v>
      </c>
      <c r="W81" s="165"/>
      <c r="X81" s="160">
        <v>51</v>
      </c>
      <c r="Y81" s="157"/>
      <c r="Z81" s="157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 t="s">
        <v>8402</v>
      </c>
    </row>
    <row r="82" spans="1:48" ht="24.95" hidden="1" customHeight="1">
      <c r="B82" s="621"/>
      <c r="C82" s="157" t="s">
        <v>7953</v>
      </c>
      <c r="D82" s="157" t="s">
        <v>16887</v>
      </c>
      <c r="E82" s="157" t="s">
        <v>8403</v>
      </c>
      <c r="F82" s="157" t="s">
        <v>7953</v>
      </c>
      <c r="G82" s="157" t="s">
        <v>7953</v>
      </c>
      <c r="H82" s="160">
        <v>1500</v>
      </c>
      <c r="I82" s="160">
        <v>300</v>
      </c>
      <c r="J82" s="160"/>
      <c r="K82" s="193" t="s">
        <v>1113</v>
      </c>
      <c r="L82" s="157">
        <v>12</v>
      </c>
      <c r="M82" s="160">
        <v>154</v>
      </c>
      <c r="N82" s="160">
        <v>1</v>
      </c>
      <c r="O82" s="160"/>
      <c r="P82" s="160">
        <v>64</v>
      </c>
      <c r="Q82" s="193" t="s">
        <v>173</v>
      </c>
      <c r="R82" s="193"/>
      <c r="S82" s="193"/>
      <c r="T82" s="195">
        <v>2013</v>
      </c>
      <c r="U82" s="193"/>
      <c r="V82" s="193"/>
      <c r="W82" s="193"/>
      <c r="X82" s="160">
        <v>100</v>
      </c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J82" s="193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</row>
    <row r="83" spans="1:48" s="1319" customFormat="1" ht="24.95" hidden="1" customHeight="1">
      <c r="A83" s="296"/>
      <c r="B83" s="621"/>
      <c r="C83" s="1492" t="s">
        <v>714</v>
      </c>
      <c r="D83" s="1492"/>
      <c r="E83" s="1492" t="s">
        <v>11480</v>
      </c>
      <c r="F83" s="1492" t="s">
        <v>714</v>
      </c>
      <c r="G83" s="1492" t="s">
        <v>714</v>
      </c>
      <c r="H83" s="1493">
        <v>180</v>
      </c>
      <c r="I83" s="1493"/>
      <c r="J83" s="1493"/>
      <c r="K83" s="193" t="s">
        <v>1113</v>
      </c>
      <c r="L83" s="1492" t="s">
        <v>11481</v>
      </c>
      <c r="M83" s="1493">
        <v>180</v>
      </c>
      <c r="N83" s="1493">
        <v>1</v>
      </c>
      <c r="O83" s="1493"/>
      <c r="P83" s="1493"/>
      <c r="Q83" s="193"/>
      <c r="R83" s="193"/>
      <c r="S83" s="193"/>
      <c r="T83" s="195">
        <v>2017</v>
      </c>
      <c r="U83" s="193"/>
      <c r="V83" s="193"/>
      <c r="W83" s="193"/>
      <c r="X83" s="1493">
        <v>3</v>
      </c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</row>
    <row r="84" spans="1:48" ht="24.95" hidden="1" customHeight="1">
      <c r="B84" s="621"/>
      <c r="C84" s="157" t="s">
        <v>714</v>
      </c>
      <c r="D84" s="157"/>
      <c r="E84" s="157" t="s">
        <v>11482</v>
      </c>
      <c r="F84" s="157" t="s">
        <v>714</v>
      </c>
      <c r="G84" s="157" t="s">
        <v>2753</v>
      </c>
      <c r="H84" s="160">
        <v>630</v>
      </c>
      <c r="I84" s="160">
        <v>263</v>
      </c>
      <c r="J84" s="160">
        <v>263</v>
      </c>
      <c r="K84" s="193" t="s">
        <v>3906</v>
      </c>
      <c r="L84" s="157" t="s">
        <v>11483</v>
      </c>
      <c r="M84" s="160">
        <v>208</v>
      </c>
      <c r="N84" s="160">
        <v>1</v>
      </c>
      <c r="O84" s="160"/>
      <c r="P84" s="160" t="s">
        <v>384</v>
      </c>
      <c r="Q84" s="193" t="s">
        <v>384</v>
      </c>
      <c r="R84" s="193"/>
      <c r="S84" s="193"/>
      <c r="T84" s="195">
        <v>2016</v>
      </c>
      <c r="U84" s="193"/>
      <c r="V84" s="193"/>
      <c r="W84" s="193"/>
      <c r="X84" s="160">
        <v>108</v>
      </c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J84" s="193"/>
      <c r="AK84" s="193"/>
      <c r="AL84" s="193"/>
      <c r="AM84" s="193"/>
      <c r="AN84" s="193"/>
      <c r="AO84" s="193"/>
      <c r="AP84" s="193"/>
      <c r="AQ84" s="193"/>
      <c r="AR84" s="193"/>
      <c r="AS84" s="193"/>
      <c r="AT84" s="193"/>
      <c r="AU84" s="193"/>
      <c r="AV84" s="193" t="s">
        <v>11484</v>
      </c>
    </row>
    <row r="85" spans="1:48" ht="24.95" hidden="1" customHeight="1">
      <c r="B85" s="621"/>
      <c r="C85" s="157" t="s">
        <v>7980</v>
      </c>
      <c r="D85" s="157"/>
      <c r="E85" s="157" t="s">
        <v>8404</v>
      </c>
      <c r="F85" s="157" t="s">
        <v>7980</v>
      </c>
      <c r="G85" s="157" t="s">
        <v>8405</v>
      </c>
      <c r="H85" s="160">
        <v>695</v>
      </c>
      <c r="I85" s="160">
        <v>391</v>
      </c>
      <c r="J85" s="160">
        <v>391</v>
      </c>
      <c r="K85" s="193" t="s">
        <v>1113</v>
      </c>
      <c r="L85" s="157">
        <v>10.5</v>
      </c>
      <c r="M85" s="160">
        <v>391</v>
      </c>
      <c r="N85" s="160">
        <v>1</v>
      </c>
      <c r="O85" s="160"/>
      <c r="P85" s="160">
        <v>200</v>
      </c>
      <c r="Q85" s="193" t="s">
        <v>466</v>
      </c>
      <c r="R85" s="193"/>
      <c r="S85" s="193"/>
      <c r="T85" s="195">
        <v>2013</v>
      </c>
      <c r="U85" s="193"/>
      <c r="V85" s="193"/>
      <c r="W85" s="193"/>
      <c r="X85" s="160">
        <v>550</v>
      </c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J85" s="193"/>
      <c r="AK85" s="193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</row>
    <row r="86" spans="1:48" ht="24.95" hidden="1" customHeight="1">
      <c r="B86" s="621"/>
      <c r="C86" s="157" t="s">
        <v>695</v>
      </c>
      <c r="D86" s="157" t="s">
        <v>8406</v>
      </c>
      <c r="E86" s="157" t="s">
        <v>8407</v>
      </c>
      <c r="F86" s="157" t="s">
        <v>695</v>
      </c>
      <c r="G86" s="157" t="s">
        <v>695</v>
      </c>
      <c r="H86" s="160">
        <v>3500</v>
      </c>
      <c r="I86" s="160">
        <v>1485.45</v>
      </c>
      <c r="J86" s="160">
        <v>1434.04</v>
      </c>
      <c r="K86" s="165" t="s">
        <v>3925</v>
      </c>
      <c r="L86" s="157" t="s">
        <v>11485</v>
      </c>
      <c r="M86" s="160">
        <v>86.5</v>
      </c>
      <c r="N86" s="160">
        <v>1</v>
      </c>
      <c r="O86" s="160">
        <v>700</v>
      </c>
      <c r="P86" s="160">
        <v>700</v>
      </c>
      <c r="Q86" s="165" t="s">
        <v>11486</v>
      </c>
      <c r="R86" s="165" t="s">
        <v>466</v>
      </c>
      <c r="S86" s="165"/>
      <c r="T86" s="157">
        <v>2004</v>
      </c>
      <c r="U86" s="165" t="s">
        <v>8408</v>
      </c>
      <c r="V86" s="165" t="s">
        <v>8409</v>
      </c>
      <c r="W86" s="165"/>
      <c r="X86" s="160">
        <v>1779</v>
      </c>
      <c r="Y86" s="157"/>
      <c r="Z86" s="157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 t="s">
        <v>15069</v>
      </c>
    </row>
    <row r="87" spans="1:48" ht="24.95" hidden="1" customHeight="1">
      <c r="B87" s="621"/>
      <c r="C87" s="157" t="s">
        <v>8007</v>
      </c>
      <c r="D87" s="157"/>
      <c r="E87" s="157" t="s">
        <v>16927</v>
      </c>
      <c r="F87" s="157" t="s">
        <v>8007</v>
      </c>
      <c r="G87" s="157" t="s">
        <v>8007</v>
      </c>
      <c r="H87" s="160">
        <v>85519</v>
      </c>
      <c r="I87" s="160">
        <v>399</v>
      </c>
      <c r="J87" s="160">
        <v>399</v>
      </c>
      <c r="K87" s="193" t="s">
        <v>16928</v>
      </c>
      <c r="L87" s="157" t="s">
        <v>16929</v>
      </c>
      <c r="M87" s="160"/>
      <c r="N87" s="160">
        <v>1</v>
      </c>
      <c r="O87" s="160"/>
      <c r="P87" s="160"/>
      <c r="Q87" s="193"/>
      <c r="R87" s="193"/>
      <c r="S87" s="193"/>
      <c r="T87" s="195">
        <v>2020</v>
      </c>
      <c r="U87" s="193"/>
      <c r="V87" s="193"/>
      <c r="W87" s="193"/>
      <c r="X87" s="160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J87" s="193"/>
      <c r="AK87" s="193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 t="s">
        <v>6506</v>
      </c>
    </row>
    <row r="88" spans="1:48" ht="24.95" hidden="1" customHeight="1">
      <c r="B88" s="621"/>
      <c r="C88" s="157" t="s">
        <v>2074</v>
      </c>
      <c r="D88" s="157"/>
      <c r="E88" s="157" t="s">
        <v>8410</v>
      </c>
      <c r="F88" s="157" t="s">
        <v>2074</v>
      </c>
      <c r="G88" s="157" t="s">
        <v>2074</v>
      </c>
      <c r="H88" s="160">
        <v>918</v>
      </c>
      <c r="I88" s="160">
        <v>452</v>
      </c>
      <c r="J88" s="160">
        <v>452</v>
      </c>
      <c r="K88" s="165" t="s">
        <v>1113</v>
      </c>
      <c r="L88" s="157" t="s">
        <v>7619</v>
      </c>
      <c r="M88" s="160">
        <v>137</v>
      </c>
      <c r="N88" s="160">
        <v>1</v>
      </c>
      <c r="O88" s="160"/>
      <c r="P88" s="160">
        <v>200</v>
      </c>
      <c r="Q88" s="165" t="s">
        <v>181</v>
      </c>
      <c r="R88" s="165"/>
      <c r="S88" s="165"/>
      <c r="T88" s="157">
        <v>2014</v>
      </c>
      <c r="U88" s="165"/>
      <c r="V88" s="165"/>
      <c r="W88" s="165"/>
      <c r="X88" s="160"/>
      <c r="Y88" s="157"/>
      <c r="Z88" s="157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</row>
    <row r="89" spans="1:48" ht="24.95" hidden="1" customHeight="1">
      <c r="B89" s="157" t="s">
        <v>10186</v>
      </c>
      <c r="C89" s="157" t="s">
        <v>8997</v>
      </c>
      <c r="D89" s="157" t="s">
        <v>8998</v>
      </c>
      <c r="E89" s="157" t="s">
        <v>17091</v>
      </c>
      <c r="F89" s="157" t="s">
        <v>8999</v>
      </c>
      <c r="G89" s="157" t="s">
        <v>9001</v>
      </c>
      <c r="H89" s="160">
        <v>1950</v>
      </c>
      <c r="I89" s="160">
        <v>1850</v>
      </c>
      <c r="J89" s="160">
        <v>1950</v>
      </c>
      <c r="K89" s="165" t="s">
        <v>1113</v>
      </c>
      <c r="L89" s="157" t="s">
        <v>17092</v>
      </c>
      <c r="M89" s="160">
        <v>326</v>
      </c>
      <c r="N89" s="160">
        <v>1</v>
      </c>
      <c r="O89" s="160"/>
      <c r="P89" s="160">
        <v>700</v>
      </c>
      <c r="Q89" s="165" t="s">
        <v>181</v>
      </c>
      <c r="R89" s="165" t="s">
        <v>466</v>
      </c>
      <c r="S89" s="165"/>
      <c r="T89" s="157">
        <v>2008</v>
      </c>
      <c r="U89" s="165"/>
      <c r="V89" s="165" t="s">
        <v>17093</v>
      </c>
      <c r="W89" s="165"/>
      <c r="X89" s="160">
        <v>812</v>
      </c>
      <c r="Y89" s="157"/>
      <c r="Z89" s="157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57"/>
    </row>
    <row r="100" spans="1:48" s="51" customFormat="1">
      <c r="A100" s="296"/>
      <c r="B100" s="296"/>
      <c r="C100" s="296"/>
      <c r="D100" s="296"/>
      <c r="E100" s="659"/>
      <c r="F100" s="296"/>
      <c r="G100" s="296"/>
      <c r="H100" s="469"/>
      <c r="I100" s="469"/>
      <c r="J100" s="469"/>
      <c r="K100" s="296"/>
      <c r="L100" s="655"/>
      <c r="M100" s="469"/>
      <c r="N100" s="469"/>
      <c r="O100" s="469"/>
      <c r="P100" s="469"/>
      <c r="Q100" s="296"/>
      <c r="R100" s="296"/>
      <c r="S100" s="296"/>
      <c r="T100" s="296"/>
      <c r="U100" s="296"/>
      <c r="V100" s="296"/>
      <c r="W100" s="296"/>
      <c r="X100" s="469"/>
      <c r="Y100" s="296"/>
      <c r="Z100" s="296"/>
      <c r="AA100" s="296"/>
      <c r="AB100" s="296"/>
      <c r="AC100" s="296"/>
      <c r="AD100" s="296"/>
      <c r="AE100" s="296"/>
      <c r="AF100" s="296"/>
      <c r="AG100" s="296"/>
      <c r="AH100" s="296"/>
      <c r="AI100" s="296"/>
      <c r="AJ100" s="296"/>
      <c r="AK100" s="296"/>
      <c r="AL100" s="296"/>
      <c r="AM100" s="296"/>
      <c r="AN100" s="296"/>
      <c r="AO100" s="296"/>
      <c r="AP100" s="296"/>
      <c r="AQ100" s="296"/>
      <c r="AR100" s="296"/>
      <c r="AS100" s="296"/>
      <c r="AT100" s="296"/>
      <c r="AU100" s="296"/>
      <c r="AV100" s="296"/>
    </row>
    <row r="101" spans="1:48" s="51" customFormat="1">
      <c r="A101" s="296"/>
      <c r="B101" s="296"/>
      <c r="C101" s="296"/>
      <c r="D101" s="296"/>
      <c r="E101" s="659"/>
      <c r="F101" s="296"/>
      <c r="G101" s="296"/>
      <c r="H101" s="469"/>
      <c r="I101" s="469"/>
      <c r="J101" s="469"/>
      <c r="K101" s="296"/>
      <c r="L101" s="655"/>
      <c r="M101" s="469"/>
      <c r="N101" s="469"/>
      <c r="O101" s="469"/>
      <c r="P101" s="469"/>
      <c r="Q101" s="296"/>
      <c r="R101" s="296"/>
      <c r="S101" s="296"/>
      <c r="T101" s="296"/>
      <c r="U101" s="296"/>
      <c r="V101" s="296"/>
      <c r="W101" s="296"/>
      <c r="X101" s="469"/>
      <c r="Y101" s="296"/>
      <c r="Z101" s="296"/>
      <c r="AA101" s="296"/>
      <c r="AB101" s="296"/>
      <c r="AC101" s="296"/>
      <c r="AD101" s="296"/>
      <c r="AE101" s="296"/>
      <c r="AF101" s="296"/>
      <c r="AG101" s="296"/>
      <c r="AH101" s="296"/>
      <c r="AI101" s="296"/>
      <c r="AJ101" s="296"/>
      <c r="AK101" s="296"/>
      <c r="AL101" s="296"/>
      <c r="AM101" s="296"/>
      <c r="AN101" s="296"/>
      <c r="AO101" s="296"/>
      <c r="AP101" s="296"/>
      <c r="AQ101" s="296"/>
      <c r="AR101" s="296"/>
      <c r="AS101" s="296"/>
      <c r="AT101" s="296"/>
      <c r="AU101" s="296"/>
      <c r="AV101" s="296"/>
    </row>
    <row r="102" spans="1:48" s="51" customFormat="1">
      <c r="A102" s="296"/>
      <c r="B102" s="296"/>
      <c r="C102" s="296"/>
      <c r="D102" s="296"/>
      <c r="E102" s="659"/>
      <c r="F102" s="296"/>
      <c r="G102" s="296"/>
      <c r="H102" s="469"/>
      <c r="I102" s="469"/>
      <c r="J102" s="469"/>
      <c r="K102" s="296"/>
      <c r="L102" s="655"/>
      <c r="M102" s="469"/>
      <c r="N102" s="469"/>
      <c r="O102" s="469"/>
      <c r="P102" s="469"/>
      <c r="Q102" s="296"/>
      <c r="R102" s="296"/>
      <c r="S102" s="296"/>
      <c r="T102" s="296"/>
      <c r="U102" s="296"/>
      <c r="V102" s="296"/>
      <c r="W102" s="296"/>
      <c r="X102" s="469"/>
      <c r="Y102" s="296"/>
      <c r="Z102" s="296"/>
      <c r="AA102" s="296"/>
      <c r="AB102" s="296"/>
      <c r="AC102" s="296"/>
      <c r="AD102" s="296"/>
      <c r="AE102" s="296"/>
      <c r="AF102" s="296"/>
      <c r="AG102" s="296"/>
      <c r="AH102" s="296"/>
      <c r="AI102" s="296"/>
      <c r="AJ102" s="296"/>
      <c r="AK102" s="296"/>
      <c r="AL102" s="296"/>
      <c r="AM102" s="296"/>
      <c r="AN102" s="296"/>
      <c r="AO102" s="296"/>
      <c r="AP102" s="296"/>
      <c r="AQ102" s="296"/>
      <c r="AR102" s="296"/>
      <c r="AS102" s="296"/>
      <c r="AT102" s="296"/>
      <c r="AU102" s="296"/>
      <c r="AV102" s="296"/>
    </row>
    <row r="103" spans="1:48" s="51" customFormat="1">
      <c r="A103" s="296"/>
      <c r="B103" s="296"/>
      <c r="C103" s="296"/>
      <c r="D103" s="296"/>
      <c r="E103" s="659"/>
      <c r="F103" s="296"/>
      <c r="G103" s="296"/>
      <c r="H103" s="469"/>
      <c r="I103" s="469"/>
      <c r="J103" s="469"/>
      <c r="K103" s="296"/>
      <c r="L103" s="655"/>
      <c r="M103" s="469"/>
      <c r="N103" s="469"/>
      <c r="O103" s="469"/>
      <c r="P103" s="469"/>
      <c r="Q103" s="296"/>
      <c r="R103" s="296"/>
      <c r="S103" s="296"/>
      <c r="T103" s="296"/>
      <c r="U103" s="296"/>
      <c r="V103" s="296"/>
      <c r="W103" s="296"/>
      <c r="X103" s="469"/>
      <c r="Y103" s="296"/>
      <c r="Z103" s="296"/>
      <c r="AA103" s="296"/>
      <c r="AB103" s="296"/>
      <c r="AC103" s="296"/>
      <c r="AD103" s="296"/>
      <c r="AE103" s="296"/>
      <c r="AF103" s="296"/>
      <c r="AG103" s="296"/>
      <c r="AH103" s="296"/>
      <c r="AI103" s="296"/>
      <c r="AJ103" s="296"/>
      <c r="AK103" s="296"/>
      <c r="AL103" s="296"/>
      <c r="AM103" s="296"/>
      <c r="AN103" s="296"/>
      <c r="AO103" s="296"/>
      <c r="AP103" s="296"/>
      <c r="AQ103" s="296"/>
      <c r="AR103" s="296"/>
      <c r="AS103" s="296"/>
      <c r="AT103" s="296"/>
      <c r="AU103" s="296"/>
      <c r="AV103" s="296"/>
    </row>
    <row r="104" spans="1:48" s="51" customFormat="1">
      <c r="A104" s="296"/>
      <c r="B104" s="296"/>
      <c r="C104" s="296"/>
      <c r="D104" s="296"/>
      <c r="E104" s="659"/>
      <c r="F104" s="296"/>
      <c r="G104" s="296"/>
      <c r="H104" s="469"/>
      <c r="I104" s="469"/>
      <c r="J104" s="469"/>
      <c r="K104" s="296"/>
      <c r="L104" s="655"/>
      <c r="M104" s="469"/>
      <c r="N104" s="469"/>
      <c r="O104" s="469"/>
      <c r="P104" s="469"/>
      <c r="Q104" s="296"/>
      <c r="R104" s="296"/>
      <c r="S104" s="296"/>
      <c r="T104" s="296"/>
      <c r="U104" s="296"/>
      <c r="V104" s="296"/>
      <c r="W104" s="296"/>
      <c r="X104" s="469"/>
      <c r="Y104" s="296"/>
      <c r="Z104" s="296"/>
      <c r="AA104" s="296"/>
      <c r="AB104" s="296"/>
      <c r="AC104" s="296"/>
      <c r="AD104" s="296"/>
      <c r="AE104" s="296"/>
      <c r="AF104" s="296"/>
      <c r="AG104" s="296"/>
      <c r="AH104" s="296"/>
      <c r="AI104" s="296"/>
      <c r="AJ104" s="296"/>
      <c r="AK104" s="296"/>
      <c r="AL104" s="296"/>
      <c r="AM104" s="296"/>
      <c r="AN104" s="296"/>
      <c r="AO104" s="296"/>
      <c r="AP104" s="296"/>
      <c r="AQ104" s="296"/>
      <c r="AR104" s="296"/>
      <c r="AS104" s="296"/>
      <c r="AT104" s="296"/>
      <c r="AU104" s="296"/>
      <c r="AV104" s="296"/>
    </row>
    <row r="105" spans="1:48" s="51" customFormat="1">
      <c r="A105" s="296"/>
      <c r="B105" s="296"/>
      <c r="C105" s="296"/>
      <c r="D105" s="296"/>
      <c r="E105" s="659"/>
      <c r="F105" s="296"/>
      <c r="G105" s="296"/>
      <c r="H105" s="469"/>
      <c r="I105" s="469"/>
      <c r="J105" s="469"/>
      <c r="K105" s="296"/>
      <c r="L105" s="655"/>
      <c r="M105" s="469"/>
      <c r="N105" s="469"/>
      <c r="O105" s="469"/>
      <c r="P105" s="469"/>
      <c r="Q105" s="296"/>
      <c r="R105" s="296"/>
      <c r="S105" s="296"/>
      <c r="T105" s="296"/>
      <c r="U105" s="296"/>
      <c r="V105" s="296"/>
      <c r="W105" s="296"/>
      <c r="X105" s="469"/>
      <c r="Y105" s="296"/>
      <c r="Z105" s="296"/>
      <c r="AA105" s="296"/>
      <c r="AB105" s="296"/>
      <c r="AC105" s="296"/>
      <c r="AD105" s="296"/>
      <c r="AE105" s="296"/>
      <c r="AF105" s="296"/>
      <c r="AG105" s="296"/>
      <c r="AH105" s="296"/>
      <c r="AI105" s="296"/>
      <c r="AJ105" s="296"/>
      <c r="AK105" s="296"/>
      <c r="AL105" s="296"/>
      <c r="AM105" s="296"/>
      <c r="AN105" s="296"/>
      <c r="AO105" s="296"/>
      <c r="AP105" s="296"/>
      <c r="AQ105" s="296"/>
      <c r="AR105" s="296"/>
      <c r="AS105" s="296"/>
      <c r="AT105" s="296"/>
      <c r="AU105" s="296"/>
      <c r="AV105" s="296"/>
    </row>
    <row r="106" spans="1:48" s="51" customFormat="1">
      <c r="A106" s="296"/>
      <c r="B106" s="296"/>
      <c r="C106" s="296"/>
      <c r="D106" s="296"/>
      <c r="E106" s="659"/>
      <c r="F106" s="296"/>
      <c r="G106" s="296"/>
      <c r="H106" s="469"/>
      <c r="I106" s="469"/>
      <c r="J106" s="469"/>
      <c r="K106" s="296"/>
      <c r="L106" s="655"/>
      <c r="M106" s="469"/>
      <c r="N106" s="469"/>
      <c r="O106" s="469"/>
      <c r="P106" s="469"/>
      <c r="Q106" s="296"/>
      <c r="R106" s="296"/>
      <c r="S106" s="296"/>
      <c r="T106" s="296"/>
      <c r="U106" s="296"/>
      <c r="V106" s="296"/>
      <c r="W106" s="296"/>
      <c r="X106" s="469"/>
      <c r="Y106" s="296"/>
      <c r="Z106" s="296"/>
      <c r="AA106" s="296"/>
      <c r="AB106" s="296"/>
      <c r="AC106" s="296"/>
      <c r="AD106" s="296"/>
      <c r="AE106" s="296"/>
      <c r="AF106" s="296"/>
      <c r="AG106" s="296"/>
      <c r="AH106" s="296"/>
      <c r="AI106" s="296"/>
      <c r="AJ106" s="296"/>
      <c r="AK106" s="296"/>
      <c r="AL106" s="296"/>
      <c r="AM106" s="296"/>
      <c r="AN106" s="296"/>
      <c r="AO106" s="296"/>
      <c r="AP106" s="296"/>
      <c r="AQ106" s="296"/>
      <c r="AR106" s="296"/>
      <c r="AS106" s="296"/>
      <c r="AT106" s="296"/>
      <c r="AU106" s="296"/>
      <c r="AV106" s="296"/>
    </row>
    <row r="107" spans="1:48" s="51" customFormat="1">
      <c r="A107" s="296"/>
      <c r="B107" s="296"/>
      <c r="C107" s="296"/>
      <c r="D107" s="296"/>
      <c r="E107" s="659"/>
      <c r="F107" s="296"/>
      <c r="G107" s="296"/>
      <c r="H107" s="469"/>
      <c r="I107" s="469"/>
      <c r="J107" s="469"/>
      <c r="K107" s="296"/>
      <c r="L107" s="655"/>
      <c r="M107" s="469"/>
      <c r="N107" s="469"/>
      <c r="O107" s="469"/>
      <c r="P107" s="469"/>
      <c r="Q107" s="296"/>
      <c r="R107" s="296"/>
      <c r="S107" s="296"/>
      <c r="T107" s="296"/>
      <c r="U107" s="296"/>
      <c r="V107" s="296"/>
      <c r="W107" s="296"/>
      <c r="X107" s="469"/>
      <c r="Y107" s="296"/>
      <c r="Z107" s="296"/>
      <c r="AA107" s="296"/>
      <c r="AB107" s="296"/>
      <c r="AC107" s="296"/>
      <c r="AD107" s="296"/>
      <c r="AE107" s="296"/>
      <c r="AF107" s="296"/>
      <c r="AG107" s="296"/>
      <c r="AH107" s="296"/>
      <c r="AI107" s="296"/>
      <c r="AJ107" s="296"/>
      <c r="AK107" s="296"/>
      <c r="AL107" s="296"/>
      <c r="AM107" s="296"/>
      <c r="AN107" s="296"/>
      <c r="AO107" s="296"/>
      <c r="AP107" s="296"/>
      <c r="AQ107" s="296"/>
      <c r="AR107" s="296"/>
      <c r="AS107" s="296"/>
      <c r="AT107" s="296"/>
      <c r="AU107" s="296"/>
      <c r="AV107" s="296"/>
    </row>
    <row r="108" spans="1:48" s="51" customFormat="1">
      <c r="A108" s="296"/>
      <c r="B108" s="296"/>
      <c r="C108" s="296"/>
      <c r="D108" s="296"/>
      <c r="E108" s="659"/>
      <c r="F108" s="296"/>
      <c r="G108" s="296"/>
      <c r="H108" s="469"/>
      <c r="I108" s="469"/>
      <c r="J108" s="469"/>
      <c r="K108" s="296"/>
      <c r="L108" s="655"/>
      <c r="M108" s="469"/>
      <c r="N108" s="469"/>
      <c r="O108" s="469"/>
      <c r="P108" s="469"/>
      <c r="Q108" s="296"/>
      <c r="R108" s="296"/>
      <c r="S108" s="296"/>
      <c r="T108" s="296"/>
      <c r="U108" s="296"/>
      <c r="V108" s="296"/>
      <c r="W108" s="296"/>
      <c r="X108" s="469"/>
      <c r="Y108" s="296"/>
      <c r="Z108" s="296"/>
      <c r="AA108" s="296"/>
      <c r="AB108" s="296"/>
      <c r="AC108" s="296"/>
      <c r="AD108" s="296"/>
      <c r="AE108" s="296"/>
      <c r="AF108" s="296"/>
      <c r="AG108" s="296"/>
      <c r="AH108" s="296"/>
      <c r="AI108" s="296"/>
      <c r="AJ108" s="296"/>
      <c r="AK108" s="296"/>
      <c r="AL108" s="296"/>
      <c r="AM108" s="296"/>
      <c r="AN108" s="296"/>
      <c r="AO108" s="296"/>
      <c r="AP108" s="296"/>
      <c r="AQ108" s="296"/>
      <c r="AR108" s="296"/>
      <c r="AS108" s="296"/>
      <c r="AT108" s="296"/>
      <c r="AU108" s="296"/>
      <c r="AV108" s="296"/>
    </row>
    <row r="109" spans="1:48" s="51" customFormat="1">
      <c r="A109" s="296"/>
      <c r="B109" s="296"/>
      <c r="C109" s="296"/>
      <c r="D109" s="296"/>
      <c r="E109" s="659"/>
      <c r="F109" s="296"/>
      <c r="G109" s="296"/>
      <c r="H109" s="469"/>
      <c r="I109" s="469"/>
      <c r="J109" s="469"/>
      <c r="K109" s="296"/>
      <c r="L109" s="655"/>
      <c r="M109" s="469"/>
      <c r="N109" s="469"/>
      <c r="O109" s="469"/>
      <c r="P109" s="469"/>
      <c r="Q109" s="296"/>
      <c r="R109" s="296"/>
      <c r="S109" s="296"/>
      <c r="T109" s="296"/>
      <c r="U109" s="296"/>
      <c r="V109" s="296"/>
      <c r="W109" s="296"/>
      <c r="X109" s="469"/>
      <c r="Y109" s="296"/>
      <c r="Z109" s="296"/>
      <c r="AA109" s="296"/>
      <c r="AB109" s="296"/>
      <c r="AC109" s="296"/>
      <c r="AD109" s="296"/>
      <c r="AE109" s="296"/>
      <c r="AF109" s="296"/>
      <c r="AG109" s="296"/>
      <c r="AH109" s="296"/>
      <c r="AI109" s="296"/>
      <c r="AJ109" s="296"/>
      <c r="AK109" s="296"/>
      <c r="AL109" s="296"/>
      <c r="AM109" s="296"/>
      <c r="AN109" s="296"/>
      <c r="AO109" s="296"/>
      <c r="AP109" s="296"/>
      <c r="AQ109" s="296"/>
      <c r="AR109" s="296"/>
      <c r="AS109" s="296"/>
      <c r="AT109" s="296"/>
      <c r="AU109" s="296"/>
      <c r="AV109" s="296"/>
    </row>
    <row r="110" spans="1:48" s="51" customFormat="1">
      <c r="A110" s="296"/>
      <c r="B110" s="296"/>
      <c r="C110" s="296"/>
      <c r="D110" s="296"/>
      <c r="E110" s="659"/>
      <c r="F110" s="296"/>
      <c r="G110" s="296"/>
      <c r="H110" s="469"/>
      <c r="I110" s="469"/>
      <c r="J110" s="469"/>
      <c r="K110" s="296"/>
      <c r="L110" s="655"/>
      <c r="M110" s="469"/>
      <c r="N110" s="469"/>
      <c r="O110" s="469"/>
      <c r="P110" s="469"/>
      <c r="Q110" s="296"/>
      <c r="R110" s="296"/>
      <c r="S110" s="296"/>
      <c r="T110" s="296"/>
      <c r="U110" s="296"/>
      <c r="V110" s="296"/>
      <c r="W110" s="296"/>
      <c r="X110" s="469"/>
      <c r="Y110" s="296"/>
      <c r="Z110" s="296"/>
      <c r="AA110" s="296"/>
      <c r="AB110" s="296"/>
      <c r="AC110" s="296"/>
      <c r="AD110" s="296"/>
      <c r="AE110" s="296"/>
      <c r="AF110" s="296"/>
      <c r="AG110" s="296"/>
      <c r="AH110" s="296"/>
      <c r="AI110" s="296"/>
      <c r="AJ110" s="296"/>
      <c r="AK110" s="296"/>
      <c r="AL110" s="296"/>
      <c r="AM110" s="296"/>
      <c r="AN110" s="296"/>
      <c r="AO110" s="296"/>
      <c r="AP110" s="296"/>
      <c r="AQ110" s="296"/>
      <c r="AR110" s="296"/>
      <c r="AS110" s="296"/>
      <c r="AT110" s="296"/>
      <c r="AU110" s="296"/>
      <c r="AV110" s="296"/>
    </row>
    <row r="111" spans="1:48" s="51" customFormat="1">
      <c r="A111" s="296"/>
      <c r="B111" s="296"/>
      <c r="C111" s="296"/>
      <c r="D111" s="296"/>
      <c r="E111" s="659"/>
      <c r="F111" s="296"/>
      <c r="G111" s="296"/>
      <c r="H111" s="469"/>
      <c r="I111" s="469"/>
      <c r="J111" s="469"/>
      <c r="K111" s="296"/>
      <c r="L111" s="655"/>
      <c r="M111" s="469"/>
      <c r="N111" s="469"/>
      <c r="O111" s="469"/>
      <c r="P111" s="469"/>
      <c r="Q111" s="296"/>
      <c r="R111" s="296"/>
      <c r="S111" s="296"/>
      <c r="T111" s="296"/>
      <c r="U111" s="296"/>
      <c r="V111" s="296"/>
      <c r="W111" s="296"/>
      <c r="X111" s="469"/>
      <c r="Y111" s="296"/>
      <c r="Z111" s="296"/>
      <c r="AA111" s="296"/>
      <c r="AB111" s="296"/>
      <c r="AC111" s="296"/>
      <c r="AD111" s="296"/>
      <c r="AE111" s="296"/>
      <c r="AF111" s="296"/>
      <c r="AG111" s="296"/>
      <c r="AH111" s="296"/>
      <c r="AI111" s="296"/>
      <c r="AJ111" s="296"/>
      <c r="AK111" s="296"/>
      <c r="AL111" s="296"/>
      <c r="AM111" s="296"/>
      <c r="AN111" s="296"/>
      <c r="AO111" s="296"/>
      <c r="AP111" s="296"/>
      <c r="AQ111" s="296"/>
      <c r="AR111" s="296"/>
      <c r="AS111" s="296"/>
      <c r="AT111" s="296"/>
      <c r="AU111" s="296"/>
      <c r="AV111" s="296"/>
    </row>
    <row r="112" spans="1:48" s="51" customFormat="1">
      <c r="A112" s="296"/>
      <c r="B112" s="296"/>
      <c r="C112" s="296"/>
      <c r="D112" s="296"/>
      <c r="E112" s="659"/>
      <c r="F112" s="296"/>
      <c r="G112" s="296"/>
      <c r="H112" s="469"/>
      <c r="I112" s="469"/>
      <c r="J112" s="469"/>
      <c r="K112" s="296"/>
      <c r="L112" s="655"/>
      <c r="M112" s="469"/>
      <c r="N112" s="469"/>
      <c r="O112" s="469"/>
      <c r="P112" s="469"/>
      <c r="Q112" s="296"/>
      <c r="R112" s="296"/>
      <c r="S112" s="296"/>
      <c r="T112" s="296"/>
      <c r="U112" s="296"/>
      <c r="V112" s="296"/>
      <c r="W112" s="296"/>
      <c r="X112" s="469"/>
      <c r="Y112" s="296"/>
      <c r="Z112" s="296"/>
      <c r="AA112" s="296"/>
      <c r="AB112" s="296"/>
      <c r="AC112" s="296"/>
      <c r="AD112" s="296"/>
      <c r="AE112" s="296"/>
      <c r="AF112" s="296"/>
      <c r="AG112" s="296"/>
      <c r="AH112" s="296"/>
      <c r="AI112" s="296"/>
      <c r="AJ112" s="296"/>
      <c r="AK112" s="296"/>
      <c r="AL112" s="296"/>
      <c r="AM112" s="296"/>
      <c r="AN112" s="296"/>
      <c r="AO112" s="296"/>
      <c r="AP112" s="296"/>
      <c r="AQ112" s="296"/>
      <c r="AR112" s="296"/>
      <c r="AS112" s="296"/>
      <c r="AT112" s="296"/>
      <c r="AU112" s="296"/>
      <c r="AV112" s="296"/>
    </row>
    <row r="113" spans="1:48" s="51" customFormat="1">
      <c r="A113" s="296"/>
      <c r="B113" s="296"/>
      <c r="C113" s="296"/>
      <c r="D113" s="296"/>
      <c r="E113" s="659"/>
      <c r="F113" s="296"/>
      <c r="G113" s="296"/>
      <c r="H113" s="469"/>
      <c r="I113" s="469"/>
      <c r="J113" s="469"/>
      <c r="K113" s="296"/>
      <c r="L113" s="655"/>
      <c r="M113" s="469"/>
      <c r="N113" s="469"/>
      <c r="O113" s="469"/>
      <c r="P113" s="469"/>
      <c r="Q113" s="296"/>
      <c r="R113" s="296"/>
      <c r="S113" s="296"/>
      <c r="T113" s="296"/>
      <c r="U113" s="296"/>
      <c r="V113" s="296"/>
      <c r="W113" s="296"/>
      <c r="X113" s="469"/>
      <c r="Y113" s="296"/>
      <c r="Z113" s="296"/>
      <c r="AA113" s="296"/>
      <c r="AB113" s="296"/>
      <c r="AC113" s="296"/>
      <c r="AD113" s="296"/>
      <c r="AE113" s="296"/>
      <c r="AF113" s="296"/>
      <c r="AG113" s="296"/>
      <c r="AH113" s="296"/>
      <c r="AI113" s="296"/>
      <c r="AJ113" s="296"/>
      <c r="AK113" s="296"/>
      <c r="AL113" s="296"/>
      <c r="AM113" s="296"/>
      <c r="AN113" s="296"/>
      <c r="AO113" s="296"/>
      <c r="AP113" s="296"/>
      <c r="AQ113" s="296"/>
      <c r="AR113" s="296"/>
      <c r="AS113" s="296"/>
      <c r="AT113" s="296"/>
      <c r="AU113" s="296"/>
      <c r="AV113" s="296"/>
    </row>
    <row r="114" spans="1:48" s="51" customFormat="1" ht="4.5" customHeight="1">
      <c r="A114" s="296"/>
      <c r="B114" s="296"/>
      <c r="C114" s="296"/>
      <c r="D114" s="296"/>
      <c r="E114" s="659"/>
      <c r="F114" s="296"/>
      <c r="G114" s="296"/>
      <c r="H114" s="469"/>
      <c r="I114" s="469"/>
      <c r="J114" s="469"/>
      <c r="K114" s="296"/>
      <c r="L114" s="655"/>
      <c r="M114" s="469"/>
      <c r="N114" s="469"/>
      <c r="O114" s="469"/>
      <c r="P114" s="469"/>
      <c r="Q114" s="296"/>
      <c r="R114" s="296"/>
      <c r="S114" s="296"/>
      <c r="T114" s="296"/>
      <c r="U114" s="296"/>
      <c r="V114" s="296"/>
      <c r="W114" s="296"/>
      <c r="X114" s="469"/>
      <c r="Y114" s="296"/>
      <c r="Z114" s="296"/>
      <c r="AA114" s="296"/>
      <c r="AB114" s="296"/>
      <c r="AC114" s="296"/>
      <c r="AD114" s="296"/>
      <c r="AE114" s="296"/>
      <c r="AF114" s="296"/>
      <c r="AG114" s="296"/>
      <c r="AH114" s="296"/>
      <c r="AI114" s="296"/>
      <c r="AJ114" s="296"/>
      <c r="AK114" s="296"/>
      <c r="AL114" s="296"/>
      <c r="AM114" s="296"/>
      <c r="AN114" s="296"/>
      <c r="AO114" s="296"/>
      <c r="AP114" s="296"/>
      <c r="AQ114" s="296"/>
      <c r="AR114" s="296"/>
      <c r="AS114" s="296"/>
      <c r="AT114" s="296"/>
      <c r="AU114" s="296"/>
      <c r="AV114" s="296"/>
    </row>
  </sheetData>
  <autoFilter ref="A5:AV89">
    <filterColumn colId="1">
      <filters>
        <filter val="강원"/>
      </filters>
    </filterColumn>
  </autoFilter>
  <mergeCells count="37">
    <mergeCell ref="A2:A4"/>
    <mergeCell ref="B2:B4"/>
    <mergeCell ref="C2:C4"/>
    <mergeCell ref="D2:D4"/>
    <mergeCell ref="E2:E4"/>
    <mergeCell ref="B1:E1"/>
    <mergeCell ref="Q1:AV1"/>
    <mergeCell ref="F2:F4"/>
    <mergeCell ref="G2:G4"/>
    <mergeCell ref="H2:H4"/>
    <mergeCell ref="I2:I4"/>
    <mergeCell ref="J2:J4"/>
    <mergeCell ref="K2:N2"/>
    <mergeCell ref="O2:R2"/>
    <mergeCell ref="S2:S4"/>
    <mergeCell ref="K3:K4"/>
    <mergeCell ref="L3:L4"/>
    <mergeCell ref="M3:M4"/>
    <mergeCell ref="N3:N4"/>
    <mergeCell ref="O3:O4"/>
    <mergeCell ref="U2:X4"/>
    <mergeCell ref="Y2:Z2"/>
    <mergeCell ref="Y3:Y4"/>
    <mergeCell ref="Z3:Z4"/>
    <mergeCell ref="T2:T4"/>
    <mergeCell ref="P3:P4"/>
    <mergeCell ref="Q3:Q4"/>
    <mergeCell ref="R3:R4"/>
    <mergeCell ref="AA2:AF2"/>
    <mergeCell ref="AG2:AU2"/>
    <mergeCell ref="AV2:AV4"/>
    <mergeCell ref="AL3:AP3"/>
    <mergeCell ref="AQ3:AU3"/>
    <mergeCell ref="AA3:AB3"/>
    <mergeCell ref="AC3:AE3"/>
    <mergeCell ref="AF3:AF4"/>
    <mergeCell ref="AG3:AK3"/>
  </mergeCells>
  <phoneticPr fontId="2" type="noConversion"/>
  <printOptions horizontalCentered="1"/>
  <pageMargins left="0.78740157480314965" right="0.78740157480314965" top="0.98425196850393704" bottom="0.98425196850393704" header="0.51181102362204722" footer="0.51181102362204722"/>
  <pageSetup paperSize="9" scale="89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 tint="-0.14999847407452621"/>
    <pageSetUpPr fitToPage="1"/>
  </sheetPr>
  <dimension ref="A1:AX512"/>
  <sheetViews>
    <sheetView view="pageBreakPreview" topLeftCell="B1" zoomScale="85" zoomScaleSheetLayoutView="85" workbookViewId="0">
      <pane ySplit="5" topLeftCell="A6" activePane="bottomLeft" state="frozen"/>
      <selection activeCell="A17" sqref="A17:L17"/>
      <selection pane="bottomLeft" activeCell="H251" sqref="H251"/>
    </sheetView>
  </sheetViews>
  <sheetFormatPr defaultColWidth="8.88671875" defaultRowHeight="11.25"/>
  <cols>
    <col min="1" max="1" width="5.21875" style="442" hidden="1" customWidth="1"/>
    <col min="2" max="2" width="3.77734375" style="442" customWidth="1"/>
    <col min="3" max="3" width="6.109375" style="178" customWidth="1"/>
    <col min="4" max="4" width="22" style="296" hidden="1" customWidth="1"/>
    <col min="5" max="5" width="14" style="469" customWidth="1"/>
    <col min="6" max="6" width="9.5546875" style="442" customWidth="1"/>
    <col min="7" max="7" width="13.6640625" style="442" customWidth="1"/>
    <col min="8" max="8" width="8.77734375" style="469" bestFit="1" customWidth="1"/>
    <col min="9" max="9" width="7.109375" style="469" bestFit="1" customWidth="1"/>
    <col min="10" max="10" width="7.21875" style="469" bestFit="1" customWidth="1"/>
    <col min="11" max="11" width="10.44140625" style="442" customWidth="1"/>
    <col min="12" max="12" width="14" style="442" customWidth="1"/>
    <col min="13" max="13" width="8.109375" style="442" customWidth="1"/>
    <col min="14" max="14" width="4.109375" style="327" bestFit="1" customWidth="1"/>
    <col min="15" max="15" width="4" style="327" bestFit="1" customWidth="1"/>
    <col min="16" max="16" width="5" style="327" customWidth="1"/>
    <col min="17" max="17" width="3.6640625" style="327" customWidth="1"/>
    <col min="18" max="18" width="5.5546875" style="469" customWidth="1"/>
    <col min="19" max="19" width="6.44140625" style="469" bestFit="1" customWidth="1"/>
    <col min="20" max="20" width="6.33203125" style="442" bestFit="1" customWidth="1"/>
    <col min="21" max="21" width="5.21875" style="442" customWidth="1"/>
    <col min="22" max="22" width="9.44140625" style="637" hidden="1" customWidth="1"/>
    <col min="23" max="23" width="14.44140625" style="296" hidden="1" customWidth="1"/>
    <col min="24" max="24" width="10.77734375" style="296" hidden="1" customWidth="1"/>
    <col min="25" max="25" width="15.33203125" style="296" hidden="1" customWidth="1"/>
    <col min="26" max="26" width="2.6640625" style="296" hidden="1" customWidth="1"/>
    <col min="27" max="27" width="3.21875" style="296" hidden="1" customWidth="1"/>
    <col min="28" max="28" width="6" style="469" customWidth="1"/>
    <col min="29" max="29" width="10.77734375" style="296" hidden="1" customWidth="1"/>
    <col min="30" max="30" width="5.77734375" style="296" hidden="1" customWidth="1"/>
    <col min="31" max="31" width="23.6640625" style="296" hidden="1" customWidth="1"/>
    <col min="32" max="32" width="9.5546875" style="296" hidden="1" customWidth="1"/>
    <col min="33" max="33" width="15.33203125" style="296" hidden="1" customWidth="1"/>
    <col min="34" max="34" width="25.88671875" style="296" hidden="1" customWidth="1"/>
    <col min="35" max="35" width="28.44140625" style="296" hidden="1" customWidth="1"/>
    <col min="36" max="36" width="18.109375" style="296" hidden="1" customWidth="1"/>
    <col min="37" max="37" width="17.5546875" style="296" hidden="1" customWidth="1"/>
    <col min="38" max="38" width="21.88671875" style="296" hidden="1" customWidth="1"/>
    <col min="39" max="39" width="19.5546875" style="296" hidden="1" customWidth="1"/>
    <col min="40" max="40" width="21" style="296" hidden="1" customWidth="1"/>
    <col min="41" max="41" width="22.21875" style="296" hidden="1" customWidth="1"/>
    <col min="42" max="42" width="12.21875" style="296" hidden="1" customWidth="1"/>
    <col min="43" max="43" width="20.44140625" style="296" hidden="1" customWidth="1"/>
    <col min="44" max="44" width="18.109375" style="296" hidden="1" customWidth="1"/>
    <col min="45" max="45" width="22" style="296" hidden="1" customWidth="1"/>
    <col min="46" max="46" width="12.21875" style="296" hidden="1" customWidth="1"/>
    <col min="47" max="47" width="7.77734375" style="296" hidden="1" customWidth="1"/>
    <col min="48" max="48" width="16.21875" style="442" customWidth="1"/>
    <col min="49" max="16384" width="8.88671875" style="50"/>
  </cols>
  <sheetData>
    <row r="1" spans="1:48" ht="22.9" customHeight="1">
      <c r="B1" s="1790" t="s">
        <v>258</v>
      </c>
      <c r="C1" s="1790"/>
      <c r="D1" s="1790"/>
      <c r="E1" s="1790"/>
      <c r="T1" s="1797" t="s">
        <v>259</v>
      </c>
      <c r="U1" s="1797"/>
      <c r="V1" s="1797"/>
      <c r="W1" s="1797"/>
      <c r="X1" s="1797"/>
      <c r="Y1" s="1797"/>
      <c r="Z1" s="1797"/>
      <c r="AA1" s="1797"/>
      <c r="AB1" s="1797"/>
      <c r="AC1" s="1797"/>
      <c r="AD1" s="1797"/>
      <c r="AE1" s="1797"/>
      <c r="AF1" s="1797"/>
      <c r="AG1" s="1797"/>
      <c r="AH1" s="1797"/>
      <c r="AI1" s="1797"/>
      <c r="AJ1" s="1797"/>
      <c r="AK1" s="1797"/>
      <c r="AL1" s="1797"/>
      <c r="AM1" s="1797"/>
      <c r="AN1" s="1797"/>
      <c r="AO1" s="1797"/>
      <c r="AP1" s="1797"/>
      <c r="AQ1" s="1797"/>
      <c r="AR1" s="1797"/>
      <c r="AS1" s="1797"/>
      <c r="AT1" s="1797"/>
      <c r="AU1" s="1797"/>
      <c r="AV1" s="1797"/>
    </row>
    <row r="2" spans="1:48" s="36" customFormat="1" ht="20.25" customHeight="1">
      <c r="A2" s="1796" t="s">
        <v>260</v>
      </c>
      <c r="B2" s="1788" t="s">
        <v>9227</v>
      </c>
      <c r="C2" s="1788" t="s">
        <v>261</v>
      </c>
      <c r="D2" s="1788" t="s">
        <v>262</v>
      </c>
      <c r="E2" s="1788" t="s">
        <v>263</v>
      </c>
      <c r="F2" s="1788" t="s">
        <v>264</v>
      </c>
      <c r="G2" s="1788" t="s">
        <v>265</v>
      </c>
      <c r="H2" s="1788" t="s">
        <v>266</v>
      </c>
      <c r="I2" s="1788" t="s">
        <v>267</v>
      </c>
      <c r="J2" s="1788" t="s">
        <v>268</v>
      </c>
      <c r="K2" s="1788" t="s">
        <v>269</v>
      </c>
      <c r="L2" s="1788" t="s">
        <v>405</v>
      </c>
      <c r="M2" s="1788"/>
      <c r="N2" s="1788"/>
      <c r="O2" s="1788"/>
      <c r="P2" s="1788"/>
      <c r="Q2" s="1788"/>
      <c r="R2" s="1788" t="s">
        <v>209</v>
      </c>
      <c r="S2" s="1788"/>
      <c r="T2" s="1788"/>
      <c r="U2" s="1788" t="s">
        <v>406</v>
      </c>
      <c r="V2" s="1788" t="s">
        <v>407</v>
      </c>
      <c r="W2" s="1788"/>
      <c r="X2" s="1788"/>
      <c r="Y2" s="1788"/>
      <c r="Z2" s="1788"/>
      <c r="AA2" s="1788"/>
      <c r="AB2" s="1788"/>
      <c r="AC2" s="1788" t="s">
        <v>408</v>
      </c>
      <c r="AD2" s="1788"/>
      <c r="AE2" s="1788" t="s">
        <v>409</v>
      </c>
      <c r="AF2" s="1788"/>
      <c r="AG2" s="1788"/>
      <c r="AH2" s="1789"/>
      <c r="AI2" s="1788" t="s">
        <v>410</v>
      </c>
      <c r="AJ2" s="1789"/>
      <c r="AK2" s="1789"/>
      <c r="AL2" s="1789"/>
      <c r="AM2" s="1789"/>
      <c r="AN2" s="1789"/>
      <c r="AO2" s="1789"/>
      <c r="AP2" s="1789"/>
      <c r="AQ2" s="1789"/>
      <c r="AR2" s="1789"/>
      <c r="AS2" s="1789"/>
      <c r="AT2" s="1789"/>
      <c r="AU2" s="1789"/>
      <c r="AV2" s="1788" t="s">
        <v>411</v>
      </c>
    </row>
    <row r="3" spans="1:48" s="36" customFormat="1" ht="28.5" customHeight="1">
      <c r="A3" s="1796"/>
      <c r="B3" s="1788"/>
      <c r="C3" s="1788"/>
      <c r="D3" s="1788"/>
      <c r="E3" s="1788"/>
      <c r="F3" s="1788"/>
      <c r="G3" s="1788"/>
      <c r="H3" s="1788"/>
      <c r="I3" s="1788"/>
      <c r="J3" s="1788"/>
      <c r="K3" s="1788"/>
      <c r="L3" s="533" t="s">
        <v>412</v>
      </c>
      <c r="M3" s="533" t="s">
        <v>413</v>
      </c>
      <c r="N3" s="566" t="s">
        <v>414</v>
      </c>
      <c r="O3" s="566" t="s">
        <v>415</v>
      </c>
      <c r="P3" s="566" t="s">
        <v>416</v>
      </c>
      <c r="Q3" s="566" t="s">
        <v>417</v>
      </c>
      <c r="R3" s="533" t="s">
        <v>418</v>
      </c>
      <c r="S3" s="533" t="s">
        <v>419</v>
      </c>
      <c r="T3" s="533" t="s">
        <v>420</v>
      </c>
      <c r="U3" s="1788"/>
      <c r="V3" s="1788"/>
      <c r="W3" s="1788"/>
      <c r="X3" s="1788"/>
      <c r="Y3" s="1788"/>
      <c r="Z3" s="1788"/>
      <c r="AA3" s="1788"/>
      <c r="AB3" s="1788"/>
      <c r="AC3" s="533" t="s">
        <v>421</v>
      </c>
      <c r="AD3" s="533" t="s">
        <v>422</v>
      </c>
      <c r="AE3" s="1788" t="s">
        <v>423</v>
      </c>
      <c r="AF3" s="1788"/>
      <c r="AG3" s="566" t="s">
        <v>424</v>
      </c>
      <c r="AH3" s="566" t="s">
        <v>425</v>
      </c>
      <c r="AI3" s="1788" t="s">
        <v>426</v>
      </c>
      <c r="AJ3" s="1789"/>
      <c r="AK3" s="1789"/>
      <c r="AL3" s="1789"/>
      <c r="AM3" s="1789"/>
      <c r="AN3" s="1788" t="s">
        <v>427</v>
      </c>
      <c r="AO3" s="1789"/>
      <c r="AP3" s="1789"/>
      <c r="AQ3" s="1789"/>
      <c r="AR3" s="1789"/>
      <c r="AS3" s="1788" t="s">
        <v>428</v>
      </c>
      <c r="AT3" s="1789"/>
      <c r="AU3" s="1789"/>
      <c r="AV3" s="1788"/>
    </row>
    <row r="4" spans="1:48" s="1318" customFormat="1" ht="28.5" customHeight="1">
      <c r="A4" s="1538"/>
      <c r="B4" s="1534"/>
      <c r="C4" s="1534"/>
      <c r="D4" s="1534"/>
      <c r="E4" s="1534"/>
      <c r="F4" s="1534"/>
      <c r="G4" s="1534"/>
      <c r="H4" s="1534"/>
      <c r="I4" s="1534"/>
      <c r="J4" s="1534"/>
      <c r="K4" s="1534"/>
      <c r="L4" s="1534"/>
      <c r="M4" s="1534"/>
      <c r="N4" s="1535"/>
      <c r="O4" s="1535"/>
      <c r="P4" s="1535"/>
      <c r="Q4" s="1535"/>
      <c r="R4" s="1534"/>
      <c r="S4" s="1534"/>
      <c r="T4" s="1534"/>
      <c r="U4" s="1534"/>
      <c r="V4" s="1534"/>
      <c r="W4" s="1534"/>
      <c r="X4" s="1534"/>
      <c r="Y4" s="1534"/>
      <c r="Z4" s="1534"/>
      <c r="AA4" s="1534"/>
      <c r="AB4" s="1534"/>
      <c r="AC4" s="1534"/>
      <c r="AD4" s="1534"/>
      <c r="AE4" s="1534"/>
      <c r="AF4" s="1534"/>
      <c r="AG4" s="1535"/>
      <c r="AH4" s="1535"/>
      <c r="AI4" s="1534"/>
      <c r="AJ4" s="1535"/>
      <c r="AK4" s="1535"/>
      <c r="AL4" s="1535"/>
      <c r="AM4" s="1535"/>
      <c r="AN4" s="1534"/>
      <c r="AO4" s="1535"/>
      <c r="AP4" s="1535"/>
      <c r="AQ4" s="1535"/>
      <c r="AR4" s="1535"/>
      <c r="AS4" s="1534"/>
      <c r="AT4" s="1535"/>
      <c r="AU4" s="1535"/>
      <c r="AV4" s="1534"/>
    </row>
    <row r="5" spans="1:48" s="36" customFormat="1" ht="25.5" hidden="1" customHeight="1">
      <c r="A5" s="157"/>
      <c r="B5" s="157" t="s">
        <v>48</v>
      </c>
      <c r="C5" s="157" t="s">
        <v>1</v>
      </c>
      <c r="D5" s="165"/>
      <c r="E5" s="331">
        <f>COUNTA(E7:E55,E57:E60,E62:E65,E67:E70,E72:E74,E76:E81,E83:E88,E90:E92,E94:E250,E252:E290,E292:E305,E307:E345,E347:E372,E374:E410,E412:E440,E442:E492,E494:E512)</f>
        <v>490</v>
      </c>
      <c r="F5" s="157"/>
      <c r="G5" s="157"/>
      <c r="H5" s="160">
        <f>SUM(H7:H55,H57:H60,H62:H65,H67:H70,H72:H74,H76:H81,H83:H88,H90:H92,H94:H250,H252:H290,H292:H305,H307:H345,H347:H372,H374:H410,H412:H440,H442:H492,H494:H512)</f>
        <v>10782321.710000003</v>
      </c>
      <c r="I5" s="160">
        <f>SUM(I7:I55,I57:I60,I62:I65,I67:I70,I72:I74,I76:I81,I83:I88,I90:I92,I94:I250,I252:I290,I292:I305,I307:I345,I347:I372,I374:I410,I412:I440,I442:I492,I494:I512)</f>
        <v>1180648.4700000002</v>
      </c>
      <c r="J5" s="160">
        <f>SUM(J7:J55,J57:J60,J62:J65,J67:J70,J72:J74,J76:J81,J83:J88,J90:J92,J94:J250,J252:J290,J292:J305,J307:J345,J347:J372,J374:J410,J412:J440,J442:J492,J494:J512)</f>
        <v>1885640.6650000005</v>
      </c>
      <c r="K5" s="157"/>
      <c r="L5" s="157"/>
      <c r="M5" s="157"/>
      <c r="N5" s="167"/>
      <c r="O5" s="167"/>
      <c r="P5" s="167"/>
      <c r="Q5" s="167"/>
      <c r="R5" s="160"/>
      <c r="S5" s="160"/>
      <c r="T5" s="157"/>
      <c r="U5" s="157"/>
      <c r="V5" s="620"/>
      <c r="W5" s="165"/>
      <c r="X5" s="165"/>
      <c r="Y5" s="165"/>
      <c r="Z5" s="165"/>
      <c r="AA5" s="165"/>
      <c r="AB5" s="160"/>
      <c r="AC5" s="157"/>
      <c r="AD5" s="157"/>
      <c r="AE5" s="165"/>
      <c r="AF5" s="165"/>
      <c r="AG5" s="165"/>
      <c r="AH5" s="166"/>
      <c r="AI5" s="166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57"/>
    </row>
    <row r="6" spans="1:48" s="36" customFormat="1" ht="25.5" hidden="1" customHeight="1">
      <c r="A6" s="157"/>
      <c r="B6" s="198" t="s">
        <v>56</v>
      </c>
      <c r="C6" s="157" t="s">
        <v>1</v>
      </c>
      <c r="D6" s="165"/>
      <c r="E6" s="331">
        <f>COUNTA(E7:E55)</f>
        <v>49</v>
      </c>
      <c r="F6" s="345"/>
      <c r="G6" s="345"/>
      <c r="H6" s="343">
        <f>SUM(H7:H55)</f>
        <v>510290.4</v>
      </c>
      <c r="I6" s="343">
        <f>SUM(I7:I55)</f>
        <v>87509.56</v>
      </c>
      <c r="J6" s="343">
        <f>SUM(J7:J55)</f>
        <v>160343.47</v>
      </c>
      <c r="K6" s="345"/>
      <c r="L6" s="345"/>
      <c r="M6" s="345"/>
      <c r="N6" s="343"/>
      <c r="O6" s="343"/>
      <c r="P6" s="343"/>
      <c r="Q6" s="343"/>
      <c r="R6" s="343"/>
      <c r="S6" s="343"/>
      <c r="T6" s="157"/>
      <c r="U6" s="157"/>
      <c r="V6" s="620"/>
      <c r="W6" s="165"/>
      <c r="X6" s="165"/>
      <c r="Y6" s="165"/>
      <c r="Z6" s="165"/>
      <c r="AA6" s="165"/>
      <c r="AB6" s="160"/>
      <c r="AC6" s="157"/>
      <c r="AD6" s="157"/>
      <c r="AE6" s="165"/>
      <c r="AF6" s="165"/>
      <c r="AG6" s="165"/>
      <c r="AH6" s="166"/>
      <c r="AI6" s="166"/>
      <c r="AJ6" s="165"/>
      <c r="AK6" s="165"/>
      <c r="AL6" s="165"/>
      <c r="AM6" s="165"/>
      <c r="AN6" s="165"/>
      <c r="AO6" s="165"/>
      <c r="AP6" s="165"/>
      <c r="AQ6" s="165"/>
      <c r="AR6" s="165"/>
      <c r="AS6" s="165"/>
      <c r="AT6" s="165"/>
      <c r="AU6" s="165"/>
      <c r="AV6" s="157"/>
    </row>
    <row r="7" spans="1:48" s="36" customFormat="1" ht="25.5" hidden="1" customHeight="1">
      <c r="A7" s="157"/>
      <c r="B7" s="164"/>
      <c r="C7" s="157" t="s">
        <v>593</v>
      </c>
      <c r="D7" s="157" t="s">
        <v>5390</v>
      </c>
      <c r="E7" s="157" t="s">
        <v>9354</v>
      </c>
      <c r="F7" s="157" t="s">
        <v>66</v>
      </c>
      <c r="G7" s="157" t="s">
        <v>9235</v>
      </c>
      <c r="H7" s="471">
        <v>9775</v>
      </c>
      <c r="I7" s="471">
        <v>5525.49</v>
      </c>
      <c r="J7" s="471">
        <v>11399.2</v>
      </c>
      <c r="K7" s="165" t="s">
        <v>1145</v>
      </c>
      <c r="L7" s="165" t="s">
        <v>9355</v>
      </c>
      <c r="M7" s="165" t="s">
        <v>54</v>
      </c>
      <c r="N7" s="471">
        <v>15</v>
      </c>
      <c r="O7" s="471">
        <v>28</v>
      </c>
      <c r="P7" s="471">
        <v>1654</v>
      </c>
      <c r="Q7" s="471">
        <v>23.5</v>
      </c>
      <c r="R7" s="471">
        <v>4658</v>
      </c>
      <c r="S7" s="471">
        <v>5500</v>
      </c>
      <c r="T7" s="157" t="s">
        <v>465</v>
      </c>
      <c r="U7" s="157">
        <v>1963</v>
      </c>
      <c r="V7" s="620"/>
      <c r="W7" s="165"/>
      <c r="X7" s="165"/>
      <c r="Y7" s="165"/>
      <c r="Z7" s="165"/>
      <c r="AA7" s="165"/>
      <c r="AB7" s="160"/>
      <c r="AC7" s="157"/>
      <c r="AD7" s="157"/>
      <c r="AE7" s="165" t="s">
        <v>543</v>
      </c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57"/>
    </row>
    <row r="8" spans="1:48" s="36" customFormat="1" ht="25.5" hidden="1" customHeight="1">
      <c r="A8" s="157"/>
      <c r="B8" s="164"/>
      <c r="C8" s="157" t="s">
        <v>593</v>
      </c>
      <c r="D8" s="157"/>
      <c r="E8" s="157" t="s">
        <v>9356</v>
      </c>
      <c r="F8" s="157" t="s">
        <v>593</v>
      </c>
      <c r="G8" s="157" t="s">
        <v>2903</v>
      </c>
      <c r="H8" s="471">
        <v>638</v>
      </c>
      <c r="I8" s="471">
        <v>602.5</v>
      </c>
      <c r="J8" s="471">
        <v>790.97</v>
      </c>
      <c r="K8" s="165" t="s">
        <v>1145</v>
      </c>
      <c r="L8" s="165" t="s">
        <v>4971</v>
      </c>
      <c r="M8" s="165" t="s">
        <v>9357</v>
      </c>
      <c r="N8" s="471">
        <v>16.8</v>
      </c>
      <c r="O8" s="471">
        <v>30</v>
      </c>
      <c r="P8" s="471">
        <v>510</v>
      </c>
      <c r="Q8" s="471">
        <v>8</v>
      </c>
      <c r="R8" s="471"/>
      <c r="S8" s="471"/>
      <c r="T8" s="157"/>
      <c r="U8" s="157">
        <v>2005</v>
      </c>
      <c r="V8" s="620"/>
      <c r="W8" s="165"/>
      <c r="X8" s="165"/>
      <c r="Y8" s="165"/>
      <c r="Z8" s="165"/>
      <c r="AA8" s="165"/>
      <c r="AB8" s="160">
        <v>770</v>
      </c>
      <c r="AC8" s="157"/>
      <c r="AD8" s="157"/>
      <c r="AE8" s="165"/>
      <c r="AF8" s="165"/>
      <c r="AG8" s="165"/>
      <c r="AH8" s="165"/>
      <c r="AI8" s="165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57"/>
    </row>
    <row r="9" spans="1:48" s="36" customFormat="1" ht="25.5" hidden="1" customHeight="1">
      <c r="A9" s="157"/>
      <c r="B9" s="164"/>
      <c r="C9" s="157" t="s">
        <v>9248</v>
      </c>
      <c r="D9" s="157" t="s">
        <v>12942</v>
      </c>
      <c r="E9" s="157" t="s">
        <v>12943</v>
      </c>
      <c r="F9" s="157" t="s">
        <v>9248</v>
      </c>
      <c r="G9" s="157" t="s">
        <v>9766</v>
      </c>
      <c r="H9" s="471">
        <v>2378.4</v>
      </c>
      <c r="I9" s="471">
        <v>939</v>
      </c>
      <c r="J9" s="471">
        <v>939.26</v>
      </c>
      <c r="K9" s="165" t="s">
        <v>9362</v>
      </c>
      <c r="L9" s="165" t="s">
        <v>1619</v>
      </c>
      <c r="M9" s="165" t="s">
        <v>54</v>
      </c>
      <c r="N9" s="471">
        <v>43</v>
      </c>
      <c r="O9" s="471">
        <v>16</v>
      </c>
      <c r="P9" s="471">
        <v>939.26</v>
      </c>
      <c r="Q9" s="471">
        <v>9</v>
      </c>
      <c r="R9" s="471"/>
      <c r="S9" s="471"/>
      <c r="T9" s="157"/>
      <c r="U9" s="157">
        <v>2018</v>
      </c>
      <c r="V9" s="620"/>
      <c r="W9" s="165"/>
      <c r="X9" s="165"/>
      <c r="Y9" s="165"/>
      <c r="Z9" s="165"/>
      <c r="AA9" s="165"/>
      <c r="AB9" s="160">
        <v>1630</v>
      </c>
      <c r="AC9" s="157"/>
      <c r="AD9" s="157"/>
      <c r="AE9" s="165" t="s">
        <v>543</v>
      </c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57"/>
    </row>
    <row r="10" spans="1:48" s="36" customFormat="1" ht="25.5" hidden="1" customHeight="1">
      <c r="A10" s="674"/>
      <c r="B10" s="164"/>
      <c r="C10" s="674" t="s">
        <v>9236</v>
      </c>
      <c r="D10" s="674"/>
      <c r="E10" s="674" t="s">
        <v>15924</v>
      </c>
      <c r="F10" s="674" t="s">
        <v>66</v>
      </c>
      <c r="G10" s="674" t="s">
        <v>9252</v>
      </c>
      <c r="H10" s="471">
        <v>560</v>
      </c>
      <c r="I10" s="471">
        <v>560</v>
      </c>
      <c r="J10" s="471">
        <v>560</v>
      </c>
      <c r="K10" s="673" t="s">
        <v>1145</v>
      </c>
      <c r="L10" s="673" t="s">
        <v>454</v>
      </c>
      <c r="M10" s="673" t="s">
        <v>54</v>
      </c>
      <c r="N10" s="471">
        <v>18.5</v>
      </c>
      <c r="O10" s="471">
        <v>7.5</v>
      </c>
      <c r="P10" s="471">
        <v>560</v>
      </c>
      <c r="Q10" s="471">
        <v>9</v>
      </c>
      <c r="R10" s="471"/>
      <c r="S10" s="471"/>
      <c r="T10" s="674"/>
      <c r="U10" s="674">
        <v>2009</v>
      </c>
      <c r="V10" s="620"/>
      <c r="W10" s="673"/>
      <c r="X10" s="673"/>
      <c r="Y10" s="673"/>
      <c r="Z10" s="673"/>
      <c r="AA10" s="673"/>
      <c r="AB10" s="672"/>
      <c r="AC10" s="674"/>
      <c r="AD10" s="674"/>
      <c r="AE10" s="673"/>
      <c r="AF10" s="673"/>
      <c r="AG10" s="673"/>
      <c r="AH10" s="673"/>
      <c r="AI10" s="673"/>
      <c r="AJ10" s="673"/>
      <c r="AK10" s="673"/>
      <c r="AL10" s="673"/>
      <c r="AM10" s="673"/>
      <c r="AN10" s="673"/>
      <c r="AO10" s="673"/>
      <c r="AP10" s="673"/>
      <c r="AQ10" s="673"/>
      <c r="AR10" s="673"/>
      <c r="AS10" s="673"/>
      <c r="AT10" s="673"/>
      <c r="AU10" s="673"/>
      <c r="AV10" s="674"/>
    </row>
    <row r="11" spans="1:48" s="36" customFormat="1" ht="25.5" hidden="1" customHeight="1">
      <c r="A11" s="674"/>
      <c r="B11" s="164"/>
      <c r="C11" s="674" t="s">
        <v>9236</v>
      </c>
      <c r="D11" s="674"/>
      <c r="E11" s="674" t="s">
        <v>9358</v>
      </c>
      <c r="F11" s="674" t="s">
        <v>9236</v>
      </c>
      <c r="G11" s="674" t="s">
        <v>9255</v>
      </c>
      <c r="H11" s="471">
        <v>1090</v>
      </c>
      <c r="I11" s="471">
        <v>832</v>
      </c>
      <c r="J11" s="471">
        <v>1090</v>
      </c>
      <c r="K11" s="673" t="s">
        <v>9359</v>
      </c>
      <c r="L11" s="673" t="s">
        <v>454</v>
      </c>
      <c r="M11" s="673" t="s">
        <v>54</v>
      </c>
      <c r="N11" s="471">
        <v>46</v>
      </c>
      <c r="O11" s="471">
        <v>18</v>
      </c>
      <c r="P11" s="471">
        <v>830</v>
      </c>
      <c r="Q11" s="471">
        <v>11</v>
      </c>
      <c r="R11" s="471"/>
      <c r="S11" s="471"/>
      <c r="T11" s="674"/>
      <c r="U11" s="674">
        <v>2009</v>
      </c>
      <c r="V11" s="620"/>
      <c r="W11" s="673"/>
      <c r="X11" s="673"/>
      <c r="Y11" s="673"/>
      <c r="Z11" s="673"/>
      <c r="AA11" s="673"/>
      <c r="AB11" s="672">
        <v>1986</v>
      </c>
      <c r="AC11" s="674"/>
      <c r="AD11" s="674"/>
      <c r="AE11" s="673"/>
      <c r="AF11" s="673"/>
      <c r="AG11" s="673"/>
      <c r="AH11" s="673"/>
      <c r="AI11" s="673"/>
      <c r="AJ11" s="673"/>
      <c r="AK11" s="673"/>
      <c r="AL11" s="673"/>
      <c r="AM11" s="673"/>
      <c r="AN11" s="673"/>
      <c r="AO11" s="673"/>
      <c r="AP11" s="673"/>
      <c r="AQ11" s="673"/>
      <c r="AR11" s="673"/>
      <c r="AS11" s="673"/>
      <c r="AT11" s="673"/>
      <c r="AU11" s="673"/>
      <c r="AV11" s="674"/>
    </row>
    <row r="12" spans="1:48" s="1318" customFormat="1" ht="25.5" hidden="1" customHeight="1">
      <c r="A12" s="1360"/>
      <c r="B12" s="164"/>
      <c r="C12" s="1360" t="s">
        <v>9236</v>
      </c>
      <c r="D12" s="1360"/>
      <c r="E12" s="1360" t="s">
        <v>15632</v>
      </c>
      <c r="F12" s="1360" t="s">
        <v>9236</v>
      </c>
      <c r="G12" s="1360" t="s">
        <v>9255</v>
      </c>
      <c r="H12" s="471">
        <v>13467</v>
      </c>
      <c r="I12" s="471">
        <v>588</v>
      </c>
      <c r="J12" s="471">
        <v>660</v>
      </c>
      <c r="K12" s="709" t="s">
        <v>9359</v>
      </c>
      <c r="L12" s="709" t="s">
        <v>1248</v>
      </c>
      <c r="M12" s="709" t="s">
        <v>54</v>
      </c>
      <c r="N12" s="471">
        <v>42.8</v>
      </c>
      <c r="O12" s="471">
        <v>12.6</v>
      </c>
      <c r="P12" s="471">
        <v>400</v>
      </c>
      <c r="Q12" s="471">
        <v>5.5</v>
      </c>
      <c r="R12" s="471"/>
      <c r="S12" s="471"/>
      <c r="T12" s="1360"/>
      <c r="U12" s="1360">
        <v>2010</v>
      </c>
      <c r="V12" s="620"/>
      <c r="W12" s="709"/>
      <c r="X12" s="709"/>
      <c r="Y12" s="709"/>
      <c r="Z12" s="709"/>
      <c r="AA12" s="709"/>
      <c r="AB12" s="1362">
        <v>1210</v>
      </c>
      <c r="AC12" s="1360"/>
      <c r="AD12" s="1360"/>
      <c r="AE12" s="709"/>
      <c r="AF12" s="709"/>
      <c r="AG12" s="709"/>
      <c r="AH12" s="709"/>
      <c r="AI12" s="709"/>
      <c r="AJ12" s="709"/>
      <c r="AK12" s="709"/>
      <c r="AL12" s="709"/>
      <c r="AM12" s="709"/>
      <c r="AN12" s="709"/>
      <c r="AO12" s="709"/>
      <c r="AP12" s="709"/>
      <c r="AQ12" s="709"/>
      <c r="AR12" s="709"/>
      <c r="AS12" s="709"/>
      <c r="AT12" s="709"/>
      <c r="AU12" s="709"/>
      <c r="AV12" s="1360"/>
    </row>
    <row r="13" spans="1:48" s="1318" customFormat="1" ht="25.5" hidden="1" customHeight="1">
      <c r="A13" s="1360"/>
      <c r="B13" s="164"/>
      <c r="C13" s="1360" t="s">
        <v>896</v>
      </c>
      <c r="D13" s="1360" t="s">
        <v>12944</v>
      </c>
      <c r="E13" s="1360" t="s">
        <v>9360</v>
      </c>
      <c r="F13" s="1360" t="s">
        <v>896</v>
      </c>
      <c r="G13" s="1360" t="s">
        <v>9361</v>
      </c>
      <c r="H13" s="471">
        <v>1653</v>
      </c>
      <c r="I13" s="471">
        <v>927</v>
      </c>
      <c r="J13" s="471">
        <v>1207</v>
      </c>
      <c r="K13" s="709" t="s">
        <v>9362</v>
      </c>
      <c r="L13" s="709" t="s">
        <v>454</v>
      </c>
      <c r="M13" s="709" t="s">
        <v>54</v>
      </c>
      <c r="N13" s="471">
        <v>36</v>
      </c>
      <c r="O13" s="471">
        <v>18</v>
      </c>
      <c r="P13" s="471">
        <v>836</v>
      </c>
      <c r="Q13" s="471">
        <v>13</v>
      </c>
      <c r="R13" s="471"/>
      <c r="S13" s="471"/>
      <c r="T13" s="1360"/>
      <c r="U13" s="1360">
        <v>2016</v>
      </c>
      <c r="V13" s="620"/>
      <c r="W13" s="709"/>
      <c r="X13" s="709"/>
      <c r="Y13" s="709"/>
      <c r="Z13" s="709"/>
      <c r="AA13" s="709"/>
      <c r="AB13" s="1362">
        <v>2258</v>
      </c>
      <c r="AC13" s="1360"/>
      <c r="AD13" s="1360"/>
      <c r="AE13" s="709"/>
      <c r="AF13" s="709"/>
      <c r="AG13" s="709"/>
      <c r="AH13" s="709"/>
      <c r="AI13" s="709"/>
      <c r="AJ13" s="709"/>
      <c r="AK13" s="709"/>
      <c r="AL13" s="709"/>
      <c r="AM13" s="709"/>
      <c r="AN13" s="709"/>
      <c r="AO13" s="709"/>
      <c r="AP13" s="709"/>
      <c r="AQ13" s="709"/>
      <c r="AR13" s="709"/>
      <c r="AS13" s="709"/>
      <c r="AT13" s="709"/>
      <c r="AU13" s="709"/>
      <c r="AV13" s="1360"/>
    </row>
    <row r="14" spans="1:48" s="1318" customFormat="1" ht="25.5" hidden="1" customHeight="1">
      <c r="A14" s="1360" t="s">
        <v>145</v>
      </c>
      <c r="B14" s="164"/>
      <c r="C14" s="1360" t="s">
        <v>9261</v>
      </c>
      <c r="D14" s="1360"/>
      <c r="E14" s="1360" t="s">
        <v>9363</v>
      </c>
      <c r="F14" s="1360" t="s">
        <v>9261</v>
      </c>
      <c r="G14" s="1360" t="s">
        <v>9263</v>
      </c>
      <c r="H14" s="471">
        <v>5746</v>
      </c>
      <c r="I14" s="471">
        <v>2912</v>
      </c>
      <c r="J14" s="471">
        <v>5743</v>
      </c>
      <c r="K14" s="709" t="s">
        <v>466</v>
      </c>
      <c r="L14" s="709" t="s">
        <v>9364</v>
      </c>
      <c r="M14" s="709" t="s">
        <v>54</v>
      </c>
      <c r="N14" s="471">
        <v>31</v>
      </c>
      <c r="O14" s="471">
        <v>45</v>
      </c>
      <c r="P14" s="471">
        <v>1395</v>
      </c>
      <c r="Q14" s="471">
        <v>12</v>
      </c>
      <c r="R14" s="471">
        <v>1264</v>
      </c>
      <c r="S14" s="471">
        <v>2000</v>
      </c>
      <c r="T14" s="1360" t="s">
        <v>9365</v>
      </c>
      <c r="U14" s="1360">
        <v>2004</v>
      </c>
      <c r="V14" s="620"/>
      <c r="W14" s="709"/>
      <c r="X14" s="709"/>
      <c r="Y14" s="709"/>
      <c r="Z14" s="709"/>
      <c r="AA14" s="709"/>
      <c r="AB14" s="1362">
        <v>11348</v>
      </c>
      <c r="AC14" s="1360"/>
      <c r="AD14" s="1360"/>
      <c r="AE14" s="709"/>
      <c r="AF14" s="709"/>
      <c r="AG14" s="709"/>
      <c r="AH14" s="709"/>
      <c r="AI14" s="709"/>
      <c r="AJ14" s="709"/>
      <c r="AK14" s="709"/>
      <c r="AL14" s="709"/>
      <c r="AM14" s="709"/>
      <c r="AN14" s="709"/>
      <c r="AO14" s="709"/>
      <c r="AP14" s="709"/>
      <c r="AQ14" s="709"/>
      <c r="AR14" s="709"/>
      <c r="AS14" s="709"/>
      <c r="AT14" s="709"/>
      <c r="AU14" s="709"/>
      <c r="AV14" s="1360"/>
    </row>
    <row r="15" spans="1:48" s="1318" customFormat="1" ht="25.5" hidden="1" customHeight="1">
      <c r="A15" s="1360">
        <v>2</v>
      </c>
      <c r="B15" s="164"/>
      <c r="C15" s="1360" t="s">
        <v>9229</v>
      </c>
      <c r="D15" s="1360" t="s">
        <v>12945</v>
      </c>
      <c r="E15" s="1360" t="s">
        <v>15925</v>
      </c>
      <c r="F15" s="1360" t="s">
        <v>66</v>
      </c>
      <c r="G15" s="1360" t="s">
        <v>9366</v>
      </c>
      <c r="H15" s="471">
        <v>34466</v>
      </c>
      <c r="I15" s="471">
        <v>1815</v>
      </c>
      <c r="J15" s="471">
        <v>1815</v>
      </c>
      <c r="K15" s="709" t="s">
        <v>9367</v>
      </c>
      <c r="L15" s="709" t="s">
        <v>454</v>
      </c>
      <c r="M15" s="709" t="s">
        <v>54</v>
      </c>
      <c r="N15" s="471">
        <v>18</v>
      </c>
      <c r="O15" s="471">
        <v>65</v>
      </c>
      <c r="P15" s="471">
        <v>1170</v>
      </c>
      <c r="Q15" s="471">
        <v>11.94</v>
      </c>
      <c r="R15" s="471">
        <v>270</v>
      </c>
      <c r="S15" s="471">
        <v>270</v>
      </c>
      <c r="T15" s="1360" t="s">
        <v>173</v>
      </c>
      <c r="U15" s="1360">
        <v>2008</v>
      </c>
      <c r="V15" s="620"/>
      <c r="W15" s="709"/>
      <c r="X15" s="709"/>
      <c r="Y15" s="709"/>
      <c r="Z15" s="709"/>
      <c r="AA15" s="709"/>
      <c r="AB15" s="1362">
        <v>2000</v>
      </c>
      <c r="AC15" s="1360"/>
      <c r="AD15" s="1360"/>
      <c r="AE15" s="709"/>
      <c r="AF15" s="709"/>
      <c r="AG15" s="709"/>
      <c r="AH15" s="709"/>
      <c r="AI15" s="709"/>
      <c r="AJ15" s="709"/>
      <c r="AK15" s="709"/>
      <c r="AL15" s="709"/>
      <c r="AM15" s="709"/>
      <c r="AN15" s="709"/>
      <c r="AO15" s="709"/>
      <c r="AP15" s="709"/>
      <c r="AQ15" s="709"/>
      <c r="AR15" s="709"/>
      <c r="AS15" s="709"/>
      <c r="AT15" s="709"/>
      <c r="AU15" s="709"/>
      <c r="AV15" s="1360"/>
    </row>
    <row r="16" spans="1:48" s="1318" customFormat="1" ht="25.5" hidden="1" customHeight="1">
      <c r="A16" s="1360"/>
      <c r="B16" s="164"/>
      <c r="C16" s="1360" t="s">
        <v>9229</v>
      </c>
      <c r="D16" s="1360" t="s">
        <v>12946</v>
      </c>
      <c r="E16" s="1360" t="s">
        <v>15926</v>
      </c>
      <c r="F16" s="1360" t="s">
        <v>66</v>
      </c>
      <c r="G16" s="1360" t="s">
        <v>9366</v>
      </c>
      <c r="H16" s="471">
        <v>10187</v>
      </c>
      <c r="I16" s="471">
        <v>2021</v>
      </c>
      <c r="J16" s="471">
        <v>2021</v>
      </c>
      <c r="K16" s="709" t="s">
        <v>9367</v>
      </c>
      <c r="L16" s="709" t="s">
        <v>454</v>
      </c>
      <c r="M16" s="709" t="s">
        <v>54</v>
      </c>
      <c r="N16" s="471">
        <v>18</v>
      </c>
      <c r="O16" s="471">
        <v>66</v>
      </c>
      <c r="P16" s="471">
        <v>1188</v>
      </c>
      <c r="Q16" s="471">
        <v>13</v>
      </c>
      <c r="R16" s="471">
        <v>402</v>
      </c>
      <c r="S16" s="471">
        <v>402</v>
      </c>
      <c r="T16" s="1360" t="s">
        <v>173</v>
      </c>
      <c r="U16" s="1360">
        <v>2010</v>
      </c>
      <c r="V16" s="620"/>
      <c r="W16" s="709"/>
      <c r="X16" s="709"/>
      <c r="Y16" s="709"/>
      <c r="Z16" s="709"/>
      <c r="AA16" s="709"/>
      <c r="AB16" s="1362">
        <v>3500</v>
      </c>
      <c r="AC16" s="1360"/>
      <c r="AD16" s="1360"/>
      <c r="AE16" s="709"/>
      <c r="AF16" s="709"/>
      <c r="AG16" s="709"/>
      <c r="AH16" s="709"/>
      <c r="AI16" s="709"/>
      <c r="AJ16" s="709"/>
      <c r="AK16" s="709"/>
      <c r="AL16" s="709"/>
      <c r="AM16" s="709"/>
      <c r="AN16" s="709"/>
      <c r="AO16" s="709"/>
      <c r="AP16" s="709"/>
      <c r="AQ16" s="709"/>
      <c r="AR16" s="709"/>
      <c r="AS16" s="709"/>
      <c r="AT16" s="709"/>
      <c r="AU16" s="709"/>
      <c r="AV16" s="1360"/>
    </row>
    <row r="17" spans="1:48" s="1318" customFormat="1" ht="25.5" hidden="1" customHeight="1">
      <c r="A17" s="1360"/>
      <c r="B17" s="164"/>
      <c r="C17" s="1360" t="s">
        <v>392</v>
      </c>
      <c r="D17" s="1360" t="s">
        <v>12833</v>
      </c>
      <c r="E17" s="1360" t="s">
        <v>15927</v>
      </c>
      <c r="F17" s="1360" t="s">
        <v>392</v>
      </c>
      <c r="G17" s="1360" t="s">
        <v>9270</v>
      </c>
      <c r="H17" s="471">
        <v>1653</v>
      </c>
      <c r="I17" s="471">
        <v>1374</v>
      </c>
      <c r="J17" s="471">
        <v>1905</v>
      </c>
      <c r="K17" s="709" t="s">
        <v>9362</v>
      </c>
      <c r="L17" s="709" t="s">
        <v>454</v>
      </c>
      <c r="M17" s="709" t="s">
        <v>54</v>
      </c>
      <c r="N17" s="471">
        <v>36</v>
      </c>
      <c r="O17" s="471">
        <v>18</v>
      </c>
      <c r="P17" s="471">
        <v>930</v>
      </c>
      <c r="Q17" s="471">
        <v>13</v>
      </c>
      <c r="R17" s="471"/>
      <c r="S17" s="471"/>
      <c r="T17" s="1360" t="s">
        <v>173</v>
      </c>
      <c r="U17" s="1360">
        <v>2015</v>
      </c>
      <c r="V17" s="620"/>
      <c r="W17" s="709"/>
      <c r="X17" s="709"/>
      <c r="Y17" s="709"/>
      <c r="Z17" s="709"/>
      <c r="AA17" s="709"/>
      <c r="AB17" s="1362">
        <v>3500</v>
      </c>
      <c r="AC17" s="1360"/>
      <c r="AD17" s="1360"/>
      <c r="AE17" s="709"/>
      <c r="AF17" s="709"/>
      <c r="AG17" s="709"/>
      <c r="AH17" s="709"/>
      <c r="AI17" s="709"/>
      <c r="AJ17" s="709"/>
      <c r="AK17" s="709"/>
      <c r="AL17" s="709"/>
      <c r="AM17" s="709"/>
      <c r="AN17" s="709"/>
      <c r="AO17" s="709"/>
      <c r="AP17" s="709"/>
      <c r="AQ17" s="709"/>
      <c r="AR17" s="709"/>
      <c r="AS17" s="709"/>
      <c r="AT17" s="709"/>
      <c r="AU17" s="709"/>
      <c r="AV17" s="1360"/>
    </row>
    <row r="18" spans="1:48" s="1318" customFormat="1" ht="25.5" hidden="1" customHeight="1">
      <c r="A18" s="1360"/>
      <c r="B18" s="164"/>
      <c r="C18" s="1360" t="s">
        <v>9368</v>
      </c>
      <c r="D18" s="1360"/>
      <c r="E18" s="1360" t="s">
        <v>15928</v>
      </c>
      <c r="F18" s="1360" t="s">
        <v>9368</v>
      </c>
      <c r="G18" s="1360" t="s">
        <v>9369</v>
      </c>
      <c r="H18" s="471">
        <v>1420</v>
      </c>
      <c r="I18" s="471">
        <v>1247.5</v>
      </c>
      <c r="J18" s="471">
        <v>2020</v>
      </c>
      <c r="K18" s="709" t="s">
        <v>9370</v>
      </c>
      <c r="L18" s="709" t="s">
        <v>454</v>
      </c>
      <c r="M18" s="709" t="s">
        <v>54</v>
      </c>
      <c r="N18" s="471">
        <v>36.61</v>
      </c>
      <c r="O18" s="471">
        <v>36.65</v>
      </c>
      <c r="P18" s="471">
        <v>1079.06</v>
      </c>
      <c r="Q18" s="471">
        <v>11</v>
      </c>
      <c r="R18" s="471"/>
      <c r="S18" s="471"/>
      <c r="T18" s="1360"/>
      <c r="U18" s="1360">
        <v>2014</v>
      </c>
      <c r="V18" s="620"/>
      <c r="W18" s="709"/>
      <c r="X18" s="709"/>
      <c r="Y18" s="709"/>
      <c r="Z18" s="709"/>
      <c r="AA18" s="709"/>
      <c r="AB18" s="1362">
        <v>4800</v>
      </c>
      <c r="AC18" s="1360"/>
      <c r="AD18" s="1360"/>
      <c r="AE18" s="709"/>
      <c r="AF18" s="709"/>
      <c r="AG18" s="709"/>
      <c r="AH18" s="709"/>
      <c r="AI18" s="709"/>
      <c r="AJ18" s="709"/>
      <c r="AK18" s="709"/>
      <c r="AL18" s="709"/>
      <c r="AM18" s="709"/>
      <c r="AN18" s="709"/>
      <c r="AO18" s="709"/>
      <c r="AP18" s="709"/>
      <c r="AQ18" s="709"/>
      <c r="AR18" s="709"/>
      <c r="AS18" s="709"/>
      <c r="AT18" s="709"/>
      <c r="AU18" s="709"/>
      <c r="AV18" s="1360"/>
    </row>
    <row r="19" spans="1:48" s="1318" customFormat="1" ht="25.5" hidden="1" customHeight="1">
      <c r="A19" s="1360"/>
      <c r="B19" s="164"/>
      <c r="C19" s="1360" t="s">
        <v>9271</v>
      </c>
      <c r="D19" s="1360" t="s">
        <v>12947</v>
      </c>
      <c r="E19" s="1360" t="s">
        <v>9372</v>
      </c>
      <c r="F19" s="1360" t="s">
        <v>66</v>
      </c>
      <c r="G19" s="1360" t="s">
        <v>9371</v>
      </c>
      <c r="H19" s="471">
        <v>1053</v>
      </c>
      <c r="I19" s="471"/>
      <c r="J19" s="471">
        <v>1192</v>
      </c>
      <c r="K19" s="709" t="s">
        <v>3965</v>
      </c>
      <c r="L19" s="709" t="s">
        <v>454</v>
      </c>
      <c r="M19" s="709" t="s">
        <v>54</v>
      </c>
      <c r="N19" s="471"/>
      <c r="O19" s="471"/>
      <c r="P19" s="471"/>
      <c r="Q19" s="471"/>
      <c r="R19" s="471"/>
      <c r="S19" s="471"/>
      <c r="T19" s="1360"/>
      <c r="U19" s="1360"/>
      <c r="V19" s="620"/>
      <c r="W19" s="709"/>
      <c r="X19" s="709"/>
      <c r="Y19" s="709"/>
      <c r="Z19" s="709"/>
      <c r="AA19" s="709"/>
      <c r="AB19" s="1362"/>
      <c r="AC19" s="1360"/>
      <c r="AD19" s="1360"/>
      <c r="AE19" s="709"/>
      <c r="AF19" s="709"/>
      <c r="AG19" s="709"/>
      <c r="AH19" s="709"/>
      <c r="AI19" s="709"/>
      <c r="AJ19" s="709"/>
      <c r="AK19" s="709"/>
      <c r="AL19" s="709"/>
      <c r="AM19" s="709"/>
      <c r="AN19" s="709"/>
      <c r="AO19" s="709"/>
      <c r="AP19" s="709"/>
      <c r="AQ19" s="709"/>
      <c r="AR19" s="709"/>
      <c r="AS19" s="709"/>
      <c r="AT19" s="709"/>
      <c r="AU19" s="709"/>
      <c r="AV19" s="1360"/>
    </row>
    <row r="20" spans="1:48" s="36" customFormat="1" ht="25.5" hidden="1" customHeight="1">
      <c r="A20" s="674"/>
      <c r="B20" s="164"/>
      <c r="C20" s="674" t="s">
        <v>9271</v>
      </c>
      <c r="D20" s="674" t="s">
        <v>12928</v>
      </c>
      <c r="E20" s="674" t="s">
        <v>12948</v>
      </c>
      <c r="F20" s="674" t="s">
        <v>66</v>
      </c>
      <c r="G20" s="674" t="s">
        <v>9371</v>
      </c>
      <c r="H20" s="471">
        <v>49830</v>
      </c>
      <c r="I20" s="471">
        <v>2019.5</v>
      </c>
      <c r="J20" s="471">
        <v>2019.5</v>
      </c>
      <c r="K20" s="673" t="s">
        <v>1118</v>
      </c>
      <c r="L20" s="673" t="s">
        <v>454</v>
      </c>
      <c r="M20" s="673" t="s">
        <v>54</v>
      </c>
      <c r="N20" s="471">
        <v>35</v>
      </c>
      <c r="O20" s="471">
        <v>57.7</v>
      </c>
      <c r="P20" s="471">
        <v>2019.5</v>
      </c>
      <c r="Q20" s="471">
        <v>8</v>
      </c>
      <c r="R20" s="471"/>
      <c r="S20" s="471"/>
      <c r="T20" s="674" t="s">
        <v>173</v>
      </c>
      <c r="U20" s="674">
        <v>2018</v>
      </c>
      <c r="V20" s="620"/>
      <c r="W20" s="673"/>
      <c r="X20" s="673"/>
      <c r="Y20" s="673"/>
      <c r="Z20" s="673"/>
      <c r="AA20" s="673"/>
      <c r="AB20" s="672"/>
      <c r="AC20" s="674"/>
      <c r="AD20" s="674"/>
      <c r="AE20" s="673"/>
      <c r="AF20" s="673"/>
      <c r="AG20" s="673"/>
      <c r="AH20" s="673"/>
      <c r="AI20" s="673"/>
      <c r="AJ20" s="673"/>
      <c r="AK20" s="673"/>
      <c r="AL20" s="673"/>
      <c r="AM20" s="673"/>
      <c r="AN20" s="673"/>
      <c r="AO20" s="673"/>
      <c r="AP20" s="673"/>
      <c r="AQ20" s="673"/>
      <c r="AR20" s="673"/>
      <c r="AS20" s="673"/>
      <c r="AT20" s="673"/>
      <c r="AU20" s="673"/>
      <c r="AV20" s="674"/>
    </row>
    <row r="21" spans="1:48" s="36" customFormat="1" ht="25.5" hidden="1" customHeight="1">
      <c r="A21" s="157"/>
      <c r="B21" s="164"/>
      <c r="C21" s="157" t="s">
        <v>319</v>
      </c>
      <c r="D21" s="157"/>
      <c r="E21" s="157" t="s">
        <v>9373</v>
      </c>
      <c r="F21" s="157" t="s">
        <v>645</v>
      </c>
      <c r="G21" s="157" t="s">
        <v>645</v>
      </c>
      <c r="H21" s="471">
        <v>1873</v>
      </c>
      <c r="I21" s="471">
        <v>1873</v>
      </c>
      <c r="J21" s="471">
        <v>2075</v>
      </c>
      <c r="K21" s="165" t="s">
        <v>466</v>
      </c>
      <c r="L21" s="165" t="s">
        <v>17124</v>
      </c>
      <c r="M21" s="165" t="s">
        <v>54</v>
      </c>
      <c r="N21" s="471" t="s">
        <v>17125</v>
      </c>
      <c r="O21" s="471" t="s">
        <v>17126</v>
      </c>
      <c r="P21" s="471" t="s">
        <v>17127</v>
      </c>
      <c r="Q21" s="471">
        <v>15</v>
      </c>
      <c r="R21" s="471"/>
      <c r="S21" s="471"/>
      <c r="T21" s="157"/>
      <c r="U21" s="157">
        <v>1973</v>
      </c>
      <c r="V21" s="620"/>
      <c r="W21" s="165"/>
      <c r="X21" s="165"/>
      <c r="Y21" s="165"/>
      <c r="Z21" s="165"/>
      <c r="AA21" s="165"/>
      <c r="AB21" s="160">
        <v>81</v>
      </c>
      <c r="AC21" s="157"/>
      <c r="AD21" s="157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57"/>
    </row>
    <row r="22" spans="1:48" s="36" customFormat="1" ht="25.5" hidden="1" customHeight="1">
      <c r="A22" s="157"/>
      <c r="B22" s="164"/>
      <c r="C22" s="157" t="s">
        <v>319</v>
      </c>
      <c r="D22" s="157"/>
      <c r="E22" s="157" t="s">
        <v>15633</v>
      </c>
      <c r="F22" s="157" t="s">
        <v>319</v>
      </c>
      <c r="G22" s="157" t="s">
        <v>12919</v>
      </c>
      <c r="H22" s="471">
        <v>54146</v>
      </c>
      <c r="I22" s="471">
        <v>2648</v>
      </c>
      <c r="J22" s="471">
        <v>2997</v>
      </c>
      <c r="K22" s="165" t="s">
        <v>466</v>
      </c>
      <c r="L22" s="165" t="s">
        <v>454</v>
      </c>
      <c r="M22" s="165" t="s">
        <v>54</v>
      </c>
      <c r="N22" s="471"/>
      <c r="O22" s="471"/>
      <c r="P22" s="471"/>
      <c r="Q22" s="471"/>
      <c r="R22" s="471"/>
      <c r="S22" s="471"/>
      <c r="T22" s="157"/>
      <c r="U22" s="157">
        <v>2010</v>
      </c>
      <c r="V22" s="620"/>
      <c r="W22" s="165"/>
      <c r="X22" s="165"/>
      <c r="Y22" s="165"/>
      <c r="Z22" s="165"/>
      <c r="AA22" s="165"/>
      <c r="AB22" s="160"/>
      <c r="AC22" s="157"/>
      <c r="AD22" s="157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57"/>
    </row>
    <row r="23" spans="1:48" s="36" customFormat="1" ht="25.5" hidden="1" customHeight="1">
      <c r="A23" s="393"/>
      <c r="B23" s="164"/>
      <c r="C23" s="157" t="s">
        <v>319</v>
      </c>
      <c r="D23" s="157"/>
      <c r="E23" s="157" t="s">
        <v>15634</v>
      </c>
      <c r="F23" s="157" t="s">
        <v>319</v>
      </c>
      <c r="G23" s="157" t="s">
        <v>12919</v>
      </c>
      <c r="H23" s="471"/>
      <c r="I23" s="471"/>
      <c r="J23" s="471">
        <v>1480</v>
      </c>
      <c r="K23" s="165" t="s">
        <v>9394</v>
      </c>
      <c r="L23" s="165" t="s">
        <v>454</v>
      </c>
      <c r="M23" s="165" t="s">
        <v>54</v>
      </c>
      <c r="N23" s="471"/>
      <c r="O23" s="471"/>
      <c r="P23" s="471"/>
      <c r="Q23" s="471"/>
      <c r="R23" s="471"/>
      <c r="S23" s="471"/>
      <c r="T23" s="157"/>
      <c r="U23" s="157">
        <v>2016</v>
      </c>
      <c r="V23" s="620"/>
      <c r="W23" s="165"/>
      <c r="X23" s="165"/>
      <c r="Y23" s="165"/>
      <c r="Z23" s="165"/>
      <c r="AA23" s="165"/>
      <c r="AB23" s="160"/>
      <c r="AC23" s="157"/>
      <c r="AD23" s="157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57"/>
    </row>
    <row r="24" spans="1:48" s="36" customFormat="1" ht="25.5" hidden="1" customHeight="1">
      <c r="A24" s="393"/>
      <c r="B24" s="164"/>
      <c r="C24" s="157" t="s">
        <v>319</v>
      </c>
      <c r="D24" s="157"/>
      <c r="E24" s="157" t="s">
        <v>15635</v>
      </c>
      <c r="F24" s="157" t="s">
        <v>319</v>
      </c>
      <c r="G24" s="157" t="s">
        <v>12919</v>
      </c>
      <c r="H24" s="471">
        <v>48448</v>
      </c>
      <c r="I24" s="471">
        <v>1265</v>
      </c>
      <c r="J24" s="471">
        <v>1546</v>
      </c>
      <c r="K24" s="165" t="s">
        <v>4149</v>
      </c>
      <c r="L24" s="165" t="s">
        <v>454</v>
      </c>
      <c r="M24" s="165" t="s">
        <v>54</v>
      </c>
      <c r="N24" s="471"/>
      <c r="O24" s="471"/>
      <c r="P24" s="471"/>
      <c r="Q24" s="471"/>
      <c r="R24" s="471"/>
      <c r="S24" s="471"/>
      <c r="T24" s="157"/>
      <c r="U24" s="157">
        <v>2017</v>
      </c>
      <c r="V24" s="620"/>
      <c r="W24" s="165"/>
      <c r="X24" s="165"/>
      <c r="Y24" s="165"/>
      <c r="Z24" s="165"/>
      <c r="AA24" s="165"/>
      <c r="AB24" s="160"/>
      <c r="AC24" s="157"/>
      <c r="AD24" s="157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57"/>
    </row>
    <row r="25" spans="1:48" s="36" customFormat="1" ht="25.5" hidden="1" customHeight="1">
      <c r="A25" s="393"/>
      <c r="B25" s="164"/>
      <c r="C25" s="157" t="s">
        <v>9277</v>
      </c>
      <c r="D25" s="157" t="s">
        <v>12949</v>
      </c>
      <c r="E25" s="157" t="s">
        <v>9374</v>
      </c>
      <c r="F25" s="157" t="s">
        <v>9277</v>
      </c>
      <c r="G25" s="157" t="s">
        <v>9280</v>
      </c>
      <c r="H25" s="160">
        <v>5876</v>
      </c>
      <c r="I25" s="160">
        <v>2332.6999999999998</v>
      </c>
      <c r="J25" s="160">
        <v>2954</v>
      </c>
      <c r="K25" s="165" t="s">
        <v>9375</v>
      </c>
      <c r="L25" s="165" t="s">
        <v>9376</v>
      </c>
      <c r="M25" s="165" t="s">
        <v>54</v>
      </c>
      <c r="N25" s="471">
        <v>65</v>
      </c>
      <c r="O25" s="471">
        <v>29</v>
      </c>
      <c r="P25" s="160">
        <v>1885</v>
      </c>
      <c r="Q25" s="471">
        <v>15</v>
      </c>
      <c r="R25" s="471">
        <v>200</v>
      </c>
      <c r="S25" s="471">
        <v>400</v>
      </c>
      <c r="T25" s="157" t="s">
        <v>465</v>
      </c>
      <c r="U25" s="157">
        <v>2013</v>
      </c>
      <c r="V25" s="620"/>
      <c r="W25" s="165"/>
      <c r="X25" s="165"/>
      <c r="Y25" s="165"/>
      <c r="Z25" s="165"/>
      <c r="AA25" s="165"/>
      <c r="AB25" s="160">
        <v>8990</v>
      </c>
      <c r="AC25" s="157"/>
      <c r="AD25" s="157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57"/>
    </row>
    <row r="26" spans="1:48" s="36" customFormat="1" ht="25.5" hidden="1" customHeight="1">
      <c r="A26" s="393"/>
      <c r="B26" s="164"/>
      <c r="C26" s="157" t="s">
        <v>9277</v>
      </c>
      <c r="D26" s="157" t="s">
        <v>12950</v>
      </c>
      <c r="E26" s="157" t="s">
        <v>9377</v>
      </c>
      <c r="F26" s="157" t="s">
        <v>9277</v>
      </c>
      <c r="G26" s="157" t="s">
        <v>9280</v>
      </c>
      <c r="H26" s="160">
        <v>10348</v>
      </c>
      <c r="I26" s="160">
        <v>561.66</v>
      </c>
      <c r="J26" s="160">
        <v>667</v>
      </c>
      <c r="K26" s="165" t="s">
        <v>9359</v>
      </c>
      <c r="L26" s="165" t="s">
        <v>9378</v>
      </c>
      <c r="M26" s="165" t="s">
        <v>54</v>
      </c>
      <c r="N26" s="471">
        <v>17.8</v>
      </c>
      <c r="O26" s="471">
        <v>31</v>
      </c>
      <c r="P26" s="160">
        <v>552</v>
      </c>
      <c r="Q26" s="471">
        <v>10.5</v>
      </c>
      <c r="R26" s="471"/>
      <c r="S26" s="471"/>
      <c r="T26" s="157"/>
      <c r="U26" s="157">
        <v>2013</v>
      </c>
      <c r="V26" s="620"/>
      <c r="W26" s="165"/>
      <c r="X26" s="165"/>
      <c r="Y26" s="165"/>
      <c r="Z26" s="165"/>
      <c r="AA26" s="165"/>
      <c r="AB26" s="160">
        <v>1260</v>
      </c>
      <c r="AC26" s="157"/>
      <c r="AD26" s="157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57"/>
    </row>
    <row r="27" spans="1:48" s="36" customFormat="1" ht="25.5" hidden="1" customHeight="1">
      <c r="A27" s="393"/>
      <c r="B27" s="164"/>
      <c r="C27" s="157" t="s">
        <v>9282</v>
      </c>
      <c r="D27" s="157"/>
      <c r="E27" s="157" t="s">
        <v>9379</v>
      </c>
      <c r="F27" s="157" t="s">
        <v>9282</v>
      </c>
      <c r="G27" s="157" t="s">
        <v>9380</v>
      </c>
      <c r="H27" s="160">
        <v>909</v>
      </c>
      <c r="I27" s="160">
        <v>781</v>
      </c>
      <c r="J27" s="160">
        <v>982</v>
      </c>
      <c r="K27" s="165" t="s">
        <v>9381</v>
      </c>
      <c r="L27" s="165" t="s">
        <v>1484</v>
      </c>
      <c r="M27" s="165" t="s">
        <v>54</v>
      </c>
      <c r="N27" s="471">
        <v>19.649999999999999</v>
      </c>
      <c r="O27" s="471">
        <v>33</v>
      </c>
      <c r="P27" s="160">
        <v>648.45000000000005</v>
      </c>
      <c r="Q27" s="471">
        <v>11</v>
      </c>
      <c r="R27" s="471"/>
      <c r="S27" s="471"/>
      <c r="T27" s="157"/>
      <c r="U27" s="157">
        <v>2010</v>
      </c>
      <c r="V27" s="620"/>
      <c r="W27" s="165"/>
      <c r="X27" s="165"/>
      <c r="Y27" s="165"/>
      <c r="Z27" s="165"/>
      <c r="AA27" s="165"/>
      <c r="AB27" s="160">
        <v>1702</v>
      </c>
      <c r="AC27" s="157"/>
      <c r="AD27" s="157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57"/>
    </row>
    <row r="28" spans="1:48" s="1318" customFormat="1" ht="25.5" hidden="1" customHeight="1">
      <c r="A28" s="393"/>
      <c r="B28" s="164"/>
      <c r="C28" s="1365" t="s">
        <v>9282</v>
      </c>
      <c r="D28" s="1365"/>
      <c r="E28" s="1365" t="s">
        <v>15929</v>
      </c>
      <c r="F28" s="1365" t="s">
        <v>9282</v>
      </c>
      <c r="G28" s="1365" t="s">
        <v>15930</v>
      </c>
      <c r="H28" s="1367">
        <v>481</v>
      </c>
      <c r="I28" s="1367"/>
      <c r="J28" s="1367">
        <v>481</v>
      </c>
      <c r="K28" s="709" t="s">
        <v>7401</v>
      </c>
      <c r="L28" s="709" t="s">
        <v>1284</v>
      </c>
      <c r="M28" s="709" t="s">
        <v>142</v>
      </c>
      <c r="N28" s="471">
        <v>11</v>
      </c>
      <c r="O28" s="471">
        <v>37</v>
      </c>
      <c r="P28" s="1367">
        <v>407</v>
      </c>
      <c r="Q28" s="471"/>
      <c r="R28" s="471"/>
      <c r="S28" s="471"/>
      <c r="T28" s="1365"/>
      <c r="U28" s="1365">
        <v>2008</v>
      </c>
      <c r="V28" s="620"/>
      <c r="W28" s="709"/>
      <c r="X28" s="709"/>
      <c r="Y28" s="709"/>
      <c r="Z28" s="709"/>
      <c r="AA28" s="709"/>
      <c r="AB28" s="1367"/>
      <c r="AC28" s="1365"/>
      <c r="AD28" s="1365"/>
      <c r="AE28" s="709"/>
      <c r="AF28" s="709"/>
      <c r="AG28" s="709"/>
      <c r="AH28" s="709"/>
      <c r="AI28" s="709"/>
      <c r="AJ28" s="709"/>
      <c r="AK28" s="709"/>
      <c r="AL28" s="709"/>
      <c r="AM28" s="709"/>
      <c r="AN28" s="709"/>
      <c r="AO28" s="709"/>
      <c r="AP28" s="709"/>
      <c r="AQ28" s="709"/>
      <c r="AR28" s="709"/>
      <c r="AS28" s="709"/>
      <c r="AT28" s="709"/>
      <c r="AU28" s="709"/>
      <c r="AV28" s="1365" t="s">
        <v>11463</v>
      </c>
    </row>
    <row r="29" spans="1:48" s="1318" customFormat="1" ht="25.5" hidden="1" customHeight="1">
      <c r="A29" s="393"/>
      <c r="B29" s="164"/>
      <c r="C29" s="1365" t="s">
        <v>9282</v>
      </c>
      <c r="D29" s="1365"/>
      <c r="E29" s="1365" t="s">
        <v>15931</v>
      </c>
      <c r="F29" s="1365" t="s">
        <v>9282</v>
      </c>
      <c r="G29" s="1365" t="s">
        <v>9380</v>
      </c>
      <c r="H29" s="1367">
        <v>1270</v>
      </c>
      <c r="I29" s="1367"/>
      <c r="J29" s="1367">
        <v>1270</v>
      </c>
      <c r="K29" s="709" t="s">
        <v>1118</v>
      </c>
      <c r="L29" s="709" t="s">
        <v>454</v>
      </c>
      <c r="M29" s="709" t="s">
        <v>54</v>
      </c>
      <c r="N29" s="471">
        <v>25</v>
      </c>
      <c r="O29" s="471">
        <v>50</v>
      </c>
      <c r="P29" s="1367">
        <v>1250</v>
      </c>
      <c r="Q29" s="471">
        <v>11</v>
      </c>
      <c r="R29" s="471"/>
      <c r="S29" s="471"/>
      <c r="T29" s="1365"/>
      <c r="U29" s="1365">
        <v>2008</v>
      </c>
      <c r="V29" s="620"/>
      <c r="W29" s="709"/>
      <c r="X29" s="709"/>
      <c r="Y29" s="709"/>
      <c r="Z29" s="709"/>
      <c r="AA29" s="709"/>
      <c r="AB29" s="1367"/>
      <c r="AC29" s="1365"/>
      <c r="AD29" s="1365"/>
      <c r="AE29" s="709"/>
      <c r="AF29" s="709"/>
      <c r="AG29" s="709"/>
      <c r="AH29" s="709"/>
      <c r="AI29" s="709"/>
      <c r="AJ29" s="709"/>
      <c r="AK29" s="709"/>
      <c r="AL29" s="709"/>
      <c r="AM29" s="709"/>
      <c r="AN29" s="709"/>
      <c r="AO29" s="709"/>
      <c r="AP29" s="709"/>
      <c r="AQ29" s="709"/>
      <c r="AR29" s="709"/>
      <c r="AS29" s="709"/>
      <c r="AT29" s="709"/>
      <c r="AU29" s="709"/>
      <c r="AV29" s="1365" t="s">
        <v>11463</v>
      </c>
    </row>
    <row r="30" spans="1:48" s="1318" customFormat="1" ht="25.5" hidden="1" customHeight="1">
      <c r="A30" s="393"/>
      <c r="B30" s="164"/>
      <c r="C30" s="1365" t="s">
        <v>9282</v>
      </c>
      <c r="D30" s="1365"/>
      <c r="E30" s="1365" t="s">
        <v>15932</v>
      </c>
      <c r="F30" s="1365" t="s">
        <v>9282</v>
      </c>
      <c r="G30" s="1365" t="s">
        <v>9282</v>
      </c>
      <c r="H30" s="1367">
        <v>2100</v>
      </c>
      <c r="I30" s="1367"/>
      <c r="J30" s="1367">
        <v>1000</v>
      </c>
      <c r="K30" s="709" t="s">
        <v>1118</v>
      </c>
      <c r="L30" s="709" t="s">
        <v>454</v>
      </c>
      <c r="M30" s="709" t="s">
        <v>54</v>
      </c>
      <c r="N30" s="471">
        <v>25</v>
      </c>
      <c r="O30" s="471">
        <v>40</v>
      </c>
      <c r="P30" s="1367">
        <v>1000</v>
      </c>
      <c r="Q30" s="471">
        <v>11</v>
      </c>
      <c r="R30" s="471"/>
      <c r="S30" s="471"/>
      <c r="T30" s="1365"/>
      <c r="U30" s="1365"/>
      <c r="V30" s="620"/>
      <c r="W30" s="709"/>
      <c r="X30" s="709"/>
      <c r="Y30" s="709"/>
      <c r="Z30" s="709"/>
      <c r="AA30" s="709"/>
      <c r="AB30" s="1367"/>
      <c r="AC30" s="1365"/>
      <c r="AD30" s="1365"/>
      <c r="AE30" s="709"/>
      <c r="AF30" s="709"/>
      <c r="AG30" s="709"/>
      <c r="AH30" s="709"/>
      <c r="AI30" s="709"/>
      <c r="AJ30" s="709"/>
      <c r="AK30" s="709"/>
      <c r="AL30" s="709"/>
      <c r="AM30" s="709"/>
      <c r="AN30" s="709"/>
      <c r="AO30" s="709"/>
      <c r="AP30" s="709"/>
      <c r="AQ30" s="709"/>
      <c r="AR30" s="709"/>
      <c r="AS30" s="709"/>
      <c r="AT30" s="709"/>
      <c r="AU30" s="709"/>
      <c r="AV30" s="1365" t="s">
        <v>11463</v>
      </c>
    </row>
    <row r="31" spans="1:48" s="1318" customFormat="1" ht="25.5" hidden="1" customHeight="1">
      <c r="A31" s="393"/>
      <c r="B31" s="164"/>
      <c r="C31" s="1365" t="s">
        <v>536</v>
      </c>
      <c r="D31" s="1365"/>
      <c r="E31" s="1365" t="s">
        <v>9382</v>
      </c>
      <c r="F31" s="1365" t="s">
        <v>536</v>
      </c>
      <c r="G31" s="1365" t="s">
        <v>9383</v>
      </c>
      <c r="H31" s="1367">
        <v>6400</v>
      </c>
      <c r="I31" s="1367">
        <v>2599</v>
      </c>
      <c r="J31" s="1367">
        <v>2938</v>
      </c>
      <c r="K31" s="709" t="s">
        <v>1118</v>
      </c>
      <c r="L31" s="709" t="s">
        <v>1311</v>
      </c>
      <c r="M31" s="709" t="s">
        <v>54</v>
      </c>
      <c r="N31" s="471">
        <v>49</v>
      </c>
      <c r="O31" s="471">
        <v>33</v>
      </c>
      <c r="P31" s="1367">
        <v>1624</v>
      </c>
      <c r="Q31" s="471">
        <v>16</v>
      </c>
      <c r="R31" s="471">
        <v>500</v>
      </c>
      <c r="S31" s="471">
        <v>500</v>
      </c>
      <c r="T31" s="1365" t="s">
        <v>173</v>
      </c>
      <c r="U31" s="1365">
        <v>2009</v>
      </c>
      <c r="V31" s="620"/>
      <c r="W31" s="709"/>
      <c r="X31" s="709"/>
      <c r="Y31" s="709"/>
      <c r="Z31" s="709"/>
      <c r="AA31" s="709"/>
      <c r="AB31" s="1367">
        <v>5520</v>
      </c>
      <c r="AC31" s="1365"/>
      <c r="AD31" s="1365"/>
      <c r="AE31" s="709"/>
      <c r="AF31" s="709"/>
      <c r="AG31" s="709"/>
      <c r="AH31" s="709"/>
      <c r="AI31" s="709"/>
      <c r="AJ31" s="709"/>
      <c r="AK31" s="709"/>
      <c r="AL31" s="709"/>
      <c r="AM31" s="709"/>
      <c r="AN31" s="709"/>
      <c r="AO31" s="709"/>
      <c r="AP31" s="709"/>
      <c r="AQ31" s="709"/>
      <c r="AR31" s="709"/>
      <c r="AS31" s="709"/>
      <c r="AT31" s="709"/>
      <c r="AU31" s="709"/>
      <c r="AV31" s="1365"/>
    </row>
    <row r="32" spans="1:48" s="1318" customFormat="1" ht="25.5" hidden="1" customHeight="1">
      <c r="A32" s="393"/>
      <c r="B32" s="164"/>
      <c r="C32" s="1365" t="s">
        <v>536</v>
      </c>
      <c r="D32" s="1365"/>
      <c r="E32" s="1365" t="s">
        <v>15636</v>
      </c>
      <c r="F32" s="1365" t="s">
        <v>536</v>
      </c>
      <c r="G32" s="1365" t="s">
        <v>9383</v>
      </c>
      <c r="H32" s="1367">
        <v>558</v>
      </c>
      <c r="I32" s="1367">
        <v>558</v>
      </c>
      <c r="J32" s="1367">
        <v>558</v>
      </c>
      <c r="K32" s="709" t="s">
        <v>1118</v>
      </c>
      <c r="L32" s="709" t="s">
        <v>454</v>
      </c>
      <c r="M32" s="709" t="s">
        <v>54</v>
      </c>
      <c r="N32" s="471">
        <v>18</v>
      </c>
      <c r="O32" s="471">
        <v>31</v>
      </c>
      <c r="P32" s="1367">
        <v>558</v>
      </c>
      <c r="Q32" s="471">
        <v>12</v>
      </c>
      <c r="R32" s="471"/>
      <c r="S32" s="471"/>
      <c r="T32" s="1365"/>
      <c r="U32" s="1365">
        <v>2017</v>
      </c>
      <c r="V32" s="620"/>
      <c r="W32" s="709"/>
      <c r="X32" s="709"/>
      <c r="Y32" s="709"/>
      <c r="Z32" s="709"/>
      <c r="AA32" s="709"/>
      <c r="AB32" s="1367">
        <v>938</v>
      </c>
      <c r="AC32" s="1365"/>
      <c r="AD32" s="1365"/>
      <c r="AE32" s="709"/>
      <c r="AF32" s="709"/>
      <c r="AG32" s="709"/>
      <c r="AH32" s="709"/>
      <c r="AI32" s="709"/>
      <c r="AJ32" s="709"/>
      <c r="AK32" s="709"/>
      <c r="AL32" s="709"/>
      <c r="AM32" s="709"/>
      <c r="AN32" s="709"/>
      <c r="AO32" s="709"/>
      <c r="AP32" s="709"/>
      <c r="AQ32" s="709"/>
      <c r="AR32" s="709"/>
      <c r="AS32" s="709"/>
      <c r="AT32" s="709"/>
      <c r="AU32" s="709"/>
      <c r="AV32" s="1365"/>
    </row>
    <row r="33" spans="1:48" s="1318" customFormat="1" ht="25.5" hidden="1" customHeight="1">
      <c r="A33" s="393"/>
      <c r="B33" s="164"/>
      <c r="C33" s="1365" t="s">
        <v>721</v>
      </c>
      <c r="D33" s="1365" t="s">
        <v>12951</v>
      </c>
      <c r="E33" s="1365" t="s">
        <v>9385</v>
      </c>
      <c r="F33" s="1365" t="s">
        <v>721</v>
      </c>
      <c r="G33" s="1365" t="s">
        <v>9386</v>
      </c>
      <c r="H33" s="1367">
        <v>7892</v>
      </c>
      <c r="I33" s="1367">
        <v>2526</v>
      </c>
      <c r="J33" s="1367">
        <v>2854</v>
      </c>
      <c r="K33" s="709" t="s">
        <v>466</v>
      </c>
      <c r="L33" s="709" t="s">
        <v>9384</v>
      </c>
      <c r="M33" s="709" t="s">
        <v>54</v>
      </c>
      <c r="N33" s="471">
        <v>35</v>
      </c>
      <c r="O33" s="471">
        <v>54</v>
      </c>
      <c r="P33" s="1367">
        <v>1928</v>
      </c>
      <c r="Q33" s="471">
        <v>13</v>
      </c>
      <c r="R33" s="471">
        <v>650</v>
      </c>
      <c r="S33" s="471">
        <v>650</v>
      </c>
      <c r="T33" s="1365" t="s">
        <v>173</v>
      </c>
      <c r="U33" s="1365">
        <v>2004</v>
      </c>
      <c r="V33" s="620"/>
      <c r="W33" s="709"/>
      <c r="X33" s="709"/>
      <c r="Y33" s="709"/>
      <c r="Z33" s="709"/>
      <c r="AA33" s="709"/>
      <c r="AB33" s="1367">
        <v>2900</v>
      </c>
      <c r="AC33" s="1365"/>
      <c r="AD33" s="1365"/>
      <c r="AE33" s="709"/>
      <c r="AF33" s="709"/>
      <c r="AG33" s="709"/>
      <c r="AH33" s="709"/>
      <c r="AI33" s="709"/>
      <c r="AJ33" s="709"/>
      <c r="AK33" s="709"/>
      <c r="AL33" s="709"/>
      <c r="AM33" s="709"/>
      <c r="AN33" s="709"/>
      <c r="AO33" s="709"/>
      <c r="AP33" s="709"/>
      <c r="AQ33" s="709"/>
      <c r="AR33" s="709"/>
      <c r="AS33" s="709"/>
      <c r="AT33" s="709"/>
      <c r="AU33" s="709"/>
      <c r="AV33" s="1365"/>
    </row>
    <row r="34" spans="1:48" s="36" customFormat="1" ht="25.5" hidden="1" customHeight="1">
      <c r="A34" s="393"/>
      <c r="B34" s="164"/>
      <c r="C34" s="157" t="s">
        <v>721</v>
      </c>
      <c r="D34" s="157" t="s">
        <v>15637</v>
      </c>
      <c r="E34" s="157" t="s">
        <v>15638</v>
      </c>
      <c r="F34" s="157" t="s">
        <v>721</v>
      </c>
      <c r="G34" s="157" t="s">
        <v>9386</v>
      </c>
      <c r="H34" s="160">
        <v>1120</v>
      </c>
      <c r="I34" s="160">
        <v>757.02</v>
      </c>
      <c r="J34" s="160">
        <v>757.02</v>
      </c>
      <c r="K34" s="165" t="s">
        <v>466</v>
      </c>
      <c r="L34" s="165" t="s">
        <v>15639</v>
      </c>
      <c r="M34" s="165" t="s">
        <v>54</v>
      </c>
      <c r="N34" s="160">
        <v>18.600000000000001</v>
      </c>
      <c r="O34" s="160">
        <v>28.6</v>
      </c>
      <c r="P34" s="160">
        <v>532</v>
      </c>
      <c r="Q34" s="160">
        <v>10</v>
      </c>
      <c r="R34" s="160">
        <v>0</v>
      </c>
      <c r="S34" s="160">
        <v>150</v>
      </c>
      <c r="T34" s="157" t="s">
        <v>15640</v>
      </c>
      <c r="U34" s="157">
        <v>2018</v>
      </c>
      <c r="V34" s="620"/>
      <c r="W34" s="165"/>
      <c r="X34" s="165"/>
      <c r="Y34" s="165"/>
      <c r="Z34" s="165"/>
      <c r="AA34" s="165"/>
      <c r="AB34" s="160">
        <v>1950</v>
      </c>
      <c r="AC34" s="157"/>
      <c r="AD34" s="157">
        <v>1950</v>
      </c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57"/>
    </row>
    <row r="35" spans="1:48" s="36" customFormat="1" ht="25.5" hidden="1" customHeight="1">
      <c r="A35" s="393"/>
      <c r="B35" s="164"/>
      <c r="C35" s="157" t="s">
        <v>721</v>
      </c>
      <c r="D35" s="157" t="s">
        <v>15641</v>
      </c>
      <c r="E35" s="170" t="s">
        <v>15642</v>
      </c>
      <c r="F35" s="170" t="s">
        <v>721</v>
      </c>
      <c r="G35" s="170" t="s">
        <v>9386</v>
      </c>
      <c r="H35" s="167">
        <v>933</v>
      </c>
      <c r="I35" s="167">
        <v>758.11</v>
      </c>
      <c r="J35" s="167">
        <v>758.11</v>
      </c>
      <c r="K35" s="166" t="s">
        <v>466</v>
      </c>
      <c r="L35" s="166" t="s">
        <v>15643</v>
      </c>
      <c r="M35" s="166" t="s">
        <v>54</v>
      </c>
      <c r="N35" s="167">
        <v>17.600000000000001</v>
      </c>
      <c r="O35" s="167">
        <v>53.2</v>
      </c>
      <c r="P35" s="167">
        <v>567</v>
      </c>
      <c r="Q35" s="167">
        <v>10</v>
      </c>
      <c r="R35" s="167">
        <v>0</v>
      </c>
      <c r="S35" s="167">
        <v>150</v>
      </c>
      <c r="T35" s="170" t="s">
        <v>15640</v>
      </c>
      <c r="U35" s="170">
        <v>2018</v>
      </c>
      <c r="V35" s="620"/>
      <c r="W35" s="165"/>
      <c r="X35" s="165"/>
      <c r="Y35" s="165"/>
      <c r="Z35" s="165"/>
      <c r="AA35" s="165"/>
      <c r="AB35" s="160">
        <v>1950</v>
      </c>
      <c r="AC35" s="157"/>
      <c r="AD35" s="157">
        <v>1950</v>
      </c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57"/>
    </row>
    <row r="36" spans="1:48" s="36" customFormat="1" ht="25.5" hidden="1" customHeight="1">
      <c r="A36" s="393"/>
      <c r="B36" s="164"/>
      <c r="C36" s="157" t="s">
        <v>721</v>
      </c>
      <c r="D36" s="165" t="s">
        <v>15644</v>
      </c>
      <c r="E36" s="331" t="s">
        <v>15645</v>
      </c>
      <c r="F36" s="345" t="s">
        <v>721</v>
      </c>
      <c r="G36" s="345" t="s">
        <v>9386</v>
      </c>
      <c r="H36" s="343">
        <v>6566</v>
      </c>
      <c r="I36" s="343">
        <v>972.42</v>
      </c>
      <c r="J36" s="343">
        <v>972.42</v>
      </c>
      <c r="K36" s="345" t="s">
        <v>466</v>
      </c>
      <c r="L36" s="345" t="s">
        <v>15646</v>
      </c>
      <c r="M36" s="345" t="s">
        <v>54</v>
      </c>
      <c r="N36" s="343">
        <v>20</v>
      </c>
      <c r="O36" s="343">
        <v>41.9</v>
      </c>
      <c r="P36" s="343">
        <v>837.9</v>
      </c>
      <c r="Q36" s="343">
        <v>12</v>
      </c>
      <c r="R36" s="343">
        <v>0</v>
      </c>
      <c r="S36" s="343">
        <v>200</v>
      </c>
      <c r="T36" s="157" t="s">
        <v>15640</v>
      </c>
      <c r="U36" s="157">
        <v>2018</v>
      </c>
      <c r="V36" s="620"/>
      <c r="W36" s="165"/>
      <c r="X36" s="165"/>
      <c r="Y36" s="165"/>
      <c r="Z36" s="165"/>
      <c r="AA36" s="165"/>
      <c r="AB36" s="160">
        <v>1700</v>
      </c>
      <c r="AC36" s="157"/>
      <c r="AD36" s="157">
        <v>1700</v>
      </c>
      <c r="AE36" s="165"/>
      <c r="AF36" s="165"/>
      <c r="AG36" s="165"/>
      <c r="AH36" s="166"/>
      <c r="AI36" s="166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57"/>
    </row>
    <row r="37" spans="1:48" s="36" customFormat="1" ht="25.5" hidden="1" customHeight="1">
      <c r="A37" s="393"/>
      <c r="B37" s="164"/>
      <c r="C37" s="170" t="s">
        <v>721</v>
      </c>
      <c r="D37" s="170"/>
      <c r="E37" s="170" t="s">
        <v>15933</v>
      </c>
      <c r="F37" s="170" t="s">
        <v>721</v>
      </c>
      <c r="G37" s="170" t="s">
        <v>9386</v>
      </c>
      <c r="H37" s="167">
        <v>2095</v>
      </c>
      <c r="I37" s="167">
        <v>872</v>
      </c>
      <c r="J37" s="167">
        <v>872</v>
      </c>
      <c r="K37" s="166" t="s">
        <v>466</v>
      </c>
      <c r="L37" s="166" t="s">
        <v>15934</v>
      </c>
      <c r="M37" s="166" t="s">
        <v>54</v>
      </c>
      <c r="N37" s="167">
        <v>25</v>
      </c>
      <c r="O37" s="167">
        <v>35</v>
      </c>
      <c r="P37" s="167">
        <v>811</v>
      </c>
      <c r="Q37" s="167">
        <v>12</v>
      </c>
      <c r="R37" s="167"/>
      <c r="S37" s="167"/>
      <c r="T37" s="170"/>
      <c r="U37" s="170">
        <v>2021</v>
      </c>
      <c r="V37" s="166"/>
      <c r="W37" s="166"/>
      <c r="X37" s="166"/>
      <c r="Y37" s="166"/>
      <c r="Z37" s="166"/>
      <c r="AA37" s="166"/>
      <c r="AB37" s="167">
        <v>2890</v>
      </c>
      <c r="AC37" s="166"/>
      <c r="AD37" s="166"/>
      <c r="AE37" s="166"/>
      <c r="AF37" s="166"/>
      <c r="AG37" s="166"/>
      <c r="AH37" s="166"/>
      <c r="AI37" s="166"/>
      <c r="AJ37" s="166"/>
      <c r="AK37" s="166"/>
      <c r="AL37" s="166"/>
      <c r="AM37" s="166"/>
      <c r="AN37" s="166"/>
      <c r="AO37" s="166"/>
      <c r="AP37" s="166"/>
      <c r="AQ37" s="166"/>
      <c r="AR37" s="166"/>
      <c r="AS37" s="166"/>
      <c r="AT37" s="166"/>
      <c r="AU37" s="166"/>
      <c r="AV37" s="170" t="s">
        <v>4054</v>
      </c>
    </row>
    <row r="38" spans="1:48" s="36" customFormat="1" ht="25.5" hidden="1" customHeight="1">
      <c r="A38" s="393"/>
      <c r="B38" s="164"/>
      <c r="C38" s="170" t="s">
        <v>9232</v>
      </c>
      <c r="D38" s="170" t="s">
        <v>12952</v>
      </c>
      <c r="E38" s="170" t="s">
        <v>12953</v>
      </c>
      <c r="F38" s="170" t="s">
        <v>9232</v>
      </c>
      <c r="G38" s="170" t="s">
        <v>12954</v>
      </c>
      <c r="H38" s="167">
        <v>9963</v>
      </c>
      <c r="I38" s="167">
        <v>1415</v>
      </c>
      <c r="J38" s="167">
        <v>2440</v>
      </c>
      <c r="K38" s="165" t="s">
        <v>1118</v>
      </c>
      <c r="L38" s="166" t="s">
        <v>454</v>
      </c>
      <c r="M38" s="166" t="s">
        <v>54</v>
      </c>
      <c r="N38" s="167"/>
      <c r="O38" s="167"/>
      <c r="P38" s="167"/>
      <c r="Q38" s="167"/>
      <c r="R38" s="167"/>
      <c r="S38" s="167"/>
      <c r="T38" s="170"/>
      <c r="U38" s="170">
        <v>2013</v>
      </c>
      <c r="V38" s="166"/>
      <c r="W38" s="166"/>
      <c r="X38" s="166"/>
      <c r="Y38" s="166"/>
      <c r="Z38" s="166"/>
      <c r="AA38" s="166"/>
      <c r="AB38" s="167"/>
      <c r="AC38" s="166"/>
      <c r="AD38" s="166"/>
      <c r="AE38" s="166"/>
      <c r="AF38" s="166"/>
      <c r="AG38" s="166"/>
      <c r="AH38" s="166"/>
      <c r="AI38" s="166"/>
      <c r="AJ38" s="166"/>
      <c r="AK38" s="166"/>
      <c r="AL38" s="166"/>
      <c r="AM38" s="166"/>
      <c r="AN38" s="166"/>
      <c r="AO38" s="166"/>
      <c r="AP38" s="166"/>
      <c r="AQ38" s="166"/>
      <c r="AR38" s="166"/>
      <c r="AS38" s="166"/>
      <c r="AT38" s="166"/>
      <c r="AU38" s="166"/>
      <c r="AV38" s="170"/>
    </row>
    <row r="39" spans="1:48" s="36" customFormat="1" ht="25.5" hidden="1" customHeight="1">
      <c r="A39" s="393"/>
      <c r="B39" s="164"/>
      <c r="C39" s="170" t="s">
        <v>284</v>
      </c>
      <c r="D39" s="170" t="s">
        <v>12955</v>
      </c>
      <c r="E39" s="170" t="s">
        <v>15935</v>
      </c>
      <c r="F39" s="170" t="s">
        <v>284</v>
      </c>
      <c r="G39" s="170" t="s">
        <v>9641</v>
      </c>
      <c r="H39" s="167">
        <v>3900</v>
      </c>
      <c r="I39" s="167">
        <v>2258</v>
      </c>
      <c r="J39" s="167">
        <v>2999</v>
      </c>
      <c r="K39" s="166" t="s">
        <v>9359</v>
      </c>
      <c r="L39" s="166" t="s">
        <v>454</v>
      </c>
      <c r="M39" s="166" t="s">
        <v>54</v>
      </c>
      <c r="N39" s="167">
        <v>33</v>
      </c>
      <c r="O39" s="167">
        <v>53</v>
      </c>
      <c r="P39" s="167">
        <v>1739</v>
      </c>
      <c r="Q39" s="167">
        <v>14</v>
      </c>
      <c r="R39" s="167"/>
      <c r="S39" s="167"/>
      <c r="T39" s="170"/>
      <c r="U39" s="170">
        <v>2018</v>
      </c>
      <c r="V39" s="166"/>
      <c r="W39" s="166"/>
      <c r="X39" s="166"/>
      <c r="Y39" s="166"/>
      <c r="Z39" s="166"/>
      <c r="AA39" s="166"/>
      <c r="AB39" s="167">
        <v>10749</v>
      </c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70"/>
    </row>
    <row r="40" spans="1:48" s="36" customFormat="1" ht="25.5" hidden="1" customHeight="1">
      <c r="A40" s="393"/>
      <c r="B40" s="164"/>
      <c r="C40" s="157" t="s">
        <v>9304</v>
      </c>
      <c r="D40" s="157"/>
      <c r="E40" s="157" t="s">
        <v>9387</v>
      </c>
      <c r="F40" s="157" t="s">
        <v>9304</v>
      </c>
      <c r="G40" s="157" t="s">
        <v>15936</v>
      </c>
      <c r="H40" s="471">
        <v>1426</v>
      </c>
      <c r="I40" s="471">
        <v>1279</v>
      </c>
      <c r="J40" s="471">
        <v>1623</v>
      </c>
      <c r="K40" s="165" t="s">
        <v>1118</v>
      </c>
      <c r="L40" s="165" t="s">
        <v>454</v>
      </c>
      <c r="M40" s="165" t="s">
        <v>54</v>
      </c>
      <c r="N40" s="471">
        <v>52</v>
      </c>
      <c r="O40" s="471">
        <v>21</v>
      </c>
      <c r="P40" s="471">
        <v>1071</v>
      </c>
      <c r="Q40" s="471">
        <v>9</v>
      </c>
      <c r="R40" s="471">
        <v>300</v>
      </c>
      <c r="S40" s="471">
        <v>500</v>
      </c>
      <c r="T40" s="157" t="s">
        <v>173</v>
      </c>
      <c r="U40" s="157">
        <v>2013</v>
      </c>
      <c r="V40" s="620">
        <v>2266</v>
      </c>
      <c r="W40" s="165"/>
      <c r="X40" s="165"/>
      <c r="Y40" s="165"/>
      <c r="Z40" s="165"/>
      <c r="AA40" s="165"/>
      <c r="AB40" s="160">
        <v>2266</v>
      </c>
      <c r="AC40" s="157"/>
      <c r="AD40" s="157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57"/>
    </row>
    <row r="41" spans="1:48" s="36" customFormat="1" ht="25.5" hidden="1" customHeight="1">
      <c r="A41" s="393"/>
      <c r="B41" s="164"/>
      <c r="C41" s="157" t="s">
        <v>9319</v>
      </c>
      <c r="D41" s="157" t="s">
        <v>12956</v>
      </c>
      <c r="E41" s="157" t="s">
        <v>9388</v>
      </c>
      <c r="F41" s="157" t="s">
        <v>9319</v>
      </c>
      <c r="G41" s="204" t="s">
        <v>9389</v>
      </c>
      <c r="H41" s="160">
        <v>3793</v>
      </c>
      <c r="I41" s="160">
        <v>2001</v>
      </c>
      <c r="J41" s="160">
        <v>2001</v>
      </c>
      <c r="K41" s="165" t="s">
        <v>466</v>
      </c>
      <c r="L41" s="165" t="s">
        <v>454</v>
      </c>
      <c r="M41" s="165" t="s">
        <v>54</v>
      </c>
      <c r="N41" s="160">
        <v>38</v>
      </c>
      <c r="O41" s="160">
        <v>38</v>
      </c>
      <c r="P41" s="160">
        <v>2001</v>
      </c>
      <c r="Q41" s="160">
        <v>15</v>
      </c>
      <c r="R41" s="160"/>
      <c r="S41" s="160"/>
      <c r="T41" s="157"/>
      <c r="U41" s="157">
        <v>2010</v>
      </c>
      <c r="V41" s="620"/>
      <c r="W41" s="165"/>
      <c r="X41" s="165"/>
      <c r="Y41" s="165"/>
      <c r="Z41" s="165"/>
      <c r="AA41" s="165"/>
      <c r="AB41" s="160">
        <v>3804</v>
      </c>
      <c r="AC41" s="157"/>
      <c r="AD41" s="157"/>
      <c r="AE41" s="165"/>
      <c r="AF41" s="165"/>
      <c r="AG41" s="165"/>
      <c r="AH41" s="165">
        <v>2010</v>
      </c>
      <c r="AI41" s="165"/>
      <c r="AJ41" s="165"/>
      <c r="AK41" s="165"/>
      <c r="AL41" s="165"/>
      <c r="AM41" s="165"/>
      <c r="AN41" s="165"/>
      <c r="AO41" s="165">
        <v>3804</v>
      </c>
      <c r="AP41" s="165"/>
      <c r="AQ41" s="165"/>
      <c r="AR41" s="165"/>
      <c r="AS41" s="165"/>
      <c r="AT41" s="165"/>
      <c r="AU41" s="165"/>
      <c r="AV41" s="157"/>
    </row>
    <row r="42" spans="1:48" s="36" customFormat="1" ht="25.5" hidden="1" customHeight="1">
      <c r="A42" s="393"/>
      <c r="B42" s="164"/>
      <c r="C42" s="157" t="s">
        <v>9319</v>
      </c>
      <c r="D42" s="157" t="s">
        <v>12957</v>
      </c>
      <c r="E42" s="157" t="s">
        <v>9390</v>
      </c>
      <c r="F42" s="157" t="s">
        <v>66</v>
      </c>
      <c r="G42" s="204" t="s">
        <v>9389</v>
      </c>
      <c r="H42" s="160">
        <v>13233</v>
      </c>
      <c r="I42" s="160">
        <v>1408</v>
      </c>
      <c r="J42" s="160">
        <v>1636</v>
      </c>
      <c r="K42" s="165" t="s">
        <v>9359</v>
      </c>
      <c r="L42" s="165" t="s">
        <v>454</v>
      </c>
      <c r="M42" s="165" t="s">
        <v>54</v>
      </c>
      <c r="N42" s="160">
        <v>37</v>
      </c>
      <c r="O42" s="160">
        <v>28</v>
      </c>
      <c r="P42" s="160">
        <v>1636</v>
      </c>
      <c r="Q42" s="160">
        <v>14</v>
      </c>
      <c r="R42" s="160"/>
      <c r="S42" s="160"/>
      <c r="T42" s="157"/>
      <c r="U42" s="157">
        <v>2017</v>
      </c>
      <c r="V42" s="620"/>
      <c r="W42" s="165"/>
      <c r="X42" s="165"/>
      <c r="Y42" s="165"/>
      <c r="Z42" s="165"/>
      <c r="AA42" s="165"/>
      <c r="AB42" s="160">
        <v>4601</v>
      </c>
      <c r="AC42" s="157"/>
      <c r="AD42" s="157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57"/>
    </row>
    <row r="43" spans="1:48" s="36" customFormat="1" ht="25.5" hidden="1" customHeight="1">
      <c r="A43" s="393"/>
      <c r="B43" s="164"/>
      <c r="C43" s="157" t="s">
        <v>9319</v>
      </c>
      <c r="D43" s="157" t="s">
        <v>12958</v>
      </c>
      <c r="E43" s="157" t="s">
        <v>9391</v>
      </c>
      <c r="F43" s="157" t="s">
        <v>66</v>
      </c>
      <c r="G43" s="204" t="s">
        <v>9389</v>
      </c>
      <c r="H43" s="160">
        <v>4560</v>
      </c>
      <c r="I43" s="160">
        <v>684</v>
      </c>
      <c r="J43" s="160">
        <v>684</v>
      </c>
      <c r="K43" s="165" t="s">
        <v>9392</v>
      </c>
      <c r="L43" s="165" t="s">
        <v>454</v>
      </c>
      <c r="M43" s="165" t="s">
        <v>54</v>
      </c>
      <c r="N43" s="160">
        <v>18</v>
      </c>
      <c r="O43" s="160">
        <v>32</v>
      </c>
      <c r="P43" s="160">
        <v>684</v>
      </c>
      <c r="Q43" s="160">
        <v>11</v>
      </c>
      <c r="R43" s="160"/>
      <c r="S43" s="160"/>
      <c r="T43" s="157"/>
      <c r="U43" s="157">
        <v>2017</v>
      </c>
      <c r="V43" s="620"/>
      <c r="W43" s="165"/>
      <c r="X43" s="165"/>
      <c r="Y43" s="165"/>
      <c r="Z43" s="165"/>
      <c r="AA43" s="165"/>
      <c r="AB43" s="160">
        <v>1615</v>
      </c>
      <c r="AC43" s="157"/>
      <c r="AD43" s="157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57"/>
    </row>
    <row r="44" spans="1:48" s="36" customFormat="1" ht="25.5" hidden="1" customHeight="1">
      <c r="A44" s="393">
        <v>4</v>
      </c>
      <c r="B44" s="164"/>
      <c r="C44" s="170" t="s">
        <v>9319</v>
      </c>
      <c r="D44" s="170" t="s">
        <v>12959</v>
      </c>
      <c r="E44" s="170" t="s">
        <v>9393</v>
      </c>
      <c r="F44" s="170" t="s">
        <v>66</v>
      </c>
      <c r="G44" s="170" t="s">
        <v>9389</v>
      </c>
      <c r="H44" s="474">
        <v>4868</v>
      </c>
      <c r="I44" s="474">
        <v>597</v>
      </c>
      <c r="J44" s="474">
        <v>597</v>
      </c>
      <c r="K44" s="166" t="s">
        <v>9394</v>
      </c>
      <c r="L44" s="166" t="s">
        <v>454</v>
      </c>
      <c r="M44" s="166" t="s">
        <v>54</v>
      </c>
      <c r="N44" s="474">
        <v>16</v>
      </c>
      <c r="O44" s="474">
        <v>32</v>
      </c>
      <c r="P44" s="474">
        <v>597</v>
      </c>
      <c r="Q44" s="474">
        <v>9.3000000000000007</v>
      </c>
      <c r="R44" s="474"/>
      <c r="S44" s="474"/>
      <c r="T44" s="170"/>
      <c r="U44" s="170">
        <v>2017</v>
      </c>
      <c r="V44" s="196"/>
      <c r="W44" s="166"/>
      <c r="X44" s="166"/>
      <c r="Y44" s="166"/>
      <c r="Z44" s="166"/>
      <c r="AA44" s="166"/>
      <c r="AB44" s="167">
        <v>1125</v>
      </c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70"/>
    </row>
    <row r="45" spans="1:48" s="36" customFormat="1" ht="25.5" hidden="1" customHeight="1">
      <c r="A45" s="393"/>
      <c r="B45" s="164"/>
      <c r="C45" s="157" t="s">
        <v>9319</v>
      </c>
      <c r="D45" s="157"/>
      <c r="E45" s="157" t="s">
        <v>15937</v>
      </c>
      <c r="F45" s="157" t="s">
        <v>66</v>
      </c>
      <c r="G45" s="157" t="s">
        <v>9389</v>
      </c>
      <c r="H45" s="160">
        <v>75393</v>
      </c>
      <c r="I45" s="160">
        <v>766</v>
      </c>
      <c r="J45" s="160">
        <v>766</v>
      </c>
      <c r="K45" s="165" t="s">
        <v>466</v>
      </c>
      <c r="L45" s="157" t="s">
        <v>454</v>
      </c>
      <c r="M45" s="165" t="s">
        <v>54</v>
      </c>
      <c r="N45" s="160">
        <v>19</v>
      </c>
      <c r="O45" s="160">
        <v>38</v>
      </c>
      <c r="P45" s="160">
        <v>766</v>
      </c>
      <c r="Q45" s="157">
        <v>13</v>
      </c>
      <c r="R45" s="160"/>
      <c r="S45" s="160"/>
      <c r="T45" s="160"/>
      <c r="U45" s="157">
        <v>2019</v>
      </c>
      <c r="V45" s="165"/>
      <c r="W45" s="165"/>
      <c r="X45" s="165"/>
      <c r="Y45" s="165"/>
      <c r="Z45" s="165"/>
      <c r="AA45" s="165"/>
      <c r="AB45" s="160">
        <v>2100</v>
      </c>
      <c r="AC45" s="157"/>
      <c r="AD45" s="157"/>
      <c r="AE45" s="157"/>
      <c r="AF45" s="157"/>
      <c r="AG45" s="157"/>
      <c r="AH45" s="157"/>
      <c r="AI45" s="165"/>
      <c r="AJ45" s="165"/>
      <c r="AK45" s="165"/>
      <c r="AL45" s="165"/>
      <c r="AM45" s="165"/>
      <c r="AN45" s="165"/>
      <c r="AO45" s="160"/>
      <c r="AP45" s="160"/>
      <c r="AQ45" s="166"/>
      <c r="AR45" s="166"/>
      <c r="AS45" s="166"/>
      <c r="AT45" s="166"/>
      <c r="AU45" s="166"/>
      <c r="AV45" s="166" t="s">
        <v>4054</v>
      </c>
    </row>
    <row r="46" spans="1:48" s="36" customFormat="1" ht="25.5" hidden="1" customHeight="1">
      <c r="A46" s="393"/>
      <c r="B46" s="164"/>
      <c r="C46" s="157" t="s">
        <v>9321</v>
      </c>
      <c r="D46" s="157"/>
      <c r="E46" s="157" t="s">
        <v>9395</v>
      </c>
      <c r="F46" s="157" t="s">
        <v>9887</v>
      </c>
      <c r="G46" s="157" t="s">
        <v>9397</v>
      </c>
      <c r="H46" s="160">
        <v>18798</v>
      </c>
      <c r="I46" s="160">
        <v>1658</v>
      </c>
      <c r="J46" s="160">
        <v>4301</v>
      </c>
      <c r="K46" s="165" t="s">
        <v>1189</v>
      </c>
      <c r="L46" s="165" t="s">
        <v>4202</v>
      </c>
      <c r="M46" s="165" t="s">
        <v>54</v>
      </c>
      <c r="N46" s="160">
        <v>14</v>
      </c>
      <c r="O46" s="160">
        <v>26</v>
      </c>
      <c r="P46" s="160">
        <v>674</v>
      </c>
      <c r="Q46" s="160"/>
      <c r="R46" s="160"/>
      <c r="S46" s="160"/>
      <c r="T46" s="157"/>
      <c r="U46" s="157">
        <v>2006</v>
      </c>
      <c r="V46" s="616"/>
      <c r="W46" s="616"/>
      <c r="X46" s="616"/>
      <c r="Y46" s="616"/>
      <c r="Z46" s="616"/>
      <c r="AA46" s="165"/>
      <c r="AB46" s="160">
        <v>6474</v>
      </c>
      <c r="AC46" s="157"/>
      <c r="AD46" s="157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57"/>
    </row>
    <row r="47" spans="1:48" s="36" customFormat="1" ht="25.5" hidden="1" customHeight="1">
      <c r="A47" s="393"/>
      <c r="B47" s="164"/>
      <c r="C47" s="157" t="s">
        <v>9321</v>
      </c>
      <c r="D47" s="157"/>
      <c r="E47" s="157" t="s">
        <v>9398</v>
      </c>
      <c r="F47" s="157" t="s">
        <v>9887</v>
      </c>
      <c r="G47" s="157" t="s">
        <v>9878</v>
      </c>
      <c r="H47" s="160">
        <v>12102</v>
      </c>
      <c r="I47" s="160">
        <v>1095</v>
      </c>
      <c r="J47" s="160">
        <v>3902</v>
      </c>
      <c r="K47" s="165" t="s">
        <v>1189</v>
      </c>
      <c r="L47" s="165" t="s">
        <v>4202</v>
      </c>
      <c r="M47" s="165" t="s">
        <v>54</v>
      </c>
      <c r="N47" s="160">
        <v>14</v>
      </c>
      <c r="O47" s="160">
        <v>26</v>
      </c>
      <c r="P47" s="160">
        <v>630</v>
      </c>
      <c r="Q47" s="160"/>
      <c r="R47" s="160"/>
      <c r="S47" s="160"/>
      <c r="T47" s="157"/>
      <c r="U47" s="157">
        <v>2006</v>
      </c>
      <c r="V47" s="616"/>
      <c r="W47" s="616"/>
      <c r="X47" s="616"/>
      <c r="Y47" s="616"/>
      <c r="Z47" s="616"/>
      <c r="AA47" s="165"/>
      <c r="AB47" s="160">
        <v>7361</v>
      </c>
      <c r="AC47" s="157"/>
      <c r="AD47" s="157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57"/>
    </row>
    <row r="48" spans="1:48" s="36" customFormat="1" ht="25.5" hidden="1" customHeight="1">
      <c r="A48" s="393"/>
      <c r="B48" s="164"/>
      <c r="C48" s="157" t="s">
        <v>9327</v>
      </c>
      <c r="D48" s="157"/>
      <c r="E48" s="157" t="s">
        <v>15938</v>
      </c>
      <c r="F48" s="157" t="s">
        <v>66</v>
      </c>
      <c r="G48" s="204" t="s">
        <v>15939</v>
      </c>
      <c r="H48" s="471">
        <v>1887</v>
      </c>
      <c r="I48" s="471">
        <v>812.83</v>
      </c>
      <c r="J48" s="471">
        <v>987.99</v>
      </c>
      <c r="K48" s="165" t="s">
        <v>466</v>
      </c>
      <c r="L48" s="165" t="s">
        <v>454</v>
      </c>
      <c r="M48" s="165" t="s">
        <v>54</v>
      </c>
      <c r="N48" s="471">
        <v>17.149999999999999</v>
      </c>
      <c r="O48" s="471">
        <v>32</v>
      </c>
      <c r="P48" s="471">
        <v>548.79999999999995</v>
      </c>
      <c r="Q48" s="471"/>
      <c r="R48" s="471"/>
      <c r="S48" s="471"/>
      <c r="T48" s="157"/>
      <c r="U48" s="157">
        <v>2017</v>
      </c>
      <c r="V48" s="620"/>
      <c r="W48" s="165"/>
      <c r="X48" s="165"/>
      <c r="Y48" s="165"/>
      <c r="Z48" s="165"/>
      <c r="AA48" s="165"/>
      <c r="AB48" s="160">
        <v>2700</v>
      </c>
      <c r="AC48" s="157"/>
      <c r="AD48" s="157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57" t="s">
        <v>4054</v>
      </c>
    </row>
    <row r="49" spans="1:50" s="36" customFormat="1" ht="25.5" hidden="1" customHeight="1">
      <c r="A49" s="393"/>
      <c r="B49" s="164"/>
      <c r="C49" s="170" t="s">
        <v>545</v>
      </c>
      <c r="D49" s="170" t="s">
        <v>546</v>
      </c>
      <c r="E49" s="170" t="s">
        <v>9399</v>
      </c>
      <c r="F49" s="170" t="s">
        <v>66</v>
      </c>
      <c r="G49" s="170" t="s">
        <v>541</v>
      </c>
      <c r="H49" s="474">
        <v>7085</v>
      </c>
      <c r="I49" s="474">
        <v>7085</v>
      </c>
      <c r="J49" s="474">
        <v>26096</v>
      </c>
      <c r="K49" s="166" t="s">
        <v>9400</v>
      </c>
      <c r="L49" s="166" t="s">
        <v>9355</v>
      </c>
      <c r="M49" s="166" t="s">
        <v>54</v>
      </c>
      <c r="N49" s="474">
        <v>41</v>
      </c>
      <c r="O49" s="474">
        <v>49</v>
      </c>
      <c r="P49" s="474">
        <v>1867</v>
      </c>
      <c r="Q49" s="474">
        <v>32</v>
      </c>
      <c r="R49" s="474">
        <v>11044</v>
      </c>
      <c r="S49" s="474">
        <v>20000</v>
      </c>
      <c r="T49" s="170" t="s">
        <v>465</v>
      </c>
      <c r="U49" s="170">
        <v>1979</v>
      </c>
      <c r="V49" s="620">
        <v>5400</v>
      </c>
      <c r="W49" s="165"/>
      <c r="X49" s="165"/>
      <c r="Y49" s="165"/>
      <c r="Z49" s="165"/>
      <c r="AA49" s="165"/>
      <c r="AB49" s="160"/>
      <c r="AC49" s="157" t="s">
        <v>9401</v>
      </c>
      <c r="AD49" s="157"/>
      <c r="AE49" s="165" t="s">
        <v>543</v>
      </c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57"/>
      <c r="AW49" s="85"/>
      <c r="AX49" s="85"/>
    </row>
    <row r="50" spans="1:50" s="36" customFormat="1" ht="25.5" hidden="1" customHeight="1">
      <c r="A50" s="393"/>
      <c r="B50" s="164"/>
      <c r="C50" s="170" t="s">
        <v>545</v>
      </c>
      <c r="D50" s="170"/>
      <c r="E50" s="170" t="s">
        <v>9402</v>
      </c>
      <c r="F50" s="170" t="s">
        <v>545</v>
      </c>
      <c r="G50" s="170" t="s">
        <v>9403</v>
      </c>
      <c r="H50" s="167">
        <v>5337</v>
      </c>
      <c r="I50" s="167">
        <v>1184.4000000000001</v>
      </c>
      <c r="J50" s="167">
        <v>1184</v>
      </c>
      <c r="K50" s="165" t="s">
        <v>1118</v>
      </c>
      <c r="L50" s="166" t="s">
        <v>454</v>
      </c>
      <c r="M50" s="166" t="s">
        <v>54</v>
      </c>
      <c r="N50" s="167">
        <v>27.6</v>
      </c>
      <c r="O50" s="167">
        <v>33.5</v>
      </c>
      <c r="P50" s="167">
        <v>952</v>
      </c>
      <c r="Q50" s="167"/>
      <c r="R50" s="167"/>
      <c r="S50" s="167"/>
      <c r="T50" s="170"/>
      <c r="U50" s="170">
        <v>2004</v>
      </c>
      <c r="V50" s="166"/>
      <c r="W50" s="166">
        <v>22953</v>
      </c>
      <c r="X50" s="166"/>
      <c r="Y50" s="166"/>
      <c r="Z50" s="166"/>
      <c r="AA50" s="166"/>
      <c r="AB50" s="167">
        <v>826</v>
      </c>
      <c r="AC50" s="166"/>
      <c r="AD50" s="166"/>
      <c r="AE50" s="166" t="s">
        <v>1134</v>
      </c>
      <c r="AF50" s="166">
        <v>214</v>
      </c>
      <c r="AG50" s="166">
        <v>3671</v>
      </c>
      <c r="AH50" s="166"/>
      <c r="AI50" s="166"/>
      <c r="AJ50" s="166"/>
      <c r="AK50" s="166"/>
      <c r="AL50" s="166"/>
      <c r="AM50" s="166"/>
      <c r="AN50" s="166"/>
      <c r="AO50" s="166"/>
      <c r="AP50" s="166"/>
      <c r="AQ50" s="166"/>
      <c r="AR50" s="166"/>
      <c r="AS50" s="166"/>
      <c r="AT50" s="166"/>
      <c r="AU50" s="166"/>
      <c r="AV50" s="170"/>
    </row>
    <row r="51" spans="1:50" s="36" customFormat="1" ht="25.5" hidden="1" customHeight="1">
      <c r="A51" s="393"/>
      <c r="B51" s="164"/>
      <c r="C51" s="170" t="s">
        <v>545</v>
      </c>
      <c r="D51" s="170"/>
      <c r="E51" s="170" t="s">
        <v>15940</v>
      </c>
      <c r="F51" s="170" t="s">
        <v>950</v>
      </c>
      <c r="G51" s="170" t="s">
        <v>4209</v>
      </c>
      <c r="H51" s="167">
        <v>30548</v>
      </c>
      <c r="I51" s="167">
        <v>14016</v>
      </c>
      <c r="J51" s="167">
        <v>30548</v>
      </c>
      <c r="K51" s="165" t="s">
        <v>466</v>
      </c>
      <c r="L51" s="166" t="s">
        <v>9404</v>
      </c>
      <c r="M51" s="166" t="s">
        <v>54</v>
      </c>
      <c r="N51" s="167" t="s">
        <v>1113</v>
      </c>
      <c r="O51" s="167">
        <v>91.8</v>
      </c>
      <c r="P51" s="167">
        <v>6060</v>
      </c>
      <c r="Q51" s="167">
        <v>15</v>
      </c>
      <c r="R51" s="167">
        <v>14595</v>
      </c>
      <c r="S51" s="167"/>
      <c r="T51" s="170" t="s">
        <v>465</v>
      </c>
      <c r="U51" s="170">
        <v>1986</v>
      </c>
      <c r="V51" s="166"/>
      <c r="W51" s="166"/>
      <c r="X51" s="166"/>
      <c r="Y51" s="166"/>
      <c r="Z51" s="166"/>
      <c r="AA51" s="166"/>
      <c r="AB51" s="196">
        <v>16900</v>
      </c>
      <c r="AC51" s="166"/>
      <c r="AD51" s="166"/>
      <c r="AE51" s="166"/>
      <c r="AF51" s="166"/>
      <c r="AG51" s="166"/>
      <c r="AH51" s="166"/>
      <c r="AI51" s="166"/>
      <c r="AJ51" s="166"/>
      <c r="AK51" s="166"/>
      <c r="AL51" s="166"/>
      <c r="AM51" s="166"/>
      <c r="AN51" s="166"/>
      <c r="AO51" s="166"/>
      <c r="AP51" s="166"/>
      <c r="AQ51" s="166"/>
      <c r="AR51" s="166"/>
      <c r="AS51" s="166"/>
      <c r="AT51" s="166"/>
      <c r="AU51" s="166"/>
      <c r="AV51" s="196"/>
    </row>
    <row r="52" spans="1:50" s="36" customFormat="1" ht="25.5" hidden="1" customHeight="1">
      <c r="A52" s="393"/>
      <c r="B52" s="164"/>
      <c r="C52" s="157" t="s">
        <v>545</v>
      </c>
      <c r="D52" s="157"/>
      <c r="E52" s="157" t="s">
        <v>15941</v>
      </c>
      <c r="F52" s="157" t="s">
        <v>950</v>
      </c>
      <c r="G52" s="204" t="s">
        <v>4209</v>
      </c>
      <c r="H52" s="160">
        <v>19272</v>
      </c>
      <c r="I52" s="160">
        <v>9078</v>
      </c>
      <c r="J52" s="160">
        <v>19272</v>
      </c>
      <c r="K52" s="165" t="s">
        <v>466</v>
      </c>
      <c r="L52" s="165" t="s">
        <v>9405</v>
      </c>
      <c r="M52" s="165" t="s">
        <v>54</v>
      </c>
      <c r="N52" s="160" t="s">
        <v>1113</v>
      </c>
      <c r="O52" s="160">
        <v>63</v>
      </c>
      <c r="P52" s="160">
        <v>3010</v>
      </c>
      <c r="Q52" s="160">
        <v>14</v>
      </c>
      <c r="R52" s="160">
        <v>6858</v>
      </c>
      <c r="S52" s="160"/>
      <c r="T52" s="157" t="s">
        <v>465</v>
      </c>
      <c r="U52" s="157">
        <v>1986</v>
      </c>
      <c r="V52" s="620"/>
      <c r="W52" s="165"/>
      <c r="X52" s="165"/>
      <c r="Y52" s="165"/>
      <c r="Z52" s="165"/>
      <c r="AA52" s="165"/>
      <c r="AB52" s="160">
        <v>10200</v>
      </c>
      <c r="AC52" s="157"/>
      <c r="AD52" s="157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57"/>
    </row>
    <row r="53" spans="1:50" s="36" customFormat="1" ht="25.5" hidden="1" customHeight="1">
      <c r="A53" s="393"/>
      <c r="B53" s="164"/>
      <c r="C53" s="157" t="s">
        <v>909</v>
      </c>
      <c r="D53" s="157"/>
      <c r="E53" s="157" t="s">
        <v>9406</v>
      </c>
      <c r="F53" s="157" t="s">
        <v>909</v>
      </c>
      <c r="G53" s="204" t="s">
        <v>9407</v>
      </c>
      <c r="H53" s="160">
        <v>12512</v>
      </c>
      <c r="I53" s="160">
        <v>1149</v>
      </c>
      <c r="J53" s="160">
        <v>1462</v>
      </c>
      <c r="K53" s="165" t="s">
        <v>1118</v>
      </c>
      <c r="L53" s="165" t="s">
        <v>454</v>
      </c>
      <c r="M53" s="165" t="s">
        <v>54</v>
      </c>
      <c r="N53" s="160">
        <v>16.8</v>
      </c>
      <c r="O53" s="160">
        <v>69.599999999999994</v>
      </c>
      <c r="P53" s="160">
        <v>1462.7</v>
      </c>
      <c r="Q53" s="160">
        <v>10.8</v>
      </c>
      <c r="R53" s="160"/>
      <c r="S53" s="160"/>
      <c r="T53" s="157"/>
      <c r="U53" s="157">
        <v>2008</v>
      </c>
      <c r="V53" s="620"/>
      <c r="W53" s="165"/>
      <c r="X53" s="165"/>
      <c r="Y53" s="165"/>
      <c r="Z53" s="165"/>
      <c r="AA53" s="165"/>
      <c r="AB53" s="160">
        <v>588</v>
      </c>
      <c r="AC53" s="157"/>
      <c r="AD53" s="157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57"/>
    </row>
    <row r="54" spans="1:50" s="36" customFormat="1" ht="25.5" hidden="1" customHeight="1">
      <c r="A54" s="393"/>
      <c r="B54" s="164"/>
      <c r="C54" s="170" t="s">
        <v>909</v>
      </c>
      <c r="D54" s="170"/>
      <c r="E54" s="170" t="s">
        <v>9408</v>
      </c>
      <c r="F54" s="170" t="s">
        <v>909</v>
      </c>
      <c r="G54" s="170" t="s">
        <v>9407</v>
      </c>
      <c r="H54" s="474">
        <v>341</v>
      </c>
      <c r="I54" s="474">
        <v>340</v>
      </c>
      <c r="J54" s="474">
        <v>325</v>
      </c>
      <c r="K54" s="166" t="s">
        <v>1118</v>
      </c>
      <c r="L54" s="166" t="s">
        <v>9409</v>
      </c>
      <c r="M54" s="166" t="s">
        <v>9410</v>
      </c>
      <c r="N54" s="474">
        <v>11.4</v>
      </c>
      <c r="O54" s="474">
        <v>27.6</v>
      </c>
      <c r="P54" s="474">
        <v>325.2</v>
      </c>
      <c r="Q54" s="474">
        <v>7.2</v>
      </c>
      <c r="R54" s="474"/>
      <c r="S54" s="474"/>
      <c r="T54" s="170"/>
      <c r="U54" s="170">
        <v>2008</v>
      </c>
      <c r="V54" s="166"/>
      <c r="W54" s="166"/>
      <c r="X54" s="166"/>
      <c r="Y54" s="166"/>
      <c r="Z54" s="166"/>
      <c r="AA54" s="166"/>
      <c r="AB54" s="167"/>
      <c r="AC54" s="166"/>
      <c r="AD54" s="166"/>
      <c r="AE54" s="166"/>
      <c r="AF54" s="166"/>
      <c r="AG54" s="166"/>
      <c r="AH54" s="166"/>
      <c r="AI54" s="166"/>
      <c r="AJ54" s="166"/>
      <c r="AK54" s="166"/>
      <c r="AL54" s="166"/>
      <c r="AM54" s="166"/>
      <c r="AN54" s="166"/>
      <c r="AO54" s="166"/>
      <c r="AP54" s="166"/>
      <c r="AQ54" s="166"/>
      <c r="AR54" s="166"/>
      <c r="AS54" s="166"/>
      <c r="AT54" s="166"/>
      <c r="AU54" s="166"/>
      <c r="AV54" s="170"/>
    </row>
    <row r="55" spans="1:50" s="36" customFormat="1" ht="25.5" hidden="1" customHeight="1">
      <c r="A55" s="393"/>
      <c r="B55" s="479"/>
      <c r="C55" s="170" t="s">
        <v>909</v>
      </c>
      <c r="D55" s="170"/>
      <c r="E55" s="170" t="s">
        <v>12960</v>
      </c>
      <c r="F55" s="170" t="s">
        <v>909</v>
      </c>
      <c r="G55" s="170" t="s">
        <v>9407</v>
      </c>
      <c r="H55" s="474">
        <v>341</v>
      </c>
      <c r="I55" s="474">
        <v>816.43</v>
      </c>
      <c r="J55" s="474">
        <v>996</v>
      </c>
      <c r="K55" s="166" t="s">
        <v>1118</v>
      </c>
      <c r="L55" s="166" t="s">
        <v>454</v>
      </c>
      <c r="M55" s="166" t="s">
        <v>54</v>
      </c>
      <c r="N55" s="474">
        <v>17</v>
      </c>
      <c r="O55" s="474">
        <v>36</v>
      </c>
      <c r="P55" s="474">
        <v>612</v>
      </c>
      <c r="Q55" s="474">
        <v>11</v>
      </c>
      <c r="R55" s="474"/>
      <c r="S55" s="474"/>
      <c r="T55" s="170"/>
      <c r="U55" s="170">
        <v>2018</v>
      </c>
      <c r="V55" s="620"/>
      <c r="W55" s="165"/>
      <c r="X55" s="165"/>
      <c r="Y55" s="165"/>
      <c r="Z55" s="165"/>
      <c r="AA55" s="165"/>
      <c r="AB55" s="160">
        <v>2810</v>
      </c>
      <c r="AC55" s="157"/>
      <c r="AD55" s="157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57"/>
    </row>
    <row r="56" spans="1:50" s="36" customFormat="1" ht="25.5" hidden="1" customHeight="1">
      <c r="A56" s="393" t="s">
        <v>429</v>
      </c>
      <c r="B56" s="198" t="s">
        <v>1934</v>
      </c>
      <c r="C56" s="157" t="s">
        <v>535</v>
      </c>
      <c r="D56" s="332"/>
      <c r="E56" s="331">
        <f>COUNTA(E57:E60)</f>
        <v>4</v>
      </c>
      <c r="F56" s="157"/>
      <c r="G56" s="157"/>
      <c r="H56" s="160">
        <f>SUM(H57:H60)</f>
        <v>114089</v>
      </c>
      <c r="I56" s="160">
        <f>SUM(I57:I60)</f>
        <v>57584</v>
      </c>
      <c r="J56" s="160">
        <f>SUM(J57:J60)</f>
        <v>95920</v>
      </c>
      <c r="K56" s="157"/>
      <c r="L56" s="157"/>
      <c r="M56" s="157"/>
      <c r="N56" s="160"/>
      <c r="O56" s="160"/>
      <c r="P56" s="160"/>
      <c r="Q56" s="160"/>
      <c r="R56" s="160"/>
      <c r="S56" s="160"/>
      <c r="T56" s="157"/>
      <c r="U56" s="157"/>
      <c r="V56" s="627"/>
      <c r="W56" s="332"/>
      <c r="X56" s="332"/>
      <c r="Y56" s="332"/>
      <c r="Z56" s="332"/>
      <c r="AA56" s="332"/>
      <c r="AB56" s="160"/>
      <c r="AC56" s="157"/>
      <c r="AD56" s="157"/>
      <c r="AE56" s="332"/>
      <c r="AF56" s="332"/>
      <c r="AG56" s="332"/>
      <c r="AH56" s="332"/>
      <c r="AI56" s="332"/>
      <c r="AJ56" s="332"/>
      <c r="AK56" s="332"/>
      <c r="AL56" s="332"/>
      <c r="AM56" s="332"/>
      <c r="AN56" s="332"/>
      <c r="AO56" s="332"/>
      <c r="AP56" s="332"/>
      <c r="AQ56" s="332"/>
      <c r="AR56" s="332"/>
      <c r="AS56" s="332"/>
      <c r="AT56" s="332"/>
      <c r="AU56" s="332"/>
      <c r="AV56" s="157"/>
    </row>
    <row r="57" spans="1:50" s="36" customFormat="1" ht="25.5" hidden="1" customHeight="1">
      <c r="A57" s="393"/>
      <c r="B57" s="164"/>
      <c r="C57" s="157" t="s">
        <v>749</v>
      </c>
      <c r="D57" s="332" t="s">
        <v>912</v>
      </c>
      <c r="E57" s="157" t="s">
        <v>1132</v>
      </c>
      <c r="F57" s="157" t="s">
        <v>560</v>
      </c>
      <c r="G57" s="157" t="s">
        <v>541</v>
      </c>
      <c r="H57" s="160">
        <v>25901</v>
      </c>
      <c r="I57" s="160">
        <v>11390</v>
      </c>
      <c r="J57" s="160">
        <v>31041</v>
      </c>
      <c r="K57" s="157" t="s">
        <v>1116</v>
      </c>
      <c r="L57" s="157" t="s">
        <v>1133</v>
      </c>
      <c r="M57" s="157" t="s">
        <v>54</v>
      </c>
      <c r="N57" s="160">
        <v>39</v>
      </c>
      <c r="O57" s="160">
        <v>58</v>
      </c>
      <c r="P57" s="160">
        <v>3752</v>
      </c>
      <c r="Q57" s="160">
        <v>24</v>
      </c>
      <c r="R57" s="160">
        <v>12995</v>
      </c>
      <c r="S57" s="160">
        <v>15000</v>
      </c>
      <c r="T57" s="157" t="s">
        <v>465</v>
      </c>
      <c r="U57" s="157">
        <v>1985</v>
      </c>
      <c r="V57" s="627"/>
      <c r="W57" s="332">
        <v>22953</v>
      </c>
      <c r="X57" s="332"/>
      <c r="Y57" s="332"/>
      <c r="Z57" s="332"/>
      <c r="AA57" s="332"/>
      <c r="AB57" s="160">
        <v>22953</v>
      </c>
      <c r="AC57" s="157"/>
      <c r="AD57" s="157"/>
      <c r="AE57" s="332" t="s">
        <v>1134</v>
      </c>
      <c r="AF57" s="332">
        <v>214</v>
      </c>
      <c r="AG57" s="332">
        <v>3671</v>
      </c>
      <c r="AH57" s="332"/>
      <c r="AI57" s="332"/>
      <c r="AJ57" s="332"/>
      <c r="AK57" s="332"/>
      <c r="AL57" s="332"/>
      <c r="AM57" s="332"/>
      <c r="AN57" s="332"/>
      <c r="AO57" s="332"/>
      <c r="AP57" s="332"/>
      <c r="AQ57" s="332"/>
      <c r="AR57" s="332"/>
      <c r="AS57" s="332"/>
      <c r="AT57" s="332"/>
      <c r="AU57" s="332"/>
      <c r="AV57" s="157"/>
    </row>
    <row r="58" spans="1:50" s="36" customFormat="1" ht="25.5" hidden="1" customHeight="1">
      <c r="A58" s="393" t="s">
        <v>402</v>
      </c>
      <c r="B58" s="164"/>
      <c r="C58" s="157" t="s">
        <v>721</v>
      </c>
      <c r="D58" s="332" t="s">
        <v>726</v>
      </c>
      <c r="E58" s="157" t="s">
        <v>1137</v>
      </c>
      <c r="F58" s="157" t="s">
        <v>560</v>
      </c>
      <c r="G58" s="157" t="s">
        <v>541</v>
      </c>
      <c r="H58" s="160">
        <v>12236</v>
      </c>
      <c r="I58" s="160">
        <v>12236</v>
      </c>
      <c r="J58" s="160">
        <v>21440</v>
      </c>
      <c r="K58" s="157" t="s">
        <v>466</v>
      </c>
      <c r="L58" s="157" t="s">
        <v>1133</v>
      </c>
      <c r="M58" s="157" t="s">
        <v>54</v>
      </c>
      <c r="N58" s="160">
        <v>40</v>
      </c>
      <c r="O58" s="160">
        <v>48</v>
      </c>
      <c r="P58" s="160">
        <v>3424</v>
      </c>
      <c r="Q58" s="160">
        <v>22.5</v>
      </c>
      <c r="R58" s="160">
        <v>4189</v>
      </c>
      <c r="S58" s="160">
        <v>5000</v>
      </c>
      <c r="T58" s="157" t="s">
        <v>465</v>
      </c>
      <c r="U58" s="157">
        <v>2002</v>
      </c>
      <c r="V58" s="627"/>
      <c r="W58" s="332"/>
      <c r="X58" s="332"/>
      <c r="Y58" s="332"/>
      <c r="Z58" s="332"/>
      <c r="AA58" s="332"/>
      <c r="AB58" s="160">
        <v>32931</v>
      </c>
      <c r="AC58" s="157"/>
      <c r="AD58" s="157"/>
      <c r="AE58" s="332" t="s">
        <v>1138</v>
      </c>
      <c r="AF58" s="332">
        <v>890</v>
      </c>
      <c r="AG58" s="332" t="s">
        <v>1139</v>
      </c>
      <c r="AH58" s="332"/>
      <c r="AI58" s="332" t="s">
        <v>1140</v>
      </c>
      <c r="AJ58" s="332" t="s">
        <v>1141</v>
      </c>
      <c r="AK58" s="332">
        <v>3827</v>
      </c>
      <c r="AL58" s="332" t="s">
        <v>1142</v>
      </c>
      <c r="AM58" s="332" t="s">
        <v>1143</v>
      </c>
      <c r="AN58" s="332"/>
      <c r="AO58" s="332"/>
      <c r="AP58" s="332"/>
      <c r="AQ58" s="332"/>
      <c r="AR58" s="332"/>
      <c r="AS58" s="332"/>
      <c r="AT58" s="332"/>
      <c r="AU58" s="332"/>
      <c r="AV58" s="157"/>
    </row>
    <row r="59" spans="1:50" s="36" customFormat="1" ht="25.5" hidden="1" customHeight="1">
      <c r="A59" s="157">
        <v>7</v>
      </c>
      <c r="B59" s="164"/>
      <c r="C59" s="157" t="s">
        <v>737</v>
      </c>
      <c r="D59" s="332" t="s">
        <v>966</v>
      </c>
      <c r="E59" s="157" t="s">
        <v>1144</v>
      </c>
      <c r="F59" s="157" t="s">
        <v>560</v>
      </c>
      <c r="G59" s="157" t="s">
        <v>956</v>
      </c>
      <c r="H59" s="160">
        <v>14817</v>
      </c>
      <c r="I59" s="160">
        <v>13661</v>
      </c>
      <c r="J59" s="160">
        <v>21969</v>
      </c>
      <c r="K59" s="157" t="s">
        <v>1145</v>
      </c>
      <c r="L59" s="157" t="s">
        <v>1133</v>
      </c>
      <c r="M59" s="157" t="s">
        <v>54</v>
      </c>
      <c r="N59" s="160">
        <v>44</v>
      </c>
      <c r="O59" s="160">
        <v>64</v>
      </c>
      <c r="P59" s="160">
        <v>3323</v>
      </c>
      <c r="Q59" s="160">
        <v>19</v>
      </c>
      <c r="R59" s="160">
        <v>5054</v>
      </c>
      <c r="S59" s="160">
        <v>5500</v>
      </c>
      <c r="T59" s="157" t="s">
        <v>465</v>
      </c>
      <c r="U59" s="157">
        <v>2002</v>
      </c>
      <c r="V59" s="627"/>
      <c r="W59" s="332"/>
      <c r="X59" s="332"/>
      <c r="Y59" s="332"/>
      <c r="Z59" s="332"/>
      <c r="AA59" s="332"/>
      <c r="AB59" s="160">
        <v>41800</v>
      </c>
      <c r="AC59" s="332"/>
      <c r="AD59" s="332"/>
      <c r="AE59" s="332" t="s">
        <v>1146</v>
      </c>
      <c r="AF59" s="332"/>
      <c r="AG59" s="332">
        <v>3760</v>
      </c>
      <c r="AH59" s="332"/>
      <c r="AI59" s="332"/>
      <c r="AJ59" s="332"/>
      <c r="AK59" s="332"/>
      <c r="AL59" s="332"/>
      <c r="AM59" s="332"/>
      <c r="AN59" s="332"/>
      <c r="AO59" s="332"/>
      <c r="AP59" s="332"/>
      <c r="AQ59" s="332"/>
      <c r="AR59" s="332"/>
      <c r="AS59" s="332"/>
      <c r="AT59" s="332"/>
      <c r="AU59" s="332"/>
      <c r="AV59" s="157"/>
    </row>
    <row r="60" spans="1:50" s="36" customFormat="1" ht="25.5" hidden="1" customHeight="1">
      <c r="A60" s="393" t="s">
        <v>403</v>
      </c>
      <c r="B60" s="488"/>
      <c r="C60" s="157" t="s">
        <v>778</v>
      </c>
      <c r="D60" s="332" t="s">
        <v>1147</v>
      </c>
      <c r="E60" s="157" t="s">
        <v>1148</v>
      </c>
      <c r="F60" s="157" t="s">
        <v>560</v>
      </c>
      <c r="G60" s="157" t="s">
        <v>541</v>
      </c>
      <c r="H60" s="160">
        <v>61135</v>
      </c>
      <c r="I60" s="160">
        <v>20297</v>
      </c>
      <c r="J60" s="160">
        <v>21470</v>
      </c>
      <c r="K60" s="157" t="s">
        <v>1113</v>
      </c>
      <c r="L60" s="157" t="s">
        <v>1133</v>
      </c>
      <c r="M60" s="157" t="s">
        <v>54</v>
      </c>
      <c r="N60" s="160">
        <v>56</v>
      </c>
      <c r="O60" s="160">
        <v>38</v>
      </c>
      <c r="P60" s="160">
        <v>2128</v>
      </c>
      <c r="Q60" s="160">
        <v>28</v>
      </c>
      <c r="R60" s="160">
        <v>5245</v>
      </c>
      <c r="S60" s="160">
        <v>6000</v>
      </c>
      <c r="T60" s="157" t="s">
        <v>465</v>
      </c>
      <c r="U60" s="157">
        <v>2002</v>
      </c>
      <c r="V60" s="627"/>
      <c r="W60" s="332">
        <v>4800</v>
      </c>
      <c r="X60" s="332"/>
      <c r="Y60" s="332"/>
      <c r="Z60" s="332"/>
      <c r="AA60" s="332"/>
      <c r="AB60" s="160">
        <v>48010</v>
      </c>
      <c r="AC60" s="157"/>
      <c r="AD60" s="157"/>
      <c r="AE60" s="332" t="s">
        <v>1149</v>
      </c>
      <c r="AF60" s="332">
        <v>965</v>
      </c>
      <c r="AG60" s="332">
        <v>2200</v>
      </c>
      <c r="AH60" s="332"/>
      <c r="AI60" s="332"/>
      <c r="AJ60" s="332"/>
      <c r="AK60" s="332"/>
      <c r="AL60" s="332"/>
      <c r="AM60" s="332"/>
      <c r="AN60" s="332"/>
      <c r="AO60" s="332"/>
      <c r="AP60" s="332"/>
      <c r="AQ60" s="332"/>
      <c r="AR60" s="332"/>
      <c r="AS60" s="332"/>
      <c r="AT60" s="332"/>
      <c r="AU60" s="332"/>
      <c r="AV60" s="157"/>
    </row>
    <row r="61" spans="1:50" s="36" customFormat="1" ht="25.5" hidden="1" customHeight="1">
      <c r="A61" s="157"/>
      <c r="B61" s="198" t="s">
        <v>2272</v>
      </c>
      <c r="C61" s="157" t="s">
        <v>2229</v>
      </c>
      <c r="D61" s="165"/>
      <c r="E61" s="331">
        <f>COUNTA(E62:E65)</f>
        <v>4</v>
      </c>
      <c r="F61" s="157"/>
      <c r="G61" s="157"/>
      <c r="H61" s="160">
        <f>SUM(H62:H65)</f>
        <v>30683</v>
      </c>
      <c r="I61" s="160">
        <f>SUM(I62:I65)</f>
        <v>33411.56</v>
      </c>
      <c r="J61" s="160">
        <f>SUM(J62:J65)</f>
        <v>24892</v>
      </c>
      <c r="K61" s="157"/>
      <c r="L61" s="157"/>
      <c r="M61" s="157"/>
      <c r="N61" s="160"/>
      <c r="O61" s="160"/>
      <c r="P61" s="160"/>
      <c r="Q61" s="160"/>
      <c r="R61" s="160"/>
      <c r="S61" s="160"/>
      <c r="T61" s="157"/>
      <c r="U61" s="157"/>
      <c r="V61" s="620"/>
      <c r="W61" s="165"/>
      <c r="X61" s="165"/>
      <c r="Y61" s="165"/>
      <c r="Z61" s="165"/>
      <c r="AA61" s="165"/>
      <c r="AB61" s="160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57"/>
    </row>
    <row r="62" spans="1:50" s="36" customFormat="1" ht="25.5" hidden="1" customHeight="1">
      <c r="A62" s="674" t="s">
        <v>145</v>
      </c>
      <c r="B62" s="164"/>
      <c r="C62" s="674" t="s">
        <v>2650</v>
      </c>
      <c r="D62" s="673" t="s">
        <v>12744</v>
      </c>
      <c r="E62" s="331" t="s">
        <v>12745</v>
      </c>
      <c r="F62" s="674" t="s">
        <v>2101</v>
      </c>
      <c r="G62" s="674" t="s">
        <v>1787</v>
      </c>
      <c r="H62" s="672">
        <v>19770</v>
      </c>
      <c r="I62" s="672">
        <v>6318</v>
      </c>
      <c r="J62" s="672">
        <v>14791</v>
      </c>
      <c r="K62" s="674" t="s">
        <v>466</v>
      </c>
      <c r="L62" s="674" t="s">
        <v>8412</v>
      </c>
      <c r="M62" s="674" t="s">
        <v>54</v>
      </c>
      <c r="N62" s="672">
        <v>41</v>
      </c>
      <c r="O62" s="672">
        <v>48</v>
      </c>
      <c r="P62" s="672">
        <v>1970</v>
      </c>
      <c r="Q62" s="672">
        <v>36</v>
      </c>
      <c r="R62" s="672">
        <v>3867</v>
      </c>
      <c r="S62" s="672">
        <v>5000</v>
      </c>
      <c r="T62" s="674" t="s">
        <v>465</v>
      </c>
      <c r="U62" s="674">
        <v>1971</v>
      </c>
      <c r="V62" s="620"/>
      <c r="W62" s="673" t="s">
        <v>1187</v>
      </c>
      <c r="X62" s="673"/>
      <c r="Y62" s="673"/>
      <c r="Z62" s="673"/>
      <c r="AA62" s="673"/>
      <c r="AB62" s="672">
        <v>420</v>
      </c>
      <c r="AC62" s="673"/>
      <c r="AD62" s="673"/>
      <c r="AE62" s="673">
        <v>2</v>
      </c>
      <c r="AF62" s="673" t="s">
        <v>12746</v>
      </c>
      <c r="AG62" s="673" t="s">
        <v>937</v>
      </c>
      <c r="AH62" s="673"/>
      <c r="AI62" s="673"/>
      <c r="AJ62" s="673"/>
      <c r="AK62" s="673"/>
      <c r="AL62" s="673"/>
      <c r="AM62" s="673"/>
      <c r="AN62" s="673"/>
      <c r="AO62" s="673"/>
      <c r="AP62" s="673"/>
      <c r="AQ62" s="673"/>
      <c r="AR62" s="673"/>
      <c r="AS62" s="673"/>
      <c r="AT62" s="673"/>
      <c r="AU62" s="673"/>
      <c r="AV62" s="674"/>
    </row>
    <row r="63" spans="1:50" s="1318" customFormat="1" ht="25.5" hidden="1" customHeight="1">
      <c r="A63" s="1373"/>
      <c r="B63" s="164"/>
      <c r="C63" s="1373" t="s">
        <v>2650</v>
      </c>
      <c r="D63" s="709" t="s">
        <v>12747</v>
      </c>
      <c r="E63" s="331" t="s">
        <v>12748</v>
      </c>
      <c r="F63" s="1373" t="s">
        <v>2101</v>
      </c>
      <c r="G63" s="1373" t="s">
        <v>1787</v>
      </c>
      <c r="H63" s="1374">
        <v>5480</v>
      </c>
      <c r="I63" s="1374">
        <v>2572</v>
      </c>
      <c r="J63" s="1374">
        <v>2987</v>
      </c>
      <c r="K63" s="1373" t="s">
        <v>466</v>
      </c>
      <c r="L63" s="1373" t="s">
        <v>8412</v>
      </c>
      <c r="M63" s="1373" t="s">
        <v>54</v>
      </c>
      <c r="N63" s="1374">
        <v>24.4</v>
      </c>
      <c r="O63" s="1374">
        <v>47</v>
      </c>
      <c r="P63" s="1374">
        <v>1143</v>
      </c>
      <c r="Q63" s="1374">
        <v>12.5</v>
      </c>
      <c r="R63" s="1374">
        <v>884</v>
      </c>
      <c r="S63" s="1374">
        <v>2000</v>
      </c>
      <c r="T63" s="1373" t="s">
        <v>465</v>
      </c>
      <c r="U63" s="1373">
        <v>1992</v>
      </c>
      <c r="V63" s="620"/>
      <c r="W63" s="709" t="s">
        <v>12749</v>
      </c>
      <c r="X63" s="709"/>
      <c r="Y63" s="709"/>
      <c r="Z63" s="709"/>
      <c r="AA63" s="709"/>
      <c r="AB63" s="1374">
        <v>1837</v>
      </c>
      <c r="AC63" s="709"/>
      <c r="AD63" s="709"/>
      <c r="AE63" s="709"/>
      <c r="AF63" s="709"/>
      <c r="AG63" s="709"/>
      <c r="AH63" s="709"/>
      <c r="AI63" s="709"/>
      <c r="AJ63" s="709"/>
      <c r="AK63" s="709"/>
      <c r="AL63" s="709"/>
      <c r="AM63" s="709"/>
      <c r="AN63" s="709"/>
      <c r="AO63" s="709"/>
      <c r="AP63" s="709"/>
      <c r="AQ63" s="709"/>
      <c r="AR63" s="709"/>
      <c r="AS63" s="709"/>
      <c r="AT63" s="709"/>
      <c r="AU63" s="709"/>
      <c r="AV63" s="1373"/>
    </row>
    <row r="64" spans="1:50" s="36" customFormat="1" ht="25.5" hidden="1" customHeight="1">
      <c r="A64" s="393"/>
      <c r="B64" s="164"/>
      <c r="C64" s="157" t="s">
        <v>750</v>
      </c>
      <c r="D64" s="165"/>
      <c r="E64" s="157" t="s">
        <v>2906</v>
      </c>
      <c r="F64" s="157" t="s">
        <v>2101</v>
      </c>
      <c r="G64" s="157" t="s">
        <v>1787</v>
      </c>
      <c r="H64" s="160">
        <v>3002</v>
      </c>
      <c r="I64" s="160">
        <v>23631</v>
      </c>
      <c r="J64" s="160">
        <v>4992</v>
      </c>
      <c r="K64" s="157" t="s">
        <v>466</v>
      </c>
      <c r="L64" s="157" t="s">
        <v>8412</v>
      </c>
      <c r="M64" s="157" t="s">
        <v>54</v>
      </c>
      <c r="N64" s="160">
        <v>24</v>
      </c>
      <c r="O64" s="160">
        <v>48</v>
      </c>
      <c r="P64" s="160">
        <v>1152</v>
      </c>
      <c r="Q64" s="160">
        <v>21</v>
      </c>
      <c r="R64" s="160">
        <v>600</v>
      </c>
      <c r="S64" s="160">
        <v>2000</v>
      </c>
      <c r="T64" s="157" t="s">
        <v>465</v>
      </c>
      <c r="U64" s="157">
        <v>2020</v>
      </c>
      <c r="V64" s="620"/>
      <c r="W64" s="165"/>
      <c r="X64" s="165"/>
      <c r="Y64" s="165"/>
      <c r="Z64" s="165"/>
      <c r="AA64" s="165"/>
      <c r="AB64" s="160">
        <v>12566</v>
      </c>
      <c r="AC64" s="157"/>
      <c r="AD64" s="157"/>
      <c r="AE64" s="157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57" t="s">
        <v>16092</v>
      </c>
    </row>
    <row r="65" spans="1:48" s="36" customFormat="1" ht="25.5" hidden="1" customHeight="1">
      <c r="A65" s="393"/>
      <c r="B65" s="164"/>
      <c r="C65" s="157" t="s">
        <v>750</v>
      </c>
      <c r="D65" s="165"/>
      <c r="E65" s="157" t="s">
        <v>12750</v>
      </c>
      <c r="F65" s="157" t="s">
        <v>2101</v>
      </c>
      <c r="G65" s="157" t="s">
        <v>12751</v>
      </c>
      <c r="H65" s="160">
        <v>2431</v>
      </c>
      <c r="I65" s="160">
        <v>890.56</v>
      </c>
      <c r="J65" s="160">
        <v>2122</v>
      </c>
      <c r="K65" s="157" t="s">
        <v>12752</v>
      </c>
      <c r="L65" s="157" t="s">
        <v>2033</v>
      </c>
      <c r="M65" s="157" t="s">
        <v>12753</v>
      </c>
      <c r="N65" s="160">
        <v>6.4</v>
      </c>
      <c r="O65" s="160">
        <v>9.75</v>
      </c>
      <c r="P65" s="160">
        <v>62.4</v>
      </c>
      <c r="Q65" s="160">
        <v>4.72</v>
      </c>
      <c r="R65" s="160">
        <v>110</v>
      </c>
      <c r="S65" s="160">
        <v>110</v>
      </c>
      <c r="T65" s="157" t="s">
        <v>173</v>
      </c>
      <c r="U65" s="157">
        <v>2018</v>
      </c>
      <c r="V65" s="620"/>
      <c r="W65" s="165"/>
      <c r="X65" s="165"/>
      <c r="Y65" s="165"/>
      <c r="Z65" s="165"/>
      <c r="AA65" s="165"/>
      <c r="AB65" s="160"/>
      <c r="AC65" s="157"/>
      <c r="AD65" s="157"/>
      <c r="AE65" s="157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57" t="s">
        <v>12754</v>
      </c>
    </row>
    <row r="66" spans="1:48" s="36" customFormat="1" ht="25.5" hidden="1" customHeight="1">
      <c r="A66" s="393"/>
      <c r="B66" s="198" t="s">
        <v>2277</v>
      </c>
      <c r="C66" s="157" t="s">
        <v>2229</v>
      </c>
      <c r="D66" s="165"/>
      <c r="E66" s="331">
        <f>COUNTA(E67:E70)</f>
        <v>4</v>
      </c>
      <c r="F66" s="157"/>
      <c r="G66" s="157"/>
      <c r="H66" s="160">
        <f>SUM(H67:H70)</f>
        <v>101896</v>
      </c>
      <c r="I66" s="160">
        <f>SUM(I67:I70)</f>
        <v>25584.67</v>
      </c>
      <c r="J66" s="160">
        <f>SUM(J67:J70)</f>
        <v>74756</v>
      </c>
      <c r="K66" s="157"/>
      <c r="L66" s="157"/>
      <c r="M66" s="157"/>
      <c r="N66" s="160"/>
      <c r="O66" s="160"/>
      <c r="P66" s="160"/>
      <c r="Q66" s="160"/>
      <c r="R66" s="160"/>
      <c r="S66" s="160"/>
      <c r="T66" s="157"/>
      <c r="U66" s="157"/>
      <c r="V66" s="620"/>
      <c r="W66" s="165"/>
      <c r="X66" s="165"/>
      <c r="Y66" s="165"/>
      <c r="Z66" s="165"/>
      <c r="AA66" s="165"/>
      <c r="AB66" s="160"/>
      <c r="AC66" s="157"/>
      <c r="AD66" s="157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57"/>
    </row>
    <row r="67" spans="1:48" s="36" customFormat="1" ht="25.5" hidden="1" customHeight="1">
      <c r="A67" s="393" t="s">
        <v>429</v>
      </c>
      <c r="B67" s="164"/>
      <c r="C67" s="157" t="s">
        <v>2217</v>
      </c>
      <c r="D67" s="165" t="s">
        <v>2369</v>
      </c>
      <c r="E67" s="157" t="s">
        <v>2370</v>
      </c>
      <c r="F67" s="157" t="s">
        <v>2246</v>
      </c>
      <c r="G67" s="157" t="s">
        <v>2371</v>
      </c>
      <c r="H67" s="160">
        <v>13800</v>
      </c>
      <c r="I67" s="160">
        <v>5027</v>
      </c>
      <c r="J67" s="160">
        <v>7769</v>
      </c>
      <c r="K67" s="157" t="s">
        <v>2372</v>
      </c>
      <c r="L67" s="157" t="s">
        <v>2373</v>
      </c>
      <c r="M67" s="157" t="s">
        <v>2368</v>
      </c>
      <c r="N67" s="160">
        <v>20</v>
      </c>
      <c r="O67" s="160">
        <v>40</v>
      </c>
      <c r="P67" s="160">
        <v>1639</v>
      </c>
      <c r="Q67" s="160">
        <v>12.5</v>
      </c>
      <c r="R67" s="160">
        <v>2630</v>
      </c>
      <c r="S67" s="160">
        <v>2630</v>
      </c>
      <c r="T67" s="157" t="s">
        <v>2225</v>
      </c>
      <c r="U67" s="157">
        <v>1975</v>
      </c>
      <c r="V67" s="620"/>
      <c r="W67" s="165">
        <v>910</v>
      </c>
      <c r="X67" s="165"/>
      <c r="Y67" s="165"/>
      <c r="Z67" s="165"/>
      <c r="AA67" s="165"/>
      <c r="AB67" s="160">
        <v>910</v>
      </c>
      <c r="AC67" s="157">
        <v>1983</v>
      </c>
      <c r="AD67" s="157">
        <v>1999</v>
      </c>
      <c r="AE67" s="165">
        <v>1</v>
      </c>
      <c r="AF67" s="165">
        <v>44</v>
      </c>
      <c r="AG67" s="165" t="s">
        <v>2374</v>
      </c>
      <c r="AH67" s="165" t="s">
        <v>2375</v>
      </c>
      <c r="AI67" s="165" t="s">
        <v>2376</v>
      </c>
      <c r="AJ67" s="165">
        <v>2</v>
      </c>
      <c r="AK67" s="165"/>
      <c r="AL67" s="165"/>
      <c r="AM67" s="165" t="s">
        <v>2377</v>
      </c>
      <c r="AN67" s="165" t="s">
        <v>2378</v>
      </c>
      <c r="AO67" s="165">
        <v>1</v>
      </c>
      <c r="AP67" s="165"/>
      <c r="AQ67" s="165"/>
      <c r="AR67" s="165" t="s">
        <v>2379</v>
      </c>
      <c r="AS67" s="165" t="s">
        <v>2380</v>
      </c>
      <c r="AT67" s="165">
        <v>1</v>
      </c>
      <c r="AU67" s="165"/>
      <c r="AV67" s="393"/>
    </row>
    <row r="68" spans="1:48" s="36" customFormat="1" ht="25.5" hidden="1" customHeight="1">
      <c r="A68" s="393"/>
      <c r="B68" s="164"/>
      <c r="C68" s="157" t="s">
        <v>2319</v>
      </c>
      <c r="D68" s="165"/>
      <c r="E68" s="157" t="s">
        <v>2381</v>
      </c>
      <c r="F68" s="157" t="s">
        <v>2319</v>
      </c>
      <c r="G68" s="157" t="s">
        <v>2880</v>
      </c>
      <c r="H68" s="160">
        <v>6615</v>
      </c>
      <c r="I68" s="160">
        <v>1224</v>
      </c>
      <c r="J68" s="160">
        <v>1224</v>
      </c>
      <c r="K68" s="157" t="s">
        <v>2372</v>
      </c>
      <c r="L68" s="157" t="s">
        <v>2226</v>
      </c>
      <c r="M68" s="157" t="s">
        <v>2368</v>
      </c>
      <c r="N68" s="160">
        <v>36</v>
      </c>
      <c r="O68" s="160">
        <v>34</v>
      </c>
      <c r="P68" s="160">
        <v>1224</v>
      </c>
      <c r="Q68" s="160">
        <v>9</v>
      </c>
      <c r="R68" s="160">
        <v>300</v>
      </c>
      <c r="S68" s="160">
        <v>300</v>
      </c>
      <c r="T68" s="157" t="s">
        <v>2225</v>
      </c>
      <c r="U68" s="157">
        <v>2013</v>
      </c>
      <c r="V68" s="620"/>
      <c r="W68" s="165"/>
      <c r="X68" s="165"/>
      <c r="Y68" s="165"/>
      <c r="Z68" s="165"/>
      <c r="AA68" s="165"/>
      <c r="AB68" s="160">
        <v>425</v>
      </c>
      <c r="AC68" s="157"/>
      <c r="AD68" s="157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57" t="s">
        <v>2227</v>
      </c>
    </row>
    <row r="69" spans="1:48" s="36" customFormat="1" ht="25.5" hidden="1" customHeight="1">
      <c r="A69" s="393"/>
      <c r="B69" s="164"/>
      <c r="C69" s="157" t="s">
        <v>2383</v>
      </c>
      <c r="D69" s="165" t="s">
        <v>2382</v>
      </c>
      <c r="E69" s="157" t="s">
        <v>2384</v>
      </c>
      <c r="F69" s="157" t="s">
        <v>2246</v>
      </c>
      <c r="G69" s="157" t="s">
        <v>2385</v>
      </c>
      <c r="H69" s="160">
        <v>50020</v>
      </c>
      <c r="I69" s="160">
        <v>9887.67</v>
      </c>
      <c r="J69" s="160">
        <v>43029</v>
      </c>
      <c r="K69" s="157" t="s">
        <v>2386</v>
      </c>
      <c r="L69" s="157" t="s">
        <v>2387</v>
      </c>
      <c r="M69" s="157" t="s">
        <v>2368</v>
      </c>
      <c r="N69" s="160">
        <v>39.4</v>
      </c>
      <c r="O69" s="160">
        <v>70.599999999999994</v>
      </c>
      <c r="P69" s="160">
        <v>2913</v>
      </c>
      <c r="Q69" s="160">
        <v>13.5</v>
      </c>
      <c r="R69" s="160">
        <v>7054</v>
      </c>
      <c r="S69" s="160">
        <v>7054</v>
      </c>
      <c r="T69" s="157" t="s">
        <v>2222</v>
      </c>
      <c r="U69" s="157">
        <v>2006</v>
      </c>
      <c r="V69" s="620"/>
      <c r="W69" s="165">
        <v>2392</v>
      </c>
      <c r="X69" s="165"/>
      <c r="Y69" s="165"/>
      <c r="Z69" s="165"/>
      <c r="AA69" s="165"/>
      <c r="AB69" s="160">
        <v>7300</v>
      </c>
      <c r="AC69" s="157"/>
      <c r="AD69" s="157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416" t="s">
        <v>2388</v>
      </c>
    </row>
    <row r="70" spans="1:48" s="36" customFormat="1" ht="25.5" hidden="1" customHeight="1">
      <c r="A70" s="393">
        <v>5</v>
      </c>
      <c r="B70" s="488"/>
      <c r="C70" s="157" t="s">
        <v>2248</v>
      </c>
      <c r="D70" s="165" t="s">
        <v>2382</v>
      </c>
      <c r="E70" s="157" t="s">
        <v>2389</v>
      </c>
      <c r="F70" s="157" t="s">
        <v>2246</v>
      </c>
      <c r="G70" s="157" t="s">
        <v>2385</v>
      </c>
      <c r="H70" s="160">
        <v>31461</v>
      </c>
      <c r="I70" s="160">
        <v>9446</v>
      </c>
      <c r="J70" s="160">
        <v>22734</v>
      </c>
      <c r="K70" s="157" t="s">
        <v>2386</v>
      </c>
      <c r="L70" s="157" t="s">
        <v>2390</v>
      </c>
      <c r="M70" s="157" t="s">
        <v>2368</v>
      </c>
      <c r="N70" s="160">
        <v>39</v>
      </c>
      <c r="O70" s="160">
        <v>58</v>
      </c>
      <c r="P70" s="160">
        <v>2262</v>
      </c>
      <c r="Q70" s="160">
        <v>18</v>
      </c>
      <c r="R70" s="160">
        <v>5002</v>
      </c>
      <c r="S70" s="160">
        <v>5002</v>
      </c>
      <c r="T70" s="157" t="s">
        <v>2222</v>
      </c>
      <c r="U70" s="157">
        <v>2013</v>
      </c>
      <c r="V70" s="620"/>
      <c r="W70" s="165">
        <v>2392</v>
      </c>
      <c r="X70" s="165"/>
      <c r="Y70" s="165"/>
      <c r="Z70" s="165"/>
      <c r="AA70" s="165"/>
      <c r="AB70" s="160">
        <v>3599</v>
      </c>
      <c r="AC70" s="157"/>
      <c r="AD70" s="157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416"/>
    </row>
    <row r="71" spans="1:48" s="36" customFormat="1" ht="25.5" hidden="1" customHeight="1">
      <c r="A71" s="393"/>
      <c r="B71" s="198" t="s">
        <v>2247</v>
      </c>
      <c r="C71" s="157" t="s">
        <v>2229</v>
      </c>
      <c r="D71" s="165"/>
      <c r="E71" s="331">
        <f>COUNTA(E72:E74)</f>
        <v>3</v>
      </c>
      <c r="F71" s="157"/>
      <c r="G71" s="157"/>
      <c r="H71" s="160">
        <f>SUM(H72:H74)</f>
        <v>55000</v>
      </c>
      <c r="I71" s="160">
        <f>SUM(I72:I74)</f>
        <v>21254.29</v>
      </c>
      <c r="J71" s="160">
        <f>SUM(J72:J74)</f>
        <v>56085.279999999999</v>
      </c>
      <c r="K71" s="157"/>
      <c r="L71" s="157"/>
      <c r="M71" s="157"/>
      <c r="N71" s="160"/>
      <c r="O71" s="160"/>
      <c r="P71" s="160"/>
      <c r="Q71" s="160"/>
      <c r="R71" s="160"/>
      <c r="S71" s="160"/>
      <c r="T71" s="157"/>
      <c r="U71" s="157"/>
      <c r="V71" s="620"/>
      <c r="W71" s="165"/>
      <c r="X71" s="165"/>
      <c r="Y71" s="165"/>
      <c r="Z71" s="165"/>
      <c r="AA71" s="165"/>
      <c r="AB71" s="160"/>
      <c r="AC71" s="157"/>
      <c r="AD71" s="157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57"/>
    </row>
    <row r="72" spans="1:48" s="36" customFormat="1" ht="25.5" hidden="1" customHeight="1">
      <c r="A72" s="393" t="s">
        <v>145</v>
      </c>
      <c r="B72" s="164"/>
      <c r="C72" s="157" t="s">
        <v>567</v>
      </c>
      <c r="D72" s="165" t="s">
        <v>3072</v>
      </c>
      <c r="E72" s="157" t="s">
        <v>3073</v>
      </c>
      <c r="F72" s="165" t="s">
        <v>588</v>
      </c>
      <c r="G72" s="165" t="s">
        <v>589</v>
      </c>
      <c r="H72" s="333"/>
      <c r="I72" s="160">
        <v>6523.29</v>
      </c>
      <c r="J72" s="160">
        <v>22588.28</v>
      </c>
      <c r="K72" s="157" t="s">
        <v>466</v>
      </c>
      <c r="L72" s="165" t="s">
        <v>3074</v>
      </c>
      <c r="M72" s="165" t="s">
        <v>54</v>
      </c>
      <c r="N72" s="160">
        <v>36</v>
      </c>
      <c r="O72" s="160">
        <v>50.4</v>
      </c>
      <c r="P72" s="160">
        <v>1814</v>
      </c>
      <c r="Q72" s="160">
        <v>31</v>
      </c>
      <c r="R72" s="160">
        <v>8500</v>
      </c>
      <c r="S72" s="160">
        <v>12000</v>
      </c>
      <c r="T72" s="157" t="s">
        <v>465</v>
      </c>
      <c r="U72" s="157">
        <v>1987</v>
      </c>
      <c r="V72" s="620"/>
      <c r="W72" s="165" t="s">
        <v>3075</v>
      </c>
      <c r="X72" s="165" t="s">
        <v>3076</v>
      </c>
      <c r="Y72" s="165"/>
      <c r="Z72" s="165"/>
      <c r="AA72" s="165"/>
      <c r="AB72" s="160">
        <v>7916</v>
      </c>
      <c r="AC72" s="157"/>
      <c r="AD72" s="157"/>
      <c r="AE72" s="165" t="s">
        <v>3077</v>
      </c>
      <c r="AF72" s="165"/>
      <c r="AG72" s="165" t="s">
        <v>3078</v>
      </c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57" t="s">
        <v>3079</v>
      </c>
    </row>
    <row r="73" spans="1:48" s="36" customFormat="1" ht="25.5" hidden="1" customHeight="1">
      <c r="A73" s="393" t="s">
        <v>91</v>
      </c>
      <c r="B73" s="164"/>
      <c r="C73" s="157" t="s">
        <v>567</v>
      </c>
      <c r="D73" s="165"/>
      <c r="E73" s="157" t="s">
        <v>3080</v>
      </c>
      <c r="F73" s="165" t="s">
        <v>588</v>
      </c>
      <c r="G73" s="165" t="s">
        <v>589</v>
      </c>
      <c r="H73" s="333"/>
      <c r="I73" s="160">
        <v>3957</v>
      </c>
      <c r="J73" s="160">
        <v>5612</v>
      </c>
      <c r="K73" s="157" t="s">
        <v>466</v>
      </c>
      <c r="L73" s="165" t="s">
        <v>3081</v>
      </c>
      <c r="M73" s="165" t="s">
        <v>54</v>
      </c>
      <c r="N73" s="160">
        <v>33</v>
      </c>
      <c r="O73" s="160">
        <v>50</v>
      </c>
      <c r="P73" s="160">
        <v>1663</v>
      </c>
      <c r="Q73" s="160">
        <v>18</v>
      </c>
      <c r="R73" s="160">
        <v>1460</v>
      </c>
      <c r="S73" s="160">
        <v>1460</v>
      </c>
      <c r="T73" s="157" t="s">
        <v>465</v>
      </c>
      <c r="U73" s="157">
        <v>2007</v>
      </c>
      <c r="V73" s="620"/>
      <c r="W73" s="165" t="s">
        <v>3082</v>
      </c>
      <c r="X73" s="165"/>
      <c r="Y73" s="165"/>
      <c r="Z73" s="165"/>
      <c r="AA73" s="165"/>
      <c r="AB73" s="160">
        <v>9900</v>
      </c>
      <c r="AC73" s="157"/>
      <c r="AD73" s="157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57" t="s">
        <v>3079</v>
      </c>
    </row>
    <row r="74" spans="1:48" ht="25.5" hidden="1" customHeight="1">
      <c r="B74" s="488"/>
      <c r="C74" s="157" t="s">
        <v>828</v>
      </c>
      <c r="D74" s="165"/>
      <c r="E74" s="157" t="s">
        <v>3083</v>
      </c>
      <c r="F74" s="165" t="s">
        <v>588</v>
      </c>
      <c r="G74" s="165" t="s">
        <v>3084</v>
      </c>
      <c r="H74" s="333">
        <v>55000</v>
      </c>
      <c r="I74" s="160">
        <v>10774</v>
      </c>
      <c r="J74" s="160">
        <v>27885</v>
      </c>
      <c r="K74" s="157" t="s">
        <v>466</v>
      </c>
      <c r="L74" s="165" t="s">
        <v>3085</v>
      </c>
      <c r="M74" s="165" t="s">
        <v>54</v>
      </c>
      <c r="N74" s="160">
        <v>44</v>
      </c>
      <c r="O74" s="160">
        <v>74</v>
      </c>
      <c r="P74" s="160">
        <v>3820</v>
      </c>
      <c r="Q74" s="160">
        <v>30</v>
      </c>
      <c r="R74" s="160">
        <v>8337</v>
      </c>
      <c r="S74" s="160">
        <v>12000</v>
      </c>
      <c r="T74" s="157" t="s">
        <v>465</v>
      </c>
      <c r="U74" s="157">
        <v>2015</v>
      </c>
      <c r="V74" s="620"/>
      <c r="W74" s="165" t="s">
        <v>2097</v>
      </c>
      <c r="X74" s="165"/>
      <c r="Y74" s="165"/>
      <c r="Z74" s="165"/>
      <c r="AA74" s="165"/>
      <c r="AB74" s="160">
        <v>80300</v>
      </c>
      <c r="AC74" s="157"/>
      <c r="AD74" s="157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57" t="s">
        <v>3086</v>
      </c>
    </row>
    <row r="75" spans="1:48" s="36" customFormat="1" ht="25.5" hidden="1" customHeight="1">
      <c r="A75" s="393"/>
      <c r="B75" s="198" t="s">
        <v>2323</v>
      </c>
      <c r="C75" s="157" t="s">
        <v>2229</v>
      </c>
      <c r="D75" s="165"/>
      <c r="E75" s="331">
        <f>COUNTA(E76:E81)</f>
        <v>6</v>
      </c>
      <c r="F75" s="157"/>
      <c r="G75" s="157"/>
      <c r="H75" s="160">
        <f>SUM(H76:H81)</f>
        <v>31859</v>
      </c>
      <c r="I75" s="160">
        <f>SUM(I76:I81)</f>
        <v>16596.45</v>
      </c>
      <c r="J75" s="160">
        <f>SUM(J76:J81)</f>
        <v>29773.87</v>
      </c>
      <c r="K75" s="157"/>
      <c r="L75" s="157"/>
      <c r="M75" s="157"/>
      <c r="N75" s="160"/>
      <c r="O75" s="160"/>
      <c r="P75" s="160"/>
      <c r="Q75" s="160"/>
      <c r="R75" s="160"/>
      <c r="S75" s="160"/>
      <c r="T75" s="157"/>
      <c r="U75" s="157"/>
      <c r="V75" s="620"/>
      <c r="W75" s="165"/>
      <c r="X75" s="165"/>
      <c r="Y75" s="165"/>
      <c r="Z75" s="165"/>
      <c r="AA75" s="165"/>
      <c r="AB75" s="160"/>
      <c r="AC75" s="157"/>
      <c r="AD75" s="157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57"/>
    </row>
    <row r="76" spans="1:48" s="36" customFormat="1" ht="25.5" hidden="1" customHeight="1">
      <c r="A76" s="393" t="s">
        <v>91</v>
      </c>
      <c r="B76" s="164"/>
      <c r="C76" s="157" t="s">
        <v>794</v>
      </c>
      <c r="D76" s="165" t="s">
        <v>1151</v>
      </c>
      <c r="E76" s="157" t="s">
        <v>1152</v>
      </c>
      <c r="F76" s="157" t="s">
        <v>794</v>
      </c>
      <c r="G76" s="157" t="s">
        <v>794</v>
      </c>
      <c r="H76" s="160">
        <v>2341</v>
      </c>
      <c r="I76" s="160">
        <v>1241</v>
      </c>
      <c r="J76" s="160">
        <v>1517</v>
      </c>
      <c r="K76" s="157" t="s">
        <v>1153</v>
      </c>
      <c r="L76" s="157" t="s">
        <v>1150</v>
      </c>
      <c r="M76" s="157" t="s">
        <v>54</v>
      </c>
      <c r="N76" s="160">
        <v>24</v>
      </c>
      <c r="O76" s="160">
        <v>34</v>
      </c>
      <c r="P76" s="160">
        <v>834</v>
      </c>
      <c r="Q76" s="160">
        <v>14</v>
      </c>
      <c r="R76" s="160">
        <v>150</v>
      </c>
      <c r="S76" s="159">
        <v>650</v>
      </c>
      <c r="T76" s="157" t="s">
        <v>173</v>
      </c>
      <c r="U76" s="157">
        <v>2002</v>
      </c>
      <c r="V76" s="165"/>
      <c r="W76" s="165"/>
      <c r="X76" s="165"/>
      <c r="Y76" s="160">
        <v>1620</v>
      </c>
      <c r="Z76" s="157"/>
      <c r="AA76" s="157"/>
      <c r="AB76" s="160">
        <v>1620</v>
      </c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6"/>
      <c r="AU76" s="166"/>
      <c r="AV76" s="170"/>
    </row>
    <row r="77" spans="1:48" s="36" customFormat="1" ht="25.5" hidden="1" customHeight="1">
      <c r="A77" s="393"/>
      <c r="B77" s="164"/>
      <c r="C77" s="157" t="s">
        <v>593</v>
      </c>
      <c r="D77" s="165" t="s">
        <v>594</v>
      </c>
      <c r="E77" s="157" t="s">
        <v>1154</v>
      </c>
      <c r="F77" s="157" t="s">
        <v>596</v>
      </c>
      <c r="G77" s="157" t="s">
        <v>299</v>
      </c>
      <c r="H77" s="160"/>
      <c r="I77" s="160">
        <v>4603.45</v>
      </c>
      <c r="J77" s="160">
        <v>10578.8</v>
      </c>
      <c r="K77" s="157" t="s">
        <v>1153</v>
      </c>
      <c r="L77" s="157" t="s">
        <v>10091</v>
      </c>
      <c r="M77" s="157" t="s">
        <v>54</v>
      </c>
      <c r="N77" s="160">
        <v>23.45</v>
      </c>
      <c r="O77" s="160">
        <v>23.45</v>
      </c>
      <c r="P77" s="160">
        <v>1715</v>
      </c>
      <c r="Q77" s="160">
        <v>25</v>
      </c>
      <c r="R77" s="160">
        <v>3812</v>
      </c>
      <c r="S77" s="160">
        <v>6000</v>
      </c>
      <c r="T77" s="157" t="s">
        <v>465</v>
      </c>
      <c r="U77" s="157">
        <v>1970</v>
      </c>
      <c r="V77" s="620"/>
      <c r="W77" s="165">
        <v>280</v>
      </c>
      <c r="X77" s="165"/>
      <c r="Y77" s="165"/>
      <c r="Z77" s="165"/>
      <c r="AA77" s="165"/>
      <c r="AB77" s="160">
        <v>280</v>
      </c>
      <c r="AC77" s="157">
        <v>1997</v>
      </c>
      <c r="AD77" s="157">
        <v>2003</v>
      </c>
      <c r="AE77" s="165">
        <v>3</v>
      </c>
      <c r="AF77" s="165">
        <v>90</v>
      </c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57" t="s">
        <v>1155</v>
      </c>
    </row>
    <row r="78" spans="1:48" s="36" customFormat="1" ht="25.5" hidden="1" customHeight="1">
      <c r="A78" s="393"/>
      <c r="B78" s="164"/>
      <c r="C78" s="157" t="s">
        <v>593</v>
      </c>
      <c r="D78" s="165" t="s">
        <v>594</v>
      </c>
      <c r="E78" s="157" t="s">
        <v>1156</v>
      </c>
      <c r="F78" s="157" t="s">
        <v>596</v>
      </c>
      <c r="G78" s="157" t="s">
        <v>299</v>
      </c>
      <c r="H78" s="160"/>
      <c r="I78" s="160">
        <v>3733</v>
      </c>
      <c r="J78" s="160">
        <v>8203</v>
      </c>
      <c r="K78" s="157" t="s">
        <v>1153</v>
      </c>
      <c r="L78" s="157" t="s">
        <v>10091</v>
      </c>
      <c r="M78" s="157" t="s">
        <v>54</v>
      </c>
      <c r="N78" s="160">
        <v>35</v>
      </c>
      <c r="O78" s="160">
        <v>60.8</v>
      </c>
      <c r="P78" s="160">
        <v>2100</v>
      </c>
      <c r="Q78" s="160">
        <v>18</v>
      </c>
      <c r="R78" s="160">
        <v>1226</v>
      </c>
      <c r="S78" s="160">
        <v>2000</v>
      </c>
      <c r="T78" s="157" t="s">
        <v>465</v>
      </c>
      <c r="U78" s="157">
        <v>1994</v>
      </c>
      <c r="V78" s="620"/>
      <c r="W78" s="165">
        <v>2058</v>
      </c>
      <c r="X78" s="165"/>
      <c r="Y78" s="165"/>
      <c r="Z78" s="165"/>
      <c r="AA78" s="165"/>
      <c r="AB78" s="160">
        <v>2058</v>
      </c>
      <c r="AC78" s="157">
        <v>1994</v>
      </c>
      <c r="AD78" s="157">
        <v>2003</v>
      </c>
      <c r="AE78" s="165">
        <v>2</v>
      </c>
      <c r="AF78" s="165">
        <v>80</v>
      </c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57" t="s">
        <v>1155</v>
      </c>
    </row>
    <row r="79" spans="1:48" s="36" customFormat="1" ht="25.5" hidden="1" customHeight="1">
      <c r="A79" s="393"/>
      <c r="B79" s="164"/>
      <c r="C79" s="157" t="s">
        <v>593</v>
      </c>
      <c r="D79" s="165" t="s">
        <v>1157</v>
      </c>
      <c r="E79" s="157" t="s">
        <v>1158</v>
      </c>
      <c r="F79" s="157" t="s">
        <v>593</v>
      </c>
      <c r="G79" s="157" t="s">
        <v>593</v>
      </c>
      <c r="H79" s="160">
        <v>323</v>
      </c>
      <c r="I79" s="160">
        <v>323</v>
      </c>
      <c r="J79" s="160">
        <v>323</v>
      </c>
      <c r="K79" s="157" t="s">
        <v>1153</v>
      </c>
      <c r="L79" s="157" t="s">
        <v>454</v>
      </c>
      <c r="M79" s="157" t="s">
        <v>54</v>
      </c>
      <c r="N79" s="160">
        <v>17</v>
      </c>
      <c r="O79" s="160">
        <v>19</v>
      </c>
      <c r="P79" s="160">
        <v>323</v>
      </c>
      <c r="Q79" s="160">
        <v>7</v>
      </c>
      <c r="R79" s="160"/>
      <c r="S79" s="165"/>
      <c r="T79" s="157"/>
      <c r="U79" s="157">
        <v>1995</v>
      </c>
      <c r="V79" s="165"/>
      <c r="W79" s="165"/>
      <c r="X79" s="165"/>
      <c r="Y79" s="160">
        <v>100</v>
      </c>
      <c r="Z79" s="157"/>
      <c r="AA79" s="157"/>
      <c r="AB79" s="160">
        <v>100</v>
      </c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6"/>
      <c r="AU79" s="166"/>
      <c r="AV79" s="170"/>
    </row>
    <row r="80" spans="1:48" s="36" customFormat="1" ht="25.5" hidden="1" customHeight="1">
      <c r="A80" s="393" t="s">
        <v>315</v>
      </c>
      <c r="B80" s="164"/>
      <c r="C80" s="157" t="s">
        <v>567</v>
      </c>
      <c r="D80" s="165" t="s">
        <v>1159</v>
      </c>
      <c r="E80" s="157" t="s">
        <v>1160</v>
      </c>
      <c r="F80" s="157" t="s">
        <v>567</v>
      </c>
      <c r="G80" s="157" t="s">
        <v>3217</v>
      </c>
      <c r="H80" s="160">
        <v>20295</v>
      </c>
      <c r="I80" s="160">
        <v>3691</v>
      </c>
      <c r="J80" s="160">
        <v>6147.07</v>
      </c>
      <c r="K80" s="157" t="s">
        <v>1145</v>
      </c>
      <c r="L80" s="157" t="s">
        <v>1161</v>
      </c>
      <c r="M80" s="157" t="s">
        <v>54</v>
      </c>
      <c r="N80" s="160">
        <v>28</v>
      </c>
      <c r="O80" s="160">
        <v>51</v>
      </c>
      <c r="P80" s="160">
        <v>1412</v>
      </c>
      <c r="Q80" s="160">
        <v>13</v>
      </c>
      <c r="R80" s="160">
        <v>984</v>
      </c>
      <c r="S80" s="160"/>
      <c r="T80" s="157" t="s">
        <v>465</v>
      </c>
      <c r="U80" s="157">
        <v>2002</v>
      </c>
      <c r="V80" s="620">
        <v>9449</v>
      </c>
      <c r="W80" s="165"/>
      <c r="X80" s="165">
        <v>3000</v>
      </c>
      <c r="Y80" s="165"/>
      <c r="Z80" s="165"/>
      <c r="AA80" s="165"/>
      <c r="AB80" s="160">
        <v>12448</v>
      </c>
      <c r="AC80" s="157"/>
      <c r="AD80" s="157"/>
      <c r="AE80" s="165">
        <v>2</v>
      </c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57"/>
    </row>
    <row r="81" spans="1:48" s="36" customFormat="1" ht="25.5" hidden="1" customHeight="1">
      <c r="A81" s="393" t="s">
        <v>318</v>
      </c>
      <c r="B81" s="488"/>
      <c r="C81" s="157" t="s">
        <v>1030</v>
      </c>
      <c r="D81" s="165" t="s">
        <v>1162</v>
      </c>
      <c r="E81" s="157" t="s">
        <v>1163</v>
      </c>
      <c r="F81" s="157" t="s">
        <v>596</v>
      </c>
      <c r="G81" s="157" t="s">
        <v>1030</v>
      </c>
      <c r="H81" s="160">
        <v>8900</v>
      </c>
      <c r="I81" s="160">
        <v>3005</v>
      </c>
      <c r="J81" s="160">
        <v>3005</v>
      </c>
      <c r="K81" s="157" t="s">
        <v>1153</v>
      </c>
      <c r="L81" s="157" t="s">
        <v>1164</v>
      </c>
      <c r="M81" s="157" t="s">
        <v>54</v>
      </c>
      <c r="N81" s="160">
        <v>26</v>
      </c>
      <c r="O81" s="160">
        <v>36</v>
      </c>
      <c r="P81" s="160">
        <v>949</v>
      </c>
      <c r="Q81" s="160">
        <v>13</v>
      </c>
      <c r="R81" s="160">
        <v>645</v>
      </c>
      <c r="S81" s="160">
        <v>1000</v>
      </c>
      <c r="T81" s="157" t="s">
        <v>465</v>
      </c>
      <c r="U81" s="157">
        <v>1997</v>
      </c>
      <c r="V81" s="620">
        <v>3731</v>
      </c>
      <c r="W81" s="165">
        <v>350</v>
      </c>
      <c r="X81" s="165"/>
      <c r="Y81" s="165"/>
      <c r="Z81" s="165"/>
      <c r="AA81" s="165"/>
      <c r="AB81" s="160">
        <v>4081</v>
      </c>
      <c r="AC81" s="157"/>
      <c r="AD81" s="157"/>
      <c r="AE81" s="165"/>
      <c r="AF81" s="165"/>
      <c r="AG81" s="165" t="s">
        <v>1165</v>
      </c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57"/>
    </row>
    <row r="82" spans="1:48" s="36" customFormat="1" ht="25.5" hidden="1" customHeight="1">
      <c r="A82" s="393"/>
      <c r="B82" s="198" t="s">
        <v>2215</v>
      </c>
      <c r="C82" s="157" t="s">
        <v>2229</v>
      </c>
      <c r="D82" s="165"/>
      <c r="E82" s="331">
        <f>COUNTA(E83:E88)</f>
        <v>6</v>
      </c>
      <c r="F82" s="157"/>
      <c r="G82" s="157"/>
      <c r="H82" s="160">
        <f>SUM(H83:H88)</f>
        <v>124063.4</v>
      </c>
      <c r="I82" s="160">
        <f>SUM(I83:I88)</f>
        <v>21064.05</v>
      </c>
      <c r="J82" s="160">
        <f>SUM(J83:J88)</f>
        <v>33088.39</v>
      </c>
      <c r="K82" s="157"/>
      <c r="L82" s="157"/>
      <c r="M82" s="157"/>
      <c r="N82" s="160"/>
      <c r="O82" s="160"/>
      <c r="P82" s="160"/>
      <c r="Q82" s="160"/>
      <c r="R82" s="160"/>
      <c r="S82" s="160"/>
      <c r="T82" s="157"/>
      <c r="U82" s="157"/>
      <c r="V82" s="620"/>
      <c r="W82" s="165"/>
      <c r="X82" s="165"/>
      <c r="Y82" s="165"/>
      <c r="Z82" s="165"/>
      <c r="AA82" s="165"/>
      <c r="AB82" s="160"/>
      <c r="AC82" s="157"/>
      <c r="AD82" s="157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57"/>
    </row>
    <row r="83" spans="1:48" s="36" customFormat="1" ht="25.5" hidden="1" customHeight="1">
      <c r="A83" s="393"/>
      <c r="B83" s="164"/>
      <c r="C83" s="157" t="s">
        <v>593</v>
      </c>
      <c r="D83" s="165" t="s">
        <v>13253</v>
      </c>
      <c r="E83" s="157" t="s">
        <v>13254</v>
      </c>
      <c r="F83" s="157" t="s">
        <v>13175</v>
      </c>
      <c r="G83" s="157" t="s">
        <v>299</v>
      </c>
      <c r="H83" s="160">
        <v>79287</v>
      </c>
      <c r="I83" s="160">
        <v>13208</v>
      </c>
      <c r="J83" s="160">
        <v>22670</v>
      </c>
      <c r="K83" s="157" t="s">
        <v>1153</v>
      </c>
      <c r="L83" s="157" t="s">
        <v>11566</v>
      </c>
      <c r="M83" s="157" t="s">
        <v>54</v>
      </c>
      <c r="N83" s="160">
        <v>36</v>
      </c>
      <c r="O83" s="160">
        <v>54</v>
      </c>
      <c r="P83" s="160">
        <v>1944</v>
      </c>
      <c r="Q83" s="160">
        <v>20</v>
      </c>
      <c r="R83" s="160">
        <v>5457</v>
      </c>
      <c r="S83" s="160">
        <v>5457</v>
      </c>
      <c r="T83" s="157" t="s">
        <v>465</v>
      </c>
      <c r="U83" s="157">
        <v>2000</v>
      </c>
      <c r="V83" s="620"/>
      <c r="W83" s="165"/>
      <c r="X83" s="165"/>
      <c r="Y83" s="165"/>
      <c r="Z83" s="165"/>
      <c r="AA83" s="165"/>
      <c r="AB83" s="160">
        <v>32516</v>
      </c>
      <c r="AC83" s="157"/>
      <c r="AD83" s="157"/>
      <c r="AE83" s="165">
        <v>1</v>
      </c>
      <c r="AF83" s="165"/>
      <c r="AG83" s="165" t="s">
        <v>13255</v>
      </c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57"/>
    </row>
    <row r="84" spans="1:48" s="36" customFormat="1" ht="25.5" hidden="1" customHeight="1">
      <c r="A84" s="393" t="s">
        <v>145</v>
      </c>
      <c r="B84" s="164"/>
      <c r="C84" s="157" t="s">
        <v>574</v>
      </c>
      <c r="D84" s="165" t="s">
        <v>13256</v>
      </c>
      <c r="E84" s="157" t="s">
        <v>13257</v>
      </c>
      <c r="F84" s="157" t="s">
        <v>13175</v>
      </c>
      <c r="G84" s="157" t="s">
        <v>299</v>
      </c>
      <c r="H84" s="160">
        <v>12739</v>
      </c>
      <c r="I84" s="160">
        <v>1739</v>
      </c>
      <c r="J84" s="160">
        <v>2564</v>
      </c>
      <c r="K84" s="157" t="s">
        <v>4139</v>
      </c>
      <c r="L84" s="157" t="s">
        <v>9086</v>
      </c>
      <c r="M84" s="157" t="s">
        <v>54</v>
      </c>
      <c r="N84" s="160">
        <v>20</v>
      </c>
      <c r="O84" s="160">
        <v>39</v>
      </c>
      <c r="P84" s="160">
        <v>821</v>
      </c>
      <c r="Q84" s="160">
        <v>15</v>
      </c>
      <c r="R84" s="160">
        <v>1200</v>
      </c>
      <c r="S84" s="160">
        <v>1200</v>
      </c>
      <c r="T84" s="157" t="s">
        <v>173</v>
      </c>
      <c r="U84" s="157">
        <v>1977</v>
      </c>
      <c r="V84" s="620"/>
      <c r="W84" s="165"/>
      <c r="X84" s="165"/>
      <c r="Y84" s="165"/>
      <c r="Z84" s="165" t="s">
        <v>13258</v>
      </c>
      <c r="AA84" s="165" t="s">
        <v>288</v>
      </c>
      <c r="AB84" s="160">
        <v>131</v>
      </c>
      <c r="AC84" s="157"/>
      <c r="AD84" s="157"/>
      <c r="AE84" s="165"/>
      <c r="AF84" s="165"/>
      <c r="AG84" s="165" t="s">
        <v>13255</v>
      </c>
      <c r="AH84" s="165"/>
      <c r="AI84" s="165" t="s">
        <v>7975</v>
      </c>
      <c r="AJ84" s="165">
        <v>4</v>
      </c>
      <c r="AK84" s="165">
        <v>2479</v>
      </c>
      <c r="AL84" s="165"/>
      <c r="AM84" s="165" t="s">
        <v>13259</v>
      </c>
      <c r="AN84" s="165"/>
      <c r="AO84" s="165"/>
      <c r="AP84" s="165"/>
      <c r="AQ84" s="165"/>
      <c r="AR84" s="165"/>
      <c r="AS84" s="165"/>
      <c r="AT84" s="165"/>
      <c r="AU84" s="165"/>
      <c r="AV84" s="157" t="s">
        <v>13260</v>
      </c>
    </row>
    <row r="85" spans="1:48" s="36" customFormat="1" ht="25.5" hidden="1" customHeight="1">
      <c r="A85" s="393"/>
      <c r="B85" s="164"/>
      <c r="C85" s="165" t="s">
        <v>574</v>
      </c>
      <c r="D85" s="165"/>
      <c r="E85" s="160" t="s">
        <v>13261</v>
      </c>
      <c r="F85" s="165" t="s">
        <v>13175</v>
      </c>
      <c r="G85" s="165" t="s">
        <v>299</v>
      </c>
      <c r="H85" s="160">
        <v>4280</v>
      </c>
      <c r="I85" s="160">
        <v>1177</v>
      </c>
      <c r="J85" s="160">
        <v>1177</v>
      </c>
      <c r="K85" s="165" t="s">
        <v>1229</v>
      </c>
      <c r="L85" s="165" t="s">
        <v>2033</v>
      </c>
      <c r="M85" s="165" t="s">
        <v>16234</v>
      </c>
      <c r="N85" s="160">
        <v>22</v>
      </c>
      <c r="O85" s="160">
        <v>38</v>
      </c>
      <c r="P85" s="160">
        <v>782</v>
      </c>
      <c r="Q85" s="160">
        <v>9</v>
      </c>
      <c r="R85" s="626">
        <v>223</v>
      </c>
      <c r="S85" s="160"/>
      <c r="T85" s="510"/>
      <c r="U85" s="157">
        <v>2013</v>
      </c>
      <c r="V85" s="620"/>
      <c r="W85" s="165"/>
      <c r="X85" s="165"/>
      <c r="Y85" s="165"/>
      <c r="Z85" s="165"/>
      <c r="AA85" s="165"/>
      <c r="AB85" s="160">
        <v>1153</v>
      </c>
      <c r="AC85" s="165"/>
      <c r="AD85" s="160"/>
      <c r="AE85" s="165"/>
      <c r="AF85" s="165"/>
      <c r="AG85" s="160"/>
      <c r="AH85" s="157"/>
      <c r="AI85" s="157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 t="s">
        <v>16235</v>
      </c>
    </row>
    <row r="86" spans="1:48" s="36" customFormat="1" ht="25.5" hidden="1" customHeight="1">
      <c r="A86" s="393"/>
      <c r="B86" s="164"/>
      <c r="C86" s="165" t="s">
        <v>574</v>
      </c>
      <c r="D86" s="165"/>
      <c r="E86" s="160" t="s">
        <v>13262</v>
      </c>
      <c r="F86" s="165" t="s">
        <v>574</v>
      </c>
      <c r="G86" s="165" t="s">
        <v>13185</v>
      </c>
      <c r="H86" s="160">
        <v>19089</v>
      </c>
      <c r="I86" s="160">
        <v>1849</v>
      </c>
      <c r="J86" s="160">
        <v>2485</v>
      </c>
      <c r="K86" s="165" t="s">
        <v>466</v>
      </c>
      <c r="L86" s="165" t="s">
        <v>13263</v>
      </c>
      <c r="M86" s="165" t="s">
        <v>54</v>
      </c>
      <c r="N86" s="160">
        <v>26</v>
      </c>
      <c r="O86" s="160">
        <v>36</v>
      </c>
      <c r="P86" s="160">
        <v>936</v>
      </c>
      <c r="Q86" s="160">
        <v>13</v>
      </c>
      <c r="R86" s="626">
        <v>1040</v>
      </c>
      <c r="S86" s="160">
        <v>1000</v>
      </c>
      <c r="T86" s="510" t="s">
        <v>13264</v>
      </c>
      <c r="U86" s="157">
        <v>2010</v>
      </c>
      <c r="V86" s="620"/>
      <c r="W86" s="165"/>
      <c r="X86" s="165"/>
      <c r="Y86" s="165"/>
      <c r="Z86" s="165"/>
      <c r="AA86" s="165"/>
      <c r="AB86" s="160">
        <v>4900</v>
      </c>
      <c r="AC86" s="165"/>
      <c r="AD86" s="160">
        <v>4900</v>
      </c>
      <c r="AE86" s="165"/>
      <c r="AF86" s="165"/>
      <c r="AG86" s="160">
        <v>4900</v>
      </c>
      <c r="AH86" s="157"/>
      <c r="AI86" s="157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</row>
    <row r="87" spans="1:48" s="36" customFormat="1" ht="25.5" hidden="1" customHeight="1">
      <c r="A87" s="393" t="s">
        <v>91</v>
      </c>
      <c r="B87" s="164"/>
      <c r="C87" s="157" t="s">
        <v>794</v>
      </c>
      <c r="D87" s="165"/>
      <c r="E87" s="157" t="s">
        <v>13265</v>
      </c>
      <c r="F87" s="157" t="s">
        <v>794</v>
      </c>
      <c r="G87" s="157" t="s">
        <v>16236</v>
      </c>
      <c r="H87" s="160">
        <v>2913.4</v>
      </c>
      <c r="I87" s="160">
        <v>1263.75</v>
      </c>
      <c r="J87" s="160">
        <v>1570.49</v>
      </c>
      <c r="K87" s="157" t="s">
        <v>1153</v>
      </c>
      <c r="L87" s="157" t="s">
        <v>13266</v>
      </c>
      <c r="M87" s="157" t="s">
        <v>54</v>
      </c>
      <c r="N87" s="160">
        <v>24</v>
      </c>
      <c r="O87" s="160">
        <v>32</v>
      </c>
      <c r="P87" s="160">
        <v>768</v>
      </c>
      <c r="Q87" s="160">
        <v>15</v>
      </c>
      <c r="R87" s="160">
        <v>531</v>
      </c>
      <c r="S87" s="160">
        <v>1000</v>
      </c>
      <c r="T87" s="202" t="s">
        <v>13267</v>
      </c>
      <c r="U87" s="157">
        <v>2009</v>
      </c>
      <c r="V87" s="620"/>
      <c r="W87" s="165"/>
      <c r="X87" s="165"/>
      <c r="Y87" s="165"/>
      <c r="Z87" s="165"/>
      <c r="AA87" s="165"/>
      <c r="AB87" s="160">
        <v>3018</v>
      </c>
      <c r="AC87" s="157"/>
      <c r="AD87" s="157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57" t="s">
        <v>16237</v>
      </c>
    </row>
    <row r="88" spans="1:48" s="36" customFormat="1" ht="25.5" hidden="1" customHeight="1">
      <c r="A88" s="393" t="s">
        <v>310</v>
      </c>
      <c r="B88" s="488"/>
      <c r="C88" s="157" t="s">
        <v>13200</v>
      </c>
      <c r="D88" s="165" t="s">
        <v>13268</v>
      </c>
      <c r="E88" s="157" t="s">
        <v>13269</v>
      </c>
      <c r="F88" s="157" t="s">
        <v>13200</v>
      </c>
      <c r="G88" s="157" t="s">
        <v>13203</v>
      </c>
      <c r="H88" s="160">
        <v>5755</v>
      </c>
      <c r="I88" s="160">
        <v>1827.3</v>
      </c>
      <c r="J88" s="160">
        <v>2621.9</v>
      </c>
      <c r="K88" s="157" t="s">
        <v>1153</v>
      </c>
      <c r="L88" s="157" t="s">
        <v>4034</v>
      </c>
      <c r="M88" s="157" t="s">
        <v>54</v>
      </c>
      <c r="N88" s="160">
        <v>24</v>
      </c>
      <c r="O88" s="160">
        <v>50</v>
      </c>
      <c r="P88" s="160">
        <v>1200</v>
      </c>
      <c r="Q88" s="160">
        <v>20</v>
      </c>
      <c r="R88" s="160">
        <v>2000</v>
      </c>
      <c r="S88" s="160">
        <v>2000</v>
      </c>
      <c r="T88" s="157" t="s">
        <v>173</v>
      </c>
      <c r="U88" s="157">
        <v>1993</v>
      </c>
      <c r="V88" s="620" t="s">
        <v>13270</v>
      </c>
      <c r="W88" s="165" t="s">
        <v>9075</v>
      </c>
      <c r="X88" s="165" t="s">
        <v>9075</v>
      </c>
      <c r="Y88" s="165"/>
      <c r="Z88" s="165"/>
      <c r="AA88" s="165"/>
      <c r="AB88" s="160">
        <v>1326</v>
      </c>
      <c r="AC88" s="157">
        <v>1998</v>
      </c>
      <c r="AD88" s="157">
        <v>2003</v>
      </c>
      <c r="AE88" s="165">
        <v>1</v>
      </c>
      <c r="AF88" s="165">
        <v>250000</v>
      </c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57"/>
    </row>
    <row r="89" spans="1:48" s="36" customFormat="1" ht="25.5" hidden="1" customHeight="1">
      <c r="A89" s="393"/>
      <c r="B89" s="198" t="s">
        <v>2361</v>
      </c>
      <c r="C89" s="157" t="s">
        <v>2229</v>
      </c>
      <c r="D89" s="165"/>
      <c r="E89" s="331">
        <f>COUNTA(E90:E92)</f>
        <v>3</v>
      </c>
      <c r="F89" s="157"/>
      <c r="G89" s="157"/>
      <c r="H89" s="160">
        <f>SUM(H90:H92)</f>
        <v>18586</v>
      </c>
      <c r="I89" s="160">
        <f>SUM(I90:I92)</f>
        <v>3744</v>
      </c>
      <c r="J89" s="160">
        <f>SUM(J90:J92)</f>
        <v>5215</v>
      </c>
      <c r="K89" s="157"/>
      <c r="L89" s="157"/>
      <c r="M89" s="157"/>
      <c r="N89" s="160"/>
      <c r="O89" s="160"/>
      <c r="P89" s="160"/>
      <c r="Q89" s="160"/>
      <c r="R89" s="160"/>
      <c r="S89" s="160"/>
      <c r="T89" s="157"/>
      <c r="U89" s="157"/>
      <c r="V89" s="620"/>
      <c r="W89" s="165"/>
      <c r="X89" s="165"/>
      <c r="Y89" s="165"/>
      <c r="Z89" s="165"/>
      <c r="AA89" s="165"/>
      <c r="AB89" s="160"/>
      <c r="AC89" s="157"/>
      <c r="AD89" s="157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57"/>
    </row>
    <row r="90" spans="1:48" s="36" customFormat="1" ht="25.5" hidden="1" customHeight="1">
      <c r="A90" s="393"/>
      <c r="B90" s="164"/>
      <c r="C90" s="157" t="s">
        <v>3236</v>
      </c>
      <c r="D90" s="165" t="s">
        <v>3248</v>
      </c>
      <c r="E90" s="157" t="s">
        <v>3249</v>
      </c>
      <c r="F90" s="157" t="s">
        <v>3236</v>
      </c>
      <c r="G90" s="157" t="s">
        <v>15312</v>
      </c>
      <c r="H90" s="160">
        <v>13976</v>
      </c>
      <c r="I90" s="160">
        <v>2660</v>
      </c>
      <c r="J90" s="160">
        <v>4133</v>
      </c>
      <c r="K90" s="157" t="s">
        <v>466</v>
      </c>
      <c r="L90" s="157" t="s">
        <v>3250</v>
      </c>
      <c r="M90" s="157" t="s">
        <v>3251</v>
      </c>
      <c r="N90" s="160">
        <v>26</v>
      </c>
      <c r="O90" s="160">
        <v>46</v>
      </c>
      <c r="P90" s="160">
        <v>1255</v>
      </c>
      <c r="Q90" s="160">
        <v>17</v>
      </c>
      <c r="R90" s="160">
        <v>1155</v>
      </c>
      <c r="S90" s="160">
        <v>3000</v>
      </c>
      <c r="T90" s="157" t="s">
        <v>465</v>
      </c>
      <c r="U90" s="157">
        <v>1993</v>
      </c>
      <c r="V90" s="620">
        <v>4278</v>
      </c>
      <c r="W90" s="165"/>
      <c r="X90" s="165">
        <v>343</v>
      </c>
      <c r="Y90" s="165"/>
      <c r="Z90" s="165"/>
      <c r="AA90" s="165"/>
      <c r="AB90" s="160">
        <v>4621</v>
      </c>
      <c r="AC90" s="157"/>
      <c r="AD90" s="157"/>
      <c r="AE90" s="165">
        <v>1</v>
      </c>
      <c r="AF90" s="165"/>
      <c r="AG90" s="165"/>
      <c r="AH90" s="165"/>
      <c r="AI90" s="165"/>
      <c r="AJ90" s="165"/>
      <c r="AK90" s="165"/>
      <c r="AL90" s="165"/>
      <c r="AM90" s="165"/>
      <c r="AN90" s="165"/>
      <c r="AO90" s="165"/>
      <c r="AP90" s="165"/>
      <c r="AQ90" s="165"/>
      <c r="AR90" s="165"/>
      <c r="AS90" s="165"/>
      <c r="AT90" s="165"/>
      <c r="AU90" s="165"/>
      <c r="AV90" s="157"/>
    </row>
    <row r="91" spans="1:48" s="36" customFormat="1" ht="25.5" hidden="1" customHeight="1">
      <c r="A91" s="393"/>
      <c r="B91" s="164"/>
      <c r="C91" s="157" t="s">
        <v>3236</v>
      </c>
      <c r="D91" s="165"/>
      <c r="E91" s="157" t="s">
        <v>15321</v>
      </c>
      <c r="F91" s="157" t="s">
        <v>3236</v>
      </c>
      <c r="G91" s="157" t="s">
        <v>15312</v>
      </c>
      <c r="H91" s="160">
        <v>2188</v>
      </c>
      <c r="I91" s="160">
        <v>608</v>
      </c>
      <c r="J91" s="160">
        <v>608</v>
      </c>
      <c r="K91" s="157" t="s">
        <v>1118</v>
      </c>
      <c r="L91" s="157" t="s">
        <v>454</v>
      </c>
      <c r="M91" s="157" t="s">
        <v>3251</v>
      </c>
      <c r="N91" s="160">
        <v>17</v>
      </c>
      <c r="O91" s="160">
        <v>30</v>
      </c>
      <c r="P91" s="160">
        <v>510</v>
      </c>
      <c r="Q91" s="160">
        <v>12</v>
      </c>
      <c r="R91" s="613" t="s">
        <v>384</v>
      </c>
      <c r="S91" s="613" t="s">
        <v>384</v>
      </c>
      <c r="T91" s="613" t="s">
        <v>384</v>
      </c>
      <c r="U91" s="157">
        <v>2012</v>
      </c>
      <c r="V91" s="620"/>
      <c r="W91" s="165"/>
      <c r="X91" s="165"/>
      <c r="Y91" s="165"/>
      <c r="Z91" s="165"/>
      <c r="AA91" s="165"/>
      <c r="AB91" s="160">
        <v>500</v>
      </c>
      <c r="AC91" s="157"/>
      <c r="AD91" s="157"/>
      <c r="AE91" s="165"/>
      <c r="AF91" s="165"/>
      <c r="AG91" s="165"/>
      <c r="AH91" s="165"/>
      <c r="AI91" s="165"/>
      <c r="AJ91" s="165"/>
      <c r="AK91" s="165"/>
      <c r="AL91" s="165"/>
      <c r="AM91" s="165"/>
      <c r="AN91" s="165"/>
      <c r="AO91" s="165"/>
      <c r="AP91" s="165"/>
      <c r="AQ91" s="165"/>
      <c r="AR91" s="165"/>
      <c r="AS91" s="165"/>
      <c r="AT91" s="165"/>
      <c r="AU91" s="165"/>
      <c r="AV91" s="157"/>
    </row>
    <row r="92" spans="1:48" s="36" customFormat="1" ht="25.5" hidden="1" customHeight="1">
      <c r="A92" s="393"/>
      <c r="B92" s="488"/>
      <c r="C92" s="157" t="s">
        <v>3236</v>
      </c>
      <c r="D92" s="165"/>
      <c r="E92" s="157" t="s">
        <v>3252</v>
      </c>
      <c r="F92" s="157" t="s">
        <v>3236</v>
      </c>
      <c r="G92" s="157" t="s">
        <v>15312</v>
      </c>
      <c r="H92" s="160">
        <v>2422</v>
      </c>
      <c r="I92" s="160">
        <v>476</v>
      </c>
      <c r="J92" s="160">
        <v>474</v>
      </c>
      <c r="K92" s="157" t="s">
        <v>1118</v>
      </c>
      <c r="L92" s="157" t="s">
        <v>3130</v>
      </c>
      <c r="M92" s="157" t="s">
        <v>3251</v>
      </c>
      <c r="N92" s="160">
        <v>5</v>
      </c>
      <c r="O92" s="160">
        <v>10.4</v>
      </c>
      <c r="P92" s="160">
        <v>52</v>
      </c>
      <c r="Q92" s="160">
        <v>12</v>
      </c>
      <c r="R92" s="160" t="s">
        <v>384</v>
      </c>
      <c r="S92" s="160">
        <v>30</v>
      </c>
      <c r="T92" s="157" t="s">
        <v>384</v>
      </c>
      <c r="U92" s="157">
        <v>1996</v>
      </c>
      <c r="V92" s="620"/>
      <c r="W92" s="165"/>
      <c r="X92" s="165"/>
      <c r="Y92" s="165"/>
      <c r="Z92" s="165"/>
      <c r="AA92" s="165"/>
      <c r="AB92" s="160">
        <v>300</v>
      </c>
      <c r="AC92" s="157"/>
      <c r="AD92" s="157"/>
      <c r="AE92" s="165"/>
      <c r="AF92" s="165"/>
      <c r="AG92" s="165"/>
      <c r="AH92" s="165"/>
      <c r="AI92" s="165"/>
      <c r="AJ92" s="165"/>
      <c r="AK92" s="165"/>
      <c r="AL92" s="165"/>
      <c r="AM92" s="165"/>
      <c r="AN92" s="165"/>
      <c r="AO92" s="165"/>
      <c r="AP92" s="165"/>
      <c r="AQ92" s="165"/>
      <c r="AR92" s="165"/>
      <c r="AS92" s="165"/>
      <c r="AT92" s="165"/>
      <c r="AU92" s="165"/>
      <c r="AV92" s="157"/>
    </row>
    <row r="93" spans="1:48" s="36" customFormat="1" ht="25.5" hidden="1" customHeight="1">
      <c r="A93" s="393"/>
      <c r="B93" s="198" t="s">
        <v>2220</v>
      </c>
      <c r="C93" s="595" t="s">
        <v>2221</v>
      </c>
      <c r="D93" s="508"/>
      <c r="E93" s="331">
        <f>COUNTA(E94:E250)</f>
        <v>157</v>
      </c>
      <c r="F93" s="595"/>
      <c r="G93" s="595"/>
      <c r="H93" s="489">
        <f>SUM(H94:H250)</f>
        <v>4087501.21</v>
      </c>
      <c r="I93" s="489">
        <f>SUM(I94:I250)</f>
        <v>256445.24000000008</v>
      </c>
      <c r="J93" s="489">
        <f>SUM(J94:J250)</f>
        <v>370982.78000000009</v>
      </c>
      <c r="K93" s="595"/>
      <c r="L93" s="595"/>
      <c r="M93" s="595"/>
      <c r="N93" s="489"/>
      <c r="O93" s="489"/>
      <c r="P93" s="489"/>
      <c r="Q93" s="489"/>
      <c r="R93" s="489"/>
      <c r="S93" s="489"/>
      <c r="T93" s="595"/>
      <c r="U93" s="595"/>
      <c r="V93" s="638"/>
      <c r="W93" s="508"/>
      <c r="X93" s="508"/>
      <c r="Y93" s="508"/>
      <c r="Z93" s="508"/>
      <c r="AA93" s="508"/>
      <c r="AB93" s="489"/>
      <c r="AC93" s="595"/>
      <c r="AD93" s="595"/>
      <c r="AE93" s="508"/>
      <c r="AF93" s="508"/>
      <c r="AG93" s="508"/>
      <c r="AH93" s="508"/>
      <c r="AI93" s="508"/>
      <c r="AJ93" s="508"/>
      <c r="AK93" s="508"/>
      <c r="AL93" s="508"/>
      <c r="AM93" s="508"/>
      <c r="AN93" s="508"/>
      <c r="AO93" s="508"/>
      <c r="AP93" s="508"/>
      <c r="AQ93" s="508"/>
      <c r="AR93" s="508"/>
      <c r="AS93" s="508"/>
      <c r="AT93" s="508"/>
      <c r="AU93" s="508"/>
      <c r="AV93" s="595"/>
    </row>
    <row r="94" spans="1:48" s="36" customFormat="1" ht="25.5" hidden="1" customHeight="1">
      <c r="A94" s="393">
        <v>1</v>
      </c>
      <c r="B94" s="164"/>
      <c r="C94" s="157" t="s">
        <v>3308</v>
      </c>
      <c r="D94" s="165" t="s">
        <v>3525</v>
      </c>
      <c r="E94" s="157" t="s">
        <v>3944</v>
      </c>
      <c r="F94" s="157" t="s">
        <v>3308</v>
      </c>
      <c r="G94" s="157" t="s">
        <v>10197</v>
      </c>
      <c r="H94" s="160">
        <v>9381</v>
      </c>
      <c r="I94" s="160">
        <v>5945</v>
      </c>
      <c r="J94" s="160">
        <v>11243</v>
      </c>
      <c r="K94" s="157" t="s">
        <v>1153</v>
      </c>
      <c r="L94" s="157" t="s">
        <v>3945</v>
      </c>
      <c r="M94" s="157" t="s">
        <v>54</v>
      </c>
      <c r="N94" s="160">
        <v>31</v>
      </c>
      <c r="O94" s="160">
        <v>44</v>
      </c>
      <c r="P94" s="160">
        <v>1364</v>
      </c>
      <c r="Q94" s="160">
        <v>28</v>
      </c>
      <c r="R94" s="160">
        <v>5145</v>
      </c>
      <c r="S94" s="160">
        <v>9000</v>
      </c>
      <c r="T94" s="157" t="s">
        <v>3946</v>
      </c>
      <c r="U94" s="157">
        <v>1984</v>
      </c>
      <c r="V94" s="620">
        <v>1444</v>
      </c>
      <c r="W94" s="165">
        <v>1954</v>
      </c>
      <c r="X94" s="165">
        <v>646</v>
      </c>
      <c r="Y94" s="165"/>
      <c r="Z94" s="165">
        <v>820</v>
      </c>
      <c r="AA94" s="165"/>
      <c r="AB94" s="160">
        <v>4864</v>
      </c>
      <c r="AC94" s="157"/>
      <c r="AD94" s="157"/>
      <c r="AE94" s="165" t="s">
        <v>3947</v>
      </c>
      <c r="AF94" s="165">
        <v>97780</v>
      </c>
      <c r="AG94" s="165" t="s">
        <v>3948</v>
      </c>
      <c r="AH94" s="165"/>
      <c r="AI94" s="165"/>
      <c r="AJ94" s="165"/>
      <c r="AK94" s="165"/>
      <c r="AL94" s="165"/>
      <c r="AM94" s="165"/>
      <c r="AN94" s="165"/>
      <c r="AO94" s="165"/>
      <c r="AP94" s="165"/>
      <c r="AQ94" s="165"/>
      <c r="AR94" s="165"/>
      <c r="AS94" s="165"/>
      <c r="AT94" s="165"/>
      <c r="AU94" s="165"/>
      <c r="AV94" s="170"/>
    </row>
    <row r="95" spans="1:48" s="36" customFormat="1" ht="25.5" hidden="1" customHeight="1">
      <c r="A95" s="393">
        <v>2</v>
      </c>
      <c r="B95" s="164"/>
      <c r="C95" s="157" t="s">
        <v>3308</v>
      </c>
      <c r="D95" s="612" t="s">
        <v>3949</v>
      </c>
      <c r="E95" s="157" t="s">
        <v>3950</v>
      </c>
      <c r="F95" s="157" t="s">
        <v>3308</v>
      </c>
      <c r="G95" s="157" t="s">
        <v>10197</v>
      </c>
      <c r="H95" s="160">
        <v>355800</v>
      </c>
      <c r="I95" s="160">
        <v>2997</v>
      </c>
      <c r="J95" s="160">
        <v>4597</v>
      </c>
      <c r="K95" s="157" t="s">
        <v>1145</v>
      </c>
      <c r="L95" s="157" t="s">
        <v>454</v>
      </c>
      <c r="M95" s="157" t="s">
        <v>54</v>
      </c>
      <c r="N95" s="160">
        <v>30</v>
      </c>
      <c r="O95" s="160">
        <v>33</v>
      </c>
      <c r="P95" s="160">
        <v>990</v>
      </c>
      <c r="Q95" s="160">
        <v>18</v>
      </c>
      <c r="R95" s="160">
        <v>982</v>
      </c>
      <c r="S95" s="160">
        <v>1000</v>
      </c>
      <c r="T95" s="157" t="s">
        <v>465</v>
      </c>
      <c r="U95" s="157">
        <v>2004</v>
      </c>
      <c r="V95" s="620">
        <v>180</v>
      </c>
      <c r="W95" s="165"/>
      <c r="X95" s="165"/>
      <c r="Y95" s="165"/>
      <c r="Z95" s="165"/>
      <c r="AA95" s="165"/>
      <c r="AB95" s="160">
        <v>7920</v>
      </c>
      <c r="AC95" s="157"/>
      <c r="AD95" s="157"/>
      <c r="AE95" s="165"/>
      <c r="AF95" s="165"/>
      <c r="AG95" s="165"/>
      <c r="AH95" s="165"/>
      <c r="AI95" s="165"/>
      <c r="AJ95" s="165"/>
      <c r="AK95" s="165"/>
      <c r="AL95" s="165"/>
      <c r="AM95" s="165"/>
      <c r="AN95" s="165"/>
      <c r="AO95" s="165"/>
      <c r="AP95" s="165"/>
      <c r="AQ95" s="165"/>
      <c r="AR95" s="165"/>
      <c r="AS95" s="165"/>
      <c r="AT95" s="165"/>
      <c r="AU95" s="165"/>
      <c r="AV95" s="157"/>
    </row>
    <row r="96" spans="1:48" s="1318" customFormat="1" ht="25.5" hidden="1" customHeight="1">
      <c r="A96" s="393">
        <v>3</v>
      </c>
      <c r="B96" s="164"/>
      <c r="C96" s="1407" t="s">
        <v>3308</v>
      </c>
      <c r="D96" s="612" t="s">
        <v>14126</v>
      </c>
      <c r="E96" s="1407" t="s">
        <v>3951</v>
      </c>
      <c r="F96" s="1407" t="s">
        <v>3308</v>
      </c>
      <c r="G96" s="1407" t="s">
        <v>10197</v>
      </c>
      <c r="H96" s="1408">
        <v>64951</v>
      </c>
      <c r="I96" s="1408">
        <v>5034</v>
      </c>
      <c r="J96" s="1408">
        <v>18364</v>
      </c>
      <c r="K96" s="1407" t="s">
        <v>1153</v>
      </c>
      <c r="L96" s="1407" t="s">
        <v>3945</v>
      </c>
      <c r="M96" s="1407" t="s">
        <v>54</v>
      </c>
      <c r="N96" s="1408">
        <v>36</v>
      </c>
      <c r="O96" s="1408">
        <v>61</v>
      </c>
      <c r="P96" s="1408">
        <v>2196</v>
      </c>
      <c r="Q96" s="1408">
        <v>29</v>
      </c>
      <c r="R96" s="1408">
        <v>4407</v>
      </c>
      <c r="S96" s="1408">
        <v>5000</v>
      </c>
      <c r="T96" s="1407" t="s">
        <v>3952</v>
      </c>
      <c r="U96" s="1407">
        <v>2016</v>
      </c>
      <c r="V96" s="620">
        <v>1444</v>
      </c>
      <c r="W96" s="709">
        <v>1954</v>
      </c>
      <c r="X96" s="709">
        <v>646</v>
      </c>
      <c r="Y96" s="709"/>
      <c r="Z96" s="709">
        <v>820</v>
      </c>
      <c r="AA96" s="709"/>
      <c r="AB96" s="1408">
        <v>43956</v>
      </c>
      <c r="AC96" s="1407"/>
      <c r="AD96" s="1407"/>
      <c r="AE96" s="709"/>
      <c r="AF96" s="709"/>
      <c r="AG96" s="709"/>
      <c r="AH96" s="709"/>
      <c r="AI96" s="709"/>
      <c r="AJ96" s="709"/>
      <c r="AK96" s="709"/>
      <c r="AL96" s="709"/>
      <c r="AM96" s="709"/>
      <c r="AN96" s="709"/>
      <c r="AO96" s="709"/>
      <c r="AP96" s="709"/>
      <c r="AQ96" s="709"/>
      <c r="AR96" s="709"/>
      <c r="AS96" s="709"/>
      <c r="AT96" s="709"/>
      <c r="AU96" s="709"/>
      <c r="AV96" s="1407"/>
    </row>
    <row r="97" spans="1:48" s="1318" customFormat="1" ht="25.5" hidden="1" customHeight="1">
      <c r="A97" s="393">
        <v>4</v>
      </c>
      <c r="B97" s="164"/>
      <c r="C97" s="1407" t="s">
        <v>3329</v>
      </c>
      <c r="D97" s="612" t="s">
        <v>3961</v>
      </c>
      <c r="E97" s="1407" t="s">
        <v>3962</v>
      </c>
      <c r="F97" s="1407" t="s">
        <v>3329</v>
      </c>
      <c r="G97" s="1407" t="s">
        <v>3332</v>
      </c>
      <c r="H97" s="1408">
        <v>2342</v>
      </c>
      <c r="I97" s="1408">
        <v>777</v>
      </c>
      <c r="J97" s="1408">
        <v>777</v>
      </c>
      <c r="K97" s="1407" t="s">
        <v>1153</v>
      </c>
      <c r="L97" s="1407" t="s">
        <v>1135</v>
      </c>
      <c r="M97" s="1407" t="s">
        <v>54</v>
      </c>
      <c r="N97" s="1408">
        <v>21</v>
      </c>
      <c r="O97" s="1408">
        <v>37</v>
      </c>
      <c r="P97" s="1408">
        <v>777</v>
      </c>
      <c r="Q97" s="1408">
        <v>12</v>
      </c>
      <c r="R97" s="1408">
        <v>330</v>
      </c>
      <c r="S97" s="1408">
        <v>330</v>
      </c>
      <c r="T97" s="1407" t="s">
        <v>173</v>
      </c>
      <c r="U97" s="1407">
        <v>1989</v>
      </c>
      <c r="V97" s="620"/>
      <c r="W97" s="709"/>
      <c r="X97" s="709"/>
      <c r="Y97" s="709"/>
      <c r="Z97" s="709"/>
      <c r="AA97" s="709"/>
      <c r="AB97" s="1408">
        <v>800</v>
      </c>
      <c r="AC97" s="1407"/>
      <c r="AD97" s="1407"/>
      <c r="AE97" s="709"/>
      <c r="AF97" s="709"/>
      <c r="AG97" s="709"/>
      <c r="AH97" s="709"/>
      <c r="AI97" s="709"/>
      <c r="AJ97" s="709"/>
      <c r="AK97" s="709"/>
      <c r="AL97" s="709"/>
      <c r="AM97" s="709"/>
      <c r="AN97" s="709"/>
      <c r="AO97" s="709"/>
      <c r="AP97" s="709"/>
      <c r="AQ97" s="709"/>
      <c r="AR97" s="709"/>
      <c r="AS97" s="709"/>
      <c r="AT97" s="709"/>
      <c r="AU97" s="709"/>
      <c r="AV97" s="1407"/>
    </row>
    <row r="98" spans="1:48" s="1318" customFormat="1" ht="25.5" hidden="1" customHeight="1">
      <c r="A98" s="393">
        <v>5</v>
      </c>
      <c r="B98" s="164"/>
      <c r="C98" s="1407" t="s">
        <v>3329</v>
      </c>
      <c r="D98" s="612" t="s">
        <v>3665</v>
      </c>
      <c r="E98" s="1407" t="s">
        <v>3963</v>
      </c>
      <c r="F98" s="1407" t="s">
        <v>3329</v>
      </c>
      <c r="G98" s="1407" t="s">
        <v>3964</v>
      </c>
      <c r="H98" s="1408">
        <v>47291</v>
      </c>
      <c r="I98" s="1408">
        <v>1333</v>
      </c>
      <c r="J98" s="1408">
        <v>1339</v>
      </c>
      <c r="K98" s="1407" t="s">
        <v>3965</v>
      </c>
      <c r="L98" s="1407" t="s">
        <v>454</v>
      </c>
      <c r="M98" s="1407" t="s">
        <v>54</v>
      </c>
      <c r="N98" s="1408">
        <v>19</v>
      </c>
      <c r="O98" s="1408">
        <v>65</v>
      </c>
      <c r="P98" s="1408">
        <v>1235</v>
      </c>
      <c r="Q98" s="1408">
        <v>11</v>
      </c>
      <c r="R98" s="1408"/>
      <c r="S98" s="1408"/>
      <c r="T98" s="1407"/>
      <c r="U98" s="1407">
        <v>2007</v>
      </c>
      <c r="V98" s="620"/>
      <c r="W98" s="709"/>
      <c r="X98" s="709"/>
      <c r="Y98" s="709"/>
      <c r="Z98" s="709"/>
      <c r="AA98" s="709"/>
      <c r="AB98" s="1408">
        <v>700</v>
      </c>
      <c r="AC98" s="1407"/>
      <c r="AD98" s="1407"/>
      <c r="AE98" s="709"/>
      <c r="AF98" s="709"/>
      <c r="AG98" s="709"/>
      <c r="AH98" s="709"/>
      <c r="AI98" s="709"/>
      <c r="AJ98" s="709"/>
      <c r="AK98" s="709"/>
      <c r="AL98" s="709"/>
      <c r="AM98" s="709"/>
      <c r="AN98" s="709"/>
      <c r="AO98" s="709"/>
      <c r="AP98" s="709"/>
      <c r="AQ98" s="709"/>
      <c r="AR98" s="709"/>
      <c r="AS98" s="709"/>
      <c r="AT98" s="709"/>
      <c r="AU98" s="709"/>
      <c r="AV98" s="1407"/>
    </row>
    <row r="99" spans="1:48" s="1318" customFormat="1" ht="25.5" hidden="1" customHeight="1">
      <c r="A99" s="393">
        <v>6</v>
      </c>
      <c r="B99" s="164"/>
      <c r="C99" s="1407" t="s">
        <v>3329</v>
      </c>
      <c r="D99" s="612" t="s">
        <v>3966</v>
      </c>
      <c r="E99" s="1407" t="s">
        <v>3967</v>
      </c>
      <c r="F99" s="1407" t="s">
        <v>3329</v>
      </c>
      <c r="G99" s="1407" t="s">
        <v>3964</v>
      </c>
      <c r="H99" s="1408">
        <v>30164</v>
      </c>
      <c r="I99" s="1408">
        <v>424</v>
      </c>
      <c r="J99" s="1408">
        <v>424</v>
      </c>
      <c r="K99" s="1407" t="s">
        <v>3965</v>
      </c>
      <c r="L99" s="1407" t="s">
        <v>454</v>
      </c>
      <c r="M99" s="1407" t="s">
        <v>54</v>
      </c>
      <c r="N99" s="1408">
        <v>17</v>
      </c>
      <c r="O99" s="1408">
        <v>25</v>
      </c>
      <c r="P99" s="1408">
        <v>424</v>
      </c>
      <c r="Q99" s="1408">
        <v>10</v>
      </c>
      <c r="R99" s="1408"/>
      <c r="S99" s="1408"/>
      <c r="T99" s="1407"/>
      <c r="U99" s="1407">
        <v>2001</v>
      </c>
      <c r="V99" s="620"/>
      <c r="W99" s="709"/>
      <c r="X99" s="709"/>
      <c r="Y99" s="709"/>
      <c r="Z99" s="709"/>
      <c r="AA99" s="709"/>
      <c r="AB99" s="1408"/>
      <c r="AC99" s="1407"/>
      <c r="AD99" s="1407"/>
      <c r="AE99" s="709"/>
      <c r="AF99" s="709"/>
      <c r="AG99" s="709"/>
      <c r="AH99" s="709"/>
      <c r="AI99" s="709"/>
      <c r="AJ99" s="709"/>
      <c r="AK99" s="709"/>
      <c r="AL99" s="709"/>
      <c r="AM99" s="709"/>
      <c r="AN99" s="709"/>
      <c r="AO99" s="709"/>
      <c r="AP99" s="709"/>
      <c r="AQ99" s="709"/>
      <c r="AR99" s="709"/>
      <c r="AS99" s="709"/>
      <c r="AT99" s="709"/>
      <c r="AU99" s="709"/>
      <c r="AV99" s="1407"/>
    </row>
    <row r="100" spans="1:48" s="36" customFormat="1" ht="25.5" hidden="1" customHeight="1">
      <c r="A100" s="393">
        <v>7</v>
      </c>
      <c r="B100" s="164"/>
      <c r="C100" s="1130" t="s">
        <v>3329</v>
      </c>
      <c r="D100" s="612" t="s">
        <v>3968</v>
      </c>
      <c r="E100" s="1130" t="s">
        <v>3969</v>
      </c>
      <c r="F100" s="1130" t="s">
        <v>3329</v>
      </c>
      <c r="G100" s="1130" t="s">
        <v>3964</v>
      </c>
      <c r="H100" s="1131">
        <v>33344</v>
      </c>
      <c r="I100" s="1131">
        <v>463</v>
      </c>
      <c r="J100" s="1131">
        <v>463</v>
      </c>
      <c r="K100" s="1130" t="s">
        <v>3965</v>
      </c>
      <c r="L100" s="1130" t="s">
        <v>454</v>
      </c>
      <c r="M100" s="1130" t="s">
        <v>3970</v>
      </c>
      <c r="N100" s="1131">
        <v>19</v>
      </c>
      <c r="O100" s="1131">
        <v>24</v>
      </c>
      <c r="P100" s="1131">
        <v>463</v>
      </c>
      <c r="Q100" s="1131">
        <v>11</v>
      </c>
      <c r="R100" s="1131"/>
      <c r="S100" s="1131"/>
      <c r="T100" s="1130"/>
      <c r="U100" s="1130">
        <v>2004</v>
      </c>
      <c r="V100" s="620"/>
      <c r="W100" s="709"/>
      <c r="X100" s="709"/>
      <c r="Y100" s="709"/>
      <c r="Z100" s="709"/>
      <c r="AA100" s="709"/>
      <c r="AB100" s="1131">
        <v>500</v>
      </c>
      <c r="AC100" s="1130"/>
      <c r="AD100" s="1130"/>
      <c r="AE100" s="709"/>
      <c r="AF100" s="709"/>
      <c r="AG100" s="709"/>
      <c r="AH100" s="709"/>
      <c r="AI100" s="709"/>
      <c r="AJ100" s="709"/>
      <c r="AK100" s="709"/>
      <c r="AL100" s="709"/>
      <c r="AM100" s="709"/>
      <c r="AN100" s="709"/>
      <c r="AO100" s="709"/>
      <c r="AP100" s="709"/>
      <c r="AQ100" s="709"/>
      <c r="AR100" s="709"/>
      <c r="AS100" s="709"/>
      <c r="AT100" s="709"/>
      <c r="AU100" s="709"/>
      <c r="AV100" s="1130"/>
    </row>
    <row r="101" spans="1:48" s="36" customFormat="1" ht="25.5" hidden="1" customHeight="1">
      <c r="A101" s="393">
        <v>8</v>
      </c>
      <c r="B101" s="164"/>
      <c r="C101" s="1130" t="s">
        <v>3329</v>
      </c>
      <c r="D101" s="612" t="s">
        <v>3971</v>
      </c>
      <c r="E101" s="1130" t="s">
        <v>3972</v>
      </c>
      <c r="F101" s="1130" t="s">
        <v>3329</v>
      </c>
      <c r="G101" s="1130" t="s">
        <v>3964</v>
      </c>
      <c r="H101" s="1131">
        <v>157982</v>
      </c>
      <c r="I101" s="1131">
        <v>1240</v>
      </c>
      <c r="J101" s="1131">
        <v>1240</v>
      </c>
      <c r="K101" s="1130" t="s">
        <v>1118</v>
      </c>
      <c r="L101" s="1130" t="s">
        <v>454</v>
      </c>
      <c r="M101" s="1130" t="s">
        <v>54</v>
      </c>
      <c r="N101" s="1131">
        <v>27.3</v>
      </c>
      <c r="O101" s="1131">
        <v>44.8</v>
      </c>
      <c r="P101" s="1131">
        <v>1215</v>
      </c>
      <c r="Q101" s="1131">
        <v>13</v>
      </c>
      <c r="R101" s="1131"/>
      <c r="S101" s="1131"/>
      <c r="T101" s="1130"/>
      <c r="U101" s="1130">
        <v>2006</v>
      </c>
      <c r="V101" s="620"/>
      <c r="W101" s="709"/>
      <c r="X101" s="709"/>
      <c r="Y101" s="709"/>
      <c r="Z101" s="709"/>
      <c r="AA101" s="709"/>
      <c r="AB101" s="1131">
        <v>950</v>
      </c>
      <c r="AC101" s="1130"/>
      <c r="AD101" s="1130"/>
      <c r="AE101" s="709"/>
      <c r="AF101" s="709"/>
      <c r="AG101" s="709"/>
      <c r="AH101" s="709"/>
      <c r="AI101" s="709"/>
      <c r="AJ101" s="709"/>
      <c r="AK101" s="709"/>
      <c r="AL101" s="709"/>
      <c r="AM101" s="709"/>
      <c r="AN101" s="709"/>
      <c r="AO101" s="709"/>
      <c r="AP101" s="709"/>
      <c r="AQ101" s="709"/>
      <c r="AR101" s="709"/>
      <c r="AS101" s="709"/>
      <c r="AT101" s="709"/>
      <c r="AU101" s="709"/>
      <c r="AV101" s="1130"/>
    </row>
    <row r="102" spans="1:48" s="36" customFormat="1" ht="25.5" hidden="1" customHeight="1">
      <c r="A102" s="393">
        <v>9</v>
      </c>
      <c r="B102" s="164"/>
      <c r="C102" s="1130" t="s">
        <v>3329</v>
      </c>
      <c r="D102" s="612" t="s">
        <v>3973</v>
      </c>
      <c r="E102" s="1130" t="s">
        <v>3974</v>
      </c>
      <c r="F102" s="1130" t="s">
        <v>3329</v>
      </c>
      <c r="G102" s="1130" t="s">
        <v>3964</v>
      </c>
      <c r="H102" s="1131">
        <v>53376</v>
      </c>
      <c r="I102" s="1131">
        <v>623</v>
      </c>
      <c r="J102" s="1131">
        <v>623</v>
      </c>
      <c r="K102" s="1130" t="s">
        <v>3965</v>
      </c>
      <c r="L102" s="1130" t="s">
        <v>454</v>
      </c>
      <c r="M102" s="1130" t="s">
        <v>54</v>
      </c>
      <c r="N102" s="1131">
        <v>19</v>
      </c>
      <c r="O102" s="1131">
        <v>27</v>
      </c>
      <c r="P102" s="1131">
        <v>513</v>
      </c>
      <c r="Q102" s="1131">
        <v>11</v>
      </c>
      <c r="R102" s="1131"/>
      <c r="S102" s="1131"/>
      <c r="T102" s="1130"/>
      <c r="U102" s="1130">
        <v>2005</v>
      </c>
      <c r="V102" s="620"/>
      <c r="W102" s="709"/>
      <c r="X102" s="709"/>
      <c r="Y102" s="709"/>
      <c r="Z102" s="709"/>
      <c r="AA102" s="709"/>
      <c r="AB102" s="1131">
        <v>350</v>
      </c>
      <c r="AC102" s="1130"/>
      <c r="AD102" s="1130"/>
      <c r="AE102" s="709"/>
      <c r="AF102" s="709"/>
      <c r="AG102" s="709"/>
      <c r="AH102" s="709"/>
      <c r="AI102" s="709"/>
      <c r="AJ102" s="709"/>
      <c r="AK102" s="709"/>
      <c r="AL102" s="709"/>
      <c r="AM102" s="709"/>
      <c r="AN102" s="709"/>
      <c r="AO102" s="709"/>
      <c r="AP102" s="709"/>
      <c r="AQ102" s="709"/>
      <c r="AR102" s="709"/>
      <c r="AS102" s="709"/>
      <c r="AT102" s="709"/>
      <c r="AU102" s="709"/>
      <c r="AV102" s="1130"/>
    </row>
    <row r="103" spans="1:48" s="36" customFormat="1" ht="25.5" hidden="1" customHeight="1">
      <c r="A103" s="393">
        <v>10</v>
      </c>
      <c r="B103" s="164"/>
      <c r="C103" s="1130" t="s">
        <v>3329</v>
      </c>
      <c r="D103" s="612" t="s">
        <v>3975</v>
      </c>
      <c r="E103" s="1130" t="s">
        <v>3976</v>
      </c>
      <c r="F103" s="1130" t="s">
        <v>3329</v>
      </c>
      <c r="G103" s="1130" t="s">
        <v>3332</v>
      </c>
      <c r="H103" s="1131">
        <v>745</v>
      </c>
      <c r="I103" s="1131">
        <v>745</v>
      </c>
      <c r="J103" s="1131">
        <v>745</v>
      </c>
      <c r="K103" s="1130" t="s">
        <v>1804</v>
      </c>
      <c r="L103" s="1130" t="s">
        <v>454</v>
      </c>
      <c r="M103" s="1130" t="s">
        <v>54</v>
      </c>
      <c r="N103" s="1131">
        <v>18</v>
      </c>
      <c r="O103" s="1131">
        <v>34</v>
      </c>
      <c r="P103" s="1131">
        <v>612</v>
      </c>
      <c r="Q103" s="1131">
        <v>11</v>
      </c>
      <c r="R103" s="1131"/>
      <c r="S103" s="1131"/>
      <c r="T103" s="1130"/>
      <c r="U103" s="1130">
        <v>2007</v>
      </c>
      <c r="V103" s="620"/>
      <c r="W103" s="709"/>
      <c r="X103" s="709"/>
      <c r="Y103" s="709"/>
      <c r="Z103" s="709"/>
      <c r="AA103" s="709"/>
      <c r="AB103" s="1131">
        <v>338</v>
      </c>
      <c r="AC103" s="1130"/>
      <c r="AD103" s="1130"/>
      <c r="AE103" s="709"/>
      <c r="AF103" s="709"/>
      <c r="AG103" s="709"/>
      <c r="AH103" s="709"/>
      <c r="AI103" s="709"/>
      <c r="AJ103" s="709"/>
      <c r="AK103" s="709"/>
      <c r="AL103" s="709"/>
      <c r="AM103" s="709"/>
      <c r="AN103" s="709"/>
      <c r="AO103" s="709"/>
      <c r="AP103" s="709"/>
      <c r="AQ103" s="709"/>
      <c r="AR103" s="709"/>
      <c r="AS103" s="709"/>
      <c r="AT103" s="709"/>
      <c r="AU103" s="709"/>
      <c r="AV103" s="1130"/>
    </row>
    <row r="104" spans="1:48" s="36" customFormat="1" ht="25.5" hidden="1" customHeight="1">
      <c r="A104" s="393">
        <v>11</v>
      </c>
      <c r="B104" s="164"/>
      <c r="C104" s="1130" t="s">
        <v>3329</v>
      </c>
      <c r="D104" s="612" t="s">
        <v>3977</v>
      </c>
      <c r="E104" s="1130" t="s">
        <v>3978</v>
      </c>
      <c r="F104" s="1130" t="s">
        <v>3329</v>
      </c>
      <c r="G104" s="1130" t="s">
        <v>3964</v>
      </c>
      <c r="H104" s="1131">
        <v>820</v>
      </c>
      <c r="I104" s="1131">
        <v>852</v>
      </c>
      <c r="J104" s="1131">
        <v>845</v>
      </c>
      <c r="K104" s="1130" t="s">
        <v>1118</v>
      </c>
      <c r="L104" s="1130" t="s">
        <v>454</v>
      </c>
      <c r="M104" s="1130" t="s">
        <v>54</v>
      </c>
      <c r="N104" s="1131">
        <v>23</v>
      </c>
      <c r="O104" s="1131">
        <v>33</v>
      </c>
      <c r="P104" s="1131">
        <v>759</v>
      </c>
      <c r="Q104" s="1131">
        <v>12</v>
      </c>
      <c r="R104" s="1131"/>
      <c r="S104" s="1131"/>
      <c r="T104" s="1130"/>
      <c r="U104" s="1130">
        <v>2006</v>
      </c>
      <c r="V104" s="620"/>
      <c r="W104" s="709"/>
      <c r="X104" s="709"/>
      <c r="Y104" s="709"/>
      <c r="Z104" s="709"/>
      <c r="AA104" s="709"/>
      <c r="AB104" s="1131"/>
      <c r="AC104" s="1130"/>
      <c r="AD104" s="1130"/>
      <c r="AE104" s="709"/>
      <c r="AF104" s="709"/>
      <c r="AG104" s="709"/>
      <c r="AH104" s="709"/>
      <c r="AI104" s="709"/>
      <c r="AJ104" s="709"/>
      <c r="AK104" s="709"/>
      <c r="AL104" s="709"/>
      <c r="AM104" s="709"/>
      <c r="AN104" s="709"/>
      <c r="AO104" s="709"/>
      <c r="AP104" s="709"/>
      <c r="AQ104" s="709"/>
      <c r="AR104" s="709"/>
      <c r="AS104" s="709"/>
      <c r="AT104" s="709"/>
      <c r="AU104" s="709"/>
      <c r="AV104" s="1130"/>
    </row>
    <row r="105" spans="1:48" s="36" customFormat="1" ht="25.5" hidden="1" customHeight="1">
      <c r="A105" s="393">
        <v>12</v>
      </c>
      <c r="B105" s="164"/>
      <c r="C105" s="1130" t="s">
        <v>3329</v>
      </c>
      <c r="D105" s="612" t="s">
        <v>3977</v>
      </c>
      <c r="E105" s="1130" t="s">
        <v>3979</v>
      </c>
      <c r="F105" s="1130" t="s">
        <v>3329</v>
      </c>
      <c r="G105" s="1130" t="s">
        <v>3964</v>
      </c>
      <c r="H105" s="1131">
        <v>640</v>
      </c>
      <c r="I105" s="1131">
        <v>622</v>
      </c>
      <c r="J105" s="1131">
        <v>621</v>
      </c>
      <c r="K105" s="1130" t="s">
        <v>1118</v>
      </c>
      <c r="L105" s="1130" t="s">
        <v>454</v>
      </c>
      <c r="M105" s="1130" t="s">
        <v>54</v>
      </c>
      <c r="N105" s="1131">
        <v>19</v>
      </c>
      <c r="O105" s="1131">
        <v>29</v>
      </c>
      <c r="P105" s="1131">
        <v>551</v>
      </c>
      <c r="Q105" s="1131">
        <v>12</v>
      </c>
      <c r="R105" s="1131"/>
      <c r="S105" s="1131"/>
      <c r="T105" s="1130"/>
      <c r="U105" s="1130">
        <v>2006</v>
      </c>
      <c r="V105" s="620"/>
      <c r="W105" s="709"/>
      <c r="X105" s="709"/>
      <c r="Y105" s="709"/>
      <c r="Z105" s="709"/>
      <c r="AA105" s="709"/>
      <c r="AB105" s="1131"/>
      <c r="AC105" s="1130"/>
      <c r="AD105" s="1130"/>
      <c r="AE105" s="709"/>
      <c r="AF105" s="709"/>
      <c r="AG105" s="709"/>
      <c r="AH105" s="709"/>
      <c r="AI105" s="709"/>
      <c r="AJ105" s="709"/>
      <c r="AK105" s="709"/>
      <c r="AL105" s="709"/>
      <c r="AM105" s="709"/>
      <c r="AN105" s="709"/>
      <c r="AO105" s="709"/>
      <c r="AP105" s="709"/>
      <c r="AQ105" s="709"/>
      <c r="AR105" s="709"/>
      <c r="AS105" s="709"/>
      <c r="AT105" s="709"/>
      <c r="AU105" s="709"/>
      <c r="AV105" s="1130"/>
    </row>
    <row r="106" spans="1:48" s="36" customFormat="1" ht="25.5" hidden="1" customHeight="1">
      <c r="A106" s="393">
        <v>13</v>
      </c>
      <c r="B106" s="164"/>
      <c r="C106" s="1130" t="s">
        <v>3329</v>
      </c>
      <c r="D106" s="612" t="s">
        <v>3980</v>
      </c>
      <c r="E106" s="1130" t="s">
        <v>3981</v>
      </c>
      <c r="F106" s="1130" t="s">
        <v>3329</v>
      </c>
      <c r="G106" s="1130" t="s">
        <v>3964</v>
      </c>
      <c r="H106" s="1131">
        <v>660</v>
      </c>
      <c r="I106" s="1131">
        <v>655</v>
      </c>
      <c r="J106" s="1131">
        <v>655</v>
      </c>
      <c r="K106" s="1130" t="s">
        <v>1118</v>
      </c>
      <c r="L106" s="1130" t="s">
        <v>454</v>
      </c>
      <c r="M106" s="1130" t="s">
        <v>54</v>
      </c>
      <c r="N106" s="1131">
        <v>18</v>
      </c>
      <c r="O106" s="1131">
        <v>33</v>
      </c>
      <c r="P106" s="1131">
        <v>594</v>
      </c>
      <c r="Q106" s="1131">
        <v>9</v>
      </c>
      <c r="R106" s="1131"/>
      <c r="S106" s="1131"/>
      <c r="T106" s="1130"/>
      <c r="U106" s="1130">
        <v>2008</v>
      </c>
      <c r="V106" s="620"/>
      <c r="W106" s="709"/>
      <c r="X106" s="709"/>
      <c r="Y106" s="709"/>
      <c r="Z106" s="709"/>
      <c r="AA106" s="709"/>
      <c r="AB106" s="1131"/>
      <c r="AC106" s="1130"/>
      <c r="AD106" s="1130"/>
      <c r="AE106" s="709"/>
      <c r="AF106" s="709"/>
      <c r="AG106" s="709"/>
      <c r="AH106" s="709"/>
      <c r="AI106" s="709"/>
      <c r="AJ106" s="709"/>
      <c r="AK106" s="709"/>
      <c r="AL106" s="709"/>
      <c r="AM106" s="709"/>
      <c r="AN106" s="709"/>
      <c r="AO106" s="709"/>
      <c r="AP106" s="709"/>
      <c r="AQ106" s="709"/>
      <c r="AR106" s="709"/>
      <c r="AS106" s="709"/>
      <c r="AT106" s="709"/>
      <c r="AU106" s="709"/>
      <c r="AV106" s="1130"/>
    </row>
    <row r="107" spans="1:48" s="36" customFormat="1" ht="25.5" hidden="1" customHeight="1">
      <c r="A107" s="393">
        <v>14</v>
      </c>
      <c r="B107" s="164"/>
      <c r="C107" s="1130" t="s">
        <v>3329</v>
      </c>
      <c r="D107" s="612" t="s">
        <v>3982</v>
      </c>
      <c r="E107" s="1130" t="s">
        <v>3983</v>
      </c>
      <c r="F107" s="1130" t="s">
        <v>3329</v>
      </c>
      <c r="G107" s="1130" t="s">
        <v>3964</v>
      </c>
      <c r="H107" s="1131">
        <v>820</v>
      </c>
      <c r="I107" s="1131">
        <v>920</v>
      </c>
      <c r="J107" s="1131">
        <v>904</v>
      </c>
      <c r="K107" s="1130" t="s">
        <v>1118</v>
      </c>
      <c r="L107" s="1130" t="s">
        <v>454</v>
      </c>
      <c r="M107" s="1130" t="s">
        <v>54</v>
      </c>
      <c r="N107" s="1131">
        <v>24</v>
      </c>
      <c r="O107" s="1131">
        <v>33</v>
      </c>
      <c r="P107" s="1131">
        <v>792</v>
      </c>
      <c r="Q107" s="1131">
        <v>16</v>
      </c>
      <c r="R107" s="1131"/>
      <c r="S107" s="1131"/>
      <c r="T107" s="1130"/>
      <c r="U107" s="1130">
        <v>2008</v>
      </c>
      <c r="V107" s="620"/>
      <c r="W107" s="709"/>
      <c r="X107" s="709"/>
      <c r="Y107" s="709"/>
      <c r="Z107" s="709"/>
      <c r="AA107" s="709"/>
      <c r="AB107" s="1131">
        <v>900</v>
      </c>
      <c r="AC107" s="1130"/>
      <c r="AD107" s="1130"/>
      <c r="AE107" s="709"/>
      <c r="AF107" s="709"/>
      <c r="AG107" s="709"/>
      <c r="AH107" s="709"/>
      <c r="AI107" s="709"/>
      <c r="AJ107" s="709"/>
      <c r="AK107" s="709"/>
      <c r="AL107" s="709"/>
      <c r="AM107" s="709"/>
      <c r="AN107" s="709"/>
      <c r="AO107" s="709"/>
      <c r="AP107" s="709"/>
      <c r="AQ107" s="709"/>
      <c r="AR107" s="709"/>
      <c r="AS107" s="709"/>
      <c r="AT107" s="709"/>
      <c r="AU107" s="709"/>
      <c r="AV107" s="1130"/>
    </row>
    <row r="108" spans="1:48" s="36" customFormat="1" ht="25.5" hidden="1" customHeight="1">
      <c r="A108" s="393">
        <v>15</v>
      </c>
      <c r="B108" s="164"/>
      <c r="C108" s="1130" t="s">
        <v>3329</v>
      </c>
      <c r="D108" s="612" t="s">
        <v>3667</v>
      </c>
      <c r="E108" s="1130" t="s">
        <v>3984</v>
      </c>
      <c r="F108" s="1130" t="s">
        <v>3329</v>
      </c>
      <c r="G108" s="1130" t="s">
        <v>3964</v>
      </c>
      <c r="H108" s="1131">
        <v>82113.7</v>
      </c>
      <c r="I108" s="1131">
        <v>1065.9000000000001</v>
      </c>
      <c r="J108" s="1131">
        <v>1387.5</v>
      </c>
      <c r="K108" s="1130" t="s">
        <v>1118</v>
      </c>
      <c r="L108" s="1130" t="s">
        <v>454</v>
      </c>
      <c r="M108" s="1130" t="s">
        <v>54</v>
      </c>
      <c r="N108" s="1131">
        <v>20</v>
      </c>
      <c r="O108" s="1131">
        <v>44</v>
      </c>
      <c r="P108" s="1131">
        <v>880</v>
      </c>
      <c r="Q108" s="1131">
        <v>12.8</v>
      </c>
      <c r="R108" s="1131"/>
      <c r="S108" s="1131"/>
      <c r="T108" s="1130"/>
      <c r="U108" s="1130">
        <v>2011</v>
      </c>
      <c r="V108" s="620"/>
      <c r="W108" s="709"/>
      <c r="X108" s="709"/>
      <c r="Y108" s="709"/>
      <c r="Z108" s="709"/>
      <c r="AA108" s="709"/>
      <c r="AB108" s="1131">
        <v>1650</v>
      </c>
      <c r="AC108" s="1130"/>
      <c r="AD108" s="1130"/>
      <c r="AE108" s="709"/>
      <c r="AF108" s="709"/>
      <c r="AG108" s="709"/>
      <c r="AH108" s="709"/>
      <c r="AI108" s="709"/>
      <c r="AJ108" s="709"/>
      <c r="AK108" s="709"/>
      <c r="AL108" s="709"/>
      <c r="AM108" s="709"/>
      <c r="AN108" s="709"/>
      <c r="AO108" s="709"/>
      <c r="AP108" s="709"/>
      <c r="AQ108" s="709"/>
      <c r="AR108" s="709"/>
      <c r="AS108" s="709"/>
      <c r="AT108" s="709"/>
      <c r="AU108" s="709"/>
      <c r="AV108" s="1130"/>
    </row>
    <row r="109" spans="1:48" s="36" customFormat="1" ht="25.5" hidden="1" customHeight="1">
      <c r="A109" s="393">
        <v>16</v>
      </c>
      <c r="B109" s="164"/>
      <c r="C109" s="1130" t="s">
        <v>3329</v>
      </c>
      <c r="D109" s="612" t="s">
        <v>3985</v>
      </c>
      <c r="E109" s="1130" t="s">
        <v>3986</v>
      </c>
      <c r="F109" s="1130" t="s">
        <v>3329</v>
      </c>
      <c r="G109" s="1130" t="s">
        <v>3964</v>
      </c>
      <c r="H109" s="1131">
        <v>881</v>
      </c>
      <c r="I109" s="1131">
        <v>881</v>
      </c>
      <c r="J109" s="1131">
        <v>881</v>
      </c>
      <c r="K109" s="1130" t="s">
        <v>1118</v>
      </c>
      <c r="L109" s="1130" t="s">
        <v>454</v>
      </c>
      <c r="M109" s="1130" t="s">
        <v>54</v>
      </c>
      <c r="N109" s="1131">
        <v>18</v>
      </c>
      <c r="O109" s="1131">
        <v>33</v>
      </c>
      <c r="P109" s="1131">
        <v>881</v>
      </c>
      <c r="Q109" s="1131">
        <v>9</v>
      </c>
      <c r="R109" s="1131"/>
      <c r="S109" s="1131"/>
      <c r="T109" s="1130"/>
      <c r="U109" s="1130">
        <v>2008</v>
      </c>
      <c r="V109" s="620"/>
      <c r="W109" s="709"/>
      <c r="X109" s="709"/>
      <c r="Y109" s="709"/>
      <c r="Z109" s="709"/>
      <c r="AA109" s="709"/>
      <c r="AB109" s="1131"/>
      <c r="AC109" s="1130"/>
      <c r="AD109" s="1130"/>
      <c r="AE109" s="709"/>
      <c r="AF109" s="709"/>
      <c r="AG109" s="709"/>
      <c r="AH109" s="709"/>
      <c r="AI109" s="709"/>
      <c r="AJ109" s="709"/>
      <c r="AK109" s="709"/>
      <c r="AL109" s="709"/>
      <c r="AM109" s="709"/>
      <c r="AN109" s="709"/>
      <c r="AO109" s="709"/>
      <c r="AP109" s="709"/>
      <c r="AQ109" s="709"/>
      <c r="AR109" s="709"/>
      <c r="AS109" s="709"/>
      <c r="AT109" s="709"/>
      <c r="AU109" s="709"/>
      <c r="AV109" s="1130"/>
    </row>
    <row r="110" spans="1:48" s="36" customFormat="1" ht="25.5" hidden="1" customHeight="1">
      <c r="A110" s="393">
        <v>17</v>
      </c>
      <c r="B110" s="164"/>
      <c r="C110" s="1130" t="s">
        <v>3329</v>
      </c>
      <c r="D110" s="612" t="s">
        <v>3987</v>
      </c>
      <c r="E110" s="1130" t="s">
        <v>3988</v>
      </c>
      <c r="F110" s="1130" t="s">
        <v>3329</v>
      </c>
      <c r="G110" s="1130" t="s">
        <v>3964</v>
      </c>
      <c r="H110" s="1131">
        <v>746</v>
      </c>
      <c r="I110" s="1131">
        <v>746</v>
      </c>
      <c r="J110" s="1131">
        <v>746</v>
      </c>
      <c r="K110" s="1130" t="s">
        <v>1118</v>
      </c>
      <c r="L110" s="1130" t="s">
        <v>454</v>
      </c>
      <c r="M110" s="1130" t="s">
        <v>54</v>
      </c>
      <c r="N110" s="1131">
        <v>24</v>
      </c>
      <c r="O110" s="1131">
        <v>33</v>
      </c>
      <c r="P110" s="1131">
        <v>746</v>
      </c>
      <c r="Q110" s="1131">
        <v>9</v>
      </c>
      <c r="R110" s="1131"/>
      <c r="S110" s="1131"/>
      <c r="T110" s="1130"/>
      <c r="U110" s="1130">
        <v>2012</v>
      </c>
      <c r="V110" s="620"/>
      <c r="W110" s="709"/>
      <c r="X110" s="709"/>
      <c r="Y110" s="709"/>
      <c r="Z110" s="709"/>
      <c r="AA110" s="709"/>
      <c r="AB110" s="1131"/>
      <c r="AC110" s="1130"/>
      <c r="AD110" s="1130"/>
      <c r="AE110" s="709"/>
      <c r="AF110" s="709"/>
      <c r="AG110" s="709"/>
      <c r="AH110" s="709"/>
      <c r="AI110" s="709"/>
      <c r="AJ110" s="709"/>
      <c r="AK110" s="709"/>
      <c r="AL110" s="709"/>
      <c r="AM110" s="709"/>
      <c r="AN110" s="709"/>
      <c r="AO110" s="709"/>
      <c r="AP110" s="709"/>
      <c r="AQ110" s="709"/>
      <c r="AR110" s="709"/>
      <c r="AS110" s="709"/>
      <c r="AT110" s="709"/>
      <c r="AU110" s="709"/>
      <c r="AV110" s="1130"/>
    </row>
    <row r="111" spans="1:48" s="36" customFormat="1" ht="25.5" hidden="1" customHeight="1">
      <c r="A111" s="393">
        <v>18</v>
      </c>
      <c r="B111" s="164"/>
      <c r="C111" s="1130" t="s">
        <v>3329</v>
      </c>
      <c r="D111" s="612" t="s">
        <v>3989</v>
      </c>
      <c r="E111" s="1130" t="s">
        <v>3990</v>
      </c>
      <c r="F111" s="1130" t="s">
        <v>3329</v>
      </c>
      <c r="G111" s="1130" t="s">
        <v>3964</v>
      </c>
      <c r="H111" s="1131">
        <v>842</v>
      </c>
      <c r="I111" s="1131">
        <v>842</v>
      </c>
      <c r="J111" s="1131">
        <v>808</v>
      </c>
      <c r="K111" s="1130" t="s">
        <v>1118</v>
      </c>
      <c r="L111" s="1130" t="s">
        <v>454</v>
      </c>
      <c r="M111" s="1130" t="s">
        <v>54</v>
      </c>
      <c r="N111" s="1131">
        <v>18</v>
      </c>
      <c r="O111" s="1131">
        <v>33</v>
      </c>
      <c r="P111" s="1131">
        <v>594</v>
      </c>
      <c r="Q111" s="1131">
        <v>12</v>
      </c>
      <c r="R111" s="1131"/>
      <c r="S111" s="1131"/>
      <c r="T111" s="1130"/>
      <c r="U111" s="1130">
        <v>2012</v>
      </c>
      <c r="V111" s="620"/>
      <c r="W111" s="709"/>
      <c r="X111" s="709"/>
      <c r="Y111" s="709"/>
      <c r="Z111" s="709"/>
      <c r="AA111" s="709"/>
      <c r="AB111" s="1131"/>
      <c r="AC111" s="1130"/>
      <c r="AD111" s="1130"/>
      <c r="AE111" s="709"/>
      <c r="AF111" s="709"/>
      <c r="AG111" s="709"/>
      <c r="AH111" s="709"/>
      <c r="AI111" s="709"/>
      <c r="AJ111" s="709"/>
      <c r="AK111" s="709"/>
      <c r="AL111" s="709"/>
      <c r="AM111" s="709"/>
      <c r="AN111" s="709"/>
      <c r="AO111" s="709"/>
      <c r="AP111" s="709"/>
      <c r="AQ111" s="709"/>
      <c r="AR111" s="709"/>
      <c r="AS111" s="709"/>
      <c r="AT111" s="709"/>
      <c r="AU111" s="709"/>
      <c r="AV111" s="1130"/>
    </row>
    <row r="112" spans="1:48" s="36" customFormat="1" ht="25.5" hidden="1" customHeight="1">
      <c r="A112" s="393">
        <v>19</v>
      </c>
      <c r="B112" s="164"/>
      <c r="C112" s="1130" t="s">
        <v>3329</v>
      </c>
      <c r="D112" s="612" t="s">
        <v>3991</v>
      </c>
      <c r="E112" s="1130" t="s">
        <v>3992</v>
      </c>
      <c r="F112" s="1130" t="s">
        <v>3329</v>
      </c>
      <c r="G112" s="1130" t="s">
        <v>3964</v>
      </c>
      <c r="H112" s="1131">
        <v>1022</v>
      </c>
      <c r="I112" s="1131">
        <v>1022</v>
      </c>
      <c r="J112" s="1131">
        <v>970</v>
      </c>
      <c r="K112" s="1130" t="s">
        <v>1118</v>
      </c>
      <c r="L112" s="1130" t="s">
        <v>454</v>
      </c>
      <c r="M112" s="1130" t="s">
        <v>54</v>
      </c>
      <c r="N112" s="1131">
        <v>19</v>
      </c>
      <c r="O112" s="1131">
        <v>27</v>
      </c>
      <c r="P112" s="1131">
        <v>513</v>
      </c>
      <c r="Q112" s="1131">
        <v>12</v>
      </c>
      <c r="R112" s="1131"/>
      <c r="S112" s="1131"/>
      <c r="T112" s="1130"/>
      <c r="U112" s="1130">
        <v>2010</v>
      </c>
      <c r="V112" s="620"/>
      <c r="W112" s="709"/>
      <c r="X112" s="709"/>
      <c r="Y112" s="709"/>
      <c r="Z112" s="709"/>
      <c r="AA112" s="709"/>
      <c r="AB112" s="1131"/>
      <c r="AC112" s="1130"/>
      <c r="AD112" s="1130"/>
      <c r="AE112" s="709"/>
      <c r="AF112" s="709"/>
      <c r="AG112" s="709"/>
      <c r="AH112" s="709"/>
      <c r="AI112" s="709"/>
      <c r="AJ112" s="709"/>
      <c r="AK112" s="709"/>
      <c r="AL112" s="709"/>
      <c r="AM112" s="709"/>
      <c r="AN112" s="709"/>
      <c r="AO112" s="709"/>
      <c r="AP112" s="709"/>
      <c r="AQ112" s="709"/>
      <c r="AR112" s="709"/>
      <c r="AS112" s="709"/>
      <c r="AT112" s="709"/>
      <c r="AU112" s="709"/>
      <c r="AV112" s="1130"/>
    </row>
    <row r="113" spans="1:48" s="36" customFormat="1" ht="25.5" hidden="1" customHeight="1">
      <c r="A113" s="393">
        <v>20</v>
      </c>
      <c r="B113" s="164"/>
      <c r="C113" s="1130" t="s">
        <v>3329</v>
      </c>
      <c r="D113" s="612" t="s">
        <v>14127</v>
      </c>
      <c r="E113" s="1130" t="s">
        <v>3993</v>
      </c>
      <c r="F113" s="1130" t="s">
        <v>3329</v>
      </c>
      <c r="G113" s="1130" t="s">
        <v>3964</v>
      </c>
      <c r="H113" s="1131">
        <v>793</v>
      </c>
      <c r="I113" s="1131">
        <v>793</v>
      </c>
      <c r="J113" s="1131">
        <v>901</v>
      </c>
      <c r="K113" s="1130" t="s">
        <v>1118</v>
      </c>
      <c r="L113" s="1130" t="s">
        <v>454</v>
      </c>
      <c r="M113" s="1130" t="s">
        <v>54</v>
      </c>
      <c r="N113" s="1131">
        <v>20</v>
      </c>
      <c r="O113" s="1131">
        <v>33</v>
      </c>
      <c r="P113" s="1131">
        <v>660</v>
      </c>
      <c r="Q113" s="1131">
        <v>11</v>
      </c>
      <c r="R113" s="1131"/>
      <c r="S113" s="1131"/>
      <c r="T113" s="1130"/>
      <c r="U113" s="1130">
        <v>2015</v>
      </c>
      <c r="V113" s="620"/>
      <c r="W113" s="709"/>
      <c r="X113" s="709"/>
      <c r="Y113" s="709"/>
      <c r="Z113" s="709"/>
      <c r="AA113" s="709"/>
      <c r="AB113" s="1131">
        <v>735</v>
      </c>
      <c r="AC113" s="1130"/>
      <c r="AD113" s="1130"/>
      <c r="AE113" s="709"/>
      <c r="AF113" s="709"/>
      <c r="AG113" s="709"/>
      <c r="AH113" s="709"/>
      <c r="AI113" s="709"/>
      <c r="AJ113" s="709"/>
      <c r="AK113" s="709"/>
      <c r="AL113" s="709"/>
      <c r="AM113" s="709"/>
      <c r="AN113" s="709"/>
      <c r="AO113" s="709"/>
      <c r="AP113" s="709"/>
      <c r="AQ113" s="709"/>
      <c r="AR113" s="709"/>
      <c r="AS113" s="709"/>
      <c r="AT113" s="709"/>
      <c r="AU113" s="709"/>
      <c r="AV113" s="1130"/>
    </row>
    <row r="114" spans="1:48" s="36" customFormat="1" ht="50.25" hidden="1" customHeight="1">
      <c r="A114" s="393">
        <v>21</v>
      </c>
      <c r="B114" s="164"/>
      <c r="C114" s="157" t="s">
        <v>3329</v>
      </c>
      <c r="D114" s="612" t="s">
        <v>14128</v>
      </c>
      <c r="E114" s="157" t="s">
        <v>3994</v>
      </c>
      <c r="F114" s="157" t="s">
        <v>3329</v>
      </c>
      <c r="G114" s="157" t="s">
        <v>3964</v>
      </c>
      <c r="H114" s="160">
        <v>793</v>
      </c>
      <c r="I114" s="160">
        <v>793</v>
      </c>
      <c r="J114" s="160">
        <v>901</v>
      </c>
      <c r="K114" s="157" t="s">
        <v>1118</v>
      </c>
      <c r="L114" s="157" t="s">
        <v>454</v>
      </c>
      <c r="M114" s="157" t="s">
        <v>54</v>
      </c>
      <c r="N114" s="160">
        <v>20</v>
      </c>
      <c r="O114" s="160">
        <v>33</v>
      </c>
      <c r="P114" s="160">
        <v>660</v>
      </c>
      <c r="Q114" s="160">
        <v>11</v>
      </c>
      <c r="R114" s="160"/>
      <c r="S114" s="160"/>
      <c r="T114" s="157"/>
      <c r="U114" s="157">
        <v>2015</v>
      </c>
      <c r="V114" s="620"/>
      <c r="W114" s="165"/>
      <c r="X114" s="165"/>
      <c r="Y114" s="165"/>
      <c r="Z114" s="165"/>
      <c r="AA114" s="165"/>
      <c r="AB114" s="160">
        <v>735</v>
      </c>
      <c r="AC114" s="157"/>
      <c r="AD114" s="157"/>
      <c r="AE114" s="165"/>
      <c r="AF114" s="165"/>
      <c r="AG114" s="165"/>
      <c r="AH114" s="165"/>
      <c r="AI114" s="165"/>
      <c r="AJ114" s="165"/>
      <c r="AK114" s="165"/>
      <c r="AL114" s="165"/>
      <c r="AM114" s="165"/>
      <c r="AN114" s="165"/>
      <c r="AO114" s="165"/>
      <c r="AP114" s="165"/>
      <c r="AQ114" s="165"/>
      <c r="AR114" s="165"/>
      <c r="AS114" s="165"/>
      <c r="AT114" s="165"/>
      <c r="AU114" s="165"/>
      <c r="AV114" s="157"/>
    </row>
    <row r="115" spans="1:48" s="36" customFormat="1" ht="50.25" hidden="1" customHeight="1">
      <c r="A115" s="393">
        <v>22</v>
      </c>
      <c r="B115" s="164"/>
      <c r="C115" s="674" t="s">
        <v>3329</v>
      </c>
      <c r="D115" s="612" t="s">
        <v>3659</v>
      </c>
      <c r="E115" s="674" t="s">
        <v>3995</v>
      </c>
      <c r="F115" s="674" t="s">
        <v>3329</v>
      </c>
      <c r="G115" s="674"/>
      <c r="H115" s="672">
        <v>755</v>
      </c>
      <c r="I115" s="672">
        <v>755</v>
      </c>
      <c r="J115" s="672">
        <v>755</v>
      </c>
      <c r="K115" s="674" t="s">
        <v>1118</v>
      </c>
      <c r="L115" s="674" t="s">
        <v>454</v>
      </c>
      <c r="M115" s="674" t="s">
        <v>54</v>
      </c>
      <c r="N115" s="672">
        <v>19</v>
      </c>
      <c r="O115" s="672">
        <v>35</v>
      </c>
      <c r="P115" s="672">
        <v>665</v>
      </c>
      <c r="Q115" s="672">
        <v>9</v>
      </c>
      <c r="R115" s="672"/>
      <c r="S115" s="672"/>
      <c r="T115" s="674"/>
      <c r="U115" s="674">
        <v>2016</v>
      </c>
      <c r="V115" s="620"/>
      <c r="W115" s="673"/>
      <c r="X115" s="673"/>
      <c r="Y115" s="673"/>
      <c r="Z115" s="673"/>
      <c r="AA115" s="673"/>
      <c r="AB115" s="672"/>
      <c r="AC115" s="674"/>
      <c r="AD115" s="674"/>
      <c r="AE115" s="673"/>
      <c r="AF115" s="673"/>
      <c r="AG115" s="673"/>
      <c r="AH115" s="673"/>
      <c r="AI115" s="673"/>
      <c r="AJ115" s="673"/>
      <c r="AK115" s="673"/>
      <c r="AL115" s="673"/>
      <c r="AM115" s="673"/>
      <c r="AN115" s="673"/>
      <c r="AO115" s="673"/>
      <c r="AP115" s="673"/>
      <c r="AQ115" s="673"/>
      <c r="AR115" s="673"/>
      <c r="AS115" s="673"/>
      <c r="AT115" s="673"/>
      <c r="AU115" s="673"/>
      <c r="AV115" s="674"/>
    </row>
    <row r="116" spans="1:48" s="36" customFormat="1" ht="50.25" hidden="1" customHeight="1">
      <c r="A116" s="393">
        <v>23</v>
      </c>
      <c r="B116" s="164"/>
      <c r="C116" s="674" t="s">
        <v>3329</v>
      </c>
      <c r="D116" s="612" t="s">
        <v>14129</v>
      </c>
      <c r="E116" s="674" t="s">
        <v>3996</v>
      </c>
      <c r="F116" s="674" t="s">
        <v>3329</v>
      </c>
      <c r="G116" s="674"/>
      <c r="H116" s="672">
        <v>305350</v>
      </c>
      <c r="I116" s="672">
        <v>1422</v>
      </c>
      <c r="J116" s="672">
        <v>1422</v>
      </c>
      <c r="K116" s="674" t="s">
        <v>1118</v>
      </c>
      <c r="L116" s="674" t="s">
        <v>3997</v>
      </c>
      <c r="M116" s="674" t="s">
        <v>282</v>
      </c>
      <c r="N116" s="672">
        <v>33</v>
      </c>
      <c r="O116" s="672">
        <v>42</v>
      </c>
      <c r="P116" s="672">
        <v>1386</v>
      </c>
      <c r="Q116" s="672">
        <v>8</v>
      </c>
      <c r="R116" s="672"/>
      <c r="S116" s="672"/>
      <c r="T116" s="674"/>
      <c r="U116" s="674">
        <v>2013</v>
      </c>
      <c r="V116" s="620"/>
      <c r="W116" s="673"/>
      <c r="X116" s="673"/>
      <c r="Y116" s="673"/>
      <c r="Z116" s="673"/>
      <c r="AA116" s="673"/>
      <c r="AB116" s="672">
        <v>1500</v>
      </c>
      <c r="AC116" s="674"/>
      <c r="AD116" s="674"/>
      <c r="AE116" s="673"/>
      <c r="AF116" s="673"/>
      <c r="AG116" s="673"/>
      <c r="AH116" s="673"/>
      <c r="AI116" s="673"/>
      <c r="AJ116" s="673"/>
      <c r="AK116" s="673"/>
      <c r="AL116" s="673"/>
      <c r="AM116" s="673"/>
      <c r="AN116" s="673"/>
      <c r="AO116" s="673"/>
      <c r="AP116" s="673"/>
      <c r="AQ116" s="673"/>
      <c r="AR116" s="673"/>
      <c r="AS116" s="673"/>
      <c r="AT116" s="673"/>
      <c r="AU116" s="673"/>
      <c r="AV116" s="674"/>
    </row>
    <row r="117" spans="1:48" s="36" customFormat="1" ht="50.25" hidden="1" customHeight="1">
      <c r="A117" s="393">
        <v>24</v>
      </c>
      <c r="B117" s="164"/>
      <c r="C117" s="674" t="s">
        <v>2005</v>
      </c>
      <c r="D117" s="612" t="s">
        <v>2028</v>
      </c>
      <c r="E117" s="674" t="s">
        <v>2029</v>
      </c>
      <c r="F117" s="674" t="s">
        <v>2005</v>
      </c>
      <c r="G117" s="674"/>
      <c r="H117" s="672">
        <v>17194.84</v>
      </c>
      <c r="I117" s="672">
        <v>4679.8599999999997</v>
      </c>
      <c r="J117" s="672">
        <v>9847.65</v>
      </c>
      <c r="K117" s="674" t="s">
        <v>1153</v>
      </c>
      <c r="L117" s="674" t="s">
        <v>2030</v>
      </c>
      <c r="M117" s="674" t="s">
        <v>54</v>
      </c>
      <c r="N117" s="672">
        <v>30</v>
      </c>
      <c r="O117" s="672">
        <v>51.9</v>
      </c>
      <c r="P117" s="672">
        <v>1500</v>
      </c>
      <c r="Q117" s="672">
        <v>20.149999999999999</v>
      </c>
      <c r="R117" s="672">
        <v>1887</v>
      </c>
      <c r="S117" s="672">
        <v>3000</v>
      </c>
      <c r="T117" s="674" t="s">
        <v>465</v>
      </c>
      <c r="U117" s="674">
        <v>2003</v>
      </c>
      <c r="V117" s="620">
        <v>13141</v>
      </c>
      <c r="W117" s="673">
        <v>1198</v>
      </c>
      <c r="X117" s="673">
        <v>470</v>
      </c>
      <c r="Y117" s="673">
        <v>0</v>
      </c>
      <c r="Z117" s="673">
        <v>0</v>
      </c>
      <c r="AA117" s="673">
        <v>0</v>
      </c>
      <c r="AB117" s="672">
        <v>14809</v>
      </c>
      <c r="AC117" s="674"/>
      <c r="AD117" s="674"/>
      <c r="AE117" s="673"/>
      <c r="AF117" s="673"/>
      <c r="AG117" s="673"/>
      <c r="AH117" s="673"/>
      <c r="AI117" s="673" t="s">
        <v>1810</v>
      </c>
      <c r="AJ117" s="673">
        <v>7</v>
      </c>
      <c r="AK117" s="673">
        <v>132</v>
      </c>
      <c r="AL117" s="673" t="s">
        <v>384</v>
      </c>
      <c r="AM117" s="673" t="s">
        <v>2031</v>
      </c>
      <c r="AN117" s="673" t="s">
        <v>2032</v>
      </c>
      <c r="AO117" s="673">
        <v>1</v>
      </c>
      <c r="AP117" s="673">
        <v>267</v>
      </c>
      <c r="AQ117" s="673" t="s">
        <v>384</v>
      </c>
      <c r="AR117" s="673" t="s">
        <v>2031</v>
      </c>
      <c r="AS117" s="673" t="s">
        <v>2033</v>
      </c>
      <c r="AT117" s="673">
        <v>2</v>
      </c>
      <c r="AU117" s="673">
        <v>165</v>
      </c>
      <c r="AV117" s="674"/>
    </row>
    <row r="118" spans="1:48" s="36" customFormat="1" ht="50.25" hidden="1" customHeight="1">
      <c r="A118" s="393">
        <v>25</v>
      </c>
      <c r="B118" s="164"/>
      <c r="C118" s="674" t="s">
        <v>2005</v>
      </c>
      <c r="D118" s="612" t="s">
        <v>2034</v>
      </c>
      <c r="E118" s="674" t="s">
        <v>2035</v>
      </c>
      <c r="F118" s="674" t="s">
        <v>2005</v>
      </c>
      <c r="G118" s="674" t="s">
        <v>2015</v>
      </c>
      <c r="H118" s="672">
        <v>1524</v>
      </c>
      <c r="I118" s="672">
        <v>740</v>
      </c>
      <c r="J118" s="672">
        <v>740</v>
      </c>
      <c r="K118" s="674" t="s">
        <v>1118</v>
      </c>
      <c r="L118" s="674" t="s">
        <v>454</v>
      </c>
      <c r="M118" s="674" t="s">
        <v>54</v>
      </c>
      <c r="N118" s="672"/>
      <c r="O118" s="672"/>
      <c r="P118" s="672"/>
      <c r="Q118" s="672"/>
      <c r="R118" s="672"/>
      <c r="S118" s="672"/>
      <c r="T118" s="674"/>
      <c r="U118" s="674">
        <v>2010</v>
      </c>
      <c r="V118" s="620"/>
      <c r="W118" s="673"/>
      <c r="X118" s="673"/>
      <c r="Y118" s="673"/>
      <c r="Z118" s="673"/>
      <c r="AA118" s="673">
        <v>500</v>
      </c>
      <c r="AB118" s="672">
        <v>500</v>
      </c>
      <c r="AC118" s="674"/>
      <c r="AD118" s="674"/>
      <c r="AE118" s="673"/>
      <c r="AF118" s="673"/>
      <c r="AG118" s="673"/>
      <c r="AH118" s="673"/>
      <c r="AI118" s="673"/>
      <c r="AJ118" s="673"/>
      <c r="AK118" s="673"/>
      <c r="AL118" s="673"/>
      <c r="AM118" s="673"/>
      <c r="AN118" s="673"/>
      <c r="AO118" s="673"/>
      <c r="AP118" s="673"/>
      <c r="AQ118" s="673"/>
      <c r="AR118" s="673"/>
      <c r="AS118" s="673"/>
      <c r="AT118" s="673"/>
      <c r="AU118" s="673" t="s">
        <v>2023</v>
      </c>
      <c r="AV118" s="674"/>
    </row>
    <row r="119" spans="1:48" s="36" customFormat="1" ht="50.25" hidden="1" customHeight="1">
      <c r="A119" s="393">
        <v>26</v>
      </c>
      <c r="B119" s="164"/>
      <c r="C119" s="674" t="s">
        <v>2005</v>
      </c>
      <c r="D119" s="612" t="s">
        <v>2036</v>
      </c>
      <c r="E119" s="674" t="s">
        <v>2037</v>
      </c>
      <c r="F119" s="674" t="s">
        <v>2005</v>
      </c>
      <c r="G119" s="674" t="s">
        <v>2015</v>
      </c>
      <c r="H119" s="672">
        <v>1200</v>
      </c>
      <c r="I119" s="672">
        <v>1018</v>
      </c>
      <c r="J119" s="672">
        <v>999</v>
      </c>
      <c r="K119" s="674" t="s">
        <v>1118</v>
      </c>
      <c r="L119" s="674" t="s">
        <v>454</v>
      </c>
      <c r="M119" s="674" t="s">
        <v>54</v>
      </c>
      <c r="N119" s="672"/>
      <c r="O119" s="672"/>
      <c r="P119" s="672"/>
      <c r="Q119" s="672"/>
      <c r="R119" s="672"/>
      <c r="S119" s="672"/>
      <c r="T119" s="674"/>
      <c r="U119" s="674">
        <v>2008</v>
      </c>
      <c r="V119" s="620"/>
      <c r="W119" s="673"/>
      <c r="X119" s="673"/>
      <c r="Y119" s="673"/>
      <c r="Z119" s="673"/>
      <c r="AA119" s="673">
        <v>1250</v>
      </c>
      <c r="AB119" s="672">
        <v>1250</v>
      </c>
      <c r="AC119" s="674"/>
      <c r="AD119" s="674"/>
      <c r="AE119" s="673"/>
      <c r="AF119" s="673"/>
      <c r="AG119" s="673"/>
      <c r="AH119" s="673"/>
      <c r="AI119" s="673"/>
      <c r="AJ119" s="673"/>
      <c r="AK119" s="673"/>
      <c r="AL119" s="673"/>
      <c r="AM119" s="673"/>
      <c r="AN119" s="673"/>
      <c r="AO119" s="673"/>
      <c r="AP119" s="673"/>
      <c r="AQ119" s="673"/>
      <c r="AR119" s="673"/>
      <c r="AS119" s="673"/>
      <c r="AT119" s="673"/>
      <c r="AU119" s="673" t="s">
        <v>2023</v>
      </c>
      <c r="AV119" s="674"/>
    </row>
    <row r="120" spans="1:48" s="36" customFormat="1" ht="50.25" hidden="1" customHeight="1">
      <c r="A120" s="393">
        <v>27</v>
      </c>
      <c r="B120" s="164"/>
      <c r="C120" s="674" t="s">
        <v>2005</v>
      </c>
      <c r="D120" s="612" t="s">
        <v>2038</v>
      </c>
      <c r="E120" s="674" t="s">
        <v>2039</v>
      </c>
      <c r="F120" s="674" t="s">
        <v>2005</v>
      </c>
      <c r="G120" s="674" t="s">
        <v>2015</v>
      </c>
      <c r="H120" s="672">
        <v>66815</v>
      </c>
      <c r="I120" s="672">
        <v>1252</v>
      </c>
      <c r="J120" s="672">
        <v>1252</v>
      </c>
      <c r="K120" s="674" t="s">
        <v>1118</v>
      </c>
      <c r="L120" s="674" t="s">
        <v>454</v>
      </c>
      <c r="M120" s="674" t="s">
        <v>54</v>
      </c>
      <c r="N120" s="672"/>
      <c r="O120" s="672"/>
      <c r="P120" s="672"/>
      <c r="Q120" s="672"/>
      <c r="R120" s="672"/>
      <c r="S120" s="672"/>
      <c r="T120" s="674"/>
      <c r="U120" s="674">
        <v>2007</v>
      </c>
      <c r="V120" s="620"/>
      <c r="W120" s="673"/>
      <c r="X120" s="673"/>
      <c r="Y120" s="673"/>
      <c r="Z120" s="673"/>
      <c r="AA120" s="673">
        <v>1230</v>
      </c>
      <c r="AB120" s="672">
        <v>1230</v>
      </c>
      <c r="AC120" s="674"/>
      <c r="AD120" s="674"/>
      <c r="AE120" s="673"/>
      <c r="AF120" s="673"/>
      <c r="AG120" s="673"/>
      <c r="AH120" s="673"/>
      <c r="AI120" s="673"/>
      <c r="AJ120" s="673"/>
      <c r="AK120" s="673"/>
      <c r="AL120" s="673"/>
      <c r="AM120" s="673"/>
      <c r="AN120" s="673"/>
      <c r="AO120" s="673"/>
      <c r="AP120" s="673"/>
      <c r="AQ120" s="673"/>
      <c r="AR120" s="673"/>
      <c r="AS120" s="673"/>
      <c r="AT120" s="673"/>
      <c r="AU120" s="673" t="s">
        <v>2023</v>
      </c>
      <c r="AV120" s="674"/>
    </row>
    <row r="121" spans="1:48" s="36" customFormat="1" ht="25.5" hidden="1" customHeight="1">
      <c r="A121" s="393">
        <v>28</v>
      </c>
      <c r="B121" s="164"/>
      <c r="C121" s="157" t="s">
        <v>2005</v>
      </c>
      <c r="D121" s="612" t="s">
        <v>2040</v>
      </c>
      <c r="E121" s="157" t="s">
        <v>2041</v>
      </c>
      <c r="F121" s="157" t="s">
        <v>2005</v>
      </c>
      <c r="G121" s="157" t="s">
        <v>2015</v>
      </c>
      <c r="H121" s="160">
        <v>121908</v>
      </c>
      <c r="I121" s="160">
        <v>935</v>
      </c>
      <c r="J121" s="160">
        <v>935</v>
      </c>
      <c r="K121" s="157" t="s">
        <v>1118</v>
      </c>
      <c r="L121" s="157" t="s">
        <v>454</v>
      </c>
      <c r="M121" s="157" t="s">
        <v>54</v>
      </c>
      <c r="N121" s="160"/>
      <c r="O121" s="160"/>
      <c r="P121" s="160"/>
      <c r="Q121" s="160"/>
      <c r="R121" s="160"/>
      <c r="S121" s="160"/>
      <c r="T121" s="157"/>
      <c r="U121" s="157">
        <v>2013</v>
      </c>
      <c r="V121" s="620"/>
      <c r="W121" s="165"/>
      <c r="X121" s="165"/>
      <c r="Y121" s="165"/>
      <c r="Z121" s="165"/>
      <c r="AA121" s="165">
        <v>1982</v>
      </c>
      <c r="AB121" s="160">
        <v>1982</v>
      </c>
      <c r="AC121" s="157"/>
      <c r="AD121" s="157"/>
      <c r="AE121" s="165"/>
      <c r="AF121" s="165"/>
      <c r="AG121" s="165"/>
      <c r="AH121" s="165"/>
      <c r="AI121" s="165"/>
      <c r="AJ121" s="165"/>
      <c r="AK121" s="165"/>
      <c r="AL121" s="165"/>
      <c r="AM121" s="165"/>
      <c r="AN121" s="165"/>
      <c r="AO121" s="165"/>
      <c r="AP121" s="165"/>
      <c r="AQ121" s="165"/>
      <c r="AR121" s="165"/>
      <c r="AS121" s="165"/>
      <c r="AT121" s="165"/>
      <c r="AU121" s="165" t="s">
        <v>2025</v>
      </c>
      <c r="AV121" s="157"/>
    </row>
    <row r="122" spans="1:48" s="36" customFormat="1" ht="25.5" hidden="1" customHeight="1">
      <c r="A122" s="393">
        <v>29</v>
      </c>
      <c r="B122" s="164"/>
      <c r="C122" s="157" t="s">
        <v>2005</v>
      </c>
      <c r="D122" s="612" t="s">
        <v>14130</v>
      </c>
      <c r="E122" s="157" t="s">
        <v>2042</v>
      </c>
      <c r="F122" s="157" t="s">
        <v>2005</v>
      </c>
      <c r="G122" s="157" t="s">
        <v>2015</v>
      </c>
      <c r="H122" s="160">
        <v>2221</v>
      </c>
      <c r="I122" s="160">
        <v>1192</v>
      </c>
      <c r="J122" s="160">
        <v>1182</v>
      </c>
      <c r="K122" s="157" t="s">
        <v>1118</v>
      </c>
      <c r="L122" s="157" t="s">
        <v>454</v>
      </c>
      <c r="M122" s="157" t="s">
        <v>54</v>
      </c>
      <c r="N122" s="160"/>
      <c r="O122" s="160"/>
      <c r="P122" s="160"/>
      <c r="Q122" s="160"/>
      <c r="R122" s="160"/>
      <c r="S122" s="160"/>
      <c r="T122" s="157"/>
      <c r="U122" s="157">
        <v>2014</v>
      </c>
      <c r="V122" s="620"/>
      <c r="W122" s="165"/>
      <c r="X122" s="165"/>
      <c r="Y122" s="165"/>
      <c r="Z122" s="165"/>
      <c r="AA122" s="165"/>
      <c r="AB122" s="160">
        <v>1500</v>
      </c>
      <c r="AC122" s="157"/>
      <c r="AD122" s="157"/>
      <c r="AE122" s="165"/>
      <c r="AF122" s="165"/>
      <c r="AG122" s="165"/>
      <c r="AH122" s="165"/>
      <c r="AI122" s="165"/>
      <c r="AJ122" s="165"/>
      <c r="AK122" s="165"/>
      <c r="AL122" s="165"/>
      <c r="AM122" s="165"/>
      <c r="AN122" s="165"/>
      <c r="AO122" s="165"/>
      <c r="AP122" s="165"/>
      <c r="AQ122" s="165"/>
      <c r="AR122" s="165"/>
      <c r="AS122" s="165"/>
      <c r="AT122" s="165"/>
      <c r="AU122" s="165"/>
      <c r="AV122" s="157"/>
    </row>
    <row r="123" spans="1:48" s="36" customFormat="1" ht="25.5" hidden="1" customHeight="1">
      <c r="A123" s="393">
        <v>30</v>
      </c>
      <c r="B123" s="164"/>
      <c r="C123" s="157" t="s">
        <v>3317</v>
      </c>
      <c r="D123" s="612" t="s">
        <v>3953</v>
      </c>
      <c r="E123" s="157" t="s">
        <v>3954</v>
      </c>
      <c r="F123" s="157" t="s">
        <v>3317</v>
      </c>
      <c r="G123" s="157" t="s">
        <v>3322</v>
      </c>
      <c r="H123" s="160">
        <v>15209</v>
      </c>
      <c r="I123" s="160">
        <v>6387</v>
      </c>
      <c r="J123" s="160">
        <v>13889</v>
      </c>
      <c r="K123" s="157" t="s">
        <v>3955</v>
      </c>
      <c r="L123" s="157" t="s">
        <v>3956</v>
      </c>
      <c r="M123" s="157" t="s">
        <v>54</v>
      </c>
      <c r="N123" s="160">
        <v>29</v>
      </c>
      <c r="O123" s="160">
        <v>45</v>
      </c>
      <c r="P123" s="160">
        <v>2268</v>
      </c>
      <c r="Q123" s="160">
        <v>15</v>
      </c>
      <c r="R123" s="160">
        <v>5770</v>
      </c>
      <c r="S123" s="160">
        <v>7000</v>
      </c>
      <c r="T123" s="157" t="s">
        <v>465</v>
      </c>
      <c r="U123" s="157">
        <v>1989</v>
      </c>
      <c r="V123" s="620">
        <v>59</v>
      </c>
      <c r="W123" s="165">
        <v>10</v>
      </c>
      <c r="X123" s="165">
        <v>30</v>
      </c>
      <c r="Y123" s="165"/>
      <c r="Z123" s="165">
        <v>21</v>
      </c>
      <c r="AA123" s="165"/>
      <c r="AB123" s="160">
        <v>9343</v>
      </c>
      <c r="AC123" s="157"/>
      <c r="AD123" s="157"/>
      <c r="AE123" s="165"/>
      <c r="AF123" s="165"/>
      <c r="AG123" s="165"/>
      <c r="AH123" s="165"/>
      <c r="AI123" s="165"/>
      <c r="AJ123" s="165"/>
      <c r="AK123" s="165"/>
      <c r="AL123" s="165"/>
      <c r="AM123" s="165"/>
      <c r="AN123" s="165"/>
      <c r="AO123" s="165"/>
      <c r="AP123" s="165"/>
      <c r="AQ123" s="165"/>
      <c r="AR123" s="165"/>
      <c r="AS123" s="165"/>
      <c r="AT123" s="165"/>
      <c r="AU123" s="165"/>
      <c r="AV123" s="157"/>
    </row>
    <row r="124" spans="1:48" s="36" customFormat="1" ht="25.5" hidden="1" customHeight="1">
      <c r="A124" s="393">
        <v>31</v>
      </c>
      <c r="B124" s="164"/>
      <c r="C124" s="157" t="s">
        <v>3317</v>
      </c>
      <c r="D124" s="612" t="s">
        <v>3953</v>
      </c>
      <c r="E124" s="157" t="s">
        <v>3957</v>
      </c>
      <c r="F124" s="157" t="s">
        <v>3317</v>
      </c>
      <c r="G124" s="157" t="s">
        <v>3322</v>
      </c>
      <c r="H124" s="160">
        <v>9057</v>
      </c>
      <c r="I124" s="160">
        <v>3398</v>
      </c>
      <c r="J124" s="160">
        <v>6160</v>
      </c>
      <c r="K124" s="157" t="s">
        <v>466</v>
      </c>
      <c r="L124" s="157" t="s">
        <v>454</v>
      </c>
      <c r="M124" s="157" t="s">
        <v>54</v>
      </c>
      <c r="N124" s="160">
        <v>42</v>
      </c>
      <c r="O124" s="160">
        <v>52</v>
      </c>
      <c r="P124" s="160">
        <v>2184</v>
      </c>
      <c r="Q124" s="160">
        <v>13</v>
      </c>
      <c r="R124" s="160">
        <v>900</v>
      </c>
      <c r="S124" s="160">
        <v>1000</v>
      </c>
      <c r="T124" s="157" t="s">
        <v>3958</v>
      </c>
      <c r="U124" s="157">
        <v>2014</v>
      </c>
      <c r="V124" s="620"/>
      <c r="W124" s="165"/>
      <c r="X124" s="165"/>
      <c r="Y124" s="165"/>
      <c r="Z124" s="165"/>
      <c r="AA124" s="165"/>
      <c r="AB124" s="160">
        <v>10880</v>
      </c>
      <c r="AC124" s="157"/>
      <c r="AD124" s="157"/>
      <c r="AE124" s="165"/>
      <c r="AF124" s="165"/>
      <c r="AG124" s="165"/>
      <c r="AH124" s="165"/>
      <c r="AI124" s="165"/>
      <c r="AJ124" s="165"/>
      <c r="AK124" s="165"/>
      <c r="AL124" s="165"/>
      <c r="AM124" s="165"/>
      <c r="AN124" s="165"/>
      <c r="AO124" s="165"/>
      <c r="AP124" s="165"/>
      <c r="AQ124" s="165"/>
      <c r="AR124" s="165"/>
      <c r="AS124" s="165"/>
      <c r="AT124" s="165"/>
      <c r="AU124" s="165"/>
      <c r="AV124" s="157"/>
    </row>
    <row r="125" spans="1:48" s="36" customFormat="1" ht="25.5" hidden="1" customHeight="1">
      <c r="A125" s="393">
        <v>32</v>
      </c>
      <c r="B125" s="164"/>
      <c r="C125" s="157" t="s">
        <v>3317</v>
      </c>
      <c r="D125" s="612" t="s">
        <v>14131</v>
      </c>
      <c r="E125" s="157" t="s">
        <v>3959</v>
      </c>
      <c r="F125" s="157" t="s">
        <v>3317</v>
      </c>
      <c r="G125" s="157" t="s">
        <v>3322</v>
      </c>
      <c r="H125" s="160">
        <v>122221.2</v>
      </c>
      <c r="I125" s="160">
        <v>5301.59</v>
      </c>
      <c r="J125" s="160">
        <v>33471.919999999998</v>
      </c>
      <c r="K125" s="157" t="s">
        <v>3960</v>
      </c>
      <c r="L125" s="157" t="s">
        <v>3105</v>
      </c>
      <c r="M125" s="157" t="s">
        <v>3251</v>
      </c>
      <c r="N125" s="160">
        <v>23</v>
      </c>
      <c r="O125" s="160">
        <v>38</v>
      </c>
      <c r="P125" s="160">
        <v>1028.99</v>
      </c>
      <c r="Q125" s="160">
        <v>16.3</v>
      </c>
      <c r="R125" s="160">
        <v>568</v>
      </c>
      <c r="S125" s="160">
        <v>568</v>
      </c>
      <c r="T125" s="157" t="s">
        <v>465</v>
      </c>
      <c r="U125" s="157">
        <v>2016</v>
      </c>
      <c r="V125" s="620">
        <v>79170</v>
      </c>
      <c r="W125" s="165"/>
      <c r="X125" s="165"/>
      <c r="Y125" s="165"/>
      <c r="Z125" s="165"/>
      <c r="AA125" s="165"/>
      <c r="AB125" s="160">
        <v>79170</v>
      </c>
      <c r="AC125" s="157"/>
      <c r="AD125" s="157"/>
      <c r="AE125" s="165"/>
      <c r="AF125" s="165"/>
      <c r="AG125" s="165"/>
      <c r="AH125" s="165"/>
      <c r="AI125" s="165"/>
      <c r="AJ125" s="165"/>
      <c r="AK125" s="165"/>
      <c r="AL125" s="165"/>
      <c r="AM125" s="165"/>
      <c r="AN125" s="165"/>
      <c r="AO125" s="165"/>
      <c r="AP125" s="165"/>
      <c r="AQ125" s="165"/>
      <c r="AR125" s="165"/>
      <c r="AS125" s="165"/>
      <c r="AT125" s="165"/>
      <c r="AU125" s="165"/>
      <c r="AV125" s="157"/>
    </row>
    <row r="126" spans="1:48" s="36" customFormat="1" ht="25.5" hidden="1" customHeight="1">
      <c r="A126" s="393">
        <v>33</v>
      </c>
      <c r="B126" s="164"/>
      <c r="C126" s="157" t="s">
        <v>3337</v>
      </c>
      <c r="D126" s="612" t="s">
        <v>13629</v>
      </c>
      <c r="E126" s="157" t="s">
        <v>3998</v>
      </c>
      <c r="F126" s="157" t="s">
        <v>3337</v>
      </c>
      <c r="G126" s="157" t="s">
        <v>10198</v>
      </c>
      <c r="H126" s="160">
        <v>81631</v>
      </c>
      <c r="I126" s="160">
        <v>6209</v>
      </c>
      <c r="J126" s="160">
        <v>15497</v>
      </c>
      <c r="K126" s="157" t="s">
        <v>1153</v>
      </c>
      <c r="L126" s="157" t="s">
        <v>1284</v>
      </c>
      <c r="M126" s="157" t="s">
        <v>54</v>
      </c>
      <c r="N126" s="160">
        <v>51</v>
      </c>
      <c r="O126" s="160">
        <v>51</v>
      </c>
      <c r="P126" s="160">
        <v>4138</v>
      </c>
      <c r="Q126" s="160">
        <v>27.75</v>
      </c>
      <c r="R126" s="160">
        <v>5403</v>
      </c>
      <c r="S126" s="160">
        <v>7626</v>
      </c>
      <c r="T126" s="157" t="s">
        <v>465</v>
      </c>
      <c r="U126" s="157">
        <v>1997</v>
      </c>
      <c r="V126" s="620"/>
      <c r="W126" s="165"/>
      <c r="X126" s="165"/>
      <c r="Y126" s="165"/>
      <c r="Z126" s="165"/>
      <c r="AA126" s="165"/>
      <c r="AB126" s="160">
        <v>22600</v>
      </c>
      <c r="AC126" s="157"/>
      <c r="AD126" s="157"/>
      <c r="AE126" s="165">
        <v>3</v>
      </c>
      <c r="AF126" s="165"/>
      <c r="AG126" s="165">
        <v>2500</v>
      </c>
      <c r="AH126" s="165"/>
      <c r="AI126" s="165" t="s">
        <v>3999</v>
      </c>
      <c r="AJ126" s="165">
        <v>1</v>
      </c>
      <c r="AK126" s="165">
        <v>5720</v>
      </c>
      <c r="AL126" s="165"/>
      <c r="AM126" s="165" t="s">
        <v>3340</v>
      </c>
      <c r="AN126" s="165" t="s">
        <v>3470</v>
      </c>
      <c r="AO126" s="165">
        <v>1</v>
      </c>
      <c r="AP126" s="165">
        <v>7350</v>
      </c>
      <c r="AQ126" s="165"/>
      <c r="AR126" s="165" t="s">
        <v>3340</v>
      </c>
      <c r="AS126" s="165"/>
      <c r="AT126" s="165"/>
      <c r="AU126" s="165"/>
      <c r="AV126" s="157"/>
    </row>
    <row r="127" spans="1:48" s="36" customFormat="1" ht="25.5" hidden="1" customHeight="1">
      <c r="A127" s="393">
        <v>34</v>
      </c>
      <c r="B127" s="164"/>
      <c r="C127" s="157" t="s">
        <v>3337</v>
      </c>
      <c r="D127" s="612" t="s">
        <v>14132</v>
      </c>
      <c r="E127" s="157" t="s">
        <v>4000</v>
      </c>
      <c r="F127" s="157" t="s">
        <v>3337</v>
      </c>
      <c r="G127" s="157" t="s">
        <v>10198</v>
      </c>
      <c r="H127" s="160">
        <v>16580</v>
      </c>
      <c r="I127" s="160">
        <v>694</v>
      </c>
      <c r="J127" s="160">
        <v>738</v>
      </c>
      <c r="K127" s="157" t="s">
        <v>1118</v>
      </c>
      <c r="L127" s="157" t="s">
        <v>4001</v>
      </c>
      <c r="M127" s="157" t="s">
        <v>54</v>
      </c>
      <c r="N127" s="160">
        <v>18</v>
      </c>
      <c r="O127" s="160">
        <v>38</v>
      </c>
      <c r="P127" s="160">
        <v>684</v>
      </c>
      <c r="Q127" s="160">
        <v>12.6</v>
      </c>
      <c r="R127" s="160">
        <v>45</v>
      </c>
      <c r="S127" s="160">
        <v>45</v>
      </c>
      <c r="T127" s="157" t="s">
        <v>3698</v>
      </c>
      <c r="U127" s="157">
        <v>2005</v>
      </c>
      <c r="V127" s="620"/>
      <c r="W127" s="165"/>
      <c r="X127" s="165"/>
      <c r="Y127" s="165"/>
      <c r="Z127" s="165"/>
      <c r="AA127" s="165"/>
      <c r="AB127" s="160">
        <v>650</v>
      </c>
      <c r="AC127" s="157"/>
      <c r="AD127" s="157"/>
      <c r="AE127" s="165"/>
      <c r="AF127" s="165"/>
      <c r="AG127" s="165"/>
      <c r="AH127" s="165"/>
      <c r="AI127" s="165"/>
      <c r="AJ127" s="165"/>
      <c r="AK127" s="165"/>
      <c r="AL127" s="165"/>
      <c r="AM127" s="165"/>
      <c r="AN127" s="165"/>
      <c r="AO127" s="165"/>
      <c r="AP127" s="165"/>
      <c r="AQ127" s="165"/>
      <c r="AR127" s="165"/>
      <c r="AS127" s="165"/>
      <c r="AT127" s="165"/>
      <c r="AU127" s="165"/>
      <c r="AV127" s="157"/>
    </row>
    <row r="128" spans="1:48" s="36" customFormat="1" ht="25.5" hidden="1" customHeight="1">
      <c r="A128" s="393">
        <v>35</v>
      </c>
      <c r="B128" s="164"/>
      <c r="C128" s="157" t="s">
        <v>3337</v>
      </c>
      <c r="D128" s="612" t="s">
        <v>14133</v>
      </c>
      <c r="E128" s="157" t="s">
        <v>4002</v>
      </c>
      <c r="F128" s="157" t="s">
        <v>3337</v>
      </c>
      <c r="G128" s="157" t="s">
        <v>4003</v>
      </c>
      <c r="H128" s="160">
        <v>8735</v>
      </c>
      <c r="I128" s="160">
        <v>2482</v>
      </c>
      <c r="J128" s="160">
        <v>3298</v>
      </c>
      <c r="K128" s="157" t="s">
        <v>4004</v>
      </c>
      <c r="L128" s="157" t="s">
        <v>4005</v>
      </c>
      <c r="M128" s="157" t="s">
        <v>54</v>
      </c>
      <c r="N128" s="160">
        <v>30</v>
      </c>
      <c r="O128" s="160">
        <v>50</v>
      </c>
      <c r="P128" s="160">
        <v>1500</v>
      </c>
      <c r="Q128" s="160">
        <v>21.6</v>
      </c>
      <c r="R128" s="160">
        <v>620</v>
      </c>
      <c r="S128" s="160">
        <v>620</v>
      </c>
      <c r="T128" s="157" t="s">
        <v>173</v>
      </c>
      <c r="U128" s="157">
        <v>2001</v>
      </c>
      <c r="V128" s="620"/>
      <c r="W128" s="165"/>
      <c r="X128" s="165"/>
      <c r="Y128" s="165"/>
      <c r="Z128" s="165"/>
      <c r="AA128" s="165"/>
      <c r="AB128" s="160">
        <v>2924</v>
      </c>
      <c r="AC128" s="157"/>
      <c r="AD128" s="157"/>
      <c r="AE128" s="165"/>
      <c r="AF128" s="165"/>
      <c r="AG128" s="165"/>
      <c r="AH128" s="165"/>
      <c r="AI128" s="165"/>
      <c r="AJ128" s="165"/>
      <c r="AK128" s="165"/>
      <c r="AL128" s="165"/>
      <c r="AM128" s="165"/>
      <c r="AN128" s="165"/>
      <c r="AO128" s="165"/>
      <c r="AP128" s="165"/>
      <c r="AQ128" s="165"/>
      <c r="AR128" s="165"/>
      <c r="AS128" s="165"/>
      <c r="AT128" s="165"/>
      <c r="AU128" s="165"/>
      <c r="AV128" s="157"/>
    </row>
    <row r="129" spans="1:48" s="36" customFormat="1" ht="25.5" hidden="1" customHeight="1">
      <c r="A129" s="393">
        <v>36</v>
      </c>
      <c r="B129" s="164"/>
      <c r="C129" s="157" t="s">
        <v>3337</v>
      </c>
      <c r="D129" s="612" t="s">
        <v>14134</v>
      </c>
      <c r="E129" s="157" t="s">
        <v>4006</v>
      </c>
      <c r="F129" s="157" t="s">
        <v>3337</v>
      </c>
      <c r="G129" s="157" t="s">
        <v>10198</v>
      </c>
      <c r="H129" s="160">
        <v>25745</v>
      </c>
      <c r="I129" s="160">
        <v>1539</v>
      </c>
      <c r="J129" s="160">
        <v>2874</v>
      </c>
      <c r="K129" s="157" t="s">
        <v>4007</v>
      </c>
      <c r="L129" s="157" t="s">
        <v>454</v>
      </c>
      <c r="M129" s="157" t="s">
        <v>54</v>
      </c>
      <c r="N129" s="160">
        <v>19.5</v>
      </c>
      <c r="O129" s="160">
        <v>68</v>
      </c>
      <c r="P129" s="160">
        <v>1326</v>
      </c>
      <c r="Q129" s="160">
        <v>16</v>
      </c>
      <c r="R129" s="160"/>
      <c r="S129" s="160"/>
      <c r="T129" s="157"/>
      <c r="U129" s="157">
        <v>2015</v>
      </c>
      <c r="V129" s="620"/>
      <c r="W129" s="165"/>
      <c r="X129" s="165"/>
      <c r="Y129" s="165"/>
      <c r="Z129" s="165"/>
      <c r="AA129" s="165"/>
      <c r="AB129" s="160">
        <v>4765</v>
      </c>
      <c r="AC129" s="157"/>
      <c r="AD129" s="157"/>
      <c r="AE129" s="165"/>
      <c r="AF129" s="165"/>
      <c r="AG129" s="165"/>
      <c r="AH129" s="165"/>
      <c r="AI129" s="165"/>
      <c r="AJ129" s="165"/>
      <c r="AK129" s="165"/>
      <c r="AL129" s="165"/>
      <c r="AM129" s="165"/>
      <c r="AN129" s="165"/>
      <c r="AO129" s="165"/>
      <c r="AP129" s="165"/>
      <c r="AQ129" s="165"/>
      <c r="AR129" s="165"/>
      <c r="AS129" s="165"/>
      <c r="AT129" s="165"/>
      <c r="AU129" s="165"/>
      <c r="AV129" s="157"/>
    </row>
    <row r="130" spans="1:48" s="36" customFormat="1" ht="25.5" hidden="1" customHeight="1">
      <c r="A130" s="393">
        <v>37</v>
      </c>
      <c r="B130" s="164"/>
      <c r="C130" s="157" t="s">
        <v>3337</v>
      </c>
      <c r="D130" s="612" t="s">
        <v>13636</v>
      </c>
      <c r="E130" s="157" t="s">
        <v>10555</v>
      </c>
      <c r="F130" s="157" t="s">
        <v>3337</v>
      </c>
      <c r="G130" s="157" t="s">
        <v>10198</v>
      </c>
      <c r="H130" s="160">
        <v>36460</v>
      </c>
      <c r="I130" s="160">
        <v>929</v>
      </c>
      <c r="J130" s="160">
        <v>838</v>
      </c>
      <c r="K130" s="157" t="s">
        <v>1118</v>
      </c>
      <c r="L130" s="157" t="s">
        <v>454</v>
      </c>
      <c r="M130" s="157" t="s">
        <v>54</v>
      </c>
      <c r="N130" s="160">
        <v>18</v>
      </c>
      <c r="O130" s="160">
        <v>45</v>
      </c>
      <c r="P130" s="160">
        <v>810</v>
      </c>
      <c r="Q130" s="160">
        <v>9.5</v>
      </c>
      <c r="R130" s="160"/>
      <c r="S130" s="160"/>
      <c r="T130" s="157"/>
      <c r="U130" s="157">
        <v>2017</v>
      </c>
      <c r="V130" s="620"/>
      <c r="W130" s="165"/>
      <c r="X130" s="165"/>
      <c r="Y130" s="165"/>
      <c r="Z130" s="165"/>
      <c r="AA130" s="165"/>
      <c r="AB130" s="160">
        <v>561</v>
      </c>
      <c r="AC130" s="157"/>
      <c r="AD130" s="157"/>
      <c r="AE130" s="165"/>
      <c r="AF130" s="165"/>
      <c r="AG130" s="165"/>
      <c r="AH130" s="165"/>
      <c r="AI130" s="165"/>
      <c r="AJ130" s="165"/>
      <c r="AK130" s="165"/>
      <c r="AL130" s="165"/>
      <c r="AM130" s="165"/>
      <c r="AN130" s="165"/>
      <c r="AO130" s="165"/>
      <c r="AP130" s="165"/>
      <c r="AQ130" s="165"/>
      <c r="AR130" s="165"/>
      <c r="AS130" s="165"/>
      <c r="AT130" s="165"/>
      <c r="AU130" s="165"/>
      <c r="AV130" s="157"/>
    </row>
    <row r="131" spans="1:48" s="36" customFormat="1" ht="25.5" hidden="1" customHeight="1">
      <c r="A131" s="393">
        <v>38</v>
      </c>
      <c r="B131" s="164"/>
      <c r="C131" s="157" t="s">
        <v>3337</v>
      </c>
      <c r="D131" s="612" t="s">
        <v>14135</v>
      </c>
      <c r="E131" s="157" t="s">
        <v>10556</v>
      </c>
      <c r="F131" s="157" t="s">
        <v>3337</v>
      </c>
      <c r="G131" s="157" t="s">
        <v>10198</v>
      </c>
      <c r="H131" s="160">
        <v>4895</v>
      </c>
      <c r="I131" s="160">
        <v>716</v>
      </c>
      <c r="J131" s="160">
        <v>716</v>
      </c>
      <c r="K131" s="157" t="s">
        <v>10557</v>
      </c>
      <c r="L131" s="157" t="s">
        <v>454</v>
      </c>
      <c r="M131" s="157" t="s">
        <v>54</v>
      </c>
      <c r="N131" s="160">
        <v>18</v>
      </c>
      <c r="O131" s="160">
        <v>31</v>
      </c>
      <c r="P131" s="160">
        <v>558</v>
      </c>
      <c r="Q131" s="160">
        <v>12.4</v>
      </c>
      <c r="R131" s="160"/>
      <c r="S131" s="160"/>
      <c r="T131" s="157"/>
      <c r="U131" s="157">
        <v>2017</v>
      </c>
      <c r="V131" s="620"/>
      <c r="W131" s="165"/>
      <c r="X131" s="165"/>
      <c r="Y131" s="165"/>
      <c r="Z131" s="165"/>
      <c r="AA131" s="165"/>
      <c r="AB131" s="160">
        <v>1000</v>
      </c>
      <c r="AC131" s="157"/>
      <c r="AD131" s="157"/>
      <c r="AE131" s="165"/>
      <c r="AF131" s="165"/>
      <c r="AG131" s="165"/>
      <c r="AH131" s="165"/>
      <c r="AI131" s="165"/>
      <c r="AJ131" s="165"/>
      <c r="AK131" s="165"/>
      <c r="AL131" s="165"/>
      <c r="AM131" s="165"/>
      <c r="AN131" s="165"/>
      <c r="AO131" s="165"/>
      <c r="AP131" s="165"/>
      <c r="AQ131" s="165"/>
      <c r="AR131" s="165"/>
      <c r="AS131" s="165"/>
      <c r="AT131" s="165"/>
      <c r="AU131" s="165"/>
      <c r="AV131" s="157"/>
    </row>
    <row r="132" spans="1:48" s="36" customFormat="1" ht="25.5" hidden="1" customHeight="1">
      <c r="A132" s="393">
        <v>39</v>
      </c>
      <c r="B132" s="164"/>
      <c r="C132" s="157" t="s">
        <v>3337</v>
      </c>
      <c r="D132" s="612" t="s">
        <v>14136</v>
      </c>
      <c r="E132" s="157" t="s">
        <v>14137</v>
      </c>
      <c r="F132" s="157" t="s">
        <v>3337</v>
      </c>
      <c r="G132" s="157" t="s">
        <v>10198</v>
      </c>
      <c r="H132" s="160"/>
      <c r="I132" s="160">
        <v>430.44</v>
      </c>
      <c r="J132" s="160">
        <v>430.44</v>
      </c>
      <c r="K132" s="157" t="s">
        <v>4007</v>
      </c>
      <c r="L132" s="157" t="s">
        <v>454</v>
      </c>
      <c r="M132" s="157" t="s">
        <v>54</v>
      </c>
      <c r="N132" s="160">
        <v>18</v>
      </c>
      <c r="O132" s="160">
        <v>31</v>
      </c>
      <c r="P132" s="160">
        <v>430</v>
      </c>
      <c r="Q132" s="160">
        <v>12.4</v>
      </c>
      <c r="R132" s="160"/>
      <c r="S132" s="160"/>
      <c r="T132" s="157"/>
      <c r="U132" s="157">
        <v>2019</v>
      </c>
      <c r="V132" s="620"/>
      <c r="W132" s="165"/>
      <c r="X132" s="165"/>
      <c r="Y132" s="165"/>
      <c r="Z132" s="165"/>
      <c r="AA132" s="165"/>
      <c r="AB132" s="160">
        <v>500</v>
      </c>
      <c r="AC132" s="157"/>
      <c r="AD132" s="157"/>
      <c r="AE132" s="165"/>
      <c r="AF132" s="165"/>
      <c r="AG132" s="165"/>
      <c r="AH132" s="165"/>
      <c r="AI132" s="165"/>
      <c r="AJ132" s="165"/>
      <c r="AK132" s="165"/>
      <c r="AL132" s="165"/>
      <c r="AM132" s="165"/>
      <c r="AN132" s="165"/>
      <c r="AO132" s="165"/>
      <c r="AP132" s="165"/>
      <c r="AQ132" s="165"/>
      <c r="AR132" s="165"/>
      <c r="AS132" s="165"/>
      <c r="AT132" s="165"/>
      <c r="AU132" s="165"/>
      <c r="AV132" s="157"/>
    </row>
    <row r="133" spans="1:48" s="36" customFormat="1" ht="25.5" hidden="1" customHeight="1">
      <c r="A133" s="393">
        <v>40</v>
      </c>
      <c r="B133" s="164"/>
      <c r="C133" s="157" t="s">
        <v>3404</v>
      </c>
      <c r="D133" s="612" t="s">
        <v>3405</v>
      </c>
      <c r="E133" s="157" t="s">
        <v>4057</v>
      </c>
      <c r="F133" s="157" t="s">
        <v>3404</v>
      </c>
      <c r="G133" s="157" t="s">
        <v>3407</v>
      </c>
      <c r="H133" s="160">
        <v>16426</v>
      </c>
      <c r="I133" s="160"/>
      <c r="J133" s="160">
        <v>16426.259999999998</v>
      </c>
      <c r="K133" s="157" t="s">
        <v>466</v>
      </c>
      <c r="L133" s="157" t="s">
        <v>4058</v>
      </c>
      <c r="M133" s="157" t="s">
        <v>54</v>
      </c>
      <c r="N133" s="160">
        <v>22.4</v>
      </c>
      <c r="O133" s="160">
        <v>39.5</v>
      </c>
      <c r="P133" s="160">
        <v>884.8</v>
      </c>
      <c r="Q133" s="160">
        <v>16.3</v>
      </c>
      <c r="R133" s="160">
        <v>5152</v>
      </c>
      <c r="S133" s="160">
        <v>5152</v>
      </c>
      <c r="T133" s="157" t="s">
        <v>4059</v>
      </c>
      <c r="U133" s="157">
        <v>2011</v>
      </c>
      <c r="V133" s="620"/>
      <c r="W133" s="165"/>
      <c r="X133" s="165"/>
      <c r="Y133" s="165"/>
      <c r="Z133" s="165"/>
      <c r="AA133" s="165"/>
      <c r="AB133" s="160"/>
      <c r="AC133" s="157"/>
      <c r="AD133" s="157"/>
      <c r="AE133" s="165"/>
      <c r="AF133" s="165"/>
      <c r="AG133" s="165"/>
      <c r="AH133" s="165"/>
      <c r="AI133" s="165"/>
      <c r="AJ133" s="165"/>
      <c r="AK133" s="165"/>
      <c r="AL133" s="165"/>
      <c r="AM133" s="165"/>
      <c r="AN133" s="165"/>
      <c r="AO133" s="165"/>
      <c r="AP133" s="165"/>
      <c r="AQ133" s="165"/>
      <c r="AR133" s="165"/>
      <c r="AS133" s="165"/>
      <c r="AT133" s="165"/>
      <c r="AU133" s="165"/>
      <c r="AV133" s="157"/>
    </row>
    <row r="134" spans="1:48" s="36" customFormat="1" ht="25.5" hidden="1" customHeight="1">
      <c r="A134" s="393">
        <v>41</v>
      </c>
      <c r="B134" s="164"/>
      <c r="C134" s="157" t="s">
        <v>3404</v>
      </c>
      <c r="D134" s="612" t="s">
        <v>13642</v>
      </c>
      <c r="E134" s="157" t="s">
        <v>12391</v>
      </c>
      <c r="F134" s="157" t="s">
        <v>3404</v>
      </c>
      <c r="G134" s="157" t="s">
        <v>3407</v>
      </c>
      <c r="H134" s="160">
        <v>1000</v>
      </c>
      <c r="I134" s="160"/>
      <c r="J134" s="160"/>
      <c r="K134" s="157"/>
      <c r="L134" s="157"/>
      <c r="M134" s="157"/>
      <c r="N134" s="160"/>
      <c r="O134" s="160"/>
      <c r="P134" s="160"/>
      <c r="Q134" s="160"/>
      <c r="R134" s="160"/>
      <c r="S134" s="160"/>
      <c r="T134" s="157"/>
      <c r="U134" s="157">
        <v>2014</v>
      </c>
      <c r="V134" s="620"/>
      <c r="W134" s="165"/>
      <c r="X134" s="165"/>
      <c r="Y134" s="165"/>
      <c r="Z134" s="165"/>
      <c r="AA134" s="165"/>
      <c r="AB134" s="160"/>
      <c r="AC134" s="157"/>
      <c r="AD134" s="157"/>
      <c r="AE134" s="165"/>
      <c r="AF134" s="165"/>
      <c r="AG134" s="165"/>
      <c r="AH134" s="165"/>
      <c r="AI134" s="165"/>
      <c r="AJ134" s="165"/>
      <c r="AK134" s="165"/>
      <c r="AL134" s="165"/>
      <c r="AM134" s="165"/>
      <c r="AN134" s="165"/>
      <c r="AO134" s="165"/>
      <c r="AP134" s="165"/>
      <c r="AQ134" s="165"/>
      <c r="AR134" s="165"/>
      <c r="AS134" s="165"/>
      <c r="AT134" s="165"/>
      <c r="AU134" s="165"/>
      <c r="AV134" s="157"/>
    </row>
    <row r="135" spans="1:48" s="36" customFormat="1" ht="25.5" hidden="1" customHeight="1">
      <c r="A135" s="393">
        <v>42</v>
      </c>
      <c r="B135" s="164"/>
      <c r="C135" s="157" t="s">
        <v>3358</v>
      </c>
      <c r="D135" s="612" t="s">
        <v>4008</v>
      </c>
      <c r="E135" s="157" t="s">
        <v>4009</v>
      </c>
      <c r="F135" s="157" t="s">
        <v>3358</v>
      </c>
      <c r="G135" s="157" t="s">
        <v>3560</v>
      </c>
      <c r="H135" s="160">
        <v>8453</v>
      </c>
      <c r="I135" s="160">
        <v>783.16</v>
      </c>
      <c r="J135" s="160">
        <v>794.46</v>
      </c>
      <c r="K135" s="157" t="s">
        <v>1153</v>
      </c>
      <c r="L135" s="157" t="s">
        <v>1150</v>
      </c>
      <c r="M135" s="157" t="s">
        <v>54</v>
      </c>
      <c r="N135" s="160">
        <v>23</v>
      </c>
      <c r="O135" s="160">
        <v>26</v>
      </c>
      <c r="P135" s="160">
        <v>600.73</v>
      </c>
      <c r="Q135" s="160">
        <v>13.97</v>
      </c>
      <c r="R135" s="160"/>
      <c r="S135" s="160">
        <v>200</v>
      </c>
      <c r="T135" s="157" t="s">
        <v>4010</v>
      </c>
      <c r="U135" s="157">
        <v>93</v>
      </c>
      <c r="V135" s="620">
        <v>545</v>
      </c>
      <c r="W135" s="165"/>
      <c r="X135" s="165"/>
      <c r="Y135" s="165"/>
      <c r="Z135" s="165"/>
      <c r="AA135" s="165"/>
      <c r="AB135" s="160">
        <v>1445</v>
      </c>
      <c r="AC135" s="157"/>
      <c r="AD135" s="157"/>
      <c r="AE135" s="165"/>
      <c r="AF135" s="165"/>
      <c r="AG135" s="165"/>
      <c r="AH135" s="165"/>
      <c r="AI135" s="165"/>
      <c r="AJ135" s="165"/>
      <c r="AK135" s="165"/>
      <c r="AL135" s="165"/>
      <c r="AM135" s="165"/>
      <c r="AN135" s="165"/>
      <c r="AO135" s="165"/>
      <c r="AP135" s="165"/>
      <c r="AQ135" s="165"/>
      <c r="AR135" s="165"/>
      <c r="AS135" s="165"/>
      <c r="AT135" s="165"/>
      <c r="AU135" s="165"/>
      <c r="AV135" s="157" t="s">
        <v>10558</v>
      </c>
    </row>
    <row r="136" spans="1:48" s="36" customFormat="1" ht="25.5" hidden="1" customHeight="1">
      <c r="A136" s="393">
        <v>43</v>
      </c>
      <c r="B136" s="164"/>
      <c r="C136" s="157" t="s">
        <v>3358</v>
      </c>
      <c r="D136" s="612" t="s">
        <v>4011</v>
      </c>
      <c r="E136" s="157" t="s">
        <v>4012</v>
      </c>
      <c r="F136" s="157" t="s">
        <v>3358</v>
      </c>
      <c r="G136" s="157" t="s">
        <v>3560</v>
      </c>
      <c r="H136" s="160">
        <v>10082</v>
      </c>
      <c r="I136" s="160">
        <v>804</v>
      </c>
      <c r="J136" s="160">
        <v>798</v>
      </c>
      <c r="K136" s="157" t="s">
        <v>1153</v>
      </c>
      <c r="L136" s="157" t="s">
        <v>1150</v>
      </c>
      <c r="M136" s="157" t="s">
        <v>54</v>
      </c>
      <c r="N136" s="160">
        <v>22</v>
      </c>
      <c r="O136" s="160">
        <v>25</v>
      </c>
      <c r="P136" s="160">
        <v>550</v>
      </c>
      <c r="Q136" s="160">
        <v>13</v>
      </c>
      <c r="R136" s="160"/>
      <c r="S136" s="160">
        <v>200</v>
      </c>
      <c r="T136" s="157"/>
      <c r="U136" s="157">
        <v>93</v>
      </c>
      <c r="V136" s="620">
        <v>509</v>
      </c>
      <c r="W136" s="165"/>
      <c r="X136" s="165"/>
      <c r="Y136" s="165"/>
      <c r="Z136" s="165"/>
      <c r="AA136" s="165"/>
      <c r="AB136" s="160">
        <v>509</v>
      </c>
      <c r="AC136" s="157"/>
      <c r="AD136" s="157"/>
      <c r="AE136" s="165"/>
      <c r="AF136" s="165"/>
      <c r="AG136" s="165"/>
      <c r="AH136" s="165"/>
      <c r="AI136" s="165"/>
      <c r="AJ136" s="165"/>
      <c r="AK136" s="165"/>
      <c r="AL136" s="165"/>
      <c r="AM136" s="165"/>
      <c r="AN136" s="165"/>
      <c r="AO136" s="165"/>
      <c r="AP136" s="165"/>
      <c r="AQ136" s="165"/>
      <c r="AR136" s="165"/>
      <c r="AS136" s="165"/>
      <c r="AT136" s="165"/>
      <c r="AU136" s="165"/>
      <c r="AV136" s="157"/>
    </row>
    <row r="137" spans="1:48" s="36" customFormat="1" ht="25.5" hidden="1" customHeight="1">
      <c r="A137" s="393">
        <v>44</v>
      </c>
      <c r="B137" s="164"/>
      <c r="C137" s="157" t="s">
        <v>3358</v>
      </c>
      <c r="D137" s="612" t="s">
        <v>4013</v>
      </c>
      <c r="E137" s="157" t="s">
        <v>4014</v>
      </c>
      <c r="F137" s="157" t="s">
        <v>3358</v>
      </c>
      <c r="G137" s="157" t="s">
        <v>4015</v>
      </c>
      <c r="H137" s="160">
        <v>15853</v>
      </c>
      <c r="I137" s="160">
        <v>2131</v>
      </c>
      <c r="J137" s="160">
        <v>2867</v>
      </c>
      <c r="K137" s="157" t="s">
        <v>1145</v>
      </c>
      <c r="L137" s="157" t="s">
        <v>2938</v>
      </c>
      <c r="M137" s="157" t="s">
        <v>54</v>
      </c>
      <c r="N137" s="160">
        <v>25</v>
      </c>
      <c r="O137" s="160">
        <v>40</v>
      </c>
      <c r="P137" s="160">
        <v>1000</v>
      </c>
      <c r="Q137" s="160">
        <v>17</v>
      </c>
      <c r="R137" s="160">
        <v>1033</v>
      </c>
      <c r="S137" s="160">
        <v>2000</v>
      </c>
      <c r="T137" s="157" t="s">
        <v>465</v>
      </c>
      <c r="U137" s="157">
        <v>2001</v>
      </c>
      <c r="V137" s="620">
        <v>3457</v>
      </c>
      <c r="W137" s="165"/>
      <c r="X137" s="165"/>
      <c r="Y137" s="165"/>
      <c r="Z137" s="165"/>
      <c r="AA137" s="165"/>
      <c r="AB137" s="160">
        <v>3457</v>
      </c>
      <c r="AC137" s="157"/>
      <c r="AD137" s="157"/>
      <c r="AE137" s="165">
        <v>1</v>
      </c>
      <c r="AF137" s="165"/>
      <c r="AG137" s="165" t="s">
        <v>4016</v>
      </c>
      <c r="AH137" s="165"/>
      <c r="AI137" s="165"/>
      <c r="AJ137" s="165"/>
      <c r="AK137" s="165"/>
      <c r="AL137" s="165"/>
      <c r="AM137" s="165"/>
      <c r="AN137" s="165"/>
      <c r="AO137" s="165"/>
      <c r="AP137" s="165"/>
      <c r="AQ137" s="165"/>
      <c r="AR137" s="165"/>
      <c r="AS137" s="165"/>
      <c r="AT137" s="165"/>
      <c r="AU137" s="165"/>
      <c r="AV137" s="157"/>
    </row>
    <row r="138" spans="1:48" s="36" customFormat="1" ht="25.5" hidden="1" customHeight="1">
      <c r="A138" s="393">
        <v>45</v>
      </c>
      <c r="B138" s="164"/>
      <c r="C138" s="157" t="s">
        <v>3358</v>
      </c>
      <c r="D138" s="612" t="s">
        <v>4017</v>
      </c>
      <c r="E138" s="157" t="s">
        <v>4018</v>
      </c>
      <c r="F138" s="157" t="s">
        <v>3358</v>
      </c>
      <c r="G138" s="157" t="s">
        <v>3560</v>
      </c>
      <c r="H138" s="160">
        <v>17819</v>
      </c>
      <c r="I138" s="160">
        <v>2657.82</v>
      </c>
      <c r="J138" s="160">
        <v>3720.93</v>
      </c>
      <c r="K138" s="157" t="s">
        <v>1145</v>
      </c>
      <c r="L138" s="157" t="s">
        <v>1234</v>
      </c>
      <c r="M138" s="157" t="s">
        <v>54</v>
      </c>
      <c r="N138" s="160">
        <v>26</v>
      </c>
      <c r="O138" s="160">
        <v>41</v>
      </c>
      <c r="P138" s="160">
        <v>1066</v>
      </c>
      <c r="Q138" s="160">
        <v>15</v>
      </c>
      <c r="R138" s="160">
        <v>1106</v>
      </c>
      <c r="S138" s="160">
        <v>1106</v>
      </c>
      <c r="T138" s="157" t="s">
        <v>465</v>
      </c>
      <c r="U138" s="157">
        <v>2004</v>
      </c>
      <c r="V138" s="620">
        <v>2991</v>
      </c>
      <c r="W138" s="165">
        <v>879</v>
      </c>
      <c r="X138" s="165">
        <v>597</v>
      </c>
      <c r="Y138" s="165"/>
      <c r="Z138" s="165"/>
      <c r="AA138" s="165"/>
      <c r="AB138" s="160">
        <v>4580</v>
      </c>
      <c r="AC138" s="157"/>
      <c r="AD138" s="157"/>
      <c r="AE138" s="165"/>
      <c r="AF138" s="165"/>
      <c r="AG138" s="165"/>
      <c r="AH138" s="165"/>
      <c r="AI138" s="165" t="s">
        <v>1211</v>
      </c>
      <c r="AJ138" s="165">
        <v>1</v>
      </c>
      <c r="AK138" s="165">
        <v>102.6</v>
      </c>
      <c r="AL138" s="165" t="s">
        <v>4019</v>
      </c>
      <c r="AM138" s="165" t="s">
        <v>3693</v>
      </c>
      <c r="AN138" s="165"/>
      <c r="AO138" s="165"/>
      <c r="AP138" s="165"/>
      <c r="AQ138" s="165"/>
      <c r="AR138" s="165"/>
      <c r="AS138" s="165"/>
      <c r="AT138" s="165"/>
      <c r="AU138" s="165"/>
      <c r="AV138" s="157" t="s">
        <v>10559</v>
      </c>
    </row>
    <row r="139" spans="1:48" s="36" customFormat="1" ht="25.5" hidden="1" customHeight="1">
      <c r="A139" s="393">
        <v>46</v>
      </c>
      <c r="B139" s="164"/>
      <c r="C139" s="157" t="s">
        <v>3358</v>
      </c>
      <c r="D139" s="165" t="s">
        <v>4020</v>
      </c>
      <c r="E139" s="157" t="s">
        <v>4021</v>
      </c>
      <c r="F139" s="157" t="s">
        <v>3358</v>
      </c>
      <c r="G139" s="157" t="s">
        <v>3560</v>
      </c>
      <c r="H139" s="160">
        <v>57970</v>
      </c>
      <c r="I139" s="160">
        <v>2243</v>
      </c>
      <c r="J139" s="160">
        <v>2872</v>
      </c>
      <c r="K139" s="157" t="s">
        <v>1145</v>
      </c>
      <c r="L139" s="157" t="s">
        <v>454</v>
      </c>
      <c r="M139" s="157" t="s">
        <v>54</v>
      </c>
      <c r="N139" s="160">
        <v>20</v>
      </c>
      <c r="O139" s="160">
        <v>84</v>
      </c>
      <c r="P139" s="160">
        <v>1680</v>
      </c>
      <c r="Q139" s="160">
        <v>13</v>
      </c>
      <c r="R139" s="160">
        <v>300</v>
      </c>
      <c r="S139" s="160">
        <v>300</v>
      </c>
      <c r="T139" s="157" t="s">
        <v>465</v>
      </c>
      <c r="U139" s="157">
        <v>2005</v>
      </c>
      <c r="V139" s="620"/>
      <c r="W139" s="165"/>
      <c r="X139" s="165"/>
      <c r="Y139" s="165"/>
      <c r="Z139" s="165"/>
      <c r="AA139" s="165"/>
      <c r="AB139" s="160">
        <v>2671</v>
      </c>
      <c r="AC139" s="157"/>
      <c r="AD139" s="157"/>
      <c r="AE139" s="165"/>
      <c r="AF139" s="165"/>
      <c r="AG139" s="165"/>
      <c r="AH139" s="165"/>
      <c r="AI139" s="165"/>
      <c r="AJ139" s="165"/>
      <c r="AK139" s="165"/>
      <c r="AL139" s="165"/>
      <c r="AM139" s="165"/>
      <c r="AN139" s="165"/>
      <c r="AO139" s="165"/>
      <c r="AP139" s="165"/>
      <c r="AQ139" s="165"/>
      <c r="AR139" s="165"/>
      <c r="AS139" s="165"/>
      <c r="AT139" s="165"/>
      <c r="AU139" s="165"/>
      <c r="AV139" s="157"/>
    </row>
    <row r="140" spans="1:48" s="36" customFormat="1" ht="25.5" hidden="1" customHeight="1">
      <c r="A140" s="393">
        <v>47</v>
      </c>
      <c r="B140" s="164"/>
      <c r="C140" s="157" t="s">
        <v>3358</v>
      </c>
      <c r="D140" s="165" t="s">
        <v>4022</v>
      </c>
      <c r="E140" s="157" t="s">
        <v>4023</v>
      </c>
      <c r="F140" s="157" t="s">
        <v>3358</v>
      </c>
      <c r="G140" s="157" t="s">
        <v>3560</v>
      </c>
      <c r="H140" s="160">
        <v>34576</v>
      </c>
      <c r="I140" s="160">
        <v>499</v>
      </c>
      <c r="J140" s="160">
        <v>499</v>
      </c>
      <c r="K140" s="157" t="s">
        <v>4024</v>
      </c>
      <c r="L140" s="157" t="s">
        <v>4025</v>
      </c>
      <c r="M140" s="157" t="s">
        <v>54</v>
      </c>
      <c r="N140" s="160">
        <v>17</v>
      </c>
      <c r="O140" s="160">
        <v>24</v>
      </c>
      <c r="P140" s="160">
        <v>408</v>
      </c>
      <c r="Q140" s="160">
        <v>10</v>
      </c>
      <c r="R140" s="160">
        <v>40</v>
      </c>
      <c r="S140" s="160">
        <v>40</v>
      </c>
      <c r="T140" s="157" t="s">
        <v>465</v>
      </c>
      <c r="U140" s="157">
        <v>2012</v>
      </c>
      <c r="V140" s="620">
        <v>900</v>
      </c>
      <c r="W140" s="165"/>
      <c r="X140" s="165"/>
      <c r="Y140" s="165"/>
      <c r="Z140" s="165"/>
      <c r="AA140" s="165"/>
      <c r="AB140" s="160">
        <v>900</v>
      </c>
      <c r="AC140" s="157"/>
      <c r="AD140" s="157"/>
      <c r="AE140" s="165"/>
      <c r="AF140" s="165"/>
      <c r="AG140" s="165"/>
      <c r="AH140" s="165"/>
      <c r="AI140" s="165"/>
      <c r="AJ140" s="165"/>
      <c r="AK140" s="165"/>
      <c r="AL140" s="165"/>
      <c r="AM140" s="165"/>
      <c r="AN140" s="165"/>
      <c r="AO140" s="165"/>
      <c r="AP140" s="165"/>
      <c r="AQ140" s="165"/>
      <c r="AR140" s="165"/>
      <c r="AS140" s="165"/>
      <c r="AT140" s="165"/>
      <c r="AU140" s="165"/>
      <c r="AV140" s="157"/>
    </row>
    <row r="141" spans="1:48" s="36" customFormat="1" ht="25.5" hidden="1" customHeight="1">
      <c r="A141" s="393">
        <v>48</v>
      </c>
      <c r="B141" s="164"/>
      <c r="C141" s="157" t="s">
        <v>3358</v>
      </c>
      <c r="D141" s="165" t="s">
        <v>4026</v>
      </c>
      <c r="E141" s="157" t="s">
        <v>4027</v>
      </c>
      <c r="F141" s="157" t="s">
        <v>3358</v>
      </c>
      <c r="G141" s="157" t="s">
        <v>3560</v>
      </c>
      <c r="H141" s="160">
        <v>23703</v>
      </c>
      <c r="I141" s="160">
        <v>542</v>
      </c>
      <c r="J141" s="160">
        <v>542</v>
      </c>
      <c r="K141" s="157" t="s">
        <v>4024</v>
      </c>
      <c r="L141" s="157" t="s">
        <v>454</v>
      </c>
      <c r="M141" s="157" t="s">
        <v>54</v>
      </c>
      <c r="N141" s="160">
        <v>17</v>
      </c>
      <c r="O141" s="160">
        <v>26</v>
      </c>
      <c r="P141" s="160">
        <v>442</v>
      </c>
      <c r="Q141" s="160">
        <v>9</v>
      </c>
      <c r="R141" s="160">
        <v>50</v>
      </c>
      <c r="S141" s="160">
        <v>50</v>
      </c>
      <c r="T141" s="157" t="s">
        <v>465</v>
      </c>
      <c r="U141" s="157">
        <v>2012</v>
      </c>
      <c r="V141" s="620">
        <v>3011</v>
      </c>
      <c r="W141" s="165"/>
      <c r="X141" s="165"/>
      <c r="Y141" s="165"/>
      <c r="Z141" s="165"/>
      <c r="AA141" s="165"/>
      <c r="AB141" s="160">
        <v>3011</v>
      </c>
      <c r="AC141" s="157"/>
      <c r="AD141" s="157"/>
      <c r="AE141" s="165"/>
      <c r="AF141" s="165"/>
      <c r="AG141" s="165"/>
      <c r="AH141" s="165"/>
      <c r="AI141" s="165"/>
      <c r="AJ141" s="165"/>
      <c r="AK141" s="165"/>
      <c r="AL141" s="165"/>
      <c r="AM141" s="165"/>
      <c r="AN141" s="165"/>
      <c r="AO141" s="165"/>
      <c r="AP141" s="165"/>
      <c r="AQ141" s="165"/>
      <c r="AR141" s="165"/>
      <c r="AS141" s="165"/>
      <c r="AT141" s="165"/>
      <c r="AU141" s="165"/>
      <c r="AV141" s="157"/>
    </row>
    <row r="142" spans="1:48" s="36" customFormat="1" ht="25.5" hidden="1" customHeight="1">
      <c r="A142" s="393">
        <v>49</v>
      </c>
      <c r="B142" s="164"/>
      <c r="C142" s="157" t="s">
        <v>3358</v>
      </c>
      <c r="D142" s="165" t="s">
        <v>4028</v>
      </c>
      <c r="E142" s="157" t="s">
        <v>4028</v>
      </c>
      <c r="F142" s="157" t="s">
        <v>3358</v>
      </c>
      <c r="G142" s="157" t="s">
        <v>3560</v>
      </c>
      <c r="H142" s="160">
        <v>1054</v>
      </c>
      <c r="I142" s="160">
        <v>533</v>
      </c>
      <c r="J142" s="160">
        <v>587</v>
      </c>
      <c r="K142" s="157" t="s">
        <v>466</v>
      </c>
      <c r="L142" s="157" t="s">
        <v>4025</v>
      </c>
      <c r="M142" s="157" t="s">
        <v>54</v>
      </c>
      <c r="N142" s="160">
        <v>16</v>
      </c>
      <c r="O142" s="160">
        <v>23</v>
      </c>
      <c r="P142" s="160">
        <v>377</v>
      </c>
      <c r="Q142" s="160">
        <v>8</v>
      </c>
      <c r="R142" s="160"/>
      <c r="S142" s="160"/>
      <c r="T142" s="157"/>
      <c r="U142" s="157">
        <v>2014</v>
      </c>
      <c r="V142" s="620"/>
      <c r="W142" s="165"/>
      <c r="X142" s="165"/>
      <c r="Y142" s="165"/>
      <c r="Z142" s="165"/>
      <c r="AA142" s="165"/>
      <c r="AB142" s="160">
        <v>2859</v>
      </c>
      <c r="AC142" s="157"/>
      <c r="AD142" s="157"/>
      <c r="AE142" s="165"/>
      <c r="AF142" s="165"/>
      <c r="AG142" s="165"/>
      <c r="AH142" s="165"/>
      <c r="AI142" s="165"/>
      <c r="AJ142" s="165"/>
      <c r="AK142" s="165"/>
      <c r="AL142" s="165"/>
      <c r="AM142" s="165"/>
      <c r="AN142" s="165"/>
      <c r="AO142" s="165"/>
      <c r="AP142" s="165"/>
      <c r="AQ142" s="165"/>
      <c r="AR142" s="165"/>
      <c r="AS142" s="165"/>
      <c r="AT142" s="165"/>
      <c r="AU142" s="165"/>
      <c r="AV142" s="157"/>
    </row>
    <row r="143" spans="1:48" s="36" customFormat="1" ht="25.5" hidden="1" customHeight="1">
      <c r="A143" s="393">
        <v>50</v>
      </c>
      <c r="B143" s="164"/>
      <c r="C143" s="157" t="s">
        <v>3358</v>
      </c>
      <c r="D143" s="165" t="s">
        <v>4029</v>
      </c>
      <c r="E143" s="157" t="s">
        <v>4029</v>
      </c>
      <c r="F143" s="157" t="s">
        <v>3358</v>
      </c>
      <c r="G143" s="157" t="s">
        <v>3560</v>
      </c>
      <c r="H143" s="160">
        <v>10657</v>
      </c>
      <c r="I143" s="160">
        <v>1612</v>
      </c>
      <c r="J143" s="160">
        <v>1589</v>
      </c>
      <c r="K143" s="157" t="s">
        <v>466</v>
      </c>
      <c r="L143" s="168" t="s">
        <v>10560</v>
      </c>
      <c r="M143" s="157" t="s">
        <v>54</v>
      </c>
      <c r="N143" s="160">
        <v>20</v>
      </c>
      <c r="O143" s="160">
        <v>42</v>
      </c>
      <c r="P143" s="160">
        <v>840</v>
      </c>
      <c r="Q143" s="160">
        <v>11</v>
      </c>
      <c r="R143" s="160"/>
      <c r="S143" s="160"/>
      <c r="T143" s="157"/>
      <c r="U143" s="393">
        <v>2014</v>
      </c>
      <c r="V143" s="620">
        <v>1150</v>
      </c>
      <c r="W143" s="165"/>
      <c r="X143" s="165"/>
      <c r="Y143" s="165"/>
      <c r="Z143" s="165"/>
      <c r="AA143" s="165"/>
      <c r="AB143" s="160">
        <v>1150</v>
      </c>
      <c r="AC143" s="157"/>
      <c r="AD143" s="157"/>
      <c r="AE143" s="165"/>
      <c r="AF143" s="165"/>
      <c r="AG143" s="165"/>
      <c r="AH143" s="165"/>
      <c r="AI143" s="165"/>
      <c r="AJ143" s="165"/>
      <c r="AK143" s="165"/>
      <c r="AL143" s="165"/>
      <c r="AM143" s="165"/>
      <c r="AN143" s="165"/>
      <c r="AO143" s="165"/>
      <c r="AP143" s="165"/>
      <c r="AQ143" s="165"/>
      <c r="AR143" s="165"/>
      <c r="AS143" s="165"/>
      <c r="AT143" s="165"/>
      <c r="AU143" s="165"/>
      <c r="AV143" s="157"/>
    </row>
    <row r="144" spans="1:48" s="36" customFormat="1" ht="25.5" hidden="1" customHeight="1">
      <c r="A144" s="393">
        <v>51</v>
      </c>
      <c r="B144" s="164"/>
      <c r="C144" s="157" t="s">
        <v>3358</v>
      </c>
      <c r="D144" s="165" t="s">
        <v>14138</v>
      </c>
      <c r="E144" s="157" t="s">
        <v>4030</v>
      </c>
      <c r="F144" s="157" t="s">
        <v>3358</v>
      </c>
      <c r="G144" s="157" t="s">
        <v>3560</v>
      </c>
      <c r="H144" s="160">
        <v>10429</v>
      </c>
      <c r="I144" s="160">
        <v>990</v>
      </c>
      <c r="J144" s="160">
        <v>1228</v>
      </c>
      <c r="K144" s="157" t="s">
        <v>466</v>
      </c>
      <c r="L144" s="168" t="s">
        <v>10560</v>
      </c>
      <c r="M144" s="157" t="s">
        <v>54</v>
      </c>
      <c r="N144" s="160">
        <v>20</v>
      </c>
      <c r="O144" s="160">
        <v>30</v>
      </c>
      <c r="P144" s="160">
        <v>600</v>
      </c>
      <c r="Q144" s="160">
        <v>11</v>
      </c>
      <c r="R144" s="160"/>
      <c r="S144" s="160"/>
      <c r="T144" s="157"/>
      <c r="U144" s="393">
        <v>2015</v>
      </c>
      <c r="V144" s="620"/>
      <c r="W144" s="165"/>
      <c r="X144" s="165"/>
      <c r="Y144" s="165"/>
      <c r="Z144" s="165"/>
      <c r="AA144" s="165"/>
      <c r="AB144" s="160">
        <v>1168</v>
      </c>
      <c r="AC144" s="157"/>
      <c r="AD144" s="157"/>
      <c r="AE144" s="165"/>
      <c r="AF144" s="165"/>
      <c r="AG144" s="165"/>
      <c r="AH144" s="165"/>
      <c r="AI144" s="165"/>
      <c r="AJ144" s="165"/>
      <c r="AK144" s="165"/>
      <c r="AL144" s="165"/>
      <c r="AM144" s="165"/>
      <c r="AN144" s="165"/>
      <c r="AO144" s="165"/>
      <c r="AP144" s="165"/>
      <c r="AQ144" s="165"/>
      <c r="AR144" s="165"/>
      <c r="AS144" s="165"/>
      <c r="AT144" s="165"/>
      <c r="AU144" s="165"/>
      <c r="AV144" s="157"/>
    </row>
    <row r="145" spans="1:48" s="36" customFormat="1" ht="25.5" hidden="1" customHeight="1">
      <c r="A145" s="393">
        <v>52</v>
      </c>
      <c r="B145" s="164"/>
      <c r="C145" s="157" t="s">
        <v>3358</v>
      </c>
      <c r="D145" s="165" t="s">
        <v>4031</v>
      </c>
      <c r="E145" s="157" t="s">
        <v>4031</v>
      </c>
      <c r="F145" s="157" t="s">
        <v>3358</v>
      </c>
      <c r="G145" s="157" t="s">
        <v>3560</v>
      </c>
      <c r="H145" s="160">
        <v>44535.7</v>
      </c>
      <c r="I145" s="160">
        <v>681.86</v>
      </c>
      <c r="J145" s="160">
        <v>679.36</v>
      </c>
      <c r="K145" s="157" t="s">
        <v>466</v>
      </c>
      <c r="L145" s="157" t="s">
        <v>10560</v>
      </c>
      <c r="M145" s="157" t="s">
        <v>54</v>
      </c>
      <c r="N145" s="160">
        <v>16</v>
      </c>
      <c r="O145" s="160">
        <v>27</v>
      </c>
      <c r="P145" s="160">
        <v>432</v>
      </c>
      <c r="Q145" s="160">
        <v>11</v>
      </c>
      <c r="R145" s="160"/>
      <c r="S145" s="160"/>
      <c r="T145" s="157"/>
      <c r="U145" s="393">
        <v>2016</v>
      </c>
      <c r="V145" s="620"/>
      <c r="W145" s="165" t="s">
        <v>3615</v>
      </c>
      <c r="X145" s="165"/>
      <c r="Y145" s="165"/>
      <c r="Z145" s="165"/>
      <c r="AA145" s="165"/>
      <c r="AB145" s="160"/>
      <c r="AC145" s="157"/>
      <c r="AD145" s="157"/>
      <c r="AE145" s="165"/>
      <c r="AF145" s="165"/>
      <c r="AG145" s="165"/>
      <c r="AH145" s="165"/>
      <c r="AI145" s="165"/>
      <c r="AJ145" s="165"/>
      <c r="AK145" s="165"/>
      <c r="AL145" s="165"/>
      <c r="AM145" s="165"/>
      <c r="AN145" s="165"/>
      <c r="AO145" s="165"/>
      <c r="AP145" s="165"/>
      <c r="AQ145" s="165"/>
      <c r="AR145" s="165"/>
      <c r="AS145" s="165"/>
      <c r="AT145" s="165"/>
      <c r="AU145" s="165"/>
      <c r="AV145" s="157"/>
    </row>
    <row r="146" spans="1:48" s="36" customFormat="1" ht="25.5" hidden="1" customHeight="1">
      <c r="A146" s="393"/>
      <c r="B146" s="164"/>
      <c r="C146" s="157" t="s">
        <v>3358</v>
      </c>
      <c r="D146" s="165" t="s">
        <v>14139</v>
      </c>
      <c r="E146" s="157" t="s">
        <v>10561</v>
      </c>
      <c r="F146" s="157" t="s">
        <v>3358</v>
      </c>
      <c r="G146" s="157" t="s">
        <v>3560</v>
      </c>
      <c r="H146" s="160">
        <v>34414</v>
      </c>
      <c r="I146" s="160">
        <v>595</v>
      </c>
      <c r="J146" s="160">
        <v>656</v>
      </c>
      <c r="K146" s="157" t="s">
        <v>10562</v>
      </c>
      <c r="L146" s="168" t="s">
        <v>4025</v>
      </c>
      <c r="M146" s="157" t="s">
        <v>54</v>
      </c>
      <c r="N146" s="160">
        <v>16</v>
      </c>
      <c r="O146" s="160">
        <v>23</v>
      </c>
      <c r="P146" s="160">
        <v>377</v>
      </c>
      <c r="Q146" s="160">
        <v>13</v>
      </c>
      <c r="R146" s="160"/>
      <c r="S146" s="160"/>
      <c r="T146" s="157"/>
      <c r="U146" s="393">
        <v>2016</v>
      </c>
      <c r="V146" s="620"/>
      <c r="W146" s="165"/>
      <c r="X146" s="165"/>
      <c r="Y146" s="165"/>
      <c r="Z146" s="165"/>
      <c r="AA146" s="165"/>
      <c r="AB146" s="160"/>
      <c r="AC146" s="157"/>
      <c r="AD146" s="157"/>
      <c r="AE146" s="165"/>
      <c r="AF146" s="165"/>
      <c r="AG146" s="165"/>
      <c r="AH146" s="165"/>
      <c r="AI146" s="165"/>
      <c r="AJ146" s="165"/>
      <c r="AK146" s="165"/>
      <c r="AL146" s="165"/>
      <c r="AM146" s="165"/>
      <c r="AN146" s="165"/>
      <c r="AO146" s="165"/>
      <c r="AP146" s="165"/>
      <c r="AQ146" s="165"/>
      <c r="AR146" s="165"/>
      <c r="AS146" s="165"/>
      <c r="AT146" s="165"/>
      <c r="AU146" s="165"/>
      <c r="AV146" s="157"/>
    </row>
    <row r="147" spans="1:48" s="36" customFormat="1" ht="25.5" hidden="1" customHeight="1">
      <c r="A147" s="393"/>
      <c r="B147" s="164"/>
      <c r="C147" s="157" t="s">
        <v>3358</v>
      </c>
      <c r="D147" s="165" t="s">
        <v>14140</v>
      </c>
      <c r="E147" s="157" t="s">
        <v>14141</v>
      </c>
      <c r="F147" s="157" t="s">
        <v>3358</v>
      </c>
      <c r="G147" s="157" t="s">
        <v>3560</v>
      </c>
      <c r="H147" s="160">
        <v>414425.59999999998</v>
      </c>
      <c r="I147" s="160">
        <v>735.38</v>
      </c>
      <c r="J147" s="160">
        <v>735.38</v>
      </c>
      <c r="K147" s="157" t="s">
        <v>1145</v>
      </c>
      <c r="L147" s="168" t="s">
        <v>454</v>
      </c>
      <c r="M147" s="157" t="s">
        <v>54</v>
      </c>
      <c r="N147" s="160"/>
      <c r="O147" s="160"/>
      <c r="P147" s="160"/>
      <c r="Q147" s="160"/>
      <c r="R147" s="160"/>
      <c r="S147" s="160"/>
      <c r="T147" s="157" t="s">
        <v>465</v>
      </c>
      <c r="U147" s="393">
        <v>2010</v>
      </c>
      <c r="V147" s="620"/>
      <c r="W147" s="165"/>
      <c r="X147" s="165"/>
      <c r="Y147" s="165"/>
      <c r="Z147" s="165"/>
      <c r="AA147" s="165"/>
      <c r="AB147" s="160"/>
      <c r="AC147" s="157"/>
      <c r="AD147" s="157"/>
      <c r="AE147" s="165"/>
      <c r="AF147" s="165"/>
      <c r="AG147" s="165"/>
      <c r="AH147" s="165"/>
      <c r="AI147" s="165"/>
      <c r="AJ147" s="165"/>
      <c r="AK147" s="165"/>
      <c r="AL147" s="165"/>
      <c r="AM147" s="165"/>
      <c r="AN147" s="165"/>
      <c r="AO147" s="165"/>
      <c r="AP147" s="165"/>
      <c r="AQ147" s="165"/>
      <c r="AR147" s="165"/>
      <c r="AS147" s="165"/>
      <c r="AT147" s="165"/>
      <c r="AU147" s="165"/>
      <c r="AV147" s="157"/>
    </row>
    <row r="148" spans="1:48" s="36" customFormat="1" ht="38.25" hidden="1" customHeight="1">
      <c r="A148" s="393"/>
      <c r="B148" s="164"/>
      <c r="C148" s="157" t="s">
        <v>3358</v>
      </c>
      <c r="D148" s="165" t="s">
        <v>16294</v>
      </c>
      <c r="E148" s="157" t="s">
        <v>16294</v>
      </c>
      <c r="F148" s="157" t="s">
        <v>3358</v>
      </c>
      <c r="G148" s="157" t="s">
        <v>3560</v>
      </c>
      <c r="H148" s="160">
        <v>4984</v>
      </c>
      <c r="I148" s="160">
        <v>753</v>
      </c>
      <c r="J148" s="160">
        <v>752.76</v>
      </c>
      <c r="K148" s="157" t="s">
        <v>1145</v>
      </c>
      <c r="L148" s="168" t="s">
        <v>2938</v>
      </c>
      <c r="M148" s="157" t="s">
        <v>54</v>
      </c>
      <c r="N148" s="160">
        <v>18</v>
      </c>
      <c r="O148" s="160">
        <v>30</v>
      </c>
      <c r="P148" s="160">
        <v>540</v>
      </c>
      <c r="Q148" s="160">
        <v>12</v>
      </c>
      <c r="R148" s="160"/>
      <c r="S148" s="160"/>
      <c r="T148" s="157"/>
      <c r="U148" s="393">
        <v>2020</v>
      </c>
      <c r="V148" s="620">
        <v>4600</v>
      </c>
      <c r="W148" s="165" t="s">
        <v>16295</v>
      </c>
      <c r="X148" s="165"/>
      <c r="Y148" s="165"/>
      <c r="Z148" s="165"/>
      <c r="AA148" s="165"/>
      <c r="AB148" s="160">
        <v>4600</v>
      </c>
      <c r="AC148" s="157"/>
      <c r="AD148" s="157"/>
      <c r="AE148" s="165"/>
      <c r="AF148" s="165"/>
      <c r="AG148" s="165"/>
      <c r="AH148" s="165"/>
      <c r="AI148" s="165"/>
      <c r="AJ148" s="165"/>
      <c r="AK148" s="165"/>
      <c r="AL148" s="165"/>
      <c r="AM148" s="165"/>
      <c r="AN148" s="165"/>
      <c r="AO148" s="165"/>
      <c r="AP148" s="165"/>
      <c r="AQ148" s="165"/>
      <c r="AR148" s="165"/>
      <c r="AS148" s="165"/>
      <c r="AT148" s="165"/>
      <c r="AU148" s="165"/>
      <c r="AV148" s="157" t="s">
        <v>16295</v>
      </c>
    </row>
    <row r="149" spans="1:48" s="36" customFormat="1" ht="25.5" hidden="1" customHeight="1">
      <c r="A149" s="393">
        <v>53</v>
      </c>
      <c r="B149" s="164"/>
      <c r="C149" s="157" t="s">
        <v>328</v>
      </c>
      <c r="D149" s="165" t="s">
        <v>4038</v>
      </c>
      <c r="E149" s="157" t="s">
        <v>4039</v>
      </c>
      <c r="F149" s="157" t="s">
        <v>328</v>
      </c>
      <c r="G149" s="157" t="s">
        <v>4040</v>
      </c>
      <c r="H149" s="160">
        <v>5451</v>
      </c>
      <c r="I149" s="160">
        <v>1898</v>
      </c>
      <c r="J149" s="160">
        <v>2460</v>
      </c>
      <c r="K149" s="157" t="s">
        <v>1145</v>
      </c>
      <c r="L149" s="168" t="s">
        <v>1135</v>
      </c>
      <c r="M149" s="157" t="s">
        <v>54</v>
      </c>
      <c r="N149" s="160">
        <v>31</v>
      </c>
      <c r="O149" s="160">
        <v>54</v>
      </c>
      <c r="P149" s="160">
        <v>1674</v>
      </c>
      <c r="Q149" s="160">
        <v>11</v>
      </c>
      <c r="R149" s="160">
        <v>1516</v>
      </c>
      <c r="S149" s="160">
        <v>2000</v>
      </c>
      <c r="T149" s="157" t="s">
        <v>465</v>
      </c>
      <c r="U149" s="393">
        <v>2002</v>
      </c>
      <c r="V149" s="620">
        <v>16566</v>
      </c>
      <c r="W149" s="165"/>
      <c r="X149" s="165"/>
      <c r="Y149" s="165"/>
      <c r="Z149" s="165"/>
      <c r="AA149" s="165"/>
      <c r="AB149" s="160">
        <v>16566</v>
      </c>
      <c r="AC149" s="157"/>
      <c r="AD149" s="157"/>
      <c r="AE149" s="165"/>
      <c r="AF149" s="165"/>
      <c r="AG149" s="165"/>
      <c r="AH149" s="165"/>
      <c r="AI149" s="165"/>
      <c r="AJ149" s="165"/>
      <c r="AK149" s="165"/>
      <c r="AL149" s="165"/>
      <c r="AM149" s="165"/>
      <c r="AN149" s="165"/>
      <c r="AO149" s="165"/>
      <c r="AP149" s="165"/>
      <c r="AQ149" s="165"/>
      <c r="AR149" s="165"/>
      <c r="AS149" s="165"/>
      <c r="AT149" s="165"/>
      <c r="AU149" s="165"/>
      <c r="AV149" s="157"/>
    </row>
    <row r="150" spans="1:48" s="36" customFormat="1" ht="25.5" hidden="1" customHeight="1">
      <c r="A150" s="393">
        <v>54</v>
      </c>
      <c r="B150" s="164"/>
      <c r="C150" s="157" t="s">
        <v>328</v>
      </c>
      <c r="D150" s="165" t="s">
        <v>14142</v>
      </c>
      <c r="E150" s="157" t="s">
        <v>14143</v>
      </c>
      <c r="F150" s="157" t="s">
        <v>328</v>
      </c>
      <c r="G150" s="157" t="s">
        <v>14144</v>
      </c>
      <c r="H150" s="160"/>
      <c r="I150" s="160">
        <v>598</v>
      </c>
      <c r="J150" s="160">
        <v>598</v>
      </c>
      <c r="K150" s="157" t="s">
        <v>1118</v>
      </c>
      <c r="L150" s="168" t="s">
        <v>454</v>
      </c>
      <c r="M150" s="157" t="s">
        <v>4176</v>
      </c>
      <c r="N150" s="160"/>
      <c r="O150" s="160"/>
      <c r="P150" s="160"/>
      <c r="Q150" s="160"/>
      <c r="R150" s="160"/>
      <c r="S150" s="160"/>
      <c r="T150" s="157"/>
      <c r="U150" s="393">
        <v>2013</v>
      </c>
      <c r="V150" s="620">
        <v>550</v>
      </c>
      <c r="W150" s="165"/>
      <c r="X150" s="165"/>
      <c r="Y150" s="165"/>
      <c r="Z150" s="165"/>
      <c r="AA150" s="165"/>
      <c r="AB150" s="160"/>
      <c r="AC150" s="157"/>
      <c r="AD150" s="157"/>
      <c r="AE150" s="165"/>
      <c r="AF150" s="165"/>
      <c r="AG150" s="165"/>
      <c r="AH150" s="165"/>
      <c r="AI150" s="165"/>
      <c r="AJ150" s="165"/>
      <c r="AK150" s="165"/>
      <c r="AL150" s="165"/>
      <c r="AM150" s="165"/>
      <c r="AN150" s="165"/>
      <c r="AO150" s="165"/>
      <c r="AP150" s="165"/>
      <c r="AQ150" s="165"/>
      <c r="AR150" s="165"/>
      <c r="AS150" s="165"/>
      <c r="AT150" s="165"/>
      <c r="AU150" s="165"/>
      <c r="AV150" s="157"/>
    </row>
    <row r="151" spans="1:48" s="36" customFormat="1" ht="25.5" hidden="1" customHeight="1">
      <c r="A151" s="393">
        <v>55</v>
      </c>
      <c r="B151" s="164"/>
      <c r="C151" s="157" t="s">
        <v>328</v>
      </c>
      <c r="D151" s="331" t="s">
        <v>14145</v>
      </c>
      <c r="E151" s="157" t="s">
        <v>14146</v>
      </c>
      <c r="F151" s="157" t="s">
        <v>328</v>
      </c>
      <c r="G151" s="157" t="s">
        <v>14144</v>
      </c>
      <c r="H151" s="160">
        <v>1836</v>
      </c>
      <c r="I151" s="160">
        <v>1818</v>
      </c>
      <c r="J151" s="160">
        <v>1818</v>
      </c>
      <c r="K151" s="157" t="s">
        <v>1118</v>
      </c>
      <c r="L151" s="157" t="s">
        <v>454</v>
      </c>
      <c r="M151" s="157" t="s">
        <v>4176</v>
      </c>
      <c r="N151" s="160"/>
      <c r="O151" s="160"/>
      <c r="P151" s="160"/>
      <c r="Q151" s="160"/>
      <c r="R151" s="160"/>
      <c r="S151" s="160"/>
      <c r="T151" s="157"/>
      <c r="U151" s="393">
        <v>2008</v>
      </c>
      <c r="V151" s="620">
        <v>530</v>
      </c>
      <c r="W151" s="165"/>
      <c r="X151" s="165"/>
      <c r="Y151" s="165"/>
      <c r="Z151" s="165"/>
      <c r="AA151" s="165"/>
      <c r="AB151" s="160"/>
      <c r="AC151" s="157"/>
      <c r="AD151" s="157"/>
      <c r="AE151" s="165"/>
      <c r="AF151" s="165"/>
      <c r="AG151" s="165"/>
      <c r="AH151" s="165"/>
      <c r="AI151" s="165"/>
      <c r="AJ151" s="165"/>
      <c r="AK151" s="165"/>
      <c r="AL151" s="165"/>
      <c r="AM151" s="165"/>
      <c r="AN151" s="165"/>
      <c r="AO151" s="165"/>
      <c r="AP151" s="165"/>
      <c r="AQ151" s="165"/>
      <c r="AR151" s="165"/>
      <c r="AS151" s="165"/>
      <c r="AT151" s="165"/>
      <c r="AU151" s="165"/>
      <c r="AV151" s="157"/>
    </row>
    <row r="152" spans="1:48" s="36" customFormat="1" ht="25.5" hidden="1" customHeight="1">
      <c r="A152" s="393">
        <v>56</v>
      </c>
      <c r="B152" s="164"/>
      <c r="C152" s="157" t="s">
        <v>328</v>
      </c>
      <c r="D152" s="331" t="s">
        <v>13982</v>
      </c>
      <c r="E152" s="157" t="s">
        <v>14147</v>
      </c>
      <c r="F152" s="157" t="s">
        <v>328</v>
      </c>
      <c r="G152" s="157" t="s">
        <v>328</v>
      </c>
      <c r="H152" s="160">
        <v>606</v>
      </c>
      <c r="I152" s="160"/>
      <c r="J152" s="160"/>
      <c r="K152" s="157"/>
      <c r="L152" s="157"/>
      <c r="M152" s="157" t="s">
        <v>4176</v>
      </c>
      <c r="N152" s="160"/>
      <c r="O152" s="160"/>
      <c r="P152" s="160"/>
      <c r="Q152" s="160"/>
      <c r="R152" s="160"/>
      <c r="S152" s="160"/>
      <c r="T152" s="157"/>
      <c r="U152" s="393">
        <v>2015</v>
      </c>
      <c r="V152" s="620"/>
      <c r="W152" s="165"/>
      <c r="X152" s="165"/>
      <c r="Y152" s="165"/>
      <c r="Z152" s="165"/>
      <c r="AA152" s="165"/>
      <c r="AB152" s="160"/>
      <c r="AC152" s="157"/>
      <c r="AD152" s="157"/>
      <c r="AE152" s="165"/>
      <c r="AF152" s="165"/>
      <c r="AG152" s="165"/>
      <c r="AH152" s="165"/>
      <c r="AI152" s="165"/>
      <c r="AJ152" s="165"/>
      <c r="AK152" s="165"/>
      <c r="AL152" s="165"/>
      <c r="AM152" s="165"/>
      <c r="AN152" s="165"/>
      <c r="AO152" s="165"/>
      <c r="AP152" s="165"/>
      <c r="AQ152" s="165"/>
      <c r="AR152" s="165"/>
      <c r="AS152" s="165"/>
      <c r="AT152" s="165"/>
      <c r="AU152" s="165"/>
      <c r="AV152" s="157"/>
    </row>
    <row r="153" spans="1:48" s="36" customFormat="1" ht="25.5" hidden="1" customHeight="1">
      <c r="A153" s="393">
        <v>57</v>
      </c>
      <c r="B153" s="164"/>
      <c r="C153" s="157" t="s">
        <v>328</v>
      </c>
      <c r="D153" s="165" t="s">
        <v>14148</v>
      </c>
      <c r="E153" s="157" t="s">
        <v>14149</v>
      </c>
      <c r="F153" s="157" t="s">
        <v>328</v>
      </c>
      <c r="G153" s="157" t="s">
        <v>328</v>
      </c>
      <c r="H153" s="160"/>
      <c r="I153" s="160"/>
      <c r="J153" s="160">
        <v>8500</v>
      </c>
      <c r="K153" s="157" t="s">
        <v>1118</v>
      </c>
      <c r="L153" s="168" t="s">
        <v>454</v>
      </c>
      <c r="M153" s="157" t="s">
        <v>4176</v>
      </c>
      <c r="N153" s="160"/>
      <c r="O153" s="160"/>
      <c r="P153" s="160" t="s">
        <v>2633</v>
      </c>
      <c r="Q153" s="160"/>
      <c r="R153" s="160"/>
      <c r="S153" s="160"/>
      <c r="T153" s="157"/>
      <c r="U153" s="393">
        <v>2004</v>
      </c>
      <c r="V153" s="620"/>
      <c r="W153" s="165"/>
      <c r="X153" s="165"/>
      <c r="Y153" s="165"/>
      <c r="Z153" s="165"/>
      <c r="AA153" s="165"/>
      <c r="AB153" s="160"/>
      <c r="AC153" s="157"/>
      <c r="AD153" s="157"/>
      <c r="AE153" s="165"/>
      <c r="AF153" s="165"/>
      <c r="AG153" s="165"/>
      <c r="AH153" s="165"/>
      <c r="AI153" s="165"/>
      <c r="AJ153" s="165"/>
      <c r="AK153" s="165"/>
      <c r="AL153" s="165"/>
      <c r="AM153" s="165"/>
      <c r="AN153" s="165"/>
      <c r="AO153" s="165"/>
      <c r="AP153" s="165"/>
      <c r="AQ153" s="165"/>
      <c r="AR153" s="165"/>
      <c r="AS153" s="165"/>
      <c r="AT153" s="165"/>
      <c r="AU153" s="165"/>
      <c r="AV153" s="157"/>
    </row>
    <row r="154" spans="1:48" s="36" customFormat="1" ht="25.5" hidden="1" customHeight="1">
      <c r="A154" s="393">
        <v>58</v>
      </c>
      <c r="B154" s="164"/>
      <c r="C154" s="157" t="s">
        <v>328</v>
      </c>
      <c r="D154" s="331" t="s">
        <v>14150</v>
      </c>
      <c r="E154" s="157" t="s">
        <v>14151</v>
      </c>
      <c r="F154" s="157" t="s">
        <v>328</v>
      </c>
      <c r="G154" s="157" t="s">
        <v>328</v>
      </c>
      <c r="H154" s="160">
        <v>561</v>
      </c>
      <c r="I154" s="160"/>
      <c r="J154" s="160">
        <v>561</v>
      </c>
      <c r="K154" s="157" t="s">
        <v>1118</v>
      </c>
      <c r="L154" s="157" t="s">
        <v>454</v>
      </c>
      <c r="M154" s="157" t="s">
        <v>4176</v>
      </c>
      <c r="N154" s="160"/>
      <c r="O154" s="160"/>
      <c r="P154" s="160" t="s">
        <v>2633</v>
      </c>
      <c r="Q154" s="160"/>
      <c r="R154" s="160"/>
      <c r="S154" s="160"/>
      <c r="T154" s="157"/>
      <c r="U154" s="393">
        <v>2001</v>
      </c>
      <c r="V154" s="620"/>
      <c r="W154" s="165"/>
      <c r="X154" s="165"/>
      <c r="Y154" s="165"/>
      <c r="Z154" s="165"/>
      <c r="AA154" s="165"/>
      <c r="AB154" s="160"/>
      <c r="AC154" s="157"/>
      <c r="AD154" s="157"/>
      <c r="AE154" s="165"/>
      <c r="AF154" s="165"/>
      <c r="AG154" s="165"/>
      <c r="AH154" s="165"/>
      <c r="AI154" s="165"/>
      <c r="AJ154" s="165"/>
      <c r="AK154" s="165"/>
      <c r="AL154" s="165"/>
      <c r="AM154" s="165"/>
      <c r="AN154" s="165"/>
      <c r="AO154" s="165"/>
      <c r="AP154" s="165"/>
      <c r="AQ154" s="165"/>
      <c r="AR154" s="165"/>
      <c r="AS154" s="165"/>
      <c r="AT154" s="165"/>
      <c r="AU154" s="165"/>
      <c r="AV154" s="157"/>
    </row>
    <row r="155" spans="1:48" s="36" customFormat="1" ht="25.5" hidden="1" customHeight="1">
      <c r="A155" s="393">
        <v>59</v>
      </c>
      <c r="B155" s="164"/>
      <c r="C155" s="157" t="s">
        <v>328</v>
      </c>
      <c r="D155" s="331" t="s">
        <v>13984</v>
      </c>
      <c r="E155" s="157" t="s">
        <v>14152</v>
      </c>
      <c r="F155" s="157" t="s">
        <v>328</v>
      </c>
      <c r="G155" s="157" t="s">
        <v>328</v>
      </c>
      <c r="H155" s="160">
        <v>1932</v>
      </c>
      <c r="I155" s="160">
        <v>620</v>
      </c>
      <c r="J155" s="160">
        <v>620</v>
      </c>
      <c r="K155" s="157" t="s">
        <v>1118</v>
      </c>
      <c r="L155" s="157" t="s">
        <v>454</v>
      </c>
      <c r="M155" s="157" t="s">
        <v>4176</v>
      </c>
      <c r="N155" s="160"/>
      <c r="O155" s="160"/>
      <c r="P155" s="160" t="s">
        <v>2633</v>
      </c>
      <c r="Q155" s="160"/>
      <c r="R155" s="160"/>
      <c r="S155" s="160"/>
      <c r="T155" s="157"/>
      <c r="U155" s="393">
        <v>2000</v>
      </c>
      <c r="V155" s="620"/>
      <c r="W155" s="165"/>
      <c r="X155" s="165"/>
      <c r="Y155" s="165"/>
      <c r="Z155" s="165"/>
      <c r="AA155" s="165"/>
      <c r="AB155" s="160"/>
      <c r="AC155" s="157"/>
      <c r="AD155" s="157"/>
      <c r="AE155" s="165"/>
      <c r="AF155" s="165"/>
      <c r="AG155" s="165"/>
      <c r="AH155" s="165"/>
      <c r="AI155" s="165"/>
      <c r="AJ155" s="165"/>
      <c r="AK155" s="165"/>
      <c r="AL155" s="165"/>
      <c r="AM155" s="165"/>
      <c r="AN155" s="165"/>
      <c r="AO155" s="165"/>
      <c r="AP155" s="165"/>
      <c r="AQ155" s="165"/>
      <c r="AR155" s="165"/>
      <c r="AS155" s="165"/>
      <c r="AT155" s="165"/>
      <c r="AU155" s="165"/>
      <c r="AV155" s="157"/>
    </row>
    <row r="156" spans="1:48" s="36" customFormat="1" ht="25.5" hidden="1" customHeight="1">
      <c r="A156" s="393">
        <v>60</v>
      </c>
      <c r="B156" s="164"/>
      <c r="C156" s="157" t="s">
        <v>328</v>
      </c>
      <c r="D156" s="331" t="s">
        <v>13696</v>
      </c>
      <c r="E156" s="157" t="s">
        <v>14153</v>
      </c>
      <c r="F156" s="157" t="s">
        <v>328</v>
      </c>
      <c r="G156" s="157" t="s">
        <v>328</v>
      </c>
      <c r="H156" s="160"/>
      <c r="I156" s="160"/>
      <c r="J156" s="160"/>
      <c r="K156" s="157"/>
      <c r="L156" s="157"/>
      <c r="M156" s="157" t="s">
        <v>4176</v>
      </c>
      <c r="N156" s="160"/>
      <c r="O156" s="160"/>
      <c r="P156" s="160"/>
      <c r="Q156" s="160"/>
      <c r="R156" s="160"/>
      <c r="S156" s="160"/>
      <c r="T156" s="157"/>
      <c r="U156" s="393">
        <v>2017</v>
      </c>
      <c r="V156" s="620"/>
      <c r="W156" s="165"/>
      <c r="X156" s="165"/>
      <c r="Y156" s="165"/>
      <c r="Z156" s="165"/>
      <c r="AA156" s="165"/>
      <c r="AB156" s="160"/>
      <c r="AC156" s="157"/>
      <c r="AD156" s="157"/>
      <c r="AE156" s="165"/>
      <c r="AF156" s="165"/>
      <c r="AG156" s="165"/>
      <c r="AH156" s="165"/>
      <c r="AI156" s="165"/>
      <c r="AJ156" s="165"/>
      <c r="AK156" s="165"/>
      <c r="AL156" s="165"/>
      <c r="AM156" s="165"/>
      <c r="AN156" s="165"/>
      <c r="AO156" s="165"/>
      <c r="AP156" s="165"/>
      <c r="AQ156" s="165"/>
      <c r="AR156" s="165"/>
      <c r="AS156" s="165"/>
      <c r="AT156" s="165"/>
      <c r="AU156" s="165"/>
      <c r="AV156" s="157"/>
    </row>
    <row r="157" spans="1:48" s="36" customFormat="1" ht="25.5" hidden="1" customHeight="1">
      <c r="A157" s="393">
        <v>61</v>
      </c>
      <c r="B157" s="164"/>
      <c r="C157" s="157" t="s">
        <v>328</v>
      </c>
      <c r="D157" s="165" t="s">
        <v>14154</v>
      </c>
      <c r="E157" s="157" t="s">
        <v>14155</v>
      </c>
      <c r="F157" s="157" t="s">
        <v>328</v>
      </c>
      <c r="G157" s="157" t="s">
        <v>328</v>
      </c>
      <c r="H157" s="160"/>
      <c r="I157" s="160"/>
      <c r="J157" s="160"/>
      <c r="K157" s="157"/>
      <c r="L157" s="157"/>
      <c r="M157" s="157" t="s">
        <v>4176</v>
      </c>
      <c r="N157" s="160"/>
      <c r="O157" s="160"/>
      <c r="P157" s="160"/>
      <c r="Q157" s="160"/>
      <c r="R157" s="160"/>
      <c r="S157" s="160"/>
      <c r="T157" s="157"/>
      <c r="U157" s="157">
        <v>2015</v>
      </c>
      <c r="V157" s="620"/>
      <c r="W157" s="165"/>
      <c r="X157" s="165"/>
      <c r="Y157" s="165"/>
      <c r="Z157" s="165"/>
      <c r="AA157" s="165"/>
      <c r="AB157" s="160"/>
      <c r="AC157" s="157"/>
      <c r="AD157" s="157"/>
      <c r="AE157" s="165"/>
      <c r="AF157" s="165"/>
      <c r="AG157" s="165"/>
      <c r="AH157" s="165"/>
      <c r="AI157" s="165"/>
      <c r="AJ157" s="165"/>
      <c r="AK157" s="165"/>
      <c r="AL157" s="165"/>
      <c r="AM157" s="165"/>
      <c r="AN157" s="165"/>
      <c r="AO157" s="165"/>
      <c r="AP157" s="165"/>
      <c r="AQ157" s="165"/>
      <c r="AR157" s="165"/>
      <c r="AS157" s="165"/>
      <c r="AT157" s="165"/>
      <c r="AU157" s="165"/>
      <c r="AV157" s="157"/>
    </row>
    <row r="158" spans="1:48" s="36" customFormat="1" ht="25.5" hidden="1" customHeight="1">
      <c r="A158" s="393">
        <v>62</v>
      </c>
      <c r="B158" s="164"/>
      <c r="C158" s="157" t="s">
        <v>328</v>
      </c>
      <c r="D158" s="165" t="s">
        <v>14156</v>
      </c>
      <c r="E158" s="157" t="s">
        <v>14157</v>
      </c>
      <c r="F158" s="157" t="s">
        <v>328</v>
      </c>
      <c r="G158" s="157" t="s">
        <v>328</v>
      </c>
      <c r="H158" s="160">
        <v>13146</v>
      </c>
      <c r="I158" s="160"/>
      <c r="J158" s="160"/>
      <c r="K158" s="157"/>
      <c r="L158" s="157" t="s">
        <v>454</v>
      </c>
      <c r="M158" s="157" t="s">
        <v>4176</v>
      </c>
      <c r="N158" s="160"/>
      <c r="O158" s="160"/>
      <c r="P158" s="160" t="s">
        <v>2121</v>
      </c>
      <c r="Q158" s="160"/>
      <c r="R158" s="160"/>
      <c r="S158" s="160"/>
      <c r="T158" s="157"/>
      <c r="U158" s="157">
        <v>2007</v>
      </c>
      <c r="V158" s="620"/>
      <c r="W158" s="165"/>
      <c r="X158" s="165"/>
      <c r="Y158" s="165"/>
      <c r="Z158" s="165"/>
      <c r="AA158" s="165"/>
      <c r="AB158" s="160"/>
      <c r="AC158" s="157"/>
      <c r="AD158" s="157"/>
      <c r="AE158" s="165"/>
      <c r="AF158" s="165"/>
      <c r="AG158" s="165"/>
      <c r="AH158" s="165"/>
      <c r="AI158" s="165"/>
      <c r="AJ158" s="165"/>
      <c r="AK158" s="165"/>
      <c r="AL158" s="165"/>
      <c r="AM158" s="165"/>
      <c r="AN158" s="165"/>
      <c r="AO158" s="165"/>
      <c r="AP158" s="165"/>
      <c r="AQ158" s="165"/>
      <c r="AR158" s="165"/>
      <c r="AS158" s="165"/>
      <c r="AT158" s="165"/>
      <c r="AU158" s="165"/>
      <c r="AV158" s="157"/>
    </row>
    <row r="159" spans="1:48" s="36" customFormat="1" ht="25.5" hidden="1" customHeight="1">
      <c r="A159" s="393">
        <v>63</v>
      </c>
      <c r="B159" s="164"/>
      <c r="C159" s="157" t="s">
        <v>328</v>
      </c>
      <c r="D159" s="165" t="s">
        <v>14158</v>
      </c>
      <c r="E159" s="157" t="s">
        <v>14159</v>
      </c>
      <c r="F159" s="157" t="s">
        <v>328</v>
      </c>
      <c r="G159" s="157" t="s">
        <v>328</v>
      </c>
      <c r="H159" s="160">
        <v>1228</v>
      </c>
      <c r="I159" s="160"/>
      <c r="J159" s="160"/>
      <c r="K159" s="157"/>
      <c r="L159" s="157"/>
      <c r="M159" s="157" t="s">
        <v>4176</v>
      </c>
      <c r="N159" s="160"/>
      <c r="O159" s="160"/>
      <c r="P159" s="160" t="s">
        <v>2121</v>
      </c>
      <c r="Q159" s="160"/>
      <c r="R159" s="160"/>
      <c r="S159" s="160"/>
      <c r="T159" s="157"/>
      <c r="U159" s="157">
        <v>2000</v>
      </c>
      <c r="V159" s="620"/>
      <c r="W159" s="165"/>
      <c r="X159" s="165"/>
      <c r="Y159" s="165"/>
      <c r="Z159" s="165"/>
      <c r="AA159" s="165"/>
      <c r="AB159" s="160"/>
      <c r="AC159" s="157"/>
      <c r="AD159" s="157"/>
      <c r="AE159" s="165"/>
      <c r="AF159" s="165"/>
      <c r="AG159" s="165"/>
      <c r="AH159" s="165"/>
      <c r="AI159" s="165"/>
      <c r="AJ159" s="165"/>
      <c r="AK159" s="165"/>
      <c r="AL159" s="165"/>
      <c r="AM159" s="165"/>
      <c r="AN159" s="165"/>
      <c r="AO159" s="165"/>
      <c r="AP159" s="165"/>
      <c r="AQ159" s="165"/>
      <c r="AR159" s="165"/>
      <c r="AS159" s="165"/>
      <c r="AT159" s="165"/>
      <c r="AU159" s="165"/>
      <c r="AV159" s="157"/>
    </row>
    <row r="160" spans="1:48" s="36" customFormat="1" ht="25.5" hidden="1" customHeight="1">
      <c r="A160" s="393">
        <v>64</v>
      </c>
      <c r="B160" s="164"/>
      <c r="C160" s="157" t="s">
        <v>328</v>
      </c>
      <c r="D160" s="165" t="s">
        <v>14160</v>
      </c>
      <c r="E160" s="157" t="s">
        <v>14161</v>
      </c>
      <c r="F160" s="157" t="s">
        <v>328</v>
      </c>
      <c r="G160" s="157" t="s">
        <v>328</v>
      </c>
      <c r="H160" s="160">
        <v>49958</v>
      </c>
      <c r="I160" s="160">
        <v>49958</v>
      </c>
      <c r="J160" s="160">
        <v>483</v>
      </c>
      <c r="K160" s="157"/>
      <c r="L160" s="157"/>
      <c r="M160" s="157" t="s">
        <v>4176</v>
      </c>
      <c r="N160" s="160"/>
      <c r="O160" s="160"/>
      <c r="P160" s="160" t="s">
        <v>2620</v>
      </c>
      <c r="Q160" s="160"/>
      <c r="R160" s="160"/>
      <c r="S160" s="160"/>
      <c r="T160" s="157"/>
      <c r="U160" s="157">
        <v>2013</v>
      </c>
      <c r="V160" s="620"/>
      <c r="W160" s="165"/>
      <c r="X160" s="165"/>
      <c r="Y160" s="165"/>
      <c r="Z160" s="165"/>
      <c r="AA160" s="165"/>
      <c r="AB160" s="160"/>
      <c r="AC160" s="157"/>
      <c r="AD160" s="157"/>
      <c r="AE160" s="165"/>
      <c r="AF160" s="165"/>
      <c r="AG160" s="165"/>
      <c r="AH160" s="165"/>
      <c r="AI160" s="165"/>
      <c r="AJ160" s="165"/>
      <c r="AK160" s="165"/>
      <c r="AL160" s="165"/>
      <c r="AM160" s="165"/>
      <c r="AN160" s="165"/>
      <c r="AO160" s="165"/>
      <c r="AP160" s="165"/>
      <c r="AQ160" s="165"/>
      <c r="AR160" s="165"/>
      <c r="AS160" s="165"/>
      <c r="AT160" s="165"/>
      <c r="AU160" s="165"/>
      <c r="AV160" s="157"/>
    </row>
    <row r="161" spans="1:48" s="36" customFormat="1" ht="25.5" hidden="1" customHeight="1">
      <c r="A161" s="393">
        <v>65</v>
      </c>
      <c r="B161" s="164"/>
      <c r="C161" s="170" t="s">
        <v>328</v>
      </c>
      <c r="D161" s="622" t="s">
        <v>14162</v>
      </c>
      <c r="E161" s="167" t="s">
        <v>14163</v>
      </c>
      <c r="F161" s="170" t="s">
        <v>328</v>
      </c>
      <c r="G161" s="170" t="s">
        <v>328</v>
      </c>
      <c r="H161" s="167">
        <v>1434</v>
      </c>
      <c r="I161" s="167">
        <v>550</v>
      </c>
      <c r="J161" s="167">
        <v>550</v>
      </c>
      <c r="K161" s="170"/>
      <c r="L161" s="170"/>
      <c r="M161" s="170" t="s">
        <v>4176</v>
      </c>
      <c r="N161" s="439"/>
      <c r="O161" s="167"/>
      <c r="P161" s="167" t="s">
        <v>2633</v>
      </c>
      <c r="Q161" s="167"/>
      <c r="R161" s="167"/>
      <c r="S161" s="167"/>
      <c r="T161" s="441"/>
      <c r="U161" s="170">
        <v>2003</v>
      </c>
      <c r="V161" s="639"/>
      <c r="W161" s="622"/>
      <c r="X161" s="622"/>
      <c r="Y161" s="622"/>
      <c r="Z161" s="622"/>
      <c r="AA161" s="622"/>
      <c r="AB161" s="167"/>
      <c r="AC161" s="622"/>
      <c r="AD161" s="622"/>
      <c r="AE161" s="622"/>
      <c r="AF161" s="622"/>
      <c r="AG161" s="622"/>
      <c r="AH161" s="622"/>
      <c r="AI161" s="622"/>
      <c r="AJ161" s="622"/>
      <c r="AK161" s="622"/>
      <c r="AL161" s="622"/>
      <c r="AM161" s="622"/>
      <c r="AN161" s="622"/>
      <c r="AO161" s="622"/>
      <c r="AP161" s="622"/>
      <c r="AQ161" s="622"/>
      <c r="AR161" s="622"/>
      <c r="AS161" s="622"/>
      <c r="AT161" s="622"/>
      <c r="AU161" s="622"/>
      <c r="AV161" s="441"/>
    </row>
    <row r="162" spans="1:48" s="36" customFormat="1" ht="25.5" hidden="1" customHeight="1">
      <c r="A162" s="393">
        <v>66</v>
      </c>
      <c r="B162" s="164"/>
      <c r="C162" s="157" t="s">
        <v>328</v>
      </c>
      <c r="D162" s="165" t="s">
        <v>14164</v>
      </c>
      <c r="E162" s="157" t="s">
        <v>14165</v>
      </c>
      <c r="F162" s="157" t="s">
        <v>328</v>
      </c>
      <c r="G162" s="157" t="s">
        <v>328</v>
      </c>
      <c r="H162" s="160">
        <v>3574</v>
      </c>
      <c r="I162" s="160">
        <v>667</v>
      </c>
      <c r="J162" s="160">
        <v>934</v>
      </c>
      <c r="K162" s="157" t="s">
        <v>10562</v>
      </c>
      <c r="L162" s="157" t="s">
        <v>454</v>
      </c>
      <c r="M162" s="157" t="s">
        <v>4176</v>
      </c>
      <c r="N162" s="160">
        <v>17</v>
      </c>
      <c r="O162" s="160">
        <v>30</v>
      </c>
      <c r="P162" s="160">
        <v>510</v>
      </c>
      <c r="Q162" s="160">
        <v>13</v>
      </c>
      <c r="R162" s="160"/>
      <c r="S162" s="160"/>
      <c r="T162" s="157"/>
      <c r="U162" s="157">
        <v>2016</v>
      </c>
      <c r="V162" s="620"/>
      <c r="W162" s="165"/>
      <c r="X162" s="165"/>
      <c r="Y162" s="165"/>
      <c r="Z162" s="165"/>
      <c r="AA162" s="165"/>
      <c r="AB162" s="160"/>
      <c r="AC162" s="157"/>
      <c r="AD162" s="157"/>
      <c r="AE162" s="165"/>
      <c r="AF162" s="165"/>
      <c r="AG162" s="165"/>
      <c r="AH162" s="165"/>
      <c r="AI162" s="165"/>
      <c r="AJ162" s="165"/>
      <c r="AK162" s="165"/>
      <c r="AL162" s="165"/>
      <c r="AM162" s="612"/>
      <c r="AN162" s="165"/>
      <c r="AO162" s="165"/>
      <c r="AP162" s="165"/>
      <c r="AQ162" s="165"/>
      <c r="AR162" s="612"/>
      <c r="AS162" s="165"/>
      <c r="AT162" s="165"/>
      <c r="AU162" s="165"/>
      <c r="AV162" s="157"/>
    </row>
    <row r="163" spans="1:48" s="36" customFormat="1" ht="25.5" hidden="1" customHeight="1">
      <c r="A163" s="393">
        <v>67</v>
      </c>
      <c r="B163" s="164"/>
      <c r="C163" s="160" t="s">
        <v>328</v>
      </c>
      <c r="D163" s="160" t="s">
        <v>14166</v>
      </c>
      <c r="E163" s="407" t="s">
        <v>14167</v>
      </c>
      <c r="F163" s="160" t="s">
        <v>328</v>
      </c>
      <c r="G163" s="160" t="s">
        <v>328</v>
      </c>
      <c r="H163" s="160">
        <v>1100</v>
      </c>
      <c r="I163" s="160">
        <v>660</v>
      </c>
      <c r="J163" s="160">
        <v>660</v>
      </c>
      <c r="K163" s="160" t="s">
        <v>1804</v>
      </c>
      <c r="L163" s="160" t="s">
        <v>16296</v>
      </c>
      <c r="M163" s="157" t="s">
        <v>4176</v>
      </c>
      <c r="N163" s="160"/>
      <c r="O163" s="160"/>
      <c r="P163" s="160" t="s">
        <v>719</v>
      </c>
      <c r="Q163" s="332"/>
      <c r="R163" s="332"/>
      <c r="S163" s="332"/>
      <c r="T163" s="332"/>
      <c r="U163" s="332" t="s">
        <v>14168</v>
      </c>
      <c r="V163" s="332"/>
      <c r="W163" s="332"/>
      <c r="X163" s="332"/>
      <c r="Y163" s="332"/>
      <c r="Z163" s="332"/>
      <c r="AA163" s="160"/>
      <c r="AB163" s="160"/>
      <c r="AC163" s="160"/>
      <c r="AD163" s="160"/>
      <c r="AE163" s="333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334"/>
      <c r="AR163" s="334"/>
      <c r="AS163" s="334"/>
      <c r="AT163" s="334"/>
      <c r="AU163" s="167"/>
      <c r="AV163" s="167"/>
    </row>
    <row r="164" spans="1:48" s="36" customFormat="1" ht="25.5" hidden="1" customHeight="1">
      <c r="A164" s="393">
        <v>68</v>
      </c>
      <c r="B164" s="164"/>
      <c r="C164" s="160" t="s">
        <v>328</v>
      </c>
      <c r="D164" s="160" t="s">
        <v>14169</v>
      </c>
      <c r="E164" s="407" t="s">
        <v>14170</v>
      </c>
      <c r="F164" s="160" t="s">
        <v>328</v>
      </c>
      <c r="G164" s="160" t="s">
        <v>328</v>
      </c>
      <c r="H164" s="160">
        <v>769</v>
      </c>
      <c r="I164" s="160"/>
      <c r="J164" s="160">
        <v>769</v>
      </c>
      <c r="K164" s="160"/>
      <c r="L164" s="160"/>
      <c r="M164" s="157" t="s">
        <v>4176</v>
      </c>
      <c r="N164" s="160"/>
      <c r="O164" s="160"/>
      <c r="P164" s="160" t="s">
        <v>2620</v>
      </c>
      <c r="Q164" s="332"/>
      <c r="R164" s="332"/>
      <c r="S164" s="332"/>
      <c r="T164" s="332"/>
      <c r="U164" s="332">
        <v>2006</v>
      </c>
      <c r="V164" s="332"/>
      <c r="W164" s="332"/>
      <c r="X164" s="332"/>
      <c r="Y164" s="332"/>
      <c r="Z164" s="332"/>
      <c r="AA164" s="160"/>
      <c r="AB164" s="160"/>
      <c r="AC164" s="160"/>
      <c r="AD164" s="160"/>
      <c r="AE164" s="333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334"/>
      <c r="AR164" s="334"/>
      <c r="AS164" s="334"/>
      <c r="AT164" s="334"/>
      <c r="AU164" s="167"/>
      <c r="AV164" s="167"/>
    </row>
    <row r="165" spans="1:48" s="36" customFormat="1" ht="25.5" hidden="1" customHeight="1">
      <c r="A165" s="393">
        <v>69</v>
      </c>
      <c r="B165" s="164"/>
      <c r="C165" s="160" t="s">
        <v>328</v>
      </c>
      <c r="D165" s="160" t="s">
        <v>13681</v>
      </c>
      <c r="E165" s="407" t="s">
        <v>14171</v>
      </c>
      <c r="F165" s="160" t="s">
        <v>328</v>
      </c>
      <c r="G165" s="160" t="s">
        <v>328</v>
      </c>
      <c r="H165" s="160">
        <v>1100</v>
      </c>
      <c r="I165" s="160">
        <v>660</v>
      </c>
      <c r="J165" s="160">
        <v>660</v>
      </c>
      <c r="K165" s="160" t="s">
        <v>1804</v>
      </c>
      <c r="L165" s="160" t="s">
        <v>16296</v>
      </c>
      <c r="M165" s="157" t="s">
        <v>4176</v>
      </c>
      <c r="N165" s="160">
        <v>18</v>
      </c>
      <c r="O165" s="160">
        <v>35</v>
      </c>
      <c r="P165" s="160">
        <v>630</v>
      </c>
      <c r="Q165" s="332">
        <v>11</v>
      </c>
      <c r="R165" s="332"/>
      <c r="S165" s="332"/>
      <c r="T165" s="332"/>
      <c r="U165" s="332">
        <v>2007</v>
      </c>
      <c r="V165" s="332"/>
      <c r="W165" s="332"/>
      <c r="X165" s="332"/>
      <c r="Y165" s="332"/>
      <c r="Z165" s="332"/>
      <c r="AA165" s="160"/>
      <c r="AB165" s="160"/>
      <c r="AC165" s="160"/>
      <c r="AD165" s="160"/>
      <c r="AE165" s="333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334"/>
      <c r="AR165" s="334"/>
      <c r="AS165" s="334"/>
      <c r="AT165" s="334"/>
      <c r="AU165" s="167"/>
      <c r="AV165" s="167"/>
    </row>
    <row r="166" spans="1:48" s="36" customFormat="1" ht="25.5" hidden="1" customHeight="1">
      <c r="A166" s="393">
        <v>70</v>
      </c>
      <c r="B166" s="164"/>
      <c r="C166" s="160" t="s">
        <v>328</v>
      </c>
      <c r="D166" s="160" t="s">
        <v>13698</v>
      </c>
      <c r="E166" s="423" t="s">
        <v>14172</v>
      </c>
      <c r="F166" s="160" t="s">
        <v>328</v>
      </c>
      <c r="G166" s="160" t="s">
        <v>328</v>
      </c>
      <c r="H166" s="160"/>
      <c r="I166" s="160"/>
      <c r="J166" s="160"/>
      <c r="K166" s="160"/>
      <c r="L166" s="160"/>
      <c r="M166" s="157" t="s">
        <v>4176</v>
      </c>
      <c r="N166" s="160"/>
      <c r="O166" s="160"/>
      <c r="P166" s="160"/>
      <c r="Q166" s="332"/>
      <c r="R166" s="332"/>
      <c r="S166" s="332"/>
      <c r="T166" s="332"/>
      <c r="U166" s="332" t="s">
        <v>6392</v>
      </c>
      <c r="V166" s="332"/>
      <c r="W166" s="332"/>
      <c r="X166" s="332"/>
      <c r="Y166" s="332"/>
      <c r="Z166" s="332"/>
      <c r="AA166" s="160"/>
      <c r="AB166" s="160"/>
      <c r="AC166" s="160"/>
      <c r="AD166" s="160"/>
      <c r="AE166" s="333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334"/>
      <c r="AR166" s="334"/>
      <c r="AS166" s="334"/>
      <c r="AT166" s="334"/>
      <c r="AU166" s="167"/>
      <c r="AV166" s="167"/>
    </row>
    <row r="167" spans="1:48" s="36" customFormat="1" ht="25.5" hidden="1" customHeight="1">
      <c r="A167" s="393">
        <v>71</v>
      </c>
      <c r="B167" s="164"/>
      <c r="C167" s="160" t="s">
        <v>328</v>
      </c>
      <c r="D167" s="160" t="s">
        <v>14173</v>
      </c>
      <c r="E167" s="423" t="s">
        <v>14174</v>
      </c>
      <c r="F167" s="160" t="s">
        <v>328</v>
      </c>
      <c r="G167" s="160" t="s">
        <v>328</v>
      </c>
      <c r="H167" s="160"/>
      <c r="I167" s="160"/>
      <c r="J167" s="160"/>
      <c r="K167" s="160"/>
      <c r="L167" s="160"/>
      <c r="M167" s="160" t="s">
        <v>4176</v>
      </c>
      <c r="N167" s="160"/>
      <c r="O167" s="160"/>
      <c r="P167" s="160"/>
      <c r="Q167" s="332"/>
      <c r="R167" s="332"/>
      <c r="S167" s="332"/>
      <c r="T167" s="332"/>
      <c r="U167" s="332">
        <v>2016</v>
      </c>
      <c r="V167" s="332"/>
      <c r="W167" s="332"/>
      <c r="X167" s="332"/>
      <c r="Y167" s="332"/>
      <c r="Z167" s="332"/>
      <c r="AA167" s="160"/>
      <c r="AB167" s="489"/>
      <c r="AC167" s="160"/>
      <c r="AD167" s="160"/>
      <c r="AE167" s="333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334"/>
      <c r="AR167" s="334"/>
      <c r="AS167" s="334"/>
      <c r="AT167" s="334"/>
      <c r="AU167" s="167"/>
      <c r="AV167" s="167"/>
    </row>
    <row r="168" spans="1:48" s="36" customFormat="1" ht="25.5" hidden="1" customHeight="1">
      <c r="A168" s="393">
        <v>72</v>
      </c>
      <c r="B168" s="164"/>
      <c r="C168" s="157" t="s">
        <v>3363</v>
      </c>
      <c r="D168" s="165" t="s">
        <v>4032</v>
      </c>
      <c r="E168" s="157" t="s">
        <v>4033</v>
      </c>
      <c r="F168" s="157" t="s">
        <v>3363</v>
      </c>
      <c r="G168" s="157" t="s">
        <v>14716</v>
      </c>
      <c r="H168" s="160">
        <v>14160</v>
      </c>
      <c r="I168" s="160">
        <v>14160</v>
      </c>
      <c r="J168" s="160">
        <v>45451</v>
      </c>
      <c r="K168" s="157" t="s">
        <v>1153</v>
      </c>
      <c r="L168" s="157" t="s">
        <v>4034</v>
      </c>
      <c r="M168" s="157" t="s">
        <v>54</v>
      </c>
      <c r="N168" s="160">
        <v>27.5</v>
      </c>
      <c r="O168" s="160">
        <v>64</v>
      </c>
      <c r="P168" s="160">
        <v>1760</v>
      </c>
      <c r="Q168" s="160">
        <v>14.6</v>
      </c>
      <c r="R168" s="160">
        <v>6690</v>
      </c>
      <c r="S168" s="160">
        <v>8526</v>
      </c>
      <c r="T168" s="157" t="s">
        <v>465</v>
      </c>
      <c r="U168" s="157">
        <v>2000</v>
      </c>
      <c r="V168" s="620">
        <v>72710</v>
      </c>
      <c r="W168" s="165">
        <v>6658</v>
      </c>
      <c r="X168" s="165">
        <v>792</v>
      </c>
      <c r="Y168" s="165"/>
      <c r="Z168" s="165"/>
      <c r="AA168" s="165"/>
      <c r="AB168" s="160">
        <v>78516</v>
      </c>
      <c r="AC168" s="157"/>
      <c r="AD168" s="157"/>
      <c r="AE168" s="165"/>
      <c r="AF168" s="165"/>
      <c r="AG168" s="165"/>
      <c r="AH168" s="165"/>
      <c r="AI168" s="165"/>
      <c r="AJ168" s="165"/>
      <c r="AK168" s="165"/>
      <c r="AL168" s="165"/>
      <c r="AM168" s="165"/>
      <c r="AN168" s="165"/>
      <c r="AO168" s="165"/>
      <c r="AP168" s="165"/>
      <c r="AQ168" s="165"/>
      <c r="AR168" s="165"/>
      <c r="AS168" s="165"/>
      <c r="AT168" s="165"/>
      <c r="AU168" s="165"/>
      <c r="AV168" s="157"/>
    </row>
    <row r="169" spans="1:48" s="36" customFormat="1" ht="25.5" hidden="1" customHeight="1">
      <c r="A169" s="393">
        <v>73</v>
      </c>
      <c r="B169" s="164"/>
      <c r="C169" s="157" t="s">
        <v>3393</v>
      </c>
      <c r="D169" s="165" t="s">
        <v>14175</v>
      </c>
      <c r="E169" s="157" t="s">
        <v>14176</v>
      </c>
      <c r="F169" s="157" t="s">
        <v>3393</v>
      </c>
      <c r="G169" s="157" t="s">
        <v>13711</v>
      </c>
      <c r="H169" s="160">
        <v>8489</v>
      </c>
      <c r="I169" s="160">
        <v>2409</v>
      </c>
      <c r="J169" s="160">
        <v>6537</v>
      </c>
      <c r="K169" s="157" t="s">
        <v>1153</v>
      </c>
      <c r="L169" s="157" t="s">
        <v>4100</v>
      </c>
      <c r="M169" s="157" t="s">
        <v>54</v>
      </c>
      <c r="N169" s="160">
        <v>29</v>
      </c>
      <c r="O169" s="160">
        <v>36</v>
      </c>
      <c r="P169" s="160">
        <v>1044</v>
      </c>
      <c r="Q169" s="160">
        <v>9</v>
      </c>
      <c r="R169" s="160"/>
      <c r="S169" s="160">
        <v>2000</v>
      </c>
      <c r="T169" s="157" t="s">
        <v>173</v>
      </c>
      <c r="U169" s="157"/>
      <c r="V169" s="620">
        <v>6750</v>
      </c>
      <c r="W169" s="165"/>
      <c r="X169" s="165">
        <v>403</v>
      </c>
      <c r="Y169" s="165"/>
      <c r="Z169" s="165"/>
      <c r="AA169" s="165"/>
      <c r="AB169" s="160"/>
      <c r="AC169" s="157"/>
      <c r="AD169" s="157"/>
      <c r="AE169" s="165"/>
      <c r="AF169" s="165"/>
      <c r="AG169" s="165"/>
      <c r="AH169" s="165"/>
      <c r="AI169" s="165"/>
      <c r="AJ169" s="165"/>
      <c r="AK169" s="165"/>
      <c r="AL169" s="165"/>
      <c r="AM169" s="165"/>
      <c r="AN169" s="165"/>
      <c r="AO169" s="165"/>
      <c r="AP169" s="165"/>
      <c r="AQ169" s="165"/>
      <c r="AR169" s="165"/>
      <c r="AS169" s="165"/>
      <c r="AT169" s="165"/>
      <c r="AU169" s="165"/>
      <c r="AV169" s="157"/>
    </row>
    <row r="170" spans="1:48" s="36" customFormat="1" ht="25.5" hidden="1" customHeight="1">
      <c r="A170" s="393">
        <v>74</v>
      </c>
      <c r="B170" s="164"/>
      <c r="C170" s="157" t="s">
        <v>3393</v>
      </c>
      <c r="D170" s="165" t="s">
        <v>14012</v>
      </c>
      <c r="E170" s="157" t="s">
        <v>4047</v>
      </c>
      <c r="F170" s="157" t="s">
        <v>3393</v>
      </c>
      <c r="G170" s="157" t="s">
        <v>13717</v>
      </c>
      <c r="H170" s="160">
        <v>112596</v>
      </c>
      <c r="I170" s="160">
        <v>680.7</v>
      </c>
      <c r="J170" s="160">
        <v>680.7</v>
      </c>
      <c r="K170" s="157" t="s">
        <v>4024</v>
      </c>
      <c r="L170" s="157" t="s">
        <v>1248</v>
      </c>
      <c r="M170" s="157" t="s">
        <v>54</v>
      </c>
      <c r="N170" s="160">
        <v>19.399999999999999</v>
      </c>
      <c r="O170" s="160">
        <v>36</v>
      </c>
      <c r="P170" s="160">
        <v>680.7</v>
      </c>
      <c r="Q170" s="160">
        <v>9</v>
      </c>
      <c r="R170" s="160" t="s">
        <v>384</v>
      </c>
      <c r="S170" s="160" t="s">
        <v>384</v>
      </c>
      <c r="T170" s="157"/>
      <c r="U170" s="157">
        <v>2003</v>
      </c>
      <c r="V170" s="620">
        <v>180</v>
      </c>
      <c r="W170" s="165"/>
      <c r="X170" s="165"/>
      <c r="Y170" s="165"/>
      <c r="Z170" s="165"/>
      <c r="AA170" s="165"/>
      <c r="AB170" s="160">
        <v>180</v>
      </c>
      <c r="AC170" s="157"/>
      <c r="AD170" s="157"/>
      <c r="AE170" s="165"/>
      <c r="AF170" s="165"/>
      <c r="AG170" s="165"/>
      <c r="AH170" s="165"/>
      <c r="AI170" s="165"/>
      <c r="AJ170" s="165"/>
      <c r="AK170" s="165"/>
      <c r="AL170" s="165"/>
      <c r="AM170" s="165"/>
      <c r="AN170" s="165"/>
      <c r="AO170" s="165"/>
      <c r="AP170" s="165"/>
      <c r="AQ170" s="165"/>
      <c r="AR170" s="165"/>
      <c r="AS170" s="165"/>
      <c r="AT170" s="165"/>
      <c r="AU170" s="165"/>
      <c r="AV170" s="157"/>
    </row>
    <row r="171" spans="1:48" s="36" customFormat="1" ht="25.5" hidden="1" customHeight="1">
      <c r="A171" s="393">
        <v>75</v>
      </c>
      <c r="B171" s="164"/>
      <c r="C171" s="157" t="s">
        <v>3393</v>
      </c>
      <c r="D171" s="165" t="s">
        <v>14177</v>
      </c>
      <c r="E171" s="157" t="s">
        <v>4048</v>
      </c>
      <c r="F171" s="157" t="s">
        <v>3393</v>
      </c>
      <c r="G171" s="157" t="s">
        <v>14178</v>
      </c>
      <c r="H171" s="160">
        <v>1005</v>
      </c>
      <c r="I171" s="160">
        <v>502.91</v>
      </c>
      <c r="J171" s="160">
        <v>502.91</v>
      </c>
      <c r="K171" s="157" t="s">
        <v>1118</v>
      </c>
      <c r="L171" s="157" t="s">
        <v>454</v>
      </c>
      <c r="M171" s="157" t="s">
        <v>142</v>
      </c>
      <c r="N171" s="160">
        <v>17.399999999999999</v>
      </c>
      <c r="O171" s="160">
        <v>26.9</v>
      </c>
      <c r="P171" s="160">
        <v>468.06</v>
      </c>
      <c r="Q171" s="160"/>
      <c r="R171" s="160"/>
      <c r="S171" s="160"/>
      <c r="T171" s="157"/>
      <c r="U171" s="157">
        <v>2013</v>
      </c>
      <c r="V171" s="620"/>
      <c r="W171" s="165"/>
      <c r="X171" s="165"/>
      <c r="Y171" s="165"/>
      <c r="Z171" s="165"/>
      <c r="AA171" s="165"/>
      <c r="AB171" s="160">
        <v>500</v>
      </c>
      <c r="AC171" s="157"/>
      <c r="AD171" s="157"/>
      <c r="AE171" s="165"/>
      <c r="AF171" s="165"/>
      <c r="AG171" s="165"/>
      <c r="AH171" s="165"/>
      <c r="AI171" s="165"/>
      <c r="AJ171" s="165"/>
      <c r="AK171" s="165"/>
      <c r="AL171" s="165"/>
      <c r="AM171" s="165"/>
      <c r="AN171" s="165"/>
      <c r="AO171" s="165"/>
      <c r="AP171" s="165"/>
      <c r="AQ171" s="165"/>
      <c r="AR171" s="165"/>
      <c r="AS171" s="165"/>
      <c r="AT171" s="165"/>
      <c r="AU171" s="165"/>
      <c r="AV171" s="157"/>
    </row>
    <row r="172" spans="1:48" s="36" customFormat="1" ht="25.5" hidden="1" customHeight="1">
      <c r="A172" s="393">
        <v>76</v>
      </c>
      <c r="B172" s="164"/>
      <c r="C172" s="157" t="s">
        <v>3393</v>
      </c>
      <c r="D172" s="165" t="s">
        <v>14179</v>
      </c>
      <c r="E172" s="157" t="s">
        <v>4049</v>
      </c>
      <c r="F172" s="157" t="s">
        <v>3393</v>
      </c>
      <c r="G172" s="157" t="s">
        <v>4775</v>
      </c>
      <c r="H172" s="160">
        <v>1942</v>
      </c>
      <c r="I172" s="160">
        <v>471.25</v>
      </c>
      <c r="J172" s="160">
        <v>471.25</v>
      </c>
      <c r="K172" s="157" t="s">
        <v>1118</v>
      </c>
      <c r="L172" s="157" t="s">
        <v>454</v>
      </c>
      <c r="M172" s="157" t="s">
        <v>142</v>
      </c>
      <c r="N172" s="160">
        <v>17.399999999999999</v>
      </c>
      <c r="O172" s="160">
        <v>21.9</v>
      </c>
      <c r="P172" s="160">
        <v>385.82</v>
      </c>
      <c r="Q172" s="160"/>
      <c r="R172" s="160"/>
      <c r="S172" s="160"/>
      <c r="T172" s="157"/>
      <c r="U172" s="157">
        <v>2012</v>
      </c>
      <c r="V172" s="620"/>
      <c r="W172" s="165"/>
      <c r="X172" s="165"/>
      <c r="Y172" s="165"/>
      <c r="Z172" s="165"/>
      <c r="AA172" s="165"/>
      <c r="AB172" s="160">
        <v>350</v>
      </c>
      <c r="AC172" s="157"/>
      <c r="AD172" s="157"/>
      <c r="AE172" s="165"/>
      <c r="AF172" s="165"/>
      <c r="AG172" s="165"/>
      <c r="AH172" s="165"/>
      <c r="AI172" s="165"/>
      <c r="AJ172" s="165"/>
      <c r="AK172" s="165"/>
      <c r="AL172" s="165"/>
      <c r="AM172" s="165"/>
      <c r="AN172" s="165"/>
      <c r="AO172" s="165"/>
      <c r="AP172" s="165"/>
      <c r="AQ172" s="165"/>
      <c r="AR172" s="165"/>
      <c r="AS172" s="165"/>
      <c r="AT172" s="165"/>
      <c r="AU172" s="165"/>
      <c r="AV172" s="157"/>
    </row>
    <row r="173" spans="1:48" s="36" customFormat="1" ht="25.5" hidden="1" customHeight="1">
      <c r="A173" s="393">
        <v>77</v>
      </c>
      <c r="B173" s="164"/>
      <c r="C173" s="157" t="s">
        <v>3393</v>
      </c>
      <c r="D173" s="165" t="s">
        <v>14180</v>
      </c>
      <c r="E173" s="157" t="s">
        <v>4050</v>
      </c>
      <c r="F173" s="157" t="s">
        <v>3393</v>
      </c>
      <c r="G173" s="157" t="s">
        <v>4775</v>
      </c>
      <c r="H173" s="160">
        <v>1218</v>
      </c>
      <c r="I173" s="160">
        <v>700</v>
      </c>
      <c r="J173" s="160">
        <v>700</v>
      </c>
      <c r="K173" s="157" t="s">
        <v>1118</v>
      </c>
      <c r="L173" s="157" t="s">
        <v>454</v>
      </c>
      <c r="M173" s="157" t="s">
        <v>304</v>
      </c>
      <c r="N173" s="160">
        <v>20</v>
      </c>
      <c r="O173" s="160">
        <v>35</v>
      </c>
      <c r="P173" s="160">
        <v>700</v>
      </c>
      <c r="Q173" s="160">
        <v>10.8</v>
      </c>
      <c r="R173" s="160" t="s">
        <v>384</v>
      </c>
      <c r="S173" s="160" t="s">
        <v>384</v>
      </c>
      <c r="T173" s="157"/>
      <c r="U173" s="157">
        <v>2009</v>
      </c>
      <c r="V173" s="620"/>
      <c r="W173" s="165"/>
      <c r="X173" s="165"/>
      <c r="Y173" s="165"/>
      <c r="Z173" s="165"/>
      <c r="AA173" s="165"/>
      <c r="AB173" s="160">
        <v>172</v>
      </c>
      <c r="AC173" s="157"/>
      <c r="AD173" s="157"/>
      <c r="AE173" s="165"/>
      <c r="AF173" s="165"/>
      <c r="AG173" s="165"/>
      <c r="AH173" s="165"/>
      <c r="AI173" s="165"/>
      <c r="AJ173" s="165"/>
      <c r="AK173" s="165"/>
      <c r="AL173" s="165"/>
      <c r="AM173" s="165"/>
      <c r="AN173" s="165"/>
      <c r="AO173" s="165"/>
      <c r="AP173" s="165"/>
      <c r="AQ173" s="165"/>
      <c r="AR173" s="165"/>
      <c r="AS173" s="165"/>
      <c r="AT173" s="165"/>
      <c r="AU173" s="165"/>
      <c r="AV173" s="157"/>
    </row>
    <row r="174" spans="1:48" s="36" customFormat="1" ht="25.5" hidden="1" customHeight="1">
      <c r="A174" s="393">
        <v>78</v>
      </c>
      <c r="B174" s="164"/>
      <c r="C174" s="157" t="s">
        <v>3393</v>
      </c>
      <c r="D174" s="165" t="s">
        <v>14012</v>
      </c>
      <c r="E174" s="157" t="s">
        <v>4051</v>
      </c>
      <c r="F174" s="157" t="s">
        <v>3393</v>
      </c>
      <c r="G174" s="157" t="s">
        <v>13711</v>
      </c>
      <c r="H174" s="160">
        <v>29188.799999999999</v>
      </c>
      <c r="I174" s="160">
        <v>2390.87</v>
      </c>
      <c r="J174" s="160">
        <v>2964.86</v>
      </c>
      <c r="K174" s="157" t="s">
        <v>1118</v>
      </c>
      <c r="L174" s="157" t="s">
        <v>454</v>
      </c>
      <c r="M174" s="157" t="s">
        <v>54</v>
      </c>
      <c r="N174" s="160">
        <v>93</v>
      </c>
      <c r="O174" s="160">
        <v>25</v>
      </c>
      <c r="P174" s="160">
        <v>2391</v>
      </c>
      <c r="Q174" s="160">
        <v>14</v>
      </c>
      <c r="R174" s="160">
        <v>300</v>
      </c>
      <c r="S174" s="160">
        <v>300</v>
      </c>
      <c r="T174" s="157" t="s">
        <v>465</v>
      </c>
      <c r="U174" s="157">
        <v>2011</v>
      </c>
      <c r="V174" s="620"/>
      <c r="W174" s="165"/>
      <c r="X174" s="165"/>
      <c r="Y174" s="165"/>
      <c r="Z174" s="165"/>
      <c r="AA174" s="165"/>
      <c r="AB174" s="160">
        <v>3800</v>
      </c>
      <c r="AC174" s="157"/>
      <c r="AD174" s="157"/>
      <c r="AE174" s="165"/>
      <c r="AF174" s="165"/>
      <c r="AG174" s="165"/>
      <c r="AH174" s="165"/>
      <c r="AI174" s="165"/>
      <c r="AJ174" s="165"/>
      <c r="AK174" s="165"/>
      <c r="AL174" s="165"/>
      <c r="AM174" s="165"/>
      <c r="AN174" s="165"/>
      <c r="AO174" s="165"/>
      <c r="AP174" s="165"/>
      <c r="AQ174" s="165"/>
      <c r="AR174" s="165"/>
      <c r="AS174" s="165"/>
      <c r="AT174" s="165"/>
      <c r="AU174" s="165"/>
      <c r="AV174" s="157"/>
    </row>
    <row r="175" spans="1:48" s="36" customFormat="1" ht="25.5" hidden="1" customHeight="1">
      <c r="A175" s="393">
        <v>79</v>
      </c>
      <c r="B175" s="164"/>
      <c r="C175" s="157" t="s">
        <v>3393</v>
      </c>
      <c r="D175" s="157" t="s">
        <v>14181</v>
      </c>
      <c r="E175" s="157" t="s">
        <v>4052</v>
      </c>
      <c r="F175" s="157" t="s">
        <v>3393</v>
      </c>
      <c r="G175" s="157" t="s">
        <v>14182</v>
      </c>
      <c r="H175" s="160">
        <v>713.6</v>
      </c>
      <c r="I175" s="160">
        <v>498.16</v>
      </c>
      <c r="J175" s="160">
        <v>498.16</v>
      </c>
      <c r="K175" s="157" t="s">
        <v>1118</v>
      </c>
      <c r="L175" s="157" t="s">
        <v>454</v>
      </c>
      <c r="M175" s="157" t="s">
        <v>304</v>
      </c>
      <c r="N175" s="160">
        <v>19</v>
      </c>
      <c r="O175" s="160">
        <v>25</v>
      </c>
      <c r="P175" s="160">
        <v>470</v>
      </c>
      <c r="Q175" s="160">
        <v>13</v>
      </c>
      <c r="R175" s="160"/>
      <c r="S175" s="160"/>
      <c r="T175" s="157"/>
      <c r="U175" s="157">
        <v>2011</v>
      </c>
      <c r="V175" s="160"/>
      <c r="W175" s="165"/>
      <c r="X175" s="165"/>
      <c r="Y175" s="165"/>
      <c r="Z175" s="165"/>
      <c r="AA175" s="165"/>
      <c r="AB175" s="160">
        <v>275</v>
      </c>
      <c r="AC175" s="157"/>
      <c r="AD175" s="157"/>
      <c r="AE175" s="165"/>
      <c r="AF175" s="165"/>
      <c r="AG175" s="165"/>
      <c r="AH175" s="165"/>
      <c r="AI175" s="165"/>
      <c r="AJ175" s="165"/>
      <c r="AK175" s="165"/>
      <c r="AL175" s="165"/>
      <c r="AM175" s="165"/>
      <c r="AN175" s="165"/>
      <c r="AO175" s="165"/>
      <c r="AP175" s="165"/>
      <c r="AQ175" s="165"/>
      <c r="AR175" s="165"/>
      <c r="AS175" s="165"/>
      <c r="AT175" s="165"/>
      <c r="AU175" s="165"/>
      <c r="AV175" s="157"/>
    </row>
    <row r="176" spans="1:48" s="36" customFormat="1" ht="25.5" hidden="1" customHeight="1">
      <c r="A176" s="393">
        <v>80</v>
      </c>
      <c r="B176" s="164"/>
      <c r="C176" s="157" t="s">
        <v>3393</v>
      </c>
      <c r="D176" s="157" t="s">
        <v>14183</v>
      </c>
      <c r="E176" s="157" t="s">
        <v>4053</v>
      </c>
      <c r="F176" s="157" t="s">
        <v>3393</v>
      </c>
      <c r="G176" s="157" t="s">
        <v>13711</v>
      </c>
      <c r="H176" s="160">
        <v>5710</v>
      </c>
      <c r="I176" s="160">
        <v>2550</v>
      </c>
      <c r="J176" s="160">
        <v>2550</v>
      </c>
      <c r="K176" s="157" t="s">
        <v>1118</v>
      </c>
      <c r="L176" s="157" t="s">
        <v>10571</v>
      </c>
      <c r="M176" s="157" t="s">
        <v>142</v>
      </c>
      <c r="N176" s="160">
        <v>30</v>
      </c>
      <c r="O176" s="160">
        <v>85</v>
      </c>
      <c r="P176" s="160">
        <v>2550</v>
      </c>
      <c r="Q176" s="160">
        <v>10</v>
      </c>
      <c r="R176" s="160"/>
      <c r="S176" s="160"/>
      <c r="T176" s="157"/>
      <c r="U176" s="157">
        <v>2014</v>
      </c>
      <c r="V176" s="160"/>
      <c r="W176" s="165" t="s">
        <v>4054</v>
      </c>
      <c r="X176" s="165"/>
      <c r="Y176" s="165"/>
      <c r="Z176" s="165"/>
      <c r="AA176" s="165"/>
      <c r="AB176" s="160"/>
      <c r="AC176" s="157"/>
      <c r="AD176" s="157"/>
      <c r="AE176" s="165"/>
      <c r="AF176" s="165"/>
      <c r="AG176" s="165"/>
      <c r="AH176" s="165"/>
      <c r="AI176" s="165"/>
      <c r="AJ176" s="165"/>
      <c r="AK176" s="165"/>
      <c r="AL176" s="165"/>
      <c r="AM176" s="165"/>
      <c r="AN176" s="165"/>
      <c r="AO176" s="165"/>
      <c r="AP176" s="165"/>
      <c r="AQ176" s="165"/>
      <c r="AR176" s="165"/>
      <c r="AS176" s="165"/>
      <c r="AT176" s="165"/>
      <c r="AU176" s="165"/>
      <c r="AV176" s="157"/>
    </row>
    <row r="177" spans="1:48" s="36" customFormat="1" ht="24.95" hidden="1" customHeight="1">
      <c r="A177" s="393">
        <v>81</v>
      </c>
      <c r="B177" s="164"/>
      <c r="C177" s="157" t="s">
        <v>3393</v>
      </c>
      <c r="D177" s="157" t="s">
        <v>14184</v>
      </c>
      <c r="E177" s="157" t="s">
        <v>4055</v>
      </c>
      <c r="F177" s="157" t="s">
        <v>3393</v>
      </c>
      <c r="G177" s="157" t="s">
        <v>14178</v>
      </c>
      <c r="H177" s="160">
        <v>1014</v>
      </c>
      <c r="I177" s="160"/>
      <c r="J177" s="160"/>
      <c r="K177" s="157" t="s">
        <v>1118</v>
      </c>
      <c r="L177" s="157" t="s">
        <v>454</v>
      </c>
      <c r="M177" s="157" t="s">
        <v>142</v>
      </c>
      <c r="N177" s="160">
        <v>42</v>
      </c>
      <c r="O177" s="160">
        <v>21</v>
      </c>
      <c r="P177" s="160">
        <v>882</v>
      </c>
      <c r="Q177" s="160"/>
      <c r="R177" s="160"/>
      <c r="S177" s="160"/>
      <c r="T177" s="157"/>
      <c r="U177" s="157">
        <v>2006</v>
      </c>
      <c r="V177" s="160"/>
      <c r="W177" s="165"/>
      <c r="X177" s="165"/>
      <c r="Y177" s="165"/>
      <c r="Z177" s="165"/>
      <c r="AA177" s="165"/>
      <c r="AB177" s="160">
        <v>150</v>
      </c>
      <c r="AC177" s="157"/>
      <c r="AD177" s="157"/>
      <c r="AE177" s="165"/>
      <c r="AF177" s="165"/>
      <c r="AG177" s="165"/>
      <c r="AH177" s="165"/>
      <c r="AI177" s="165"/>
      <c r="AJ177" s="165"/>
      <c r="AK177" s="165"/>
      <c r="AL177" s="165"/>
      <c r="AM177" s="165"/>
      <c r="AN177" s="165"/>
      <c r="AO177" s="165"/>
      <c r="AP177" s="165"/>
      <c r="AQ177" s="165"/>
      <c r="AR177" s="165"/>
      <c r="AS177" s="165"/>
      <c r="AT177" s="165"/>
      <c r="AU177" s="165"/>
      <c r="AV177" s="157"/>
    </row>
    <row r="178" spans="1:48" s="36" customFormat="1" ht="25.5" hidden="1" customHeight="1">
      <c r="A178" s="393">
        <v>82</v>
      </c>
      <c r="B178" s="164"/>
      <c r="C178" s="157" t="s">
        <v>3393</v>
      </c>
      <c r="D178" s="165" t="s">
        <v>14185</v>
      </c>
      <c r="E178" s="157" t="s">
        <v>4056</v>
      </c>
      <c r="F178" s="157" t="s">
        <v>4044</v>
      </c>
      <c r="G178" s="157" t="s">
        <v>14182</v>
      </c>
      <c r="H178" s="160">
        <v>1126</v>
      </c>
      <c r="I178" s="160">
        <v>568</v>
      </c>
      <c r="J178" s="160">
        <v>568</v>
      </c>
      <c r="K178" s="157" t="s">
        <v>1118</v>
      </c>
      <c r="L178" s="157" t="s">
        <v>454</v>
      </c>
      <c r="M178" s="157" t="s">
        <v>142</v>
      </c>
      <c r="N178" s="160">
        <v>20</v>
      </c>
      <c r="O178" s="160">
        <v>25</v>
      </c>
      <c r="P178" s="160">
        <v>500</v>
      </c>
      <c r="Q178" s="160">
        <v>9</v>
      </c>
      <c r="R178" s="160"/>
      <c r="S178" s="160"/>
      <c r="T178" s="157"/>
      <c r="U178" s="157">
        <v>2014</v>
      </c>
      <c r="V178" s="620"/>
      <c r="W178" s="165" t="s">
        <v>4054</v>
      </c>
      <c r="X178" s="165"/>
      <c r="Y178" s="165"/>
      <c r="Z178" s="165"/>
      <c r="AA178" s="165"/>
      <c r="AB178" s="160"/>
      <c r="AC178" s="157"/>
      <c r="AD178" s="157"/>
      <c r="AE178" s="165"/>
      <c r="AF178" s="165"/>
      <c r="AG178" s="165"/>
      <c r="AH178" s="165"/>
      <c r="AI178" s="165"/>
      <c r="AJ178" s="165"/>
      <c r="AK178" s="165"/>
      <c r="AL178" s="612"/>
      <c r="AM178" s="165"/>
      <c r="AN178" s="165"/>
      <c r="AO178" s="165"/>
      <c r="AP178" s="169"/>
      <c r="AQ178" s="612"/>
      <c r="AR178" s="165"/>
      <c r="AS178" s="165"/>
      <c r="AT178" s="165"/>
      <c r="AU178" s="165"/>
      <c r="AV178" s="157"/>
    </row>
    <row r="179" spans="1:48" s="36" customFormat="1" ht="25.5" hidden="1" customHeight="1">
      <c r="A179" s="393">
        <v>83</v>
      </c>
      <c r="B179" s="164"/>
      <c r="C179" s="157" t="s">
        <v>3417</v>
      </c>
      <c r="D179" s="165" t="s">
        <v>14186</v>
      </c>
      <c r="E179" s="157" t="s">
        <v>4065</v>
      </c>
      <c r="F179" s="157" t="s">
        <v>3417</v>
      </c>
      <c r="G179" s="157" t="s">
        <v>10566</v>
      </c>
      <c r="H179" s="160">
        <v>26549</v>
      </c>
      <c r="I179" s="160">
        <v>909.7</v>
      </c>
      <c r="J179" s="160">
        <v>907.72</v>
      </c>
      <c r="K179" s="157" t="s">
        <v>1118</v>
      </c>
      <c r="L179" s="157" t="s">
        <v>454</v>
      </c>
      <c r="M179" s="157" t="s">
        <v>54</v>
      </c>
      <c r="N179" s="160">
        <v>34</v>
      </c>
      <c r="O179" s="160">
        <v>21</v>
      </c>
      <c r="P179" s="160">
        <v>714</v>
      </c>
      <c r="Q179" s="160">
        <v>12</v>
      </c>
      <c r="R179" s="160">
        <v>114</v>
      </c>
      <c r="S179" s="160"/>
      <c r="T179" s="157" t="s">
        <v>4066</v>
      </c>
      <c r="U179" s="157">
        <v>2007</v>
      </c>
      <c r="V179" s="620"/>
      <c r="W179" s="165"/>
      <c r="X179" s="165"/>
      <c r="Y179" s="165"/>
      <c r="Z179" s="165"/>
      <c r="AA179" s="165"/>
      <c r="AB179" s="160">
        <v>989</v>
      </c>
      <c r="AC179" s="157"/>
      <c r="AD179" s="157"/>
      <c r="AE179" s="165"/>
      <c r="AF179" s="165"/>
      <c r="AG179" s="165"/>
      <c r="AH179" s="165"/>
      <c r="AI179" s="165">
        <v>2003</v>
      </c>
      <c r="AJ179" s="165"/>
      <c r="AK179" s="165"/>
      <c r="AL179" s="165"/>
      <c r="AM179" s="165"/>
      <c r="AN179" s="165"/>
      <c r="AO179" s="165"/>
      <c r="AP179" s="165">
        <v>5750</v>
      </c>
      <c r="AQ179" s="165"/>
      <c r="AR179" s="165"/>
      <c r="AS179" s="165"/>
      <c r="AT179" s="165"/>
      <c r="AU179" s="165"/>
      <c r="AV179" s="157" t="s">
        <v>3761</v>
      </c>
    </row>
    <row r="180" spans="1:48" s="36" customFormat="1" ht="25.5" hidden="1" customHeight="1">
      <c r="A180" s="393">
        <v>84</v>
      </c>
      <c r="B180" s="164"/>
      <c r="C180" s="157" t="s">
        <v>3417</v>
      </c>
      <c r="D180" s="165" t="s">
        <v>14187</v>
      </c>
      <c r="E180" s="157" t="s">
        <v>4067</v>
      </c>
      <c r="F180" s="157" t="s">
        <v>3417</v>
      </c>
      <c r="G180" s="157" t="s">
        <v>4068</v>
      </c>
      <c r="H180" s="160">
        <v>23820</v>
      </c>
      <c r="I180" s="160">
        <v>426.66</v>
      </c>
      <c r="J180" s="160">
        <v>426.66</v>
      </c>
      <c r="K180" s="157" t="s">
        <v>4069</v>
      </c>
      <c r="L180" s="157" t="s">
        <v>4070</v>
      </c>
      <c r="M180" s="157" t="s">
        <v>54</v>
      </c>
      <c r="N180" s="160">
        <v>15</v>
      </c>
      <c r="O180" s="160">
        <v>20</v>
      </c>
      <c r="P180" s="160">
        <v>300</v>
      </c>
      <c r="Q180" s="160">
        <v>7</v>
      </c>
      <c r="R180" s="160"/>
      <c r="S180" s="160"/>
      <c r="T180" s="157"/>
      <c r="U180" s="157">
        <v>2009</v>
      </c>
      <c r="V180" s="620"/>
      <c r="W180" s="165"/>
      <c r="X180" s="165"/>
      <c r="Y180" s="165"/>
      <c r="Z180" s="165"/>
      <c r="AA180" s="165"/>
      <c r="AB180" s="160">
        <v>500</v>
      </c>
      <c r="AC180" s="157"/>
      <c r="AD180" s="157"/>
      <c r="AE180" s="165"/>
      <c r="AF180" s="165"/>
      <c r="AG180" s="165"/>
      <c r="AH180" s="165"/>
      <c r="AI180" s="165">
        <v>2011</v>
      </c>
      <c r="AJ180" s="165"/>
      <c r="AK180" s="165"/>
      <c r="AL180" s="165"/>
      <c r="AM180" s="165"/>
      <c r="AN180" s="165"/>
      <c r="AO180" s="165"/>
      <c r="AP180" s="165"/>
      <c r="AQ180" s="165"/>
      <c r="AR180" s="165"/>
      <c r="AS180" s="165"/>
      <c r="AT180" s="165"/>
      <c r="AU180" s="165"/>
      <c r="AV180" s="157" t="s">
        <v>3761</v>
      </c>
    </row>
    <row r="181" spans="1:48" s="36" customFormat="1" ht="25.5" hidden="1" customHeight="1">
      <c r="A181" s="393">
        <v>85</v>
      </c>
      <c r="B181" s="164"/>
      <c r="C181" s="157" t="s">
        <v>3417</v>
      </c>
      <c r="D181" s="165" t="s">
        <v>14188</v>
      </c>
      <c r="E181" s="157" t="s">
        <v>4071</v>
      </c>
      <c r="F181" s="157" t="s">
        <v>3417</v>
      </c>
      <c r="G181" s="157" t="s">
        <v>3417</v>
      </c>
      <c r="H181" s="160">
        <v>2278</v>
      </c>
      <c r="I181" s="160">
        <v>345.78</v>
      </c>
      <c r="J181" s="160">
        <v>346</v>
      </c>
      <c r="K181" s="157" t="s">
        <v>4069</v>
      </c>
      <c r="L181" s="157" t="s">
        <v>454</v>
      </c>
      <c r="M181" s="157" t="s">
        <v>54</v>
      </c>
      <c r="N181" s="160">
        <v>15</v>
      </c>
      <c r="O181" s="160">
        <v>19</v>
      </c>
      <c r="P181" s="160">
        <v>285</v>
      </c>
      <c r="Q181" s="160">
        <v>10</v>
      </c>
      <c r="R181" s="160"/>
      <c r="S181" s="160"/>
      <c r="T181" s="157"/>
      <c r="U181" s="157">
        <v>2011</v>
      </c>
      <c r="V181" s="620"/>
      <c r="W181" s="165" t="s">
        <v>4054</v>
      </c>
      <c r="X181" s="165"/>
      <c r="Y181" s="165"/>
      <c r="Z181" s="165"/>
      <c r="AA181" s="165"/>
      <c r="AB181" s="160">
        <v>300</v>
      </c>
      <c r="AC181" s="157"/>
      <c r="AD181" s="157"/>
      <c r="AE181" s="165"/>
      <c r="AF181" s="165"/>
      <c r="AG181" s="165"/>
      <c r="AH181" s="165"/>
      <c r="AI181" s="165">
        <v>2012</v>
      </c>
      <c r="AJ181" s="165"/>
      <c r="AK181" s="165"/>
      <c r="AL181" s="165"/>
      <c r="AM181" s="165"/>
      <c r="AN181" s="165"/>
      <c r="AO181" s="165"/>
      <c r="AP181" s="165"/>
      <c r="AQ181" s="165"/>
      <c r="AR181" s="165"/>
      <c r="AS181" s="165"/>
      <c r="AT181" s="165"/>
      <c r="AU181" s="165"/>
      <c r="AV181" s="157"/>
    </row>
    <row r="182" spans="1:48" s="36" customFormat="1" ht="25.5" hidden="1" customHeight="1">
      <c r="A182" s="393">
        <v>86</v>
      </c>
      <c r="B182" s="164"/>
      <c r="C182" s="157" t="s">
        <v>3417</v>
      </c>
      <c r="D182" s="165" t="s">
        <v>14189</v>
      </c>
      <c r="E182" s="157" t="s">
        <v>10564</v>
      </c>
      <c r="F182" s="157" t="s">
        <v>3417</v>
      </c>
      <c r="G182" s="157" t="s">
        <v>3417</v>
      </c>
      <c r="H182" s="160" t="s">
        <v>4072</v>
      </c>
      <c r="I182" s="160">
        <v>1689</v>
      </c>
      <c r="J182" s="160" t="s">
        <v>4073</v>
      </c>
      <c r="K182" s="157" t="s">
        <v>4074</v>
      </c>
      <c r="L182" s="157" t="s">
        <v>2938</v>
      </c>
      <c r="M182" s="157" t="s">
        <v>54</v>
      </c>
      <c r="N182" s="160" t="s">
        <v>117</v>
      </c>
      <c r="O182" s="160" t="s">
        <v>4075</v>
      </c>
      <c r="P182" s="160" t="s">
        <v>4076</v>
      </c>
      <c r="Q182" s="160">
        <v>13</v>
      </c>
      <c r="R182" s="160" t="s">
        <v>4077</v>
      </c>
      <c r="S182" s="160"/>
      <c r="T182" s="157"/>
      <c r="U182" s="157">
        <v>2014</v>
      </c>
      <c r="V182" s="620"/>
      <c r="W182" s="165"/>
      <c r="X182" s="165"/>
      <c r="Y182" s="165"/>
      <c r="Z182" s="165"/>
      <c r="AA182" s="165"/>
      <c r="AB182" s="160">
        <v>4690</v>
      </c>
      <c r="AC182" s="157"/>
      <c r="AD182" s="157"/>
      <c r="AE182" s="165"/>
      <c r="AF182" s="165"/>
      <c r="AG182" s="165"/>
      <c r="AH182" s="165"/>
      <c r="AI182" s="165">
        <v>2018</v>
      </c>
      <c r="AJ182" s="165"/>
      <c r="AK182" s="165"/>
      <c r="AL182" s="165"/>
      <c r="AM182" s="165"/>
      <c r="AN182" s="165"/>
      <c r="AO182" s="165"/>
      <c r="AP182" s="165">
        <v>14000</v>
      </c>
      <c r="AQ182" s="165"/>
      <c r="AR182" s="165"/>
      <c r="AS182" s="165"/>
      <c r="AT182" s="165"/>
      <c r="AU182" s="165"/>
      <c r="AV182" s="157"/>
    </row>
    <row r="183" spans="1:48" s="36" customFormat="1" ht="25.5" hidden="1" customHeight="1">
      <c r="A183" s="393">
        <v>87</v>
      </c>
      <c r="B183" s="164"/>
      <c r="C183" s="157" t="s">
        <v>3417</v>
      </c>
      <c r="D183" s="165" t="s">
        <v>14190</v>
      </c>
      <c r="E183" s="157" t="s">
        <v>14191</v>
      </c>
      <c r="F183" s="157" t="s">
        <v>3417</v>
      </c>
      <c r="G183" s="157" t="s">
        <v>10563</v>
      </c>
      <c r="H183" s="160" t="s">
        <v>4078</v>
      </c>
      <c r="I183" s="160">
        <v>2536</v>
      </c>
      <c r="J183" s="160" t="s">
        <v>4079</v>
      </c>
      <c r="K183" s="157" t="s">
        <v>4074</v>
      </c>
      <c r="L183" s="157" t="s">
        <v>454</v>
      </c>
      <c r="M183" s="157" t="s">
        <v>54</v>
      </c>
      <c r="N183" s="160" t="s">
        <v>4080</v>
      </c>
      <c r="O183" s="160" t="s">
        <v>4081</v>
      </c>
      <c r="P183" s="160" t="s">
        <v>4082</v>
      </c>
      <c r="Q183" s="160">
        <v>12</v>
      </c>
      <c r="R183" s="160" t="s">
        <v>4083</v>
      </c>
      <c r="S183" s="160"/>
      <c r="T183" s="157" t="s">
        <v>173</v>
      </c>
      <c r="U183" s="157">
        <v>2014</v>
      </c>
      <c r="V183" s="620"/>
      <c r="W183" s="165"/>
      <c r="X183" s="165"/>
      <c r="Y183" s="165"/>
      <c r="Z183" s="165"/>
      <c r="AA183" s="165"/>
      <c r="AB183" s="160">
        <v>4720</v>
      </c>
      <c r="AC183" s="157"/>
      <c r="AD183" s="157"/>
      <c r="AE183" s="165"/>
      <c r="AF183" s="165"/>
      <c r="AG183" s="165"/>
      <c r="AH183" s="165"/>
      <c r="AI183" s="165">
        <v>2019</v>
      </c>
      <c r="AJ183" s="165"/>
      <c r="AK183" s="165"/>
      <c r="AL183" s="165"/>
      <c r="AM183" s="165"/>
      <c r="AN183" s="165"/>
      <c r="AO183" s="165"/>
      <c r="AP183" s="165">
        <v>12599</v>
      </c>
      <c r="AQ183" s="165" t="s">
        <v>14192</v>
      </c>
      <c r="AR183" s="165"/>
      <c r="AS183" s="165"/>
      <c r="AT183" s="165"/>
      <c r="AU183" s="165"/>
      <c r="AV183" s="157"/>
    </row>
    <row r="184" spans="1:48" s="36" customFormat="1" ht="25.5" hidden="1" customHeight="1">
      <c r="A184" s="393">
        <v>88</v>
      </c>
      <c r="B184" s="164"/>
      <c r="C184" s="157" t="s">
        <v>3417</v>
      </c>
      <c r="D184" s="612" t="s">
        <v>14193</v>
      </c>
      <c r="E184" s="157" t="s">
        <v>4084</v>
      </c>
      <c r="F184" s="157" t="s">
        <v>3417</v>
      </c>
      <c r="G184" s="157" t="s">
        <v>3417</v>
      </c>
      <c r="H184" s="160">
        <v>23820</v>
      </c>
      <c r="I184" s="160">
        <v>1968</v>
      </c>
      <c r="J184" s="160" t="s">
        <v>4085</v>
      </c>
      <c r="K184" s="157" t="s">
        <v>4074</v>
      </c>
      <c r="L184" s="157" t="s">
        <v>1319</v>
      </c>
      <c r="M184" s="157" t="s">
        <v>54</v>
      </c>
      <c r="N184" s="160" t="s">
        <v>114</v>
      </c>
      <c r="O184" s="160" t="s">
        <v>4086</v>
      </c>
      <c r="P184" s="160" t="s">
        <v>4087</v>
      </c>
      <c r="Q184" s="160" t="s">
        <v>167</v>
      </c>
      <c r="R184" s="160" t="s">
        <v>4088</v>
      </c>
      <c r="S184" s="160"/>
      <c r="T184" s="157"/>
      <c r="U184" s="157">
        <v>2015</v>
      </c>
      <c r="V184" s="620"/>
      <c r="W184" s="165"/>
      <c r="X184" s="165"/>
      <c r="Y184" s="165"/>
      <c r="Z184" s="165"/>
      <c r="AA184" s="165"/>
      <c r="AB184" s="160">
        <v>5850</v>
      </c>
      <c r="AC184" s="157"/>
      <c r="AD184" s="157"/>
      <c r="AE184" s="165"/>
      <c r="AF184" s="165"/>
      <c r="AG184" s="165"/>
      <c r="AH184" s="165"/>
      <c r="AI184" s="165"/>
      <c r="AJ184" s="165"/>
      <c r="AK184" s="165"/>
      <c r="AL184" s="165"/>
      <c r="AM184" s="165"/>
      <c r="AN184" s="165"/>
      <c r="AO184" s="165"/>
      <c r="AP184" s="165"/>
      <c r="AQ184" s="165"/>
      <c r="AR184" s="165"/>
      <c r="AS184" s="165"/>
      <c r="AT184" s="165"/>
      <c r="AU184" s="165"/>
      <c r="AV184" s="157" t="s">
        <v>3761</v>
      </c>
    </row>
    <row r="185" spans="1:48" s="36" customFormat="1" ht="25.5" hidden="1" customHeight="1">
      <c r="A185" s="393">
        <v>89</v>
      </c>
      <c r="B185" s="164"/>
      <c r="C185" s="157" t="s">
        <v>3417</v>
      </c>
      <c r="D185" s="612" t="s">
        <v>14194</v>
      </c>
      <c r="E185" s="157" t="s">
        <v>10565</v>
      </c>
      <c r="F185" s="157" t="s">
        <v>3417</v>
      </c>
      <c r="G185" s="157" t="s">
        <v>10566</v>
      </c>
      <c r="H185" s="160">
        <v>59406</v>
      </c>
      <c r="I185" s="160" t="s">
        <v>10567</v>
      </c>
      <c r="J185" s="160" t="s">
        <v>10568</v>
      </c>
      <c r="K185" s="157" t="s">
        <v>4074</v>
      </c>
      <c r="L185" s="157" t="s">
        <v>454</v>
      </c>
      <c r="M185" s="157" t="s">
        <v>54</v>
      </c>
      <c r="N185" s="160" t="s">
        <v>167</v>
      </c>
      <c r="O185" s="160" t="s">
        <v>10569</v>
      </c>
      <c r="P185" s="160" t="s">
        <v>10570</v>
      </c>
      <c r="Q185" s="160" t="s">
        <v>133</v>
      </c>
      <c r="R185" s="160"/>
      <c r="S185" s="160"/>
      <c r="T185" s="157"/>
      <c r="U185" s="157">
        <v>2017</v>
      </c>
      <c r="V185" s="620"/>
      <c r="W185" s="165"/>
      <c r="X185" s="165"/>
      <c r="Y185" s="165"/>
      <c r="Z185" s="165"/>
      <c r="AA185" s="165"/>
      <c r="AB185" s="160">
        <v>1980</v>
      </c>
      <c r="AC185" s="157"/>
      <c r="AD185" s="157"/>
      <c r="AE185" s="165"/>
      <c r="AF185" s="165"/>
      <c r="AG185" s="165"/>
      <c r="AH185" s="165"/>
      <c r="AI185" s="165"/>
      <c r="AJ185" s="165"/>
      <c r="AK185" s="165"/>
      <c r="AL185" s="165"/>
      <c r="AM185" s="165"/>
      <c r="AN185" s="165"/>
      <c r="AO185" s="165"/>
      <c r="AP185" s="165"/>
      <c r="AQ185" s="165"/>
      <c r="AR185" s="165"/>
      <c r="AS185" s="165"/>
      <c r="AT185" s="165"/>
      <c r="AU185" s="165"/>
      <c r="AV185" s="157" t="s">
        <v>3761</v>
      </c>
    </row>
    <row r="186" spans="1:48" s="36" customFormat="1" ht="25.5" hidden="1" customHeight="1">
      <c r="A186" s="393">
        <v>90</v>
      </c>
      <c r="B186" s="164"/>
      <c r="C186" s="157" t="s">
        <v>1578</v>
      </c>
      <c r="D186" s="612" t="s">
        <v>14195</v>
      </c>
      <c r="E186" s="157" t="s">
        <v>4043</v>
      </c>
      <c r="F186" s="157" t="s">
        <v>1578</v>
      </c>
      <c r="G186" s="157" t="s">
        <v>299</v>
      </c>
      <c r="H186" s="160">
        <v>6852</v>
      </c>
      <c r="I186" s="160">
        <v>1343</v>
      </c>
      <c r="J186" s="160">
        <v>1317</v>
      </c>
      <c r="K186" s="157" t="s">
        <v>466</v>
      </c>
      <c r="L186" s="416" t="s">
        <v>454</v>
      </c>
      <c r="M186" s="157" t="s">
        <v>54</v>
      </c>
      <c r="N186" s="160">
        <v>20</v>
      </c>
      <c r="O186" s="160">
        <v>52</v>
      </c>
      <c r="P186" s="160">
        <v>1040</v>
      </c>
      <c r="Q186" s="160">
        <v>14</v>
      </c>
      <c r="R186" s="160">
        <v>200</v>
      </c>
      <c r="S186" s="160"/>
      <c r="T186" s="157" t="s">
        <v>173</v>
      </c>
      <c r="U186" s="157">
        <v>2007</v>
      </c>
      <c r="V186" s="620">
        <v>2515</v>
      </c>
      <c r="W186" s="165"/>
      <c r="X186" s="165"/>
      <c r="Y186" s="165"/>
      <c r="Z186" s="165"/>
      <c r="AA186" s="165"/>
      <c r="AB186" s="160">
        <v>2515</v>
      </c>
      <c r="AC186" s="157"/>
      <c r="AD186" s="157"/>
      <c r="AE186" s="165"/>
      <c r="AF186" s="165"/>
      <c r="AG186" s="165"/>
      <c r="AH186" s="165"/>
      <c r="AI186" s="165"/>
      <c r="AJ186" s="165"/>
      <c r="AK186" s="165"/>
      <c r="AL186" s="165"/>
      <c r="AM186" s="165"/>
      <c r="AN186" s="165"/>
      <c r="AO186" s="165"/>
      <c r="AP186" s="165"/>
      <c r="AQ186" s="165"/>
      <c r="AR186" s="165"/>
      <c r="AS186" s="165"/>
      <c r="AT186" s="165"/>
      <c r="AU186" s="165"/>
      <c r="AV186" s="157"/>
    </row>
    <row r="187" spans="1:48" s="36" customFormat="1" ht="25.5" hidden="1" customHeight="1">
      <c r="A187" s="393">
        <v>91</v>
      </c>
      <c r="B187" s="164"/>
      <c r="C187" s="157" t="s">
        <v>1578</v>
      </c>
      <c r="D187" s="612" t="s">
        <v>14196</v>
      </c>
      <c r="E187" s="157" t="s">
        <v>14197</v>
      </c>
      <c r="F187" s="157" t="s">
        <v>1578</v>
      </c>
      <c r="G187" s="157" t="s">
        <v>299</v>
      </c>
      <c r="H187" s="160"/>
      <c r="I187" s="160">
        <v>634.4</v>
      </c>
      <c r="J187" s="160">
        <v>1159</v>
      </c>
      <c r="K187" s="157" t="s">
        <v>466</v>
      </c>
      <c r="L187" s="157" t="s">
        <v>1248</v>
      </c>
      <c r="M187" s="157" t="s">
        <v>54</v>
      </c>
      <c r="N187" s="160"/>
      <c r="O187" s="160"/>
      <c r="P187" s="160"/>
      <c r="Q187" s="160"/>
      <c r="R187" s="160">
        <v>200</v>
      </c>
      <c r="S187" s="160"/>
      <c r="T187" s="157" t="s">
        <v>173</v>
      </c>
      <c r="U187" s="157">
        <v>2015</v>
      </c>
      <c r="V187" s="620"/>
      <c r="W187" s="165"/>
      <c r="X187" s="165"/>
      <c r="Y187" s="165"/>
      <c r="Z187" s="165"/>
      <c r="AA187" s="165"/>
      <c r="AB187" s="160"/>
      <c r="AC187" s="157"/>
      <c r="AD187" s="157"/>
      <c r="AE187" s="165"/>
      <c r="AF187" s="165"/>
      <c r="AG187" s="165"/>
      <c r="AH187" s="165"/>
      <c r="AI187" s="165"/>
      <c r="AJ187" s="165"/>
      <c r="AK187" s="165"/>
      <c r="AL187" s="165"/>
      <c r="AM187" s="165"/>
      <c r="AN187" s="165"/>
      <c r="AO187" s="165"/>
      <c r="AP187" s="165"/>
      <c r="AQ187" s="165"/>
      <c r="AR187" s="165"/>
      <c r="AS187" s="165"/>
      <c r="AT187" s="165"/>
      <c r="AU187" s="165"/>
      <c r="AV187" s="157" t="s">
        <v>16297</v>
      </c>
    </row>
    <row r="188" spans="1:48" s="36" customFormat="1" ht="25.5" hidden="1" customHeight="1">
      <c r="A188" s="393">
        <v>92</v>
      </c>
      <c r="B188" s="164"/>
      <c r="C188" s="157" t="s">
        <v>1578</v>
      </c>
      <c r="D188" s="612" t="s">
        <v>14198</v>
      </c>
      <c r="E188" s="157" t="s">
        <v>12392</v>
      </c>
      <c r="F188" s="157" t="s">
        <v>1578</v>
      </c>
      <c r="G188" s="157" t="s">
        <v>299</v>
      </c>
      <c r="H188" s="160">
        <v>20033</v>
      </c>
      <c r="I188" s="160">
        <v>3949</v>
      </c>
      <c r="J188" s="160">
        <v>4360</v>
      </c>
      <c r="K188" s="157" t="s">
        <v>1118</v>
      </c>
      <c r="L188" s="157" t="s">
        <v>454</v>
      </c>
      <c r="M188" s="157" t="s">
        <v>54</v>
      </c>
      <c r="N188" s="160">
        <v>29</v>
      </c>
      <c r="O188" s="160">
        <v>130</v>
      </c>
      <c r="P188" s="160"/>
      <c r="Q188" s="160">
        <v>14</v>
      </c>
      <c r="R188" s="160"/>
      <c r="S188" s="160"/>
      <c r="T188" s="157"/>
      <c r="U188" s="157">
        <v>2018</v>
      </c>
      <c r="V188" s="620"/>
      <c r="W188" s="165"/>
      <c r="X188" s="165"/>
      <c r="Y188" s="165"/>
      <c r="Z188" s="165"/>
      <c r="AA188" s="165"/>
      <c r="AB188" s="160"/>
      <c r="AC188" s="157"/>
      <c r="AD188" s="157"/>
      <c r="AE188" s="165"/>
      <c r="AF188" s="165"/>
      <c r="AG188" s="165"/>
      <c r="AH188" s="165"/>
      <c r="AI188" s="165"/>
      <c r="AJ188" s="165"/>
      <c r="AK188" s="165"/>
      <c r="AL188" s="165"/>
      <c r="AM188" s="165"/>
      <c r="AN188" s="165"/>
      <c r="AO188" s="165"/>
      <c r="AP188" s="165"/>
      <c r="AQ188" s="165"/>
      <c r="AR188" s="165"/>
      <c r="AS188" s="165"/>
      <c r="AT188" s="165"/>
      <c r="AU188" s="165"/>
      <c r="AV188" s="157"/>
    </row>
    <row r="189" spans="1:48" s="36" customFormat="1" ht="25.5" hidden="1" customHeight="1">
      <c r="A189" s="393">
        <v>93</v>
      </c>
      <c r="B189" s="164"/>
      <c r="C189" s="157" t="s">
        <v>1578</v>
      </c>
      <c r="D189" s="612" t="s">
        <v>3378</v>
      </c>
      <c r="E189" s="157" t="s">
        <v>4041</v>
      </c>
      <c r="F189" s="157" t="s">
        <v>1578</v>
      </c>
      <c r="G189" s="157" t="s">
        <v>3382</v>
      </c>
      <c r="H189" s="160">
        <v>37240</v>
      </c>
      <c r="I189" s="160">
        <v>5372</v>
      </c>
      <c r="J189" s="160">
        <v>9974</v>
      </c>
      <c r="K189" s="157" t="s">
        <v>1153</v>
      </c>
      <c r="L189" s="157" t="s">
        <v>4042</v>
      </c>
      <c r="M189" s="157" t="s">
        <v>54</v>
      </c>
      <c r="N189" s="160">
        <v>30</v>
      </c>
      <c r="O189" s="160">
        <v>60</v>
      </c>
      <c r="P189" s="160">
        <v>1626</v>
      </c>
      <c r="Q189" s="160">
        <v>18.2</v>
      </c>
      <c r="R189" s="160">
        <v>4619</v>
      </c>
      <c r="S189" s="160">
        <v>6648</v>
      </c>
      <c r="T189" s="157" t="s">
        <v>465</v>
      </c>
      <c r="U189" s="157">
        <v>1996</v>
      </c>
      <c r="V189" s="620">
        <v>13764</v>
      </c>
      <c r="W189" s="165"/>
      <c r="X189" s="165">
        <v>660</v>
      </c>
      <c r="Y189" s="165"/>
      <c r="Z189" s="165">
        <v>500</v>
      </c>
      <c r="AA189" s="165"/>
      <c r="AB189" s="160">
        <v>13764</v>
      </c>
      <c r="AC189" s="157"/>
      <c r="AD189" s="157"/>
      <c r="AE189" s="165"/>
      <c r="AF189" s="165"/>
      <c r="AG189" s="165"/>
      <c r="AH189" s="165"/>
      <c r="AI189" s="165"/>
      <c r="AJ189" s="165"/>
      <c r="AK189" s="165"/>
      <c r="AL189" s="165"/>
      <c r="AM189" s="165"/>
      <c r="AN189" s="165"/>
      <c r="AO189" s="165"/>
      <c r="AP189" s="165"/>
      <c r="AQ189" s="165"/>
      <c r="AR189" s="165"/>
      <c r="AS189" s="165"/>
      <c r="AT189" s="165"/>
      <c r="AU189" s="165"/>
      <c r="AV189" s="157"/>
    </row>
    <row r="190" spans="1:48" s="36" customFormat="1" ht="25.5" hidden="1" customHeight="1">
      <c r="A190" s="393">
        <v>94</v>
      </c>
      <c r="B190" s="164"/>
      <c r="C190" s="157" t="s">
        <v>3434</v>
      </c>
      <c r="D190" s="612" t="s">
        <v>4095</v>
      </c>
      <c r="E190" s="157" t="s">
        <v>4096</v>
      </c>
      <c r="F190" s="157" t="s">
        <v>3434</v>
      </c>
      <c r="G190" s="157" t="s">
        <v>16269</v>
      </c>
      <c r="H190" s="160">
        <v>145117</v>
      </c>
      <c r="I190" s="160">
        <v>2040</v>
      </c>
      <c r="J190" s="160">
        <v>2020</v>
      </c>
      <c r="K190" s="157" t="s">
        <v>1145</v>
      </c>
      <c r="L190" s="416" t="s">
        <v>3105</v>
      </c>
      <c r="M190" s="157" t="s">
        <v>54</v>
      </c>
      <c r="N190" s="160">
        <v>22</v>
      </c>
      <c r="O190" s="160">
        <v>70</v>
      </c>
      <c r="P190" s="160">
        <v>1540</v>
      </c>
      <c r="Q190" s="160">
        <v>15</v>
      </c>
      <c r="R190" s="160">
        <v>450</v>
      </c>
      <c r="S190" s="160">
        <v>1000</v>
      </c>
      <c r="T190" s="157" t="s">
        <v>173</v>
      </c>
      <c r="U190" s="157">
        <v>2008</v>
      </c>
      <c r="V190" s="160"/>
      <c r="W190" s="157"/>
      <c r="X190" s="165"/>
      <c r="Y190" s="165"/>
      <c r="Z190" s="165"/>
      <c r="AA190" s="165"/>
      <c r="AB190" s="160">
        <v>3200</v>
      </c>
      <c r="AC190" s="157"/>
      <c r="AD190" s="157"/>
      <c r="AE190" s="165"/>
      <c r="AF190" s="165"/>
      <c r="AG190" s="165"/>
      <c r="AH190" s="165"/>
      <c r="AI190" s="165"/>
      <c r="AJ190" s="165"/>
      <c r="AK190" s="165"/>
      <c r="AL190" s="165"/>
      <c r="AM190" s="165"/>
      <c r="AN190" s="165"/>
      <c r="AO190" s="165"/>
      <c r="AP190" s="165"/>
      <c r="AQ190" s="165"/>
      <c r="AR190" s="165"/>
      <c r="AS190" s="165"/>
      <c r="AT190" s="165"/>
      <c r="AU190" s="165"/>
      <c r="AV190" s="157"/>
    </row>
    <row r="191" spans="1:48" s="36" customFormat="1" ht="25.5" hidden="1" customHeight="1">
      <c r="A191" s="393">
        <v>95</v>
      </c>
      <c r="B191" s="164"/>
      <c r="C191" s="157" t="s">
        <v>3434</v>
      </c>
      <c r="D191" s="612" t="s">
        <v>14199</v>
      </c>
      <c r="E191" s="157" t="s">
        <v>4097</v>
      </c>
      <c r="F191" s="157" t="s">
        <v>3434</v>
      </c>
      <c r="G191" s="157" t="s">
        <v>14200</v>
      </c>
      <c r="H191" s="160">
        <v>453.81</v>
      </c>
      <c r="I191" s="160">
        <v>453.81</v>
      </c>
      <c r="J191" s="160">
        <v>453.81</v>
      </c>
      <c r="K191" s="157" t="s">
        <v>1145</v>
      </c>
      <c r="L191" s="157" t="s">
        <v>454</v>
      </c>
      <c r="M191" s="157" t="s">
        <v>54</v>
      </c>
      <c r="N191" s="160">
        <v>17</v>
      </c>
      <c r="O191" s="160">
        <v>26</v>
      </c>
      <c r="P191" s="160">
        <v>436.65</v>
      </c>
      <c r="Q191" s="160">
        <v>13</v>
      </c>
      <c r="R191" s="160" t="s">
        <v>384</v>
      </c>
      <c r="S191" s="160" t="s">
        <v>384</v>
      </c>
      <c r="T191" s="157" t="s">
        <v>384</v>
      </c>
      <c r="U191" s="157">
        <v>2014</v>
      </c>
      <c r="V191" s="160"/>
      <c r="W191" s="157"/>
      <c r="X191" s="165"/>
      <c r="Y191" s="165"/>
      <c r="Z191" s="165"/>
      <c r="AA191" s="165"/>
      <c r="AB191" s="160">
        <v>526</v>
      </c>
      <c r="AC191" s="157"/>
      <c r="AD191" s="157"/>
      <c r="AE191" s="165"/>
      <c r="AF191" s="165"/>
      <c r="AG191" s="165"/>
      <c r="AH191" s="165"/>
      <c r="AI191" s="165"/>
      <c r="AJ191" s="165"/>
      <c r="AK191" s="165"/>
      <c r="AL191" s="165"/>
      <c r="AM191" s="165"/>
      <c r="AN191" s="165"/>
      <c r="AO191" s="165"/>
      <c r="AP191" s="165"/>
      <c r="AQ191" s="165"/>
      <c r="AR191" s="165"/>
      <c r="AS191" s="165"/>
      <c r="AT191" s="165"/>
      <c r="AU191" s="165"/>
      <c r="AV191" s="157"/>
    </row>
    <row r="192" spans="1:48" s="36" customFormat="1" ht="25.5" hidden="1" customHeight="1">
      <c r="A192" s="393">
        <v>96</v>
      </c>
      <c r="B192" s="164"/>
      <c r="C192" s="157" t="s">
        <v>3434</v>
      </c>
      <c r="D192" s="165" t="s">
        <v>3435</v>
      </c>
      <c r="E192" s="157" t="s">
        <v>4098</v>
      </c>
      <c r="F192" s="157" t="s">
        <v>3434</v>
      </c>
      <c r="G192" s="157" t="s">
        <v>16269</v>
      </c>
      <c r="H192" s="160">
        <v>14525</v>
      </c>
      <c r="I192" s="160">
        <v>2820.46</v>
      </c>
      <c r="J192" s="160">
        <v>5672</v>
      </c>
      <c r="K192" s="157" t="s">
        <v>1145</v>
      </c>
      <c r="L192" s="157" t="s">
        <v>1135</v>
      </c>
      <c r="M192" s="157" t="s">
        <v>54</v>
      </c>
      <c r="N192" s="160">
        <v>23</v>
      </c>
      <c r="O192" s="160">
        <v>33</v>
      </c>
      <c r="P192" s="160">
        <v>760</v>
      </c>
      <c r="Q192" s="160">
        <v>14</v>
      </c>
      <c r="R192" s="160">
        <v>530</v>
      </c>
      <c r="S192" s="160">
        <v>2000</v>
      </c>
      <c r="T192" s="157" t="s">
        <v>173</v>
      </c>
      <c r="U192" s="157">
        <v>1993</v>
      </c>
      <c r="V192" s="620">
        <v>4400</v>
      </c>
      <c r="W192" s="165">
        <v>1500</v>
      </c>
      <c r="X192" s="165">
        <v>1500</v>
      </c>
      <c r="Y192" s="165"/>
      <c r="Z192" s="165"/>
      <c r="AA192" s="165"/>
      <c r="AB192" s="160">
        <v>7400</v>
      </c>
      <c r="AC192" s="157"/>
      <c r="AD192" s="157"/>
      <c r="AE192" s="165" t="s">
        <v>3947</v>
      </c>
      <c r="AF192" s="165">
        <v>97780</v>
      </c>
      <c r="AG192" s="165" t="s">
        <v>3948</v>
      </c>
      <c r="AH192" s="165"/>
      <c r="AI192" s="165"/>
      <c r="AJ192" s="165"/>
      <c r="AK192" s="165"/>
      <c r="AL192" s="165"/>
      <c r="AM192" s="165"/>
      <c r="AN192" s="165"/>
      <c r="AO192" s="165"/>
      <c r="AP192" s="165"/>
      <c r="AQ192" s="165"/>
      <c r="AR192" s="165"/>
      <c r="AS192" s="165"/>
      <c r="AT192" s="165"/>
      <c r="AU192" s="165"/>
      <c r="AV192" s="157"/>
    </row>
    <row r="193" spans="1:48" s="36" customFormat="1" ht="25.5" hidden="1" customHeight="1">
      <c r="A193" s="393">
        <v>97</v>
      </c>
      <c r="B193" s="164"/>
      <c r="C193" s="157" t="s">
        <v>588</v>
      </c>
      <c r="D193" s="165" t="s">
        <v>13748</v>
      </c>
      <c r="E193" s="157" t="s">
        <v>4094</v>
      </c>
      <c r="F193" s="157" t="s">
        <v>588</v>
      </c>
      <c r="G193" s="157" t="s">
        <v>588</v>
      </c>
      <c r="H193" s="160">
        <v>5910</v>
      </c>
      <c r="I193" s="160">
        <v>737</v>
      </c>
      <c r="J193" s="160">
        <v>737</v>
      </c>
      <c r="K193" s="157" t="s">
        <v>1118</v>
      </c>
      <c r="L193" s="619" t="s">
        <v>454</v>
      </c>
      <c r="M193" s="157" t="s">
        <v>54</v>
      </c>
      <c r="N193" s="160">
        <v>19</v>
      </c>
      <c r="O193" s="160">
        <v>38.799999999999997</v>
      </c>
      <c r="P193" s="160">
        <v>737</v>
      </c>
      <c r="Q193" s="160">
        <v>10</v>
      </c>
      <c r="R193" s="160"/>
      <c r="S193" s="160"/>
      <c r="T193" s="157"/>
      <c r="U193" s="393">
        <v>2015</v>
      </c>
      <c r="V193" s="620">
        <v>678</v>
      </c>
      <c r="W193" s="165"/>
      <c r="X193" s="165"/>
      <c r="Y193" s="165"/>
      <c r="Z193" s="165"/>
      <c r="AA193" s="165"/>
      <c r="AB193" s="160">
        <v>678</v>
      </c>
      <c r="AC193" s="157"/>
      <c r="AD193" s="157"/>
      <c r="AE193" s="165"/>
      <c r="AF193" s="165"/>
      <c r="AG193" s="165"/>
      <c r="AH193" s="165"/>
      <c r="AI193" s="612"/>
      <c r="AJ193" s="165"/>
      <c r="AK193" s="159"/>
      <c r="AL193" s="165"/>
      <c r="AM193" s="165"/>
      <c r="AN193" s="165"/>
      <c r="AO193" s="165"/>
      <c r="AP193" s="165"/>
      <c r="AQ193" s="165"/>
      <c r="AR193" s="165"/>
      <c r="AS193" s="165"/>
      <c r="AT193" s="165"/>
      <c r="AU193" s="165"/>
      <c r="AV193" s="157"/>
    </row>
    <row r="194" spans="1:48" s="36" customFormat="1" ht="25.5" hidden="1" customHeight="1">
      <c r="A194" s="393">
        <v>98</v>
      </c>
      <c r="B194" s="164"/>
      <c r="C194" s="157" t="s">
        <v>588</v>
      </c>
      <c r="D194" s="165" t="s">
        <v>14035</v>
      </c>
      <c r="E194" s="157" t="s">
        <v>10545</v>
      </c>
      <c r="F194" s="157" t="s">
        <v>588</v>
      </c>
      <c r="G194" s="157" t="s">
        <v>588</v>
      </c>
      <c r="H194" s="165">
        <v>38064</v>
      </c>
      <c r="I194" s="427"/>
      <c r="J194" s="427">
        <v>4687</v>
      </c>
      <c r="K194" s="157" t="s">
        <v>10572</v>
      </c>
      <c r="L194" s="157" t="s">
        <v>10573</v>
      </c>
      <c r="M194" s="157" t="s">
        <v>54</v>
      </c>
      <c r="N194" s="160">
        <v>15</v>
      </c>
      <c r="O194" s="160">
        <v>28</v>
      </c>
      <c r="P194" s="160">
        <v>420</v>
      </c>
      <c r="Q194" s="160">
        <v>12</v>
      </c>
      <c r="R194" s="160">
        <v>620</v>
      </c>
      <c r="S194" s="160"/>
      <c r="T194" s="157"/>
      <c r="U194" s="157">
        <v>2017</v>
      </c>
      <c r="V194" s="620">
        <v>19433</v>
      </c>
      <c r="W194" s="165"/>
      <c r="X194" s="165"/>
      <c r="Y194" s="165"/>
      <c r="Z194" s="165"/>
      <c r="AA194" s="165"/>
      <c r="AB194" s="160">
        <v>19433</v>
      </c>
      <c r="AC194" s="157"/>
      <c r="AD194" s="157"/>
      <c r="AE194" s="165"/>
      <c r="AF194" s="165"/>
      <c r="AG194" s="165"/>
      <c r="AH194" s="165"/>
      <c r="AI194" s="165"/>
      <c r="AJ194" s="165"/>
      <c r="AK194" s="165"/>
      <c r="AL194" s="165"/>
      <c r="AM194" s="165"/>
      <c r="AN194" s="165"/>
      <c r="AO194" s="165"/>
      <c r="AP194" s="165"/>
      <c r="AQ194" s="165"/>
      <c r="AR194" s="165"/>
      <c r="AS194" s="165"/>
      <c r="AT194" s="165"/>
      <c r="AU194" s="165"/>
      <c r="AV194" s="157"/>
    </row>
    <row r="195" spans="1:48" s="36" customFormat="1" ht="25.5" hidden="1" customHeight="1">
      <c r="A195" s="393">
        <v>99</v>
      </c>
      <c r="B195" s="164"/>
      <c r="C195" s="157" t="s">
        <v>588</v>
      </c>
      <c r="D195" s="165" t="s">
        <v>3782</v>
      </c>
      <c r="E195" s="157" t="s">
        <v>14201</v>
      </c>
      <c r="F195" s="157" t="s">
        <v>588</v>
      </c>
      <c r="G195" s="157" t="s">
        <v>588</v>
      </c>
      <c r="H195" s="165">
        <v>17224</v>
      </c>
      <c r="I195" s="427">
        <v>1359</v>
      </c>
      <c r="J195" s="427">
        <v>1359</v>
      </c>
      <c r="K195" s="157"/>
      <c r="L195" s="157" t="s">
        <v>14202</v>
      </c>
      <c r="M195" s="157"/>
      <c r="N195" s="160"/>
      <c r="O195" s="160"/>
      <c r="P195" s="160"/>
      <c r="Q195" s="160"/>
      <c r="R195" s="160"/>
      <c r="S195" s="160"/>
      <c r="T195" s="157"/>
      <c r="U195" s="157">
        <v>2019</v>
      </c>
      <c r="V195" s="620">
        <v>1135</v>
      </c>
      <c r="W195" s="165"/>
      <c r="X195" s="165"/>
      <c r="Y195" s="165"/>
      <c r="Z195" s="165"/>
      <c r="AA195" s="165"/>
      <c r="AB195" s="160"/>
      <c r="AC195" s="157"/>
      <c r="AD195" s="157"/>
      <c r="AE195" s="165"/>
      <c r="AF195" s="165"/>
      <c r="AG195" s="165"/>
      <c r="AH195" s="165"/>
      <c r="AI195" s="165"/>
      <c r="AJ195" s="165"/>
      <c r="AK195" s="165"/>
      <c r="AL195" s="165"/>
      <c r="AM195" s="165"/>
      <c r="AN195" s="165"/>
      <c r="AO195" s="165"/>
      <c r="AP195" s="165"/>
      <c r="AQ195" s="165"/>
      <c r="AR195" s="165"/>
      <c r="AS195" s="165"/>
      <c r="AT195" s="165"/>
      <c r="AU195" s="165"/>
      <c r="AV195" s="157" t="s">
        <v>14203</v>
      </c>
    </row>
    <row r="196" spans="1:48" s="36" customFormat="1" ht="25.5" hidden="1" customHeight="1">
      <c r="A196" s="393">
        <v>100</v>
      </c>
      <c r="B196" s="164"/>
      <c r="C196" s="157" t="s">
        <v>3414</v>
      </c>
      <c r="D196" s="165" t="s">
        <v>4060</v>
      </c>
      <c r="E196" s="157" t="s">
        <v>16298</v>
      </c>
      <c r="F196" s="157" t="s">
        <v>3414</v>
      </c>
      <c r="G196" s="157" t="s">
        <v>3414</v>
      </c>
      <c r="H196" s="193" t="s">
        <v>16299</v>
      </c>
      <c r="I196" s="193" t="s">
        <v>16300</v>
      </c>
      <c r="J196" s="193" t="s">
        <v>16301</v>
      </c>
      <c r="K196" s="157" t="s">
        <v>1153</v>
      </c>
      <c r="L196" s="157" t="s">
        <v>4061</v>
      </c>
      <c r="M196" s="157" t="s">
        <v>54</v>
      </c>
      <c r="N196" s="160">
        <v>59</v>
      </c>
      <c r="O196" s="160">
        <v>77</v>
      </c>
      <c r="P196" s="160">
        <v>1895</v>
      </c>
      <c r="Q196" s="160">
        <v>16</v>
      </c>
      <c r="R196" s="160" t="s">
        <v>16302</v>
      </c>
      <c r="S196" s="160" t="s">
        <v>16303</v>
      </c>
      <c r="T196" s="157" t="s">
        <v>465</v>
      </c>
      <c r="U196" s="157">
        <v>1993</v>
      </c>
      <c r="V196" s="620">
        <v>9895</v>
      </c>
      <c r="W196" s="165">
        <v>300</v>
      </c>
      <c r="X196" s="165"/>
      <c r="Y196" s="165"/>
      <c r="Z196" s="165"/>
      <c r="AA196" s="165"/>
      <c r="AB196" s="160">
        <v>10195</v>
      </c>
      <c r="AC196" s="157"/>
      <c r="AD196" s="157"/>
      <c r="AE196" s="165" t="s">
        <v>4062</v>
      </c>
      <c r="AF196" s="165">
        <v>50</v>
      </c>
      <c r="AG196" s="165" t="s">
        <v>4063</v>
      </c>
      <c r="AH196" s="165"/>
      <c r="AI196" s="165" t="s">
        <v>4064</v>
      </c>
      <c r="AJ196" s="165" t="s">
        <v>2633</v>
      </c>
      <c r="AK196" s="165">
        <v>2797</v>
      </c>
      <c r="AL196" s="165"/>
      <c r="AM196" s="165"/>
      <c r="AN196" s="165"/>
      <c r="AO196" s="165"/>
      <c r="AP196" s="165"/>
      <c r="AQ196" s="165"/>
      <c r="AR196" s="165"/>
      <c r="AS196" s="165"/>
      <c r="AT196" s="165"/>
      <c r="AU196" s="165"/>
      <c r="AV196" s="157"/>
    </row>
    <row r="197" spans="1:48" s="36" customFormat="1" ht="25.5" hidden="1" customHeight="1">
      <c r="A197" s="393">
        <v>101</v>
      </c>
      <c r="B197" s="164"/>
      <c r="C197" s="157" t="s">
        <v>3422</v>
      </c>
      <c r="D197" s="165" t="s">
        <v>3394</v>
      </c>
      <c r="E197" s="157" t="s">
        <v>10574</v>
      </c>
      <c r="F197" s="157" t="s">
        <v>3422</v>
      </c>
      <c r="G197" s="157" t="s">
        <v>13587</v>
      </c>
      <c r="H197" s="425" t="s">
        <v>10575</v>
      </c>
      <c r="I197" s="425">
        <v>1207</v>
      </c>
      <c r="J197" s="425">
        <v>1207</v>
      </c>
      <c r="K197" s="157" t="s">
        <v>324</v>
      </c>
      <c r="L197" s="157" t="s">
        <v>4090</v>
      </c>
      <c r="M197" s="157" t="s">
        <v>54</v>
      </c>
      <c r="N197" s="425">
        <v>25</v>
      </c>
      <c r="O197" s="425">
        <v>42</v>
      </c>
      <c r="P197" s="425">
        <v>1207</v>
      </c>
      <c r="Q197" s="425">
        <v>13</v>
      </c>
      <c r="R197" s="425"/>
      <c r="S197" s="425">
        <v>300</v>
      </c>
      <c r="T197" s="157" t="s">
        <v>465</v>
      </c>
      <c r="U197" s="157">
        <v>1998</v>
      </c>
      <c r="V197" s="620">
        <v>503</v>
      </c>
      <c r="W197" s="165">
        <v>240</v>
      </c>
      <c r="X197" s="165">
        <v>247</v>
      </c>
      <c r="Y197" s="165"/>
      <c r="Z197" s="165"/>
      <c r="AA197" s="165"/>
      <c r="AB197" s="160">
        <v>990</v>
      </c>
      <c r="AC197" s="157"/>
      <c r="AD197" s="157"/>
      <c r="AE197" s="165"/>
      <c r="AF197" s="165"/>
      <c r="AG197" s="165"/>
      <c r="AH197" s="165" t="s">
        <v>4091</v>
      </c>
      <c r="AI197" s="165"/>
      <c r="AJ197" s="165"/>
      <c r="AK197" s="165"/>
      <c r="AL197" s="165"/>
      <c r="AM197" s="165"/>
      <c r="AN197" s="165"/>
      <c r="AO197" s="165"/>
      <c r="AP197" s="165"/>
      <c r="AQ197" s="165"/>
      <c r="AR197" s="165"/>
      <c r="AS197" s="165"/>
      <c r="AT197" s="165"/>
      <c r="AU197" s="165"/>
      <c r="AV197" s="157"/>
    </row>
    <row r="198" spans="1:48" s="36" customFormat="1" ht="25.5" hidden="1" customHeight="1">
      <c r="A198" s="393">
        <v>102</v>
      </c>
      <c r="B198" s="164"/>
      <c r="C198" s="157" t="s">
        <v>3422</v>
      </c>
      <c r="D198" s="165" t="s">
        <v>3394</v>
      </c>
      <c r="E198" s="157" t="s">
        <v>10576</v>
      </c>
      <c r="F198" s="157" t="s">
        <v>3422</v>
      </c>
      <c r="G198" s="157" t="s">
        <v>13587</v>
      </c>
      <c r="H198" s="425" t="s">
        <v>10577</v>
      </c>
      <c r="I198" s="425" t="s">
        <v>10577</v>
      </c>
      <c r="J198" s="425" t="s">
        <v>10578</v>
      </c>
      <c r="K198" s="157" t="s">
        <v>10579</v>
      </c>
      <c r="L198" s="157" t="s">
        <v>10580</v>
      </c>
      <c r="M198" s="157" t="s">
        <v>54</v>
      </c>
      <c r="N198" s="425">
        <v>26</v>
      </c>
      <c r="O198" s="425">
        <v>55</v>
      </c>
      <c r="P198" s="425">
        <v>1194</v>
      </c>
      <c r="Q198" s="425">
        <v>14</v>
      </c>
      <c r="R198" s="425"/>
      <c r="S198" s="425">
        <v>200</v>
      </c>
      <c r="T198" s="157" t="s">
        <v>465</v>
      </c>
      <c r="U198" s="157">
        <v>2003</v>
      </c>
      <c r="V198" s="620">
        <v>796</v>
      </c>
      <c r="W198" s="165">
        <v>425</v>
      </c>
      <c r="X198" s="165">
        <v>400</v>
      </c>
      <c r="Y198" s="165"/>
      <c r="Z198" s="165"/>
      <c r="AA198" s="165"/>
      <c r="AB198" s="160">
        <v>1621</v>
      </c>
      <c r="AC198" s="157"/>
      <c r="AD198" s="157"/>
      <c r="AE198" s="165"/>
      <c r="AF198" s="165"/>
      <c r="AG198" s="165"/>
      <c r="AH198" s="165" t="s">
        <v>4092</v>
      </c>
      <c r="AI198" s="165"/>
      <c r="AJ198" s="165"/>
      <c r="AK198" s="165"/>
      <c r="AL198" s="165"/>
      <c r="AM198" s="165"/>
      <c r="AN198" s="165"/>
      <c r="AO198" s="165"/>
      <c r="AP198" s="165"/>
      <c r="AQ198" s="165"/>
      <c r="AR198" s="165"/>
      <c r="AS198" s="165"/>
      <c r="AT198" s="165"/>
      <c r="AU198" s="165"/>
      <c r="AV198" s="157" t="s">
        <v>10581</v>
      </c>
    </row>
    <row r="199" spans="1:48" s="36" customFormat="1" ht="25.5" hidden="1" customHeight="1">
      <c r="A199" s="393">
        <v>103</v>
      </c>
      <c r="B199" s="164"/>
      <c r="C199" s="157" t="s">
        <v>3422</v>
      </c>
      <c r="D199" s="165" t="s">
        <v>3394</v>
      </c>
      <c r="E199" s="157" t="s">
        <v>10582</v>
      </c>
      <c r="F199" s="157" t="s">
        <v>3422</v>
      </c>
      <c r="G199" s="157" t="s">
        <v>13587</v>
      </c>
      <c r="H199" s="425" t="s">
        <v>10583</v>
      </c>
      <c r="I199" s="425">
        <v>1322</v>
      </c>
      <c r="J199" s="425">
        <v>1322</v>
      </c>
      <c r="K199" s="157" t="s">
        <v>4131</v>
      </c>
      <c r="L199" s="157" t="s">
        <v>454</v>
      </c>
      <c r="M199" s="157" t="s">
        <v>54</v>
      </c>
      <c r="N199" s="425">
        <v>22</v>
      </c>
      <c r="O199" s="425">
        <v>58</v>
      </c>
      <c r="P199" s="425">
        <v>1322</v>
      </c>
      <c r="Q199" s="425">
        <v>10</v>
      </c>
      <c r="R199" s="425"/>
      <c r="S199" s="425">
        <v>300</v>
      </c>
      <c r="T199" s="157" t="s">
        <v>465</v>
      </c>
      <c r="U199" s="157">
        <v>2003</v>
      </c>
      <c r="V199" s="620">
        <v>360</v>
      </c>
      <c r="W199" s="165">
        <v>250</v>
      </c>
      <c r="X199" s="165">
        <v>200</v>
      </c>
      <c r="Y199" s="165"/>
      <c r="Z199" s="165"/>
      <c r="AA199" s="165"/>
      <c r="AB199" s="160">
        <v>810</v>
      </c>
      <c r="AC199" s="157"/>
      <c r="AD199" s="157"/>
      <c r="AE199" s="165"/>
      <c r="AF199" s="165"/>
      <c r="AG199" s="165"/>
      <c r="AH199" s="165" t="s">
        <v>4093</v>
      </c>
      <c r="AI199" s="165"/>
      <c r="AJ199" s="165"/>
      <c r="AK199" s="165"/>
      <c r="AL199" s="165"/>
      <c r="AM199" s="165"/>
      <c r="AN199" s="165"/>
      <c r="AO199" s="165"/>
      <c r="AP199" s="165"/>
      <c r="AQ199" s="165"/>
      <c r="AR199" s="165"/>
      <c r="AS199" s="165"/>
      <c r="AT199" s="165"/>
      <c r="AU199" s="165"/>
      <c r="AV199" s="157"/>
    </row>
    <row r="200" spans="1:48" s="36" customFormat="1" ht="25.5" hidden="1" customHeight="1">
      <c r="A200" s="393">
        <v>104</v>
      </c>
      <c r="B200" s="164"/>
      <c r="C200" s="157" t="s">
        <v>3476</v>
      </c>
      <c r="D200" s="165" t="s">
        <v>4129</v>
      </c>
      <c r="E200" s="157" t="s">
        <v>4130</v>
      </c>
      <c r="F200" s="157" t="s">
        <v>3476</v>
      </c>
      <c r="G200" s="157" t="s">
        <v>3476</v>
      </c>
      <c r="H200" s="160">
        <v>2681</v>
      </c>
      <c r="I200" s="160">
        <v>599.76</v>
      </c>
      <c r="J200" s="160">
        <v>599.76</v>
      </c>
      <c r="K200" s="157" t="s">
        <v>4131</v>
      </c>
      <c r="L200" s="157" t="s">
        <v>454</v>
      </c>
      <c r="M200" s="157" t="s">
        <v>54</v>
      </c>
      <c r="N200" s="160">
        <v>16.8</v>
      </c>
      <c r="O200" s="160">
        <v>35.700000000000003</v>
      </c>
      <c r="P200" s="160">
        <v>599.76</v>
      </c>
      <c r="Q200" s="160">
        <v>11</v>
      </c>
      <c r="R200" s="160">
        <v>0</v>
      </c>
      <c r="S200" s="160">
        <v>0</v>
      </c>
      <c r="T200" s="168">
        <v>0</v>
      </c>
      <c r="U200" s="157">
        <v>2011</v>
      </c>
      <c r="V200" s="620">
        <v>18</v>
      </c>
      <c r="W200" s="165" t="s">
        <v>944</v>
      </c>
      <c r="X200" s="165" t="s">
        <v>944</v>
      </c>
      <c r="Y200" s="165" t="s">
        <v>944</v>
      </c>
      <c r="Z200" s="165" t="s">
        <v>944</v>
      </c>
      <c r="AA200" s="165" t="s">
        <v>944</v>
      </c>
      <c r="AB200" s="160">
        <v>18</v>
      </c>
      <c r="AC200" s="157"/>
      <c r="AD200" s="157"/>
      <c r="AE200" s="165"/>
      <c r="AF200" s="165"/>
      <c r="AG200" s="165"/>
      <c r="AH200" s="612"/>
      <c r="AI200" s="165"/>
      <c r="AJ200" s="165"/>
      <c r="AK200" s="165"/>
      <c r="AL200" s="165"/>
      <c r="AM200" s="165"/>
      <c r="AN200" s="165"/>
      <c r="AO200" s="165"/>
      <c r="AP200" s="165"/>
      <c r="AQ200" s="165"/>
      <c r="AR200" s="165"/>
      <c r="AS200" s="165"/>
      <c r="AT200" s="165"/>
      <c r="AU200" s="165"/>
      <c r="AV200" s="157"/>
    </row>
    <row r="201" spans="1:48" s="36" customFormat="1" ht="25.5" hidden="1" customHeight="1">
      <c r="A201" s="393">
        <v>105</v>
      </c>
      <c r="B201" s="164"/>
      <c r="C201" s="157" t="s">
        <v>3476</v>
      </c>
      <c r="D201" s="165" t="s">
        <v>14204</v>
      </c>
      <c r="E201" s="157" t="s">
        <v>4132</v>
      </c>
      <c r="F201" s="157" t="s">
        <v>3476</v>
      </c>
      <c r="G201" s="157" t="s">
        <v>3476</v>
      </c>
      <c r="H201" s="160">
        <v>1000</v>
      </c>
      <c r="I201" s="160">
        <v>572</v>
      </c>
      <c r="J201" s="160">
        <v>710</v>
      </c>
      <c r="K201" s="157" t="s">
        <v>466</v>
      </c>
      <c r="L201" s="157" t="s">
        <v>1420</v>
      </c>
      <c r="M201" s="157" t="s">
        <v>54</v>
      </c>
      <c r="N201" s="160">
        <v>15</v>
      </c>
      <c r="O201" s="160">
        <v>29</v>
      </c>
      <c r="P201" s="160">
        <v>435</v>
      </c>
      <c r="Q201" s="160">
        <v>9</v>
      </c>
      <c r="R201" s="160">
        <v>0</v>
      </c>
      <c r="S201" s="160">
        <v>0</v>
      </c>
      <c r="T201" s="157">
        <v>0</v>
      </c>
      <c r="U201" s="157">
        <v>2006</v>
      </c>
      <c r="V201" s="620"/>
      <c r="W201" s="165"/>
      <c r="X201" s="165"/>
      <c r="Y201" s="165"/>
      <c r="Z201" s="165"/>
      <c r="AA201" s="165"/>
      <c r="AB201" s="160" t="s">
        <v>4133</v>
      </c>
      <c r="AC201" s="157"/>
      <c r="AD201" s="157"/>
      <c r="AE201" s="165"/>
      <c r="AF201" s="165"/>
      <c r="AG201" s="165"/>
      <c r="AH201" s="612"/>
      <c r="AI201" s="165"/>
      <c r="AJ201" s="165"/>
      <c r="AK201" s="165"/>
      <c r="AL201" s="165"/>
      <c r="AM201" s="165"/>
      <c r="AN201" s="165"/>
      <c r="AO201" s="165"/>
      <c r="AP201" s="165"/>
      <c r="AQ201" s="165"/>
      <c r="AR201" s="165"/>
      <c r="AS201" s="165"/>
      <c r="AT201" s="165"/>
      <c r="AU201" s="165"/>
      <c r="AV201" s="157"/>
    </row>
    <row r="202" spans="1:48" s="36" customFormat="1" ht="25.5" hidden="1" customHeight="1">
      <c r="A202" s="393">
        <v>106</v>
      </c>
      <c r="B202" s="164"/>
      <c r="C202" s="157" t="s">
        <v>333</v>
      </c>
      <c r="D202" s="165" t="s">
        <v>4124</v>
      </c>
      <c r="E202" s="157" t="s">
        <v>4125</v>
      </c>
      <c r="F202" s="157" t="s">
        <v>333</v>
      </c>
      <c r="G202" s="157" t="s">
        <v>14205</v>
      </c>
      <c r="H202" s="160">
        <v>52474</v>
      </c>
      <c r="I202" s="160">
        <v>963</v>
      </c>
      <c r="J202" s="160">
        <v>1021</v>
      </c>
      <c r="K202" s="157" t="s">
        <v>1153</v>
      </c>
      <c r="L202" s="157" t="s">
        <v>1234</v>
      </c>
      <c r="M202" s="157" t="s">
        <v>4126</v>
      </c>
      <c r="N202" s="160">
        <v>21</v>
      </c>
      <c r="O202" s="160">
        <v>34</v>
      </c>
      <c r="P202" s="160">
        <v>716</v>
      </c>
      <c r="Q202" s="160">
        <v>11</v>
      </c>
      <c r="R202" s="160">
        <v>1535</v>
      </c>
      <c r="S202" s="160">
        <v>280</v>
      </c>
      <c r="T202" s="168" t="s">
        <v>465</v>
      </c>
      <c r="U202" s="157">
        <v>1983</v>
      </c>
      <c r="V202" s="620">
        <v>1554</v>
      </c>
      <c r="W202" s="165"/>
      <c r="X202" s="165"/>
      <c r="Y202" s="165"/>
      <c r="Z202" s="165"/>
      <c r="AA202" s="165"/>
      <c r="AB202" s="160">
        <v>1553</v>
      </c>
      <c r="AC202" s="157"/>
      <c r="AD202" s="157"/>
      <c r="AE202" s="165"/>
      <c r="AF202" s="165"/>
      <c r="AG202" s="165"/>
      <c r="AH202" s="612"/>
      <c r="AI202" s="165"/>
      <c r="AJ202" s="165"/>
      <c r="AK202" s="165"/>
      <c r="AL202" s="165"/>
      <c r="AM202" s="165"/>
      <c r="AN202" s="165"/>
      <c r="AO202" s="165"/>
      <c r="AP202" s="165"/>
      <c r="AQ202" s="165"/>
      <c r="AR202" s="165"/>
      <c r="AS202" s="165"/>
      <c r="AT202" s="165"/>
      <c r="AU202" s="165"/>
      <c r="AV202" s="157"/>
    </row>
    <row r="203" spans="1:48" s="36" customFormat="1" ht="25.5" hidden="1" customHeight="1">
      <c r="A203" s="393">
        <v>107</v>
      </c>
      <c r="B203" s="164"/>
      <c r="C203" s="157" t="s">
        <v>333</v>
      </c>
      <c r="D203" s="165" t="s">
        <v>4127</v>
      </c>
      <c r="E203" s="157" t="s">
        <v>4128</v>
      </c>
      <c r="F203" s="157" t="s">
        <v>333</v>
      </c>
      <c r="G203" s="157" t="s">
        <v>299</v>
      </c>
      <c r="H203" s="160">
        <v>41822</v>
      </c>
      <c r="I203" s="160">
        <v>1495</v>
      </c>
      <c r="J203" s="160">
        <v>1843</v>
      </c>
      <c r="K203" s="157" t="s">
        <v>466</v>
      </c>
      <c r="L203" s="157" t="s">
        <v>53</v>
      </c>
      <c r="M203" s="157" t="s">
        <v>54</v>
      </c>
      <c r="N203" s="160">
        <v>28</v>
      </c>
      <c r="O203" s="160">
        <v>38</v>
      </c>
      <c r="P203" s="160">
        <v>1064</v>
      </c>
      <c r="Q203" s="160">
        <v>16</v>
      </c>
      <c r="R203" s="160">
        <v>200</v>
      </c>
      <c r="S203" s="160">
        <v>290</v>
      </c>
      <c r="T203" s="157" t="s">
        <v>465</v>
      </c>
      <c r="U203" s="157">
        <v>2011</v>
      </c>
      <c r="V203" s="620"/>
      <c r="W203" s="165"/>
      <c r="X203" s="165"/>
      <c r="Y203" s="165"/>
      <c r="Z203" s="165"/>
      <c r="AA203" s="165"/>
      <c r="AB203" s="160">
        <v>3273</v>
      </c>
      <c r="AC203" s="157"/>
      <c r="AD203" s="157"/>
      <c r="AE203" s="165"/>
      <c r="AF203" s="165"/>
      <c r="AG203" s="165"/>
      <c r="AH203" s="612"/>
      <c r="AI203" s="165"/>
      <c r="AJ203" s="165"/>
      <c r="AK203" s="165"/>
      <c r="AL203" s="165"/>
      <c r="AM203" s="165"/>
      <c r="AN203" s="165"/>
      <c r="AO203" s="165"/>
      <c r="AP203" s="165"/>
      <c r="AQ203" s="165"/>
      <c r="AR203" s="165"/>
      <c r="AS203" s="165"/>
      <c r="AT203" s="165"/>
      <c r="AU203" s="165"/>
      <c r="AV203" s="157"/>
    </row>
    <row r="204" spans="1:48" s="36" customFormat="1" ht="25.5" hidden="1" customHeight="1">
      <c r="A204" s="393">
        <v>108</v>
      </c>
      <c r="B204" s="164"/>
      <c r="C204" s="595" t="s">
        <v>3463</v>
      </c>
      <c r="D204" s="508" t="s">
        <v>4110</v>
      </c>
      <c r="E204" s="157" t="s">
        <v>4111</v>
      </c>
      <c r="F204" s="595" t="s">
        <v>3463</v>
      </c>
      <c r="G204" s="157" t="s">
        <v>12306</v>
      </c>
      <c r="H204" s="489">
        <v>38071</v>
      </c>
      <c r="I204" s="489">
        <v>3677</v>
      </c>
      <c r="J204" s="489">
        <v>3677</v>
      </c>
      <c r="K204" s="168" t="s">
        <v>1153</v>
      </c>
      <c r="L204" s="595" t="s">
        <v>1150</v>
      </c>
      <c r="M204" s="595" t="s">
        <v>54</v>
      </c>
      <c r="N204" s="489">
        <v>28.5</v>
      </c>
      <c r="O204" s="489">
        <v>41.4</v>
      </c>
      <c r="P204" s="489">
        <v>2072</v>
      </c>
      <c r="Q204" s="489">
        <v>14</v>
      </c>
      <c r="R204" s="489">
        <v>970</v>
      </c>
      <c r="S204" s="489">
        <v>1500</v>
      </c>
      <c r="T204" s="595" t="s">
        <v>10587</v>
      </c>
      <c r="U204" s="595">
        <v>1997</v>
      </c>
      <c r="V204" s="638"/>
      <c r="W204" s="508">
        <v>1500</v>
      </c>
      <c r="X204" s="508">
        <v>1500</v>
      </c>
      <c r="Y204" s="508"/>
      <c r="Z204" s="508"/>
      <c r="AA204" s="508"/>
      <c r="AB204" s="489">
        <v>3000</v>
      </c>
      <c r="AC204" s="595"/>
      <c r="AD204" s="595"/>
      <c r="AE204" s="508"/>
      <c r="AF204" s="508"/>
      <c r="AG204" s="508"/>
      <c r="AH204" s="508"/>
      <c r="AI204" s="508"/>
      <c r="AJ204" s="508"/>
      <c r="AK204" s="508"/>
      <c r="AL204" s="508"/>
      <c r="AM204" s="508"/>
      <c r="AN204" s="508"/>
      <c r="AO204" s="508"/>
      <c r="AP204" s="508"/>
      <c r="AQ204" s="508"/>
      <c r="AR204" s="508"/>
      <c r="AS204" s="508"/>
      <c r="AT204" s="508"/>
      <c r="AU204" s="508"/>
      <c r="AV204" s="595"/>
    </row>
    <row r="205" spans="1:48" s="36" customFormat="1" ht="25.5" hidden="1" customHeight="1">
      <c r="A205" s="393">
        <v>109</v>
      </c>
      <c r="B205" s="479"/>
      <c r="C205" s="157" t="s">
        <v>3463</v>
      </c>
      <c r="D205" s="165" t="s">
        <v>14206</v>
      </c>
      <c r="E205" s="157" t="s">
        <v>4112</v>
      </c>
      <c r="F205" s="157" t="s">
        <v>3463</v>
      </c>
      <c r="G205" s="157" t="s">
        <v>3463</v>
      </c>
      <c r="H205" s="160">
        <v>3761.8</v>
      </c>
      <c r="I205" s="160">
        <v>187.2</v>
      </c>
      <c r="J205" s="160">
        <v>187.2</v>
      </c>
      <c r="K205" s="157" t="s">
        <v>4113</v>
      </c>
      <c r="L205" s="157" t="s">
        <v>1248</v>
      </c>
      <c r="M205" s="157" t="s">
        <v>54</v>
      </c>
      <c r="N205" s="160">
        <v>9</v>
      </c>
      <c r="O205" s="160">
        <v>20.8</v>
      </c>
      <c r="P205" s="160">
        <v>187.2</v>
      </c>
      <c r="Q205" s="160">
        <v>6.4</v>
      </c>
      <c r="R205" s="160"/>
      <c r="S205" s="160"/>
      <c r="T205" s="157"/>
      <c r="U205" s="157">
        <v>2006</v>
      </c>
      <c r="V205" s="620"/>
      <c r="W205" s="165"/>
      <c r="X205" s="165"/>
      <c r="Y205" s="165"/>
      <c r="Z205" s="165"/>
      <c r="AA205" s="165"/>
      <c r="AB205" s="160">
        <v>173</v>
      </c>
      <c r="AC205" s="157"/>
      <c r="AD205" s="157"/>
      <c r="AE205" s="165"/>
      <c r="AF205" s="165"/>
      <c r="AG205" s="165"/>
      <c r="AH205" s="165"/>
      <c r="AI205" s="165"/>
      <c r="AJ205" s="165"/>
      <c r="AK205" s="165"/>
      <c r="AL205" s="165"/>
      <c r="AM205" s="165"/>
      <c r="AN205" s="165"/>
      <c r="AO205" s="165"/>
      <c r="AP205" s="165"/>
      <c r="AQ205" s="165"/>
      <c r="AR205" s="165"/>
      <c r="AS205" s="165"/>
      <c r="AT205" s="165"/>
      <c r="AU205" s="165"/>
      <c r="AV205" s="157"/>
    </row>
    <row r="206" spans="1:48" s="36" customFormat="1" ht="25.5" hidden="1" customHeight="1">
      <c r="A206" s="393">
        <v>110</v>
      </c>
      <c r="B206" s="164"/>
      <c r="C206" s="157" t="s">
        <v>3463</v>
      </c>
      <c r="D206" s="165" t="s">
        <v>14207</v>
      </c>
      <c r="E206" s="157" t="s">
        <v>14208</v>
      </c>
      <c r="F206" s="157" t="s">
        <v>3463</v>
      </c>
      <c r="G206" s="157" t="s">
        <v>12306</v>
      </c>
      <c r="H206" s="160">
        <v>5760</v>
      </c>
      <c r="I206" s="160">
        <v>757</v>
      </c>
      <c r="J206" s="160">
        <v>757</v>
      </c>
      <c r="K206" s="157" t="s">
        <v>4114</v>
      </c>
      <c r="L206" s="157" t="s">
        <v>454</v>
      </c>
      <c r="M206" s="157" t="s">
        <v>54</v>
      </c>
      <c r="N206" s="160">
        <v>20</v>
      </c>
      <c r="O206" s="160">
        <v>38</v>
      </c>
      <c r="P206" s="160">
        <v>757</v>
      </c>
      <c r="Q206" s="160">
        <v>15</v>
      </c>
      <c r="R206" s="160">
        <v>100</v>
      </c>
      <c r="S206" s="160">
        <v>200</v>
      </c>
      <c r="T206" s="157" t="s">
        <v>465</v>
      </c>
      <c r="U206" s="157">
        <v>2003</v>
      </c>
      <c r="V206" s="620"/>
      <c r="W206" s="165"/>
      <c r="X206" s="165"/>
      <c r="Y206" s="165"/>
      <c r="Z206" s="165"/>
      <c r="AA206" s="165"/>
      <c r="AB206" s="160">
        <v>1000</v>
      </c>
      <c r="AC206" s="157"/>
      <c r="AD206" s="157"/>
      <c r="AE206" s="165"/>
      <c r="AF206" s="165"/>
      <c r="AG206" s="165"/>
      <c r="AH206" s="165"/>
      <c r="AI206" s="165"/>
      <c r="AJ206" s="165"/>
      <c r="AK206" s="165"/>
      <c r="AL206" s="165"/>
      <c r="AM206" s="165"/>
      <c r="AN206" s="165"/>
      <c r="AO206" s="165"/>
      <c r="AP206" s="165"/>
      <c r="AQ206" s="165"/>
      <c r="AR206" s="165"/>
      <c r="AS206" s="165"/>
      <c r="AT206" s="165"/>
      <c r="AU206" s="165"/>
      <c r="AV206" s="157"/>
    </row>
    <row r="207" spans="1:48" s="36" customFormat="1" ht="25.5" hidden="1" customHeight="1">
      <c r="A207" s="393">
        <v>111</v>
      </c>
      <c r="B207" s="164"/>
      <c r="C207" s="157" t="s">
        <v>3463</v>
      </c>
      <c r="D207" s="165" t="s">
        <v>4115</v>
      </c>
      <c r="E207" s="157" t="s">
        <v>4116</v>
      </c>
      <c r="F207" s="157" t="s">
        <v>3463</v>
      </c>
      <c r="G207" s="157" t="s">
        <v>3463</v>
      </c>
      <c r="H207" s="160">
        <v>1098</v>
      </c>
      <c r="I207" s="160">
        <v>557.26</v>
      </c>
      <c r="J207" s="160">
        <v>523.78</v>
      </c>
      <c r="K207" s="157" t="s">
        <v>4117</v>
      </c>
      <c r="L207" s="157" t="s">
        <v>454</v>
      </c>
      <c r="M207" s="157" t="s">
        <v>54</v>
      </c>
      <c r="N207" s="160">
        <v>16.5</v>
      </c>
      <c r="O207" s="160">
        <v>27</v>
      </c>
      <c r="P207" s="160">
        <v>459</v>
      </c>
      <c r="Q207" s="160">
        <v>10</v>
      </c>
      <c r="R207" s="160"/>
      <c r="S207" s="160"/>
      <c r="T207" s="157"/>
      <c r="U207" s="157">
        <v>2013</v>
      </c>
      <c r="V207" s="620"/>
      <c r="W207" s="165"/>
      <c r="X207" s="165"/>
      <c r="Y207" s="165"/>
      <c r="Z207" s="165"/>
      <c r="AA207" s="165"/>
      <c r="AB207" s="160">
        <v>1522</v>
      </c>
      <c r="AC207" s="157"/>
      <c r="AD207" s="157"/>
      <c r="AE207" s="165"/>
      <c r="AF207" s="165"/>
      <c r="AG207" s="165"/>
      <c r="AH207" s="165"/>
      <c r="AI207" s="165"/>
      <c r="AJ207" s="165"/>
      <c r="AK207" s="165"/>
      <c r="AL207" s="165"/>
      <c r="AM207" s="165"/>
      <c r="AN207" s="165"/>
      <c r="AO207" s="165"/>
      <c r="AP207" s="165"/>
      <c r="AQ207" s="165"/>
      <c r="AR207" s="165"/>
      <c r="AS207" s="165"/>
      <c r="AT207" s="165"/>
      <c r="AU207" s="165"/>
      <c r="AV207" s="157"/>
    </row>
    <row r="208" spans="1:48" s="36" customFormat="1" ht="25.5" hidden="1" customHeight="1">
      <c r="A208" s="393">
        <v>112</v>
      </c>
      <c r="B208" s="164"/>
      <c r="C208" s="157" t="s">
        <v>3463</v>
      </c>
      <c r="D208" s="165" t="s">
        <v>14209</v>
      </c>
      <c r="E208" s="157" t="s">
        <v>12393</v>
      </c>
      <c r="F208" s="157" t="s">
        <v>3463</v>
      </c>
      <c r="G208" s="157" t="s">
        <v>12306</v>
      </c>
      <c r="H208" s="160">
        <v>5711</v>
      </c>
      <c r="I208" s="160">
        <v>2138</v>
      </c>
      <c r="J208" s="160">
        <v>1763</v>
      </c>
      <c r="K208" s="157" t="s">
        <v>466</v>
      </c>
      <c r="L208" s="157" t="s">
        <v>1484</v>
      </c>
      <c r="M208" s="157" t="s">
        <v>54</v>
      </c>
      <c r="N208" s="160">
        <v>54</v>
      </c>
      <c r="O208" s="160">
        <v>32.648148148148145</v>
      </c>
      <c r="P208" s="160">
        <v>1763</v>
      </c>
      <c r="Q208" s="160">
        <v>14</v>
      </c>
      <c r="R208" s="160">
        <v>220</v>
      </c>
      <c r="S208" s="160">
        <v>220</v>
      </c>
      <c r="T208" s="157" t="s">
        <v>465</v>
      </c>
      <c r="U208" s="157">
        <v>2018</v>
      </c>
      <c r="V208" s="620"/>
      <c r="W208" s="165"/>
      <c r="X208" s="165"/>
      <c r="Y208" s="165"/>
      <c r="Z208" s="165"/>
      <c r="AA208" s="165"/>
      <c r="AB208" s="160">
        <v>3200</v>
      </c>
      <c r="AC208" s="157"/>
      <c r="AD208" s="157"/>
      <c r="AE208" s="165"/>
      <c r="AF208" s="165"/>
      <c r="AG208" s="165"/>
      <c r="AH208" s="165"/>
      <c r="AI208" s="165"/>
      <c r="AJ208" s="165"/>
      <c r="AK208" s="165"/>
      <c r="AL208" s="165"/>
      <c r="AM208" s="165"/>
      <c r="AN208" s="165"/>
      <c r="AO208" s="165"/>
      <c r="AP208" s="165"/>
      <c r="AQ208" s="165"/>
      <c r="AR208" s="165"/>
      <c r="AS208" s="165"/>
      <c r="AT208" s="165"/>
      <c r="AU208" s="165"/>
      <c r="AV208" s="157"/>
    </row>
    <row r="209" spans="1:48" s="36" customFormat="1" ht="25.5" hidden="1" customHeight="1">
      <c r="A209" s="393">
        <v>113</v>
      </c>
      <c r="B209" s="164"/>
      <c r="C209" s="157" t="s">
        <v>3443</v>
      </c>
      <c r="D209" s="165" t="s">
        <v>14210</v>
      </c>
      <c r="E209" s="157" t="s">
        <v>4101</v>
      </c>
      <c r="F209" s="157" t="s">
        <v>3443</v>
      </c>
      <c r="G209" s="157" t="s">
        <v>3443</v>
      </c>
      <c r="H209" s="160">
        <v>7723</v>
      </c>
      <c r="I209" s="160">
        <v>1055</v>
      </c>
      <c r="J209" s="160">
        <v>1160</v>
      </c>
      <c r="K209" s="157" t="s">
        <v>1229</v>
      </c>
      <c r="L209" s="157" t="s">
        <v>454</v>
      </c>
      <c r="M209" s="157" t="s">
        <v>54</v>
      </c>
      <c r="N209" s="160">
        <v>19.5</v>
      </c>
      <c r="O209" s="160">
        <v>49.9</v>
      </c>
      <c r="P209" s="160">
        <v>973.05</v>
      </c>
      <c r="Q209" s="160">
        <v>11</v>
      </c>
      <c r="R209" s="160">
        <v>100</v>
      </c>
      <c r="S209" s="160">
        <v>252.17391304347828</v>
      </c>
      <c r="T209" s="157" t="s">
        <v>465</v>
      </c>
      <c r="U209" s="157">
        <v>2012</v>
      </c>
      <c r="V209" s="620">
        <v>768</v>
      </c>
      <c r="W209" s="165">
        <v>350</v>
      </c>
      <c r="X209" s="165"/>
      <c r="Y209" s="165"/>
      <c r="Z209" s="165"/>
      <c r="AA209" s="165"/>
      <c r="AB209" s="160">
        <v>1300</v>
      </c>
      <c r="AC209" s="157"/>
      <c r="AD209" s="157"/>
      <c r="AE209" s="165"/>
      <c r="AF209" s="165"/>
      <c r="AG209" s="165"/>
      <c r="AH209" s="165"/>
      <c r="AI209" s="165"/>
      <c r="AJ209" s="165"/>
      <c r="AK209" s="165"/>
      <c r="AL209" s="165"/>
      <c r="AM209" s="165"/>
      <c r="AN209" s="165"/>
      <c r="AO209" s="165"/>
      <c r="AP209" s="165"/>
      <c r="AQ209" s="165"/>
      <c r="AR209" s="165"/>
      <c r="AS209" s="165"/>
      <c r="AT209" s="165"/>
      <c r="AU209" s="165"/>
      <c r="AV209" s="157"/>
    </row>
    <row r="210" spans="1:48" s="36" customFormat="1" ht="25.5" hidden="1" customHeight="1">
      <c r="A210" s="393">
        <v>114</v>
      </c>
      <c r="B210" s="164"/>
      <c r="C210" s="157" t="s">
        <v>3443</v>
      </c>
      <c r="D210" s="165" t="s">
        <v>14211</v>
      </c>
      <c r="E210" s="157" t="s">
        <v>4102</v>
      </c>
      <c r="F210" s="157" t="s">
        <v>3443</v>
      </c>
      <c r="G210" s="157" t="s">
        <v>3443</v>
      </c>
      <c r="H210" s="160"/>
      <c r="I210" s="160">
        <v>2340</v>
      </c>
      <c r="J210" s="160">
        <v>2340</v>
      </c>
      <c r="K210" s="157" t="s">
        <v>1229</v>
      </c>
      <c r="L210" s="157" t="s">
        <v>454</v>
      </c>
      <c r="M210" s="157" t="s">
        <v>54</v>
      </c>
      <c r="N210" s="160">
        <v>19</v>
      </c>
      <c r="O210" s="160">
        <v>78</v>
      </c>
      <c r="P210" s="160">
        <v>1482</v>
      </c>
      <c r="Q210" s="160">
        <v>12</v>
      </c>
      <c r="R210" s="160">
        <v>250</v>
      </c>
      <c r="S210" s="160">
        <v>630</v>
      </c>
      <c r="T210" s="157" t="s">
        <v>465</v>
      </c>
      <c r="U210" s="157">
        <v>2015</v>
      </c>
      <c r="V210" s="160"/>
      <c r="W210" s="165"/>
      <c r="X210" s="165"/>
      <c r="Y210" s="165"/>
      <c r="Z210" s="165"/>
      <c r="AA210" s="165"/>
      <c r="AB210" s="160"/>
      <c r="AC210" s="157"/>
      <c r="AD210" s="157"/>
      <c r="AE210" s="165"/>
      <c r="AF210" s="165"/>
      <c r="AG210" s="165"/>
      <c r="AH210" s="165"/>
      <c r="AI210" s="165"/>
      <c r="AJ210" s="165"/>
      <c r="AK210" s="165"/>
      <c r="AL210" s="165"/>
      <c r="AM210" s="165"/>
      <c r="AN210" s="165"/>
      <c r="AO210" s="165"/>
      <c r="AP210" s="165"/>
      <c r="AQ210" s="165"/>
      <c r="AR210" s="165"/>
      <c r="AS210" s="165"/>
      <c r="AT210" s="165"/>
      <c r="AU210" s="165"/>
      <c r="AV210" s="157"/>
    </row>
    <row r="211" spans="1:48" s="36" customFormat="1" ht="25.5" hidden="1" customHeight="1">
      <c r="A211" s="393">
        <v>115</v>
      </c>
      <c r="B211" s="164"/>
      <c r="C211" s="157" t="s">
        <v>3443</v>
      </c>
      <c r="D211" s="165" t="s">
        <v>13768</v>
      </c>
      <c r="E211" s="157" t="s">
        <v>4103</v>
      </c>
      <c r="F211" s="157" t="s">
        <v>3443</v>
      </c>
      <c r="G211" s="157" t="s">
        <v>3443</v>
      </c>
      <c r="H211" s="160"/>
      <c r="I211" s="160">
        <v>967</v>
      </c>
      <c r="J211" s="160">
        <v>967</v>
      </c>
      <c r="K211" s="157" t="s">
        <v>1229</v>
      </c>
      <c r="L211" s="157" t="s">
        <v>1248</v>
      </c>
      <c r="M211" s="157" t="s">
        <v>54</v>
      </c>
      <c r="N211" s="160">
        <v>18</v>
      </c>
      <c r="O211" s="160">
        <v>43</v>
      </c>
      <c r="P211" s="160">
        <v>777</v>
      </c>
      <c r="Q211" s="160">
        <v>5</v>
      </c>
      <c r="R211" s="160">
        <v>120</v>
      </c>
      <c r="S211" s="160">
        <v>320</v>
      </c>
      <c r="T211" s="157" t="s">
        <v>4104</v>
      </c>
      <c r="U211" s="157">
        <v>2015</v>
      </c>
      <c r="V211" s="160"/>
      <c r="W211" s="165"/>
      <c r="X211" s="165"/>
      <c r="Y211" s="165"/>
      <c r="Z211" s="165"/>
      <c r="AA211" s="165"/>
      <c r="AB211" s="160">
        <v>910</v>
      </c>
      <c r="AC211" s="157"/>
      <c r="AD211" s="157"/>
      <c r="AE211" s="165"/>
      <c r="AF211" s="165"/>
      <c r="AG211" s="165"/>
      <c r="AH211" s="165"/>
      <c r="AI211" s="165"/>
      <c r="AJ211" s="165"/>
      <c r="AK211" s="165"/>
      <c r="AL211" s="165"/>
      <c r="AM211" s="165"/>
      <c r="AN211" s="165"/>
      <c r="AO211" s="165"/>
      <c r="AP211" s="165"/>
      <c r="AQ211" s="165"/>
      <c r="AR211" s="165"/>
      <c r="AS211" s="165"/>
      <c r="AT211" s="165"/>
      <c r="AU211" s="165"/>
      <c r="AV211" s="157" t="s">
        <v>10584</v>
      </c>
    </row>
    <row r="212" spans="1:48" s="36" customFormat="1" ht="25.5" hidden="1" customHeight="1">
      <c r="A212" s="393">
        <v>116</v>
      </c>
      <c r="B212" s="164"/>
      <c r="C212" s="157" t="s">
        <v>3443</v>
      </c>
      <c r="D212" s="165" t="s">
        <v>13592</v>
      </c>
      <c r="E212" s="157" t="s">
        <v>14212</v>
      </c>
      <c r="F212" s="157" t="s">
        <v>3443</v>
      </c>
      <c r="G212" s="157" t="s">
        <v>3443</v>
      </c>
      <c r="H212" s="160">
        <v>38285</v>
      </c>
      <c r="I212" s="160">
        <v>498.8</v>
      </c>
      <c r="J212" s="160">
        <v>498.8</v>
      </c>
      <c r="K212" s="157" t="s">
        <v>1229</v>
      </c>
      <c r="L212" s="157" t="s">
        <v>1700</v>
      </c>
      <c r="M212" s="157" t="s">
        <v>282</v>
      </c>
      <c r="N212" s="160"/>
      <c r="O212" s="160"/>
      <c r="P212" s="160">
        <v>2300</v>
      </c>
      <c r="Q212" s="160">
        <v>10</v>
      </c>
      <c r="R212" s="160"/>
      <c r="S212" s="160"/>
      <c r="T212" s="157"/>
      <c r="U212" s="157">
        <v>2019</v>
      </c>
      <c r="V212" s="160">
        <v>1150</v>
      </c>
      <c r="W212" s="165"/>
      <c r="X212" s="165"/>
      <c r="Y212" s="165"/>
      <c r="Z212" s="165"/>
      <c r="AA212" s="165"/>
      <c r="AB212" s="160"/>
      <c r="AC212" s="157"/>
      <c r="AD212" s="157"/>
      <c r="AE212" s="165"/>
      <c r="AF212" s="165"/>
      <c r="AG212" s="165"/>
      <c r="AH212" s="165"/>
      <c r="AI212" s="165"/>
      <c r="AJ212" s="165"/>
      <c r="AK212" s="165"/>
      <c r="AL212" s="165"/>
      <c r="AM212" s="165"/>
      <c r="AN212" s="165"/>
      <c r="AO212" s="165"/>
      <c r="AP212" s="165"/>
      <c r="AQ212" s="165"/>
      <c r="AR212" s="165"/>
      <c r="AS212" s="165"/>
      <c r="AT212" s="165"/>
      <c r="AU212" s="165"/>
      <c r="AV212" s="157" t="s">
        <v>14213</v>
      </c>
    </row>
    <row r="213" spans="1:48" s="36" customFormat="1" ht="25.5" hidden="1" customHeight="1">
      <c r="A213" s="393">
        <v>117</v>
      </c>
      <c r="B213" s="164"/>
      <c r="C213" s="157" t="s">
        <v>3443</v>
      </c>
      <c r="D213" s="165" t="s">
        <v>14214</v>
      </c>
      <c r="E213" s="157" t="s">
        <v>14215</v>
      </c>
      <c r="F213" s="157" t="s">
        <v>3443</v>
      </c>
      <c r="G213" s="157" t="s">
        <v>3443</v>
      </c>
      <c r="H213" s="160">
        <v>2079</v>
      </c>
      <c r="I213" s="160">
        <v>300</v>
      </c>
      <c r="J213" s="160">
        <v>300</v>
      </c>
      <c r="K213" s="157" t="s">
        <v>1229</v>
      </c>
      <c r="L213" s="157" t="s">
        <v>454</v>
      </c>
      <c r="M213" s="157" t="s">
        <v>282</v>
      </c>
      <c r="N213" s="160">
        <v>15</v>
      </c>
      <c r="O213" s="160">
        <v>20</v>
      </c>
      <c r="P213" s="160">
        <v>300</v>
      </c>
      <c r="Q213" s="160">
        <v>5</v>
      </c>
      <c r="R213" s="160"/>
      <c r="S213" s="160"/>
      <c r="T213" s="157"/>
      <c r="U213" s="157">
        <v>2006</v>
      </c>
      <c r="V213" s="160"/>
      <c r="W213" s="165"/>
      <c r="X213" s="165"/>
      <c r="Y213" s="165"/>
      <c r="Z213" s="165"/>
      <c r="AA213" s="165"/>
      <c r="AB213" s="160"/>
      <c r="AC213" s="157"/>
      <c r="AD213" s="157"/>
      <c r="AE213" s="165"/>
      <c r="AF213" s="165"/>
      <c r="AG213" s="165"/>
      <c r="AH213" s="165"/>
      <c r="AI213" s="165"/>
      <c r="AJ213" s="165"/>
      <c r="AK213" s="165"/>
      <c r="AL213" s="165"/>
      <c r="AM213" s="165"/>
      <c r="AN213" s="165"/>
      <c r="AO213" s="165"/>
      <c r="AP213" s="165"/>
      <c r="AQ213" s="165"/>
      <c r="AR213" s="165"/>
      <c r="AS213" s="165"/>
      <c r="AT213" s="165"/>
      <c r="AU213" s="165"/>
      <c r="AV213" s="157" t="s">
        <v>14216</v>
      </c>
    </row>
    <row r="214" spans="1:48" s="36" customFormat="1" ht="25.5" hidden="1" customHeight="1">
      <c r="A214" s="393">
        <v>118</v>
      </c>
      <c r="B214" s="164"/>
      <c r="C214" s="157" t="s">
        <v>3443</v>
      </c>
      <c r="D214" s="165" t="s">
        <v>14217</v>
      </c>
      <c r="E214" s="157" t="s">
        <v>14218</v>
      </c>
      <c r="F214" s="157" t="s">
        <v>3443</v>
      </c>
      <c r="G214" s="157" t="s">
        <v>3443</v>
      </c>
      <c r="H214" s="160">
        <v>660</v>
      </c>
      <c r="I214" s="160">
        <v>320</v>
      </c>
      <c r="J214" s="160">
        <v>320</v>
      </c>
      <c r="K214" s="157" t="s">
        <v>1229</v>
      </c>
      <c r="L214" s="157" t="s">
        <v>454</v>
      </c>
      <c r="M214" s="157" t="s">
        <v>142</v>
      </c>
      <c r="N214" s="160">
        <v>15</v>
      </c>
      <c r="O214" s="160">
        <v>20</v>
      </c>
      <c r="P214" s="160">
        <v>300</v>
      </c>
      <c r="Q214" s="160">
        <v>5</v>
      </c>
      <c r="R214" s="160"/>
      <c r="S214" s="160"/>
      <c r="T214" s="157"/>
      <c r="U214" s="157">
        <v>2007</v>
      </c>
      <c r="V214" s="160"/>
      <c r="W214" s="165"/>
      <c r="X214" s="165"/>
      <c r="Y214" s="165"/>
      <c r="Z214" s="165"/>
      <c r="AA214" s="165"/>
      <c r="AB214" s="160"/>
      <c r="AC214" s="157"/>
      <c r="AD214" s="157"/>
      <c r="AE214" s="165"/>
      <c r="AF214" s="165"/>
      <c r="AG214" s="165"/>
      <c r="AH214" s="165"/>
      <c r="AI214" s="165"/>
      <c r="AJ214" s="165"/>
      <c r="AK214" s="165"/>
      <c r="AL214" s="165"/>
      <c r="AM214" s="165"/>
      <c r="AN214" s="165"/>
      <c r="AO214" s="165"/>
      <c r="AP214" s="165"/>
      <c r="AQ214" s="165"/>
      <c r="AR214" s="165"/>
      <c r="AS214" s="165"/>
      <c r="AT214" s="165"/>
      <c r="AU214" s="165"/>
      <c r="AV214" s="157" t="s">
        <v>14219</v>
      </c>
    </row>
    <row r="215" spans="1:48" s="36" customFormat="1" ht="25.5" hidden="1" customHeight="1">
      <c r="A215" s="393">
        <v>119</v>
      </c>
      <c r="B215" s="164"/>
      <c r="C215" s="157" t="s">
        <v>3443</v>
      </c>
      <c r="D215" s="165" t="s">
        <v>13592</v>
      </c>
      <c r="E215" s="157" t="s">
        <v>4155</v>
      </c>
      <c r="F215" s="157" t="s">
        <v>3453</v>
      </c>
      <c r="G215" s="157" t="s">
        <v>3454</v>
      </c>
      <c r="H215" s="160">
        <v>99290</v>
      </c>
      <c r="I215" s="160">
        <v>3100</v>
      </c>
      <c r="J215" s="160">
        <v>3100</v>
      </c>
      <c r="K215" s="157" t="s">
        <v>4151</v>
      </c>
      <c r="L215" s="157" t="s">
        <v>14220</v>
      </c>
      <c r="M215" s="157" t="s">
        <v>54</v>
      </c>
      <c r="N215" s="160">
        <v>37</v>
      </c>
      <c r="O215" s="160">
        <v>62</v>
      </c>
      <c r="P215" s="160">
        <v>2298</v>
      </c>
      <c r="Q215" s="160"/>
      <c r="R215" s="160"/>
      <c r="S215" s="160"/>
      <c r="T215" s="157"/>
      <c r="U215" s="157">
        <v>2009</v>
      </c>
      <c r="V215" s="160"/>
      <c r="W215" s="165"/>
      <c r="X215" s="165"/>
      <c r="Y215" s="165"/>
      <c r="Z215" s="165"/>
      <c r="AA215" s="165"/>
      <c r="AB215" s="160">
        <v>8000</v>
      </c>
      <c r="AC215" s="157"/>
      <c r="AD215" s="157"/>
      <c r="AE215" s="165"/>
      <c r="AF215" s="165"/>
      <c r="AG215" s="165"/>
      <c r="AH215" s="165"/>
      <c r="AI215" s="165"/>
      <c r="AJ215" s="165"/>
      <c r="AK215" s="165"/>
      <c r="AL215" s="165"/>
      <c r="AM215" s="165"/>
      <c r="AN215" s="165"/>
      <c r="AO215" s="165"/>
      <c r="AP215" s="165"/>
      <c r="AQ215" s="165"/>
      <c r="AR215" s="165"/>
      <c r="AS215" s="165"/>
      <c r="AT215" s="165"/>
      <c r="AU215" s="165"/>
      <c r="AV215" s="157" t="s">
        <v>14221</v>
      </c>
    </row>
    <row r="216" spans="1:48" s="36" customFormat="1" ht="25.5" hidden="1" customHeight="1">
      <c r="A216" s="393">
        <v>120</v>
      </c>
      <c r="B216" s="164"/>
      <c r="C216" s="157" t="s">
        <v>3443</v>
      </c>
      <c r="D216" s="165" t="s">
        <v>13592</v>
      </c>
      <c r="E216" s="157" t="s">
        <v>14222</v>
      </c>
      <c r="F216" s="157" t="s">
        <v>3453</v>
      </c>
      <c r="G216" s="157" t="s">
        <v>3454</v>
      </c>
      <c r="H216" s="160">
        <v>99290</v>
      </c>
      <c r="I216" s="160">
        <v>4616</v>
      </c>
      <c r="J216" s="160">
        <v>7614</v>
      </c>
      <c r="K216" s="157" t="s">
        <v>4151</v>
      </c>
      <c r="L216" s="157" t="s">
        <v>1248</v>
      </c>
      <c r="M216" s="157" t="s">
        <v>54</v>
      </c>
      <c r="N216" s="160">
        <v>40</v>
      </c>
      <c r="O216" s="160">
        <v>30</v>
      </c>
      <c r="P216" s="160">
        <v>1186</v>
      </c>
      <c r="Q216" s="160"/>
      <c r="R216" s="408"/>
      <c r="S216" s="408"/>
      <c r="T216" s="640"/>
      <c r="U216" s="157">
        <v>2009</v>
      </c>
      <c r="V216" s="160"/>
      <c r="W216" s="165"/>
      <c r="X216" s="165"/>
      <c r="Y216" s="165"/>
      <c r="Z216" s="165"/>
      <c r="AA216" s="165"/>
      <c r="AB216" s="160">
        <v>8000</v>
      </c>
      <c r="AC216" s="157"/>
      <c r="AD216" s="157"/>
      <c r="AE216" s="165"/>
      <c r="AF216" s="165"/>
      <c r="AG216" s="165"/>
      <c r="AH216" s="165"/>
      <c r="AI216" s="165"/>
      <c r="AJ216" s="165"/>
      <c r="AK216" s="165"/>
      <c r="AL216" s="165"/>
      <c r="AM216" s="165"/>
      <c r="AN216" s="165"/>
      <c r="AO216" s="165"/>
      <c r="AP216" s="165"/>
      <c r="AQ216" s="165"/>
      <c r="AR216" s="165"/>
      <c r="AS216" s="165"/>
      <c r="AT216" s="165"/>
      <c r="AU216" s="165"/>
      <c r="AV216" s="157" t="s">
        <v>14223</v>
      </c>
    </row>
    <row r="217" spans="1:48" s="36" customFormat="1" ht="25.5" hidden="1" customHeight="1">
      <c r="A217" s="393">
        <v>121</v>
      </c>
      <c r="B217" s="164"/>
      <c r="C217" s="157" t="s">
        <v>3443</v>
      </c>
      <c r="D217" s="165" t="s">
        <v>13592</v>
      </c>
      <c r="E217" s="157" t="s">
        <v>14222</v>
      </c>
      <c r="F217" s="157" t="s">
        <v>3453</v>
      </c>
      <c r="G217" s="157" t="s">
        <v>3454</v>
      </c>
      <c r="H217" s="160">
        <v>99290</v>
      </c>
      <c r="I217" s="160">
        <v>570</v>
      </c>
      <c r="J217" s="160">
        <v>570</v>
      </c>
      <c r="K217" s="157" t="s">
        <v>4151</v>
      </c>
      <c r="L217" s="157" t="s">
        <v>14224</v>
      </c>
      <c r="M217" s="157" t="s">
        <v>54</v>
      </c>
      <c r="N217" s="160">
        <v>28</v>
      </c>
      <c r="O217" s="160">
        <v>16</v>
      </c>
      <c r="P217" s="160">
        <v>442</v>
      </c>
      <c r="Q217" s="160"/>
      <c r="R217" s="160"/>
      <c r="S217" s="160"/>
      <c r="T217" s="157"/>
      <c r="U217" s="157">
        <v>2009</v>
      </c>
      <c r="V217" s="160"/>
      <c r="W217" s="165"/>
      <c r="X217" s="165"/>
      <c r="Y217" s="165"/>
      <c r="Z217" s="165"/>
      <c r="AA217" s="165"/>
      <c r="AB217" s="160">
        <v>8000</v>
      </c>
      <c r="AC217" s="157"/>
      <c r="AD217" s="157"/>
      <c r="AE217" s="165"/>
      <c r="AF217" s="165"/>
      <c r="AG217" s="165"/>
      <c r="AH217" s="165"/>
      <c r="AI217" s="165"/>
      <c r="AJ217" s="165"/>
      <c r="AK217" s="165"/>
      <c r="AL217" s="165"/>
      <c r="AM217" s="165"/>
      <c r="AN217" s="165"/>
      <c r="AO217" s="165"/>
      <c r="AP217" s="165"/>
      <c r="AQ217" s="165"/>
      <c r="AR217" s="165"/>
      <c r="AS217" s="165"/>
      <c r="AT217" s="165"/>
      <c r="AU217" s="165"/>
      <c r="AV217" s="157" t="s">
        <v>14225</v>
      </c>
    </row>
    <row r="218" spans="1:48" s="36" customFormat="1" ht="25.5" hidden="1" customHeight="1">
      <c r="A218" s="393">
        <v>122</v>
      </c>
      <c r="B218" s="164"/>
      <c r="C218" s="157" t="s">
        <v>3603</v>
      </c>
      <c r="D218" s="165" t="s">
        <v>14226</v>
      </c>
      <c r="E218" s="157" t="s">
        <v>10588</v>
      </c>
      <c r="F218" s="157" t="s">
        <v>3603</v>
      </c>
      <c r="G218" s="157" t="s">
        <v>12385</v>
      </c>
      <c r="H218" s="160">
        <v>26998</v>
      </c>
      <c r="I218" s="160">
        <v>2449</v>
      </c>
      <c r="J218" s="160">
        <v>3957</v>
      </c>
      <c r="K218" s="157" t="s">
        <v>466</v>
      </c>
      <c r="L218" s="157" t="s">
        <v>1234</v>
      </c>
      <c r="M218" s="157" t="s">
        <v>54</v>
      </c>
      <c r="N218" s="160">
        <v>23</v>
      </c>
      <c r="O218" s="160">
        <v>46</v>
      </c>
      <c r="P218" s="160">
        <v>1181</v>
      </c>
      <c r="Q218" s="160">
        <v>16</v>
      </c>
      <c r="R218" s="160">
        <v>1016</v>
      </c>
      <c r="S218" s="160">
        <v>1016</v>
      </c>
      <c r="T218" s="157" t="s">
        <v>465</v>
      </c>
      <c r="U218" s="157">
        <v>1996</v>
      </c>
      <c r="V218" s="620">
        <v>6110</v>
      </c>
      <c r="W218" s="165"/>
      <c r="X218" s="165"/>
      <c r="Y218" s="165"/>
      <c r="Z218" s="165"/>
      <c r="AA218" s="165"/>
      <c r="AB218" s="160">
        <v>6110</v>
      </c>
      <c r="AC218" s="157"/>
      <c r="AD218" s="157"/>
      <c r="AE218" s="165"/>
      <c r="AF218" s="165"/>
      <c r="AG218" s="165"/>
      <c r="AH218" s="165"/>
      <c r="AI218" s="165" t="s">
        <v>394</v>
      </c>
      <c r="AJ218" s="165"/>
      <c r="AK218" s="165">
        <v>36.5</v>
      </c>
      <c r="AL218" s="165" t="s">
        <v>4105</v>
      </c>
      <c r="AM218" s="165"/>
      <c r="AN218" s="165"/>
      <c r="AO218" s="165"/>
      <c r="AP218" s="165"/>
      <c r="AQ218" s="165"/>
      <c r="AR218" s="165"/>
      <c r="AS218" s="165"/>
      <c r="AT218" s="165"/>
      <c r="AU218" s="165"/>
      <c r="AV218" s="157"/>
    </row>
    <row r="219" spans="1:48" s="36" customFormat="1" ht="25.5" hidden="1" customHeight="1">
      <c r="A219" s="393">
        <v>123</v>
      </c>
      <c r="B219" s="164"/>
      <c r="C219" s="170" t="s">
        <v>3603</v>
      </c>
      <c r="D219" s="166" t="s">
        <v>14227</v>
      </c>
      <c r="E219" s="170" t="s">
        <v>10589</v>
      </c>
      <c r="F219" s="170" t="s">
        <v>3603</v>
      </c>
      <c r="G219" s="170" t="s">
        <v>12385</v>
      </c>
      <c r="H219" s="167">
        <v>26998</v>
      </c>
      <c r="I219" s="167">
        <v>938</v>
      </c>
      <c r="J219" s="167">
        <v>972</v>
      </c>
      <c r="K219" s="170" t="s">
        <v>466</v>
      </c>
      <c r="L219" s="170" t="s">
        <v>454</v>
      </c>
      <c r="M219" s="170" t="s">
        <v>54</v>
      </c>
      <c r="N219" s="167">
        <v>29</v>
      </c>
      <c r="O219" s="167">
        <v>24</v>
      </c>
      <c r="P219" s="167">
        <v>696</v>
      </c>
      <c r="Q219" s="167">
        <v>11</v>
      </c>
      <c r="R219" s="167" t="s">
        <v>384</v>
      </c>
      <c r="S219" s="167">
        <v>500</v>
      </c>
      <c r="T219" s="170" t="s">
        <v>384</v>
      </c>
      <c r="U219" s="170">
        <v>2010</v>
      </c>
      <c r="V219" s="166">
        <v>898</v>
      </c>
      <c r="W219" s="166"/>
      <c r="X219" s="166"/>
      <c r="Y219" s="166"/>
      <c r="Z219" s="166"/>
      <c r="AA219" s="166"/>
      <c r="AB219" s="167">
        <v>898</v>
      </c>
      <c r="AC219" s="166"/>
      <c r="AD219" s="166"/>
      <c r="AE219" s="166"/>
      <c r="AF219" s="166"/>
      <c r="AG219" s="166"/>
      <c r="AH219" s="166"/>
      <c r="AI219" s="166"/>
      <c r="AJ219" s="166"/>
      <c r="AK219" s="166"/>
      <c r="AL219" s="166"/>
      <c r="AM219" s="166"/>
      <c r="AN219" s="166"/>
      <c r="AO219" s="166"/>
      <c r="AP219" s="166"/>
      <c r="AQ219" s="166"/>
      <c r="AR219" s="166"/>
      <c r="AS219" s="166"/>
      <c r="AT219" s="166"/>
      <c r="AU219" s="166"/>
      <c r="AV219" s="170"/>
    </row>
    <row r="220" spans="1:48" s="36" customFormat="1" ht="25.5" hidden="1" customHeight="1">
      <c r="A220" s="393">
        <v>124</v>
      </c>
      <c r="B220" s="164"/>
      <c r="C220" s="170" t="s">
        <v>3603</v>
      </c>
      <c r="D220" s="166" t="s">
        <v>14228</v>
      </c>
      <c r="E220" s="170" t="s">
        <v>4108</v>
      </c>
      <c r="F220" s="170" t="s">
        <v>3603</v>
      </c>
      <c r="G220" s="170" t="s">
        <v>12385</v>
      </c>
      <c r="H220" s="167">
        <v>10325</v>
      </c>
      <c r="I220" s="167">
        <v>1499</v>
      </c>
      <c r="J220" s="167">
        <v>1499</v>
      </c>
      <c r="K220" s="170" t="s">
        <v>466</v>
      </c>
      <c r="L220" s="170" t="s">
        <v>4109</v>
      </c>
      <c r="M220" s="170" t="s">
        <v>54</v>
      </c>
      <c r="N220" s="167">
        <v>18</v>
      </c>
      <c r="O220" s="167">
        <v>43</v>
      </c>
      <c r="P220" s="167">
        <v>775</v>
      </c>
      <c r="Q220" s="167">
        <v>10</v>
      </c>
      <c r="R220" s="167">
        <v>300</v>
      </c>
      <c r="S220" s="167">
        <v>500</v>
      </c>
      <c r="T220" s="170" t="s">
        <v>173</v>
      </c>
      <c r="U220" s="170">
        <v>2013</v>
      </c>
      <c r="V220" s="166">
        <v>7500</v>
      </c>
      <c r="W220" s="166"/>
      <c r="X220" s="166"/>
      <c r="Y220" s="166"/>
      <c r="Z220" s="166"/>
      <c r="AA220" s="166"/>
      <c r="AB220" s="167"/>
      <c r="AC220" s="166"/>
      <c r="AD220" s="166"/>
      <c r="AE220" s="166"/>
      <c r="AF220" s="166"/>
      <c r="AG220" s="166"/>
      <c r="AH220" s="166"/>
      <c r="AI220" s="166"/>
      <c r="AJ220" s="166"/>
      <c r="AK220" s="166"/>
      <c r="AL220" s="166"/>
      <c r="AM220" s="166"/>
      <c r="AN220" s="166"/>
      <c r="AO220" s="166"/>
      <c r="AP220" s="166"/>
      <c r="AQ220" s="166"/>
      <c r="AR220" s="166"/>
      <c r="AS220" s="166"/>
      <c r="AT220" s="166"/>
      <c r="AU220" s="166"/>
      <c r="AV220" s="170"/>
    </row>
    <row r="221" spans="1:48" s="36" customFormat="1" ht="25.5" hidden="1" customHeight="1">
      <c r="A221" s="393">
        <v>125</v>
      </c>
      <c r="B221" s="164"/>
      <c r="C221" s="170" t="s">
        <v>3457</v>
      </c>
      <c r="D221" s="166" t="s">
        <v>3458</v>
      </c>
      <c r="E221" s="170" t="s">
        <v>4118</v>
      </c>
      <c r="F221" s="170" t="s">
        <v>3457</v>
      </c>
      <c r="G221" s="170" t="s">
        <v>299</v>
      </c>
      <c r="H221" s="167">
        <v>2810</v>
      </c>
      <c r="I221" s="167">
        <v>1715</v>
      </c>
      <c r="J221" s="167">
        <v>2810</v>
      </c>
      <c r="K221" s="170" t="s">
        <v>1153</v>
      </c>
      <c r="L221" s="170" t="s">
        <v>1234</v>
      </c>
      <c r="M221" s="170" t="s">
        <v>54</v>
      </c>
      <c r="N221" s="167">
        <v>22</v>
      </c>
      <c r="O221" s="167">
        <v>32.5</v>
      </c>
      <c r="P221" s="167">
        <v>726</v>
      </c>
      <c r="Q221" s="167">
        <v>15</v>
      </c>
      <c r="R221" s="614">
        <v>693</v>
      </c>
      <c r="S221" s="167">
        <v>1500</v>
      </c>
      <c r="T221" s="170" t="s">
        <v>465</v>
      </c>
      <c r="U221" s="170">
        <v>2002</v>
      </c>
      <c r="V221" s="166">
        <v>2991</v>
      </c>
      <c r="W221" s="166">
        <v>879</v>
      </c>
      <c r="X221" s="166">
        <v>597</v>
      </c>
      <c r="Y221" s="166"/>
      <c r="Z221" s="166"/>
      <c r="AA221" s="166"/>
      <c r="AB221" s="167">
        <v>4467</v>
      </c>
      <c r="AC221" s="166"/>
      <c r="AD221" s="166"/>
      <c r="AE221" s="166"/>
      <c r="AF221" s="166"/>
      <c r="AG221" s="166"/>
      <c r="AH221" s="166"/>
      <c r="AI221" s="166" t="s">
        <v>1211</v>
      </c>
      <c r="AJ221" s="166">
        <v>1</v>
      </c>
      <c r="AK221" s="166">
        <v>102.6</v>
      </c>
      <c r="AL221" s="166" t="s">
        <v>4019</v>
      </c>
      <c r="AM221" s="166" t="s">
        <v>3693</v>
      </c>
      <c r="AN221" s="166"/>
      <c r="AO221" s="166"/>
      <c r="AP221" s="166"/>
      <c r="AQ221" s="166"/>
      <c r="AR221" s="166"/>
      <c r="AS221" s="166"/>
      <c r="AT221" s="166"/>
      <c r="AU221" s="166"/>
      <c r="AV221" s="170"/>
    </row>
    <row r="222" spans="1:48" s="36" customFormat="1" ht="25.5" hidden="1" customHeight="1">
      <c r="A222" s="393">
        <v>126</v>
      </c>
      <c r="B222" s="164"/>
      <c r="C222" s="157" t="s">
        <v>3457</v>
      </c>
      <c r="D222" s="165" t="s">
        <v>3458</v>
      </c>
      <c r="E222" s="157" t="s">
        <v>4119</v>
      </c>
      <c r="F222" s="157" t="s">
        <v>3457</v>
      </c>
      <c r="G222" s="157" t="s">
        <v>3457</v>
      </c>
      <c r="H222" s="160">
        <v>115066</v>
      </c>
      <c r="I222" s="160">
        <v>1131.24</v>
      </c>
      <c r="J222" s="160">
        <v>1122.69</v>
      </c>
      <c r="K222" s="157" t="s">
        <v>4120</v>
      </c>
      <c r="L222" s="157" t="s">
        <v>454</v>
      </c>
      <c r="M222" s="157" t="s">
        <v>54</v>
      </c>
      <c r="N222" s="160">
        <v>56</v>
      </c>
      <c r="O222" s="160">
        <v>16.8</v>
      </c>
      <c r="P222" s="160">
        <v>952</v>
      </c>
      <c r="Q222" s="160">
        <v>12</v>
      </c>
      <c r="R222" s="160">
        <v>200</v>
      </c>
      <c r="S222" s="160">
        <v>500</v>
      </c>
      <c r="T222" s="157" t="s">
        <v>4121</v>
      </c>
      <c r="U222" s="157">
        <v>2016</v>
      </c>
      <c r="V222" s="620"/>
      <c r="W222" s="165"/>
      <c r="X222" s="165"/>
      <c r="Y222" s="165"/>
      <c r="Z222" s="165"/>
      <c r="AA222" s="165"/>
      <c r="AB222" s="160">
        <v>2000</v>
      </c>
      <c r="AC222" s="157"/>
      <c r="AD222" s="157"/>
      <c r="AE222" s="165"/>
      <c r="AF222" s="165"/>
      <c r="AG222" s="165"/>
      <c r="AH222" s="165"/>
      <c r="AI222" s="165"/>
      <c r="AJ222" s="165"/>
      <c r="AK222" s="165"/>
      <c r="AL222" s="165"/>
      <c r="AM222" s="165"/>
      <c r="AN222" s="165"/>
      <c r="AO222" s="165"/>
      <c r="AP222" s="165"/>
      <c r="AQ222" s="165"/>
      <c r="AR222" s="165"/>
      <c r="AS222" s="165"/>
      <c r="AT222" s="165"/>
      <c r="AU222" s="165"/>
      <c r="AV222" s="157"/>
    </row>
    <row r="223" spans="1:48" s="36" customFormat="1" ht="25.5" hidden="1" customHeight="1">
      <c r="A223" s="393">
        <v>127</v>
      </c>
      <c r="B223" s="164"/>
      <c r="C223" s="157" t="s">
        <v>940</v>
      </c>
      <c r="D223" s="165" t="s">
        <v>3464</v>
      </c>
      <c r="E223" s="157" t="s">
        <v>4122</v>
      </c>
      <c r="F223" s="157" t="s">
        <v>940</v>
      </c>
      <c r="G223" s="157" t="s">
        <v>13595</v>
      </c>
      <c r="H223" s="160">
        <v>5160</v>
      </c>
      <c r="I223" s="160">
        <v>1925</v>
      </c>
      <c r="J223" s="160">
        <v>3060</v>
      </c>
      <c r="K223" s="157" t="s">
        <v>1153</v>
      </c>
      <c r="L223" s="157" t="s">
        <v>4123</v>
      </c>
      <c r="M223" s="157" t="s">
        <v>54</v>
      </c>
      <c r="N223" s="160">
        <v>25</v>
      </c>
      <c r="O223" s="160">
        <v>46.8</v>
      </c>
      <c r="P223" s="160">
        <v>1170</v>
      </c>
      <c r="Q223" s="160">
        <v>15</v>
      </c>
      <c r="R223" s="160">
        <v>1240</v>
      </c>
      <c r="S223" s="160">
        <v>1500</v>
      </c>
      <c r="T223" s="157" t="s">
        <v>465</v>
      </c>
      <c r="U223" s="157">
        <v>1992</v>
      </c>
      <c r="V223" s="620">
        <v>1748</v>
      </c>
      <c r="W223" s="165"/>
      <c r="X223" s="165"/>
      <c r="Y223" s="165"/>
      <c r="Z223" s="165"/>
      <c r="AA223" s="165"/>
      <c r="AB223" s="160">
        <v>1748</v>
      </c>
      <c r="AC223" s="157"/>
      <c r="AD223" s="157"/>
      <c r="AE223" s="165"/>
      <c r="AF223" s="165"/>
      <c r="AG223" s="165" t="s">
        <v>3731</v>
      </c>
      <c r="AH223" s="165"/>
      <c r="AI223" s="165"/>
      <c r="AJ223" s="165"/>
      <c r="AK223" s="165"/>
      <c r="AL223" s="165"/>
      <c r="AM223" s="165"/>
      <c r="AN223" s="165"/>
      <c r="AO223" s="165"/>
      <c r="AP223" s="165"/>
      <c r="AQ223" s="165"/>
      <c r="AR223" s="165"/>
      <c r="AS223" s="165"/>
      <c r="AT223" s="165"/>
      <c r="AU223" s="165"/>
      <c r="AV223" s="157"/>
    </row>
    <row r="224" spans="1:48" s="36" customFormat="1" ht="25.5" hidden="1" customHeight="1">
      <c r="A224" s="393">
        <v>128</v>
      </c>
      <c r="B224" s="164"/>
      <c r="C224" s="157" t="s">
        <v>3836</v>
      </c>
      <c r="D224" s="165" t="s">
        <v>13791</v>
      </c>
      <c r="E224" s="157" t="s">
        <v>4134</v>
      </c>
      <c r="F224" s="157" t="s">
        <v>3836</v>
      </c>
      <c r="G224" s="157" t="s">
        <v>3838</v>
      </c>
      <c r="H224" s="160">
        <v>18450</v>
      </c>
      <c r="I224" s="160">
        <v>1440</v>
      </c>
      <c r="J224" s="160">
        <v>1440</v>
      </c>
      <c r="K224" s="157" t="s">
        <v>4089</v>
      </c>
      <c r="L224" s="157" t="s">
        <v>4135</v>
      </c>
      <c r="M224" s="157" t="s">
        <v>54</v>
      </c>
      <c r="N224" s="160">
        <v>22</v>
      </c>
      <c r="O224" s="160">
        <v>32</v>
      </c>
      <c r="P224" s="160">
        <v>704</v>
      </c>
      <c r="Q224" s="160">
        <v>14</v>
      </c>
      <c r="R224" s="160">
        <v>210</v>
      </c>
      <c r="S224" s="160">
        <v>500</v>
      </c>
      <c r="T224" s="157" t="s">
        <v>1168</v>
      </c>
      <c r="U224" s="157">
        <v>2010</v>
      </c>
      <c r="V224" s="620">
        <v>503</v>
      </c>
      <c r="W224" s="165">
        <v>240</v>
      </c>
      <c r="X224" s="165">
        <v>247</v>
      </c>
      <c r="Y224" s="165"/>
      <c r="Z224" s="165"/>
      <c r="AA224" s="165"/>
      <c r="AB224" s="160">
        <v>2500</v>
      </c>
      <c r="AC224" s="157"/>
      <c r="AD224" s="157"/>
      <c r="AE224" s="165"/>
      <c r="AF224" s="165"/>
      <c r="AG224" s="165"/>
      <c r="AH224" s="165" t="s">
        <v>4091</v>
      </c>
      <c r="AI224" s="165"/>
      <c r="AJ224" s="165"/>
      <c r="AK224" s="165"/>
      <c r="AL224" s="165"/>
      <c r="AM224" s="165"/>
      <c r="AN224" s="165"/>
      <c r="AO224" s="165"/>
      <c r="AP224" s="165"/>
      <c r="AQ224" s="165"/>
      <c r="AR224" s="165"/>
      <c r="AS224" s="165"/>
      <c r="AT224" s="165"/>
      <c r="AU224" s="165"/>
      <c r="AV224" s="157"/>
    </row>
    <row r="225" spans="1:48" s="36" customFormat="1" ht="25.5" hidden="1" customHeight="1">
      <c r="A225" s="393">
        <v>129</v>
      </c>
      <c r="B225" s="164"/>
      <c r="C225" s="157" t="s">
        <v>3836</v>
      </c>
      <c r="D225" s="477" t="s">
        <v>13793</v>
      </c>
      <c r="E225" s="157" t="s">
        <v>4136</v>
      </c>
      <c r="F225" s="157" t="s">
        <v>3836</v>
      </c>
      <c r="G225" s="157" t="s">
        <v>3838</v>
      </c>
      <c r="H225" s="160">
        <v>34503</v>
      </c>
      <c r="I225" s="160">
        <v>843</v>
      </c>
      <c r="J225" s="160">
        <v>735</v>
      </c>
      <c r="K225" s="157" t="s">
        <v>4089</v>
      </c>
      <c r="L225" s="157" t="s">
        <v>4135</v>
      </c>
      <c r="M225" s="157" t="s">
        <v>54</v>
      </c>
      <c r="N225" s="160">
        <v>22</v>
      </c>
      <c r="O225" s="160">
        <v>32</v>
      </c>
      <c r="P225" s="160">
        <v>704</v>
      </c>
      <c r="Q225" s="160">
        <v>14</v>
      </c>
      <c r="R225" s="160">
        <v>20</v>
      </c>
      <c r="S225" s="160">
        <v>100</v>
      </c>
      <c r="T225" s="157" t="s">
        <v>4121</v>
      </c>
      <c r="U225" s="157">
        <v>2005</v>
      </c>
      <c r="V225" s="641">
        <v>503</v>
      </c>
      <c r="W225" s="477">
        <v>240</v>
      </c>
      <c r="X225" s="477">
        <v>247</v>
      </c>
      <c r="Y225" s="477"/>
      <c r="Z225" s="477"/>
      <c r="AA225" s="477"/>
      <c r="AB225" s="160">
        <v>1200</v>
      </c>
      <c r="AC225" s="476"/>
      <c r="AD225" s="476"/>
      <c r="AE225" s="477"/>
      <c r="AF225" s="477"/>
      <c r="AG225" s="477"/>
      <c r="AH225" s="477" t="s">
        <v>4091</v>
      </c>
      <c r="AI225" s="477"/>
      <c r="AJ225" s="477"/>
      <c r="AK225" s="477"/>
      <c r="AL225" s="477"/>
      <c r="AM225" s="477"/>
      <c r="AN225" s="477"/>
      <c r="AO225" s="477"/>
      <c r="AP225" s="477"/>
      <c r="AQ225" s="477"/>
      <c r="AR225" s="477"/>
      <c r="AS225" s="477"/>
      <c r="AT225" s="477"/>
      <c r="AU225" s="477"/>
      <c r="AV225" s="157"/>
    </row>
    <row r="226" spans="1:48" s="36" customFormat="1" ht="25.5" hidden="1" customHeight="1">
      <c r="A226" s="393">
        <v>130</v>
      </c>
      <c r="B226" s="164"/>
      <c r="C226" s="157" t="s">
        <v>3836</v>
      </c>
      <c r="D226" s="477" t="s">
        <v>4137</v>
      </c>
      <c r="E226" s="157" t="s">
        <v>4138</v>
      </c>
      <c r="F226" s="157" t="s">
        <v>3836</v>
      </c>
      <c r="G226" s="157" t="s">
        <v>10590</v>
      </c>
      <c r="H226" s="160">
        <v>4372</v>
      </c>
      <c r="I226" s="160">
        <v>776</v>
      </c>
      <c r="J226" s="160">
        <v>776</v>
      </c>
      <c r="K226" s="157" t="s">
        <v>4139</v>
      </c>
      <c r="L226" s="157" t="s">
        <v>4140</v>
      </c>
      <c r="M226" s="157" t="s">
        <v>54</v>
      </c>
      <c r="N226" s="160">
        <v>20</v>
      </c>
      <c r="O226" s="160">
        <v>33</v>
      </c>
      <c r="P226" s="160">
        <v>660</v>
      </c>
      <c r="Q226" s="160">
        <v>16</v>
      </c>
      <c r="R226" s="160">
        <v>20</v>
      </c>
      <c r="S226" s="160">
        <v>100</v>
      </c>
      <c r="T226" s="157" t="s">
        <v>4121</v>
      </c>
      <c r="U226" s="157">
        <v>2007</v>
      </c>
      <c r="V226" s="641"/>
      <c r="W226" s="477"/>
      <c r="X226" s="477"/>
      <c r="Y226" s="477"/>
      <c r="Z226" s="477"/>
      <c r="AA226" s="477"/>
      <c r="AB226" s="160">
        <v>1800</v>
      </c>
      <c r="AC226" s="476"/>
      <c r="AD226" s="476"/>
      <c r="AE226" s="477"/>
      <c r="AF226" s="477"/>
      <c r="AG226" s="477"/>
      <c r="AH226" s="477"/>
      <c r="AI226" s="477"/>
      <c r="AJ226" s="477"/>
      <c r="AK226" s="477"/>
      <c r="AL226" s="477"/>
      <c r="AM226" s="477"/>
      <c r="AN226" s="477"/>
      <c r="AO226" s="477"/>
      <c r="AP226" s="477"/>
      <c r="AQ226" s="477"/>
      <c r="AR226" s="477"/>
      <c r="AS226" s="477"/>
      <c r="AT226" s="477"/>
      <c r="AU226" s="477"/>
      <c r="AV226" s="157"/>
    </row>
    <row r="227" spans="1:48" s="36" customFormat="1" ht="25.5" hidden="1" customHeight="1">
      <c r="A227" s="393">
        <v>131</v>
      </c>
      <c r="B227" s="164"/>
      <c r="C227" s="157" t="s">
        <v>3625</v>
      </c>
      <c r="D227" s="165" t="s">
        <v>4145</v>
      </c>
      <c r="E227" s="157" t="s">
        <v>4146</v>
      </c>
      <c r="F227" s="157" t="s">
        <v>3625</v>
      </c>
      <c r="G227" s="157" t="s">
        <v>3625</v>
      </c>
      <c r="H227" s="160">
        <v>17745</v>
      </c>
      <c r="I227" s="160">
        <v>2393</v>
      </c>
      <c r="J227" s="160">
        <v>3614</v>
      </c>
      <c r="K227" s="157" t="s">
        <v>1153</v>
      </c>
      <c r="L227" s="157" t="s">
        <v>4147</v>
      </c>
      <c r="M227" s="157" t="s">
        <v>54</v>
      </c>
      <c r="N227" s="160">
        <v>28</v>
      </c>
      <c r="O227" s="160">
        <v>42</v>
      </c>
      <c r="P227" s="160">
        <v>1176</v>
      </c>
      <c r="Q227" s="160">
        <v>12</v>
      </c>
      <c r="R227" s="160">
        <v>1208</v>
      </c>
      <c r="S227" s="160">
        <v>2000</v>
      </c>
      <c r="T227" s="157" t="s">
        <v>173</v>
      </c>
      <c r="U227" s="157">
        <v>1995</v>
      </c>
      <c r="V227" s="620">
        <v>1500</v>
      </c>
      <c r="W227" s="165">
        <v>1990</v>
      </c>
      <c r="X227" s="165">
        <v>409</v>
      </c>
      <c r="Y227" s="165"/>
      <c r="Z227" s="165"/>
      <c r="AA227" s="165"/>
      <c r="AB227" s="160">
        <v>3900</v>
      </c>
      <c r="AC227" s="476"/>
      <c r="AD227" s="476"/>
      <c r="AE227" s="477"/>
      <c r="AF227" s="477"/>
      <c r="AG227" s="477"/>
      <c r="AH227" s="477"/>
      <c r="AI227" s="477"/>
      <c r="AJ227" s="477"/>
      <c r="AK227" s="477"/>
      <c r="AL227" s="477"/>
      <c r="AM227" s="477"/>
      <c r="AN227" s="477"/>
      <c r="AO227" s="477"/>
      <c r="AP227" s="477"/>
      <c r="AQ227" s="477"/>
      <c r="AR227" s="477"/>
      <c r="AS227" s="477"/>
      <c r="AT227" s="477"/>
      <c r="AU227" s="477"/>
      <c r="AV227" s="157"/>
    </row>
    <row r="228" spans="1:48" s="36" customFormat="1" ht="25.5" hidden="1" customHeight="1">
      <c r="A228" s="393">
        <v>132</v>
      </c>
      <c r="B228" s="164"/>
      <c r="C228" s="157" t="s">
        <v>3625</v>
      </c>
      <c r="D228" s="165" t="s">
        <v>14229</v>
      </c>
      <c r="E228" s="157" t="s">
        <v>4148</v>
      </c>
      <c r="F228" s="157" t="s">
        <v>3625</v>
      </c>
      <c r="G228" s="157" t="s">
        <v>14230</v>
      </c>
      <c r="H228" s="160">
        <v>951</v>
      </c>
      <c r="I228" s="160">
        <v>951</v>
      </c>
      <c r="J228" s="160">
        <v>951</v>
      </c>
      <c r="K228" s="157" t="s">
        <v>4149</v>
      </c>
      <c r="L228" s="157" t="s">
        <v>454</v>
      </c>
      <c r="M228" s="157" t="s">
        <v>54</v>
      </c>
      <c r="N228" s="160">
        <v>19</v>
      </c>
      <c r="O228" s="160">
        <v>41</v>
      </c>
      <c r="P228" s="160">
        <v>779</v>
      </c>
      <c r="Q228" s="160">
        <v>10</v>
      </c>
      <c r="R228" s="160"/>
      <c r="S228" s="160"/>
      <c r="T228" s="157"/>
      <c r="U228" s="157">
        <v>2007</v>
      </c>
      <c r="V228" s="620"/>
      <c r="W228" s="165"/>
      <c r="X228" s="165"/>
      <c r="Y228" s="165"/>
      <c r="Z228" s="165"/>
      <c r="AA228" s="165"/>
      <c r="AB228" s="160">
        <v>1000</v>
      </c>
      <c r="AC228" s="476"/>
      <c r="AD228" s="476"/>
      <c r="AE228" s="477"/>
      <c r="AF228" s="477"/>
      <c r="AG228" s="477"/>
      <c r="AH228" s="477"/>
      <c r="AI228" s="477"/>
      <c r="AJ228" s="477"/>
      <c r="AK228" s="477"/>
      <c r="AL228" s="477"/>
      <c r="AM228" s="477"/>
      <c r="AN228" s="477"/>
      <c r="AO228" s="477"/>
      <c r="AP228" s="477"/>
      <c r="AQ228" s="477"/>
      <c r="AR228" s="477"/>
      <c r="AS228" s="477"/>
      <c r="AT228" s="477"/>
      <c r="AU228" s="477"/>
      <c r="AV228" s="157"/>
    </row>
    <row r="229" spans="1:48" s="36" customFormat="1" ht="25.5" hidden="1" customHeight="1">
      <c r="A229" s="393">
        <v>133</v>
      </c>
      <c r="B229" s="164"/>
      <c r="C229" s="157" t="s">
        <v>3625</v>
      </c>
      <c r="D229" s="165" t="s">
        <v>14231</v>
      </c>
      <c r="E229" s="157" t="s">
        <v>4150</v>
      </c>
      <c r="F229" s="157" t="s">
        <v>3625</v>
      </c>
      <c r="G229" s="157" t="s">
        <v>14232</v>
      </c>
      <c r="H229" s="160">
        <v>2505</v>
      </c>
      <c r="I229" s="160">
        <v>995.19</v>
      </c>
      <c r="J229" s="160">
        <v>1081.6600000000001</v>
      </c>
      <c r="K229" s="157" t="s">
        <v>4151</v>
      </c>
      <c r="L229" s="157" t="s">
        <v>4152</v>
      </c>
      <c r="M229" s="157" t="s">
        <v>54</v>
      </c>
      <c r="N229" s="160">
        <v>18</v>
      </c>
      <c r="O229" s="160">
        <v>28.8</v>
      </c>
      <c r="P229" s="160">
        <v>518.4</v>
      </c>
      <c r="Q229" s="160">
        <v>10</v>
      </c>
      <c r="R229" s="160"/>
      <c r="S229" s="160"/>
      <c r="T229" s="168"/>
      <c r="U229" s="157">
        <v>2011</v>
      </c>
      <c r="V229" s="620"/>
      <c r="W229" s="165"/>
      <c r="X229" s="165"/>
      <c r="Y229" s="165"/>
      <c r="Z229" s="165"/>
      <c r="AA229" s="165"/>
      <c r="AB229" s="160">
        <v>2600</v>
      </c>
      <c r="AC229" s="157"/>
      <c r="AD229" s="157"/>
      <c r="AE229" s="165"/>
      <c r="AF229" s="165"/>
      <c r="AG229" s="165"/>
      <c r="AH229" s="612"/>
      <c r="AI229" s="165"/>
      <c r="AJ229" s="165"/>
      <c r="AK229" s="165"/>
      <c r="AL229" s="165"/>
      <c r="AM229" s="165"/>
      <c r="AN229" s="165"/>
      <c r="AO229" s="165"/>
      <c r="AP229" s="165"/>
      <c r="AQ229" s="165"/>
      <c r="AR229" s="165"/>
      <c r="AS229" s="165"/>
      <c r="AT229" s="165"/>
      <c r="AU229" s="165"/>
      <c r="AV229" s="157"/>
    </row>
    <row r="230" spans="1:48" s="36" customFormat="1" ht="25.5" hidden="1" customHeight="1">
      <c r="A230" s="393">
        <v>134</v>
      </c>
      <c r="B230" s="164"/>
      <c r="C230" s="157" t="s">
        <v>3625</v>
      </c>
      <c r="D230" s="165" t="s">
        <v>14233</v>
      </c>
      <c r="E230" s="157" t="s">
        <v>4153</v>
      </c>
      <c r="F230" s="157" t="s">
        <v>3625</v>
      </c>
      <c r="G230" s="157" t="s">
        <v>14234</v>
      </c>
      <c r="H230" s="160">
        <v>3273</v>
      </c>
      <c r="I230" s="160">
        <v>552</v>
      </c>
      <c r="J230" s="160">
        <v>552</v>
      </c>
      <c r="K230" s="157" t="s">
        <v>1229</v>
      </c>
      <c r="L230" s="157" t="s">
        <v>4154</v>
      </c>
      <c r="M230" s="157" t="s">
        <v>54</v>
      </c>
      <c r="N230" s="160">
        <v>21</v>
      </c>
      <c r="O230" s="160">
        <v>25</v>
      </c>
      <c r="P230" s="160">
        <v>525</v>
      </c>
      <c r="Q230" s="160">
        <v>8</v>
      </c>
      <c r="R230" s="160"/>
      <c r="S230" s="160"/>
      <c r="T230" s="168"/>
      <c r="U230" s="157">
        <v>2016</v>
      </c>
      <c r="V230" s="620">
        <v>900</v>
      </c>
      <c r="W230" s="165"/>
      <c r="X230" s="165"/>
      <c r="Y230" s="165"/>
      <c r="Z230" s="165"/>
      <c r="AA230" s="165"/>
      <c r="AB230" s="160">
        <v>900</v>
      </c>
      <c r="AC230" s="157"/>
      <c r="AD230" s="157"/>
      <c r="AE230" s="165"/>
      <c r="AF230" s="165"/>
      <c r="AG230" s="165"/>
      <c r="AH230" s="612"/>
      <c r="AI230" s="165"/>
      <c r="AJ230" s="165"/>
      <c r="AK230" s="165"/>
      <c r="AL230" s="165"/>
      <c r="AM230" s="165"/>
      <c r="AN230" s="165"/>
      <c r="AO230" s="165"/>
      <c r="AP230" s="165"/>
      <c r="AQ230" s="165"/>
      <c r="AR230" s="165"/>
      <c r="AS230" s="165"/>
      <c r="AT230" s="165"/>
      <c r="AU230" s="165"/>
      <c r="AV230" s="157"/>
    </row>
    <row r="231" spans="1:48" s="36" customFormat="1" ht="25.5" hidden="1" customHeight="1">
      <c r="A231" s="393">
        <v>135</v>
      </c>
      <c r="B231" s="164"/>
      <c r="C231" s="157" t="s">
        <v>3625</v>
      </c>
      <c r="D231" s="165" t="s">
        <v>14095</v>
      </c>
      <c r="E231" s="157" t="s">
        <v>10591</v>
      </c>
      <c r="F231" s="157" t="s">
        <v>3625</v>
      </c>
      <c r="G231" s="157" t="s">
        <v>14235</v>
      </c>
      <c r="H231" s="160">
        <v>5891</v>
      </c>
      <c r="I231" s="160">
        <v>1879</v>
      </c>
      <c r="J231" s="160">
        <v>1876</v>
      </c>
      <c r="K231" s="157" t="s">
        <v>4149</v>
      </c>
      <c r="L231" s="157" t="s">
        <v>454</v>
      </c>
      <c r="M231" s="157" t="s">
        <v>54</v>
      </c>
      <c r="N231" s="160">
        <v>21</v>
      </c>
      <c r="O231" s="160">
        <v>45</v>
      </c>
      <c r="P231" s="160">
        <v>965</v>
      </c>
      <c r="Q231" s="160">
        <v>13</v>
      </c>
      <c r="R231" s="160"/>
      <c r="S231" s="160"/>
      <c r="T231" s="168"/>
      <c r="U231" s="157">
        <v>2017</v>
      </c>
      <c r="V231" s="620">
        <v>1100</v>
      </c>
      <c r="W231" s="165"/>
      <c r="X231" s="165"/>
      <c r="Y231" s="165"/>
      <c r="Z231" s="165"/>
      <c r="AA231" s="165"/>
      <c r="AB231" s="160">
        <v>1100</v>
      </c>
      <c r="AC231" s="157"/>
      <c r="AD231" s="157"/>
      <c r="AE231" s="165"/>
      <c r="AF231" s="165"/>
      <c r="AG231" s="165"/>
      <c r="AH231" s="612"/>
      <c r="AI231" s="165"/>
      <c r="AJ231" s="165"/>
      <c r="AK231" s="165"/>
      <c r="AL231" s="165"/>
      <c r="AM231" s="165"/>
      <c r="AN231" s="165"/>
      <c r="AO231" s="165"/>
      <c r="AP231" s="165"/>
      <c r="AQ231" s="165"/>
      <c r="AR231" s="165"/>
      <c r="AS231" s="165"/>
      <c r="AT231" s="165"/>
      <c r="AU231" s="165"/>
      <c r="AV231" s="157"/>
    </row>
    <row r="232" spans="1:48" s="36" customFormat="1" ht="25.5" hidden="1" customHeight="1">
      <c r="A232" s="393">
        <v>136</v>
      </c>
      <c r="B232" s="164"/>
      <c r="C232" s="157" t="s">
        <v>3625</v>
      </c>
      <c r="D232" s="165" t="s">
        <v>14236</v>
      </c>
      <c r="E232" s="157" t="s">
        <v>12394</v>
      </c>
      <c r="F232" s="157" t="s">
        <v>3625</v>
      </c>
      <c r="G232" s="157" t="s">
        <v>14237</v>
      </c>
      <c r="H232" s="160">
        <v>4035</v>
      </c>
      <c r="I232" s="160">
        <v>792</v>
      </c>
      <c r="J232" s="160">
        <v>2106</v>
      </c>
      <c r="K232" s="157" t="s">
        <v>4149</v>
      </c>
      <c r="L232" s="157" t="s">
        <v>454</v>
      </c>
      <c r="M232" s="157" t="s">
        <v>54</v>
      </c>
      <c r="N232" s="160">
        <v>24</v>
      </c>
      <c r="O232" s="160">
        <v>32</v>
      </c>
      <c r="P232" s="160">
        <v>768</v>
      </c>
      <c r="Q232" s="160">
        <v>14</v>
      </c>
      <c r="R232" s="160"/>
      <c r="S232" s="160"/>
      <c r="T232" s="157"/>
      <c r="U232" s="157">
        <v>2018</v>
      </c>
      <c r="V232" s="620">
        <v>1100</v>
      </c>
      <c r="W232" s="165"/>
      <c r="X232" s="165"/>
      <c r="Y232" s="165"/>
      <c r="Z232" s="165"/>
      <c r="AA232" s="165"/>
      <c r="AB232" s="160">
        <v>1000</v>
      </c>
      <c r="AC232" s="157"/>
      <c r="AD232" s="157"/>
      <c r="AE232" s="165"/>
      <c r="AF232" s="165"/>
      <c r="AG232" s="165"/>
      <c r="AH232" s="165"/>
      <c r="AI232" s="165"/>
      <c r="AJ232" s="165"/>
      <c r="AK232" s="165"/>
      <c r="AL232" s="165"/>
      <c r="AM232" s="165"/>
      <c r="AN232" s="165"/>
      <c r="AO232" s="165"/>
      <c r="AP232" s="165"/>
      <c r="AQ232" s="165"/>
      <c r="AR232" s="165"/>
      <c r="AS232" s="165"/>
      <c r="AT232" s="165"/>
      <c r="AU232" s="165"/>
      <c r="AV232" s="157"/>
    </row>
    <row r="233" spans="1:48" s="36" customFormat="1" ht="25.5" hidden="1" customHeight="1">
      <c r="A233" s="393">
        <v>137</v>
      </c>
      <c r="B233" s="164"/>
      <c r="C233" s="170" t="s">
        <v>3625</v>
      </c>
      <c r="D233" s="166" t="s">
        <v>14238</v>
      </c>
      <c r="E233" s="170" t="s">
        <v>12395</v>
      </c>
      <c r="F233" s="170" t="s">
        <v>3625</v>
      </c>
      <c r="G233" s="170" t="s">
        <v>14239</v>
      </c>
      <c r="H233" s="167">
        <v>4086</v>
      </c>
      <c r="I233" s="167">
        <v>720</v>
      </c>
      <c r="J233" s="167">
        <v>720</v>
      </c>
      <c r="K233" s="170" t="s">
        <v>4149</v>
      </c>
      <c r="L233" s="170" t="s">
        <v>1420</v>
      </c>
      <c r="M233" s="170" t="s">
        <v>54</v>
      </c>
      <c r="N233" s="167">
        <v>24</v>
      </c>
      <c r="O233" s="167">
        <v>30</v>
      </c>
      <c r="P233" s="167">
        <v>720</v>
      </c>
      <c r="Q233" s="167">
        <v>10</v>
      </c>
      <c r="R233" s="167"/>
      <c r="S233" s="167"/>
      <c r="T233" s="170"/>
      <c r="U233" s="170">
        <v>2018</v>
      </c>
      <c r="V233" s="166">
        <v>1100</v>
      </c>
      <c r="W233" s="166"/>
      <c r="X233" s="166"/>
      <c r="Y233" s="166"/>
      <c r="Z233" s="166"/>
      <c r="AA233" s="166"/>
      <c r="AB233" s="167">
        <v>1100</v>
      </c>
      <c r="AC233" s="166"/>
      <c r="AD233" s="166"/>
      <c r="AE233" s="166"/>
      <c r="AF233" s="166"/>
      <c r="AG233" s="166"/>
      <c r="AH233" s="166"/>
      <c r="AI233" s="166"/>
      <c r="AJ233" s="166"/>
      <c r="AK233" s="166"/>
      <c r="AL233" s="166"/>
      <c r="AM233" s="166"/>
      <c r="AN233" s="166"/>
      <c r="AO233" s="166"/>
      <c r="AP233" s="166"/>
      <c r="AQ233" s="166"/>
      <c r="AR233" s="166"/>
      <c r="AS233" s="166"/>
      <c r="AT233" s="166"/>
      <c r="AU233" s="166"/>
      <c r="AV233" s="170"/>
    </row>
    <row r="234" spans="1:48" s="36" customFormat="1" ht="25.5" hidden="1" customHeight="1">
      <c r="A234" s="393" t="s">
        <v>3625</v>
      </c>
      <c r="B234" s="164"/>
      <c r="C234" s="157" t="s">
        <v>3625</v>
      </c>
      <c r="D234" s="165"/>
      <c r="E234" s="157" t="s">
        <v>16304</v>
      </c>
      <c r="F234" s="157" t="s">
        <v>3625</v>
      </c>
      <c r="G234" s="157" t="s">
        <v>14537</v>
      </c>
      <c r="H234" s="160">
        <v>4136</v>
      </c>
      <c r="I234" s="160">
        <v>639</v>
      </c>
      <c r="J234" s="160">
        <v>639</v>
      </c>
      <c r="K234" s="157" t="s">
        <v>4149</v>
      </c>
      <c r="L234" s="157" t="s">
        <v>454</v>
      </c>
      <c r="M234" s="157" t="s">
        <v>54</v>
      </c>
      <c r="N234" s="160">
        <v>18.600000000000001</v>
      </c>
      <c r="O234" s="160">
        <v>25</v>
      </c>
      <c r="P234" s="160">
        <v>475</v>
      </c>
      <c r="Q234" s="160">
        <v>13.8</v>
      </c>
      <c r="R234" s="160"/>
      <c r="S234" s="160"/>
      <c r="T234" s="157"/>
      <c r="U234" s="157">
        <v>2020</v>
      </c>
      <c r="V234" s="620"/>
      <c r="W234" s="165"/>
      <c r="X234" s="165"/>
      <c r="Y234" s="165"/>
      <c r="Z234" s="165"/>
      <c r="AA234" s="165"/>
      <c r="AB234" s="160">
        <v>1000</v>
      </c>
      <c r="AC234" s="157"/>
      <c r="AD234" s="157"/>
      <c r="AE234" s="165"/>
      <c r="AF234" s="165"/>
      <c r="AG234" s="165"/>
      <c r="AH234" s="165"/>
      <c r="AI234" s="165"/>
      <c r="AJ234" s="165"/>
      <c r="AK234" s="165"/>
      <c r="AL234" s="165"/>
      <c r="AM234" s="165"/>
      <c r="AN234" s="165"/>
      <c r="AO234" s="165"/>
      <c r="AP234" s="165"/>
      <c r="AQ234" s="165"/>
      <c r="AR234" s="165"/>
      <c r="AS234" s="165"/>
      <c r="AT234" s="165"/>
      <c r="AU234" s="165"/>
      <c r="AV234" s="157"/>
    </row>
    <row r="235" spans="1:48" s="36" customFormat="1" ht="25.5" hidden="1" customHeight="1">
      <c r="A235" s="393" t="s">
        <v>3625</v>
      </c>
      <c r="B235" s="164"/>
      <c r="C235" s="157" t="s">
        <v>3625</v>
      </c>
      <c r="D235" s="165"/>
      <c r="E235" s="157" t="s">
        <v>16305</v>
      </c>
      <c r="F235" s="157" t="s">
        <v>3625</v>
      </c>
      <c r="G235" s="157" t="s">
        <v>14237</v>
      </c>
      <c r="H235" s="160">
        <v>5945</v>
      </c>
      <c r="I235" s="160">
        <v>711.39</v>
      </c>
      <c r="J235" s="160">
        <v>711.39</v>
      </c>
      <c r="K235" s="157" t="s">
        <v>4149</v>
      </c>
      <c r="L235" s="157" t="s">
        <v>1420</v>
      </c>
      <c r="M235" s="157" t="s">
        <v>54</v>
      </c>
      <c r="N235" s="160">
        <v>20</v>
      </c>
      <c r="O235" s="160">
        <v>23</v>
      </c>
      <c r="P235" s="160">
        <v>460</v>
      </c>
      <c r="Q235" s="160">
        <v>5.6</v>
      </c>
      <c r="R235" s="160"/>
      <c r="S235" s="160"/>
      <c r="T235" s="157"/>
      <c r="U235" s="157">
        <v>2020</v>
      </c>
      <c r="V235" s="620"/>
      <c r="W235" s="165"/>
      <c r="X235" s="165"/>
      <c r="Y235" s="165"/>
      <c r="Z235" s="165"/>
      <c r="AA235" s="165"/>
      <c r="AB235" s="160">
        <v>1000</v>
      </c>
      <c r="AC235" s="157"/>
      <c r="AD235" s="157"/>
      <c r="AE235" s="165"/>
      <c r="AF235" s="165"/>
      <c r="AG235" s="165"/>
      <c r="AH235" s="165"/>
      <c r="AI235" s="165"/>
      <c r="AJ235" s="165"/>
      <c r="AK235" s="165"/>
      <c r="AL235" s="165"/>
      <c r="AM235" s="165"/>
      <c r="AN235" s="165"/>
      <c r="AO235" s="165"/>
      <c r="AP235" s="165"/>
      <c r="AQ235" s="165"/>
      <c r="AR235" s="165"/>
      <c r="AS235" s="165"/>
      <c r="AT235" s="165"/>
      <c r="AU235" s="165"/>
      <c r="AV235" s="157"/>
    </row>
    <row r="236" spans="1:48" s="36" customFormat="1" ht="25.5" hidden="1" customHeight="1">
      <c r="A236" s="393" t="s">
        <v>3625</v>
      </c>
      <c r="B236" s="164"/>
      <c r="C236" s="157" t="s">
        <v>3625</v>
      </c>
      <c r="D236" s="165"/>
      <c r="E236" s="157" t="s">
        <v>16306</v>
      </c>
      <c r="F236" s="157" t="s">
        <v>3625</v>
      </c>
      <c r="G236" s="157" t="s">
        <v>14536</v>
      </c>
      <c r="H236" s="160">
        <v>1860</v>
      </c>
      <c r="I236" s="160">
        <v>760.57</v>
      </c>
      <c r="J236" s="160">
        <v>746.56</v>
      </c>
      <c r="K236" s="157" t="s">
        <v>4149</v>
      </c>
      <c r="L236" s="157" t="s">
        <v>1420</v>
      </c>
      <c r="M236" s="157" t="s">
        <v>54</v>
      </c>
      <c r="N236" s="160">
        <v>20.149999999999999</v>
      </c>
      <c r="O236" s="160">
        <v>37.049999999999997</v>
      </c>
      <c r="P236" s="160">
        <v>746.55</v>
      </c>
      <c r="Q236" s="160">
        <v>7.15</v>
      </c>
      <c r="R236" s="160"/>
      <c r="S236" s="160"/>
      <c r="T236" s="157"/>
      <c r="U236" s="157">
        <v>2020</v>
      </c>
      <c r="V236" s="620"/>
      <c r="W236" s="165"/>
      <c r="X236" s="165"/>
      <c r="Y236" s="165"/>
      <c r="Z236" s="165"/>
      <c r="AA236" s="165"/>
      <c r="AB236" s="160">
        <v>1300</v>
      </c>
      <c r="AC236" s="157"/>
      <c r="AD236" s="157"/>
      <c r="AE236" s="165"/>
      <c r="AF236" s="165"/>
      <c r="AG236" s="165"/>
      <c r="AH236" s="165"/>
      <c r="AI236" s="165"/>
      <c r="AJ236" s="165"/>
      <c r="AK236" s="165"/>
      <c r="AL236" s="165"/>
      <c r="AM236" s="165"/>
      <c r="AN236" s="165"/>
      <c r="AO236" s="165"/>
      <c r="AP236" s="165"/>
      <c r="AQ236" s="165"/>
      <c r="AR236" s="165"/>
      <c r="AS236" s="165"/>
      <c r="AT236" s="165"/>
      <c r="AU236" s="165"/>
      <c r="AV236" s="157"/>
    </row>
    <row r="237" spans="1:48" s="36" customFormat="1" ht="32.25" hidden="1" customHeight="1">
      <c r="A237" s="393">
        <v>138</v>
      </c>
      <c r="B237" s="164"/>
      <c r="C237" s="157" t="s">
        <v>3479</v>
      </c>
      <c r="D237" s="165" t="s">
        <v>4141</v>
      </c>
      <c r="E237" s="157" t="s">
        <v>4142</v>
      </c>
      <c r="F237" s="157" t="s">
        <v>3479</v>
      </c>
      <c r="G237" s="157" t="s">
        <v>13600</v>
      </c>
      <c r="H237" s="160">
        <v>4681</v>
      </c>
      <c r="I237" s="160">
        <v>2598</v>
      </c>
      <c r="J237" s="160">
        <v>4681</v>
      </c>
      <c r="K237" s="157" t="s">
        <v>1153</v>
      </c>
      <c r="L237" s="157" t="s">
        <v>4143</v>
      </c>
      <c r="M237" s="157" t="s">
        <v>54</v>
      </c>
      <c r="N237" s="160">
        <v>23</v>
      </c>
      <c r="O237" s="160">
        <v>38</v>
      </c>
      <c r="P237" s="160">
        <v>874</v>
      </c>
      <c r="Q237" s="160">
        <v>9</v>
      </c>
      <c r="R237" s="160">
        <v>1083</v>
      </c>
      <c r="S237" s="160">
        <v>2002</v>
      </c>
      <c r="T237" s="157" t="s">
        <v>465</v>
      </c>
      <c r="U237" s="157">
        <v>1992</v>
      </c>
      <c r="V237" s="620">
        <v>2386</v>
      </c>
      <c r="W237" s="165"/>
      <c r="X237" s="165">
        <v>385</v>
      </c>
      <c r="Y237" s="165"/>
      <c r="Z237" s="165"/>
      <c r="AA237" s="165"/>
      <c r="AB237" s="160">
        <v>2770</v>
      </c>
      <c r="AC237" s="157"/>
      <c r="AD237" s="157"/>
      <c r="AE237" s="165"/>
      <c r="AF237" s="165"/>
      <c r="AG237" s="165"/>
      <c r="AH237" s="165"/>
      <c r="AI237" s="165"/>
      <c r="AJ237" s="165"/>
      <c r="AK237" s="165"/>
      <c r="AL237" s="165"/>
      <c r="AM237" s="165"/>
      <c r="AN237" s="165"/>
      <c r="AO237" s="165"/>
      <c r="AP237" s="165"/>
      <c r="AQ237" s="165"/>
      <c r="AR237" s="165"/>
      <c r="AS237" s="165"/>
      <c r="AT237" s="165"/>
      <c r="AU237" s="165"/>
      <c r="AV237" s="416"/>
    </row>
    <row r="238" spans="1:48" s="36" customFormat="1" ht="25.5" hidden="1" customHeight="1">
      <c r="A238" s="393">
        <v>139</v>
      </c>
      <c r="B238" s="164"/>
      <c r="C238" s="157" t="s">
        <v>3485</v>
      </c>
      <c r="D238" s="165"/>
      <c r="E238" s="157" t="s">
        <v>4144</v>
      </c>
      <c r="F238" s="157" t="s">
        <v>3485</v>
      </c>
      <c r="G238" s="157" t="s">
        <v>3485</v>
      </c>
      <c r="H238" s="160">
        <v>6292</v>
      </c>
      <c r="I238" s="160">
        <v>1067</v>
      </c>
      <c r="J238" s="160">
        <v>1064</v>
      </c>
      <c r="K238" s="157" t="s">
        <v>4113</v>
      </c>
      <c r="L238" s="157" t="s">
        <v>454</v>
      </c>
      <c r="M238" s="157" t="s">
        <v>54</v>
      </c>
      <c r="N238" s="160">
        <v>20</v>
      </c>
      <c r="O238" s="160">
        <v>45</v>
      </c>
      <c r="P238" s="160">
        <v>900</v>
      </c>
      <c r="Q238" s="160">
        <v>9</v>
      </c>
      <c r="R238" s="160">
        <v>40</v>
      </c>
      <c r="S238" s="160">
        <v>200</v>
      </c>
      <c r="T238" s="157" t="s">
        <v>465</v>
      </c>
      <c r="U238" s="157">
        <v>2009</v>
      </c>
      <c r="V238" s="620"/>
      <c r="W238" s="165"/>
      <c r="X238" s="165"/>
      <c r="Y238" s="165"/>
      <c r="Z238" s="165"/>
      <c r="AA238" s="165"/>
      <c r="AB238" s="160">
        <v>1730</v>
      </c>
      <c r="AC238" s="157"/>
      <c r="AD238" s="157"/>
      <c r="AE238" s="165"/>
      <c r="AF238" s="165"/>
      <c r="AG238" s="165"/>
      <c r="AH238" s="165"/>
      <c r="AI238" s="165"/>
      <c r="AJ238" s="165"/>
      <c r="AK238" s="165"/>
      <c r="AL238" s="165"/>
      <c r="AM238" s="165"/>
      <c r="AN238" s="165"/>
      <c r="AO238" s="165"/>
      <c r="AP238" s="165"/>
      <c r="AQ238" s="165"/>
      <c r="AR238" s="165"/>
      <c r="AS238" s="165"/>
      <c r="AT238" s="165"/>
      <c r="AU238" s="165"/>
      <c r="AV238" s="416"/>
    </row>
    <row r="239" spans="1:48" s="36" customFormat="1" ht="25.5" hidden="1" customHeight="1">
      <c r="A239" s="393">
        <v>140</v>
      </c>
      <c r="B239" s="164"/>
      <c r="C239" s="157" t="s">
        <v>3510</v>
      </c>
      <c r="D239" s="165" t="s">
        <v>4159</v>
      </c>
      <c r="E239" s="157" t="s">
        <v>4160</v>
      </c>
      <c r="F239" s="157" t="s">
        <v>3510</v>
      </c>
      <c r="G239" s="157" t="s">
        <v>299</v>
      </c>
      <c r="H239" s="160">
        <v>9976</v>
      </c>
      <c r="I239" s="160">
        <v>1981</v>
      </c>
      <c r="J239" s="160">
        <v>3214</v>
      </c>
      <c r="K239" s="157" t="s">
        <v>466</v>
      </c>
      <c r="L239" s="157" t="s">
        <v>1135</v>
      </c>
      <c r="M239" s="157" t="s">
        <v>54</v>
      </c>
      <c r="N239" s="160">
        <v>24</v>
      </c>
      <c r="O239" s="160">
        <v>34.1</v>
      </c>
      <c r="P239" s="160">
        <v>842.2</v>
      </c>
      <c r="Q239" s="160">
        <v>12.9</v>
      </c>
      <c r="R239" s="160">
        <v>939</v>
      </c>
      <c r="S239" s="160">
        <v>1000</v>
      </c>
      <c r="T239" s="157" t="s">
        <v>4161</v>
      </c>
      <c r="U239" s="157">
        <v>2003</v>
      </c>
      <c r="V239" s="620">
        <v>4327</v>
      </c>
      <c r="W239" s="165">
        <v>1580</v>
      </c>
      <c r="X239" s="165">
        <v>580</v>
      </c>
      <c r="Y239" s="165"/>
      <c r="Z239" s="165">
        <v>1950</v>
      </c>
      <c r="AA239" s="165" t="s">
        <v>689</v>
      </c>
      <c r="AB239" s="160">
        <v>8437</v>
      </c>
      <c r="AC239" s="157"/>
      <c r="AD239" s="157"/>
      <c r="AE239" s="165" t="s">
        <v>3034</v>
      </c>
      <c r="AF239" s="165">
        <v>34600000</v>
      </c>
      <c r="AG239" s="165" t="s">
        <v>4162</v>
      </c>
      <c r="AH239" s="165"/>
      <c r="AI239" s="165" t="s">
        <v>394</v>
      </c>
      <c r="AJ239" s="165" t="s">
        <v>1552</v>
      </c>
      <c r="AK239" s="165">
        <v>98</v>
      </c>
      <c r="AL239" s="165"/>
      <c r="AM239" s="165" t="s">
        <v>615</v>
      </c>
      <c r="AN239" s="165" t="s">
        <v>1306</v>
      </c>
      <c r="AO239" s="165" t="s">
        <v>1552</v>
      </c>
      <c r="AP239" s="165">
        <v>86</v>
      </c>
      <c r="AQ239" s="165"/>
      <c r="AR239" s="165" t="s">
        <v>615</v>
      </c>
      <c r="AS239" s="165"/>
      <c r="AT239" s="165"/>
      <c r="AU239" s="165"/>
      <c r="AV239" s="157"/>
    </row>
    <row r="240" spans="1:48" s="36" customFormat="1" ht="25.5" hidden="1" customHeight="1">
      <c r="A240" s="393">
        <v>141</v>
      </c>
      <c r="B240" s="164"/>
      <c r="C240" s="157" t="s">
        <v>3493</v>
      </c>
      <c r="D240" s="165" t="s">
        <v>14240</v>
      </c>
      <c r="E240" s="157" t="s">
        <v>4156</v>
      </c>
      <c r="F240" s="157" t="s">
        <v>3493</v>
      </c>
      <c r="G240" s="157" t="s">
        <v>13603</v>
      </c>
      <c r="H240" s="160">
        <v>176471.3</v>
      </c>
      <c r="I240" s="160">
        <v>1994.52</v>
      </c>
      <c r="J240" s="160">
        <v>3021.08</v>
      </c>
      <c r="K240" s="157" t="s">
        <v>466</v>
      </c>
      <c r="L240" s="157" t="s">
        <v>4157</v>
      </c>
      <c r="M240" s="157" t="s">
        <v>54</v>
      </c>
      <c r="N240" s="160">
        <v>24</v>
      </c>
      <c r="O240" s="160">
        <v>46</v>
      </c>
      <c r="P240" s="160">
        <v>1104</v>
      </c>
      <c r="Q240" s="160">
        <v>12.4</v>
      </c>
      <c r="R240" s="160">
        <v>528</v>
      </c>
      <c r="S240" s="160">
        <v>750</v>
      </c>
      <c r="T240" s="157" t="s">
        <v>4158</v>
      </c>
      <c r="U240" s="157">
        <v>2010</v>
      </c>
      <c r="V240" s="620"/>
      <c r="W240" s="165"/>
      <c r="X240" s="165"/>
      <c r="Y240" s="165"/>
      <c r="Z240" s="165"/>
      <c r="AA240" s="165"/>
      <c r="AB240" s="160">
        <v>8580</v>
      </c>
      <c r="AC240" s="157"/>
      <c r="AD240" s="157"/>
      <c r="AE240" s="165"/>
      <c r="AF240" s="165"/>
      <c r="AG240" s="165"/>
      <c r="AH240" s="165"/>
      <c r="AI240" s="165"/>
      <c r="AJ240" s="165"/>
      <c r="AK240" s="165"/>
      <c r="AL240" s="165"/>
      <c r="AM240" s="165"/>
      <c r="AN240" s="165"/>
      <c r="AO240" s="165"/>
      <c r="AP240" s="165"/>
      <c r="AQ240" s="165"/>
      <c r="AR240" s="165"/>
      <c r="AS240" s="165"/>
      <c r="AT240" s="165"/>
      <c r="AU240" s="165"/>
      <c r="AV240" s="157" t="s">
        <v>14243</v>
      </c>
    </row>
    <row r="241" spans="1:48" s="36" customFormat="1" ht="25.5" hidden="1" customHeight="1">
      <c r="A241" s="393">
        <v>142</v>
      </c>
      <c r="B241" s="164"/>
      <c r="C241" s="160" t="s">
        <v>3514</v>
      </c>
      <c r="D241" s="160" t="s">
        <v>4163</v>
      </c>
      <c r="E241" s="160" t="s">
        <v>4164</v>
      </c>
      <c r="F241" s="160" t="s">
        <v>3514</v>
      </c>
      <c r="G241" s="160" t="s">
        <v>14241</v>
      </c>
      <c r="H241" s="160">
        <v>9145</v>
      </c>
      <c r="I241" s="160">
        <v>1619</v>
      </c>
      <c r="J241" s="160">
        <v>1601</v>
      </c>
      <c r="K241" s="160" t="s">
        <v>1118</v>
      </c>
      <c r="L241" s="160" t="s">
        <v>454</v>
      </c>
      <c r="M241" s="160" t="s">
        <v>54</v>
      </c>
      <c r="N241" s="160">
        <v>27</v>
      </c>
      <c r="O241" s="160">
        <v>44</v>
      </c>
      <c r="P241" s="160">
        <v>1188</v>
      </c>
      <c r="Q241" s="332">
        <v>12</v>
      </c>
      <c r="R241" s="332"/>
      <c r="S241" s="157"/>
      <c r="T241" s="157"/>
      <c r="U241" s="332">
        <v>2008</v>
      </c>
      <c r="V241" s="332"/>
      <c r="W241" s="332"/>
      <c r="X241" s="332"/>
      <c r="Y241" s="332"/>
      <c r="Z241" s="159"/>
      <c r="AA241" s="160"/>
      <c r="AB241" s="160">
        <v>172</v>
      </c>
      <c r="AC241" s="160"/>
      <c r="AD241" s="160"/>
      <c r="AE241" s="160"/>
      <c r="AF241" s="160"/>
      <c r="AG241" s="160"/>
      <c r="AH241" s="160"/>
      <c r="AI241" s="160"/>
      <c r="AJ241" s="160"/>
      <c r="AK241" s="160"/>
      <c r="AL241" s="160"/>
      <c r="AM241" s="160"/>
      <c r="AN241" s="160"/>
      <c r="AO241" s="160"/>
      <c r="AP241" s="160"/>
      <c r="AQ241" s="160"/>
      <c r="AR241" s="160"/>
      <c r="AS241" s="160"/>
      <c r="AT241" s="165"/>
      <c r="AU241" s="165"/>
      <c r="AV241" s="157"/>
    </row>
    <row r="242" spans="1:48" s="36" customFormat="1" ht="25.5" hidden="1" customHeight="1">
      <c r="A242" s="393">
        <v>143</v>
      </c>
      <c r="B242" s="164"/>
      <c r="C242" s="157" t="s">
        <v>3514</v>
      </c>
      <c r="D242" s="166" t="s">
        <v>4165</v>
      </c>
      <c r="E242" s="157" t="s">
        <v>4166</v>
      </c>
      <c r="F242" s="157" t="s">
        <v>3514</v>
      </c>
      <c r="G242" s="157" t="s">
        <v>4167</v>
      </c>
      <c r="H242" s="160">
        <v>680.24</v>
      </c>
      <c r="I242" s="160">
        <v>342.6</v>
      </c>
      <c r="J242" s="160">
        <v>420.52</v>
      </c>
      <c r="K242" s="157" t="s">
        <v>1118</v>
      </c>
      <c r="L242" s="157" t="s">
        <v>454</v>
      </c>
      <c r="M242" s="157" t="s">
        <v>4168</v>
      </c>
      <c r="N242" s="160">
        <v>17.399999999999999</v>
      </c>
      <c r="O242" s="160">
        <v>24.33</v>
      </c>
      <c r="P242" s="160">
        <v>423.34199999999993</v>
      </c>
      <c r="Q242" s="160">
        <v>8.8000000000000007</v>
      </c>
      <c r="R242" s="160"/>
      <c r="S242" s="160"/>
      <c r="T242" s="157"/>
      <c r="U242" s="157">
        <v>2005</v>
      </c>
      <c r="V242" s="620"/>
      <c r="W242" s="165"/>
      <c r="X242" s="165"/>
      <c r="Y242" s="165"/>
      <c r="Z242" s="165"/>
      <c r="AA242" s="165"/>
      <c r="AB242" s="160"/>
      <c r="AC242" s="157"/>
      <c r="AD242" s="157"/>
      <c r="AE242" s="165"/>
      <c r="AF242" s="165"/>
      <c r="AG242" s="165"/>
      <c r="AH242" s="165"/>
      <c r="AI242" s="165"/>
      <c r="AJ242" s="165"/>
      <c r="AK242" s="165"/>
      <c r="AL242" s="165"/>
      <c r="AM242" s="165"/>
      <c r="AN242" s="165"/>
      <c r="AO242" s="165"/>
      <c r="AP242" s="165"/>
      <c r="AQ242" s="165"/>
      <c r="AR242" s="165"/>
      <c r="AS242" s="165"/>
      <c r="AT242" s="165"/>
      <c r="AU242" s="165"/>
      <c r="AV242" s="157"/>
    </row>
    <row r="243" spans="1:48" s="36" customFormat="1" ht="25.5" hidden="1" customHeight="1">
      <c r="A243" s="393">
        <v>144</v>
      </c>
      <c r="B243" s="164"/>
      <c r="C243" s="170" t="s">
        <v>3514</v>
      </c>
      <c r="D243" s="166" t="s">
        <v>4169</v>
      </c>
      <c r="E243" s="167" t="s">
        <v>14242</v>
      </c>
      <c r="F243" s="170" t="s">
        <v>3514</v>
      </c>
      <c r="G243" s="170" t="s">
        <v>4167</v>
      </c>
      <c r="H243" s="623">
        <v>1294</v>
      </c>
      <c r="I243" s="623">
        <v>353.61</v>
      </c>
      <c r="J243" s="623">
        <v>351.48</v>
      </c>
      <c r="K243" s="170" t="s">
        <v>1118</v>
      </c>
      <c r="L243" s="170" t="s">
        <v>454</v>
      </c>
      <c r="M243" s="170" t="s">
        <v>4168</v>
      </c>
      <c r="N243" s="439">
        <v>17.399999999999999</v>
      </c>
      <c r="O243" s="439">
        <v>20.2</v>
      </c>
      <c r="P243" s="439">
        <v>351.47999999999996</v>
      </c>
      <c r="Q243" s="439">
        <v>9.5</v>
      </c>
      <c r="R243" s="167"/>
      <c r="S243" s="167"/>
      <c r="T243" s="170"/>
      <c r="U243" s="170">
        <v>2006</v>
      </c>
      <c r="V243" s="166"/>
      <c r="W243" s="166"/>
      <c r="X243" s="166"/>
      <c r="Y243" s="166"/>
      <c r="Z243" s="166"/>
      <c r="AA243" s="166"/>
      <c r="AB243" s="167"/>
      <c r="AC243" s="166"/>
      <c r="AD243" s="166"/>
      <c r="AE243" s="166"/>
      <c r="AF243" s="166"/>
      <c r="AG243" s="166"/>
      <c r="AH243" s="166"/>
      <c r="AI243" s="166"/>
      <c r="AJ243" s="166"/>
      <c r="AK243" s="166"/>
      <c r="AL243" s="166"/>
      <c r="AM243" s="166"/>
      <c r="AN243" s="166"/>
      <c r="AO243" s="166"/>
      <c r="AP243" s="166"/>
      <c r="AQ243" s="166"/>
      <c r="AR243" s="166"/>
      <c r="AS243" s="166"/>
      <c r="AT243" s="166"/>
      <c r="AU243" s="166"/>
      <c r="AV243" s="170"/>
    </row>
    <row r="244" spans="1:48" s="36" customFormat="1" ht="25.5" hidden="1" customHeight="1">
      <c r="A244" s="393">
        <v>145</v>
      </c>
      <c r="B244" s="642"/>
      <c r="C244" s="170" t="s">
        <v>3514</v>
      </c>
      <c r="D244" s="166" t="s">
        <v>4170</v>
      </c>
      <c r="E244" s="167" t="s">
        <v>4171</v>
      </c>
      <c r="F244" s="170" t="s">
        <v>3514</v>
      </c>
      <c r="G244" s="170" t="s">
        <v>4172</v>
      </c>
      <c r="H244" s="623">
        <v>1930</v>
      </c>
      <c r="I244" s="623">
        <v>401.32</v>
      </c>
      <c r="J244" s="623">
        <v>399.19</v>
      </c>
      <c r="K244" s="170" t="s">
        <v>1118</v>
      </c>
      <c r="L244" s="170" t="s">
        <v>454</v>
      </c>
      <c r="M244" s="170" t="s">
        <v>4168</v>
      </c>
      <c r="N244" s="439">
        <v>17.399999999999999</v>
      </c>
      <c r="O244" s="439">
        <v>20.2</v>
      </c>
      <c r="P244" s="439">
        <v>351.47999999999996</v>
      </c>
      <c r="Q244" s="439">
        <v>9.5</v>
      </c>
      <c r="R244" s="167"/>
      <c r="S244" s="167"/>
      <c r="T244" s="170"/>
      <c r="U244" s="170">
        <v>2010</v>
      </c>
      <c r="V244" s="166"/>
      <c r="W244" s="166"/>
      <c r="X244" s="166"/>
      <c r="Y244" s="166"/>
      <c r="Z244" s="166"/>
      <c r="AA244" s="166"/>
      <c r="AB244" s="167"/>
      <c r="AC244" s="166"/>
      <c r="AD244" s="166"/>
      <c r="AE244" s="166"/>
      <c r="AF244" s="166"/>
      <c r="AG244" s="166"/>
      <c r="AH244" s="166"/>
      <c r="AI244" s="166"/>
      <c r="AJ244" s="166"/>
      <c r="AK244" s="166"/>
      <c r="AL244" s="166"/>
      <c r="AM244" s="166"/>
      <c r="AN244" s="166"/>
      <c r="AO244" s="166"/>
      <c r="AP244" s="166"/>
      <c r="AQ244" s="166"/>
      <c r="AR244" s="166"/>
      <c r="AS244" s="166"/>
      <c r="AT244" s="166"/>
      <c r="AU244" s="166"/>
      <c r="AV244" s="170"/>
    </row>
    <row r="245" spans="1:48" s="36" customFormat="1" ht="25.5" hidden="1" customHeight="1">
      <c r="A245" s="393">
        <v>146</v>
      </c>
      <c r="B245" s="642"/>
      <c r="C245" s="170" t="s">
        <v>3514</v>
      </c>
      <c r="D245" s="166" t="s">
        <v>4173</v>
      </c>
      <c r="E245" s="167" t="s">
        <v>4174</v>
      </c>
      <c r="F245" s="170" t="s">
        <v>3514</v>
      </c>
      <c r="G245" s="170" t="s">
        <v>4175</v>
      </c>
      <c r="H245" s="623">
        <v>425</v>
      </c>
      <c r="I245" s="623">
        <v>425.39</v>
      </c>
      <c r="J245" s="623">
        <v>423.26</v>
      </c>
      <c r="K245" s="170" t="s">
        <v>1118</v>
      </c>
      <c r="L245" s="170" t="s">
        <v>454</v>
      </c>
      <c r="M245" s="170" t="s">
        <v>4176</v>
      </c>
      <c r="N245" s="439">
        <v>17.399999999999999</v>
      </c>
      <c r="O245" s="439">
        <v>24.324999999999999</v>
      </c>
      <c r="P245" s="439">
        <v>423.25499999999994</v>
      </c>
      <c r="Q245" s="439">
        <v>8</v>
      </c>
      <c r="R245" s="167"/>
      <c r="S245" s="167"/>
      <c r="T245" s="170"/>
      <c r="U245" s="170">
        <v>2007</v>
      </c>
      <c r="V245" s="166"/>
      <c r="W245" s="166"/>
      <c r="X245" s="166"/>
      <c r="Y245" s="166"/>
      <c r="Z245" s="166"/>
      <c r="AA245" s="166"/>
      <c r="AB245" s="167"/>
      <c r="AC245" s="166"/>
      <c r="AD245" s="166"/>
      <c r="AE245" s="166"/>
      <c r="AF245" s="166"/>
      <c r="AG245" s="166"/>
      <c r="AH245" s="166"/>
      <c r="AI245" s="166"/>
      <c r="AJ245" s="166"/>
      <c r="AK245" s="166"/>
      <c r="AL245" s="166"/>
      <c r="AM245" s="166"/>
      <c r="AN245" s="166"/>
      <c r="AO245" s="166"/>
      <c r="AP245" s="166"/>
      <c r="AQ245" s="166"/>
      <c r="AR245" s="166"/>
      <c r="AS245" s="166"/>
      <c r="AT245" s="166"/>
      <c r="AU245" s="166"/>
      <c r="AV245" s="170" t="s">
        <v>3615</v>
      </c>
    </row>
    <row r="246" spans="1:48" s="36" customFormat="1" ht="25.5" hidden="1" customHeight="1">
      <c r="A246" s="393">
        <v>147</v>
      </c>
      <c r="B246" s="642"/>
      <c r="C246" s="170" t="s">
        <v>3514</v>
      </c>
      <c r="D246" s="166" t="s">
        <v>4177</v>
      </c>
      <c r="E246" s="167" t="s">
        <v>4178</v>
      </c>
      <c r="F246" s="170" t="s">
        <v>4179</v>
      </c>
      <c r="G246" s="170" t="s">
        <v>4180</v>
      </c>
      <c r="H246" s="167">
        <v>1758</v>
      </c>
      <c r="I246" s="623">
        <v>497.26</v>
      </c>
      <c r="J246" s="623">
        <v>497.26</v>
      </c>
      <c r="K246" s="170" t="s">
        <v>1118</v>
      </c>
      <c r="L246" s="170" t="s">
        <v>454</v>
      </c>
      <c r="M246" s="170" t="s">
        <v>4176</v>
      </c>
      <c r="N246" s="439">
        <v>17.5</v>
      </c>
      <c r="O246" s="439">
        <v>25.8</v>
      </c>
      <c r="P246" s="439">
        <v>451.5</v>
      </c>
      <c r="Q246" s="439">
        <v>9.5</v>
      </c>
      <c r="R246" s="167"/>
      <c r="S246" s="167"/>
      <c r="T246" s="170"/>
      <c r="U246" s="170">
        <v>2007</v>
      </c>
      <c r="V246" s="166"/>
      <c r="W246" s="166"/>
      <c r="X246" s="166"/>
      <c r="Y246" s="166"/>
      <c r="Z246" s="166"/>
      <c r="AA246" s="166"/>
      <c r="AB246" s="167"/>
      <c r="AC246" s="166"/>
      <c r="AD246" s="166"/>
      <c r="AE246" s="166"/>
      <c r="AF246" s="166"/>
      <c r="AG246" s="166"/>
      <c r="AH246" s="166"/>
      <c r="AI246" s="166"/>
      <c r="AJ246" s="166"/>
      <c r="AK246" s="166"/>
      <c r="AL246" s="166"/>
      <c r="AM246" s="166"/>
      <c r="AN246" s="166"/>
      <c r="AO246" s="166"/>
      <c r="AP246" s="166"/>
      <c r="AQ246" s="166"/>
      <c r="AR246" s="166"/>
      <c r="AS246" s="166"/>
      <c r="AT246" s="166"/>
      <c r="AU246" s="166"/>
      <c r="AV246" s="170" t="s">
        <v>3615</v>
      </c>
    </row>
    <row r="247" spans="1:48" s="36" customFormat="1" ht="25.5" hidden="1" customHeight="1">
      <c r="A247" s="393">
        <v>148</v>
      </c>
      <c r="B247" s="642"/>
      <c r="C247" s="170" t="s">
        <v>3514</v>
      </c>
      <c r="D247" s="166" t="s">
        <v>4181</v>
      </c>
      <c r="E247" s="167" t="s">
        <v>4182</v>
      </c>
      <c r="F247" s="170" t="s">
        <v>3514</v>
      </c>
      <c r="G247" s="170" t="s">
        <v>4183</v>
      </c>
      <c r="H247" s="623">
        <v>1238</v>
      </c>
      <c r="I247" s="623">
        <v>489.22</v>
      </c>
      <c r="J247" s="623">
        <v>489.22</v>
      </c>
      <c r="K247" s="170" t="s">
        <v>1118</v>
      </c>
      <c r="L247" s="170" t="s">
        <v>1484</v>
      </c>
      <c r="M247" s="170" t="s">
        <v>4176</v>
      </c>
      <c r="N247" s="439">
        <v>17.8</v>
      </c>
      <c r="O247" s="439">
        <v>28.9</v>
      </c>
      <c r="P247" s="439">
        <v>514.41999999999996</v>
      </c>
      <c r="Q247" s="439">
        <v>11.3</v>
      </c>
      <c r="R247" s="167"/>
      <c r="S247" s="167"/>
      <c r="T247" s="170"/>
      <c r="U247" s="170">
        <v>2011</v>
      </c>
      <c r="V247" s="166"/>
      <c r="W247" s="166"/>
      <c r="X247" s="166"/>
      <c r="Y247" s="166"/>
      <c r="Z247" s="166"/>
      <c r="AA247" s="166"/>
      <c r="AB247" s="167"/>
      <c r="AC247" s="166"/>
      <c r="AD247" s="166"/>
      <c r="AE247" s="166"/>
      <c r="AF247" s="166"/>
      <c r="AG247" s="166"/>
      <c r="AH247" s="166"/>
      <c r="AI247" s="166"/>
      <c r="AJ247" s="166"/>
      <c r="AK247" s="166"/>
      <c r="AL247" s="166"/>
      <c r="AM247" s="166"/>
      <c r="AN247" s="166"/>
      <c r="AO247" s="166"/>
      <c r="AP247" s="166"/>
      <c r="AQ247" s="166"/>
      <c r="AR247" s="166"/>
      <c r="AS247" s="166"/>
      <c r="AT247" s="166"/>
      <c r="AU247" s="166"/>
      <c r="AV247" s="170" t="s">
        <v>3615</v>
      </c>
    </row>
    <row r="248" spans="1:48" s="36" customFormat="1" ht="25.5" hidden="1" customHeight="1">
      <c r="A248" s="393">
        <v>149</v>
      </c>
      <c r="B248" s="642"/>
      <c r="C248" s="170" t="s">
        <v>3514</v>
      </c>
      <c r="D248" s="166" t="s">
        <v>14244</v>
      </c>
      <c r="E248" s="167" t="s">
        <v>14245</v>
      </c>
      <c r="F248" s="170" t="s">
        <v>3514</v>
      </c>
      <c r="G248" s="170" t="s">
        <v>4172</v>
      </c>
      <c r="H248" s="623"/>
      <c r="I248" s="623"/>
      <c r="J248" s="623">
        <v>1200</v>
      </c>
      <c r="K248" s="170" t="s">
        <v>1118</v>
      </c>
      <c r="L248" s="170" t="s">
        <v>454</v>
      </c>
      <c r="M248" s="170" t="s">
        <v>4176</v>
      </c>
      <c r="N248" s="439"/>
      <c r="O248" s="439"/>
      <c r="P248" s="439"/>
      <c r="Q248" s="439"/>
      <c r="R248" s="167"/>
      <c r="S248" s="167"/>
      <c r="T248" s="170"/>
      <c r="U248" s="170">
        <v>2010</v>
      </c>
      <c r="V248" s="166"/>
      <c r="W248" s="166"/>
      <c r="X248" s="166"/>
      <c r="Y248" s="166"/>
      <c r="Z248" s="166"/>
      <c r="AA248" s="166"/>
      <c r="AB248" s="167"/>
      <c r="AC248" s="166"/>
      <c r="AD248" s="166"/>
      <c r="AE248" s="166"/>
      <c r="AF248" s="166"/>
      <c r="AG248" s="166"/>
      <c r="AH248" s="166"/>
      <c r="AI248" s="166"/>
      <c r="AJ248" s="166"/>
      <c r="AK248" s="166"/>
      <c r="AL248" s="166"/>
      <c r="AM248" s="166"/>
      <c r="AN248" s="166"/>
      <c r="AO248" s="166"/>
      <c r="AP248" s="166"/>
      <c r="AQ248" s="166"/>
      <c r="AR248" s="166"/>
      <c r="AS248" s="166"/>
      <c r="AT248" s="166"/>
      <c r="AU248" s="166"/>
      <c r="AV248" s="170"/>
    </row>
    <row r="249" spans="1:48" s="36" customFormat="1" ht="25.5" hidden="1" customHeight="1">
      <c r="A249" s="393">
        <v>150</v>
      </c>
      <c r="B249" s="642"/>
      <c r="C249" s="170" t="s">
        <v>3514</v>
      </c>
      <c r="D249" s="166" t="s">
        <v>14246</v>
      </c>
      <c r="E249" s="167" t="s">
        <v>14247</v>
      </c>
      <c r="F249" s="170" t="s">
        <v>3514</v>
      </c>
      <c r="G249" s="170" t="s">
        <v>14248</v>
      </c>
      <c r="H249" s="167"/>
      <c r="I249" s="623"/>
      <c r="J249" s="623">
        <v>620</v>
      </c>
      <c r="K249" s="170" t="s">
        <v>1118</v>
      </c>
      <c r="L249" s="170" t="s">
        <v>1248</v>
      </c>
      <c r="M249" s="170" t="s">
        <v>4176</v>
      </c>
      <c r="N249" s="439"/>
      <c r="O249" s="439"/>
      <c r="P249" s="439"/>
      <c r="Q249" s="439"/>
      <c r="R249" s="167"/>
      <c r="S249" s="167"/>
      <c r="T249" s="170"/>
      <c r="U249" s="170">
        <v>2010</v>
      </c>
      <c r="V249" s="166"/>
      <c r="W249" s="166"/>
      <c r="X249" s="166"/>
      <c r="Y249" s="166"/>
      <c r="Z249" s="166"/>
      <c r="AA249" s="166"/>
      <c r="AB249" s="167"/>
      <c r="AC249" s="166"/>
      <c r="AD249" s="166"/>
      <c r="AE249" s="166"/>
      <c r="AF249" s="166"/>
      <c r="AG249" s="166"/>
      <c r="AH249" s="166"/>
      <c r="AI249" s="166"/>
      <c r="AJ249" s="166"/>
      <c r="AK249" s="166"/>
      <c r="AL249" s="166"/>
      <c r="AM249" s="166"/>
      <c r="AN249" s="166"/>
      <c r="AO249" s="166"/>
      <c r="AP249" s="166"/>
      <c r="AQ249" s="166"/>
      <c r="AR249" s="166"/>
      <c r="AS249" s="166"/>
      <c r="AT249" s="166"/>
      <c r="AU249" s="166"/>
      <c r="AV249" s="170"/>
    </row>
    <row r="250" spans="1:48" s="36" customFormat="1" ht="25.5" hidden="1" customHeight="1">
      <c r="A250" s="393">
        <v>151</v>
      </c>
      <c r="B250" s="642"/>
      <c r="C250" s="166" t="s">
        <v>3514</v>
      </c>
      <c r="D250" s="166" t="s">
        <v>4163</v>
      </c>
      <c r="E250" s="166" t="s">
        <v>4184</v>
      </c>
      <c r="F250" s="166" t="s">
        <v>3514</v>
      </c>
      <c r="G250" s="166" t="s">
        <v>3514</v>
      </c>
      <c r="H250" s="166">
        <v>8967.6200000000008</v>
      </c>
      <c r="I250" s="166">
        <v>968.2</v>
      </c>
      <c r="J250" s="166">
        <v>968.2</v>
      </c>
      <c r="K250" s="170" t="s">
        <v>1118</v>
      </c>
      <c r="L250" s="166" t="s">
        <v>1248</v>
      </c>
      <c r="M250" s="166" t="s">
        <v>4176</v>
      </c>
      <c r="N250" s="166">
        <v>30.2</v>
      </c>
      <c r="O250" s="166">
        <v>31.6</v>
      </c>
      <c r="P250" s="439">
        <v>954.32</v>
      </c>
      <c r="Q250" s="166">
        <v>12</v>
      </c>
      <c r="R250" s="166">
        <v>80</v>
      </c>
      <c r="S250" s="166"/>
      <c r="T250" s="166"/>
      <c r="U250" s="166">
        <v>2013</v>
      </c>
      <c r="V250" s="166"/>
      <c r="W250" s="166"/>
      <c r="X250" s="166"/>
      <c r="Y250" s="166"/>
      <c r="Z250" s="166"/>
      <c r="AA250" s="166"/>
      <c r="AB250" s="166">
        <v>1181</v>
      </c>
      <c r="AC250" s="166"/>
      <c r="AD250" s="166"/>
      <c r="AE250" s="166"/>
      <c r="AF250" s="166"/>
      <c r="AG250" s="166"/>
      <c r="AH250" s="166"/>
      <c r="AI250" s="166"/>
      <c r="AJ250" s="166"/>
      <c r="AK250" s="166"/>
      <c r="AL250" s="166"/>
      <c r="AM250" s="166"/>
      <c r="AN250" s="166"/>
      <c r="AO250" s="166"/>
      <c r="AP250" s="166"/>
      <c r="AQ250" s="166"/>
      <c r="AR250" s="166"/>
      <c r="AS250" s="166"/>
      <c r="AT250" s="166"/>
      <c r="AU250" s="166"/>
      <c r="AV250" s="166"/>
    </row>
    <row r="251" spans="1:48" s="36" customFormat="1" ht="25.5" customHeight="1">
      <c r="A251" s="393"/>
      <c r="B251" s="1579" t="s">
        <v>2228</v>
      </c>
      <c r="C251" s="165" t="s">
        <v>2229</v>
      </c>
      <c r="D251" s="165"/>
      <c r="E251" s="331">
        <f>COUNTA(E252:E290)</f>
        <v>39</v>
      </c>
      <c r="F251" s="165"/>
      <c r="G251" s="165"/>
      <c r="H251" s="160">
        <f>SUM(H252:H290)</f>
        <v>1136912</v>
      </c>
      <c r="I251" s="160">
        <f>SUM(I252:I290)</f>
        <v>103409.15999999997</v>
      </c>
      <c r="J251" s="160">
        <f>SUM(J252:J290)</f>
        <v>186453.52500000005</v>
      </c>
      <c r="K251" s="1578"/>
      <c r="L251" s="1578"/>
      <c r="M251" s="1578"/>
      <c r="N251" s="160"/>
      <c r="O251" s="160"/>
      <c r="P251" s="160"/>
      <c r="Q251" s="160"/>
      <c r="R251" s="1578"/>
      <c r="S251" s="160"/>
      <c r="T251" s="1578"/>
      <c r="U251" s="1578"/>
      <c r="V251" s="1578"/>
      <c r="W251" s="1578"/>
      <c r="X251" s="1578"/>
      <c r="Y251" s="1578"/>
      <c r="Z251" s="1578"/>
      <c r="AA251" s="1578"/>
      <c r="AB251" s="160"/>
      <c r="AC251" s="1538"/>
      <c r="AD251" s="1538"/>
      <c r="AE251" s="165"/>
      <c r="AF251" s="165"/>
      <c r="AG251" s="165"/>
      <c r="AH251" s="165"/>
      <c r="AI251" s="709"/>
      <c r="AJ251" s="165"/>
      <c r="AK251" s="165"/>
      <c r="AL251" s="165"/>
      <c r="AM251" s="165"/>
      <c r="AN251" s="165"/>
      <c r="AO251" s="165"/>
      <c r="AP251" s="165"/>
      <c r="AQ251" s="165"/>
      <c r="AR251" s="165"/>
      <c r="AS251" s="165"/>
      <c r="AT251" s="165"/>
      <c r="AU251" s="165"/>
      <c r="AV251" s="165"/>
    </row>
    <row r="252" spans="1:48" s="36" customFormat="1" ht="25.5" customHeight="1">
      <c r="A252" s="393"/>
      <c r="B252" s="1579" t="s">
        <v>57</v>
      </c>
      <c r="C252" s="193" t="s">
        <v>617</v>
      </c>
      <c r="D252" s="193" t="s">
        <v>1166</v>
      </c>
      <c r="E252" s="160" t="s">
        <v>1167</v>
      </c>
      <c r="F252" s="193" t="s">
        <v>617</v>
      </c>
      <c r="G252" s="193" t="s">
        <v>4828</v>
      </c>
      <c r="H252" s="1578">
        <v>18657</v>
      </c>
      <c r="I252" s="1578">
        <v>5021</v>
      </c>
      <c r="J252" s="1578">
        <v>9134</v>
      </c>
      <c r="K252" s="193" t="s">
        <v>1168</v>
      </c>
      <c r="L252" s="193" t="s">
        <v>1169</v>
      </c>
      <c r="M252" s="193" t="s">
        <v>54</v>
      </c>
      <c r="N252" s="1578">
        <v>30</v>
      </c>
      <c r="O252" s="1578">
        <v>55.2</v>
      </c>
      <c r="P252" s="1578">
        <v>2030</v>
      </c>
      <c r="Q252" s="1578">
        <v>20.5</v>
      </c>
      <c r="R252" s="626">
        <v>3484</v>
      </c>
      <c r="S252" s="160">
        <v>4000</v>
      </c>
      <c r="T252" s="193" t="s">
        <v>1170</v>
      </c>
      <c r="U252" s="1538">
        <v>1999</v>
      </c>
      <c r="V252" s="626" t="s">
        <v>1171</v>
      </c>
      <c r="W252" s="1578"/>
      <c r="X252" s="193"/>
      <c r="Y252" s="193"/>
      <c r="Z252" s="193"/>
      <c r="AA252" s="193"/>
      <c r="AB252" s="1578">
        <v>16373</v>
      </c>
      <c r="AC252" s="193"/>
      <c r="AD252" s="193"/>
      <c r="AE252" s="193"/>
      <c r="AF252" s="193"/>
      <c r="AG252" s="193"/>
      <c r="AH252" s="193"/>
      <c r="AI252" s="193"/>
      <c r="AJ252" s="193"/>
      <c r="AK252" s="193"/>
      <c r="AL252" s="193"/>
      <c r="AM252" s="193"/>
      <c r="AN252" s="193"/>
      <c r="AO252" s="193"/>
      <c r="AP252" s="193"/>
      <c r="AQ252" s="193"/>
      <c r="AR252" s="193"/>
      <c r="AS252" s="193"/>
      <c r="AT252" s="193"/>
      <c r="AU252" s="193"/>
      <c r="AV252" s="193"/>
    </row>
    <row r="253" spans="1:48" s="36" customFormat="1" ht="25.5" customHeight="1">
      <c r="A253" s="393" t="s">
        <v>145</v>
      </c>
      <c r="B253" s="1579" t="s">
        <v>57</v>
      </c>
      <c r="C253" s="193" t="s">
        <v>622</v>
      </c>
      <c r="D253" s="193" t="s">
        <v>1044</v>
      </c>
      <c r="E253" s="160" t="s">
        <v>1172</v>
      </c>
      <c r="F253" s="193" t="s">
        <v>622</v>
      </c>
      <c r="G253" s="1602" t="s">
        <v>17289</v>
      </c>
      <c r="H253" s="160">
        <v>17815</v>
      </c>
      <c r="I253" s="160">
        <v>3139.87</v>
      </c>
      <c r="J253" s="160">
        <v>7012.9350000000004</v>
      </c>
      <c r="K253" s="193" t="s">
        <v>1173</v>
      </c>
      <c r="L253" s="193" t="s">
        <v>1174</v>
      </c>
      <c r="M253" s="193" t="s">
        <v>54</v>
      </c>
      <c r="N253" s="160">
        <v>34.799999999999997</v>
      </c>
      <c r="O253" s="160">
        <v>47.6</v>
      </c>
      <c r="P253" s="160">
        <v>1656.48</v>
      </c>
      <c r="Q253" s="160">
        <v>13</v>
      </c>
      <c r="R253" s="626">
        <v>3170</v>
      </c>
      <c r="S253" s="160">
        <v>7000</v>
      </c>
      <c r="T253" s="193" t="s">
        <v>465</v>
      </c>
      <c r="U253" s="157">
        <v>1980</v>
      </c>
      <c r="V253" s="626"/>
      <c r="W253" s="1578"/>
      <c r="X253" s="193"/>
      <c r="Y253" s="1578"/>
      <c r="Z253" s="1578">
        <v>1950</v>
      </c>
      <c r="AA253" s="1578"/>
      <c r="AB253" s="160">
        <v>1950</v>
      </c>
      <c r="AC253" s="1578"/>
      <c r="AD253" s="1578"/>
      <c r="AE253" s="1578">
        <v>2</v>
      </c>
      <c r="AF253" s="1578">
        <v>49</v>
      </c>
      <c r="AG253" s="1578"/>
      <c r="AH253" s="193"/>
      <c r="AI253" s="193"/>
      <c r="AJ253" s="193"/>
      <c r="AK253" s="193"/>
      <c r="AL253" s="193"/>
      <c r="AM253" s="193"/>
      <c r="AN253" s="193"/>
      <c r="AO253" s="193"/>
      <c r="AP253" s="193"/>
      <c r="AQ253" s="193"/>
      <c r="AR253" s="193"/>
      <c r="AS253" s="193"/>
      <c r="AT253" s="193"/>
      <c r="AU253" s="193"/>
      <c r="AV253" s="193"/>
    </row>
    <row r="254" spans="1:48" s="36" customFormat="1" ht="25.5" customHeight="1">
      <c r="A254" s="393"/>
      <c r="B254" s="1579" t="s">
        <v>57</v>
      </c>
      <c r="C254" s="193" t="s">
        <v>622</v>
      </c>
      <c r="D254" s="193" t="s">
        <v>1175</v>
      </c>
      <c r="E254" s="160" t="s">
        <v>1176</v>
      </c>
      <c r="F254" s="193" t="s">
        <v>622</v>
      </c>
      <c r="G254" s="193" t="s">
        <v>622</v>
      </c>
      <c r="H254" s="160">
        <v>10042</v>
      </c>
      <c r="I254" s="160">
        <v>1712.59</v>
      </c>
      <c r="J254" s="160">
        <v>2506.79</v>
      </c>
      <c r="K254" s="193" t="s">
        <v>1173</v>
      </c>
      <c r="L254" s="193" t="s">
        <v>1174</v>
      </c>
      <c r="M254" s="193" t="s">
        <v>54</v>
      </c>
      <c r="N254" s="160">
        <v>24</v>
      </c>
      <c r="O254" s="160">
        <v>46</v>
      </c>
      <c r="P254" s="160">
        <v>1104</v>
      </c>
      <c r="Q254" s="160">
        <v>13.5</v>
      </c>
      <c r="R254" s="626">
        <v>925</v>
      </c>
      <c r="S254" s="160">
        <v>925</v>
      </c>
      <c r="T254" s="193" t="s">
        <v>173</v>
      </c>
      <c r="U254" s="157">
        <v>1994</v>
      </c>
      <c r="V254" s="626">
        <v>1212</v>
      </c>
      <c r="W254" s="1578" t="s">
        <v>384</v>
      </c>
      <c r="X254" s="1578">
        <v>420</v>
      </c>
      <c r="Y254" s="1578"/>
      <c r="Z254" s="1578"/>
      <c r="AA254" s="1578"/>
      <c r="AB254" s="160">
        <v>1632</v>
      </c>
      <c r="AC254" s="1578"/>
      <c r="AD254" s="1578"/>
      <c r="AE254" s="1578"/>
      <c r="AF254" s="1578"/>
      <c r="AG254" s="1578"/>
      <c r="AH254" s="193"/>
      <c r="AI254" s="193"/>
      <c r="AJ254" s="193"/>
      <c r="AK254" s="1578"/>
      <c r="AL254" s="1578"/>
      <c r="AM254" s="1578"/>
      <c r="AN254" s="1578"/>
      <c r="AO254" s="1578"/>
      <c r="AP254" s="1578"/>
      <c r="AQ254" s="193"/>
      <c r="AR254" s="193"/>
      <c r="AS254" s="193"/>
      <c r="AT254" s="193"/>
      <c r="AU254" s="193"/>
      <c r="AV254" s="193"/>
    </row>
    <row r="255" spans="1:48" s="36" customFormat="1" ht="25.5" customHeight="1">
      <c r="A255" s="393" t="s">
        <v>91</v>
      </c>
      <c r="B255" s="1579" t="s">
        <v>57</v>
      </c>
      <c r="C255" s="193" t="s">
        <v>622</v>
      </c>
      <c r="D255" s="193" t="s">
        <v>1177</v>
      </c>
      <c r="E255" s="160" t="s">
        <v>4891</v>
      </c>
      <c r="F255" s="193" t="s">
        <v>622</v>
      </c>
      <c r="G255" s="1602" t="s">
        <v>17289</v>
      </c>
      <c r="H255" s="160">
        <v>270559</v>
      </c>
      <c r="I255" s="160">
        <v>13063</v>
      </c>
      <c r="J255" s="160">
        <v>23035</v>
      </c>
      <c r="K255" s="193" t="s">
        <v>1173</v>
      </c>
      <c r="L255" s="193" t="s">
        <v>1174</v>
      </c>
      <c r="M255" s="193" t="s">
        <v>54</v>
      </c>
      <c r="N255" s="160">
        <v>36</v>
      </c>
      <c r="O255" s="160">
        <v>62</v>
      </c>
      <c r="P255" s="160">
        <v>2232</v>
      </c>
      <c r="Q255" s="160">
        <v>20</v>
      </c>
      <c r="R255" s="626">
        <v>4600</v>
      </c>
      <c r="S255" s="160">
        <v>4600</v>
      </c>
      <c r="T255" s="193" t="s">
        <v>173</v>
      </c>
      <c r="U255" s="157">
        <v>2013</v>
      </c>
      <c r="V255" s="626">
        <v>1212</v>
      </c>
      <c r="W255" s="1578" t="s">
        <v>384</v>
      </c>
      <c r="X255" s="1578">
        <v>420</v>
      </c>
      <c r="Y255" s="1578"/>
      <c r="Z255" s="1578"/>
      <c r="AA255" s="1578"/>
      <c r="AB255" s="160">
        <v>50000</v>
      </c>
      <c r="AC255" s="1578"/>
      <c r="AD255" s="1578"/>
      <c r="AE255" s="1578"/>
      <c r="AF255" s="1578"/>
      <c r="AG255" s="1578"/>
      <c r="AH255" s="193"/>
      <c r="AI255" s="193"/>
      <c r="AJ255" s="193"/>
      <c r="AK255" s="1578"/>
      <c r="AL255" s="1578"/>
      <c r="AM255" s="1578"/>
      <c r="AN255" s="1578"/>
      <c r="AO255" s="1578"/>
      <c r="AP255" s="1578"/>
      <c r="AQ255" s="193"/>
      <c r="AR255" s="193"/>
      <c r="AS255" s="193"/>
      <c r="AT255" s="193"/>
      <c r="AU255" s="193"/>
      <c r="AV255" s="193"/>
    </row>
    <row r="256" spans="1:48" s="36" customFormat="1" ht="25.5" customHeight="1">
      <c r="A256" s="393" t="s">
        <v>312</v>
      </c>
      <c r="B256" s="1579" t="s">
        <v>57</v>
      </c>
      <c r="C256" s="165" t="s">
        <v>1595</v>
      </c>
      <c r="D256" s="165" t="s">
        <v>4894</v>
      </c>
      <c r="E256" s="160" t="s">
        <v>4895</v>
      </c>
      <c r="F256" s="165" t="s">
        <v>1595</v>
      </c>
      <c r="G256" s="1602" t="s">
        <v>17155</v>
      </c>
      <c r="H256" s="709">
        <v>27212</v>
      </c>
      <c r="I256" s="159">
        <v>9</v>
      </c>
      <c r="J256" s="709">
        <v>27212</v>
      </c>
      <c r="K256" s="193" t="s">
        <v>1168</v>
      </c>
      <c r="L256" s="165" t="s">
        <v>4893</v>
      </c>
      <c r="M256" s="165" t="s">
        <v>54</v>
      </c>
      <c r="N256" s="643"/>
      <c r="O256" s="644"/>
      <c r="P256" s="709"/>
      <c r="Q256" s="709"/>
      <c r="R256" s="709"/>
      <c r="S256" s="160"/>
      <c r="T256" s="1578"/>
      <c r="U256" s="1578"/>
      <c r="V256" s="1578">
        <v>26</v>
      </c>
      <c r="W256" s="626">
        <v>3400</v>
      </c>
      <c r="X256" s="1578">
        <v>3800</v>
      </c>
      <c r="Y256" s="165" t="s">
        <v>465</v>
      </c>
      <c r="Z256" s="1538">
        <v>1998</v>
      </c>
      <c r="AA256" s="620">
        <v>8700</v>
      </c>
      <c r="AB256" s="709">
        <v>8700</v>
      </c>
      <c r="AC256" s="165">
        <v>6000</v>
      </c>
      <c r="AD256" s="165"/>
      <c r="AE256" s="165"/>
      <c r="AF256" s="165"/>
      <c r="AG256" s="1578">
        <v>23400</v>
      </c>
      <c r="AH256" s="165"/>
      <c r="AI256" s="165"/>
      <c r="AJ256" s="165">
        <v>5</v>
      </c>
      <c r="AK256" s="165" t="s">
        <v>4896</v>
      </c>
      <c r="AL256" s="165"/>
      <c r="AM256" s="165"/>
      <c r="AN256" s="165"/>
      <c r="AO256" s="165"/>
      <c r="AP256" s="165"/>
      <c r="AQ256" s="165"/>
      <c r="AR256" s="165"/>
      <c r="AS256" s="165"/>
      <c r="AT256" s="165"/>
      <c r="AU256" s="165"/>
      <c r="AV256" s="165"/>
    </row>
    <row r="257" spans="1:48" s="36" customFormat="1" ht="25.5" customHeight="1">
      <c r="A257" s="393" t="s">
        <v>314</v>
      </c>
      <c r="B257" s="1579" t="s">
        <v>57</v>
      </c>
      <c r="C257" s="165" t="s">
        <v>1595</v>
      </c>
      <c r="D257" s="165" t="s">
        <v>4897</v>
      </c>
      <c r="E257" s="160" t="s">
        <v>4898</v>
      </c>
      <c r="F257" s="165" t="s">
        <v>1595</v>
      </c>
      <c r="G257" s="165" t="s">
        <v>4834</v>
      </c>
      <c r="H257" s="160">
        <v>14400</v>
      </c>
      <c r="I257" s="160">
        <v>2117</v>
      </c>
      <c r="J257" s="160">
        <v>2399</v>
      </c>
      <c r="K257" s="193" t="s">
        <v>1168</v>
      </c>
      <c r="L257" s="165" t="s">
        <v>4893</v>
      </c>
      <c r="M257" s="165" t="s">
        <v>142</v>
      </c>
      <c r="N257" s="160">
        <v>25</v>
      </c>
      <c r="O257" s="160">
        <v>48</v>
      </c>
      <c r="P257" s="160">
        <v>1653</v>
      </c>
      <c r="Q257" s="160">
        <v>16</v>
      </c>
      <c r="R257" s="626">
        <v>1200</v>
      </c>
      <c r="S257" s="160">
        <v>1500</v>
      </c>
      <c r="T257" s="165" t="s">
        <v>465</v>
      </c>
      <c r="U257" s="157">
        <v>1986</v>
      </c>
      <c r="V257" s="620">
        <v>744</v>
      </c>
      <c r="W257" s="165">
        <v>308</v>
      </c>
      <c r="X257" s="165">
        <v>200</v>
      </c>
      <c r="Y257" s="165"/>
      <c r="Z257" s="165"/>
      <c r="AA257" s="165"/>
      <c r="AB257" s="160">
        <v>1252</v>
      </c>
      <c r="AC257" s="165">
        <v>200</v>
      </c>
      <c r="AD257" s="165"/>
      <c r="AE257" s="165"/>
      <c r="AF257" s="165"/>
      <c r="AG257" s="1578">
        <v>1252</v>
      </c>
      <c r="AH257" s="165"/>
      <c r="AI257" s="709"/>
      <c r="AJ257" s="165"/>
      <c r="AK257" s="165"/>
      <c r="AL257" s="165"/>
      <c r="AM257" s="165"/>
      <c r="AN257" s="165"/>
      <c r="AO257" s="165"/>
      <c r="AP257" s="165"/>
      <c r="AQ257" s="165"/>
      <c r="AR257" s="165"/>
      <c r="AS257" s="165"/>
      <c r="AT257" s="165"/>
      <c r="AU257" s="165"/>
      <c r="AV257" s="165"/>
    </row>
    <row r="258" spans="1:48" s="1318" customFormat="1" ht="25.5" customHeight="1">
      <c r="A258" s="393" t="s">
        <v>316</v>
      </c>
      <c r="B258" s="1579" t="s">
        <v>57</v>
      </c>
      <c r="C258" s="709" t="s">
        <v>636</v>
      </c>
      <c r="D258" s="709" t="s">
        <v>1178</v>
      </c>
      <c r="E258" s="1441" t="s">
        <v>1179</v>
      </c>
      <c r="F258" s="709" t="s">
        <v>636</v>
      </c>
      <c r="G258" s="709" t="s">
        <v>299</v>
      </c>
      <c r="H258" s="1441">
        <v>24935</v>
      </c>
      <c r="I258" s="1441">
        <v>3784</v>
      </c>
      <c r="J258" s="1441">
        <v>5843</v>
      </c>
      <c r="K258" s="193" t="s">
        <v>1168</v>
      </c>
      <c r="L258" s="709" t="s">
        <v>1180</v>
      </c>
      <c r="M258" s="709" t="s">
        <v>54</v>
      </c>
      <c r="N258" s="1441">
        <v>25</v>
      </c>
      <c r="O258" s="1441">
        <v>46</v>
      </c>
      <c r="P258" s="1441">
        <v>2596</v>
      </c>
      <c r="Q258" s="1441">
        <v>17</v>
      </c>
      <c r="R258" s="626">
        <v>2775</v>
      </c>
      <c r="S258" s="1441">
        <v>4000</v>
      </c>
      <c r="T258" s="709" t="s">
        <v>465</v>
      </c>
      <c r="U258" s="1440">
        <v>1999</v>
      </c>
      <c r="V258" s="620">
        <v>5036</v>
      </c>
      <c r="W258" s="709">
        <v>3972</v>
      </c>
      <c r="X258" s="709">
        <v>745</v>
      </c>
      <c r="Y258" s="709"/>
      <c r="Z258" s="709"/>
      <c r="AA258" s="709"/>
      <c r="AB258" s="1441">
        <v>9753</v>
      </c>
      <c r="AC258" s="709"/>
      <c r="AD258" s="709"/>
      <c r="AE258" s="709">
        <v>2</v>
      </c>
      <c r="AF258" s="709"/>
      <c r="AG258" s="1578">
        <v>900</v>
      </c>
      <c r="AH258" s="709"/>
      <c r="AI258" s="709" t="s">
        <v>1181</v>
      </c>
      <c r="AJ258" s="709">
        <v>1</v>
      </c>
      <c r="AK258" s="709">
        <v>869</v>
      </c>
      <c r="AL258" s="709" t="s">
        <v>1182</v>
      </c>
      <c r="AM258" s="709" t="s">
        <v>299</v>
      </c>
      <c r="AN258" s="709"/>
      <c r="AO258" s="709"/>
      <c r="AP258" s="709"/>
      <c r="AQ258" s="709"/>
      <c r="AR258" s="709"/>
      <c r="AS258" s="709"/>
      <c r="AT258" s="709"/>
      <c r="AU258" s="709"/>
      <c r="AV258" s="709"/>
    </row>
    <row r="259" spans="1:48" s="36" customFormat="1" ht="25.5" customHeight="1">
      <c r="A259" s="393"/>
      <c r="B259" s="1579" t="s">
        <v>57</v>
      </c>
      <c r="C259" s="1538" t="s">
        <v>638</v>
      </c>
      <c r="D259" s="1538" t="s">
        <v>1183</v>
      </c>
      <c r="E259" s="160" t="s">
        <v>1184</v>
      </c>
      <c r="F259" s="1538" t="s">
        <v>638</v>
      </c>
      <c r="G259" s="709" t="s">
        <v>638</v>
      </c>
      <c r="H259" s="159">
        <v>2890</v>
      </c>
      <c r="I259" s="159">
        <v>1742</v>
      </c>
      <c r="J259" s="159">
        <v>1742</v>
      </c>
      <c r="K259" s="193" t="s">
        <v>1168</v>
      </c>
      <c r="L259" s="1538" t="s">
        <v>4899</v>
      </c>
      <c r="M259" s="1538" t="s">
        <v>54</v>
      </c>
      <c r="N259" s="1538">
        <v>27</v>
      </c>
      <c r="O259" s="1538">
        <v>48</v>
      </c>
      <c r="P259" s="159">
        <v>1296</v>
      </c>
      <c r="Q259" s="1538">
        <v>10</v>
      </c>
      <c r="R259" s="645">
        <v>300</v>
      </c>
      <c r="S259" s="159">
        <v>350</v>
      </c>
      <c r="T259" s="1538" t="s">
        <v>173</v>
      </c>
      <c r="U259" s="157">
        <v>1995</v>
      </c>
      <c r="V259" s="634" t="s">
        <v>1185</v>
      </c>
      <c r="W259" s="1538" t="s">
        <v>1186</v>
      </c>
      <c r="X259" s="1538" t="s">
        <v>1187</v>
      </c>
      <c r="Y259" s="1538"/>
      <c r="Z259" s="1538"/>
      <c r="AA259" s="1538"/>
      <c r="AB259" s="160">
        <v>1087</v>
      </c>
      <c r="AC259" s="1538"/>
      <c r="AD259" s="1538"/>
      <c r="AE259" s="1538"/>
      <c r="AF259" s="1538"/>
      <c r="AG259" s="1578"/>
      <c r="AH259" s="709"/>
      <c r="AI259" s="709"/>
      <c r="AJ259" s="709"/>
      <c r="AK259" s="709"/>
      <c r="AL259" s="709"/>
      <c r="AM259" s="709"/>
      <c r="AN259" s="709"/>
      <c r="AO259" s="709"/>
      <c r="AP259" s="709"/>
      <c r="AQ259" s="709"/>
      <c r="AR259" s="709"/>
      <c r="AS259" s="709"/>
      <c r="AT259" s="709"/>
      <c r="AU259" s="709"/>
      <c r="AV259" s="709"/>
    </row>
    <row r="260" spans="1:48" s="36" customFormat="1" ht="25.5" customHeight="1">
      <c r="A260" s="393"/>
      <c r="B260" s="1579" t="s">
        <v>57</v>
      </c>
      <c r="C260" s="165" t="s">
        <v>638</v>
      </c>
      <c r="D260" s="165"/>
      <c r="E260" s="160" t="s">
        <v>1188</v>
      </c>
      <c r="F260" s="165" t="s">
        <v>638</v>
      </c>
      <c r="G260" s="165" t="s">
        <v>638</v>
      </c>
      <c r="H260" s="160">
        <v>67647</v>
      </c>
      <c r="I260" s="160">
        <v>10956</v>
      </c>
      <c r="J260" s="160">
        <v>10956</v>
      </c>
      <c r="K260" s="193" t="s">
        <v>1189</v>
      </c>
      <c r="L260" s="165" t="s">
        <v>1190</v>
      </c>
      <c r="M260" s="165" t="s">
        <v>54</v>
      </c>
      <c r="N260" s="160">
        <v>36</v>
      </c>
      <c r="O260" s="160">
        <v>65</v>
      </c>
      <c r="P260" s="160">
        <v>2340</v>
      </c>
      <c r="Q260" s="160">
        <v>21</v>
      </c>
      <c r="R260" s="626">
        <v>3155</v>
      </c>
      <c r="S260" s="160">
        <v>3155</v>
      </c>
      <c r="T260" s="165" t="s">
        <v>1191</v>
      </c>
      <c r="U260" s="157">
        <v>2004</v>
      </c>
      <c r="V260" s="620"/>
      <c r="W260" s="165"/>
      <c r="X260" s="165"/>
      <c r="Y260" s="165"/>
      <c r="Z260" s="165"/>
      <c r="AA260" s="165"/>
      <c r="AB260" s="160">
        <v>23750</v>
      </c>
      <c r="AC260" s="165"/>
      <c r="AD260" s="165"/>
      <c r="AE260" s="165"/>
      <c r="AF260" s="165"/>
      <c r="AG260" s="165"/>
      <c r="AH260" s="165"/>
      <c r="AI260" s="709"/>
      <c r="AJ260" s="165"/>
      <c r="AK260" s="165"/>
      <c r="AL260" s="165"/>
      <c r="AM260" s="165"/>
      <c r="AN260" s="165"/>
      <c r="AO260" s="165"/>
      <c r="AP260" s="165"/>
      <c r="AQ260" s="165"/>
      <c r="AR260" s="165"/>
      <c r="AS260" s="165"/>
      <c r="AT260" s="165"/>
      <c r="AU260" s="165"/>
      <c r="AV260" s="165"/>
    </row>
    <row r="261" spans="1:48" s="36" customFormat="1" ht="25.5" customHeight="1">
      <c r="A261" s="393" t="s">
        <v>317</v>
      </c>
      <c r="B261" s="1579" t="s">
        <v>57</v>
      </c>
      <c r="C261" s="165" t="s">
        <v>646</v>
      </c>
      <c r="D261" s="165"/>
      <c r="E261" s="160" t="s">
        <v>1192</v>
      </c>
      <c r="F261" s="165" t="s">
        <v>646</v>
      </c>
      <c r="G261" s="1602" t="s">
        <v>17204</v>
      </c>
      <c r="H261" s="160">
        <v>32299</v>
      </c>
      <c r="I261" s="160">
        <v>4093</v>
      </c>
      <c r="J261" s="160">
        <v>7416</v>
      </c>
      <c r="K261" s="193" t="s">
        <v>1168</v>
      </c>
      <c r="L261" s="646" t="s">
        <v>11628</v>
      </c>
      <c r="M261" s="165" t="s">
        <v>54</v>
      </c>
      <c r="N261" s="160">
        <v>24</v>
      </c>
      <c r="O261" s="160">
        <v>48</v>
      </c>
      <c r="P261" s="160">
        <v>1152</v>
      </c>
      <c r="Q261" s="160">
        <v>10</v>
      </c>
      <c r="R261" s="626">
        <v>1262</v>
      </c>
      <c r="S261" s="160">
        <v>2000</v>
      </c>
      <c r="T261" s="165" t="s">
        <v>465</v>
      </c>
      <c r="U261" s="157">
        <v>1997</v>
      </c>
      <c r="V261" s="620"/>
      <c r="W261" s="165"/>
      <c r="X261" s="165"/>
      <c r="Y261" s="165"/>
      <c r="Z261" s="165"/>
      <c r="AA261" s="165"/>
      <c r="AB261" s="160">
        <v>7086</v>
      </c>
      <c r="AC261" s="165"/>
      <c r="AD261" s="165"/>
      <c r="AE261" s="165"/>
      <c r="AF261" s="165"/>
      <c r="AG261" s="165"/>
      <c r="AH261" s="165"/>
      <c r="AI261" s="709"/>
      <c r="AJ261" s="165"/>
      <c r="AK261" s="165"/>
      <c r="AL261" s="165"/>
      <c r="AM261" s="165"/>
      <c r="AN261" s="165"/>
      <c r="AO261" s="165"/>
      <c r="AP261" s="165"/>
      <c r="AQ261" s="165"/>
      <c r="AR261" s="165"/>
      <c r="AS261" s="165"/>
      <c r="AT261" s="165"/>
      <c r="AU261" s="165"/>
      <c r="AV261" s="165"/>
    </row>
    <row r="262" spans="1:48" s="36" customFormat="1" ht="25.5" customHeight="1">
      <c r="A262" s="393"/>
      <c r="B262" s="1579" t="s">
        <v>57</v>
      </c>
      <c r="C262" s="165" t="s">
        <v>650</v>
      </c>
      <c r="D262" s="165" t="s">
        <v>1193</v>
      </c>
      <c r="E262" s="160" t="s">
        <v>1194</v>
      </c>
      <c r="F262" s="165" t="s">
        <v>650</v>
      </c>
      <c r="G262" s="165" t="s">
        <v>650</v>
      </c>
      <c r="H262" s="160">
        <v>7295</v>
      </c>
      <c r="I262" s="160">
        <v>2570</v>
      </c>
      <c r="J262" s="160">
        <v>3768</v>
      </c>
      <c r="K262" s="193" t="s">
        <v>1145</v>
      </c>
      <c r="L262" s="165" t="s">
        <v>1195</v>
      </c>
      <c r="M262" s="165" t="s">
        <v>54</v>
      </c>
      <c r="N262" s="160">
        <v>26</v>
      </c>
      <c r="O262" s="160">
        <v>48</v>
      </c>
      <c r="P262" s="160">
        <v>1248</v>
      </c>
      <c r="Q262" s="160">
        <v>10</v>
      </c>
      <c r="R262" s="626">
        <v>1066</v>
      </c>
      <c r="S262" s="160">
        <v>3000</v>
      </c>
      <c r="T262" s="165" t="s">
        <v>465</v>
      </c>
      <c r="U262" s="157">
        <v>1996</v>
      </c>
      <c r="V262" s="620">
        <v>1200</v>
      </c>
      <c r="W262" s="165">
        <v>1300</v>
      </c>
      <c r="X262" s="165">
        <v>1885</v>
      </c>
      <c r="Y262" s="165"/>
      <c r="Z262" s="165"/>
      <c r="AA262" s="165"/>
      <c r="AB262" s="160">
        <v>4385</v>
      </c>
      <c r="AC262" s="165"/>
      <c r="AD262" s="165"/>
      <c r="AE262" s="165"/>
      <c r="AF262" s="165"/>
      <c r="AG262" s="165"/>
      <c r="AH262" s="165"/>
      <c r="AI262" s="165"/>
      <c r="AJ262" s="165"/>
      <c r="AK262" s="165"/>
      <c r="AL262" s="165"/>
      <c r="AM262" s="165"/>
      <c r="AN262" s="165"/>
      <c r="AO262" s="165"/>
      <c r="AP262" s="165"/>
      <c r="AQ262" s="165"/>
      <c r="AR262" s="165"/>
      <c r="AS262" s="165"/>
      <c r="AT262" s="165"/>
      <c r="AU262" s="165"/>
      <c r="AV262" s="165"/>
    </row>
    <row r="263" spans="1:48" s="36" customFormat="1" ht="25.5" customHeight="1">
      <c r="A263" s="393"/>
      <c r="B263" s="1579" t="s">
        <v>57</v>
      </c>
      <c r="C263" s="165" t="s">
        <v>650</v>
      </c>
      <c r="D263" s="165"/>
      <c r="E263" s="160" t="s">
        <v>16405</v>
      </c>
      <c r="F263" s="165" t="s">
        <v>650</v>
      </c>
      <c r="G263" s="165" t="s">
        <v>650</v>
      </c>
      <c r="H263" s="160">
        <v>1420</v>
      </c>
      <c r="I263" s="160">
        <v>1693</v>
      </c>
      <c r="J263" s="160">
        <v>7914</v>
      </c>
      <c r="K263" s="193" t="s">
        <v>1189</v>
      </c>
      <c r="L263" s="165" t="s">
        <v>1588</v>
      </c>
      <c r="M263" s="165" t="s">
        <v>54</v>
      </c>
      <c r="N263" s="160"/>
      <c r="O263" s="160"/>
      <c r="P263" s="160">
        <v>1693</v>
      </c>
      <c r="Q263" s="160"/>
      <c r="R263" s="626">
        <v>2084</v>
      </c>
      <c r="S263" s="160"/>
      <c r="T263" s="165"/>
      <c r="U263" s="157">
        <v>2020</v>
      </c>
      <c r="V263" s="620"/>
      <c r="W263" s="165"/>
      <c r="X263" s="165"/>
      <c r="Y263" s="165"/>
      <c r="Z263" s="165"/>
      <c r="AA263" s="165"/>
      <c r="AB263" s="160">
        <v>30961</v>
      </c>
      <c r="AC263" s="165"/>
      <c r="AD263" s="165"/>
      <c r="AE263" s="165"/>
      <c r="AF263" s="165"/>
      <c r="AG263" s="165"/>
      <c r="AH263" s="165"/>
      <c r="AI263" s="165"/>
      <c r="AJ263" s="165"/>
      <c r="AK263" s="165"/>
      <c r="AL263" s="165"/>
      <c r="AM263" s="165"/>
      <c r="AN263" s="165"/>
      <c r="AO263" s="165"/>
      <c r="AP263" s="165"/>
      <c r="AQ263" s="165"/>
      <c r="AR263" s="165"/>
      <c r="AS263" s="165"/>
      <c r="AT263" s="165"/>
      <c r="AU263" s="165"/>
      <c r="AV263" s="165"/>
    </row>
    <row r="264" spans="1:48" s="36" customFormat="1" ht="25.5" customHeight="1">
      <c r="A264" s="393" t="s">
        <v>133</v>
      </c>
      <c r="B264" s="1579" t="s">
        <v>57</v>
      </c>
      <c r="C264" s="709" t="s">
        <v>323</v>
      </c>
      <c r="D264" s="709" t="s">
        <v>1196</v>
      </c>
      <c r="E264" s="160" t="s">
        <v>1197</v>
      </c>
      <c r="F264" s="709" t="s">
        <v>323</v>
      </c>
      <c r="G264" s="709" t="s">
        <v>4900</v>
      </c>
      <c r="H264" s="160">
        <v>9126</v>
      </c>
      <c r="I264" s="160">
        <v>3614</v>
      </c>
      <c r="J264" s="160">
        <v>5623</v>
      </c>
      <c r="K264" s="193" t="s">
        <v>4901</v>
      </c>
      <c r="L264" s="709" t="s">
        <v>1198</v>
      </c>
      <c r="M264" s="709" t="s">
        <v>54</v>
      </c>
      <c r="N264" s="160">
        <v>29</v>
      </c>
      <c r="O264" s="160">
        <v>48</v>
      </c>
      <c r="P264" s="160">
        <v>1392</v>
      </c>
      <c r="Q264" s="160">
        <v>20</v>
      </c>
      <c r="R264" s="626">
        <v>1369</v>
      </c>
      <c r="S264" s="160">
        <v>1500</v>
      </c>
      <c r="T264" s="709" t="s">
        <v>465</v>
      </c>
      <c r="U264" s="157">
        <v>2005</v>
      </c>
      <c r="V264" s="620">
        <v>1039</v>
      </c>
      <c r="W264" s="709"/>
      <c r="X264" s="709">
        <v>361</v>
      </c>
      <c r="Y264" s="709"/>
      <c r="Z264" s="709"/>
      <c r="AA264" s="709"/>
      <c r="AB264" s="160">
        <v>10007</v>
      </c>
      <c r="AC264" s="709"/>
      <c r="AD264" s="709"/>
      <c r="AE264" s="709"/>
      <c r="AF264" s="709"/>
      <c r="AG264" s="709"/>
      <c r="AH264" s="709"/>
      <c r="AI264" s="709"/>
      <c r="AJ264" s="709"/>
      <c r="AK264" s="709"/>
      <c r="AL264" s="709"/>
      <c r="AM264" s="709"/>
      <c r="AN264" s="709"/>
      <c r="AO264" s="709"/>
      <c r="AP264" s="709"/>
      <c r="AQ264" s="709"/>
      <c r="AR264" s="709"/>
      <c r="AS264" s="709"/>
      <c r="AT264" s="709"/>
      <c r="AU264" s="709"/>
      <c r="AV264" s="709"/>
    </row>
    <row r="265" spans="1:48" s="36" customFormat="1" ht="25.5" customHeight="1">
      <c r="A265" s="393"/>
      <c r="B265" s="1579" t="s">
        <v>57</v>
      </c>
      <c r="C265" s="165" t="s">
        <v>657</v>
      </c>
      <c r="D265" s="165"/>
      <c r="E265" s="160" t="s">
        <v>16406</v>
      </c>
      <c r="F265" s="165" t="s">
        <v>657</v>
      </c>
      <c r="G265" s="165" t="s">
        <v>657</v>
      </c>
      <c r="H265" s="160">
        <v>3583</v>
      </c>
      <c r="I265" s="160">
        <v>1345</v>
      </c>
      <c r="J265" s="160">
        <v>971</v>
      </c>
      <c r="K265" s="193" t="s">
        <v>1118</v>
      </c>
      <c r="L265" s="165" t="s">
        <v>1248</v>
      </c>
      <c r="M265" s="165" t="s">
        <v>54</v>
      </c>
      <c r="N265" s="160">
        <v>26</v>
      </c>
      <c r="O265" s="160">
        <v>35</v>
      </c>
      <c r="P265" s="160">
        <v>905</v>
      </c>
      <c r="Q265" s="160">
        <v>9</v>
      </c>
      <c r="R265" s="626"/>
      <c r="S265" s="160"/>
      <c r="T265" s="165"/>
      <c r="U265" s="157">
        <v>2020</v>
      </c>
      <c r="V265" s="620"/>
      <c r="W265" s="165"/>
      <c r="X265" s="165"/>
      <c r="Y265" s="165"/>
      <c r="Z265" s="165"/>
      <c r="AA265" s="165"/>
      <c r="AB265" s="160">
        <v>1820</v>
      </c>
      <c r="AC265" s="165"/>
      <c r="AD265" s="165"/>
      <c r="AE265" s="165"/>
      <c r="AF265" s="165"/>
      <c r="AG265" s="165"/>
      <c r="AH265" s="165"/>
      <c r="AI265" s="165"/>
      <c r="AJ265" s="165"/>
      <c r="AK265" s="165"/>
      <c r="AL265" s="165"/>
      <c r="AM265" s="165"/>
      <c r="AN265" s="165"/>
      <c r="AO265" s="165"/>
      <c r="AP265" s="165"/>
      <c r="AQ265" s="165"/>
      <c r="AR265" s="165"/>
      <c r="AS265" s="165"/>
      <c r="AT265" s="165"/>
      <c r="AU265" s="165"/>
      <c r="AV265" s="165"/>
    </row>
    <row r="266" spans="1:48" s="36" customFormat="1" ht="25.5" customHeight="1">
      <c r="A266" s="393" t="s">
        <v>136</v>
      </c>
      <c r="B266" s="1579" t="s">
        <v>57</v>
      </c>
      <c r="C266" s="165" t="s">
        <v>672</v>
      </c>
      <c r="D266" s="165" t="s">
        <v>1166</v>
      </c>
      <c r="E266" s="160" t="s">
        <v>1199</v>
      </c>
      <c r="F266" s="165" t="s">
        <v>672</v>
      </c>
      <c r="G266" s="165" t="s">
        <v>672</v>
      </c>
      <c r="H266" s="160">
        <v>120780</v>
      </c>
      <c r="I266" s="160">
        <v>7264</v>
      </c>
      <c r="J266" s="160">
        <v>7264</v>
      </c>
      <c r="K266" s="193" t="s">
        <v>4902</v>
      </c>
      <c r="L266" s="165" t="s">
        <v>1169</v>
      </c>
      <c r="M266" s="165" t="s">
        <v>54</v>
      </c>
      <c r="N266" s="160">
        <v>32</v>
      </c>
      <c r="O266" s="160">
        <v>47</v>
      </c>
      <c r="P266" s="160">
        <v>1504</v>
      </c>
      <c r="Q266" s="160">
        <v>17</v>
      </c>
      <c r="R266" s="626">
        <v>1974</v>
      </c>
      <c r="S266" s="160">
        <v>4000</v>
      </c>
      <c r="T266" s="165" t="s">
        <v>1170</v>
      </c>
      <c r="U266" s="157">
        <v>2011</v>
      </c>
      <c r="V266" s="620" t="s">
        <v>1171</v>
      </c>
      <c r="W266" s="165"/>
      <c r="X266" s="165"/>
      <c r="Y266" s="165"/>
      <c r="Z266" s="165"/>
      <c r="AA266" s="165"/>
      <c r="AB266" s="160">
        <v>18430</v>
      </c>
      <c r="AC266" s="165"/>
      <c r="AD266" s="165"/>
      <c r="AE266" s="165"/>
      <c r="AF266" s="165"/>
      <c r="AG266" s="165"/>
      <c r="AH266" s="165"/>
      <c r="AI266" s="165"/>
      <c r="AJ266" s="165"/>
      <c r="AK266" s="165"/>
      <c r="AL266" s="165"/>
      <c r="AM266" s="165"/>
      <c r="AN266" s="165"/>
      <c r="AO266" s="165"/>
      <c r="AP266" s="165"/>
      <c r="AQ266" s="165"/>
      <c r="AR266" s="165"/>
      <c r="AS266" s="165"/>
      <c r="AT266" s="165"/>
      <c r="AU266" s="165"/>
      <c r="AV266" s="165"/>
    </row>
    <row r="267" spans="1:48" s="36" customFormat="1" ht="25.5" customHeight="1">
      <c r="A267" s="393" t="s">
        <v>167</v>
      </c>
      <c r="B267" s="1579" t="s">
        <v>57</v>
      </c>
      <c r="C267" s="193" t="s">
        <v>1200</v>
      </c>
      <c r="D267" s="193" t="s">
        <v>1201</v>
      </c>
      <c r="E267" s="160" t="s">
        <v>1202</v>
      </c>
      <c r="F267" s="193" t="s">
        <v>1200</v>
      </c>
      <c r="G267" s="193" t="s">
        <v>1200</v>
      </c>
      <c r="H267" s="160">
        <v>5308</v>
      </c>
      <c r="I267" s="160">
        <v>2246</v>
      </c>
      <c r="J267" s="160">
        <v>3045</v>
      </c>
      <c r="K267" s="709" t="s">
        <v>1168</v>
      </c>
      <c r="L267" s="193" t="s">
        <v>1203</v>
      </c>
      <c r="M267" s="193" t="s">
        <v>54</v>
      </c>
      <c r="N267" s="160">
        <v>24</v>
      </c>
      <c r="O267" s="160">
        <v>44</v>
      </c>
      <c r="P267" s="160">
        <v>1133</v>
      </c>
      <c r="Q267" s="160">
        <v>13</v>
      </c>
      <c r="R267" s="626">
        <v>845</v>
      </c>
      <c r="S267" s="160">
        <v>2000</v>
      </c>
      <c r="T267" s="193" t="s">
        <v>173</v>
      </c>
      <c r="U267" s="157">
        <v>1998</v>
      </c>
      <c r="V267" s="626">
        <v>204</v>
      </c>
      <c r="W267" s="1578">
        <v>100</v>
      </c>
      <c r="X267" s="193">
        <v>100</v>
      </c>
      <c r="Y267" s="193"/>
      <c r="Z267" s="193"/>
      <c r="AA267" s="193"/>
      <c r="AB267" s="160">
        <v>3415</v>
      </c>
      <c r="AC267" s="193"/>
      <c r="AD267" s="193"/>
      <c r="AE267" s="193"/>
      <c r="AF267" s="193"/>
      <c r="AG267" s="193"/>
      <c r="AH267" s="193"/>
      <c r="AI267" s="193"/>
      <c r="AJ267" s="193"/>
      <c r="AK267" s="193"/>
      <c r="AL267" s="193"/>
      <c r="AM267" s="193"/>
      <c r="AN267" s="193"/>
      <c r="AO267" s="193"/>
      <c r="AP267" s="193"/>
      <c r="AQ267" s="193"/>
      <c r="AR267" s="193"/>
      <c r="AS267" s="193"/>
      <c r="AT267" s="193"/>
      <c r="AU267" s="193"/>
      <c r="AV267" s="193"/>
    </row>
    <row r="268" spans="1:48" s="36" customFormat="1" ht="25.5" customHeight="1">
      <c r="A268" s="393" t="s">
        <v>168</v>
      </c>
      <c r="B268" s="1579" t="s">
        <v>57</v>
      </c>
      <c r="C268" s="165" t="s">
        <v>1200</v>
      </c>
      <c r="D268" s="165" t="s">
        <v>1204</v>
      </c>
      <c r="E268" s="160" t="s">
        <v>1205</v>
      </c>
      <c r="F268" s="165" t="s">
        <v>1200</v>
      </c>
      <c r="G268" s="165" t="s">
        <v>1200</v>
      </c>
      <c r="H268" s="160">
        <v>1526</v>
      </c>
      <c r="I268" s="160">
        <v>745</v>
      </c>
      <c r="J268" s="160">
        <v>850</v>
      </c>
      <c r="K268" s="709" t="s">
        <v>1118</v>
      </c>
      <c r="L268" s="165" t="s">
        <v>1206</v>
      </c>
      <c r="M268" s="165" t="s">
        <v>54</v>
      </c>
      <c r="N268" s="160">
        <v>19</v>
      </c>
      <c r="O268" s="160">
        <v>33</v>
      </c>
      <c r="P268" s="160">
        <v>640</v>
      </c>
      <c r="Q268" s="160">
        <v>11</v>
      </c>
      <c r="R268" s="626">
        <v>60</v>
      </c>
      <c r="S268" s="160">
        <v>600</v>
      </c>
      <c r="T268" s="165" t="s">
        <v>173</v>
      </c>
      <c r="U268" s="157">
        <v>2001</v>
      </c>
      <c r="V268" s="620">
        <v>300</v>
      </c>
      <c r="W268" s="165"/>
      <c r="X268" s="165"/>
      <c r="Y268" s="165"/>
      <c r="Z268" s="165"/>
      <c r="AA268" s="165"/>
      <c r="AB268" s="160">
        <v>550</v>
      </c>
      <c r="AC268" s="165"/>
      <c r="AD268" s="165"/>
      <c r="AE268" s="165"/>
      <c r="AF268" s="165"/>
      <c r="AG268" s="165"/>
      <c r="AH268" s="165"/>
      <c r="AI268" s="165"/>
      <c r="AJ268" s="165"/>
      <c r="AK268" s="165"/>
      <c r="AL268" s="165"/>
      <c r="AM268" s="165"/>
      <c r="AN268" s="165"/>
      <c r="AO268" s="165"/>
      <c r="AP268" s="165"/>
      <c r="AQ268" s="165"/>
      <c r="AR268" s="165"/>
      <c r="AS268" s="165"/>
      <c r="AT268" s="165"/>
      <c r="AU268" s="165"/>
      <c r="AV268" s="165"/>
    </row>
    <row r="269" spans="1:48" s="36" customFormat="1" ht="25.5" customHeight="1">
      <c r="A269" s="393" t="s">
        <v>176</v>
      </c>
      <c r="B269" s="1579" t="s">
        <v>57</v>
      </c>
      <c r="C269" s="165" t="s">
        <v>1200</v>
      </c>
      <c r="D269" s="165"/>
      <c r="E269" s="160" t="s">
        <v>1207</v>
      </c>
      <c r="F269" s="165" t="s">
        <v>1200</v>
      </c>
      <c r="G269" s="165" t="s">
        <v>1200</v>
      </c>
      <c r="H269" s="160">
        <v>2746</v>
      </c>
      <c r="I269" s="160">
        <v>1048</v>
      </c>
      <c r="J269" s="160">
        <v>1047</v>
      </c>
      <c r="K269" s="165" t="s">
        <v>1168</v>
      </c>
      <c r="L269" s="165" t="s">
        <v>1208</v>
      </c>
      <c r="M269" s="165" t="s">
        <v>54</v>
      </c>
      <c r="N269" s="160">
        <v>20</v>
      </c>
      <c r="O269" s="160">
        <v>32</v>
      </c>
      <c r="P269" s="160">
        <v>640</v>
      </c>
      <c r="Q269" s="160"/>
      <c r="R269" s="626">
        <v>90</v>
      </c>
      <c r="S269" s="160">
        <v>600</v>
      </c>
      <c r="T269" s="165" t="s">
        <v>173</v>
      </c>
      <c r="U269" s="157">
        <v>2011</v>
      </c>
      <c r="V269" s="620"/>
      <c r="W269" s="165"/>
      <c r="X269" s="165"/>
      <c r="Y269" s="165"/>
      <c r="Z269" s="165"/>
      <c r="AA269" s="165"/>
      <c r="AB269" s="160">
        <v>2000</v>
      </c>
      <c r="AC269" s="165"/>
      <c r="AD269" s="165"/>
      <c r="AE269" s="165"/>
      <c r="AF269" s="165"/>
      <c r="AG269" s="165"/>
      <c r="AH269" s="165"/>
      <c r="AI269" s="165"/>
      <c r="AJ269" s="165"/>
      <c r="AK269" s="165"/>
      <c r="AL269" s="165"/>
      <c r="AM269" s="165"/>
      <c r="AN269" s="165"/>
      <c r="AO269" s="165"/>
      <c r="AP269" s="165"/>
      <c r="AQ269" s="165"/>
      <c r="AR269" s="165"/>
      <c r="AS269" s="165"/>
      <c r="AT269" s="165"/>
      <c r="AU269" s="165"/>
      <c r="AV269" s="165"/>
    </row>
    <row r="270" spans="1:48" s="36" customFormat="1" ht="25.5" customHeight="1">
      <c r="A270" s="393" t="s">
        <v>179</v>
      </c>
      <c r="B270" s="1579" t="s">
        <v>57</v>
      </c>
      <c r="C270" s="165" t="s">
        <v>1200</v>
      </c>
      <c r="D270" s="165"/>
      <c r="E270" s="160" t="s">
        <v>1209</v>
      </c>
      <c r="F270" s="165" t="s">
        <v>1200</v>
      </c>
      <c r="G270" s="165" t="s">
        <v>1200</v>
      </c>
      <c r="H270" s="160">
        <v>40396</v>
      </c>
      <c r="I270" s="160">
        <v>4225</v>
      </c>
      <c r="J270" s="160">
        <v>7480</v>
      </c>
      <c r="K270" s="709" t="s">
        <v>1168</v>
      </c>
      <c r="L270" s="165" t="s">
        <v>1210</v>
      </c>
      <c r="M270" s="165" t="s">
        <v>54</v>
      </c>
      <c r="N270" s="160">
        <v>25</v>
      </c>
      <c r="O270" s="160">
        <v>57.8</v>
      </c>
      <c r="P270" s="160">
        <v>1445</v>
      </c>
      <c r="Q270" s="160">
        <v>14</v>
      </c>
      <c r="R270" s="626">
        <v>902</v>
      </c>
      <c r="S270" s="160">
        <v>2000</v>
      </c>
      <c r="T270" s="165" t="s">
        <v>465</v>
      </c>
      <c r="U270" s="157">
        <v>2011</v>
      </c>
      <c r="V270" s="620"/>
      <c r="W270" s="165"/>
      <c r="X270" s="165"/>
      <c r="Y270" s="165"/>
      <c r="Z270" s="165"/>
      <c r="AA270" s="165"/>
      <c r="AB270" s="160">
        <v>23000</v>
      </c>
      <c r="AC270" s="165"/>
      <c r="AD270" s="165"/>
      <c r="AE270" s="165"/>
      <c r="AF270" s="165"/>
      <c r="AG270" s="165"/>
      <c r="AH270" s="165"/>
      <c r="AI270" s="165"/>
      <c r="AJ270" s="165"/>
      <c r="AK270" s="165"/>
      <c r="AL270" s="165"/>
      <c r="AM270" s="165"/>
      <c r="AN270" s="165"/>
      <c r="AO270" s="165"/>
      <c r="AP270" s="165"/>
      <c r="AQ270" s="165"/>
      <c r="AR270" s="165"/>
      <c r="AS270" s="165"/>
      <c r="AT270" s="165"/>
      <c r="AU270" s="165"/>
      <c r="AV270" s="165"/>
    </row>
    <row r="271" spans="1:48" s="36" customFormat="1" ht="25.5" customHeight="1">
      <c r="A271" s="393"/>
      <c r="B271" s="1579" t="s">
        <v>57</v>
      </c>
      <c r="C271" s="165" t="s">
        <v>1200</v>
      </c>
      <c r="D271" s="165" t="s">
        <v>1201</v>
      </c>
      <c r="E271" s="160" t="s">
        <v>4903</v>
      </c>
      <c r="F271" s="165" t="s">
        <v>1200</v>
      </c>
      <c r="G271" s="165" t="s">
        <v>1200</v>
      </c>
      <c r="H271" s="160">
        <v>3611</v>
      </c>
      <c r="I271" s="160">
        <v>1044</v>
      </c>
      <c r="J271" s="160">
        <v>1742</v>
      </c>
      <c r="K271" s="709" t="s">
        <v>1168</v>
      </c>
      <c r="L271" s="165" t="s">
        <v>4904</v>
      </c>
      <c r="M271" s="165" t="s">
        <v>54</v>
      </c>
      <c r="N271" s="160">
        <v>24</v>
      </c>
      <c r="O271" s="160">
        <v>41</v>
      </c>
      <c r="P271" s="160">
        <v>1006</v>
      </c>
      <c r="Q271" s="160">
        <v>13</v>
      </c>
      <c r="R271" s="626">
        <v>30</v>
      </c>
      <c r="S271" s="160"/>
      <c r="T271" s="165" t="s">
        <v>465</v>
      </c>
      <c r="U271" s="157">
        <v>2015</v>
      </c>
      <c r="V271" s="620"/>
      <c r="W271" s="165"/>
      <c r="X271" s="165"/>
      <c r="Y271" s="165"/>
      <c r="Z271" s="165"/>
      <c r="AA271" s="165"/>
      <c r="AB271" s="160"/>
      <c r="AC271" s="165"/>
      <c r="AD271" s="165"/>
      <c r="AE271" s="165"/>
      <c r="AF271" s="165"/>
      <c r="AG271" s="165"/>
      <c r="AH271" s="165"/>
      <c r="AI271" s="165"/>
      <c r="AJ271" s="165"/>
      <c r="AK271" s="165"/>
      <c r="AL271" s="165"/>
      <c r="AM271" s="165"/>
      <c r="AN271" s="165"/>
      <c r="AO271" s="165"/>
      <c r="AP271" s="165"/>
      <c r="AQ271" s="165"/>
      <c r="AR271" s="165"/>
      <c r="AS271" s="165"/>
      <c r="AT271" s="165"/>
      <c r="AU271" s="165"/>
      <c r="AV271" s="165"/>
    </row>
    <row r="272" spans="1:48" s="1318" customFormat="1" ht="25.5" customHeight="1">
      <c r="A272" s="393"/>
      <c r="B272" s="1612" t="s">
        <v>57</v>
      </c>
      <c r="C272" s="1602" t="s">
        <v>1200</v>
      </c>
      <c r="D272" s="709"/>
      <c r="E272" s="1601" t="s">
        <v>17246</v>
      </c>
      <c r="F272" s="1602" t="s">
        <v>1200</v>
      </c>
      <c r="G272" s="1602" t="s">
        <v>1200</v>
      </c>
      <c r="H272" s="1601">
        <v>47321</v>
      </c>
      <c r="I272" s="1601">
        <v>1664</v>
      </c>
      <c r="J272" s="1601">
        <v>2112.1999999999998</v>
      </c>
      <c r="K272" s="1602" t="s">
        <v>2391</v>
      </c>
      <c r="L272" s="1602" t="s">
        <v>17249</v>
      </c>
      <c r="M272" s="1602" t="s">
        <v>2368</v>
      </c>
      <c r="N272" s="1601">
        <v>20</v>
      </c>
      <c r="O272" s="1601">
        <v>32</v>
      </c>
      <c r="P272" s="1601">
        <v>640</v>
      </c>
      <c r="Q272" s="1601"/>
      <c r="R272" s="1654"/>
      <c r="S272" s="1601"/>
      <c r="T272" s="1602" t="s">
        <v>2195</v>
      </c>
      <c r="U272" s="1597">
        <v>2021</v>
      </c>
      <c r="V272" s="620"/>
      <c r="W272" s="709"/>
      <c r="X272" s="709"/>
      <c r="Y272" s="709"/>
      <c r="Z272" s="709"/>
      <c r="AA272" s="709"/>
      <c r="AB272" s="1601">
        <v>2985</v>
      </c>
      <c r="AC272" s="709"/>
      <c r="AD272" s="709"/>
      <c r="AE272" s="709"/>
      <c r="AF272" s="709"/>
      <c r="AG272" s="709"/>
      <c r="AH272" s="709"/>
      <c r="AI272" s="709"/>
      <c r="AJ272" s="709"/>
      <c r="AK272" s="709"/>
      <c r="AL272" s="709"/>
      <c r="AM272" s="709"/>
      <c r="AN272" s="709"/>
      <c r="AO272" s="709"/>
      <c r="AP272" s="709"/>
      <c r="AQ272" s="709"/>
      <c r="AR272" s="709"/>
      <c r="AS272" s="709"/>
      <c r="AT272" s="709"/>
      <c r="AU272" s="709"/>
      <c r="AV272" s="1602" t="s">
        <v>17160</v>
      </c>
    </row>
    <row r="273" spans="1:48" s="1318" customFormat="1" ht="25.5" customHeight="1">
      <c r="A273" s="393"/>
      <c r="B273" s="1612" t="s">
        <v>57</v>
      </c>
      <c r="C273" s="1602" t="s">
        <v>1200</v>
      </c>
      <c r="D273" s="709"/>
      <c r="E273" s="1601" t="s">
        <v>17247</v>
      </c>
      <c r="F273" s="1602" t="s">
        <v>1200</v>
      </c>
      <c r="G273" s="1602" t="s">
        <v>1200</v>
      </c>
      <c r="H273" s="1601">
        <v>40396</v>
      </c>
      <c r="I273" s="1601">
        <v>1248.8900000000001</v>
      </c>
      <c r="J273" s="1601">
        <v>1405.98</v>
      </c>
      <c r="K273" s="1602" t="s">
        <v>2391</v>
      </c>
      <c r="L273" s="1602" t="s">
        <v>17249</v>
      </c>
      <c r="M273" s="1602" t="s">
        <v>2368</v>
      </c>
      <c r="N273" s="1601">
        <v>20</v>
      </c>
      <c r="O273" s="1601">
        <v>32</v>
      </c>
      <c r="P273" s="1601">
        <v>640</v>
      </c>
      <c r="Q273" s="1601"/>
      <c r="R273" s="1654"/>
      <c r="S273" s="1601"/>
      <c r="T273" s="1602" t="s">
        <v>2195</v>
      </c>
      <c r="U273" s="1597">
        <v>2021</v>
      </c>
      <c r="V273" s="620"/>
      <c r="W273" s="709"/>
      <c r="X273" s="709"/>
      <c r="Y273" s="709"/>
      <c r="Z273" s="709"/>
      <c r="AA273" s="709"/>
      <c r="AB273" s="1601">
        <v>2300</v>
      </c>
      <c r="AC273" s="709"/>
      <c r="AD273" s="709"/>
      <c r="AE273" s="709"/>
      <c r="AF273" s="709"/>
      <c r="AG273" s="709"/>
      <c r="AH273" s="709"/>
      <c r="AI273" s="709"/>
      <c r="AJ273" s="709"/>
      <c r="AK273" s="709"/>
      <c r="AL273" s="709"/>
      <c r="AM273" s="709"/>
      <c r="AN273" s="709"/>
      <c r="AO273" s="709"/>
      <c r="AP273" s="709"/>
      <c r="AQ273" s="709"/>
      <c r="AR273" s="709"/>
      <c r="AS273" s="709"/>
      <c r="AT273" s="709"/>
      <c r="AU273" s="709"/>
      <c r="AV273" s="1602" t="s">
        <v>17160</v>
      </c>
    </row>
    <row r="274" spans="1:48" s="1318" customFormat="1" ht="25.5" customHeight="1">
      <c r="A274" s="393"/>
      <c r="B274" s="1612" t="s">
        <v>57</v>
      </c>
      <c r="C274" s="1602" t="s">
        <v>17244</v>
      </c>
      <c r="D274" s="709"/>
      <c r="E274" s="1601" t="s">
        <v>17248</v>
      </c>
      <c r="F274" s="1602" t="s">
        <v>17244</v>
      </c>
      <c r="G274" s="1602" t="s">
        <v>17244</v>
      </c>
      <c r="H274" s="1601">
        <v>49107</v>
      </c>
      <c r="I274" s="1601">
        <v>1132.6199999999999</v>
      </c>
      <c r="J274" s="1601">
        <v>1507.38</v>
      </c>
      <c r="K274" s="1602" t="s">
        <v>2391</v>
      </c>
      <c r="L274" s="1602" t="s">
        <v>17250</v>
      </c>
      <c r="M274" s="1602" t="s">
        <v>2368</v>
      </c>
      <c r="N274" s="1601">
        <v>20</v>
      </c>
      <c r="O274" s="1601">
        <v>32</v>
      </c>
      <c r="P274" s="1601">
        <v>640</v>
      </c>
      <c r="Q274" s="1601"/>
      <c r="R274" s="1654"/>
      <c r="S274" s="1601"/>
      <c r="T274" s="1602" t="s">
        <v>2195</v>
      </c>
      <c r="U274" s="1597">
        <v>2021</v>
      </c>
      <c r="V274" s="620"/>
      <c r="W274" s="709"/>
      <c r="X274" s="709"/>
      <c r="Y274" s="709"/>
      <c r="Z274" s="709"/>
      <c r="AA274" s="709"/>
      <c r="AB274" s="1601">
        <v>2304</v>
      </c>
      <c r="AC274" s="709"/>
      <c r="AD274" s="709"/>
      <c r="AE274" s="709"/>
      <c r="AF274" s="709"/>
      <c r="AG274" s="709"/>
      <c r="AH274" s="709"/>
      <c r="AI274" s="709"/>
      <c r="AJ274" s="709"/>
      <c r="AK274" s="709"/>
      <c r="AL274" s="709"/>
      <c r="AM274" s="709"/>
      <c r="AN274" s="709"/>
      <c r="AO274" s="709"/>
      <c r="AP274" s="709"/>
      <c r="AQ274" s="709"/>
      <c r="AR274" s="709"/>
      <c r="AS274" s="709"/>
      <c r="AT274" s="709"/>
      <c r="AU274" s="709"/>
      <c r="AV274" s="1602" t="s">
        <v>17160</v>
      </c>
    </row>
    <row r="275" spans="1:48" s="36" customFormat="1" ht="25.5" customHeight="1">
      <c r="A275" s="393" t="s">
        <v>180</v>
      </c>
      <c r="B275" s="1579" t="s">
        <v>57</v>
      </c>
      <c r="C275" s="165" t="s">
        <v>4855</v>
      </c>
      <c r="D275" s="165" t="s">
        <v>4905</v>
      </c>
      <c r="E275" s="160" t="s">
        <v>4906</v>
      </c>
      <c r="F275" s="165" t="s">
        <v>4855</v>
      </c>
      <c r="G275" s="165" t="s">
        <v>299</v>
      </c>
      <c r="H275" s="160">
        <v>45430</v>
      </c>
      <c r="I275" s="160">
        <v>4910</v>
      </c>
      <c r="J275" s="160">
        <v>8003</v>
      </c>
      <c r="K275" s="165" t="s">
        <v>1118</v>
      </c>
      <c r="L275" s="165" t="s">
        <v>4907</v>
      </c>
      <c r="M275" s="165" t="s">
        <v>54</v>
      </c>
      <c r="N275" s="160">
        <v>29.4</v>
      </c>
      <c r="O275" s="160">
        <v>55.2</v>
      </c>
      <c r="P275" s="160">
        <v>1623</v>
      </c>
      <c r="Q275" s="160">
        <v>17</v>
      </c>
      <c r="R275" s="626">
        <v>2000</v>
      </c>
      <c r="S275" s="160">
        <v>2000</v>
      </c>
      <c r="T275" s="165" t="s">
        <v>465</v>
      </c>
      <c r="U275" s="157">
        <v>2011</v>
      </c>
      <c r="V275" s="620" t="s">
        <v>4908</v>
      </c>
      <c r="W275" s="165" t="s">
        <v>4909</v>
      </c>
      <c r="X275" s="165" t="s">
        <v>1187</v>
      </c>
      <c r="Y275" s="165"/>
      <c r="Z275" s="165"/>
      <c r="AA275" s="165"/>
      <c r="AB275" s="160">
        <v>34960</v>
      </c>
      <c r="AC275" s="165"/>
      <c r="AD275" s="165"/>
      <c r="AE275" s="165"/>
      <c r="AF275" s="165"/>
      <c r="AG275" s="165"/>
      <c r="AH275" s="165"/>
      <c r="AI275" s="193" t="s">
        <v>1211</v>
      </c>
      <c r="AJ275" s="165"/>
      <c r="AK275" s="165">
        <v>35</v>
      </c>
      <c r="AL275" s="165" t="s">
        <v>1212</v>
      </c>
      <c r="AM275" s="165"/>
      <c r="AN275" s="165"/>
      <c r="AO275" s="165"/>
      <c r="AP275" s="165"/>
      <c r="AQ275" s="165"/>
      <c r="AR275" s="165"/>
      <c r="AS275" s="165"/>
      <c r="AT275" s="165"/>
      <c r="AU275" s="165"/>
      <c r="AV275" s="165"/>
    </row>
    <row r="276" spans="1:48" s="36" customFormat="1" ht="25.5" customHeight="1">
      <c r="A276" s="393" t="s">
        <v>114</v>
      </c>
      <c r="B276" s="1579" t="s">
        <v>57</v>
      </c>
      <c r="C276" s="165" t="s">
        <v>4855</v>
      </c>
      <c r="D276" s="165"/>
      <c r="E276" s="160" t="s">
        <v>1209</v>
      </c>
      <c r="F276" s="165" t="s">
        <v>4855</v>
      </c>
      <c r="G276" s="165" t="s">
        <v>299</v>
      </c>
      <c r="H276" s="160">
        <v>4351</v>
      </c>
      <c r="I276" s="1601">
        <v>1852</v>
      </c>
      <c r="J276" s="1601">
        <v>2935</v>
      </c>
      <c r="K276" s="165" t="s">
        <v>1118</v>
      </c>
      <c r="L276" s="165" t="s">
        <v>4910</v>
      </c>
      <c r="M276" s="165" t="s">
        <v>54</v>
      </c>
      <c r="N276" s="160">
        <v>19.2</v>
      </c>
      <c r="O276" s="160">
        <v>31.2</v>
      </c>
      <c r="P276" s="160">
        <v>4351</v>
      </c>
      <c r="Q276" s="160">
        <v>9</v>
      </c>
      <c r="R276" s="626">
        <v>300</v>
      </c>
      <c r="S276" s="160">
        <v>500</v>
      </c>
      <c r="T276" s="165" t="s">
        <v>465</v>
      </c>
      <c r="U276" s="157">
        <v>2011</v>
      </c>
      <c r="V276" s="620"/>
      <c r="W276" s="165"/>
      <c r="X276" s="165"/>
      <c r="Y276" s="165"/>
      <c r="Z276" s="165"/>
      <c r="AA276" s="165"/>
      <c r="AB276" s="160">
        <v>8600</v>
      </c>
      <c r="AC276" s="165"/>
      <c r="AD276" s="165"/>
      <c r="AE276" s="165"/>
      <c r="AF276" s="165"/>
      <c r="AG276" s="165"/>
      <c r="AH276" s="165"/>
      <c r="AI276" s="193"/>
      <c r="AJ276" s="165"/>
      <c r="AK276" s="165"/>
      <c r="AL276" s="165"/>
      <c r="AM276" s="165"/>
      <c r="AN276" s="165"/>
      <c r="AO276" s="165"/>
      <c r="AP276" s="165"/>
      <c r="AQ276" s="165"/>
      <c r="AR276" s="165"/>
      <c r="AS276" s="165"/>
      <c r="AT276" s="165"/>
      <c r="AU276" s="165"/>
      <c r="AV276" s="165"/>
    </row>
    <row r="277" spans="1:48" s="36" customFormat="1" ht="45" customHeight="1">
      <c r="A277" s="499"/>
      <c r="B277" s="1579" t="s">
        <v>57</v>
      </c>
      <c r="C277" s="165" t="s">
        <v>679</v>
      </c>
      <c r="D277" s="165"/>
      <c r="E277" s="160" t="s">
        <v>1213</v>
      </c>
      <c r="F277" s="165" t="s">
        <v>679</v>
      </c>
      <c r="G277" s="165" t="s">
        <v>679</v>
      </c>
      <c r="H277" s="160">
        <v>17366</v>
      </c>
      <c r="I277" s="160">
        <v>3437</v>
      </c>
      <c r="J277" s="160">
        <v>5479</v>
      </c>
      <c r="K277" s="165" t="s">
        <v>4902</v>
      </c>
      <c r="L277" s="165" t="s">
        <v>1214</v>
      </c>
      <c r="M277" s="165" t="s">
        <v>1215</v>
      </c>
      <c r="N277" s="160">
        <v>34</v>
      </c>
      <c r="O277" s="160">
        <v>50</v>
      </c>
      <c r="P277" s="160">
        <v>1700</v>
      </c>
      <c r="Q277" s="160">
        <v>12</v>
      </c>
      <c r="R277" s="626">
        <v>1100</v>
      </c>
      <c r="S277" s="160">
        <v>3000</v>
      </c>
      <c r="T277" s="165" t="s">
        <v>1216</v>
      </c>
      <c r="U277" s="157">
        <v>2007</v>
      </c>
      <c r="V277" s="620"/>
      <c r="W277" s="165"/>
      <c r="X277" s="165"/>
      <c r="Y277" s="165"/>
      <c r="Z277" s="165"/>
      <c r="AA277" s="165"/>
      <c r="AB277" s="160">
        <v>12500</v>
      </c>
      <c r="AC277" s="165"/>
      <c r="AD277" s="165"/>
      <c r="AE277" s="165"/>
      <c r="AF277" s="165"/>
      <c r="AG277" s="165"/>
      <c r="AH277" s="165"/>
      <c r="AI277" s="193"/>
      <c r="AJ277" s="165"/>
      <c r="AK277" s="165"/>
      <c r="AL277" s="165"/>
      <c r="AM277" s="165"/>
      <c r="AN277" s="165"/>
      <c r="AO277" s="165"/>
      <c r="AP277" s="165"/>
      <c r="AQ277" s="165"/>
      <c r="AR277" s="165"/>
      <c r="AS277" s="165"/>
      <c r="AT277" s="165"/>
      <c r="AU277" s="165"/>
      <c r="AV277" s="165"/>
    </row>
    <row r="278" spans="1:48" s="36" customFormat="1" ht="25.5" customHeight="1">
      <c r="A278" s="393"/>
      <c r="B278" s="1579" t="s">
        <v>57</v>
      </c>
      <c r="C278" s="709" t="s">
        <v>679</v>
      </c>
      <c r="D278" s="709"/>
      <c r="E278" s="160" t="s">
        <v>4911</v>
      </c>
      <c r="F278" s="709" t="s">
        <v>679</v>
      </c>
      <c r="G278" s="165" t="s">
        <v>679</v>
      </c>
      <c r="H278" s="1578">
        <v>9500</v>
      </c>
      <c r="I278" s="1578">
        <v>1150.9100000000001</v>
      </c>
      <c r="J278" s="1578">
        <v>1150.9100000000001</v>
      </c>
      <c r="K278" s="709" t="s">
        <v>1229</v>
      </c>
      <c r="L278" s="709" t="s">
        <v>4912</v>
      </c>
      <c r="M278" s="709" t="s">
        <v>54</v>
      </c>
      <c r="N278" s="1578">
        <v>18</v>
      </c>
      <c r="O278" s="1578">
        <v>27</v>
      </c>
      <c r="P278" s="1578">
        <v>486</v>
      </c>
      <c r="Q278" s="1578">
        <v>13</v>
      </c>
      <c r="R278" s="626"/>
      <c r="S278" s="1578"/>
      <c r="T278" s="709"/>
      <c r="U278" s="157">
        <v>2005</v>
      </c>
      <c r="V278" s="620"/>
      <c r="W278" s="709"/>
      <c r="X278" s="709"/>
      <c r="Y278" s="709"/>
      <c r="Z278" s="709"/>
      <c r="AA278" s="709"/>
      <c r="AB278" s="160">
        <v>577</v>
      </c>
      <c r="AC278" s="709"/>
      <c r="AD278" s="709"/>
      <c r="AE278" s="709"/>
      <c r="AF278" s="709"/>
      <c r="AG278" s="709"/>
      <c r="AH278" s="165"/>
      <c r="AI278" s="193"/>
      <c r="AJ278" s="165"/>
      <c r="AK278" s="165"/>
      <c r="AL278" s="165"/>
      <c r="AM278" s="165"/>
      <c r="AN278" s="165"/>
      <c r="AO278" s="165"/>
      <c r="AP278" s="165"/>
      <c r="AQ278" s="165"/>
      <c r="AR278" s="165"/>
      <c r="AS278" s="165"/>
      <c r="AT278" s="165"/>
      <c r="AU278" s="165"/>
      <c r="AV278" s="165"/>
    </row>
    <row r="279" spans="1:48" s="36" customFormat="1" ht="25.5" customHeight="1">
      <c r="A279" s="393"/>
      <c r="B279" s="1579" t="s">
        <v>57</v>
      </c>
      <c r="C279" s="165" t="s">
        <v>679</v>
      </c>
      <c r="D279" s="165"/>
      <c r="E279" s="160" t="s">
        <v>4913</v>
      </c>
      <c r="F279" s="165" t="s">
        <v>679</v>
      </c>
      <c r="G279" s="165" t="s">
        <v>679</v>
      </c>
      <c r="H279" s="160">
        <v>6500</v>
      </c>
      <c r="I279" s="160">
        <v>1295</v>
      </c>
      <c r="J279" s="160">
        <v>1295</v>
      </c>
      <c r="K279" s="165" t="s">
        <v>1229</v>
      </c>
      <c r="L279" s="165" t="s">
        <v>4912</v>
      </c>
      <c r="M279" s="165" t="s">
        <v>54</v>
      </c>
      <c r="N279" s="160">
        <v>19</v>
      </c>
      <c r="O279" s="160">
        <v>30</v>
      </c>
      <c r="P279" s="160">
        <v>536</v>
      </c>
      <c r="Q279" s="160">
        <v>10</v>
      </c>
      <c r="R279" s="626"/>
      <c r="S279" s="160"/>
      <c r="T279" s="165"/>
      <c r="U279" s="157">
        <v>2006</v>
      </c>
      <c r="V279" s="620"/>
      <c r="W279" s="165"/>
      <c r="X279" s="165"/>
      <c r="Y279" s="165"/>
      <c r="Z279" s="165"/>
      <c r="AA279" s="165"/>
      <c r="AB279" s="160">
        <v>1014</v>
      </c>
      <c r="AC279" s="165"/>
      <c r="AD279" s="165"/>
      <c r="AE279" s="165"/>
      <c r="AF279" s="165"/>
      <c r="AG279" s="165"/>
      <c r="AH279" s="165"/>
      <c r="AI279" s="193"/>
      <c r="AJ279" s="165"/>
      <c r="AK279" s="165"/>
      <c r="AL279" s="165"/>
      <c r="AM279" s="165"/>
      <c r="AN279" s="165"/>
      <c r="AO279" s="165"/>
      <c r="AP279" s="165"/>
      <c r="AQ279" s="165"/>
      <c r="AR279" s="165"/>
      <c r="AS279" s="165"/>
      <c r="AT279" s="165"/>
      <c r="AU279" s="165"/>
      <c r="AV279" s="165"/>
    </row>
    <row r="280" spans="1:48" s="36" customFormat="1" ht="25.5" customHeight="1">
      <c r="A280" s="393"/>
      <c r="B280" s="1579" t="s">
        <v>57</v>
      </c>
      <c r="C280" s="709" t="s">
        <v>679</v>
      </c>
      <c r="D280" s="709"/>
      <c r="E280" s="160" t="s">
        <v>4914</v>
      </c>
      <c r="F280" s="709" t="s">
        <v>679</v>
      </c>
      <c r="G280" s="709" t="s">
        <v>679</v>
      </c>
      <c r="H280" s="160">
        <v>8986</v>
      </c>
      <c r="I280" s="160">
        <v>399</v>
      </c>
      <c r="J280" s="160">
        <v>386</v>
      </c>
      <c r="K280" s="709" t="s">
        <v>1229</v>
      </c>
      <c r="L280" s="709" t="s">
        <v>4915</v>
      </c>
      <c r="M280" s="709" t="s">
        <v>54</v>
      </c>
      <c r="N280" s="160">
        <v>28</v>
      </c>
      <c r="O280" s="160">
        <v>12</v>
      </c>
      <c r="P280" s="160">
        <v>336</v>
      </c>
      <c r="Q280" s="160">
        <v>6.3</v>
      </c>
      <c r="R280" s="626"/>
      <c r="S280" s="160"/>
      <c r="T280" s="709"/>
      <c r="U280" s="157">
        <v>2009</v>
      </c>
      <c r="V280" s="620"/>
      <c r="W280" s="709"/>
      <c r="X280" s="709"/>
      <c r="Y280" s="709"/>
      <c r="Z280" s="709"/>
      <c r="AA280" s="709"/>
      <c r="AB280" s="160">
        <v>443</v>
      </c>
      <c r="AC280" s="709"/>
      <c r="AD280" s="709"/>
      <c r="AE280" s="709"/>
      <c r="AF280" s="709"/>
      <c r="AG280" s="709"/>
      <c r="AH280" s="709"/>
      <c r="AI280" s="193"/>
      <c r="AJ280" s="709"/>
      <c r="AK280" s="709"/>
      <c r="AL280" s="709"/>
      <c r="AM280" s="709"/>
      <c r="AN280" s="709"/>
      <c r="AO280" s="709"/>
      <c r="AP280" s="709"/>
      <c r="AQ280" s="709"/>
      <c r="AR280" s="709"/>
      <c r="AS280" s="709"/>
      <c r="AT280" s="709"/>
      <c r="AU280" s="709"/>
      <c r="AV280" s="709"/>
    </row>
    <row r="281" spans="1:48" s="36" customFormat="1" ht="25.5" customHeight="1">
      <c r="A281" s="393"/>
      <c r="B281" s="1579" t="s">
        <v>57</v>
      </c>
      <c r="C281" s="165" t="s">
        <v>679</v>
      </c>
      <c r="D281" s="165"/>
      <c r="E281" s="160" t="s">
        <v>4916</v>
      </c>
      <c r="F281" s="165" t="s">
        <v>679</v>
      </c>
      <c r="G281" s="165" t="s">
        <v>679</v>
      </c>
      <c r="H281" s="160">
        <v>6500</v>
      </c>
      <c r="I281" s="160">
        <v>306</v>
      </c>
      <c r="J281" s="160">
        <v>306</v>
      </c>
      <c r="K281" s="709" t="s">
        <v>1229</v>
      </c>
      <c r="L281" s="165" t="s">
        <v>4915</v>
      </c>
      <c r="M281" s="165" t="s">
        <v>54</v>
      </c>
      <c r="N281" s="160">
        <v>22</v>
      </c>
      <c r="O281" s="160">
        <v>10</v>
      </c>
      <c r="P281" s="160">
        <v>220</v>
      </c>
      <c r="Q281" s="160">
        <v>6.9</v>
      </c>
      <c r="R281" s="626"/>
      <c r="S281" s="160"/>
      <c r="T281" s="165"/>
      <c r="U281" s="157">
        <v>2011</v>
      </c>
      <c r="V281" s="620"/>
      <c r="W281" s="165"/>
      <c r="X281" s="165"/>
      <c r="Y281" s="165"/>
      <c r="Z281" s="165"/>
      <c r="AA281" s="165"/>
      <c r="AB281" s="160">
        <v>380</v>
      </c>
      <c r="AC281" s="165"/>
      <c r="AD281" s="165"/>
      <c r="AE281" s="165"/>
      <c r="AF281" s="165"/>
      <c r="AG281" s="709"/>
      <c r="AH281" s="165"/>
      <c r="AI281" s="193"/>
      <c r="AJ281" s="165"/>
      <c r="AK281" s="165"/>
      <c r="AL281" s="165"/>
      <c r="AM281" s="165"/>
      <c r="AN281" s="165"/>
      <c r="AO281" s="165"/>
      <c r="AP281" s="165"/>
      <c r="AQ281" s="165"/>
      <c r="AR281" s="165"/>
      <c r="AS281" s="165"/>
      <c r="AT281" s="165"/>
      <c r="AU281" s="165"/>
      <c r="AV281" s="165"/>
    </row>
    <row r="282" spans="1:48" s="36" customFormat="1" ht="25.5" customHeight="1">
      <c r="A282" s="393"/>
      <c r="B282" s="1579" t="s">
        <v>57</v>
      </c>
      <c r="C282" s="165" t="s">
        <v>679</v>
      </c>
      <c r="D282" s="165"/>
      <c r="E282" s="160" t="s">
        <v>4917</v>
      </c>
      <c r="F282" s="165" t="s">
        <v>679</v>
      </c>
      <c r="G282" s="165" t="s">
        <v>679</v>
      </c>
      <c r="H282" s="160">
        <v>900</v>
      </c>
      <c r="I282" s="160">
        <v>393.79</v>
      </c>
      <c r="J282" s="160">
        <v>393.79</v>
      </c>
      <c r="K282" s="165" t="s">
        <v>1229</v>
      </c>
      <c r="L282" s="165" t="s">
        <v>4915</v>
      </c>
      <c r="M282" s="165" t="s">
        <v>54</v>
      </c>
      <c r="N282" s="160">
        <v>25</v>
      </c>
      <c r="O282" s="160">
        <v>12</v>
      </c>
      <c r="P282" s="160">
        <v>300</v>
      </c>
      <c r="Q282" s="160">
        <v>6.9</v>
      </c>
      <c r="R282" s="626"/>
      <c r="S282" s="160"/>
      <c r="T282" s="165"/>
      <c r="U282" s="157">
        <v>2014</v>
      </c>
      <c r="V282" s="620"/>
      <c r="W282" s="165"/>
      <c r="X282" s="165"/>
      <c r="Y282" s="165"/>
      <c r="Z282" s="165"/>
      <c r="AA282" s="165"/>
      <c r="AB282" s="160">
        <v>400</v>
      </c>
      <c r="AC282" s="165"/>
      <c r="AD282" s="165"/>
      <c r="AE282" s="165"/>
      <c r="AF282" s="165"/>
      <c r="AG282" s="165"/>
      <c r="AH282" s="165"/>
      <c r="AI282" s="193"/>
      <c r="AJ282" s="165"/>
      <c r="AK282" s="165"/>
      <c r="AL282" s="165"/>
      <c r="AM282" s="165"/>
      <c r="AN282" s="165"/>
      <c r="AO282" s="165"/>
      <c r="AP282" s="165"/>
      <c r="AQ282" s="165"/>
      <c r="AR282" s="165"/>
      <c r="AS282" s="165"/>
      <c r="AT282" s="165"/>
      <c r="AU282" s="165"/>
      <c r="AV282" s="165"/>
    </row>
    <row r="283" spans="1:48" s="36" customFormat="1" ht="25.5" customHeight="1">
      <c r="A283" s="393"/>
      <c r="B283" s="1579" t="s">
        <v>57</v>
      </c>
      <c r="C283" s="709" t="s">
        <v>680</v>
      </c>
      <c r="D283" s="709"/>
      <c r="E283" s="160" t="s">
        <v>4918</v>
      </c>
      <c r="F283" s="709" t="s">
        <v>680</v>
      </c>
      <c r="G283" s="709" t="s">
        <v>680</v>
      </c>
      <c r="H283" s="160">
        <v>12871</v>
      </c>
      <c r="I283" s="160">
        <v>2558</v>
      </c>
      <c r="J283" s="160">
        <v>5626</v>
      </c>
      <c r="K283" s="709" t="s">
        <v>466</v>
      </c>
      <c r="L283" s="709" t="s">
        <v>4919</v>
      </c>
      <c r="M283" s="709" t="s">
        <v>54</v>
      </c>
      <c r="N283" s="160">
        <v>29</v>
      </c>
      <c r="O283" s="160">
        <v>50</v>
      </c>
      <c r="P283" s="160">
        <v>1450</v>
      </c>
      <c r="Q283" s="160">
        <v>13</v>
      </c>
      <c r="R283" s="626">
        <v>722</v>
      </c>
      <c r="S283" s="160">
        <v>722</v>
      </c>
      <c r="T283" s="709" t="s">
        <v>1191</v>
      </c>
      <c r="U283" s="157">
        <v>2013</v>
      </c>
      <c r="V283" s="620"/>
      <c r="W283" s="709"/>
      <c r="X283" s="709"/>
      <c r="Y283" s="709"/>
      <c r="Z283" s="709"/>
      <c r="AA283" s="709"/>
      <c r="AB283" s="160">
        <v>12000</v>
      </c>
      <c r="AC283" s="709"/>
      <c r="AD283" s="709"/>
      <c r="AE283" s="709"/>
      <c r="AF283" s="709"/>
      <c r="AG283" s="709"/>
      <c r="AH283" s="709"/>
      <c r="AI283" s="193"/>
      <c r="AJ283" s="709"/>
      <c r="AK283" s="709"/>
      <c r="AL283" s="709"/>
      <c r="AM283" s="709"/>
      <c r="AN283" s="709"/>
      <c r="AO283" s="709"/>
      <c r="AP283" s="709"/>
      <c r="AQ283" s="709"/>
      <c r="AR283" s="709"/>
      <c r="AS283" s="709"/>
      <c r="AT283" s="709"/>
      <c r="AU283" s="709"/>
      <c r="AV283" s="709"/>
    </row>
    <row r="284" spans="1:48" s="36" customFormat="1" ht="25.5" customHeight="1">
      <c r="A284" s="393" t="s">
        <v>91</v>
      </c>
      <c r="B284" s="1579" t="s">
        <v>57</v>
      </c>
      <c r="C284" s="165" t="s">
        <v>683</v>
      </c>
      <c r="D284" s="165"/>
      <c r="E284" s="160" t="s">
        <v>4920</v>
      </c>
      <c r="F284" s="165" t="s">
        <v>683</v>
      </c>
      <c r="G284" s="165" t="s">
        <v>4881</v>
      </c>
      <c r="H284" s="160">
        <v>748</v>
      </c>
      <c r="I284" s="160">
        <v>433.68</v>
      </c>
      <c r="J284" s="160">
        <v>531.76</v>
      </c>
      <c r="K284" s="709" t="s">
        <v>4921</v>
      </c>
      <c r="L284" s="165" t="s">
        <v>1248</v>
      </c>
      <c r="M284" s="165" t="s">
        <v>54</v>
      </c>
      <c r="N284" s="160">
        <v>17.8</v>
      </c>
      <c r="O284" s="160">
        <v>17.2</v>
      </c>
      <c r="P284" s="160">
        <v>306.16000000000003</v>
      </c>
      <c r="Q284" s="160">
        <v>5</v>
      </c>
      <c r="R284" s="626">
        <v>50</v>
      </c>
      <c r="S284" s="160">
        <v>50</v>
      </c>
      <c r="T284" s="165" t="s">
        <v>4922</v>
      </c>
      <c r="U284" s="157">
        <v>2013</v>
      </c>
      <c r="V284" s="620"/>
      <c r="W284" s="165"/>
      <c r="X284" s="165"/>
      <c r="Y284" s="165"/>
      <c r="Z284" s="165"/>
      <c r="AA284" s="165"/>
      <c r="AB284" s="160">
        <v>657</v>
      </c>
      <c r="AC284" s="165"/>
      <c r="AD284" s="165"/>
      <c r="AE284" s="165"/>
      <c r="AF284" s="165"/>
      <c r="AG284" s="165"/>
      <c r="AH284" s="165"/>
      <c r="AI284" s="165"/>
      <c r="AJ284" s="165"/>
      <c r="AK284" s="165"/>
      <c r="AL284" s="165"/>
      <c r="AM284" s="165"/>
      <c r="AN284" s="165"/>
      <c r="AO284" s="165"/>
      <c r="AP284" s="165"/>
      <c r="AQ284" s="165"/>
      <c r="AR284" s="165"/>
      <c r="AS284" s="165"/>
      <c r="AT284" s="165"/>
      <c r="AU284" s="165"/>
      <c r="AV284" s="165"/>
    </row>
    <row r="285" spans="1:48" s="36" customFormat="1" ht="25.5" customHeight="1">
      <c r="A285" s="393">
        <v>3</v>
      </c>
      <c r="B285" s="1579" t="s">
        <v>57</v>
      </c>
      <c r="C285" s="709" t="s">
        <v>692</v>
      </c>
      <c r="D285" s="709" t="s">
        <v>1217</v>
      </c>
      <c r="E285" s="160" t="s">
        <v>16407</v>
      </c>
      <c r="F285" s="709" t="s">
        <v>692</v>
      </c>
      <c r="G285" s="709" t="s">
        <v>692</v>
      </c>
      <c r="H285" s="160">
        <v>53344</v>
      </c>
      <c r="I285" s="160">
        <v>1900</v>
      </c>
      <c r="J285" s="160">
        <v>2839</v>
      </c>
      <c r="K285" s="709" t="s">
        <v>1168</v>
      </c>
      <c r="L285" s="709" t="s">
        <v>1218</v>
      </c>
      <c r="M285" s="709" t="s">
        <v>54</v>
      </c>
      <c r="N285" s="160">
        <v>24</v>
      </c>
      <c r="O285" s="160">
        <v>48</v>
      </c>
      <c r="P285" s="160">
        <v>1152</v>
      </c>
      <c r="Q285" s="160">
        <v>14</v>
      </c>
      <c r="R285" s="626">
        <v>749</v>
      </c>
      <c r="S285" s="160">
        <v>2000</v>
      </c>
      <c r="T285" s="709" t="s">
        <v>465</v>
      </c>
      <c r="U285" s="157">
        <v>1996</v>
      </c>
      <c r="V285" s="620">
        <v>782</v>
      </c>
      <c r="W285" s="709">
        <v>420</v>
      </c>
      <c r="X285" s="709">
        <v>420</v>
      </c>
      <c r="Y285" s="709"/>
      <c r="Z285" s="709"/>
      <c r="AA285" s="709"/>
      <c r="AB285" s="160">
        <v>1622</v>
      </c>
      <c r="AC285" s="709">
        <v>2000</v>
      </c>
      <c r="AD285" s="709">
        <v>2002</v>
      </c>
      <c r="AE285" s="709">
        <v>1</v>
      </c>
      <c r="AF285" s="709">
        <v>7</v>
      </c>
      <c r="AG285" s="709"/>
      <c r="AH285" s="709"/>
      <c r="AI285" s="709"/>
      <c r="AJ285" s="709"/>
      <c r="AK285" s="709"/>
      <c r="AL285" s="709"/>
      <c r="AM285" s="709"/>
      <c r="AN285" s="709"/>
      <c r="AO285" s="709"/>
      <c r="AP285" s="709"/>
      <c r="AQ285" s="709"/>
      <c r="AR285" s="709"/>
      <c r="AS285" s="709"/>
      <c r="AT285" s="709"/>
      <c r="AU285" s="709"/>
      <c r="AV285" s="709"/>
    </row>
    <row r="286" spans="1:48" s="36" customFormat="1" ht="25.5" customHeight="1">
      <c r="A286" s="393"/>
      <c r="B286" s="1579" t="s">
        <v>57</v>
      </c>
      <c r="C286" s="709" t="s">
        <v>692</v>
      </c>
      <c r="D286" s="709"/>
      <c r="E286" s="1131" t="s">
        <v>13501</v>
      </c>
      <c r="F286" s="709" t="s">
        <v>692</v>
      </c>
      <c r="G286" s="709" t="s">
        <v>4882</v>
      </c>
      <c r="H286" s="1131">
        <v>104936</v>
      </c>
      <c r="I286" s="1131">
        <v>2306.06</v>
      </c>
      <c r="J286" s="1131">
        <v>4842.83</v>
      </c>
      <c r="K286" s="709" t="s">
        <v>914</v>
      </c>
      <c r="L286" s="709" t="s">
        <v>13502</v>
      </c>
      <c r="M286" s="709" t="s">
        <v>54</v>
      </c>
      <c r="N286" s="1131">
        <v>23</v>
      </c>
      <c r="O286" s="1131">
        <v>44</v>
      </c>
      <c r="P286" s="1131">
        <v>1012</v>
      </c>
      <c r="Q286" s="1131">
        <v>13.2</v>
      </c>
      <c r="R286" s="626">
        <v>833</v>
      </c>
      <c r="S286" s="1131">
        <v>1050</v>
      </c>
      <c r="T286" s="709" t="s">
        <v>465</v>
      </c>
      <c r="U286" s="1130">
        <v>2019</v>
      </c>
      <c r="V286" s="620"/>
      <c r="W286" s="709"/>
      <c r="X286" s="709"/>
      <c r="Y286" s="709"/>
      <c r="Z286" s="709"/>
      <c r="AA286" s="709"/>
      <c r="AB286" s="1131">
        <v>7300</v>
      </c>
      <c r="AC286" s="709"/>
      <c r="AD286" s="709"/>
      <c r="AE286" s="709"/>
      <c r="AF286" s="709"/>
      <c r="AG286" s="709"/>
      <c r="AH286" s="709"/>
      <c r="AI286" s="709"/>
      <c r="AJ286" s="709"/>
      <c r="AK286" s="709"/>
      <c r="AL286" s="709"/>
      <c r="AM286" s="709"/>
      <c r="AN286" s="709"/>
      <c r="AO286" s="709"/>
      <c r="AP286" s="709"/>
      <c r="AQ286" s="709"/>
      <c r="AR286" s="709"/>
      <c r="AS286" s="709"/>
      <c r="AT286" s="709"/>
      <c r="AU286" s="709"/>
      <c r="AV286" s="709" t="s">
        <v>2025</v>
      </c>
    </row>
    <row r="287" spans="1:48" s="1318" customFormat="1" ht="25.5" customHeight="1">
      <c r="A287" s="393"/>
      <c r="B287" s="1612" t="s">
        <v>57</v>
      </c>
      <c r="C287" s="1600" t="s">
        <v>692</v>
      </c>
      <c r="D287" s="709"/>
      <c r="E287" s="1613" t="s">
        <v>17276</v>
      </c>
      <c r="F287" s="1600" t="s">
        <v>692</v>
      </c>
      <c r="G287" s="1600" t="s">
        <v>17277</v>
      </c>
      <c r="H287" s="1601">
        <v>30667</v>
      </c>
      <c r="I287" s="1601">
        <v>1959</v>
      </c>
      <c r="J287" s="1601">
        <v>2622</v>
      </c>
      <c r="K287" s="1602" t="s">
        <v>914</v>
      </c>
      <c r="L287" s="1602" t="s">
        <v>1135</v>
      </c>
      <c r="M287" s="1602" t="s">
        <v>54</v>
      </c>
      <c r="N287" s="1601">
        <v>27</v>
      </c>
      <c r="O287" s="1601">
        <v>38</v>
      </c>
      <c r="P287" s="1601">
        <v>1026</v>
      </c>
      <c r="Q287" s="1601">
        <v>14.25</v>
      </c>
      <c r="R287" s="1654">
        <v>553</v>
      </c>
      <c r="S287" s="1601">
        <v>553</v>
      </c>
      <c r="T287" s="1602" t="s">
        <v>2195</v>
      </c>
      <c r="U287" s="1597">
        <v>2021</v>
      </c>
      <c r="V287" s="620"/>
      <c r="W287" s="709"/>
      <c r="X287" s="709"/>
      <c r="Y287" s="709"/>
      <c r="Z287" s="709"/>
      <c r="AA287" s="709"/>
      <c r="AB287" s="1601">
        <v>8300</v>
      </c>
      <c r="AC287" s="709"/>
      <c r="AD287" s="709"/>
      <c r="AE287" s="709"/>
      <c r="AF287" s="709"/>
      <c r="AG287" s="709"/>
      <c r="AH287" s="709"/>
      <c r="AI287" s="709"/>
      <c r="AJ287" s="709"/>
      <c r="AK287" s="709"/>
      <c r="AL287" s="709"/>
      <c r="AM287" s="709"/>
      <c r="AN287" s="709"/>
      <c r="AO287" s="709"/>
      <c r="AP287" s="709"/>
      <c r="AQ287" s="709"/>
      <c r="AR287" s="709"/>
      <c r="AS287" s="709"/>
      <c r="AT287" s="709"/>
      <c r="AU287" s="709"/>
      <c r="AV287" s="1602" t="s">
        <v>17160</v>
      </c>
    </row>
    <row r="288" spans="1:48" s="36" customFormat="1" ht="25.5" customHeight="1">
      <c r="A288" s="393"/>
      <c r="B288" s="1579" t="s">
        <v>57</v>
      </c>
      <c r="C288" s="165" t="s">
        <v>695</v>
      </c>
      <c r="D288" s="165" t="s">
        <v>1219</v>
      </c>
      <c r="E288" s="160" t="s">
        <v>1220</v>
      </c>
      <c r="F288" s="165" t="s">
        <v>695</v>
      </c>
      <c r="G288" s="165" t="s">
        <v>695</v>
      </c>
      <c r="H288" s="160">
        <v>5151</v>
      </c>
      <c r="I288" s="160">
        <v>2453</v>
      </c>
      <c r="J288" s="160">
        <v>3739</v>
      </c>
      <c r="K288" s="165" t="s">
        <v>1168</v>
      </c>
      <c r="L288" s="165" t="s">
        <v>1221</v>
      </c>
      <c r="M288" s="165" t="s">
        <v>54</v>
      </c>
      <c r="N288" s="160">
        <v>26</v>
      </c>
      <c r="O288" s="160">
        <v>47</v>
      </c>
      <c r="P288" s="160">
        <v>1269</v>
      </c>
      <c r="Q288" s="160">
        <v>18</v>
      </c>
      <c r="R288" s="626">
        <v>1258</v>
      </c>
      <c r="S288" s="160">
        <v>3000</v>
      </c>
      <c r="T288" s="165" t="s">
        <v>465</v>
      </c>
      <c r="U288" s="157">
        <v>2003</v>
      </c>
      <c r="V288" s="620">
        <v>2253</v>
      </c>
      <c r="W288" s="165">
        <v>598</v>
      </c>
      <c r="X288" s="165">
        <v>597</v>
      </c>
      <c r="Y288" s="165"/>
      <c r="Z288" s="165">
        <v>800</v>
      </c>
      <c r="AA288" s="165" t="s">
        <v>689</v>
      </c>
      <c r="AB288" s="160">
        <v>4248</v>
      </c>
      <c r="AC288" s="165"/>
      <c r="AD288" s="165"/>
      <c r="AE288" s="165">
        <v>2</v>
      </c>
      <c r="AF288" s="165">
        <v>33</v>
      </c>
      <c r="AG288" s="165" t="s">
        <v>1222</v>
      </c>
      <c r="AH288" s="165"/>
      <c r="AI288" s="709"/>
      <c r="AJ288" s="165"/>
      <c r="AK288" s="165"/>
      <c r="AL288" s="165"/>
      <c r="AM288" s="165"/>
      <c r="AN288" s="165"/>
      <c r="AO288" s="165"/>
      <c r="AP288" s="165"/>
      <c r="AQ288" s="165"/>
      <c r="AR288" s="165"/>
      <c r="AS288" s="165"/>
      <c r="AT288" s="165"/>
      <c r="AU288" s="165"/>
      <c r="AV288" s="165"/>
    </row>
    <row r="289" spans="1:48" s="36" customFormat="1" ht="25.5" customHeight="1">
      <c r="A289" s="393"/>
      <c r="B289" s="1579" t="s">
        <v>57</v>
      </c>
      <c r="C289" s="165" t="s">
        <v>695</v>
      </c>
      <c r="D289" s="165"/>
      <c r="E289" s="160" t="s">
        <v>1223</v>
      </c>
      <c r="F289" s="165" t="s">
        <v>695</v>
      </c>
      <c r="G289" s="165" t="s">
        <v>695</v>
      </c>
      <c r="H289" s="160">
        <v>4479</v>
      </c>
      <c r="I289" s="160">
        <v>823.75</v>
      </c>
      <c r="J289" s="160">
        <v>1649.95</v>
      </c>
      <c r="K289" s="165" t="s">
        <v>1168</v>
      </c>
      <c r="L289" s="165" t="s">
        <v>1224</v>
      </c>
      <c r="M289" s="165" t="s">
        <v>54</v>
      </c>
      <c r="N289" s="160">
        <v>20</v>
      </c>
      <c r="O289" s="160">
        <v>31.5</v>
      </c>
      <c r="P289" s="160">
        <v>630</v>
      </c>
      <c r="Q289" s="160">
        <v>12.2</v>
      </c>
      <c r="R289" s="626"/>
      <c r="S289" s="160">
        <v>500</v>
      </c>
      <c r="T289" s="165"/>
      <c r="U289" s="157">
        <v>2010</v>
      </c>
      <c r="V289" s="620"/>
      <c r="W289" s="165"/>
      <c r="X289" s="165"/>
      <c r="Y289" s="165"/>
      <c r="Z289" s="165"/>
      <c r="AA289" s="165"/>
      <c r="AB289" s="160">
        <v>1700</v>
      </c>
      <c r="AC289" s="165"/>
      <c r="AD289" s="165"/>
      <c r="AE289" s="165"/>
      <c r="AF289" s="165"/>
      <c r="AG289" s="165"/>
      <c r="AH289" s="165"/>
      <c r="AI289" s="709"/>
      <c r="AJ289" s="165"/>
      <c r="AK289" s="165"/>
      <c r="AL289" s="165"/>
      <c r="AM289" s="165"/>
      <c r="AN289" s="165"/>
      <c r="AO289" s="165"/>
      <c r="AP289" s="165"/>
      <c r="AQ289" s="165"/>
      <c r="AR289" s="165"/>
      <c r="AS289" s="165"/>
      <c r="AT289" s="165"/>
      <c r="AU289" s="165"/>
      <c r="AV289" s="165"/>
    </row>
    <row r="290" spans="1:48" s="36" customFormat="1" ht="25.5" customHeight="1">
      <c r="A290" s="393"/>
      <c r="B290" s="1579" t="s">
        <v>57</v>
      </c>
      <c r="C290" s="709" t="s">
        <v>705</v>
      </c>
      <c r="D290" s="709" t="s">
        <v>1225</v>
      </c>
      <c r="E290" s="1578" t="s">
        <v>1226</v>
      </c>
      <c r="F290" s="709" t="s">
        <v>705</v>
      </c>
      <c r="G290" s="709" t="s">
        <v>705</v>
      </c>
      <c r="H290" s="1578">
        <v>6112</v>
      </c>
      <c r="I290" s="1578">
        <v>1755</v>
      </c>
      <c r="J290" s="1578">
        <v>2668</v>
      </c>
      <c r="K290" s="193" t="s">
        <v>1145</v>
      </c>
      <c r="L290" s="709" t="s">
        <v>1133</v>
      </c>
      <c r="M290" s="709" t="s">
        <v>1091</v>
      </c>
      <c r="N290" s="1578">
        <v>24</v>
      </c>
      <c r="O290" s="1578">
        <v>46</v>
      </c>
      <c r="P290" s="1578">
        <v>1104</v>
      </c>
      <c r="Q290" s="1578">
        <v>13</v>
      </c>
      <c r="R290" s="626">
        <v>500</v>
      </c>
      <c r="S290" s="1578">
        <v>2390</v>
      </c>
      <c r="T290" s="709" t="s">
        <v>173</v>
      </c>
      <c r="U290" s="1538" t="s">
        <v>1227</v>
      </c>
      <c r="V290" s="620">
        <v>483</v>
      </c>
      <c r="W290" s="709">
        <v>200</v>
      </c>
      <c r="X290" s="709">
        <v>350</v>
      </c>
      <c r="Y290" s="709"/>
      <c r="Z290" s="709"/>
      <c r="AA290" s="709"/>
      <c r="AB290" s="1578">
        <v>1053</v>
      </c>
      <c r="AC290" s="709"/>
      <c r="AD290" s="709"/>
      <c r="AE290" s="709"/>
      <c r="AF290" s="709"/>
      <c r="AG290" s="709">
        <v>1700</v>
      </c>
      <c r="AH290" s="709"/>
      <c r="AI290" s="709"/>
      <c r="AJ290" s="709"/>
      <c r="AK290" s="709"/>
      <c r="AL290" s="709"/>
      <c r="AM290" s="709"/>
      <c r="AN290" s="709"/>
      <c r="AO290" s="709"/>
      <c r="AP290" s="709"/>
      <c r="AQ290" s="709"/>
      <c r="AR290" s="709"/>
      <c r="AS290" s="709"/>
      <c r="AT290" s="709"/>
      <c r="AU290" s="709"/>
      <c r="AV290" s="709"/>
    </row>
    <row r="291" spans="1:48" s="36" customFormat="1" ht="25.5" hidden="1" customHeight="1">
      <c r="A291" s="393"/>
      <c r="B291" s="198" t="s">
        <v>2329</v>
      </c>
      <c r="C291" s="157" t="s">
        <v>2229</v>
      </c>
      <c r="D291" s="165"/>
      <c r="E291" s="331">
        <f>COUNTA(E292:E305)</f>
        <v>14</v>
      </c>
      <c r="F291" s="157"/>
      <c r="G291" s="157"/>
      <c r="H291" s="160">
        <f>SUM(H292:H305)</f>
        <v>240572</v>
      </c>
      <c r="I291" s="160">
        <f>SUM(I292:I305)</f>
        <v>45066.020000000004</v>
      </c>
      <c r="J291" s="160">
        <f>SUM(J292:J305)</f>
        <v>73648.05</v>
      </c>
      <c r="K291" s="157"/>
      <c r="L291" s="157"/>
      <c r="M291" s="157"/>
      <c r="N291" s="160"/>
      <c r="O291" s="160"/>
      <c r="P291" s="160"/>
      <c r="Q291" s="160"/>
      <c r="R291" s="160"/>
      <c r="S291" s="160"/>
      <c r="T291" s="157"/>
      <c r="U291" s="157"/>
      <c r="V291" s="620"/>
      <c r="W291" s="165"/>
      <c r="X291" s="165"/>
      <c r="Y291" s="165"/>
      <c r="Z291" s="165"/>
      <c r="AA291" s="165"/>
      <c r="AB291" s="160"/>
      <c r="AC291" s="165"/>
      <c r="AD291" s="165"/>
      <c r="AE291" s="165"/>
      <c r="AF291" s="165"/>
      <c r="AG291" s="165"/>
      <c r="AH291" s="165"/>
      <c r="AI291" s="165"/>
      <c r="AJ291" s="165"/>
      <c r="AK291" s="165"/>
      <c r="AL291" s="165"/>
      <c r="AM291" s="165"/>
      <c r="AN291" s="165"/>
      <c r="AO291" s="165"/>
      <c r="AP291" s="165"/>
      <c r="AQ291" s="165"/>
      <c r="AR291" s="165"/>
      <c r="AS291" s="165"/>
      <c r="AT291" s="165"/>
      <c r="AU291" s="165"/>
      <c r="AV291" s="157"/>
    </row>
    <row r="292" spans="1:48" s="36" customFormat="1" ht="25.5" hidden="1" customHeight="1">
      <c r="A292" s="393">
        <v>4</v>
      </c>
      <c r="B292" s="164"/>
      <c r="C292" s="157" t="s">
        <v>461</v>
      </c>
      <c r="D292" s="165" t="s">
        <v>5165</v>
      </c>
      <c r="E292" s="157" t="s">
        <v>5348</v>
      </c>
      <c r="F292" s="157" t="s">
        <v>461</v>
      </c>
      <c r="G292" s="157" t="s">
        <v>5247</v>
      </c>
      <c r="H292" s="160">
        <v>14290</v>
      </c>
      <c r="I292" s="160">
        <v>4946</v>
      </c>
      <c r="J292" s="160">
        <v>9356</v>
      </c>
      <c r="K292" s="157" t="s">
        <v>466</v>
      </c>
      <c r="L292" s="157" t="s">
        <v>5349</v>
      </c>
      <c r="M292" s="157" t="s">
        <v>5350</v>
      </c>
      <c r="N292" s="160">
        <v>20</v>
      </c>
      <c r="O292" s="160">
        <v>40</v>
      </c>
      <c r="P292" s="160">
        <v>1362</v>
      </c>
      <c r="Q292" s="160">
        <v>12</v>
      </c>
      <c r="R292" s="160">
        <v>4183</v>
      </c>
      <c r="S292" s="160">
        <v>8000</v>
      </c>
      <c r="T292" s="157" t="s">
        <v>465</v>
      </c>
      <c r="U292" s="157">
        <v>1974</v>
      </c>
      <c r="V292" s="620"/>
      <c r="W292" s="165">
        <v>578</v>
      </c>
      <c r="X292" s="165">
        <v>369</v>
      </c>
      <c r="Y292" s="165"/>
      <c r="Z292" s="165">
        <v>50</v>
      </c>
      <c r="AA292" s="165"/>
      <c r="AB292" s="160">
        <v>1062</v>
      </c>
      <c r="AC292" s="157">
        <v>1989</v>
      </c>
      <c r="AD292" s="157">
        <v>2000</v>
      </c>
      <c r="AE292" s="165">
        <v>2</v>
      </c>
      <c r="AF292" s="165">
        <v>100</v>
      </c>
      <c r="AG292" s="165">
        <v>1500</v>
      </c>
      <c r="AH292" s="165"/>
      <c r="AI292" s="165"/>
      <c r="AJ292" s="165"/>
      <c r="AK292" s="165"/>
      <c r="AL292" s="165"/>
      <c r="AM292" s="165"/>
      <c r="AN292" s="165"/>
      <c r="AO292" s="165"/>
      <c r="AP292" s="165"/>
      <c r="AQ292" s="165"/>
      <c r="AR292" s="165"/>
      <c r="AS292" s="165"/>
      <c r="AT292" s="165"/>
      <c r="AU292" s="165"/>
      <c r="AV292" s="157"/>
    </row>
    <row r="293" spans="1:48" s="36" customFormat="1" ht="25.5" hidden="1" customHeight="1">
      <c r="A293" s="393"/>
      <c r="B293" s="164"/>
      <c r="C293" s="157" t="s">
        <v>461</v>
      </c>
      <c r="D293" s="165"/>
      <c r="E293" s="157" t="s">
        <v>5351</v>
      </c>
      <c r="F293" s="157" t="s">
        <v>461</v>
      </c>
      <c r="G293" s="157" t="s">
        <v>5247</v>
      </c>
      <c r="H293" s="160">
        <v>2849</v>
      </c>
      <c r="I293" s="160">
        <v>2143</v>
      </c>
      <c r="J293" s="160">
        <v>4399</v>
      </c>
      <c r="K293" s="157" t="s">
        <v>466</v>
      </c>
      <c r="L293" s="157" t="s">
        <v>5352</v>
      </c>
      <c r="M293" s="157" t="s">
        <v>5350</v>
      </c>
      <c r="N293" s="160">
        <v>36</v>
      </c>
      <c r="O293" s="160">
        <v>48</v>
      </c>
      <c r="P293" s="160">
        <v>1756</v>
      </c>
      <c r="Q293" s="160">
        <v>13</v>
      </c>
      <c r="R293" s="160">
        <v>300</v>
      </c>
      <c r="S293" s="160">
        <v>500</v>
      </c>
      <c r="T293" s="157" t="s">
        <v>465</v>
      </c>
      <c r="U293" s="157">
        <v>2009</v>
      </c>
      <c r="V293" s="620"/>
      <c r="W293" s="165"/>
      <c r="X293" s="165"/>
      <c r="Y293" s="165"/>
      <c r="Z293" s="165"/>
      <c r="AA293" s="165"/>
      <c r="AB293" s="160">
        <v>7000</v>
      </c>
      <c r="AC293" s="157"/>
      <c r="AD293" s="157"/>
      <c r="AE293" s="165"/>
      <c r="AF293" s="165"/>
      <c r="AG293" s="165"/>
      <c r="AH293" s="165"/>
      <c r="AI293" s="165"/>
      <c r="AJ293" s="165"/>
      <c r="AK293" s="165"/>
      <c r="AL293" s="165"/>
      <c r="AM293" s="165"/>
      <c r="AN293" s="165"/>
      <c r="AO293" s="165"/>
      <c r="AP293" s="165"/>
      <c r="AQ293" s="165"/>
      <c r="AR293" s="165"/>
      <c r="AS293" s="165"/>
      <c r="AT293" s="165"/>
      <c r="AU293" s="165"/>
      <c r="AV293" s="157"/>
    </row>
    <row r="294" spans="1:48" s="36" customFormat="1" ht="25.5" hidden="1" customHeight="1">
      <c r="A294" s="393"/>
      <c r="B294" s="164"/>
      <c r="C294" s="157" t="s">
        <v>461</v>
      </c>
      <c r="D294" s="165"/>
      <c r="E294" s="157" t="s">
        <v>5353</v>
      </c>
      <c r="F294" s="157" t="s">
        <v>461</v>
      </c>
      <c r="G294" s="157" t="s">
        <v>461</v>
      </c>
      <c r="H294" s="160">
        <v>2744</v>
      </c>
      <c r="I294" s="160">
        <v>1060.17</v>
      </c>
      <c r="J294" s="160">
        <v>2318.75</v>
      </c>
      <c r="K294" s="157" t="s">
        <v>466</v>
      </c>
      <c r="L294" s="157" t="s">
        <v>5354</v>
      </c>
      <c r="M294" s="157" t="s">
        <v>54</v>
      </c>
      <c r="N294" s="160">
        <v>22</v>
      </c>
      <c r="O294" s="160">
        <v>37</v>
      </c>
      <c r="P294" s="160">
        <v>814</v>
      </c>
      <c r="Q294" s="160">
        <v>13</v>
      </c>
      <c r="R294" s="160">
        <v>96</v>
      </c>
      <c r="S294" s="160">
        <v>500</v>
      </c>
      <c r="T294" s="157" t="s">
        <v>465</v>
      </c>
      <c r="U294" s="157">
        <v>2007</v>
      </c>
      <c r="V294" s="620"/>
      <c r="W294" s="165"/>
      <c r="X294" s="165"/>
      <c r="Y294" s="165"/>
      <c r="Z294" s="165"/>
      <c r="AA294" s="165"/>
      <c r="AB294" s="160">
        <v>960</v>
      </c>
      <c r="AC294" s="157"/>
      <c r="AD294" s="157"/>
      <c r="AE294" s="165"/>
      <c r="AF294" s="165"/>
      <c r="AG294" s="165"/>
      <c r="AH294" s="165"/>
      <c r="AI294" s="165"/>
      <c r="AJ294" s="165"/>
      <c r="AK294" s="165"/>
      <c r="AL294" s="165"/>
      <c r="AM294" s="165"/>
      <c r="AN294" s="165"/>
      <c r="AO294" s="165"/>
      <c r="AP294" s="165"/>
      <c r="AQ294" s="165"/>
      <c r="AR294" s="165"/>
      <c r="AS294" s="165"/>
      <c r="AT294" s="165"/>
      <c r="AU294" s="165"/>
      <c r="AV294" s="157"/>
    </row>
    <row r="295" spans="1:48" s="36" customFormat="1" ht="25.5" hidden="1" customHeight="1">
      <c r="A295" s="393"/>
      <c r="B295" s="164"/>
      <c r="C295" s="157" t="s">
        <v>5183</v>
      </c>
      <c r="D295" s="165" t="s">
        <v>5355</v>
      </c>
      <c r="E295" s="157" t="s">
        <v>5356</v>
      </c>
      <c r="F295" s="157" t="s">
        <v>5183</v>
      </c>
      <c r="G295" s="157" t="s">
        <v>5183</v>
      </c>
      <c r="H295" s="160">
        <v>37590</v>
      </c>
      <c r="I295" s="160">
        <v>5382.85</v>
      </c>
      <c r="J295" s="160">
        <v>13284</v>
      </c>
      <c r="K295" s="157" t="s">
        <v>5357</v>
      </c>
      <c r="L295" s="157" t="s">
        <v>5358</v>
      </c>
      <c r="M295" s="157" t="s">
        <v>5350</v>
      </c>
      <c r="N295" s="160">
        <v>33</v>
      </c>
      <c r="O295" s="160">
        <v>44</v>
      </c>
      <c r="P295" s="160">
        <v>1629</v>
      </c>
      <c r="Q295" s="160">
        <v>12.5</v>
      </c>
      <c r="R295" s="160">
        <v>4398</v>
      </c>
      <c r="S295" s="160">
        <v>5000</v>
      </c>
      <c r="T295" s="157" t="s">
        <v>465</v>
      </c>
      <c r="U295" s="157">
        <v>1992</v>
      </c>
      <c r="V295" s="620">
        <v>4405</v>
      </c>
      <c r="W295" s="165">
        <v>1750</v>
      </c>
      <c r="X295" s="165">
        <v>538</v>
      </c>
      <c r="Y295" s="165"/>
      <c r="Z295" s="165"/>
      <c r="AA295" s="165"/>
      <c r="AB295" s="160">
        <v>6728</v>
      </c>
      <c r="AC295" s="157"/>
      <c r="AD295" s="157"/>
      <c r="AE295" s="165" t="s">
        <v>5359</v>
      </c>
      <c r="AF295" s="165">
        <v>1500</v>
      </c>
      <c r="AG295" s="165"/>
      <c r="AH295" s="165"/>
      <c r="AI295" s="165"/>
      <c r="AJ295" s="165"/>
      <c r="AK295" s="165"/>
      <c r="AL295" s="165"/>
      <c r="AM295" s="165"/>
      <c r="AN295" s="165"/>
      <c r="AO295" s="165"/>
      <c r="AP295" s="165"/>
      <c r="AQ295" s="165"/>
      <c r="AR295" s="165"/>
      <c r="AS295" s="165"/>
      <c r="AT295" s="165"/>
      <c r="AU295" s="165"/>
      <c r="AV295" s="157"/>
    </row>
    <row r="296" spans="1:48" s="36" customFormat="1" ht="25.5" hidden="1" customHeight="1">
      <c r="A296" s="393"/>
      <c r="B296" s="479"/>
      <c r="C296" s="157" t="s">
        <v>5183</v>
      </c>
      <c r="D296" s="165" t="s">
        <v>5327</v>
      </c>
      <c r="E296" s="157" t="s">
        <v>5360</v>
      </c>
      <c r="F296" s="157" t="s">
        <v>5183</v>
      </c>
      <c r="G296" s="157" t="s">
        <v>5253</v>
      </c>
      <c r="H296" s="160">
        <v>34937</v>
      </c>
      <c r="I296" s="160">
        <v>4690</v>
      </c>
      <c r="J296" s="160">
        <v>5871</v>
      </c>
      <c r="K296" s="157" t="s">
        <v>4120</v>
      </c>
      <c r="L296" s="157" t="s">
        <v>5361</v>
      </c>
      <c r="M296" s="157" t="s">
        <v>5362</v>
      </c>
      <c r="N296" s="160">
        <v>48</v>
      </c>
      <c r="O296" s="160">
        <v>54</v>
      </c>
      <c r="P296" s="160">
        <v>2604</v>
      </c>
      <c r="Q296" s="160">
        <v>19</v>
      </c>
      <c r="R296" s="160">
        <v>2950</v>
      </c>
      <c r="S296" s="160">
        <v>4000</v>
      </c>
      <c r="T296" s="157" t="s">
        <v>465</v>
      </c>
      <c r="U296" s="157">
        <v>2005</v>
      </c>
      <c r="V296" s="620">
        <v>6050</v>
      </c>
      <c r="W296" s="165">
        <v>1600</v>
      </c>
      <c r="X296" s="165">
        <v>504</v>
      </c>
      <c r="Y296" s="165"/>
      <c r="Z296" s="165"/>
      <c r="AA296" s="165"/>
      <c r="AB296" s="160">
        <v>10307</v>
      </c>
      <c r="AC296" s="157"/>
      <c r="AD296" s="157"/>
      <c r="AE296" s="165">
        <v>1</v>
      </c>
      <c r="AF296" s="165">
        <v>50</v>
      </c>
      <c r="AG296" s="165">
        <v>100</v>
      </c>
      <c r="AH296" s="165"/>
      <c r="AI296" s="165" t="s">
        <v>5363</v>
      </c>
      <c r="AJ296" s="165">
        <v>1</v>
      </c>
      <c r="AK296" s="165">
        <v>893</v>
      </c>
      <c r="AL296" s="165" t="s">
        <v>5364</v>
      </c>
      <c r="AM296" s="165" t="s">
        <v>5232</v>
      </c>
      <c r="AN296" s="165"/>
      <c r="AO296" s="165"/>
      <c r="AP296" s="165"/>
      <c r="AQ296" s="165"/>
      <c r="AR296" s="165"/>
      <c r="AS296" s="165"/>
      <c r="AT296" s="165"/>
      <c r="AU296" s="165"/>
      <c r="AV296" s="157"/>
    </row>
    <row r="297" spans="1:48" s="36" customFormat="1" ht="25.5" hidden="1" customHeight="1">
      <c r="A297" s="393"/>
      <c r="B297" s="164"/>
      <c r="C297" s="157" t="s">
        <v>5183</v>
      </c>
      <c r="D297" s="165" t="s">
        <v>5327</v>
      </c>
      <c r="E297" s="157" t="s">
        <v>5365</v>
      </c>
      <c r="F297" s="157" t="s">
        <v>5183</v>
      </c>
      <c r="G297" s="157" t="s">
        <v>5253</v>
      </c>
      <c r="H297" s="160">
        <v>10799</v>
      </c>
      <c r="I297" s="160">
        <v>4021</v>
      </c>
      <c r="J297" s="160">
        <v>7040</v>
      </c>
      <c r="K297" s="157" t="s">
        <v>324</v>
      </c>
      <c r="L297" s="157" t="s">
        <v>5366</v>
      </c>
      <c r="M297" s="157" t="s">
        <v>5367</v>
      </c>
      <c r="N297" s="160" t="s">
        <v>5368</v>
      </c>
      <c r="O297" s="160" t="s">
        <v>5369</v>
      </c>
      <c r="P297" s="160">
        <v>5078</v>
      </c>
      <c r="Q297" s="160" t="s">
        <v>5370</v>
      </c>
      <c r="R297" s="160">
        <v>1000</v>
      </c>
      <c r="S297" s="160">
        <v>2000</v>
      </c>
      <c r="T297" s="157" t="s">
        <v>4066</v>
      </c>
      <c r="U297" s="157">
        <v>2012</v>
      </c>
      <c r="V297" s="620">
        <v>6050</v>
      </c>
      <c r="W297" s="165">
        <v>1600</v>
      </c>
      <c r="X297" s="165">
        <v>504</v>
      </c>
      <c r="Y297" s="165"/>
      <c r="Z297" s="165"/>
      <c r="AA297" s="165"/>
      <c r="AB297" s="160">
        <v>9800</v>
      </c>
      <c r="AC297" s="157"/>
      <c r="AD297" s="157"/>
      <c r="AE297" s="165">
        <v>1</v>
      </c>
      <c r="AF297" s="165">
        <v>50</v>
      </c>
      <c r="AG297" s="165">
        <v>100</v>
      </c>
      <c r="AH297" s="165"/>
      <c r="AI297" s="165" t="s">
        <v>5363</v>
      </c>
      <c r="AJ297" s="165">
        <v>1</v>
      </c>
      <c r="AK297" s="165">
        <v>893</v>
      </c>
      <c r="AL297" s="165" t="s">
        <v>5364</v>
      </c>
      <c r="AM297" s="165" t="s">
        <v>5232</v>
      </c>
      <c r="AN297" s="165"/>
      <c r="AO297" s="165"/>
      <c r="AP297" s="165"/>
      <c r="AQ297" s="165"/>
      <c r="AR297" s="165"/>
      <c r="AS297" s="165"/>
      <c r="AT297" s="165"/>
      <c r="AU297" s="165"/>
      <c r="AV297" s="157"/>
    </row>
    <row r="298" spans="1:48" s="36" customFormat="1" ht="25.5" hidden="1" customHeight="1">
      <c r="A298" s="393"/>
      <c r="B298" s="164"/>
      <c r="C298" s="157" t="s">
        <v>706</v>
      </c>
      <c r="D298" s="165" t="s">
        <v>5301</v>
      </c>
      <c r="E298" s="157" t="s">
        <v>5371</v>
      </c>
      <c r="F298" s="157" t="s">
        <v>706</v>
      </c>
      <c r="G298" s="157" t="s">
        <v>706</v>
      </c>
      <c r="H298" s="160">
        <v>59138</v>
      </c>
      <c r="I298" s="160">
        <v>3733</v>
      </c>
      <c r="J298" s="160">
        <v>6748</v>
      </c>
      <c r="K298" s="157" t="s">
        <v>5372</v>
      </c>
      <c r="L298" s="157" t="s">
        <v>5373</v>
      </c>
      <c r="M298" s="157" t="s">
        <v>54</v>
      </c>
      <c r="N298" s="160">
        <v>48</v>
      </c>
      <c r="O298" s="160">
        <v>48</v>
      </c>
      <c r="P298" s="160">
        <v>2304</v>
      </c>
      <c r="Q298" s="160">
        <v>13</v>
      </c>
      <c r="R298" s="160">
        <v>3300</v>
      </c>
      <c r="S298" s="160">
        <v>3300</v>
      </c>
      <c r="T298" s="157" t="s">
        <v>465</v>
      </c>
      <c r="U298" s="157">
        <v>1995</v>
      </c>
      <c r="V298" s="620">
        <v>4342</v>
      </c>
      <c r="W298" s="165">
        <v>1700</v>
      </c>
      <c r="X298" s="165">
        <v>465</v>
      </c>
      <c r="Y298" s="165">
        <v>1100</v>
      </c>
      <c r="Z298" s="165" t="s">
        <v>944</v>
      </c>
      <c r="AA298" s="165" t="s">
        <v>944</v>
      </c>
      <c r="AB298" s="160">
        <v>7819</v>
      </c>
      <c r="AC298" s="157"/>
      <c r="AD298" s="157"/>
      <c r="AE298" s="165">
        <v>1</v>
      </c>
      <c r="AF298" s="165">
        <v>86</v>
      </c>
      <c r="AG298" s="165"/>
      <c r="AH298" s="165"/>
      <c r="AI298" s="165"/>
      <c r="AJ298" s="165"/>
      <c r="AK298" s="165"/>
      <c r="AL298" s="165"/>
      <c r="AM298" s="165"/>
      <c r="AN298" s="165"/>
      <c r="AO298" s="165"/>
      <c r="AP298" s="165"/>
      <c r="AQ298" s="165"/>
      <c r="AR298" s="165"/>
      <c r="AS298" s="165"/>
      <c r="AT298" s="165"/>
      <c r="AU298" s="165"/>
      <c r="AV298" s="157"/>
    </row>
    <row r="299" spans="1:48" s="36" customFormat="1" ht="25.5" hidden="1" customHeight="1">
      <c r="A299" s="393" t="s">
        <v>145</v>
      </c>
      <c r="B299" s="164"/>
      <c r="C299" s="157" t="s">
        <v>706</v>
      </c>
      <c r="D299" s="165"/>
      <c r="E299" s="157" t="s">
        <v>5374</v>
      </c>
      <c r="F299" s="157" t="s">
        <v>706</v>
      </c>
      <c r="G299" s="157" t="s">
        <v>11138</v>
      </c>
      <c r="H299" s="160">
        <v>9500</v>
      </c>
      <c r="I299" s="160">
        <v>1899</v>
      </c>
      <c r="J299" s="160">
        <v>2015</v>
      </c>
      <c r="K299" s="157" t="s">
        <v>5375</v>
      </c>
      <c r="L299" s="157" t="s">
        <v>5376</v>
      </c>
      <c r="M299" s="157" t="s">
        <v>54</v>
      </c>
      <c r="N299" s="160">
        <v>33</v>
      </c>
      <c r="O299" s="160">
        <v>37</v>
      </c>
      <c r="P299" s="160">
        <v>1205</v>
      </c>
      <c r="Q299" s="160">
        <v>21</v>
      </c>
      <c r="R299" s="160">
        <v>500</v>
      </c>
      <c r="S299" s="160">
        <v>650</v>
      </c>
      <c r="T299" s="157" t="s">
        <v>465</v>
      </c>
      <c r="U299" s="157">
        <v>2004</v>
      </c>
      <c r="V299" s="620"/>
      <c r="W299" s="165"/>
      <c r="X299" s="165"/>
      <c r="Y299" s="165"/>
      <c r="Z299" s="165"/>
      <c r="AA299" s="165"/>
      <c r="AB299" s="160">
        <v>2700</v>
      </c>
      <c r="AC299" s="157"/>
      <c r="AD299" s="157"/>
      <c r="AE299" s="165"/>
      <c r="AF299" s="165"/>
      <c r="AG299" s="165"/>
      <c r="AH299" s="165"/>
      <c r="AI299" s="165"/>
      <c r="AJ299" s="165"/>
      <c r="AK299" s="165"/>
      <c r="AL299" s="165"/>
      <c r="AM299" s="165"/>
      <c r="AN299" s="165"/>
      <c r="AO299" s="165"/>
      <c r="AP299" s="165"/>
      <c r="AQ299" s="165"/>
      <c r="AR299" s="165"/>
      <c r="AS299" s="165"/>
      <c r="AT299" s="165"/>
      <c r="AU299" s="165"/>
      <c r="AV299" s="157"/>
    </row>
    <row r="300" spans="1:48" s="36" customFormat="1" ht="25.5" hidden="1" customHeight="1">
      <c r="A300" s="393"/>
      <c r="B300" s="164"/>
      <c r="C300" s="157" t="s">
        <v>706</v>
      </c>
      <c r="D300" s="165"/>
      <c r="E300" s="157" t="s">
        <v>5377</v>
      </c>
      <c r="F300" s="157" t="s">
        <v>706</v>
      </c>
      <c r="G300" s="157" t="s">
        <v>5378</v>
      </c>
      <c r="H300" s="160">
        <v>18319</v>
      </c>
      <c r="I300" s="160">
        <v>2239</v>
      </c>
      <c r="J300" s="160">
        <v>2394</v>
      </c>
      <c r="K300" s="157" t="s">
        <v>1229</v>
      </c>
      <c r="L300" s="157" t="s">
        <v>5379</v>
      </c>
      <c r="M300" s="157" t="s">
        <v>54</v>
      </c>
      <c r="N300" s="160">
        <v>38</v>
      </c>
      <c r="O300" s="160">
        <v>40</v>
      </c>
      <c r="P300" s="160">
        <v>1520</v>
      </c>
      <c r="Q300" s="160">
        <v>18.02</v>
      </c>
      <c r="R300" s="160">
        <v>140</v>
      </c>
      <c r="S300" s="160">
        <v>140</v>
      </c>
      <c r="T300" s="157" t="s">
        <v>465</v>
      </c>
      <c r="U300" s="157">
        <v>2016</v>
      </c>
      <c r="V300" s="620"/>
      <c r="W300" s="165"/>
      <c r="X300" s="165"/>
      <c r="Y300" s="165"/>
      <c r="Z300" s="165"/>
      <c r="AA300" s="165"/>
      <c r="AB300" s="160">
        <v>3800</v>
      </c>
      <c r="AC300" s="157"/>
      <c r="AD300" s="157"/>
      <c r="AE300" s="165"/>
      <c r="AF300" s="165"/>
      <c r="AG300" s="165"/>
      <c r="AH300" s="165"/>
      <c r="AI300" s="165"/>
      <c r="AJ300" s="165"/>
      <c r="AK300" s="165"/>
      <c r="AL300" s="165"/>
      <c r="AM300" s="165"/>
      <c r="AN300" s="165"/>
      <c r="AO300" s="165"/>
      <c r="AP300" s="165"/>
      <c r="AQ300" s="165"/>
      <c r="AR300" s="165"/>
      <c r="AS300" s="165"/>
      <c r="AT300" s="165"/>
      <c r="AU300" s="165"/>
      <c r="AV300" s="157"/>
    </row>
    <row r="301" spans="1:48" s="36" customFormat="1" ht="25.5" hidden="1" customHeight="1">
      <c r="A301" s="393"/>
      <c r="B301" s="164"/>
      <c r="C301" s="157" t="s">
        <v>706</v>
      </c>
      <c r="D301" s="165"/>
      <c r="E301" s="157" t="s">
        <v>11139</v>
      </c>
      <c r="F301" s="157" t="s">
        <v>706</v>
      </c>
      <c r="G301" s="157" t="s">
        <v>706</v>
      </c>
      <c r="H301" s="160">
        <v>25318</v>
      </c>
      <c r="I301" s="160">
        <v>4233</v>
      </c>
      <c r="J301" s="160">
        <v>4776.3</v>
      </c>
      <c r="K301" s="157" t="s">
        <v>1229</v>
      </c>
      <c r="L301" s="157" t="s">
        <v>5376</v>
      </c>
      <c r="M301" s="157" t="s">
        <v>54</v>
      </c>
      <c r="N301" s="160">
        <v>25</v>
      </c>
      <c r="O301" s="160">
        <v>48</v>
      </c>
      <c r="P301" s="160">
        <v>1478</v>
      </c>
      <c r="Q301" s="160">
        <v>18.02</v>
      </c>
      <c r="R301" s="160">
        <v>300</v>
      </c>
      <c r="S301" s="160">
        <v>500</v>
      </c>
      <c r="T301" s="157" t="s">
        <v>465</v>
      </c>
      <c r="U301" s="157">
        <v>2016</v>
      </c>
      <c r="V301" s="620"/>
      <c r="W301" s="165"/>
      <c r="X301" s="165"/>
      <c r="Y301" s="165"/>
      <c r="Z301" s="165"/>
      <c r="AA301" s="165"/>
      <c r="AB301" s="160">
        <v>16420</v>
      </c>
      <c r="AC301" s="157"/>
      <c r="AD301" s="157"/>
      <c r="AE301" s="165"/>
      <c r="AF301" s="165"/>
      <c r="AG301" s="165"/>
      <c r="AH301" s="165"/>
      <c r="AI301" s="165"/>
      <c r="AJ301" s="165"/>
      <c r="AK301" s="165"/>
      <c r="AL301" s="165"/>
      <c r="AM301" s="165"/>
      <c r="AN301" s="165"/>
      <c r="AO301" s="165"/>
      <c r="AP301" s="165"/>
      <c r="AQ301" s="165"/>
      <c r="AR301" s="165"/>
      <c r="AS301" s="165"/>
      <c r="AT301" s="165"/>
      <c r="AU301" s="165"/>
      <c r="AV301" s="157"/>
    </row>
    <row r="302" spans="1:48" s="36" customFormat="1" ht="25.5" hidden="1" customHeight="1">
      <c r="A302" s="393" t="s">
        <v>91</v>
      </c>
      <c r="B302" s="164"/>
      <c r="C302" s="157" t="s">
        <v>468</v>
      </c>
      <c r="D302" s="195" t="s">
        <v>5380</v>
      </c>
      <c r="E302" s="157" t="s">
        <v>5381</v>
      </c>
      <c r="F302" s="157" t="s">
        <v>468</v>
      </c>
      <c r="G302" s="157" t="s">
        <v>468</v>
      </c>
      <c r="H302" s="160">
        <v>3600</v>
      </c>
      <c r="I302" s="160">
        <v>1218</v>
      </c>
      <c r="J302" s="160">
        <v>1564</v>
      </c>
      <c r="K302" s="157" t="s">
        <v>5382</v>
      </c>
      <c r="L302" s="157" t="s">
        <v>1135</v>
      </c>
      <c r="M302" s="157" t="s">
        <v>5350</v>
      </c>
      <c r="N302" s="160">
        <v>22</v>
      </c>
      <c r="O302" s="160">
        <v>35</v>
      </c>
      <c r="P302" s="160">
        <v>770</v>
      </c>
      <c r="Q302" s="160">
        <v>13</v>
      </c>
      <c r="R302" s="160">
        <v>435</v>
      </c>
      <c r="S302" s="160">
        <v>500</v>
      </c>
      <c r="T302" s="157" t="s">
        <v>465</v>
      </c>
      <c r="U302" s="166">
        <v>2005</v>
      </c>
      <c r="V302" s="166"/>
      <c r="W302" s="166"/>
      <c r="X302" s="166"/>
      <c r="Y302" s="166"/>
      <c r="Z302" s="166"/>
      <c r="AA302" s="166"/>
      <c r="AB302" s="167">
        <v>1711</v>
      </c>
      <c r="AC302" s="165"/>
      <c r="AD302" s="165"/>
      <c r="AE302" s="165"/>
      <c r="AF302" s="165"/>
      <c r="AG302" s="165"/>
      <c r="AH302" s="165"/>
      <c r="AI302" s="165"/>
      <c r="AJ302" s="165"/>
      <c r="AK302" s="165"/>
      <c r="AL302" s="165"/>
      <c r="AM302" s="165"/>
      <c r="AN302" s="165"/>
      <c r="AO302" s="165"/>
      <c r="AP302" s="165"/>
      <c r="AQ302" s="165"/>
      <c r="AR302" s="165"/>
      <c r="AS302" s="165"/>
      <c r="AT302" s="165"/>
      <c r="AU302" s="166">
        <v>2004</v>
      </c>
      <c r="AV302" s="170"/>
    </row>
    <row r="303" spans="1:48" s="36" customFormat="1" ht="25.5" hidden="1" customHeight="1">
      <c r="A303" s="393" t="s">
        <v>313</v>
      </c>
      <c r="B303" s="164"/>
      <c r="C303" s="157" t="s">
        <v>5270</v>
      </c>
      <c r="D303" s="165" t="s">
        <v>5384</v>
      </c>
      <c r="E303" s="157" t="s">
        <v>15585</v>
      </c>
      <c r="F303" s="157" t="s">
        <v>5270</v>
      </c>
      <c r="G303" s="157" t="s">
        <v>15586</v>
      </c>
      <c r="H303" s="160">
        <v>3300</v>
      </c>
      <c r="I303" s="160">
        <v>2211</v>
      </c>
      <c r="J303" s="160">
        <v>2792</v>
      </c>
      <c r="K303" s="157" t="s">
        <v>5382</v>
      </c>
      <c r="L303" s="157" t="s">
        <v>4025</v>
      </c>
      <c r="M303" s="157" t="s">
        <v>5350</v>
      </c>
      <c r="N303" s="160">
        <v>44</v>
      </c>
      <c r="O303" s="160">
        <v>24</v>
      </c>
      <c r="P303" s="160">
        <v>1056</v>
      </c>
      <c r="Q303" s="160">
        <v>12.6</v>
      </c>
      <c r="R303" s="160">
        <v>2000</v>
      </c>
      <c r="S303" s="160">
        <v>2000</v>
      </c>
      <c r="T303" s="157" t="s">
        <v>465</v>
      </c>
      <c r="U303" s="157">
        <v>1988</v>
      </c>
      <c r="V303" s="620">
        <v>150</v>
      </c>
      <c r="W303" s="165">
        <v>150</v>
      </c>
      <c r="X303" s="165">
        <v>350</v>
      </c>
      <c r="Y303" s="165"/>
      <c r="Z303" s="165"/>
      <c r="AA303" s="165"/>
      <c r="AB303" s="160">
        <v>650</v>
      </c>
      <c r="AC303" s="157"/>
      <c r="AD303" s="157"/>
      <c r="AE303" s="165"/>
      <c r="AF303" s="165"/>
      <c r="AG303" s="165"/>
      <c r="AH303" s="165">
        <v>6</v>
      </c>
      <c r="AI303" s="165"/>
      <c r="AJ303" s="165"/>
      <c r="AK303" s="165"/>
      <c r="AL303" s="165"/>
      <c r="AM303" s="165"/>
      <c r="AN303" s="165"/>
      <c r="AO303" s="165"/>
      <c r="AP303" s="165"/>
      <c r="AQ303" s="165"/>
      <c r="AR303" s="165"/>
      <c r="AS303" s="165"/>
      <c r="AT303" s="165"/>
      <c r="AU303" s="165"/>
      <c r="AV303" s="157"/>
    </row>
    <row r="304" spans="1:48" s="36" customFormat="1" ht="25.5" hidden="1" customHeight="1">
      <c r="A304" s="393" t="s">
        <v>311</v>
      </c>
      <c r="B304" s="164"/>
      <c r="C304" s="157" t="s">
        <v>5215</v>
      </c>
      <c r="D304" s="165"/>
      <c r="E304" s="157" t="s">
        <v>5383</v>
      </c>
      <c r="F304" s="157" t="s">
        <v>645</v>
      </c>
      <c r="G304" s="157" t="s">
        <v>5320</v>
      </c>
      <c r="H304" s="160">
        <v>4733</v>
      </c>
      <c r="I304" s="160">
        <v>4733</v>
      </c>
      <c r="J304" s="160">
        <v>6884</v>
      </c>
      <c r="K304" s="157" t="s">
        <v>466</v>
      </c>
      <c r="L304" s="157" t="s">
        <v>1133</v>
      </c>
      <c r="M304" s="157" t="s">
        <v>54</v>
      </c>
      <c r="N304" s="160">
        <v>46</v>
      </c>
      <c r="O304" s="160">
        <v>55.8</v>
      </c>
      <c r="P304" s="160">
        <v>2566.8000000000002</v>
      </c>
      <c r="Q304" s="160">
        <v>19.600000000000001</v>
      </c>
      <c r="R304" s="160"/>
      <c r="S304" s="160"/>
      <c r="T304" s="157"/>
      <c r="U304" s="393">
        <v>2011</v>
      </c>
      <c r="V304" s="620"/>
      <c r="W304" s="165"/>
      <c r="X304" s="165"/>
      <c r="Y304" s="165"/>
      <c r="Z304" s="165"/>
      <c r="AA304" s="165"/>
      <c r="AB304" s="160"/>
      <c r="AC304" s="157"/>
      <c r="AD304" s="157"/>
      <c r="AE304" s="165"/>
      <c r="AF304" s="165"/>
      <c r="AG304" s="165"/>
      <c r="AH304" s="159"/>
      <c r="AI304" s="165"/>
      <c r="AJ304" s="165"/>
      <c r="AK304" s="165"/>
      <c r="AL304" s="165"/>
      <c r="AM304" s="165"/>
      <c r="AN304" s="165"/>
      <c r="AO304" s="165"/>
      <c r="AP304" s="165"/>
      <c r="AQ304" s="165"/>
      <c r="AR304" s="165"/>
      <c r="AS304" s="165"/>
      <c r="AT304" s="165"/>
      <c r="AU304" s="165"/>
      <c r="AV304" s="157"/>
    </row>
    <row r="305" spans="1:48" s="36" customFormat="1" ht="25.5" hidden="1" customHeight="1">
      <c r="A305" s="393"/>
      <c r="B305" s="488"/>
      <c r="C305" s="157" t="s">
        <v>5232</v>
      </c>
      <c r="D305" s="165" t="s">
        <v>5327</v>
      </c>
      <c r="E305" s="157" t="s">
        <v>5385</v>
      </c>
      <c r="F305" s="157" t="s">
        <v>5232</v>
      </c>
      <c r="G305" s="157" t="s">
        <v>5232</v>
      </c>
      <c r="H305" s="160">
        <v>13455</v>
      </c>
      <c r="I305" s="160">
        <v>2557</v>
      </c>
      <c r="J305" s="160">
        <v>4206</v>
      </c>
      <c r="K305" s="157" t="s">
        <v>5382</v>
      </c>
      <c r="L305" s="157" t="s">
        <v>1133</v>
      </c>
      <c r="M305" s="157" t="s">
        <v>54</v>
      </c>
      <c r="N305" s="160">
        <v>25</v>
      </c>
      <c r="O305" s="160">
        <v>41</v>
      </c>
      <c r="P305" s="160">
        <v>1025</v>
      </c>
      <c r="Q305" s="160">
        <v>11.6</v>
      </c>
      <c r="R305" s="160">
        <v>1700</v>
      </c>
      <c r="S305" s="160">
        <v>3000</v>
      </c>
      <c r="T305" s="157" t="s">
        <v>465</v>
      </c>
      <c r="U305" s="157">
        <v>1999</v>
      </c>
      <c r="V305" s="620">
        <v>6050</v>
      </c>
      <c r="W305" s="165">
        <v>1600</v>
      </c>
      <c r="X305" s="165">
        <v>504</v>
      </c>
      <c r="Y305" s="165"/>
      <c r="Z305" s="165"/>
      <c r="AA305" s="165"/>
      <c r="AB305" s="160">
        <v>8154</v>
      </c>
      <c r="AC305" s="157"/>
      <c r="AD305" s="157"/>
      <c r="AE305" s="165">
        <v>1</v>
      </c>
      <c r="AF305" s="165">
        <v>50</v>
      </c>
      <c r="AG305" s="165">
        <v>100</v>
      </c>
      <c r="AH305" s="165"/>
      <c r="AI305" s="165" t="s">
        <v>5363</v>
      </c>
      <c r="AJ305" s="165">
        <v>1</v>
      </c>
      <c r="AK305" s="165">
        <v>893</v>
      </c>
      <c r="AL305" s="165" t="s">
        <v>5364</v>
      </c>
      <c r="AM305" s="165" t="s">
        <v>5232</v>
      </c>
      <c r="AN305" s="165"/>
      <c r="AO305" s="165"/>
      <c r="AP305" s="165"/>
      <c r="AQ305" s="165"/>
      <c r="AR305" s="165"/>
      <c r="AS305" s="165"/>
      <c r="AT305" s="165"/>
      <c r="AU305" s="165"/>
      <c r="AV305" s="157"/>
    </row>
    <row r="306" spans="1:48" s="36" customFormat="1" ht="25.5" hidden="1" customHeight="1">
      <c r="A306" s="393"/>
      <c r="B306" s="198" t="s">
        <v>2299</v>
      </c>
      <c r="C306" s="157" t="s">
        <v>2229</v>
      </c>
      <c r="D306" s="165"/>
      <c r="E306" s="331">
        <f>COUNTA(E307:E345)</f>
        <v>39</v>
      </c>
      <c r="F306" s="157"/>
      <c r="G306" s="157"/>
      <c r="H306" s="160">
        <f>SUM(H307:H345)</f>
        <v>913488</v>
      </c>
      <c r="I306" s="160">
        <f>SUM(I307:I345)</f>
        <v>87198.510000000009</v>
      </c>
      <c r="J306" s="160">
        <f t="shared" ref="J306" si="0">SUM(J307:J345)</f>
        <v>122914.05</v>
      </c>
      <c r="K306" s="157"/>
      <c r="L306" s="157"/>
      <c r="M306" s="157"/>
      <c r="N306" s="167"/>
      <c r="O306" s="167"/>
      <c r="P306" s="167"/>
      <c r="Q306" s="167"/>
      <c r="R306" s="160"/>
      <c r="S306" s="160"/>
      <c r="T306" s="157"/>
      <c r="U306" s="157"/>
      <c r="V306" s="620"/>
      <c r="W306" s="165"/>
      <c r="X306" s="165"/>
      <c r="Y306" s="165"/>
      <c r="Z306" s="165"/>
      <c r="AA306" s="165"/>
      <c r="AB306" s="160"/>
      <c r="AC306" s="157"/>
      <c r="AD306" s="157"/>
      <c r="AE306" s="165"/>
      <c r="AF306" s="165"/>
      <c r="AG306" s="165"/>
      <c r="AH306" s="166"/>
      <c r="AI306" s="166"/>
      <c r="AJ306" s="165"/>
      <c r="AK306" s="165"/>
      <c r="AL306" s="165"/>
      <c r="AM306" s="165"/>
      <c r="AN306" s="165"/>
      <c r="AO306" s="165"/>
      <c r="AP306" s="165"/>
      <c r="AQ306" s="165"/>
      <c r="AR306" s="165"/>
      <c r="AS306" s="165"/>
      <c r="AT306" s="165"/>
      <c r="AU306" s="165"/>
      <c r="AV306" s="157"/>
    </row>
    <row r="307" spans="1:48" s="36" customFormat="1" ht="25.5" hidden="1" customHeight="1">
      <c r="A307" s="393"/>
      <c r="B307" s="164"/>
      <c r="C307" s="157" t="s">
        <v>1848</v>
      </c>
      <c r="D307" s="165" t="s">
        <v>2142</v>
      </c>
      <c r="E307" s="157" t="s">
        <v>5759</v>
      </c>
      <c r="F307" s="157" t="s">
        <v>1848</v>
      </c>
      <c r="G307" s="157" t="s">
        <v>16517</v>
      </c>
      <c r="H307" s="160">
        <v>6790</v>
      </c>
      <c r="I307" s="160">
        <v>6587</v>
      </c>
      <c r="J307" s="160">
        <v>13604</v>
      </c>
      <c r="K307" s="157" t="s">
        <v>466</v>
      </c>
      <c r="L307" s="157" t="s">
        <v>1234</v>
      </c>
      <c r="M307" s="157" t="s">
        <v>54</v>
      </c>
      <c r="N307" s="160">
        <v>39</v>
      </c>
      <c r="O307" s="160">
        <v>46.5</v>
      </c>
      <c r="P307" s="160">
        <v>1813</v>
      </c>
      <c r="Q307" s="160">
        <v>18.5</v>
      </c>
      <c r="R307" s="160">
        <v>5482</v>
      </c>
      <c r="S307" s="160">
        <v>6000</v>
      </c>
      <c r="T307" s="157" t="s">
        <v>465</v>
      </c>
      <c r="U307" s="157">
        <v>2001</v>
      </c>
      <c r="V307" s="620">
        <v>9100</v>
      </c>
      <c r="W307" s="165">
        <v>4000</v>
      </c>
      <c r="X307" s="165">
        <v>3500</v>
      </c>
      <c r="Y307" s="165"/>
      <c r="Z307" s="165"/>
      <c r="AA307" s="165"/>
      <c r="AB307" s="160">
        <v>16600</v>
      </c>
      <c r="AC307" s="157"/>
      <c r="AD307" s="157"/>
      <c r="AE307" s="165">
        <v>1</v>
      </c>
      <c r="AF307" s="165" t="s">
        <v>5760</v>
      </c>
      <c r="AG307" s="165">
        <v>2200</v>
      </c>
      <c r="AH307" s="165"/>
      <c r="AI307" s="165"/>
      <c r="AJ307" s="165"/>
      <c r="AK307" s="165"/>
      <c r="AL307" s="165"/>
      <c r="AM307" s="165"/>
      <c r="AN307" s="165"/>
      <c r="AO307" s="165"/>
      <c r="AP307" s="165"/>
      <c r="AQ307" s="165"/>
      <c r="AR307" s="165"/>
      <c r="AS307" s="165"/>
      <c r="AT307" s="165"/>
      <c r="AU307" s="165"/>
      <c r="AV307" s="157"/>
    </row>
    <row r="308" spans="1:48" s="1318" customFormat="1" ht="25.5" hidden="1" customHeight="1">
      <c r="A308" s="393"/>
      <c r="B308" s="164"/>
      <c r="C308" s="1348" t="s">
        <v>1848</v>
      </c>
      <c r="D308" s="709" t="s">
        <v>5761</v>
      </c>
      <c r="E308" s="1348" t="s">
        <v>5762</v>
      </c>
      <c r="F308" s="1348" t="s">
        <v>1848</v>
      </c>
      <c r="G308" s="1348" t="s">
        <v>5763</v>
      </c>
      <c r="H308" s="1349">
        <v>10080</v>
      </c>
      <c r="I308" s="1349">
        <v>1324</v>
      </c>
      <c r="J308" s="1349">
        <v>1984</v>
      </c>
      <c r="K308" s="1348" t="s">
        <v>466</v>
      </c>
      <c r="L308" s="1348" t="s">
        <v>1234</v>
      </c>
      <c r="M308" s="1348" t="s">
        <v>54</v>
      </c>
      <c r="N308" s="1349">
        <v>20</v>
      </c>
      <c r="O308" s="1349">
        <v>33</v>
      </c>
      <c r="P308" s="1349">
        <v>600</v>
      </c>
      <c r="Q308" s="1349">
        <v>13.4</v>
      </c>
      <c r="R308" s="1349">
        <v>724</v>
      </c>
      <c r="S308" s="1349">
        <v>1000</v>
      </c>
      <c r="T308" s="1348" t="s">
        <v>465</v>
      </c>
      <c r="U308" s="1348">
        <v>1994</v>
      </c>
      <c r="V308" s="620"/>
      <c r="W308" s="709">
        <v>1119</v>
      </c>
      <c r="X308" s="709">
        <v>362</v>
      </c>
      <c r="Y308" s="709"/>
      <c r="Z308" s="709"/>
      <c r="AA308" s="709"/>
      <c r="AB308" s="1349">
        <v>1481</v>
      </c>
      <c r="AC308" s="1348"/>
      <c r="AD308" s="1348"/>
      <c r="AE308" s="709"/>
      <c r="AF308" s="709"/>
      <c r="AG308" s="709"/>
      <c r="AH308" s="709"/>
      <c r="AI308" s="709"/>
      <c r="AJ308" s="709"/>
      <c r="AK308" s="709"/>
      <c r="AL308" s="709"/>
      <c r="AM308" s="709"/>
      <c r="AN308" s="709"/>
      <c r="AO308" s="709"/>
      <c r="AP308" s="709"/>
      <c r="AQ308" s="709"/>
      <c r="AR308" s="709"/>
      <c r="AS308" s="709"/>
      <c r="AT308" s="709"/>
      <c r="AU308" s="709"/>
      <c r="AV308" s="1348"/>
    </row>
    <row r="309" spans="1:48" s="36" customFormat="1" ht="25.5" hidden="1" customHeight="1">
      <c r="A309" s="393"/>
      <c r="B309" s="164"/>
      <c r="C309" s="157" t="s">
        <v>1848</v>
      </c>
      <c r="D309" s="165"/>
      <c r="E309" s="157" t="s">
        <v>5764</v>
      </c>
      <c r="F309" s="157" t="s">
        <v>1848</v>
      </c>
      <c r="G309" s="157" t="s">
        <v>16543</v>
      </c>
      <c r="H309" s="160">
        <v>9950</v>
      </c>
      <c r="I309" s="160">
        <v>1990</v>
      </c>
      <c r="J309" s="160">
        <v>3958</v>
      </c>
      <c r="K309" s="157" t="s">
        <v>1118</v>
      </c>
      <c r="L309" s="157" t="s">
        <v>5765</v>
      </c>
      <c r="M309" s="157" t="s">
        <v>54</v>
      </c>
      <c r="N309" s="160">
        <v>19</v>
      </c>
      <c r="O309" s="160">
        <v>24</v>
      </c>
      <c r="P309" s="160">
        <v>456</v>
      </c>
      <c r="Q309" s="160">
        <v>16</v>
      </c>
      <c r="R309" s="160">
        <v>2000</v>
      </c>
      <c r="S309" s="160">
        <v>2000</v>
      </c>
      <c r="T309" s="157" t="s">
        <v>465</v>
      </c>
      <c r="U309" s="157">
        <v>2004</v>
      </c>
      <c r="V309" s="620"/>
      <c r="W309" s="165"/>
      <c r="X309" s="165"/>
      <c r="Y309" s="165"/>
      <c r="Z309" s="165"/>
      <c r="AA309" s="165"/>
      <c r="AB309" s="160">
        <v>2000</v>
      </c>
      <c r="AC309" s="157"/>
      <c r="AD309" s="157"/>
      <c r="AE309" s="165"/>
      <c r="AF309" s="165"/>
      <c r="AG309" s="165"/>
      <c r="AH309" s="165"/>
      <c r="AI309" s="165"/>
      <c r="AJ309" s="165"/>
      <c r="AK309" s="165"/>
      <c r="AL309" s="165"/>
      <c r="AM309" s="165"/>
      <c r="AN309" s="165"/>
      <c r="AO309" s="165"/>
      <c r="AP309" s="165"/>
      <c r="AQ309" s="165"/>
      <c r="AR309" s="165"/>
      <c r="AS309" s="165"/>
      <c r="AT309" s="165"/>
      <c r="AU309" s="165"/>
      <c r="AV309" s="157"/>
    </row>
    <row r="310" spans="1:48" s="36" customFormat="1" ht="25.5" hidden="1" customHeight="1">
      <c r="A310" s="393"/>
      <c r="B310" s="164"/>
      <c r="C310" s="674" t="s">
        <v>1848</v>
      </c>
      <c r="D310" s="673"/>
      <c r="E310" s="674" t="s">
        <v>5766</v>
      </c>
      <c r="F310" s="674" t="s">
        <v>1848</v>
      </c>
      <c r="G310" s="674" t="s">
        <v>5767</v>
      </c>
      <c r="H310" s="672">
        <v>7121</v>
      </c>
      <c r="I310" s="672">
        <v>591</v>
      </c>
      <c r="J310" s="672">
        <v>591</v>
      </c>
      <c r="K310" s="674" t="s">
        <v>1229</v>
      </c>
      <c r="L310" s="674" t="s">
        <v>1234</v>
      </c>
      <c r="M310" s="674" t="s">
        <v>54</v>
      </c>
      <c r="N310" s="672">
        <v>18</v>
      </c>
      <c r="O310" s="672">
        <v>29</v>
      </c>
      <c r="P310" s="672">
        <v>522</v>
      </c>
      <c r="Q310" s="672">
        <v>10</v>
      </c>
      <c r="R310" s="672"/>
      <c r="S310" s="672"/>
      <c r="T310" s="674"/>
      <c r="U310" s="674">
        <v>2006</v>
      </c>
      <c r="V310" s="620"/>
      <c r="W310" s="673"/>
      <c r="X310" s="673"/>
      <c r="Y310" s="673"/>
      <c r="Z310" s="673"/>
      <c r="AA310" s="673"/>
      <c r="AB310" s="672">
        <v>723</v>
      </c>
      <c r="AC310" s="674"/>
      <c r="AD310" s="674"/>
      <c r="AE310" s="673"/>
      <c r="AF310" s="673"/>
      <c r="AG310" s="673"/>
      <c r="AH310" s="673"/>
      <c r="AI310" s="673"/>
      <c r="AJ310" s="673"/>
      <c r="AK310" s="673"/>
      <c r="AL310" s="673"/>
      <c r="AM310" s="673"/>
      <c r="AN310" s="673"/>
      <c r="AO310" s="673"/>
      <c r="AP310" s="673"/>
      <c r="AQ310" s="673"/>
      <c r="AR310" s="673"/>
      <c r="AS310" s="673"/>
      <c r="AT310" s="673"/>
      <c r="AU310" s="673"/>
      <c r="AV310" s="674"/>
    </row>
    <row r="311" spans="1:48" s="36" customFormat="1" ht="25.5" hidden="1" customHeight="1">
      <c r="A311" s="393"/>
      <c r="B311" s="164"/>
      <c r="C311" s="674" t="s">
        <v>1848</v>
      </c>
      <c r="D311" s="673"/>
      <c r="E311" s="674" t="s">
        <v>5768</v>
      </c>
      <c r="F311" s="674" t="s">
        <v>1848</v>
      </c>
      <c r="G311" s="674" t="s">
        <v>16538</v>
      </c>
      <c r="H311" s="672">
        <v>6897</v>
      </c>
      <c r="I311" s="672">
        <v>1373</v>
      </c>
      <c r="J311" s="672">
        <v>2988</v>
      </c>
      <c r="K311" s="674" t="s">
        <v>466</v>
      </c>
      <c r="L311" s="674" t="s">
        <v>5769</v>
      </c>
      <c r="M311" s="674" t="s">
        <v>54</v>
      </c>
      <c r="N311" s="672">
        <v>29.8</v>
      </c>
      <c r="O311" s="672">
        <v>47</v>
      </c>
      <c r="P311" s="672">
        <v>1400</v>
      </c>
      <c r="Q311" s="672">
        <v>15</v>
      </c>
      <c r="R311" s="672">
        <v>127</v>
      </c>
      <c r="S311" s="672">
        <v>127</v>
      </c>
      <c r="T311" s="674" t="s">
        <v>465</v>
      </c>
      <c r="U311" s="674">
        <v>2007</v>
      </c>
      <c r="V311" s="620"/>
      <c r="W311" s="673"/>
      <c r="X311" s="673"/>
      <c r="Y311" s="673"/>
      <c r="Z311" s="673"/>
      <c r="AA311" s="673"/>
      <c r="AB311" s="672">
        <v>7695</v>
      </c>
      <c r="AC311" s="674"/>
      <c r="AD311" s="674"/>
      <c r="AE311" s="673"/>
      <c r="AF311" s="673"/>
      <c r="AG311" s="673"/>
      <c r="AH311" s="673"/>
      <c r="AI311" s="673"/>
      <c r="AJ311" s="673"/>
      <c r="AK311" s="673"/>
      <c r="AL311" s="673"/>
      <c r="AM311" s="673"/>
      <c r="AN311" s="673"/>
      <c r="AO311" s="673"/>
      <c r="AP311" s="673"/>
      <c r="AQ311" s="673"/>
      <c r="AR311" s="673"/>
      <c r="AS311" s="673"/>
      <c r="AT311" s="673"/>
      <c r="AU311" s="673"/>
      <c r="AV311" s="674"/>
    </row>
    <row r="312" spans="1:48" s="36" customFormat="1" ht="25.5" hidden="1" customHeight="1">
      <c r="A312" s="393"/>
      <c r="B312" s="164"/>
      <c r="C312" s="157" t="s">
        <v>1848</v>
      </c>
      <c r="D312" s="165"/>
      <c r="E312" s="157" t="s">
        <v>5770</v>
      </c>
      <c r="F312" s="157" t="s">
        <v>1848</v>
      </c>
      <c r="G312" s="157" t="s">
        <v>16538</v>
      </c>
      <c r="H312" s="160">
        <v>2455</v>
      </c>
      <c r="I312" s="160">
        <v>436</v>
      </c>
      <c r="J312" s="160">
        <v>436</v>
      </c>
      <c r="K312" s="157" t="s">
        <v>466</v>
      </c>
      <c r="L312" s="157" t="s">
        <v>5771</v>
      </c>
      <c r="M312" s="157" t="s">
        <v>5772</v>
      </c>
      <c r="N312" s="160">
        <v>17</v>
      </c>
      <c r="O312" s="160">
        <v>29</v>
      </c>
      <c r="P312" s="160">
        <v>436</v>
      </c>
      <c r="Q312" s="160">
        <v>9</v>
      </c>
      <c r="R312" s="160"/>
      <c r="S312" s="160"/>
      <c r="T312" s="157"/>
      <c r="U312" s="157">
        <v>2008</v>
      </c>
      <c r="V312" s="620"/>
      <c r="W312" s="165"/>
      <c r="X312" s="165"/>
      <c r="Y312" s="165"/>
      <c r="Z312" s="165"/>
      <c r="AA312" s="165"/>
      <c r="AB312" s="160">
        <v>320</v>
      </c>
      <c r="AC312" s="157"/>
      <c r="AD312" s="157"/>
      <c r="AE312" s="165"/>
      <c r="AF312" s="165"/>
      <c r="AG312" s="165"/>
      <c r="AH312" s="165"/>
      <c r="AI312" s="165"/>
      <c r="AJ312" s="165"/>
      <c r="AK312" s="165"/>
      <c r="AL312" s="165"/>
      <c r="AM312" s="165"/>
      <c r="AN312" s="165"/>
      <c r="AO312" s="165"/>
      <c r="AP312" s="165"/>
      <c r="AQ312" s="165"/>
      <c r="AR312" s="165"/>
      <c r="AS312" s="165"/>
      <c r="AT312" s="165"/>
      <c r="AU312" s="165"/>
      <c r="AV312" s="157"/>
    </row>
    <row r="313" spans="1:48" s="36" customFormat="1" ht="25.5" hidden="1" customHeight="1">
      <c r="A313" s="393"/>
      <c r="B313" s="164"/>
      <c r="C313" s="157" t="s">
        <v>1848</v>
      </c>
      <c r="D313" s="165"/>
      <c r="E313" s="157" t="s">
        <v>5773</v>
      </c>
      <c r="F313" s="157" t="s">
        <v>1848</v>
      </c>
      <c r="G313" s="157" t="s">
        <v>942</v>
      </c>
      <c r="H313" s="160">
        <v>6000</v>
      </c>
      <c r="I313" s="160">
        <v>3386</v>
      </c>
      <c r="J313" s="160">
        <v>3386</v>
      </c>
      <c r="K313" s="157" t="s">
        <v>1118</v>
      </c>
      <c r="L313" s="157" t="s">
        <v>454</v>
      </c>
      <c r="M313" s="157" t="s">
        <v>54</v>
      </c>
      <c r="N313" s="160">
        <v>30</v>
      </c>
      <c r="O313" s="160">
        <v>50</v>
      </c>
      <c r="P313" s="160">
        <v>1500</v>
      </c>
      <c r="Q313" s="160">
        <v>12</v>
      </c>
      <c r="R313" s="160">
        <v>1000</v>
      </c>
      <c r="S313" s="160">
        <v>1000</v>
      </c>
      <c r="T313" s="157" t="s">
        <v>173</v>
      </c>
      <c r="U313" s="157">
        <v>2013</v>
      </c>
      <c r="V313" s="620"/>
      <c r="W313" s="165"/>
      <c r="X313" s="165"/>
      <c r="Y313" s="165"/>
      <c r="Z313" s="165"/>
      <c r="AA313" s="165"/>
      <c r="AB313" s="160">
        <v>7300</v>
      </c>
      <c r="AC313" s="157"/>
      <c r="AD313" s="157"/>
      <c r="AE313" s="165"/>
      <c r="AF313" s="165"/>
      <c r="AG313" s="165"/>
      <c r="AH313" s="165"/>
      <c r="AI313" s="165"/>
      <c r="AJ313" s="165"/>
      <c r="AK313" s="165"/>
      <c r="AL313" s="165"/>
      <c r="AM313" s="165"/>
      <c r="AN313" s="165"/>
      <c r="AO313" s="165"/>
      <c r="AP313" s="165"/>
      <c r="AQ313" s="165"/>
      <c r="AR313" s="165"/>
      <c r="AS313" s="165"/>
      <c r="AT313" s="165"/>
      <c r="AU313" s="165"/>
      <c r="AV313" s="157"/>
    </row>
    <row r="314" spans="1:48" s="36" customFormat="1" ht="25.5" hidden="1" customHeight="1">
      <c r="A314" s="393"/>
      <c r="B314" s="164"/>
      <c r="C314" s="157" t="s">
        <v>5630</v>
      </c>
      <c r="D314" s="165" t="s">
        <v>5774</v>
      </c>
      <c r="E314" s="157" t="s">
        <v>5775</v>
      </c>
      <c r="F314" s="157" t="s">
        <v>5630</v>
      </c>
      <c r="G314" s="157" t="s">
        <v>16544</v>
      </c>
      <c r="H314" s="160">
        <v>21200</v>
      </c>
      <c r="I314" s="160">
        <v>4187</v>
      </c>
      <c r="J314" s="160">
        <v>9566</v>
      </c>
      <c r="K314" s="157" t="s">
        <v>466</v>
      </c>
      <c r="L314" s="157" t="s">
        <v>1133</v>
      </c>
      <c r="M314" s="157" t="s">
        <v>54</v>
      </c>
      <c r="N314" s="160">
        <v>29</v>
      </c>
      <c r="O314" s="160">
        <v>45</v>
      </c>
      <c r="P314" s="160">
        <v>1305</v>
      </c>
      <c r="Q314" s="160">
        <v>14.5</v>
      </c>
      <c r="R314" s="160">
        <v>3500</v>
      </c>
      <c r="S314" s="160">
        <v>5000</v>
      </c>
      <c r="T314" s="157" t="s">
        <v>465</v>
      </c>
      <c r="U314" s="157">
        <v>1998</v>
      </c>
      <c r="V314" s="620">
        <v>10978</v>
      </c>
      <c r="W314" s="165">
        <v>1400</v>
      </c>
      <c r="X314" s="165">
        <v>350</v>
      </c>
      <c r="Y314" s="165"/>
      <c r="Z314" s="165"/>
      <c r="AA314" s="165"/>
      <c r="AB314" s="160">
        <v>10978</v>
      </c>
      <c r="AC314" s="157"/>
      <c r="AD314" s="157"/>
      <c r="AE314" s="165">
        <v>1</v>
      </c>
      <c r="AF314" s="165">
        <v>100</v>
      </c>
      <c r="AG314" s="165"/>
      <c r="AH314" s="165"/>
      <c r="AI314" s="165"/>
      <c r="AJ314" s="165"/>
      <c r="AK314" s="165"/>
      <c r="AL314" s="165"/>
      <c r="AM314" s="165"/>
      <c r="AN314" s="165"/>
      <c r="AO314" s="165"/>
      <c r="AP314" s="165"/>
      <c r="AQ314" s="165"/>
      <c r="AR314" s="165"/>
      <c r="AS314" s="165"/>
      <c r="AT314" s="165"/>
      <c r="AU314" s="165"/>
      <c r="AV314" s="157"/>
    </row>
    <row r="315" spans="1:48" s="36" customFormat="1" ht="25.5" hidden="1" customHeight="1">
      <c r="A315" s="393"/>
      <c r="B315" s="164"/>
      <c r="C315" s="157" t="s">
        <v>5630</v>
      </c>
      <c r="D315" s="165"/>
      <c r="E315" s="157" t="s">
        <v>5776</v>
      </c>
      <c r="F315" s="157" t="s">
        <v>5630</v>
      </c>
      <c r="G315" s="157" t="s">
        <v>16545</v>
      </c>
      <c r="H315" s="160">
        <v>2340</v>
      </c>
      <c r="I315" s="160">
        <v>936</v>
      </c>
      <c r="J315" s="160">
        <v>936</v>
      </c>
      <c r="K315" s="157" t="s">
        <v>1118</v>
      </c>
      <c r="L315" s="157" t="s">
        <v>1248</v>
      </c>
      <c r="M315" s="157" t="s">
        <v>54</v>
      </c>
      <c r="N315" s="160">
        <v>25</v>
      </c>
      <c r="O315" s="160">
        <v>26</v>
      </c>
      <c r="P315" s="160">
        <v>650</v>
      </c>
      <c r="Q315" s="160">
        <v>9</v>
      </c>
      <c r="R315" s="160"/>
      <c r="S315" s="160"/>
      <c r="T315" s="157"/>
      <c r="U315" s="157">
        <v>2009</v>
      </c>
      <c r="V315" s="620">
        <v>700</v>
      </c>
      <c r="W315" s="165"/>
      <c r="X315" s="165"/>
      <c r="Y315" s="165"/>
      <c r="Z315" s="165"/>
      <c r="AA315" s="165"/>
      <c r="AB315" s="160">
        <v>700</v>
      </c>
      <c r="AC315" s="157"/>
      <c r="AD315" s="157"/>
      <c r="AE315" s="165"/>
      <c r="AF315" s="165"/>
      <c r="AG315" s="165"/>
      <c r="AH315" s="165"/>
      <c r="AI315" s="165"/>
      <c r="AJ315" s="165"/>
      <c r="AK315" s="165"/>
      <c r="AL315" s="165"/>
      <c r="AM315" s="165"/>
      <c r="AN315" s="165"/>
      <c r="AO315" s="165"/>
      <c r="AP315" s="165"/>
      <c r="AQ315" s="165"/>
      <c r="AR315" s="165"/>
      <c r="AS315" s="165"/>
      <c r="AT315" s="165"/>
      <c r="AU315" s="165"/>
      <c r="AV315" s="157"/>
    </row>
    <row r="316" spans="1:48" s="36" customFormat="1" ht="25.5" hidden="1" customHeight="1">
      <c r="A316" s="393"/>
      <c r="B316" s="164"/>
      <c r="C316" s="157" t="s">
        <v>5630</v>
      </c>
      <c r="D316" s="165"/>
      <c r="E316" s="157" t="s">
        <v>5777</v>
      </c>
      <c r="F316" s="157" t="s">
        <v>5630</v>
      </c>
      <c r="G316" s="157" t="s">
        <v>16546</v>
      </c>
      <c r="H316" s="160">
        <v>5058</v>
      </c>
      <c r="I316" s="160">
        <v>2023</v>
      </c>
      <c r="J316" s="160">
        <v>2023</v>
      </c>
      <c r="K316" s="157" t="s">
        <v>1118</v>
      </c>
      <c r="L316" s="157" t="s">
        <v>5778</v>
      </c>
      <c r="M316" s="157" t="s">
        <v>282</v>
      </c>
      <c r="N316" s="160">
        <v>40</v>
      </c>
      <c r="O316" s="160">
        <v>40</v>
      </c>
      <c r="P316" s="160">
        <v>1600</v>
      </c>
      <c r="Q316" s="160">
        <v>6</v>
      </c>
      <c r="R316" s="160"/>
      <c r="S316" s="160"/>
      <c r="T316" s="157"/>
      <c r="U316" s="157">
        <v>2006</v>
      </c>
      <c r="V316" s="620">
        <v>520</v>
      </c>
      <c r="W316" s="165"/>
      <c r="X316" s="165"/>
      <c r="Y316" s="165"/>
      <c r="Z316" s="165"/>
      <c r="AA316" s="165"/>
      <c r="AB316" s="160">
        <v>520</v>
      </c>
      <c r="AC316" s="157"/>
      <c r="AD316" s="157"/>
      <c r="AE316" s="165"/>
      <c r="AF316" s="165"/>
      <c r="AG316" s="165"/>
      <c r="AH316" s="165"/>
      <c r="AI316" s="165"/>
      <c r="AJ316" s="165"/>
      <c r="AK316" s="165"/>
      <c r="AL316" s="165"/>
      <c r="AM316" s="165"/>
      <c r="AN316" s="165"/>
      <c r="AO316" s="165"/>
      <c r="AP316" s="165"/>
      <c r="AQ316" s="165"/>
      <c r="AR316" s="165"/>
      <c r="AS316" s="165"/>
      <c r="AT316" s="165"/>
      <c r="AU316" s="165"/>
      <c r="AV316" s="157"/>
    </row>
    <row r="317" spans="1:48" s="36" customFormat="1" ht="25.5" hidden="1" customHeight="1">
      <c r="A317" s="393"/>
      <c r="B317" s="164"/>
      <c r="C317" s="157" t="s">
        <v>5632</v>
      </c>
      <c r="D317" s="165" t="s">
        <v>5779</v>
      </c>
      <c r="E317" s="157" t="s">
        <v>5780</v>
      </c>
      <c r="F317" s="157" t="s">
        <v>5632</v>
      </c>
      <c r="G317" s="157" t="s">
        <v>11374</v>
      </c>
      <c r="H317" s="160">
        <v>8212</v>
      </c>
      <c r="I317" s="160">
        <v>2622</v>
      </c>
      <c r="J317" s="160">
        <v>4103</v>
      </c>
      <c r="K317" s="157" t="s">
        <v>466</v>
      </c>
      <c r="L317" s="157" t="s">
        <v>5781</v>
      </c>
      <c r="M317" s="157" t="s">
        <v>1091</v>
      </c>
      <c r="N317" s="160">
        <v>24</v>
      </c>
      <c r="O317" s="160">
        <v>46</v>
      </c>
      <c r="P317" s="160">
        <v>1150</v>
      </c>
      <c r="Q317" s="160">
        <v>13</v>
      </c>
      <c r="R317" s="160">
        <v>1040</v>
      </c>
      <c r="S317" s="160">
        <v>3000</v>
      </c>
      <c r="T317" s="157" t="s">
        <v>465</v>
      </c>
      <c r="U317" s="157">
        <v>1991</v>
      </c>
      <c r="V317" s="620">
        <v>1337</v>
      </c>
      <c r="W317" s="165">
        <v>708</v>
      </c>
      <c r="X317" s="165">
        <v>350</v>
      </c>
      <c r="Y317" s="165"/>
      <c r="Z317" s="165"/>
      <c r="AA317" s="165"/>
      <c r="AB317" s="160">
        <v>2395</v>
      </c>
      <c r="AC317" s="157">
        <v>2003</v>
      </c>
      <c r="AD317" s="157"/>
      <c r="AE317" s="165">
        <v>1</v>
      </c>
      <c r="AF317" s="165"/>
      <c r="AG317" s="165"/>
      <c r="AH317" s="165"/>
      <c r="AI317" s="165"/>
      <c r="AJ317" s="165"/>
      <c r="AK317" s="165"/>
      <c r="AL317" s="165"/>
      <c r="AM317" s="165"/>
      <c r="AN317" s="165"/>
      <c r="AO317" s="165"/>
      <c r="AP317" s="165"/>
      <c r="AQ317" s="165"/>
      <c r="AR317" s="165"/>
      <c r="AS317" s="165"/>
      <c r="AT317" s="165"/>
      <c r="AU317" s="165"/>
      <c r="AV317" s="157"/>
    </row>
    <row r="318" spans="1:48" s="36" customFormat="1" ht="25.5" hidden="1" customHeight="1">
      <c r="A318" s="393"/>
      <c r="B318" s="164"/>
      <c r="C318" s="157" t="s">
        <v>1850</v>
      </c>
      <c r="D318" s="165" t="s">
        <v>5782</v>
      </c>
      <c r="E318" s="157" t="s">
        <v>5783</v>
      </c>
      <c r="F318" s="157" t="s">
        <v>1850</v>
      </c>
      <c r="G318" s="157" t="s">
        <v>16547</v>
      </c>
      <c r="H318" s="160">
        <v>3381</v>
      </c>
      <c r="I318" s="160">
        <v>1716</v>
      </c>
      <c r="J318" s="160">
        <v>2361</v>
      </c>
      <c r="K318" s="157" t="s">
        <v>466</v>
      </c>
      <c r="L318" s="157" t="s">
        <v>4090</v>
      </c>
      <c r="M318" s="157" t="s">
        <v>5785</v>
      </c>
      <c r="N318" s="160">
        <v>26</v>
      </c>
      <c r="O318" s="160">
        <v>36</v>
      </c>
      <c r="P318" s="160">
        <v>936</v>
      </c>
      <c r="Q318" s="160">
        <v>11</v>
      </c>
      <c r="R318" s="160">
        <v>700</v>
      </c>
      <c r="S318" s="160">
        <v>800</v>
      </c>
      <c r="T318" s="157" t="s">
        <v>465</v>
      </c>
      <c r="U318" s="157">
        <v>1986</v>
      </c>
      <c r="V318" s="620">
        <v>180</v>
      </c>
      <c r="W318" s="165"/>
      <c r="X318" s="165">
        <v>300</v>
      </c>
      <c r="Y318" s="165"/>
      <c r="Z318" s="165"/>
      <c r="AA318" s="165"/>
      <c r="AB318" s="160">
        <v>480</v>
      </c>
      <c r="AC318" s="157">
        <v>2001</v>
      </c>
      <c r="AD318" s="157"/>
      <c r="AE318" s="165"/>
      <c r="AF318" s="165"/>
      <c r="AG318" s="165"/>
      <c r="AH318" s="165"/>
      <c r="AI318" s="165"/>
      <c r="AJ318" s="165"/>
      <c r="AK318" s="165"/>
      <c r="AL318" s="165"/>
      <c r="AM318" s="165"/>
      <c r="AN318" s="165"/>
      <c r="AO318" s="165"/>
      <c r="AP318" s="165"/>
      <c r="AQ318" s="165"/>
      <c r="AR318" s="165"/>
      <c r="AS318" s="165"/>
      <c r="AT318" s="165"/>
      <c r="AU318" s="165"/>
      <c r="AV318" s="157"/>
    </row>
    <row r="319" spans="1:48" s="36" customFormat="1" ht="25.5" hidden="1" customHeight="1">
      <c r="A319" s="393"/>
      <c r="B319" s="164"/>
      <c r="C319" s="157" t="s">
        <v>1850</v>
      </c>
      <c r="D319" s="165" t="s">
        <v>5782</v>
      </c>
      <c r="E319" s="157" t="s">
        <v>5786</v>
      </c>
      <c r="F319" s="157" t="s">
        <v>1850</v>
      </c>
      <c r="G319" s="157" t="s">
        <v>5784</v>
      </c>
      <c r="H319" s="160">
        <v>30892</v>
      </c>
      <c r="I319" s="160">
        <v>8828</v>
      </c>
      <c r="J319" s="160">
        <v>4732</v>
      </c>
      <c r="K319" s="157" t="s">
        <v>466</v>
      </c>
      <c r="L319" s="157" t="s">
        <v>4090</v>
      </c>
      <c r="M319" s="157" t="s">
        <v>5785</v>
      </c>
      <c r="N319" s="160">
        <v>30</v>
      </c>
      <c r="O319" s="160">
        <v>50</v>
      </c>
      <c r="P319" s="160">
        <v>1500</v>
      </c>
      <c r="Q319" s="160">
        <v>15</v>
      </c>
      <c r="R319" s="160">
        <v>3176</v>
      </c>
      <c r="S319" s="160">
        <v>5000</v>
      </c>
      <c r="T319" s="157" t="s">
        <v>465</v>
      </c>
      <c r="U319" s="157">
        <v>2011</v>
      </c>
      <c r="V319" s="620">
        <v>180</v>
      </c>
      <c r="W319" s="165"/>
      <c r="X319" s="165">
        <v>300</v>
      </c>
      <c r="Y319" s="165"/>
      <c r="Z319" s="165"/>
      <c r="AA319" s="165"/>
      <c r="AB319" s="160">
        <v>30500</v>
      </c>
      <c r="AC319" s="157">
        <v>2001</v>
      </c>
      <c r="AD319" s="157"/>
      <c r="AE319" s="165"/>
      <c r="AF319" s="165"/>
      <c r="AG319" s="165"/>
      <c r="AH319" s="165"/>
      <c r="AI319" s="165"/>
      <c r="AJ319" s="165"/>
      <c r="AK319" s="165"/>
      <c r="AL319" s="165"/>
      <c r="AM319" s="165"/>
      <c r="AN319" s="165"/>
      <c r="AO319" s="165"/>
      <c r="AP319" s="165"/>
      <c r="AQ319" s="165"/>
      <c r="AR319" s="165"/>
      <c r="AS319" s="165"/>
      <c r="AT319" s="165"/>
      <c r="AU319" s="165"/>
      <c r="AV319" s="157"/>
    </row>
    <row r="320" spans="1:48" s="36" customFormat="1" ht="25.5" hidden="1" customHeight="1">
      <c r="A320" s="393"/>
      <c r="B320" s="164"/>
      <c r="C320" s="157" t="s">
        <v>1850</v>
      </c>
      <c r="D320" s="165"/>
      <c r="E320" s="157" t="s">
        <v>11629</v>
      </c>
      <c r="F320" s="157" t="s">
        <v>1850</v>
      </c>
      <c r="G320" s="157" t="s">
        <v>5784</v>
      </c>
      <c r="H320" s="160">
        <v>797</v>
      </c>
      <c r="I320" s="160">
        <v>797</v>
      </c>
      <c r="J320" s="160">
        <v>797</v>
      </c>
      <c r="K320" s="157" t="s">
        <v>466</v>
      </c>
      <c r="L320" s="157" t="s">
        <v>3124</v>
      </c>
      <c r="M320" s="157" t="s">
        <v>54</v>
      </c>
      <c r="N320" s="160">
        <v>18</v>
      </c>
      <c r="O320" s="160">
        <v>31</v>
      </c>
      <c r="P320" s="160">
        <v>553</v>
      </c>
      <c r="Q320" s="160">
        <v>12</v>
      </c>
      <c r="R320" s="160">
        <v>220</v>
      </c>
      <c r="S320" s="160">
        <v>300</v>
      </c>
      <c r="T320" s="157" t="s">
        <v>465</v>
      </c>
      <c r="U320" s="157">
        <v>2016</v>
      </c>
      <c r="V320" s="620"/>
      <c r="W320" s="165"/>
      <c r="X320" s="165"/>
      <c r="Y320" s="165"/>
      <c r="Z320" s="165"/>
      <c r="AA320" s="165"/>
      <c r="AB320" s="160">
        <v>570</v>
      </c>
      <c r="AC320" s="157"/>
      <c r="AD320" s="157"/>
      <c r="AE320" s="165"/>
      <c r="AF320" s="165"/>
      <c r="AG320" s="165"/>
      <c r="AH320" s="165"/>
      <c r="AI320" s="165"/>
      <c r="AJ320" s="165"/>
      <c r="AK320" s="165"/>
      <c r="AL320" s="165"/>
      <c r="AM320" s="165"/>
      <c r="AN320" s="165"/>
      <c r="AO320" s="165"/>
      <c r="AP320" s="165"/>
      <c r="AQ320" s="165"/>
      <c r="AR320" s="165"/>
      <c r="AS320" s="165"/>
      <c r="AT320" s="165"/>
      <c r="AU320" s="165"/>
      <c r="AV320" s="157"/>
    </row>
    <row r="321" spans="1:48" s="36" customFormat="1" ht="25.5" hidden="1" customHeight="1">
      <c r="A321" s="393"/>
      <c r="B321" s="164"/>
      <c r="C321" s="157" t="s">
        <v>1866</v>
      </c>
      <c r="D321" s="165"/>
      <c r="E321" s="157" t="s">
        <v>16548</v>
      </c>
      <c r="F321" s="157" t="s">
        <v>1866</v>
      </c>
      <c r="G321" s="157" t="s">
        <v>5727</v>
      </c>
      <c r="H321" s="160">
        <v>104006</v>
      </c>
      <c r="I321" s="160">
        <v>1375.2</v>
      </c>
      <c r="J321" s="160">
        <v>1375.2</v>
      </c>
      <c r="K321" s="157" t="s">
        <v>16549</v>
      </c>
      <c r="L321" s="157" t="s">
        <v>5379</v>
      </c>
      <c r="M321" s="157" t="s">
        <v>16550</v>
      </c>
      <c r="N321" s="160">
        <v>36</v>
      </c>
      <c r="O321" s="160">
        <v>38.200000000000003</v>
      </c>
      <c r="P321" s="160">
        <v>1368</v>
      </c>
      <c r="Q321" s="160">
        <v>14.5</v>
      </c>
      <c r="R321" s="160"/>
      <c r="S321" s="160"/>
      <c r="T321" s="157"/>
      <c r="U321" s="157">
        <v>2019</v>
      </c>
      <c r="V321" s="620"/>
      <c r="W321" s="165"/>
      <c r="X321" s="165"/>
      <c r="Y321" s="165"/>
      <c r="Z321" s="165"/>
      <c r="AA321" s="165"/>
      <c r="AB321" s="160">
        <v>1485</v>
      </c>
      <c r="AC321" s="157"/>
      <c r="AD321" s="157"/>
      <c r="AE321" s="165"/>
      <c r="AF321" s="165"/>
      <c r="AG321" s="165"/>
      <c r="AH321" s="165"/>
      <c r="AI321" s="165"/>
      <c r="AJ321" s="165"/>
      <c r="AK321" s="165"/>
      <c r="AL321" s="165"/>
      <c r="AM321" s="165"/>
      <c r="AN321" s="165"/>
      <c r="AO321" s="165"/>
      <c r="AP321" s="165"/>
      <c r="AQ321" s="165"/>
      <c r="AR321" s="165"/>
      <c r="AS321" s="165"/>
      <c r="AT321" s="165"/>
      <c r="AU321" s="165"/>
      <c r="AV321" s="157"/>
    </row>
    <row r="322" spans="1:48" s="36" customFormat="1" ht="25.5" hidden="1" customHeight="1">
      <c r="A322" s="393"/>
      <c r="B322" s="164"/>
      <c r="C322" s="157" t="s">
        <v>5639</v>
      </c>
      <c r="D322" s="165"/>
      <c r="E322" s="157" t="s">
        <v>5787</v>
      </c>
      <c r="F322" s="157" t="s">
        <v>5639</v>
      </c>
      <c r="G322" s="157" t="s">
        <v>11375</v>
      </c>
      <c r="H322" s="160">
        <v>5143</v>
      </c>
      <c r="I322" s="160">
        <v>2958.07</v>
      </c>
      <c r="J322" s="160">
        <v>5969</v>
      </c>
      <c r="K322" s="157" t="s">
        <v>466</v>
      </c>
      <c r="L322" s="157" t="s">
        <v>5788</v>
      </c>
      <c r="M322" s="157" t="s">
        <v>54</v>
      </c>
      <c r="N322" s="160">
        <v>26.9</v>
      </c>
      <c r="O322" s="160">
        <v>47.3</v>
      </c>
      <c r="P322" s="160">
        <v>1272</v>
      </c>
      <c r="Q322" s="160">
        <v>12.9</v>
      </c>
      <c r="R322" s="160">
        <v>1598</v>
      </c>
      <c r="S322" s="160">
        <v>2010</v>
      </c>
      <c r="T322" s="157" t="s">
        <v>465</v>
      </c>
      <c r="U322" s="157">
        <v>2010</v>
      </c>
      <c r="V322" s="620"/>
      <c r="W322" s="165"/>
      <c r="X322" s="165"/>
      <c r="Y322" s="165"/>
      <c r="Z322" s="165"/>
      <c r="AA322" s="165"/>
      <c r="AB322" s="160">
        <v>13000</v>
      </c>
      <c r="AC322" s="157"/>
      <c r="AD322" s="157"/>
      <c r="AE322" s="165"/>
      <c r="AF322" s="165"/>
      <c r="AG322" s="165"/>
      <c r="AH322" s="165"/>
      <c r="AI322" s="165"/>
      <c r="AJ322" s="165"/>
      <c r="AK322" s="165"/>
      <c r="AL322" s="165"/>
      <c r="AM322" s="165"/>
      <c r="AN322" s="165"/>
      <c r="AO322" s="165"/>
      <c r="AP322" s="165"/>
      <c r="AQ322" s="165"/>
      <c r="AR322" s="165"/>
      <c r="AS322" s="165"/>
      <c r="AT322" s="165"/>
      <c r="AU322" s="165"/>
      <c r="AV322" s="157"/>
    </row>
    <row r="323" spans="1:48" s="36" customFormat="1" ht="25.5" hidden="1" customHeight="1">
      <c r="A323" s="393"/>
      <c r="B323" s="164"/>
      <c r="C323" s="157" t="s">
        <v>5641</v>
      </c>
      <c r="D323" s="165" t="s">
        <v>5789</v>
      </c>
      <c r="E323" s="157" t="s">
        <v>5790</v>
      </c>
      <c r="F323" s="157" t="s">
        <v>5641</v>
      </c>
      <c r="G323" s="157" t="s">
        <v>16525</v>
      </c>
      <c r="H323" s="160">
        <v>190400</v>
      </c>
      <c r="I323" s="160">
        <v>4411</v>
      </c>
      <c r="J323" s="160">
        <v>7180</v>
      </c>
      <c r="K323" s="157" t="s">
        <v>466</v>
      </c>
      <c r="L323" s="157" t="s">
        <v>5791</v>
      </c>
      <c r="M323" s="157" t="s">
        <v>54</v>
      </c>
      <c r="N323" s="193">
        <v>30</v>
      </c>
      <c r="O323" s="160">
        <v>50</v>
      </c>
      <c r="P323" s="160">
        <v>1500</v>
      </c>
      <c r="Q323" s="160">
        <v>16.149999999999999</v>
      </c>
      <c r="R323" s="160">
        <v>2282</v>
      </c>
      <c r="S323" s="160">
        <v>5000</v>
      </c>
      <c r="T323" s="157" t="s">
        <v>173</v>
      </c>
      <c r="U323" s="157">
        <v>2003</v>
      </c>
      <c r="V323" s="620">
        <v>9207</v>
      </c>
      <c r="W323" s="165"/>
      <c r="X323" s="165">
        <v>597</v>
      </c>
      <c r="Y323" s="165"/>
      <c r="Z323" s="165"/>
      <c r="AA323" s="165"/>
      <c r="AB323" s="160">
        <v>9804</v>
      </c>
      <c r="AC323" s="157"/>
      <c r="AD323" s="157"/>
      <c r="AE323" s="165"/>
      <c r="AF323" s="165"/>
      <c r="AG323" s="165"/>
      <c r="AH323" s="165"/>
      <c r="AI323" s="165"/>
      <c r="AJ323" s="165"/>
      <c r="AK323" s="165"/>
      <c r="AL323" s="165"/>
      <c r="AM323" s="165"/>
      <c r="AN323" s="165"/>
      <c r="AO323" s="165"/>
      <c r="AP323" s="165"/>
      <c r="AQ323" s="165"/>
      <c r="AR323" s="165"/>
      <c r="AS323" s="165"/>
      <c r="AT323" s="165"/>
      <c r="AU323" s="165"/>
      <c r="AV323" s="157"/>
    </row>
    <row r="324" spans="1:48" s="36" customFormat="1" ht="25.5" hidden="1" customHeight="1">
      <c r="A324" s="393"/>
      <c r="B324" s="164"/>
      <c r="C324" s="157" t="s">
        <v>5643</v>
      </c>
      <c r="D324" s="165"/>
      <c r="E324" s="157" t="s">
        <v>5792</v>
      </c>
      <c r="F324" s="157" t="s">
        <v>5643</v>
      </c>
      <c r="G324" s="157" t="s">
        <v>15559</v>
      </c>
      <c r="H324" s="160">
        <v>9800</v>
      </c>
      <c r="I324" s="160">
        <v>1381</v>
      </c>
      <c r="J324" s="160">
        <v>1381</v>
      </c>
      <c r="K324" s="157" t="s">
        <v>1118</v>
      </c>
      <c r="L324" s="157" t="s">
        <v>5793</v>
      </c>
      <c r="M324" s="157" t="s">
        <v>54</v>
      </c>
      <c r="N324" s="160">
        <v>23</v>
      </c>
      <c r="O324" s="160">
        <v>31</v>
      </c>
      <c r="P324" s="160">
        <v>698</v>
      </c>
      <c r="Q324" s="160">
        <v>13</v>
      </c>
      <c r="R324" s="160"/>
      <c r="S324" s="160">
        <v>100</v>
      </c>
      <c r="T324" s="157"/>
      <c r="U324" s="157">
        <v>2009</v>
      </c>
      <c r="V324" s="620"/>
      <c r="W324" s="165"/>
      <c r="X324" s="165"/>
      <c r="Y324" s="165"/>
      <c r="Z324" s="165"/>
      <c r="AA324" s="165"/>
      <c r="AB324" s="160">
        <v>782</v>
      </c>
      <c r="AC324" s="157"/>
      <c r="AD324" s="157"/>
      <c r="AE324" s="165"/>
      <c r="AF324" s="165"/>
      <c r="AG324" s="165"/>
      <c r="AH324" s="165"/>
      <c r="AI324" s="165"/>
      <c r="AJ324" s="165"/>
      <c r="AK324" s="165"/>
      <c r="AL324" s="165"/>
      <c r="AM324" s="165"/>
      <c r="AN324" s="165"/>
      <c r="AO324" s="165"/>
      <c r="AP324" s="165"/>
      <c r="AQ324" s="165"/>
      <c r="AR324" s="165"/>
      <c r="AS324" s="165"/>
      <c r="AT324" s="165"/>
      <c r="AU324" s="165"/>
      <c r="AV324" s="157"/>
    </row>
    <row r="325" spans="1:48" s="36" customFormat="1" ht="25.5" hidden="1" customHeight="1">
      <c r="A325" s="393"/>
      <c r="B325" s="164"/>
      <c r="C325" s="157" t="s">
        <v>5643</v>
      </c>
      <c r="D325" s="165"/>
      <c r="E325" s="157" t="s">
        <v>5794</v>
      </c>
      <c r="F325" s="157" t="s">
        <v>5643</v>
      </c>
      <c r="G325" s="157" t="s">
        <v>15559</v>
      </c>
      <c r="H325" s="160">
        <v>6360</v>
      </c>
      <c r="I325" s="160">
        <v>957.9</v>
      </c>
      <c r="J325" s="160">
        <v>957.9</v>
      </c>
      <c r="K325" s="157" t="s">
        <v>1118</v>
      </c>
      <c r="L325" s="157" t="s">
        <v>6517</v>
      </c>
      <c r="M325" s="157" t="s">
        <v>469</v>
      </c>
      <c r="N325" s="160">
        <v>29.5</v>
      </c>
      <c r="O325" s="160">
        <v>32</v>
      </c>
      <c r="P325" s="160">
        <v>944</v>
      </c>
      <c r="Q325" s="160">
        <v>12.6</v>
      </c>
      <c r="R325" s="160"/>
      <c r="S325" s="160">
        <v>100</v>
      </c>
      <c r="T325" s="157"/>
      <c r="U325" s="157">
        <v>2013</v>
      </c>
      <c r="V325" s="620"/>
      <c r="W325" s="165"/>
      <c r="X325" s="165"/>
      <c r="Y325" s="165"/>
      <c r="Z325" s="165"/>
      <c r="AA325" s="165"/>
      <c r="AB325" s="160">
        <v>658</v>
      </c>
      <c r="AC325" s="157"/>
      <c r="AD325" s="157"/>
      <c r="AE325" s="165"/>
      <c r="AF325" s="165"/>
      <c r="AG325" s="165"/>
      <c r="AH325" s="165"/>
      <c r="AI325" s="165"/>
      <c r="AJ325" s="165"/>
      <c r="AK325" s="165"/>
      <c r="AL325" s="165"/>
      <c r="AM325" s="165"/>
      <c r="AN325" s="165"/>
      <c r="AO325" s="165"/>
      <c r="AP325" s="165"/>
      <c r="AQ325" s="165"/>
      <c r="AR325" s="165"/>
      <c r="AS325" s="165"/>
      <c r="AT325" s="165"/>
      <c r="AU325" s="165"/>
      <c r="AV325" s="157"/>
    </row>
    <row r="326" spans="1:48" s="36" customFormat="1" ht="25.5" hidden="1" customHeight="1">
      <c r="A326" s="393"/>
      <c r="B326" s="164"/>
      <c r="C326" s="157" t="s">
        <v>5643</v>
      </c>
      <c r="D326" s="165"/>
      <c r="E326" s="157" t="s">
        <v>5796</v>
      </c>
      <c r="F326" s="157" t="s">
        <v>5643</v>
      </c>
      <c r="G326" s="157" t="s">
        <v>15559</v>
      </c>
      <c r="H326" s="160">
        <v>20102</v>
      </c>
      <c r="I326" s="160">
        <v>989.1</v>
      </c>
      <c r="J326" s="160">
        <v>989.1</v>
      </c>
      <c r="K326" s="157" t="s">
        <v>1118</v>
      </c>
      <c r="L326" s="157" t="s">
        <v>6517</v>
      </c>
      <c r="M326" s="157" t="s">
        <v>469</v>
      </c>
      <c r="N326" s="160">
        <v>28</v>
      </c>
      <c r="O326" s="160">
        <v>33</v>
      </c>
      <c r="P326" s="160">
        <v>924</v>
      </c>
      <c r="Q326" s="160">
        <v>12.6</v>
      </c>
      <c r="R326" s="160"/>
      <c r="S326" s="160">
        <v>100</v>
      </c>
      <c r="T326" s="157"/>
      <c r="U326" s="157">
        <v>2013</v>
      </c>
      <c r="V326" s="620"/>
      <c r="W326" s="165"/>
      <c r="X326" s="165"/>
      <c r="Y326" s="165"/>
      <c r="Z326" s="165"/>
      <c r="AA326" s="165"/>
      <c r="AB326" s="160">
        <v>611</v>
      </c>
      <c r="AC326" s="157"/>
      <c r="AD326" s="157"/>
      <c r="AE326" s="165"/>
      <c r="AF326" s="165"/>
      <c r="AG326" s="165"/>
      <c r="AH326" s="165"/>
      <c r="AI326" s="165"/>
      <c r="AJ326" s="165"/>
      <c r="AK326" s="165"/>
      <c r="AL326" s="165"/>
      <c r="AM326" s="165"/>
      <c r="AN326" s="165"/>
      <c r="AO326" s="165"/>
      <c r="AP326" s="165"/>
      <c r="AQ326" s="165"/>
      <c r="AR326" s="165"/>
      <c r="AS326" s="165"/>
      <c r="AT326" s="165"/>
      <c r="AU326" s="165"/>
      <c r="AV326" s="157"/>
    </row>
    <row r="327" spans="1:48" s="36" customFormat="1" ht="25.5" hidden="1" customHeight="1">
      <c r="A327" s="393"/>
      <c r="B327" s="164"/>
      <c r="C327" s="157" t="s">
        <v>5643</v>
      </c>
      <c r="D327" s="165"/>
      <c r="E327" s="157" t="s">
        <v>11630</v>
      </c>
      <c r="F327" s="157" t="s">
        <v>5643</v>
      </c>
      <c r="G327" s="157" t="s">
        <v>15559</v>
      </c>
      <c r="H327" s="160">
        <v>2861</v>
      </c>
      <c r="I327" s="160">
        <v>980</v>
      </c>
      <c r="J327" s="160">
        <v>980</v>
      </c>
      <c r="K327" s="157" t="s">
        <v>1118</v>
      </c>
      <c r="L327" s="157" t="s">
        <v>6517</v>
      </c>
      <c r="M327" s="157" t="s">
        <v>469</v>
      </c>
      <c r="N327" s="160">
        <v>29.5</v>
      </c>
      <c r="O327" s="160">
        <v>32</v>
      </c>
      <c r="P327" s="160">
        <v>912</v>
      </c>
      <c r="Q327" s="160">
        <v>12.6</v>
      </c>
      <c r="R327" s="160"/>
      <c r="S327" s="160">
        <v>100</v>
      </c>
      <c r="T327" s="157"/>
      <c r="U327" s="157">
        <v>2015</v>
      </c>
      <c r="V327" s="620"/>
      <c r="W327" s="165"/>
      <c r="X327" s="165"/>
      <c r="Y327" s="165"/>
      <c r="Z327" s="165"/>
      <c r="AA327" s="165"/>
      <c r="AB327" s="160">
        <v>1119</v>
      </c>
      <c r="AC327" s="157"/>
      <c r="AD327" s="157"/>
      <c r="AE327" s="165"/>
      <c r="AF327" s="165"/>
      <c r="AG327" s="165"/>
      <c r="AH327" s="165"/>
      <c r="AI327" s="165"/>
      <c r="AJ327" s="165"/>
      <c r="AK327" s="165"/>
      <c r="AL327" s="165"/>
      <c r="AM327" s="165"/>
      <c r="AN327" s="165"/>
      <c r="AO327" s="165"/>
      <c r="AP327" s="165"/>
      <c r="AQ327" s="165"/>
      <c r="AR327" s="165"/>
      <c r="AS327" s="165"/>
      <c r="AT327" s="165"/>
      <c r="AU327" s="165"/>
      <c r="AV327" s="157"/>
    </row>
    <row r="328" spans="1:48" s="36" customFormat="1" ht="25.5" hidden="1" customHeight="1">
      <c r="A328" s="393"/>
      <c r="B328" s="164"/>
      <c r="C328" s="157" t="s">
        <v>5643</v>
      </c>
      <c r="D328" s="165"/>
      <c r="E328" s="157" t="s">
        <v>11631</v>
      </c>
      <c r="F328" s="157" t="s">
        <v>5643</v>
      </c>
      <c r="G328" s="157" t="s">
        <v>15559</v>
      </c>
      <c r="H328" s="160">
        <v>1970</v>
      </c>
      <c r="I328" s="160">
        <v>995.92</v>
      </c>
      <c r="J328" s="160">
        <v>996</v>
      </c>
      <c r="K328" s="157" t="s">
        <v>1118</v>
      </c>
      <c r="L328" s="157" t="s">
        <v>6517</v>
      </c>
      <c r="M328" s="157" t="s">
        <v>469</v>
      </c>
      <c r="N328" s="160">
        <v>27</v>
      </c>
      <c r="O328" s="160">
        <v>31</v>
      </c>
      <c r="P328" s="160">
        <v>851</v>
      </c>
      <c r="Q328" s="160">
        <v>12.6</v>
      </c>
      <c r="R328" s="160"/>
      <c r="S328" s="160">
        <v>100</v>
      </c>
      <c r="T328" s="157"/>
      <c r="U328" s="157">
        <v>2015</v>
      </c>
      <c r="V328" s="620"/>
      <c r="W328" s="165"/>
      <c r="X328" s="165"/>
      <c r="Y328" s="165"/>
      <c r="Z328" s="165"/>
      <c r="AA328" s="165"/>
      <c r="AB328" s="160">
        <v>1233</v>
      </c>
      <c r="AC328" s="157"/>
      <c r="AD328" s="157"/>
      <c r="AE328" s="165"/>
      <c r="AF328" s="165"/>
      <c r="AG328" s="165"/>
      <c r="AH328" s="165"/>
      <c r="AI328" s="165"/>
      <c r="AJ328" s="165"/>
      <c r="AK328" s="165"/>
      <c r="AL328" s="165"/>
      <c r="AM328" s="165"/>
      <c r="AN328" s="165"/>
      <c r="AO328" s="165"/>
      <c r="AP328" s="165"/>
      <c r="AQ328" s="165"/>
      <c r="AR328" s="165"/>
      <c r="AS328" s="165"/>
      <c r="AT328" s="165"/>
      <c r="AU328" s="165"/>
      <c r="AV328" s="157"/>
    </row>
    <row r="329" spans="1:48" s="36" customFormat="1" ht="25.5" hidden="1" customHeight="1">
      <c r="A329" s="393"/>
      <c r="B329" s="164"/>
      <c r="C329" s="157" t="s">
        <v>5643</v>
      </c>
      <c r="D329" s="165"/>
      <c r="E329" s="157" t="s">
        <v>11632</v>
      </c>
      <c r="F329" s="157" t="s">
        <v>5643</v>
      </c>
      <c r="G329" s="157" t="s">
        <v>15559</v>
      </c>
      <c r="H329" s="160">
        <v>4682</v>
      </c>
      <c r="I329" s="160">
        <v>992</v>
      </c>
      <c r="J329" s="160">
        <v>992</v>
      </c>
      <c r="K329" s="157" t="s">
        <v>1118</v>
      </c>
      <c r="L329" s="157" t="s">
        <v>6517</v>
      </c>
      <c r="M329" s="157" t="s">
        <v>469</v>
      </c>
      <c r="N329" s="160">
        <v>27</v>
      </c>
      <c r="O329" s="160">
        <v>31</v>
      </c>
      <c r="P329" s="160">
        <v>834</v>
      </c>
      <c r="Q329" s="160">
        <v>12.6</v>
      </c>
      <c r="R329" s="160"/>
      <c r="S329" s="160">
        <v>100</v>
      </c>
      <c r="T329" s="157"/>
      <c r="U329" s="157">
        <v>2015</v>
      </c>
      <c r="V329" s="620"/>
      <c r="W329" s="165"/>
      <c r="X329" s="165"/>
      <c r="Y329" s="165"/>
      <c r="Z329" s="165"/>
      <c r="AA329" s="165"/>
      <c r="AB329" s="160">
        <v>946</v>
      </c>
      <c r="AC329" s="157"/>
      <c r="AD329" s="157"/>
      <c r="AE329" s="165"/>
      <c r="AF329" s="165"/>
      <c r="AG329" s="165"/>
      <c r="AH329" s="165"/>
      <c r="AI329" s="165"/>
      <c r="AJ329" s="165"/>
      <c r="AK329" s="165"/>
      <c r="AL329" s="165"/>
      <c r="AM329" s="165"/>
      <c r="AN329" s="165"/>
      <c r="AO329" s="165"/>
      <c r="AP329" s="165"/>
      <c r="AQ329" s="165"/>
      <c r="AR329" s="165"/>
      <c r="AS329" s="165"/>
      <c r="AT329" s="165"/>
      <c r="AU329" s="165"/>
      <c r="AV329" s="157"/>
    </row>
    <row r="330" spans="1:48" s="36" customFormat="1" ht="25.5" hidden="1" customHeight="1">
      <c r="A330" s="393"/>
      <c r="B330" s="164"/>
      <c r="C330" s="157" t="s">
        <v>5643</v>
      </c>
      <c r="D330" s="165"/>
      <c r="E330" s="157" t="s">
        <v>11633</v>
      </c>
      <c r="F330" s="157" t="s">
        <v>5643</v>
      </c>
      <c r="G330" s="157" t="s">
        <v>15559</v>
      </c>
      <c r="H330" s="160">
        <v>4821</v>
      </c>
      <c r="I330" s="160">
        <v>1004</v>
      </c>
      <c r="J330" s="160">
        <v>1004</v>
      </c>
      <c r="K330" s="157" t="s">
        <v>1118</v>
      </c>
      <c r="L330" s="157" t="s">
        <v>6517</v>
      </c>
      <c r="M330" s="157" t="s">
        <v>5350</v>
      </c>
      <c r="N330" s="160">
        <v>27</v>
      </c>
      <c r="O330" s="160">
        <v>31</v>
      </c>
      <c r="P330" s="160">
        <v>850</v>
      </c>
      <c r="Q330" s="160">
        <v>12.6</v>
      </c>
      <c r="R330" s="160"/>
      <c r="S330" s="160">
        <v>100</v>
      </c>
      <c r="T330" s="157"/>
      <c r="U330" s="157">
        <v>2016</v>
      </c>
      <c r="V330" s="620"/>
      <c r="W330" s="165"/>
      <c r="X330" s="165"/>
      <c r="Y330" s="165"/>
      <c r="Z330" s="165"/>
      <c r="AA330" s="165"/>
      <c r="AB330" s="160">
        <v>1099</v>
      </c>
      <c r="AC330" s="157"/>
      <c r="AD330" s="157"/>
      <c r="AE330" s="165"/>
      <c r="AF330" s="165"/>
      <c r="AG330" s="165"/>
      <c r="AH330" s="165"/>
      <c r="AI330" s="165"/>
      <c r="AJ330" s="165"/>
      <c r="AK330" s="165"/>
      <c r="AL330" s="165"/>
      <c r="AM330" s="165"/>
      <c r="AN330" s="165"/>
      <c r="AO330" s="165"/>
      <c r="AP330" s="165"/>
      <c r="AQ330" s="165"/>
      <c r="AR330" s="165"/>
      <c r="AS330" s="165"/>
      <c r="AT330" s="165"/>
      <c r="AU330" s="165"/>
      <c r="AV330" s="157"/>
    </row>
    <row r="331" spans="1:48" s="36" customFormat="1" ht="25.5" hidden="1" customHeight="1">
      <c r="A331" s="393"/>
      <c r="B331" s="164"/>
      <c r="C331" s="157" t="s">
        <v>5643</v>
      </c>
      <c r="D331" s="165"/>
      <c r="E331" s="157" t="s">
        <v>13140</v>
      </c>
      <c r="F331" s="157" t="s">
        <v>5643</v>
      </c>
      <c r="G331" s="157" t="s">
        <v>15559</v>
      </c>
      <c r="H331" s="160">
        <v>3655</v>
      </c>
      <c r="I331" s="160">
        <v>1577</v>
      </c>
      <c r="J331" s="160">
        <v>1577</v>
      </c>
      <c r="K331" s="157" t="s">
        <v>1118</v>
      </c>
      <c r="L331" s="157" t="s">
        <v>6517</v>
      </c>
      <c r="M331" s="157" t="s">
        <v>5350</v>
      </c>
      <c r="N331" s="160">
        <v>27</v>
      </c>
      <c r="O331" s="160">
        <v>31</v>
      </c>
      <c r="P331" s="160">
        <v>924</v>
      </c>
      <c r="Q331" s="160">
        <v>16</v>
      </c>
      <c r="R331" s="160"/>
      <c r="S331" s="160">
        <v>100</v>
      </c>
      <c r="T331" s="157"/>
      <c r="U331" s="157">
        <v>2018</v>
      </c>
      <c r="V331" s="620"/>
      <c r="W331" s="165"/>
      <c r="X331" s="165"/>
      <c r="Y331" s="165"/>
      <c r="Z331" s="165"/>
      <c r="AA331" s="165"/>
      <c r="AB331" s="160">
        <v>1400</v>
      </c>
      <c r="AC331" s="157"/>
      <c r="AD331" s="157"/>
      <c r="AE331" s="165"/>
      <c r="AF331" s="165"/>
      <c r="AG331" s="165"/>
      <c r="AH331" s="165"/>
      <c r="AI331" s="165"/>
      <c r="AJ331" s="165"/>
      <c r="AK331" s="165"/>
      <c r="AL331" s="165"/>
      <c r="AM331" s="165"/>
      <c r="AN331" s="165"/>
      <c r="AO331" s="165"/>
      <c r="AP331" s="165"/>
      <c r="AQ331" s="165"/>
      <c r="AR331" s="165"/>
      <c r="AS331" s="165"/>
      <c r="AT331" s="165"/>
      <c r="AU331" s="165"/>
      <c r="AV331" s="157"/>
    </row>
    <row r="332" spans="1:48" s="36" customFormat="1" ht="25.5" hidden="1" customHeight="1">
      <c r="A332" s="393"/>
      <c r="B332" s="164"/>
      <c r="C332" s="157" t="s">
        <v>5643</v>
      </c>
      <c r="D332" s="165"/>
      <c r="E332" s="157" t="s">
        <v>5797</v>
      </c>
      <c r="F332" s="157" t="s">
        <v>5643</v>
      </c>
      <c r="G332" s="157" t="s">
        <v>15559</v>
      </c>
      <c r="H332" s="160">
        <v>1942</v>
      </c>
      <c r="I332" s="160">
        <v>1117</v>
      </c>
      <c r="J332" s="160">
        <v>1381</v>
      </c>
      <c r="K332" s="157" t="s">
        <v>1118</v>
      </c>
      <c r="L332" s="157" t="s">
        <v>454</v>
      </c>
      <c r="M332" s="157" t="s">
        <v>5350</v>
      </c>
      <c r="N332" s="160">
        <v>17.3</v>
      </c>
      <c r="O332" s="160">
        <v>53.2</v>
      </c>
      <c r="P332" s="160">
        <v>920</v>
      </c>
      <c r="Q332" s="160">
        <v>12</v>
      </c>
      <c r="R332" s="160">
        <v>250</v>
      </c>
      <c r="S332" s="160">
        <v>300</v>
      </c>
      <c r="T332" s="157" t="s">
        <v>173</v>
      </c>
      <c r="U332" s="157">
        <v>2013</v>
      </c>
      <c r="V332" s="620"/>
      <c r="W332" s="165"/>
      <c r="X332" s="165"/>
      <c r="Y332" s="165"/>
      <c r="Z332" s="165"/>
      <c r="AA332" s="165"/>
      <c r="AB332" s="160">
        <v>1129</v>
      </c>
      <c r="AC332" s="157"/>
      <c r="AD332" s="157"/>
      <c r="AE332" s="165"/>
      <c r="AF332" s="165"/>
      <c r="AG332" s="165"/>
      <c r="AH332" s="165"/>
      <c r="AI332" s="165"/>
      <c r="AJ332" s="165"/>
      <c r="AK332" s="165"/>
      <c r="AL332" s="165"/>
      <c r="AM332" s="165"/>
      <c r="AN332" s="165"/>
      <c r="AO332" s="165"/>
      <c r="AP332" s="165"/>
      <c r="AQ332" s="165"/>
      <c r="AR332" s="165"/>
      <c r="AS332" s="165"/>
      <c r="AT332" s="165"/>
      <c r="AU332" s="165"/>
      <c r="AV332" s="157"/>
    </row>
    <row r="333" spans="1:48" s="36" customFormat="1" ht="25.5" hidden="1" customHeight="1">
      <c r="A333" s="393"/>
      <c r="B333" s="164"/>
      <c r="C333" s="157" t="s">
        <v>5643</v>
      </c>
      <c r="D333" s="165"/>
      <c r="E333" s="157" t="s">
        <v>5798</v>
      </c>
      <c r="F333" s="157" t="s">
        <v>5643</v>
      </c>
      <c r="G333" s="157" t="s">
        <v>15559</v>
      </c>
      <c r="H333" s="160">
        <v>17121</v>
      </c>
      <c r="I333" s="160">
        <v>5407</v>
      </c>
      <c r="J333" s="160">
        <v>6244</v>
      </c>
      <c r="K333" s="157" t="s">
        <v>466</v>
      </c>
      <c r="L333" s="157" t="s">
        <v>5799</v>
      </c>
      <c r="M333" s="157" t="s">
        <v>5800</v>
      </c>
      <c r="N333" s="160">
        <v>37</v>
      </c>
      <c r="O333" s="160">
        <v>54</v>
      </c>
      <c r="P333" s="160">
        <v>1998</v>
      </c>
      <c r="Q333" s="160">
        <v>20</v>
      </c>
      <c r="R333" s="160">
        <v>1700</v>
      </c>
      <c r="S333" s="160">
        <v>3000</v>
      </c>
      <c r="T333" s="157" t="s">
        <v>465</v>
      </c>
      <c r="U333" s="157">
        <v>2016</v>
      </c>
      <c r="V333" s="620"/>
      <c r="W333" s="165"/>
      <c r="X333" s="165"/>
      <c r="Y333" s="165"/>
      <c r="Z333" s="165"/>
      <c r="AA333" s="165"/>
      <c r="AB333" s="160">
        <v>12500</v>
      </c>
      <c r="AC333" s="157"/>
      <c r="AD333" s="157"/>
      <c r="AE333" s="165"/>
      <c r="AF333" s="165"/>
      <c r="AG333" s="165"/>
      <c r="AH333" s="165"/>
      <c r="AI333" s="165"/>
      <c r="AJ333" s="165"/>
      <c r="AK333" s="165"/>
      <c r="AL333" s="165"/>
      <c r="AM333" s="165"/>
      <c r="AN333" s="165"/>
      <c r="AO333" s="165"/>
      <c r="AP333" s="165"/>
      <c r="AQ333" s="165"/>
      <c r="AR333" s="165"/>
      <c r="AS333" s="165"/>
      <c r="AT333" s="165"/>
      <c r="AU333" s="165"/>
      <c r="AV333" s="157"/>
    </row>
    <row r="334" spans="1:48" s="36" customFormat="1" ht="25.5" hidden="1" customHeight="1">
      <c r="A334" s="393"/>
      <c r="B334" s="164"/>
      <c r="C334" s="157" t="s">
        <v>708</v>
      </c>
      <c r="D334" s="165" t="s">
        <v>5801</v>
      </c>
      <c r="E334" s="157" t="s">
        <v>5802</v>
      </c>
      <c r="F334" s="157" t="s">
        <v>708</v>
      </c>
      <c r="G334" s="157" t="s">
        <v>5803</v>
      </c>
      <c r="H334" s="160">
        <v>30491</v>
      </c>
      <c r="I334" s="160">
        <v>1390</v>
      </c>
      <c r="J334" s="160">
        <v>1963</v>
      </c>
      <c r="K334" s="157" t="s">
        <v>466</v>
      </c>
      <c r="L334" s="157" t="s">
        <v>5804</v>
      </c>
      <c r="M334" s="157" t="s">
        <v>3251</v>
      </c>
      <c r="N334" s="160">
        <v>22</v>
      </c>
      <c r="O334" s="160">
        <v>35</v>
      </c>
      <c r="P334" s="160">
        <v>770</v>
      </c>
      <c r="Q334" s="160">
        <v>10</v>
      </c>
      <c r="R334" s="160">
        <v>520</v>
      </c>
      <c r="S334" s="160">
        <v>1500</v>
      </c>
      <c r="T334" s="157" t="s">
        <v>465</v>
      </c>
      <c r="U334" s="157">
        <v>1987</v>
      </c>
      <c r="V334" s="620">
        <v>99</v>
      </c>
      <c r="W334" s="165"/>
      <c r="X334" s="165">
        <v>288</v>
      </c>
      <c r="Y334" s="165"/>
      <c r="Z334" s="165"/>
      <c r="AA334" s="165"/>
      <c r="AB334" s="160">
        <v>387</v>
      </c>
      <c r="AC334" s="157"/>
      <c r="AD334" s="157"/>
      <c r="AE334" s="165"/>
      <c r="AF334" s="165"/>
      <c r="AG334" s="165"/>
      <c r="AH334" s="165"/>
      <c r="AI334" s="165"/>
      <c r="AJ334" s="165"/>
      <c r="AK334" s="165"/>
      <c r="AL334" s="165"/>
      <c r="AM334" s="165"/>
      <c r="AN334" s="165"/>
      <c r="AO334" s="165"/>
      <c r="AP334" s="165"/>
      <c r="AQ334" s="165"/>
      <c r="AR334" s="165"/>
      <c r="AS334" s="165"/>
      <c r="AT334" s="165"/>
      <c r="AU334" s="165"/>
      <c r="AV334" s="157"/>
    </row>
    <row r="335" spans="1:48" s="36" customFormat="1" ht="25.5" hidden="1" customHeight="1">
      <c r="A335" s="393"/>
      <c r="B335" s="479"/>
      <c r="C335" s="157" t="s">
        <v>708</v>
      </c>
      <c r="D335" s="165"/>
      <c r="E335" s="157" t="s">
        <v>5805</v>
      </c>
      <c r="F335" s="157" t="s">
        <v>708</v>
      </c>
      <c r="G335" s="157" t="s">
        <v>5803</v>
      </c>
      <c r="H335" s="160">
        <v>131320</v>
      </c>
      <c r="I335" s="160">
        <v>1182</v>
      </c>
      <c r="J335" s="160">
        <v>4406.25</v>
      </c>
      <c r="K335" s="157" t="s">
        <v>1145</v>
      </c>
      <c r="L335" s="157" t="s">
        <v>4135</v>
      </c>
      <c r="M335" s="157" t="s">
        <v>3251</v>
      </c>
      <c r="N335" s="160">
        <v>21</v>
      </c>
      <c r="O335" s="160">
        <v>45</v>
      </c>
      <c r="P335" s="160">
        <v>1158.3900000000001</v>
      </c>
      <c r="Q335" s="160">
        <v>18</v>
      </c>
      <c r="R335" s="160">
        <v>450</v>
      </c>
      <c r="S335" s="160">
        <v>2000</v>
      </c>
      <c r="T335" s="157" t="s">
        <v>173</v>
      </c>
      <c r="U335" s="157">
        <v>2014</v>
      </c>
      <c r="V335" s="620"/>
      <c r="W335" s="165"/>
      <c r="X335" s="165"/>
      <c r="Y335" s="165"/>
      <c r="Z335" s="165"/>
      <c r="AA335" s="165"/>
      <c r="AB335" s="160">
        <v>9800</v>
      </c>
      <c r="AC335" s="157"/>
      <c r="AD335" s="157"/>
      <c r="AE335" s="165"/>
      <c r="AF335" s="165"/>
      <c r="AG335" s="165"/>
      <c r="AH335" s="165"/>
      <c r="AI335" s="165"/>
      <c r="AJ335" s="165"/>
      <c r="AK335" s="165"/>
      <c r="AL335" s="165"/>
      <c r="AM335" s="165"/>
      <c r="AN335" s="165"/>
      <c r="AO335" s="165"/>
      <c r="AP335" s="165"/>
      <c r="AQ335" s="165"/>
      <c r="AR335" s="165"/>
      <c r="AS335" s="165"/>
      <c r="AT335" s="165"/>
      <c r="AU335" s="165"/>
      <c r="AV335" s="157"/>
    </row>
    <row r="336" spans="1:48" s="36" customFormat="1" ht="25.5" hidden="1" customHeight="1">
      <c r="A336" s="393"/>
      <c r="B336" s="164"/>
      <c r="C336" s="157" t="s">
        <v>708</v>
      </c>
      <c r="D336" s="165"/>
      <c r="E336" s="157" t="s">
        <v>5806</v>
      </c>
      <c r="F336" s="157" t="s">
        <v>708</v>
      </c>
      <c r="G336" s="157" t="s">
        <v>5803</v>
      </c>
      <c r="H336" s="160">
        <v>2360</v>
      </c>
      <c r="I336" s="160">
        <v>964</v>
      </c>
      <c r="J336" s="160">
        <v>1210.5999999999999</v>
      </c>
      <c r="K336" s="157" t="s">
        <v>1145</v>
      </c>
      <c r="L336" s="157" t="s">
        <v>4135</v>
      </c>
      <c r="M336" s="157" t="s">
        <v>3251</v>
      </c>
      <c r="N336" s="160">
        <v>19.7</v>
      </c>
      <c r="O336" s="160">
        <v>27.6</v>
      </c>
      <c r="P336" s="160">
        <v>543.72</v>
      </c>
      <c r="Q336" s="160">
        <v>12.8</v>
      </c>
      <c r="R336" s="160">
        <v>162</v>
      </c>
      <c r="S336" s="160">
        <v>1000</v>
      </c>
      <c r="T336" s="157" t="s">
        <v>173</v>
      </c>
      <c r="U336" s="157">
        <v>2014</v>
      </c>
      <c r="V336" s="620"/>
      <c r="W336" s="165"/>
      <c r="X336" s="165"/>
      <c r="Y336" s="165"/>
      <c r="Z336" s="165"/>
      <c r="AA336" s="165"/>
      <c r="AB336" s="160">
        <v>1900</v>
      </c>
      <c r="AC336" s="157"/>
      <c r="AD336" s="157"/>
      <c r="AE336" s="165"/>
      <c r="AF336" s="165"/>
      <c r="AG336" s="165"/>
      <c r="AH336" s="165"/>
      <c r="AI336" s="165"/>
      <c r="AJ336" s="165"/>
      <c r="AK336" s="165"/>
      <c r="AL336" s="165"/>
      <c r="AM336" s="165"/>
      <c r="AN336" s="165"/>
      <c r="AO336" s="165"/>
      <c r="AP336" s="165"/>
      <c r="AQ336" s="165"/>
      <c r="AR336" s="165"/>
      <c r="AS336" s="165"/>
      <c r="AT336" s="165"/>
      <c r="AU336" s="165"/>
      <c r="AV336" s="157"/>
    </row>
    <row r="337" spans="1:48" s="36" customFormat="1" ht="25.5" hidden="1" customHeight="1">
      <c r="A337" s="393"/>
      <c r="B337" s="164"/>
      <c r="C337" s="157" t="s">
        <v>708</v>
      </c>
      <c r="D337" s="165"/>
      <c r="E337" s="157" t="s">
        <v>15560</v>
      </c>
      <c r="F337" s="157" t="s">
        <v>708</v>
      </c>
      <c r="G337" s="157" t="s">
        <v>5803</v>
      </c>
      <c r="H337" s="160">
        <v>7073</v>
      </c>
      <c r="I337" s="160">
        <v>507</v>
      </c>
      <c r="J337" s="160">
        <v>503</v>
      </c>
      <c r="K337" s="157" t="s">
        <v>914</v>
      </c>
      <c r="L337" s="157" t="s">
        <v>7014</v>
      </c>
      <c r="M337" s="157" t="s">
        <v>3251</v>
      </c>
      <c r="N337" s="160">
        <v>16</v>
      </c>
      <c r="O337" s="160">
        <v>27</v>
      </c>
      <c r="P337" s="160">
        <v>383</v>
      </c>
      <c r="Q337" s="160">
        <v>13</v>
      </c>
      <c r="R337" s="160"/>
      <c r="S337" s="160">
        <v>500</v>
      </c>
      <c r="T337" s="157"/>
      <c r="U337" s="157">
        <v>2019</v>
      </c>
      <c r="V337" s="620"/>
      <c r="W337" s="165"/>
      <c r="X337" s="165"/>
      <c r="Y337" s="165"/>
      <c r="Z337" s="165"/>
      <c r="AA337" s="165"/>
      <c r="AB337" s="160">
        <v>1400</v>
      </c>
      <c r="AC337" s="157"/>
      <c r="AD337" s="157"/>
      <c r="AE337" s="165"/>
      <c r="AF337" s="165"/>
      <c r="AG337" s="165"/>
      <c r="AH337" s="165"/>
      <c r="AI337" s="165"/>
      <c r="AJ337" s="165"/>
      <c r="AK337" s="165"/>
      <c r="AL337" s="165"/>
      <c r="AM337" s="165"/>
      <c r="AN337" s="165"/>
      <c r="AO337" s="165"/>
      <c r="AP337" s="165"/>
      <c r="AQ337" s="165"/>
      <c r="AR337" s="165"/>
      <c r="AS337" s="165"/>
      <c r="AT337" s="165"/>
      <c r="AU337" s="165"/>
      <c r="AV337" s="157"/>
    </row>
    <row r="338" spans="1:48" s="36" customFormat="1" ht="25.5" hidden="1" customHeight="1">
      <c r="A338" s="393"/>
      <c r="B338" s="164"/>
      <c r="C338" s="157" t="s">
        <v>5744</v>
      </c>
      <c r="D338" s="165" t="s">
        <v>5807</v>
      </c>
      <c r="E338" s="157" t="s">
        <v>5808</v>
      </c>
      <c r="F338" s="157" t="s">
        <v>5744</v>
      </c>
      <c r="G338" s="157" t="s">
        <v>16551</v>
      </c>
      <c r="H338" s="160">
        <v>6621</v>
      </c>
      <c r="I338" s="160">
        <v>1518</v>
      </c>
      <c r="J338" s="160">
        <v>2121</v>
      </c>
      <c r="K338" s="157" t="s">
        <v>466</v>
      </c>
      <c r="L338" s="157" t="s">
        <v>5354</v>
      </c>
      <c r="M338" s="157" t="s">
        <v>1091</v>
      </c>
      <c r="N338" s="160">
        <v>23</v>
      </c>
      <c r="O338" s="160">
        <v>37</v>
      </c>
      <c r="P338" s="160">
        <v>858</v>
      </c>
      <c r="Q338" s="160">
        <v>13</v>
      </c>
      <c r="R338" s="160">
        <v>1162</v>
      </c>
      <c r="S338" s="160">
        <v>1500</v>
      </c>
      <c r="T338" s="157" t="s">
        <v>173</v>
      </c>
      <c r="U338" s="157">
        <v>1991</v>
      </c>
      <c r="V338" s="620">
        <v>628</v>
      </c>
      <c r="W338" s="165"/>
      <c r="X338" s="165">
        <v>350</v>
      </c>
      <c r="Y338" s="165"/>
      <c r="Z338" s="165"/>
      <c r="AA338" s="165"/>
      <c r="AB338" s="160">
        <v>978</v>
      </c>
      <c r="AC338" s="157"/>
      <c r="AD338" s="157"/>
      <c r="AE338" s="165"/>
      <c r="AF338" s="165"/>
      <c r="AG338" s="165"/>
      <c r="AH338" s="165"/>
      <c r="AI338" s="165"/>
      <c r="AJ338" s="165"/>
      <c r="AK338" s="165"/>
      <c r="AL338" s="165"/>
      <c r="AM338" s="165"/>
      <c r="AN338" s="165"/>
      <c r="AO338" s="165"/>
      <c r="AP338" s="165"/>
      <c r="AQ338" s="165"/>
      <c r="AR338" s="165"/>
      <c r="AS338" s="165"/>
      <c r="AT338" s="165"/>
      <c r="AU338" s="165"/>
      <c r="AV338" s="202"/>
    </row>
    <row r="339" spans="1:48" s="36" customFormat="1" ht="25.5" hidden="1" customHeight="1">
      <c r="A339" s="393"/>
      <c r="B339" s="164"/>
      <c r="C339" s="157" t="s">
        <v>5744</v>
      </c>
      <c r="D339" s="165"/>
      <c r="E339" s="157" t="s">
        <v>11634</v>
      </c>
      <c r="F339" s="157" t="s">
        <v>5744</v>
      </c>
      <c r="G339" s="157" t="s">
        <v>5744</v>
      </c>
      <c r="H339" s="160">
        <v>9305</v>
      </c>
      <c r="I339" s="160">
        <v>3437</v>
      </c>
      <c r="J339" s="160">
        <v>3437</v>
      </c>
      <c r="K339" s="157" t="s">
        <v>466</v>
      </c>
      <c r="L339" s="157" t="s">
        <v>5795</v>
      </c>
      <c r="M339" s="157" t="s">
        <v>54</v>
      </c>
      <c r="N339" s="160">
        <v>65</v>
      </c>
      <c r="O339" s="160">
        <v>70</v>
      </c>
      <c r="P339" s="160">
        <v>3300</v>
      </c>
      <c r="Q339" s="160">
        <v>7</v>
      </c>
      <c r="R339" s="160">
        <v>300</v>
      </c>
      <c r="S339" s="160">
        <v>1000</v>
      </c>
      <c r="T339" s="157" t="s">
        <v>173</v>
      </c>
      <c r="U339" s="157">
        <v>2002</v>
      </c>
      <c r="V339" s="620"/>
      <c r="W339" s="165"/>
      <c r="X339" s="165"/>
      <c r="Y339" s="165"/>
      <c r="Z339" s="165"/>
      <c r="AA339" s="165"/>
      <c r="AB339" s="160" t="s">
        <v>3794</v>
      </c>
      <c r="AC339" s="157"/>
      <c r="AD339" s="157"/>
      <c r="AE339" s="165"/>
      <c r="AF339" s="165"/>
      <c r="AG339" s="165"/>
      <c r="AH339" s="165"/>
      <c r="AI339" s="165"/>
      <c r="AJ339" s="165"/>
      <c r="AK339" s="165"/>
      <c r="AL339" s="165"/>
      <c r="AM339" s="165"/>
      <c r="AN339" s="165"/>
      <c r="AO339" s="165"/>
      <c r="AP339" s="165"/>
      <c r="AQ339" s="165"/>
      <c r="AR339" s="165"/>
      <c r="AS339" s="165"/>
      <c r="AT339" s="165"/>
      <c r="AU339" s="165"/>
      <c r="AV339" s="157" t="s">
        <v>16552</v>
      </c>
    </row>
    <row r="340" spans="1:48" s="36" customFormat="1" ht="25.5" hidden="1" customHeight="1">
      <c r="A340" s="393"/>
      <c r="B340" s="164"/>
      <c r="C340" s="157" t="s">
        <v>5649</v>
      </c>
      <c r="D340" s="165"/>
      <c r="E340" s="157" t="s">
        <v>5809</v>
      </c>
      <c r="F340" s="157" t="s">
        <v>5649</v>
      </c>
      <c r="G340" s="157" t="s">
        <v>5810</v>
      </c>
      <c r="H340" s="160">
        <v>40647</v>
      </c>
      <c r="I340" s="160">
        <v>5524.32</v>
      </c>
      <c r="J340" s="160">
        <v>8644</v>
      </c>
      <c r="K340" s="157" t="s">
        <v>466</v>
      </c>
      <c r="L340" s="157" t="s">
        <v>5811</v>
      </c>
      <c r="M340" s="157" t="s">
        <v>54</v>
      </c>
      <c r="N340" s="160">
        <v>34</v>
      </c>
      <c r="O340" s="160">
        <v>54</v>
      </c>
      <c r="P340" s="160">
        <v>1836</v>
      </c>
      <c r="Q340" s="160">
        <v>16</v>
      </c>
      <c r="R340" s="160">
        <v>1998</v>
      </c>
      <c r="S340" s="160">
        <v>2300</v>
      </c>
      <c r="T340" s="157" t="s">
        <v>465</v>
      </c>
      <c r="U340" s="157">
        <v>2009</v>
      </c>
      <c r="V340" s="620"/>
      <c r="W340" s="165"/>
      <c r="X340" s="165"/>
      <c r="Y340" s="165"/>
      <c r="Z340" s="165"/>
      <c r="AA340" s="165"/>
      <c r="AB340" s="160">
        <v>19500</v>
      </c>
      <c r="AC340" s="157"/>
      <c r="AD340" s="157"/>
      <c r="AE340" s="165"/>
      <c r="AF340" s="165"/>
      <c r="AG340" s="165"/>
      <c r="AH340" s="165"/>
      <c r="AI340" s="165"/>
      <c r="AJ340" s="165"/>
      <c r="AK340" s="165"/>
      <c r="AL340" s="165"/>
      <c r="AM340" s="165"/>
      <c r="AN340" s="165"/>
      <c r="AO340" s="165"/>
      <c r="AP340" s="165"/>
      <c r="AQ340" s="165"/>
      <c r="AR340" s="165"/>
      <c r="AS340" s="165"/>
      <c r="AT340" s="165"/>
      <c r="AU340" s="165"/>
      <c r="AV340" s="157"/>
    </row>
    <row r="341" spans="1:48" s="36" customFormat="1" ht="25.5" hidden="1" customHeight="1">
      <c r="A341" s="393"/>
      <c r="B341" s="164"/>
      <c r="C341" s="157" t="s">
        <v>5652</v>
      </c>
      <c r="D341" s="165"/>
      <c r="E341" s="157" t="s">
        <v>5812</v>
      </c>
      <c r="F341" s="157" t="s">
        <v>5652</v>
      </c>
      <c r="G341" s="157" t="s">
        <v>5813</v>
      </c>
      <c r="H341" s="160">
        <v>26026</v>
      </c>
      <c r="I341" s="160">
        <v>2984</v>
      </c>
      <c r="J341" s="160">
        <v>5111</v>
      </c>
      <c r="K341" s="157" t="s">
        <v>466</v>
      </c>
      <c r="L341" s="157" t="s">
        <v>5814</v>
      </c>
      <c r="M341" s="157" t="s">
        <v>54</v>
      </c>
      <c r="N341" s="160">
        <v>29</v>
      </c>
      <c r="O341" s="160">
        <v>48</v>
      </c>
      <c r="P341" s="160">
        <v>1373</v>
      </c>
      <c r="Q341" s="160">
        <v>12</v>
      </c>
      <c r="R341" s="160">
        <v>1620</v>
      </c>
      <c r="S341" s="160">
        <v>1620</v>
      </c>
      <c r="T341" s="157" t="s">
        <v>465</v>
      </c>
      <c r="U341" s="393">
        <v>2005</v>
      </c>
      <c r="V341" s="620"/>
      <c r="W341" s="165"/>
      <c r="X341" s="165"/>
      <c r="Y341" s="165"/>
      <c r="Z341" s="165"/>
      <c r="AA341" s="165"/>
      <c r="AB341" s="160">
        <v>7900</v>
      </c>
      <c r="AC341" s="157"/>
      <c r="AD341" s="157"/>
      <c r="AE341" s="165"/>
      <c r="AF341" s="165"/>
      <c r="AG341" s="165"/>
      <c r="AH341" s="165"/>
      <c r="AI341" s="165"/>
      <c r="AJ341" s="165"/>
      <c r="AK341" s="165"/>
      <c r="AL341" s="165"/>
      <c r="AM341" s="165"/>
      <c r="AN341" s="165"/>
      <c r="AO341" s="165"/>
      <c r="AP341" s="165"/>
      <c r="AQ341" s="165"/>
      <c r="AR341" s="165"/>
      <c r="AS341" s="165"/>
      <c r="AT341" s="165"/>
      <c r="AU341" s="165"/>
      <c r="AV341" s="157"/>
    </row>
    <row r="342" spans="1:48" s="36" customFormat="1" ht="25.5" hidden="1" customHeight="1">
      <c r="A342" s="393"/>
      <c r="B342" s="164"/>
      <c r="C342" s="170" t="s">
        <v>5654</v>
      </c>
      <c r="D342" s="622"/>
      <c r="E342" s="170" t="s">
        <v>5815</v>
      </c>
      <c r="F342" s="170" t="s">
        <v>5654</v>
      </c>
      <c r="G342" s="170" t="s">
        <v>5816</v>
      </c>
      <c r="H342" s="167">
        <v>135574</v>
      </c>
      <c r="I342" s="167">
        <v>4371</v>
      </c>
      <c r="J342" s="167">
        <v>8501</v>
      </c>
      <c r="K342" s="170" t="s">
        <v>5817</v>
      </c>
      <c r="L342" s="170" t="s">
        <v>2168</v>
      </c>
      <c r="M342" s="170" t="s">
        <v>54</v>
      </c>
      <c r="N342" s="167">
        <v>32</v>
      </c>
      <c r="O342" s="167">
        <v>48</v>
      </c>
      <c r="P342" s="167">
        <v>1536</v>
      </c>
      <c r="Q342" s="167">
        <v>18</v>
      </c>
      <c r="R342" s="167">
        <v>2026</v>
      </c>
      <c r="S342" s="167">
        <v>3000</v>
      </c>
      <c r="T342" s="170" t="s">
        <v>465</v>
      </c>
      <c r="U342" s="170">
        <v>2016</v>
      </c>
      <c r="V342" s="166"/>
      <c r="W342" s="166"/>
      <c r="X342" s="166"/>
      <c r="Y342" s="166"/>
      <c r="Z342" s="166"/>
      <c r="AA342" s="166"/>
      <c r="AB342" s="167">
        <v>17100</v>
      </c>
      <c r="AC342" s="157"/>
      <c r="AD342" s="157"/>
      <c r="AE342" s="165"/>
      <c r="AF342" s="165"/>
      <c r="AG342" s="165"/>
      <c r="AH342" s="165"/>
      <c r="AI342" s="165"/>
      <c r="AJ342" s="165"/>
      <c r="AK342" s="165"/>
      <c r="AL342" s="165"/>
      <c r="AM342" s="165"/>
      <c r="AN342" s="165"/>
      <c r="AO342" s="165"/>
      <c r="AP342" s="165"/>
      <c r="AQ342" s="165"/>
      <c r="AR342" s="165"/>
      <c r="AS342" s="165"/>
      <c r="AT342" s="165"/>
      <c r="AU342" s="165"/>
      <c r="AV342" s="157"/>
    </row>
    <row r="343" spans="1:48" s="36" customFormat="1" ht="25.5" hidden="1" customHeight="1">
      <c r="A343" s="393"/>
      <c r="B343" s="164"/>
      <c r="C343" s="157" t="s">
        <v>5657</v>
      </c>
      <c r="D343" s="165"/>
      <c r="E343" s="157" t="s">
        <v>5818</v>
      </c>
      <c r="F343" s="157" t="s">
        <v>5657</v>
      </c>
      <c r="G343" s="157" t="s">
        <v>13141</v>
      </c>
      <c r="H343" s="160">
        <v>1270</v>
      </c>
      <c r="I343" s="160">
        <v>690</v>
      </c>
      <c r="J343" s="160">
        <v>690</v>
      </c>
      <c r="K343" s="157" t="s">
        <v>1118</v>
      </c>
      <c r="L343" s="157" t="s">
        <v>5819</v>
      </c>
      <c r="M343" s="157" t="s">
        <v>54</v>
      </c>
      <c r="N343" s="160">
        <v>20</v>
      </c>
      <c r="O343" s="160">
        <v>34</v>
      </c>
      <c r="P343" s="160">
        <v>680</v>
      </c>
      <c r="Q343" s="160">
        <v>11.7</v>
      </c>
      <c r="R343" s="160"/>
      <c r="S343" s="160">
        <v>100</v>
      </c>
      <c r="T343" s="157"/>
      <c r="U343" s="393">
        <v>2007</v>
      </c>
      <c r="V343" s="620">
        <v>9660</v>
      </c>
      <c r="W343" s="165">
        <v>2000</v>
      </c>
      <c r="X343" s="165">
        <v>14100</v>
      </c>
      <c r="Y343" s="165"/>
      <c r="Z343" s="165"/>
      <c r="AA343" s="165"/>
      <c r="AB343" s="160">
        <v>300</v>
      </c>
      <c r="AC343" s="157"/>
      <c r="AD343" s="157"/>
      <c r="AE343" s="165"/>
      <c r="AF343" s="165"/>
      <c r="AG343" s="165"/>
      <c r="AH343" s="165"/>
      <c r="AI343" s="165"/>
      <c r="AJ343" s="165"/>
      <c r="AK343" s="165"/>
      <c r="AL343" s="165"/>
      <c r="AM343" s="165"/>
      <c r="AN343" s="165"/>
      <c r="AO343" s="165"/>
      <c r="AP343" s="165"/>
      <c r="AQ343" s="165"/>
      <c r="AR343" s="165"/>
      <c r="AS343" s="165"/>
      <c r="AT343" s="165"/>
      <c r="AU343" s="165"/>
      <c r="AV343" s="157"/>
    </row>
    <row r="344" spans="1:48" s="36" customFormat="1" ht="25.5" hidden="1" customHeight="1">
      <c r="A344" s="393"/>
      <c r="B344" s="164"/>
      <c r="C344" s="157" t="s">
        <v>5657</v>
      </c>
      <c r="D344" s="430" t="s">
        <v>5820</v>
      </c>
      <c r="E344" s="157" t="s">
        <v>5821</v>
      </c>
      <c r="F344" s="157" t="s">
        <v>5657</v>
      </c>
      <c r="G344" s="157" t="s">
        <v>13141</v>
      </c>
      <c r="H344" s="160">
        <v>8446</v>
      </c>
      <c r="I344" s="160">
        <v>1943</v>
      </c>
      <c r="J344" s="160">
        <v>2393</v>
      </c>
      <c r="K344" s="157" t="s">
        <v>1118</v>
      </c>
      <c r="L344" s="157" t="s">
        <v>5822</v>
      </c>
      <c r="M344" s="157" t="s">
        <v>54</v>
      </c>
      <c r="N344" s="160">
        <v>44</v>
      </c>
      <c r="O344" s="160">
        <v>26</v>
      </c>
      <c r="P344" s="160">
        <v>1056</v>
      </c>
      <c r="Q344" s="160">
        <v>13</v>
      </c>
      <c r="R344" s="160">
        <v>584</v>
      </c>
      <c r="S344" s="160">
        <v>1000</v>
      </c>
      <c r="T344" s="157" t="s">
        <v>465</v>
      </c>
      <c r="U344" s="393">
        <v>1995</v>
      </c>
      <c r="V344" s="620">
        <v>9660</v>
      </c>
      <c r="W344" s="165">
        <v>2000</v>
      </c>
      <c r="X344" s="165">
        <v>14100</v>
      </c>
      <c r="Y344" s="165"/>
      <c r="Z344" s="165"/>
      <c r="AA344" s="165"/>
      <c r="AB344" s="160">
        <v>2576</v>
      </c>
      <c r="AC344" s="157"/>
      <c r="AD344" s="157"/>
      <c r="AE344" s="165"/>
      <c r="AF344" s="165"/>
      <c r="AG344" s="165"/>
      <c r="AH344" s="165"/>
      <c r="AI344" s="165"/>
      <c r="AJ344" s="165"/>
      <c r="AK344" s="165"/>
      <c r="AL344" s="165"/>
      <c r="AM344" s="165"/>
      <c r="AN344" s="165"/>
      <c r="AO344" s="165"/>
      <c r="AP344" s="165"/>
      <c r="AQ344" s="165"/>
      <c r="AR344" s="165"/>
      <c r="AS344" s="165"/>
      <c r="AT344" s="165"/>
      <c r="AU344" s="165"/>
      <c r="AV344" s="157"/>
    </row>
    <row r="345" spans="1:48" s="36" customFormat="1" ht="25.5" hidden="1" customHeight="1">
      <c r="A345" s="393"/>
      <c r="B345" s="164"/>
      <c r="C345" s="157" t="s">
        <v>5657</v>
      </c>
      <c r="D345" s="165"/>
      <c r="E345" s="157" t="s">
        <v>11635</v>
      </c>
      <c r="F345" s="157" t="s">
        <v>5657</v>
      </c>
      <c r="G345" s="157" t="s">
        <v>13141</v>
      </c>
      <c r="H345" s="160">
        <v>20319</v>
      </c>
      <c r="I345" s="160">
        <v>1747</v>
      </c>
      <c r="J345" s="160">
        <v>1443</v>
      </c>
      <c r="K345" s="157" t="s">
        <v>466</v>
      </c>
      <c r="L345" s="157" t="s">
        <v>5804</v>
      </c>
      <c r="M345" s="157" t="s">
        <v>54</v>
      </c>
      <c r="N345" s="160">
        <v>28</v>
      </c>
      <c r="O345" s="160">
        <v>34</v>
      </c>
      <c r="P345" s="160">
        <v>952</v>
      </c>
      <c r="Q345" s="160">
        <v>14</v>
      </c>
      <c r="R345" s="160">
        <v>200</v>
      </c>
      <c r="S345" s="160">
        <v>300</v>
      </c>
      <c r="T345" s="157" t="s">
        <v>4937</v>
      </c>
      <c r="U345" s="393">
        <v>2017</v>
      </c>
      <c r="V345" s="620"/>
      <c r="W345" s="165"/>
      <c r="X345" s="165"/>
      <c r="Y345" s="165"/>
      <c r="Z345" s="165"/>
      <c r="AA345" s="165"/>
      <c r="AB345" s="160">
        <v>4800</v>
      </c>
      <c r="AC345" s="157"/>
      <c r="AD345" s="157"/>
      <c r="AE345" s="165"/>
      <c r="AF345" s="165"/>
      <c r="AG345" s="165"/>
      <c r="AH345" s="165"/>
      <c r="AI345" s="165"/>
      <c r="AJ345" s="165"/>
      <c r="AK345" s="165"/>
      <c r="AL345" s="165"/>
      <c r="AM345" s="165"/>
      <c r="AN345" s="165"/>
      <c r="AO345" s="165"/>
      <c r="AP345" s="165"/>
      <c r="AQ345" s="165"/>
      <c r="AR345" s="165"/>
      <c r="AS345" s="165"/>
      <c r="AT345" s="165"/>
      <c r="AU345" s="165"/>
      <c r="AV345" s="157"/>
    </row>
    <row r="346" spans="1:48" s="36" customFormat="1" ht="25.5" hidden="1" customHeight="1">
      <c r="A346" s="393" t="s">
        <v>316</v>
      </c>
      <c r="B346" s="198" t="s">
        <v>2301</v>
      </c>
      <c r="C346" s="157" t="s">
        <v>2229</v>
      </c>
      <c r="D346" s="399"/>
      <c r="E346" s="331">
        <f>COUNTA(E347:E372)</f>
        <v>26</v>
      </c>
      <c r="F346" s="157"/>
      <c r="G346" s="157"/>
      <c r="H346" s="160">
        <f>SUM(H347:H372)</f>
        <v>896020.5</v>
      </c>
      <c r="I346" s="160">
        <f t="shared" ref="I346:J346" si="1">SUM(I347:I372)</f>
        <v>75681.150000000009</v>
      </c>
      <c r="J346" s="160">
        <f t="shared" si="1"/>
        <v>120581.98</v>
      </c>
      <c r="K346" s="157"/>
      <c r="L346" s="157"/>
      <c r="M346" s="157"/>
      <c r="N346" s="160"/>
      <c r="O346" s="160"/>
      <c r="P346" s="160"/>
      <c r="Q346" s="160"/>
      <c r="R346" s="160"/>
      <c r="S346" s="160"/>
      <c r="T346" s="157"/>
      <c r="U346" s="157"/>
      <c r="V346" s="647"/>
      <c r="W346" s="399"/>
      <c r="X346" s="399"/>
      <c r="Y346" s="399"/>
      <c r="Z346" s="399"/>
      <c r="AA346" s="399"/>
      <c r="AB346" s="160"/>
      <c r="AC346" s="157"/>
      <c r="AD346" s="157"/>
      <c r="AE346" s="399"/>
      <c r="AF346" s="399"/>
      <c r="AG346" s="399"/>
      <c r="AH346" s="399"/>
      <c r="AI346" s="399"/>
      <c r="AJ346" s="399"/>
      <c r="AK346" s="399"/>
      <c r="AL346" s="399"/>
      <c r="AM346" s="399"/>
      <c r="AN346" s="399"/>
      <c r="AO346" s="399"/>
      <c r="AP346" s="399"/>
      <c r="AQ346" s="399"/>
      <c r="AR346" s="399"/>
      <c r="AS346" s="399"/>
      <c r="AT346" s="399"/>
      <c r="AU346" s="399"/>
      <c r="AV346" s="157"/>
    </row>
    <row r="347" spans="1:48" s="36" customFormat="1" ht="25.5" hidden="1" customHeight="1">
      <c r="A347" s="393"/>
      <c r="B347" s="164"/>
      <c r="C347" s="157" t="s">
        <v>6166</v>
      </c>
      <c r="D347" s="399"/>
      <c r="E347" s="157" t="s">
        <v>11567</v>
      </c>
      <c r="F347" s="157" t="s">
        <v>6183</v>
      </c>
      <c r="G347" s="157" t="s">
        <v>6183</v>
      </c>
      <c r="H347" s="160">
        <v>1575</v>
      </c>
      <c r="I347" s="160">
        <v>1574.74</v>
      </c>
      <c r="J347" s="160">
        <v>1574.74</v>
      </c>
      <c r="K347" s="157" t="s">
        <v>1145</v>
      </c>
      <c r="L347" s="157" t="s">
        <v>11568</v>
      </c>
      <c r="M347" s="157" t="s">
        <v>54</v>
      </c>
      <c r="N347" s="160">
        <v>24</v>
      </c>
      <c r="O347" s="160">
        <v>31</v>
      </c>
      <c r="P347" s="160">
        <v>744</v>
      </c>
      <c r="Q347" s="160">
        <v>7</v>
      </c>
      <c r="R347" s="160"/>
      <c r="S347" s="160"/>
      <c r="T347" s="157"/>
      <c r="U347" s="157">
        <v>2005</v>
      </c>
      <c r="V347" s="647"/>
      <c r="W347" s="399"/>
      <c r="X347" s="399"/>
      <c r="Y347" s="399"/>
      <c r="Z347" s="399"/>
      <c r="AA347" s="399"/>
      <c r="AB347" s="160"/>
      <c r="AC347" s="157"/>
      <c r="AD347" s="157"/>
      <c r="AE347" s="399"/>
      <c r="AF347" s="399"/>
      <c r="AG347" s="399"/>
      <c r="AH347" s="399"/>
      <c r="AI347" s="399"/>
      <c r="AJ347" s="399"/>
      <c r="AK347" s="399"/>
      <c r="AL347" s="399"/>
      <c r="AM347" s="399"/>
      <c r="AN347" s="399"/>
      <c r="AO347" s="399"/>
      <c r="AP347" s="399"/>
      <c r="AQ347" s="399"/>
      <c r="AR347" s="399"/>
      <c r="AS347" s="399"/>
      <c r="AT347" s="399"/>
      <c r="AU347" s="399"/>
      <c r="AV347" s="157"/>
    </row>
    <row r="348" spans="1:48" s="36" customFormat="1" ht="25.5" hidden="1" customHeight="1">
      <c r="A348" s="393"/>
      <c r="B348" s="164"/>
      <c r="C348" s="157" t="s">
        <v>6166</v>
      </c>
      <c r="D348" s="399" t="s">
        <v>11569</v>
      </c>
      <c r="E348" s="157" t="s">
        <v>11570</v>
      </c>
      <c r="F348" s="157" t="s">
        <v>6166</v>
      </c>
      <c r="G348" s="157" t="s">
        <v>6340</v>
      </c>
      <c r="H348" s="160">
        <v>16555</v>
      </c>
      <c r="I348" s="160">
        <v>3535</v>
      </c>
      <c r="J348" s="160">
        <v>6946</v>
      </c>
      <c r="K348" s="157" t="s">
        <v>466</v>
      </c>
      <c r="L348" s="157" t="s">
        <v>1284</v>
      </c>
      <c r="M348" s="157" t="s">
        <v>54</v>
      </c>
      <c r="N348" s="160">
        <v>40</v>
      </c>
      <c r="O348" s="160">
        <v>52</v>
      </c>
      <c r="P348" s="160">
        <v>2080</v>
      </c>
      <c r="Q348" s="160">
        <v>23</v>
      </c>
      <c r="R348" s="160">
        <v>4311</v>
      </c>
      <c r="S348" s="160">
        <v>7000</v>
      </c>
      <c r="T348" s="157" t="s">
        <v>465</v>
      </c>
      <c r="U348" s="157">
        <v>1973</v>
      </c>
      <c r="V348" s="630"/>
      <c r="W348" s="616">
        <v>119</v>
      </c>
      <c r="X348" s="616">
        <v>114</v>
      </c>
      <c r="Y348" s="616">
        <v>33</v>
      </c>
      <c r="Z348" s="616"/>
      <c r="AA348" s="399"/>
      <c r="AB348" s="160">
        <v>266</v>
      </c>
      <c r="AC348" s="157">
        <v>2000</v>
      </c>
      <c r="AD348" s="157"/>
      <c r="AE348" s="399">
        <v>2</v>
      </c>
      <c r="AF348" s="616">
        <v>64</v>
      </c>
      <c r="AG348" s="399" t="s">
        <v>11312</v>
      </c>
      <c r="AH348" s="399"/>
      <c r="AI348" s="399"/>
      <c r="AJ348" s="399"/>
      <c r="AK348" s="399"/>
      <c r="AL348" s="399"/>
      <c r="AM348" s="399"/>
      <c r="AN348" s="399"/>
      <c r="AO348" s="399"/>
      <c r="AP348" s="399"/>
      <c r="AQ348" s="399"/>
      <c r="AR348" s="399"/>
      <c r="AS348" s="399"/>
      <c r="AT348" s="399"/>
      <c r="AU348" s="399"/>
      <c r="AV348" s="157"/>
    </row>
    <row r="349" spans="1:48" s="36" customFormat="1" ht="25.5" hidden="1" customHeight="1">
      <c r="A349" s="393"/>
      <c r="B349" s="164"/>
      <c r="C349" s="157" t="s">
        <v>6166</v>
      </c>
      <c r="D349" s="399" t="s">
        <v>11571</v>
      </c>
      <c r="E349" s="157" t="s">
        <v>11572</v>
      </c>
      <c r="F349" s="157" t="s">
        <v>6166</v>
      </c>
      <c r="G349" s="157" t="s">
        <v>6340</v>
      </c>
      <c r="H349" s="160">
        <v>49520</v>
      </c>
      <c r="I349" s="160">
        <v>4300</v>
      </c>
      <c r="J349" s="160">
        <v>15164</v>
      </c>
      <c r="K349" s="157" t="s">
        <v>1145</v>
      </c>
      <c r="L349" s="157" t="s">
        <v>11573</v>
      </c>
      <c r="M349" s="157" t="s">
        <v>54</v>
      </c>
      <c r="N349" s="160">
        <v>67.2</v>
      </c>
      <c r="O349" s="160">
        <v>93</v>
      </c>
      <c r="P349" s="160">
        <v>2272</v>
      </c>
      <c r="Q349" s="160">
        <v>19</v>
      </c>
      <c r="R349" s="160">
        <v>2000</v>
      </c>
      <c r="S349" s="160">
        <v>3000</v>
      </c>
      <c r="T349" s="157" t="s">
        <v>465</v>
      </c>
      <c r="U349" s="157">
        <v>1996</v>
      </c>
      <c r="V349" s="630">
        <v>2600</v>
      </c>
      <c r="W349" s="616"/>
      <c r="X349" s="616">
        <v>5300</v>
      </c>
      <c r="Y349" s="616">
        <v>5000</v>
      </c>
      <c r="Z349" s="616"/>
      <c r="AA349" s="399"/>
      <c r="AB349" s="160">
        <v>12900</v>
      </c>
      <c r="AC349" s="157">
        <v>1997</v>
      </c>
      <c r="AD349" s="157"/>
      <c r="AE349" s="399">
        <v>1</v>
      </c>
      <c r="AF349" s="616">
        <v>240</v>
      </c>
      <c r="AG349" s="399" t="s">
        <v>11574</v>
      </c>
      <c r="AH349" s="399"/>
      <c r="AI349" s="399"/>
      <c r="AJ349" s="399"/>
      <c r="AK349" s="399"/>
      <c r="AL349" s="399"/>
      <c r="AM349" s="399"/>
      <c r="AN349" s="399"/>
      <c r="AO349" s="399"/>
      <c r="AP349" s="399"/>
      <c r="AQ349" s="399"/>
      <c r="AR349" s="399"/>
      <c r="AS349" s="399"/>
      <c r="AT349" s="399"/>
      <c r="AU349" s="399"/>
      <c r="AV349" s="157"/>
    </row>
    <row r="350" spans="1:48" s="1318" customFormat="1" ht="25.5" hidden="1" customHeight="1">
      <c r="A350" s="393"/>
      <c r="B350" s="164"/>
      <c r="C350" s="1313" t="s">
        <v>6184</v>
      </c>
      <c r="D350" s="399" t="s">
        <v>6321</v>
      </c>
      <c r="E350" s="1313" t="s">
        <v>11575</v>
      </c>
      <c r="F350" s="1313" t="s">
        <v>6184</v>
      </c>
      <c r="G350" s="1313" t="s">
        <v>6184</v>
      </c>
      <c r="H350" s="1314">
        <v>32325</v>
      </c>
      <c r="I350" s="1314">
        <v>4411</v>
      </c>
      <c r="J350" s="1314">
        <v>10658</v>
      </c>
      <c r="K350" s="1313" t="s">
        <v>466</v>
      </c>
      <c r="L350" s="1313" t="s">
        <v>1133</v>
      </c>
      <c r="M350" s="1313" t="s">
        <v>54</v>
      </c>
      <c r="N350" s="1314">
        <v>40</v>
      </c>
      <c r="O350" s="1314">
        <v>52</v>
      </c>
      <c r="P350" s="1314">
        <v>1860</v>
      </c>
      <c r="Q350" s="1314">
        <v>31</v>
      </c>
      <c r="R350" s="1314">
        <v>4864</v>
      </c>
      <c r="S350" s="1314">
        <v>8000</v>
      </c>
      <c r="T350" s="1313" t="s">
        <v>465</v>
      </c>
      <c r="U350" s="1313">
        <v>1991</v>
      </c>
      <c r="V350" s="630">
        <v>7125</v>
      </c>
      <c r="W350" s="616"/>
      <c r="X350" s="616">
        <v>1500</v>
      </c>
      <c r="Y350" s="616"/>
      <c r="Z350" s="616"/>
      <c r="AA350" s="399"/>
      <c r="AB350" s="1314">
        <v>10763</v>
      </c>
      <c r="AC350" s="1313"/>
      <c r="AD350" s="1313"/>
      <c r="AE350" s="399">
        <v>2</v>
      </c>
      <c r="AF350" s="616"/>
      <c r="AG350" s="399" t="s">
        <v>11312</v>
      </c>
      <c r="AH350" s="399"/>
      <c r="AI350" s="399" t="s">
        <v>6666</v>
      </c>
      <c r="AJ350" s="399"/>
      <c r="AK350" s="399"/>
      <c r="AL350" s="399"/>
      <c r="AM350" s="399"/>
      <c r="AN350" s="399"/>
      <c r="AO350" s="399"/>
      <c r="AP350" s="399"/>
      <c r="AQ350" s="399"/>
      <c r="AR350" s="399"/>
      <c r="AS350" s="399"/>
      <c r="AT350" s="399"/>
      <c r="AU350" s="399"/>
      <c r="AV350" s="1313"/>
    </row>
    <row r="351" spans="1:48" s="36" customFormat="1" ht="25.5" hidden="1" customHeight="1">
      <c r="A351" s="393"/>
      <c r="B351" s="164"/>
      <c r="C351" s="157" t="s">
        <v>6191</v>
      </c>
      <c r="D351" s="399" t="s">
        <v>11576</v>
      </c>
      <c r="E351" s="157" t="s">
        <v>11577</v>
      </c>
      <c r="F351" s="157" t="s">
        <v>6191</v>
      </c>
      <c r="G351" s="157" t="s">
        <v>6191</v>
      </c>
      <c r="H351" s="160">
        <v>84283</v>
      </c>
      <c r="I351" s="160">
        <v>16180</v>
      </c>
      <c r="J351" s="160">
        <v>18979</v>
      </c>
      <c r="K351" s="157" t="s">
        <v>466</v>
      </c>
      <c r="L351" s="157" t="s">
        <v>11578</v>
      </c>
      <c r="M351" s="157" t="s">
        <v>54</v>
      </c>
      <c r="N351" s="160">
        <v>37</v>
      </c>
      <c r="O351" s="160">
        <v>50</v>
      </c>
      <c r="P351" s="160">
        <v>1863</v>
      </c>
      <c r="Q351" s="160">
        <v>30</v>
      </c>
      <c r="R351" s="160">
        <v>5430</v>
      </c>
      <c r="S351" s="160">
        <v>6000</v>
      </c>
      <c r="T351" s="157" t="s">
        <v>465</v>
      </c>
      <c r="U351" s="157">
        <v>1997</v>
      </c>
      <c r="V351" s="630"/>
      <c r="W351" s="616" t="s">
        <v>11579</v>
      </c>
      <c r="X351" s="616" t="s">
        <v>11580</v>
      </c>
      <c r="Y351" s="616"/>
      <c r="Z351" s="616" t="s">
        <v>11581</v>
      </c>
      <c r="AA351" s="399" t="s">
        <v>5439</v>
      </c>
      <c r="AB351" s="160">
        <v>15074</v>
      </c>
      <c r="AC351" s="157"/>
      <c r="AD351" s="157"/>
      <c r="AE351" s="399">
        <v>1</v>
      </c>
      <c r="AF351" s="616">
        <v>98</v>
      </c>
      <c r="AG351" s="399" t="s">
        <v>11582</v>
      </c>
      <c r="AH351" s="399"/>
      <c r="AI351" s="399"/>
      <c r="AJ351" s="399"/>
      <c r="AK351" s="399"/>
      <c r="AL351" s="399"/>
      <c r="AM351" s="399"/>
      <c r="AN351" s="399"/>
      <c r="AO351" s="399"/>
      <c r="AP351" s="399"/>
      <c r="AQ351" s="399"/>
      <c r="AR351" s="399"/>
      <c r="AS351" s="399"/>
      <c r="AT351" s="399"/>
      <c r="AU351" s="399"/>
      <c r="AV351" s="157"/>
    </row>
    <row r="352" spans="1:48" s="36" customFormat="1" ht="25.5" hidden="1" customHeight="1">
      <c r="A352" s="393"/>
      <c r="B352" s="164"/>
      <c r="C352" s="674" t="s">
        <v>6191</v>
      </c>
      <c r="D352" s="399"/>
      <c r="E352" s="674" t="s">
        <v>11583</v>
      </c>
      <c r="F352" s="674" t="s">
        <v>6191</v>
      </c>
      <c r="G352" s="674" t="s">
        <v>6191</v>
      </c>
      <c r="H352" s="672">
        <v>149930</v>
      </c>
      <c r="I352" s="672">
        <v>3356.48</v>
      </c>
      <c r="J352" s="672">
        <v>3826.3</v>
      </c>
      <c r="K352" s="674" t="s">
        <v>1118</v>
      </c>
      <c r="L352" s="674" t="s">
        <v>454</v>
      </c>
      <c r="M352" s="674" t="s">
        <v>54</v>
      </c>
      <c r="N352" s="672">
        <v>60</v>
      </c>
      <c r="O352" s="672">
        <v>39.6</v>
      </c>
      <c r="P352" s="672">
        <v>2376</v>
      </c>
      <c r="Q352" s="672">
        <v>18.5</v>
      </c>
      <c r="R352" s="672">
        <v>530</v>
      </c>
      <c r="S352" s="672">
        <v>530</v>
      </c>
      <c r="T352" s="674" t="s">
        <v>173</v>
      </c>
      <c r="U352" s="674">
        <v>2011</v>
      </c>
      <c r="V352" s="630"/>
      <c r="W352" s="616"/>
      <c r="X352" s="616"/>
      <c r="Y352" s="616"/>
      <c r="Z352" s="616"/>
      <c r="AA352" s="399"/>
      <c r="AB352" s="672"/>
      <c r="AC352" s="674"/>
      <c r="AD352" s="674"/>
      <c r="AE352" s="399"/>
      <c r="AF352" s="616"/>
      <c r="AG352" s="399"/>
      <c r="AH352" s="399"/>
      <c r="AI352" s="399"/>
      <c r="AJ352" s="399"/>
      <c r="AK352" s="399"/>
      <c r="AL352" s="399"/>
      <c r="AM352" s="399"/>
      <c r="AN352" s="399"/>
      <c r="AO352" s="399"/>
      <c r="AP352" s="399"/>
      <c r="AQ352" s="399"/>
      <c r="AR352" s="399"/>
      <c r="AS352" s="399"/>
      <c r="AT352" s="399"/>
      <c r="AU352" s="399"/>
      <c r="AV352" s="674"/>
    </row>
    <row r="353" spans="1:48" s="36" customFormat="1" ht="25.5" hidden="1" customHeight="1">
      <c r="A353" s="393"/>
      <c r="B353" s="164"/>
      <c r="C353" s="157" t="s">
        <v>6191</v>
      </c>
      <c r="D353" s="399"/>
      <c r="E353" s="157" t="s">
        <v>11584</v>
      </c>
      <c r="F353" s="157" t="s">
        <v>6191</v>
      </c>
      <c r="G353" s="157" t="s">
        <v>6191</v>
      </c>
      <c r="H353" s="160">
        <v>4943</v>
      </c>
      <c r="I353" s="160">
        <v>831.8</v>
      </c>
      <c r="J353" s="160">
        <v>811</v>
      </c>
      <c r="K353" s="157" t="s">
        <v>1118</v>
      </c>
      <c r="L353" s="157" t="s">
        <v>11585</v>
      </c>
      <c r="M353" s="157" t="s">
        <v>54</v>
      </c>
      <c r="N353" s="160">
        <v>25</v>
      </c>
      <c r="O353" s="160">
        <v>21</v>
      </c>
      <c r="P353" s="160">
        <v>525</v>
      </c>
      <c r="Q353" s="160">
        <v>13.9</v>
      </c>
      <c r="R353" s="160">
        <v>98</v>
      </c>
      <c r="S353" s="160">
        <v>98</v>
      </c>
      <c r="T353" s="157" t="s">
        <v>465</v>
      </c>
      <c r="U353" s="157">
        <v>2011</v>
      </c>
      <c r="V353" s="630"/>
      <c r="W353" s="616"/>
      <c r="X353" s="616"/>
      <c r="Y353" s="616"/>
      <c r="Z353" s="616"/>
      <c r="AA353" s="399"/>
      <c r="AB353" s="160"/>
      <c r="AC353" s="157"/>
      <c r="AD353" s="157"/>
      <c r="AE353" s="399"/>
      <c r="AF353" s="616"/>
      <c r="AG353" s="399"/>
      <c r="AH353" s="399"/>
      <c r="AI353" s="399"/>
      <c r="AJ353" s="399"/>
      <c r="AK353" s="399"/>
      <c r="AL353" s="399"/>
      <c r="AM353" s="399"/>
      <c r="AN353" s="399"/>
      <c r="AO353" s="399"/>
      <c r="AP353" s="399"/>
      <c r="AQ353" s="399"/>
      <c r="AR353" s="399"/>
      <c r="AS353" s="399"/>
      <c r="AT353" s="399"/>
      <c r="AU353" s="399"/>
      <c r="AV353" s="157"/>
    </row>
    <row r="354" spans="1:48" s="36" customFormat="1" ht="25.5" hidden="1" customHeight="1">
      <c r="A354" s="393" t="s">
        <v>317</v>
      </c>
      <c r="B354" s="164"/>
      <c r="C354" s="157" t="s">
        <v>6210</v>
      </c>
      <c r="D354" s="399" t="s">
        <v>11586</v>
      </c>
      <c r="E354" s="157" t="s">
        <v>15471</v>
      </c>
      <c r="F354" s="157" t="s">
        <v>6210</v>
      </c>
      <c r="G354" s="157" t="s">
        <v>6210</v>
      </c>
      <c r="H354" s="160">
        <v>4281</v>
      </c>
      <c r="I354" s="160">
        <v>2004</v>
      </c>
      <c r="J354" s="160">
        <v>2768</v>
      </c>
      <c r="K354" s="157" t="s">
        <v>466</v>
      </c>
      <c r="L354" s="157" t="s">
        <v>1133</v>
      </c>
      <c r="M354" s="157" t="s">
        <v>54</v>
      </c>
      <c r="N354" s="160">
        <v>25</v>
      </c>
      <c r="O354" s="160">
        <v>48</v>
      </c>
      <c r="P354" s="160">
        <v>1200</v>
      </c>
      <c r="Q354" s="160">
        <v>12</v>
      </c>
      <c r="R354" s="160">
        <v>1212</v>
      </c>
      <c r="S354" s="160">
        <v>3000</v>
      </c>
      <c r="T354" s="157" t="s">
        <v>173</v>
      </c>
      <c r="U354" s="157">
        <v>1983</v>
      </c>
      <c r="V354" s="630"/>
      <c r="W354" s="616"/>
      <c r="X354" s="616">
        <v>150</v>
      </c>
      <c r="Y354" s="616"/>
      <c r="Z354" s="616">
        <v>950</v>
      </c>
      <c r="AA354" s="399" t="s">
        <v>11587</v>
      </c>
      <c r="AB354" s="160">
        <v>1100</v>
      </c>
      <c r="AC354" s="157"/>
      <c r="AD354" s="157"/>
      <c r="AE354" s="399"/>
      <c r="AF354" s="616"/>
      <c r="AG354" s="399" t="s">
        <v>6528</v>
      </c>
      <c r="AH354" s="399"/>
      <c r="AI354" s="399"/>
      <c r="AJ354" s="399"/>
      <c r="AK354" s="399"/>
      <c r="AL354" s="399"/>
      <c r="AM354" s="399"/>
      <c r="AN354" s="399"/>
      <c r="AO354" s="399"/>
      <c r="AP354" s="399"/>
      <c r="AQ354" s="399"/>
      <c r="AR354" s="399"/>
      <c r="AS354" s="399"/>
      <c r="AT354" s="399"/>
      <c r="AU354" s="399"/>
      <c r="AV354" s="157"/>
    </row>
    <row r="355" spans="1:48" s="36" customFormat="1" ht="25.5" hidden="1" customHeight="1">
      <c r="A355" s="393" t="s">
        <v>318</v>
      </c>
      <c r="B355" s="164"/>
      <c r="C355" s="157" t="s">
        <v>6210</v>
      </c>
      <c r="D355" s="399" t="s">
        <v>11588</v>
      </c>
      <c r="E355" s="157" t="s">
        <v>15472</v>
      </c>
      <c r="F355" s="157" t="s">
        <v>6210</v>
      </c>
      <c r="G355" s="157" t="s">
        <v>6210</v>
      </c>
      <c r="H355" s="160">
        <v>14568</v>
      </c>
      <c r="I355" s="160">
        <v>1758</v>
      </c>
      <c r="J355" s="160">
        <v>2673</v>
      </c>
      <c r="K355" s="157" t="s">
        <v>466</v>
      </c>
      <c r="L355" s="157" t="s">
        <v>1133</v>
      </c>
      <c r="M355" s="157" t="s">
        <v>1091</v>
      </c>
      <c r="N355" s="160">
        <v>30</v>
      </c>
      <c r="O355" s="160">
        <v>45</v>
      </c>
      <c r="P355" s="160">
        <v>1350</v>
      </c>
      <c r="Q355" s="160">
        <v>17.7</v>
      </c>
      <c r="R355" s="160">
        <v>650</v>
      </c>
      <c r="S355" s="160">
        <v>2500</v>
      </c>
      <c r="T355" s="157" t="s">
        <v>173</v>
      </c>
      <c r="U355" s="157">
        <v>1992</v>
      </c>
      <c r="V355" s="630">
        <v>693</v>
      </c>
      <c r="W355" s="616">
        <v>300</v>
      </c>
      <c r="X355" s="616">
        <v>350</v>
      </c>
      <c r="Y355" s="616"/>
      <c r="Z355" s="616"/>
      <c r="AA355" s="399"/>
      <c r="AB355" s="160">
        <v>1347</v>
      </c>
      <c r="AC355" s="157"/>
      <c r="AD355" s="157"/>
      <c r="AE355" s="399"/>
      <c r="AF355" s="617"/>
      <c r="AG355" s="399" t="s">
        <v>11589</v>
      </c>
      <c r="AH355" s="399"/>
      <c r="AI355" s="399"/>
      <c r="AJ355" s="399"/>
      <c r="AK355" s="399"/>
      <c r="AL355" s="399"/>
      <c r="AM355" s="399"/>
      <c r="AN355" s="399"/>
      <c r="AO355" s="399"/>
      <c r="AP355" s="399"/>
      <c r="AQ355" s="399"/>
      <c r="AR355" s="399"/>
      <c r="AS355" s="399"/>
      <c r="AT355" s="399"/>
      <c r="AU355" s="399"/>
      <c r="AV355" s="157"/>
    </row>
    <row r="356" spans="1:48" s="36" customFormat="1" ht="25.5" hidden="1" customHeight="1">
      <c r="A356" s="393"/>
      <c r="B356" s="164"/>
      <c r="C356" s="157" t="s">
        <v>6210</v>
      </c>
      <c r="D356" s="399" t="s">
        <v>11586</v>
      </c>
      <c r="E356" s="157" t="s">
        <v>1209</v>
      </c>
      <c r="F356" s="157" t="s">
        <v>6210</v>
      </c>
      <c r="G356" s="157" t="s">
        <v>6210</v>
      </c>
      <c r="H356" s="160">
        <v>170625</v>
      </c>
      <c r="I356" s="160">
        <v>2655</v>
      </c>
      <c r="J356" s="160">
        <v>4385</v>
      </c>
      <c r="K356" s="157" t="s">
        <v>466</v>
      </c>
      <c r="L356" s="157" t="s">
        <v>1133</v>
      </c>
      <c r="M356" s="157" t="s">
        <v>54</v>
      </c>
      <c r="N356" s="160">
        <v>27</v>
      </c>
      <c r="O356" s="160">
        <v>54</v>
      </c>
      <c r="P356" s="160">
        <v>1458</v>
      </c>
      <c r="Q356" s="160">
        <v>18</v>
      </c>
      <c r="R356" s="160">
        <v>1000</v>
      </c>
      <c r="S356" s="160">
        <v>3000</v>
      </c>
      <c r="T356" s="157" t="s">
        <v>465</v>
      </c>
      <c r="U356" s="157">
        <v>2006</v>
      </c>
      <c r="V356" s="630"/>
      <c r="W356" s="616"/>
      <c r="X356" s="616">
        <v>150</v>
      </c>
      <c r="Y356" s="616"/>
      <c r="Z356" s="616">
        <v>950</v>
      </c>
      <c r="AA356" s="399" t="s">
        <v>11587</v>
      </c>
      <c r="AB356" s="160">
        <v>7500</v>
      </c>
      <c r="AC356" s="157"/>
      <c r="AD356" s="157"/>
      <c r="AE356" s="399"/>
      <c r="AF356" s="617"/>
      <c r="AG356" s="399" t="s">
        <v>6528</v>
      </c>
      <c r="AH356" s="399"/>
      <c r="AI356" s="399"/>
      <c r="AJ356" s="399"/>
      <c r="AK356" s="399"/>
      <c r="AL356" s="399"/>
      <c r="AM356" s="399"/>
      <c r="AN356" s="399"/>
      <c r="AO356" s="399"/>
      <c r="AP356" s="399"/>
      <c r="AQ356" s="399"/>
      <c r="AR356" s="399"/>
      <c r="AS356" s="399"/>
      <c r="AT356" s="399"/>
      <c r="AU356" s="399"/>
      <c r="AV356" s="157"/>
    </row>
    <row r="357" spans="1:48" s="36" customFormat="1" ht="25.5" hidden="1" customHeight="1">
      <c r="A357" s="393"/>
      <c r="B357" s="164"/>
      <c r="C357" s="157" t="s">
        <v>6225</v>
      </c>
      <c r="D357" s="399" t="s">
        <v>6376</v>
      </c>
      <c r="E357" s="157" t="s">
        <v>11590</v>
      </c>
      <c r="F357" s="157" t="s">
        <v>6225</v>
      </c>
      <c r="G357" s="157" t="s">
        <v>6225</v>
      </c>
      <c r="H357" s="160">
        <v>23900</v>
      </c>
      <c r="I357" s="160">
        <v>3317</v>
      </c>
      <c r="J357" s="160">
        <v>11516</v>
      </c>
      <c r="K357" s="157" t="s">
        <v>466</v>
      </c>
      <c r="L357" s="157" t="s">
        <v>11591</v>
      </c>
      <c r="M357" s="157" t="s">
        <v>54</v>
      </c>
      <c r="N357" s="160">
        <v>48</v>
      </c>
      <c r="O357" s="160">
        <v>34</v>
      </c>
      <c r="P357" s="160">
        <v>1632</v>
      </c>
      <c r="Q357" s="160">
        <v>19.5</v>
      </c>
      <c r="R357" s="160">
        <v>2053</v>
      </c>
      <c r="S357" s="160">
        <v>2053</v>
      </c>
      <c r="T357" s="157" t="s">
        <v>465</v>
      </c>
      <c r="U357" s="157">
        <v>1999</v>
      </c>
      <c r="V357" s="630">
        <v>2038</v>
      </c>
      <c r="W357" s="616">
        <v>818</v>
      </c>
      <c r="X357" s="616">
        <v>540</v>
      </c>
      <c r="Y357" s="616"/>
      <c r="Z357" s="616"/>
      <c r="AA357" s="399"/>
      <c r="AB357" s="160">
        <v>3396</v>
      </c>
      <c r="AC357" s="157"/>
      <c r="AD357" s="157"/>
      <c r="AE357" s="399">
        <v>2</v>
      </c>
      <c r="AF357" s="617">
        <v>180</v>
      </c>
      <c r="AG357" s="399" t="s">
        <v>2151</v>
      </c>
      <c r="AH357" s="399"/>
      <c r="AI357" s="399"/>
      <c r="AJ357" s="399"/>
      <c r="AK357" s="399"/>
      <c r="AL357" s="399"/>
      <c r="AM357" s="399"/>
      <c r="AN357" s="399"/>
      <c r="AO357" s="399"/>
      <c r="AP357" s="399"/>
      <c r="AQ357" s="399"/>
      <c r="AR357" s="399"/>
      <c r="AS357" s="399"/>
      <c r="AT357" s="399"/>
      <c r="AU357" s="399"/>
      <c r="AV357" s="157"/>
    </row>
    <row r="358" spans="1:48" s="36" customFormat="1" ht="25.5" hidden="1" customHeight="1">
      <c r="A358" s="393"/>
      <c r="B358" s="164"/>
      <c r="C358" s="157" t="s">
        <v>6225</v>
      </c>
      <c r="D358" s="399"/>
      <c r="E358" s="157" t="s">
        <v>11592</v>
      </c>
      <c r="F358" s="157" t="s">
        <v>6225</v>
      </c>
      <c r="G358" s="157" t="s">
        <v>6225</v>
      </c>
      <c r="H358" s="160">
        <v>7718</v>
      </c>
      <c r="I358" s="160">
        <v>1072</v>
      </c>
      <c r="J358" s="160">
        <v>2934</v>
      </c>
      <c r="K358" s="157" t="s">
        <v>466</v>
      </c>
      <c r="L358" s="157" t="s">
        <v>11593</v>
      </c>
      <c r="M358" s="157" t="s">
        <v>54</v>
      </c>
      <c r="N358" s="160">
        <v>20</v>
      </c>
      <c r="O358" s="160">
        <v>34</v>
      </c>
      <c r="P358" s="160">
        <v>680</v>
      </c>
      <c r="Q358" s="160">
        <v>10</v>
      </c>
      <c r="R358" s="160"/>
      <c r="S358" s="160"/>
      <c r="T358" s="157"/>
      <c r="U358" s="157">
        <v>2011</v>
      </c>
      <c r="V358" s="630"/>
      <c r="W358" s="616"/>
      <c r="X358" s="616"/>
      <c r="Y358" s="616"/>
      <c r="Z358" s="616"/>
      <c r="AA358" s="399"/>
      <c r="AB358" s="160">
        <v>3300</v>
      </c>
      <c r="AC358" s="157"/>
      <c r="AD358" s="157"/>
      <c r="AE358" s="399"/>
      <c r="AF358" s="616"/>
      <c r="AG358" s="399"/>
      <c r="AH358" s="399"/>
      <c r="AI358" s="399"/>
      <c r="AJ358" s="399"/>
      <c r="AK358" s="399"/>
      <c r="AL358" s="399"/>
      <c r="AM358" s="399"/>
      <c r="AN358" s="399"/>
      <c r="AO358" s="399"/>
      <c r="AP358" s="399"/>
      <c r="AQ358" s="399"/>
      <c r="AR358" s="399"/>
      <c r="AS358" s="399"/>
      <c r="AT358" s="399"/>
      <c r="AU358" s="399"/>
      <c r="AV358" s="157"/>
    </row>
    <row r="359" spans="1:48" s="36" customFormat="1" ht="25.5" hidden="1" customHeight="1">
      <c r="A359" s="393"/>
      <c r="B359" s="164"/>
      <c r="C359" s="157" t="s">
        <v>353</v>
      </c>
      <c r="D359" s="399" t="s">
        <v>11594</v>
      </c>
      <c r="E359" s="157" t="s">
        <v>11595</v>
      </c>
      <c r="F359" s="157" t="s">
        <v>353</v>
      </c>
      <c r="G359" s="157" t="s">
        <v>353</v>
      </c>
      <c r="H359" s="160">
        <v>8231</v>
      </c>
      <c r="I359" s="160">
        <v>4988</v>
      </c>
      <c r="J359" s="160">
        <v>4987</v>
      </c>
      <c r="K359" s="157" t="s">
        <v>466</v>
      </c>
      <c r="L359" s="157" t="s">
        <v>1133</v>
      </c>
      <c r="M359" s="157" t="s">
        <v>54</v>
      </c>
      <c r="N359" s="160">
        <v>24</v>
      </c>
      <c r="O359" s="160">
        <v>45.56</v>
      </c>
      <c r="P359" s="160">
        <v>1104</v>
      </c>
      <c r="Q359" s="160">
        <v>30</v>
      </c>
      <c r="R359" s="160">
        <v>1500</v>
      </c>
      <c r="S359" s="160">
        <v>2000</v>
      </c>
      <c r="T359" s="157" t="s">
        <v>465</v>
      </c>
      <c r="U359" s="157">
        <v>2000</v>
      </c>
      <c r="V359" s="630">
        <v>2648</v>
      </c>
      <c r="W359" s="616">
        <v>879</v>
      </c>
      <c r="X359" s="616">
        <v>2597</v>
      </c>
      <c r="Y359" s="616"/>
      <c r="Z359" s="616"/>
      <c r="AA359" s="399"/>
      <c r="AB359" s="160">
        <v>6124</v>
      </c>
      <c r="AC359" s="157"/>
      <c r="AD359" s="157"/>
      <c r="AE359" s="399"/>
      <c r="AF359" s="616"/>
      <c r="AG359" s="399" t="s">
        <v>11596</v>
      </c>
      <c r="AH359" s="399"/>
      <c r="AI359" s="399"/>
      <c r="AJ359" s="399"/>
      <c r="AK359" s="399"/>
      <c r="AL359" s="399"/>
      <c r="AM359" s="399"/>
      <c r="AN359" s="399"/>
      <c r="AO359" s="399"/>
      <c r="AP359" s="399"/>
      <c r="AQ359" s="399"/>
      <c r="AR359" s="399"/>
      <c r="AS359" s="399"/>
      <c r="AT359" s="399"/>
      <c r="AU359" s="399"/>
      <c r="AV359" s="157"/>
    </row>
    <row r="360" spans="1:48" s="36" customFormat="1" ht="25.5" hidden="1" customHeight="1">
      <c r="A360" s="393"/>
      <c r="B360" s="164"/>
      <c r="C360" s="157" t="s">
        <v>353</v>
      </c>
      <c r="D360" s="399"/>
      <c r="E360" s="157" t="s">
        <v>11597</v>
      </c>
      <c r="F360" s="157" t="s">
        <v>353</v>
      </c>
      <c r="G360" s="157" t="s">
        <v>353</v>
      </c>
      <c r="H360" s="160">
        <v>2336</v>
      </c>
      <c r="I360" s="160">
        <v>753</v>
      </c>
      <c r="J360" s="160">
        <v>753</v>
      </c>
      <c r="K360" s="157" t="s">
        <v>11598</v>
      </c>
      <c r="L360" s="157" t="s">
        <v>11599</v>
      </c>
      <c r="M360" s="157" t="s">
        <v>2160</v>
      </c>
      <c r="N360" s="160">
        <v>19</v>
      </c>
      <c r="O360" s="160">
        <v>37</v>
      </c>
      <c r="P360" s="160">
        <v>703</v>
      </c>
      <c r="Q360" s="160">
        <v>8</v>
      </c>
      <c r="R360" s="160"/>
      <c r="S360" s="160"/>
      <c r="T360" s="157"/>
      <c r="U360" s="157">
        <v>2009</v>
      </c>
      <c r="V360" s="630"/>
      <c r="W360" s="616"/>
      <c r="X360" s="616"/>
      <c r="Y360" s="616"/>
      <c r="Z360" s="616"/>
      <c r="AA360" s="399"/>
      <c r="AB360" s="160">
        <v>400</v>
      </c>
      <c r="AC360" s="157"/>
      <c r="AD360" s="157"/>
      <c r="AE360" s="399"/>
      <c r="AF360" s="616"/>
      <c r="AG360" s="399"/>
      <c r="AH360" s="399"/>
      <c r="AI360" s="399"/>
      <c r="AJ360" s="399"/>
      <c r="AK360" s="399"/>
      <c r="AL360" s="399"/>
      <c r="AM360" s="399"/>
      <c r="AN360" s="399"/>
      <c r="AO360" s="399"/>
      <c r="AP360" s="399"/>
      <c r="AQ360" s="399"/>
      <c r="AR360" s="399"/>
      <c r="AS360" s="399"/>
      <c r="AT360" s="399"/>
      <c r="AU360" s="399"/>
      <c r="AV360" s="157"/>
    </row>
    <row r="361" spans="1:48" s="36" customFormat="1" ht="25.5" hidden="1" customHeight="1">
      <c r="A361" s="393"/>
      <c r="B361" s="164"/>
      <c r="C361" s="157" t="s">
        <v>353</v>
      </c>
      <c r="D361" s="399"/>
      <c r="E361" s="157" t="s">
        <v>11600</v>
      </c>
      <c r="F361" s="157" t="s">
        <v>353</v>
      </c>
      <c r="G361" s="157" t="s">
        <v>353</v>
      </c>
      <c r="H361" s="160">
        <v>27831</v>
      </c>
      <c r="I361" s="160">
        <v>1509</v>
      </c>
      <c r="J361" s="160">
        <v>1509</v>
      </c>
      <c r="K361" s="157" t="s">
        <v>11598</v>
      </c>
      <c r="L361" s="157" t="s">
        <v>11601</v>
      </c>
      <c r="M361" s="157" t="s">
        <v>54</v>
      </c>
      <c r="N361" s="160">
        <v>35</v>
      </c>
      <c r="O361" s="160">
        <v>40</v>
      </c>
      <c r="P361" s="160">
        <v>1421</v>
      </c>
      <c r="Q361" s="160">
        <v>13.5</v>
      </c>
      <c r="R361" s="160"/>
      <c r="S361" s="160"/>
      <c r="T361" s="157"/>
      <c r="U361" s="157">
        <v>2013</v>
      </c>
      <c r="V361" s="630"/>
      <c r="W361" s="616"/>
      <c r="X361" s="616"/>
      <c r="Y361" s="616"/>
      <c r="Z361" s="616"/>
      <c r="AA361" s="399"/>
      <c r="AB361" s="160">
        <v>1500</v>
      </c>
      <c r="AC361" s="157"/>
      <c r="AD361" s="157"/>
      <c r="AE361" s="399"/>
      <c r="AF361" s="616"/>
      <c r="AG361" s="399"/>
      <c r="AH361" s="399"/>
      <c r="AI361" s="399"/>
      <c r="AJ361" s="399"/>
      <c r="AK361" s="399"/>
      <c r="AL361" s="399"/>
      <c r="AM361" s="399"/>
      <c r="AN361" s="399"/>
      <c r="AO361" s="399"/>
      <c r="AP361" s="399"/>
      <c r="AQ361" s="399"/>
      <c r="AR361" s="399"/>
      <c r="AS361" s="399"/>
      <c r="AT361" s="399"/>
      <c r="AU361" s="399"/>
      <c r="AV361" s="157"/>
    </row>
    <row r="362" spans="1:48" s="36" customFormat="1" ht="25.5" hidden="1" customHeight="1">
      <c r="A362" s="393" t="s">
        <v>145</v>
      </c>
      <c r="B362" s="164"/>
      <c r="C362" s="157" t="s">
        <v>353</v>
      </c>
      <c r="D362" s="399"/>
      <c r="E362" s="157" t="s">
        <v>11602</v>
      </c>
      <c r="F362" s="157" t="s">
        <v>353</v>
      </c>
      <c r="G362" s="157" t="s">
        <v>353</v>
      </c>
      <c r="H362" s="160">
        <v>28772</v>
      </c>
      <c r="I362" s="160">
        <v>921</v>
      </c>
      <c r="J362" s="160">
        <v>1506</v>
      </c>
      <c r="K362" s="157" t="s">
        <v>11598</v>
      </c>
      <c r="L362" s="157" t="s">
        <v>11603</v>
      </c>
      <c r="M362" s="157" t="s">
        <v>2160</v>
      </c>
      <c r="N362" s="160">
        <v>22</v>
      </c>
      <c r="O362" s="160">
        <v>25</v>
      </c>
      <c r="P362" s="160">
        <v>921</v>
      </c>
      <c r="Q362" s="160">
        <v>10</v>
      </c>
      <c r="R362" s="160"/>
      <c r="S362" s="160"/>
      <c r="T362" s="157"/>
      <c r="U362" s="157">
        <v>2013</v>
      </c>
      <c r="V362" s="630"/>
      <c r="W362" s="616"/>
      <c r="X362" s="616"/>
      <c r="Y362" s="616"/>
      <c r="Z362" s="616"/>
      <c r="AA362" s="399"/>
      <c r="AB362" s="160">
        <v>700</v>
      </c>
      <c r="AC362" s="157"/>
      <c r="AD362" s="157"/>
      <c r="AE362" s="399"/>
      <c r="AF362" s="616"/>
      <c r="AG362" s="399"/>
      <c r="AH362" s="399"/>
      <c r="AI362" s="399"/>
      <c r="AJ362" s="399"/>
      <c r="AK362" s="399"/>
      <c r="AL362" s="399"/>
      <c r="AM362" s="399"/>
      <c r="AN362" s="399"/>
      <c r="AO362" s="399"/>
      <c r="AP362" s="399"/>
      <c r="AQ362" s="399"/>
      <c r="AR362" s="399"/>
      <c r="AS362" s="399"/>
      <c r="AT362" s="399"/>
      <c r="AU362" s="399"/>
      <c r="AV362" s="157"/>
    </row>
    <row r="363" spans="1:48" s="36" customFormat="1" ht="25.5" hidden="1" customHeight="1">
      <c r="A363" s="393"/>
      <c r="B363" s="164"/>
      <c r="C363" s="157" t="s">
        <v>353</v>
      </c>
      <c r="D363" s="399"/>
      <c r="E363" s="157" t="s">
        <v>11604</v>
      </c>
      <c r="F363" s="157" t="s">
        <v>353</v>
      </c>
      <c r="G363" s="157" t="s">
        <v>353</v>
      </c>
      <c r="H363" s="160">
        <v>8156</v>
      </c>
      <c r="I363" s="160">
        <v>778</v>
      </c>
      <c r="J363" s="160">
        <v>772.47</v>
      </c>
      <c r="K363" s="157" t="s">
        <v>466</v>
      </c>
      <c r="L363" s="157" t="s">
        <v>11601</v>
      </c>
      <c r="M363" s="157" t="s">
        <v>54</v>
      </c>
      <c r="N363" s="160">
        <v>24</v>
      </c>
      <c r="O363" s="160">
        <v>28.9</v>
      </c>
      <c r="P363" s="160">
        <v>432</v>
      </c>
      <c r="Q363" s="160">
        <v>11.6</v>
      </c>
      <c r="R363" s="160"/>
      <c r="S363" s="160"/>
      <c r="T363" s="157"/>
      <c r="U363" s="157">
        <v>2015</v>
      </c>
      <c r="V363" s="630"/>
      <c r="W363" s="616"/>
      <c r="X363" s="616"/>
      <c r="Y363" s="616"/>
      <c r="Z363" s="616"/>
      <c r="AA363" s="399"/>
      <c r="AB363" s="160">
        <v>1629</v>
      </c>
      <c r="AC363" s="157"/>
      <c r="AD363" s="157"/>
      <c r="AE363" s="399"/>
      <c r="AF363" s="616"/>
      <c r="AG363" s="399"/>
      <c r="AH363" s="399"/>
      <c r="AI363" s="399"/>
      <c r="AJ363" s="399"/>
      <c r="AK363" s="399"/>
      <c r="AL363" s="399"/>
      <c r="AM363" s="399"/>
      <c r="AN363" s="399"/>
      <c r="AO363" s="399"/>
      <c r="AP363" s="399"/>
      <c r="AQ363" s="399"/>
      <c r="AR363" s="399"/>
      <c r="AS363" s="399"/>
      <c r="AT363" s="399"/>
      <c r="AU363" s="399"/>
      <c r="AV363" s="157"/>
    </row>
    <row r="364" spans="1:48" s="36" customFormat="1" ht="25.5" hidden="1" customHeight="1">
      <c r="A364" s="393" t="s">
        <v>145</v>
      </c>
      <c r="B364" s="164"/>
      <c r="C364" s="157" t="s">
        <v>353</v>
      </c>
      <c r="D364" s="399"/>
      <c r="E364" s="157" t="s">
        <v>11605</v>
      </c>
      <c r="F364" s="157" t="s">
        <v>353</v>
      </c>
      <c r="G364" s="157" t="s">
        <v>353</v>
      </c>
      <c r="H364" s="160">
        <v>8422</v>
      </c>
      <c r="I364" s="160">
        <v>880</v>
      </c>
      <c r="J364" s="160">
        <v>880</v>
      </c>
      <c r="K364" s="157" t="s">
        <v>1229</v>
      </c>
      <c r="L364" s="157" t="s">
        <v>11601</v>
      </c>
      <c r="M364" s="157" t="s">
        <v>282</v>
      </c>
      <c r="N364" s="160">
        <v>22</v>
      </c>
      <c r="O364" s="160">
        <v>40</v>
      </c>
      <c r="P364" s="160">
        <v>880</v>
      </c>
      <c r="Q364" s="160">
        <v>9.1999999999999993</v>
      </c>
      <c r="R364" s="160"/>
      <c r="S364" s="160"/>
      <c r="T364" s="157"/>
      <c r="U364" s="157">
        <v>2015</v>
      </c>
      <c r="V364" s="630"/>
      <c r="W364" s="616"/>
      <c r="X364" s="616"/>
      <c r="Y364" s="616"/>
      <c r="Z364" s="616"/>
      <c r="AA364" s="399"/>
      <c r="AB364" s="160">
        <v>1300</v>
      </c>
      <c r="AC364" s="157"/>
      <c r="AD364" s="157"/>
      <c r="AE364" s="399"/>
      <c r="AF364" s="616"/>
      <c r="AG364" s="399"/>
      <c r="AH364" s="399"/>
      <c r="AI364" s="399"/>
      <c r="AJ364" s="399"/>
      <c r="AK364" s="399"/>
      <c r="AL364" s="399"/>
      <c r="AM364" s="399"/>
      <c r="AN364" s="399"/>
      <c r="AO364" s="399"/>
      <c r="AP364" s="399"/>
      <c r="AQ364" s="399"/>
      <c r="AR364" s="399"/>
      <c r="AS364" s="399"/>
      <c r="AT364" s="399"/>
      <c r="AU364" s="399"/>
      <c r="AV364" s="157"/>
    </row>
    <row r="365" spans="1:48" s="36" customFormat="1" ht="25.5" hidden="1" customHeight="1">
      <c r="A365" s="393"/>
      <c r="B365" s="164"/>
      <c r="C365" s="157" t="s">
        <v>353</v>
      </c>
      <c r="D365" s="399"/>
      <c r="E365" s="157" t="s">
        <v>13083</v>
      </c>
      <c r="F365" s="157" t="s">
        <v>353</v>
      </c>
      <c r="G365" s="157" t="s">
        <v>13084</v>
      </c>
      <c r="H365" s="160">
        <v>4753</v>
      </c>
      <c r="I365" s="160">
        <v>3989.3</v>
      </c>
      <c r="J365" s="160">
        <v>3611.09</v>
      </c>
      <c r="K365" s="157" t="s">
        <v>1229</v>
      </c>
      <c r="L365" s="157" t="s">
        <v>13085</v>
      </c>
      <c r="M365" s="157" t="s">
        <v>282</v>
      </c>
      <c r="N365" s="160">
        <v>40</v>
      </c>
      <c r="O365" s="160">
        <v>70</v>
      </c>
      <c r="P365" s="160">
        <v>2800</v>
      </c>
      <c r="Q365" s="160">
        <v>20</v>
      </c>
      <c r="R365" s="160"/>
      <c r="S365" s="160"/>
      <c r="T365" s="157"/>
      <c r="U365" s="157">
        <v>2018</v>
      </c>
      <c r="V365" s="630"/>
      <c r="W365" s="616"/>
      <c r="X365" s="616"/>
      <c r="Y365" s="616"/>
      <c r="Z365" s="616"/>
      <c r="AA365" s="399"/>
      <c r="AB365" s="160">
        <v>2100</v>
      </c>
      <c r="AC365" s="157"/>
      <c r="AD365" s="157"/>
      <c r="AE365" s="399"/>
      <c r="AF365" s="616"/>
      <c r="AG365" s="399"/>
      <c r="AH365" s="399"/>
      <c r="AI365" s="399"/>
      <c r="AJ365" s="399"/>
      <c r="AK365" s="399"/>
      <c r="AL365" s="399"/>
      <c r="AM365" s="399"/>
      <c r="AN365" s="399"/>
      <c r="AO365" s="399"/>
      <c r="AP365" s="399"/>
      <c r="AQ365" s="399"/>
      <c r="AR365" s="399"/>
      <c r="AS365" s="399"/>
      <c r="AT365" s="399"/>
      <c r="AU365" s="399"/>
      <c r="AV365" s="157" t="s">
        <v>10467</v>
      </c>
    </row>
    <row r="366" spans="1:48" s="36" customFormat="1" ht="25.5" hidden="1" customHeight="1">
      <c r="A366" s="393"/>
      <c r="B366" s="164"/>
      <c r="C366" s="170" t="s">
        <v>353</v>
      </c>
      <c r="D366" s="167"/>
      <c r="E366" s="167" t="s">
        <v>15473</v>
      </c>
      <c r="F366" s="170" t="s">
        <v>353</v>
      </c>
      <c r="G366" s="170" t="s">
        <v>353</v>
      </c>
      <c r="H366" s="167">
        <v>3827.5</v>
      </c>
      <c r="I366" s="167">
        <v>702.11</v>
      </c>
      <c r="J366" s="167">
        <v>687.62</v>
      </c>
      <c r="K366" s="170" t="s">
        <v>466</v>
      </c>
      <c r="L366" s="170" t="s">
        <v>15474</v>
      </c>
      <c r="M366" s="170" t="s">
        <v>54</v>
      </c>
      <c r="N366" s="167">
        <v>18</v>
      </c>
      <c r="O366" s="167">
        <v>29</v>
      </c>
      <c r="P366" s="167">
        <v>522</v>
      </c>
      <c r="Q366" s="167">
        <v>12.3</v>
      </c>
      <c r="R366" s="167"/>
      <c r="S366" s="167"/>
      <c r="T366" s="170"/>
      <c r="U366" s="170">
        <v>2019</v>
      </c>
      <c r="V366" s="170"/>
      <c r="W366" s="616"/>
      <c r="X366" s="616"/>
      <c r="Y366" s="616"/>
      <c r="Z366" s="616"/>
      <c r="AA366" s="399"/>
      <c r="AB366" s="167">
        <v>2404</v>
      </c>
      <c r="AC366" s="170"/>
      <c r="AD366" s="157"/>
      <c r="AE366" s="399"/>
      <c r="AF366" s="616"/>
      <c r="AG366" s="399"/>
      <c r="AH366" s="399"/>
      <c r="AI366" s="399"/>
      <c r="AJ366" s="399"/>
      <c r="AK366" s="399"/>
      <c r="AL366" s="399"/>
      <c r="AM366" s="399"/>
      <c r="AN366" s="399"/>
      <c r="AO366" s="399"/>
      <c r="AP366" s="399"/>
      <c r="AQ366" s="399"/>
      <c r="AR366" s="399"/>
      <c r="AS366" s="399"/>
      <c r="AT366" s="399"/>
      <c r="AU366" s="399"/>
      <c r="AV366" s="170" t="s">
        <v>15475</v>
      </c>
    </row>
    <row r="367" spans="1:48" s="36" customFormat="1" ht="25.5" hidden="1" customHeight="1">
      <c r="A367" s="393"/>
      <c r="B367" s="164"/>
      <c r="C367" s="157" t="s">
        <v>6283</v>
      </c>
      <c r="D367" s="399" t="s">
        <v>11606</v>
      </c>
      <c r="E367" s="157" t="s">
        <v>11607</v>
      </c>
      <c r="F367" s="157" t="s">
        <v>6283</v>
      </c>
      <c r="G367" s="157" t="s">
        <v>6283</v>
      </c>
      <c r="H367" s="160">
        <v>51442</v>
      </c>
      <c r="I367" s="160">
        <v>632</v>
      </c>
      <c r="J367" s="160">
        <v>1049</v>
      </c>
      <c r="K367" s="157" t="s">
        <v>1229</v>
      </c>
      <c r="L367" s="157" t="s">
        <v>1248</v>
      </c>
      <c r="M367" s="157" t="s">
        <v>54</v>
      </c>
      <c r="N367" s="160">
        <v>15</v>
      </c>
      <c r="O367" s="160">
        <v>18</v>
      </c>
      <c r="P367" s="160">
        <v>270</v>
      </c>
      <c r="Q367" s="160">
        <v>11.3</v>
      </c>
      <c r="R367" s="160"/>
      <c r="S367" s="160"/>
      <c r="T367" s="157"/>
      <c r="U367" s="157">
        <v>2012</v>
      </c>
      <c r="V367" s="630" t="s">
        <v>11608</v>
      </c>
      <c r="W367" s="616">
        <v>1000</v>
      </c>
      <c r="X367" s="616">
        <v>420</v>
      </c>
      <c r="Y367" s="616"/>
      <c r="Z367" s="616"/>
      <c r="AA367" s="399"/>
      <c r="AB367" s="160">
        <v>1500</v>
      </c>
      <c r="AC367" s="157" t="s">
        <v>11608</v>
      </c>
      <c r="AD367" s="157"/>
      <c r="AE367" s="399"/>
      <c r="AF367" s="616"/>
      <c r="AG367" s="399" t="s">
        <v>11609</v>
      </c>
      <c r="AH367" s="399"/>
      <c r="AI367" s="399"/>
      <c r="AJ367" s="399"/>
      <c r="AK367" s="399"/>
      <c r="AL367" s="399"/>
      <c r="AM367" s="399"/>
      <c r="AN367" s="399"/>
      <c r="AO367" s="399"/>
      <c r="AP367" s="399"/>
      <c r="AQ367" s="399"/>
      <c r="AR367" s="399"/>
      <c r="AS367" s="399"/>
      <c r="AT367" s="399"/>
      <c r="AU367" s="399"/>
      <c r="AV367" s="157"/>
    </row>
    <row r="368" spans="1:48" s="36" customFormat="1" ht="25.5" hidden="1" customHeight="1">
      <c r="A368" s="393"/>
      <c r="B368" s="621"/>
      <c r="C368" s="157" t="s">
        <v>6301</v>
      </c>
      <c r="D368" s="195" t="s">
        <v>11610</v>
      </c>
      <c r="E368" s="157" t="s">
        <v>11611</v>
      </c>
      <c r="F368" s="157" t="s">
        <v>6301</v>
      </c>
      <c r="G368" s="157" t="s">
        <v>6301</v>
      </c>
      <c r="H368" s="160">
        <v>19756</v>
      </c>
      <c r="I368" s="160">
        <v>2047</v>
      </c>
      <c r="J368" s="160">
        <v>3066</v>
      </c>
      <c r="K368" s="157" t="s">
        <v>466</v>
      </c>
      <c r="L368" s="157" t="s">
        <v>11612</v>
      </c>
      <c r="M368" s="157" t="s">
        <v>54</v>
      </c>
      <c r="N368" s="160">
        <v>23.4</v>
      </c>
      <c r="O368" s="160">
        <v>35.1</v>
      </c>
      <c r="P368" s="160">
        <v>805</v>
      </c>
      <c r="Q368" s="160">
        <v>15</v>
      </c>
      <c r="R368" s="160">
        <v>701</v>
      </c>
      <c r="S368" s="160">
        <v>2500</v>
      </c>
      <c r="T368" s="157" t="s">
        <v>465</v>
      </c>
      <c r="U368" s="157">
        <v>1998</v>
      </c>
      <c r="V368" s="630">
        <v>982</v>
      </c>
      <c r="W368" s="616">
        <v>1000</v>
      </c>
      <c r="X368" s="616">
        <v>420</v>
      </c>
      <c r="Y368" s="616"/>
      <c r="Z368" s="616"/>
      <c r="AA368" s="399"/>
      <c r="AB368" s="160">
        <v>2446</v>
      </c>
      <c r="AC368" s="157"/>
      <c r="AD368" s="157"/>
      <c r="AE368" s="399"/>
      <c r="AF368" s="616"/>
      <c r="AG368" s="399" t="s">
        <v>11609</v>
      </c>
      <c r="AH368" s="399"/>
      <c r="AI368" s="399"/>
      <c r="AJ368" s="399"/>
      <c r="AK368" s="399"/>
      <c r="AL368" s="399"/>
      <c r="AM368" s="399"/>
      <c r="AN368" s="399"/>
      <c r="AO368" s="399"/>
      <c r="AP368" s="399"/>
      <c r="AQ368" s="399"/>
      <c r="AR368" s="399"/>
      <c r="AS368" s="399"/>
      <c r="AT368" s="399"/>
      <c r="AU368" s="399"/>
      <c r="AV368" s="157"/>
    </row>
    <row r="369" spans="1:48" s="36" customFormat="1" ht="25.5" hidden="1" customHeight="1">
      <c r="A369" s="393" t="s">
        <v>310</v>
      </c>
      <c r="B369" s="164"/>
      <c r="C369" s="157" t="s">
        <v>6301</v>
      </c>
      <c r="D369" s="195"/>
      <c r="E369" s="157" t="s">
        <v>11613</v>
      </c>
      <c r="F369" s="157" t="s">
        <v>6301</v>
      </c>
      <c r="G369" s="157" t="s">
        <v>6301</v>
      </c>
      <c r="H369" s="160">
        <v>9945</v>
      </c>
      <c r="I369" s="160">
        <v>1873</v>
      </c>
      <c r="J369" s="160">
        <v>2473</v>
      </c>
      <c r="K369" s="157" t="s">
        <v>466</v>
      </c>
      <c r="L369" s="157" t="s">
        <v>5819</v>
      </c>
      <c r="M369" s="157" t="s">
        <v>54</v>
      </c>
      <c r="N369" s="160">
        <v>39</v>
      </c>
      <c r="O369" s="160">
        <v>28</v>
      </c>
      <c r="P369" s="160">
        <v>1092</v>
      </c>
      <c r="Q369" s="160">
        <v>17</v>
      </c>
      <c r="R369" s="160">
        <v>151</v>
      </c>
      <c r="S369" s="160">
        <v>151</v>
      </c>
      <c r="T369" s="157" t="s">
        <v>465</v>
      </c>
      <c r="U369" s="157">
        <v>2012</v>
      </c>
      <c r="V369" s="630"/>
      <c r="W369" s="616"/>
      <c r="X369" s="616"/>
      <c r="Y369" s="616"/>
      <c r="Z369" s="616"/>
      <c r="AA369" s="399"/>
      <c r="AB369" s="160">
        <v>4600</v>
      </c>
      <c r="AC369" s="157"/>
      <c r="AD369" s="157"/>
      <c r="AE369" s="399"/>
      <c r="AF369" s="616"/>
      <c r="AG369" s="399"/>
      <c r="AH369" s="399"/>
      <c r="AI369" s="399"/>
      <c r="AJ369" s="399"/>
      <c r="AK369" s="399"/>
      <c r="AL369" s="399"/>
      <c r="AM369" s="399"/>
      <c r="AN369" s="399"/>
      <c r="AO369" s="399"/>
      <c r="AP369" s="399"/>
      <c r="AQ369" s="399"/>
      <c r="AR369" s="399"/>
      <c r="AS369" s="399"/>
      <c r="AT369" s="399"/>
      <c r="AU369" s="399"/>
      <c r="AV369" s="157"/>
    </row>
    <row r="370" spans="1:48" s="36" customFormat="1" ht="25.5" hidden="1" customHeight="1">
      <c r="A370" s="393" t="s">
        <v>311</v>
      </c>
      <c r="B370" s="164"/>
      <c r="C370" s="157" t="s">
        <v>6305</v>
      </c>
      <c r="D370" s="425" t="s">
        <v>11614</v>
      </c>
      <c r="E370" s="157" t="s">
        <v>15476</v>
      </c>
      <c r="F370" s="157" t="s">
        <v>6305</v>
      </c>
      <c r="G370" s="157" t="s">
        <v>6307</v>
      </c>
      <c r="H370" s="160">
        <v>7731</v>
      </c>
      <c r="I370" s="160">
        <v>1923.99</v>
      </c>
      <c r="J370" s="160">
        <v>2837.37</v>
      </c>
      <c r="K370" s="157" t="s">
        <v>466</v>
      </c>
      <c r="L370" s="157" t="s">
        <v>11615</v>
      </c>
      <c r="M370" s="157" t="s">
        <v>54</v>
      </c>
      <c r="N370" s="160">
        <v>25</v>
      </c>
      <c r="O370" s="160">
        <v>45</v>
      </c>
      <c r="P370" s="160">
        <v>1125</v>
      </c>
      <c r="Q370" s="160" t="s">
        <v>318</v>
      </c>
      <c r="R370" s="160">
        <v>500</v>
      </c>
      <c r="S370" s="160">
        <v>1500</v>
      </c>
      <c r="T370" s="157" t="s">
        <v>173</v>
      </c>
      <c r="U370" s="157">
        <v>1988</v>
      </c>
      <c r="V370" s="630">
        <v>442</v>
      </c>
      <c r="W370" s="616"/>
      <c r="X370" s="616">
        <v>400</v>
      </c>
      <c r="Y370" s="616"/>
      <c r="Z370" s="616"/>
      <c r="AA370" s="425"/>
      <c r="AB370" s="160">
        <v>842</v>
      </c>
      <c r="AC370" s="425"/>
      <c r="AD370" s="425"/>
      <c r="AE370" s="425"/>
      <c r="AF370" s="617"/>
      <c r="AG370" s="425" t="s">
        <v>11616</v>
      </c>
      <c r="AH370" s="425"/>
      <c r="AI370" s="425"/>
      <c r="AJ370" s="425"/>
      <c r="AK370" s="425"/>
      <c r="AL370" s="425"/>
      <c r="AM370" s="425"/>
      <c r="AN370" s="425"/>
      <c r="AO370" s="425"/>
      <c r="AP370" s="425"/>
      <c r="AQ370" s="425"/>
      <c r="AR370" s="425"/>
      <c r="AS370" s="425"/>
      <c r="AT370" s="425"/>
      <c r="AU370" s="425"/>
      <c r="AV370" s="157"/>
    </row>
    <row r="371" spans="1:48" s="36" customFormat="1" ht="25.5" hidden="1" customHeight="1">
      <c r="A371" s="393"/>
      <c r="B371" s="164"/>
      <c r="C371" s="157" t="s">
        <v>6305</v>
      </c>
      <c r="D371" s="425"/>
      <c r="E371" s="157" t="s">
        <v>11617</v>
      </c>
      <c r="F371" s="157" t="s">
        <v>6305</v>
      </c>
      <c r="G371" s="157" t="s">
        <v>6307</v>
      </c>
      <c r="H371" s="160">
        <v>111779</v>
      </c>
      <c r="I371" s="160">
        <v>5014.7299999999996</v>
      </c>
      <c r="J371" s="160">
        <v>7442.39</v>
      </c>
      <c r="K371" s="157" t="s">
        <v>1145</v>
      </c>
      <c r="L371" s="157" t="s">
        <v>11618</v>
      </c>
      <c r="M371" s="157" t="s">
        <v>54</v>
      </c>
      <c r="N371" s="160">
        <v>38</v>
      </c>
      <c r="O371" s="160">
        <v>56</v>
      </c>
      <c r="P371" s="160">
        <v>2128</v>
      </c>
      <c r="Q371" s="160">
        <v>21</v>
      </c>
      <c r="R371" s="160">
        <v>1526</v>
      </c>
      <c r="S371" s="160">
        <v>2000</v>
      </c>
      <c r="T371" s="157" t="s">
        <v>465</v>
      </c>
      <c r="U371" s="157">
        <v>2012</v>
      </c>
      <c r="V371" s="630"/>
      <c r="W371" s="616"/>
      <c r="X371" s="616"/>
      <c r="Y371" s="616"/>
      <c r="Z371" s="616"/>
      <c r="AA371" s="425"/>
      <c r="AB371" s="160">
        <v>192000</v>
      </c>
      <c r="AC371" s="425"/>
      <c r="AD371" s="425"/>
      <c r="AE371" s="425"/>
      <c r="AF371" s="617"/>
      <c r="AG371" s="425"/>
      <c r="AH371" s="425"/>
      <c r="AI371" s="425"/>
      <c r="AJ371" s="425"/>
      <c r="AK371" s="425"/>
      <c r="AL371" s="425"/>
      <c r="AM371" s="425"/>
      <c r="AN371" s="425"/>
      <c r="AO371" s="425"/>
      <c r="AP371" s="425"/>
      <c r="AQ371" s="425"/>
      <c r="AR371" s="425"/>
      <c r="AS371" s="425"/>
      <c r="AT371" s="425"/>
      <c r="AU371" s="425"/>
      <c r="AV371" s="157"/>
    </row>
    <row r="372" spans="1:48" s="36" customFormat="1" ht="25.5" hidden="1" customHeight="1">
      <c r="A372" s="393" t="s">
        <v>313</v>
      </c>
      <c r="B372" s="488"/>
      <c r="C372" s="157" t="s">
        <v>6308</v>
      </c>
      <c r="D372" s="195"/>
      <c r="E372" s="157" t="s">
        <v>11619</v>
      </c>
      <c r="F372" s="157" t="s">
        <v>6308</v>
      </c>
      <c r="G372" s="157" t="s">
        <v>6308</v>
      </c>
      <c r="H372" s="160">
        <v>42816</v>
      </c>
      <c r="I372" s="160">
        <v>4675</v>
      </c>
      <c r="J372" s="160">
        <v>6773</v>
      </c>
      <c r="K372" s="157" t="s">
        <v>11620</v>
      </c>
      <c r="L372" s="157" t="s">
        <v>4270</v>
      </c>
      <c r="M372" s="157" t="s">
        <v>54</v>
      </c>
      <c r="N372" s="160">
        <v>32</v>
      </c>
      <c r="O372" s="160">
        <v>56</v>
      </c>
      <c r="P372" s="160">
        <v>1792</v>
      </c>
      <c r="Q372" s="160">
        <v>11</v>
      </c>
      <c r="R372" s="160">
        <v>1996</v>
      </c>
      <c r="S372" s="160">
        <v>1996</v>
      </c>
      <c r="T372" s="157" t="s">
        <v>465</v>
      </c>
      <c r="U372" s="157">
        <v>2010</v>
      </c>
      <c r="V372" s="630"/>
      <c r="W372" s="616"/>
      <c r="X372" s="616"/>
      <c r="Y372" s="616"/>
      <c r="Z372" s="616"/>
      <c r="AA372" s="399"/>
      <c r="AB372" s="160">
        <v>14000</v>
      </c>
      <c r="AC372" s="157"/>
      <c r="AD372" s="157"/>
      <c r="AE372" s="399"/>
      <c r="AF372" s="616"/>
      <c r="AG372" s="399"/>
      <c r="AH372" s="399"/>
      <c r="AI372" s="399"/>
      <c r="AJ372" s="399"/>
      <c r="AK372" s="399"/>
      <c r="AL372" s="399"/>
      <c r="AM372" s="399"/>
      <c r="AN372" s="399"/>
      <c r="AO372" s="399"/>
      <c r="AP372" s="399"/>
      <c r="AQ372" s="399"/>
      <c r="AR372" s="399"/>
      <c r="AS372" s="399"/>
      <c r="AT372" s="399"/>
      <c r="AU372" s="399"/>
      <c r="AV372" s="157"/>
    </row>
    <row r="373" spans="1:48" s="36" customFormat="1" ht="25.5" hidden="1" customHeight="1">
      <c r="A373" s="393" t="s">
        <v>316</v>
      </c>
      <c r="B373" s="198" t="s">
        <v>2306</v>
      </c>
      <c r="C373" s="157" t="s">
        <v>2229</v>
      </c>
      <c r="D373" s="425"/>
      <c r="E373" s="331">
        <f>COUNTA(E374:E410)</f>
        <v>37</v>
      </c>
      <c r="F373" s="157"/>
      <c r="G373" s="157"/>
      <c r="H373" s="160">
        <f>SUM(H374:H410)</f>
        <v>777055.3</v>
      </c>
      <c r="I373" s="160">
        <f>SUM(I374:I410)</f>
        <v>100026.59999999999</v>
      </c>
      <c r="J373" s="160">
        <f>SUM(J374:J410)</f>
        <v>157438.39999999999</v>
      </c>
      <c r="K373" s="157"/>
      <c r="L373" s="157"/>
      <c r="M373" s="157"/>
      <c r="N373" s="160"/>
      <c r="O373" s="160"/>
      <c r="P373" s="160"/>
      <c r="Q373" s="160"/>
      <c r="R373" s="160"/>
      <c r="S373" s="160"/>
      <c r="T373" s="157"/>
      <c r="U373" s="157"/>
      <c r="V373" s="630"/>
      <c r="W373" s="616"/>
      <c r="X373" s="616"/>
      <c r="Y373" s="616"/>
      <c r="Z373" s="616"/>
      <c r="AA373" s="425"/>
      <c r="AB373" s="160"/>
      <c r="AC373" s="425"/>
      <c r="AD373" s="425"/>
      <c r="AE373" s="425"/>
      <c r="AF373" s="617"/>
      <c r="AG373" s="425"/>
      <c r="AH373" s="425"/>
      <c r="AI373" s="425"/>
      <c r="AJ373" s="425"/>
      <c r="AK373" s="425"/>
      <c r="AL373" s="425"/>
      <c r="AM373" s="425"/>
      <c r="AN373" s="425"/>
      <c r="AO373" s="425"/>
      <c r="AP373" s="165"/>
      <c r="AQ373" s="165"/>
      <c r="AR373" s="165"/>
      <c r="AS373" s="165"/>
      <c r="AT373" s="165"/>
      <c r="AU373" s="165"/>
      <c r="AV373" s="157"/>
    </row>
    <row r="374" spans="1:48" s="36" customFormat="1" ht="25.5" hidden="1" customHeight="1">
      <c r="A374" s="393"/>
      <c r="B374" s="164"/>
      <c r="C374" s="157" t="s">
        <v>2138</v>
      </c>
      <c r="D374" s="165" t="s">
        <v>2155</v>
      </c>
      <c r="E374" s="160" t="s">
        <v>2165</v>
      </c>
      <c r="F374" s="165" t="s">
        <v>2138</v>
      </c>
      <c r="G374" s="165" t="s">
        <v>2166</v>
      </c>
      <c r="H374" s="160">
        <v>24780</v>
      </c>
      <c r="I374" s="160">
        <v>3777.2</v>
      </c>
      <c r="J374" s="160">
        <v>9073</v>
      </c>
      <c r="K374" s="165" t="s">
        <v>2167</v>
      </c>
      <c r="L374" s="165" t="s">
        <v>2168</v>
      </c>
      <c r="M374" s="165" t="s">
        <v>54</v>
      </c>
      <c r="N374" s="160">
        <v>47</v>
      </c>
      <c r="O374" s="160">
        <v>34</v>
      </c>
      <c r="P374" s="160">
        <v>1598</v>
      </c>
      <c r="Q374" s="160">
        <v>16.920000000000002</v>
      </c>
      <c r="R374" s="160">
        <v>3916</v>
      </c>
      <c r="S374" s="160">
        <v>5500</v>
      </c>
      <c r="T374" s="157" t="s">
        <v>465</v>
      </c>
      <c r="U374" s="157">
        <v>1987</v>
      </c>
      <c r="V374" s="620">
        <v>1341</v>
      </c>
      <c r="W374" s="165">
        <v>433</v>
      </c>
      <c r="X374" s="165">
        <v>1250</v>
      </c>
      <c r="Y374" s="165">
        <v>0</v>
      </c>
      <c r="Z374" s="165">
        <v>647</v>
      </c>
      <c r="AA374" s="165" t="s">
        <v>2169</v>
      </c>
      <c r="AB374" s="160">
        <v>3671</v>
      </c>
      <c r="AC374" s="157" t="s">
        <v>384</v>
      </c>
      <c r="AD374" s="157" t="s">
        <v>384</v>
      </c>
      <c r="AE374" s="165">
        <v>2</v>
      </c>
      <c r="AF374" s="165">
        <v>21</v>
      </c>
      <c r="AG374" s="165" t="s">
        <v>11496</v>
      </c>
      <c r="AH374" s="165" t="s">
        <v>384</v>
      </c>
      <c r="AI374" s="165"/>
      <c r="AJ374" s="165"/>
      <c r="AK374" s="165"/>
      <c r="AL374" s="165"/>
      <c r="AM374" s="165"/>
      <c r="AN374" s="165"/>
      <c r="AO374" s="165"/>
      <c r="AP374" s="165"/>
      <c r="AQ374" s="165"/>
      <c r="AR374" s="165"/>
      <c r="AS374" s="165"/>
      <c r="AT374" s="165"/>
      <c r="AU374" s="165"/>
      <c r="AV374" s="157"/>
    </row>
    <row r="375" spans="1:48" s="36" customFormat="1" ht="25.5" hidden="1" customHeight="1">
      <c r="A375" s="393"/>
      <c r="B375" s="164"/>
      <c r="C375" s="157" t="s">
        <v>1881</v>
      </c>
      <c r="D375" s="165" t="s">
        <v>2139</v>
      </c>
      <c r="E375" s="160" t="s">
        <v>11497</v>
      </c>
      <c r="F375" s="165" t="s">
        <v>1881</v>
      </c>
      <c r="G375" s="165" t="s">
        <v>1881</v>
      </c>
      <c r="H375" s="160">
        <v>4400</v>
      </c>
      <c r="I375" s="160">
        <v>3593</v>
      </c>
      <c r="J375" s="160">
        <v>6511</v>
      </c>
      <c r="K375" s="165" t="s">
        <v>2167</v>
      </c>
      <c r="L375" s="165" t="s">
        <v>1133</v>
      </c>
      <c r="M375" s="165" t="s">
        <v>54</v>
      </c>
      <c r="N375" s="160">
        <v>34</v>
      </c>
      <c r="O375" s="160">
        <v>46.4</v>
      </c>
      <c r="P375" s="160">
        <v>1669</v>
      </c>
      <c r="Q375" s="160">
        <v>14.3</v>
      </c>
      <c r="R375" s="160">
        <v>4197</v>
      </c>
      <c r="S375" s="160">
        <v>6000</v>
      </c>
      <c r="T375" s="157" t="s">
        <v>465</v>
      </c>
      <c r="U375" s="157">
        <v>1990</v>
      </c>
      <c r="V375" s="620">
        <v>3217</v>
      </c>
      <c r="W375" s="165"/>
      <c r="X375" s="165"/>
      <c r="Y375" s="165"/>
      <c r="Z375" s="165"/>
      <c r="AA375" s="165"/>
      <c r="AB375" s="160">
        <v>3217</v>
      </c>
      <c r="AC375" s="157"/>
      <c r="AD375" s="157"/>
      <c r="AE375" s="165">
        <v>1</v>
      </c>
      <c r="AF375" s="165"/>
      <c r="AG375" s="165"/>
      <c r="AH375" s="165"/>
      <c r="AI375" s="165"/>
      <c r="AJ375" s="165"/>
      <c r="AK375" s="165"/>
      <c r="AL375" s="165"/>
      <c r="AM375" s="165"/>
      <c r="AN375" s="165"/>
      <c r="AO375" s="165"/>
      <c r="AP375" s="165"/>
      <c r="AQ375" s="165"/>
      <c r="AR375" s="165"/>
      <c r="AS375" s="165"/>
      <c r="AT375" s="165"/>
      <c r="AU375" s="165"/>
      <c r="AV375" s="157"/>
    </row>
    <row r="376" spans="1:48" s="36" customFormat="1" ht="25.5" hidden="1" customHeight="1">
      <c r="A376" s="393"/>
      <c r="B376" s="164"/>
      <c r="C376" s="157" t="s">
        <v>1881</v>
      </c>
      <c r="D376" s="165" t="s">
        <v>11498</v>
      </c>
      <c r="E376" s="160" t="s">
        <v>11499</v>
      </c>
      <c r="F376" s="165" t="s">
        <v>1881</v>
      </c>
      <c r="G376" s="165" t="s">
        <v>1881</v>
      </c>
      <c r="H376" s="160">
        <v>10946</v>
      </c>
      <c r="I376" s="160">
        <v>3079</v>
      </c>
      <c r="J376" s="160">
        <v>4444</v>
      </c>
      <c r="K376" s="165" t="s">
        <v>5372</v>
      </c>
      <c r="L376" s="165" t="s">
        <v>1133</v>
      </c>
      <c r="M376" s="165" t="s">
        <v>54</v>
      </c>
      <c r="N376" s="160">
        <v>30</v>
      </c>
      <c r="O376" s="160">
        <v>50</v>
      </c>
      <c r="P376" s="160">
        <v>1257</v>
      </c>
      <c r="Q376" s="160">
        <v>13</v>
      </c>
      <c r="R376" s="160">
        <v>2100</v>
      </c>
      <c r="S376" s="160">
        <v>3000</v>
      </c>
      <c r="T376" s="157" t="s">
        <v>465</v>
      </c>
      <c r="U376" s="157">
        <v>1999</v>
      </c>
      <c r="V376" s="620">
        <v>2089</v>
      </c>
      <c r="W376" s="165"/>
      <c r="X376" s="165">
        <v>580</v>
      </c>
      <c r="Y376" s="165"/>
      <c r="Z376" s="165"/>
      <c r="AA376" s="165"/>
      <c r="AB376" s="160">
        <v>2669</v>
      </c>
      <c r="AC376" s="157"/>
      <c r="AD376" s="157"/>
      <c r="AE376" s="165"/>
      <c r="AF376" s="165"/>
      <c r="AG376" s="165"/>
      <c r="AH376" s="165"/>
      <c r="AI376" s="165"/>
      <c r="AJ376" s="165"/>
      <c r="AK376" s="165"/>
      <c r="AL376" s="165"/>
      <c r="AM376" s="165"/>
      <c r="AN376" s="165"/>
      <c r="AO376" s="165"/>
      <c r="AP376" s="165"/>
      <c r="AQ376" s="165"/>
      <c r="AR376" s="165"/>
      <c r="AS376" s="165"/>
      <c r="AT376" s="165"/>
      <c r="AU376" s="165"/>
      <c r="AV376" s="157"/>
    </row>
    <row r="377" spans="1:48" s="36" customFormat="1" ht="25.5" hidden="1" customHeight="1">
      <c r="A377" s="393"/>
      <c r="B377" s="164"/>
      <c r="C377" s="157" t="s">
        <v>6760</v>
      </c>
      <c r="D377" s="165"/>
      <c r="E377" s="160" t="s">
        <v>11500</v>
      </c>
      <c r="F377" s="165" t="s">
        <v>6760</v>
      </c>
      <c r="G377" s="165" t="s">
        <v>11501</v>
      </c>
      <c r="H377" s="160">
        <v>37658</v>
      </c>
      <c r="I377" s="160">
        <v>780</v>
      </c>
      <c r="J377" s="160">
        <v>780</v>
      </c>
      <c r="K377" s="165" t="s">
        <v>466</v>
      </c>
      <c r="L377" s="165" t="s">
        <v>5771</v>
      </c>
      <c r="M377" s="165" t="s">
        <v>54</v>
      </c>
      <c r="N377" s="160">
        <v>17</v>
      </c>
      <c r="O377" s="160">
        <v>28</v>
      </c>
      <c r="P377" s="160">
        <v>454</v>
      </c>
      <c r="Q377" s="160">
        <v>15</v>
      </c>
      <c r="R377" s="160">
        <v>200</v>
      </c>
      <c r="S377" s="160">
        <v>500</v>
      </c>
      <c r="T377" s="157" t="s">
        <v>173</v>
      </c>
      <c r="U377" s="157">
        <v>2003</v>
      </c>
      <c r="V377" s="620"/>
      <c r="W377" s="165"/>
      <c r="X377" s="165"/>
      <c r="Y377" s="165"/>
      <c r="Z377" s="165"/>
      <c r="AA377" s="165"/>
      <c r="AB377" s="160">
        <v>330</v>
      </c>
      <c r="AC377" s="157"/>
      <c r="AD377" s="157"/>
      <c r="AE377" s="165"/>
      <c r="AF377" s="165"/>
      <c r="AG377" s="165"/>
      <c r="AH377" s="165"/>
      <c r="AI377" s="165"/>
      <c r="AJ377" s="165"/>
      <c r="AK377" s="165"/>
      <c r="AL377" s="165"/>
      <c r="AM377" s="165"/>
      <c r="AN377" s="165"/>
      <c r="AO377" s="165"/>
      <c r="AP377" s="165"/>
      <c r="AQ377" s="165"/>
      <c r="AR377" s="165"/>
      <c r="AS377" s="165"/>
      <c r="AT377" s="165"/>
      <c r="AU377" s="165"/>
      <c r="AV377" s="157"/>
    </row>
    <row r="378" spans="1:48" s="36" customFormat="1" ht="25.5" hidden="1" customHeight="1">
      <c r="A378" s="393"/>
      <c r="B378" s="164"/>
      <c r="C378" s="157" t="s">
        <v>6760</v>
      </c>
      <c r="D378" s="165"/>
      <c r="E378" s="160" t="s">
        <v>11502</v>
      </c>
      <c r="F378" s="165" t="s">
        <v>6760</v>
      </c>
      <c r="G378" s="165" t="s">
        <v>6760</v>
      </c>
      <c r="H378" s="160">
        <v>21781</v>
      </c>
      <c r="I378" s="160">
        <v>1033</v>
      </c>
      <c r="J378" s="160">
        <v>996</v>
      </c>
      <c r="K378" s="165" t="s">
        <v>5372</v>
      </c>
      <c r="L378" s="165" t="s">
        <v>11503</v>
      </c>
      <c r="M378" s="165" t="s">
        <v>4107</v>
      </c>
      <c r="N378" s="160">
        <v>24</v>
      </c>
      <c r="O378" s="160">
        <v>28</v>
      </c>
      <c r="P378" s="160">
        <v>685</v>
      </c>
      <c r="Q378" s="160">
        <v>11</v>
      </c>
      <c r="R378" s="160"/>
      <c r="S378" s="160"/>
      <c r="T378" s="157"/>
      <c r="U378" s="157">
        <v>2008</v>
      </c>
      <c r="V378" s="620"/>
      <c r="W378" s="165"/>
      <c r="X378" s="165"/>
      <c r="Y378" s="165"/>
      <c r="Z378" s="165"/>
      <c r="AA378" s="165"/>
      <c r="AB378" s="160">
        <v>2020</v>
      </c>
      <c r="AC378" s="157"/>
      <c r="AD378" s="157"/>
      <c r="AE378" s="165"/>
      <c r="AF378" s="165"/>
      <c r="AG378" s="165"/>
      <c r="AH378" s="165"/>
      <c r="AI378" s="165"/>
      <c r="AJ378" s="165"/>
      <c r="AK378" s="165"/>
      <c r="AL378" s="165"/>
      <c r="AM378" s="165"/>
      <c r="AN378" s="165"/>
      <c r="AO378" s="165"/>
      <c r="AP378" s="165"/>
      <c r="AQ378" s="165"/>
      <c r="AR378" s="165"/>
      <c r="AS378" s="165"/>
      <c r="AT378" s="165"/>
      <c r="AU378" s="165"/>
      <c r="AV378" s="157"/>
    </row>
    <row r="379" spans="1:48" s="36" customFormat="1" ht="25.5" hidden="1" customHeight="1">
      <c r="A379" s="393"/>
      <c r="B379" s="164"/>
      <c r="C379" s="710" t="s">
        <v>6760</v>
      </c>
      <c r="D379" s="709"/>
      <c r="E379" s="712" t="s">
        <v>11504</v>
      </c>
      <c r="F379" s="709" t="s">
        <v>6760</v>
      </c>
      <c r="G379" s="709" t="s">
        <v>898</v>
      </c>
      <c r="H379" s="712">
        <v>14010</v>
      </c>
      <c r="I379" s="712">
        <v>3755</v>
      </c>
      <c r="J379" s="712">
        <v>6483</v>
      </c>
      <c r="K379" s="709" t="s">
        <v>466</v>
      </c>
      <c r="L379" s="709" t="s">
        <v>11505</v>
      </c>
      <c r="M379" s="709" t="s">
        <v>54</v>
      </c>
      <c r="N379" s="712">
        <v>17</v>
      </c>
      <c r="O379" s="712">
        <v>28</v>
      </c>
      <c r="P379" s="712">
        <v>454</v>
      </c>
      <c r="Q379" s="712">
        <v>15</v>
      </c>
      <c r="R379" s="712">
        <v>200</v>
      </c>
      <c r="S379" s="712">
        <v>500</v>
      </c>
      <c r="T379" s="710" t="s">
        <v>173</v>
      </c>
      <c r="U379" s="710">
        <v>2003</v>
      </c>
      <c r="V379" s="620"/>
      <c r="W379" s="709"/>
      <c r="X379" s="709"/>
      <c r="Y379" s="709"/>
      <c r="Z379" s="709"/>
      <c r="AA379" s="709"/>
      <c r="AB379" s="712">
        <v>330</v>
      </c>
      <c r="AC379" s="710"/>
      <c r="AD379" s="710"/>
      <c r="AE379" s="709"/>
      <c r="AF379" s="709"/>
      <c r="AG379" s="709"/>
      <c r="AH379" s="709"/>
      <c r="AI379" s="709"/>
      <c r="AJ379" s="709"/>
      <c r="AK379" s="709"/>
      <c r="AL379" s="709"/>
      <c r="AM379" s="709"/>
      <c r="AN379" s="709"/>
      <c r="AO379" s="709"/>
      <c r="AP379" s="709"/>
      <c r="AQ379" s="709"/>
      <c r="AR379" s="709"/>
      <c r="AS379" s="709"/>
      <c r="AT379" s="709"/>
      <c r="AU379" s="709"/>
      <c r="AV379" s="710"/>
    </row>
    <row r="380" spans="1:48" s="36" customFormat="1" ht="25.5" hidden="1" customHeight="1">
      <c r="A380" s="393"/>
      <c r="B380" s="164"/>
      <c r="C380" s="157" t="s">
        <v>6760</v>
      </c>
      <c r="D380" s="165"/>
      <c r="E380" s="160" t="s">
        <v>11506</v>
      </c>
      <c r="F380" s="165" t="s">
        <v>6760</v>
      </c>
      <c r="G380" s="165" t="s">
        <v>11507</v>
      </c>
      <c r="H380" s="160">
        <v>8241</v>
      </c>
      <c r="I380" s="160">
        <v>4612</v>
      </c>
      <c r="J380" s="160">
        <v>4612</v>
      </c>
      <c r="K380" s="165" t="s">
        <v>466</v>
      </c>
      <c r="L380" s="165" t="s">
        <v>11505</v>
      </c>
      <c r="M380" s="165" t="s">
        <v>54</v>
      </c>
      <c r="N380" s="160">
        <v>30</v>
      </c>
      <c r="O380" s="160">
        <v>45</v>
      </c>
      <c r="P380" s="160">
        <v>1039</v>
      </c>
      <c r="Q380" s="160">
        <v>14</v>
      </c>
      <c r="R380" s="160">
        <v>474</v>
      </c>
      <c r="S380" s="160">
        <v>2500</v>
      </c>
      <c r="T380" s="157" t="s">
        <v>173</v>
      </c>
      <c r="U380" s="157">
        <v>1992</v>
      </c>
      <c r="V380" s="620"/>
      <c r="W380" s="165"/>
      <c r="X380" s="165"/>
      <c r="Y380" s="165"/>
      <c r="Z380" s="165"/>
      <c r="AA380" s="165"/>
      <c r="AB380" s="160">
        <v>3207</v>
      </c>
      <c r="AC380" s="157"/>
      <c r="AD380" s="157"/>
      <c r="AE380" s="165"/>
      <c r="AF380" s="165"/>
      <c r="AG380" s="165"/>
      <c r="AH380" s="165"/>
      <c r="AI380" s="165"/>
      <c r="AJ380" s="165"/>
      <c r="AK380" s="165"/>
      <c r="AL380" s="165"/>
      <c r="AM380" s="165"/>
      <c r="AN380" s="165"/>
      <c r="AO380" s="165"/>
      <c r="AP380" s="165"/>
      <c r="AQ380" s="165"/>
      <c r="AR380" s="165"/>
      <c r="AS380" s="165"/>
      <c r="AT380" s="165"/>
      <c r="AU380" s="165"/>
      <c r="AV380" s="157"/>
    </row>
    <row r="381" spans="1:48" s="36" customFormat="1" ht="25.5" hidden="1" customHeight="1">
      <c r="A381" s="393"/>
      <c r="B381" s="164"/>
      <c r="C381" s="157" t="s">
        <v>6760</v>
      </c>
      <c r="D381" s="165"/>
      <c r="E381" s="160" t="s">
        <v>11508</v>
      </c>
      <c r="F381" s="165" t="s">
        <v>6760</v>
      </c>
      <c r="G381" s="165" t="s">
        <v>11509</v>
      </c>
      <c r="H381" s="160">
        <v>3591</v>
      </c>
      <c r="I381" s="160">
        <v>1200</v>
      </c>
      <c r="J381" s="160">
        <v>1200</v>
      </c>
      <c r="K381" s="165" t="s">
        <v>5372</v>
      </c>
      <c r="L381" s="165" t="s">
        <v>11505</v>
      </c>
      <c r="M381" s="165" t="s">
        <v>54</v>
      </c>
      <c r="N381" s="160">
        <v>24</v>
      </c>
      <c r="O381" s="160">
        <v>28</v>
      </c>
      <c r="P381" s="160">
        <v>672</v>
      </c>
      <c r="Q381" s="160">
        <v>11</v>
      </c>
      <c r="R381" s="160">
        <v>250</v>
      </c>
      <c r="S381" s="160">
        <v>500</v>
      </c>
      <c r="T381" s="157" t="s">
        <v>173</v>
      </c>
      <c r="U381" s="157">
        <v>2008</v>
      </c>
      <c r="V381" s="620"/>
      <c r="W381" s="165"/>
      <c r="X381" s="165"/>
      <c r="Y381" s="165"/>
      <c r="Z381" s="165"/>
      <c r="AA381" s="165"/>
      <c r="AB381" s="160">
        <v>2186</v>
      </c>
      <c r="AC381" s="157"/>
      <c r="AD381" s="157"/>
      <c r="AE381" s="165"/>
      <c r="AF381" s="165"/>
      <c r="AG381" s="165"/>
      <c r="AH381" s="165"/>
      <c r="AI381" s="165"/>
      <c r="AJ381" s="165"/>
      <c r="AK381" s="165"/>
      <c r="AL381" s="165"/>
      <c r="AM381" s="165"/>
      <c r="AN381" s="165"/>
      <c r="AO381" s="165"/>
      <c r="AP381" s="165"/>
      <c r="AQ381" s="165"/>
      <c r="AR381" s="165"/>
      <c r="AS381" s="165"/>
      <c r="AT381" s="165"/>
      <c r="AU381" s="165"/>
      <c r="AV381" s="157"/>
    </row>
    <row r="382" spans="1:48" s="36" customFormat="1" ht="25.5" hidden="1" customHeight="1">
      <c r="A382" s="393"/>
      <c r="B382" s="164"/>
      <c r="C382" s="157" t="s">
        <v>6765</v>
      </c>
      <c r="D382" s="165" t="s">
        <v>11510</v>
      </c>
      <c r="E382" s="160" t="s">
        <v>11511</v>
      </c>
      <c r="F382" s="165" t="s">
        <v>6765</v>
      </c>
      <c r="G382" s="165" t="s">
        <v>6765</v>
      </c>
      <c r="H382" s="160">
        <v>7961.2</v>
      </c>
      <c r="I382" s="160">
        <v>3056</v>
      </c>
      <c r="J382" s="160">
        <v>3850</v>
      </c>
      <c r="K382" s="165" t="s">
        <v>5372</v>
      </c>
      <c r="L382" s="165" t="s">
        <v>1133</v>
      </c>
      <c r="M382" s="165" t="s">
        <v>1091</v>
      </c>
      <c r="N382" s="160">
        <v>23</v>
      </c>
      <c r="O382" s="160">
        <v>48</v>
      </c>
      <c r="P382" s="160">
        <v>1240</v>
      </c>
      <c r="Q382" s="160">
        <v>20</v>
      </c>
      <c r="R382" s="160">
        <v>2300</v>
      </c>
      <c r="S382" s="160">
        <v>3000</v>
      </c>
      <c r="T382" s="157" t="s">
        <v>465</v>
      </c>
      <c r="U382" s="157">
        <v>1990</v>
      </c>
      <c r="V382" s="620">
        <v>1810</v>
      </c>
      <c r="W382" s="165"/>
      <c r="X382" s="165">
        <v>250</v>
      </c>
      <c r="Y382" s="165"/>
      <c r="Z382" s="165"/>
      <c r="AA382" s="165"/>
      <c r="AB382" s="160">
        <v>2060</v>
      </c>
      <c r="AC382" s="157"/>
      <c r="AD382" s="157"/>
      <c r="AE382" s="165"/>
      <c r="AF382" s="165"/>
      <c r="AG382" s="165"/>
      <c r="AH382" s="165"/>
      <c r="AI382" s="165"/>
      <c r="AJ382" s="165"/>
      <c r="AK382" s="165"/>
      <c r="AL382" s="165"/>
      <c r="AM382" s="165"/>
      <c r="AN382" s="165"/>
      <c r="AO382" s="165"/>
      <c r="AP382" s="165"/>
      <c r="AQ382" s="165"/>
      <c r="AR382" s="165"/>
      <c r="AS382" s="165"/>
      <c r="AT382" s="165"/>
      <c r="AU382" s="165"/>
      <c r="AV382" s="157"/>
    </row>
    <row r="383" spans="1:48" s="36" customFormat="1" ht="25.5" hidden="1" customHeight="1">
      <c r="A383" s="393" t="s">
        <v>317</v>
      </c>
      <c r="B383" s="164"/>
      <c r="C383" s="157" t="s">
        <v>6765</v>
      </c>
      <c r="D383" s="165"/>
      <c r="E383" s="160" t="s">
        <v>2906</v>
      </c>
      <c r="F383" s="165" t="s">
        <v>6765</v>
      </c>
      <c r="G383" s="165" t="s">
        <v>6765</v>
      </c>
      <c r="H383" s="160">
        <v>4952</v>
      </c>
      <c r="I383" s="160">
        <v>3079</v>
      </c>
      <c r="J383" s="160">
        <v>4952</v>
      </c>
      <c r="K383" s="165" t="s">
        <v>11512</v>
      </c>
      <c r="L383" s="165" t="s">
        <v>5771</v>
      </c>
      <c r="M383" s="165" t="s">
        <v>964</v>
      </c>
      <c r="N383" s="160">
        <v>34</v>
      </c>
      <c r="O383" s="160">
        <v>56</v>
      </c>
      <c r="P383" s="160">
        <v>968</v>
      </c>
      <c r="Q383" s="160">
        <v>12</v>
      </c>
      <c r="R383" s="160">
        <v>1658</v>
      </c>
      <c r="S383" s="160">
        <v>2000</v>
      </c>
      <c r="T383" s="157" t="s">
        <v>7651</v>
      </c>
      <c r="U383" s="157">
        <v>2011</v>
      </c>
      <c r="V383" s="620"/>
      <c r="W383" s="165"/>
      <c r="X383" s="165"/>
      <c r="Y383" s="165"/>
      <c r="Z383" s="165"/>
      <c r="AA383" s="165"/>
      <c r="AB383" s="160">
        <v>10000</v>
      </c>
      <c r="AC383" s="157"/>
      <c r="AD383" s="157"/>
      <c r="AE383" s="165"/>
      <c r="AF383" s="165"/>
      <c r="AG383" s="165"/>
      <c r="AH383" s="165"/>
      <c r="AI383" s="165"/>
      <c r="AJ383" s="165"/>
      <c r="AK383" s="165"/>
      <c r="AL383" s="165"/>
      <c r="AM383" s="165"/>
      <c r="AN383" s="165"/>
      <c r="AO383" s="165"/>
      <c r="AP383" s="165"/>
      <c r="AQ383" s="165"/>
      <c r="AR383" s="165"/>
      <c r="AS383" s="165"/>
      <c r="AT383" s="165"/>
      <c r="AU383" s="165"/>
      <c r="AV383" s="157"/>
    </row>
    <row r="384" spans="1:48" s="36" customFormat="1" ht="25.5" hidden="1" customHeight="1">
      <c r="A384" s="393" t="s">
        <v>118</v>
      </c>
      <c r="B384" s="164"/>
      <c r="C384" s="157" t="s">
        <v>6768</v>
      </c>
      <c r="D384" s="165" t="s">
        <v>6769</v>
      </c>
      <c r="E384" s="165" t="s">
        <v>11513</v>
      </c>
      <c r="F384" s="165" t="s">
        <v>6768</v>
      </c>
      <c r="G384" s="165" t="s">
        <v>6768</v>
      </c>
      <c r="H384" s="160">
        <v>9549</v>
      </c>
      <c r="I384" s="160">
        <v>2912</v>
      </c>
      <c r="J384" s="160">
        <v>4292</v>
      </c>
      <c r="K384" s="165" t="s">
        <v>2167</v>
      </c>
      <c r="L384" s="165" t="s">
        <v>1133</v>
      </c>
      <c r="M384" s="165" t="s">
        <v>54</v>
      </c>
      <c r="N384" s="160">
        <v>27</v>
      </c>
      <c r="O384" s="160">
        <v>48</v>
      </c>
      <c r="P384" s="160">
        <v>1178</v>
      </c>
      <c r="Q384" s="160">
        <v>20</v>
      </c>
      <c r="R384" s="160">
        <v>1662</v>
      </c>
      <c r="S384" s="160">
        <v>2000</v>
      </c>
      <c r="T384" s="157" t="s">
        <v>465</v>
      </c>
      <c r="U384" s="157">
        <v>1990</v>
      </c>
      <c r="V384" s="620">
        <v>1549</v>
      </c>
      <c r="W384" s="165"/>
      <c r="X384" s="165">
        <v>351</v>
      </c>
      <c r="Y384" s="165"/>
      <c r="Z384" s="165"/>
      <c r="AA384" s="165"/>
      <c r="AB384" s="160">
        <v>1900</v>
      </c>
      <c r="AC384" s="157"/>
      <c r="AD384" s="157"/>
      <c r="AE384" s="165"/>
      <c r="AF384" s="165"/>
      <c r="AG384" s="165"/>
      <c r="AH384" s="165"/>
      <c r="AI384" s="165"/>
      <c r="AJ384" s="165"/>
      <c r="AK384" s="165"/>
      <c r="AL384" s="165"/>
      <c r="AM384" s="165"/>
      <c r="AN384" s="165"/>
      <c r="AO384" s="165"/>
      <c r="AP384" s="165"/>
      <c r="AQ384" s="165"/>
      <c r="AR384" s="165"/>
      <c r="AS384" s="165"/>
      <c r="AT384" s="165"/>
      <c r="AU384" s="165"/>
      <c r="AV384" s="157"/>
    </row>
    <row r="385" spans="1:48" s="36" customFormat="1" ht="25.5" hidden="1" customHeight="1">
      <c r="A385" s="393" t="s">
        <v>133</v>
      </c>
      <c r="B385" s="164"/>
      <c r="C385" s="157" t="s">
        <v>6768</v>
      </c>
      <c r="D385" s="165"/>
      <c r="E385" s="160" t="s">
        <v>11514</v>
      </c>
      <c r="F385" s="165" t="s">
        <v>6768</v>
      </c>
      <c r="G385" s="165" t="s">
        <v>11515</v>
      </c>
      <c r="H385" s="160">
        <v>9285</v>
      </c>
      <c r="I385" s="160">
        <v>2060</v>
      </c>
      <c r="J385" s="160">
        <v>2276</v>
      </c>
      <c r="K385" s="165" t="s">
        <v>11516</v>
      </c>
      <c r="L385" s="165" t="s">
        <v>11517</v>
      </c>
      <c r="M385" s="165" t="s">
        <v>54</v>
      </c>
      <c r="N385" s="160">
        <v>27</v>
      </c>
      <c r="O385" s="160">
        <v>36</v>
      </c>
      <c r="P385" s="160">
        <v>986</v>
      </c>
      <c r="Q385" s="160">
        <v>16</v>
      </c>
      <c r="R385" s="160">
        <v>216</v>
      </c>
      <c r="S385" s="160">
        <v>250</v>
      </c>
      <c r="T385" s="157" t="s">
        <v>465</v>
      </c>
      <c r="U385" s="157">
        <v>2011</v>
      </c>
      <c r="V385" s="620"/>
      <c r="W385" s="165"/>
      <c r="X385" s="165"/>
      <c r="Y385" s="165"/>
      <c r="Z385" s="165"/>
      <c r="AA385" s="165"/>
      <c r="AB385" s="160">
        <v>5000</v>
      </c>
      <c r="AC385" s="157"/>
      <c r="AD385" s="157"/>
      <c r="AE385" s="165"/>
      <c r="AF385" s="165"/>
      <c r="AG385" s="165"/>
      <c r="AH385" s="165"/>
      <c r="AI385" s="165"/>
      <c r="AJ385" s="165"/>
      <c r="AK385" s="165"/>
      <c r="AL385" s="165"/>
      <c r="AM385" s="165"/>
      <c r="AN385" s="165"/>
      <c r="AO385" s="165"/>
      <c r="AP385" s="165"/>
      <c r="AQ385" s="165"/>
      <c r="AR385" s="165"/>
      <c r="AS385" s="165"/>
      <c r="AT385" s="165"/>
      <c r="AU385" s="165"/>
      <c r="AV385" s="157"/>
    </row>
    <row r="386" spans="1:48" s="36" customFormat="1" ht="25.5" hidden="1" customHeight="1">
      <c r="A386" s="393" t="s">
        <v>134</v>
      </c>
      <c r="B386" s="164"/>
      <c r="C386" s="157" t="s">
        <v>6772</v>
      </c>
      <c r="D386" s="165"/>
      <c r="E386" s="160" t="s">
        <v>11518</v>
      </c>
      <c r="F386" s="165" t="s">
        <v>6772</v>
      </c>
      <c r="G386" s="165" t="s">
        <v>6772</v>
      </c>
      <c r="H386" s="160">
        <v>21794</v>
      </c>
      <c r="I386" s="160">
        <v>4206</v>
      </c>
      <c r="J386" s="160">
        <v>7790</v>
      </c>
      <c r="K386" s="165" t="s">
        <v>1118</v>
      </c>
      <c r="L386" s="165" t="s">
        <v>11519</v>
      </c>
      <c r="M386" s="165" t="s">
        <v>11520</v>
      </c>
      <c r="N386" s="160">
        <v>38</v>
      </c>
      <c r="O386" s="160">
        <v>48</v>
      </c>
      <c r="P386" s="160">
        <v>1824</v>
      </c>
      <c r="Q386" s="160">
        <v>18</v>
      </c>
      <c r="R386" s="160">
        <v>1836</v>
      </c>
      <c r="S386" s="160">
        <v>2000</v>
      </c>
      <c r="T386" s="157" t="s">
        <v>465</v>
      </c>
      <c r="U386" s="157">
        <v>2008</v>
      </c>
      <c r="V386" s="620"/>
      <c r="W386" s="165"/>
      <c r="X386" s="165"/>
      <c r="Y386" s="165"/>
      <c r="Z386" s="165"/>
      <c r="AA386" s="165"/>
      <c r="AB386" s="160">
        <v>16200</v>
      </c>
      <c r="AC386" s="157"/>
      <c r="AD386" s="157"/>
      <c r="AE386" s="165"/>
      <c r="AF386" s="165"/>
      <c r="AG386" s="165"/>
      <c r="AH386" s="165"/>
      <c r="AI386" s="165"/>
      <c r="AJ386" s="165"/>
      <c r="AK386" s="165"/>
      <c r="AL386" s="165"/>
      <c r="AM386" s="165"/>
      <c r="AN386" s="165"/>
      <c r="AO386" s="165"/>
      <c r="AP386" s="165"/>
      <c r="AQ386" s="165"/>
      <c r="AR386" s="165"/>
      <c r="AS386" s="165"/>
      <c r="AT386" s="165"/>
      <c r="AU386" s="165"/>
      <c r="AV386" s="157"/>
    </row>
    <row r="387" spans="1:48" s="36" customFormat="1" ht="25.5" hidden="1" customHeight="1">
      <c r="A387" s="393" t="s">
        <v>135</v>
      </c>
      <c r="B387" s="164"/>
      <c r="C387" s="157" t="s">
        <v>6779</v>
      </c>
      <c r="D387" s="165" t="s">
        <v>11521</v>
      </c>
      <c r="E387" s="160" t="s">
        <v>11522</v>
      </c>
      <c r="F387" s="165" t="s">
        <v>6779</v>
      </c>
      <c r="G387" s="165" t="s">
        <v>6896</v>
      </c>
      <c r="H387" s="160">
        <v>14450</v>
      </c>
      <c r="I387" s="160">
        <v>3836</v>
      </c>
      <c r="J387" s="160">
        <v>6560</v>
      </c>
      <c r="K387" s="165" t="s">
        <v>5382</v>
      </c>
      <c r="L387" s="165" t="s">
        <v>4046</v>
      </c>
      <c r="M387" s="165" t="s">
        <v>54</v>
      </c>
      <c r="N387" s="160">
        <v>24</v>
      </c>
      <c r="O387" s="160">
        <v>46</v>
      </c>
      <c r="P387" s="160">
        <v>1400</v>
      </c>
      <c r="Q387" s="160">
        <v>15.5</v>
      </c>
      <c r="R387" s="160">
        <v>2152</v>
      </c>
      <c r="S387" s="160">
        <v>3000</v>
      </c>
      <c r="T387" s="157" t="s">
        <v>465</v>
      </c>
      <c r="U387" s="157">
        <v>2002</v>
      </c>
      <c r="V387" s="620">
        <v>7584</v>
      </c>
      <c r="W387" s="165">
        <v>200</v>
      </c>
      <c r="X387" s="165">
        <v>597</v>
      </c>
      <c r="Y387" s="165"/>
      <c r="Z387" s="165"/>
      <c r="AA387" s="165"/>
      <c r="AB387" s="160">
        <v>8381</v>
      </c>
      <c r="AC387" s="157"/>
      <c r="AD387" s="157"/>
      <c r="AE387" s="165">
        <v>2</v>
      </c>
      <c r="AF387" s="165"/>
      <c r="AG387" s="165"/>
      <c r="AH387" s="165"/>
      <c r="AI387" s="165"/>
      <c r="AJ387" s="165"/>
      <c r="AK387" s="165"/>
      <c r="AL387" s="165"/>
      <c r="AM387" s="165"/>
      <c r="AN387" s="165"/>
      <c r="AO387" s="165"/>
      <c r="AP387" s="165"/>
      <c r="AQ387" s="165"/>
      <c r="AR387" s="165"/>
      <c r="AS387" s="165"/>
      <c r="AT387" s="165"/>
      <c r="AU387" s="165"/>
      <c r="AV387" s="157"/>
    </row>
    <row r="388" spans="1:48" s="36" customFormat="1" ht="25.5" hidden="1" customHeight="1">
      <c r="A388" s="393" t="s">
        <v>167</v>
      </c>
      <c r="B388" s="164"/>
      <c r="C388" s="170" t="s">
        <v>6781</v>
      </c>
      <c r="D388" s="166"/>
      <c r="E388" s="167" t="s">
        <v>11523</v>
      </c>
      <c r="F388" s="170" t="s">
        <v>6781</v>
      </c>
      <c r="G388" s="170" t="s">
        <v>6781</v>
      </c>
      <c r="H388" s="167">
        <v>37698</v>
      </c>
      <c r="I388" s="167">
        <v>4424</v>
      </c>
      <c r="J388" s="167">
        <v>6946</v>
      </c>
      <c r="K388" s="170" t="s">
        <v>466</v>
      </c>
      <c r="L388" s="170" t="s">
        <v>11524</v>
      </c>
      <c r="M388" s="170" t="s">
        <v>8470</v>
      </c>
      <c r="N388" s="167">
        <v>30</v>
      </c>
      <c r="O388" s="167">
        <v>58</v>
      </c>
      <c r="P388" s="167">
        <v>1560</v>
      </c>
      <c r="Q388" s="167">
        <v>22</v>
      </c>
      <c r="R388" s="167">
        <v>2756</v>
      </c>
      <c r="S388" s="167">
        <v>3000</v>
      </c>
      <c r="T388" s="170" t="s">
        <v>465</v>
      </c>
      <c r="U388" s="170">
        <v>2004</v>
      </c>
      <c r="V388" s="166"/>
      <c r="W388" s="166"/>
      <c r="X388" s="166"/>
      <c r="Y388" s="166"/>
      <c r="Z388" s="166"/>
      <c r="AA388" s="166"/>
      <c r="AB388" s="167">
        <v>10719</v>
      </c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70"/>
    </row>
    <row r="389" spans="1:48" s="36" customFormat="1" ht="25.5" hidden="1" customHeight="1">
      <c r="A389" s="393" t="s">
        <v>175</v>
      </c>
      <c r="B389" s="164"/>
      <c r="C389" s="157" t="s">
        <v>6781</v>
      </c>
      <c r="D389" s="165"/>
      <c r="E389" s="160" t="s">
        <v>11525</v>
      </c>
      <c r="F389" s="165" t="s">
        <v>6781</v>
      </c>
      <c r="G389" s="165" t="s">
        <v>6781</v>
      </c>
      <c r="H389" s="160">
        <v>13754</v>
      </c>
      <c r="I389" s="160">
        <v>1846</v>
      </c>
      <c r="J389" s="160">
        <v>2186</v>
      </c>
      <c r="K389" s="165" t="s">
        <v>466</v>
      </c>
      <c r="L389" s="165" t="s">
        <v>11526</v>
      </c>
      <c r="M389" s="165" t="s">
        <v>54</v>
      </c>
      <c r="N389" s="160">
        <v>24</v>
      </c>
      <c r="O389" s="160">
        <v>38</v>
      </c>
      <c r="P389" s="160">
        <v>912</v>
      </c>
      <c r="Q389" s="160">
        <v>10</v>
      </c>
      <c r="R389" s="160">
        <v>440</v>
      </c>
      <c r="S389" s="160">
        <v>2000</v>
      </c>
      <c r="T389" s="157" t="s">
        <v>11527</v>
      </c>
      <c r="U389" s="157">
        <v>2011</v>
      </c>
      <c r="V389" s="620"/>
      <c r="W389" s="165"/>
      <c r="X389" s="165"/>
      <c r="Y389" s="165"/>
      <c r="Z389" s="165"/>
      <c r="AA389" s="165"/>
      <c r="AB389" s="160">
        <v>4640</v>
      </c>
      <c r="AC389" s="157"/>
      <c r="AD389" s="157"/>
      <c r="AE389" s="165"/>
      <c r="AF389" s="165"/>
      <c r="AG389" s="165"/>
      <c r="AH389" s="165"/>
      <c r="AI389" s="165"/>
      <c r="AJ389" s="165"/>
      <c r="AK389" s="165"/>
      <c r="AL389" s="165"/>
      <c r="AM389" s="165"/>
      <c r="AN389" s="165"/>
      <c r="AO389" s="165"/>
      <c r="AP389" s="165"/>
      <c r="AQ389" s="165"/>
      <c r="AR389" s="165"/>
      <c r="AS389" s="165"/>
      <c r="AT389" s="165"/>
      <c r="AU389" s="165"/>
      <c r="AV389" s="157"/>
    </row>
    <row r="390" spans="1:48" s="36" customFormat="1" ht="25.5" hidden="1" customHeight="1">
      <c r="A390" s="393" t="s">
        <v>177</v>
      </c>
      <c r="B390" s="164"/>
      <c r="C390" s="157" t="s">
        <v>6786</v>
      </c>
      <c r="D390" s="165" t="s">
        <v>6906</v>
      </c>
      <c r="E390" s="160" t="s">
        <v>11528</v>
      </c>
      <c r="F390" s="165" t="s">
        <v>6786</v>
      </c>
      <c r="G390" s="165" t="s">
        <v>6786</v>
      </c>
      <c r="H390" s="160">
        <v>8628</v>
      </c>
      <c r="I390" s="160">
        <v>3974</v>
      </c>
      <c r="J390" s="160">
        <v>3974</v>
      </c>
      <c r="K390" s="165" t="s">
        <v>11531</v>
      </c>
      <c r="L390" s="165" t="s">
        <v>11529</v>
      </c>
      <c r="M390" s="165" t="s">
        <v>5350</v>
      </c>
      <c r="N390" s="160">
        <v>24</v>
      </c>
      <c r="O390" s="160">
        <v>46</v>
      </c>
      <c r="P390" s="160">
        <v>1104</v>
      </c>
      <c r="Q390" s="160">
        <v>13</v>
      </c>
      <c r="R390" s="160">
        <v>1700</v>
      </c>
      <c r="S390" s="160">
        <v>2500</v>
      </c>
      <c r="T390" s="157" t="s">
        <v>465</v>
      </c>
      <c r="U390" s="157">
        <v>1995</v>
      </c>
      <c r="V390" s="620">
        <v>1858</v>
      </c>
      <c r="W390" s="165">
        <v>400</v>
      </c>
      <c r="X390" s="165">
        <v>362</v>
      </c>
      <c r="Y390" s="165"/>
      <c r="Z390" s="165"/>
      <c r="AA390" s="165"/>
      <c r="AB390" s="160">
        <v>2620</v>
      </c>
      <c r="AC390" s="157"/>
      <c r="AD390" s="157"/>
      <c r="AE390" s="165"/>
      <c r="AF390" s="165"/>
      <c r="AG390" s="165"/>
      <c r="AH390" s="165"/>
      <c r="AI390" s="165"/>
      <c r="AJ390" s="165"/>
      <c r="AK390" s="165"/>
      <c r="AL390" s="165"/>
      <c r="AM390" s="165"/>
      <c r="AN390" s="165"/>
      <c r="AO390" s="165"/>
      <c r="AP390" s="165"/>
      <c r="AQ390" s="165"/>
      <c r="AR390" s="165"/>
      <c r="AS390" s="165"/>
      <c r="AT390" s="165"/>
      <c r="AU390" s="165"/>
      <c r="AV390" s="157"/>
    </row>
    <row r="391" spans="1:48" s="36" customFormat="1" ht="25.5" hidden="1" customHeight="1">
      <c r="A391" s="393" t="s">
        <v>178</v>
      </c>
      <c r="B391" s="164"/>
      <c r="C391" s="157" t="s">
        <v>6786</v>
      </c>
      <c r="D391" s="165"/>
      <c r="E391" s="160" t="s">
        <v>11530</v>
      </c>
      <c r="F391" s="165" t="s">
        <v>6786</v>
      </c>
      <c r="G391" s="165" t="s">
        <v>6786</v>
      </c>
      <c r="H391" s="160">
        <v>19803</v>
      </c>
      <c r="I391" s="160">
        <v>3423</v>
      </c>
      <c r="J391" s="160">
        <v>5119</v>
      </c>
      <c r="K391" s="165" t="s">
        <v>11531</v>
      </c>
      <c r="L391" s="165" t="s">
        <v>11532</v>
      </c>
      <c r="M391" s="165" t="s">
        <v>5350</v>
      </c>
      <c r="N391" s="160">
        <v>31</v>
      </c>
      <c r="O391" s="160">
        <v>40</v>
      </c>
      <c r="P391" s="160">
        <v>1225</v>
      </c>
      <c r="Q391" s="160">
        <v>16</v>
      </c>
      <c r="R391" s="160">
        <v>1030</v>
      </c>
      <c r="S391" s="160">
        <v>1500</v>
      </c>
      <c r="T391" s="157" t="s">
        <v>465</v>
      </c>
      <c r="U391" s="157">
        <v>2014</v>
      </c>
      <c r="V391" s="620"/>
      <c r="W391" s="165"/>
      <c r="X391" s="165"/>
      <c r="Y391" s="165"/>
      <c r="Z391" s="165"/>
      <c r="AA391" s="165"/>
      <c r="AB391" s="160">
        <v>13200</v>
      </c>
      <c r="AC391" s="157"/>
      <c r="AD391" s="157"/>
      <c r="AE391" s="165"/>
      <c r="AF391" s="165"/>
      <c r="AG391" s="165"/>
      <c r="AH391" s="165"/>
      <c r="AI391" s="165"/>
      <c r="AJ391" s="165"/>
      <c r="AK391" s="165"/>
      <c r="AL391" s="165"/>
      <c r="AM391" s="165"/>
      <c r="AN391" s="165"/>
      <c r="AO391" s="165"/>
      <c r="AP391" s="165"/>
      <c r="AQ391" s="165"/>
      <c r="AR391" s="165"/>
      <c r="AS391" s="165"/>
      <c r="AT391" s="165"/>
      <c r="AU391" s="165"/>
      <c r="AV391" s="157"/>
    </row>
    <row r="392" spans="1:48" s="36" customFormat="1" ht="25.5" hidden="1" customHeight="1">
      <c r="A392" s="393"/>
      <c r="B392" s="164"/>
      <c r="C392" s="157" t="s">
        <v>6786</v>
      </c>
      <c r="D392" s="165"/>
      <c r="E392" s="160" t="s">
        <v>13353</v>
      </c>
      <c r="F392" s="165" t="s">
        <v>6786</v>
      </c>
      <c r="G392" s="165" t="s">
        <v>6786</v>
      </c>
      <c r="H392" s="160">
        <v>12939</v>
      </c>
      <c r="I392" s="160">
        <v>1832</v>
      </c>
      <c r="J392" s="160">
        <v>4788</v>
      </c>
      <c r="K392" s="165" t="s">
        <v>324</v>
      </c>
      <c r="L392" s="165" t="s">
        <v>13354</v>
      </c>
      <c r="M392" s="165" t="s">
        <v>5350</v>
      </c>
      <c r="N392" s="160">
        <v>24</v>
      </c>
      <c r="O392" s="160">
        <v>30</v>
      </c>
      <c r="P392" s="160">
        <v>720</v>
      </c>
      <c r="Q392" s="160">
        <v>13</v>
      </c>
      <c r="R392" s="160" t="s">
        <v>384</v>
      </c>
      <c r="S392" s="160" t="s">
        <v>384</v>
      </c>
      <c r="T392" s="157" t="s">
        <v>384</v>
      </c>
      <c r="U392" s="157">
        <v>2018</v>
      </c>
      <c r="V392" s="620"/>
      <c r="W392" s="165"/>
      <c r="X392" s="165"/>
      <c r="Y392" s="165"/>
      <c r="Z392" s="165"/>
      <c r="AA392" s="165"/>
      <c r="AB392" s="160">
        <v>12200</v>
      </c>
      <c r="AC392" s="157"/>
      <c r="AD392" s="157"/>
      <c r="AE392" s="165"/>
      <c r="AF392" s="165"/>
      <c r="AG392" s="165"/>
      <c r="AH392" s="165"/>
      <c r="AI392" s="165"/>
      <c r="AJ392" s="165"/>
      <c r="AK392" s="165"/>
      <c r="AL392" s="165"/>
      <c r="AM392" s="165"/>
      <c r="AN392" s="165"/>
      <c r="AO392" s="165"/>
      <c r="AP392" s="165"/>
      <c r="AQ392" s="165"/>
      <c r="AR392" s="165"/>
      <c r="AS392" s="165"/>
      <c r="AT392" s="165"/>
      <c r="AU392" s="165"/>
      <c r="AV392" s="157"/>
    </row>
    <row r="393" spans="1:48" s="36" customFormat="1" ht="25.5" hidden="1" customHeight="1">
      <c r="A393" s="393"/>
      <c r="B393" s="164"/>
      <c r="C393" s="157" t="s">
        <v>6792</v>
      </c>
      <c r="D393" s="165"/>
      <c r="E393" s="160" t="s">
        <v>11533</v>
      </c>
      <c r="F393" s="165" t="s">
        <v>6792</v>
      </c>
      <c r="G393" s="165" t="s">
        <v>6792</v>
      </c>
      <c r="H393" s="160">
        <v>51548</v>
      </c>
      <c r="I393" s="160">
        <v>7972</v>
      </c>
      <c r="J393" s="160">
        <v>17155</v>
      </c>
      <c r="K393" s="165" t="s">
        <v>1145</v>
      </c>
      <c r="L393" s="165" t="s">
        <v>11534</v>
      </c>
      <c r="M393" s="165" t="s">
        <v>54</v>
      </c>
      <c r="N393" s="160">
        <v>42</v>
      </c>
      <c r="O393" s="160">
        <v>72</v>
      </c>
      <c r="P393" s="160">
        <v>3024</v>
      </c>
      <c r="Q393" s="160">
        <v>14</v>
      </c>
      <c r="R393" s="160">
        <v>2730</v>
      </c>
      <c r="S393" s="160">
        <v>3500</v>
      </c>
      <c r="T393" s="157" t="s">
        <v>465</v>
      </c>
      <c r="U393" s="157">
        <v>2009</v>
      </c>
      <c r="V393" s="620"/>
      <c r="W393" s="165"/>
      <c r="X393" s="165"/>
      <c r="Y393" s="165"/>
      <c r="Z393" s="165"/>
      <c r="AA393" s="165"/>
      <c r="AB393" s="160">
        <v>37700</v>
      </c>
      <c r="AC393" s="157"/>
      <c r="AD393" s="157"/>
      <c r="AE393" s="165"/>
      <c r="AF393" s="165"/>
      <c r="AG393" s="165"/>
      <c r="AH393" s="165"/>
      <c r="AI393" s="165"/>
      <c r="AJ393" s="165"/>
      <c r="AK393" s="165"/>
      <c r="AL393" s="165"/>
      <c r="AM393" s="165"/>
      <c r="AN393" s="165"/>
      <c r="AO393" s="165"/>
      <c r="AP393" s="165"/>
      <c r="AQ393" s="165"/>
      <c r="AR393" s="165"/>
      <c r="AS393" s="165"/>
      <c r="AT393" s="165"/>
      <c r="AU393" s="165"/>
      <c r="AV393" s="157"/>
    </row>
    <row r="394" spans="1:48" s="36" customFormat="1" ht="25.5" hidden="1" customHeight="1">
      <c r="A394" s="393"/>
      <c r="B394" s="164"/>
      <c r="C394" s="157" t="s">
        <v>6792</v>
      </c>
      <c r="D394" s="165"/>
      <c r="E394" s="160" t="s">
        <v>11535</v>
      </c>
      <c r="F394" s="165" t="s">
        <v>6792</v>
      </c>
      <c r="G394" s="165" t="s">
        <v>6792</v>
      </c>
      <c r="H394" s="160">
        <v>46752</v>
      </c>
      <c r="I394" s="160">
        <v>3349</v>
      </c>
      <c r="J394" s="160">
        <v>3840</v>
      </c>
      <c r="K394" s="165" t="s">
        <v>4045</v>
      </c>
      <c r="L394" s="165" t="s">
        <v>454</v>
      </c>
      <c r="M394" s="165" t="s">
        <v>54</v>
      </c>
      <c r="N394" s="160">
        <v>55</v>
      </c>
      <c r="O394" s="160">
        <v>30</v>
      </c>
      <c r="P394" s="160">
        <v>1650</v>
      </c>
      <c r="Q394" s="160">
        <v>15</v>
      </c>
      <c r="R394" s="160">
        <v>953</v>
      </c>
      <c r="S394" s="160">
        <v>2000</v>
      </c>
      <c r="T394" s="157" t="s">
        <v>465</v>
      </c>
      <c r="U394" s="157">
        <v>2012</v>
      </c>
      <c r="V394" s="620"/>
      <c r="W394" s="165"/>
      <c r="X394" s="165"/>
      <c r="Y394" s="165"/>
      <c r="Z394" s="165"/>
      <c r="AA394" s="165"/>
      <c r="AB394" s="160">
        <v>9700</v>
      </c>
      <c r="AC394" s="157"/>
      <c r="AD394" s="157"/>
      <c r="AE394" s="165"/>
      <c r="AF394" s="165"/>
      <c r="AG394" s="165"/>
      <c r="AH394" s="165"/>
      <c r="AI394" s="165"/>
      <c r="AJ394" s="165"/>
      <c r="AK394" s="165"/>
      <c r="AL394" s="165"/>
      <c r="AM394" s="165"/>
      <c r="AN394" s="165"/>
      <c r="AO394" s="165"/>
      <c r="AP394" s="165"/>
      <c r="AQ394" s="165"/>
      <c r="AR394" s="165"/>
      <c r="AS394" s="165"/>
      <c r="AT394" s="165"/>
      <c r="AU394" s="165"/>
      <c r="AV394" s="157"/>
    </row>
    <row r="395" spans="1:48" s="36" customFormat="1" ht="25.5" hidden="1" customHeight="1">
      <c r="A395" s="393"/>
      <c r="B395" s="164"/>
      <c r="C395" s="157" t="s">
        <v>6799</v>
      </c>
      <c r="D395" s="165" t="s">
        <v>11536</v>
      </c>
      <c r="E395" s="160" t="s">
        <v>11537</v>
      </c>
      <c r="F395" s="165" t="s">
        <v>6799</v>
      </c>
      <c r="G395" s="165" t="s">
        <v>6799</v>
      </c>
      <c r="H395" s="160">
        <v>11941</v>
      </c>
      <c r="I395" s="160">
        <v>5213</v>
      </c>
      <c r="J395" s="160">
        <v>5145</v>
      </c>
      <c r="K395" s="165" t="s">
        <v>5372</v>
      </c>
      <c r="L395" s="165" t="s">
        <v>11538</v>
      </c>
      <c r="M395" s="165" t="s">
        <v>54</v>
      </c>
      <c r="N395" s="160">
        <v>26</v>
      </c>
      <c r="O395" s="160">
        <v>47</v>
      </c>
      <c r="P395" s="160">
        <v>1500</v>
      </c>
      <c r="Q395" s="160">
        <v>20</v>
      </c>
      <c r="R395" s="160">
        <v>2165</v>
      </c>
      <c r="S395" s="160">
        <v>3000</v>
      </c>
      <c r="T395" s="157" t="s">
        <v>465</v>
      </c>
      <c r="U395" s="157">
        <v>1999</v>
      </c>
      <c r="V395" s="620">
        <v>4217</v>
      </c>
      <c r="W395" s="165"/>
      <c r="X395" s="165">
        <v>580</v>
      </c>
      <c r="Y395" s="165"/>
      <c r="Z395" s="165">
        <v>4</v>
      </c>
      <c r="AA395" s="165"/>
      <c r="AB395" s="160">
        <v>4801</v>
      </c>
      <c r="AC395" s="157"/>
      <c r="AD395" s="157"/>
      <c r="AE395" s="165">
        <v>2</v>
      </c>
      <c r="AF395" s="165">
        <v>10</v>
      </c>
      <c r="AG395" s="165">
        <v>600</v>
      </c>
      <c r="AH395" s="165"/>
      <c r="AI395" s="165"/>
      <c r="AJ395" s="165"/>
      <c r="AK395" s="165"/>
      <c r="AL395" s="165"/>
      <c r="AM395" s="165"/>
      <c r="AN395" s="165"/>
      <c r="AO395" s="165"/>
      <c r="AP395" s="165"/>
      <c r="AQ395" s="165"/>
      <c r="AR395" s="165"/>
      <c r="AS395" s="165"/>
      <c r="AT395" s="165"/>
      <c r="AU395" s="165"/>
      <c r="AV395" s="157"/>
    </row>
    <row r="396" spans="1:48" s="36" customFormat="1" ht="25.5" hidden="1" customHeight="1">
      <c r="A396" s="393"/>
      <c r="B396" s="164"/>
      <c r="C396" s="157" t="s">
        <v>199</v>
      </c>
      <c r="D396" s="165"/>
      <c r="E396" s="160" t="s">
        <v>11539</v>
      </c>
      <c r="F396" s="165" t="s">
        <v>199</v>
      </c>
      <c r="G396" s="165" t="s">
        <v>199</v>
      </c>
      <c r="H396" s="160">
        <v>26199</v>
      </c>
      <c r="I396" s="160">
        <v>3086</v>
      </c>
      <c r="J396" s="160">
        <v>5193</v>
      </c>
      <c r="K396" s="612" t="s">
        <v>5372</v>
      </c>
      <c r="L396" s="165" t="s">
        <v>1133</v>
      </c>
      <c r="M396" s="165" t="s">
        <v>5785</v>
      </c>
      <c r="N396" s="160">
        <v>35</v>
      </c>
      <c r="O396" s="160">
        <v>46</v>
      </c>
      <c r="P396" s="160">
        <v>1480</v>
      </c>
      <c r="Q396" s="160">
        <v>13</v>
      </c>
      <c r="R396" s="160">
        <v>2638</v>
      </c>
      <c r="S396" s="160">
        <v>3000</v>
      </c>
      <c r="T396" s="157" t="s">
        <v>465</v>
      </c>
      <c r="U396" s="157">
        <v>1993</v>
      </c>
      <c r="V396" s="620">
        <v>3952</v>
      </c>
      <c r="W396" s="165"/>
      <c r="X396" s="165">
        <v>348</v>
      </c>
      <c r="Y396" s="165"/>
      <c r="Z396" s="165"/>
      <c r="AA396" s="165"/>
      <c r="AB396" s="160">
        <v>4300</v>
      </c>
      <c r="AC396" s="157"/>
      <c r="AD396" s="157"/>
      <c r="AE396" s="165"/>
      <c r="AF396" s="165"/>
      <c r="AG396" s="165"/>
      <c r="AH396" s="165"/>
      <c r="AI396" s="165"/>
      <c r="AJ396" s="165"/>
      <c r="AK396" s="165"/>
      <c r="AL396" s="165"/>
      <c r="AM396" s="165"/>
      <c r="AN396" s="165"/>
      <c r="AO396" s="165"/>
      <c r="AP396" s="165"/>
      <c r="AQ396" s="165"/>
      <c r="AR396" s="165"/>
      <c r="AS396" s="165"/>
      <c r="AT396" s="165"/>
      <c r="AU396" s="165"/>
      <c r="AV396" s="157"/>
    </row>
    <row r="397" spans="1:48" s="36" customFormat="1" ht="25.5" hidden="1" customHeight="1">
      <c r="A397" s="393" t="s">
        <v>145</v>
      </c>
      <c r="B397" s="164"/>
      <c r="C397" s="157" t="s">
        <v>199</v>
      </c>
      <c r="D397" s="165"/>
      <c r="E397" s="160" t="s">
        <v>11540</v>
      </c>
      <c r="F397" s="165" t="s">
        <v>199</v>
      </c>
      <c r="G397" s="165" t="s">
        <v>199</v>
      </c>
      <c r="H397" s="160">
        <v>1421</v>
      </c>
      <c r="I397" s="160">
        <v>946</v>
      </c>
      <c r="J397" s="160">
        <v>946</v>
      </c>
      <c r="K397" s="545" t="s">
        <v>8477</v>
      </c>
      <c r="L397" s="165" t="s">
        <v>1150</v>
      </c>
      <c r="M397" s="165" t="s">
        <v>5785</v>
      </c>
      <c r="N397" s="160">
        <v>35</v>
      </c>
      <c r="O397" s="160">
        <v>46</v>
      </c>
      <c r="P397" s="160">
        <v>1480</v>
      </c>
      <c r="Q397" s="160">
        <v>13</v>
      </c>
      <c r="R397" s="160">
        <v>216</v>
      </c>
      <c r="S397" s="160">
        <v>250</v>
      </c>
      <c r="T397" s="157" t="s">
        <v>465</v>
      </c>
      <c r="U397" s="157">
        <v>1994</v>
      </c>
      <c r="V397" s="620">
        <v>425</v>
      </c>
      <c r="W397" s="165"/>
      <c r="X397" s="165"/>
      <c r="Y397" s="165"/>
      <c r="Z397" s="165"/>
      <c r="AA397" s="165"/>
      <c r="AB397" s="160">
        <v>425</v>
      </c>
      <c r="AC397" s="157"/>
      <c r="AD397" s="157"/>
      <c r="AE397" s="165"/>
      <c r="AF397" s="165"/>
      <c r="AG397" s="165"/>
      <c r="AH397" s="165"/>
      <c r="AI397" s="165"/>
      <c r="AJ397" s="165"/>
      <c r="AK397" s="165"/>
      <c r="AL397" s="165"/>
      <c r="AM397" s="165"/>
      <c r="AN397" s="165"/>
      <c r="AO397" s="165"/>
      <c r="AP397" s="165"/>
      <c r="AQ397" s="165"/>
      <c r="AR397" s="165"/>
      <c r="AS397" s="165"/>
      <c r="AT397" s="165"/>
      <c r="AU397" s="165"/>
      <c r="AV397" s="157"/>
    </row>
    <row r="398" spans="1:48" s="36" customFormat="1" ht="25.5" hidden="1" customHeight="1">
      <c r="A398" s="393"/>
      <c r="B398" s="164"/>
      <c r="C398" s="157" t="s">
        <v>199</v>
      </c>
      <c r="D398" s="165"/>
      <c r="E398" s="160" t="s">
        <v>11541</v>
      </c>
      <c r="F398" s="165" t="s">
        <v>199</v>
      </c>
      <c r="G398" s="165" t="s">
        <v>199</v>
      </c>
      <c r="H398" s="160">
        <v>7357</v>
      </c>
      <c r="I398" s="160">
        <v>1341</v>
      </c>
      <c r="J398" s="160">
        <v>1312</v>
      </c>
      <c r="K398" s="165" t="s">
        <v>466</v>
      </c>
      <c r="L398" s="165" t="s">
        <v>11542</v>
      </c>
      <c r="M398" s="165" t="s">
        <v>304</v>
      </c>
      <c r="N398" s="160">
        <v>24</v>
      </c>
      <c r="O398" s="160">
        <v>39</v>
      </c>
      <c r="P398" s="160">
        <v>936</v>
      </c>
      <c r="Q398" s="160">
        <v>8</v>
      </c>
      <c r="R398" s="160"/>
      <c r="S398" s="160"/>
      <c r="T398" s="157"/>
      <c r="U398" s="157">
        <v>2010</v>
      </c>
      <c r="V398" s="620"/>
      <c r="W398" s="165"/>
      <c r="X398" s="165"/>
      <c r="Y398" s="165"/>
      <c r="Z398" s="165"/>
      <c r="AA398" s="165"/>
      <c r="AB398" s="160">
        <v>1000</v>
      </c>
      <c r="AC398" s="157"/>
      <c r="AD398" s="157"/>
      <c r="AE398" s="165"/>
      <c r="AF398" s="165"/>
      <c r="AG398" s="165"/>
      <c r="AH398" s="165"/>
      <c r="AI398" s="165"/>
      <c r="AJ398" s="165"/>
      <c r="AK398" s="165"/>
      <c r="AL398" s="165"/>
      <c r="AM398" s="165"/>
      <c r="AN398" s="165"/>
      <c r="AO398" s="165"/>
      <c r="AP398" s="165"/>
      <c r="AQ398" s="165"/>
      <c r="AR398" s="165"/>
      <c r="AS398" s="165"/>
      <c r="AT398" s="165"/>
      <c r="AU398" s="165"/>
      <c r="AV398" s="157"/>
    </row>
    <row r="399" spans="1:48" s="36" customFormat="1" ht="25.5" hidden="1" customHeight="1">
      <c r="A399" s="393"/>
      <c r="B399" s="164"/>
      <c r="C399" s="157" t="s">
        <v>199</v>
      </c>
      <c r="D399" s="165"/>
      <c r="E399" s="160" t="s">
        <v>11543</v>
      </c>
      <c r="F399" s="165" t="s">
        <v>199</v>
      </c>
      <c r="G399" s="165" t="s">
        <v>199</v>
      </c>
      <c r="H399" s="160">
        <v>5198</v>
      </c>
      <c r="I399" s="160">
        <v>2238</v>
      </c>
      <c r="J399" s="160">
        <v>2624</v>
      </c>
      <c r="K399" s="165" t="s">
        <v>11544</v>
      </c>
      <c r="L399" s="165" t="s">
        <v>1133</v>
      </c>
      <c r="M399" s="165" t="s">
        <v>5785</v>
      </c>
      <c r="N399" s="160">
        <v>30</v>
      </c>
      <c r="O399" s="160">
        <v>40</v>
      </c>
      <c r="P399" s="160">
        <v>1200</v>
      </c>
      <c r="Q399" s="160">
        <v>15</v>
      </c>
      <c r="R399" s="160">
        <v>350</v>
      </c>
      <c r="S399" s="160">
        <v>500</v>
      </c>
      <c r="T399" s="157" t="s">
        <v>465</v>
      </c>
      <c r="U399" s="157">
        <v>2012</v>
      </c>
      <c r="V399" s="620"/>
      <c r="W399" s="165"/>
      <c r="X399" s="165"/>
      <c r="Y399" s="165"/>
      <c r="Z399" s="165"/>
      <c r="AA399" s="165"/>
      <c r="AB399" s="160">
        <v>5100</v>
      </c>
      <c r="AC399" s="157"/>
      <c r="AD399" s="157"/>
      <c r="AE399" s="165"/>
      <c r="AF399" s="165"/>
      <c r="AG399" s="165"/>
      <c r="AH399" s="165"/>
      <c r="AI399" s="165"/>
      <c r="AJ399" s="165"/>
      <c r="AK399" s="165"/>
      <c r="AL399" s="165"/>
      <c r="AM399" s="165"/>
      <c r="AN399" s="165"/>
      <c r="AO399" s="165"/>
      <c r="AP399" s="165"/>
      <c r="AQ399" s="165"/>
      <c r="AR399" s="165"/>
      <c r="AS399" s="165"/>
      <c r="AT399" s="165"/>
      <c r="AU399" s="165"/>
      <c r="AV399" s="157"/>
    </row>
    <row r="400" spans="1:48" s="36" customFormat="1" ht="25.5" hidden="1" customHeight="1">
      <c r="A400" s="393"/>
      <c r="B400" s="164"/>
      <c r="C400" s="157" t="s">
        <v>199</v>
      </c>
      <c r="D400" s="165"/>
      <c r="E400" s="160" t="s">
        <v>11545</v>
      </c>
      <c r="F400" s="165" t="s">
        <v>199</v>
      </c>
      <c r="G400" s="165" t="s">
        <v>199</v>
      </c>
      <c r="H400" s="160">
        <v>2198</v>
      </c>
      <c r="I400" s="160">
        <v>862</v>
      </c>
      <c r="J400" s="160">
        <v>862</v>
      </c>
      <c r="K400" s="165" t="s">
        <v>1229</v>
      </c>
      <c r="L400" s="165" t="s">
        <v>1420</v>
      </c>
      <c r="M400" s="165" t="s">
        <v>54</v>
      </c>
      <c r="N400" s="160"/>
      <c r="O400" s="160"/>
      <c r="P400" s="160"/>
      <c r="Q400" s="160"/>
      <c r="R400" s="160" t="s">
        <v>384</v>
      </c>
      <c r="S400" s="160">
        <v>267</v>
      </c>
      <c r="T400" s="157" t="s">
        <v>384</v>
      </c>
      <c r="U400" s="157">
        <v>2017</v>
      </c>
      <c r="V400" s="620"/>
      <c r="W400" s="165"/>
      <c r="X400" s="165"/>
      <c r="Y400" s="165"/>
      <c r="Z400" s="165"/>
      <c r="AA400" s="165"/>
      <c r="AB400" s="160">
        <v>1750</v>
      </c>
      <c r="AC400" s="157"/>
      <c r="AD400" s="157"/>
      <c r="AE400" s="165"/>
      <c r="AF400" s="165"/>
      <c r="AG400" s="165"/>
      <c r="AH400" s="165"/>
      <c r="AI400" s="165"/>
      <c r="AJ400" s="165"/>
      <c r="AK400" s="165"/>
      <c r="AL400" s="165"/>
      <c r="AM400" s="165"/>
      <c r="AN400" s="165"/>
      <c r="AO400" s="165"/>
      <c r="AP400" s="165"/>
      <c r="AQ400" s="165"/>
      <c r="AR400" s="165"/>
      <c r="AS400" s="165"/>
      <c r="AT400" s="165"/>
      <c r="AU400" s="165"/>
      <c r="AV400" s="157"/>
    </row>
    <row r="401" spans="1:48" s="36" customFormat="1" ht="25.5" hidden="1" customHeight="1">
      <c r="A401" s="393" t="s">
        <v>91</v>
      </c>
      <c r="B401" s="164"/>
      <c r="C401" s="157" t="s">
        <v>6808</v>
      </c>
      <c r="D401" s="165" t="s">
        <v>11546</v>
      </c>
      <c r="E401" s="160" t="s">
        <v>11547</v>
      </c>
      <c r="F401" s="165" t="s">
        <v>6808</v>
      </c>
      <c r="G401" s="165" t="s">
        <v>13355</v>
      </c>
      <c r="H401" s="160">
        <v>13213</v>
      </c>
      <c r="I401" s="160">
        <v>5611</v>
      </c>
      <c r="J401" s="160">
        <v>8751</v>
      </c>
      <c r="K401" s="165" t="s">
        <v>2167</v>
      </c>
      <c r="L401" s="165" t="s">
        <v>11548</v>
      </c>
      <c r="M401" s="165" t="s">
        <v>54</v>
      </c>
      <c r="N401" s="160">
        <v>37.5</v>
      </c>
      <c r="O401" s="160">
        <v>52.5</v>
      </c>
      <c r="P401" s="160">
        <v>1968</v>
      </c>
      <c r="Q401" s="160">
        <v>10.199999999999999</v>
      </c>
      <c r="R401" s="160">
        <v>2540</v>
      </c>
      <c r="S401" s="160">
        <v>3000</v>
      </c>
      <c r="T401" s="157" t="s">
        <v>465</v>
      </c>
      <c r="U401" s="157">
        <v>1995</v>
      </c>
      <c r="V401" s="620">
        <v>4013</v>
      </c>
      <c r="W401" s="165">
        <v>400</v>
      </c>
      <c r="X401" s="165">
        <v>363</v>
      </c>
      <c r="Y401" s="165"/>
      <c r="Z401" s="165"/>
      <c r="AA401" s="165"/>
      <c r="AB401" s="160">
        <v>4776</v>
      </c>
      <c r="AC401" s="157"/>
      <c r="AD401" s="157"/>
      <c r="AE401" s="165"/>
      <c r="AF401" s="165"/>
      <c r="AG401" s="165"/>
      <c r="AH401" s="165"/>
      <c r="AI401" s="165"/>
      <c r="AJ401" s="165"/>
      <c r="AK401" s="165"/>
      <c r="AL401" s="165"/>
      <c r="AM401" s="165"/>
      <c r="AN401" s="165"/>
      <c r="AO401" s="165"/>
      <c r="AP401" s="165"/>
      <c r="AQ401" s="165"/>
      <c r="AR401" s="165"/>
      <c r="AS401" s="165"/>
      <c r="AT401" s="165"/>
      <c r="AU401" s="165"/>
      <c r="AV401" s="157"/>
    </row>
    <row r="402" spans="1:48" s="36" customFormat="1" ht="25.5" hidden="1" customHeight="1">
      <c r="A402" s="393" t="s">
        <v>310</v>
      </c>
      <c r="B402" s="164"/>
      <c r="C402" s="157" t="s">
        <v>6808</v>
      </c>
      <c r="D402" s="165" t="s">
        <v>11549</v>
      </c>
      <c r="E402" s="160" t="s">
        <v>11550</v>
      </c>
      <c r="F402" s="165" t="s">
        <v>6808</v>
      </c>
      <c r="G402" s="165" t="s">
        <v>13355</v>
      </c>
      <c r="H402" s="160">
        <v>7873</v>
      </c>
      <c r="I402" s="160">
        <v>772</v>
      </c>
      <c r="J402" s="160">
        <v>8751</v>
      </c>
      <c r="K402" s="612" t="s">
        <v>2167</v>
      </c>
      <c r="L402" s="165" t="s">
        <v>11551</v>
      </c>
      <c r="M402" s="165" t="s">
        <v>711</v>
      </c>
      <c r="N402" s="160">
        <v>16</v>
      </c>
      <c r="O402" s="160">
        <v>24</v>
      </c>
      <c r="P402" s="160">
        <v>676</v>
      </c>
      <c r="Q402" s="160">
        <v>17</v>
      </c>
      <c r="R402" s="160">
        <v>1500</v>
      </c>
      <c r="S402" s="160">
        <v>3000</v>
      </c>
      <c r="T402" s="157" t="s">
        <v>465</v>
      </c>
      <c r="U402" s="157">
        <v>2004</v>
      </c>
      <c r="V402" s="620">
        <v>718</v>
      </c>
      <c r="W402" s="165"/>
      <c r="X402" s="165">
        <v>350</v>
      </c>
      <c r="Y402" s="165"/>
      <c r="Z402" s="165"/>
      <c r="AA402" s="165"/>
      <c r="AB402" s="160">
        <v>1420</v>
      </c>
      <c r="AC402" s="157"/>
      <c r="AD402" s="157"/>
      <c r="AE402" s="165"/>
      <c r="AF402" s="165"/>
      <c r="AG402" s="165"/>
      <c r="AH402" s="165"/>
      <c r="AI402" s="165"/>
      <c r="AJ402" s="165"/>
      <c r="AK402" s="165"/>
      <c r="AL402" s="165"/>
      <c r="AM402" s="165"/>
      <c r="AN402" s="165"/>
      <c r="AO402" s="165"/>
      <c r="AP402" s="165"/>
      <c r="AQ402" s="165"/>
      <c r="AR402" s="165"/>
      <c r="AS402" s="165"/>
      <c r="AT402" s="165"/>
      <c r="AU402" s="165"/>
      <c r="AV402" s="157"/>
    </row>
    <row r="403" spans="1:48" s="36" customFormat="1" ht="25.5" hidden="1" customHeight="1">
      <c r="A403" s="393" t="s">
        <v>311</v>
      </c>
      <c r="B403" s="164"/>
      <c r="C403" s="157" t="s">
        <v>6808</v>
      </c>
      <c r="D403" s="165"/>
      <c r="E403" s="160" t="s">
        <v>11552</v>
      </c>
      <c r="F403" s="165" t="s">
        <v>6808</v>
      </c>
      <c r="G403" s="165" t="s">
        <v>6808</v>
      </c>
      <c r="H403" s="160">
        <v>136090</v>
      </c>
      <c r="I403" s="160">
        <v>1113</v>
      </c>
      <c r="J403" s="160">
        <v>1110</v>
      </c>
      <c r="K403" s="165" t="s">
        <v>2167</v>
      </c>
      <c r="L403" s="165" t="s">
        <v>11553</v>
      </c>
      <c r="M403" s="165" t="s">
        <v>54</v>
      </c>
      <c r="N403" s="160">
        <v>18.600000000000001</v>
      </c>
      <c r="O403" s="160">
        <v>39</v>
      </c>
      <c r="P403" s="160">
        <v>725</v>
      </c>
      <c r="Q403" s="160">
        <v>10</v>
      </c>
      <c r="R403" s="160">
        <v>160</v>
      </c>
      <c r="S403" s="160">
        <v>500</v>
      </c>
      <c r="T403" s="157" t="s">
        <v>465</v>
      </c>
      <c r="U403" s="157">
        <v>2010</v>
      </c>
      <c r="V403" s="620"/>
      <c r="W403" s="165"/>
      <c r="X403" s="165"/>
      <c r="Y403" s="165"/>
      <c r="Z403" s="165"/>
      <c r="AA403" s="165"/>
      <c r="AB403" s="160">
        <v>1920</v>
      </c>
      <c r="AC403" s="157"/>
      <c r="AD403" s="157"/>
      <c r="AE403" s="165"/>
      <c r="AF403" s="165"/>
      <c r="AG403" s="165"/>
      <c r="AH403" s="165"/>
      <c r="AI403" s="165"/>
      <c r="AJ403" s="165"/>
      <c r="AK403" s="165"/>
      <c r="AL403" s="165"/>
      <c r="AM403" s="165"/>
      <c r="AN403" s="165"/>
      <c r="AO403" s="165"/>
      <c r="AP403" s="165"/>
      <c r="AQ403" s="165"/>
      <c r="AR403" s="165"/>
      <c r="AS403" s="165"/>
      <c r="AT403" s="165"/>
      <c r="AU403" s="165"/>
      <c r="AV403" s="157"/>
    </row>
    <row r="404" spans="1:48" s="36" customFormat="1" ht="25.5" hidden="1" customHeight="1">
      <c r="A404" s="393"/>
      <c r="B404" s="479"/>
      <c r="C404" s="157" t="s">
        <v>6813</v>
      </c>
      <c r="D404" s="165"/>
      <c r="E404" s="160" t="s">
        <v>16772</v>
      </c>
      <c r="F404" s="165" t="s">
        <v>6813</v>
      </c>
      <c r="G404" s="165" t="s">
        <v>6813</v>
      </c>
      <c r="H404" s="160">
        <v>8403</v>
      </c>
      <c r="I404" s="160">
        <v>1742</v>
      </c>
      <c r="J404" s="160">
        <v>1771</v>
      </c>
      <c r="K404" s="165" t="s">
        <v>1229</v>
      </c>
      <c r="L404" s="165" t="s">
        <v>16773</v>
      </c>
      <c r="M404" s="165" t="s">
        <v>54</v>
      </c>
      <c r="N404" s="160">
        <v>25.2</v>
      </c>
      <c r="O404" s="160">
        <v>45</v>
      </c>
      <c r="P404" s="160">
        <v>1134</v>
      </c>
      <c r="Q404" s="160">
        <v>11</v>
      </c>
      <c r="R404" s="160">
        <v>386</v>
      </c>
      <c r="S404" s="160">
        <v>386</v>
      </c>
      <c r="T404" s="157" t="s">
        <v>465</v>
      </c>
      <c r="U404" s="157">
        <v>1999</v>
      </c>
      <c r="V404" s="620"/>
      <c r="W404" s="165"/>
      <c r="X404" s="165"/>
      <c r="Y404" s="165"/>
      <c r="Z404" s="165"/>
      <c r="AA404" s="165"/>
      <c r="AB404" s="160">
        <v>1000</v>
      </c>
      <c r="AC404" s="157"/>
      <c r="AD404" s="157"/>
      <c r="AE404" s="165"/>
      <c r="AF404" s="165"/>
      <c r="AG404" s="165"/>
      <c r="AH404" s="165"/>
      <c r="AI404" s="165"/>
      <c r="AJ404" s="165"/>
      <c r="AK404" s="165"/>
      <c r="AL404" s="165"/>
      <c r="AM404" s="165"/>
      <c r="AN404" s="165"/>
      <c r="AO404" s="165"/>
      <c r="AP404" s="165"/>
      <c r="AQ404" s="165"/>
      <c r="AR404" s="165"/>
      <c r="AS404" s="165"/>
      <c r="AT404" s="165"/>
      <c r="AU404" s="165"/>
      <c r="AV404" s="157" t="s">
        <v>3615</v>
      </c>
    </row>
    <row r="405" spans="1:48" s="36" customFormat="1" ht="25.5" hidden="1" customHeight="1">
      <c r="A405" s="393">
        <v>1</v>
      </c>
      <c r="B405" s="164"/>
      <c r="C405" s="157" t="s">
        <v>6820</v>
      </c>
      <c r="D405" s="165" t="s">
        <v>11554</v>
      </c>
      <c r="E405" s="160" t="s">
        <v>11555</v>
      </c>
      <c r="F405" s="165" t="s">
        <v>6820</v>
      </c>
      <c r="G405" s="165" t="s">
        <v>11556</v>
      </c>
      <c r="H405" s="160">
        <v>14455.3</v>
      </c>
      <c r="I405" s="160">
        <v>820</v>
      </c>
      <c r="J405" s="160">
        <v>820</v>
      </c>
      <c r="K405" s="165" t="s">
        <v>1229</v>
      </c>
      <c r="L405" s="165" t="s">
        <v>454</v>
      </c>
      <c r="M405" s="165" t="s">
        <v>54</v>
      </c>
      <c r="N405" s="160">
        <v>20</v>
      </c>
      <c r="O405" s="160">
        <v>34.799999999999997</v>
      </c>
      <c r="P405" s="160">
        <v>696</v>
      </c>
      <c r="Q405" s="160">
        <v>11.1</v>
      </c>
      <c r="R405" s="160">
        <v>56</v>
      </c>
      <c r="S405" s="160">
        <v>250</v>
      </c>
      <c r="T405" s="157" t="s">
        <v>465</v>
      </c>
      <c r="U405" s="157">
        <v>2010</v>
      </c>
      <c r="V405" s="620"/>
      <c r="W405" s="165"/>
      <c r="X405" s="165"/>
      <c r="Y405" s="165"/>
      <c r="Z405" s="165"/>
      <c r="AA405" s="165"/>
      <c r="AB405" s="160">
        <v>630</v>
      </c>
      <c r="AC405" s="157"/>
      <c r="AD405" s="157"/>
      <c r="AE405" s="165"/>
      <c r="AF405" s="165"/>
      <c r="AG405" s="165"/>
      <c r="AH405" s="165"/>
      <c r="AI405" s="165"/>
      <c r="AJ405" s="165"/>
      <c r="AK405" s="165"/>
      <c r="AL405" s="165"/>
      <c r="AM405" s="165"/>
      <c r="AN405" s="165"/>
      <c r="AO405" s="165"/>
      <c r="AP405" s="165"/>
      <c r="AQ405" s="165"/>
      <c r="AR405" s="165"/>
      <c r="AS405" s="165"/>
      <c r="AT405" s="165"/>
      <c r="AU405" s="165"/>
      <c r="AV405" s="157"/>
    </row>
    <row r="406" spans="1:48" s="36" customFormat="1" ht="25.5" hidden="1" customHeight="1">
      <c r="A406" s="393" t="s">
        <v>312</v>
      </c>
      <c r="B406" s="164"/>
      <c r="C406" s="157" t="s">
        <v>6820</v>
      </c>
      <c r="D406" s="157" t="s">
        <v>11557</v>
      </c>
      <c r="E406" s="157" t="s">
        <v>11558</v>
      </c>
      <c r="F406" s="157" t="s">
        <v>6820</v>
      </c>
      <c r="G406" s="157" t="s">
        <v>11556</v>
      </c>
      <c r="H406" s="160">
        <v>27690.799999999999</v>
      </c>
      <c r="I406" s="160">
        <v>657.4</v>
      </c>
      <c r="J406" s="160">
        <v>657.4</v>
      </c>
      <c r="K406" s="160" t="s">
        <v>1229</v>
      </c>
      <c r="L406" s="160" t="s">
        <v>1248</v>
      </c>
      <c r="M406" s="160" t="s">
        <v>54</v>
      </c>
      <c r="N406" s="160">
        <v>11.1</v>
      </c>
      <c r="O406" s="160">
        <v>38</v>
      </c>
      <c r="P406" s="160">
        <v>421.8</v>
      </c>
      <c r="Q406" s="160">
        <v>7.3</v>
      </c>
      <c r="R406" s="160" t="s">
        <v>384</v>
      </c>
      <c r="S406" s="160">
        <v>250</v>
      </c>
      <c r="T406" s="160" t="s">
        <v>384</v>
      </c>
      <c r="U406" s="170">
        <v>2010</v>
      </c>
      <c r="V406" s="166"/>
      <c r="W406" s="166"/>
      <c r="X406" s="166"/>
      <c r="Y406" s="166"/>
      <c r="Z406" s="166"/>
      <c r="AA406" s="166"/>
      <c r="AB406" s="167">
        <v>560</v>
      </c>
      <c r="AC406" s="157"/>
      <c r="AD406" s="157"/>
      <c r="AE406" s="165"/>
      <c r="AF406" s="165"/>
      <c r="AG406" s="165"/>
      <c r="AH406" s="165"/>
      <c r="AI406" s="165"/>
      <c r="AJ406" s="165"/>
      <c r="AK406" s="165"/>
      <c r="AL406" s="165"/>
      <c r="AM406" s="165"/>
      <c r="AN406" s="165"/>
      <c r="AO406" s="165"/>
      <c r="AP406" s="165"/>
      <c r="AQ406" s="165"/>
      <c r="AR406" s="165"/>
      <c r="AS406" s="165"/>
      <c r="AT406" s="165"/>
      <c r="AU406" s="165"/>
      <c r="AV406" s="157"/>
    </row>
    <row r="407" spans="1:48" s="36" customFormat="1" ht="25.5" hidden="1" customHeight="1">
      <c r="A407" s="393"/>
      <c r="B407" s="164"/>
      <c r="C407" s="157" t="s">
        <v>6826</v>
      </c>
      <c r="D407" s="157" t="s">
        <v>11559</v>
      </c>
      <c r="E407" s="157" t="s">
        <v>11560</v>
      </c>
      <c r="F407" s="157" t="s">
        <v>6826</v>
      </c>
      <c r="G407" s="157" t="s">
        <v>6826</v>
      </c>
      <c r="H407" s="160">
        <v>3874</v>
      </c>
      <c r="I407" s="160">
        <v>1718</v>
      </c>
      <c r="J407" s="160">
        <v>2266</v>
      </c>
      <c r="K407" s="160" t="s">
        <v>5372</v>
      </c>
      <c r="L407" s="160" t="s">
        <v>11561</v>
      </c>
      <c r="M407" s="160" t="s">
        <v>5785</v>
      </c>
      <c r="N407" s="160">
        <v>22</v>
      </c>
      <c r="O407" s="160">
        <v>41</v>
      </c>
      <c r="P407" s="160">
        <v>890</v>
      </c>
      <c r="Q407" s="160">
        <v>12</v>
      </c>
      <c r="R407" s="160">
        <v>270</v>
      </c>
      <c r="S407" s="160"/>
      <c r="T407" s="160" t="s">
        <v>465</v>
      </c>
      <c r="U407" s="170">
        <v>1988</v>
      </c>
      <c r="V407" s="166">
        <v>720</v>
      </c>
      <c r="W407" s="166"/>
      <c r="X407" s="166">
        <v>200</v>
      </c>
      <c r="Y407" s="166"/>
      <c r="Z407" s="166"/>
      <c r="AA407" s="166"/>
      <c r="AB407" s="167">
        <v>920</v>
      </c>
      <c r="AC407" s="157"/>
      <c r="AD407" s="157"/>
      <c r="AE407" s="165"/>
      <c r="AF407" s="165"/>
      <c r="AG407" s="165"/>
      <c r="AH407" s="165"/>
      <c r="AI407" s="165"/>
      <c r="AJ407" s="165"/>
      <c r="AK407" s="165"/>
      <c r="AL407" s="165"/>
      <c r="AM407" s="165"/>
      <c r="AN407" s="165"/>
      <c r="AO407" s="165"/>
      <c r="AP407" s="165"/>
      <c r="AQ407" s="165"/>
      <c r="AR407" s="165"/>
      <c r="AS407" s="165"/>
      <c r="AT407" s="165"/>
      <c r="AU407" s="165"/>
      <c r="AV407" s="157"/>
    </row>
    <row r="408" spans="1:48" s="36" customFormat="1" ht="25.5" hidden="1" customHeight="1">
      <c r="A408" s="393"/>
      <c r="B408" s="164"/>
      <c r="C408" s="157" t="s">
        <v>6836</v>
      </c>
      <c r="D408" s="165"/>
      <c r="E408" s="160" t="s">
        <v>11562</v>
      </c>
      <c r="F408" s="165" t="s">
        <v>6836</v>
      </c>
      <c r="G408" s="165" t="s">
        <v>6836</v>
      </c>
      <c r="H408" s="160">
        <v>24725</v>
      </c>
      <c r="I408" s="160">
        <v>512</v>
      </c>
      <c r="J408" s="160">
        <v>499</v>
      </c>
      <c r="K408" s="165" t="s">
        <v>11544</v>
      </c>
      <c r="L408" s="165" t="s">
        <v>1248</v>
      </c>
      <c r="M408" s="165" t="s">
        <v>54</v>
      </c>
      <c r="N408" s="160">
        <v>13</v>
      </c>
      <c r="O408" s="160">
        <v>31</v>
      </c>
      <c r="P408" s="160">
        <v>499</v>
      </c>
      <c r="Q408" s="160">
        <v>8</v>
      </c>
      <c r="R408" s="160"/>
      <c r="S408" s="160"/>
      <c r="T408" s="157"/>
      <c r="U408" s="157">
        <v>2017</v>
      </c>
      <c r="V408" s="620"/>
      <c r="W408" s="165"/>
      <c r="X408" s="165"/>
      <c r="Y408" s="165"/>
      <c r="Z408" s="165"/>
      <c r="AA408" s="165"/>
      <c r="AB408" s="160">
        <v>780</v>
      </c>
      <c r="AC408" s="157"/>
      <c r="AD408" s="157"/>
      <c r="AE408" s="165"/>
      <c r="AF408" s="165"/>
      <c r="AG408" s="165"/>
      <c r="AH408" s="165"/>
      <c r="AI408" s="165"/>
      <c r="AJ408" s="165"/>
      <c r="AK408" s="165"/>
      <c r="AL408" s="165"/>
      <c r="AM408" s="165"/>
      <c r="AN408" s="165"/>
      <c r="AO408" s="165"/>
      <c r="AP408" s="165"/>
      <c r="AQ408" s="165"/>
      <c r="AR408" s="165"/>
      <c r="AS408" s="165"/>
      <c r="AT408" s="165"/>
      <c r="AU408" s="165"/>
      <c r="AV408" s="157"/>
    </row>
    <row r="409" spans="1:48" s="36" customFormat="1" ht="25.5" hidden="1" customHeight="1">
      <c r="A409" s="393" t="s">
        <v>313</v>
      </c>
      <c r="B409" s="164"/>
      <c r="C409" s="157" t="s">
        <v>6836</v>
      </c>
      <c r="D409" s="165"/>
      <c r="E409" s="160" t="s">
        <v>11563</v>
      </c>
      <c r="F409" s="165" t="s">
        <v>6836</v>
      </c>
      <c r="G409" s="165" t="s">
        <v>6836</v>
      </c>
      <c r="H409" s="160">
        <v>98489</v>
      </c>
      <c r="I409" s="160">
        <v>3268</v>
      </c>
      <c r="J409" s="160">
        <v>5496</v>
      </c>
      <c r="K409" s="165" t="s">
        <v>466</v>
      </c>
      <c r="L409" s="165" t="s">
        <v>11564</v>
      </c>
      <c r="M409" s="165" t="s">
        <v>54</v>
      </c>
      <c r="N409" s="160">
        <v>30</v>
      </c>
      <c r="O409" s="160">
        <v>46</v>
      </c>
      <c r="P409" s="160">
        <v>1392</v>
      </c>
      <c r="Q409" s="160">
        <v>13</v>
      </c>
      <c r="R409" s="160">
        <v>1509</v>
      </c>
      <c r="S409" s="160">
        <v>3000</v>
      </c>
      <c r="T409" s="157" t="s">
        <v>465</v>
      </c>
      <c r="U409" s="157">
        <v>2010</v>
      </c>
      <c r="V409" s="620"/>
      <c r="W409" s="165"/>
      <c r="X409" s="165"/>
      <c r="Y409" s="165"/>
      <c r="Z409" s="165"/>
      <c r="AA409" s="165"/>
      <c r="AB409" s="160">
        <v>10000</v>
      </c>
      <c r="AC409" s="157"/>
      <c r="AD409" s="157"/>
      <c r="AE409" s="165"/>
      <c r="AF409" s="165"/>
      <c r="AG409" s="165"/>
      <c r="AH409" s="165"/>
      <c r="AI409" s="165"/>
      <c r="AJ409" s="165"/>
      <c r="AK409" s="165"/>
      <c r="AL409" s="165"/>
      <c r="AM409" s="165"/>
      <c r="AN409" s="165"/>
      <c r="AO409" s="165"/>
      <c r="AP409" s="165"/>
      <c r="AQ409" s="165"/>
      <c r="AR409" s="165"/>
      <c r="AS409" s="165"/>
      <c r="AT409" s="165"/>
      <c r="AU409" s="165"/>
      <c r="AV409" s="157"/>
    </row>
    <row r="410" spans="1:48" s="36" customFormat="1" ht="25.5" hidden="1" customHeight="1">
      <c r="A410" s="393"/>
      <c r="B410" s="488"/>
      <c r="C410" s="157" t="s">
        <v>6838</v>
      </c>
      <c r="D410" s="165" t="s">
        <v>11559</v>
      </c>
      <c r="E410" s="331" t="s">
        <v>11565</v>
      </c>
      <c r="F410" s="165" t="s">
        <v>6838</v>
      </c>
      <c r="G410" s="165" t="s">
        <v>6838</v>
      </c>
      <c r="H410" s="160">
        <v>3408</v>
      </c>
      <c r="I410" s="160">
        <v>2329</v>
      </c>
      <c r="J410" s="160">
        <v>3408</v>
      </c>
      <c r="K410" s="165" t="s">
        <v>2167</v>
      </c>
      <c r="L410" s="165" t="s">
        <v>11566</v>
      </c>
      <c r="M410" s="165" t="s">
        <v>54</v>
      </c>
      <c r="N410" s="160">
        <v>31</v>
      </c>
      <c r="O410" s="160">
        <v>39</v>
      </c>
      <c r="P410" s="160">
        <v>1194</v>
      </c>
      <c r="Q410" s="160">
        <v>11</v>
      </c>
      <c r="R410" s="160">
        <v>1405</v>
      </c>
      <c r="S410" s="160">
        <v>1500</v>
      </c>
      <c r="T410" s="157" t="s">
        <v>465</v>
      </c>
      <c r="U410" s="157">
        <v>2005</v>
      </c>
      <c r="V410" s="620">
        <v>720</v>
      </c>
      <c r="W410" s="165"/>
      <c r="X410" s="165">
        <v>200</v>
      </c>
      <c r="Y410" s="165"/>
      <c r="Z410" s="165"/>
      <c r="AA410" s="165"/>
      <c r="AB410" s="160">
        <v>3862</v>
      </c>
      <c r="AC410" s="157"/>
      <c r="AD410" s="157"/>
      <c r="AE410" s="165"/>
      <c r="AF410" s="165"/>
      <c r="AG410" s="165"/>
      <c r="AH410" s="165"/>
      <c r="AI410" s="165"/>
      <c r="AJ410" s="165"/>
      <c r="AK410" s="165"/>
      <c r="AL410" s="165"/>
      <c r="AM410" s="165"/>
      <c r="AN410" s="165"/>
      <c r="AO410" s="165"/>
      <c r="AP410" s="165"/>
      <c r="AQ410" s="165"/>
      <c r="AR410" s="165"/>
      <c r="AS410" s="165"/>
      <c r="AT410" s="165"/>
      <c r="AU410" s="165"/>
      <c r="AV410" s="157"/>
    </row>
    <row r="411" spans="1:48" s="36" customFormat="1" ht="25.5" hidden="1" customHeight="1">
      <c r="A411" s="393" t="s">
        <v>314</v>
      </c>
      <c r="B411" s="198" t="s">
        <v>2392</v>
      </c>
      <c r="C411" s="157" t="s">
        <v>2234</v>
      </c>
      <c r="D411" s="648"/>
      <c r="E411" s="331">
        <f>COUNTA(E412:E440)</f>
        <v>29</v>
      </c>
      <c r="F411" s="649"/>
      <c r="G411" s="649"/>
      <c r="H411" s="160">
        <f>SUM(H412:H440)</f>
        <v>504740.8</v>
      </c>
      <c r="I411" s="160">
        <f>SUM(I412:I440)</f>
        <v>93655.569999999992</v>
      </c>
      <c r="J411" s="160">
        <f>SUM(J412:J440)</f>
        <v>158148.09</v>
      </c>
      <c r="K411" s="649"/>
      <c r="L411" s="649"/>
      <c r="M411" s="649"/>
      <c r="N411" s="624"/>
      <c r="O411" s="624"/>
      <c r="P411" s="624"/>
      <c r="Q411" s="624"/>
      <c r="R411" s="624"/>
      <c r="S411" s="624"/>
      <c r="T411" s="157"/>
      <c r="U411" s="649"/>
      <c r="V411" s="650"/>
      <c r="W411" s="648"/>
      <c r="X411" s="648"/>
      <c r="Y411" s="648"/>
      <c r="Z411" s="648"/>
      <c r="AA411" s="648"/>
      <c r="AB411" s="624"/>
      <c r="AC411" s="649"/>
      <c r="AD411" s="649"/>
      <c r="AE411" s="648"/>
      <c r="AF411" s="648"/>
      <c r="AG411" s="648"/>
      <c r="AH411" s="648"/>
      <c r="AI411" s="648"/>
      <c r="AJ411" s="648"/>
      <c r="AK411" s="648"/>
      <c r="AL411" s="648"/>
      <c r="AM411" s="648"/>
      <c r="AN411" s="648"/>
      <c r="AO411" s="648"/>
      <c r="AP411" s="648"/>
      <c r="AQ411" s="648"/>
      <c r="AR411" s="648"/>
      <c r="AS411" s="648"/>
      <c r="AT411" s="648"/>
      <c r="AU411" s="648"/>
      <c r="AV411" s="649"/>
    </row>
    <row r="412" spans="1:48" s="36" customFormat="1" ht="25.5" hidden="1" customHeight="1">
      <c r="A412" s="393"/>
      <c r="B412" s="164"/>
      <c r="C412" s="157" t="s">
        <v>7359</v>
      </c>
      <c r="D412" s="165" t="s">
        <v>7639</v>
      </c>
      <c r="E412" s="157" t="s">
        <v>7640</v>
      </c>
      <c r="F412" s="157" t="s">
        <v>7359</v>
      </c>
      <c r="G412" s="157" t="s">
        <v>7359</v>
      </c>
      <c r="H412" s="160">
        <v>10800</v>
      </c>
      <c r="I412" s="160">
        <v>4262</v>
      </c>
      <c r="J412" s="160">
        <v>10054</v>
      </c>
      <c r="K412" s="157" t="s">
        <v>466</v>
      </c>
      <c r="L412" s="157" t="s">
        <v>1174</v>
      </c>
      <c r="M412" s="157" t="s">
        <v>54</v>
      </c>
      <c r="N412" s="160">
        <v>32</v>
      </c>
      <c r="O412" s="160">
        <v>44</v>
      </c>
      <c r="P412" s="489">
        <v>1366</v>
      </c>
      <c r="Q412" s="160">
        <v>17</v>
      </c>
      <c r="R412" s="489">
        <v>5001</v>
      </c>
      <c r="S412" s="160">
        <v>8600</v>
      </c>
      <c r="T412" s="157" t="s">
        <v>465</v>
      </c>
      <c r="U412" s="157">
        <v>1984</v>
      </c>
      <c r="V412" s="620">
        <v>2425</v>
      </c>
      <c r="W412" s="165">
        <v>2425</v>
      </c>
      <c r="X412" s="165">
        <v>150</v>
      </c>
      <c r="Y412" s="165"/>
      <c r="Z412" s="165"/>
      <c r="AA412" s="165"/>
      <c r="AB412" s="160">
        <v>5000</v>
      </c>
      <c r="AC412" s="157"/>
      <c r="AD412" s="157"/>
      <c r="AE412" s="165">
        <v>1</v>
      </c>
      <c r="AF412" s="165">
        <v>30</v>
      </c>
      <c r="AG412" s="165">
        <v>105</v>
      </c>
      <c r="AH412" s="165"/>
      <c r="AI412" s="165"/>
      <c r="AJ412" s="165"/>
      <c r="AK412" s="165"/>
      <c r="AL412" s="165"/>
      <c r="AM412" s="165"/>
      <c r="AN412" s="165"/>
      <c r="AO412" s="165"/>
      <c r="AP412" s="165"/>
      <c r="AQ412" s="165"/>
      <c r="AR412" s="165"/>
      <c r="AS412" s="165"/>
      <c r="AT412" s="165"/>
      <c r="AU412" s="165"/>
      <c r="AV412" s="157"/>
    </row>
    <row r="413" spans="1:48" s="36" customFormat="1" ht="25.5" hidden="1" customHeight="1">
      <c r="A413" s="393"/>
      <c r="B413" s="164"/>
      <c r="C413" s="157" t="s">
        <v>7359</v>
      </c>
      <c r="D413" s="165" t="s">
        <v>7641</v>
      </c>
      <c r="E413" s="157" t="s">
        <v>7642</v>
      </c>
      <c r="F413" s="157" t="s">
        <v>7359</v>
      </c>
      <c r="G413" s="157" t="s">
        <v>7359</v>
      </c>
      <c r="H413" s="160">
        <v>7924</v>
      </c>
      <c r="I413" s="160">
        <v>2173</v>
      </c>
      <c r="J413" s="160">
        <v>2783</v>
      </c>
      <c r="K413" s="157" t="s">
        <v>466</v>
      </c>
      <c r="L413" s="157" t="s">
        <v>7643</v>
      </c>
      <c r="M413" s="157" t="s">
        <v>54</v>
      </c>
      <c r="N413" s="160">
        <v>30</v>
      </c>
      <c r="O413" s="160">
        <v>40</v>
      </c>
      <c r="P413" s="489">
        <v>1040</v>
      </c>
      <c r="Q413" s="160">
        <v>18</v>
      </c>
      <c r="R413" s="489">
        <v>512</v>
      </c>
      <c r="S413" s="160">
        <v>1000</v>
      </c>
      <c r="T413" s="157" t="s">
        <v>465</v>
      </c>
      <c r="U413" s="157">
        <v>2003</v>
      </c>
      <c r="V413" s="620">
        <v>3429</v>
      </c>
      <c r="W413" s="165"/>
      <c r="X413" s="165">
        <v>362</v>
      </c>
      <c r="Y413" s="165"/>
      <c r="Z413" s="165"/>
      <c r="AA413" s="165"/>
      <c r="AB413" s="160">
        <v>3791</v>
      </c>
      <c r="AC413" s="157"/>
      <c r="AD413" s="157"/>
      <c r="AE413" s="165"/>
      <c r="AF413" s="165"/>
      <c r="AG413" s="165"/>
      <c r="AH413" s="165"/>
      <c r="AI413" s="165"/>
      <c r="AJ413" s="165"/>
      <c r="AK413" s="165"/>
      <c r="AL413" s="165"/>
      <c r="AM413" s="165"/>
      <c r="AN413" s="165"/>
      <c r="AO413" s="165"/>
      <c r="AP413" s="165"/>
      <c r="AQ413" s="165"/>
      <c r="AR413" s="165"/>
      <c r="AS413" s="165"/>
      <c r="AT413" s="165"/>
      <c r="AU413" s="165"/>
      <c r="AV413" s="157"/>
    </row>
    <row r="414" spans="1:48" s="1318" customFormat="1" ht="25.5" hidden="1" customHeight="1">
      <c r="A414" s="393"/>
      <c r="B414" s="164"/>
      <c r="C414" s="1299" t="s">
        <v>7359</v>
      </c>
      <c r="D414" s="709" t="s">
        <v>7641</v>
      </c>
      <c r="E414" s="1299" t="s">
        <v>7644</v>
      </c>
      <c r="F414" s="1299" t="s">
        <v>7359</v>
      </c>
      <c r="G414" s="1299" t="s">
        <v>7363</v>
      </c>
      <c r="H414" s="1300">
        <v>29388</v>
      </c>
      <c r="I414" s="1300">
        <v>7206</v>
      </c>
      <c r="J414" s="1300">
        <v>7206</v>
      </c>
      <c r="K414" s="1299" t="s">
        <v>1118</v>
      </c>
      <c r="L414" s="1299" t="s">
        <v>7645</v>
      </c>
      <c r="M414" s="1299" t="s">
        <v>7646</v>
      </c>
      <c r="N414" s="1300">
        <v>45</v>
      </c>
      <c r="O414" s="1300">
        <v>120</v>
      </c>
      <c r="P414" s="489">
        <v>5400</v>
      </c>
      <c r="Q414" s="1300">
        <v>12</v>
      </c>
      <c r="R414" s="489">
        <v>400</v>
      </c>
      <c r="S414" s="1300">
        <v>400</v>
      </c>
      <c r="T414" s="1299" t="s">
        <v>11623</v>
      </c>
      <c r="U414" s="1299">
        <v>2013</v>
      </c>
      <c r="V414" s="620">
        <v>3429</v>
      </c>
      <c r="W414" s="709"/>
      <c r="X414" s="709">
        <v>362</v>
      </c>
      <c r="Y414" s="709"/>
      <c r="Z414" s="709"/>
      <c r="AA414" s="709"/>
      <c r="AB414" s="1300">
        <v>7000</v>
      </c>
      <c r="AC414" s="1299"/>
      <c r="AD414" s="1299"/>
      <c r="AE414" s="709"/>
      <c r="AF414" s="709"/>
      <c r="AG414" s="709"/>
      <c r="AH414" s="709"/>
      <c r="AI414" s="709"/>
      <c r="AJ414" s="709"/>
      <c r="AK414" s="709"/>
      <c r="AL414" s="709"/>
      <c r="AM414" s="709"/>
      <c r="AN414" s="709"/>
      <c r="AO414" s="709"/>
      <c r="AP414" s="709"/>
      <c r="AQ414" s="709"/>
      <c r="AR414" s="709"/>
      <c r="AS414" s="709"/>
      <c r="AT414" s="709"/>
      <c r="AU414" s="709"/>
      <c r="AV414" s="1299"/>
    </row>
    <row r="415" spans="1:48" s="1318" customFormat="1" ht="25.5" hidden="1" customHeight="1">
      <c r="A415" s="393"/>
      <c r="B415" s="164"/>
      <c r="C415" s="1483" t="s">
        <v>7359</v>
      </c>
      <c r="D415" s="709" t="s">
        <v>7641</v>
      </c>
      <c r="E415" s="1483" t="s">
        <v>7647</v>
      </c>
      <c r="F415" s="1483" t="s">
        <v>7359</v>
      </c>
      <c r="G415" s="1483" t="s">
        <v>7359</v>
      </c>
      <c r="H415" s="1484">
        <v>920</v>
      </c>
      <c r="I415" s="1484">
        <v>514</v>
      </c>
      <c r="J415" s="1484">
        <v>514</v>
      </c>
      <c r="K415" s="1483" t="s">
        <v>1118</v>
      </c>
      <c r="L415" s="1483" t="s">
        <v>7645</v>
      </c>
      <c r="M415" s="1483" t="s">
        <v>54</v>
      </c>
      <c r="N415" s="1484">
        <v>15</v>
      </c>
      <c r="O415" s="1484">
        <v>30</v>
      </c>
      <c r="P415" s="489">
        <v>450</v>
      </c>
      <c r="Q415" s="1484">
        <v>12</v>
      </c>
      <c r="R415" s="489">
        <v>400</v>
      </c>
      <c r="S415" s="1484">
        <v>400</v>
      </c>
      <c r="T415" s="1483"/>
      <c r="U415" s="1483">
        <v>2008</v>
      </c>
      <c r="V415" s="620">
        <v>3429</v>
      </c>
      <c r="W415" s="709"/>
      <c r="X415" s="709">
        <v>362</v>
      </c>
      <c r="Y415" s="709"/>
      <c r="Z415" s="709"/>
      <c r="AA415" s="709"/>
      <c r="AB415" s="1484">
        <v>352</v>
      </c>
      <c r="AC415" s="1483"/>
      <c r="AD415" s="1483"/>
      <c r="AE415" s="709"/>
      <c r="AF415" s="709"/>
      <c r="AG415" s="709"/>
      <c r="AH415" s="709"/>
      <c r="AI415" s="709"/>
      <c r="AJ415" s="709"/>
      <c r="AK415" s="709"/>
      <c r="AL415" s="709"/>
      <c r="AM415" s="709"/>
      <c r="AN415" s="709"/>
      <c r="AO415" s="709"/>
      <c r="AP415" s="709"/>
      <c r="AQ415" s="709"/>
      <c r="AR415" s="709"/>
      <c r="AS415" s="709"/>
      <c r="AT415" s="709"/>
      <c r="AU415" s="709"/>
      <c r="AV415" s="1483"/>
    </row>
    <row r="416" spans="1:48" s="36" customFormat="1" ht="25.5" hidden="1" customHeight="1">
      <c r="A416" s="393"/>
      <c r="B416" s="164"/>
      <c r="C416" s="674" t="s">
        <v>7365</v>
      </c>
      <c r="D416" s="673" t="s">
        <v>7648</v>
      </c>
      <c r="E416" s="674" t="s">
        <v>7649</v>
      </c>
      <c r="F416" s="674" t="s">
        <v>7365</v>
      </c>
      <c r="G416" s="674" t="s">
        <v>11624</v>
      </c>
      <c r="H416" s="672">
        <v>21000</v>
      </c>
      <c r="I416" s="672">
        <v>9150</v>
      </c>
      <c r="J416" s="672">
        <v>15462</v>
      </c>
      <c r="K416" s="674" t="s">
        <v>466</v>
      </c>
      <c r="L416" s="674" t="s">
        <v>7650</v>
      </c>
      <c r="M416" s="674" t="s">
        <v>54</v>
      </c>
      <c r="N416" s="672">
        <v>32</v>
      </c>
      <c r="O416" s="672">
        <v>52</v>
      </c>
      <c r="P416" s="489">
        <v>1665</v>
      </c>
      <c r="Q416" s="672">
        <v>18</v>
      </c>
      <c r="R416" s="489">
        <v>6380</v>
      </c>
      <c r="S416" s="672">
        <v>8500</v>
      </c>
      <c r="T416" s="674" t="s">
        <v>7651</v>
      </c>
      <c r="U416" s="674">
        <v>1998</v>
      </c>
      <c r="V416" s="620">
        <v>18390</v>
      </c>
      <c r="W416" s="673">
        <v>2350</v>
      </c>
      <c r="X416" s="673">
        <v>660</v>
      </c>
      <c r="Y416" s="673">
        <v>3400</v>
      </c>
      <c r="Z416" s="673"/>
      <c r="AA416" s="673"/>
      <c r="AB416" s="672">
        <v>24800</v>
      </c>
      <c r="AC416" s="674"/>
      <c r="AD416" s="674"/>
      <c r="AE416" s="673">
        <v>2</v>
      </c>
      <c r="AF416" s="673"/>
      <c r="AG416" s="673">
        <v>1500</v>
      </c>
      <c r="AH416" s="673"/>
      <c r="AI416" s="673"/>
      <c r="AJ416" s="673"/>
      <c r="AK416" s="673"/>
      <c r="AL416" s="673"/>
      <c r="AM416" s="673"/>
      <c r="AN416" s="673"/>
      <c r="AO416" s="673"/>
      <c r="AP416" s="673"/>
      <c r="AQ416" s="673"/>
      <c r="AR416" s="673"/>
      <c r="AS416" s="673"/>
      <c r="AT416" s="673"/>
      <c r="AU416" s="673"/>
      <c r="AV416" s="674"/>
    </row>
    <row r="417" spans="1:48" s="36" customFormat="1" ht="25.5" hidden="1" customHeight="1">
      <c r="A417" s="393"/>
      <c r="B417" s="164"/>
      <c r="C417" s="157" t="s">
        <v>7377</v>
      </c>
      <c r="D417" s="165" t="s">
        <v>7652</v>
      </c>
      <c r="E417" s="157" t="s">
        <v>7653</v>
      </c>
      <c r="F417" s="157" t="s">
        <v>7377</v>
      </c>
      <c r="G417" s="157" t="s">
        <v>7377</v>
      </c>
      <c r="H417" s="160">
        <v>44029</v>
      </c>
      <c r="I417" s="160">
        <v>7003</v>
      </c>
      <c r="J417" s="160">
        <v>15589</v>
      </c>
      <c r="K417" s="157" t="s">
        <v>466</v>
      </c>
      <c r="L417" s="157" t="s">
        <v>7654</v>
      </c>
      <c r="M417" s="157" t="s">
        <v>54</v>
      </c>
      <c r="N417" s="160">
        <v>38</v>
      </c>
      <c r="O417" s="160">
        <v>46</v>
      </c>
      <c r="P417" s="489">
        <v>1748</v>
      </c>
      <c r="Q417" s="160">
        <v>25</v>
      </c>
      <c r="R417" s="489">
        <v>5503</v>
      </c>
      <c r="S417" s="160">
        <v>6000</v>
      </c>
      <c r="T417" s="157" t="s">
        <v>7651</v>
      </c>
      <c r="U417" s="157">
        <v>2005</v>
      </c>
      <c r="V417" s="620">
        <v>18390</v>
      </c>
      <c r="W417" s="165">
        <v>2350</v>
      </c>
      <c r="X417" s="165">
        <v>660</v>
      </c>
      <c r="Y417" s="165">
        <v>3400</v>
      </c>
      <c r="Z417" s="165"/>
      <c r="AA417" s="165"/>
      <c r="AB417" s="160">
        <v>38000</v>
      </c>
      <c r="AC417" s="157"/>
      <c r="AD417" s="157"/>
      <c r="AE417" s="165">
        <v>2</v>
      </c>
      <c r="AF417" s="165"/>
      <c r="AG417" s="165">
        <v>1500</v>
      </c>
      <c r="AH417" s="165"/>
      <c r="AI417" s="165"/>
      <c r="AJ417" s="165"/>
      <c r="AK417" s="165"/>
      <c r="AL417" s="165"/>
      <c r="AM417" s="165"/>
      <c r="AN417" s="165"/>
      <c r="AO417" s="165"/>
      <c r="AP417" s="165"/>
      <c r="AQ417" s="165"/>
      <c r="AR417" s="165"/>
      <c r="AS417" s="165"/>
      <c r="AT417" s="165"/>
      <c r="AU417" s="165"/>
      <c r="AV417" s="157"/>
    </row>
    <row r="418" spans="1:48" s="36" customFormat="1" ht="25.5" hidden="1" customHeight="1">
      <c r="A418" s="393"/>
      <c r="B418" s="164"/>
      <c r="C418" s="157" t="s">
        <v>2055</v>
      </c>
      <c r="D418" s="165" t="s">
        <v>7655</v>
      </c>
      <c r="E418" s="157" t="s">
        <v>7656</v>
      </c>
      <c r="F418" s="157" t="s">
        <v>2055</v>
      </c>
      <c r="G418" s="157" t="s">
        <v>7657</v>
      </c>
      <c r="H418" s="160">
        <v>33206</v>
      </c>
      <c r="I418" s="160">
        <v>8038</v>
      </c>
      <c r="J418" s="160">
        <v>18509</v>
      </c>
      <c r="K418" s="157" t="s">
        <v>466</v>
      </c>
      <c r="L418" s="157" t="s">
        <v>7658</v>
      </c>
      <c r="M418" s="157" t="s">
        <v>54</v>
      </c>
      <c r="N418" s="160">
        <v>40</v>
      </c>
      <c r="O418" s="160">
        <v>52</v>
      </c>
      <c r="P418" s="489">
        <v>1716</v>
      </c>
      <c r="Q418" s="160">
        <v>25</v>
      </c>
      <c r="R418" s="489">
        <v>6262</v>
      </c>
      <c r="S418" s="160">
        <v>6262</v>
      </c>
      <c r="T418" s="157" t="s">
        <v>465</v>
      </c>
      <c r="U418" s="157">
        <v>2002</v>
      </c>
      <c r="V418" s="620">
        <v>23620</v>
      </c>
      <c r="W418" s="165">
        <v>1135</v>
      </c>
      <c r="X418" s="165">
        <v>910</v>
      </c>
      <c r="Y418" s="165">
        <v>450</v>
      </c>
      <c r="Z418" s="165"/>
      <c r="AA418" s="165"/>
      <c r="AB418" s="160">
        <v>30165</v>
      </c>
      <c r="AC418" s="157"/>
      <c r="AD418" s="157"/>
      <c r="AE418" s="165">
        <v>1</v>
      </c>
      <c r="AF418" s="165">
        <v>1200</v>
      </c>
      <c r="AG418" s="165"/>
      <c r="AH418" s="165"/>
      <c r="AI418" s="165"/>
      <c r="AJ418" s="165"/>
      <c r="AK418" s="165"/>
      <c r="AL418" s="165"/>
      <c r="AM418" s="165"/>
      <c r="AN418" s="165"/>
      <c r="AO418" s="165"/>
      <c r="AP418" s="165"/>
      <c r="AQ418" s="165"/>
      <c r="AR418" s="165"/>
      <c r="AS418" s="165"/>
      <c r="AT418" s="165"/>
      <c r="AU418" s="165"/>
      <c r="AV418" s="157"/>
    </row>
    <row r="419" spans="1:48" s="36" customFormat="1" ht="25.5" hidden="1" customHeight="1">
      <c r="A419" s="393" t="s">
        <v>315</v>
      </c>
      <c r="B419" s="164"/>
      <c r="C419" s="157" t="s">
        <v>2060</v>
      </c>
      <c r="D419" s="165" t="s">
        <v>7659</v>
      </c>
      <c r="E419" s="157" t="s">
        <v>7660</v>
      </c>
      <c r="F419" s="157" t="s">
        <v>2060</v>
      </c>
      <c r="G419" s="157" t="s">
        <v>2060</v>
      </c>
      <c r="H419" s="160">
        <v>48453</v>
      </c>
      <c r="I419" s="160">
        <v>6909</v>
      </c>
      <c r="J419" s="160">
        <v>16519</v>
      </c>
      <c r="K419" s="157" t="s">
        <v>466</v>
      </c>
      <c r="L419" s="157" t="s">
        <v>1169</v>
      </c>
      <c r="M419" s="157" t="s">
        <v>54</v>
      </c>
      <c r="N419" s="160">
        <v>30</v>
      </c>
      <c r="O419" s="160">
        <v>47</v>
      </c>
      <c r="P419" s="489">
        <v>1925</v>
      </c>
      <c r="Q419" s="160">
        <v>28</v>
      </c>
      <c r="R419" s="489" t="s">
        <v>7661</v>
      </c>
      <c r="S419" s="160">
        <v>6277</v>
      </c>
      <c r="T419" s="157" t="s">
        <v>7651</v>
      </c>
      <c r="U419" s="157">
        <v>2000</v>
      </c>
      <c r="V419" s="620">
        <v>27739</v>
      </c>
      <c r="W419" s="165">
        <v>1000</v>
      </c>
      <c r="X419" s="165">
        <v>660</v>
      </c>
      <c r="Y419" s="165"/>
      <c r="Z419" s="165"/>
      <c r="AA419" s="165"/>
      <c r="AB419" s="160">
        <v>29399</v>
      </c>
      <c r="AC419" s="157"/>
      <c r="AD419" s="157"/>
      <c r="AE419" s="165" t="s">
        <v>7662</v>
      </c>
      <c r="AF419" s="165">
        <v>862</v>
      </c>
      <c r="AG419" s="165" t="s">
        <v>7663</v>
      </c>
      <c r="AH419" s="165"/>
      <c r="AI419" s="165" t="s">
        <v>4211</v>
      </c>
      <c r="AJ419" s="165">
        <v>2</v>
      </c>
      <c r="AK419" s="165">
        <v>1360</v>
      </c>
      <c r="AL419" s="165" t="s">
        <v>3346</v>
      </c>
      <c r="AM419" s="165" t="s">
        <v>1787</v>
      </c>
      <c r="AN419" s="165"/>
      <c r="AO419" s="165"/>
      <c r="AP419" s="165"/>
      <c r="AQ419" s="165"/>
      <c r="AR419" s="165"/>
      <c r="AS419" s="165"/>
      <c r="AT419" s="165"/>
      <c r="AU419" s="165"/>
      <c r="AV419" s="157"/>
    </row>
    <row r="420" spans="1:48" s="36" customFormat="1" ht="25.5" hidden="1" customHeight="1">
      <c r="A420" s="393" t="s">
        <v>316</v>
      </c>
      <c r="B420" s="164"/>
      <c r="C420" s="157" t="s">
        <v>7403</v>
      </c>
      <c r="D420" s="165"/>
      <c r="E420" s="157" t="s">
        <v>15164</v>
      </c>
      <c r="F420" s="157" t="s">
        <v>7403</v>
      </c>
      <c r="G420" s="157" t="s">
        <v>15154</v>
      </c>
      <c r="H420" s="160">
        <v>2800</v>
      </c>
      <c r="I420" s="160">
        <v>907</v>
      </c>
      <c r="J420" s="160">
        <v>899</v>
      </c>
      <c r="K420" s="157" t="s">
        <v>466</v>
      </c>
      <c r="L420" s="157" t="s">
        <v>1459</v>
      </c>
      <c r="M420" s="157" t="s">
        <v>54</v>
      </c>
      <c r="N420" s="160">
        <v>18</v>
      </c>
      <c r="O420" s="160">
        <v>30</v>
      </c>
      <c r="P420" s="489"/>
      <c r="Q420" s="160"/>
      <c r="R420" s="489"/>
      <c r="S420" s="160"/>
      <c r="T420" s="157"/>
      <c r="U420" s="157">
        <v>2009</v>
      </c>
      <c r="V420" s="620"/>
      <c r="W420" s="165"/>
      <c r="X420" s="165"/>
      <c r="Y420" s="165"/>
      <c r="Z420" s="165"/>
      <c r="AA420" s="165"/>
      <c r="AB420" s="160">
        <v>1850</v>
      </c>
      <c r="AC420" s="157"/>
      <c r="AD420" s="157"/>
      <c r="AE420" s="165"/>
      <c r="AF420" s="165"/>
      <c r="AG420" s="165"/>
      <c r="AH420" s="165"/>
      <c r="AI420" s="165"/>
      <c r="AJ420" s="165"/>
      <c r="AK420" s="165"/>
      <c r="AL420" s="165"/>
      <c r="AM420" s="165"/>
      <c r="AN420" s="165"/>
      <c r="AO420" s="165"/>
      <c r="AP420" s="165"/>
      <c r="AQ420" s="165"/>
      <c r="AR420" s="165"/>
      <c r="AS420" s="165"/>
      <c r="AT420" s="165"/>
      <c r="AU420" s="165"/>
      <c r="AV420" s="157"/>
    </row>
    <row r="421" spans="1:48" s="36" customFormat="1" ht="25.5" hidden="1" customHeight="1">
      <c r="A421" s="393"/>
      <c r="B421" s="164"/>
      <c r="C421" s="157" t="s">
        <v>7403</v>
      </c>
      <c r="D421" s="165" t="s">
        <v>7404</v>
      </c>
      <c r="E421" s="157" t="s">
        <v>7664</v>
      </c>
      <c r="F421" s="157" t="s">
        <v>7403</v>
      </c>
      <c r="G421" s="157" t="s">
        <v>7406</v>
      </c>
      <c r="H421" s="160">
        <v>1800</v>
      </c>
      <c r="I421" s="160">
        <v>1874</v>
      </c>
      <c r="J421" s="160">
        <v>2278</v>
      </c>
      <c r="K421" s="157" t="s">
        <v>466</v>
      </c>
      <c r="L421" s="157" t="s">
        <v>7665</v>
      </c>
      <c r="M421" s="157" t="s">
        <v>54</v>
      </c>
      <c r="N421" s="160">
        <v>26</v>
      </c>
      <c r="O421" s="160">
        <v>48</v>
      </c>
      <c r="P421" s="489">
        <v>1239</v>
      </c>
      <c r="Q421" s="160">
        <v>13</v>
      </c>
      <c r="R421" s="489">
        <v>500</v>
      </c>
      <c r="S421" s="160">
        <v>1000</v>
      </c>
      <c r="T421" s="157" t="s">
        <v>173</v>
      </c>
      <c r="U421" s="157">
        <v>1988</v>
      </c>
      <c r="V421" s="620">
        <v>583</v>
      </c>
      <c r="W421" s="165"/>
      <c r="X421" s="165">
        <v>300</v>
      </c>
      <c r="Y421" s="165"/>
      <c r="Z421" s="165"/>
      <c r="AA421" s="165"/>
      <c r="AB421" s="160">
        <v>883</v>
      </c>
      <c r="AC421" s="157">
        <v>1994</v>
      </c>
      <c r="AD421" s="157">
        <v>2002</v>
      </c>
      <c r="AE421" s="165" t="s">
        <v>7666</v>
      </c>
      <c r="AF421" s="165">
        <v>27</v>
      </c>
      <c r="AG421" s="165"/>
      <c r="AH421" s="165"/>
      <c r="AI421" s="165"/>
      <c r="AJ421" s="165"/>
      <c r="AK421" s="165"/>
      <c r="AL421" s="165"/>
      <c r="AM421" s="165"/>
      <c r="AN421" s="165"/>
      <c r="AO421" s="165"/>
      <c r="AP421" s="165"/>
      <c r="AQ421" s="165"/>
      <c r="AR421" s="165"/>
      <c r="AS421" s="165"/>
      <c r="AT421" s="165"/>
      <c r="AU421" s="165"/>
      <c r="AV421" s="157"/>
    </row>
    <row r="422" spans="1:48" s="36" customFormat="1" ht="25.5" hidden="1" customHeight="1">
      <c r="A422" s="393" t="s">
        <v>317</v>
      </c>
      <c r="B422" s="164"/>
      <c r="C422" s="157" t="s">
        <v>7407</v>
      </c>
      <c r="D422" s="165" t="s">
        <v>7667</v>
      </c>
      <c r="E422" s="157" t="s">
        <v>7668</v>
      </c>
      <c r="F422" s="157" t="s">
        <v>7407</v>
      </c>
      <c r="G422" s="157" t="s">
        <v>898</v>
      </c>
      <c r="H422" s="160">
        <v>21737</v>
      </c>
      <c r="I422" s="160">
        <v>3304</v>
      </c>
      <c r="J422" s="160">
        <v>6185</v>
      </c>
      <c r="K422" s="157" t="s">
        <v>466</v>
      </c>
      <c r="L422" s="157" t="s">
        <v>1133</v>
      </c>
      <c r="M422" s="157" t="s">
        <v>54</v>
      </c>
      <c r="N422" s="160">
        <v>26</v>
      </c>
      <c r="O422" s="160">
        <v>48</v>
      </c>
      <c r="P422" s="489">
        <v>1382</v>
      </c>
      <c r="Q422" s="160">
        <v>14</v>
      </c>
      <c r="R422" s="489">
        <v>2300</v>
      </c>
      <c r="S422" s="160">
        <v>3000</v>
      </c>
      <c r="T422" s="157" t="s">
        <v>465</v>
      </c>
      <c r="U422" s="157">
        <v>1998</v>
      </c>
      <c r="V422" s="620">
        <v>5893</v>
      </c>
      <c r="W422" s="165">
        <v>522</v>
      </c>
      <c r="X422" s="165">
        <v>745</v>
      </c>
      <c r="Y422" s="165"/>
      <c r="Z422" s="165">
        <v>700</v>
      </c>
      <c r="AA422" s="165" t="s">
        <v>689</v>
      </c>
      <c r="AB422" s="160">
        <v>7860</v>
      </c>
      <c r="AC422" s="157"/>
      <c r="AD422" s="157"/>
      <c r="AE422" s="165">
        <v>1</v>
      </c>
      <c r="AF422" s="165">
        <v>30</v>
      </c>
      <c r="AG422" s="165" t="s">
        <v>7669</v>
      </c>
      <c r="AH422" s="165"/>
      <c r="AI422" s="165"/>
      <c r="AJ422" s="165"/>
      <c r="AK422" s="165"/>
      <c r="AL422" s="165"/>
      <c r="AM422" s="165"/>
      <c r="AN422" s="165"/>
      <c r="AO422" s="165"/>
      <c r="AP422" s="165"/>
      <c r="AQ422" s="165"/>
      <c r="AR422" s="165"/>
      <c r="AS422" s="165"/>
      <c r="AT422" s="165"/>
      <c r="AU422" s="165"/>
      <c r="AV422" s="157"/>
    </row>
    <row r="423" spans="1:48" s="36" customFormat="1" ht="25.5" hidden="1" customHeight="1">
      <c r="A423" s="393" t="s">
        <v>318</v>
      </c>
      <c r="B423" s="164"/>
      <c r="C423" s="157" t="s">
        <v>7407</v>
      </c>
      <c r="D423" s="165" t="s">
        <v>7670</v>
      </c>
      <c r="E423" s="157" t="s">
        <v>7671</v>
      </c>
      <c r="F423" s="157" t="s">
        <v>7407</v>
      </c>
      <c r="G423" s="157" t="s">
        <v>898</v>
      </c>
      <c r="H423" s="160">
        <v>3035</v>
      </c>
      <c r="I423" s="160">
        <v>2113</v>
      </c>
      <c r="J423" s="160">
        <v>2214</v>
      </c>
      <c r="K423" s="157" t="s">
        <v>466</v>
      </c>
      <c r="L423" s="157" t="s">
        <v>1133</v>
      </c>
      <c r="M423" s="157" t="s">
        <v>54</v>
      </c>
      <c r="N423" s="160">
        <v>49</v>
      </c>
      <c r="O423" s="160">
        <v>29</v>
      </c>
      <c r="P423" s="489">
        <v>1432</v>
      </c>
      <c r="Q423" s="160">
        <v>8</v>
      </c>
      <c r="R423" s="489">
        <v>300</v>
      </c>
      <c r="S423" s="160">
        <v>300</v>
      </c>
      <c r="T423" s="157" t="s">
        <v>465</v>
      </c>
      <c r="U423" s="157">
        <v>1997</v>
      </c>
      <c r="V423" s="620">
        <v>422</v>
      </c>
      <c r="W423" s="165">
        <v>147</v>
      </c>
      <c r="X423" s="165">
        <v>400</v>
      </c>
      <c r="Y423" s="165"/>
      <c r="Z423" s="165"/>
      <c r="AA423" s="165"/>
      <c r="AB423" s="160">
        <v>969</v>
      </c>
      <c r="AC423" s="157">
        <v>1998</v>
      </c>
      <c r="AD423" s="157"/>
      <c r="AE423" s="165" t="s">
        <v>7672</v>
      </c>
      <c r="AF423" s="165"/>
      <c r="AG423" s="165" t="s">
        <v>7673</v>
      </c>
      <c r="AH423" s="165"/>
      <c r="AI423" s="165"/>
      <c r="AJ423" s="165"/>
      <c r="AK423" s="165"/>
      <c r="AL423" s="165"/>
      <c r="AM423" s="165"/>
      <c r="AN423" s="165"/>
      <c r="AO423" s="165"/>
      <c r="AP423" s="165"/>
      <c r="AQ423" s="165"/>
      <c r="AR423" s="165"/>
      <c r="AS423" s="165"/>
      <c r="AT423" s="165"/>
      <c r="AU423" s="165"/>
      <c r="AV423" s="157"/>
    </row>
    <row r="424" spans="1:48" s="36" customFormat="1" ht="25.5" hidden="1" customHeight="1">
      <c r="A424" s="393"/>
      <c r="B424" s="164"/>
      <c r="C424" s="157" t="s">
        <v>7413</v>
      </c>
      <c r="D424" s="165" t="s">
        <v>7414</v>
      </c>
      <c r="E424" s="157" t="s">
        <v>12641</v>
      </c>
      <c r="F424" s="157" t="s">
        <v>7413</v>
      </c>
      <c r="G424" s="157" t="s">
        <v>12642</v>
      </c>
      <c r="H424" s="160">
        <v>7250</v>
      </c>
      <c r="I424" s="160">
        <v>2099</v>
      </c>
      <c r="J424" s="160">
        <v>2724</v>
      </c>
      <c r="K424" s="157" t="s">
        <v>466</v>
      </c>
      <c r="L424" s="157" t="s">
        <v>1133</v>
      </c>
      <c r="M424" s="157" t="s">
        <v>54</v>
      </c>
      <c r="N424" s="160">
        <v>24</v>
      </c>
      <c r="O424" s="160">
        <v>46</v>
      </c>
      <c r="P424" s="489">
        <v>1104</v>
      </c>
      <c r="Q424" s="160">
        <v>14</v>
      </c>
      <c r="R424" s="489">
        <v>480</v>
      </c>
      <c r="S424" s="160">
        <v>3000</v>
      </c>
      <c r="T424" s="157" t="s">
        <v>465</v>
      </c>
      <c r="U424" s="157">
        <v>1996</v>
      </c>
      <c r="V424" s="620">
        <v>50</v>
      </c>
      <c r="W424" s="165">
        <v>2000</v>
      </c>
      <c r="X424" s="165">
        <v>420</v>
      </c>
      <c r="Y424" s="165"/>
      <c r="Z424" s="165"/>
      <c r="AA424" s="165"/>
      <c r="AB424" s="160">
        <v>2470</v>
      </c>
      <c r="AC424" s="157"/>
      <c r="AD424" s="157"/>
      <c r="AE424" s="165"/>
      <c r="AF424" s="165"/>
      <c r="AG424" s="165" t="s">
        <v>7674</v>
      </c>
      <c r="AH424" s="165"/>
      <c r="AI424" s="165"/>
      <c r="AJ424" s="165"/>
      <c r="AK424" s="165"/>
      <c r="AL424" s="165"/>
      <c r="AM424" s="165"/>
      <c r="AN424" s="165"/>
      <c r="AO424" s="165"/>
      <c r="AP424" s="165"/>
      <c r="AQ424" s="165"/>
      <c r="AR424" s="165"/>
      <c r="AS424" s="165"/>
      <c r="AT424" s="165"/>
      <c r="AU424" s="165"/>
      <c r="AV424" s="157"/>
    </row>
    <row r="425" spans="1:48" s="36" customFormat="1" ht="25.5" hidden="1" customHeight="1">
      <c r="A425" s="393" t="s">
        <v>118</v>
      </c>
      <c r="B425" s="164"/>
      <c r="C425" s="157" t="s">
        <v>7413</v>
      </c>
      <c r="D425" s="165"/>
      <c r="E425" s="157" t="s">
        <v>12643</v>
      </c>
      <c r="F425" s="157" t="s">
        <v>7413</v>
      </c>
      <c r="G425" s="157" t="s">
        <v>12642</v>
      </c>
      <c r="H425" s="160">
        <v>23424</v>
      </c>
      <c r="I425" s="160">
        <v>6399</v>
      </c>
      <c r="J425" s="160">
        <v>12147</v>
      </c>
      <c r="K425" s="157" t="s">
        <v>466</v>
      </c>
      <c r="L425" s="157" t="s">
        <v>1133</v>
      </c>
      <c r="M425" s="168" t="s">
        <v>54</v>
      </c>
      <c r="N425" s="160">
        <v>35</v>
      </c>
      <c r="O425" s="160">
        <v>52</v>
      </c>
      <c r="P425" s="489">
        <v>1820</v>
      </c>
      <c r="Q425" s="160">
        <v>24</v>
      </c>
      <c r="R425" s="333">
        <v>5150</v>
      </c>
      <c r="S425" s="160">
        <v>6000</v>
      </c>
      <c r="T425" s="157" t="s">
        <v>7651</v>
      </c>
      <c r="U425" s="157">
        <v>2012</v>
      </c>
      <c r="V425" s="620"/>
      <c r="W425" s="165"/>
      <c r="X425" s="165"/>
      <c r="Y425" s="165"/>
      <c r="Z425" s="165"/>
      <c r="AA425" s="165"/>
      <c r="AB425" s="160">
        <v>32590</v>
      </c>
      <c r="AC425" s="157"/>
      <c r="AD425" s="157"/>
      <c r="AE425" s="612"/>
      <c r="AF425" s="165"/>
      <c r="AG425" s="165"/>
      <c r="AH425" s="165"/>
      <c r="AI425" s="165"/>
      <c r="AJ425" s="165"/>
      <c r="AK425" s="165"/>
      <c r="AL425" s="165"/>
      <c r="AM425" s="165"/>
      <c r="AN425" s="165"/>
      <c r="AO425" s="165"/>
      <c r="AP425" s="165"/>
      <c r="AQ425" s="165"/>
      <c r="AR425" s="165"/>
      <c r="AS425" s="165"/>
      <c r="AT425" s="165"/>
      <c r="AU425" s="165"/>
      <c r="AV425" s="157"/>
    </row>
    <row r="426" spans="1:48" s="36" customFormat="1" ht="25.5" hidden="1" customHeight="1">
      <c r="A426" s="393" t="s">
        <v>134</v>
      </c>
      <c r="B426" s="164"/>
      <c r="C426" s="157" t="s">
        <v>7419</v>
      </c>
      <c r="D426" s="165" t="s">
        <v>7675</v>
      </c>
      <c r="E426" s="157" t="s">
        <v>7676</v>
      </c>
      <c r="F426" s="157" t="s">
        <v>7419</v>
      </c>
      <c r="G426" s="157" t="s">
        <v>7419</v>
      </c>
      <c r="H426" s="160">
        <v>9783</v>
      </c>
      <c r="I426" s="160">
        <v>2261.14</v>
      </c>
      <c r="J426" s="160">
        <v>3402.6</v>
      </c>
      <c r="K426" s="157" t="s">
        <v>466</v>
      </c>
      <c r="L426" s="157" t="s">
        <v>1135</v>
      </c>
      <c r="M426" s="157" t="s">
        <v>54</v>
      </c>
      <c r="N426" s="160">
        <v>25</v>
      </c>
      <c r="O426" s="160">
        <v>48</v>
      </c>
      <c r="P426" s="489">
        <v>2927</v>
      </c>
      <c r="Q426" s="160">
        <v>15</v>
      </c>
      <c r="R426" s="489">
        <v>900</v>
      </c>
      <c r="S426" s="160">
        <v>1500</v>
      </c>
      <c r="T426" s="157" t="s">
        <v>465</v>
      </c>
      <c r="U426" s="157">
        <v>1989</v>
      </c>
      <c r="V426" s="620">
        <v>230</v>
      </c>
      <c r="W426" s="165">
        <v>550</v>
      </c>
      <c r="X426" s="165"/>
      <c r="Y426" s="165"/>
      <c r="Z426" s="165">
        <v>20</v>
      </c>
      <c r="AA426" s="165" t="s">
        <v>2169</v>
      </c>
      <c r="AB426" s="160">
        <v>800</v>
      </c>
      <c r="AC426" s="157"/>
      <c r="AD426" s="157"/>
      <c r="AE426" s="165"/>
      <c r="AF426" s="165"/>
      <c r="AG426" s="165" t="s">
        <v>7677</v>
      </c>
      <c r="AH426" s="165"/>
      <c r="AI426" s="165"/>
      <c r="AJ426" s="165"/>
      <c r="AK426" s="165"/>
      <c r="AL426" s="165"/>
      <c r="AM426" s="165"/>
      <c r="AN426" s="165"/>
      <c r="AO426" s="165"/>
      <c r="AP426" s="165"/>
      <c r="AQ426" s="165"/>
      <c r="AR426" s="165"/>
      <c r="AS426" s="165"/>
      <c r="AT426" s="165"/>
      <c r="AU426" s="165"/>
      <c r="AV426" s="157"/>
    </row>
    <row r="427" spans="1:48" s="36" customFormat="1" ht="25.5" hidden="1" customHeight="1">
      <c r="A427" s="393" t="s">
        <v>134</v>
      </c>
      <c r="B427" s="164"/>
      <c r="C427" s="157" t="s">
        <v>7419</v>
      </c>
      <c r="D427" s="165" t="s">
        <v>7675</v>
      </c>
      <c r="E427" s="157" t="s">
        <v>7678</v>
      </c>
      <c r="F427" s="157" t="s">
        <v>7419</v>
      </c>
      <c r="G427" s="157" t="s">
        <v>7419</v>
      </c>
      <c r="H427" s="160">
        <v>3400</v>
      </c>
      <c r="I427" s="160">
        <v>1851</v>
      </c>
      <c r="J427" s="160">
        <v>2331</v>
      </c>
      <c r="K427" s="157" t="s">
        <v>466</v>
      </c>
      <c r="L427" s="157" t="s">
        <v>1206</v>
      </c>
      <c r="M427" s="157" t="s">
        <v>54</v>
      </c>
      <c r="N427" s="160">
        <v>27</v>
      </c>
      <c r="O427" s="160">
        <v>49.75</v>
      </c>
      <c r="P427" s="489">
        <v>1350</v>
      </c>
      <c r="Q427" s="160">
        <v>13</v>
      </c>
      <c r="R427" s="489">
        <v>500</v>
      </c>
      <c r="S427" s="160">
        <v>2000</v>
      </c>
      <c r="T427" s="157" t="s">
        <v>7651</v>
      </c>
      <c r="U427" s="157">
        <v>2016</v>
      </c>
      <c r="V427" s="620">
        <v>230</v>
      </c>
      <c r="W427" s="165">
        <v>550</v>
      </c>
      <c r="X427" s="165"/>
      <c r="Y427" s="165"/>
      <c r="Z427" s="165">
        <v>20</v>
      </c>
      <c r="AA427" s="165" t="s">
        <v>2169</v>
      </c>
      <c r="AB427" s="160">
        <v>3200</v>
      </c>
      <c r="AC427" s="157"/>
      <c r="AD427" s="157"/>
      <c r="AE427" s="165"/>
      <c r="AF427" s="165"/>
      <c r="AG427" s="165" t="s">
        <v>7677</v>
      </c>
      <c r="AH427" s="165"/>
      <c r="AI427" s="165"/>
      <c r="AJ427" s="165"/>
      <c r="AK427" s="165"/>
      <c r="AL427" s="165"/>
      <c r="AM427" s="165"/>
      <c r="AN427" s="165"/>
      <c r="AO427" s="165"/>
      <c r="AP427" s="165"/>
      <c r="AQ427" s="165"/>
      <c r="AR427" s="165"/>
      <c r="AS427" s="165"/>
      <c r="AT427" s="165"/>
      <c r="AU427" s="165"/>
      <c r="AV427" s="157" t="s">
        <v>6506</v>
      </c>
    </row>
    <row r="428" spans="1:48" s="36" customFormat="1" ht="25.5" hidden="1" customHeight="1">
      <c r="A428" s="393" t="s">
        <v>135</v>
      </c>
      <c r="B428" s="164"/>
      <c r="C428" s="157" t="s">
        <v>7455</v>
      </c>
      <c r="D428" s="165" t="s">
        <v>7652</v>
      </c>
      <c r="E428" s="157" t="s">
        <v>7679</v>
      </c>
      <c r="F428" s="157" t="s">
        <v>7455</v>
      </c>
      <c r="G428" s="157" t="s">
        <v>7455</v>
      </c>
      <c r="H428" s="160">
        <v>36375</v>
      </c>
      <c r="I428" s="160">
        <v>10573</v>
      </c>
      <c r="J428" s="160">
        <v>17851</v>
      </c>
      <c r="K428" s="157" t="s">
        <v>466</v>
      </c>
      <c r="L428" s="157" t="s">
        <v>7680</v>
      </c>
      <c r="M428" s="157" t="s">
        <v>54</v>
      </c>
      <c r="N428" s="160">
        <v>38</v>
      </c>
      <c r="O428" s="160">
        <v>58</v>
      </c>
      <c r="P428" s="489">
        <v>2107</v>
      </c>
      <c r="Q428" s="160">
        <v>24</v>
      </c>
      <c r="R428" s="489">
        <v>5036</v>
      </c>
      <c r="S428" s="160">
        <v>5036</v>
      </c>
      <c r="T428" s="157" t="s">
        <v>465</v>
      </c>
      <c r="U428" s="157">
        <v>2009</v>
      </c>
      <c r="V428" s="620">
        <v>676</v>
      </c>
      <c r="W428" s="165"/>
      <c r="X428" s="165">
        <v>350</v>
      </c>
      <c r="Y428" s="165"/>
      <c r="Z428" s="165"/>
      <c r="AA428" s="165"/>
      <c r="AB428" s="160">
        <v>49200</v>
      </c>
      <c r="AC428" s="157">
        <v>2002</v>
      </c>
      <c r="AD428" s="157"/>
      <c r="AE428" s="165"/>
      <c r="AF428" s="165"/>
      <c r="AG428" s="165" t="s">
        <v>7681</v>
      </c>
      <c r="AH428" s="165"/>
      <c r="AI428" s="165"/>
      <c r="AJ428" s="165"/>
      <c r="AK428" s="165"/>
      <c r="AL428" s="165"/>
      <c r="AM428" s="165"/>
      <c r="AN428" s="165"/>
      <c r="AO428" s="165"/>
      <c r="AP428" s="165"/>
      <c r="AQ428" s="165"/>
      <c r="AR428" s="165"/>
      <c r="AS428" s="165"/>
      <c r="AT428" s="165"/>
      <c r="AU428" s="165"/>
      <c r="AV428" s="157"/>
    </row>
    <row r="429" spans="1:48" s="36" customFormat="1" ht="25.5" hidden="1" customHeight="1">
      <c r="A429" s="393"/>
      <c r="B429" s="164"/>
      <c r="C429" s="157" t="s">
        <v>7430</v>
      </c>
      <c r="D429" s="165" t="s">
        <v>7682</v>
      </c>
      <c r="E429" s="157" t="s">
        <v>7683</v>
      </c>
      <c r="F429" s="157" t="s">
        <v>7430</v>
      </c>
      <c r="G429" s="157" t="s">
        <v>15152</v>
      </c>
      <c r="H429" s="160">
        <v>6376</v>
      </c>
      <c r="I429" s="160">
        <v>982</v>
      </c>
      <c r="J429" s="160">
        <v>1248</v>
      </c>
      <c r="K429" s="157" t="s">
        <v>466</v>
      </c>
      <c r="L429" s="157" t="s">
        <v>7684</v>
      </c>
      <c r="M429" s="157" t="s">
        <v>54</v>
      </c>
      <c r="N429" s="160">
        <v>20</v>
      </c>
      <c r="O429" s="160">
        <v>34</v>
      </c>
      <c r="P429" s="489">
        <v>663</v>
      </c>
      <c r="Q429" s="160">
        <v>13</v>
      </c>
      <c r="R429" s="489"/>
      <c r="S429" s="160">
        <v>600</v>
      </c>
      <c r="T429" s="157" t="s">
        <v>173</v>
      </c>
      <c r="U429" s="157">
        <v>1989</v>
      </c>
      <c r="V429" s="620">
        <v>210</v>
      </c>
      <c r="W429" s="165"/>
      <c r="X429" s="165">
        <v>200</v>
      </c>
      <c r="Y429" s="165"/>
      <c r="Z429" s="165"/>
      <c r="AA429" s="165"/>
      <c r="AB429" s="160">
        <v>410</v>
      </c>
      <c r="AC429" s="157">
        <v>2001</v>
      </c>
      <c r="AD429" s="157"/>
      <c r="AE429" s="165"/>
      <c r="AF429" s="165"/>
      <c r="AG429" s="165">
        <v>20</v>
      </c>
      <c r="AH429" s="165"/>
      <c r="AI429" s="165" t="s">
        <v>454</v>
      </c>
      <c r="AJ429" s="165">
        <v>4</v>
      </c>
      <c r="AK429" s="165">
        <v>663</v>
      </c>
      <c r="AL429" s="165"/>
      <c r="AM429" s="165" t="s">
        <v>7685</v>
      </c>
      <c r="AN429" s="165" t="s">
        <v>1230</v>
      </c>
      <c r="AO429" s="165">
        <v>1</v>
      </c>
      <c r="AP429" s="165">
        <v>663</v>
      </c>
      <c r="AQ429" s="165"/>
      <c r="AR429" s="165" t="s">
        <v>7685</v>
      </c>
      <c r="AS429" s="165" t="s">
        <v>1456</v>
      </c>
      <c r="AT429" s="165">
        <v>1</v>
      </c>
      <c r="AU429" s="165">
        <v>663</v>
      </c>
      <c r="AV429" s="157"/>
    </row>
    <row r="430" spans="1:48" s="36" customFormat="1" ht="25.5" hidden="1" customHeight="1">
      <c r="A430" s="393"/>
      <c r="B430" s="164"/>
      <c r="C430" s="157" t="s">
        <v>7430</v>
      </c>
      <c r="D430" s="165" t="s">
        <v>7682</v>
      </c>
      <c r="E430" s="157" t="s">
        <v>12644</v>
      </c>
      <c r="F430" s="157" t="s">
        <v>7430</v>
      </c>
      <c r="G430" s="157" t="s">
        <v>15152</v>
      </c>
      <c r="H430" s="160">
        <v>65825</v>
      </c>
      <c r="I430" s="160">
        <v>2928</v>
      </c>
      <c r="J430" s="160">
        <v>4324</v>
      </c>
      <c r="K430" s="157" t="s">
        <v>466</v>
      </c>
      <c r="L430" s="157" t="s">
        <v>7684</v>
      </c>
      <c r="M430" s="157" t="s">
        <v>54</v>
      </c>
      <c r="N430" s="160">
        <v>27</v>
      </c>
      <c r="O430" s="160">
        <v>72</v>
      </c>
      <c r="P430" s="489">
        <v>1944</v>
      </c>
      <c r="Q430" s="160">
        <v>14</v>
      </c>
      <c r="R430" s="489">
        <v>996</v>
      </c>
      <c r="S430" s="160">
        <v>996</v>
      </c>
      <c r="T430" s="157" t="s">
        <v>173</v>
      </c>
      <c r="U430" s="157">
        <v>2016</v>
      </c>
      <c r="V430" s="620">
        <v>210</v>
      </c>
      <c r="W430" s="165"/>
      <c r="X430" s="165">
        <v>200</v>
      </c>
      <c r="Y430" s="165"/>
      <c r="Z430" s="165"/>
      <c r="AA430" s="165"/>
      <c r="AB430" s="160">
        <v>8500</v>
      </c>
      <c r="AC430" s="157"/>
      <c r="AD430" s="157"/>
      <c r="AE430" s="165"/>
      <c r="AF430" s="165"/>
      <c r="AG430" s="165"/>
      <c r="AH430" s="165"/>
      <c r="AI430" s="165"/>
      <c r="AJ430" s="165"/>
      <c r="AK430" s="165"/>
      <c r="AL430" s="165"/>
      <c r="AM430" s="165"/>
      <c r="AN430" s="165"/>
      <c r="AO430" s="165"/>
      <c r="AP430" s="165"/>
      <c r="AQ430" s="165"/>
      <c r="AR430" s="165"/>
      <c r="AS430" s="165"/>
      <c r="AT430" s="165"/>
      <c r="AU430" s="165"/>
      <c r="AV430" s="157"/>
    </row>
    <row r="431" spans="1:48" s="36" customFormat="1" ht="25.5" hidden="1" customHeight="1">
      <c r="A431" s="393"/>
      <c r="B431" s="164"/>
      <c r="C431" s="157" t="s">
        <v>7432</v>
      </c>
      <c r="D431" s="165" t="s">
        <v>7686</v>
      </c>
      <c r="E431" s="157" t="s">
        <v>7687</v>
      </c>
      <c r="F431" s="157" t="s">
        <v>7432</v>
      </c>
      <c r="G431" s="157" t="s">
        <v>7432</v>
      </c>
      <c r="H431" s="160">
        <v>11834</v>
      </c>
      <c r="I431" s="160">
        <v>1919</v>
      </c>
      <c r="J431" s="160">
        <v>1919</v>
      </c>
      <c r="K431" s="165" t="s">
        <v>1145</v>
      </c>
      <c r="L431" s="165" t="s">
        <v>7688</v>
      </c>
      <c r="M431" s="165" t="s">
        <v>54</v>
      </c>
      <c r="N431" s="160">
        <v>27</v>
      </c>
      <c r="O431" s="160">
        <v>46</v>
      </c>
      <c r="P431" s="489">
        <v>1919</v>
      </c>
      <c r="Q431" s="160">
        <v>11</v>
      </c>
      <c r="R431" s="651">
        <v>448</v>
      </c>
      <c r="S431" s="160">
        <v>2500</v>
      </c>
      <c r="T431" s="165" t="s">
        <v>872</v>
      </c>
      <c r="U431" s="157">
        <v>1986</v>
      </c>
      <c r="V431" s="620">
        <v>226</v>
      </c>
      <c r="W431" s="165">
        <v>400</v>
      </c>
      <c r="X431" s="165"/>
      <c r="Y431" s="165"/>
      <c r="Z431" s="165"/>
      <c r="AA431" s="165"/>
      <c r="AB431" s="160">
        <v>626</v>
      </c>
      <c r="AC431" s="157"/>
      <c r="AD431" s="157"/>
      <c r="AE431" s="165"/>
      <c r="AF431" s="165"/>
      <c r="AG431" s="165"/>
      <c r="AH431" s="165"/>
      <c r="AI431" s="165"/>
      <c r="AJ431" s="165"/>
      <c r="AK431" s="165"/>
      <c r="AL431" s="165"/>
      <c r="AM431" s="165"/>
      <c r="AN431" s="165"/>
      <c r="AO431" s="165"/>
      <c r="AP431" s="165"/>
      <c r="AQ431" s="165"/>
      <c r="AR431" s="165"/>
      <c r="AS431" s="165"/>
      <c r="AT431" s="165"/>
      <c r="AU431" s="165"/>
      <c r="AV431" s="480"/>
    </row>
    <row r="432" spans="1:48" s="36" customFormat="1" ht="25.5" hidden="1" customHeight="1">
      <c r="A432" s="393"/>
      <c r="B432" s="164"/>
      <c r="C432" s="157" t="s">
        <v>7438</v>
      </c>
      <c r="D432" s="165" t="s">
        <v>11625</v>
      </c>
      <c r="E432" s="157" t="s">
        <v>11625</v>
      </c>
      <c r="F432" s="157" t="s">
        <v>7438</v>
      </c>
      <c r="G432" s="157" t="s">
        <v>7438</v>
      </c>
      <c r="H432" s="160">
        <v>61000</v>
      </c>
      <c r="I432" s="160">
        <v>2322.4299999999998</v>
      </c>
      <c r="J432" s="160">
        <v>4102.99</v>
      </c>
      <c r="K432" s="157" t="s">
        <v>466</v>
      </c>
      <c r="L432" s="157" t="s">
        <v>11626</v>
      </c>
      <c r="M432" s="157" t="s">
        <v>54</v>
      </c>
      <c r="N432" s="160">
        <v>21.6</v>
      </c>
      <c r="O432" s="160">
        <v>42.5</v>
      </c>
      <c r="P432" s="489">
        <v>918</v>
      </c>
      <c r="Q432" s="160"/>
      <c r="R432" s="489">
        <v>796</v>
      </c>
      <c r="S432" s="160">
        <v>3000</v>
      </c>
      <c r="T432" s="157" t="s">
        <v>7651</v>
      </c>
      <c r="U432" s="157">
        <v>2017</v>
      </c>
      <c r="V432" s="620">
        <v>8450</v>
      </c>
      <c r="W432" s="165"/>
      <c r="X432" s="165"/>
      <c r="Y432" s="165"/>
      <c r="Z432" s="165"/>
      <c r="AA432" s="165"/>
      <c r="AB432" s="160">
        <v>8450</v>
      </c>
      <c r="AC432" s="157"/>
      <c r="AD432" s="157"/>
      <c r="AE432" s="165"/>
      <c r="AF432" s="165"/>
      <c r="AG432" s="165"/>
      <c r="AH432" s="165"/>
      <c r="AI432" s="165"/>
      <c r="AJ432" s="165"/>
      <c r="AK432" s="165"/>
      <c r="AL432" s="165"/>
      <c r="AM432" s="165"/>
      <c r="AN432" s="165"/>
      <c r="AO432" s="165"/>
      <c r="AP432" s="165"/>
      <c r="AQ432" s="165"/>
      <c r="AR432" s="165"/>
      <c r="AS432" s="165"/>
      <c r="AT432" s="165"/>
      <c r="AU432" s="165"/>
      <c r="AV432" s="157"/>
    </row>
    <row r="433" spans="1:48" s="36" customFormat="1" ht="25.5" hidden="1" customHeight="1">
      <c r="A433" s="393"/>
      <c r="B433" s="164"/>
      <c r="C433" s="157" t="s">
        <v>7517</v>
      </c>
      <c r="D433" s="165"/>
      <c r="E433" s="157" t="s">
        <v>7689</v>
      </c>
      <c r="F433" s="157" t="s">
        <v>7517</v>
      </c>
      <c r="G433" s="157" t="s">
        <v>7517</v>
      </c>
      <c r="H433" s="160">
        <v>10807</v>
      </c>
      <c r="I433" s="160">
        <v>1159</v>
      </c>
      <c r="J433" s="160">
        <v>1389</v>
      </c>
      <c r="K433" s="157" t="s">
        <v>466</v>
      </c>
      <c r="L433" s="157" t="s">
        <v>4025</v>
      </c>
      <c r="M433" s="157" t="s">
        <v>54</v>
      </c>
      <c r="N433" s="160">
        <v>18</v>
      </c>
      <c r="O433" s="160">
        <v>36</v>
      </c>
      <c r="P433" s="489">
        <v>648</v>
      </c>
      <c r="Q433" s="160">
        <v>13</v>
      </c>
      <c r="R433" s="489">
        <v>678</v>
      </c>
      <c r="S433" s="160">
        <v>1000</v>
      </c>
      <c r="T433" s="157" t="s">
        <v>7651</v>
      </c>
      <c r="U433" s="157">
        <v>1975</v>
      </c>
      <c r="V433" s="620"/>
      <c r="W433" s="165"/>
      <c r="X433" s="165"/>
      <c r="Y433" s="165"/>
      <c r="Z433" s="165"/>
      <c r="AA433" s="165"/>
      <c r="AB433" s="160">
        <v>40</v>
      </c>
      <c r="AC433" s="157"/>
      <c r="AD433" s="157"/>
      <c r="AE433" s="165"/>
      <c r="AF433" s="165"/>
      <c r="AG433" s="165"/>
      <c r="AH433" s="165"/>
      <c r="AI433" s="165"/>
      <c r="AJ433" s="165"/>
      <c r="AK433" s="165"/>
      <c r="AL433" s="165"/>
      <c r="AM433" s="165"/>
      <c r="AN433" s="165"/>
      <c r="AO433" s="165"/>
      <c r="AP433" s="165"/>
      <c r="AQ433" s="165"/>
      <c r="AR433" s="165"/>
      <c r="AS433" s="165"/>
      <c r="AT433" s="165"/>
      <c r="AU433" s="165"/>
      <c r="AV433" s="157"/>
    </row>
    <row r="434" spans="1:48" s="36" customFormat="1" ht="25.5" hidden="1" customHeight="1">
      <c r="A434" s="393" t="s">
        <v>310</v>
      </c>
      <c r="B434" s="164"/>
      <c r="C434" s="157" t="s">
        <v>2061</v>
      </c>
      <c r="D434" s="165" t="s">
        <v>7589</v>
      </c>
      <c r="E434" s="157" t="s">
        <v>7690</v>
      </c>
      <c r="F434" s="157" t="s">
        <v>2061</v>
      </c>
      <c r="G434" s="157" t="s">
        <v>2061</v>
      </c>
      <c r="H434" s="160">
        <v>5035</v>
      </c>
      <c r="I434" s="160">
        <v>1265</v>
      </c>
      <c r="J434" s="160">
        <v>1585</v>
      </c>
      <c r="K434" s="157" t="s">
        <v>4149</v>
      </c>
      <c r="L434" s="157" t="s">
        <v>1459</v>
      </c>
      <c r="M434" s="157" t="s">
        <v>54</v>
      </c>
      <c r="N434" s="160">
        <v>24</v>
      </c>
      <c r="O434" s="160">
        <v>34</v>
      </c>
      <c r="P434" s="489">
        <v>816</v>
      </c>
      <c r="Q434" s="160">
        <v>13</v>
      </c>
      <c r="R434" s="489">
        <v>240</v>
      </c>
      <c r="S434" s="160">
        <v>900</v>
      </c>
      <c r="T434" s="157" t="s">
        <v>465</v>
      </c>
      <c r="U434" s="157">
        <v>1989</v>
      </c>
      <c r="V434" s="620">
        <v>180</v>
      </c>
      <c r="W434" s="165">
        <v>190</v>
      </c>
      <c r="X434" s="165">
        <v>300</v>
      </c>
      <c r="Y434" s="165"/>
      <c r="Z434" s="165"/>
      <c r="AA434" s="165"/>
      <c r="AB434" s="160">
        <v>670</v>
      </c>
      <c r="AC434" s="157"/>
      <c r="AD434" s="157"/>
      <c r="AE434" s="165"/>
      <c r="AF434" s="165"/>
      <c r="AG434" s="165" t="s">
        <v>7681</v>
      </c>
      <c r="AH434" s="165"/>
      <c r="AI434" s="165"/>
      <c r="AJ434" s="165"/>
      <c r="AK434" s="165"/>
      <c r="AL434" s="165"/>
      <c r="AM434" s="165"/>
      <c r="AN434" s="165"/>
      <c r="AO434" s="165"/>
      <c r="AP434" s="165"/>
      <c r="AQ434" s="165"/>
      <c r="AR434" s="165"/>
      <c r="AS434" s="165"/>
      <c r="AT434" s="165"/>
      <c r="AU434" s="165"/>
      <c r="AV434" s="157"/>
    </row>
    <row r="435" spans="1:48" s="36" customFormat="1" ht="25.5" hidden="1" customHeight="1">
      <c r="A435" s="393" t="s">
        <v>145</v>
      </c>
      <c r="B435" s="164"/>
      <c r="C435" s="157" t="s">
        <v>7458</v>
      </c>
      <c r="D435" s="165"/>
      <c r="E435" s="157" t="s">
        <v>7695</v>
      </c>
      <c r="F435" s="157" t="s">
        <v>7458</v>
      </c>
      <c r="G435" s="157" t="s">
        <v>16839</v>
      </c>
      <c r="H435" s="160">
        <v>990</v>
      </c>
      <c r="I435" s="160">
        <v>330</v>
      </c>
      <c r="J435" s="160">
        <v>330</v>
      </c>
      <c r="K435" s="157" t="s">
        <v>466</v>
      </c>
      <c r="L435" s="157" t="s">
        <v>1248</v>
      </c>
      <c r="M435" s="157" t="s">
        <v>54</v>
      </c>
      <c r="N435" s="160">
        <v>11</v>
      </c>
      <c r="O435" s="160">
        <v>30</v>
      </c>
      <c r="P435" s="489">
        <v>811</v>
      </c>
      <c r="Q435" s="160">
        <v>6</v>
      </c>
      <c r="R435" s="489"/>
      <c r="S435" s="160"/>
      <c r="T435" s="157"/>
      <c r="U435" s="157">
        <v>2012</v>
      </c>
      <c r="V435" s="620"/>
      <c r="W435" s="165"/>
      <c r="X435" s="165"/>
      <c r="Y435" s="165"/>
      <c r="Z435" s="165"/>
      <c r="AA435" s="165"/>
      <c r="AB435" s="160">
        <v>600</v>
      </c>
      <c r="AC435" s="157"/>
      <c r="AD435" s="157"/>
      <c r="AE435" s="165"/>
      <c r="AF435" s="165"/>
      <c r="AG435" s="165"/>
      <c r="AH435" s="165"/>
      <c r="AI435" s="165"/>
      <c r="AJ435" s="165"/>
      <c r="AK435" s="165"/>
      <c r="AL435" s="165"/>
      <c r="AM435" s="165"/>
      <c r="AN435" s="165"/>
      <c r="AO435" s="165"/>
      <c r="AP435" s="165"/>
      <c r="AQ435" s="165"/>
      <c r="AR435" s="165"/>
      <c r="AS435" s="165"/>
      <c r="AT435" s="165"/>
      <c r="AU435" s="165"/>
      <c r="AV435" s="595" t="s">
        <v>16840</v>
      </c>
    </row>
    <row r="436" spans="1:48" s="36" customFormat="1" ht="25.5" hidden="1" customHeight="1">
      <c r="A436" s="393"/>
      <c r="B436" s="621"/>
      <c r="C436" s="157" t="s">
        <v>7523</v>
      </c>
      <c r="D436" s="165" t="s">
        <v>7691</v>
      </c>
      <c r="E436" s="157" t="s">
        <v>7692</v>
      </c>
      <c r="F436" s="157" t="s">
        <v>7523</v>
      </c>
      <c r="G436" s="157" t="s">
        <v>7523</v>
      </c>
      <c r="H436" s="624">
        <v>7547</v>
      </c>
      <c r="I436" s="624">
        <v>2439</v>
      </c>
      <c r="J436" s="624">
        <v>2439</v>
      </c>
      <c r="K436" s="595" t="s">
        <v>466</v>
      </c>
      <c r="L436" s="157" t="s">
        <v>7693</v>
      </c>
      <c r="M436" s="157" t="s">
        <v>54</v>
      </c>
      <c r="N436" s="160">
        <v>25</v>
      </c>
      <c r="O436" s="160">
        <v>38</v>
      </c>
      <c r="P436" s="489">
        <v>961</v>
      </c>
      <c r="Q436" s="160">
        <v>12</v>
      </c>
      <c r="R436" s="489">
        <v>1115</v>
      </c>
      <c r="S436" s="160">
        <v>2500</v>
      </c>
      <c r="T436" s="157" t="s">
        <v>465</v>
      </c>
      <c r="U436" s="157">
        <v>1989</v>
      </c>
      <c r="V436" s="620">
        <v>100</v>
      </c>
      <c r="W436" s="165"/>
      <c r="X436" s="165">
        <v>900</v>
      </c>
      <c r="Y436" s="165"/>
      <c r="Z436" s="165"/>
      <c r="AA436" s="165"/>
      <c r="AB436" s="160">
        <v>1000</v>
      </c>
      <c r="AC436" s="157"/>
      <c r="AD436" s="157"/>
      <c r="AE436" s="165"/>
      <c r="AF436" s="165"/>
      <c r="AG436" s="165"/>
      <c r="AH436" s="165"/>
      <c r="AI436" s="165"/>
      <c r="AJ436" s="165"/>
      <c r="AK436" s="165"/>
      <c r="AL436" s="165"/>
      <c r="AM436" s="165"/>
      <c r="AN436" s="165"/>
      <c r="AO436" s="165"/>
      <c r="AP436" s="165"/>
      <c r="AQ436" s="165"/>
      <c r="AR436" s="165"/>
      <c r="AS436" s="165"/>
      <c r="AT436" s="165"/>
      <c r="AU436" s="165"/>
      <c r="AV436" s="157"/>
    </row>
    <row r="437" spans="1:48" s="36" customFormat="1" ht="25.5" hidden="1" customHeight="1">
      <c r="A437" s="393"/>
      <c r="B437" s="164"/>
      <c r="C437" s="157" t="s">
        <v>7523</v>
      </c>
      <c r="D437" s="165"/>
      <c r="E437" s="157" t="s">
        <v>7694</v>
      </c>
      <c r="F437" s="157" t="s">
        <v>7523</v>
      </c>
      <c r="G437" s="157" t="s">
        <v>7523</v>
      </c>
      <c r="H437" s="160">
        <v>2793</v>
      </c>
      <c r="I437" s="160">
        <v>672</v>
      </c>
      <c r="J437" s="160">
        <v>656</v>
      </c>
      <c r="K437" s="157" t="s">
        <v>466</v>
      </c>
      <c r="L437" s="157" t="s">
        <v>7693</v>
      </c>
      <c r="M437" s="157" t="s">
        <v>54</v>
      </c>
      <c r="N437" s="160">
        <v>17</v>
      </c>
      <c r="O437" s="160">
        <v>32</v>
      </c>
      <c r="P437" s="489">
        <v>554</v>
      </c>
      <c r="Q437" s="160">
        <v>9</v>
      </c>
      <c r="R437" s="489"/>
      <c r="S437" s="160">
        <v>200</v>
      </c>
      <c r="T437" s="157"/>
      <c r="U437" s="157">
        <v>2011</v>
      </c>
      <c r="V437" s="620"/>
      <c r="W437" s="165"/>
      <c r="X437" s="165"/>
      <c r="Y437" s="165"/>
      <c r="Z437" s="165"/>
      <c r="AA437" s="165"/>
      <c r="AB437" s="160">
        <v>1394</v>
      </c>
      <c r="AC437" s="157"/>
      <c r="AD437" s="157"/>
      <c r="AE437" s="165"/>
      <c r="AF437" s="165"/>
      <c r="AG437" s="165"/>
      <c r="AH437" s="165"/>
      <c r="AI437" s="165"/>
      <c r="AJ437" s="165"/>
      <c r="AK437" s="165"/>
      <c r="AL437" s="165"/>
      <c r="AM437" s="165"/>
      <c r="AN437" s="165"/>
      <c r="AO437" s="165"/>
      <c r="AP437" s="165"/>
      <c r="AQ437" s="165"/>
      <c r="AR437" s="165"/>
      <c r="AS437" s="165"/>
      <c r="AT437" s="165"/>
      <c r="AU437" s="165"/>
      <c r="AV437" s="157"/>
    </row>
    <row r="438" spans="1:48" s="36" customFormat="1" ht="25.5" hidden="1" customHeight="1">
      <c r="A438" s="393" t="s">
        <v>145</v>
      </c>
      <c r="B438" s="164"/>
      <c r="C438" s="157" t="s">
        <v>7459</v>
      </c>
      <c r="D438" s="165" t="s">
        <v>7652</v>
      </c>
      <c r="E438" s="157" t="s">
        <v>11627</v>
      </c>
      <c r="F438" s="157" t="s">
        <v>7459</v>
      </c>
      <c r="G438" s="157" t="s">
        <v>7459</v>
      </c>
      <c r="H438" s="160">
        <v>9792</v>
      </c>
      <c r="I438" s="160">
        <v>1856</v>
      </c>
      <c r="J438" s="160">
        <v>2145</v>
      </c>
      <c r="K438" s="157" t="s">
        <v>466</v>
      </c>
      <c r="L438" s="157" t="s">
        <v>7680</v>
      </c>
      <c r="M438" s="157" t="s">
        <v>54</v>
      </c>
      <c r="N438" s="160">
        <v>25</v>
      </c>
      <c r="O438" s="160">
        <v>38</v>
      </c>
      <c r="P438" s="489">
        <v>2145</v>
      </c>
      <c r="Q438" s="160">
        <v>9</v>
      </c>
      <c r="R438" s="489">
        <v>800</v>
      </c>
      <c r="S438" s="160">
        <v>2500</v>
      </c>
      <c r="T438" s="157" t="s">
        <v>465</v>
      </c>
      <c r="U438" s="157">
        <v>1989</v>
      </c>
      <c r="V438" s="620">
        <v>676</v>
      </c>
      <c r="W438" s="165"/>
      <c r="X438" s="165">
        <v>350</v>
      </c>
      <c r="Y438" s="165"/>
      <c r="Z438" s="165"/>
      <c r="AA438" s="165"/>
      <c r="AB438" s="160">
        <v>1026</v>
      </c>
      <c r="AC438" s="157">
        <v>2002</v>
      </c>
      <c r="AD438" s="157"/>
      <c r="AE438" s="165"/>
      <c r="AF438" s="165"/>
      <c r="AG438" s="165" t="s">
        <v>7681</v>
      </c>
      <c r="AH438" s="165"/>
      <c r="AI438" s="165"/>
      <c r="AJ438" s="165"/>
      <c r="AK438" s="165"/>
      <c r="AL438" s="165"/>
      <c r="AM438" s="165"/>
      <c r="AN438" s="165"/>
      <c r="AO438" s="165"/>
      <c r="AP438" s="165"/>
      <c r="AQ438" s="165"/>
      <c r="AR438" s="165"/>
      <c r="AS438" s="165"/>
      <c r="AT438" s="165"/>
      <c r="AU438" s="165"/>
      <c r="AV438" s="157"/>
    </row>
    <row r="439" spans="1:48" s="36" customFormat="1" ht="25.5" hidden="1" customHeight="1">
      <c r="A439" s="393"/>
      <c r="B439" s="164"/>
      <c r="C439" s="170" t="s">
        <v>7459</v>
      </c>
      <c r="D439" s="166"/>
      <c r="E439" s="167" t="s">
        <v>16841</v>
      </c>
      <c r="F439" s="170" t="s">
        <v>7459</v>
      </c>
      <c r="G439" s="170" t="s">
        <v>7459</v>
      </c>
      <c r="H439" s="167">
        <v>16427.8</v>
      </c>
      <c r="I439" s="167">
        <v>804</v>
      </c>
      <c r="J439" s="167">
        <v>999.5</v>
      </c>
      <c r="K439" s="170" t="s">
        <v>16842</v>
      </c>
      <c r="L439" s="170" t="s">
        <v>16843</v>
      </c>
      <c r="M439" s="170"/>
      <c r="N439" s="167">
        <v>25</v>
      </c>
      <c r="O439" s="167">
        <v>19</v>
      </c>
      <c r="P439" s="167">
        <v>999.5</v>
      </c>
      <c r="Q439" s="167"/>
      <c r="R439" s="167">
        <v>150</v>
      </c>
      <c r="S439" s="167">
        <v>500</v>
      </c>
      <c r="T439" s="170" t="s">
        <v>465</v>
      </c>
      <c r="U439" s="170">
        <v>2019</v>
      </c>
      <c r="V439" s="166"/>
      <c r="W439" s="166"/>
      <c r="X439" s="166"/>
      <c r="Y439" s="166"/>
      <c r="Z439" s="166"/>
      <c r="AA439" s="166"/>
      <c r="AB439" s="167"/>
      <c r="AC439" s="166"/>
      <c r="AD439" s="166"/>
      <c r="AE439" s="166"/>
      <c r="AF439" s="166"/>
      <c r="AG439" s="166"/>
      <c r="AH439" s="166"/>
      <c r="AI439" s="166"/>
      <c r="AJ439" s="166"/>
      <c r="AK439" s="166"/>
      <c r="AL439" s="166"/>
      <c r="AM439" s="166"/>
      <c r="AN439" s="166"/>
      <c r="AO439" s="166"/>
      <c r="AP439" s="166"/>
      <c r="AQ439" s="166"/>
      <c r="AR439" s="166"/>
      <c r="AS439" s="166"/>
      <c r="AT439" s="166"/>
      <c r="AU439" s="166"/>
      <c r="AV439" s="170"/>
    </row>
    <row r="440" spans="1:48" s="36" customFormat="1" ht="25.5" hidden="1" customHeight="1">
      <c r="A440" s="393"/>
      <c r="B440" s="488"/>
      <c r="C440" s="157" t="s">
        <v>7464</v>
      </c>
      <c r="D440" s="165"/>
      <c r="E440" s="157" t="s">
        <v>12645</v>
      </c>
      <c r="F440" s="157" t="s">
        <v>7464</v>
      </c>
      <c r="G440" s="157" t="s">
        <v>7464</v>
      </c>
      <c r="H440" s="160">
        <v>990</v>
      </c>
      <c r="I440" s="160">
        <v>343</v>
      </c>
      <c r="J440" s="160">
        <v>343</v>
      </c>
      <c r="K440" s="157" t="s">
        <v>1118</v>
      </c>
      <c r="L440" s="157" t="s">
        <v>454</v>
      </c>
      <c r="M440" s="157" t="s">
        <v>54</v>
      </c>
      <c r="N440" s="160">
        <v>18</v>
      </c>
      <c r="O440" s="160">
        <v>19</v>
      </c>
      <c r="P440" s="489">
        <v>343</v>
      </c>
      <c r="Q440" s="160">
        <v>12</v>
      </c>
      <c r="R440" s="489"/>
      <c r="S440" s="160"/>
      <c r="T440" s="157"/>
      <c r="U440" s="157">
        <v>2016</v>
      </c>
      <c r="V440" s="620"/>
      <c r="W440" s="165"/>
      <c r="X440" s="165"/>
      <c r="Y440" s="165"/>
      <c r="Z440" s="165"/>
      <c r="AA440" s="165"/>
      <c r="AB440" s="160">
        <v>600</v>
      </c>
      <c r="AC440" s="157"/>
      <c r="AD440" s="157"/>
      <c r="AE440" s="165"/>
      <c r="AF440" s="165"/>
      <c r="AG440" s="165"/>
      <c r="AH440" s="165"/>
      <c r="AI440" s="165"/>
      <c r="AJ440" s="165"/>
      <c r="AK440" s="165"/>
      <c r="AL440" s="165"/>
      <c r="AM440" s="165"/>
      <c r="AN440" s="165"/>
      <c r="AO440" s="165"/>
      <c r="AP440" s="165"/>
      <c r="AQ440" s="165"/>
      <c r="AR440" s="165"/>
      <c r="AS440" s="165"/>
      <c r="AT440" s="165"/>
      <c r="AU440" s="165"/>
      <c r="AV440" s="157" t="s">
        <v>6506</v>
      </c>
    </row>
    <row r="441" spans="1:48" s="36" customFormat="1" ht="25.5" hidden="1" customHeight="1">
      <c r="A441" s="393" t="s">
        <v>255</v>
      </c>
      <c r="B441" s="198" t="s">
        <v>2393</v>
      </c>
      <c r="C441" s="157" t="s">
        <v>2234</v>
      </c>
      <c r="D441" s="165"/>
      <c r="E441" s="331">
        <f>COUNTA(E442:E492)</f>
        <v>51</v>
      </c>
      <c r="F441" s="157"/>
      <c r="G441" s="157"/>
      <c r="H441" s="160">
        <f>SUM(H442:H492)</f>
        <v>1072958.1000000001</v>
      </c>
      <c r="I441" s="160">
        <f>SUM(I442:I492)</f>
        <v>118060.02</v>
      </c>
      <c r="J441" s="160">
        <f>SUM(J442:J492)</f>
        <v>165529.02999999997</v>
      </c>
      <c r="K441" s="157"/>
      <c r="L441" s="157"/>
      <c r="M441" s="157"/>
      <c r="N441" s="160"/>
      <c r="O441" s="160"/>
      <c r="P441" s="160"/>
      <c r="Q441" s="160"/>
      <c r="R441" s="160"/>
      <c r="S441" s="160"/>
      <c r="T441" s="157"/>
      <c r="U441" s="157"/>
      <c r="V441" s="620"/>
      <c r="W441" s="165"/>
      <c r="X441" s="165"/>
      <c r="Y441" s="165"/>
      <c r="Z441" s="165"/>
      <c r="AA441" s="165"/>
      <c r="AB441" s="160"/>
      <c r="AC441" s="157"/>
      <c r="AD441" s="157"/>
      <c r="AE441" s="165"/>
      <c r="AF441" s="165"/>
      <c r="AG441" s="165"/>
      <c r="AH441" s="165"/>
      <c r="AI441" s="165"/>
      <c r="AJ441" s="165"/>
      <c r="AK441" s="165"/>
      <c r="AL441" s="165"/>
      <c r="AM441" s="165"/>
      <c r="AN441" s="165"/>
      <c r="AO441" s="165"/>
      <c r="AP441" s="165"/>
      <c r="AQ441" s="165"/>
      <c r="AR441" s="165"/>
      <c r="AS441" s="165"/>
      <c r="AT441" s="165"/>
      <c r="AU441" s="165"/>
      <c r="AV441" s="157"/>
    </row>
    <row r="442" spans="1:48" s="36" customFormat="1" ht="25.5" hidden="1" customHeight="1">
      <c r="A442" s="393" t="s">
        <v>91</v>
      </c>
      <c r="B442" s="164"/>
      <c r="C442" s="157" t="s">
        <v>296</v>
      </c>
      <c r="D442" s="165" t="s">
        <v>7909</v>
      </c>
      <c r="E442" s="157" t="s">
        <v>8411</v>
      </c>
      <c r="F442" s="157" t="s">
        <v>296</v>
      </c>
      <c r="G442" s="157" t="s">
        <v>299</v>
      </c>
      <c r="H442" s="160">
        <v>34422</v>
      </c>
      <c r="I442" s="160">
        <v>13718</v>
      </c>
      <c r="J442" s="160">
        <v>14146</v>
      </c>
      <c r="K442" s="157" t="s">
        <v>5375</v>
      </c>
      <c r="L442" s="157" t="s">
        <v>8412</v>
      </c>
      <c r="M442" s="157" t="s">
        <v>54</v>
      </c>
      <c r="N442" s="160">
        <v>39</v>
      </c>
      <c r="O442" s="160">
        <v>48</v>
      </c>
      <c r="P442" s="160">
        <v>1657</v>
      </c>
      <c r="Q442" s="160">
        <v>25</v>
      </c>
      <c r="R442" s="160">
        <v>5891</v>
      </c>
      <c r="S442" s="160">
        <v>6000</v>
      </c>
      <c r="T442" s="157" t="s">
        <v>465</v>
      </c>
      <c r="U442" s="157">
        <v>1996</v>
      </c>
      <c r="V442" s="620">
        <v>19500</v>
      </c>
      <c r="W442" s="165"/>
      <c r="X442" s="165"/>
      <c r="Y442" s="165"/>
      <c r="Z442" s="165"/>
      <c r="AA442" s="165"/>
      <c r="AB442" s="160">
        <v>19500</v>
      </c>
      <c r="AC442" s="157"/>
      <c r="AD442" s="157"/>
      <c r="AE442" s="165">
        <v>1</v>
      </c>
      <c r="AF442" s="165">
        <v>400</v>
      </c>
      <c r="AG442" s="165">
        <v>1400</v>
      </c>
      <c r="AH442" s="165"/>
      <c r="AI442" s="165"/>
      <c r="AJ442" s="165"/>
      <c r="AK442" s="165"/>
      <c r="AL442" s="165"/>
      <c r="AM442" s="165"/>
      <c r="AN442" s="165"/>
      <c r="AO442" s="165"/>
      <c r="AP442" s="165"/>
      <c r="AQ442" s="165"/>
      <c r="AR442" s="165"/>
      <c r="AS442" s="165"/>
      <c r="AT442" s="165"/>
      <c r="AU442" s="165"/>
      <c r="AV442" s="157"/>
    </row>
    <row r="443" spans="1:48" s="1318" customFormat="1" ht="25.5" hidden="1" customHeight="1">
      <c r="A443" s="393"/>
      <c r="B443" s="164"/>
      <c r="C443" s="1299" t="s">
        <v>296</v>
      </c>
      <c r="D443" s="709" t="s">
        <v>8413</v>
      </c>
      <c r="E443" s="1299" t="s">
        <v>8414</v>
      </c>
      <c r="F443" s="1299" t="s">
        <v>296</v>
      </c>
      <c r="G443" s="1299" t="s">
        <v>8415</v>
      </c>
      <c r="H443" s="1300">
        <v>10836</v>
      </c>
      <c r="I443" s="1300">
        <v>1444</v>
      </c>
      <c r="J443" s="1300">
        <v>1444</v>
      </c>
      <c r="K443" s="1299" t="s">
        <v>5382</v>
      </c>
      <c r="L443" s="1299" t="s">
        <v>1234</v>
      </c>
      <c r="M443" s="1299" t="s">
        <v>54</v>
      </c>
      <c r="N443" s="1300">
        <v>40</v>
      </c>
      <c r="O443" s="1300">
        <v>60</v>
      </c>
      <c r="P443" s="1300">
        <v>900</v>
      </c>
      <c r="Q443" s="1300">
        <v>8</v>
      </c>
      <c r="R443" s="1300">
        <v>330</v>
      </c>
      <c r="S443" s="1300">
        <v>500</v>
      </c>
      <c r="T443" s="1299" t="s">
        <v>173</v>
      </c>
      <c r="U443" s="1299">
        <v>1997</v>
      </c>
      <c r="V443" s="620">
        <v>1467</v>
      </c>
      <c r="W443" s="709"/>
      <c r="X443" s="709"/>
      <c r="Y443" s="709"/>
      <c r="Z443" s="709"/>
      <c r="AA443" s="709"/>
      <c r="AB443" s="1300">
        <v>1467</v>
      </c>
      <c r="AC443" s="1299"/>
      <c r="AD443" s="1299"/>
      <c r="AE443" s="709"/>
      <c r="AF443" s="709"/>
      <c r="AG443" s="709">
        <v>1000</v>
      </c>
      <c r="AH443" s="709"/>
      <c r="AI443" s="709"/>
      <c r="AJ443" s="709"/>
      <c r="AK443" s="709"/>
      <c r="AL443" s="709"/>
      <c r="AM443" s="709"/>
      <c r="AN443" s="709"/>
      <c r="AO443" s="709"/>
      <c r="AP443" s="709"/>
      <c r="AQ443" s="709"/>
      <c r="AR443" s="709"/>
      <c r="AS443" s="709"/>
      <c r="AT443" s="709"/>
      <c r="AU443" s="709"/>
      <c r="AV443" s="1299"/>
    </row>
    <row r="444" spans="1:48" s="1318" customFormat="1" ht="25.5" hidden="1" customHeight="1">
      <c r="A444" s="393"/>
      <c r="B444" s="164"/>
      <c r="C444" s="1299" t="s">
        <v>296</v>
      </c>
      <c r="D444" s="709" t="s">
        <v>297</v>
      </c>
      <c r="E444" s="1299" t="s">
        <v>8416</v>
      </c>
      <c r="F444" s="1299" t="s">
        <v>296</v>
      </c>
      <c r="G444" s="1299" t="s">
        <v>299</v>
      </c>
      <c r="H444" s="1300">
        <v>13840</v>
      </c>
      <c r="I444" s="1300">
        <v>6225</v>
      </c>
      <c r="J444" s="1300">
        <v>12366</v>
      </c>
      <c r="K444" s="1299" t="s">
        <v>2167</v>
      </c>
      <c r="L444" s="1299" t="s">
        <v>2168</v>
      </c>
      <c r="M444" s="1299" t="s">
        <v>54</v>
      </c>
      <c r="N444" s="1300">
        <v>29</v>
      </c>
      <c r="O444" s="1300">
        <v>41</v>
      </c>
      <c r="P444" s="1300">
        <v>1455</v>
      </c>
      <c r="Q444" s="1300">
        <v>19</v>
      </c>
      <c r="R444" s="1300">
        <v>5000</v>
      </c>
      <c r="S444" s="1300">
        <v>5000</v>
      </c>
      <c r="T444" s="1299" t="s">
        <v>465</v>
      </c>
      <c r="U444" s="1299">
        <v>1980</v>
      </c>
      <c r="V444" s="620"/>
      <c r="W444" s="709">
        <v>1413000000</v>
      </c>
      <c r="X444" s="709">
        <v>1520000000</v>
      </c>
      <c r="Y444" s="709"/>
      <c r="Z444" s="709"/>
      <c r="AA444" s="709"/>
      <c r="AB444" s="1300">
        <v>2933</v>
      </c>
      <c r="AC444" s="1299"/>
      <c r="AD444" s="1299"/>
      <c r="AE444" s="709">
        <v>3</v>
      </c>
      <c r="AF444" s="709">
        <v>600000000</v>
      </c>
      <c r="AG444" s="709" t="s">
        <v>8417</v>
      </c>
      <c r="AH444" s="709"/>
      <c r="AI444" s="709" t="s">
        <v>8418</v>
      </c>
      <c r="AJ444" s="709">
        <v>1</v>
      </c>
      <c r="AK444" s="709">
        <v>1804</v>
      </c>
      <c r="AL444" s="709" t="s">
        <v>466</v>
      </c>
      <c r="AM444" s="709" t="s">
        <v>302</v>
      </c>
      <c r="AN444" s="709"/>
      <c r="AO444" s="709"/>
      <c r="AP444" s="709"/>
      <c r="AQ444" s="709"/>
      <c r="AR444" s="709"/>
      <c r="AS444" s="709"/>
      <c r="AT444" s="709"/>
      <c r="AU444" s="709"/>
      <c r="AV444" s="1299"/>
    </row>
    <row r="445" spans="1:48" s="1318" customFormat="1" ht="25.5" hidden="1" customHeight="1">
      <c r="A445" s="393"/>
      <c r="B445" s="164"/>
      <c r="C445" s="1492" t="s">
        <v>296</v>
      </c>
      <c r="D445" s="709" t="s">
        <v>8050</v>
      </c>
      <c r="E445" s="1492" t="s">
        <v>8419</v>
      </c>
      <c r="F445" s="1492" t="s">
        <v>296</v>
      </c>
      <c r="G445" s="1492" t="s">
        <v>8420</v>
      </c>
      <c r="H445" s="1493">
        <v>27137</v>
      </c>
      <c r="I445" s="1493">
        <v>1252</v>
      </c>
      <c r="J445" s="1493">
        <v>1803</v>
      </c>
      <c r="K445" s="1492" t="s">
        <v>8421</v>
      </c>
      <c r="L445" s="1492" t="s">
        <v>4090</v>
      </c>
      <c r="M445" s="1492" t="s">
        <v>54</v>
      </c>
      <c r="N445" s="1493">
        <v>21</v>
      </c>
      <c r="O445" s="1493">
        <v>35</v>
      </c>
      <c r="P445" s="1493">
        <v>735</v>
      </c>
      <c r="Q445" s="1493">
        <v>15</v>
      </c>
      <c r="R445" s="1493">
        <v>318</v>
      </c>
      <c r="S445" s="1493">
        <v>318</v>
      </c>
      <c r="T445" s="1492" t="s">
        <v>465</v>
      </c>
      <c r="U445" s="1492">
        <v>2003</v>
      </c>
      <c r="V445" s="620">
        <v>692000000</v>
      </c>
      <c r="W445" s="709">
        <v>500000000</v>
      </c>
      <c r="X445" s="709"/>
      <c r="Y445" s="709"/>
      <c r="Z445" s="709"/>
      <c r="AA445" s="709"/>
      <c r="AB445" s="1493">
        <v>1192</v>
      </c>
      <c r="AC445" s="1492"/>
      <c r="AD445" s="1492"/>
      <c r="AE445" s="709"/>
      <c r="AF445" s="709"/>
      <c r="AG445" s="709" t="s">
        <v>8417</v>
      </c>
      <c r="AH445" s="709"/>
      <c r="AI445" s="709"/>
      <c r="AJ445" s="709"/>
      <c r="AK445" s="709"/>
      <c r="AL445" s="709"/>
      <c r="AM445" s="709"/>
      <c r="AN445" s="709"/>
      <c r="AO445" s="709"/>
      <c r="AP445" s="709"/>
      <c r="AQ445" s="709"/>
      <c r="AR445" s="709"/>
      <c r="AS445" s="709"/>
      <c r="AT445" s="709"/>
      <c r="AU445" s="709"/>
      <c r="AV445" s="1492"/>
    </row>
    <row r="446" spans="1:48" s="1318" customFormat="1" ht="25.5" hidden="1" customHeight="1">
      <c r="A446" s="393"/>
      <c r="B446" s="164"/>
      <c r="C446" s="1492" t="s">
        <v>296</v>
      </c>
      <c r="D446" s="709" t="s">
        <v>8422</v>
      </c>
      <c r="E446" s="1492" t="s">
        <v>8423</v>
      </c>
      <c r="F446" s="1492" t="s">
        <v>296</v>
      </c>
      <c r="G446" s="1492" t="s">
        <v>296</v>
      </c>
      <c r="H446" s="1493">
        <v>29685</v>
      </c>
      <c r="I446" s="1493">
        <v>3964</v>
      </c>
      <c r="J446" s="1493">
        <v>7025</v>
      </c>
      <c r="K446" s="1492" t="s">
        <v>2167</v>
      </c>
      <c r="L446" s="1492" t="s">
        <v>1135</v>
      </c>
      <c r="M446" s="1492" t="s">
        <v>54</v>
      </c>
      <c r="N446" s="1493">
        <v>35</v>
      </c>
      <c r="O446" s="1493">
        <v>35</v>
      </c>
      <c r="P446" s="1493">
        <v>875</v>
      </c>
      <c r="Q446" s="1493">
        <v>12</v>
      </c>
      <c r="R446" s="1493">
        <v>990</v>
      </c>
      <c r="S446" s="1493">
        <v>2000</v>
      </c>
      <c r="T446" s="1492" t="s">
        <v>465</v>
      </c>
      <c r="U446" s="1492">
        <v>1993</v>
      </c>
      <c r="V446" s="620">
        <v>78</v>
      </c>
      <c r="W446" s="709"/>
      <c r="X446" s="709"/>
      <c r="Y446" s="709"/>
      <c r="Z446" s="709"/>
      <c r="AA446" s="709"/>
      <c r="AB446" s="1493">
        <v>78</v>
      </c>
      <c r="AC446" s="1492"/>
      <c r="AD446" s="1492"/>
      <c r="AE446" s="709"/>
      <c r="AF446" s="709"/>
      <c r="AG446" s="709"/>
      <c r="AH446" s="709"/>
      <c r="AI446" s="709"/>
      <c r="AJ446" s="709"/>
      <c r="AK446" s="709"/>
      <c r="AL446" s="709"/>
      <c r="AM446" s="709"/>
      <c r="AN446" s="709"/>
      <c r="AO446" s="709"/>
      <c r="AP446" s="709"/>
      <c r="AQ446" s="709"/>
      <c r="AR446" s="709"/>
      <c r="AS446" s="709"/>
      <c r="AT446" s="709"/>
      <c r="AU446" s="709"/>
      <c r="AV446" s="1492"/>
    </row>
    <row r="447" spans="1:48" s="1318" customFormat="1" ht="25.5" hidden="1" customHeight="1">
      <c r="A447" s="393"/>
      <c r="B447" s="164"/>
      <c r="C447" s="1299" t="s">
        <v>7915</v>
      </c>
      <c r="D447" s="709" t="s">
        <v>8424</v>
      </c>
      <c r="E447" s="1299" t="s">
        <v>8425</v>
      </c>
      <c r="F447" s="1299" t="s">
        <v>7915</v>
      </c>
      <c r="G447" s="1299" t="s">
        <v>7915</v>
      </c>
      <c r="H447" s="1300">
        <v>12315</v>
      </c>
      <c r="I447" s="1300">
        <v>2483</v>
      </c>
      <c r="J447" s="1300">
        <v>3869</v>
      </c>
      <c r="K447" s="1299" t="s">
        <v>8426</v>
      </c>
      <c r="L447" s="1299" t="s">
        <v>1135</v>
      </c>
      <c r="M447" s="1299" t="s">
        <v>1091</v>
      </c>
      <c r="N447" s="1300">
        <v>25</v>
      </c>
      <c r="O447" s="1300">
        <v>46</v>
      </c>
      <c r="P447" s="1300">
        <v>1200</v>
      </c>
      <c r="Q447" s="1300">
        <v>13</v>
      </c>
      <c r="R447" s="1300">
        <v>1268</v>
      </c>
      <c r="S447" s="1300">
        <v>2500</v>
      </c>
      <c r="T447" s="1299" t="s">
        <v>465</v>
      </c>
      <c r="U447" s="1299">
        <v>1990</v>
      </c>
      <c r="V447" s="620">
        <v>1393</v>
      </c>
      <c r="W447" s="709"/>
      <c r="X447" s="709">
        <v>550</v>
      </c>
      <c r="Y447" s="709"/>
      <c r="Z447" s="709"/>
      <c r="AA447" s="709"/>
      <c r="AB447" s="1300">
        <v>1893</v>
      </c>
      <c r="AC447" s="1299"/>
      <c r="AD447" s="1299"/>
      <c r="AE447" s="709">
        <v>1</v>
      </c>
      <c r="AF447" s="709">
        <v>20</v>
      </c>
      <c r="AG447" s="709"/>
      <c r="AH447" s="709"/>
      <c r="AI447" s="709"/>
      <c r="AJ447" s="709"/>
      <c r="AK447" s="709"/>
      <c r="AL447" s="709"/>
      <c r="AM447" s="709"/>
      <c r="AN447" s="709"/>
      <c r="AO447" s="709"/>
      <c r="AP447" s="709"/>
      <c r="AQ447" s="709"/>
      <c r="AR447" s="709"/>
      <c r="AS447" s="709"/>
      <c r="AT447" s="709"/>
      <c r="AU447" s="709"/>
      <c r="AV447" s="1299"/>
    </row>
    <row r="448" spans="1:48" s="36" customFormat="1" ht="25.5" hidden="1" customHeight="1">
      <c r="A448" s="393"/>
      <c r="B448" s="164"/>
      <c r="C448" s="674" t="s">
        <v>7915</v>
      </c>
      <c r="D448" s="673" t="s">
        <v>8427</v>
      </c>
      <c r="E448" s="674" t="s">
        <v>8428</v>
      </c>
      <c r="F448" s="674" t="s">
        <v>7915</v>
      </c>
      <c r="G448" s="674" t="s">
        <v>7915</v>
      </c>
      <c r="H448" s="672">
        <v>1958</v>
      </c>
      <c r="I448" s="672">
        <v>1958</v>
      </c>
      <c r="J448" s="672">
        <v>2910</v>
      </c>
      <c r="K448" s="674" t="s">
        <v>5372</v>
      </c>
      <c r="L448" s="674" t="s">
        <v>1135</v>
      </c>
      <c r="M448" s="674" t="s">
        <v>54</v>
      </c>
      <c r="N448" s="672">
        <v>24</v>
      </c>
      <c r="O448" s="672">
        <v>46</v>
      </c>
      <c r="P448" s="672">
        <v>1104</v>
      </c>
      <c r="Q448" s="672">
        <v>12.5</v>
      </c>
      <c r="R448" s="672">
        <v>500</v>
      </c>
      <c r="S448" s="672">
        <v>2390</v>
      </c>
      <c r="T448" s="674" t="s">
        <v>173</v>
      </c>
      <c r="U448" s="674">
        <v>1997</v>
      </c>
      <c r="V448" s="620">
        <v>2494</v>
      </c>
      <c r="W448" s="673"/>
      <c r="X448" s="673">
        <v>420</v>
      </c>
      <c r="Y448" s="673"/>
      <c r="Z448" s="673"/>
      <c r="AA448" s="673"/>
      <c r="AB448" s="672">
        <v>2894</v>
      </c>
      <c r="AC448" s="674"/>
      <c r="AD448" s="674"/>
      <c r="AE448" s="673">
        <v>1</v>
      </c>
      <c r="AF448" s="673">
        <v>25</v>
      </c>
      <c r="AG448" s="673"/>
      <c r="AH448" s="673"/>
      <c r="AI448" s="673"/>
      <c r="AJ448" s="673"/>
      <c r="AK448" s="673"/>
      <c r="AL448" s="673"/>
      <c r="AM448" s="673"/>
      <c r="AN448" s="673"/>
      <c r="AO448" s="673"/>
      <c r="AP448" s="673"/>
      <c r="AQ448" s="673"/>
      <c r="AR448" s="673"/>
      <c r="AS448" s="673"/>
      <c r="AT448" s="673"/>
      <c r="AU448" s="673"/>
      <c r="AV448" s="674"/>
    </row>
    <row r="449" spans="1:48" s="36" customFormat="1" ht="25.5" hidden="1" customHeight="1">
      <c r="A449" s="393" t="s">
        <v>310</v>
      </c>
      <c r="B449" s="164"/>
      <c r="C449" s="674" t="s">
        <v>7915</v>
      </c>
      <c r="D449" s="673"/>
      <c r="E449" s="674" t="s">
        <v>8429</v>
      </c>
      <c r="F449" s="674" t="s">
        <v>7915</v>
      </c>
      <c r="G449" s="674" t="s">
        <v>7915</v>
      </c>
      <c r="H449" s="672">
        <v>60522</v>
      </c>
      <c r="I449" s="672">
        <v>6608</v>
      </c>
      <c r="J449" s="672">
        <v>14764</v>
      </c>
      <c r="K449" s="674" t="s">
        <v>8421</v>
      </c>
      <c r="L449" s="674" t="s">
        <v>4090</v>
      </c>
      <c r="M449" s="674" t="s">
        <v>54</v>
      </c>
      <c r="N449" s="672">
        <v>46</v>
      </c>
      <c r="O449" s="672">
        <v>60</v>
      </c>
      <c r="P449" s="672">
        <v>2400</v>
      </c>
      <c r="Q449" s="672">
        <v>16</v>
      </c>
      <c r="R449" s="672">
        <v>5184</v>
      </c>
      <c r="S449" s="672">
        <v>6000</v>
      </c>
      <c r="T449" s="674" t="s">
        <v>465</v>
      </c>
      <c r="U449" s="674">
        <v>2008</v>
      </c>
      <c r="V449" s="620"/>
      <c r="W449" s="673"/>
      <c r="X449" s="673"/>
      <c r="Y449" s="673"/>
      <c r="Z449" s="673"/>
      <c r="AA449" s="673"/>
      <c r="AB449" s="672">
        <v>28000</v>
      </c>
      <c r="AC449" s="674"/>
      <c r="AD449" s="674"/>
      <c r="AE449" s="673"/>
      <c r="AF449" s="673"/>
      <c r="AG449" s="673"/>
      <c r="AH449" s="673"/>
      <c r="AI449" s="673"/>
      <c r="AJ449" s="673"/>
      <c r="AK449" s="673"/>
      <c r="AL449" s="673"/>
      <c r="AM449" s="673"/>
      <c r="AN449" s="673"/>
      <c r="AO449" s="673"/>
      <c r="AP449" s="673"/>
      <c r="AQ449" s="673"/>
      <c r="AR449" s="673"/>
      <c r="AS449" s="673"/>
      <c r="AT449" s="673"/>
      <c r="AU449" s="673"/>
      <c r="AV449" s="674"/>
    </row>
    <row r="450" spans="1:48" s="36" customFormat="1" ht="25.5" hidden="1" customHeight="1">
      <c r="A450" s="393" t="s">
        <v>311</v>
      </c>
      <c r="B450" s="164"/>
      <c r="C450" s="157" t="s">
        <v>7921</v>
      </c>
      <c r="D450" s="165" t="s">
        <v>8430</v>
      </c>
      <c r="E450" s="157" t="s">
        <v>1154</v>
      </c>
      <c r="F450" s="157" t="s">
        <v>7921</v>
      </c>
      <c r="G450" s="157" t="s">
        <v>7921</v>
      </c>
      <c r="H450" s="160">
        <v>5158</v>
      </c>
      <c r="I450" s="160">
        <v>1400</v>
      </c>
      <c r="J450" s="160">
        <v>2638</v>
      </c>
      <c r="K450" s="157" t="s">
        <v>5382</v>
      </c>
      <c r="L450" s="157" t="s">
        <v>8431</v>
      </c>
      <c r="M450" s="157" t="s">
        <v>54</v>
      </c>
      <c r="N450" s="160">
        <v>23.7</v>
      </c>
      <c r="O450" s="160">
        <v>38.200000000000003</v>
      </c>
      <c r="P450" s="160">
        <v>1347</v>
      </c>
      <c r="Q450" s="160">
        <v>11</v>
      </c>
      <c r="R450" s="160">
        <v>1200</v>
      </c>
      <c r="S450" s="160">
        <v>2000</v>
      </c>
      <c r="T450" s="157" t="s">
        <v>465</v>
      </c>
      <c r="U450" s="157">
        <v>1988</v>
      </c>
      <c r="V450" s="620">
        <v>757</v>
      </c>
      <c r="W450" s="165">
        <v>200</v>
      </c>
      <c r="X450" s="165"/>
      <c r="Y450" s="165"/>
      <c r="Z450" s="165"/>
      <c r="AA450" s="165"/>
      <c r="AB450" s="160">
        <v>957</v>
      </c>
      <c r="AC450" s="157"/>
      <c r="AD450" s="157"/>
      <c r="AE450" s="165"/>
      <c r="AF450" s="165"/>
      <c r="AG450" s="165"/>
      <c r="AH450" s="165"/>
      <c r="AI450" s="165"/>
      <c r="AJ450" s="165"/>
      <c r="AK450" s="165"/>
      <c r="AL450" s="165"/>
      <c r="AM450" s="165"/>
      <c r="AN450" s="165"/>
      <c r="AO450" s="165"/>
      <c r="AP450" s="165"/>
      <c r="AQ450" s="165"/>
      <c r="AR450" s="165"/>
      <c r="AS450" s="165"/>
      <c r="AT450" s="165"/>
      <c r="AU450" s="165"/>
      <c r="AV450" s="157"/>
    </row>
    <row r="451" spans="1:48" s="36" customFormat="1" ht="25.5" hidden="1" customHeight="1">
      <c r="A451" s="393"/>
      <c r="B451" s="164"/>
      <c r="C451" s="157" t="s">
        <v>7921</v>
      </c>
      <c r="D451" s="165"/>
      <c r="E451" s="157" t="s">
        <v>15070</v>
      </c>
      <c r="F451" s="157" t="s">
        <v>7921</v>
      </c>
      <c r="G451" s="157" t="s">
        <v>7921</v>
      </c>
      <c r="H451" s="160">
        <v>13995</v>
      </c>
      <c r="I451" s="160">
        <v>4017</v>
      </c>
      <c r="J451" s="160">
        <v>5726</v>
      </c>
      <c r="K451" s="157" t="s">
        <v>8477</v>
      </c>
      <c r="L451" s="157" t="s">
        <v>15071</v>
      </c>
      <c r="M451" s="157" t="s">
        <v>54</v>
      </c>
      <c r="N451" s="160">
        <v>32</v>
      </c>
      <c r="O451" s="160">
        <v>51</v>
      </c>
      <c r="P451" s="160">
        <v>1632</v>
      </c>
      <c r="Q451" s="160">
        <v>12</v>
      </c>
      <c r="R451" s="160">
        <v>1961</v>
      </c>
      <c r="S451" s="160">
        <v>4000</v>
      </c>
      <c r="T451" s="157" t="s">
        <v>465</v>
      </c>
      <c r="U451" s="157">
        <v>2019</v>
      </c>
      <c r="V451" s="620"/>
      <c r="W451" s="165"/>
      <c r="X451" s="165"/>
      <c r="Y451" s="165"/>
      <c r="Z451" s="165"/>
      <c r="AA451" s="165"/>
      <c r="AB451" s="160">
        <v>16000</v>
      </c>
      <c r="AC451" s="157"/>
      <c r="AD451" s="157"/>
      <c r="AE451" s="165"/>
      <c r="AF451" s="165"/>
      <c r="AG451" s="165"/>
      <c r="AH451" s="165"/>
      <c r="AI451" s="165"/>
      <c r="AJ451" s="165"/>
      <c r="AK451" s="165"/>
      <c r="AL451" s="165"/>
      <c r="AM451" s="165"/>
      <c r="AN451" s="165"/>
      <c r="AO451" s="165"/>
      <c r="AP451" s="165"/>
      <c r="AQ451" s="165"/>
      <c r="AR451" s="165"/>
      <c r="AS451" s="165"/>
      <c r="AT451" s="165"/>
      <c r="AU451" s="165"/>
      <c r="AV451" s="157"/>
    </row>
    <row r="452" spans="1:48" s="36" customFormat="1" ht="25.5" hidden="1" customHeight="1">
      <c r="A452" s="393" t="s">
        <v>145</v>
      </c>
      <c r="B452" s="164"/>
      <c r="C452" s="157" t="s">
        <v>7927</v>
      </c>
      <c r="D452" s="165" t="s">
        <v>8432</v>
      </c>
      <c r="E452" s="157" t="s">
        <v>8433</v>
      </c>
      <c r="F452" s="157" t="s">
        <v>7927</v>
      </c>
      <c r="G452" s="157" t="s">
        <v>7927</v>
      </c>
      <c r="H452" s="160">
        <v>6934</v>
      </c>
      <c r="I452" s="160">
        <v>3112</v>
      </c>
      <c r="J452" s="160">
        <v>4129</v>
      </c>
      <c r="K452" s="157" t="s">
        <v>8434</v>
      </c>
      <c r="L452" s="157" t="s">
        <v>1133</v>
      </c>
      <c r="M452" s="157" t="s">
        <v>54</v>
      </c>
      <c r="N452" s="160">
        <v>48</v>
      </c>
      <c r="O452" s="160">
        <v>28</v>
      </c>
      <c r="P452" s="160">
        <v>1402</v>
      </c>
      <c r="Q452" s="160">
        <v>17</v>
      </c>
      <c r="R452" s="160">
        <v>1410</v>
      </c>
      <c r="S452" s="160">
        <v>2500</v>
      </c>
      <c r="T452" s="157" t="s">
        <v>465</v>
      </c>
      <c r="U452" s="157">
        <v>1996</v>
      </c>
      <c r="V452" s="620">
        <v>1963</v>
      </c>
      <c r="W452" s="165">
        <v>500</v>
      </c>
      <c r="X452" s="165">
        <v>420</v>
      </c>
      <c r="Y452" s="165"/>
      <c r="Z452" s="165"/>
      <c r="AA452" s="165"/>
      <c r="AB452" s="160">
        <v>2883</v>
      </c>
      <c r="AC452" s="157"/>
      <c r="AD452" s="157"/>
      <c r="AE452" s="165">
        <v>1</v>
      </c>
      <c r="AF452" s="165" t="s">
        <v>8309</v>
      </c>
      <c r="AG452" s="165"/>
      <c r="AH452" s="165"/>
      <c r="AI452" s="165"/>
      <c r="AJ452" s="165"/>
      <c r="AK452" s="165"/>
      <c r="AL452" s="165"/>
      <c r="AM452" s="165"/>
      <c r="AN452" s="165"/>
      <c r="AO452" s="165"/>
      <c r="AP452" s="165"/>
      <c r="AQ452" s="165"/>
      <c r="AR452" s="165"/>
      <c r="AS452" s="165"/>
      <c r="AT452" s="165"/>
      <c r="AU452" s="165"/>
      <c r="AV452" s="157" t="s">
        <v>16930</v>
      </c>
    </row>
    <row r="453" spans="1:48" s="36" customFormat="1" ht="25.5" hidden="1" customHeight="1">
      <c r="A453" s="393" t="s">
        <v>145</v>
      </c>
      <c r="B453" s="164"/>
      <c r="C453" s="157" t="s">
        <v>7927</v>
      </c>
      <c r="D453" s="165" t="s">
        <v>8435</v>
      </c>
      <c r="E453" s="157" t="s">
        <v>8436</v>
      </c>
      <c r="F453" s="157" t="s">
        <v>7927</v>
      </c>
      <c r="G453" s="157" t="s">
        <v>7927</v>
      </c>
      <c r="H453" s="160">
        <v>6754</v>
      </c>
      <c r="I453" s="160">
        <v>1799</v>
      </c>
      <c r="J453" s="160">
        <v>2839</v>
      </c>
      <c r="K453" s="157" t="s">
        <v>16931</v>
      </c>
      <c r="L453" s="157" t="s">
        <v>1133</v>
      </c>
      <c r="M453" s="157" t="s">
        <v>54</v>
      </c>
      <c r="N453" s="160">
        <v>50</v>
      </c>
      <c r="O453" s="160">
        <v>38</v>
      </c>
      <c r="P453" s="160">
        <v>1900</v>
      </c>
      <c r="Q453" s="160">
        <v>16</v>
      </c>
      <c r="R453" s="160">
        <v>500</v>
      </c>
      <c r="S453" s="160">
        <v>2000</v>
      </c>
      <c r="T453" s="157" t="s">
        <v>465</v>
      </c>
      <c r="U453" s="157">
        <v>1991</v>
      </c>
      <c r="V453" s="620">
        <v>457</v>
      </c>
      <c r="W453" s="165">
        <v>200</v>
      </c>
      <c r="X453" s="165">
        <v>350</v>
      </c>
      <c r="Y453" s="165"/>
      <c r="Z453" s="165"/>
      <c r="AA453" s="165"/>
      <c r="AB453" s="160">
        <v>1007</v>
      </c>
      <c r="AC453" s="157"/>
      <c r="AD453" s="157"/>
      <c r="AE453" s="165"/>
      <c r="AF453" s="165"/>
      <c r="AG453" s="165"/>
      <c r="AH453" s="165"/>
      <c r="AI453" s="165"/>
      <c r="AJ453" s="165"/>
      <c r="AK453" s="165"/>
      <c r="AL453" s="165"/>
      <c r="AM453" s="165"/>
      <c r="AN453" s="165"/>
      <c r="AO453" s="165"/>
      <c r="AP453" s="165"/>
      <c r="AQ453" s="165"/>
      <c r="AR453" s="165"/>
      <c r="AS453" s="165"/>
      <c r="AT453" s="165"/>
      <c r="AU453" s="165"/>
      <c r="AV453" s="157" t="s">
        <v>16932</v>
      </c>
    </row>
    <row r="454" spans="1:48" s="36" customFormat="1" ht="25.5" hidden="1" customHeight="1">
      <c r="A454" s="393" t="s">
        <v>145</v>
      </c>
      <c r="B454" s="164"/>
      <c r="C454" s="157" t="s">
        <v>7927</v>
      </c>
      <c r="D454" s="165"/>
      <c r="E454" s="157" t="s">
        <v>8437</v>
      </c>
      <c r="F454" s="157" t="s">
        <v>7927</v>
      </c>
      <c r="G454" s="157" t="s">
        <v>7927</v>
      </c>
      <c r="H454" s="160">
        <v>2219</v>
      </c>
      <c r="I454" s="160">
        <v>825</v>
      </c>
      <c r="J454" s="160">
        <v>825</v>
      </c>
      <c r="K454" s="157" t="s">
        <v>466</v>
      </c>
      <c r="L454" s="157" t="s">
        <v>1234</v>
      </c>
      <c r="M454" s="157" t="s">
        <v>54</v>
      </c>
      <c r="N454" s="160">
        <v>33</v>
      </c>
      <c r="O454" s="160">
        <v>19.7</v>
      </c>
      <c r="P454" s="160">
        <v>773.08</v>
      </c>
      <c r="Q454" s="160">
        <v>11.2</v>
      </c>
      <c r="R454" s="160"/>
      <c r="S454" s="160">
        <v>500</v>
      </c>
      <c r="T454" s="157"/>
      <c r="U454" s="157">
        <v>2008</v>
      </c>
      <c r="V454" s="620"/>
      <c r="W454" s="165"/>
      <c r="X454" s="165"/>
      <c r="Y454" s="165"/>
      <c r="Z454" s="165"/>
      <c r="AA454" s="165"/>
      <c r="AB454" s="160">
        <v>850</v>
      </c>
      <c r="AC454" s="157"/>
      <c r="AD454" s="157"/>
      <c r="AE454" s="165"/>
      <c r="AF454" s="165"/>
      <c r="AG454" s="165"/>
      <c r="AH454" s="165"/>
      <c r="AI454" s="165"/>
      <c r="AJ454" s="165"/>
      <c r="AK454" s="165"/>
      <c r="AL454" s="165"/>
      <c r="AM454" s="165"/>
      <c r="AN454" s="165"/>
      <c r="AO454" s="165"/>
      <c r="AP454" s="165"/>
      <c r="AQ454" s="165"/>
      <c r="AR454" s="165"/>
      <c r="AS454" s="165"/>
      <c r="AT454" s="165"/>
      <c r="AU454" s="165"/>
      <c r="AV454" s="157" t="s">
        <v>16933</v>
      </c>
    </row>
    <row r="455" spans="1:48" s="36" customFormat="1" ht="25.5" hidden="1" customHeight="1">
      <c r="A455" s="393"/>
      <c r="B455" s="164"/>
      <c r="C455" s="157" t="s">
        <v>7927</v>
      </c>
      <c r="D455" s="165"/>
      <c r="E455" s="157" t="s">
        <v>16934</v>
      </c>
      <c r="F455" s="157" t="s">
        <v>7927</v>
      </c>
      <c r="G455" s="157" t="s">
        <v>7927</v>
      </c>
      <c r="H455" s="160">
        <v>134966</v>
      </c>
      <c r="I455" s="160">
        <v>1404.07</v>
      </c>
      <c r="J455" s="160">
        <v>1374.83</v>
      </c>
      <c r="K455" s="157" t="s">
        <v>16935</v>
      </c>
      <c r="L455" s="157" t="s">
        <v>16936</v>
      </c>
      <c r="M455" s="157" t="s">
        <v>54</v>
      </c>
      <c r="N455" s="160">
        <v>32.4</v>
      </c>
      <c r="O455" s="160">
        <v>19.8</v>
      </c>
      <c r="P455" s="160">
        <v>641.52</v>
      </c>
      <c r="Q455" s="160">
        <v>14.5</v>
      </c>
      <c r="R455" s="160"/>
      <c r="S455" s="160">
        <v>200</v>
      </c>
      <c r="T455" s="157"/>
      <c r="U455" s="157">
        <v>2020</v>
      </c>
      <c r="V455" s="620"/>
      <c r="W455" s="165"/>
      <c r="X455" s="165"/>
      <c r="Y455" s="165"/>
      <c r="Z455" s="165"/>
      <c r="AA455" s="165"/>
      <c r="AB455" s="160">
        <v>3500</v>
      </c>
      <c r="AC455" s="157"/>
      <c r="AD455" s="157"/>
      <c r="AE455" s="165"/>
      <c r="AF455" s="165"/>
      <c r="AG455" s="165"/>
      <c r="AH455" s="165"/>
      <c r="AI455" s="165"/>
      <c r="AJ455" s="165"/>
      <c r="AK455" s="165"/>
      <c r="AL455" s="165"/>
      <c r="AM455" s="165"/>
      <c r="AN455" s="165"/>
      <c r="AO455" s="165"/>
      <c r="AP455" s="165"/>
      <c r="AQ455" s="165"/>
      <c r="AR455" s="165"/>
      <c r="AS455" s="165"/>
      <c r="AT455" s="165"/>
      <c r="AU455" s="165"/>
      <c r="AV455" s="615" t="s">
        <v>3615</v>
      </c>
    </row>
    <row r="456" spans="1:48" s="36" customFormat="1" ht="25.5" hidden="1" customHeight="1">
      <c r="A456" s="393"/>
      <c r="B456" s="164"/>
      <c r="C456" s="157" t="s">
        <v>712</v>
      </c>
      <c r="D456" s="165" t="s">
        <v>8438</v>
      </c>
      <c r="E456" s="157" t="s">
        <v>1621</v>
      </c>
      <c r="F456" s="157" t="s">
        <v>712</v>
      </c>
      <c r="G456" s="157" t="s">
        <v>7938</v>
      </c>
      <c r="H456" s="160">
        <v>4585</v>
      </c>
      <c r="I456" s="160">
        <v>3295</v>
      </c>
      <c r="J456" s="160">
        <v>3295</v>
      </c>
      <c r="K456" s="157" t="s">
        <v>8439</v>
      </c>
      <c r="L456" s="157" t="s">
        <v>4025</v>
      </c>
      <c r="M456" s="157" t="s">
        <v>54</v>
      </c>
      <c r="N456" s="160">
        <v>24</v>
      </c>
      <c r="O456" s="160">
        <v>43</v>
      </c>
      <c r="P456" s="160">
        <v>1032</v>
      </c>
      <c r="Q456" s="160">
        <v>25</v>
      </c>
      <c r="R456" s="160">
        <v>840</v>
      </c>
      <c r="S456" s="160">
        <v>1500</v>
      </c>
      <c r="T456" s="157" t="s">
        <v>465</v>
      </c>
      <c r="U456" s="157">
        <v>1989</v>
      </c>
      <c r="V456" s="620"/>
      <c r="W456" s="165"/>
      <c r="X456" s="165"/>
      <c r="Y456" s="165"/>
      <c r="Z456" s="165"/>
      <c r="AA456" s="165"/>
      <c r="AB456" s="160"/>
      <c r="AC456" s="157"/>
      <c r="AD456" s="157"/>
      <c r="AE456" s="165"/>
      <c r="AF456" s="165"/>
      <c r="AG456" s="165"/>
      <c r="AH456" s="165"/>
      <c r="AI456" s="165"/>
      <c r="AJ456" s="165"/>
      <c r="AK456" s="165"/>
      <c r="AL456" s="165"/>
      <c r="AM456" s="165"/>
      <c r="AN456" s="165"/>
      <c r="AO456" s="165"/>
      <c r="AP456" s="165"/>
      <c r="AQ456" s="165"/>
      <c r="AR456" s="165"/>
      <c r="AS456" s="165"/>
      <c r="AT456" s="165"/>
      <c r="AU456" s="165"/>
      <c r="AV456" s="615"/>
    </row>
    <row r="457" spans="1:48" s="36" customFormat="1" ht="25.5" hidden="1" customHeight="1">
      <c r="A457" s="393" t="s">
        <v>145</v>
      </c>
      <c r="B457" s="164"/>
      <c r="C457" s="157" t="s">
        <v>712</v>
      </c>
      <c r="D457" s="165" t="s">
        <v>7940</v>
      </c>
      <c r="E457" s="157" t="s">
        <v>8440</v>
      </c>
      <c r="F457" s="157" t="s">
        <v>712</v>
      </c>
      <c r="G457" s="157" t="s">
        <v>12556</v>
      </c>
      <c r="H457" s="160">
        <v>73500</v>
      </c>
      <c r="I457" s="160">
        <v>1178</v>
      </c>
      <c r="J457" s="160">
        <v>1449</v>
      </c>
      <c r="K457" s="157" t="s">
        <v>8439</v>
      </c>
      <c r="L457" s="157" t="s">
        <v>4025</v>
      </c>
      <c r="M457" s="157" t="s">
        <v>54</v>
      </c>
      <c r="N457" s="160">
        <v>22</v>
      </c>
      <c r="O457" s="160">
        <v>34</v>
      </c>
      <c r="P457" s="160">
        <v>748</v>
      </c>
      <c r="Q457" s="160">
        <v>20</v>
      </c>
      <c r="R457" s="160">
        <v>106</v>
      </c>
      <c r="S457" s="160">
        <v>700</v>
      </c>
      <c r="T457" s="157" t="s">
        <v>465</v>
      </c>
      <c r="U457" s="157">
        <v>1997</v>
      </c>
      <c r="V457" s="620"/>
      <c r="W457" s="165"/>
      <c r="X457" s="165"/>
      <c r="Y457" s="165"/>
      <c r="Z457" s="165"/>
      <c r="AA457" s="165"/>
      <c r="AB457" s="160">
        <v>1458</v>
      </c>
      <c r="AC457" s="157"/>
      <c r="AD457" s="157"/>
      <c r="AE457" s="165"/>
      <c r="AF457" s="165"/>
      <c r="AG457" s="165"/>
      <c r="AH457" s="165"/>
      <c r="AI457" s="165"/>
      <c r="AJ457" s="165"/>
      <c r="AK457" s="165"/>
      <c r="AL457" s="165"/>
      <c r="AM457" s="165"/>
      <c r="AN457" s="165"/>
      <c r="AO457" s="165"/>
      <c r="AP457" s="165"/>
      <c r="AQ457" s="165"/>
      <c r="AR457" s="165"/>
      <c r="AS457" s="165"/>
      <c r="AT457" s="165"/>
      <c r="AU457" s="165"/>
      <c r="AV457" s="157"/>
    </row>
    <row r="458" spans="1:48" s="36" customFormat="1" ht="25.5" hidden="1" customHeight="1">
      <c r="A458" s="393"/>
      <c r="B458" s="164"/>
      <c r="C458" s="157" t="s">
        <v>712</v>
      </c>
      <c r="D458" s="165" t="s">
        <v>8441</v>
      </c>
      <c r="E458" s="157" t="s">
        <v>8442</v>
      </c>
      <c r="F458" s="157" t="s">
        <v>712</v>
      </c>
      <c r="G458" s="157" t="s">
        <v>8443</v>
      </c>
      <c r="H458" s="160">
        <v>3083.2</v>
      </c>
      <c r="I458" s="160">
        <v>1305</v>
      </c>
      <c r="J458" s="160">
        <v>1245</v>
      </c>
      <c r="K458" s="157" t="s">
        <v>8439</v>
      </c>
      <c r="L458" s="157" t="s">
        <v>454</v>
      </c>
      <c r="M458" s="157" t="s">
        <v>54</v>
      </c>
      <c r="N458" s="160">
        <v>21</v>
      </c>
      <c r="O458" s="160">
        <v>30</v>
      </c>
      <c r="P458" s="160">
        <v>630</v>
      </c>
      <c r="Q458" s="160">
        <v>15</v>
      </c>
      <c r="R458" s="160">
        <v>70</v>
      </c>
      <c r="S458" s="160">
        <v>500</v>
      </c>
      <c r="T458" s="157" t="s">
        <v>465</v>
      </c>
      <c r="U458" s="157">
        <v>2002</v>
      </c>
      <c r="V458" s="620" t="s">
        <v>8444</v>
      </c>
      <c r="W458" s="165"/>
      <c r="X458" s="165"/>
      <c r="Y458" s="165"/>
      <c r="Z458" s="165"/>
      <c r="AA458" s="165"/>
      <c r="AB458" s="160">
        <v>1715</v>
      </c>
      <c r="AC458" s="157"/>
      <c r="AD458" s="157"/>
      <c r="AE458" s="165"/>
      <c r="AF458" s="165"/>
      <c r="AG458" s="165"/>
      <c r="AH458" s="165"/>
      <c r="AI458" s="165"/>
      <c r="AJ458" s="165"/>
      <c r="AK458" s="165"/>
      <c r="AL458" s="165"/>
      <c r="AM458" s="165"/>
      <c r="AN458" s="165"/>
      <c r="AO458" s="165"/>
      <c r="AP458" s="165"/>
      <c r="AQ458" s="165"/>
      <c r="AR458" s="165"/>
      <c r="AS458" s="165"/>
      <c r="AT458" s="165"/>
      <c r="AU458" s="165"/>
      <c r="AV458" s="157"/>
    </row>
    <row r="459" spans="1:48" s="36" customFormat="1" ht="25.5" hidden="1" customHeight="1">
      <c r="A459" s="393" t="s">
        <v>91</v>
      </c>
      <c r="B459" s="164"/>
      <c r="C459" s="157" t="s">
        <v>712</v>
      </c>
      <c r="D459" s="165" t="s">
        <v>8445</v>
      </c>
      <c r="E459" s="157" t="s">
        <v>8446</v>
      </c>
      <c r="F459" s="157" t="s">
        <v>712</v>
      </c>
      <c r="G459" s="157" t="s">
        <v>8447</v>
      </c>
      <c r="H459" s="160">
        <v>12516</v>
      </c>
      <c r="I459" s="160">
        <v>1095</v>
      </c>
      <c r="J459" s="160">
        <v>1278</v>
      </c>
      <c r="K459" s="157" t="s">
        <v>8439</v>
      </c>
      <c r="L459" s="157" t="s">
        <v>454</v>
      </c>
      <c r="M459" s="157" t="s">
        <v>54</v>
      </c>
      <c r="N459" s="160">
        <v>21</v>
      </c>
      <c r="O459" s="160">
        <v>30</v>
      </c>
      <c r="P459" s="160">
        <v>630</v>
      </c>
      <c r="Q459" s="160">
        <v>15</v>
      </c>
      <c r="R459" s="160">
        <v>50</v>
      </c>
      <c r="S459" s="160">
        <v>400</v>
      </c>
      <c r="T459" s="157" t="s">
        <v>465</v>
      </c>
      <c r="U459" s="157">
        <v>2002</v>
      </c>
      <c r="V459" s="620" t="s">
        <v>8448</v>
      </c>
      <c r="W459" s="165"/>
      <c r="X459" s="165"/>
      <c r="Y459" s="165"/>
      <c r="Z459" s="165"/>
      <c r="AA459" s="165"/>
      <c r="AB459" s="160">
        <v>1200</v>
      </c>
      <c r="AC459" s="157"/>
      <c r="AD459" s="157"/>
      <c r="AE459" s="165"/>
      <c r="AF459" s="165"/>
      <c r="AG459" s="165"/>
      <c r="AH459" s="165"/>
      <c r="AI459" s="165"/>
      <c r="AJ459" s="165"/>
      <c r="AK459" s="165"/>
      <c r="AL459" s="165"/>
      <c r="AM459" s="165"/>
      <c r="AN459" s="165"/>
      <c r="AO459" s="165"/>
      <c r="AP459" s="165"/>
      <c r="AQ459" s="165"/>
      <c r="AR459" s="165"/>
      <c r="AS459" s="165"/>
      <c r="AT459" s="165"/>
      <c r="AU459" s="165"/>
      <c r="AV459" s="157"/>
    </row>
    <row r="460" spans="1:48" s="36" customFormat="1" ht="25.5" hidden="1" customHeight="1">
      <c r="A460" s="393" t="s">
        <v>145</v>
      </c>
      <c r="B460" s="164"/>
      <c r="C460" s="157" t="s">
        <v>712</v>
      </c>
      <c r="D460" s="165"/>
      <c r="E460" s="157" t="s">
        <v>8449</v>
      </c>
      <c r="F460" s="157" t="s">
        <v>712</v>
      </c>
      <c r="G460" s="157" t="s">
        <v>7938</v>
      </c>
      <c r="H460" s="160"/>
      <c r="I460" s="160">
        <v>3754</v>
      </c>
      <c r="J460" s="160">
        <v>7600</v>
      </c>
      <c r="K460" s="157" t="s">
        <v>1168</v>
      </c>
      <c r="L460" s="157" t="s">
        <v>2107</v>
      </c>
      <c r="M460" s="157" t="s">
        <v>8450</v>
      </c>
      <c r="N460" s="160">
        <v>33</v>
      </c>
      <c r="O460" s="160">
        <v>48</v>
      </c>
      <c r="P460" s="160">
        <v>1584</v>
      </c>
      <c r="Q460" s="160">
        <v>9</v>
      </c>
      <c r="R460" s="160">
        <v>2024</v>
      </c>
      <c r="S460" s="160">
        <v>3000</v>
      </c>
      <c r="T460" s="157" t="s">
        <v>465</v>
      </c>
      <c r="U460" s="157">
        <v>2004</v>
      </c>
      <c r="V460" s="620"/>
      <c r="W460" s="165"/>
      <c r="X460" s="165"/>
      <c r="Y460" s="165"/>
      <c r="Z460" s="165"/>
      <c r="AA460" s="165"/>
      <c r="AB460" s="160"/>
      <c r="AC460" s="157"/>
      <c r="AD460" s="157"/>
      <c r="AE460" s="165"/>
      <c r="AF460" s="165"/>
      <c r="AG460" s="165"/>
      <c r="AH460" s="165"/>
      <c r="AI460" s="165"/>
      <c r="AJ460" s="165"/>
      <c r="AK460" s="165"/>
      <c r="AL460" s="165"/>
      <c r="AM460" s="165"/>
      <c r="AN460" s="165"/>
      <c r="AO460" s="165"/>
      <c r="AP460" s="165"/>
      <c r="AQ460" s="165"/>
      <c r="AR460" s="165"/>
      <c r="AS460" s="165"/>
      <c r="AT460" s="165"/>
      <c r="AU460" s="165"/>
      <c r="AV460" s="157" t="s">
        <v>12557</v>
      </c>
    </row>
    <row r="461" spans="1:48" s="36" customFormat="1" ht="25.5" hidden="1" customHeight="1">
      <c r="A461" s="393" t="s">
        <v>91</v>
      </c>
      <c r="B461" s="164"/>
      <c r="C461" s="157" t="s">
        <v>712</v>
      </c>
      <c r="D461" s="165"/>
      <c r="E461" s="157" t="s">
        <v>8451</v>
      </c>
      <c r="F461" s="157" t="s">
        <v>712</v>
      </c>
      <c r="G461" s="157" t="s">
        <v>7938</v>
      </c>
      <c r="H461" s="160">
        <v>1524.6</v>
      </c>
      <c r="I461" s="160">
        <v>1055.21</v>
      </c>
      <c r="J461" s="160">
        <v>1658.93</v>
      </c>
      <c r="K461" s="157" t="s">
        <v>1168</v>
      </c>
      <c r="L461" s="157" t="s">
        <v>2107</v>
      </c>
      <c r="M461" s="157" t="s">
        <v>54</v>
      </c>
      <c r="N461" s="160">
        <v>22.4</v>
      </c>
      <c r="O461" s="160">
        <v>37</v>
      </c>
      <c r="P461" s="160">
        <v>828.8</v>
      </c>
      <c r="Q461" s="160">
        <v>15</v>
      </c>
      <c r="R461" s="160"/>
      <c r="S461" s="160">
        <v>300</v>
      </c>
      <c r="T461" s="157"/>
      <c r="U461" s="157">
        <v>2010</v>
      </c>
      <c r="V461" s="620"/>
      <c r="W461" s="165"/>
      <c r="X461" s="165"/>
      <c r="Y461" s="165"/>
      <c r="Z461" s="165"/>
      <c r="AA461" s="165"/>
      <c r="AB461" s="160">
        <v>3000</v>
      </c>
      <c r="AC461" s="157"/>
      <c r="AD461" s="157"/>
      <c r="AE461" s="165"/>
      <c r="AF461" s="165"/>
      <c r="AG461" s="165"/>
      <c r="AH461" s="165"/>
      <c r="AI461" s="165"/>
      <c r="AJ461" s="165"/>
      <c r="AK461" s="165"/>
      <c r="AL461" s="165"/>
      <c r="AM461" s="165"/>
      <c r="AN461" s="165"/>
      <c r="AO461" s="165"/>
      <c r="AP461" s="165"/>
      <c r="AQ461" s="165"/>
      <c r="AR461" s="165"/>
      <c r="AS461" s="165"/>
      <c r="AT461" s="165"/>
      <c r="AU461" s="165"/>
      <c r="AV461" s="157"/>
    </row>
    <row r="462" spans="1:48" s="36" customFormat="1" ht="25.5" hidden="1" customHeight="1">
      <c r="A462" s="393" t="s">
        <v>145</v>
      </c>
      <c r="B462" s="164"/>
      <c r="C462" s="157" t="s">
        <v>712</v>
      </c>
      <c r="D462" s="165"/>
      <c r="E462" s="160" t="s">
        <v>8452</v>
      </c>
      <c r="F462" s="165" t="s">
        <v>712</v>
      </c>
      <c r="G462" s="165" t="s">
        <v>7938</v>
      </c>
      <c r="H462" s="160">
        <v>1876</v>
      </c>
      <c r="I462" s="160">
        <v>1875.8</v>
      </c>
      <c r="J462" s="160">
        <v>2005</v>
      </c>
      <c r="K462" s="157" t="s">
        <v>1168</v>
      </c>
      <c r="L462" s="157" t="s">
        <v>2107</v>
      </c>
      <c r="M462" s="157" t="s">
        <v>54</v>
      </c>
      <c r="N462" s="160">
        <v>21.6</v>
      </c>
      <c r="O462" s="160">
        <v>36</v>
      </c>
      <c r="P462" s="160">
        <v>777.6</v>
      </c>
      <c r="Q462" s="160">
        <v>15</v>
      </c>
      <c r="R462" s="160">
        <v>500</v>
      </c>
      <c r="S462" s="160">
        <v>2000</v>
      </c>
      <c r="T462" s="157" t="s">
        <v>173</v>
      </c>
      <c r="U462" s="157">
        <v>2014</v>
      </c>
      <c r="V462" s="620"/>
      <c r="W462" s="165"/>
      <c r="X462" s="165"/>
      <c r="Y462" s="165"/>
      <c r="Z462" s="165"/>
      <c r="AA462" s="165"/>
      <c r="AB462" s="160">
        <v>4000</v>
      </c>
      <c r="AC462" s="157"/>
      <c r="AD462" s="157"/>
      <c r="AE462" s="165"/>
      <c r="AF462" s="165"/>
      <c r="AG462" s="165"/>
      <c r="AH462" s="165"/>
      <c r="AI462" s="165"/>
      <c r="AJ462" s="165"/>
      <c r="AK462" s="165"/>
      <c r="AL462" s="165"/>
      <c r="AM462" s="165"/>
      <c r="AN462" s="165"/>
      <c r="AO462" s="165"/>
      <c r="AP462" s="165"/>
      <c r="AQ462" s="165"/>
      <c r="AR462" s="165"/>
      <c r="AS462" s="165"/>
      <c r="AT462" s="165"/>
      <c r="AU462" s="165"/>
      <c r="AV462" s="157"/>
    </row>
    <row r="463" spans="1:48" s="36" customFormat="1" ht="25.5" hidden="1" customHeight="1">
      <c r="A463" s="393" t="s">
        <v>145</v>
      </c>
      <c r="B463" s="164"/>
      <c r="C463" s="157" t="s">
        <v>7944</v>
      </c>
      <c r="D463" s="165"/>
      <c r="E463" s="157" t="s">
        <v>15072</v>
      </c>
      <c r="F463" s="157" t="s">
        <v>7944</v>
      </c>
      <c r="G463" s="157" t="s">
        <v>12536</v>
      </c>
      <c r="H463" s="160">
        <v>7199</v>
      </c>
      <c r="I463" s="160">
        <v>5061</v>
      </c>
      <c r="J463" s="160">
        <v>2518</v>
      </c>
      <c r="K463" s="157" t="s">
        <v>15073</v>
      </c>
      <c r="L463" s="157" t="s">
        <v>454</v>
      </c>
      <c r="M463" s="157" t="s">
        <v>54</v>
      </c>
      <c r="N463" s="160">
        <v>37</v>
      </c>
      <c r="O463" s="160">
        <v>62</v>
      </c>
      <c r="P463" s="160">
        <v>2294</v>
      </c>
      <c r="Q463" s="160">
        <v>16</v>
      </c>
      <c r="R463" s="160">
        <v>2551</v>
      </c>
      <c r="S463" s="160">
        <v>4451</v>
      </c>
      <c r="T463" s="157" t="s">
        <v>3958</v>
      </c>
      <c r="U463" s="157">
        <v>2016</v>
      </c>
      <c r="V463" s="620"/>
      <c r="W463" s="165"/>
      <c r="X463" s="165"/>
      <c r="Y463" s="165"/>
      <c r="Z463" s="165"/>
      <c r="AA463" s="165"/>
      <c r="AB463" s="160">
        <v>18000</v>
      </c>
      <c r="AC463" s="157"/>
      <c r="AD463" s="157"/>
      <c r="AE463" s="165"/>
      <c r="AF463" s="165"/>
      <c r="AG463" s="165"/>
      <c r="AH463" s="165"/>
      <c r="AI463" s="165"/>
      <c r="AJ463" s="165"/>
      <c r="AK463" s="165"/>
      <c r="AL463" s="165"/>
      <c r="AM463" s="165"/>
      <c r="AN463" s="165"/>
      <c r="AO463" s="165"/>
      <c r="AP463" s="165"/>
      <c r="AQ463" s="165"/>
      <c r="AR463" s="165"/>
      <c r="AS463" s="165"/>
      <c r="AT463" s="165"/>
      <c r="AU463" s="165"/>
      <c r="AV463" s="157" t="s">
        <v>3484</v>
      </c>
    </row>
    <row r="464" spans="1:48" s="36" customFormat="1" ht="25.5" hidden="1" customHeight="1">
      <c r="A464" s="393" t="s">
        <v>91</v>
      </c>
      <c r="B464" s="164"/>
      <c r="C464" s="157" t="s">
        <v>7944</v>
      </c>
      <c r="D464" s="165" t="s">
        <v>8453</v>
      </c>
      <c r="E464" s="157" t="s">
        <v>15074</v>
      </c>
      <c r="F464" s="157" t="s">
        <v>7944</v>
      </c>
      <c r="G464" s="157" t="s">
        <v>7944</v>
      </c>
      <c r="H464" s="160">
        <v>4007</v>
      </c>
      <c r="I464" s="160">
        <v>1853</v>
      </c>
      <c r="J464" s="160">
        <v>2333</v>
      </c>
      <c r="K464" s="157" t="s">
        <v>5372</v>
      </c>
      <c r="L464" s="157" t="s">
        <v>1250</v>
      </c>
      <c r="M464" s="157" t="s">
        <v>54</v>
      </c>
      <c r="N464" s="160">
        <v>20</v>
      </c>
      <c r="O464" s="160">
        <v>40</v>
      </c>
      <c r="P464" s="160">
        <v>800</v>
      </c>
      <c r="Q464" s="160">
        <v>10</v>
      </c>
      <c r="R464" s="160">
        <v>514</v>
      </c>
      <c r="S464" s="160">
        <v>1500</v>
      </c>
      <c r="T464" s="157" t="s">
        <v>465</v>
      </c>
      <c r="U464" s="157">
        <v>1986</v>
      </c>
      <c r="V464" s="620"/>
      <c r="W464" s="165"/>
      <c r="X464" s="165"/>
      <c r="Y464" s="165"/>
      <c r="Z464" s="165"/>
      <c r="AA464" s="165"/>
      <c r="AB464" s="160">
        <v>900</v>
      </c>
      <c r="AC464" s="157"/>
      <c r="AD464" s="157"/>
      <c r="AE464" s="165"/>
      <c r="AF464" s="165"/>
      <c r="AG464" s="165"/>
      <c r="AH464" s="165"/>
      <c r="AI464" s="165"/>
      <c r="AJ464" s="165"/>
      <c r="AK464" s="165"/>
      <c r="AL464" s="165"/>
      <c r="AM464" s="165"/>
      <c r="AN464" s="165"/>
      <c r="AO464" s="165"/>
      <c r="AP464" s="165"/>
      <c r="AQ464" s="165"/>
      <c r="AR464" s="165"/>
      <c r="AS464" s="165"/>
      <c r="AT464" s="165"/>
      <c r="AU464" s="165"/>
      <c r="AV464" s="157" t="s">
        <v>15075</v>
      </c>
    </row>
    <row r="465" spans="1:48" s="36" customFormat="1" ht="25.5" hidden="1" customHeight="1">
      <c r="A465" s="393" t="s">
        <v>145</v>
      </c>
      <c r="B465" s="164"/>
      <c r="C465" s="157" t="s">
        <v>7944</v>
      </c>
      <c r="D465" s="165" t="s">
        <v>8454</v>
      </c>
      <c r="E465" s="157" t="s">
        <v>12558</v>
      </c>
      <c r="F465" s="157" t="s">
        <v>7944</v>
      </c>
      <c r="G465" s="157" t="s">
        <v>12536</v>
      </c>
      <c r="H465" s="160">
        <v>6184</v>
      </c>
      <c r="I465" s="160">
        <v>2132</v>
      </c>
      <c r="J465" s="160">
        <v>3814</v>
      </c>
      <c r="K465" s="157" t="s">
        <v>5372</v>
      </c>
      <c r="L465" s="157" t="s">
        <v>8455</v>
      </c>
      <c r="M465" s="157" t="s">
        <v>54</v>
      </c>
      <c r="N465" s="160">
        <v>21.6</v>
      </c>
      <c r="O465" s="160">
        <v>35.1</v>
      </c>
      <c r="P465" s="160">
        <v>770</v>
      </c>
      <c r="Q465" s="160">
        <v>13.6</v>
      </c>
      <c r="R465" s="160">
        <v>527</v>
      </c>
      <c r="S465" s="160">
        <v>1500</v>
      </c>
      <c r="T465" s="157" t="s">
        <v>465</v>
      </c>
      <c r="U465" s="157">
        <v>2003</v>
      </c>
      <c r="V465" s="620" t="s">
        <v>8456</v>
      </c>
      <c r="W465" s="165" t="s">
        <v>2708</v>
      </c>
      <c r="X465" s="165" t="s">
        <v>8457</v>
      </c>
      <c r="Y465" s="165" t="s">
        <v>8458</v>
      </c>
      <c r="Z465" s="165"/>
      <c r="AA465" s="165"/>
      <c r="AB465" s="160">
        <v>13269</v>
      </c>
      <c r="AC465" s="157"/>
      <c r="AD465" s="157"/>
      <c r="AE465" s="165">
        <v>1</v>
      </c>
      <c r="AF465" s="165"/>
      <c r="AG465" s="165"/>
      <c r="AH465" s="165"/>
      <c r="AI465" s="165" t="s">
        <v>3429</v>
      </c>
      <c r="AJ465" s="165">
        <v>6</v>
      </c>
      <c r="AK465" s="165">
        <v>4032</v>
      </c>
      <c r="AL465" s="165" t="s">
        <v>8459</v>
      </c>
      <c r="AM465" s="165" t="s">
        <v>7949</v>
      </c>
      <c r="AN465" s="165" t="s">
        <v>8460</v>
      </c>
      <c r="AO465" s="165">
        <v>1</v>
      </c>
      <c r="AP465" s="165">
        <v>15300</v>
      </c>
      <c r="AQ465" s="165" t="s">
        <v>8461</v>
      </c>
      <c r="AR465" s="165"/>
      <c r="AS465" s="165" t="s">
        <v>8462</v>
      </c>
      <c r="AT465" s="165">
        <v>1</v>
      </c>
      <c r="AU465" s="165"/>
      <c r="AV465" s="157" t="s">
        <v>8463</v>
      </c>
    </row>
    <row r="466" spans="1:48" s="36" customFormat="1" ht="25.5" hidden="1" customHeight="1">
      <c r="A466" s="393" t="s">
        <v>145</v>
      </c>
      <c r="B466" s="164"/>
      <c r="C466" s="157" t="s">
        <v>7953</v>
      </c>
      <c r="D466" s="165"/>
      <c r="E466" s="157" t="s">
        <v>8464</v>
      </c>
      <c r="F466" s="157" t="s">
        <v>7953</v>
      </c>
      <c r="G466" s="157" t="s">
        <v>7955</v>
      </c>
      <c r="H466" s="160"/>
      <c r="I466" s="160">
        <v>2357</v>
      </c>
      <c r="J466" s="160">
        <v>2860</v>
      </c>
      <c r="K466" s="157" t="s">
        <v>8465</v>
      </c>
      <c r="L466" s="157" t="s">
        <v>1133</v>
      </c>
      <c r="M466" s="157" t="s">
        <v>54</v>
      </c>
      <c r="N466" s="160">
        <v>28.5</v>
      </c>
      <c r="O466" s="160">
        <v>46</v>
      </c>
      <c r="P466" s="160">
        <v>1334</v>
      </c>
      <c r="Q466" s="160">
        <v>18.5</v>
      </c>
      <c r="R466" s="160">
        <v>525</v>
      </c>
      <c r="S466" s="160">
        <v>800</v>
      </c>
      <c r="T466" s="157" t="s">
        <v>173</v>
      </c>
      <c r="U466" s="157">
        <v>2011</v>
      </c>
      <c r="V466" s="620"/>
      <c r="W466" s="165"/>
      <c r="X466" s="165"/>
      <c r="Y466" s="165"/>
      <c r="Z466" s="165"/>
      <c r="AA466" s="165"/>
      <c r="AB466" s="160">
        <v>7400</v>
      </c>
      <c r="AC466" s="157"/>
      <c r="AD466" s="157"/>
      <c r="AE466" s="165"/>
      <c r="AF466" s="165"/>
      <c r="AG466" s="165"/>
      <c r="AH466" s="165"/>
      <c r="AI466" s="165"/>
      <c r="AJ466" s="165"/>
      <c r="AK466" s="165"/>
      <c r="AL466" s="165"/>
      <c r="AM466" s="165"/>
      <c r="AN466" s="165"/>
      <c r="AO466" s="165"/>
      <c r="AP466" s="165"/>
      <c r="AQ466" s="165"/>
      <c r="AR466" s="165"/>
      <c r="AS466" s="165"/>
      <c r="AT466" s="165"/>
      <c r="AU466" s="165"/>
      <c r="AV466" s="157" t="s">
        <v>8466</v>
      </c>
    </row>
    <row r="467" spans="1:48" s="36" customFormat="1" ht="25.5" hidden="1" customHeight="1">
      <c r="A467" s="393"/>
      <c r="B467" s="164"/>
      <c r="C467" s="157" t="s">
        <v>7953</v>
      </c>
      <c r="D467" s="165" t="s">
        <v>8467</v>
      </c>
      <c r="E467" s="157" t="s">
        <v>8468</v>
      </c>
      <c r="F467" s="157" t="s">
        <v>7953</v>
      </c>
      <c r="G467" s="157" t="s">
        <v>7955</v>
      </c>
      <c r="H467" s="160">
        <v>12209</v>
      </c>
      <c r="I467" s="160">
        <v>2399</v>
      </c>
      <c r="J467" s="160">
        <v>3637</v>
      </c>
      <c r="K467" s="157" t="s">
        <v>466</v>
      </c>
      <c r="L467" s="157" t="s">
        <v>8469</v>
      </c>
      <c r="M467" s="157" t="s">
        <v>8470</v>
      </c>
      <c r="N467" s="160">
        <v>24</v>
      </c>
      <c r="O467" s="160">
        <v>48</v>
      </c>
      <c r="P467" s="160">
        <v>1152</v>
      </c>
      <c r="Q467" s="160">
        <v>10.6</v>
      </c>
      <c r="R467" s="160">
        <v>1060</v>
      </c>
      <c r="S467" s="160">
        <v>3000</v>
      </c>
      <c r="T467" s="157" t="s">
        <v>465</v>
      </c>
      <c r="U467" s="157">
        <v>1993</v>
      </c>
      <c r="V467" s="620"/>
      <c r="W467" s="165">
        <v>1550</v>
      </c>
      <c r="X467" s="165">
        <v>850</v>
      </c>
      <c r="Y467" s="165"/>
      <c r="Z467" s="165"/>
      <c r="AA467" s="165"/>
      <c r="AB467" s="160">
        <v>2400</v>
      </c>
      <c r="AC467" s="157"/>
      <c r="AD467" s="157"/>
      <c r="AE467" s="165">
        <v>1</v>
      </c>
      <c r="AF467" s="165"/>
      <c r="AG467" s="165"/>
      <c r="AH467" s="165"/>
      <c r="AI467" s="165"/>
      <c r="AJ467" s="165"/>
      <c r="AK467" s="165"/>
      <c r="AL467" s="165"/>
      <c r="AM467" s="165"/>
      <c r="AN467" s="165"/>
      <c r="AO467" s="165"/>
      <c r="AP467" s="165"/>
      <c r="AQ467" s="165"/>
      <c r="AR467" s="165"/>
      <c r="AS467" s="165"/>
      <c r="AT467" s="165"/>
      <c r="AU467" s="165"/>
      <c r="AV467" s="157"/>
    </row>
    <row r="468" spans="1:48" s="36" customFormat="1" ht="25.5" hidden="1" customHeight="1">
      <c r="A468" s="393" t="s">
        <v>145</v>
      </c>
      <c r="B468" s="164"/>
      <c r="C468" s="157" t="s">
        <v>7953</v>
      </c>
      <c r="D468" s="165"/>
      <c r="E468" s="157" t="s">
        <v>8471</v>
      </c>
      <c r="F468" s="157" t="s">
        <v>7953</v>
      </c>
      <c r="G468" s="157" t="s">
        <v>8472</v>
      </c>
      <c r="H468" s="160">
        <v>1869</v>
      </c>
      <c r="I468" s="160">
        <v>1109</v>
      </c>
      <c r="J468" s="160">
        <v>1156</v>
      </c>
      <c r="K468" s="157" t="s">
        <v>466</v>
      </c>
      <c r="L468" s="157" t="s">
        <v>8473</v>
      </c>
      <c r="M468" s="157" t="s">
        <v>54</v>
      </c>
      <c r="N468" s="160">
        <v>35</v>
      </c>
      <c r="O468" s="160">
        <v>19</v>
      </c>
      <c r="P468" s="160">
        <v>655</v>
      </c>
      <c r="Q468" s="160">
        <v>14</v>
      </c>
      <c r="R468" s="160">
        <v>390</v>
      </c>
      <c r="S468" s="160">
        <v>1000</v>
      </c>
      <c r="T468" s="157" t="s">
        <v>465</v>
      </c>
      <c r="U468" s="157">
        <v>2010</v>
      </c>
      <c r="V468" s="620"/>
      <c r="W468" s="165"/>
      <c r="X468" s="165"/>
      <c r="Y468" s="165"/>
      <c r="Z468" s="165"/>
      <c r="AA468" s="165"/>
      <c r="AB468" s="160">
        <v>2252</v>
      </c>
      <c r="AC468" s="157"/>
      <c r="AD468" s="157"/>
      <c r="AE468" s="165"/>
      <c r="AF468" s="165"/>
      <c r="AG468" s="165"/>
      <c r="AH468" s="165"/>
      <c r="AI468" s="165"/>
      <c r="AJ468" s="165"/>
      <c r="AK468" s="165"/>
      <c r="AL468" s="165"/>
      <c r="AM468" s="165"/>
      <c r="AN468" s="165"/>
      <c r="AO468" s="165"/>
      <c r="AP468" s="165"/>
      <c r="AQ468" s="165"/>
      <c r="AR468" s="165"/>
      <c r="AS468" s="165"/>
      <c r="AT468" s="165"/>
      <c r="AU468" s="165"/>
      <c r="AV468" s="157"/>
    </row>
    <row r="469" spans="1:48" s="36" customFormat="1" ht="25.5" hidden="1" customHeight="1">
      <c r="A469" s="393"/>
      <c r="B469" s="164"/>
      <c r="C469" s="157" t="s">
        <v>7953</v>
      </c>
      <c r="D469" s="165"/>
      <c r="E469" s="157" t="s">
        <v>8474</v>
      </c>
      <c r="F469" s="157" t="s">
        <v>7953</v>
      </c>
      <c r="G469" s="157" t="s">
        <v>11621</v>
      </c>
      <c r="H469" s="160">
        <v>19277.3</v>
      </c>
      <c r="I469" s="160">
        <v>648</v>
      </c>
      <c r="J469" s="160">
        <v>672</v>
      </c>
      <c r="K469" s="157" t="s">
        <v>1229</v>
      </c>
      <c r="L469" s="157" t="s">
        <v>1248</v>
      </c>
      <c r="M469" s="157" t="s">
        <v>54</v>
      </c>
      <c r="N469" s="160">
        <v>12</v>
      </c>
      <c r="O469" s="160">
        <v>54</v>
      </c>
      <c r="P469" s="160">
        <v>648</v>
      </c>
      <c r="Q469" s="160">
        <v>8</v>
      </c>
      <c r="R469" s="160"/>
      <c r="S469" s="160"/>
      <c r="T469" s="157" t="s">
        <v>173</v>
      </c>
      <c r="U469" s="157">
        <v>2014</v>
      </c>
      <c r="V469" s="620"/>
      <c r="W469" s="165"/>
      <c r="X469" s="165"/>
      <c r="Y469" s="165"/>
      <c r="Z469" s="165"/>
      <c r="AA469" s="165"/>
      <c r="AB469" s="160">
        <v>980</v>
      </c>
      <c r="AC469" s="157"/>
      <c r="AD469" s="157"/>
      <c r="AE469" s="165"/>
      <c r="AF469" s="165"/>
      <c r="AG469" s="165"/>
      <c r="AH469" s="165"/>
      <c r="AI469" s="165"/>
      <c r="AJ469" s="165"/>
      <c r="AK469" s="165"/>
      <c r="AL469" s="165"/>
      <c r="AM469" s="165"/>
      <c r="AN469" s="165"/>
      <c r="AO469" s="165"/>
      <c r="AP469" s="165"/>
      <c r="AQ469" s="165"/>
      <c r="AR469" s="165"/>
      <c r="AS469" s="165"/>
      <c r="AT469" s="165"/>
      <c r="AU469" s="165"/>
      <c r="AV469" s="157"/>
    </row>
    <row r="470" spans="1:48" s="36" customFormat="1" ht="25.5" hidden="1" customHeight="1">
      <c r="A470" s="393" t="s">
        <v>91</v>
      </c>
      <c r="B470" s="164"/>
      <c r="C470" s="157" t="s">
        <v>714</v>
      </c>
      <c r="D470" s="165" t="s">
        <v>7964</v>
      </c>
      <c r="E470" s="157" t="s">
        <v>8475</v>
      </c>
      <c r="F470" s="157" t="s">
        <v>714</v>
      </c>
      <c r="G470" s="157" t="s">
        <v>8476</v>
      </c>
      <c r="H470" s="160">
        <v>11537</v>
      </c>
      <c r="I470" s="160">
        <v>3775.85</v>
      </c>
      <c r="J470" s="160">
        <v>6104.87</v>
      </c>
      <c r="K470" s="157" t="s">
        <v>8477</v>
      </c>
      <c r="L470" s="157" t="s">
        <v>1133</v>
      </c>
      <c r="M470" s="157" t="s">
        <v>54</v>
      </c>
      <c r="N470" s="160">
        <v>30</v>
      </c>
      <c r="O470" s="160">
        <v>42</v>
      </c>
      <c r="P470" s="160">
        <v>1377</v>
      </c>
      <c r="Q470" s="160">
        <v>23.6</v>
      </c>
      <c r="R470" s="160">
        <v>3426</v>
      </c>
      <c r="S470" s="160">
        <v>3426</v>
      </c>
      <c r="T470" s="157" t="s">
        <v>465</v>
      </c>
      <c r="U470" s="157">
        <v>2000</v>
      </c>
      <c r="V470" s="620">
        <v>15292</v>
      </c>
      <c r="W470" s="165">
        <v>2600</v>
      </c>
      <c r="X470" s="165">
        <v>792</v>
      </c>
      <c r="Y470" s="165"/>
      <c r="Z470" s="165"/>
      <c r="AA470" s="165"/>
      <c r="AB470" s="160">
        <v>18700</v>
      </c>
      <c r="AC470" s="157"/>
      <c r="AD470" s="157"/>
      <c r="AE470" s="165">
        <v>1</v>
      </c>
      <c r="AF470" s="165"/>
      <c r="AG470" s="165"/>
      <c r="AH470" s="165"/>
      <c r="AI470" s="165"/>
      <c r="AJ470" s="165"/>
      <c r="AK470" s="165"/>
      <c r="AL470" s="165"/>
      <c r="AM470" s="165"/>
      <c r="AN470" s="165"/>
      <c r="AO470" s="165"/>
      <c r="AP470" s="165"/>
      <c r="AQ470" s="165"/>
      <c r="AR470" s="165"/>
      <c r="AS470" s="165"/>
      <c r="AT470" s="165"/>
      <c r="AU470" s="165"/>
      <c r="AV470" s="476"/>
    </row>
    <row r="471" spans="1:48" s="36" customFormat="1" ht="25.5" hidden="1" customHeight="1">
      <c r="A471" s="393" t="s">
        <v>145</v>
      </c>
      <c r="B471" s="164"/>
      <c r="C471" s="157" t="s">
        <v>714</v>
      </c>
      <c r="D471" s="165"/>
      <c r="E471" s="157" t="s">
        <v>1228</v>
      </c>
      <c r="F471" s="157" t="s">
        <v>714</v>
      </c>
      <c r="G471" s="157" t="s">
        <v>714</v>
      </c>
      <c r="H471" s="160"/>
      <c r="I471" s="160">
        <v>994.8</v>
      </c>
      <c r="J471" s="160">
        <v>994.8</v>
      </c>
      <c r="K471" s="157" t="s">
        <v>1229</v>
      </c>
      <c r="L471" s="157" t="s">
        <v>1230</v>
      </c>
      <c r="M471" s="157" t="s">
        <v>1231</v>
      </c>
      <c r="N471" s="160">
        <v>20.7</v>
      </c>
      <c r="O471" s="160">
        <v>35</v>
      </c>
      <c r="P471" s="160">
        <v>994.8</v>
      </c>
      <c r="Q471" s="160">
        <v>16.399999999999999</v>
      </c>
      <c r="R471" s="160"/>
      <c r="S471" s="160"/>
      <c r="T471" s="157"/>
      <c r="U471" s="157">
        <v>2013</v>
      </c>
      <c r="V471" s="620"/>
      <c r="W471" s="165"/>
      <c r="X471" s="165"/>
      <c r="Y471" s="165"/>
      <c r="Z471" s="165"/>
      <c r="AA471" s="165"/>
      <c r="AB471" s="160">
        <v>1440</v>
      </c>
      <c r="AC471" s="157"/>
      <c r="AD471" s="157"/>
      <c r="AE471" s="165"/>
      <c r="AF471" s="165"/>
      <c r="AG471" s="165"/>
      <c r="AH471" s="165"/>
      <c r="AI471" s="165"/>
      <c r="AJ471" s="165"/>
      <c r="AK471" s="165"/>
      <c r="AL471" s="165"/>
      <c r="AM471" s="165"/>
      <c r="AN471" s="165"/>
      <c r="AO471" s="165"/>
      <c r="AP471" s="165"/>
      <c r="AQ471" s="165"/>
      <c r="AR471" s="165"/>
      <c r="AS471" s="165"/>
      <c r="AT471" s="165"/>
      <c r="AU471" s="165"/>
      <c r="AV471" s="157" t="s">
        <v>12559</v>
      </c>
    </row>
    <row r="472" spans="1:48" s="36" customFormat="1" ht="25.5" hidden="1" customHeight="1">
      <c r="A472" s="393" t="s">
        <v>91</v>
      </c>
      <c r="B472" s="652"/>
      <c r="C472" s="157" t="s">
        <v>715</v>
      </c>
      <c r="D472" s="165"/>
      <c r="E472" s="157" t="s">
        <v>15076</v>
      </c>
      <c r="F472" s="157" t="s">
        <v>715</v>
      </c>
      <c r="G472" s="157" t="s">
        <v>715</v>
      </c>
      <c r="H472" s="160">
        <v>4995</v>
      </c>
      <c r="I472" s="160">
        <v>999</v>
      </c>
      <c r="J472" s="160">
        <v>999</v>
      </c>
      <c r="K472" s="157" t="s">
        <v>1229</v>
      </c>
      <c r="L472" s="157" t="s">
        <v>1248</v>
      </c>
      <c r="M472" s="157" t="s">
        <v>15077</v>
      </c>
      <c r="N472" s="160">
        <v>20</v>
      </c>
      <c r="O472" s="160">
        <v>46</v>
      </c>
      <c r="P472" s="160">
        <v>920</v>
      </c>
      <c r="Q472" s="160">
        <v>9</v>
      </c>
      <c r="R472" s="160"/>
      <c r="S472" s="160"/>
      <c r="T472" s="157"/>
      <c r="U472" s="157">
        <v>2000</v>
      </c>
      <c r="V472" s="620"/>
      <c r="W472" s="165"/>
      <c r="X472" s="165"/>
      <c r="Y472" s="165"/>
      <c r="Z472" s="165"/>
      <c r="AA472" s="165"/>
      <c r="AB472" s="160"/>
      <c r="AC472" s="157"/>
      <c r="AD472" s="157"/>
      <c r="AE472" s="165"/>
      <c r="AF472" s="165"/>
      <c r="AG472" s="165"/>
      <c r="AH472" s="165"/>
      <c r="AI472" s="165"/>
      <c r="AJ472" s="165"/>
      <c r="AK472" s="165"/>
      <c r="AL472" s="165"/>
      <c r="AM472" s="165"/>
      <c r="AN472" s="165"/>
      <c r="AO472" s="165"/>
      <c r="AP472" s="165"/>
      <c r="AQ472" s="165"/>
      <c r="AR472" s="165"/>
      <c r="AS472" s="165"/>
      <c r="AT472" s="165"/>
      <c r="AU472" s="165"/>
      <c r="AV472" s="157" t="s">
        <v>3615</v>
      </c>
    </row>
    <row r="473" spans="1:48" s="36" customFormat="1" ht="25.5" hidden="1" customHeight="1">
      <c r="A473" s="393"/>
      <c r="B473" s="652"/>
      <c r="C473" s="157" t="s">
        <v>7980</v>
      </c>
      <c r="D473" s="165"/>
      <c r="E473" s="157" t="s">
        <v>8478</v>
      </c>
      <c r="F473" s="157" t="s">
        <v>7980</v>
      </c>
      <c r="G473" s="157" t="s">
        <v>8479</v>
      </c>
      <c r="H473" s="160">
        <v>11404</v>
      </c>
      <c r="I473" s="160">
        <v>1568</v>
      </c>
      <c r="J473" s="160">
        <v>1568</v>
      </c>
      <c r="K473" s="157" t="s">
        <v>324</v>
      </c>
      <c r="L473" s="157" t="s">
        <v>4368</v>
      </c>
      <c r="M473" s="157" t="s">
        <v>54</v>
      </c>
      <c r="N473" s="160">
        <v>22</v>
      </c>
      <c r="O473" s="160">
        <v>35</v>
      </c>
      <c r="P473" s="160">
        <v>770</v>
      </c>
      <c r="Q473" s="160">
        <v>10.5</v>
      </c>
      <c r="R473" s="160">
        <v>400</v>
      </c>
      <c r="S473" s="160">
        <v>400</v>
      </c>
      <c r="T473" s="157" t="s">
        <v>173</v>
      </c>
      <c r="U473" s="157">
        <v>2008</v>
      </c>
      <c r="V473" s="620"/>
      <c r="W473" s="165"/>
      <c r="X473" s="165"/>
      <c r="Y473" s="165"/>
      <c r="Z473" s="165"/>
      <c r="AA473" s="165"/>
      <c r="AB473" s="160">
        <v>2800</v>
      </c>
      <c r="AC473" s="157"/>
      <c r="AD473" s="157"/>
      <c r="AE473" s="165"/>
      <c r="AF473" s="165"/>
      <c r="AG473" s="165"/>
      <c r="AH473" s="165"/>
      <c r="AI473" s="165"/>
      <c r="AJ473" s="165"/>
      <c r="AK473" s="165"/>
      <c r="AL473" s="165"/>
      <c r="AM473" s="165"/>
      <c r="AN473" s="165"/>
      <c r="AO473" s="165"/>
      <c r="AP473" s="165"/>
      <c r="AQ473" s="165"/>
      <c r="AR473" s="165"/>
      <c r="AS473" s="165"/>
      <c r="AT473" s="165"/>
      <c r="AU473" s="165"/>
      <c r="AV473" s="157"/>
    </row>
    <row r="474" spans="1:48" s="36" customFormat="1" ht="25.5" hidden="1" customHeight="1">
      <c r="A474" s="393" t="s">
        <v>145</v>
      </c>
      <c r="B474" s="479"/>
      <c r="C474" s="157" t="s">
        <v>7980</v>
      </c>
      <c r="D474" s="165"/>
      <c r="E474" s="157" t="s">
        <v>8480</v>
      </c>
      <c r="F474" s="157" t="s">
        <v>7980</v>
      </c>
      <c r="G474" s="157" t="s">
        <v>8481</v>
      </c>
      <c r="H474" s="160">
        <v>2214</v>
      </c>
      <c r="I474" s="160">
        <v>585</v>
      </c>
      <c r="J474" s="160">
        <v>585</v>
      </c>
      <c r="K474" s="157" t="s">
        <v>324</v>
      </c>
      <c r="L474" s="157" t="s">
        <v>3130</v>
      </c>
      <c r="M474" s="157" t="s">
        <v>54</v>
      </c>
      <c r="N474" s="160">
        <v>16</v>
      </c>
      <c r="O474" s="160">
        <v>24</v>
      </c>
      <c r="P474" s="160">
        <v>384</v>
      </c>
      <c r="Q474" s="160">
        <v>10</v>
      </c>
      <c r="R474" s="160"/>
      <c r="S474" s="160"/>
      <c r="T474" s="157"/>
      <c r="U474" s="157">
        <v>2010</v>
      </c>
      <c r="V474" s="620"/>
      <c r="W474" s="165"/>
      <c r="X474" s="165"/>
      <c r="Y474" s="165"/>
      <c r="Z474" s="165"/>
      <c r="AA474" s="165"/>
      <c r="AB474" s="160">
        <v>1447</v>
      </c>
      <c r="AC474" s="157"/>
      <c r="AD474" s="157"/>
      <c r="AE474" s="165"/>
      <c r="AF474" s="165"/>
      <c r="AG474" s="165"/>
      <c r="AH474" s="165"/>
      <c r="AI474" s="165"/>
      <c r="AJ474" s="165"/>
      <c r="AK474" s="165"/>
      <c r="AL474" s="165"/>
      <c r="AM474" s="165"/>
      <c r="AN474" s="165"/>
      <c r="AO474" s="165"/>
      <c r="AP474" s="165"/>
      <c r="AQ474" s="165"/>
      <c r="AR474" s="165"/>
      <c r="AS474" s="165"/>
      <c r="AT474" s="165"/>
      <c r="AU474" s="165"/>
      <c r="AV474" s="157"/>
    </row>
    <row r="475" spans="1:48" s="36" customFormat="1" ht="25.5" hidden="1" customHeight="1">
      <c r="A475" s="393" t="s">
        <v>145</v>
      </c>
      <c r="B475" s="479"/>
      <c r="C475" s="157" t="s">
        <v>7987</v>
      </c>
      <c r="D475" s="165" t="s">
        <v>8482</v>
      </c>
      <c r="E475" s="157" t="s">
        <v>8483</v>
      </c>
      <c r="F475" s="157" t="s">
        <v>7987</v>
      </c>
      <c r="G475" s="157" t="s">
        <v>15042</v>
      </c>
      <c r="H475" s="160">
        <v>14602</v>
      </c>
      <c r="I475" s="160">
        <v>4105</v>
      </c>
      <c r="J475" s="160">
        <v>4105</v>
      </c>
      <c r="K475" s="157" t="s">
        <v>8426</v>
      </c>
      <c r="L475" s="157" t="s">
        <v>1164</v>
      </c>
      <c r="M475" s="157" t="s">
        <v>54</v>
      </c>
      <c r="N475" s="160">
        <v>26.4</v>
      </c>
      <c r="O475" s="160">
        <v>39.6</v>
      </c>
      <c r="P475" s="160">
        <v>1040</v>
      </c>
      <c r="Q475" s="160">
        <v>23.3</v>
      </c>
      <c r="R475" s="160">
        <v>936</v>
      </c>
      <c r="S475" s="160">
        <v>2800</v>
      </c>
      <c r="T475" s="157" t="s">
        <v>465</v>
      </c>
      <c r="U475" s="157">
        <v>1999</v>
      </c>
      <c r="V475" s="620">
        <v>46</v>
      </c>
      <c r="W475" s="165">
        <v>15</v>
      </c>
      <c r="X475" s="165">
        <v>19</v>
      </c>
      <c r="Y475" s="165"/>
      <c r="Z475" s="165"/>
      <c r="AA475" s="165"/>
      <c r="AB475" s="160">
        <v>80</v>
      </c>
      <c r="AC475" s="157"/>
      <c r="AD475" s="157"/>
      <c r="AE475" s="165"/>
      <c r="AF475" s="165"/>
      <c r="AG475" s="165" t="s">
        <v>8484</v>
      </c>
      <c r="AH475" s="165"/>
      <c r="AI475" s="165" t="s">
        <v>2068</v>
      </c>
      <c r="AJ475" s="165">
        <v>1</v>
      </c>
      <c r="AK475" s="165">
        <v>86</v>
      </c>
      <c r="AL475" s="165" t="s">
        <v>8485</v>
      </c>
      <c r="AM475" s="165" t="s">
        <v>615</v>
      </c>
      <c r="AN475" s="165"/>
      <c r="AO475" s="165"/>
      <c r="AP475" s="165"/>
      <c r="AQ475" s="165"/>
      <c r="AR475" s="165"/>
      <c r="AS475" s="165"/>
      <c r="AT475" s="165"/>
      <c r="AU475" s="165"/>
      <c r="AV475" s="157" t="s">
        <v>394</v>
      </c>
    </row>
    <row r="476" spans="1:48" s="36" customFormat="1" ht="25.5" hidden="1" customHeight="1">
      <c r="A476" s="393"/>
      <c r="B476" s="164"/>
      <c r="C476" s="157" t="s">
        <v>7987</v>
      </c>
      <c r="D476" s="165"/>
      <c r="E476" s="157" t="s">
        <v>8486</v>
      </c>
      <c r="F476" s="157" t="s">
        <v>7987</v>
      </c>
      <c r="G476" s="157" t="s">
        <v>15042</v>
      </c>
      <c r="H476" s="160">
        <v>1533</v>
      </c>
      <c r="I476" s="160">
        <v>489</v>
      </c>
      <c r="J476" s="160">
        <v>489</v>
      </c>
      <c r="K476" s="157"/>
      <c r="L476" s="157" t="s">
        <v>1248</v>
      </c>
      <c r="M476" s="157" t="s">
        <v>54</v>
      </c>
      <c r="N476" s="160">
        <v>18</v>
      </c>
      <c r="O476" s="160">
        <v>22</v>
      </c>
      <c r="P476" s="160">
        <v>396</v>
      </c>
      <c r="Q476" s="160">
        <v>6.8</v>
      </c>
      <c r="R476" s="160">
        <v>0</v>
      </c>
      <c r="S476" s="160"/>
      <c r="T476" s="157"/>
      <c r="U476" s="157">
        <v>2015</v>
      </c>
      <c r="V476" s="620"/>
      <c r="W476" s="165"/>
      <c r="X476" s="165"/>
      <c r="Y476" s="165"/>
      <c r="Z476" s="165"/>
      <c r="AA476" s="165"/>
      <c r="AB476" s="160">
        <v>1150</v>
      </c>
      <c r="AC476" s="157"/>
      <c r="AD476" s="157"/>
      <c r="AE476" s="165"/>
      <c r="AF476" s="165"/>
      <c r="AG476" s="165"/>
      <c r="AH476" s="165"/>
      <c r="AI476" s="165"/>
      <c r="AJ476" s="165"/>
      <c r="AK476" s="165"/>
      <c r="AL476" s="165"/>
      <c r="AM476" s="165"/>
      <c r="AN476" s="165"/>
      <c r="AO476" s="165"/>
      <c r="AP476" s="165"/>
      <c r="AQ476" s="165"/>
      <c r="AR476" s="165"/>
      <c r="AS476" s="165"/>
      <c r="AT476" s="165"/>
      <c r="AU476" s="165"/>
      <c r="AV476" s="157" t="s">
        <v>12560</v>
      </c>
    </row>
    <row r="477" spans="1:48" s="36" customFormat="1" ht="25.5" hidden="1" customHeight="1">
      <c r="A477" s="393"/>
      <c r="B477" s="164"/>
      <c r="C477" s="157" t="s">
        <v>695</v>
      </c>
      <c r="D477" s="165" t="s">
        <v>8487</v>
      </c>
      <c r="E477" s="157" t="s">
        <v>8488</v>
      </c>
      <c r="F477" s="157" t="s">
        <v>695</v>
      </c>
      <c r="G477" s="157" t="s">
        <v>695</v>
      </c>
      <c r="H477" s="160">
        <v>11997</v>
      </c>
      <c r="I477" s="160">
        <v>2159.54</v>
      </c>
      <c r="J477" s="160">
        <v>2579.84</v>
      </c>
      <c r="K477" s="157" t="s">
        <v>5382</v>
      </c>
      <c r="L477" s="157" t="s">
        <v>4034</v>
      </c>
      <c r="M477" s="157" t="s">
        <v>54</v>
      </c>
      <c r="N477" s="160">
        <v>24</v>
      </c>
      <c r="O477" s="160">
        <v>47</v>
      </c>
      <c r="P477" s="160">
        <v>1152</v>
      </c>
      <c r="Q477" s="160">
        <v>9.3000000000000007</v>
      </c>
      <c r="R477" s="160">
        <v>600</v>
      </c>
      <c r="S477" s="160">
        <v>1500</v>
      </c>
      <c r="T477" s="157" t="s">
        <v>173</v>
      </c>
      <c r="U477" s="157">
        <v>1990</v>
      </c>
      <c r="V477" s="620"/>
      <c r="W477" s="165"/>
      <c r="X477" s="165" t="s">
        <v>8489</v>
      </c>
      <c r="Y477" s="165"/>
      <c r="Z477" s="165"/>
      <c r="AA477" s="165"/>
      <c r="AB477" s="160">
        <v>400</v>
      </c>
      <c r="AC477" s="157"/>
      <c r="AD477" s="157"/>
      <c r="AE477" s="165"/>
      <c r="AF477" s="165"/>
      <c r="AG477" s="165"/>
      <c r="AH477" s="165"/>
      <c r="AI477" s="165"/>
      <c r="AJ477" s="165"/>
      <c r="AK477" s="165"/>
      <c r="AL477" s="165"/>
      <c r="AM477" s="165"/>
      <c r="AN477" s="165"/>
      <c r="AO477" s="165"/>
      <c r="AP477" s="165"/>
      <c r="AQ477" s="165"/>
      <c r="AR477" s="165"/>
      <c r="AS477" s="165"/>
      <c r="AT477" s="165"/>
      <c r="AU477" s="165"/>
      <c r="AV477" s="157"/>
    </row>
    <row r="478" spans="1:48" s="36" customFormat="1" ht="25.5" hidden="1" customHeight="1">
      <c r="A478" s="393"/>
      <c r="B478" s="164"/>
      <c r="C478" s="157" t="s">
        <v>695</v>
      </c>
      <c r="D478" s="165"/>
      <c r="E478" s="157" t="s">
        <v>8490</v>
      </c>
      <c r="F478" s="157" t="s">
        <v>695</v>
      </c>
      <c r="G478" s="157" t="s">
        <v>8491</v>
      </c>
      <c r="H478" s="160">
        <v>4158</v>
      </c>
      <c r="I478" s="160">
        <v>791</v>
      </c>
      <c r="J478" s="160">
        <v>804.64</v>
      </c>
      <c r="K478" s="157" t="s">
        <v>324</v>
      </c>
      <c r="L478" s="157" t="s">
        <v>4034</v>
      </c>
      <c r="M478" s="157" t="s">
        <v>54</v>
      </c>
      <c r="N478" s="160">
        <v>20</v>
      </c>
      <c r="O478" s="160">
        <v>30</v>
      </c>
      <c r="P478" s="160">
        <v>600</v>
      </c>
      <c r="Q478" s="160">
        <v>12.5</v>
      </c>
      <c r="R478" s="160">
        <v>150</v>
      </c>
      <c r="S478" s="160">
        <v>150</v>
      </c>
      <c r="T478" s="157" t="s">
        <v>173</v>
      </c>
      <c r="U478" s="157">
        <v>2007</v>
      </c>
      <c r="V478" s="620"/>
      <c r="W478" s="165"/>
      <c r="X478" s="165"/>
      <c r="Y478" s="165"/>
      <c r="Z478" s="165"/>
      <c r="AA478" s="165"/>
      <c r="AB478" s="160">
        <v>1468</v>
      </c>
      <c r="AC478" s="157"/>
      <c r="AD478" s="157"/>
      <c r="AE478" s="165"/>
      <c r="AF478" s="165"/>
      <c r="AG478" s="165"/>
      <c r="AH478" s="165"/>
      <c r="AI478" s="165"/>
      <c r="AJ478" s="165"/>
      <c r="AK478" s="165"/>
      <c r="AL478" s="165"/>
      <c r="AM478" s="165"/>
      <c r="AN478" s="165"/>
      <c r="AO478" s="165"/>
      <c r="AP478" s="165"/>
      <c r="AQ478" s="165"/>
      <c r="AR478" s="165"/>
      <c r="AS478" s="165"/>
      <c r="AT478" s="165"/>
      <c r="AU478" s="165"/>
      <c r="AV478" s="157"/>
    </row>
    <row r="479" spans="1:48" s="36" customFormat="1" ht="25.5" hidden="1" customHeight="1">
      <c r="A479" s="393" t="s">
        <v>145</v>
      </c>
      <c r="B479" s="164"/>
      <c r="C479" s="157" t="s">
        <v>695</v>
      </c>
      <c r="D479" s="165"/>
      <c r="E479" s="157" t="s">
        <v>1232</v>
      </c>
      <c r="F479" s="157" t="s">
        <v>695</v>
      </c>
      <c r="G479" s="157" t="s">
        <v>695</v>
      </c>
      <c r="H479" s="160">
        <v>240500</v>
      </c>
      <c r="I479" s="160">
        <v>3426</v>
      </c>
      <c r="J479" s="160">
        <v>5791</v>
      </c>
      <c r="K479" s="157" t="s">
        <v>1233</v>
      </c>
      <c r="L479" s="157" t="s">
        <v>11622</v>
      </c>
      <c r="M479" s="157" t="s">
        <v>54</v>
      </c>
      <c r="N479" s="160">
        <v>41</v>
      </c>
      <c r="O479" s="160">
        <v>45</v>
      </c>
      <c r="P479" s="160">
        <v>1815</v>
      </c>
      <c r="Q479" s="160">
        <v>13</v>
      </c>
      <c r="R479" s="160">
        <v>1790</v>
      </c>
      <c r="S479" s="160">
        <v>3000</v>
      </c>
      <c r="T479" s="157" t="s">
        <v>1235</v>
      </c>
      <c r="U479" s="157">
        <v>2013</v>
      </c>
      <c r="V479" s="620"/>
      <c r="W479" s="165"/>
      <c r="X479" s="165"/>
      <c r="Y479" s="165"/>
      <c r="Z479" s="165"/>
      <c r="AA479" s="165"/>
      <c r="AB479" s="160">
        <v>10000</v>
      </c>
      <c r="AC479" s="157"/>
      <c r="AD479" s="157"/>
      <c r="AE479" s="165"/>
      <c r="AF479" s="165"/>
      <c r="AG479" s="165"/>
      <c r="AH479" s="165"/>
      <c r="AI479" s="165"/>
      <c r="AJ479" s="165"/>
      <c r="AK479" s="165"/>
      <c r="AL479" s="165"/>
      <c r="AM479" s="165"/>
      <c r="AN479" s="165"/>
      <c r="AO479" s="165"/>
      <c r="AP479" s="165"/>
      <c r="AQ479" s="165"/>
      <c r="AR479" s="165"/>
      <c r="AS479" s="165"/>
      <c r="AT479" s="165"/>
      <c r="AU479" s="165"/>
      <c r="AV479" s="157"/>
    </row>
    <row r="480" spans="1:48" s="36" customFormat="1" ht="25.5" hidden="1" customHeight="1">
      <c r="A480" s="393"/>
      <c r="B480" s="164"/>
      <c r="C480" s="157" t="s">
        <v>7999</v>
      </c>
      <c r="D480" s="165"/>
      <c r="E480" s="157" t="s">
        <v>8492</v>
      </c>
      <c r="F480" s="157" t="s">
        <v>7999</v>
      </c>
      <c r="G480" s="157" t="s">
        <v>16896</v>
      </c>
      <c r="H480" s="160">
        <v>8912</v>
      </c>
      <c r="I480" s="160">
        <v>3896.24</v>
      </c>
      <c r="J480" s="160">
        <v>5626.57</v>
      </c>
      <c r="K480" s="157" t="s">
        <v>324</v>
      </c>
      <c r="L480" s="157" t="s">
        <v>8493</v>
      </c>
      <c r="M480" s="157" t="s">
        <v>54</v>
      </c>
      <c r="N480" s="160">
        <v>26</v>
      </c>
      <c r="O480" s="160">
        <v>46</v>
      </c>
      <c r="P480" s="160">
        <v>1196</v>
      </c>
      <c r="Q480" s="160">
        <v>17</v>
      </c>
      <c r="R480" s="160">
        <v>2005</v>
      </c>
      <c r="S480" s="160">
        <v>3000</v>
      </c>
      <c r="T480" s="157" t="s">
        <v>465</v>
      </c>
      <c r="U480" s="157">
        <v>2008</v>
      </c>
      <c r="V480" s="620"/>
      <c r="W480" s="165"/>
      <c r="X480" s="165"/>
      <c r="Y480" s="165"/>
      <c r="Z480" s="165"/>
      <c r="AA480" s="165"/>
      <c r="AB480" s="160">
        <v>14100</v>
      </c>
      <c r="AC480" s="157"/>
      <c r="AD480" s="157"/>
      <c r="AE480" s="165"/>
      <c r="AF480" s="165"/>
      <c r="AG480" s="165"/>
      <c r="AH480" s="165"/>
      <c r="AI480" s="165"/>
      <c r="AJ480" s="165"/>
      <c r="AK480" s="165"/>
      <c r="AL480" s="165"/>
      <c r="AM480" s="165"/>
      <c r="AN480" s="165"/>
      <c r="AO480" s="165"/>
      <c r="AP480" s="165"/>
      <c r="AQ480" s="165"/>
      <c r="AR480" s="165"/>
      <c r="AS480" s="165"/>
      <c r="AT480" s="165"/>
      <c r="AU480" s="165"/>
      <c r="AV480" s="157" t="s">
        <v>12561</v>
      </c>
    </row>
    <row r="481" spans="1:48" s="36" customFormat="1" ht="25.5" hidden="1" customHeight="1">
      <c r="A481" s="393" t="s">
        <v>310</v>
      </c>
      <c r="B481" s="164"/>
      <c r="C481" s="157" t="s">
        <v>7999</v>
      </c>
      <c r="D481" s="165"/>
      <c r="E481" s="157" t="s">
        <v>8494</v>
      </c>
      <c r="F481" s="157" t="s">
        <v>7999</v>
      </c>
      <c r="G481" s="157" t="s">
        <v>16896</v>
      </c>
      <c r="H481" s="160">
        <v>1757</v>
      </c>
      <c r="I481" s="160">
        <v>628</v>
      </c>
      <c r="J481" s="160">
        <v>628</v>
      </c>
      <c r="K481" s="157" t="s">
        <v>3965</v>
      </c>
      <c r="L481" s="157" t="s">
        <v>1248</v>
      </c>
      <c r="M481" s="157" t="s">
        <v>54</v>
      </c>
      <c r="N481" s="160">
        <v>14</v>
      </c>
      <c r="O481" s="160">
        <v>34</v>
      </c>
      <c r="P481" s="160">
        <v>476</v>
      </c>
      <c r="Q481" s="160">
        <v>6.3</v>
      </c>
      <c r="R481" s="160"/>
      <c r="S481" s="160"/>
      <c r="T481" s="157"/>
      <c r="U481" s="157">
        <v>2009</v>
      </c>
      <c r="V481" s="620"/>
      <c r="W481" s="165"/>
      <c r="X481" s="165"/>
      <c r="Y481" s="165"/>
      <c r="Z481" s="165"/>
      <c r="AA481" s="165"/>
      <c r="AB481" s="160">
        <v>550</v>
      </c>
      <c r="AC481" s="157"/>
      <c r="AD481" s="157"/>
      <c r="AE481" s="165"/>
      <c r="AF481" s="165"/>
      <c r="AG481" s="165"/>
      <c r="AH481" s="165"/>
      <c r="AI481" s="165"/>
      <c r="AJ481" s="165"/>
      <c r="AK481" s="165"/>
      <c r="AL481" s="165"/>
      <c r="AM481" s="165"/>
      <c r="AN481" s="165"/>
      <c r="AO481" s="165"/>
      <c r="AP481" s="165"/>
      <c r="AQ481" s="165"/>
      <c r="AR481" s="165"/>
      <c r="AS481" s="165"/>
      <c r="AT481" s="165"/>
      <c r="AU481" s="165"/>
      <c r="AV481" s="157"/>
    </row>
    <row r="482" spans="1:48" s="36" customFormat="1" ht="25.5" hidden="1" customHeight="1">
      <c r="A482" s="393" t="s">
        <v>311</v>
      </c>
      <c r="B482" s="164"/>
      <c r="C482" s="157" t="s">
        <v>8003</v>
      </c>
      <c r="D482" s="165" t="s">
        <v>8495</v>
      </c>
      <c r="E482" s="157" t="s">
        <v>8496</v>
      </c>
      <c r="F482" s="157" t="s">
        <v>8003</v>
      </c>
      <c r="G482" s="157" t="s">
        <v>12537</v>
      </c>
      <c r="H482" s="160"/>
      <c r="I482" s="160">
        <v>3082.81</v>
      </c>
      <c r="J482" s="160">
        <v>4825.55</v>
      </c>
      <c r="K482" s="157" t="s">
        <v>8121</v>
      </c>
      <c r="L482" s="157" t="s">
        <v>1133</v>
      </c>
      <c r="M482" s="157" t="s">
        <v>54</v>
      </c>
      <c r="N482" s="160">
        <v>24</v>
      </c>
      <c r="O482" s="160">
        <v>48</v>
      </c>
      <c r="P482" s="160">
        <v>1152</v>
      </c>
      <c r="Q482" s="160">
        <v>15.4</v>
      </c>
      <c r="R482" s="160">
        <v>1006</v>
      </c>
      <c r="S482" s="160">
        <v>3000</v>
      </c>
      <c r="T482" s="157" t="s">
        <v>465</v>
      </c>
      <c r="U482" s="157">
        <v>2000</v>
      </c>
      <c r="V482" s="620">
        <v>2117</v>
      </c>
      <c r="W482" s="165">
        <v>300</v>
      </c>
      <c r="X482" s="165">
        <v>420</v>
      </c>
      <c r="Y482" s="165"/>
      <c r="Z482" s="165">
        <v>1200</v>
      </c>
      <c r="AA482" s="165" t="s">
        <v>689</v>
      </c>
      <c r="AB482" s="160">
        <v>4037</v>
      </c>
      <c r="AC482" s="157"/>
      <c r="AD482" s="157"/>
      <c r="AE482" s="165"/>
      <c r="AF482" s="165"/>
      <c r="AG482" s="165"/>
      <c r="AH482" s="165" t="s">
        <v>8497</v>
      </c>
      <c r="AI482" s="165"/>
      <c r="AJ482" s="165"/>
      <c r="AK482" s="165"/>
      <c r="AL482" s="165"/>
      <c r="AM482" s="165"/>
      <c r="AN482" s="165"/>
      <c r="AO482" s="165"/>
      <c r="AP482" s="165"/>
      <c r="AQ482" s="165"/>
      <c r="AR482" s="165"/>
      <c r="AS482" s="165"/>
      <c r="AT482" s="165"/>
      <c r="AU482" s="165"/>
      <c r="AV482" s="157" t="s">
        <v>8498</v>
      </c>
    </row>
    <row r="483" spans="1:48" s="36" customFormat="1" ht="25.5" hidden="1" customHeight="1">
      <c r="A483" s="393" t="s">
        <v>313</v>
      </c>
      <c r="B483" s="164"/>
      <c r="C483" s="157" t="s">
        <v>8003</v>
      </c>
      <c r="D483" s="165" t="s">
        <v>8495</v>
      </c>
      <c r="E483" s="157" t="s">
        <v>8499</v>
      </c>
      <c r="F483" s="170" t="s">
        <v>8003</v>
      </c>
      <c r="G483" s="157" t="s">
        <v>12537</v>
      </c>
      <c r="H483" s="160">
        <v>12405</v>
      </c>
      <c r="I483" s="160">
        <v>1422</v>
      </c>
      <c r="J483" s="160">
        <v>1454</v>
      </c>
      <c r="K483" s="157" t="s">
        <v>8121</v>
      </c>
      <c r="L483" s="157" t="s">
        <v>1133</v>
      </c>
      <c r="M483" s="157" t="s">
        <v>54</v>
      </c>
      <c r="N483" s="160">
        <v>22</v>
      </c>
      <c r="O483" s="160">
        <v>39.200000000000003</v>
      </c>
      <c r="P483" s="160">
        <v>862</v>
      </c>
      <c r="Q483" s="160">
        <v>13.6</v>
      </c>
      <c r="R483" s="160">
        <v>100</v>
      </c>
      <c r="S483" s="160">
        <v>1000</v>
      </c>
      <c r="T483" s="157" t="s">
        <v>465</v>
      </c>
      <c r="U483" s="157">
        <v>2011</v>
      </c>
      <c r="V483" s="620">
        <v>2117</v>
      </c>
      <c r="W483" s="165">
        <v>300</v>
      </c>
      <c r="X483" s="165">
        <v>420</v>
      </c>
      <c r="Y483" s="165"/>
      <c r="Z483" s="165">
        <v>1200</v>
      </c>
      <c r="AA483" s="165" t="s">
        <v>689</v>
      </c>
      <c r="AB483" s="160">
        <v>5172</v>
      </c>
      <c r="AC483" s="157"/>
      <c r="AD483" s="157"/>
      <c r="AE483" s="165"/>
      <c r="AF483" s="165"/>
      <c r="AG483" s="165"/>
      <c r="AH483" s="165" t="s">
        <v>8497</v>
      </c>
      <c r="AI483" s="165"/>
      <c r="AJ483" s="165"/>
      <c r="AK483" s="165"/>
      <c r="AL483" s="165"/>
      <c r="AM483" s="165"/>
      <c r="AN483" s="165"/>
      <c r="AO483" s="165"/>
      <c r="AP483" s="165"/>
      <c r="AQ483" s="165"/>
      <c r="AR483" s="165"/>
      <c r="AS483" s="165"/>
      <c r="AT483" s="165"/>
      <c r="AU483" s="165"/>
      <c r="AV483" s="157"/>
    </row>
    <row r="484" spans="1:48" s="36" customFormat="1" ht="25.5" hidden="1" customHeight="1">
      <c r="A484" s="393" t="s">
        <v>314</v>
      </c>
      <c r="B484" s="164"/>
      <c r="C484" s="157" t="s">
        <v>8007</v>
      </c>
      <c r="D484" s="165" t="s">
        <v>8370</v>
      </c>
      <c r="E484" s="157" t="s">
        <v>8500</v>
      </c>
      <c r="F484" s="170" t="s">
        <v>8007</v>
      </c>
      <c r="G484" s="157" t="s">
        <v>8007</v>
      </c>
      <c r="H484" s="160">
        <v>2055</v>
      </c>
      <c r="I484" s="160">
        <v>2055</v>
      </c>
      <c r="J484" s="160">
        <v>2855</v>
      </c>
      <c r="K484" s="157" t="s">
        <v>5372</v>
      </c>
      <c r="L484" s="157" t="s">
        <v>1133</v>
      </c>
      <c r="M484" s="157" t="s">
        <v>54</v>
      </c>
      <c r="N484" s="160">
        <v>24</v>
      </c>
      <c r="O484" s="160">
        <v>48</v>
      </c>
      <c r="P484" s="160">
        <v>1152</v>
      </c>
      <c r="Q484" s="160">
        <v>19.5</v>
      </c>
      <c r="R484" s="160">
        <v>622</v>
      </c>
      <c r="S484" s="160">
        <v>2000</v>
      </c>
      <c r="T484" s="157" t="s">
        <v>465</v>
      </c>
      <c r="U484" s="157">
        <v>1997</v>
      </c>
      <c r="V484" s="620">
        <v>710000000</v>
      </c>
      <c r="W484" s="165">
        <v>1002000000</v>
      </c>
      <c r="X484" s="165">
        <v>420000000</v>
      </c>
      <c r="Y484" s="165"/>
      <c r="Z484" s="165"/>
      <c r="AA484" s="165"/>
      <c r="AB484" s="160">
        <v>2132</v>
      </c>
      <c r="AC484" s="157"/>
      <c r="AD484" s="157"/>
      <c r="AE484" s="165"/>
      <c r="AF484" s="165"/>
      <c r="AG484" s="165"/>
      <c r="AH484" s="165"/>
      <c r="AI484" s="165"/>
      <c r="AJ484" s="165"/>
      <c r="AK484" s="165"/>
      <c r="AL484" s="165"/>
      <c r="AM484" s="165"/>
      <c r="AN484" s="165"/>
      <c r="AO484" s="165"/>
      <c r="AP484" s="165"/>
      <c r="AQ484" s="165"/>
      <c r="AR484" s="165"/>
      <c r="AS484" s="165"/>
      <c r="AT484" s="165"/>
      <c r="AU484" s="165"/>
      <c r="AV484" s="393"/>
    </row>
    <row r="485" spans="1:48" s="36" customFormat="1" ht="25.5" hidden="1" customHeight="1">
      <c r="A485" s="393" t="s">
        <v>315</v>
      </c>
      <c r="B485" s="164"/>
      <c r="C485" s="157" t="s">
        <v>8007</v>
      </c>
      <c r="D485" s="165"/>
      <c r="E485" s="157" t="s">
        <v>8501</v>
      </c>
      <c r="F485" s="157" t="s">
        <v>8007</v>
      </c>
      <c r="G485" s="157" t="s">
        <v>8007</v>
      </c>
      <c r="H485" s="160">
        <v>85519</v>
      </c>
      <c r="I485" s="160">
        <v>565</v>
      </c>
      <c r="J485" s="160">
        <v>565</v>
      </c>
      <c r="K485" s="157" t="s">
        <v>1229</v>
      </c>
      <c r="L485" s="157" t="s">
        <v>1248</v>
      </c>
      <c r="M485" s="157" t="s">
        <v>54</v>
      </c>
      <c r="N485" s="160">
        <v>14</v>
      </c>
      <c r="O485" s="160">
        <v>34</v>
      </c>
      <c r="P485" s="160">
        <v>476</v>
      </c>
      <c r="Q485" s="160">
        <v>5</v>
      </c>
      <c r="R485" s="160">
        <v>100</v>
      </c>
      <c r="S485" s="160">
        <v>100</v>
      </c>
      <c r="T485" s="157" t="s">
        <v>465</v>
      </c>
      <c r="U485" s="157">
        <v>2014</v>
      </c>
      <c r="V485" s="620"/>
      <c r="W485" s="165"/>
      <c r="X485" s="165"/>
      <c r="Y485" s="165"/>
      <c r="Z485" s="165"/>
      <c r="AA485" s="165"/>
      <c r="AB485" s="160">
        <v>600</v>
      </c>
      <c r="AC485" s="157"/>
      <c r="AD485" s="157"/>
      <c r="AE485" s="165"/>
      <c r="AF485" s="165"/>
      <c r="AG485" s="165"/>
      <c r="AH485" s="165"/>
      <c r="AI485" s="165"/>
      <c r="AJ485" s="165"/>
      <c r="AK485" s="165"/>
      <c r="AL485" s="165"/>
      <c r="AM485" s="165"/>
      <c r="AN485" s="165"/>
      <c r="AO485" s="165"/>
      <c r="AP485" s="165"/>
      <c r="AQ485" s="165"/>
      <c r="AR485" s="165"/>
      <c r="AS485" s="165"/>
      <c r="AT485" s="165"/>
      <c r="AU485" s="165"/>
      <c r="AV485" s="157"/>
    </row>
    <row r="486" spans="1:48" s="36" customFormat="1" ht="25.5" hidden="1" customHeight="1">
      <c r="A486" s="393"/>
      <c r="B486" s="479"/>
      <c r="C486" s="157" t="s">
        <v>8007</v>
      </c>
      <c r="D486" s="165"/>
      <c r="E486" s="157" t="s">
        <v>12562</v>
      </c>
      <c r="F486" s="157" t="s">
        <v>8007</v>
      </c>
      <c r="G486" s="157" t="s">
        <v>8007</v>
      </c>
      <c r="H486" s="160">
        <v>37539</v>
      </c>
      <c r="I486" s="160">
        <v>393</v>
      </c>
      <c r="J486" s="160">
        <v>467</v>
      </c>
      <c r="K486" s="157" t="s">
        <v>1229</v>
      </c>
      <c r="L486" s="157" t="s">
        <v>1248</v>
      </c>
      <c r="M486" s="157" t="s">
        <v>54</v>
      </c>
      <c r="N486" s="160"/>
      <c r="O486" s="160"/>
      <c r="P486" s="160"/>
      <c r="Q486" s="160"/>
      <c r="R486" s="160"/>
      <c r="S486" s="160"/>
      <c r="T486" s="157"/>
      <c r="U486" s="157">
        <v>2017</v>
      </c>
      <c r="V486" s="620"/>
      <c r="W486" s="165"/>
      <c r="X486" s="165"/>
      <c r="Y486" s="165"/>
      <c r="Z486" s="165"/>
      <c r="AA486" s="165"/>
      <c r="AB486" s="160">
        <v>400</v>
      </c>
      <c r="AC486" s="157"/>
      <c r="AD486" s="157"/>
      <c r="AE486" s="165"/>
      <c r="AF486" s="165"/>
      <c r="AG486" s="165"/>
      <c r="AH486" s="165"/>
      <c r="AI486" s="165"/>
      <c r="AJ486" s="165"/>
      <c r="AK486" s="165"/>
      <c r="AL486" s="165"/>
      <c r="AM486" s="165"/>
      <c r="AN486" s="165"/>
      <c r="AO486" s="165"/>
      <c r="AP486" s="165"/>
      <c r="AQ486" s="165"/>
      <c r="AR486" s="165"/>
      <c r="AS486" s="165"/>
      <c r="AT486" s="165"/>
      <c r="AU486" s="165"/>
      <c r="AV486" s="653" t="s">
        <v>3484</v>
      </c>
    </row>
    <row r="487" spans="1:48" s="36" customFormat="1" ht="25.5" hidden="1" customHeight="1">
      <c r="A487" s="393"/>
      <c r="B487" s="164"/>
      <c r="C487" s="157" t="s">
        <v>8007</v>
      </c>
      <c r="D487" s="165"/>
      <c r="E487" s="160" t="s">
        <v>12563</v>
      </c>
      <c r="F487" s="165" t="s">
        <v>8007</v>
      </c>
      <c r="G487" s="165" t="s">
        <v>8007</v>
      </c>
      <c r="H487" s="160">
        <v>4312</v>
      </c>
      <c r="I487" s="160">
        <v>434</v>
      </c>
      <c r="J487" s="160">
        <v>434</v>
      </c>
      <c r="K487" s="157" t="s">
        <v>1229</v>
      </c>
      <c r="L487" s="157" t="s">
        <v>1248</v>
      </c>
      <c r="M487" s="157" t="s">
        <v>54</v>
      </c>
      <c r="N487" s="160"/>
      <c r="O487" s="160"/>
      <c r="P487" s="160"/>
      <c r="Q487" s="160"/>
      <c r="R487" s="160"/>
      <c r="S487" s="160"/>
      <c r="T487" s="157"/>
      <c r="U487" s="157">
        <v>2017</v>
      </c>
      <c r="V487" s="620"/>
      <c r="W487" s="165"/>
      <c r="X487" s="165"/>
      <c r="Y487" s="165"/>
      <c r="Z487" s="165"/>
      <c r="AA487" s="165"/>
      <c r="AB487" s="160">
        <v>500</v>
      </c>
      <c r="AC487" s="157"/>
      <c r="AD487" s="157"/>
      <c r="AE487" s="165"/>
      <c r="AF487" s="165"/>
      <c r="AG487" s="165"/>
      <c r="AH487" s="165"/>
      <c r="AI487" s="165"/>
      <c r="AJ487" s="165"/>
      <c r="AK487" s="165"/>
      <c r="AL487" s="165"/>
      <c r="AM487" s="165"/>
      <c r="AN487" s="165"/>
      <c r="AO487" s="165"/>
      <c r="AP487" s="165"/>
      <c r="AQ487" s="165"/>
      <c r="AR487" s="165"/>
      <c r="AS487" s="165"/>
      <c r="AT487" s="165"/>
      <c r="AU487" s="165"/>
      <c r="AV487" s="157" t="s">
        <v>3484</v>
      </c>
    </row>
    <row r="488" spans="1:48" s="36" customFormat="1" ht="25.5" hidden="1" customHeight="1">
      <c r="A488" s="393"/>
      <c r="B488" s="164"/>
      <c r="C488" s="157" t="s">
        <v>8007</v>
      </c>
      <c r="D488" s="165"/>
      <c r="E488" s="157" t="s">
        <v>2906</v>
      </c>
      <c r="F488" s="157" t="s">
        <v>8007</v>
      </c>
      <c r="G488" s="157" t="s">
        <v>8007</v>
      </c>
      <c r="H488" s="160">
        <v>85519</v>
      </c>
      <c r="I488" s="160">
        <v>988</v>
      </c>
      <c r="J488" s="160">
        <v>988</v>
      </c>
      <c r="K488" s="157" t="s">
        <v>1229</v>
      </c>
      <c r="L488" s="157" t="s">
        <v>15646</v>
      </c>
      <c r="M488" s="157" t="s">
        <v>54</v>
      </c>
      <c r="N488" s="160">
        <v>22</v>
      </c>
      <c r="O488" s="160">
        <v>46</v>
      </c>
      <c r="P488" s="160">
        <v>1012</v>
      </c>
      <c r="Q488" s="160">
        <v>13</v>
      </c>
      <c r="R488" s="160"/>
      <c r="S488" s="160"/>
      <c r="T488" s="157"/>
      <c r="U488" s="157">
        <v>2020</v>
      </c>
      <c r="V488" s="620"/>
      <c r="W488" s="165"/>
      <c r="X488" s="165"/>
      <c r="Y488" s="165"/>
      <c r="Z488" s="165"/>
      <c r="AA488" s="165"/>
      <c r="AB488" s="160">
        <v>1840</v>
      </c>
      <c r="AC488" s="157"/>
      <c r="AD488" s="157"/>
      <c r="AE488" s="165"/>
      <c r="AF488" s="165"/>
      <c r="AG488" s="165"/>
      <c r="AH488" s="165"/>
      <c r="AI488" s="165"/>
      <c r="AJ488" s="165"/>
      <c r="AK488" s="165"/>
      <c r="AL488" s="165"/>
      <c r="AM488" s="165"/>
      <c r="AN488" s="165"/>
      <c r="AO488" s="165"/>
      <c r="AP488" s="165"/>
      <c r="AQ488" s="165"/>
      <c r="AR488" s="165"/>
      <c r="AS488" s="165"/>
      <c r="AT488" s="165"/>
      <c r="AU488" s="165"/>
      <c r="AV488" s="157" t="s">
        <v>6506</v>
      </c>
    </row>
    <row r="489" spans="1:48" s="36" customFormat="1" ht="25.5" hidden="1" customHeight="1">
      <c r="A489" s="393"/>
      <c r="B489" s="164"/>
      <c r="C489" s="157" t="s">
        <v>716</v>
      </c>
      <c r="D489" s="165" t="s">
        <v>8502</v>
      </c>
      <c r="E489" s="157" t="s">
        <v>8503</v>
      </c>
      <c r="F489" s="157" t="s">
        <v>716</v>
      </c>
      <c r="G489" s="157" t="s">
        <v>716</v>
      </c>
      <c r="H489" s="160">
        <v>12450</v>
      </c>
      <c r="I489" s="160">
        <v>2249</v>
      </c>
      <c r="J489" s="160">
        <v>3021</v>
      </c>
      <c r="K489" s="157" t="s">
        <v>5382</v>
      </c>
      <c r="L489" s="157" t="s">
        <v>4046</v>
      </c>
      <c r="M489" s="157" t="s">
        <v>54</v>
      </c>
      <c r="N489" s="160">
        <v>24</v>
      </c>
      <c r="O489" s="160">
        <v>78</v>
      </c>
      <c r="P489" s="160">
        <v>1152</v>
      </c>
      <c r="Q489" s="160">
        <v>17</v>
      </c>
      <c r="R489" s="160">
        <v>724</v>
      </c>
      <c r="S489" s="160">
        <v>3000</v>
      </c>
      <c r="T489" s="157" t="s">
        <v>173</v>
      </c>
      <c r="U489" s="157">
        <v>2000</v>
      </c>
      <c r="V489" s="620">
        <v>2583</v>
      </c>
      <c r="W489" s="165">
        <v>950</v>
      </c>
      <c r="X489" s="165">
        <v>504</v>
      </c>
      <c r="Y489" s="165"/>
      <c r="Z489" s="165"/>
      <c r="AA489" s="165"/>
      <c r="AB489" s="160">
        <v>4037</v>
      </c>
      <c r="AC489" s="157"/>
      <c r="AD489" s="157"/>
      <c r="AE489" s="165"/>
      <c r="AF489" s="165"/>
      <c r="AG489" s="165" t="s">
        <v>1448</v>
      </c>
      <c r="AH489" s="165"/>
      <c r="AI489" s="165"/>
      <c r="AJ489" s="165"/>
      <c r="AK489" s="165"/>
      <c r="AL489" s="165"/>
      <c r="AM489" s="165"/>
      <c r="AN489" s="165"/>
      <c r="AO489" s="165"/>
      <c r="AP489" s="165"/>
      <c r="AQ489" s="165"/>
      <c r="AR489" s="165"/>
      <c r="AS489" s="165"/>
      <c r="AT489" s="165"/>
      <c r="AU489" s="165"/>
      <c r="AV489" s="157"/>
    </row>
    <row r="490" spans="1:48" s="36" customFormat="1" ht="25.5" hidden="1" customHeight="1">
      <c r="A490" s="393"/>
      <c r="B490" s="164"/>
      <c r="C490" s="157" t="s">
        <v>716</v>
      </c>
      <c r="D490" s="165" t="s">
        <v>8502</v>
      </c>
      <c r="E490" s="157" t="s">
        <v>8504</v>
      </c>
      <c r="F490" s="157" t="s">
        <v>716</v>
      </c>
      <c r="G490" s="157" t="s">
        <v>716</v>
      </c>
      <c r="H490" s="160">
        <v>3057</v>
      </c>
      <c r="I490" s="160">
        <v>544</v>
      </c>
      <c r="J490" s="160">
        <v>544</v>
      </c>
      <c r="K490" s="157" t="s">
        <v>466</v>
      </c>
      <c r="L490" s="157" t="s">
        <v>1248</v>
      </c>
      <c r="M490" s="157" t="s">
        <v>54</v>
      </c>
      <c r="N490" s="160">
        <v>18</v>
      </c>
      <c r="O490" s="160">
        <v>22</v>
      </c>
      <c r="P490" s="160">
        <v>396</v>
      </c>
      <c r="Q490" s="160">
        <v>2.8</v>
      </c>
      <c r="R490" s="160" t="s">
        <v>384</v>
      </c>
      <c r="S490" s="160" t="s">
        <v>384</v>
      </c>
      <c r="T490" s="160" t="s">
        <v>384</v>
      </c>
      <c r="U490" s="157">
        <v>2010</v>
      </c>
      <c r="V490" s="620">
        <v>2583</v>
      </c>
      <c r="W490" s="165">
        <v>950</v>
      </c>
      <c r="X490" s="165">
        <v>504</v>
      </c>
      <c r="Y490" s="165"/>
      <c r="Z490" s="165"/>
      <c r="AA490" s="165"/>
      <c r="AB490" s="160">
        <v>495</v>
      </c>
      <c r="AC490" s="157"/>
      <c r="AD490" s="157"/>
      <c r="AE490" s="165"/>
      <c r="AF490" s="165"/>
      <c r="AG490" s="165" t="s">
        <v>1448</v>
      </c>
      <c r="AH490" s="165"/>
      <c r="AI490" s="165"/>
      <c r="AJ490" s="165"/>
      <c r="AK490" s="165"/>
      <c r="AL490" s="165"/>
      <c r="AM490" s="165"/>
      <c r="AN490" s="165"/>
      <c r="AO490" s="165"/>
      <c r="AP490" s="165"/>
      <c r="AQ490" s="165"/>
      <c r="AR490" s="165"/>
      <c r="AS490" s="165"/>
      <c r="AT490" s="165"/>
      <c r="AU490" s="165"/>
      <c r="AV490" s="157"/>
    </row>
    <row r="491" spans="1:48" s="36" customFormat="1" ht="25.5" hidden="1" customHeight="1">
      <c r="A491" s="393"/>
      <c r="B491" s="164"/>
      <c r="C491" s="157" t="s">
        <v>2074</v>
      </c>
      <c r="D491" s="165" t="s">
        <v>8016</v>
      </c>
      <c r="E491" s="157" t="s">
        <v>8505</v>
      </c>
      <c r="F491" s="157" t="s">
        <v>2074</v>
      </c>
      <c r="G491" s="157" t="s">
        <v>2074</v>
      </c>
      <c r="H491" s="160">
        <v>1822</v>
      </c>
      <c r="I491" s="160">
        <v>1821.7</v>
      </c>
      <c r="J491" s="160">
        <v>2949</v>
      </c>
      <c r="K491" s="157" t="s">
        <v>5372</v>
      </c>
      <c r="L491" s="157" t="s">
        <v>8506</v>
      </c>
      <c r="M491" s="157" t="s">
        <v>54</v>
      </c>
      <c r="N491" s="160">
        <v>24</v>
      </c>
      <c r="O491" s="160">
        <v>48</v>
      </c>
      <c r="P491" s="160">
        <v>1152</v>
      </c>
      <c r="Q491" s="160">
        <v>17</v>
      </c>
      <c r="R491" s="160">
        <v>624</v>
      </c>
      <c r="S491" s="160">
        <v>1000</v>
      </c>
      <c r="T491" s="157" t="s">
        <v>465</v>
      </c>
      <c r="U491" s="157">
        <v>1993</v>
      </c>
      <c r="V491" s="620">
        <v>1284</v>
      </c>
      <c r="W491" s="165"/>
      <c r="X491" s="165">
        <v>350</v>
      </c>
      <c r="Y491" s="165"/>
      <c r="Z491" s="165"/>
      <c r="AA491" s="165"/>
      <c r="AB491" s="160">
        <v>1634</v>
      </c>
      <c r="AC491" s="157"/>
      <c r="AD491" s="157"/>
      <c r="AE491" s="165"/>
      <c r="AF491" s="165"/>
      <c r="AG491" s="165" t="s">
        <v>8507</v>
      </c>
      <c r="AH491" s="165"/>
      <c r="AI491" s="165"/>
      <c r="AJ491" s="165"/>
      <c r="AK491" s="165"/>
      <c r="AL491" s="165"/>
      <c r="AM491" s="165"/>
      <c r="AN491" s="165"/>
      <c r="AO491" s="165"/>
      <c r="AP491" s="165"/>
      <c r="AQ491" s="165"/>
      <c r="AR491" s="165"/>
      <c r="AS491" s="165"/>
      <c r="AT491" s="165"/>
      <c r="AU491" s="165"/>
      <c r="AV491" s="157"/>
    </row>
    <row r="492" spans="1:48" s="36" customFormat="1" ht="25.5" hidden="1" customHeight="1">
      <c r="A492" s="393"/>
      <c r="B492" s="164"/>
      <c r="C492" s="157" t="s">
        <v>8021</v>
      </c>
      <c r="D492" s="165" t="s">
        <v>8508</v>
      </c>
      <c r="E492" s="157" t="s">
        <v>8509</v>
      </c>
      <c r="F492" s="157" t="s">
        <v>8021</v>
      </c>
      <c r="G492" s="157" t="s">
        <v>2803</v>
      </c>
      <c r="H492" s="160">
        <v>6100</v>
      </c>
      <c r="I492" s="160">
        <v>1762</v>
      </c>
      <c r="J492" s="160">
        <v>5771</v>
      </c>
      <c r="K492" s="157" t="s">
        <v>324</v>
      </c>
      <c r="L492" s="157" t="s">
        <v>1133</v>
      </c>
      <c r="M492" s="157" t="s">
        <v>54</v>
      </c>
      <c r="N492" s="160">
        <v>21.6</v>
      </c>
      <c r="O492" s="160">
        <v>40.5</v>
      </c>
      <c r="P492" s="160">
        <v>864</v>
      </c>
      <c r="Q492" s="160">
        <v>11</v>
      </c>
      <c r="R492" s="160">
        <v>1111</v>
      </c>
      <c r="S492" s="160">
        <v>3000</v>
      </c>
      <c r="T492" s="157" t="s">
        <v>465</v>
      </c>
      <c r="U492" s="157">
        <v>1998</v>
      </c>
      <c r="V492" s="620">
        <v>3492</v>
      </c>
      <c r="W492" s="165">
        <v>600</v>
      </c>
      <c r="X492" s="165">
        <v>3208</v>
      </c>
      <c r="Y492" s="165"/>
      <c r="Z492" s="165"/>
      <c r="AA492" s="165"/>
      <c r="AB492" s="160">
        <v>7300</v>
      </c>
      <c r="AC492" s="157"/>
      <c r="AD492" s="157"/>
      <c r="AE492" s="165"/>
      <c r="AF492" s="165"/>
      <c r="AG492" s="165"/>
      <c r="AH492" s="165"/>
      <c r="AI492" s="165" t="s">
        <v>8510</v>
      </c>
      <c r="AJ492" s="165">
        <v>1</v>
      </c>
      <c r="AK492" s="165">
        <v>5771</v>
      </c>
      <c r="AL492" s="165" t="s">
        <v>8511</v>
      </c>
      <c r="AM492" s="165" t="s">
        <v>3693</v>
      </c>
      <c r="AN492" s="165"/>
      <c r="AO492" s="165"/>
      <c r="AP492" s="165"/>
      <c r="AQ492" s="165"/>
      <c r="AR492" s="165"/>
      <c r="AS492" s="165"/>
      <c r="AT492" s="165"/>
      <c r="AU492" s="165"/>
      <c r="AV492" s="157"/>
    </row>
    <row r="493" spans="1:48" s="36" customFormat="1" ht="25.5" hidden="1" customHeight="1">
      <c r="A493" s="393"/>
      <c r="B493" s="198" t="s">
        <v>2270</v>
      </c>
      <c r="C493" s="157" t="s">
        <v>2234</v>
      </c>
      <c r="D493" s="165"/>
      <c r="E493" s="331">
        <f>COUNTA(E494:E512)</f>
        <v>19</v>
      </c>
      <c r="F493" s="157"/>
      <c r="G493" s="157"/>
      <c r="H493" s="160">
        <f>SUM(H494:H512)</f>
        <v>166607</v>
      </c>
      <c r="I493" s="160">
        <f>SUM(I494:I512)</f>
        <v>34357.620000000003</v>
      </c>
      <c r="J493" s="160">
        <f>SUM(J494:J512)</f>
        <v>49870.750000000007</v>
      </c>
      <c r="K493" s="157"/>
      <c r="L493" s="157"/>
      <c r="M493" s="157"/>
      <c r="N493" s="160"/>
      <c r="O493" s="160"/>
      <c r="P493" s="160"/>
      <c r="Q493" s="160"/>
      <c r="R493" s="160"/>
      <c r="S493" s="160"/>
      <c r="T493" s="157"/>
      <c r="U493" s="157"/>
      <c r="V493" s="620"/>
      <c r="W493" s="165"/>
      <c r="X493" s="165"/>
      <c r="Y493" s="165"/>
      <c r="Z493" s="165"/>
      <c r="AA493" s="165"/>
      <c r="AB493" s="160"/>
      <c r="AC493" s="157"/>
      <c r="AD493" s="157"/>
      <c r="AE493" s="165"/>
      <c r="AF493" s="165"/>
      <c r="AG493" s="165"/>
      <c r="AH493" s="165"/>
      <c r="AI493" s="165"/>
      <c r="AJ493" s="165"/>
      <c r="AK493" s="165"/>
      <c r="AL493" s="165"/>
      <c r="AM493" s="165"/>
      <c r="AN493" s="165"/>
      <c r="AO493" s="165"/>
      <c r="AP493" s="165"/>
      <c r="AQ493" s="165"/>
      <c r="AR493" s="165"/>
      <c r="AS493" s="165"/>
      <c r="AT493" s="165"/>
      <c r="AU493" s="165"/>
      <c r="AV493" s="157"/>
    </row>
    <row r="494" spans="1:48" s="36" customFormat="1" ht="25.5" hidden="1" customHeight="1">
      <c r="A494" s="393" t="s">
        <v>316</v>
      </c>
      <c r="B494" s="164"/>
      <c r="C494" s="157" t="s">
        <v>8997</v>
      </c>
      <c r="D494" s="165" t="s">
        <v>8998</v>
      </c>
      <c r="E494" s="157" t="s">
        <v>9079</v>
      </c>
      <c r="F494" s="157" t="s">
        <v>8999</v>
      </c>
      <c r="G494" s="157" t="s">
        <v>9001</v>
      </c>
      <c r="H494" s="160">
        <v>5858</v>
      </c>
      <c r="I494" s="160">
        <v>3978</v>
      </c>
      <c r="J494" s="160">
        <v>8004.63</v>
      </c>
      <c r="K494" s="157" t="s">
        <v>5375</v>
      </c>
      <c r="L494" s="157" t="s">
        <v>9080</v>
      </c>
      <c r="M494" s="157" t="s">
        <v>54</v>
      </c>
      <c r="N494" s="160">
        <v>34</v>
      </c>
      <c r="O494" s="160">
        <v>50</v>
      </c>
      <c r="P494" s="160">
        <v>1801</v>
      </c>
      <c r="Q494" s="160">
        <v>12.5</v>
      </c>
      <c r="R494" s="160">
        <v>3718</v>
      </c>
      <c r="S494" s="160">
        <v>6000</v>
      </c>
      <c r="T494" s="157" t="s">
        <v>465</v>
      </c>
      <c r="U494" s="157">
        <v>1983</v>
      </c>
      <c r="V494" s="620"/>
      <c r="W494" s="165" t="s">
        <v>9081</v>
      </c>
      <c r="X494" s="165" t="s">
        <v>9082</v>
      </c>
      <c r="Y494" s="165"/>
      <c r="Z494" s="165"/>
      <c r="AA494" s="165"/>
      <c r="AB494" s="160">
        <v>4000</v>
      </c>
      <c r="AC494" s="157"/>
      <c r="AD494" s="157"/>
      <c r="AE494" s="165" t="s">
        <v>4062</v>
      </c>
      <c r="AF494" s="165" t="s">
        <v>3082</v>
      </c>
      <c r="AG494" s="165" t="s">
        <v>9083</v>
      </c>
      <c r="AH494" s="165"/>
      <c r="AI494" s="165"/>
      <c r="AJ494" s="165"/>
      <c r="AK494" s="165"/>
      <c r="AL494" s="165"/>
      <c r="AM494" s="165"/>
      <c r="AN494" s="165"/>
      <c r="AO494" s="165"/>
      <c r="AP494" s="165"/>
      <c r="AQ494" s="165"/>
      <c r="AR494" s="165"/>
      <c r="AS494" s="165"/>
      <c r="AT494" s="165"/>
      <c r="AU494" s="165"/>
      <c r="AV494" s="157" t="s">
        <v>15528</v>
      </c>
    </row>
    <row r="495" spans="1:48" s="36" customFormat="1" ht="25.5" hidden="1" customHeight="1">
      <c r="A495" s="393" t="s">
        <v>317</v>
      </c>
      <c r="B495" s="164"/>
      <c r="C495" s="157" t="s">
        <v>8997</v>
      </c>
      <c r="D495" s="165" t="s">
        <v>9084</v>
      </c>
      <c r="E495" s="157" t="s">
        <v>9085</v>
      </c>
      <c r="F495" s="157" t="s">
        <v>8999</v>
      </c>
      <c r="G495" s="157" t="s">
        <v>8997</v>
      </c>
      <c r="H495" s="160">
        <v>2544</v>
      </c>
      <c r="I495" s="160">
        <v>1201</v>
      </c>
      <c r="J495" s="160">
        <v>1956</v>
      </c>
      <c r="K495" s="157" t="s">
        <v>5382</v>
      </c>
      <c r="L495" s="157" t="s">
        <v>9086</v>
      </c>
      <c r="M495" s="157" t="s">
        <v>54</v>
      </c>
      <c r="N495" s="160">
        <v>28</v>
      </c>
      <c r="O495" s="160">
        <v>15</v>
      </c>
      <c r="P495" s="160">
        <v>1202</v>
      </c>
      <c r="Q495" s="160">
        <v>10</v>
      </c>
      <c r="R495" s="160">
        <v>505</v>
      </c>
      <c r="S495" s="160">
        <v>800</v>
      </c>
      <c r="T495" s="157" t="s">
        <v>465</v>
      </c>
      <c r="U495" s="157">
        <v>1966</v>
      </c>
      <c r="V495" s="620"/>
      <c r="W495" s="165" t="s">
        <v>9087</v>
      </c>
      <c r="X495" s="165"/>
      <c r="Y495" s="165"/>
      <c r="Z495" s="165"/>
      <c r="AA495" s="165"/>
      <c r="AB495" s="160">
        <v>18</v>
      </c>
      <c r="AC495" s="157"/>
      <c r="AD495" s="157"/>
      <c r="AE495" s="165"/>
      <c r="AF495" s="165"/>
      <c r="AG495" s="165" t="s">
        <v>9088</v>
      </c>
      <c r="AH495" s="165"/>
      <c r="AI495" s="165"/>
      <c r="AJ495" s="165"/>
      <c r="AK495" s="165"/>
      <c r="AL495" s="165"/>
      <c r="AM495" s="165"/>
      <c r="AN495" s="165"/>
      <c r="AO495" s="165"/>
      <c r="AP495" s="165"/>
      <c r="AQ495" s="165"/>
      <c r="AR495" s="165"/>
      <c r="AS495" s="165"/>
      <c r="AT495" s="165"/>
      <c r="AU495" s="165"/>
      <c r="AV495" s="157"/>
    </row>
    <row r="496" spans="1:48" s="1318" customFormat="1" ht="25.5" hidden="1" customHeight="1">
      <c r="A496" s="393" t="s">
        <v>318</v>
      </c>
      <c r="B496" s="164"/>
      <c r="C496" s="1492" t="s">
        <v>8997</v>
      </c>
      <c r="D496" s="709" t="s">
        <v>9089</v>
      </c>
      <c r="E496" s="1492" t="s">
        <v>9090</v>
      </c>
      <c r="F496" s="1492" t="s">
        <v>8999</v>
      </c>
      <c r="G496" s="1492" t="s">
        <v>9091</v>
      </c>
      <c r="H496" s="1493">
        <v>10360</v>
      </c>
      <c r="I496" s="1493">
        <v>1826</v>
      </c>
      <c r="J496" s="1493">
        <v>2211</v>
      </c>
      <c r="K496" s="1492" t="s">
        <v>9092</v>
      </c>
      <c r="L496" s="1492" t="s">
        <v>5788</v>
      </c>
      <c r="M496" s="1492" t="s">
        <v>54</v>
      </c>
      <c r="N496" s="1493">
        <v>24</v>
      </c>
      <c r="O496" s="1493">
        <v>48</v>
      </c>
      <c r="P496" s="1493">
        <v>1171</v>
      </c>
      <c r="Q496" s="1493">
        <v>15</v>
      </c>
      <c r="R496" s="1493">
        <v>554</v>
      </c>
      <c r="S496" s="1493">
        <v>650</v>
      </c>
      <c r="T496" s="1492" t="s">
        <v>173</v>
      </c>
      <c r="U496" s="1492">
        <v>1998</v>
      </c>
      <c r="V496" s="620" t="s">
        <v>9093</v>
      </c>
      <c r="W496" s="709" t="s">
        <v>1702</v>
      </c>
      <c r="X496" s="709" t="s">
        <v>8489</v>
      </c>
      <c r="Y496" s="709" t="s">
        <v>9094</v>
      </c>
      <c r="Z496" s="709"/>
      <c r="AA496" s="709"/>
      <c r="AB496" s="1493">
        <v>2084</v>
      </c>
      <c r="AC496" s="1492"/>
      <c r="AD496" s="1492"/>
      <c r="AE496" s="709" t="s">
        <v>3034</v>
      </c>
      <c r="AF496" s="709" t="s">
        <v>9095</v>
      </c>
      <c r="AG496" s="709" t="s">
        <v>9096</v>
      </c>
      <c r="AH496" s="709"/>
      <c r="AI496" s="709"/>
      <c r="AJ496" s="709"/>
      <c r="AK496" s="709"/>
      <c r="AL496" s="709"/>
      <c r="AM496" s="709"/>
      <c r="AN496" s="709"/>
      <c r="AO496" s="709"/>
      <c r="AP496" s="709"/>
      <c r="AQ496" s="709"/>
      <c r="AR496" s="709"/>
      <c r="AS496" s="709"/>
      <c r="AT496" s="709"/>
      <c r="AU496" s="709"/>
      <c r="AV496" s="1492"/>
    </row>
    <row r="497" spans="1:48" s="1318" customFormat="1" ht="25.5" hidden="1" customHeight="1">
      <c r="A497" s="393"/>
      <c r="B497" s="164"/>
      <c r="C497" s="1492" t="s">
        <v>8997</v>
      </c>
      <c r="D497" s="709"/>
      <c r="E497" s="1492" t="s">
        <v>9097</v>
      </c>
      <c r="F497" s="1492" t="s">
        <v>8999</v>
      </c>
      <c r="G497" s="1492" t="s">
        <v>9098</v>
      </c>
      <c r="H497" s="1493">
        <v>22686</v>
      </c>
      <c r="I497" s="1493">
        <v>2791</v>
      </c>
      <c r="J497" s="1493">
        <v>2791</v>
      </c>
      <c r="K497" s="1492" t="s">
        <v>324</v>
      </c>
      <c r="L497" s="1492" t="s">
        <v>9099</v>
      </c>
      <c r="M497" s="1492" t="s">
        <v>54</v>
      </c>
      <c r="N497" s="1493">
        <v>28</v>
      </c>
      <c r="O497" s="1493">
        <v>34</v>
      </c>
      <c r="P497" s="1493">
        <v>658</v>
      </c>
      <c r="Q497" s="1493">
        <v>18</v>
      </c>
      <c r="R497" s="1493">
        <v>500</v>
      </c>
      <c r="S497" s="1493">
        <v>1000</v>
      </c>
      <c r="T497" s="1492" t="s">
        <v>465</v>
      </c>
      <c r="U497" s="1492">
        <v>2015</v>
      </c>
      <c r="V497" s="620"/>
      <c r="W497" s="709"/>
      <c r="X497" s="709"/>
      <c r="Y497" s="709"/>
      <c r="Z497" s="709"/>
      <c r="AA497" s="709"/>
      <c r="AB497" s="1493">
        <v>2754</v>
      </c>
      <c r="AC497" s="1492"/>
      <c r="AD497" s="1492"/>
      <c r="AE497" s="709"/>
      <c r="AF497" s="709"/>
      <c r="AG497" s="709"/>
      <c r="AH497" s="709"/>
      <c r="AI497" s="709"/>
      <c r="AJ497" s="709"/>
      <c r="AK497" s="709"/>
      <c r="AL497" s="709"/>
      <c r="AM497" s="709"/>
      <c r="AN497" s="709"/>
      <c r="AO497" s="709"/>
      <c r="AP497" s="709"/>
      <c r="AQ497" s="709"/>
      <c r="AR497" s="709"/>
      <c r="AS497" s="709"/>
      <c r="AT497" s="709"/>
      <c r="AU497" s="709"/>
      <c r="AV497" s="1492"/>
    </row>
    <row r="498" spans="1:48" s="36" customFormat="1" ht="25.5" hidden="1" customHeight="1">
      <c r="A498" s="393"/>
      <c r="B498" s="164"/>
      <c r="C498" s="157" t="s">
        <v>8997</v>
      </c>
      <c r="D498" s="165"/>
      <c r="E498" s="157" t="s">
        <v>17094</v>
      </c>
      <c r="F498" s="157" t="s">
        <v>8999</v>
      </c>
      <c r="G498" s="157" t="s">
        <v>9098</v>
      </c>
      <c r="H498" s="160">
        <v>19559</v>
      </c>
      <c r="I498" s="160">
        <v>1020.4</v>
      </c>
      <c r="J498" s="160">
        <v>999.32</v>
      </c>
      <c r="K498" s="157" t="s">
        <v>324</v>
      </c>
      <c r="L498" s="157" t="s">
        <v>9099</v>
      </c>
      <c r="M498" s="157" t="s">
        <v>54</v>
      </c>
      <c r="N498" s="160">
        <v>36</v>
      </c>
      <c r="O498" s="160">
        <v>22</v>
      </c>
      <c r="P498" s="160">
        <v>792</v>
      </c>
      <c r="Q498" s="160">
        <v>11</v>
      </c>
      <c r="R498" s="160" t="s">
        <v>384</v>
      </c>
      <c r="S498" s="160">
        <v>100</v>
      </c>
      <c r="T498" s="157" t="s">
        <v>384</v>
      </c>
      <c r="U498" s="157">
        <v>2020</v>
      </c>
      <c r="V498" s="620"/>
      <c r="W498" s="165"/>
      <c r="X498" s="165"/>
      <c r="Y498" s="165"/>
      <c r="Z498" s="165"/>
      <c r="AA498" s="165"/>
      <c r="AB498" s="160">
        <v>3300</v>
      </c>
      <c r="AC498" s="157"/>
      <c r="AD498" s="157"/>
      <c r="AE498" s="165"/>
      <c r="AF498" s="165"/>
      <c r="AG498" s="165"/>
      <c r="AH498" s="165"/>
      <c r="AI498" s="165"/>
      <c r="AJ498" s="165"/>
      <c r="AK498" s="165"/>
      <c r="AL498" s="165"/>
      <c r="AM498" s="165"/>
      <c r="AN498" s="165"/>
      <c r="AO498" s="165"/>
      <c r="AP498" s="165"/>
      <c r="AQ498" s="165"/>
      <c r="AR498" s="165"/>
      <c r="AS498" s="165"/>
      <c r="AT498" s="165"/>
      <c r="AU498" s="165"/>
      <c r="AV498" s="157" t="s">
        <v>6506</v>
      </c>
    </row>
    <row r="499" spans="1:48" s="36" customFormat="1" ht="25.5" hidden="1" customHeight="1">
      <c r="A499" s="393" t="s">
        <v>133</v>
      </c>
      <c r="B499" s="164"/>
      <c r="C499" s="157" t="s">
        <v>8997</v>
      </c>
      <c r="D499" s="165" t="s">
        <v>9005</v>
      </c>
      <c r="E499" s="157" t="s">
        <v>9100</v>
      </c>
      <c r="F499" s="157" t="s">
        <v>8999</v>
      </c>
      <c r="G499" s="157" t="s">
        <v>9078</v>
      </c>
      <c r="H499" s="160">
        <v>17428</v>
      </c>
      <c r="I499" s="160">
        <v>2980</v>
      </c>
      <c r="J499" s="160">
        <v>3820</v>
      </c>
      <c r="K499" s="157" t="s">
        <v>5382</v>
      </c>
      <c r="L499" s="157" t="s">
        <v>1133</v>
      </c>
      <c r="M499" s="157" t="s">
        <v>54</v>
      </c>
      <c r="N499" s="160">
        <v>28</v>
      </c>
      <c r="O499" s="160">
        <v>48</v>
      </c>
      <c r="P499" s="160">
        <v>1344</v>
      </c>
      <c r="Q499" s="160">
        <v>14.9</v>
      </c>
      <c r="R499" s="160">
        <v>760</v>
      </c>
      <c r="S499" s="160">
        <v>1000</v>
      </c>
      <c r="T499" s="157" t="s">
        <v>465</v>
      </c>
      <c r="U499" s="157">
        <v>1997</v>
      </c>
      <c r="V499" s="620" t="s">
        <v>9101</v>
      </c>
      <c r="W499" s="165" t="s">
        <v>9102</v>
      </c>
      <c r="X499" s="165" t="s">
        <v>9103</v>
      </c>
      <c r="Y499" s="165"/>
      <c r="Z499" s="165"/>
      <c r="AA499" s="165"/>
      <c r="AB499" s="160">
        <v>4835</v>
      </c>
      <c r="AC499" s="157"/>
      <c r="AD499" s="157"/>
      <c r="AE499" s="165" t="s">
        <v>9104</v>
      </c>
      <c r="AF499" s="165" t="s">
        <v>3197</v>
      </c>
      <c r="AG499" s="165" t="s">
        <v>8618</v>
      </c>
      <c r="AH499" s="165"/>
      <c r="AI499" s="165"/>
      <c r="AJ499" s="165"/>
      <c r="AK499" s="165"/>
      <c r="AL499" s="165"/>
      <c r="AM499" s="165"/>
      <c r="AN499" s="165"/>
      <c r="AO499" s="165"/>
      <c r="AP499" s="165"/>
      <c r="AQ499" s="165"/>
      <c r="AR499" s="165"/>
      <c r="AS499" s="165"/>
      <c r="AT499" s="165"/>
      <c r="AU499" s="165"/>
      <c r="AV499" s="157"/>
    </row>
    <row r="500" spans="1:48" s="36" customFormat="1" ht="25.5" hidden="1" customHeight="1">
      <c r="A500" s="393" t="s">
        <v>135</v>
      </c>
      <c r="B500" s="164"/>
      <c r="C500" s="157" t="s">
        <v>8997</v>
      </c>
      <c r="D500" s="165" t="s">
        <v>9105</v>
      </c>
      <c r="E500" s="157" t="s">
        <v>9106</v>
      </c>
      <c r="F500" s="157" t="s">
        <v>8999</v>
      </c>
      <c r="G500" s="157" t="s">
        <v>9107</v>
      </c>
      <c r="H500" s="160">
        <v>10800</v>
      </c>
      <c r="I500" s="160">
        <v>1972</v>
      </c>
      <c r="J500" s="160">
        <v>2279</v>
      </c>
      <c r="K500" s="157" t="s">
        <v>5372</v>
      </c>
      <c r="L500" s="157" t="s">
        <v>1135</v>
      </c>
      <c r="M500" s="157" t="s">
        <v>54</v>
      </c>
      <c r="N500" s="160">
        <v>22</v>
      </c>
      <c r="O500" s="160">
        <v>35</v>
      </c>
      <c r="P500" s="160">
        <v>770</v>
      </c>
      <c r="Q500" s="160">
        <v>12</v>
      </c>
      <c r="R500" s="160">
        <v>508</v>
      </c>
      <c r="S500" s="160">
        <v>800</v>
      </c>
      <c r="T500" s="157" t="s">
        <v>465</v>
      </c>
      <c r="U500" s="157">
        <v>1994</v>
      </c>
      <c r="V500" s="620" t="s">
        <v>9108</v>
      </c>
      <c r="W500" s="165" t="s">
        <v>9109</v>
      </c>
      <c r="X500" s="165"/>
      <c r="Y500" s="165"/>
      <c r="Z500" s="165"/>
      <c r="AA500" s="165"/>
      <c r="AB500" s="160">
        <v>1919</v>
      </c>
      <c r="AC500" s="157"/>
      <c r="AD500" s="157"/>
      <c r="AE500" s="165" t="s">
        <v>4450</v>
      </c>
      <c r="AF500" s="165" t="s">
        <v>9110</v>
      </c>
      <c r="AG500" s="165" t="s">
        <v>8618</v>
      </c>
      <c r="AH500" s="165"/>
      <c r="AI500" s="165"/>
      <c r="AJ500" s="165"/>
      <c r="AK500" s="165"/>
      <c r="AL500" s="165"/>
      <c r="AM500" s="165"/>
      <c r="AN500" s="165"/>
      <c r="AO500" s="165"/>
      <c r="AP500" s="165"/>
      <c r="AQ500" s="165"/>
      <c r="AR500" s="165"/>
      <c r="AS500" s="165"/>
      <c r="AT500" s="165"/>
      <c r="AU500" s="165"/>
      <c r="AV500" s="157"/>
    </row>
    <row r="501" spans="1:48" s="36" customFormat="1" ht="25.5" hidden="1" customHeight="1">
      <c r="A501" s="393" t="s">
        <v>136</v>
      </c>
      <c r="B501" s="164"/>
      <c r="C501" s="157" t="s">
        <v>8997</v>
      </c>
      <c r="D501" s="165" t="s">
        <v>9111</v>
      </c>
      <c r="E501" s="157" t="s">
        <v>9112</v>
      </c>
      <c r="F501" s="157" t="s">
        <v>8999</v>
      </c>
      <c r="G501" s="157" t="s">
        <v>9006</v>
      </c>
      <c r="H501" s="160">
        <v>10500</v>
      </c>
      <c r="I501" s="160">
        <v>2043</v>
      </c>
      <c r="J501" s="160">
        <v>2763</v>
      </c>
      <c r="K501" s="157" t="s">
        <v>5372</v>
      </c>
      <c r="L501" s="157" t="s">
        <v>1133</v>
      </c>
      <c r="M501" s="157" t="s">
        <v>54</v>
      </c>
      <c r="N501" s="160">
        <v>23</v>
      </c>
      <c r="O501" s="160">
        <v>48</v>
      </c>
      <c r="P501" s="160">
        <v>1104</v>
      </c>
      <c r="Q501" s="160">
        <v>12</v>
      </c>
      <c r="R501" s="160">
        <v>552</v>
      </c>
      <c r="S501" s="160">
        <v>900</v>
      </c>
      <c r="T501" s="157" t="s">
        <v>465</v>
      </c>
      <c r="U501" s="157">
        <v>1994</v>
      </c>
      <c r="V501" s="620" t="s">
        <v>9113</v>
      </c>
      <c r="W501" s="165" t="s">
        <v>8489</v>
      </c>
      <c r="X501" s="165" t="s">
        <v>9114</v>
      </c>
      <c r="Y501" s="165"/>
      <c r="Z501" s="165"/>
      <c r="AA501" s="165"/>
      <c r="AB501" s="160">
        <v>1842</v>
      </c>
      <c r="AC501" s="157"/>
      <c r="AD501" s="157"/>
      <c r="AE501" s="165" t="s">
        <v>9104</v>
      </c>
      <c r="AF501" s="165" t="s">
        <v>3197</v>
      </c>
      <c r="AG501" s="165" t="s">
        <v>8618</v>
      </c>
      <c r="AH501" s="165"/>
      <c r="AI501" s="165" t="s">
        <v>9007</v>
      </c>
      <c r="AJ501" s="165" t="s">
        <v>9115</v>
      </c>
      <c r="AK501" s="165" t="s">
        <v>9116</v>
      </c>
      <c r="AL501" s="165" t="s">
        <v>9008</v>
      </c>
      <c r="AM501" s="165" t="s">
        <v>1787</v>
      </c>
      <c r="AN501" s="165"/>
      <c r="AO501" s="165"/>
      <c r="AP501" s="165"/>
      <c r="AQ501" s="165"/>
      <c r="AR501" s="165"/>
      <c r="AS501" s="165"/>
      <c r="AT501" s="165"/>
      <c r="AU501" s="165"/>
      <c r="AV501" s="157"/>
    </row>
    <row r="502" spans="1:48" s="36" customFormat="1" ht="25.5" hidden="1" customHeight="1">
      <c r="A502" s="393"/>
      <c r="B502" s="164"/>
      <c r="C502" s="157" t="s">
        <v>8997</v>
      </c>
      <c r="D502" s="165" t="s">
        <v>9117</v>
      </c>
      <c r="E502" s="157" t="s">
        <v>9118</v>
      </c>
      <c r="F502" s="157" t="s">
        <v>8999</v>
      </c>
      <c r="G502" s="157" t="s">
        <v>9119</v>
      </c>
      <c r="H502" s="160">
        <v>21370</v>
      </c>
      <c r="I502" s="160">
        <v>2848</v>
      </c>
      <c r="J502" s="160">
        <v>3182</v>
      </c>
      <c r="K502" s="157" t="s">
        <v>5372</v>
      </c>
      <c r="L502" s="157" t="s">
        <v>1135</v>
      </c>
      <c r="M502" s="157" t="s">
        <v>54</v>
      </c>
      <c r="N502" s="160">
        <v>21.4</v>
      </c>
      <c r="O502" s="160">
        <v>35</v>
      </c>
      <c r="P502" s="160">
        <v>749</v>
      </c>
      <c r="Q502" s="160">
        <v>14.9</v>
      </c>
      <c r="R502" s="160">
        <v>378</v>
      </c>
      <c r="S502" s="160">
        <v>700</v>
      </c>
      <c r="T502" s="157" t="s">
        <v>465</v>
      </c>
      <c r="U502" s="157">
        <v>1998</v>
      </c>
      <c r="V502" s="620" t="s">
        <v>9120</v>
      </c>
      <c r="W502" s="165" t="s">
        <v>9075</v>
      </c>
      <c r="X502" s="165" t="s">
        <v>643</v>
      </c>
      <c r="Y502" s="165"/>
      <c r="Z502" s="165"/>
      <c r="AA502" s="165"/>
      <c r="AB502" s="160">
        <v>2123</v>
      </c>
      <c r="AC502" s="157"/>
      <c r="AD502" s="157"/>
      <c r="AE502" s="165" t="s">
        <v>9104</v>
      </c>
      <c r="AF502" s="165" t="s">
        <v>3197</v>
      </c>
      <c r="AG502" s="165" t="s">
        <v>8618</v>
      </c>
      <c r="AH502" s="165"/>
      <c r="AI502" s="165"/>
      <c r="AJ502" s="165"/>
      <c r="AK502" s="165"/>
      <c r="AL502" s="165"/>
      <c r="AM502" s="165"/>
      <c r="AN502" s="165"/>
      <c r="AO502" s="165"/>
      <c r="AP502" s="165"/>
      <c r="AQ502" s="165"/>
      <c r="AR502" s="165"/>
      <c r="AS502" s="165"/>
      <c r="AT502" s="165"/>
      <c r="AU502" s="165"/>
      <c r="AV502" s="157"/>
    </row>
    <row r="503" spans="1:48" s="36" customFormat="1" ht="25.5" hidden="1" customHeight="1">
      <c r="A503" s="393"/>
      <c r="B503" s="164"/>
      <c r="C503" s="157" t="s">
        <v>8997</v>
      </c>
      <c r="D503" s="165" t="s">
        <v>8999</v>
      </c>
      <c r="E503" s="157" t="s">
        <v>9121</v>
      </c>
      <c r="F503" s="157" t="s">
        <v>8999</v>
      </c>
      <c r="G503" s="157" t="s">
        <v>9122</v>
      </c>
      <c r="H503" s="160">
        <v>22674</v>
      </c>
      <c r="I503" s="160">
        <v>166</v>
      </c>
      <c r="J503" s="160">
        <v>166</v>
      </c>
      <c r="K503" s="157" t="s">
        <v>5372</v>
      </c>
      <c r="L503" s="157" t="s">
        <v>1135</v>
      </c>
      <c r="M503" s="157" t="s">
        <v>54</v>
      </c>
      <c r="N503" s="160">
        <v>21.3</v>
      </c>
      <c r="O503" s="160">
        <v>34.5</v>
      </c>
      <c r="P503" s="160">
        <v>735</v>
      </c>
      <c r="Q503" s="160">
        <v>14.9</v>
      </c>
      <c r="R503" s="160">
        <v>340</v>
      </c>
      <c r="S503" s="160">
        <v>700</v>
      </c>
      <c r="T503" s="157" t="s">
        <v>465</v>
      </c>
      <c r="U503" s="157">
        <v>1998</v>
      </c>
      <c r="V503" s="620" t="s">
        <v>9123</v>
      </c>
      <c r="W503" s="165" t="s">
        <v>9075</v>
      </c>
      <c r="X503" s="165" t="s">
        <v>643</v>
      </c>
      <c r="Y503" s="165"/>
      <c r="Z503" s="165"/>
      <c r="AA503" s="165"/>
      <c r="AB503" s="160">
        <v>1883</v>
      </c>
      <c r="AC503" s="157"/>
      <c r="AD503" s="157"/>
      <c r="AE503" s="165" t="s">
        <v>9104</v>
      </c>
      <c r="AF503" s="165" t="s">
        <v>3197</v>
      </c>
      <c r="AG503" s="165" t="s">
        <v>8618</v>
      </c>
      <c r="AH503" s="165"/>
      <c r="AI503" s="165"/>
      <c r="AJ503" s="165"/>
      <c r="AK503" s="165"/>
      <c r="AL503" s="165"/>
      <c r="AM503" s="165"/>
      <c r="AN503" s="165"/>
      <c r="AO503" s="165"/>
      <c r="AP503" s="165"/>
      <c r="AQ503" s="165"/>
      <c r="AR503" s="165"/>
      <c r="AS503" s="165"/>
      <c r="AT503" s="165"/>
      <c r="AU503" s="165"/>
      <c r="AV503" s="157"/>
    </row>
    <row r="504" spans="1:48" s="36" customFormat="1" ht="25.5" hidden="1" customHeight="1">
      <c r="A504" s="478"/>
      <c r="B504" s="479"/>
      <c r="C504" s="170" t="s">
        <v>8997</v>
      </c>
      <c r="D504" s="430"/>
      <c r="E504" s="170" t="s">
        <v>9124</v>
      </c>
      <c r="F504" s="157" t="s">
        <v>8999</v>
      </c>
      <c r="G504" s="157" t="s">
        <v>9125</v>
      </c>
      <c r="H504" s="167">
        <v>5745</v>
      </c>
      <c r="I504" s="167">
        <v>1378.22</v>
      </c>
      <c r="J504" s="167">
        <v>1312.02</v>
      </c>
      <c r="K504" s="157" t="s">
        <v>5372</v>
      </c>
      <c r="L504" s="157" t="s">
        <v>1135</v>
      </c>
      <c r="M504" s="157" t="s">
        <v>54</v>
      </c>
      <c r="N504" s="167">
        <v>34</v>
      </c>
      <c r="O504" s="167">
        <v>20.5</v>
      </c>
      <c r="P504" s="167">
        <v>697</v>
      </c>
      <c r="Q504" s="167">
        <v>12</v>
      </c>
      <c r="R504" s="167">
        <v>180</v>
      </c>
      <c r="S504" s="167">
        <v>500</v>
      </c>
      <c r="T504" s="157" t="s">
        <v>465</v>
      </c>
      <c r="U504" s="170">
        <v>2009</v>
      </c>
      <c r="V504" s="639"/>
      <c r="W504" s="622"/>
      <c r="X504" s="622"/>
      <c r="Y504" s="622"/>
      <c r="Z504" s="622"/>
      <c r="AA504" s="622"/>
      <c r="AB504" s="167">
        <v>3317</v>
      </c>
      <c r="AC504" s="622"/>
      <c r="AD504" s="622"/>
      <c r="AE504" s="622"/>
      <c r="AF504" s="622"/>
      <c r="AG504" s="622"/>
      <c r="AH504" s="622"/>
      <c r="AI504" s="622"/>
      <c r="AJ504" s="622"/>
      <c r="AK504" s="622"/>
      <c r="AL504" s="622"/>
      <c r="AM504" s="622"/>
      <c r="AN504" s="622"/>
      <c r="AO504" s="622"/>
      <c r="AP504" s="622"/>
      <c r="AQ504" s="622"/>
      <c r="AR504" s="622"/>
      <c r="AS504" s="622"/>
      <c r="AT504" s="622"/>
      <c r="AU504" s="622"/>
      <c r="AV504" s="441"/>
    </row>
    <row r="505" spans="1:48" s="36" customFormat="1" ht="25.5" hidden="1" customHeight="1">
      <c r="A505" s="478"/>
      <c r="B505" s="479"/>
      <c r="C505" s="170" t="s">
        <v>8997</v>
      </c>
      <c r="D505" s="430"/>
      <c r="E505" s="170" t="s">
        <v>9126</v>
      </c>
      <c r="F505" s="157" t="s">
        <v>8999</v>
      </c>
      <c r="G505" s="157" t="s">
        <v>9127</v>
      </c>
      <c r="H505" s="167">
        <v>3118</v>
      </c>
      <c r="I505" s="167">
        <v>1072</v>
      </c>
      <c r="J505" s="167">
        <v>1204</v>
      </c>
      <c r="K505" s="170" t="s">
        <v>9092</v>
      </c>
      <c r="L505" s="157" t="s">
        <v>1135</v>
      </c>
      <c r="M505" s="157" t="s">
        <v>54</v>
      </c>
      <c r="N505" s="167">
        <v>25.9</v>
      </c>
      <c r="O505" s="167">
        <v>31</v>
      </c>
      <c r="P505" s="167">
        <v>802.9</v>
      </c>
      <c r="Q505" s="167">
        <v>13.36</v>
      </c>
      <c r="R505" s="167">
        <v>109</v>
      </c>
      <c r="S505" s="167">
        <v>500</v>
      </c>
      <c r="T505" s="157" t="s">
        <v>465</v>
      </c>
      <c r="U505" s="170">
        <v>2009</v>
      </c>
      <c r="V505" s="639"/>
      <c r="W505" s="622"/>
      <c r="X505" s="622"/>
      <c r="Y505" s="622"/>
      <c r="Z505" s="622"/>
      <c r="AA505" s="622"/>
      <c r="AB505" s="167">
        <v>1982</v>
      </c>
      <c r="AC505" s="622"/>
      <c r="AD505" s="622"/>
      <c r="AE505" s="622"/>
      <c r="AF505" s="622"/>
      <c r="AG505" s="622"/>
      <c r="AH505" s="622"/>
      <c r="AI505" s="622"/>
      <c r="AJ505" s="622"/>
      <c r="AK505" s="622"/>
      <c r="AL505" s="622"/>
      <c r="AM505" s="622"/>
      <c r="AN505" s="622"/>
      <c r="AO505" s="622"/>
      <c r="AP505" s="622"/>
      <c r="AQ505" s="622"/>
      <c r="AR505" s="622"/>
      <c r="AS505" s="622"/>
      <c r="AT505" s="622"/>
      <c r="AU505" s="622"/>
      <c r="AV505" s="441"/>
    </row>
    <row r="506" spans="1:48" s="36" customFormat="1" ht="25.5" hidden="1" customHeight="1">
      <c r="A506" s="478"/>
      <c r="B506" s="479"/>
      <c r="C506" s="157" t="s">
        <v>9012</v>
      </c>
      <c r="D506" s="165" t="s">
        <v>9089</v>
      </c>
      <c r="E506" s="157" t="s">
        <v>15529</v>
      </c>
      <c r="F506" s="157" t="s">
        <v>9157</v>
      </c>
      <c r="G506" s="157" t="s">
        <v>9014</v>
      </c>
      <c r="H506" s="160">
        <v>10500</v>
      </c>
      <c r="I506" s="160">
        <v>2062</v>
      </c>
      <c r="J506" s="160">
        <v>2810</v>
      </c>
      <c r="K506" s="157" t="s">
        <v>5382</v>
      </c>
      <c r="L506" s="157" t="s">
        <v>5788</v>
      </c>
      <c r="M506" s="157" t="s">
        <v>54</v>
      </c>
      <c r="N506" s="160">
        <v>24</v>
      </c>
      <c r="O506" s="160">
        <v>48</v>
      </c>
      <c r="P506" s="160">
        <v>1152</v>
      </c>
      <c r="Q506" s="160">
        <v>14.9</v>
      </c>
      <c r="R506" s="160">
        <v>884</v>
      </c>
      <c r="S506" s="160">
        <v>884</v>
      </c>
      <c r="T506" s="157" t="s">
        <v>465</v>
      </c>
      <c r="U506" s="157">
        <v>1998</v>
      </c>
      <c r="V506" s="620" t="s">
        <v>9093</v>
      </c>
      <c r="W506" s="165" t="s">
        <v>1702</v>
      </c>
      <c r="X506" s="165" t="s">
        <v>8489</v>
      </c>
      <c r="Y506" s="165" t="s">
        <v>9094</v>
      </c>
      <c r="Z506" s="165"/>
      <c r="AA506" s="165"/>
      <c r="AB506" s="160">
        <v>1965</v>
      </c>
      <c r="AC506" s="157"/>
      <c r="AD506" s="157"/>
      <c r="AE506" s="165" t="s">
        <v>3034</v>
      </c>
      <c r="AF506" s="165" t="s">
        <v>9095</v>
      </c>
      <c r="AG506" s="165" t="s">
        <v>9096</v>
      </c>
      <c r="AH506" s="165"/>
      <c r="AI506" s="165"/>
      <c r="AJ506" s="165"/>
      <c r="AK506" s="165"/>
      <c r="AL506" s="165"/>
      <c r="AM506" s="165"/>
      <c r="AN506" s="165"/>
      <c r="AO506" s="165"/>
      <c r="AP506" s="165"/>
      <c r="AQ506" s="165"/>
      <c r="AR506" s="165"/>
      <c r="AS506" s="165"/>
      <c r="AT506" s="165"/>
      <c r="AU506" s="165"/>
      <c r="AV506" s="157"/>
    </row>
    <row r="507" spans="1:48" s="36" customFormat="1" ht="25.5" hidden="1" customHeight="1">
      <c r="A507" s="478"/>
      <c r="B507" s="479"/>
      <c r="C507" s="157" t="s">
        <v>9012</v>
      </c>
      <c r="D507" s="165" t="s">
        <v>9128</v>
      </c>
      <c r="E507" s="157" t="s">
        <v>15530</v>
      </c>
      <c r="F507" s="157" t="s">
        <v>9157</v>
      </c>
      <c r="G507" s="157" t="s">
        <v>9014</v>
      </c>
      <c r="H507" s="160">
        <v>3465</v>
      </c>
      <c r="I507" s="160">
        <v>1805</v>
      </c>
      <c r="J507" s="160">
        <v>2527</v>
      </c>
      <c r="K507" s="157" t="s">
        <v>5382</v>
      </c>
      <c r="L507" s="157" t="s">
        <v>9129</v>
      </c>
      <c r="M507" s="157" t="s">
        <v>54</v>
      </c>
      <c r="N507" s="160">
        <v>24</v>
      </c>
      <c r="O507" s="160">
        <v>48</v>
      </c>
      <c r="P507" s="160">
        <v>1731</v>
      </c>
      <c r="Q507" s="160">
        <v>17.100000000000001</v>
      </c>
      <c r="R507" s="160">
        <v>526</v>
      </c>
      <c r="S507" s="160">
        <v>526</v>
      </c>
      <c r="T507" s="157" t="s">
        <v>465</v>
      </c>
      <c r="U507" s="157">
        <v>1997</v>
      </c>
      <c r="V507" s="620" t="s">
        <v>9130</v>
      </c>
      <c r="W507" s="165" t="s">
        <v>9131</v>
      </c>
      <c r="X507" s="165" t="s">
        <v>9103</v>
      </c>
      <c r="Y507" s="165" t="s">
        <v>9132</v>
      </c>
      <c r="Z507" s="165"/>
      <c r="AA507" s="165"/>
      <c r="AB507" s="160">
        <v>1731</v>
      </c>
      <c r="AC507" s="157"/>
      <c r="AD507" s="157"/>
      <c r="AE507" s="165" t="s">
        <v>3034</v>
      </c>
      <c r="AF507" s="165" t="s">
        <v>4860</v>
      </c>
      <c r="AG507" s="165" t="s">
        <v>9133</v>
      </c>
      <c r="AH507" s="165" t="s">
        <v>9134</v>
      </c>
      <c r="AI507" s="165"/>
      <c r="AJ507" s="165"/>
      <c r="AK507" s="165"/>
      <c r="AL507" s="165"/>
      <c r="AM507" s="165"/>
      <c r="AN507" s="165"/>
      <c r="AO507" s="165"/>
      <c r="AP507" s="165"/>
      <c r="AQ507" s="165"/>
      <c r="AR507" s="165"/>
      <c r="AS507" s="165"/>
      <c r="AT507" s="165"/>
      <c r="AU507" s="165"/>
      <c r="AV507" s="157"/>
    </row>
    <row r="508" spans="1:48" s="36" customFormat="1" ht="25.5" hidden="1" customHeight="1">
      <c r="A508" s="478"/>
      <c r="B508" s="479"/>
      <c r="C508" s="157" t="s">
        <v>9012</v>
      </c>
      <c r="D508" s="165" t="s">
        <v>9016</v>
      </c>
      <c r="E508" s="157" t="s">
        <v>9135</v>
      </c>
      <c r="F508" s="157" t="s">
        <v>8999</v>
      </c>
      <c r="G508" s="157" t="s">
        <v>9017</v>
      </c>
      <c r="H508" s="160"/>
      <c r="I508" s="160">
        <v>1029</v>
      </c>
      <c r="J508" s="160">
        <v>3850.65</v>
      </c>
      <c r="K508" s="157" t="s">
        <v>5372</v>
      </c>
      <c r="L508" s="157" t="s">
        <v>4135</v>
      </c>
      <c r="M508" s="157" t="s">
        <v>54</v>
      </c>
      <c r="N508" s="160">
        <v>20</v>
      </c>
      <c r="O508" s="160">
        <v>32</v>
      </c>
      <c r="P508" s="160">
        <v>640</v>
      </c>
      <c r="Q508" s="160">
        <v>12</v>
      </c>
      <c r="R508" s="160">
        <v>400</v>
      </c>
      <c r="S508" s="160">
        <v>400</v>
      </c>
      <c r="T508" s="157" t="s">
        <v>465</v>
      </c>
      <c r="U508" s="157">
        <v>1987</v>
      </c>
      <c r="V508" s="620" t="s">
        <v>9136</v>
      </c>
      <c r="W508" s="165"/>
      <c r="X508" s="165" t="s">
        <v>9075</v>
      </c>
      <c r="Y508" s="165"/>
      <c r="Z508" s="165"/>
      <c r="AA508" s="165"/>
      <c r="AB508" s="160">
        <v>870</v>
      </c>
      <c r="AC508" s="157"/>
      <c r="AD508" s="157"/>
      <c r="AE508" s="165" t="s">
        <v>9104</v>
      </c>
      <c r="AF508" s="165" t="s">
        <v>1065</v>
      </c>
      <c r="AG508" s="165" t="s">
        <v>8618</v>
      </c>
      <c r="AH508" s="165"/>
      <c r="AI508" s="165"/>
      <c r="AJ508" s="165"/>
      <c r="AK508" s="165"/>
      <c r="AL508" s="165"/>
      <c r="AM508" s="165"/>
      <c r="AN508" s="165"/>
      <c r="AO508" s="165"/>
      <c r="AP508" s="165"/>
      <c r="AQ508" s="165"/>
      <c r="AR508" s="165"/>
      <c r="AS508" s="165"/>
      <c r="AT508" s="165"/>
      <c r="AU508" s="165"/>
      <c r="AV508" s="157" t="s">
        <v>15531</v>
      </c>
    </row>
    <row r="509" spans="1:48" s="36" customFormat="1" ht="41.25" hidden="1" customHeight="1">
      <c r="A509" s="478"/>
      <c r="B509" s="479"/>
      <c r="C509" s="157" t="s">
        <v>9012</v>
      </c>
      <c r="D509" s="165" t="s">
        <v>9022</v>
      </c>
      <c r="E509" s="157" t="s">
        <v>9137</v>
      </c>
      <c r="F509" s="157" t="s">
        <v>8999</v>
      </c>
      <c r="G509" s="157" t="s">
        <v>9023</v>
      </c>
      <c r="H509" s="160"/>
      <c r="I509" s="160">
        <v>1847</v>
      </c>
      <c r="J509" s="160">
        <v>2663.3</v>
      </c>
      <c r="K509" s="157" t="s">
        <v>5372</v>
      </c>
      <c r="L509" s="157" t="s">
        <v>4135</v>
      </c>
      <c r="M509" s="157" t="s">
        <v>54</v>
      </c>
      <c r="N509" s="160">
        <v>22</v>
      </c>
      <c r="O509" s="160">
        <v>39</v>
      </c>
      <c r="P509" s="160">
        <v>877</v>
      </c>
      <c r="Q509" s="160">
        <v>18</v>
      </c>
      <c r="R509" s="160">
        <v>405</v>
      </c>
      <c r="S509" s="160">
        <v>405</v>
      </c>
      <c r="T509" s="157" t="s">
        <v>465</v>
      </c>
      <c r="U509" s="157">
        <v>1998</v>
      </c>
      <c r="V509" s="620" t="s">
        <v>9138</v>
      </c>
      <c r="W509" s="165" t="s">
        <v>9075</v>
      </c>
      <c r="X509" s="165" t="s">
        <v>9139</v>
      </c>
      <c r="Y509" s="165"/>
      <c r="Z509" s="165" t="s">
        <v>9140</v>
      </c>
      <c r="AA509" s="165" t="s">
        <v>9019</v>
      </c>
      <c r="AB509" s="160">
        <v>2431</v>
      </c>
      <c r="AC509" s="157"/>
      <c r="AD509" s="157"/>
      <c r="AE509" s="654" t="s">
        <v>9104</v>
      </c>
      <c r="AF509" s="654" t="s">
        <v>1065</v>
      </c>
      <c r="AG509" s="165" t="s">
        <v>8618</v>
      </c>
      <c r="AH509" s="165"/>
      <c r="AI509" s="165"/>
      <c r="AJ509" s="165"/>
      <c r="AK509" s="165"/>
      <c r="AL509" s="165"/>
      <c r="AM509" s="165"/>
      <c r="AN509" s="165"/>
      <c r="AO509" s="165"/>
      <c r="AP509" s="165"/>
      <c r="AQ509" s="165"/>
      <c r="AR509" s="165"/>
      <c r="AS509" s="165"/>
      <c r="AT509" s="165"/>
      <c r="AU509" s="165"/>
      <c r="AV509" s="157" t="s">
        <v>9141</v>
      </c>
    </row>
    <row r="510" spans="1:48" s="36" customFormat="1" ht="35.25" hidden="1" customHeight="1">
      <c r="A510" s="478"/>
      <c r="B510" s="479"/>
      <c r="C510" s="157" t="s">
        <v>9012</v>
      </c>
      <c r="D510" s="165" t="s">
        <v>9020</v>
      </c>
      <c r="E510" s="157" t="s">
        <v>9142</v>
      </c>
      <c r="F510" s="157" t="s">
        <v>8999</v>
      </c>
      <c r="G510" s="157" t="s">
        <v>9021</v>
      </c>
      <c r="H510" s="160"/>
      <c r="I510" s="160">
        <v>1924</v>
      </c>
      <c r="J510" s="160">
        <v>2501.83</v>
      </c>
      <c r="K510" s="157" t="s">
        <v>5372</v>
      </c>
      <c r="L510" s="157" t="s">
        <v>4135</v>
      </c>
      <c r="M510" s="157" t="s">
        <v>54</v>
      </c>
      <c r="N510" s="160">
        <v>22</v>
      </c>
      <c r="O510" s="160">
        <v>36</v>
      </c>
      <c r="P510" s="160">
        <v>804</v>
      </c>
      <c r="Q510" s="160">
        <v>18</v>
      </c>
      <c r="R510" s="160">
        <v>416</v>
      </c>
      <c r="S510" s="160">
        <v>416</v>
      </c>
      <c r="T510" s="157" t="s">
        <v>465</v>
      </c>
      <c r="U510" s="157">
        <v>1998</v>
      </c>
      <c r="V510" s="620" t="s">
        <v>9143</v>
      </c>
      <c r="W510" s="165" t="s">
        <v>9075</v>
      </c>
      <c r="X510" s="165" t="s">
        <v>1905</v>
      </c>
      <c r="Y510" s="165"/>
      <c r="Z510" s="165"/>
      <c r="AA510" s="165"/>
      <c r="AB510" s="160">
        <v>2533</v>
      </c>
      <c r="AC510" s="157"/>
      <c r="AD510" s="157"/>
      <c r="AE510" s="654" t="s">
        <v>9104</v>
      </c>
      <c r="AF510" s="654" t="s">
        <v>1065</v>
      </c>
      <c r="AG510" s="165" t="s">
        <v>8618</v>
      </c>
      <c r="AH510" s="165"/>
      <c r="AI510" s="165"/>
      <c r="AJ510" s="165"/>
      <c r="AK510" s="165"/>
      <c r="AL510" s="165"/>
      <c r="AM510" s="165"/>
      <c r="AN510" s="165"/>
      <c r="AO510" s="165"/>
      <c r="AP510" s="165"/>
      <c r="AQ510" s="165"/>
      <c r="AR510" s="165"/>
      <c r="AS510" s="165"/>
      <c r="AT510" s="165"/>
      <c r="AU510" s="165"/>
      <c r="AV510" s="157" t="s">
        <v>9144</v>
      </c>
    </row>
    <row r="511" spans="1:48" s="36" customFormat="1" ht="34.5" hidden="1" customHeight="1">
      <c r="A511" s="478"/>
      <c r="B511" s="479"/>
      <c r="C511" s="157" t="s">
        <v>9012</v>
      </c>
      <c r="D511" s="165"/>
      <c r="E511" s="157" t="s">
        <v>9145</v>
      </c>
      <c r="F511" s="157" t="s">
        <v>8999</v>
      </c>
      <c r="G511" s="157" t="s">
        <v>9014</v>
      </c>
      <c r="H511" s="160"/>
      <c r="I511" s="160">
        <v>2415</v>
      </c>
      <c r="J511" s="160">
        <v>2847</v>
      </c>
      <c r="K511" s="157" t="s">
        <v>1118</v>
      </c>
      <c r="L511" s="157" t="s">
        <v>9146</v>
      </c>
      <c r="M511" s="157" t="s">
        <v>54</v>
      </c>
      <c r="N511" s="160">
        <v>32</v>
      </c>
      <c r="O511" s="160">
        <v>49</v>
      </c>
      <c r="P511" s="160">
        <v>1568</v>
      </c>
      <c r="Q511" s="160">
        <v>14</v>
      </c>
      <c r="R511" s="160">
        <v>350</v>
      </c>
      <c r="S511" s="160">
        <v>350</v>
      </c>
      <c r="T511" s="157" t="s">
        <v>465</v>
      </c>
      <c r="U511" s="157">
        <v>2014</v>
      </c>
      <c r="V511" s="620"/>
      <c r="W511" s="165"/>
      <c r="X511" s="165"/>
      <c r="Y511" s="165"/>
      <c r="Z511" s="165"/>
      <c r="AA511" s="165"/>
      <c r="AB511" s="160">
        <v>3900</v>
      </c>
      <c r="AC511" s="157"/>
      <c r="AD511" s="157"/>
      <c r="AE511" s="654"/>
      <c r="AF511" s="654"/>
      <c r="AG511" s="165"/>
      <c r="AH511" s="165"/>
      <c r="AI511" s="165"/>
      <c r="AJ511" s="165"/>
      <c r="AK511" s="165"/>
      <c r="AL511" s="165"/>
      <c r="AM511" s="165"/>
      <c r="AN511" s="165"/>
      <c r="AO511" s="165"/>
      <c r="AP511" s="165"/>
      <c r="AQ511" s="165"/>
      <c r="AR511" s="165"/>
      <c r="AS511" s="165"/>
      <c r="AT511" s="165"/>
      <c r="AU511" s="165"/>
      <c r="AV511" s="157" t="s">
        <v>9147</v>
      </c>
    </row>
    <row r="512" spans="1:48" s="36" customFormat="1" ht="52.5" hidden="1" customHeight="1">
      <c r="A512" s="478"/>
      <c r="B512" s="197"/>
      <c r="C512" s="170" t="s">
        <v>9012</v>
      </c>
      <c r="D512" s="166"/>
      <c r="E512" s="167" t="s">
        <v>17095</v>
      </c>
      <c r="F512" s="170"/>
      <c r="G512" s="170" t="s">
        <v>9014</v>
      </c>
      <c r="H512" s="167"/>
      <c r="I512" s="167"/>
      <c r="J512" s="167">
        <v>1983</v>
      </c>
      <c r="K512" s="170"/>
      <c r="L512" s="170"/>
      <c r="M512" s="170"/>
      <c r="N512" s="167">
        <v>33</v>
      </c>
      <c r="O512" s="167">
        <v>19.8</v>
      </c>
      <c r="P512" s="167">
        <v>653.4</v>
      </c>
      <c r="Q512" s="167">
        <v>9.3000000000000007</v>
      </c>
      <c r="R512" s="167"/>
      <c r="S512" s="167"/>
      <c r="T512" s="170"/>
      <c r="U512" s="170">
        <v>2020</v>
      </c>
      <c r="V512" s="166"/>
      <c r="W512" s="166"/>
      <c r="X512" s="166"/>
      <c r="Y512" s="166"/>
      <c r="Z512" s="166"/>
      <c r="AA512" s="166"/>
      <c r="AB512" s="167">
        <v>6500</v>
      </c>
      <c r="AC512" s="166"/>
      <c r="AD512" s="166"/>
      <c r="AE512" s="166"/>
      <c r="AF512" s="166"/>
      <c r="AG512" s="166"/>
      <c r="AH512" s="166"/>
      <c r="AI512" s="166"/>
      <c r="AJ512" s="166"/>
      <c r="AK512" s="166"/>
      <c r="AL512" s="166"/>
      <c r="AM512" s="166"/>
      <c r="AN512" s="166"/>
      <c r="AO512" s="166"/>
      <c r="AP512" s="166"/>
      <c r="AQ512" s="166"/>
      <c r="AR512" s="166"/>
      <c r="AS512" s="166"/>
      <c r="AT512" s="166"/>
      <c r="AU512" s="166"/>
      <c r="AV512" s="170"/>
    </row>
  </sheetData>
  <autoFilter ref="A4:AX512">
    <filterColumn colId="1">
      <filters>
        <filter val="강원"/>
      </filters>
    </filterColumn>
  </autoFilter>
  <mergeCells count="25">
    <mergeCell ref="AN3:AR3"/>
    <mergeCell ref="AS3:AU3"/>
    <mergeCell ref="B1:E1"/>
    <mergeCell ref="T1:AV1"/>
    <mergeCell ref="E2:E3"/>
    <mergeCell ref="F2:F3"/>
    <mergeCell ref="G2:G3"/>
    <mergeCell ref="H2:H3"/>
    <mergeCell ref="I2:I3"/>
    <mergeCell ref="J2:J3"/>
    <mergeCell ref="K2:K3"/>
    <mergeCell ref="AV2:AV3"/>
    <mergeCell ref="U2:U3"/>
    <mergeCell ref="V2:AB3"/>
    <mergeCell ref="AI2:AU2"/>
    <mergeCell ref="AC2:AD2"/>
    <mergeCell ref="AI3:AM3"/>
    <mergeCell ref="A2:A3"/>
    <mergeCell ref="B2:B3"/>
    <mergeCell ref="C2:C3"/>
    <mergeCell ref="D2:D3"/>
    <mergeCell ref="AE3:AF3"/>
    <mergeCell ref="AE2:AH2"/>
    <mergeCell ref="L2:Q2"/>
    <mergeCell ref="R2:T2"/>
  </mergeCells>
  <phoneticPr fontId="2" type="noConversion"/>
  <conditionalFormatting sqref="E27:E33">
    <cfRule type="duplicateValues" dxfId="3" priority="2"/>
  </conditionalFormatting>
  <conditionalFormatting sqref="E44">
    <cfRule type="duplicateValues" dxfId="2" priority="1"/>
  </conditionalFormatting>
  <printOptions horizontalCentered="1"/>
  <pageMargins left="0.78740157480314965" right="0.78740157480314965" top="0.98425196850393704" bottom="0.98425196850393704" header="0.51181102362204722" footer="0.51181102362204722"/>
  <pageSetup paperSize="9" scale="38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 tint="-0.14999847407452621"/>
  </sheetPr>
  <dimension ref="A1:BE63"/>
  <sheetViews>
    <sheetView view="pageBreakPreview" zoomScaleSheetLayoutView="100" workbookViewId="0">
      <pane ySplit="5" topLeftCell="A6" activePane="bottomLeft" state="frozen"/>
      <selection activeCell="A17" sqref="A17:L17"/>
      <selection pane="bottomLeft" activeCell="K30" sqref="K30"/>
    </sheetView>
  </sheetViews>
  <sheetFormatPr defaultColWidth="8.88671875" defaultRowHeight="11.25"/>
  <cols>
    <col min="1" max="1" width="5.21875" style="296" hidden="1" customWidth="1"/>
    <col min="2" max="2" width="3.77734375" style="442" customWidth="1"/>
    <col min="3" max="3" width="5.33203125" style="442" customWidth="1"/>
    <col min="4" max="4" width="22" style="296" hidden="1" customWidth="1"/>
    <col min="5" max="5" width="12.88671875" style="636" customWidth="1"/>
    <col min="6" max="6" width="8.109375" style="296" customWidth="1"/>
    <col min="7" max="7" width="32.88671875" style="296" hidden="1" customWidth="1"/>
    <col min="8" max="8" width="12.6640625" style="296" customWidth="1"/>
    <col min="9" max="9" width="8" style="296" hidden="1" customWidth="1"/>
    <col min="10" max="10" width="25.33203125" style="296" hidden="1" customWidth="1"/>
    <col min="11" max="11" width="7.77734375" style="469" customWidth="1"/>
    <col min="12" max="13" width="7.44140625" style="469" customWidth="1"/>
    <col min="14" max="14" width="7.21875" style="442" customWidth="1"/>
    <col min="15" max="15" width="12.6640625" style="296" customWidth="1"/>
    <col min="16" max="17" width="14.6640625" style="296" hidden="1" customWidth="1"/>
    <col min="18" max="18" width="16.6640625" style="296" hidden="1" customWidth="1"/>
    <col min="19" max="19" width="20" style="296" hidden="1" customWidth="1"/>
    <col min="20" max="20" width="6.6640625" style="296" bestFit="1" customWidth="1"/>
    <col min="21" max="21" width="4" style="327" customWidth="1"/>
    <col min="22" max="22" width="4.33203125" style="327" customWidth="1"/>
    <col min="23" max="23" width="4.5546875" style="327" customWidth="1"/>
    <col min="24" max="24" width="4" style="327" customWidth="1"/>
    <col min="25" max="25" width="5.6640625" style="469" bestFit="1" customWidth="1"/>
    <col min="26" max="26" width="5.21875" style="327" customWidth="1"/>
    <col min="27" max="27" width="5.44140625" style="442" bestFit="1" customWidth="1"/>
    <col min="28" max="28" width="4.77734375" style="296" customWidth="1"/>
    <col min="29" max="29" width="9.44140625" style="637" hidden="1" customWidth="1"/>
    <col min="30" max="30" width="14.44140625" style="296" hidden="1" customWidth="1"/>
    <col min="31" max="31" width="10.77734375" style="296" hidden="1" customWidth="1"/>
    <col min="32" max="32" width="15.33203125" style="296" hidden="1" customWidth="1"/>
    <col min="33" max="33" width="2.6640625" style="296" hidden="1" customWidth="1"/>
    <col min="34" max="34" width="3.21875" style="296" hidden="1" customWidth="1"/>
    <col min="35" max="35" width="6.21875" style="469" customWidth="1"/>
    <col min="36" max="36" width="10.77734375" style="296" hidden="1" customWidth="1"/>
    <col min="37" max="37" width="5.77734375" style="296" hidden="1" customWidth="1"/>
    <col min="38" max="38" width="23.6640625" style="296" hidden="1" customWidth="1"/>
    <col min="39" max="39" width="9.5546875" style="296" hidden="1" customWidth="1"/>
    <col min="40" max="40" width="15.33203125" style="296" hidden="1" customWidth="1"/>
    <col min="41" max="41" width="25.88671875" style="296" hidden="1" customWidth="1"/>
    <col min="42" max="42" width="28.44140625" style="296" hidden="1" customWidth="1"/>
    <col min="43" max="43" width="18.109375" style="296" hidden="1" customWidth="1"/>
    <col min="44" max="44" width="17.5546875" style="296" hidden="1" customWidth="1"/>
    <col min="45" max="45" width="21.88671875" style="296" hidden="1" customWidth="1"/>
    <col min="46" max="46" width="19.5546875" style="296" hidden="1" customWidth="1"/>
    <col min="47" max="47" width="21" style="296" hidden="1" customWidth="1"/>
    <col min="48" max="48" width="22.21875" style="296" hidden="1" customWidth="1"/>
    <col min="49" max="49" width="12.21875" style="296" hidden="1" customWidth="1"/>
    <col min="50" max="50" width="20.44140625" style="296" hidden="1" customWidth="1"/>
    <col min="51" max="51" width="18.109375" style="296" hidden="1" customWidth="1"/>
    <col min="52" max="52" width="22" style="296" hidden="1" customWidth="1"/>
    <col min="53" max="53" width="12.21875" style="296" hidden="1" customWidth="1"/>
    <col min="54" max="54" width="7.77734375" style="296" hidden="1" customWidth="1"/>
    <col min="55" max="55" width="22.5546875" style="296" hidden="1" customWidth="1"/>
    <col min="56" max="56" width="18.109375" style="296" hidden="1" customWidth="1"/>
    <col min="57" max="57" width="9.44140625" style="296" customWidth="1"/>
    <col min="58" max="16384" width="8.88671875" style="50"/>
  </cols>
  <sheetData>
    <row r="1" spans="1:57" ht="22.9" customHeight="1">
      <c r="B1" s="1790" t="s">
        <v>49</v>
      </c>
      <c r="C1" s="1790"/>
      <c r="D1" s="1790"/>
      <c r="E1" s="1790"/>
      <c r="AA1" s="1791" t="s">
        <v>259</v>
      </c>
      <c r="AB1" s="1791"/>
      <c r="AC1" s="1791"/>
      <c r="AD1" s="1791"/>
      <c r="AE1" s="1791"/>
      <c r="AF1" s="1791"/>
      <c r="AG1" s="1791"/>
      <c r="AH1" s="1791"/>
      <c r="AI1" s="1791"/>
      <c r="AJ1" s="1791"/>
      <c r="AK1" s="1791"/>
      <c r="AL1" s="1791"/>
      <c r="AM1" s="1791"/>
      <c r="AN1" s="1791"/>
      <c r="AO1" s="1791"/>
      <c r="AP1" s="1791"/>
      <c r="AQ1" s="1791"/>
      <c r="AR1" s="1791"/>
      <c r="AS1" s="1791"/>
      <c r="AT1" s="1791"/>
      <c r="AU1" s="1791"/>
      <c r="AV1" s="1791"/>
      <c r="AW1" s="1791"/>
      <c r="AX1" s="1791"/>
      <c r="AY1" s="1791"/>
      <c r="AZ1" s="1791"/>
      <c r="BA1" s="1791"/>
      <c r="BB1" s="1791"/>
      <c r="BC1" s="1791"/>
      <c r="BD1" s="1791"/>
      <c r="BE1" s="1791"/>
    </row>
    <row r="2" spans="1:57" ht="20.25" customHeight="1">
      <c r="A2" s="1798" t="s">
        <v>361</v>
      </c>
      <c r="B2" s="1788" t="s">
        <v>362</v>
      </c>
      <c r="C2" s="1788" t="s">
        <v>363</v>
      </c>
      <c r="D2" s="1788" t="s">
        <v>364</v>
      </c>
      <c r="E2" s="1788" t="s">
        <v>365</v>
      </c>
      <c r="F2" s="1788" t="s">
        <v>366</v>
      </c>
      <c r="G2" s="1788" t="s">
        <v>367</v>
      </c>
      <c r="H2" s="1788" t="s">
        <v>368</v>
      </c>
      <c r="I2" s="1788" t="s">
        <v>369</v>
      </c>
      <c r="J2" s="1788" t="s">
        <v>370</v>
      </c>
      <c r="K2" s="1788" t="s">
        <v>371</v>
      </c>
      <c r="L2" s="1788" t="s">
        <v>372</v>
      </c>
      <c r="M2" s="1788" t="s">
        <v>373</v>
      </c>
      <c r="N2" s="1788" t="s">
        <v>442</v>
      </c>
      <c r="O2" s="1788" t="s">
        <v>374</v>
      </c>
      <c r="P2" s="1788"/>
      <c r="Q2" s="1788"/>
      <c r="R2" s="1788"/>
      <c r="S2" s="1788"/>
      <c r="T2" s="1788"/>
      <c r="U2" s="1788"/>
      <c r="V2" s="1788"/>
      <c r="W2" s="1788"/>
      <c r="X2" s="1788"/>
      <c r="Y2" s="1788" t="s">
        <v>209</v>
      </c>
      <c r="Z2" s="1788"/>
      <c r="AA2" s="1788"/>
      <c r="AB2" s="1788" t="s">
        <v>153</v>
      </c>
      <c r="AC2" s="1792" t="s">
        <v>473</v>
      </c>
      <c r="AD2" s="1792"/>
      <c r="AE2" s="1792"/>
      <c r="AF2" s="1792"/>
      <c r="AG2" s="1792"/>
      <c r="AH2" s="1792"/>
      <c r="AI2" s="1792"/>
      <c r="AJ2" s="1788" t="s">
        <v>377</v>
      </c>
      <c r="AK2" s="1788"/>
      <c r="AL2" s="1788" t="s">
        <v>378</v>
      </c>
      <c r="AM2" s="1788"/>
      <c r="AN2" s="1788"/>
      <c r="AO2" s="1789"/>
      <c r="AP2" s="1788" t="s">
        <v>379</v>
      </c>
      <c r="AQ2" s="1789"/>
      <c r="AR2" s="1789"/>
      <c r="AS2" s="1789"/>
      <c r="AT2" s="1789"/>
      <c r="AU2" s="1789"/>
      <c r="AV2" s="1789"/>
      <c r="AW2" s="1789"/>
      <c r="AX2" s="1789"/>
      <c r="AY2" s="1789"/>
      <c r="AZ2" s="1789"/>
      <c r="BA2" s="1789"/>
      <c r="BB2" s="1789"/>
      <c r="BC2" s="1789"/>
      <c r="BD2" s="1789"/>
      <c r="BE2" s="1788" t="s">
        <v>380</v>
      </c>
    </row>
    <row r="3" spans="1:57" ht="27" customHeight="1">
      <c r="A3" s="1798"/>
      <c r="B3" s="1788"/>
      <c r="C3" s="1788"/>
      <c r="D3" s="1788"/>
      <c r="E3" s="1788"/>
      <c r="F3" s="1788"/>
      <c r="G3" s="1788"/>
      <c r="H3" s="1788"/>
      <c r="I3" s="1788"/>
      <c r="J3" s="1788"/>
      <c r="K3" s="1788"/>
      <c r="L3" s="1788"/>
      <c r="M3" s="1788"/>
      <c r="N3" s="1788"/>
      <c r="O3" s="533" t="s">
        <v>211</v>
      </c>
      <c r="P3" s="566" t="s">
        <v>212</v>
      </c>
      <c r="Q3" s="566" t="s">
        <v>213</v>
      </c>
      <c r="R3" s="566" t="s">
        <v>460</v>
      </c>
      <c r="S3" s="566" t="s">
        <v>322</v>
      </c>
      <c r="T3" s="533" t="s">
        <v>157</v>
      </c>
      <c r="U3" s="566" t="s">
        <v>146</v>
      </c>
      <c r="V3" s="566" t="s">
        <v>147</v>
      </c>
      <c r="W3" s="566" t="s">
        <v>132</v>
      </c>
      <c r="X3" s="566" t="s">
        <v>214</v>
      </c>
      <c r="Y3" s="533" t="s">
        <v>439</v>
      </c>
      <c r="Z3" s="533" t="s">
        <v>285</v>
      </c>
      <c r="AA3" s="533" t="s">
        <v>72</v>
      </c>
      <c r="AB3" s="1788"/>
      <c r="AC3" s="1794"/>
      <c r="AD3" s="1794"/>
      <c r="AE3" s="1794"/>
      <c r="AF3" s="1794"/>
      <c r="AG3" s="1794"/>
      <c r="AH3" s="1794"/>
      <c r="AI3" s="1794"/>
      <c r="AJ3" s="533" t="s">
        <v>443</v>
      </c>
      <c r="AK3" s="533" t="s">
        <v>444</v>
      </c>
      <c r="AL3" s="1788" t="s">
        <v>445</v>
      </c>
      <c r="AM3" s="1788"/>
      <c r="AN3" s="566" t="s">
        <v>215</v>
      </c>
      <c r="AO3" s="566" t="s">
        <v>447</v>
      </c>
      <c r="AP3" s="1788" t="s">
        <v>448</v>
      </c>
      <c r="AQ3" s="1789"/>
      <c r="AR3" s="1789"/>
      <c r="AS3" s="1789"/>
      <c r="AT3" s="1789"/>
      <c r="AU3" s="1788" t="s">
        <v>449</v>
      </c>
      <c r="AV3" s="1789"/>
      <c r="AW3" s="1789"/>
      <c r="AX3" s="1789"/>
      <c r="AY3" s="1789"/>
      <c r="AZ3" s="1788" t="s">
        <v>156</v>
      </c>
      <c r="BA3" s="1789"/>
      <c r="BB3" s="1789"/>
      <c r="BC3" s="1789"/>
      <c r="BD3" s="1789"/>
      <c r="BE3" s="1788"/>
    </row>
    <row r="4" spans="1:57" s="1319" customFormat="1" ht="27" customHeight="1">
      <c r="A4" s="1539"/>
      <c r="B4" s="1534"/>
      <c r="C4" s="1534"/>
      <c r="D4" s="1534"/>
      <c r="E4" s="1534"/>
      <c r="F4" s="1534"/>
      <c r="G4" s="1534"/>
      <c r="H4" s="1534"/>
      <c r="I4" s="1534"/>
      <c r="J4" s="1534"/>
      <c r="K4" s="1534"/>
      <c r="L4" s="1534"/>
      <c r="M4" s="1534"/>
      <c r="N4" s="1534"/>
      <c r="O4" s="1534"/>
      <c r="P4" s="1535"/>
      <c r="Q4" s="1535"/>
      <c r="R4" s="1535"/>
      <c r="S4" s="1535"/>
      <c r="T4" s="1534"/>
      <c r="U4" s="1535"/>
      <c r="V4" s="1535"/>
      <c r="W4" s="1535"/>
      <c r="X4" s="1535"/>
      <c r="Y4" s="1534"/>
      <c r="Z4" s="1534"/>
      <c r="AA4" s="1534"/>
      <c r="AB4" s="1534"/>
      <c r="AC4" s="1536"/>
      <c r="AD4" s="1536"/>
      <c r="AE4" s="1536"/>
      <c r="AF4" s="1536"/>
      <c r="AG4" s="1536"/>
      <c r="AH4" s="1536"/>
      <c r="AI4" s="1536"/>
      <c r="AJ4" s="1534"/>
      <c r="AK4" s="1534"/>
      <c r="AL4" s="1534"/>
      <c r="AM4" s="1534"/>
      <c r="AN4" s="1535"/>
      <c r="AO4" s="1535"/>
      <c r="AP4" s="1534"/>
      <c r="AQ4" s="1535"/>
      <c r="AR4" s="1535"/>
      <c r="AS4" s="1535"/>
      <c r="AT4" s="1535"/>
      <c r="AU4" s="1534"/>
      <c r="AV4" s="1535"/>
      <c r="AW4" s="1535"/>
      <c r="AX4" s="1535"/>
      <c r="AY4" s="1535"/>
      <c r="AZ4" s="1534"/>
      <c r="BA4" s="1535"/>
      <c r="BB4" s="1535"/>
      <c r="BC4" s="1535"/>
      <c r="BD4" s="1535"/>
      <c r="BE4" s="1534"/>
    </row>
    <row r="5" spans="1:57" ht="25.5" hidden="1" customHeight="1">
      <c r="A5" s="610"/>
      <c r="B5" s="157" t="s">
        <v>48</v>
      </c>
      <c r="C5" s="157" t="s">
        <v>1</v>
      </c>
      <c r="D5" s="165"/>
      <c r="E5" s="331">
        <f>COUNTA(E7:E8,E10:E11,E13:E16,E18:E20,E22:E22,E24:E29,E31:E39,E41:E43,E45:E46,E48:E52,E54:E58,E60:E62,E63)</f>
        <v>46</v>
      </c>
      <c r="F5" s="165"/>
      <c r="G5" s="165"/>
      <c r="H5" s="165"/>
      <c r="I5" s="165"/>
      <c r="J5" s="165"/>
      <c r="K5" s="160">
        <f>SUM((K7:K8,K10:K11,K13:K16,K18:K20,K22:K22,K24:K29,K31:K39,K41:K43,K45:K46,K48:K52,K54:K58,K60:K62,K63))</f>
        <v>777593.75</v>
      </c>
      <c r="L5" s="160">
        <f>SUM(L7:L8,L10:L11,L13:L16,L18:L20,L22:L22,L24:L29,L31:L39,L41:L43,L45:L46,L48:L52,L54:L58,L60:L62,L63)</f>
        <v>80152.900000000009</v>
      </c>
      <c r="M5" s="160">
        <f>SUM(M7:M8,M10:M11,M13:M16,M18:M20,M22:M22,M24:M29,M31:M39,M41:M43,M45:M46,M48:M52,M54:M58,M60:M62,M63)</f>
        <v>155032.00999999998</v>
      </c>
      <c r="N5" s="157"/>
      <c r="O5" s="165"/>
      <c r="P5" s="166"/>
      <c r="Q5" s="166"/>
      <c r="R5" s="166"/>
      <c r="S5" s="166"/>
      <c r="T5" s="165"/>
      <c r="U5" s="167"/>
      <c r="V5" s="167"/>
      <c r="W5" s="167"/>
      <c r="X5" s="167"/>
      <c r="Y5" s="160"/>
      <c r="Z5" s="160"/>
      <c r="AA5" s="157"/>
      <c r="AB5" s="157"/>
      <c r="AC5" s="625"/>
      <c r="AD5" s="421"/>
      <c r="AE5" s="421"/>
      <c r="AF5" s="421"/>
      <c r="AG5" s="421"/>
      <c r="AH5" s="421"/>
      <c r="AI5" s="199"/>
      <c r="AJ5" s="157"/>
      <c r="AK5" s="157"/>
      <c r="AL5" s="165"/>
      <c r="AM5" s="165"/>
      <c r="AN5" s="165"/>
      <c r="AO5" s="166"/>
      <c r="AP5" s="166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</row>
    <row r="6" spans="1:57" ht="25.5" hidden="1" customHeight="1">
      <c r="A6" s="610"/>
      <c r="B6" s="198" t="s">
        <v>56</v>
      </c>
      <c r="C6" s="157" t="s">
        <v>55</v>
      </c>
      <c r="D6" s="165"/>
      <c r="E6" s="331">
        <f>COUNTA(E7:E8)</f>
        <v>2</v>
      </c>
      <c r="F6" s="165"/>
      <c r="G6" s="165"/>
      <c r="H6" s="165"/>
      <c r="I6" s="165"/>
      <c r="J6" s="165"/>
      <c r="K6" s="160">
        <f>SUM(K7:K8)</f>
        <v>12817</v>
      </c>
      <c r="L6" s="160">
        <f>SUM(L7:L8)</f>
        <v>9401</v>
      </c>
      <c r="M6" s="160">
        <f>SUM(M7:M8)</f>
        <v>20610</v>
      </c>
      <c r="N6" s="157"/>
      <c r="O6" s="165"/>
      <c r="P6" s="166"/>
      <c r="Q6" s="166"/>
      <c r="R6" s="166"/>
      <c r="S6" s="166"/>
      <c r="T6" s="157"/>
      <c r="U6" s="167"/>
      <c r="V6" s="167"/>
      <c r="W6" s="167"/>
      <c r="X6" s="167"/>
      <c r="Y6" s="160"/>
      <c r="Z6" s="160"/>
      <c r="AA6" s="157"/>
      <c r="AB6" s="157"/>
      <c r="AC6" s="620"/>
      <c r="AD6" s="165"/>
      <c r="AE6" s="165"/>
      <c r="AF6" s="165"/>
      <c r="AG6" s="165"/>
      <c r="AH6" s="165"/>
      <c r="AI6" s="199"/>
      <c r="AJ6" s="157"/>
      <c r="AK6" s="157"/>
      <c r="AL6" s="165"/>
      <c r="AM6" s="165"/>
      <c r="AN6" s="165"/>
      <c r="AO6" s="166"/>
      <c r="AP6" s="166"/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5"/>
      <c r="BB6" s="165"/>
      <c r="BC6" s="165"/>
      <c r="BD6" s="165"/>
      <c r="BE6" s="165"/>
    </row>
    <row r="7" spans="1:57" ht="25.5" hidden="1" customHeight="1">
      <c r="A7" s="238" t="s">
        <v>145</v>
      </c>
      <c r="B7" s="164"/>
      <c r="C7" s="157" t="s">
        <v>545</v>
      </c>
      <c r="D7" s="165"/>
      <c r="E7" s="157" t="s">
        <v>12961</v>
      </c>
      <c r="F7" s="157" t="s">
        <v>950</v>
      </c>
      <c r="G7" s="157" t="s">
        <v>539</v>
      </c>
      <c r="H7" s="157" t="s">
        <v>11039</v>
      </c>
      <c r="I7" s="165"/>
      <c r="J7" s="165" t="s">
        <v>12962</v>
      </c>
      <c r="K7" s="160">
        <v>12817</v>
      </c>
      <c r="L7" s="160">
        <v>5778</v>
      </c>
      <c r="M7" s="160">
        <v>12817</v>
      </c>
      <c r="N7" s="157" t="s">
        <v>12963</v>
      </c>
      <c r="O7" s="165" t="s">
        <v>1241</v>
      </c>
      <c r="P7" s="165">
        <v>0</v>
      </c>
      <c r="Q7" s="169">
        <v>0</v>
      </c>
      <c r="R7" s="165"/>
      <c r="S7" s="165"/>
      <c r="T7" s="157" t="s">
        <v>54</v>
      </c>
      <c r="U7" s="160">
        <v>14</v>
      </c>
      <c r="V7" s="160">
        <v>14</v>
      </c>
      <c r="W7" s="160">
        <v>604</v>
      </c>
      <c r="X7" s="160">
        <v>22</v>
      </c>
      <c r="Y7" s="160">
        <v>1184</v>
      </c>
      <c r="Z7" s="160"/>
      <c r="AA7" s="157" t="s">
        <v>465</v>
      </c>
      <c r="AB7" s="157">
        <v>1986</v>
      </c>
      <c r="AC7" s="620"/>
      <c r="AD7" s="165"/>
      <c r="AE7" s="165"/>
      <c r="AF7" s="165"/>
      <c r="AG7" s="165"/>
      <c r="AH7" s="165"/>
      <c r="AI7" s="160"/>
      <c r="AJ7" s="157"/>
      <c r="AK7" s="157"/>
      <c r="AL7" s="165" t="s">
        <v>543</v>
      </c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  <c r="AZ7" s="165"/>
      <c r="BA7" s="165"/>
      <c r="BB7" s="165"/>
      <c r="BC7" s="165"/>
      <c r="BD7" s="165"/>
      <c r="BE7" s="165"/>
    </row>
    <row r="8" spans="1:57" ht="25.5" hidden="1" customHeight="1">
      <c r="A8" s="163"/>
      <c r="B8" s="164"/>
      <c r="C8" s="157" t="s">
        <v>319</v>
      </c>
      <c r="D8" s="165"/>
      <c r="E8" s="157" t="s">
        <v>12964</v>
      </c>
      <c r="F8" s="157" t="s">
        <v>645</v>
      </c>
      <c r="G8" s="157"/>
      <c r="H8" s="204" t="s">
        <v>645</v>
      </c>
      <c r="I8" s="165"/>
      <c r="J8" s="165"/>
      <c r="K8" s="160"/>
      <c r="L8" s="160">
        <v>3623</v>
      </c>
      <c r="M8" s="160">
        <v>7793</v>
      </c>
      <c r="N8" s="157" t="s">
        <v>12965</v>
      </c>
      <c r="O8" s="165" t="s">
        <v>12966</v>
      </c>
      <c r="P8" s="165"/>
      <c r="Q8" s="169"/>
      <c r="R8" s="165"/>
      <c r="S8" s="165" t="s">
        <v>54</v>
      </c>
      <c r="T8" s="157"/>
      <c r="U8" s="160"/>
      <c r="V8" s="160"/>
      <c r="W8" s="160">
        <v>5135</v>
      </c>
      <c r="X8" s="160"/>
      <c r="Y8" s="160"/>
      <c r="Z8" s="160"/>
      <c r="AA8" s="157"/>
      <c r="AB8" s="157">
        <v>2003</v>
      </c>
      <c r="AC8" s="620"/>
      <c r="AD8" s="165"/>
      <c r="AE8" s="165"/>
      <c r="AF8" s="165"/>
      <c r="AG8" s="165">
        <v>13675</v>
      </c>
      <c r="AH8" s="165"/>
      <c r="AI8" s="160">
        <v>12000</v>
      </c>
      <c r="AJ8" s="157"/>
      <c r="AK8" s="157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  <c r="AZ8" s="165"/>
      <c r="BA8" s="165"/>
      <c r="BB8" s="165"/>
      <c r="BC8" s="165" t="s">
        <v>4891</v>
      </c>
      <c r="BD8" s="165"/>
      <c r="BE8" s="165"/>
    </row>
    <row r="9" spans="1:57" ht="25.5" hidden="1" customHeight="1">
      <c r="A9" s="238"/>
      <c r="B9" s="198" t="s">
        <v>1934</v>
      </c>
      <c r="C9" s="157" t="s">
        <v>535</v>
      </c>
      <c r="D9" s="332"/>
      <c r="E9" s="331">
        <f>COUNTA(E10:E11)</f>
        <v>2</v>
      </c>
      <c r="F9" s="332"/>
      <c r="G9" s="332"/>
      <c r="H9" s="332"/>
      <c r="I9" s="332"/>
      <c r="J9" s="332"/>
      <c r="K9" s="160">
        <f>SUM(K10:K11)</f>
        <v>6893</v>
      </c>
      <c r="L9" s="160">
        <f>SUM(L10:L11)</f>
        <v>2447</v>
      </c>
      <c r="M9" s="160">
        <f>SUM(M10:M11)</f>
        <v>5355</v>
      </c>
      <c r="N9" s="157"/>
      <c r="O9" s="332"/>
      <c r="P9" s="332"/>
      <c r="Q9" s="169"/>
      <c r="R9" s="332"/>
      <c r="S9" s="332"/>
      <c r="T9" s="157"/>
      <c r="U9" s="160"/>
      <c r="V9" s="160"/>
      <c r="W9" s="160"/>
      <c r="X9" s="160"/>
      <c r="Y9" s="160"/>
      <c r="Z9" s="160"/>
      <c r="AA9" s="157"/>
      <c r="AB9" s="157"/>
      <c r="AC9" s="627"/>
      <c r="AD9" s="332"/>
      <c r="AE9" s="332"/>
      <c r="AF9" s="332"/>
      <c r="AG9" s="332"/>
      <c r="AH9" s="332"/>
      <c r="AI9" s="160"/>
      <c r="AJ9" s="157"/>
      <c r="AK9" s="157"/>
      <c r="AL9" s="332"/>
      <c r="AM9" s="332"/>
      <c r="AN9" s="332"/>
      <c r="AO9" s="332"/>
      <c r="AP9" s="332"/>
      <c r="AQ9" s="332"/>
      <c r="AR9" s="332"/>
      <c r="AS9" s="332"/>
      <c r="AT9" s="332"/>
      <c r="AU9" s="332"/>
      <c r="AV9" s="332"/>
      <c r="AW9" s="332"/>
      <c r="AX9" s="332"/>
      <c r="AY9" s="332"/>
      <c r="AZ9" s="332"/>
      <c r="BA9" s="332"/>
      <c r="BB9" s="332"/>
      <c r="BC9" s="332"/>
      <c r="BD9" s="332"/>
      <c r="BE9" s="332"/>
    </row>
    <row r="10" spans="1:57" ht="25.5" hidden="1" customHeight="1">
      <c r="A10" s="163" t="s">
        <v>385</v>
      </c>
      <c r="B10" s="164"/>
      <c r="C10" s="157" t="s">
        <v>557</v>
      </c>
      <c r="D10" s="332" t="s">
        <v>1236</v>
      </c>
      <c r="E10" s="157" t="s">
        <v>1237</v>
      </c>
      <c r="F10" s="157" t="s">
        <v>560</v>
      </c>
      <c r="G10" s="157" t="s">
        <v>561</v>
      </c>
      <c r="H10" s="157" t="s">
        <v>898</v>
      </c>
      <c r="I10" s="332"/>
      <c r="J10" s="332"/>
      <c r="K10" s="160">
        <v>3101</v>
      </c>
      <c r="L10" s="160">
        <v>1037</v>
      </c>
      <c r="M10" s="160">
        <v>3513</v>
      </c>
      <c r="N10" s="157" t="s">
        <v>1238</v>
      </c>
      <c r="O10" s="332" t="s">
        <v>1951</v>
      </c>
      <c r="P10" s="332" t="s">
        <v>1239</v>
      </c>
      <c r="Q10" s="169" t="s">
        <v>453</v>
      </c>
      <c r="R10" s="332" t="s">
        <v>1240</v>
      </c>
      <c r="S10" s="332" t="s">
        <v>1241</v>
      </c>
      <c r="T10" s="157" t="s">
        <v>1242</v>
      </c>
      <c r="U10" s="160">
        <v>15</v>
      </c>
      <c r="V10" s="160">
        <v>26</v>
      </c>
      <c r="W10" s="160">
        <v>1812</v>
      </c>
      <c r="X10" s="160"/>
      <c r="Y10" s="160"/>
      <c r="Z10" s="160">
        <v>600</v>
      </c>
      <c r="AA10" s="157" t="s">
        <v>173</v>
      </c>
      <c r="AB10" s="157">
        <v>1987</v>
      </c>
      <c r="AC10" s="627"/>
      <c r="AD10" s="332"/>
      <c r="AE10" s="332"/>
      <c r="AF10" s="332">
        <v>83</v>
      </c>
      <c r="AG10" s="332"/>
      <c r="AH10" s="332"/>
      <c r="AI10" s="160">
        <v>804</v>
      </c>
      <c r="AJ10" s="157"/>
      <c r="AK10" s="157"/>
      <c r="AL10" s="332"/>
      <c r="AM10" s="332"/>
      <c r="AN10" s="332">
        <v>870</v>
      </c>
      <c r="AO10" s="332"/>
      <c r="AP10" s="332"/>
      <c r="AQ10" s="332"/>
      <c r="AR10" s="332"/>
      <c r="AS10" s="332"/>
      <c r="AT10" s="332"/>
      <c r="AU10" s="332"/>
      <c r="AV10" s="332"/>
      <c r="AW10" s="332"/>
      <c r="AX10" s="332"/>
      <c r="AY10" s="332"/>
      <c r="AZ10" s="332"/>
      <c r="BA10" s="332"/>
      <c r="BB10" s="332"/>
      <c r="BC10" s="332"/>
      <c r="BD10" s="332"/>
      <c r="BE10" s="332"/>
    </row>
    <row r="11" spans="1:57" ht="25.5" hidden="1" customHeight="1">
      <c r="A11" s="163" t="s">
        <v>386</v>
      </c>
      <c r="B11" s="488"/>
      <c r="C11" s="157" t="s">
        <v>557</v>
      </c>
      <c r="D11" s="332" t="s">
        <v>1236</v>
      </c>
      <c r="E11" s="157" t="s">
        <v>1243</v>
      </c>
      <c r="F11" s="157" t="s">
        <v>560</v>
      </c>
      <c r="G11" s="157" t="s">
        <v>561</v>
      </c>
      <c r="H11" s="157" t="s">
        <v>898</v>
      </c>
      <c r="I11" s="332"/>
      <c r="J11" s="332" t="s">
        <v>1244</v>
      </c>
      <c r="K11" s="160">
        <v>3792</v>
      </c>
      <c r="L11" s="160">
        <v>1410</v>
      </c>
      <c r="M11" s="160">
        <v>1842</v>
      </c>
      <c r="N11" s="157" t="s">
        <v>1238</v>
      </c>
      <c r="O11" s="332" t="s">
        <v>1245</v>
      </c>
      <c r="P11" s="332"/>
      <c r="Q11" s="169"/>
      <c r="R11" s="332"/>
      <c r="S11" s="332"/>
      <c r="T11" s="157" t="s">
        <v>54</v>
      </c>
      <c r="U11" s="160">
        <v>27</v>
      </c>
      <c r="V11" s="160">
        <v>36</v>
      </c>
      <c r="W11" s="160">
        <v>972</v>
      </c>
      <c r="X11" s="160"/>
      <c r="Y11" s="160">
        <v>436</v>
      </c>
      <c r="Z11" s="160">
        <v>500</v>
      </c>
      <c r="AA11" s="157" t="s">
        <v>173</v>
      </c>
      <c r="AB11" s="157">
        <v>1985</v>
      </c>
      <c r="AC11" s="627"/>
      <c r="AD11" s="332"/>
      <c r="AE11" s="332"/>
      <c r="AF11" s="332"/>
      <c r="AG11" s="332"/>
      <c r="AH11" s="332"/>
      <c r="AI11" s="160">
        <v>491</v>
      </c>
      <c r="AJ11" s="157"/>
      <c r="AK11" s="157"/>
      <c r="AL11" s="332"/>
      <c r="AM11" s="332"/>
      <c r="AN11" s="332">
        <v>1040</v>
      </c>
      <c r="AO11" s="332"/>
      <c r="AP11" s="332"/>
      <c r="AQ11" s="332"/>
      <c r="AR11" s="332"/>
      <c r="AS11" s="332"/>
      <c r="AT11" s="332"/>
      <c r="AU11" s="332"/>
      <c r="AV11" s="332"/>
      <c r="AW11" s="332"/>
      <c r="AX11" s="332"/>
      <c r="AY11" s="332"/>
      <c r="AZ11" s="332"/>
      <c r="BA11" s="332"/>
      <c r="BB11" s="332"/>
      <c r="BC11" s="332"/>
      <c r="BD11" s="332"/>
      <c r="BE11" s="332"/>
    </row>
    <row r="12" spans="1:57" ht="25.5" hidden="1" customHeight="1">
      <c r="A12" s="628"/>
      <c r="B12" s="198" t="s">
        <v>2272</v>
      </c>
      <c r="C12" s="157" t="s">
        <v>2229</v>
      </c>
      <c r="D12" s="165"/>
      <c r="E12" s="331">
        <f>COUNTA(E13:E16)</f>
        <v>4</v>
      </c>
      <c r="F12" s="165"/>
      <c r="G12" s="165"/>
      <c r="H12" s="165"/>
      <c r="I12" s="165"/>
      <c r="J12" s="165"/>
      <c r="K12" s="160">
        <f>SUM(K13:K16)</f>
        <v>5725</v>
      </c>
      <c r="L12" s="160">
        <f>SUM(L13:L16)</f>
        <v>2920</v>
      </c>
      <c r="M12" s="160">
        <f>SUM(M13:M16)</f>
        <v>3546</v>
      </c>
      <c r="N12" s="157"/>
      <c r="O12" s="165"/>
      <c r="P12" s="165"/>
      <c r="Q12" s="165"/>
      <c r="R12" s="165"/>
      <c r="S12" s="165"/>
      <c r="T12" s="157"/>
      <c r="U12" s="160"/>
      <c r="V12" s="160"/>
      <c r="W12" s="160"/>
      <c r="X12" s="160"/>
      <c r="Y12" s="160"/>
      <c r="Z12" s="160"/>
      <c r="AA12" s="157"/>
      <c r="AB12" s="165"/>
      <c r="AC12" s="620"/>
      <c r="AD12" s="165"/>
      <c r="AE12" s="165"/>
      <c r="AF12" s="165"/>
      <c r="AG12" s="165"/>
      <c r="AH12" s="165"/>
      <c r="AI12" s="160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</row>
    <row r="13" spans="1:57" ht="25.5" hidden="1" customHeight="1">
      <c r="A13" s="262">
        <v>4</v>
      </c>
      <c r="B13" s="164"/>
      <c r="C13" s="157" t="s">
        <v>2366</v>
      </c>
      <c r="D13" s="165" t="s">
        <v>2394</v>
      </c>
      <c r="E13" s="157" t="s">
        <v>2395</v>
      </c>
      <c r="F13" s="157" t="s">
        <v>2274</v>
      </c>
      <c r="G13" s="157" t="s">
        <v>2396</v>
      </c>
      <c r="H13" s="157" t="s">
        <v>2397</v>
      </c>
      <c r="I13" s="157">
        <v>2</v>
      </c>
      <c r="J13" s="165" t="s">
        <v>2398</v>
      </c>
      <c r="K13" s="160">
        <v>1500</v>
      </c>
      <c r="L13" s="160">
        <v>824</v>
      </c>
      <c r="M13" s="160">
        <v>985</v>
      </c>
      <c r="N13" s="157" t="s">
        <v>2391</v>
      </c>
      <c r="O13" s="165" t="s">
        <v>2399</v>
      </c>
      <c r="P13" s="165"/>
      <c r="Q13" s="169"/>
      <c r="R13" s="165"/>
      <c r="S13" s="165"/>
      <c r="T13" s="157" t="s">
        <v>2368</v>
      </c>
      <c r="U13" s="160">
        <v>20</v>
      </c>
      <c r="V13" s="160">
        <v>38</v>
      </c>
      <c r="W13" s="160">
        <v>697</v>
      </c>
      <c r="X13" s="160">
        <v>6</v>
      </c>
      <c r="Y13" s="160">
        <v>70</v>
      </c>
      <c r="Z13" s="160">
        <v>150</v>
      </c>
      <c r="AA13" s="157" t="s">
        <v>2222</v>
      </c>
      <c r="AB13" s="157">
        <v>1980</v>
      </c>
      <c r="AC13" s="620"/>
      <c r="AD13" s="165" t="s">
        <v>2400</v>
      </c>
      <c r="AE13" s="165"/>
      <c r="AF13" s="165"/>
      <c r="AG13" s="165"/>
      <c r="AH13" s="165"/>
      <c r="AI13" s="160">
        <v>216</v>
      </c>
      <c r="AJ13" s="157"/>
      <c r="AK13" s="157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</row>
    <row r="14" spans="1:57" ht="25.5" hidden="1" customHeight="1">
      <c r="A14" s="611">
        <v>5</v>
      </c>
      <c r="B14" s="164"/>
      <c r="C14" s="157" t="s">
        <v>2366</v>
      </c>
      <c r="D14" s="165" t="s">
        <v>2367</v>
      </c>
      <c r="E14" s="157" t="s">
        <v>2401</v>
      </c>
      <c r="F14" s="157" t="s">
        <v>2274</v>
      </c>
      <c r="G14" s="157" t="s">
        <v>2396</v>
      </c>
      <c r="H14" s="157" t="s">
        <v>2402</v>
      </c>
      <c r="I14" s="157">
        <v>1</v>
      </c>
      <c r="J14" s="165" t="s">
        <v>2403</v>
      </c>
      <c r="K14" s="160">
        <v>1500</v>
      </c>
      <c r="L14" s="160">
        <v>824</v>
      </c>
      <c r="M14" s="160">
        <v>795</v>
      </c>
      <c r="N14" s="157" t="s">
        <v>2391</v>
      </c>
      <c r="O14" s="165" t="s">
        <v>2404</v>
      </c>
      <c r="P14" s="165"/>
      <c r="Q14" s="169"/>
      <c r="R14" s="165"/>
      <c r="S14" s="165"/>
      <c r="T14" s="157" t="s">
        <v>2368</v>
      </c>
      <c r="U14" s="160">
        <v>20</v>
      </c>
      <c r="V14" s="160">
        <v>35</v>
      </c>
      <c r="W14" s="160">
        <v>581</v>
      </c>
      <c r="X14" s="160">
        <v>6</v>
      </c>
      <c r="Y14" s="160">
        <v>70</v>
      </c>
      <c r="Z14" s="160">
        <v>150</v>
      </c>
      <c r="AA14" s="157" t="s">
        <v>2222</v>
      </c>
      <c r="AB14" s="157">
        <v>1980</v>
      </c>
      <c r="AC14" s="620"/>
      <c r="AD14" s="165" t="s">
        <v>2400</v>
      </c>
      <c r="AE14" s="165"/>
      <c r="AF14" s="165"/>
      <c r="AG14" s="165"/>
      <c r="AH14" s="165"/>
      <c r="AI14" s="160">
        <v>216</v>
      </c>
      <c r="AJ14" s="157"/>
      <c r="AK14" s="157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</row>
    <row r="15" spans="1:57" ht="25.5" hidden="1" customHeight="1">
      <c r="A15" s="262">
        <v>6</v>
      </c>
      <c r="B15" s="164"/>
      <c r="C15" s="157" t="s">
        <v>2405</v>
      </c>
      <c r="D15" s="165" t="s">
        <v>2394</v>
      </c>
      <c r="E15" s="157" t="s">
        <v>2406</v>
      </c>
      <c r="F15" s="157" t="s">
        <v>2274</v>
      </c>
      <c r="G15" s="157" t="s">
        <v>2396</v>
      </c>
      <c r="H15" s="157" t="s">
        <v>2407</v>
      </c>
      <c r="I15" s="157">
        <v>1</v>
      </c>
      <c r="J15" s="165" t="s">
        <v>2408</v>
      </c>
      <c r="K15" s="160">
        <v>442</v>
      </c>
      <c r="L15" s="160">
        <v>294</v>
      </c>
      <c r="M15" s="160">
        <v>312</v>
      </c>
      <c r="N15" s="157" t="s">
        <v>2391</v>
      </c>
      <c r="O15" s="165" t="s">
        <v>2409</v>
      </c>
      <c r="P15" s="165"/>
      <c r="Q15" s="169"/>
      <c r="R15" s="165"/>
      <c r="S15" s="165"/>
      <c r="T15" s="157" t="s">
        <v>2410</v>
      </c>
      <c r="U15" s="160">
        <v>12</v>
      </c>
      <c r="V15" s="160">
        <v>18</v>
      </c>
      <c r="W15" s="160">
        <v>216</v>
      </c>
      <c r="X15" s="160">
        <v>3.5</v>
      </c>
      <c r="Y15" s="160">
        <v>20</v>
      </c>
      <c r="Z15" s="160">
        <v>100</v>
      </c>
      <c r="AA15" s="157" t="s">
        <v>2222</v>
      </c>
      <c r="AB15" s="157">
        <v>2003</v>
      </c>
      <c r="AC15" s="620"/>
      <c r="AD15" s="165" t="s">
        <v>2310</v>
      </c>
      <c r="AE15" s="165"/>
      <c r="AF15" s="165"/>
      <c r="AG15" s="165"/>
      <c r="AH15" s="165"/>
      <c r="AI15" s="160">
        <v>300</v>
      </c>
      <c r="AJ15" s="157"/>
      <c r="AK15" s="157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</row>
    <row r="16" spans="1:57" ht="25.5" hidden="1" customHeight="1">
      <c r="A16" s="611">
        <v>7</v>
      </c>
      <c r="B16" s="488"/>
      <c r="C16" s="157" t="s">
        <v>2411</v>
      </c>
      <c r="D16" s="165" t="s">
        <v>2412</v>
      </c>
      <c r="E16" s="157" t="s">
        <v>2413</v>
      </c>
      <c r="F16" s="157" t="s">
        <v>2274</v>
      </c>
      <c r="G16" s="157" t="s">
        <v>2396</v>
      </c>
      <c r="H16" s="157" t="s">
        <v>2397</v>
      </c>
      <c r="I16" s="157">
        <v>2</v>
      </c>
      <c r="J16" s="165" t="s">
        <v>2414</v>
      </c>
      <c r="K16" s="160">
        <v>2283</v>
      </c>
      <c r="L16" s="160">
        <v>978</v>
      </c>
      <c r="M16" s="160">
        <v>1454</v>
      </c>
      <c r="N16" s="157" t="s">
        <v>2391</v>
      </c>
      <c r="O16" s="165" t="s">
        <v>2399</v>
      </c>
      <c r="P16" s="165"/>
      <c r="Q16" s="169"/>
      <c r="R16" s="165"/>
      <c r="S16" s="165"/>
      <c r="T16" s="157" t="s">
        <v>2415</v>
      </c>
      <c r="U16" s="160">
        <v>15</v>
      </c>
      <c r="V16" s="160">
        <v>27</v>
      </c>
      <c r="W16" s="160">
        <v>588</v>
      </c>
      <c r="X16" s="160">
        <v>8</v>
      </c>
      <c r="Y16" s="160">
        <v>50</v>
      </c>
      <c r="Z16" s="160">
        <v>300</v>
      </c>
      <c r="AA16" s="157" t="s">
        <v>2222</v>
      </c>
      <c r="AB16" s="157">
        <v>1987</v>
      </c>
      <c r="AC16" s="620"/>
      <c r="AD16" s="165" t="s">
        <v>2416</v>
      </c>
      <c r="AE16" s="165" t="s">
        <v>2417</v>
      </c>
      <c r="AF16" s="165"/>
      <c r="AG16" s="165"/>
      <c r="AH16" s="165"/>
      <c r="AI16" s="160">
        <v>490</v>
      </c>
      <c r="AJ16" s="157"/>
      <c r="AK16" s="157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 t="s">
        <v>2418</v>
      </c>
    </row>
    <row r="17" spans="1:57" ht="25.5" hidden="1" customHeight="1">
      <c r="A17" s="611"/>
      <c r="B17" s="164" t="s">
        <v>2277</v>
      </c>
      <c r="C17" s="157" t="s">
        <v>2216</v>
      </c>
      <c r="D17" s="165"/>
      <c r="E17" s="331">
        <f>COUNTA(E18:E20)</f>
        <v>3</v>
      </c>
      <c r="F17" s="157"/>
      <c r="G17" s="157"/>
      <c r="H17" s="157"/>
      <c r="I17" s="157"/>
      <c r="J17" s="165"/>
      <c r="K17" s="160">
        <f>SUM(K18:K20)</f>
        <v>357431</v>
      </c>
      <c r="L17" s="160">
        <f>SUM(L18:L20)</f>
        <v>23322</v>
      </c>
      <c r="M17" s="160">
        <f>SUM(M18:M20)</f>
        <v>54818</v>
      </c>
      <c r="N17" s="157"/>
      <c r="O17" s="165"/>
      <c r="P17" s="165"/>
      <c r="Q17" s="169"/>
      <c r="R17" s="165"/>
      <c r="S17" s="165"/>
      <c r="T17" s="157"/>
      <c r="U17" s="160"/>
      <c r="V17" s="160"/>
      <c r="W17" s="160"/>
      <c r="X17" s="160"/>
      <c r="Y17" s="160"/>
      <c r="Z17" s="160"/>
      <c r="AA17" s="157"/>
      <c r="AB17" s="157"/>
      <c r="AC17" s="620"/>
      <c r="AD17" s="165"/>
      <c r="AE17" s="165"/>
      <c r="AF17" s="165"/>
      <c r="AG17" s="165"/>
      <c r="AH17" s="165"/>
      <c r="AI17" s="160"/>
      <c r="AJ17" s="157"/>
      <c r="AK17" s="157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</row>
    <row r="18" spans="1:57" ht="25.5" hidden="1" customHeight="1">
      <c r="A18" s="611"/>
      <c r="B18" s="164"/>
      <c r="C18" s="157" t="s">
        <v>787</v>
      </c>
      <c r="D18" s="165"/>
      <c r="E18" s="157" t="s">
        <v>16116</v>
      </c>
      <c r="F18" s="157" t="s">
        <v>577</v>
      </c>
      <c r="G18" s="157"/>
      <c r="H18" s="157" t="s">
        <v>825</v>
      </c>
      <c r="I18" s="157"/>
      <c r="J18" s="165"/>
      <c r="K18" s="160">
        <v>68482</v>
      </c>
      <c r="L18" s="160">
        <v>13188</v>
      </c>
      <c r="M18" s="160">
        <v>31818</v>
      </c>
      <c r="N18" s="157" t="s">
        <v>1168</v>
      </c>
      <c r="O18" s="165" t="s">
        <v>1245</v>
      </c>
      <c r="P18" s="165"/>
      <c r="Q18" s="169"/>
      <c r="R18" s="165"/>
      <c r="S18" s="165"/>
      <c r="T18" s="157"/>
      <c r="U18" s="160"/>
      <c r="V18" s="160"/>
      <c r="W18" s="160"/>
      <c r="X18" s="160"/>
      <c r="Y18" s="160">
        <v>8828</v>
      </c>
      <c r="Z18" s="160"/>
      <c r="AA18" s="157" t="s">
        <v>465</v>
      </c>
      <c r="AB18" s="157">
        <v>2013</v>
      </c>
      <c r="AC18" s="620"/>
      <c r="AD18" s="165"/>
      <c r="AE18" s="165"/>
      <c r="AF18" s="165"/>
      <c r="AG18" s="165"/>
      <c r="AH18" s="165"/>
      <c r="AI18" s="160"/>
      <c r="AJ18" s="157"/>
      <c r="AK18" s="157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</row>
    <row r="19" spans="1:57" ht="25.5" hidden="1" customHeight="1">
      <c r="A19" s="611"/>
      <c r="B19" s="164"/>
      <c r="C19" s="157" t="s">
        <v>802</v>
      </c>
      <c r="D19" s="165"/>
      <c r="E19" s="157" t="s">
        <v>16117</v>
      </c>
      <c r="F19" s="157" t="s">
        <v>577</v>
      </c>
      <c r="G19" s="157"/>
      <c r="H19" s="157" t="s">
        <v>11300</v>
      </c>
      <c r="I19" s="157"/>
      <c r="J19" s="165"/>
      <c r="K19" s="160">
        <v>46465</v>
      </c>
      <c r="L19" s="160">
        <v>6357</v>
      </c>
      <c r="M19" s="160">
        <v>16200</v>
      </c>
      <c r="N19" s="157" t="s">
        <v>1168</v>
      </c>
      <c r="O19" s="165" t="s">
        <v>1596</v>
      </c>
      <c r="P19" s="165"/>
      <c r="Q19" s="169"/>
      <c r="R19" s="165"/>
      <c r="S19" s="165"/>
      <c r="T19" s="157"/>
      <c r="U19" s="160"/>
      <c r="V19" s="160"/>
      <c r="W19" s="160"/>
      <c r="X19" s="160"/>
      <c r="Y19" s="160">
        <v>4014</v>
      </c>
      <c r="Z19" s="160"/>
      <c r="AA19" s="157" t="s">
        <v>465</v>
      </c>
      <c r="AB19" s="157">
        <v>2013</v>
      </c>
      <c r="AC19" s="620"/>
      <c r="AD19" s="165"/>
      <c r="AE19" s="165"/>
      <c r="AF19" s="165"/>
      <c r="AG19" s="165"/>
      <c r="AH19" s="165"/>
      <c r="AI19" s="160"/>
      <c r="AJ19" s="157"/>
      <c r="AK19" s="157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</row>
    <row r="20" spans="1:57" ht="25.5" hidden="1" customHeight="1">
      <c r="A20" s="611"/>
      <c r="B20" s="164"/>
      <c r="C20" s="157" t="s">
        <v>822</v>
      </c>
      <c r="D20" s="165"/>
      <c r="E20" s="157" t="s">
        <v>16118</v>
      </c>
      <c r="F20" s="157" t="s">
        <v>577</v>
      </c>
      <c r="G20" s="157"/>
      <c r="H20" s="157" t="s">
        <v>16119</v>
      </c>
      <c r="I20" s="157"/>
      <c r="J20" s="165"/>
      <c r="K20" s="160">
        <v>242484</v>
      </c>
      <c r="L20" s="160">
        <v>3777</v>
      </c>
      <c r="M20" s="160">
        <v>6800</v>
      </c>
      <c r="N20" s="157" t="s">
        <v>1168</v>
      </c>
      <c r="O20" s="165" t="s">
        <v>16120</v>
      </c>
      <c r="P20" s="165"/>
      <c r="Q20" s="169"/>
      <c r="R20" s="165"/>
      <c r="S20" s="165"/>
      <c r="T20" s="157"/>
      <c r="U20" s="160"/>
      <c r="V20" s="160"/>
      <c r="W20" s="160"/>
      <c r="X20" s="160"/>
      <c r="Y20" s="160">
        <v>8115</v>
      </c>
      <c r="Z20" s="160"/>
      <c r="AA20" s="157" t="s">
        <v>465</v>
      </c>
      <c r="AB20" s="157">
        <v>2014</v>
      </c>
      <c r="AC20" s="620"/>
      <c r="AD20" s="165"/>
      <c r="AE20" s="165"/>
      <c r="AF20" s="165"/>
      <c r="AG20" s="165"/>
      <c r="AH20" s="165"/>
      <c r="AI20" s="160">
        <v>157687</v>
      </c>
      <c r="AJ20" s="157"/>
      <c r="AK20" s="157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 t="s">
        <v>12303</v>
      </c>
    </row>
    <row r="21" spans="1:57" ht="25.5" hidden="1" customHeight="1">
      <c r="A21" s="163"/>
      <c r="B21" s="198" t="s">
        <v>2247</v>
      </c>
      <c r="C21" s="157" t="s">
        <v>2300</v>
      </c>
      <c r="D21" s="165"/>
      <c r="E21" s="331">
        <f>COUNTA(E22:E22)</f>
        <v>1</v>
      </c>
      <c r="F21" s="165"/>
      <c r="G21" s="165"/>
      <c r="H21" s="165"/>
      <c r="I21" s="165"/>
      <c r="J21" s="165"/>
      <c r="K21" s="160">
        <f>SUM(K22:K22)</f>
        <v>0</v>
      </c>
      <c r="L21" s="160">
        <f>SUM(L22:L22)</f>
        <v>690</v>
      </c>
      <c r="M21" s="160">
        <f>SUM(M22:M22)</f>
        <v>795</v>
      </c>
      <c r="N21" s="157"/>
      <c r="O21" s="165"/>
      <c r="P21" s="165"/>
      <c r="Q21" s="169"/>
      <c r="R21" s="165"/>
      <c r="S21" s="165"/>
      <c r="T21" s="157"/>
      <c r="U21" s="160"/>
      <c r="V21" s="160"/>
      <c r="W21" s="160"/>
      <c r="X21" s="160"/>
      <c r="Y21" s="160"/>
      <c r="Z21" s="160"/>
      <c r="AA21" s="157"/>
      <c r="AB21" s="157"/>
      <c r="AC21" s="620"/>
      <c r="AD21" s="165"/>
      <c r="AE21" s="165"/>
      <c r="AF21" s="165"/>
      <c r="AG21" s="165"/>
      <c r="AH21" s="165"/>
      <c r="AI21" s="160"/>
      <c r="AJ21" s="157"/>
      <c r="AK21" s="157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</row>
    <row r="22" spans="1:57" ht="25.5" hidden="1" customHeight="1">
      <c r="A22" s="163" t="s">
        <v>310</v>
      </c>
      <c r="B22" s="164"/>
      <c r="C22" s="157" t="s">
        <v>567</v>
      </c>
      <c r="D22" s="165"/>
      <c r="E22" s="157" t="s">
        <v>10144</v>
      </c>
      <c r="F22" s="157" t="s">
        <v>588</v>
      </c>
      <c r="G22" s="157"/>
      <c r="H22" s="157" t="s">
        <v>589</v>
      </c>
      <c r="I22" s="165"/>
      <c r="J22" s="165"/>
      <c r="K22" s="489"/>
      <c r="L22" s="160">
        <v>690</v>
      </c>
      <c r="M22" s="160">
        <v>795</v>
      </c>
      <c r="N22" s="157" t="s">
        <v>1168</v>
      </c>
      <c r="O22" s="165" t="s">
        <v>1239</v>
      </c>
      <c r="P22" s="165"/>
      <c r="Q22" s="169"/>
      <c r="R22" s="165" t="s">
        <v>54</v>
      </c>
      <c r="S22" s="160">
        <v>17</v>
      </c>
      <c r="T22" s="157" t="s">
        <v>54</v>
      </c>
      <c r="U22" s="160">
        <v>17</v>
      </c>
      <c r="V22" s="160">
        <v>29</v>
      </c>
      <c r="W22" s="160">
        <v>459</v>
      </c>
      <c r="X22" s="160">
        <v>12</v>
      </c>
      <c r="Y22" s="160">
        <v>108</v>
      </c>
      <c r="Z22" s="157">
        <v>130</v>
      </c>
      <c r="AA22" s="157" t="s">
        <v>465</v>
      </c>
      <c r="AB22" s="425" t="s">
        <v>10145</v>
      </c>
      <c r="AC22" s="165"/>
      <c r="AD22" s="165"/>
      <c r="AE22" s="165"/>
      <c r="AF22" s="165"/>
      <c r="AG22" s="160">
        <v>787</v>
      </c>
      <c r="AH22" s="157"/>
      <c r="AI22" s="160">
        <v>810</v>
      </c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629"/>
      <c r="BC22" s="629"/>
      <c r="BD22" s="629"/>
      <c r="BE22" s="165" t="s">
        <v>3099</v>
      </c>
    </row>
    <row r="23" spans="1:57" ht="26.65" hidden="1" customHeight="1">
      <c r="A23" s="163"/>
      <c r="B23" s="198" t="s">
        <v>2419</v>
      </c>
      <c r="C23" s="157" t="s">
        <v>2300</v>
      </c>
      <c r="D23" s="165"/>
      <c r="E23" s="331">
        <f>COUNTA(E24:E29)</f>
        <v>6</v>
      </c>
      <c r="F23" s="165"/>
      <c r="G23" s="165"/>
      <c r="H23" s="165"/>
      <c r="I23" s="165"/>
      <c r="J23" s="165"/>
      <c r="K23" s="160">
        <f>SUM(K24:K29)</f>
        <v>24481.200000000001</v>
      </c>
      <c r="L23" s="160">
        <f>SUM(L24:L29)</f>
        <v>5989.8499999999995</v>
      </c>
      <c r="M23" s="160">
        <f>SUM(M24:M29)</f>
        <v>7129.25</v>
      </c>
      <c r="N23" s="157"/>
      <c r="O23" s="165"/>
      <c r="P23" s="166"/>
      <c r="Q23" s="166"/>
      <c r="R23" s="166"/>
      <c r="S23" s="166"/>
      <c r="T23" s="157"/>
      <c r="U23" s="167"/>
      <c r="V23" s="167"/>
      <c r="W23" s="167"/>
      <c r="X23" s="167"/>
      <c r="Y23" s="160"/>
      <c r="Z23" s="160"/>
      <c r="AA23" s="157"/>
      <c r="AB23" s="157"/>
      <c r="AC23" s="620"/>
      <c r="AD23" s="165"/>
      <c r="AE23" s="165"/>
      <c r="AF23" s="165"/>
      <c r="AG23" s="165"/>
      <c r="AH23" s="165"/>
      <c r="AI23" s="199"/>
      <c r="AJ23" s="157"/>
      <c r="AK23" s="157"/>
      <c r="AL23" s="165"/>
      <c r="AM23" s="165"/>
      <c r="AN23" s="165"/>
      <c r="AO23" s="166"/>
      <c r="AP23" s="166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</row>
    <row r="24" spans="1:57" ht="26.65" hidden="1" customHeight="1">
      <c r="A24" s="262" t="s">
        <v>145</v>
      </c>
      <c r="B24" s="621"/>
      <c r="C24" s="157" t="s">
        <v>2018</v>
      </c>
      <c r="D24" s="165" t="s">
        <v>10592</v>
      </c>
      <c r="E24" s="157" t="s">
        <v>10593</v>
      </c>
      <c r="F24" s="157" t="s">
        <v>2018</v>
      </c>
      <c r="G24" s="157" t="s">
        <v>10594</v>
      </c>
      <c r="H24" s="157" t="s">
        <v>10595</v>
      </c>
      <c r="I24" s="165">
        <v>3</v>
      </c>
      <c r="J24" s="165" t="s">
        <v>10596</v>
      </c>
      <c r="K24" s="160">
        <v>6749</v>
      </c>
      <c r="L24" s="160">
        <v>1348.44</v>
      </c>
      <c r="M24" s="160">
        <v>1707.84</v>
      </c>
      <c r="N24" s="157" t="s">
        <v>4149</v>
      </c>
      <c r="O24" s="165" t="s">
        <v>453</v>
      </c>
      <c r="P24" s="165"/>
      <c r="Q24" s="169"/>
      <c r="R24" s="165"/>
      <c r="S24" s="165"/>
      <c r="T24" s="157" t="s">
        <v>142</v>
      </c>
      <c r="U24" s="160">
        <v>25</v>
      </c>
      <c r="V24" s="160">
        <v>37</v>
      </c>
      <c r="W24" s="160">
        <v>925</v>
      </c>
      <c r="X24" s="160">
        <v>10.6</v>
      </c>
      <c r="Y24" s="160">
        <v>500</v>
      </c>
      <c r="Z24" s="160">
        <v>500</v>
      </c>
      <c r="AA24" s="157" t="s">
        <v>173</v>
      </c>
      <c r="AB24" s="157">
        <v>2002</v>
      </c>
      <c r="AC24" s="620"/>
      <c r="AD24" s="165">
        <v>1250</v>
      </c>
      <c r="AE24" s="165"/>
      <c r="AF24" s="165"/>
      <c r="AG24" s="165">
        <v>200</v>
      </c>
      <c r="AH24" s="165"/>
      <c r="AI24" s="160">
        <v>1450</v>
      </c>
      <c r="AJ24" s="157"/>
      <c r="AK24" s="157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 t="s">
        <v>10597</v>
      </c>
    </row>
    <row r="25" spans="1:57" ht="26.65" hidden="1" customHeight="1">
      <c r="A25" s="262"/>
      <c r="B25" s="164"/>
      <c r="C25" s="157" t="s">
        <v>2018</v>
      </c>
      <c r="D25" s="165"/>
      <c r="E25" s="157" t="s">
        <v>10598</v>
      </c>
      <c r="F25" s="157" t="s">
        <v>2018</v>
      </c>
      <c r="G25" s="157"/>
      <c r="H25" s="157" t="s">
        <v>10595</v>
      </c>
      <c r="I25" s="165"/>
      <c r="J25" s="165"/>
      <c r="K25" s="160">
        <v>8265</v>
      </c>
      <c r="L25" s="160">
        <v>1491</v>
      </c>
      <c r="M25" s="160">
        <v>1941</v>
      </c>
      <c r="N25" s="157" t="s">
        <v>1145</v>
      </c>
      <c r="O25" s="165" t="s">
        <v>1239</v>
      </c>
      <c r="P25" s="165"/>
      <c r="Q25" s="169"/>
      <c r="R25" s="165"/>
      <c r="S25" s="165"/>
      <c r="T25" s="157" t="s">
        <v>54</v>
      </c>
      <c r="U25" s="160">
        <v>20</v>
      </c>
      <c r="V25" s="160">
        <v>48</v>
      </c>
      <c r="W25" s="160">
        <v>960</v>
      </c>
      <c r="X25" s="160">
        <v>7</v>
      </c>
      <c r="Y25" s="160">
        <v>450</v>
      </c>
      <c r="Z25" s="160">
        <v>450</v>
      </c>
      <c r="AA25" s="157" t="s">
        <v>173</v>
      </c>
      <c r="AB25" s="157">
        <v>2006</v>
      </c>
      <c r="AC25" s="620"/>
      <c r="AD25" s="165"/>
      <c r="AE25" s="165"/>
      <c r="AF25" s="165"/>
      <c r="AG25" s="165"/>
      <c r="AH25" s="165"/>
      <c r="AI25" s="160">
        <v>4500</v>
      </c>
      <c r="AJ25" s="157"/>
      <c r="AK25" s="157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 t="s">
        <v>10597</v>
      </c>
    </row>
    <row r="26" spans="1:57" ht="26.65" hidden="1" customHeight="1">
      <c r="A26" s="262"/>
      <c r="B26" s="164"/>
      <c r="C26" s="157" t="s">
        <v>3337</v>
      </c>
      <c r="D26" s="165" t="s">
        <v>10270</v>
      </c>
      <c r="E26" s="157" t="s">
        <v>10144</v>
      </c>
      <c r="F26" s="157" t="s">
        <v>3337</v>
      </c>
      <c r="G26" s="157"/>
      <c r="H26" s="157" t="s">
        <v>10198</v>
      </c>
      <c r="I26" s="165"/>
      <c r="J26" s="165"/>
      <c r="K26" s="160"/>
      <c r="L26" s="160">
        <v>380.21</v>
      </c>
      <c r="M26" s="160">
        <v>380.21</v>
      </c>
      <c r="N26" s="157" t="s">
        <v>1145</v>
      </c>
      <c r="O26" s="165" t="s">
        <v>1239</v>
      </c>
      <c r="P26" s="165"/>
      <c r="Q26" s="169"/>
      <c r="R26" s="165"/>
      <c r="S26" s="165"/>
      <c r="T26" s="157" t="s">
        <v>54</v>
      </c>
      <c r="U26" s="160">
        <v>10.56</v>
      </c>
      <c r="V26" s="160">
        <v>27.2</v>
      </c>
      <c r="W26" s="160">
        <v>287.27999999999997</v>
      </c>
      <c r="X26" s="160">
        <v>4.5</v>
      </c>
      <c r="Y26" s="160" t="s">
        <v>384</v>
      </c>
      <c r="Z26" s="160" t="s">
        <v>384</v>
      </c>
      <c r="AA26" s="157" t="s">
        <v>384</v>
      </c>
      <c r="AB26" s="157">
        <v>2005</v>
      </c>
      <c r="AC26" s="625"/>
      <c r="AD26" s="421"/>
      <c r="AE26" s="421"/>
      <c r="AF26" s="421"/>
      <c r="AG26" s="421"/>
      <c r="AH26" s="421"/>
      <c r="AI26" s="199">
        <v>116</v>
      </c>
      <c r="AJ26" s="164"/>
      <c r="AK26" s="164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165" t="s">
        <v>10599</v>
      </c>
    </row>
    <row r="27" spans="1:57" ht="26.65" hidden="1" customHeight="1">
      <c r="A27" s="262"/>
      <c r="B27" s="164"/>
      <c r="C27" s="157" t="s">
        <v>3393</v>
      </c>
      <c r="D27" s="165"/>
      <c r="E27" s="157" t="s">
        <v>10600</v>
      </c>
      <c r="F27" s="157" t="s">
        <v>3393</v>
      </c>
      <c r="G27" s="157"/>
      <c r="H27" s="157" t="s">
        <v>299</v>
      </c>
      <c r="I27" s="165"/>
      <c r="J27" s="165"/>
      <c r="K27" s="160">
        <v>2934</v>
      </c>
      <c r="L27" s="160"/>
      <c r="M27" s="160">
        <v>330</v>
      </c>
      <c r="N27" s="157"/>
      <c r="O27" s="165" t="s">
        <v>10601</v>
      </c>
      <c r="P27" s="165"/>
      <c r="Q27" s="169"/>
      <c r="R27" s="165"/>
      <c r="S27" s="165"/>
      <c r="T27" s="157"/>
      <c r="U27" s="160"/>
      <c r="V27" s="160"/>
      <c r="W27" s="160"/>
      <c r="X27" s="160"/>
      <c r="Y27" s="160">
        <v>0</v>
      </c>
      <c r="Z27" s="160">
        <v>0</v>
      </c>
      <c r="AA27" s="157">
        <v>0</v>
      </c>
      <c r="AB27" s="157">
        <v>2017</v>
      </c>
      <c r="AC27" s="625"/>
      <c r="AD27" s="421"/>
      <c r="AE27" s="421"/>
      <c r="AF27" s="421"/>
      <c r="AG27" s="421"/>
      <c r="AH27" s="421"/>
      <c r="AI27" s="199">
        <v>800</v>
      </c>
      <c r="AJ27" s="621"/>
      <c r="AK27" s="621"/>
      <c r="AL27" s="621"/>
      <c r="AM27" s="621"/>
      <c r="AN27" s="621"/>
      <c r="AO27" s="621"/>
      <c r="AP27" s="621"/>
      <c r="AQ27" s="621"/>
      <c r="AR27" s="621"/>
      <c r="AS27" s="621"/>
      <c r="AT27" s="621"/>
      <c r="AU27" s="621"/>
      <c r="AV27" s="621"/>
      <c r="AW27" s="621"/>
      <c r="AX27" s="621"/>
      <c r="AY27" s="621"/>
      <c r="AZ27" s="621"/>
      <c r="BA27" s="621"/>
      <c r="BB27" s="621"/>
      <c r="BC27" s="621"/>
      <c r="BD27" s="621"/>
      <c r="BE27" s="166"/>
    </row>
    <row r="28" spans="1:57" ht="26.65" hidden="1" customHeight="1">
      <c r="A28" s="262"/>
      <c r="B28" s="164"/>
      <c r="C28" s="157" t="s">
        <v>3443</v>
      </c>
      <c r="D28" s="165"/>
      <c r="E28" s="157" t="s">
        <v>10602</v>
      </c>
      <c r="F28" s="157" t="s">
        <v>3454</v>
      </c>
      <c r="G28" s="157"/>
      <c r="H28" s="157" t="s">
        <v>3454</v>
      </c>
      <c r="I28" s="165"/>
      <c r="J28" s="165"/>
      <c r="K28" s="160">
        <v>2566</v>
      </c>
      <c r="L28" s="160">
        <v>2566</v>
      </c>
      <c r="M28" s="160">
        <v>2566</v>
      </c>
      <c r="N28" s="157"/>
      <c r="O28" s="165" t="s">
        <v>10603</v>
      </c>
      <c r="P28" s="165"/>
      <c r="Q28" s="169"/>
      <c r="R28" s="165"/>
      <c r="S28" s="165"/>
      <c r="T28" s="157"/>
      <c r="U28" s="160"/>
      <c r="V28" s="160"/>
      <c r="W28" s="160">
        <v>1000</v>
      </c>
      <c r="X28" s="160"/>
      <c r="Y28" s="160"/>
      <c r="Z28" s="160"/>
      <c r="AA28" s="157"/>
      <c r="AB28" s="157">
        <v>2009</v>
      </c>
      <c r="AC28" s="625"/>
      <c r="AD28" s="421"/>
      <c r="AE28" s="421"/>
      <c r="AF28" s="421"/>
      <c r="AG28" s="421"/>
      <c r="AH28" s="421"/>
      <c r="AI28" s="199">
        <v>1500</v>
      </c>
      <c r="AJ28" s="621"/>
      <c r="AK28" s="621"/>
      <c r="AL28" s="621"/>
      <c r="AM28" s="621"/>
      <c r="AN28" s="621"/>
      <c r="AO28" s="621"/>
      <c r="AP28" s="621"/>
      <c r="AQ28" s="621"/>
      <c r="AR28" s="621"/>
      <c r="AS28" s="621"/>
      <c r="AT28" s="621"/>
      <c r="AU28" s="621"/>
      <c r="AV28" s="621"/>
      <c r="AW28" s="621"/>
      <c r="AX28" s="621"/>
      <c r="AY28" s="621"/>
      <c r="AZ28" s="621"/>
      <c r="BA28" s="621"/>
      <c r="BB28" s="621"/>
      <c r="BC28" s="621"/>
      <c r="BD28" s="621"/>
      <c r="BE28" s="166" t="s">
        <v>10604</v>
      </c>
    </row>
    <row r="29" spans="1:57" ht="26.65" hidden="1" customHeight="1">
      <c r="A29" s="262"/>
      <c r="B29" s="164"/>
      <c r="C29" s="157" t="s">
        <v>3457</v>
      </c>
      <c r="D29" s="165"/>
      <c r="E29" s="157" t="s">
        <v>10605</v>
      </c>
      <c r="F29" s="157" t="s">
        <v>3457</v>
      </c>
      <c r="G29" s="157"/>
      <c r="H29" s="157" t="s">
        <v>3457</v>
      </c>
      <c r="I29" s="165"/>
      <c r="J29" s="165"/>
      <c r="K29" s="160">
        <v>3967.2</v>
      </c>
      <c r="L29" s="160">
        <v>204.2</v>
      </c>
      <c r="M29" s="160">
        <v>204.2</v>
      </c>
      <c r="N29" s="157" t="s">
        <v>1056</v>
      </c>
      <c r="O29" s="165" t="s">
        <v>1240</v>
      </c>
      <c r="P29" s="165"/>
      <c r="Q29" s="169"/>
      <c r="R29" s="165"/>
      <c r="S29" s="165"/>
      <c r="T29" s="157" t="s">
        <v>4168</v>
      </c>
      <c r="U29" s="160">
        <v>5</v>
      </c>
      <c r="V29" s="160">
        <v>5</v>
      </c>
      <c r="W29" s="160">
        <v>25</v>
      </c>
      <c r="X29" s="160"/>
      <c r="Y29" s="160" t="s">
        <v>384</v>
      </c>
      <c r="Z29" s="160" t="s">
        <v>384</v>
      </c>
      <c r="AA29" s="157" t="s">
        <v>384</v>
      </c>
      <c r="AB29" s="157">
        <v>2003</v>
      </c>
      <c r="AC29" s="625"/>
      <c r="AD29" s="421"/>
      <c r="AE29" s="421"/>
      <c r="AF29" s="421"/>
      <c r="AG29" s="421"/>
      <c r="AH29" s="421"/>
      <c r="AI29" s="199">
        <v>70</v>
      </c>
      <c r="AJ29" s="157"/>
      <c r="AK29" s="157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</row>
    <row r="30" spans="1:57" ht="26.65" customHeight="1">
      <c r="A30" s="262"/>
      <c r="B30" s="481" t="s">
        <v>2228</v>
      </c>
      <c r="C30" s="165" t="s">
        <v>2300</v>
      </c>
      <c r="D30" s="165"/>
      <c r="E30" s="331">
        <f>COUNTA(E31:E39)</f>
        <v>9</v>
      </c>
      <c r="F30" s="165"/>
      <c r="G30" s="165"/>
      <c r="H30" s="165"/>
      <c r="I30" s="165"/>
      <c r="J30" s="165"/>
      <c r="K30" s="160">
        <f>SUM(K31:K39)</f>
        <v>98301</v>
      </c>
      <c r="L30" s="160">
        <f>SUM(L31:L39)</f>
        <v>7881.0300000000007</v>
      </c>
      <c r="M30" s="160">
        <f>SUM(M31:M39)</f>
        <v>13510.43</v>
      </c>
      <c r="N30" s="160"/>
      <c r="O30" s="160"/>
      <c r="P30" s="160">
        <f>SUM(P32:P39)</f>
        <v>0</v>
      </c>
      <c r="Q30" s="160">
        <f>SUM(Q32:Q39)</f>
        <v>0</v>
      </c>
      <c r="R30" s="160">
        <f>SUM(R32:R39)</f>
        <v>0</v>
      </c>
      <c r="S30" s="160">
        <f>SUM(S32:S39)</f>
        <v>0</v>
      </c>
      <c r="T30" s="160"/>
      <c r="U30" s="160"/>
      <c r="V30" s="160"/>
      <c r="W30" s="160"/>
      <c r="X30" s="160"/>
      <c r="Y30" s="160"/>
      <c r="Z30" s="160"/>
      <c r="AA30" s="160"/>
      <c r="AB30" s="160"/>
      <c r="AC30" s="160">
        <f t="shared" ref="AC30:AH30" si="0">SUM(AC32:AC39)</f>
        <v>0</v>
      </c>
      <c r="AD30" s="160">
        <f t="shared" si="0"/>
        <v>0</v>
      </c>
      <c r="AE30" s="160">
        <f t="shared" si="0"/>
        <v>0</v>
      </c>
      <c r="AF30" s="160">
        <f t="shared" si="0"/>
        <v>0</v>
      </c>
      <c r="AG30" s="160">
        <f t="shared" si="0"/>
        <v>0</v>
      </c>
      <c r="AH30" s="160">
        <f t="shared" si="0"/>
        <v>0</v>
      </c>
      <c r="AI30" s="160">
        <f>SUM(AI31:AI39)</f>
        <v>15849</v>
      </c>
      <c r="AJ30" s="157"/>
      <c r="AK30" s="157"/>
      <c r="AL30" s="165"/>
      <c r="AM30" s="165"/>
      <c r="AN30" s="165"/>
      <c r="AO30" s="166"/>
      <c r="AP30" s="166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</row>
    <row r="31" spans="1:57" ht="26.65" customHeight="1">
      <c r="A31" s="283" t="s">
        <v>135</v>
      </c>
      <c r="B31" s="1579" t="s">
        <v>57</v>
      </c>
      <c r="C31" s="165" t="s">
        <v>1826</v>
      </c>
      <c r="D31" s="165"/>
      <c r="E31" s="331" t="s">
        <v>4923</v>
      </c>
      <c r="F31" s="165" t="s">
        <v>1829</v>
      </c>
      <c r="G31" s="165"/>
      <c r="H31" s="165" t="s">
        <v>1829</v>
      </c>
      <c r="I31" s="165"/>
      <c r="J31" s="165"/>
      <c r="K31" s="160">
        <v>1225</v>
      </c>
      <c r="L31" s="160">
        <v>588</v>
      </c>
      <c r="M31" s="160">
        <v>701</v>
      </c>
      <c r="N31" s="160"/>
      <c r="O31" s="160" t="s">
        <v>1622</v>
      </c>
      <c r="P31" s="160"/>
      <c r="Q31" s="160"/>
      <c r="R31" s="160"/>
      <c r="S31" s="160"/>
      <c r="T31" s="160"/>
      <c r="U31" s="160">
        <v>18.12</v>
      </c>
      <c r="V31" s="160">
        <v>25</v>
      </c>
      <c r="W31" s="160">
        <v>453</v>
      </c>
      <c r="X31" s="160"/>
      <c r="Y31" s="160"/>
      <c r="Z31" s="160"/>
      <c r="AA31" s="160"/>
      <c r="AB31" s="157">
        <v>2008</v>
      </c>
      <c r="AC31" s="199"/>
      <c r="AD31" s="199"/>
      <c r="AE31" s="199"/>
      <c r="AF31" s="199"/>
      <c r="AG31" s="199"/>
      <c r="AH31" s="199"/>
      <c r="AI31" s="199">
        <v>1000</v>
      </c>
      <c r="AJ31" s="157"/>
      <c r="AK31" s="157"/>
      <c r="AL31" s="165"/>
      <c r="AM31" s="165"/>
      <c r="AN31" s="165"/>
      <c r="AO31" s="166"/>
      <c r="AP31" s="166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</row>
    <row r="32" spans="1:57" ht="26.65" customHeight="1">
      <c r="A32" s="281"/>
      <c r="B32" s="1579" t="s">
        <v>57</v>
      </c>
      <c r="C32" s="165" t="s">
        <v>617</v>
      </c>
      <c r="D32" s="165"/>
      <c r="E32" s="331" t="s">
        <v>4924</v>
      </c>
      <c r="F32" s="165" t="s">
        <v>617</v>
      </c>
      <c r="G32" s="165"/>
      <c r="H32" s="165" t="s">
        <v>4828</v>
      </c>
      <c r="I32" s="165"/>
      <c r="J32" s="165"/>
      <c r="K32" s="160">
        <v>71644</v>
      </c>
      <c r="L32" s="160">
        <v>939</v>
      </c>
      <c r="M32" s="160">
        <v>3284</v>
      </c>
      <c r="N32" s="165" t="s">
        <v>1168</v>
      </c>
      <c r="O32" s="165" t="s">
        <v>4925</v>
      </c>
      <c r="P32" s="166"/>
      <c r="Q32" s="166"/>
      <c r="R32" s="166"/>
      <c r="S32" s="166"/>
      <c r="T32" s="165" t="s">
        <v>54</v>
      </c>
      <c r="U32" s="167">
        <v>16</v>
      </c>
      <c r="V32" s="167">
        <v>17</v>
      </c>
      <c r="W32" s="167">
        <v>272</v>
      </c>
      <c r="X32" s="167">
        <v>5</v>
      </c>
      <c r="Y32" s="160"/>
      <c r="Z32" s="160"/>
      <c r="AA32" s="165"/>
      <c r="AB32" s="157">
        <v>2006</v>
      </c>
      <c r="AC32" s="421"/>
      <c r="AD32" s="421"/>
      <c r="AE32" s="421"/>
      <c r="AF32" s="421"/>
      <c r="AG32" s="421"/>
      <c r="AH32" s="421"/>
      <c r="AI32" s="199">
        <v>3644</v>
      </c>
      <c r="AJ32" s="157"/>
      <c r="AK32" s="157"/>
      <c r="AL32" s="165"/>
      <c r="AM32" s="165"/>
      <c r="AN32" s="165"/>
      <c r="AO32" s="166"/>
      <c r="AP32" s="166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</row>
    <row r="33" spans="1:57" ht="26.65" customHeight="1">
      <c r="A33" s="281"/>
      <c r="B33" s="1579" t="s">
        <v>57</v>
      </c>
      <c r="C33" s="165" t="s">
        <v>622</v>
      </c>
      <c r="D33" s="165"/>
      <c r="E33" s="331" t="s">
        <v>4926</v>
      </c>
      <c r="F33" s="165" t="s">
        <v>622</v>
      </c>
      <c r="G33" s="165"/>
      <c r="H33" s="1602" t="s">
        <v>17289</v>
      </c>
      <c r="I33" s="165"/>
      <c r="J33" s="165"/>
      <c r="K33" s="160">
        <v>12831</v>
      </c>
      <c r="L33" s="160">
        <v>1526</v>
      </c>
      <c r="M33" s="160">
        <v>2897</v>
      </c>
      <c r="N33" s="165" t="s">
        <v>1168</v>
      </c>
      <c r="O33" s="165" t="s">
        <v>4927</v>
      </c>
      <c r="P33" s="166"/>
      <c r="Q33" s="166"/>
      <c r="R33" s="166"/>
      <c r="S33" s="166"/>
      <c r="T33" s="165" t="s">
        <v>54</v>
      </c>
      <c r="U33" s="167">
        <v>29</v>
      </c>
      <c r="V33" s="167">
        <v>57</v>
      </c>
      <c r="W33" s="167">
        <v>1653</v>
      </c>
      <c r="X33" s="167">
        <v>17</v>
      </c>
      <c r="Y33" s="160"/>
      <c r="Z33" s="160"/>
      <c r="AA33" s="165"/>
      <c r="AB33" s="157">
        <v>2009</v>
      </c>
      <c r="AC33" s="421"/>
      <c r="AD33" s="421"/>
      <c r="AE33" s="421"/>
      <c r="AF33" s="421"/>
      <c r="AG33" s="421"/>
      <c r="AH33" s="421"/>
      <c r="AI33" s="199">
        <v>5343</v>
      </c>
      <c r="AJ33" s="157"/>
      <c r="AK33" s="157"/>
      <c r="AL33" s="165"/>
      <c r="AM33" s="165"/>
      <c r="AN33" s="165"/>
      <c r="AO33" s="166"/>
      <c r="AP33" s="166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</row>
    <row r="34" spans="1:57" ht="26.65" customHeight="1">
      <c r="A34" s="281"/>
      <c r="B34" s="1579" t="s">
        <v>57</v>
      </c>
      <c r="C34" s="157" t="s">
        <v>1595</v>
      </c>
      <c r="D34" s="157" t="s">
        <v>4928</v>
      </c>
      <c r="E34" s="331" t="s">
        <v>4928</v>
      </c>
      <c r="F34" s="157" t="s">
        <v>1595</v>
      </c>
      <c r="G34" s="165"/>
      <c r="H34" s="157" t="s">
        <v>1595</v>
      </c>
      <c r="I34" s="165"/>
      <c r="J34" s="165"/>
      <c r="K34" s="160">
        <v>500</v>
      </c>
      <c r="L34" s="160">
        <v>255.03</v>
      </c>
      <c r="M34" s="160">
        <v>353.43</v>
      </c>
      <c r="N34" s="157" t="s">
        <v>4929</v>
      </c>
      <c r="O34" s="165" t="s">
        <v>1240</v>
      </c>
      <c r="P34" s="166"/>
      <c r="Q34" s="166"/>
      <c r="R34" s="166"/>
      <c r="S34" s="166"/>
      <c r="T34" s="157" t="s">
        <v>54</v>
      </c>
      <c r="U34" s="167">
        <v>15.6</v>
      </c>
      <c r="V34" s="167">
        <v>11.1</v>
      </c>
      <c r="W34" s="167">
        <v>173.16</v>
      </c>
      <c r="X34" s="167">
        <v>3.5</v>
      </c>
      <c r="Y34" s="160"/>
      <c r="Z34" s="160"/>
      <c r="AA34" s="157"/>
      <c r="AB34" s="157">
        <v>2007</v>
      </c>
      <c r="AC34" s="421"/>
      <c r="AD34" s="421"/>
      <c r="AE34" s="421"/>
      <c r="AF34" s="421"/>
      <c r="AG34" s="421"/>
      <c r="AH34" s="421"/>
      <c r="AI34" s="199">
        <v>275</v>
      </c>
      <c r="AJ34" s="199">
        <v>275</v>
      </c>
      <c r="AK34" s="157"/>
      <c r="AL34" s="165"/>
      <c r="AM34" s="165"/>
      <c r="AN34" s="165"/>
      <c r="AO34" s="166"/>
      <c r="AP34" s="166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 t="s">
        <v>944</v>
      </c>
    </row>
    <row r="35" spans="1:57" ht="26.65" customHeight="1">
      <c r="A35" s="281"/>
      <c r="B35" s="1579" t="s">
        <v>57</v>
      </c>
      <c r="C35" s="165" t="s">
        <v>323</v>
      </c>
      <c r="D35" s="165"/>
      <c r="E35" s="331" t="s">
        <v>4930</v>
      </c>
      <c r="F35" s="165" t="s">
        <v>323</v>
      </c>
      <c r="G35" s="165"/>
      <c r="H35" s="165" t="s">
        <v>4931</v>
      </c>
      <c r="I35" s="165"/>
      <c r="J35" s="165"/>
      <c r="K35" s="160">
        <v>1999</v>
      </c>
      <c r="L35" s="160">
        <v>291</v>
      </c>
      <c r="M35" s="160">
        <v>758</v>
      </c>
      <c r="N35" s="165" t="s">
        <v>1168</v>
      </c>
      <c r="O35" s="165" t="s">
        <v>1240</v>
      </c>
      <c r="P35" s="166"/>
      <c r="Q35" s="166"/>
      <c r="R35" s="166"/>
      <c r="S35" s="166"/>
      <c r="T35" s="165" t="s">
        <v>54</v>
      </c>
      <c r="U35" s="167">
        <v>14</v>
      </c>
      <c r="V35" s="167">
        <v>11</v>
      </c>
      <c r="W35" s="167">
        <v>154</v>
      </c>
      <c r="X35" s="167">
        <v>13</v>
      </c>
      <c r="Y35" s="160"/>
      <c r="Z35" s="160">
        <v>50</v>
      </c>
      <c r="AA35" s="165"/>
      <c r="AB35" s="157">
        <v>1995</v>
      </c>
      <c r="AC35" s="421"/>
      <c r="AD35" s="421"/>
      <c r="AE35" s="421"/>
      <c r="AF35" s="421"/>
      <c r="AG35" s="421"/>
      <c r="AH35" s="421"/>
      <c r="AI35" s="199">
        <v>165</v>
      </c>
      <c r="AJ35" s="157"/>
      <c r="AK35" s="157"/>
      <c r="AL35" s="165"/>
      <c r="AM35" s="165"/>
      <c r="AN35" s="165"/>
      <c r="AO35" s="166"/>
      <c r="AP35" s="166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</row>
    <row r="36" spans="1:57" ht="26.65" customHeight="1">
      <c r="A36" s="281"/>
      <c r="B36" s="1579" t="s">
        <v>57</v>
      </c>
      <c r="C36" s="165" t="s">
        <v>657</v>
      </c>
      <c r="D36" s="165" t="s">
        <v>4932</v>
      </c>
      <c r="E36" s="195" t="s">
        <v>4933</v>
      </c>
      <c r="F36" s="165" t="s">
        <v>657</v>
      </c>
      <c r="G36" s="165" t="s">
        <v>4934</v>
      </c>
      <c r="H36" s="165" t="s">
        <v>657</v>
      </c>
      <c r="I36" s="165">
        <v>2</v>
      </c>
      <c r="J36" s="165" t="s">
        <v>4935</v>
      </c>
      <c r="K36" s="160">
        <v>499</v>
      </c>
      <c r="L36" s="160">
        <v>499</v>
      </c>
      <c r="M36" s="160">
        <v>490</v>
      </c>
      <c r="N36" s="165" t="s">
        <v>1118</v>
      </c>
      <c r="O36" s="165" t="s">
        <v>4936</v>
      </c>
      <c r="P36" s="165" t="s">
        <v>453</v>
      </c>
      <c r="Q36" s="165" t="s">
        <v>1248</v>
      </c>
      <c r="R36" s="165"/>
      <c r="S36" s="165"/>
      <c r="T36" s="165" t="s">
        <v>711</v>
      </c>
      <c r="U36" s="160">
        <v>15</v>
      </c>
      <c r="V36" s="160">
        <v>20</v>
      </c>
      <c r="W36" s="160">
        <v>300</v>
      </c>
      <c r="X36" s="160">
        <v>6</v>
      </c>
      <c r="Y36" s="160">
        <v>100</v>
      </c>
      <c r="Z36" s="160">
        <v>100</v>
      </c>
      <c r="AA36" s="165" t="s">
        <v>4937</v>
      </c>
      <c r="AB36" s="195">
        <v>2001</v>
      </c>
      <c r="AC36" s="620" t="s">
        <v>4938</v>
      </c>
      <c r="AD36" s="165"/>
      <c r="AE36" s="165"/>
      <c r="AF36" s="165"/>
      <c r="AG36" s="165"/>
      <c r="AH36" s="165"/>
      <c r="AI36" s="160">
        <v>380</v>
      </c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</row>
    <row r="37" spans="1:57" ht="26.65" customHeight="1">
      <c r="A37" s="281"/>
      <c r="B37" s="1579" t="s">
        <v>57</v>
      </c>
      <c r="C37" s="165" t="s">
        <v>679</v>
      </c>
      <c r="D37" s="165"/>
      <c r="E37" s="195" t="s">
        <v>4939</v>
      </c>
      <c r="F37" s="165" t="s">
        <v>679</v>
      </c>
      <c r="G37" s="165"/>
      <c r="H37" s="165" t="s">
        <v>4940</v>
      </c>
      <c r="I37" s="165"/>
      <c r="J37" s="165"/>
      <c r="K37" s="160">
        <v>453</v>
      </c>
      <c r="L37" s="160">
        <v>198</v>
      </c>
      <c r="M37" s="160">
        <v>396</v>
      </c>
      <c r="N37" s="165" t="s">
        <v>1168</v>
      </c>
      <c r="O37" s="165" t="s">
        <v>1596</v>
      </c>
      <c r="P37" s="165"/>
      <c r="Q37" s="165"/>
      <c r="R37" s="165"/>
      <c r="S37" s="165"/>
      <c r="T37" s="165" t="s">
        <v>54</v>
      </c>
      <c r="U37" s="160">
        <v>15</v>
      </c>
      <c r="V37" s="160">
        <v>11</v>
      </c>
      <c r="W37" s="160">
        <v>165</v>
      </c>
      <c r="X37" s="160">
        <v>3</v>
      </c>
      <c r="Y37" s="160"/>
      <c r="Z37" s="160"/>
      <c r="AA37" s="165"/>
      <c r="AB37" s="195">
        <v>1999</v>
      </c>
      <c r="AC37" s="620"/>
      <c r="AD37" s="165"/>
      <c r="AE37" s="165"/>
      <c r="AF37" s="165"/>
      <c r="AG37" s="165"/>
      <c r="AH37" s="165"/>
      <c r="AI37" s="160">
        <v>242</v>
      </c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</row>
    <row r="38" spans="1:57" ht="26.65" customHeight="1">
      <c r="A38" s="281"/>
      <c r="B38" s="1579" t="s">
        <v>57</v>
      </c>
      <c r="C38" s="165" t="s">
        <v>683</v>
      </c>
      <c r="D38" s="165"/>
      <c r="E38" s="195" t="s">
        <v>4941</v>
      </c>
      <c r="F38" s="165" t="s">
        <v>683</v>
      </c>
      <c r="G38" s="165"/>
      <c r="H38" s="165" t="s">
        <v>4942</v>
      </c>
      <c r="I38" s="165"/>
      <c r="J38" s="165"/>
      <c r="K38" s="160">
        <v>6120</v>
      </c>
      <c r="L38" s="160">
        <v>2108</v>
      </c>
      <c r="M38" s="160">
        <v>3154</v>
      </c>
      <c r="N38" s="165" t="s">
        <v>4943</v>
      </c>
      <c r="O38" s="165" t="s">
        <v>4944</v>
      </c>
      <c r="P38" s="165"/>
      <c r="Q38" s="165"/>
      <c r="R38" s="165"/>
      <c r="S38" s="165"/>
      <c r="T38" s="165" t="s">
        <v>54</v>
      </c>
      <c r="U38" s="160">
        <v>18</v>
      </c>
      <c r="V38" s="160">
        <v>25</v>
      </c>
      <c r="W38" s="160">
        <v>450</v>
      </c>
      <c r="X38" s="160">
        <v>4.5</v>
      </c>
      <c r="Y38" s="160"/>
      <c r="Z38" s="160"/>
      <c r="AA38" s="165"/>
      <c r="AB38" s="195">
        <v>2014</v>
      </c>
      <c r="AC38" s="620"/>
      <c r="AD38" s="165"/>
      <c r="AE38" s="165"/>
      <c r="AF38" s="165"/>
      <c r="AG38" s="165"/>
      <c r="AH38" s="165"/>
      <c r="AI38" s="160">
        <v>2600</v>
      </c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422"/>
    </row>
    <row r="39" spans="1:57" ht="26.65" customHeight="1">
      <c r="A39" s="281"/>
      <c r="B39" s="1579" t="s">
        <v>57</v>
      </c>
      <c r="C39" s="165" t="s">
        <v>683</v>
      </c>
      <c r="D39" s="165"/>
      <c r="E39" s="195" t="s">
        <v>4945</v>
      </c>
      <c r="F39" s="165" t="s">
        <v>683</v>
      </c>
      <c r="G39" s="165"/>
      <c r="H39" s="165" t="s">
        <v>683</v>
      </c>
      <c r="I39" s="165"/>
      <c r="J39" s="165"/>
      <c r="K39" s="160">
        <v>3030</v>
      </c>
      <c r="L39" s="160">
        <v>1477</v>
      </c>
      <c r="M39" s="160">
        <v>1477</v>
      </c>
      <c r="N39" s="165" t="s">
        <v>1168</v>
      </c>
      <c r="O39" s="165" t="s">
        <v>4946</v>
      </c>
      <c r="P39" s="165"/>
      <c r="Q39" s="165"/>
      <c r="R39" s="165"/>
      <c r="S39" s="165"/>
      <c r="T39" s="165" t="s">
        <v>54</v>
      </c>
      <c r="U39" s="160">
        <v>26</v>
      </c>
      <c r="V39" s="160">
        <v>34</v>
      </c>
      <c r="W39" s="160">
        <v>884</v>
      </c>
      <c r="X39" s="160">
        <v>10</v>
      </c>
      <c r="Y39" s="160">
        <v>353</v>
      </c>
      <c r="Z39" s="160">
        <v>400</v>
      </c>
      <c r="AA39" s="165" t="s">
        <v>465</v>
      </c>
      <c r="AB39" s="195">
        <v>2004</v>
      </c>
      <c r="AC39" s="620"/>
      <c r="AD39" s="165"/>
      <c r="AE39" s="165"/>
      <c r="AF39" s="165"/>
      <c r="AG39" s="165"/>
      <c r="AH39" s="165"/>
      <c r="AI39" s="160">
        <v>2200</v>
      </c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</row>
    <row r="40" spans="1:57" ht="26.65" hidden="1" customHeight="1">
      <c r="A40" s="238" t="s">
        <v>255</v>
      </c>
      <c r="B40" s="198" t="s">
        <v>2329</v>
      </c>
      <c r="C40" s="157" t="s">
        <v>2300</v>
      </c>
      <c r="D40" s="165"/>
      <c r="E40" s="331">
        <f>COUNTA(E41:E43)</f>
        <v>3</v>
      </c>
      <c r="F40" s="165"/>
      <c r="G40" s="165"/>
      <c r="H40" s="165"/>
      <c r="I40" s="165"/>
      <c r="J40" s="165"/>
      <c r="K40" s="160">
        <f>SUM(K41:K43)</f>
        <v>18623</v>
      </c>
      <c r="L40" s="160">
        <f>SUM(L41:L43)</f>
        <v>4762</v>
      </c>
      <c r="M40" s="160">
        <f>SUM(M41:M43)</f>
        <v>16139</v>
      </c>
      <c r="N40" s="157"/>
      <c r="O40" s="165"/>
      <c r="P40" s="166"/>
      <c r="Q40" s="166"/>
      <c r="R40" s="166"/>
      <c r="S40" s="166"/>
      <c r="T40" s="157"/>
      <c r="U40" s="167"/>
      <c r="V40" s="167"/>
      <c r="W40" s="167"/>
      <c r="X40" s="167"/>
      <c r="Y40" s="160"/>
      <c r="Z40" s="160"/>
      <c r="AA40" s="157"/>
      <c r="AB40" s="157"/>
      <c r="AC40" s="620"/>
      <c r="AD40" s="165"/>
      <c r="AE40" s="165"/>
      <c r="AF40" s="165"/>
      <c r="AG40" s="165"/>
      <c r="AH40" s="165"/>
      <c r="AI40" s="199"/>
      <c r="AJ40" s="157"/>
      <c r="AK40" s="157"/>
      <c r="AL40" s="165"/>
      <c r="AM40" s="165"/>
      <c r="AN40" s="165"/>
      <c r="AO40" s="166"/>
      <c r="AP40" s="166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</row>
    <row r="41" spans="1:57" ht="26.65" hidden="1" customHeight="1">
      <c r="A41" s="238"/>
      <c r="B41" s="621"/>
      <c r="C41" s="157" t="s">
        <v>461</v>
      </c>
      <c r="D41" s="165" t="s">
        <v>1834</v>
      </c>
      <c r="E41" s="157" t="s">
        <v>5386</v>
      </c>
      <c r="F41" s="157" t="s">
        <v>461</v>
      </c>
      <c r="G41" s="157" t="s">
        <v>1835</v>
      </c>
      <c r="H41" s="157" t="s">
        <v>5387</v>
      </c>
      <c r="I41" s="165">
        <v>83</v>
      </c>
      <c r="J41" s="165" t="s">
        <v>5388</v>
      </c>
      <c r="K41" s="160">
        <v>5830</v>
      </c>
      <c r="L41" s="160">
        <v>1253</v>
      </c>
      <c r="M41" s="160">
        <v>1253</v>
      </c>
      <c r="N41" s="157" t="s">
        <v>1168</v>
      </c>
      <c r="O41" s="165" t="s">
        <v>453</v>
      </c>
      <c r="P41" s="165"/>
      <c r="Q41" s="169"/>
      <c r="R41" s="165"/>
      <c r="S41" s="165"/>
      <c r="T41" s="157" t="s">
        <v>5389</v>
      </c>
      <c r="U41" s="160">
        <v>23</v>
      </c>
      <c r="V41" s="160">
        <v>26</v>
      </c>
      <c r="W41" s="160">
        <v>598</v>
      </c>
      <c r="X41" s="160">
        <v>8</v>
      </c>
      <c r="Y41" s="160">
        <v>489</v>
      </c>
      <c r="Z41" s="160">
        <v>700</v>
      </c>
      <c r="AA41" s="157" t="s">
        <v>173</v>
      </c>
      <c r="AB41" s="157">
        <v>1979</v>
      </c>
      <c r="AC41" s="620"/>
      <c r="AD41" s="165">
        <v>306</v>
      </c>
      <c r="AE41" s="165">
        <v>84</v>
      </c>
      <c r="AF41" s="165"/>
      <c r="AG41" s="165"/>
      <c r="AH41" s="165"/>
      <c r="AI41" s="160">
        <v>390</v>
      </c>
      <c r="AJ41" s="157">
        <v>1990</v>
      </c>
      <c r="AK41" s="157">
        <v>1999</v>
      </c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</row>
    <row r="42" spans="1:57" ht="26.65" hidden="1" customHeight="1">
      <c r="A42" s="238"/>
      <c r="B42" s="164" t="s">
        <v>944</v>
      </c>
      <c r="C42" s="157" t="s">
        <v>461</v>
      </c>
      <c r="D42" s="165" t="s">
        <v>5390</v>
      </c>
      <c r="E42" s="157" t="s">
        <v>5391</v>
      </c>
      <c r="F42" s="157" t="s">
        <v>461</v>
      </c>
      <c r="G42" s="157" t="s">
        <v>5392</v>
      </c>
      <c r="H42" s="157" t="s">
        <v>5387</v>
      </c>
      <c r="I42" s="165" t="s">
        <v>5393</v>
      </c>
      <c r="J42" s="165" t="s">
        <v>5394</v>
      </c>
      <c r="K42" s="160">
        <v>9105</v>
      </c>
      <c r="L42" s="160">
        <v>1805</v>
      </c>
      <c r="M42" s="160">
        <v>3761</v>
      </c>
      <c r="N42" s="157" t="s">
        <v>1168</v>
      </c>
      <c r="O42" s="165" t="s">
        <v>453</v>
      </c>
      <c r="P42" s="165"/>
      <c r="Q42" s="169"/>
      <c r="R42" s="165"/>
      <c r="S42" s="165"/>
      <c r="T42" s="157" t="s">
        <v>5389</v>
      </c>
      <c r="U42" s="160">
        <v>22</v>
      </c>
      <c r="V42" s="160">
        <v>56</v>
      </c>
      <c r="W42" s="160">
        <v>1216</v>
      </c>
      <c r="X42" s="160">
        <v>8</v>
      </c>
      <c r="Y42" s="160">
        <v>300</v>
      </c>
      <c r="Z42" s="160">
        <v>600</v>
      </c>
      <c r="AA42" s="157" t="s">
        <v>173</v>
      </c>
      <c r="AB42" s="157">
        <v>2004</v>
      </c>
      <c r="AC42" s="630">
        <v>21</v>
      </c>
      <c r="AD42" s="616"/>
      <c r="AE42" s="616">
        <v>65</v>
      </c>
      <c r="AF42" s="616">
        <v>45</v>
      </c>
      <c r="AG42" s="616"/>
      <c r="AH42" s="165"/>
      <c r="AI42" s="160">
        <v>5544</v>
      </c>
      <c r="AJ42" s="157"/>
      <c r="AK42" s="157">
        <v>2003</v>
      </c>
      <c r="AL42" s="165"/>
      <c r="AM42" s="165"/>
      <c r="AN42" s="165" t="s">
        <v>5395</v>
      </c>
      <c r="AO42" s="165"/>
      <c r="AP42" s="165" t="s">
        <v>610</v>
      </c>
      <c r="AQ42" s="165" t="s">
        <v>2027</v>
      </c>
      <c r="AR42" s="618">
        <v>4452</v>
      </c>
      <c r="AS42" s="165" t="s">
        <v>5396</v>
      </c>
      <c r="AT42" s="165" t="s">
        <v>615</v>
      </c>
      <c r="AU42" s="165"/>
      <c r="AV42" s="165"/>
      <c r="AW42" s="618">
        <v>748</v>
      </c>
      <c r="AX42" s="165"/>
      <c r="AY42" s="165"/>
      <c r="AZ42" s="165"/>
      <c r="BA42" s="165"/>
      <c r="BB42" s="165"/>
      <c r="BC42" s="165"/>
      <c r="BD42" s="165"/>
      <c r="BE42" s="165"/>
    </row>
    <row r="43" spans="1:57" ht="25.9" hidden="1" customHeight="1">
      <c r="A43" s="238"/>
      <c r="B43" s="164" t="s">
        <v>944</v>
      </c>
      <c r="C43" s="157" t="s">
        <v>461</v>
      </c>
      <c r="D43" s="165" t="s">
        <v>1836</v>
      </c>
      <c r="E43" s="157" t="s">
        <v>5397</v>
      </c>
      <c r="F43" s="157" t="s">
        <v>461</v>
      </c>
      <c r="G43" s="157" t="s">
        <v>1837</v>
      </c>
      <c r="H43" s="157" t="s">
        <v>5398</v>
      </c>
      <c r="I43" s="165" t="s">
        <v>1838</v>
      </c>
      <c r="J43" s="165" t="s">
        <v>5394</v>
      </c>
      <c r="K43" s="160">
        <v>3688</v>
      </c>
      <c r="L43" s="160">
        <v>1704</v>
      </c>
      <c r="M43" s="160">
        <v>11125</v>
      </c>
      <c r="N43" s="157" t="s">
        <v>1168</v>
      </c>
      <c r="O43" s="165" t="s">
        <v>5399</v>
      </c>
      <c r="P43" s="165"/>
      <c r="Q43" s="169"/>
      <c r="R43" s="165"/>
      <c r="S43" s="165"/>
      <c r="T43" s="157" t="s">
        <v>54</v>
      </c>
      <c r="U43" s="160">
        <v>25</v>
      </c>
      <c r="V43" s="160">
        <v>43</v>
      </c>
      <c r="W43" s="160">
        <v>1625</v>
      </c>
      <c r="X43" s="160">
        <v>12</v>
      </c>
      <c r="Y43" s="160">
        <v>300</v>
      </c>
      <c r="Z43" s="160">
        <v>350</v>
      </c>
      <c r="AA43" s="157" t="s">
        <v>465</v>
      </c>
      <c r="AB43" s="157">
        <v>2004</v>
      </c>
      <c r="AC43" s="630">
        <v>21</v>
      </c>
      <c r="AD43" s="616"/>
      <c r="AE43" s="616">
        <v>65</v>
      </c>
      <c r="AF43" s="616">
        <v>45</v>
      </c>
      <c r="AG43" s="616"/>
      <c r="AH43" s="165"/>
      <c r="AI43" s="160">
        <v>12711</v>
      </c>
      <c r="AJ43" s="157"/>
      <c r="AK43" s="157">
        <v>2003</v>
      </c>
      <c r="AL43" s="165"/>
      <c r="AM43" s="165"/>
      <c r="AN43" s="165" t="s">
        <v>1839</v>
      </c>
      <c r="AO43" s="165"/>
      <c r="AP43" s="165" t="s">
        <v>610</v>
      </c>
      <c r="AQ43" s="165" t="s">
        <v>1840</v>
      </c>
      <c r="AR43" s="618">
        <v>4453</v>
      </c>
      <c r="AS43" s="165" t="s">
        <v>5396</v>
      </c>
      <c r="AT43" s="165" t="s">
        <v>615</v>
      </c>
      <c r="AU43" s="165"/>
      <c r="AV43" s="165"/>
      <c r="AW43" s="618">
        <v>749</v>
      </c>
      <c r="AX43" s="165"/>
      <c r="AY43" s="165"/>
      <c r="AZ43" s="165"/>
      <c r="BA43" s="165"/>
      <c r="BB43" s="165"/>
      <c r="BC43" s="165"/>
      <c r="BD43" s="165"/>
      <c r="BE43" s="165"/>
    </row>
    <row r="44" spans="1:57" ht="25.9" hidden="1" customHeight="1">
      <c r="A44" s="163" t="s">
        <v>118</v>
      </c>
      <c r="B44" s="198" t="s">
        <v>2301</v>
      </c>
      <c r="C44" s="157" t="s">
        <v>2229</v>
      </c>
      <c r="D44" s="399"/>
      <c r="E44" s="331">
        <f>COUNTA(E45:E46)</f>
        <v>2</v>
      </c>
      <c r="F44" s="399"/>
      <c r="G44" s="399"/>
      <c r="H44" s="399" t="s">
        <v>2302</v>
      </c>
      <c r="I44" s="399"/>
      <c r="J44" s="399"/>
      <c r="K44" s="160">
        <f>SUM(K45:K46)</f>
        <v>660</v>
      </c>
      <c r="L44" s="160">
        <f>SUM(L45:L46)</f>
        <v>8942</v>
      </c>
      <c r="M44" s="160">
        <f>SUM(M45:M46)</f>
        <v>14235</v>
      </c>
      <c r="N44" s="157"/>
      <c r="O44" s="160"/>
      <c r="P44" s="160">
        <f t="shared" ref="P44:AH44" si="1">SUM(P45:P46)</f>
        <v>0</v>
      </c>
      <c r="Q44" s="160">
        <f t="shared" si="1"/>
        <v>0</v>
      </c>
      <c r="R44" s="160">
        <f t="shared" si="1"/>
        <v>0</v>
      </c>
      <c r="S44" s="160">
        <f t="shared" si="1"/>
        <v>0</v>
      </c>
      <c r="T44" s="157"/>
      <c r="U44" s="160"/>
      <c r="V44" s="160"/>
      <c r="W44" s="160"/>
      <c r="X44" s="160"/>
      <c r="Y44" s="160"/>
      <c r="Z44" s="160"/>
      <c r="AA44" s="157"/>
      <c r="AB44" s="160"/>
      <c r="AC44" s="160">
        <f t="shared" si="1"/>
        <v>21</v>
      </c>
      <c r="AD44" s="160">
        <f t="shared" si="1"/>
        <v>0</v>
      </c>
      <c r="AE44" s="160">
        <f t="shared" si="1"/>
        <v>65</v>
      </c>
      <c r="AF44" s="160">
        <f t="shared" si="1"/>
        <v>45</v>
      </c>
      <c r="AG44" s="160">
        <f t="shared" si="1"/>
        <v>0</v>
      </c>
      <c r="AH44" s="160">
        <f t="shared" si="1"/>
        <v>0</v>
      </c>
      <c r="AI44" s="160"/>
      <c r="AJ44" s="160">
        <f t="shared" ref="AJ44:BD44" si="2">SUM(AJ46)</f>
        <v>0</v>
      </c>
      <c r="AK44" s="160">
        <f t="shared" si="2"/>
        <v>2003</v>
      </c>
      <c r="AL44" s="160">
        <f t="shared" si="2"/>
        <v>0</v>
      </c>
      <c r="AM44" s="160">
        <f t="shared" si="2"/>
        <v>0</v>
      </c>
      <c r="AN44" s="160">
        <f t="shared" si="2"/>
        <v>0</v>
      </c>
      <c r="AO44" s="160">
        <f t="shared" si="2"/>
        <v>0</v>
      </c>
      <c r="AP44" s="160">
        <f t="shared" si="2"/>
        <v>0</v>
      </c>
      <c r="AQ44" s="160">
        <f t="shared" si="2"/>
        <v>0</v>
      </c>
      <c r="AR44" s="160">
        <f t="shared" si="2"/>
        <v>4452</v>
      </c>
      <c r="AS44" s="160">
        <f t="shared" si="2"/>
        <v>0</v>
      </c>
      <c r="AT44" s="160">
        <f t="shared" si="2"/>
        <v>0</v>
      </c>
      <c r="AU44" s="160">
        <f t="shared" si="2"/>
        <v>0</v>
      </c>
      <c r="AV44" s="160">
        <f t="shared" si="2"/>
        <v>0</v>
      </c>
      <c r="AW44" s="160">
        <f t="shared" si="2"/>
        <v>748</v>
      </c>
      <c r="AX44" s="160">
        <f t="shared" si="2"/>
        <v>0</v>
      </c>
      <c r="AY44" s="160">
        <f t="shared" si="2"/>
        <v>0</v>
      </c>
      <c r="AZ44" s="160">
        <f t="shared" si="2"/>
        <v>0</v>
      </c>
      <c r="BA44" s="160">
        <f t="shared" si="2"/>
        <v>0</v>
      </c>
      <c r="BB44" s="160">
        <f t="shared" si="2"/>
        <v>0</v>
      </c>
      <c r="BC44" s="160">
        <f t="shared" si="2"/>
        <v>0</v>
      </c>
      <c r="BD44" s="160">
        <f t="shared" si="2"/>
        <v>0</v>
      </c>
      <c r="BE44" s="160"/>
    </row>
    <row r="45" spans="1:57" ht="25.9" hidden="1" customHeight="1">
      <c r="A45" s="163"/>
      <c r="B45" s="621"/>
      <c r="C45" s="157" t="s">
        <v>6191</v>
      </c>
      <c r="D45" s="399"/>
      <c r="E45" s="157" t="s">
        <v>11651</v>
      </c>
      <c r="F45" s="157" t="s">
        <v>6191</v>
      </c>
      <c r="G45" s="157"/>
      <c r="H45" s="157" t="s">
        <v>6446</v>
      </c>
      <c r="I45" s="399"/>
      <c r="J45" s="399"/>
      <c r="K45" s="160"/>
      <c r="L45" s="160">
        <v>8390</v>
      </c>
      <c r="M45" s="160">
        <v>13683</v>
      </c>
      <c r="N45" s="157" t="s">
        <v>1168</v>
      </c>
      <c r="O45" s="160" t="s">
        <v>1622</v>
      </c>
      <c r="P45" s="160"/>
      <c r="Q45" s="160"/>
      <c r="R45" s="160"/>
      <c r="S45" s="160"/>
      <c r="T45" s="157" t="s">
        <v>54</v>
      </c>
      <c r="U45" s="160">
        <v>46</v>
      </c>
      <c r="V45" s="160">
        <v>52</v>
      </c>
      <c r="W45" s="160">
        <v>2392</v>
      </c>
      <c r="X45" s="160">
        <v>3</v>
      </c>
      <c r="Y45" s="160"/>
      <c r="Z45" s="160"/>
      <c r="AA45" s="157"/>
      <c r="AB45" s="160">
        <v>2008</v>
      </c>
      <c r="AC45" s="160"/>
      <c r="AD45" s="160"/>
      <c r="AE45" s="160"/>
      <c r="AF45" s="160"/>
      <c r="AG45" s="160"/>
      <c r="AH45" s="160"/>
      <c r="AI45" s="160">
        <v>60</v>
      </c>
      <c r="AJ45" s="160"/>
      <c r="AK45" s="160"/>
      <c r="AL45" s="160"/>
      <c r="AM45" s="160"/>
      <c r="AN45" s="160"/>
      <c r="AO45" s="160"/>
      <c r="AP45" s="160"/>
      <c r="AQ45" s="160"/>
      <c r="AR45" s="160"/>
      <c r="AS45" s="160"/>
      <c r="AT45" s="160"/>
      <c r="AU45" s="160"/>
      <c r="AV45" s="160"/>
      <c r="AW45" s="160"/>
      <c r="AX45" s="160"/>
      <c r="AY45" s="160"/>
      <c r="AZ45" s="160"/>
      <c r="BA45" s="160"/>
      <c r="BB45" s="160"/>
      <c r="BC45" s="160"/>
      <c r="BD45" s="160"/>
      <c r="BE45" s="160" t="s">
        <v>7626</v>
      </c>
    </row>
    <row r="46" spans="1:57" ht="25.9" hidden="1" customHeight="1">
      <c r="A46" s="163"/>
      <c r="B46" s="164"/>
      <c r="C46" s="157" t="s">
        <v>6220</v>
      </c>
      <c r="D46" s="399" t="s">
        <v>11652</v>
      </c>
      <c r="E46" s="157" t="s">
        <v>11653</v>
      </c>
      <c r="F46" s="157" t="s">
        <v>6220</v>
      </c>
      <c r="G46" s="157" t="s">
        <v>5392</v>
      </c>
      <c r="H46" s="157" t="s">
        <v>6220</v>
      </c>
      <c r="I46" s="399" t="s">
        <v>5393</v>
      </c>
      <c r="J46" s="399" t="s">
        <v>5394</v>
      </c>
      <c r="K46" s="160">
        <v>660</v>
      </c>
      <c r="L46" s="160">
        <v>552</v>
      </c>
      <c r="M46" s="160">
        <v>552</v>
      </c>
      <c r="N46" s="157" t="s">
        <v>1168</v>
      </c>
      <c r="O46" s="399" t="s">
        <v>1240</v>
      </c>
      <c r="P46" s="399"/>
      <c r="Q46" s="169"/>
      <c r="R46" s="399"/>
      <c r="S46" s="399"/>
      <c r="T46" s="157" t="s">
        <v>54</v>
      </c>
      <c r="U46" s="160">
        <v>11.7</v>
      </c>
      <c r="V46" s="160">
        <v>21.7</v>
      </c>
      <c r="W46" s="160">
        <v>253.9</v>
      </c>
      <c r="X46" s="160">
        <v>3.35</v>
      </c>
      <c r="Y46" s="160"/>
      <c r="Z46" s="160">
        <v>100</v>
      </c>
      <c r="AA46" s="157"/>
      <c r="AB46" s="157">
        <v>1986</v>
      </c>
      <c r="AC46" s="630">
        <v>21</v>
      </c>
      <c r="AD46" s="616"/>
      <c r="AE46" s="616">
        <v>65</v>
      </c>
      <c r="AF46" s="616">
        <v>45</v>
      </c>
      <c r="AG46" s="616"/>
      <c r="AH46" s="399"/>
      <c r="AI46" s="160">
        <v>131</v>
      </c>
      <c r="AJ46" s="157"/>
      <c r="AK46" s="157">
        <v>2003</v>
      </c>
      <c r="AL46" s="399"/>
      <c r="AM46" s="399"/>
      <c r="AN46" s="399" t="s">
        <v>5395</v>
      </c>
      <c r="AO46" s="399"/>
      <c r="AP46" s="399" t="s">
        <v>610</v>
      </c>
      <c r="AQ46" s="399" t="s">
        <v>2027</v>
      </c>
      <c r="AR46" s="618">
        <v>4452</v>
      </c>
      <c r="AS46" s="399" t="s">
        <v>5396</v>
      </c>
      <c r="AT46" s="399" t="s">
        <v>615</v>
      </c>
      <c r="AU46" s="399"/>
      <c r="AV46" s="399"/>
      <c r="AW46" s="618">
        <v>748</v>
      </c>
      <c r="AX46" s="399"/>
      <c r="AY46" s="399"/>
      <c r="AZ46" s="399"/>
      <c r="BA46" s="399"/>
      <c r="BB46" s="399"/>
      <c r="BC46" s="399"/>
      <c r="BD46" s="399"/>
      <c r="BE46" s="399"/>
    </row>
    <row r="47" spans="1:57" ht="25.15" hidden="1" customHeight="1">
      <c r="A47" s="163"/>
      <c r="B47" s="198" t="s">
        <v>2306</v>
      </c>
      <c r="C47" s="157" t="s">
        <v>2229</v>
      </c>
      <c r="D47" s="425"/>
      <c r="E47" s="331">
        <f>COUNTA(E48:E52)</f>
        <v>5</v>
      </c>
      <c r="F47" s="425"/>
      <c r="G47" s="425"/>
      <c r="H47" s="425"/>
      <c r="I47" s="425"/>
      <c r="J47" s="425"/>
      <c r="K47" s="160">
        <f>SUM(K48:K52)</f>
        <v>117684</v>
      </c>
      <c r="L47" s="160">
        <f>SUM(L48:L52)</f>
        <v>3837.2</v>
      </c>
      <c r="M47" s="160">
        <f>SUM(M48:M52)</f>
        <v>5602</v>
      </c>
      <c r="N47" s="157"/>
      <c r="O47" s="425"/>
      <c r="P47" s="425"/>
      <c r="Q47" s="425"/>
      <c r="R47" s="425"/>
      <c r="S47" s="425"/>
      <c r="T47" s="157"/>
      <c r="U47" s="160"/>
      <c r="V47" s="160"/>
      <c r="W47" s="160"/>
      <c r="X47" s="160"/>
      <c r="Y47" s="160"/>
      <c r="Z47" s="160"/>
      <c r="AA47" s="157"/>
      <c r="AB47" s="425"/>
      <c r="AC47" s="630"/>
      <c r="AD47" s="616"/>
      <c r="AE47" s="616"/>
      <c r="AF47" s="616"/>
      <c r="AG47" s="616"/>
      <c r="AH47" s="425"/>
      <c r="AI47" s="160"/>
      <c r="AJ47" s="425"/>
      <c r="AK47" s="425"/>
      <c r="AL47" s="425"/>
      <c r="AM47" s="617"/>
      <c r="AN47" s="425"/>
      <c r="AO47" s="425"/>
      <c r="AP47" s="425"/>
      <c r="AQ47" s="425"/>
      <c r="AR47" s="425"/>
      <c r="AS47" s="425"/>
      <c r="AT47" s="425"/>
      <c r="AU47" s="425"/>
      <c r="AV47" s="425"/>
      <c r="AW47" s="165"/>
      <c r="AX47" s="165"/>
      <c r="AY47" s="165"/>
      <c r="AZ47" s="165"/>
      <c r="BA47" s="165"/>
      <c r="BB47" s="165"/>
      <c r="BC47" s="165"/>
      <c r="BD47" s="165"/>
      <c r="BE47" s="165"/>
    </row>
    <row r="48" spans="1:57" ht="25.15" hidden="1" customHeight="1">
      <c r="A48" s="163" t="s">
        <v>314</v>
      </c>
      <c r="B48" s="621"/>
      <c r="C48" s="157" t="s">
        <v>1881</v>
      </c>
      <c r="D48" s="165" t="s">
        <v>10592</v>
      </c>
      <c r="E48" s="157" t="s">
        <v>11636</v>
      </c>
      <c r="F48" s="157" t="s">
        <v>1881</v>
      </c>
      <c r="G48" s="157" t="s">
        <v>10594</v>
      </c>
      <c r="H48" s="157" t="s">
        <v>1881</v>
      </c>
      <c r="I48" s="165">
        <v>3</v>
      </c>
      <c r="J48" s="165" t="s">
        <v>10596</v>
      </c>
      <c r="K48" s="160">
        <v>796</v>
      </c>
      <c r="L48" s="160">
        <v>796</v>
      </c>
      <c r="M48" s="160">
        <v>796</v>
      </c>
      <c r="N48" s="157" t="s">
        <v>1168</v>
      </c>
      <c r="O48" s="165" t="s">
        <v>453</v>
      </c>
      <c r="P48" s="165"/>
      <c r="Q48" s="169"/>
      <c r="R48" s="165"/>
      <c r="S48" s="165"/>
      <c r="T48" s="157" t="s">
        <v>11637</v>
      </c>
      <c r="U48" s="160">
        <v>18</v>
      </c>
      <c r="V48" s="160">
        <v>25</v>
      </c>
      <c r="W48" s="160">
        <v>380</v>
      </c>
      <c r="X48" s="160">
        <v>5</v>
      </c>
      <c r="Y48" s="160">
        <v>70</v>
      </c>
      <c r="Z48" s="160">
        <v>100</v>
      </c>
      <c r="AA48" s="157" t="s">
        <v>465</v>
      </c>
      <c r="AB48" s="157">
        <v>1990</v>
      </c>
      <c r="AC48" s="620"/>
      <c r="AD48" s="165">
        <v>1250</v>
      </c>
      <c r="AE48" s="165"/>
      <c r="AF48" s="165"/>
      <c r="AG48" s="165">
        <v>200</v>
      </c>
      <c r="AH48" s="165"/>
      <c r="AI48" s="160"/>
      <c r="AJ48" s="157"/>
      <c r="AK48" s="157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422"/>
    </row>
    <row r="49" spans="1:57" ht="25.15" hidden="1" customHeight="1">
      <c r="A49" s="163"/>
      <c r="B49" s="164"/>
      <c r="C49" s="157" t="s">
        <v>6760</v>
      </c>
      <c r="D49" s="165" t="s">
        <v>11638</v>
      </c>
      <c r="E49" s="157" t="s">
        <v>2906</v>
      </c>
      <c r="F49" s="157" t="s">
        <v>6760</v>
      </c>
      <c r="G49" s="157" t="s">
        <v>6763</v>
      </c>
      <c r="H49" s="157" t="s">
        <v>541</v>
      </c>
      <c r="I49" s="631">
        <v>5.5555555555555552E-2</v>
      </c>
      <c r="J49" s="165"/>
      <c r="K49" s="160">
        <v>3299</v>
      </c>
      <c r="L49" s="160">
        <v>266</v>
      </c>
      <c r="M49" s="160">
        <v>522</v>
      </c>
      <c r="N49" s="157" t="s">
        <v>11639</v>
      </c>
      <c r="O49" s="165" t="s">
        <v>11640</v>
      </c>
      <c r="P49" s="165" t="s">
        <v>453</v>
      </c>
      <c r="Q49" s="169"/>
      <c r="R49" s="165"/>
      <c r="S49" s="165"/>
      <c r="T49" s="157" t="s">
        <v>54</v>
      </c>
      <c r="U49" s="160">
        <v>15</v>
      </c>
      <c r="V49" s="160">
        <v>15</v>
      </c>
      <c r="W49" s="160">
        <v>364</v>
      </c>
      <c r="X49" s="160">
        <v>4</v>
      </c>
      <c r="Y49" s="160"/>
      <c r="Z49" s="160">
        <v>100</v>
      </c>
      <c r="AA49" s="157"/>
      <c r="AB49" s="157">
        <v>2000</v>
      </c>
      <c r="AC49" s="620">
        <v>396</v>
      </c>
      <c r="AD49" s="165"/>
      <c r="AE49" s="165"/>
      <c r="AF49" s="165"/>
      <c r="AG49" s="165"/>
      <c r="AH49" s="165"/>
      <c r="AI49" s="160">
        <v>396</v>
      </c>
      <c r="AJ49" s="157"/>
      <c r="AK49" s="157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</row>
    <row r="50" spans="1:57" ht="25.15" hidden="1" customHeight="1">
      <c r="A50" s="163" t="s">
        <v>318</v>
      </c>
      <c r="B50" s="164"/>
      <c r="C50" s="157" t="s">
        <v>6765</v>
      </c>
      <c r="D50" s="165"/>
      <c r="E50" s="157" t="s">
        <v>11641</v>
      </c>
      <c r="F50" s="157" t="s">
        <v>11642</v>
      </c>
      <c r="G50" s="157" t="s">
        <v>11643</v>
      </c>
      <c r="H50" s="157" t="s">
        <v>11644</v>
      </c>
      <c r="I50" s="165"/>
      <c r="J50" s="165"/>
      <c r="K50" s="160">
        <v>6045</v>
      </c>
      <c r="L50" s="160">
        <v>1448</v>
      </c>
      <c r="M50" s="160">
        <v>2305</v>
      </c>
      <c r="N50" s="157" t="s">
        <v>1168</v>
      </c>
      <c r="O50" s="165" t="s">
        <v>11645</v>
      </c>
      <c r="P50" s="165" t="s">
        <v>1245</v>
      </c>
      <c r="Q50" s="169" t="s">
        <v>11646</v>
      </c>
      <c r="R50" s="165" t="s">
        <v>453</v>
      </c>
      <c r="S50" s="165"/>
      <c r="T50" s="157" t="s">
        <v>54</v>
      </c>
      <c r="U50" s="160" t="s">
        <v>11647</v>
      </c>
      <c r="V50" s="160" t="s">
        <v>11648</v>
      </c>
      <c r="W50" s="160">
        <v>1528</v>
      </c>
      <c r="X50" s="160">
        <v>10</v>
      </c>
      <c r="Y50" s="160"/>
      <c r="Z50" s="160"/>
      <c r="AA50" s="157"/>
      <c r="AB50" s="157">
        <v>1991</v>
      </c>
      <c r="AC50" s="620">
        <v>689</v>
      </c>
      <c r="AD50" s="165"/>
      <c r="AE50" s="165">
        <v>300</v>
      </c>
      <c r="AF50" s="165"/>
      <c r="AG50" s="165"/>
      <c r="AH50" s="165"/>
      <c r="AI50" s="160">
        <v>989</v>
      </c>
      <c r="AJ50" s="157"/>
      <c r="AK50" s="157"/>
      <c r="AL50" s="165"/>
      <c r="AM50" s="165"/>
      <c r="AN50" s="165"/>
      <c r="AO50" s="165" t="s">
        <v>11649</v>
      </c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</row>
    <row r="51" spans="1:57" ht="25.15" hidden="1" customHeight="1">
      <c r="A51" s="163"/>
      <c r="B51" s="164"/>
      <c r="C51" s="157" t="s">
        <v>6786</v>
      </c>
      <c r="D51" s="165"/>
      <c r="E51" s="331" t="s">
        <v>11650</v>
      </c>
      <c r="F51" s="165" t="s">
        <v>6786</v>
      </c>
      <c r="G51" s="165"/>
      <c r="H51" s="165" t="s">
        <v>6786</v>
      </c>
      <c r="I51" s="165"/>
      <c r="J51" s="165"/>
      <c r="K51" s="159">
        <v>12427</v>
      </c>
      <c r="L51" s="159">
        <v>613</v>
      </c>
      <c r="M51" s="160">
        <v>989</v>
      </c>
      <c r="N51" s="157" t="s">
        <v>1168</v>
      </c>
      <c r="O51" s="165" t="s">
        <v>1241</v>
      </c>
      <c r="P51" s="166"/>
      <c r="Q51" s="166"/>
      <c r="R51" s="166"/>
      <c r="S51" s="166"/>
      <c r="T51" s="165" t="s">
        <v>4168</v>
      </c>
      <c r="U51" s="167"/>
      <c r="V51" s="167"/>
      <c r="W51" s="167"/>
      <c r="X51" s="167"/>
      <c r="Y51" s="160"/>
      <c r="Z51" s="160"/>
      <c r="AA51" s="157"/>
      <c r="AB51" s="157">
        <v>2015</v>
      </c>
      <c r="AC51" s="625"/>
      <c r="AD51" s="421"/>
      <c r="AE51" s="421"/>
      <c r="AF51" s="421"/>
      <c r="AG51" s="421"/>
      <c r="AH51" s="421"/>
      <c r="AI51" s="199">
        <v>2500</v>
      </c>
      <c r="AJ51" s="157"/>
      <c r="AK51" s="157"/>
      <c r="AL51" s="165"/>
      <c r="AM51" s="165"/>
      <c r="AN51" s="165"/>
      <c r="AO51" s="166"/>
      <c r="AP51" s="166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480"/>
    </row>
    <row r="52" spans="1:57" ht="25.15" hidden="1" customHeight="1">
      <c r="A52" s="163"/>
      <c r="B52" s="164"/>
      <c r="C52" s="157" t="s">
        <v>6792</v>
      </c>
      <c r="D52" s="165" t="s">
        <v>10592</v>
      </c>
      <c r="E52" s="331" t="s">
        <v>16774</v>
      </c>
      <c r="F52" s="165" t="s">
        <v>6792</v>
      </c>
      <c r="G52" s="165" t="s">
        <v>6792</v>
      </c>
      <c r="H52" s="165" t="s">
        <v>6792</v>
      </c>
      <c r="I52" s="165">
        <v>3</v>
      </c>
      <c r="J52" s="165" t="s">
        <v>10596</v>
      </c>
      <c r="K52" s="159">
        <v>95117</v>
      </c>
      <c r="L52" s="159">
        <v>714.2</v>
      </c>
      <c r="M52" s="160">
        <v>990</v>
      </c>
      <c r="N52" s="157" t="s">
        <v>16775</v>
      </c>
      <c r="O52" s="165" t="s">
        <v>1240</v>
      </c>
      <c r="P52" s="166"/>
      <c r="Q52" s="166"/>
      <c r="R52" s="166"/>
      <c r="S52" s="166"/>
      <c r="T52" s="165" t="s">
        <v>711</v>
      </c>
      <c r="U52" s="167">
        <v>25.8</v>
      </c>
      <c r="V52" s="167">
        <v>25.8</v>
      </c>
      <c r="W52" s="167">
        <v>990</v>
      </c>
      <c r="X52" s="167">
        <v>10.3</v>
      </c>
      <c r="Y52" s="160">
        <v>170</v>
      </c>
      <c r="Z52" s="160">
        <v>170</v>
      </c>
      <c r="AA52" s="157" t="s">
        <v>10456</v>
      </c>
      <c r="AB52" s="157">
        <v>2020</v>
      </c>
      <c r="AC52" s="625"/>
      <c r="AD52" s="421">
        <v>1250</v>
      </c>
      <c r="AE52" s="421"/>
      <c r="AF52" s="421"/>
      <c r="AG52" s="421">
        <v>200</v>
      </c>
      <c r="AH52" s="421"/>
      <c r="AI52" s="199">
        <v>2400</v>
      </c>
      <c r="AJ52" s="157"/>
      <c r="AK52" s="157"/>
      <c r="AL52" s="165"/>
      <c r="AM52" s="165"/>
      <c r="AN52" s="165"/>
      <c r="AO52" s="166"/>
      <c r="AP52" s="166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422" t="s">
        <v>3615</v>
      </c>
    </row>
    <row r="53" spans="1:57" ht="25.15" hidden="1" customHeight="1">
      <c r="A53" s="163"/>
      <c r="B53" s="198" t="s">
        <v>2308</v>
      </c>
      <c r="C53" s="157" t="s">
        <v>2229</v>
      </c>
      <c r="D53" s="165"/>
      <c r="E53" s="331">
        <f>COUNTA(E54:E58)</f>
        <v>5</v>
      </c>
      <c r="F53" s="165"/>
      <c r="G53" s="165"/>
      <c r="H53" s="165"/>
      <c r="I53" s="165"/>
      <c r="J53" s="165"/>
      <c r="K53" s="160">
        <f>SUM(K54:K58)</f>
        <v>126338.55</v>
      </c>
      <c r="L53" s="160">
        <f>SUM(L54:L58)</f>
        <v>5981.46</v>
      </c>
      <c r="M53" s="160">
        <f>SUM(M54:M58)</f>
        <v>8844.43</v>
      </c>
      <c r="N53" s="157"/>
      <c r="O53" s="165"/>
      <c r="P53" s="165"/>
      <c r="Q53" s="169"/>
      <c r="R53" s="165"/>
      <c r="S53" s="165"/>
      <c r="T53" s="157"/>
      <c r="U53" s="160"/>
      <c r="V53" s="160"/>
      <c r="W53" s="160"/>
      <c r="X53" s="160"/>
      <c r="Y53" s="160"/>
      <c r="Z53" s="160"/>
      <c r="AA53" s="157"/>
      <c r="AB53" s="157"/>
      <c r="AC53" s="620"/>
      <c r="AD53" s="165"/>
      <c r="AE53" s="165"/>
      <c r="AF53" s="165"/>
      <c r="AG53" s="165"/>
      <c r="AH53" s="165"/>
      <c r="AI53" s="160"/>
      <c r="AJ53" s="157"/>
      <c r="AK53" s="157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</row>
    <row r="54" spans="1:57" ht="25.15" hidden="1" customHeight="1">
      <c r="A54" s="262">
        <v>1</v>
      </c>
      <c r="B54" s="621"/>
      <c r="C54" s="372" t="s">
        <v>7403</v>
      </c>
      <c r="D54" s="165" t="s">
        <v>11660</v>
      </c>
      <c r="E54" s="195" t="s">
        <v>15165</v>
      </c>
      <c r="F54" s="165" t="s">
        <v>7403</v>
      </c>
      <c r="G54" s="165" t="s">
        <v>11661</v>
      </c>
      <c r="H54" s="165" t="s">
        <v>7406</v>
      </c>
      <c r="I54" s="165">
        <v>1</v>
      </c>
      <c r="J54" s="165" t="s">
        <v>11662</v>
      </c>
      <c r="K54" s="160">
        <v>18400</v>
      </c>
      <c r="L54" s="160">
        <v>721</v>
      </c>
      <c r="M54" s="160">
        <v>1139</v>
      </c>
      <c r="N54" s="165" t="s">
        <v>11663</v>
      </c>
      <c r="O54" s="165" t="s">
        <v>15166</v>
      </c>
      <c r="P54" s="165"/>
      <c r="Q54" s="169"/>
      <c r="R54" s="165"/>
      <c r="S54" s="165"/>
      <c r="T54" s="165" t="s">
        <v>11664</v>
      </c>
      <c r="U54" s="160">
        <v>18</v>
      </c>
      <c r="V54" s="160">
        <v>20</v>
      </c>
      <c r="W54" s="160">
        <v>360</v>
      </c>
      <c r="X54" s="160">
        <v>4</v>
      </c>
      <c r="Y54" s="160" t="s">
        <v>384</v>
      </c>
      <c r="Z54" s="160" t="s">
        <v>384</v>
      </c>
      <c r="AA54" s="165" t="s">
        <v>384</v>
      </c>
      <c r="AB54" s="157">
        <v>2006</v>
      </c>
      <c r="AC54" s="620">
        <v>54</v>
      </c>
      <c r="AD54" s="165"/>
      <c r="AE54" s="165"/>
      <c r="AF54" s="165"/>
      <c r="AG54" s="165"/>
      <c r="AH54" s="165"/>
      <c r="AI54" s="160">
        <v>1600</v>
      </c>
      <c r="AJ54" s="157">
        <v>2000</v>
      </c>
      <c r="AK54" s="157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480"/>
    </row>
    <row r="55" spans="1:57" s="1319" customFormat="1" ht="25.15" hidden="1" customHeight="1">
      <c r="A55" s="262"/>
      <c r="B55" s="621"/>
      <c r="C55" s="372" t="s">
        <v>7403</v>
      </c>
      <c r="D55" s="709"/>
      <c r="E55" s="195" t="s">
        <v>15167</v>
      </c>
      <c r="F55" s="709" t="s">
        <v>7403</v>
      </c>
      <c r="G55" s="709"/>
      <c r="H55" s="709" t="s">
        <v>7403</v>
      </c>
      <c r="I55" s="709"/>
      <c r="J55" s="709"/>
      <c r="K55" s="1300">
        <v>65833.55</v>
      </c>
      <c r="L55" s="1300">
        <v>2004.46</v>
      </c>
      <c r="M55" s="1300">
        <v>4452.43</v>
      </c>
      <c r="N55" s="709" t="s">
        <v>11663</v>
      </c>
      <c r="O55" s="709" t="s">
        <v>1240</v>
      </c>
      <c r="P55" s="709"/>
      <c r="Q55" s="169"/>
      <c r="R55" s="709"/>
      <c r="S55" s="709"/>
      <c r="T55" s="709" t="s">
        <v>11670</v>
      </c>
      <c r="U55" s="1300">
        <v>30</v>
      </c>
      <c r="V55" s="1300">
        <v>33</v>
      </c>
      <c r="W55" s="1300">
        <v>990</v>
      </c>
      <c r="X55" s="1300">
        <v>12.3</v>
      </c>
      <c r="Y55" s="1300" t="s">
        <v>384</v>
      </c>
      <c r="Z55" s="1300" t="s">
        <v>384</v>
      </c>
      <c r="AA55" s="709" t="s">
        <v>384</v>
      </c>
      <c r="AB55" s="1299">
        <v>2019</v>
      </c>
      <c r="AC55" s="620"/>
      <c r="AD55" s="709"/>
      <c r="AE55" s="709"/>
      <c r="AF55" s="709"/>
      <c r="AG55" s="709"/>
      <c r="AH55" s="709"/>
      <c r="AI55" s="1300">
        <v>1000</v>
      </c>
      <c r="AJ55" s="1299"/>
      <c r="AK55" s="1299"/>
      <c r="AL55" s="709"/>
      <c r="AM55" s="709"/>
      <c r="AN55" s="709"/>
      <c r="AO55" s="709"/>
      <c r="AP55" s="709"/>
      <c r="AQ55" s="709"/>
      <c r="AR55" s="709"/>
      <c r="AS55" s="709"/>
      <c r="AT55" s="709"/>
      <c r="AU55" s="709"/>
      <c r="AV55" s="709"/>
      <c r="AW55" s="709"/>
      <c r="AX55" s="709"/>
      <c r="AY55" s="709"/>
      <c r="AZ55" s="709"/>
      <c r="BA55" s="709"/>
      <c r="BB55" s="709"/>
      <c r="BC55" s="709"/>
      <c r="BD55" s="709"/>
      <c r="BE55" s="480"/>
    </row>
    <row r="56" spans="1:57" ht="25.15" hidden="1" customHeight="1">
      <c r="A56" s="262"/>
      <c r="B56" s="164"/>
      <c r="C56" s="157" t="s">
        <v>7407</v>
      </c>
      <c r="D56" s="165"/>
      <c r="E56" s="157" t="s">
        <v>11665</v>
      </c>
      <c r="F56" s="157" t="s">
        <v>7407</v>
      </c>
      <c r="G56" s="157"/>
      <c r="H56" s="157" t="s">
        <v>4830</v>
      </c>
      <c r="I56" s="165"/>
      <c r="J56" s="165"/>
      <c r="K56" s="160">
        <v>40117</v>
      </c>
      <c r="L56" s="160">
        <v>2645</v>
      </c>
      <c r="M56" s="160">
        <v>2645</v>
      </c>
      <c r="N56" s="157" t="s">
        <v>1168</v>
      </c>
      <c r="O56" s="165" t="s">
        <v>1596</v>
      </c>
      <c r="P56" s="165"/>
      <c r="Q56" s="169"/>
      <c r="R56" s="165"/>
      <c r="S56" s="165"/>
      <c r="T56" s="157" t="s">
        <v>54</v>
      </c>
      <c r="U56" s="160">
        <v>21</v>
      </c>
      <c r="V56" s="160">
        <v>48</v>
      </c>
      <c r="W56" s="160">
        <v>1008</v>
      </c>
      <c r="X56" s="160">
        <v>12</v>
      </c>
      <c r="Y56" s="160">
        <v>504</v>
      </c>
      <c r="Z56" s="160">
        <v>600</v>
      </c>
      <c r="AA56" s="157" t="s">
        <v>465</v>
      </c>
      <c r="AB56" s="157">
        <v>2006</v>
      </c>
      <c r="AC56" s="620"/>
      <c r="AD56" s="165"/>
      <c r="AE56" s="165"/>
      <c r="AF56" s="165"/>
      <c r="AG56" s="165"/>
      <c r="AH56" s="165"/>
      <c r="AI56" s="160">
        <v>3925</v>
      </c>
      <c r="AJ56" s="157"/>
      <c r="AK56" s="157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</row>
    <row r="57" spans="1:57" ht="25.15" hidden="1" customHeight="1">
      <c r="A57" s="262"/>
      <c r="B57" s="479"/>
      <c r="C57" s="157" t="s">
        <v>7413</v>
      </c>
      <c r="D57" s="165"/>
      <c r="E57" s="157" t="s">
        <v>11666</v>
      </c>
      <c r="F57" s="157" t="s">
        <v>7413</v>
      </c>
      <c r="G57" s="157"/>
      <c r="H57" s="157" t="s">
        <v>7413</v>
      </c>
      <c r="I57" s="165"/>
      <c r="J57" s="165"/>
      <c r="K57" s="160">
        <v>600</v>
      </c>
      <c r="L57" s="160">
        <v>207</v>
      </c>
      <c r="M57" s="160">
        <v>204</v>
      </c>
      <c r="N57" s="157" t="s">
        <v>1056</v>
      </c>
      <c r="O57" s="165" t="s">
        <v>1240</v>
      </c>
      <c r="P57" s="165"/>
      <c r="Q57" s="169"/>
      <c r="R57" s="165"/>
      <c r="S57" s="165"/>
      <c r="T57" s="157" t="s">
        <v>11664</v>
      </c>
      <c r="U57" s="160">
        <v>10</v>
      </c>
      <c r="V57" s="160">
        <v>17</v>
      </c>
      <c r="W57" s="160">
        <v>50</v>
      </c>
      <c r="X57" s="160">
        <v>4</v>
      </c>
      <c r="Y57" s="160" t="s">
        <v>384</v>
      </c>
      <c r="Z57" s="160" t="s">
        <v>384</v>
      </c>
      <c r="AA57" s="157" t="s">
        <v>384</v>
      </c>
      <c r="AB57" s="157">
        <v>2002</v>
      </c>
      <c r="AC57" s="620"/>
      <c r="AD57" s="165"/>
      <c r="AE57" s="165"/>
      <c r="AF57" s="165"/>
      <c r="AG57" s="165"/>
      <c r="AH57" s="165"/>
      <c r="AI57" s="160">
        <v>70</v>
      </c>
      <c r="AJ57" s="157"/>
      <c r="AK57" s="157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</row>
    <row r="58" spans="1:57" ht="25.15" hidden="1" customHeight="1">
      <c r="A58" s="632">
        <v>3</v>
      </c>
      <c r="B58" s="488"/>
      <c r="C58" s="157" t="s">
        <v>7438</v>
      </c>
      <c r="D58" s="165"/>
      <c r="E58" s="331" t="s">
        <v>11667</v>
      </c>
      <c r="F58" s="165" t="s">
        <v>7438</v>
      </c>
      <c r="G58" s="165"/>
      <c r="H58" s="165" t="s">
        <v>7438</v>
      </c>
      <c r="I58" s="165"/>
      <c r="J58" s="165"/>
      <c r="K58" s="160">
        <v>1388</v>
      </c>
      <c r="L58" s="160">
        <v>404</v>
      </c>
      <c r="M58" s="160">
        <v>404</v>
      </c>
      <c r="N58" s="157" t="s">
        <v>11668</v>
      </c>
      <c r="O58" s="165" t="s">
        <v>11669</v>
      </c>
      <c r="P58" s="165"/>
      <c r="Q58" s="169"/>
      <c r="R58" s="165"/>
      <c r="S58" s="165"/>
      <c r="T58" s="157" t="s">
        <v>11670</v>
      </c>
      <c r="U58" s="160">
        <v>12</v>
      </c>
      <c r="V58" s="160">
        <v>23</v>
      </c>
      <c r="W58" s="160">
        <v>290</v>
      </c>
      <c r="X58" s="160">
        <v>3</v>
      </c>
      <c r="Y58" s="160" t="s">
        <v>384</v>
      </c>
      <c r="Z58" s="160" t="s">
        <v>384</v>
      </c>
      <c r="AA58" s="157" t="s">
        <v>384</v>
      </c>
      <c r="AB58" s="157">
        <v>2013</v>
      </c>
      <c r="AC58" s="620"/>
      <c r="AD58" s="165"/>
      <c r="AE58" s="165"/>
      <c r="AF58" s="165"/>
      <c r="AG58" s="165"/>
      <c r="AH58" s="165"/>
      <c r="AI58" s="160">
        <v>620</v>
      </c>
      <c r="AJ58" s="157"/>
      <c r="AK58" s="157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</row>
    <row r="59" spans="1:57" ht="25.15" hidden="1" customHeight="1">
      <c r="A59" s="633"/>
      <c r="B59" s="164" t="s">
        <v>2287</v>
      </c>
      <c r="C59" s="157" t="s">
        <v>2229</v>
      </c>
      <c r="D59" s="165"/>
      <c r="E59" s="331">
        <f>COUNTA(E60:E62)</f>
        <v>3</v>
      </c>
      <c r="F59" s="165"/>
      <c r="G59" s="165"/>
      <c r="H59" s="165"/>
      <c r="I59" s="165"/>
      <c r="J59" s="165"/>
      <c r="K59" s="160">
        <f>SUM(K60:K62)</f>
        <v>6997</v>
      </c>
      <c r="L59" s="160">
        <f>SUM(L60:L62)</f>
        <v>3022.3599999999997</v>
      </c>
      <c r="M59" s="160">
        <f>SUM(M60:M62)</f>
        <v>3490.9</v>
      </c>
      <c r="N59" s="157"/>
      <c r="O59" s="165"/>
      <c r="P59" s="165"/>
      <c r="Q59" s="169"/>
      <c r="R59" s="165"/>
      <c r="S59" s="160"/>
      <c r="T59" s="157"/>
      <c r="U59" s="160"/>
      <c r="V59" s="160"/>
      <c r="W59" s="626"/>
      <c r="X59" s="160"/>
      <c r="Y59" s="165"/>
      <c r="Z59" s="157"/>
      <c r="AA59" s="634"/>
      <c r="AB59" s="165"/>
      <c r="AC59" s="165"/>
      <c r="AD59" s="165"/>
      <c r="AE59" s="165"/>
      <c r="AF59" s="165"/>
      <c r="AG59" s="160"/>
      <c r="AH59" s="157"/>
      <c r="AI59" s="160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621"/>
      <c r="BC59" s="621"/>
      <c r="BD59" s="621"/>
      <c r="BE59" s="635"/>
    </row>
    <row r="60" spans="1:57" ht="25.15" hidden="1" customHeight="1">
      <c r="A60" s="238"/>
      <c r="B60" s="164"/>
      <c r="C60" s="157" t="s">
        <v>7927</v>
      </c>
      <c r="D60" s="165"/>
      <c r="E60" s="157" t="s">
        <v>11654</v>
      </c>
      <c r="F60" s="157" t="s">
        <v>7927</v>
      </c>
      <c r="G60" s="157"/>
      <c r="H60" s="157" t="s">
        <v>11655</v>
      </c>
      <c r="I60" s="165"/>
      <c r="J60" s="165"/>
      <c r="K60" s="160">
        <v>3545</v>
      </c>
      <c r="L60" s="160">
        <v>692</v>
      </c>
      <c r="M60" s="160">
        <v>835</v>
      </c>
      <c r="N60" s="157" t="s">
        <v>1168</v>
      </c>
      <c r="O60" s="165" t="s">
        <v>453</v>
      </c>
      <c r="P60" s="169"/>
      <c r="Q60" s="165"/>
      <c r="R60" s="165"/>
      <c r="S60" s="165"/>
      <c r="T60" s="157" t="s">
        <v>54</v>
      </c>
      <c r="U60" s="160">
        <v>13</v>
      </c>
      <c r="V60" s="160">
        <v>25</v>
      </c>
      <c r="W60" s="160">
        <v>325</v>
      </c>
      <c r="X60" s="160"/>
      <c r="Y60" s="160">
        <v>128</v>
      </c>
      <c r="Z60" s="160">
        <v>300</v>
      </c>
      <c r="AA60" s="157" t="s">
        <v>5188</v>
      </c>
      <c r="AB60" s="157">
        <v>2013</v>
      </c>
      <c r="AC60" s="620"/>
      <c r="AD60" s="165"/>
      <c r="AE60" s="165"/>
      <c r="AF60" s="165"/>
      <c r="AG60" s="165"/>
      <c r="AH60" s="165"/>
      <c r="AI60" s="160">
        <v>1250</v>
      </c>
      <c r="AJ60" s="157"/>
      <c r="AK60" s="157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</row>
    <row r="61" spans="1:57" ht="25.15" hidden="1" customHeight="1">
      <c r="A61" s="516"/>
      <c r="B61" s="164"/>
      <c r="C61" s="157" t="s">
        <v>695</v>
      </c>
      <c r="D61" s="165" t="s">
        <v>11656</v>
      </c>
      <c r="E61" s="157" t="s">
        <v>11657</v>
      </c>
      <c r="F61" s="157" t="s">
        <v>695</v>
      </c>
      <c r="G61" s="157" t="s">
        <v>7919</v>
      </c>
      <c r="H61" s="157" t="s">
        <v>695</v>
      </c>
      <c r="I61" s="165">
        <v>1</v>
      </c>
      <c r="J61" s="165"/>
      <c r="K61" s="160">
        <v>1575</v>
      </c>
      <c r="L61" s="160">
        <v>453</v>
      </c>
      <c r="M61" s="160">
        <v>441</v>
      </c>
      <c r="N61" s="157" t="s">
        <v>1168</v>
      </c>
      <c r="O61" s="165" t="s">
        <v>11658</v>
      </c>
      <c r="P61" s="169"/>
      <c r="Q61" s="165"/>
      <c r="R61" s="165"/>
      <c r="S61" s="165"/>
      <c r="T61" s="157" t="s">
        <v>54</v>
      </c>
      <c r="U61" s="160">
        <v>14.4</v>
      </c>
      <c r="V61" s="160">
        <v>30.6</v>
      </c>
      <c r="W61" s="160">
        <v>441</v>
      </c>
      <c r="X61" s="160">
        <v>3</v>
      </c>
      <c r="Y61" s="160" t="s">
        <v>384</v>
      </c>
      <c r="Z61" s="160" t="s">
        <v>384</v>
      </c>
      <c r="AA61" s="393"/>
      <c r="AB61" s="157">
        <v>2006</v>
      </c>
      <c r="AC61" s="620">
        <v>55</v>
      </c>
      <c r="AD61" s="165"/>
      <c r="AE61" s="165">
        <v>80</v>
      </c>
      <c r="AF61" s="165"/>
      <c r="AG61" s="165"/>
      <c r="AH61" s="165"/>
      <c r="AI61" s="160">
        <v>2688</v>
      </c>
      <c r="AJ61" s="157"/>
      <c r="AK61" s="157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</row>
    <row r="62" spans="1:57" ht="25.15" hidden="1" customHeight="1">
      <c r="B62" s="608"/>
      <c r="C62" s="157" t="s">
        <v>695</v>
      </c>
      <c r="D62" s="165"/>
      <c r="E62" s="157" t="s">
        <v>11659</v>
      </c>
      <c r="F62" s="157" t="s">
        <v>695</v>
      </c>
      <c r="G62" s="157"/>
      <c r="H62" s="157" t="s">
        <v>695</v>
      </c>
      <c r="I62" s="165"/>
      <c r="J62" s="165"/>
      <c r="K62" s="160">
        <v>1877</v>
      </c>
      <c r="L62" s="160">
        <v>1877.36</v>
      </c>
      <c r="M62" s="160">
        <v>2214.9</v>
      </c>
      <c r="N62" s="157"/>
      <c r="O62" s="165" t="s">
        <v>1241</v>
      </c>
      <c r="P62" s="169"/>
      <c r="Q62" s="165"/>
      <c r="R62" s="165"/>
      <c r="S62" s="165"/>
      <c r="T62" s="157"/>
      <c r="U62" s="160"/>
      <c r="V62" s="160"/>
      <c r="W62" s="160">
        <v>1291</v>
      </c>
      <c r="X62" s="160"/>
      <c r="Y62" s="160">
        <v>342</v>
      </c>
      <c r="Z62" s="160"/>
      <c r="AA62" s="393" t="s">
        <v>465</v>
      </c>
      <c r="AB62" s="157">
        <v>2011</v>
      </c>
      <c r="AC62" s="620"/>
      <c r="AD62" s="165"/>
      <c r="AE62" s="165"/>
      <c r="AF62" s="165"/>
      <c r="AG62" s="165"/>
      <c r="AH62" s="165"/>
      <c r="AI62" s="160">
        <v>3823</v>
      </c>
      <c r="AJ62" s="157"/>
      <c r="AK62" s="157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</row>
    <row r="63" spans="1:57" ht="38.25" hidden="1" customHeight="1">
      <c r="B63" s="157" t="s">
        <v>10186</v>
      </c>
      <c r="C63" s="157" t="s">
        <v>8997</v>
      </c>
      <c r="D63" s="165"/>
      <c r="E63" s="157" t="s">
        <v>9148</v>
      </c>
      <c r="F63" s="157" t="s">
        <v>8999</v>
      </c>
      <c r="G63" s="157"/>
      <c r="H63" s="157" t="s">
        <v>9149</v>
      </c>
      <c r="I63" s="165"/>
      <c r="J63" s="165"/>
      <c r="K63" s="160">
        <v>1643</v>
      </c>
      <c r="L63" s="160">
        <v>957</v>
      </c>
      <c r="M63" s="160">
        <v>957</v>
      </c>
      <c r="N63" s="157" t="s">
        <v>1238</v>
      </c>
      <c r="O63" s="165" t="s">
        <v>453</v>
      </c>
      <c r="P63" s="165"/>
      <c r="Q63" s="169"/>
      <c r="R63" s="165"/>
      <c r="S63" s="165"/>
      <c r="T63" s="157" t="s">
        <v>54</v>
      </c>
      <c r="U63" s="160">
        <v>22</v>
      </c>
      <c r="V63" s="160">
        <v>36</v>
      </c>
      <c r="W63" s="160">
        <v>792</v>
      </c>
      <c r="X63" s="160">
        <v>10</v>
      </c>
      <c r="Y63" s="160"/>
      <c r="Z63" s="160">
        <v>100</v>
      </c>
      <c r="AA63" s="157" t="s">
        <v>465</v>
      </c>
      <c r="AB63" s="157">
        <v>2002</v>
      </c>
      <c r="AC63" s="620"/>
      <c r="AD63" s="165"/>
      <c r="AE63" s="165"/>
      <c r="AF63" s="165"/>
      <c r="AG63" s="165"/>
      <c r="AH63" s="165"/>
      <c r="AI63" s="160">
        <v>1300</v>
      </c>
      <c r="AJ63" s="157"/>
      <c r="AK63" s="157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</row>
  </sheetData>
  <autoFilter ref="A4:BE63">
    <filterColumn colId="1">
      <filters>
        <filter val="강원"/>
      </filters>
    </filterColumn>
  </autoFilter>
  <mergeCells count="28">
    <mergeCell ref="AP2:BD2"/>
    <mergeCell ref="AU3:AY3"/>
    <mergeCell ref="AZ3:BD3"/>
    <mergeCell ref="M2:M3"/>
    <mergeCell ref="N2:N3"/>
    <mergeCell ref="O2:X2"/>
    <mergeCell ref="AL3:AM3"/>
    <mergeCell ref="Y2:AA2"/>
    <mergeCell ref="AB2:AB3"/>
    <mergeCell ref="AJ2:AK2"/>
    <mergeCell ref="AL2:AO2"/>
    <mergeCell ref="AC2:AI3"/>
    <mergeCell ref="B1:E1"/>
    <mergeCell ref="AA1:BE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BE2:BE3"/>
    <mergeCell ref="AP3:AT3"/>
  </mergeCells>
  <phoneticPr fontId="2" type="noConversion"/>
  <printOptions horizontalCentered="1"/>
  <pageMargins left="0.78740157480314965" right="0.78740157480314965" top="0.98425196850393704" bottom="0.98425196850393704" header="0.51181102362204722" footer="0.51181102362204722"/>
  <pageSetup paperSize="9" scale="77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FD694"/>
  <sheetViews>
    <sheetView view="pageBreakPreview" zoomScale="85" zoomScaleNormal="85" zoomScaleSheetLayoutView="85" workbookViewId="0">
      <pane ySplit="6" topLeftCell="A7" activePane="bottomLeft" state="frozen"/>
      <selection activeCell="B1" sqref="B1"/>
      <selection pane="bottomLeft" activeCell="G401" sqref="G401"/>
    </sheetView>
  </sheetViews>
  <sheetFormatPr defaultColWidth="8.88671875" defaultRowHeight="11.25"/>
  <cols>
    <col min="1" max="1" width="5.21875" style="885" hidden="1" customWidth="1"/>
    <col min="2" max="2" width="3.77734375" style="962" customWidth="1"/>
    <col min="3" max="3" width="6.5546875" style="962" customWidth="1"/>
    <col min="4" max="4" width="14" style="963" bestFit="1" customWidth="1"/>
    <col min="5" max="5" width="7.21875" style="885" customWidth="1"/>
    <col min="6" max="6" width="15.44140625" style="885" customWidth="1"/>
    <col min="7" max="7" width="9.109375" style="216" bestFit="1" customWidth="1"/>
    <col min="8" max="8" width="7" style="216" bestFit="1" customWidth="1"/>
    <col min="9" max="9" width="7.44140625" style="216" bestFit="1" customWidth="1"/>
    <col min="10" max="11" width="14.6640625" style="885" hidden="1" customWidth="1"/>
    <col min="12" max="12" width="16.6640625" style="885" hidden="1" customWidth="1"/>
    <col min="13" max="13" width="20" style="885" hidden="1" customWidth="1"/>
    <col min="14" max="15" width="6" style="216" bestFit="1" customWidth="1"/>
    <col min="16" max="16" width="11.6640625" style="216" customWidth="1"/>
    <col min="17" max="17" width="12.6640625" style="962" customWidth="1"/>
    <col min="18" max="18" width="5.33203125" style="216" bestFit="1" customWidth="1"/>
    <col min="19" max="19" width="11.109375" style="216" customWidth="1"/>
    <col min="20" max="20" width="5.44140625" style="216" customWidth="1"/>
    <col min="21" max="21" width="9.44140625" style="885" hidden="1" customWidth="1"/>
    <col min="22" max="22" width="14.44140625" style="885" hidden="1" customWidth="1"/>
    <col min="23" max="23" width="10.77734375" style="885" hidden="1" customWidth="1"/>
    <col min="24" max="24" width="15.33203125" style="885" hidden="1" customWidth="1"/>
    <col min="25" max="25" width="2.6640625" style="885" hidden="1" customWidth="1"/>
    <col min="26" max="26" width="3.21875" style="885" hidden="1" customWidth="1"/>
    <col min="27" max="27" width="15.44140625" style="962" customWidth="1"/>
    <col min="28" max="28" width="10.77734375" style="962" hidden="1" customWidth="1"/>
    <col min="29" max="29" width="5.77734375" style="962" hidden="1" customWidth="1"/>
    <col min="30" max="30" width="23.6640625" style="962" hidden="1" customWidth="1"/>
    <col min="31" max="31" width="9.5546875" style="962" hidden="1" customWidth="1"/>
    <col min="32" max="32" width="15.33203125" style="962" hidden="1" customWidth="1"/>
    <col min="33" max="33" width="25.88671875" style="962" hidden="1" customWidth="1"/>
    <col min="34" max="34" width="4.5546875" style="962" customWidth="1"/>
    <col min="35" max="35" width="9.44140625" style="885" hidden="1" customWidth="1"/>
    <col min="36" max="36" width="14.44140625" style="885" hidden="1" customWidth="1"/>
    <col min="37" max="37" width="10.77734375" style="885" hidden="1" customWidth="1"/>
    <col min="38" max="38" width="15.33203125" style="885" hidden="1" customWidth="1"/>
    <col min="39" max="39" width="2.6640625" style="885" hidden="1" customWidth="1"/>
    <col min="40" max="40" width="0.6640625" style="885" hidden="1" customWidth="1"/>
    <col min="41" max="41" width="6.21875" style="216" bestFit="1" customWidth="1"/>
    <col min="42" max="42" width="10.109375" style="216" customWidth="1"/>
    <col min="43" max="16384" width="8.88671875" style="6"/>
  </cols>
  <sheetData>
    <row r="1" spans="1:42" ht="22.9" customHeight="1">
      <c r="B1" s="1800" t="s">
        <v>50</v>
      </c>
      <c r="C1" s="1800"/>
      <c r="D1" s="1800"/>
      <c r="U1" s="1801"/>
      <c r="V1" s="1801"/>
      <c r="W1" s="1801"/>
      <c r="X1" s="1801"/>
      <c r="Y1" s="1801"/>
      <c r="Z1" s="1801"/>
      <c r="AA1" s="1801"/>
      <c r="AB1" s="1801"/>
      <c r="AC1" s="1801"/>
      <c r="AD1" s="1801"/>
      <c r="AE1" s="1801"/>
      <c r="AF1" s="1801"/>
      <c r="AG1" s="1801"/>
      <c r="AH1" s="1801"/>
      <c r="AP1" s="885"/>
    </row>
    <row r="2" spans="1:42" ht="16.5" customHeight="1">
      <c r="A2" s="1799" t="s">
        <v>277</v>
      </c>
      <c r="B2" s="1700" t="s">
        <v>278</v>
      </c>
      <c r="C2" s="1700" t="s">
        <v>363</v>
      </c>
      <c r="D2" s="1700" t="s">
        <v>280</v>
      </c>
      <c r="E2" s="1700" t="s">
        <v>366</v>
      </c>
      <c r="F2" s="1700" t="s">
        <v>216</v>
      </c>
      <c r="G2" s="1700" t="s">
        <v>217</v>
      </c>
      <c r="H2" s="1700" t="s">
        <v>218</v>
      </c>
      <c r="I2" s="1700" t="s">
        <v>219</v>
      </c>
      <c r="J2" s="1700" t="s">
        <v>374</v>
      </c>
      <c r="K2" s="1700"/>
      <c r="L2" s="1700"/>
      <c r="M2" s="1700"/>
      <c r="N2" s="1700"/>
      <c r="O2" s="1700"/>
      <c r="P2" s="1700"/>
      <c r="Q2" s="1700"/>
      <c r="R2" s="1700"/>
      <c r="S2" s="1700"/>
      <c r="T2" s="1700"/>
      <c r="U2" s="721" t="s">
        <v>210</v>
      </c>
      <c r="V2" s="1111" t="s">
        <v>451</v>
      </c>
      <c r="W2" s="1111"/>
      <c r="X2" s="1111"/>
      <c r="Y2" s="1111"/>
      <c r="Z2" s="1111"/>
      <c r="AA2" s="1701" t="s">
        <v>291</v>
      </c>
      <c r="AB2" s="1111"/>
      <c r="AC2" s="1700" t="s">
        <v>224</v>
      </c>
      <c r="AD2" s="1700"/>
      <c r="AE2" s="1700" t="s">
        <v>225</v>
      </c>
      <c r="AF2" s="1700"/>
      <c r="AG2" s="1700"/>
      <c r="AH2" s="1700" t="s">
        <v>222</v>
      </c>
      <c r="AI2" s="1701" t="s">
        <v>223</v>
      </c>
      <c r="AJ2" s="1701"/>
      <c r="AK2" s="1701"/>
      <c r="AL2" s="1701"/>
      <c r="AM2" s="1701"/>
      <c r="AN2" s="1701"/>
      <c r="AO2" s="1701"/>
      <c r="AP2" s="1701" t="s">
        <v>292</v>
      </c>
    </row>
    <row r="3" spans="1:42" ht="16.5" customHeight="1">
      <c r="A3" s="1799"/>
      <c r="B3" s="1700"/>
      <c r="C3" s="1700"/>
      <c r="D3" s="1700"/>
      <c r="E3" s="1700"/>
      <c r="F3" s="1700"/>
      <c r="G3" s="1700"/>
      <c r="H3" s="1700"/>
      <c r="I3" s="1700"/>
      <c r="J3" s="1700" t="s">
        <v>211</v>
      </c>
      <c r="K3" s="1715" t="s">
        <v>212</v>
      </c>
      <c r="L3" s="1715" t="s">
        <v>213</v>
      </c>
      <c r="M3" s="1715" t="s">
        <v>460</v>
      </c>
      <c r="N3" s="1802" t="s">
        <v>119</v>
      </c>
      <c r="O3" s="1715" t="s">
        <v>383</v>
      </c>
      <c r="P3" s="1715"/>
      <c r="Q3" s="1715"/>
      <c r="R3" s="1715" t="s">
        <v>120</v>
      </c>
      <c r="S3" s="1715"/>
      <c r="T3" s="1701" t="s">
        <v>397</v>
      </c>
      <c r="U3" s="721"/>
      <c r="V3" s="1112"/>
      <c r="W3" s="1112"/>
      <c r="X3" s="1112"/>
      <c r="Y3" s="1112"/>
      <c r="Z3" s="1112"/>
      <c r="AA3" s="1702"/>
      <c r="AB3" s="1112"/>
      <c r="AC3" s="721" t="s">
        <v>233</v>
      </c>
      <c r="AD3" s="721" t="s">
        <v>234</v>
      </c>
      <c r="AE3" s="1700" t="s">
        <v>235</v>
      </c>
      <c r="AF3" s="1700"/>
      <c r="AG3" s="975" t="s">
        <v>215</v>
      </c>
      <c r="AH3" s="1700"/>
      <c r="AI3" s="1702"/>
      <c r="AJ3" s="1702"/>
      <c r="AK3" s="1702"/>
      <c r="AL3" s="1702"/>
      <c r="AM3" s="1702"/>
      <c r="AN3" s="1702"/>
      <c r="AO3" s="1702"/>
      <c r="AP3" s="1702"/>
    </row>
    <row r="4" spans="1:42" ht="16.5" customHeight="1">
      <c r="A4" s="1799"/>
      <c r="B4" s="1700"/>
      <c r="C4" s="1700"/>
      <c r="D4" s="1700"/>
      <c r="E4" s="1700"/>
      <c r="F4" s="1700"/>
      <c r="G4" s="1700"/>
      <c r="H4" s="1700"/>
      <c r="I4" s="1700"/>
      <c r="J4" s="1700"/>
      <c r="K4" s="1715"/>
      <c r="L4" s="1715"/>
      <c r="M4" s="1715"/>
      <c r="N4" s="1803"/>
      <c r="O4" s="975" t="s">
        <v>132</v>
      </c>
      <c r="P4" s="975" t="s">
        <v>293</v>
      </c>
      <c r="Q4" s="721" t="s">
        <v>211</v>
      </c>
      <c r="R4" s="975" t="s">
        <v>132</v>
      </c>
      <c r="S4" s="975" t="s">
        <v>293</v>
      </c>
      <c r="T4" s="1703"/>
      <c r="U4" s="721"/>
      <c r="V4" s="721"/>
      <c r="W4" s="1113"/>
      <c r="X4" s="1113"/>
      <c r="Y4" s="1113"/>
      <c r="Z4" s="1113"/>
      <c r="AA4" s="1703"/>
      <c r="AB4" s="1113"/>
      <c r="AC4" s="1113"/>
      <c r="AD4" s="721"/>
      <c r="AE4" s="721"/>
      <c r="AF4" s="721" t="s">
        <v>245</v>
      </c>
      <c r="AG4" s="721" t="s">
        <v>246</v>
      </c>
      <c r="AH4" s="1700"/>
      <c r="AI4" s="1703"/>
      <c r="AJ4" s="1703"/>
      <c r="AK4" s="1703"/>
      <c r="AL4" s="1703"/>
      <c r="AM4" s="1703"/>
      <c r="AN4" s="1703"/>
      <c r="AO4" s="1703"/>
      <c r="AP4" s="1703"/>
    </row>
    <row r="5" spans="1:42" ht="16.5" customHeight="1">
      <c r="A5" s="1540"/>
      <c r="B5" s="1503"/>
      <c r="C5" s="1503"/>
      <c r="D5" s="1503"/>
      <c r="E5" s="1503"/>
      <c r="F5" s="1503"/>
      <c r="G5" s="1503"/>
      <c r="H5" s="1503"/>
      <c r="I5" s="1503"/>
      <c r="J5" s="1503"/>
      <c r="K5" s="1509"/>
      <c r="L5" s="1509"/>
      <c r="M5" s="1509"/>
      <c r="N5" s="1541"/>
      <c r="O5" s="1509"/>
      <c r="P5" s="1509"/>
      <c r="Q5" s="1503"/>
      <c r="R5" s="1509"/>
      <c r="S5" s="1509"/>
      <c r="T5" s="1504"/>
      <c r="U5" s="1503"/>
      <c r="V5" s="1503"/>
      <c r="W5" s="1504"/>
      <c r="X5" s="1504"/>
      <c r="Y5" s="1504"/>
      <c r="Z5" s="1504"/>
      <c r="AA5" s="1504"/>
      <c r="AB5" s="1504"/>
      <c r="AC5" s="1504"/>
      <c r="AD5" s="1503"/>
      <c r="AE5" s="1503"/>
      <c r="AF5" s="1503"/>
      <c r="AG5" s="1503"/>
      <c r="AH5" s="1503"/>
      <c r="AI5" s="1504"/>
      <c r="AJ5" s="1504"/>
      <c r="AK5" s="1504"/>
      <c r="AL5" s="1504"/>
      <c r="AM5" s="1504"/>
      <c r="AN5" s="1504"/>
      <c r="AO5" s="1504"/>
      <c r="AP5" s="1504"/>
    </row>
    <row r="6" spans="1:42" s="1108" customFormat="1" ht="25.35" hidden="1" customHeight="1">
      <c r="A6" s="711"/>
      <c r="B6" s="1124" t="s">
        <v>48</v>
      </c>
      <c r="C6" s="1124" t="s">
        <v>1</v>
      </c>
      <c r="D6" s="331">
        <f>COUNTA(D8:D112,D114:D143,D145:D163,D165:D194,D196:D214,D216:D230,D232:D242,D244:D258,D260:D400,D402:D450,D452:D476,D478:D508,D510:D559,D561:D591,D594:D637,D639:D685,D687:D694)</f>
        <v>670</v>
      </c>
      <c r="E6" s="709"/>
      <c r="F6" s="709"/>
      <c r="G6" s="1125">
        <f>SUM(G8:G112,G114:G143,G145:G163,G165:G194,G196:G214,G216:G230,G232:G242,G244:G258,G260:G400,G402:G450,G452:G476,G478:G508,G510:G559,G561:G592,G594:G637,G639:G685,G687:G694)</f>
        <v>15561140.620000001</v>
      </c>
      <c r="H6" s="1125">
        <f>SUM(H8:H112,H114:H143,H145:H163,H165:H194,H196:H214,H216:H230,H232:H242,H244:H258,H260:H400,H402:H450,H452:H476,H478:H508,H510:H559,H561:H591,H594:H637,H639:H685,H687:H694)</f>
        <v>1517247.5679999997</v>
      </c>
      <c r="I6" s="1125">
        <f>SUM(I8:I112,I114:I143,I145:I163,I165:I194,I196:I214,I216:I230,I232:I242,I244:I258,I260:I400,I402:I450,I452:I476,I478:I508,I510:I559,I561:I591,I594:I637,I639:I685,I687:I694)</f>
        <v>3140066.36</v>
      </c>
      <c r="J6" s="1125">
        <f>SUM(J7,J112,J138,J164,J193,J215,J229,J259,J381,J443,J472,J500,J550,J582,J620,J661)</f>
        <v>349.8</v>
      </c>
      <c r="K6" s="1125">
        <f>SUM(K7,K112,K138,K164,K193,K215,K229,K259,K381,K443,K472,K500,K550,K582,K620,K661)</f>
        <v>0</v>
      </c>
      <c r="L6" s="1125">
        <f>SUM(L7,L112,L138,L164,L193,L215,L229,L259,L381,L443,L472,L500,L550,L582,L620,L661)</f>
        <v>0</v>
      </c>
      <c r="M6" s="1125">
        <f>SUM(M7,M112,M138,M164,M193,M215,M229,M259,M381,M443,M472,M500,M550,M582,M620,M661)</f>
        <v>0</v>
      </c>
      <c r="N6" s="1125"/>
      <c r="O6" s="1125"/>
      <c r="P6" s="1125"/>
      <c r="Q6" s="1124"/>
      <c r="R6" s="1125"/>
      <c r="S6" s="167"/>
      <c r="T6" s="1125"/>
      <c r="U6" s="709"/>
      <c r="V6" s="709"/>
      <c r="W6" s="709"/>
      <c r="X6" s="709"/>
      <c r="Y6" s="709"/>
      <c r="Z6" s="709"/>
      <c r="AA6" s="1124"/>
      <c r="AB6" s="1124"/>
      <c r="AC6" s="1124"/>
      <c r="AD6" s="1124"/>
      <c r="AE6" s="1124"/>
      <c r="AF6" s="1124"/>
      <c r="AG6" s="170"/>
      <c r="AH6" s="1124"/>
      <c r="AI6" s="709"/>
      <c r="AJ6" s="709"/>
      <c r="AK6" s="709"/>
      <c r="AL6" s="709"/>
      <c r="AM6" s="709"/>
      <c r="AN6" s="709"/>
      <c r="AO6" s="1125"/>
      <c r="AP6" s="1125"/>
    </row>
    <row r="7" spans="1:42" s="1108" customFormat="1" ht="25.35" hidden="1" customHeight="1">
      <c r="A7" s="711"/>
      <c r="B7" s="670" t="s">
        <v>56</v>
      </c>
      <c r="C7" s="1124" t="s">
        <v>55</v>
      </c>
      <c r="D7" s="331">
        <f>COUNTA(D8:D112)</f>
        <v>105</v>
      </c>
      <c r="E7" s="709"/>
      <c r="F7" s="709"/>
      <c r="G7" s="1125">
        <f>SUM(G8:G112)</f>
        <v>1110699.3999999999</v>
      </c>
      <c r="H7" s="1125">
        <f>SUM(H8:H112)</f>
        <v>208403.64</v>
      </c>
      <c r="I7" s="1125">
        <f>SUM(I8:I112)</f>
        <v>607405.74</v>
      </c>
      <c r="J7" s="1125">
        <f t="shared" ref="J7:M7" si="0">SUM(J8:J111)</f>
        <v>349.8</v>
      </c>
      <c r="K7" s="1125">
        <f t="shared" si="0"/>
        <v>0</v>
      </c>
      <c r="L7" s="1125">
        <f t="shared" si="0"/>
        <v>0</v>
      </c>
      <c r="M7" s="1125">
        <f t="shared" si="0"/>
        <v>0</v>
      </c>
      <c r="N7" s="1125"/>
      <c r="O7" s="1125"/>
      <c r="P7" s="167"/>
      <c r="Q7" s="170"/>
      <c r="R7" s="1125"/>
      <c r="S7" s="167"/>
      <c r="T7" s="1125"/>
      <c r="U7" s="709"/>
      <c r="V7" s="709"/>
      <c r="W7" s="709"/>
      <c r="X7" s="709"/>
      <c r="Y7" s="709"/>
      <c r="Z7" s="709"/>
      <c r="AA7" s="488"/>
      <c r="AB7" s="1124"/>
      <c r="AC7" s="1124"/>
      <c r="AD7" s="1124"/>
      <c r="AE7" s="1124"/>
      <c r="AF7" s="1124"/>
      <c r="AG7" s="170"/>
      <c r="AH7" s="1124"/>
      <c r="AI7" s="709"/>
      <c r="AJ7" s="709"/>
      <c r="AK7" s="709"/>
      <c r="AL7" s="709"/>
      <c r="AM7" s="709"/>
      <c r="AN7" s="709"/>
      <c r="AO7" s="708"/>
      <c r="AP7" s="708"/>
    </row>
    <row r="8" spans="1:42" s="1109" customFormat="1" ht="25.35" hidden="1" customHeight="1">
      <c r="A8" s="896">
        <v>5</v>
      </c>
      <c r="B8" s="164"/>
      <c r="C8" s="1124" t="s">
        <v>9240</v>
      </c>
      <c r="D8" s="1124" t="s">
        <v>977</v>
      </c>
      <c r="E8" s="1124" t="s">
        <v>9240</v>
      </c>
      <c r="F8" s="204" t="s">
        <v>9760</v>
      </c>
      <c r="G8" s="471">
        <v>6351</v>
      </c>
      <c r="H8" s="471">
        <v>3240</v>
      </c>
      <c r="I8" s="471">
        <v>11883</v>
      </c>
      <c r="J8" s="709"/>
      <c r="K8" s="709"/>
      <c r="L8" s="169"/>
      <c r="M8" s="709"/>
      <c r="N8" s="471">
        <v>3892.6</v>
      </c>
      <c r="O8" s="471">
        <v>1795</v>
      </c>
      <c r="P8" s="709" t="s">
        <v>9411</v>
      </c>
      <c r="Q8" s="1124" t="s">
        <v>9412</v>
      </c>
      <c r="R8" s="474">
        <v>1332</v>
      </c>
      <c r="S8" s="471" t="s">
        <v>9413</v>
      </c>
      <c r="T8" s="471">
        <v>765.6</v>
      </c>
      <c r="U8" s="1124">
        <v>1991</v>
      </c>
      <c r="V8" s="709"/>
      <c r="W8" s="709">
        <v>1110</v>
      </c>
      <c r="X8" s="709">
        <v>3000</v>
      </c>
      <c r="Y8" s="709"/>
      <c r="Z8" s="709"/>
      <c r="AA8" s="1124" t="s">
        <v>9414</v>
      </c>
      <c r="AB8" s="1124">
        <v>4110</v>
      </c>
      <c r="AC8" s="1124"/>
      <c r="AD8" s="1124"/>
      <c r="AE8" s="1124"/>
      <c r="AF8" s="1124"/>
      <c r="AG8" s="1124"/>
      <c r="AH8" s="1124">
        <v>1991</v>
      </c>
      <c r="AI8" s="709"/>
      <c r="AJ8" s="709"/>
      <c r="AK8" s="709"/>
      <c r="AL8" s="709"/>
      <c r="AM8" s="709"/>
      <c r="AN8" s="709"/>
      <c r="AO8" s="1125">
        <v>11888</v>
      </c>
      <c r="AP8" s="471"/>
    </row>
    <row r="9" spans="1:42" s="1109" customFormat="1" ht="25.35" hidden="1" customHeight="1">
      <c r="A9" s="896"/>
      <c r="B9" s="164"/>
      <c r="C9" s="1124" t="s">
        <v>9240</v>
      </c>
      <c r="D9" s="1124" t="s">
        <v>9415</v>
      </c>
      <c r="E9" s="1124" t="s">
        <v>9240</v>
      </c>
      <c r="F9" s="204" t="s">
        <v>9760</v>
      </c>
      <c r="G9" s="471">
        <v>3975</v>
      </c>
      <c r="H9" s="471">
        <v>1730</v>
      </c>
      <c r="I9" s="471">
        <v>11262</v>
      </c>
      <c r="J9" s="709"/>
      <c r="K9" s="709"/>
      <c r="L9" s="169"/>
      <c r="M9" s="709"/>
      <c r="N9" s="471">
        <v>2623</v>
      </c>
      <c r="O9" s="471">
        <v>960</v>
      </c>
      <c r="P9" s="709" t="s">
        <v>9416</v>
      </c>
      <c r="Q9" s="1124" t="s">
        <v>9417</v>
      </c>
      <c r="R9" s="474">
        <v>1071</v>
      </c>
      <c r="S9" s="471" t="s">
        <v>12967</v>
      </c>
      <c r="T9" s="471">
        <v>331</v>
      </c>
      <c r="U9" s="1124">
        <v>1991</v>
      </c>
      <c r="V9" s="709"/>
      <c r="W9" s="709">
        <v>1110</v>
      </c>
      <c r="X9" s="709">
        <v>3000</v>
      </c>
      <c r="Y9" s="709"/>
      <c r="Z9" s="709"/>
      <c r="AA9" s="1124" t="s">
        <v>9418</v>
      </c>
      <c r="AB9" s="1124">
        <v>4110</v>
      </c>
      <c r="AC9" s="1124"/>
      <c r="AD9" s="1124"/>
      <c r="AE9" s="1124"/>
      <c r="AF9" s="1124"/>
      <c r="AG9" s="1124"/>
      <c r="AH9" s="1124">
        <v>2000</v>
      </c>
      <c r="AI9" s="709"/>
      <c r="AJ9" s="709"/>
      <c r="AK9" s="709"/>
      <c r="AL9" s="709"/>
      <c r="AM9" s="709"/>
      <c r="AN9" s="709"/>
      <c r="AO9" s="1125">
        <v>24647</v>
      </c>
      <c r="AP9" s="471"/>
    </row>
    <row r="10" spans="1:42" s="1109" customFormat="1" ht="25.35" hidden="1" customHeight="1">
      <c r="A10" s="896"/>
      <c r="B10" s="164"/>
      <c r="C10" s="1124" t="s">
        <v>9240</v>
      </c>
      <c r="D10" s="1124" t="s">
        <v>9419</v>
      </c>
      <c r="E10" s="1124" t="s">
        <v>9240</v>
      </c>
      <c r="F10" s="204" t="s">
        <v>9760</v>
      </c>
      <c r="G10" s="471">
        <v>3069.8</v>
      </c>
      <c r="H10" s="471">
        <v>2083.35</v>
      </c>
      <c r="I10" s="471">
        <v>6756.14</v>
      </c>
      <c r="J10" s="709"/>
      <c r="K10" s="709"/>
      <c r="L10" s="169"/>
      <c r="M10" s="709"/>
      <c r="N10" s="471">
        <v>1878.3500000000001</v>
      </c>
      <c r="O10" s="471">
        <v>734.02</v>
      </c>
      <c r="P10" s="709" t="s">
        <v>9420</v>
      </c>
      <c r="Q10" s="1124" t="s">
        <v>9421</v>
      </c>
      <c r="R10" s="474">
        <v>775.63</v>
      </c>
      <c r="S10" s="471" t="s">
        <v>9422</v>
      </c>
      <c r="T10" s="471">
        <v>368.7</v>
      </c>
      <c r="U10" s="1124"/>
      <c r="V10" s="709"/>
      <c r="W10" s="709"/>
      <c r="X10" s="709"/>
      <c r="Y10" s="709"/>
      <c r="Z10" s="709"/>
      <c r="AA10" s="1124" t="s">
        <v>9423</v>
      </c>
      <c r="AB10" s="1124"/>
      <c r="AC10" s="1124"/>
      <c r="AD10" s="1124"/>
      <c r="AE10" s="1124"/>
      <c r="AF10" s="1124"/>
      <c r="AG10" s="1124"/>
      <c r="AH10" s="1124">
        <v>2007</v>
      </c>
      <c r="AI10" s="709"/>
      <c r="AJ10" s="709"/>
      <c r="AK10" s="709"/>
      <c r="AL10" s="709"/>
      <c r="AM10" s="709"/>
      <c r="AN10" s="709"/>
      <c r="AO10" s="1125">
        <v>16254</v>
      </c>
      <c r="AP10" s="471"/>
    </row>
    <row r="11" spans="1:42" s="1338" customFormat="1" ht="25.35" hidden="1" customHeight="1">
      <c r="A11" s="896"/>
      <c r="B11" s="164"/>
      <c r="C11" s="1365" t="s">
        <v>593</v>
      </c>
      <c r="D11" s="1365" t="s">
        <v>15647</v>
      </c>
      <c r="E11" s="1365" t="s">
        <v>593</v>
      </c>
      <c r="F11" s="1327" t="s">
        <v>2848</v>
      </c>
      <c r="G11" s="471">
        <v>5180</v>
      </c>
      <c r="H11" s="471">
        <v>2930</v>
      </c>
      <c r="I11" s="471">
        <v>10732</v>
      </c>
      <c r="J11" s="709"/>
      <c r="K11" s="709"/>
      <c r="L11" s="169"/>
      <c r="M11" s="709"/>
      <c r="N11" s="471">
        <v>2994</v>
      </c>
      <c r="O11" s="471">
        <v>1136</v>
      </c>
      <c r="P11" s="709" t="s">
        <v>9424</v>
      </c>
      <c r="Q11" s="1365" t="s">
        <v>9425</v>
      </c>
      <c r="R11" s="474">
        <v>1337</v>
      </c>
      <c r="S11" s="471" t="s">
        <v>9426</v>
      </c>
      <c r="T11" s="471">
        <v>521</v>
      </c>
      <c r="U11" s="1365"/>
      <c r="V11" s="709"/>
      <c r="W11" s="709"/>
      <c r="X11" s="709"/>
      <c r="Y11" s="709"/>
      <c r="Z11" s="709"/>
      <c r="AA11" s="1365" t="s">
        <v>9427</v>
      </c>
      <c r="AB11" s="1365"/>
      <c r="AC11" s="1365"/>
      <c r="AD11" s="1365"/>
      <c r="AE11" s="1365"/>
      <c r="AF11" s="1365"/>
      <c r="AG11" s="1365"/>
      <c r="AH11" s="1365">
        <v>2005</v>
      </c>
      <c r="AI11" s="709"/>
      <c r="AJ11" s="709"/>
      <c r="AK11" s="709"/>
      <c r="AL11" s="709"/>
      <c r="AM11" s="709"/>
      <c r="AN11" s="709"/>
      <c r="AO11" s="1367">
        <v>33094</v>
      </c>
      <c r="AP11" s="471"/>
    </row>
    <row r="12" spans="1:42" s="1338" customFormat="1" ht="25.35" hidden="1" customHeight="1">
      <c r="A12" s="896"/>
      <c r="B12" s="164"/>
      <c r="C12" s="1365" t="s">
        <v>593</v>
      </c>
      <c r="D12" s="1365" t="s">
        <v>15648</v>
      </c>
      <c r="E12" s="1365" t="s">
        <v>593</v>
      </c>
      <c r="F12" s="1327" t="s">
        <v>2848</v>
      </c>
      <c r="G12" s="471">
        <v>3343</v>
      </c>
      <c r="H12" s="471">
        <v>609</v>
      </c>
      <c r="I12" s="471">
        <v>1077</v>
      </c>
      <c r="J12" s="709"/>
      <c r="K12" s="709"/>
      <c r="L12" s="169"/>
      <c r="M12" s="709"/>
      <c r="N12" s="471">
        <v>165</v>
      </c>
      <c r="O12" s="471"/>
      <c r="P12" s="709"/>
      <c r="Q12" s="1365" t="s">
        <v>2068</v>
      </c>
      <c r="R12" s="474"/>
      <c r="S12" s="471"/>
      <c r="T12" s="471">
        <v>165</v>
      </c>
      <c r="U12" s="1365"/>
      <c r="V12" s="709"/>
      <c r="W12" s="709"/>
      <c r="X12" s="709"/>
      <c r="Y12" s="709"/>
      <c r="Z12" s="709"/>
      <c r="AA12" s="1365" t="s">
        <v>9428</v>
      </c>
      <c r="AB12" s="1365"/>
      <c r="AC12" s="1365"/>
      <c r="AD12" s="1365"/>
      <c r="AE12" s="1365"/>
      <c r="AF12" s="1365"/>
      <c r="AG12" s="1365"/>
      <c r="AH12" s="1365">
        <v>2004</v>
      </c>
      <c r="AI12" s="709"/>
      <c r="AJ12" s="709"/>
      <c r="AK12" s="709"/>
      <c r="AL12" s="709"/>
      <c r="AM12" s="709"/>
      <c r="AN12" s="709"/>
      <c r="AO12" s="1367"/>
      <c r="AP12" s="471"/>
    </row>
    <row r="13" spans="1:42" s="1338" customFormat="1" ht="25.35" hidden="1" customHeight="1">
      <c r="A13" s="896"/>
      <c r="B13" s="164"/>
      <c r="C13" s="1365" t="s">
        <v>593</v>
      </c>
      <c r="D13" s="1365" t="s">
        <v>9429</v>
      </c>
      <c r="E13" s="1365" t="s">
        <v>593</v>
      </c>
      <c r="F13" s="1327" t="s">
        <v>2848</v>
      </c>
      <c r="G13" s="471">
        <v>2830</v>
      </c>
      <c r="H13" s="471">
        <v>1238</v>
      </c>
      <c r="I13" s="471">
        <v>5306</v>
      </c>
      <c r="J13" s="709"/>
      <c r="K13" s="709"/>
      <c r="L13" s="169"/>
      <c r="M13" s="709"/>
      <c r="N13" s="471">
        <v>1932</v>
      </c>
      <c r="O13" s="471"/>
      <c r="P13" s="709"/>
      <c r="Q13" s="1365" t="s">
        <v>2068</v>
      </c>
      <c r="R13" s="474">
        <v>1115</v>
      </c>
      <c r="S13" s="471" t="s">
        <v>9430</v>
      </c>
      <c r="T13" s="471">
        <v>817</v>
      </c>
      <c r="U13" s="1365"/>
      <c r="V13" s="709"/>
      <c r="W13" s="709"/>
      <c r="X13" s="709"/>
      <c r="Y13" s="709"/>
      <c r="Z13" s="709"/>
      <c r="AA13" s="1365" t="s">
        <v>12968</v>
      </c>
      <c r="AB13" s="1365"/>
      <c r="AC13" s="1365"/>
      <c r="AD13" s="1365"/>
      <c r="AE13" s="1365"/>
      <c r="AF13" s="1365"/>
      <c r="AG13" s="1365"/>
      <c r="AH13" s="1365">
        <v>2008</v>
      </c>
      <c r="AI13" s="709"/>
      <c r="AJ13" s="709"/>
      <c r="AK13" s="709"/>
      <c r="AL13" s="709"/>
      <c r="AM13" s="709"/>
      <c r="AN13" s="709"/>
      <c r="AO13" s="1367">
        <v>15450</v>
      </c>
      <c r="AP13" s="471"/>
    </row>
    <row r="14" spans="1:42" s="1338" customFormat="1" ht="25.35" hidden="1" customHeight="1">
      <c r="A14" s="896"/>
      <c r="B14" s="164"/>
      <c r="C14" s="1365" t="s">
        <v>593</v>
      </c>
      <c r="D14" s="1365" t="s">
        <v>9431</v>
      </c>
      <c r="E14" s="1365" t="s">
        <v>593</v>
      </c>
      <c r="F14" s="1327" t="s">
        <v>2848</v>
      </c>
      <c r="G14" s="471">
        <v>1740.6</v>
      </c>
      <c r="H14" s="471">
        <v>1035.96</v>
      </c>
      <c r="I14" s="471">
        <v>4637.72</v>
      </c>
      <c r="J14" s="709"/>
      <c r="K14" s="709"/>
      <c r="L14" s="169"/>
      <c r="M14" s="709"/>
      <c r="N14" s="471">
        <v>413</v>
      </c>
      <c r="O14" s="471"/>
      <c r="P14" s="709"/>
      <c r="Q14" s="1365" t="s">
        <v>2068</v>
      </c>
      <c r="R14" s="474"/>
      <c r="S14" s="471"/>
      <c r="T14" s="471">
        <v>413</v>
      </c>
      <c r="U14" s="1365"/>
      <c r="V14" s="709"/>
      <c r="W14" s="709"/>
      <c r="X14" s="709"/>
      <c r="Y14" s="709"/>
      <c r="Z14" s="709"/>
      <c r="AA14" s="1365" t="s">
        <v>12969</v>
      </c>
      <c r="AB14" s="1365"/>
      <c r="AC14" s="1365"/>
      <c r="AD14" s="1365"/>
      <c r="AE14" s="1365"/>
      <c r="AF14" s="1365"/>
      <c r="AG14" s="1365"/>
      <c r="AH14" s="1365">
        <v>2005</v>
      </c>
      <c r="AI14" s="709"/>
      <c r="AJ14" s="709"/>
      <c r="AK14" s="709"/>
      <c r="AL14" s="709"/>
      <c r="AM14" s="709"/>
      <c r="AN14" s="709"/>
      <c r="AO14" s="1367">
        <v>1420</v>
      </c>
      <c r="AP14" s="471"/>
    </row>
    <row r="15" spans="1:42" s="1338" customFormat="1" ht="25.35" hidden="1" customHeight="1">
      <c r="A15" s="896">
        <v>7</v>
      </c>
      <c r="B15" s="164"/>
      <c r="C15" s="1365" t="s">
        <v>593</v>
      </c>
      <c r="D15" s="1365" t="s">
        <v>15649</v>
      </c>
      <c r="E15" s="1365" t="s">
        <v>593</v>
      </c>
      <c r="F15" s="1327" t="s">
        <v>2848</v>
      </c>
      <c r="G15" s="471">
        <v>577</v>
      </c>
      <c r="H15" s="471">
        <v>273.82</v>
      </c>
      <c r="I15" s="471">
        <v>1850.75</v>
      </c>
      <c r="J15" s="709"/>
      <c r="K15" s="709"/>
      <c r="L15" s="169"/>
      <c r="M15" s="709"/>
      <c r="N15" s="471">
        <v>294</v>
      </c>
      <c r="O15" s="471">
        <v>169</v>
      </c>
      <c r="P15" s="709"/>
      <c r="Q15" s="1365" t="s">
        <v>12970</v>
      </c>
      <c r="R15" s="474"/>
      <c r="S15" s="471"/>
      <c r="T15" s="471">
        <v>125</v>
      </c>
      <c r="U15" s="1365"/>
      <c r="V15" s="709"/>
      <c r="W15" s="709"/>
      <c r="X15" s="709"/>
      <c r="Y15" s="709"/>
      <c r="Z15" s="709"/>
      <c r="AA15" s="1365" t="s">
        <v>9432</v>
      </c>
      <c r="AB15" s="1365"/>
      <c r="AC15" s="1365"/>
      <c r="AD15" s="1365"/>
      <c r="AE15" s="1365"/>
      <c r="AF15" s="1365"/>
      <c r="AG15" s="1365"/>
      <c r="AH15" s="1365">
        <v>2010</v>
      </c>
      <c r="AI15" s="709"/>
      <c r="AJ15" s="709"/>
      <c r="AK15" s="709"/>
      <c r="AL15" s="709"/>
      <c r="AM15" s="709"/>
      <c r="AN15" s="709"/>
      <c r="AO15" s="1367">
        <v>3500</v>
      </c>
      <c r="AP15" s="471"/>
    </row>
    <row r="16" spans="1:42" s="1109" customFormat="1" ht="25.35" hidden="1" customHeight="1">
      <c r="A16" s="896">
        <v>8</v>
      </c>
      <c r="B16" s="164"/>
      <c r="C16" s="1124" t="s">
        <v>9248</v>
      </c>
      <c r="D16" s="1124" t="s">
        <v>15942</v>
      </c>
      <c r="E16" s="1124" t="s">
        <v>9248</v>
      </c>
      <c r="F16" s="204" t="s">
        <v>15650</v>
      </c>
      <c r="G16" s="471">
        <v>1201.9000000000001</v>
      </c>
      <c r="H16" s="471">
        <v>650.61</v>
      </c>
      <c r="I16" s="471">
        <v>3840.52</v>
      </c>
      <c r="J16" s="709"/>
      <c r="K16" s="709"/>
      <c r="L16" s="169"/>
      <c r="M16" s="709"/>
      <c r="N16" s="471">
        <v>1210.1000000000001</v>
      </c>
      <c r="O16" s="471">
        <v>264.42</v>
      </c>
      <c r="P16" s="709" t="s">
        <v>9433</v>
      </c>
      <c r="Q16" s="1124" t="s">
        <v>1239</v>
      </c>
      <c r="R16" s="474">
        <v>746</v>
      </c>
      <c r="S16" s="471" t="s">
        <v>1265</v>
      </c>
      <c r="T16" s="471">
        <v>199.68</v>
      </c>
      <c r="U16" s="1124"/>
      <c r="V16" s="709"/>
      <c r="W16" s="709"/>
      <c r="X16" s="709"/>
      <c r="Y16" s="709"/>
      <c r="Z16" s="709"/>
      <c r="AA16" s="1124" t="s">
        <v>9434</v>
      </c>
      <c r="AB16" s="1124"/>
      <c r="AC16" s="1124"/>
      <c r="AD16" s="1124"/>
      <c r="AE16" s="1124"/>
      <c r="AF16" s="1124"/>
      <c r="AG16" s="1124"/>
      <c r="AH16" s="1124">
        <v>1998</v>
      </c>
      <c r="AI16" s="709"/>
      <c r="AJ16" s="709"/>
      <c r="AK16" s="709"/>
      <c r="AL16" s="709"/>
      <c r="AM16" s="709"/>
      <c r="AN16" s="709"/>
      <c r="AO16" s="1125">
        <v>7485</v>
      </c>
      <c r="AP16" s="471"/>
    </row>
    <row r="17" spans="1:42" s="1109" customFormat="1" ht="25.35" hidden="1" customHeight="1">
      <c r="A17" s="896">
        <v>9</v>
      </c>
      <c r="B17" s="164"/>
      <c r="C17" s="1124" t="s">
        <v>9248</v>
      </c>
      <c r="D17" s="1124" t="s">
        <v>15943</v>
      </c>
      <c r="E17" s="1124" t="s">
        <v>9248</v>
      </c>
      <c r="F17" s="204" t="s">
        <v>9768</v>
      </c>
      <c r="G17" s="471">
        <v>1627</v>
      </c>
      <c r="H17" s="471">
        <v>877</v>
      </c>
      <c r="I17" s="471">
        <v>6358</v>
      </c>
      <c r="J17" s="709"/>
      <c r="K17" s="709"/>
      <c r="L17" s="169"/>
      <c r="M17" s="709"/>
      <c r="N17" s="471"/>
      <c r="O17" s="471">
        <v>328</v>
      </c>
      <c r="P17" s="709"/>
      <c r="Q17" s="1124" t="s">
        <v>9435</v>
      </c>
      <c r="R17" s="474">
        <v>250</v>
      </c>
      <c r="S17" s="471" t="s">
        <v>9436</v>
      </c>
      <c r="T17" s="471">
        <v>343</v>
      </c>
      <c r="U17" s="1124"/>
      <c r="V17" s="709"/>
      <c r="W17" s="709"/>
      <c r="X17" s="709"/>
      <c r="Y17" s="709"/>
      <c r="Z17" s="709"/>
      <c r="AA17" s="1124" t="s">
        <v>9437</v>
      </c>
      <c r="AB17" s="1124"/>
      <c r="AC17" s="1124"/>
      <c r="AD17" s="1124"/>
      <c r="AE17" s="1124"/>
      <c r="AF17" s="1124"/>
      <c r="AG17" s="1124"/>
      <c r="AH17" s="1124">
        <v>2001</v>
      </c>
      <c r="AI17" s="709"/>
      <c r="AJ17" s="709"/>
      <c r="AK17" s="709"/>
      <c r="AL17" s="709"/>
      <c r="AM17" s="709"/>
      <c r="AN17" s="709"/>
      <c r="AO17" s="1125">
        <v>12592</v>
      </c>
      <c r="AP17" s="471"/>
    </row>
    <row r="18" spans="1:42" s="1338" customFormat="1" ht="25.35" hidden="1" customHeight="1">
      <c r="A18" s="896">
        <v>10</v>
      </c>
      <c r="B18" s="164"/>
      <c r="C18" s="1360" t="s">
        <v>9248</v>
      </c>
      <c r="D18" s="1360" t="s">
        <v>9438</v>
      </c>
      <c r="E18" s="1360" t="s">
        <v>9248</v>
      </c>
      <c r="F18" s="1327" t="s">
        <v>9766</v>
      </c>
      <c r="G18" s="471">
        <v>1270</v>
      </c>
      <c r="H18" s="471">
        <v>762</v>
      </c>
      <c r="I18" s="471">
        <v>5919</v>
      </c>
      <c r="J18" s="709"/>
      <c r="K18" s="709"/>
      <c r="L18" s="169"/>
      <c r="M18" s="709"/>
      <c r="N18" s="471">
        <v>2360</v>
      </c>
      <c r="O18" s="471">
        <v>721</v>
      </c>
      <c r="P18" s="709"/>
      <c r="Q18" s="1360" t="s">
        <v>1619</v>
      </c>
      <c r="R18" s="474">
        <v>932</v>
      </c>
      <c r="S18" s="471" t="s">
        <v>9439</v>
      </c>
      <c r="T18" s="471">
        <v>707</v>
      </c>
      <c r="U18" s="1360"/>
      <c r="V18" s="709"/>
      <c r="W18" s="709"/>
      <c r="X18" s="709"/>
      <c r="Y18" s="709"/>
      <c r="Z18" s="709"/>
      <c r="AA18" s="1360" t="s">
        <v>9437</v>
      </c>
      <c r="AB18" s="1360"/>
      <c r="AC18" s="1360"/>
      <c r="AD18" s="1360"/>
      <c r="AE18" s="1360"/>
      <c r="AF18" s="1360"/>
      <c r="AG18" s="1360"/>
      <c r="AH18" s="1360">
        <v>2005</v>
      </c>
      <c r="AI18" s="709"/>
      <c r="AJ18" s="709"/>
      <c r="AK18" s="709"/>
      <c r="AL18" s="709"/>
      <c r="AM18" s="709"/>
      <c r="AN18" s="709"/>
      <c r="AO18" s="1362">
        <v>16000</v>
      </c>
      <c r="AP18" s="471"/>
    </row>
    <row r="19" spans="1:42" s="1109" customFormat="1" ht="25.35" hidden="1" customHeight="1">
      <c r="A19" s="896"/>
      <c r="B19" s="164"/>
      <c r="C19" s="1124" t="s">
        <v>9248</v>
      </c>
      <c r="D19" s="1124" t="s">
        <v>9440</v>
      </c>
      <c r="E19" s="1124" t="s">
        <v>9248</v>
      </c>
      <c r="F19" s="204" t="s">
        <v>9766</v>
      </c>
      <c r="G19" s="471">
        <v>1333</v>
      </c>
      <c r="H19" s="471">
        <v>666</v>
      </c>
      <c r="I19" s="471">
        <v>6497</v>
      </c>
      <c r="J19" s="709"/>
      <c r="K19" s="709"/>
      <c r="L19" s="169"/>
      <c r="M19" s="709"/>
      <c r="N19" s="471">
        <v>1098</v>
      </c>
      <c r="O19" s="471">
        <v>257</v>
      </c>
      <c r="P19" s="709" t="s">
        <v>9441</v>
      </c>
      <c r="Q19" s="1124" t="s">
        <v>9442</v>
      </c>
      <c r="R19" s="474">
        <v>500</v>
      </c>
      <c r="S19" s="471" t="s">
        <v>1743</v>
      </c>
      <c r="T19" s="471">
        <v>341</v>
      </c>
      <c r="U19" s="1124"/>
      <c r="V19" s="709"/>
      <c r="W19" s="709"/>
      <c r="X19" s="709"/>
      <c r="Y19" s="709"/>
      <c r="Z19" s="709"/>
      <c r="AA19" s="1124" t="s">
        <v>9443</v>
      </c>
      <c r="AB19" s="1124"/>
      <c r="AC19" s="1124"/>
      <c r="AD19" s="1124"/>
      <c r="AE19" s="1124"/>
      <c r="AF19" s="1124"/>
      <c r="AG19" s="1124"/>
      <c r="AH19" s="1124">
        <v>2006</v>
      </c>
      <c r="AI19" s="709"/>
      <c r="AJ19" s="709"/>
      <c r="AK19" s="709"/>
      <c r="AL19" s="709"/>
      <c r="AM19" s="709"/>
      <c r="AN19" s="709"/>
      <c r="AO19" s="1125">
        <v>14700</v>
      </c>
      <c r="AP19" s="471"/>
    </row>
    <row r="20" spans="1:42" s="1109" customFormat="1" ht="25.35" hidden="1" customHeight="1">
      <c r="A20" s="896"/>
      <c r="B20" s="164"/>
      <c r="C20" s="1124" t="s">
        <v>9236</v>
      </c>
      <c r="D20" s="1124" t="s">
        <v>9444</v>
      </c>
      <c r="E20" s="1124" t="s">
        <v>9236</v>
      </c>
      <c r="F20" s="204" t="s">
        <v>15651</v>
      </c>
      <c r="G20" s="471">
        <v>6279</v>
      </c>
      <c r="H20" s="471">
        <v>1998</v>
      </c>
      <c r="I20" s="471">
        <v>5950</v>
      </c>
      <c r="J20" s="709" t="s">
        <v>1230</v>
      </c>
      <c r="K20" s="709" t="s">
        <v>454</v>
      </c>
      <c r="L20" s="169" t="s">
        <v>1456</v>
      </c>
      <c r="M20" s="709" t="s">
        <v>1596</v>
      </c>
      <c r="N20" s="471">
        <v>2090</v>
      </c>
      <c r="O20" s="471">
        <v>756</v>
      </c>
      <c r="P20" s="709" t="s">
        <v>9445</v>
      </c>
      <c r="Q20" s="1124" t="s">
        <v>9446</v>
      </c>
      <c r="R20" s="474">
        <v>1053</v>
      </c>
      <c r="S20" s="471" t="s">
        <v>9447</v>
      </c>
      <c r="T20" s="471">
        <v>281</v>
      </c>
      <c r="U20" s="1124">
        <v>5845</v>
      </c>
      <c r="V20" s="709"/>
      <c r="W20" s="709"/>
      <c r="X20" s="709"/>
      <c r="Y20" s="709"/>
      <c r="Z20" s="709"/>
      <c r="AA20" s="1124" t="s">
        <v>9448</v>
      </c>
      <c r="AB20" s="1124"/>
      <c r="AC20" s="1124"/>
      <c r="AD20" s="1124"/>
      <c r="AE20" s="1124"/>
      <c r="AF20" s="1124"/>
      <c r="AG20" s="1124"/>
      <c r="AH20" s="1124">
        <v>1994</v>
      </c>
      <c r="AI20" s="709"/>
      <c r="AJ20" s="709">
        <v>306</v>
      </c>
      <c r="AK20" s="709">
        <v>84</v>
      </c>
      <c r="AL20" s="709"/>
      <c r="AM20" s="709"/>
      <c r="AN20" s="709"/>
      <c r="AO20" s="1125">
        <v>5845</v>
      </c>
      <c r="AP20" s="471"/>
    </row>
    <row r="21" spans="1:42" s="1109" customFormat="1" ht="25.35" hidden="1" customHeight="1">
      <c r="A21" s="896"/>
      <c r="B21" s="164"/>
      <c r="C21" s="1124" t="s">
        <v>9236</v>
      </c>
      <c r="D21" s="1124" t="s">
        <v>15944</v>
      </c>
      <c r="E21" s="1124" t="s">
        <v>9236</v>
      </c>
      <c r="F21" s="204" t="s">
        <v>15651</v>
      </c>
      <c r="G21" s="471">
        <v>4587</v>
      </c>
      <c r="H21" s="471"/>
      <c r="I21" s="471">
        <v>4587</v>
      </c>
      <c r="J21" s="709"/>
      <c r="K21" s="709"/>
      <c r="L21" s="169"/>
      <c r="M21" s="709"/>
      <c r="N21" s="471"/>
      <c r="O21" s="471">
        <v>689</v>
      </c>
      <c r="P21" s="709"/>
      <c r="Q21" s="1124" t="s">
        <v>4194</v>
      </c>
      <c r="R21" s="474">
        <v>911</v>
      </c>
      <c r="S21" s="471" t="s">
        <v>1633</v>
      </c>
      <c r="T21" s="471">
        <v>136</v>
      </c>
      <c r="U21" s="1124"/>
      <c r="V21" s="709"/>
      <c r="W21" s="709"/>
      <c r="X21" s="709"/>
      <c r="Y21" s="709"/>
      <c r="Z21" s="709"/>
      <c r="AA21" s="1124" t="s">
        <v>9449</v>
      </c>
      <c r="AB21" s="1124"/>
      <c r="AC21" s="1124"/>
      <c r="AD21" s="1124"/>
      <c r="AE21" s="1124"/>
      <c r="AF21" s="1124"/>
      <c r="AG21" s="1124"/>
      <c r="AH21" s="1124">
        <v>2002</v>
      </c>
      <c r="AI21" s="709"/>
      <c r="AJ21" s="709"/>
      <c r="AK21" s="709"/>
      <c r="AL21" s="709"/>
      <c r="AM21" s="709"/>
      <c r="AN21" s="709"/>
      <c r="AO21" s="1125">
        <v>11688</v>
      </c>
      <c r="AP21" s="471"/>
    </row>
    <row r="22" spans="1:42" s="1109" customFormat="1" ht="33" hidden="1" customHeight="1">
      <c r="A22" s="896"/>
      <c r="B22" s="164"/>
      <c r="C22" s="1124" t="s">
        <v>9236</v>
      </c>
      <c r="D22" s="1124" t="s">
        <v>9450</v>
      </c>
      <c r="E22" s="1124" t="s">
        <v>9236</v>
      </c>
      <c r="F22" s="204" t="s">
        <v>15651</v>
      </c>
      <c r="G22" s="471">
        <v>3044</v>
      </c>
      <c r="H22" s="471"/>
      <c r="I22" s="471">
        <v>1894</v>
      </c>
      <c r="J22" s="709"/>
      <c r="K22" s="709"/>
      <c r="L22" s="169"/>
      <c r="M22" s="709"/>
      <c r="N22" s="471"/>
      <c r="O22" s="471"/>
      <c r="P22" s="709"/>
      <c r="Q22" s="1124"/>
      <c r="R22" s="474">
        <v>1105</v>
      </c>
      <c r="S22" s="471" t="s">
        <v>9451</v>
      </c>
      <c r="T22" s="471">
        <v>116</v>
      </c>
      <c r="U22" s="1124"/>
      <c r="V22" s="709"/>
      <c r="W22" s="709"/>
      <c r="X22" s="709"/>
      <c r="Y22" s="709"/>
      <c r="Z22" s="709"/>
      <c r="AA22" s="1124" t="s">
        <v>9449</v>
      </c>
      <c r="AB22" s="1124"/>
      <c r="AC22" s="1124"/>
      <c r="AD22" s="1124"/>
      <c r="AE22" s="1124"/>
      <c r="AF22" s="1124"/>
      <c r="AG22" s="1124"/>
      <c r="AH22" s="1124">
        <v>2004</v>
      </c>
      <c r="AI22" s="709"/>
      <c r="AJ22" s="709"/>
      <c r="AK22" s="709"/>
      <c r="AL22" s="709"/>
      <c r="AM22" s="709"/>
      <c r="AN22" s="709"/>
      <c r="AO22" s="1125">
        <v>8200</v>
      </c>
      <c r="AP22" s="471"/>
    </row>
    <row r="23" spans="1:42" s="1109" customFormat="1" ht="25.15" hidden="1" customHeight="1">
      <c r="A23" s="896"/>
      <c r="B23" s="164"/>
      <c r="C23" s="1124" t="s">
        <v>9236</v>
      </c>
      <c r="D23" s="1124" t="s">
        <v>9452</v>
      </c>
      <c r="E23" s="1124" t="s">
        <v>9236</v>
      </c>
      <c r="F23" s="204" t="s">
        <v>15651</v>
      </c>
      <c r="G23" s="471">
        <v>7839</v>
      </c>
      <c r="H23" s="471">
        <v>2236</v>
      </c>
      <c r="I23" s="471">
        <v>2193</v>
      </c>
      <c r="J23" s="709"/>
      <c r="K23" s="709"/>
      <c r="L23" s="169"/>
      <c r="M23" s="709"/>
      <c r="N23" s="471">
        <v>1550</v>
      </c>
      <c r="O23" s="471">
        <v>1745</v>
      </c>
      <c r="P23" s="709" t="s">
        <v>9453</v>
      </c>
      <c r="Q23" s="1124" t="s">
        <v>12975</v>
      </c>
      <c r="R23" s="474"/>
      <c r="S23" s="471"/>
      <c r="T23" s="471">
        <v>195</v>
      </c>
      <c r="U23" s="1124"/>
      <c r="V23" s="709"/>
      <c r="W23" s="709"/>
      <c r="X23" s="709"/>
      <c r="Y23" s="709"/>
      <c r="Z23" s="709"/>
      <c r="AA23" s="1124" t="s">
        <v>9454</v>
      </c>
      <c r="AB23" s="1124"/>
      <c r="AC23" s="1124"/>
      <c r="AD23" s="1124"/>
      <c r="AE23" s="1124"/>
      <c r="AF23" s="1124"/>
      <c r="AG23" s="1124"/>
      <c r="AH23" s="1124">
        <v>2017</v>
      </c>
      <c r="AI23" s="709"/>
      <c r="AJ23" s="709"/>
      <c r="AK23" s="709"/>
      <c r="AL23" s="709"/>
      <c r="AM23" s="709"/>
      <c r="AN23" s="709"/>
      <c r="AO23" s="1125">
        <v>3900</v>
      </c>
      <c r="AP23" s="471"/>
    </row>
    <row r="24" spans="1:42" s="1109" customFormat="1" ht="25.15" hidden="1" customHeight="1">
      <c r="A24" s="896"/>
      <c r="B24" s="164"/>
      <c r="C24" s="1124" t="s">
        <v>9236</v>
      </c>
      <c r="D24" s="1124" t="s">
        <v>15945</v>
      </c>
      <c r="E24" s="1124" t="s">
        <v>15860</v>
      </c>
      <c r="F24" s="1124" t="s">
        <v>15651</v>
      </c>
      <c r="G24" s="471"/>
      <c r="H24" s="471"/>
      <c r="I24" s="471">
        <v>1889</v>
      </c>
      <c r="J24" s="709"/>
      <c r="K24" s="169"/>
      <c r="L24" s="709"/>
      <c r="M24" s="709"/>
      <c r="N24" s="471"/>
      <c r="O24" s="471">
        <v>1161</v>
      </c>
      <c r="P24" s="709"/>
      <c r="Q24" s="1124"/>
      <c r="R24" s="471">
        <v>913</v>
      </c>
      <c r="S24" s="471" t="s">
        <v>15946</v>
      </c>
      <c r="T24" s="471">
        <v>248</v>
      </c>
      <c r="U24" s="709"/>
      <c r="V24" s="709"/>
      <c r="W24" s="709"/>
      <c r="X24" s="709"/>
      <c r="Y24" s="709"/>
      <c r="Z24" s="709"/>
      <c r="AA24" s="1124" t="s">
        <v>15947</v>
      </c>
      <c r="AB24" s="1124"/>
      <c r="AC24" s="1124"/>
      <c r="AD24" s="1124"/>
      <c r="AE24" s="1124"/>
      <c r="AF24" s="1124"/>
      <c r="AG24" s="1124"/>
      <c r="AH24" s="1124">
        <v>2020</v>
      </c>
      <c r="AI24" s="709"/>
      <c r="AJ24" s="709"/>
      <c r="AK24" s="709"/>
      <c r="AL24" s="709"/>
      <c r="AM24" s="709"/>
      <c r="AN24" s="709"/>
      <c r="AO24" s="1125"/>
      <c r="AP24" s="471" t="s">
        <v>15948</v>
      </c>
    </row>
    <row r="25" spans="1:42" s="1109" customFormat="1" ht="25.15" hidden="1" customHeight="1">
      <c r="A25" s="896"/>
      <c r="B25" s="164"/>
      <c r="C25" s="1124" t="s">
        <v>9236</v>
      </c>
      <c r="D25" s="1124" t="s">
        <v>15949</v>
      </c>
      <c r="E25" s="1124" t="s">
        <v>66</v>
      </c>
      <c r="F25" s="1124" t="s">
        <v>9455</v>
      </c>
      <c r="G25" s="471">
        <v>1082</v>
      </c>
      <c r="H25" s="471">
        <v>972</v>
      </c>
      <c r="I25" s="471">
        <v>5733</v>
      </c>
      <c r="J25" s="709"/>
      <c r="K25" s="169"/>
      <c r="L25" s="709"/>
      <c r="M25" s="709"/>
      <c r="N25" s="471"/>
      <c r="O25" s="471">
        <v>258</v>
      </c>
      <c r="P25" s="709" t="s">
        <v>9456</v>
      </c>
      <c r="Q25" s="1124" t="s">
        <v>9457</v>
      </c>
      <c r="R25" s="471">
        <v>861</v>
      </c>
      <c r="S25" s="471" t="s">
        <v>9458</v>
      </c>
      <c r="T25" s="471">
        <v>168</v>
      </c>
      <c r="U25" s="709"/>
      <c r="V25" s="709"/>
      <c r="W25" s="709"/>
      <c r="X25" s="709"/>
      <c r="Y25" s="709"/>
      <c r="Z25" s="709"/>
      <c r="AA25" s="1124" t="s">
        <v>9443</v>
      </c>
      <c r="AB25" s="1124"/>
      <c r="AC25" s="1124"/>
      <c r="AD25" s="1124"/>
      <c r="AE25" s="1124"/>
      <c r="AF25" s="1124"/>
      <c r="AG25" s="1124"/>
      <c r="AH25" s="1124">
        <v>2004</v>
      </c>
      <c r="AI25" s="709"/>
      <c r="AJ25" s="709"/>
      <c r="AK25" s="709"/>
      <c r="AL25" s="709"/>
      <c r="AM25" s="709"/>
      <c r="AN25" s="709"/>
      <c r="AO25" s="1125">
        <v>12093</v>
      </c>
      <c r="AP25" s="471"/>
    </row>
    <row r="26" spans="1:42" s="1109" customFormat="1" ht="25.15" hidden="1" customHeight="1">
      <c r="A26" s="690"/>
      <c r="B26" s="164"/>
      <c r="C26" s="1124" t="s">
        <v>896</v>
      </c>
      <c r="D26" s="1124" t="s">
        <v>15950</v>
      </c>
      <c r="E26" s="1124" t="s">
        <v>66</v>
      </c>
      <c r="F26" s="1124" t="s">
        <v>9462</v>
      </c>
      <c r="G26" s="471">
        <v>3312</v>
      </c>
      <c r="H26" s="471">
        <v>1896</v>
      </c>
      <c r="I26" s="471">
        <v>7406</v>
      </c>
      <c r="J26" s="709"/>
      <c r="K26" s="169"/>
      <c r="L26" s="709"/>
      <c r="M26" s="709"/>
      <c r="N26" s="471"/>
      <c r="O26" s="471"/>
      <c r="P26" s="709"/>
      <c r="Q26" s="1124"/>
      <c r="R26" s="471">
        <v>896</v>
      </c>
      <c r="S26" s="471" t="s">
        <v>9463</v>
      </c>
      <c r="T26" s="471"/>
      <c r="U26" s="709"/>
      <c r="V26" s="709"/>
      <c r="W26" s="709"/>
      <c r="X26" s="709"/>
      <c r="Y26" s="709"/>
      <c r="Z26" s="709"/>
      <c r="AA26" s="1124" t="s">
        <v>394</v>
      </c>
      <c r="AB26" s="1124"/>
      <c r="AC26" s="1124"/>
      <c r="AD26" s="1124"/>
      <c r="AE26" s="1124"/>
      <c r="AF26" s="1124"/>
      <c r="AG26" s="1124"/>
      <c r="AH26" s="1124">
        <v>2002</v>
      </c>
      <c r="AI26" s="709"/>
      <c r="AJ26" s="709"/>
      <c r="AK26" s="709"/>
      <c r="AL26" s="709"/>
      <c r="AM26" s="709"/>
      <c r="AN26" s="709"/>
      <c r="AO26" s="1125">
        <v>12125</v>
      </c>
      <c r="AP26" s="471"/>
    </row>
    <row r="27" spans="1:42" s="1109" customFormat="1" ht="25.15" hidden="1" customHeight="1">
      <c r="A27" s="896"/>
      <c r="B27" s="164"/>
      <c r="C27" s="1124" t="s">
        <v>896</v>
      </c>
      <c r="D27" s="1124" t="s">
        <v>15771</v>
      </c>
      <c r="E27" s="1124" t="s">
        <v>896</v>
      </c>
      <c r="F27" s="1124" t="s">
        <v>9361</v>
      </c>
      <c r="G27" s="471">
        <v>18853</v>
      </c>
      <c r="H27" s="471">
        <v>2520</v>
      </c>
      <c r="I27" s="471">
        <v>3817</v>
      </c>
      <c r="J27" s="709"/>
      <c r="K27" s="169"/>
      <c r="L27" s="709"/>
      <c r="M27" s="709"/>
      <c r="N27" s="471">
        <v>1335</v>
      </c>
      <c r="O27" s="471">
        <v>158</v>
      </c>
      <c r="P27" s="709"/>
      <c r="Q27" s="1124" t="s">
        <v>15951</v>
      </c>
      <c r="R27" s="471">
        <v>852</v>
      </c>
      <c r="S27" s="471" t="s">
        <v>12976</v>
      </c>
      <c r="T27" s="471">
        <v>325</v>
      </c>
      <c r="U27" s="709"/>
      <c r="V27" s="709"/>
      <c r="W27" s="709"/>
      <c r="X27" s="709"/>
      <c r="Y27" s="709"/>
      <c r="Z27" s="709"/>
      <c r="AA27" s="1124" t="s">
        <v>15952</v>
      </c>
      <c r="AB27" s="1124"/>
      <c r="AC27" s="1124"/>
      <c r="AD27" s="1124"/>
      <c r="AE27" s="1124"/>
      <c r="AF27" s="1124"/>
      <c r="AG27" s="1124"/>
      <c r="AH27" s="1124">
        <v>2004</v>
      </c>
      <c r="AI27" s="709"/>
      <c r="AJ27" s="709"/>
      <c r="AK27" s="709"/>
      <c r="AL27" s="709"/>
      <c r="AM27" s="709"/>
      <c r="AN27" s="709"/>
      <c r="AO27" s="1125">
        <v>38307</v>
      </c>
      <c r="AP27" s="471"/>
    </row>
    <row r="28" spans="1:42" s="1109" customFormat="1" ht="25.15" hidden="1" customHeight="1">
      <c r="A28" s="896"/>
      <c r="B28" s="164"/>
      <c r="C28" s="1124" t="s">
        <v>896</v>
      </c>
      <c r="D28" s="1124" t="s">
        <v>9459</v>
      </c>
      <c r="E28" s="1124" t="s">
        <v>896</v>
      </c>
      <c r="F28" s="1124" t="s">
        <v>9361</v>
      </c>
      <c r="G28" s="471">
        <v>10921</v>
      </c>
      <c r="H28" s="471">
        <v>1853</v>
      </c>
      <c r="I28" s="471">
        <v>7997</v>
      </c>
      <c r="J28" s="709"/>
      <c r="K28" s="169"/>
      <c r="L28" s="709"/>
      <c r="M28" s="709"/>
      <c r="N28" s="471">
        <v>2433</v>
      </c>
      <c r="O28" s="471">
        <v>1018</v>
      </c>
      <c r="P28" s="709" t="s">
        <v>9460</v>
      </c>
      <c r="Q28" s="1124" t="s">
        <v>15953</v>
      </c>
      <c r="R28" s="471">
        <v>986</v>
      </c>
      <c r="S28" s="471" t="s">
        <v>9461</v>
      </c>
      <c r="T28" s="471">
        <v>429</v>
      </c>
      <c r="U28" s="709"/>
      <c r="V28" s="709"/>
      <c r="W28" s="709"/>
      <c r="X28" s="709"/>
      <c r="Y28" s="709"/>
      <c r="Z28" s="709"/>
      <c r="AA28" s="1124" t="s">
        <v>15954</v>
      </c>
      <c r="AB28" s="1124"/>
      <c r="AC28" s="1124"/>
      <c r="AD28" s="1124"/>
      <c r="AE28" s="1124"/>
      <c r="AF28" s="1124"/>
      <c r="AG28" s="1124"/>
      <c r="AH28" s="1124">
        <v>2006</v>
      </c>
      <c r="AI28" s="709"/>
      <c r="AJ28" s="709"/>
      <c r="AK28" s="709"/>
      <c r="AL28" s="709"/>
      <c r="AM28" s="709"/>
      <c r="AN28" s="709"/>
      <c r="AO28" s="1125">
        <v>27049</v>
      </c>
      <c r="AP28" s="471"/>
    </row>
    <row r="29" spans="1:42" s="1109" customFormat="1" ht="25.15" hidden="1" customHeight="1">
      <c r="A29" s="896"/>
      <c r="B29" s="164"/>
      <c r="C29" s="1124" t="s">
        <v>896</v>
      </c>
      <c r="D29" s="1124" t="s">
        <v>9464</v>
      </c>
      <c r="E29" s="1124" t="s">
        <v>896</v>
      </c>
      <c r="F29" s="1124" t="s">
        <v>9361</v>
      </c>
      <c r="G29" s="471">
        <v>3690</v>
      </c>
      <c r="H29" s="471">
        <v>2050</v>
      </c>
      <c r="I29" s="471">
        <v>8176</v>
      </c>
      <c r="J29" s="709"/>
      <c r="K29" s="169"/>
      <c r="L29" s="709"/>
      <c r="M29" s="709"/>
      <c r="N29" s="471">
        <v>1515</v>
      </c>
      <c r="O29" s="471">
        <v>606</v>
      </c>
      <c r="P29" s="709"/>
      <c r="Q29" s="1124" t="s">
        <v>15955</v>
      </c>
      <c r="R29" s="471">
        <v>675</v>
      </c>
      <c r="S29" s="471" t="s">
        <v>9465</v>
      </c>
      <c r="T29" s="471">
        <v>234.3</v>
      </c>
      <c r="U29" s="709"/>
      <c r="V29" s="709"/>
      <c r="W29" s="709"/>
      <c r="X29" s="709"/>
      <c r="Y29" s="709"/>
      <c r="Z29" s="709"/>
      <c r="AA29" s="1124" t="s">
        <v>15956</v>
      </c>
      <c r="AB29" s="1124"/>
      <c r="AC29" s="1124"/>
      <c r="AD29" s="1124"/>
      <c r="AE29" s="1124"/>
      <c r="AF29" s="1124"/>
      <c r="AG29" s="1124"/>
      <c r="AH29" s="1124">
        <v>2008</v>
      </c>
      <c r="AI29" s="709"/>
      <c r="AJ29" s="709"/>
      <c r="AK29" s="709"/>
      <c r="AL29" s="709"/>
      <c r="AM29" s="709"/>
      <c r="AN29" s="709"/>
      <c r="AO29" s="1125">
        <v>24452</v>
      </c>
      <c r="AP29" s="471"/>
    </row>
    <row r="30" spans="1:42" s="1109" customFormat="1" ht="25.15" hidden="1" customHeight="1">
      <c r="A30" s="896"/>
      <c r="B30" s="164"/>
      <c r="C30" s="1124" t="s">
        <v>896</v>
      </c>
      <c r="D30" s="345" t="s">
        <v>15652</v>
      </c>
      <c r="E30" s="1124" t="s">
        <v>896</v>
      </c>
      <c r="F30" s="1124" t="s">
        <v>9361</v>
      </c>
      <c r="G30" s="471">
        <v>18235</v>
      </c>
      <c r="H30" s="471">
        <v>1230</v>
      </c>
      <c r="I30" s="471">
        <v>1350</v>
      </c>
      <c r="J30" s="166"/>
      <c r="K30" s="166"/>
      <c r="L30" s="166"/>
      <c r="M30" s="166"/>
      <c r="N30" s="474"/>
      <c r="O30" s="471">
        <v>777</v>
      </c>
      <c r="P30" s="474"/>
      <c r="Q30" s="170" t="s">
        <v>2906</v>
      </c>
      <c r="R30" s="474"/>
      <c r="S30" s="474"/>
      <c r="T30" s="471"/>
      <c r="U30" s="709"/>
      <c r="V30" s="709"/>
      <c r="W30" s="709"/>
      <c r="X30" s="709"/>
      <c r="Y30" s="709"/>
      <c r="Z30" s="709"/>
      <c r="AA30" s="1124" t="s">
        <v>15653</v>
      </c>
      <c r="AB30" s="1124"/>
      <c r="AC30" s="1124"/>
      <c r="AD30" s="1124"/>
      <c r="AE30" s="1124"/>
      <c r="AF30" s="1124"/>
      <c r="AG30" s="170"/>
      <c r="AH30" s="1124">
        <v>2019</v>
      </c>
      <c r="AI30" s="709"/>
      <c r="AJ30" s="709"/>
      <c r="AK30" s="709"/>
      <c r="AL30" s="709"/>
      <c r="AM30" s="709"/>
      <c r="AN30" s="709"/>
      <c r="AO30" s="1125">
        <v>7874</v>
      </c>
      <c r="AP30" s="471"/>
    </row>
    <row r="31" spans="1:42" s="1109" customFormat="1" ht="25.15" hidden="1" customHeight="1">
      <c r="A31" s="896"/>
      <c r="B31" s="164"/>
      <c r="C31" s="1124" t="s">
        <v>9261</v>
      </c>
      <c r="D31" s="345" t="s">
        <v>9466</v>
      </c>
      <c r="E31" s="1124" t="s">
        <v>9261</v>
      </c>
      <c r="F31" s="1124" t="s">
        <v>9263</v>
      </c>
      <c r="G31" s="471">
        <v>3429</v>
      </c>
      <c r="H31" s="471">
        <v>977</v>
      </c>
      <c r="I31" s="471">
        <v>5157</v>
      </c>
      <c r="J31" s="166" t="s">
        <v>1230</v>
      </c>
      <c r="K31" s="166" t="s">
        <v>454</v>
      </c>
      <c r="L31" s="166"/>
      <c r="M31" s="166"/>
      <c r="N31" s="474">
        <v>1844</v>
      </c>
      <c r="O31" s="471">
        <v>769</v>
      </c>
      <c r="P31" s="474" t="s">
        <v>9467</v>
      </c>
      <c r="Q31" s="170" t="s">
        <v>9468</v>
      </c>
      <c r="R31" s="474">
        <v>894</v>
      </c>
      <c r="S31" s="474" t="s">
        <v>9469</v>
      </c>
      <c r="T31" s="471">
        <v>181</v>
      </c>
      <c r="U31" s="709"/>
      <c r="V31" s="709" t="s">
        <v>9470</v>
      </c>
      <c r="W31" s="709"/>
      <c r="X31" s="709"/>
      <c r="Y31" s="709"/>
      <c r="Z31" s="709"/>
      <c r="AA31" s="1124" t="s">
        <v>9471</v>
      </c>
      <c r="AB31" s="1124"/>
      <c r="AC31" s="1124"/>
      <c r="AD31" s="1124"/>
      <c r="AE31" s="1124"/>
      <c r="AF31" s="1124"/>
      <c r="AG31" s="170"/>
      <c r="AH31" s="1124">
        <v>1992</v>
      </c>
      <c r="AI31" s="709">
        <v>5400</v>
      </c>
      <c r="AJ31" s="709"/>
      <c r="AK31" s="709"/>
      <c r="AL31" s="709"/>
      <c r="AM31" s="709"/>
      <c r="AN31" s="709"/>
      <c r="AO31" s="1125">
        <v>3546</v>
      </c>
      <c r="AP31" s="471"/>
    </row>
    <row r="32" spans="1:42" s="1109" customFormat="1" ht="25.15" hidden="1" customHeight="1">
      <c r="A32" s="896"/>
      <c r="B32" s="164"/>
      <c r="C32" s="1124" t="s">
        <v>9261</v>
      </c>
      <c r="D32" s="1124" t="s">
        <v>9472</v>
      </c>
      <c r="E32" s="1124" t="s">
        <v>3664</v>
      </c>
      <c r="F32" s="1124" t="s">
        <v>9777</v>
      </c>
      <c r="G32" s="471">
        <v>4133</v>
      </c>
      <c r="H32" s="471">
        <v>1179</v>
      </c>
      <c r="I32" s="471">
        <v>3394</v>
      </c>
      <c r="J32" s="709" t="s">
        <v>1230</v>
      </c>
      <c r="K32" s="169" t="s">
        <v>454</v>
      </c>
      <c r="L32" s="709"/>
      <c r="M32" s="709"/>
      <c r="N32" s="471" t="s">
        <v>384</v>
      </c>
      <c r="O32" s="471" t="s">
        <v>384</v>
      </c>
      <c r="P32" s="709" t="s">
        <v>384</v>
      </c>
      <c r="Q32" s="1124" t="s">
        <v>384</v>
      </c>
      <c r="R32" s="471"/>
      <c r="S32" s="471"/>
      <c r="T32" s="471">
        <v>274</v>
      </c>
      <c r="U32" s="709"/>
      <c r="V32" s="709" t="s">
        <v>9470</v>
      </c>
      <c r="W32" s="709"/>
      <c r="X32" s="709"/>
      <c r="Y32" s="709"/>
      <c r="Z32" s="709"/>
      <c r="AA32" s="1124" t="s">
        <v>9473</v>
      </c>
      <c r="AB32" s="1124"/>
      <c r="AC32" s="1124"/>
      <c r="AD32" s="1124"/>
      <c r="AE32" s="1124"/>
      <c r="AF32" s="1124"/>
      <c r="AG32" s="1124"/>
      <c r="AH32" s="1124">
        <v>2005</v>
      </c>
      <c r="AI32" s="709">
        <v>5400</v>
      </c>
      <c r="AJ32" s="709"/>
      <c r="AK32" s="709"/>
      <c r="AL32" s="709"/>
      <c r="AM32" s="709"/>
      <c r="AN32" s="709"/>
      <c r="AO32" s="1125">
        <v>4850</v>
      </c>
      <c r="AP32" s="471"/>
    </row>
    <row r="33" spans="1:42" s="1109" customFormat="1" ht="25.15" hidden="1" customHeight="1">
      <c r="A33" s="896"/>
      <c r="B33" s="164"/>
      <c r="C33" s="1124" t="s">
        <v>9261</v>
      </c>
      <c r="D33" s="1124" t="s">
        <v>9474</v>
      </c>
      <c r="E33" s="1124" t="s">
        <v>66</v>
      </c>
      <c r="F33" s="1124" t="s">
        <v>15654</v>
      </c>
      <c r="G33" s="1125">
        <v>2899</v>
      </c>
      <c r="H33" s="1125">
        <v>1297</v>
      </c>
      <c r="I33" s="1125">
        <v>4924</v>
      </c>
      <c r="J33" s="709"/>
      <c r="K33" s="169"/>
      <c r="L33" s="709"/>
      <c r="M33" s="709"/>
      <c r="N33" s="1125"/>
      <c r="O33" s="1125">
        <v>218</v>
      </c>
      <c r="P33" s="1125" t="s">
        <v>9475</v>
      </c>
      <c r="Q33" s="1124" t="s">
        <v>9476</v>
      </c>
      <c r="R33" s="1125">
        <v>630</v>
      </c>
      <c r="S33" s="1125" t="s">
        <v>9458</v>
      </c>
      <c r="T33" s="1125">
        <v>214</v>
      </c>
      <c r="U33" s="709"/>
      <c r="V33" s="709"/>
      <c r="W33" s="709"/>
      <c r="X33" s="709"/>
      <c r="Y33" s="709"/>
      <c r="Z33" s="709"/>
      <c r="AA33" s="1124" t="s">
        <v>9477</v>
      </c>
      <c r="AB33" s="1124"/>
      <c r="AC33" s="1124"/>
      <c r="AD33" s="1124"/>
      <c r="AE33" s="1124"/>
      <c r="AF33" s="1124"/>
      <c r="AG33" s="1124"/>
      <c r="AH33" s="1124">
        <v>2003</v>
      </c>
      <c r="AI33" s="709"/>
      <c r="AJ33" s="709"/>
      <c r="AK33" s="709"/>
      <c r="AL33" s="709"/>
      <c r="AM33" s="709"/>
      <c r="AN33" s="709"/>
      <c r="AO33" s="1125">
        <v>11570</v>
      </c>
      <c r="AP33" s="1125"/>
    </row>
    <row r="34" spans="1:42" s="1109" customFormat="1" ht="25.15" hidden="1" customHeight="1">
      <c r="A34" s="896"/>
      <c r="B34" s="164"/>
      <c r="C34" s="1124" t="s">
        <v>9261</v>
      </c>
      <c r="D34" s="1124" t="s">
        <v>9478</v>
      </c>
      <c r="E34" s="1124" t="s">
        <v>9261</v>
      </c>
      <c r="F34" s="1124" t="s">
        <v>15655</v>
      </c>
      <c r="G34" s="1125">
        <v>1849</v>
      </c>
      <c r="H34" s="1125">
        <v>1105</v>
      </c>
      <c r="I34" s="1125">
        <v>7464</v>
      </c>
      <c r="J34" s="709"/>
      <c r="K34" s="169"/>
      <c r="L34" s="709"/>
      <c r="M34" s="709"/>
      <c r="N34" s="1125">
        <v>1749</v>
      </c>
      <c r="O34" s="1125">
        <v>340</v>
      </c>
      <c r="P34" s="709"/>
      <c r="Q34" s="1124" t="s">
        <v>9479</v>
      </c>
      <c r="R34" s="1125">
        <v>1184</v>
      </c>
      <c r="S34" s="1125" t="s">
        <v>9480</v>
      </c>
      <c r="T34" s="1125">
        <v>225</v>
      </c>
      <c r="U34" s="709"/>
      <c r="V34" s="709"/>
      <c r="W34" s="709"/>
      <c r="X34" s="709"/>
      <c r="Y34" s="709"/>
      <c r="Z34" s="709"/>
      <c r="AA34" s="1124" t="s">
        <v>9481</v>
      </c>
      <c r="AB34" s="1124"/>
      <c r="AC34" s="1124"/>
      <c r="AD34" s="1124"/>
      <c r="AE34" s="1124"/>
      <c r="AF34" s="1124"/>
      <c r="AG34" s="1124"/>
      <c r="AH34" s="1124">
        <v>2000</v>
      </c>
      <c r="AI34" s="709"/>
      <c r="AJ34" s="709"/>
      <c r="AK34" s="709"/>
      <c r="AL34" s="709"/>
      <c r="AM34" s="709"/>
      <c r="AN34" s="709"/>
      <c r="AO34" s="1125"/>
      <c r="AP34" s="1125"/>
    </row>
    <row r="35" spans="1:42" s="1109" customFormat="1" ht="25.15" hidden="1" customHeight="1">
      <c r="A35" s="896"/>
      <c r="B35" s="164"/>
      <c r="C35" s="1124" t="s">
        <v>9229</v>
      </c>
      <c r="D35" s="1124" t="s">
        <v>9482</v>
      </c>
      <c r="E35" s="1124" t="s">
        <v>9229</v>
      </c>
      <c r="F35" s="1124" t="s">
        <v>9366</v>
      </c>
      <c r="G35" s="1125">
        <v>3248</v>
      </c>
      <c r="H35" s="1125">
        <v>1500</v>
      </c>
      <c r="I35" s="1125">
        <v>6302</v>
      </c>
      <c r="J35" s="709"/>
      <c r="K35" s="169"/>
      <c r="L35" s="709"/>
      <c r="M35" s="709"/>
      <c r="N35" s="1125">
        <v>3260</v>
      </c>
      <c r="O35" s="1125">
        <v>1601</v>
      </c>
      <c r="P35" s="709" t="s">
        <v>9483</v>
      </c>
      <c r="Q35" s="1124" t="s">
        <v>4194</v>
      </c>
      <c r="R35" s="1125">
        <v>1082</v>
      </c>
      <c r="S35" s="1125" t="s">
        <v>9484</v>
      </c>
      <c r="T35" s="1125">
        <v>577</v>
      </c>
      <c r="U35" s="709" t="s">
        <v>9485</v>
      </c>
      <c r="V35" s="709" t="s">
        <v>9486</v>
      </c>
      <c r="W35" s="709"/>
      <c r="X35" s="709"/>
      <c r="Y35" s="709"/>
      <c r="Z35" s="709"/>
      <c r="AA35" s="1124" t="s">
        <v>9487</v>
      </c>
      <c r="AB35" s="1124"/>
      <c r="AC35" s="1124"/>
      <c r="AD35" s="1124"/>
      <c r="AE35" s="1124"/>
      <c r="AF35" s="1124"/>
      <c r="AG35" s="1124"/>
      <c r="AH35" s="1124">
        <v>1999</v>
      </c>
      <c r="AI35" s="709"/>
      <c r="AJ35" s="709" t="s">
        <v>9114</v>
      </c>
      <c r="AK35" s="709" t="s">
        <v>9488</v>
      </c>
      <c r="AL35" s="709"/>
      <c r="AM35" s="709"/>
      <c r="AN35" s="709"/>
      <c r="AO35" s="1125">
        <v>13510</v>
      </c>
      <c r="AP35" s="1125"/>
    </row>
    <row r="36" spans="1:42" s="1109" customFormat="1" ht="25.15" hidden="1" customHeight="1">
      <c r="A36" s="896"/>
      <c r="B36" s="164"/>
      <c r="C36" s="1124" t="s">
        <v>9229</v>
      </c>
      <c r="D36" s="1124" t="s">
        <v>9489</v>
      </c>
      <c r="E36" s="1124" t="s">
        <v>9229</v>
      </c>
      <c r="F36" s="1124" t="s">
        <v>9366</v>
      </c>
      <c r="G36" s="1125">
        <v>1731</v>
      </c>
      <c r="H36" s="1125">
        <v>1731</v>
      </c>
      <c r="I36" s="1125">
        <v>1731</v>
      </c>
      <c r="J36" s="709"/>
      <c r="K36" s="169"/>
      <c r="L36" s="709"/>
      <c r="M36" s="709"/>
      <c r="N36" s="1125"/>
      <c r="O36" s="1125"/>
      <c r="P36" s="709"/>
      <c r="Q36" s="1124" t="s">
        <v>4368</v>
      </c>
      <c r="R36" s="1125"/>
      <c r="S36" s="709"/>
      <c r="T36" s="1125"/>
      <c r="U36" s="709"/>
      <c r="V36" s="709"/>
      <c r="W36" s="709"/>
      <c r="X36" s="709"/>
      <c r="Y36" s="709"/>
      <c r="Z36" s="709"/>
      <c r="AA36" s="1124"/>
      <c r="AB36" s="1124"/>
      <c r="AC36" s="1124"/>
      <c r="AD36" s="1124"/>
      <c r="AE36" s="1124"/>
      <c r="AF36" s="1124"/>
      <c r="AG36" s="1124"/>
      <c r="AH36" s="1124">
        <v>2010</v>
      </c>
      <c r="AI36" s="709"/>
      <c r="AJ36" s="709"/>
      <c r="AK36" s="709"/>
      <c r="AL36" s="709"/>
      <c r="AM36" s="709"/>
      <c r="AN36" s="709"/>
      <c r="AO36" s="1125">
        <v>1000</v>
      </c>
      <c r="AP36" s="1125"/>
    </row>
    <row r="37" spans="1:42" s="1109" customFormat="1" ht="25.15" hidden="1" customHeight="1">
      <c r="A37" s="896"/>
      <c r="B37" s="164"/>
      <c r="C37" s="1124" t="s">
        <v>9229</v>
      </c>
      <c r="D37" s="1124" t="s">
        <v>9490</v>
      </c>
      <c r="E37" s="1124" t="s">
        <v>9229</v>
      </c>
      <c r="F37" s="1124" t="s">
        <v>9366</v>
      </c>
      <c r="G37" s="1125">
        <v>6998</v>
      </c>
      <c r="H37" s="1125">
        <v>1517</v>
      </c>
      <c r="I37" s="1125">
        <v>5075</v>
      </c>
      <c r="J37" s="1125"/>
      <c r="K37" s="1125"/>
      <c r="L37" s="1125"/>
      <c r="M37" s="1125"/>
      <c r="N37" s="1125">
        <v>2019</v>
      </c>
      <c r="O37" s="1125">
        <v>950</v>
      </c>
      <c r="P37" s="167" t="s">
        <v>9491</v>
      </c>
      <c r="Q37" s="1124" t="s">
        <v>4194</v>
      </c>
      <c r="R37" s="1125">
        <v>709</v>
      </c>
      <c r="S37" s="167" t="s">
        <v>9492</v>
      </c>
      <c r="T37" s="1125">
        <v>360</v>
      </c>
      <c r="U37" s="709"/>
      <c r="V37" s="709"/>
      <c r="W37" s="709"/>
      <c r="X37" s="709"/>
      <c r="Y37" s="709"/>
      <c r="Z37" s="709"/>
      <c r="AA37" s="1124" t="s">
        <v>9493</v>
      </c>
      <c r="AB37" s="1124"/>
      <c r="AC37" s="1124"/>
      <c r="AD37" s="1124"/>
      <c r="AE37" s="1124"/>
      <c r="AF37" s="1124"/>
      <c r="AG37" s="170"/>
      <c r="AH37" s="1124">
        <v>2006</v>
      </c>
      <c r="AI37" s="709"/>
      <c r="AJ37" s="709"/>
      <c r="AK37" s="709"/>
      <c r="AL37" s="709"/>
      <c r="AM37" s="709"/>
      <c r="AN37" s="709"/>
      <c r="AO37" s="1125">
        <v>15548</v>
      </c>
      <c r="AP37" s="1125"/>
    </row>
    <row r="38" spans="1:42" s="1109" customFormat="1" ht="25.15" hidden="1" customHeight="1">
      <c r="A38" s="896"/>
      <c r="B38" s="164"/>
      <c r="C38" s="1124" t="s">
        <v>9229</v>
      </c>
      <c r="D38" s="1124" t="s">
        <v>9494</v>
      </c>
      <c r="E38" s="1124" t="s">
        <v>66</v>
      </c>
      <c r="F38" s="1124" t="s">
        <v>15656</v>
      </c>
      <c r="G38" s="1125">
        <v>7710</v>
      </c>
      <c r="H38" s="1125">
        <v>1313</v>
      </c>
      <c r="I38" s="1125">
        <v>5084</v>
      </c>
      <c r="J38" s="1125"/>
      <c r="K38" s="1125"/>
      <c r="L38" s="1125"/>
      <c r="M38" s="1125"/>
      <c r="N38" s="1125"/>
      <c r="O38" s="1125">
        <v>486</v>
      </c>
      <c r="P38" s="167"/>
      <c r="Q38" s="1124" t="s">
        <v>1484</v>
      </c>
      <c r="R38" s="1125">
        <v>593</v>
      </c>
      <c r="S38" s="1125" t="s">
        <v>9458</v>
      </c>
      <c r="T38" s="1125">
        <v>194</v>
      </c>
      <c r="U38" s="709"/>
      <c r="V38" s="709"/>
      <c r="W38" s="709"/>
      <c r="X38" s="709"/>
      <c r="Y38" s="709"/>
      <c r="Z38" s="709"/>
      <c r="AA38" s="1124" t="s">
        <v>9495</v>
      </c>
      <c r="AB38" s="1124"/>
      <c r="AC38" s="1124"/>
      <c r="AD38" s="1124"/>
      <c r="AE38" s="1124"/>
      <c r="AF38" s="1124"/>
      <c r="AG38" s="170"/>
      <c r="AH38" s="1124">
        <v>2006</v>
      </c>
      <c r="AI38" s="709"/>
      <c r="AJ38" s="709"/>
      <c r="AK38" s="709"/>
      <c r="AL38" s="709"/>
      <c r="AM38" s="709"/>
      <c r="AN38" s="709"/>
      <c r="AO38" s="1125">
        <v>13301</v>
      </c>
      <c r="AP38" s="1125"/>
    </row>
    <row r="39" spans="1:42" s="1109" customFormat="1" ht="25.15" hidden="1" customHeight="1">
      <c r="A39" s="896"/>
      <c r="B39" s="164"/>
      <c r="C39" s="1124" t="s">
        <v>392</v>
      </c>
      <c r="D39" s="1124" t="s">
        <v>15657</v>
      </c>
      <c r="E39" s="1124" t="s">
        <v>392</v>
      </c>
      <c r="F39" s="1124" t="s">
        <v>9784</v>
      </c>
      <c r="G39" s="1125">
        <v>2973</v>
      </c>
      <c r="H39" s="1125">
        <v>1674</v>
      </c>
      <c r="I39" s="1125">
        <v>8659</v>
      </c>
      <c r="J39" s="1125"/>
      <c r="K39" s="1125"/>
      <c r="L39" s="1125"/>
      <c r="M39" s="1125"/>
      <c r="N39" s="1125">
        <v>1680</v>
      </c>
      <c r="O39" s="1125">
        <v>258</v>
      </c>
      <c r="P39" s="167" t="s">
        <v>9496</v>
      </c>
      <c r="Q39" s="1124" t="s">
        <v>9497</v>
      </c>
      <c r="R39" s="1125">
        <v>1085</v>
      </c>
      <c r="S39" s="167" t="s">
        <v>9498</v>
      </c>
      <c r="T39" s="1125">
        <v>337</v>
      </c>
      <c r="U39" s="709" t="s">
        <v>9499</v>
      </c>
      <c r="V39" s="709" t="s">
        <v>9500</v>
      </c>
      <c r="W39" s="709"/>
      <c r="X39" s="709"/>
      <c r="Y39" s="709"/>
      <c r="Z39" s="709"/>
      <c r="AA39" s="1124" t="s">
        <v>9501</v>
      </c>
      <c r="AB39" s="1124"/>
      <c r="AC39" s="1124"/>
      <c r="AD39" s="1124"/>
      <c r="AE39" s="1124"/>
      <c r="AF39" s="1124"/>
      <c r="AG39" s="170"/>
      <c r="AH39" s="1124">
        <v>2001</v>
      </c>
      <c r="AI39" s="709"/>
      <c r="AJ39" s="709">
        <v>1110</v>
      </c>
      <c r="AK39" s="709">
        <v>3000</v>
      </c>
      <c r="AL39" s="709"/>
      <c r="AM39" s="709"/>
      <c r="AN39" s="709"/>
      <c r="AO39" s="1125">
        <v>7504</v>
      </c>
      <c r="AP39" s="1125"/>
    </row>
    <row r="40" spans="1:42" s="1109" customFormat="1" ht="25.15" hidden="1" customHeight="1">
      <c r="A40" s="896"/>
      <c r="B40" s="164"/>
      <c r="C40" s="1124" t="s">
        <v>392</v>
      </c>
      <c r="D40" s="1124" t="s">
        <v>9502</v>
      </c>
      <c r="E40" s="1124" t="s">
        <v>392</v>
      </c>
      <c r="F40" s="204" t="s">
        <v>9784</v>
      </c>
      <c r="G40" s="471">
        <v>3985</v>
      </c>
      <c r="H40" s="471">
        <v>1505</v>
      </c>
      <c r="I40" s="471">
        <v>2041</v>
      </c>
      <c r="J40" s="709" t="s">
        <v>1230</v>
      </c>
      <c r="K40" s="709" t="s">
        <v>1248</v>
      </c>
      <c r="L40" s="169" t="s">
        <v>454</v>
      </c>
      <c r="M40" s="709" t="s">
        <v>9503</v>
      </c>
      <c r="N40" s="471">
        <v>1224</v>
      </c>
      <c r="O40" s="471">
        <v>1054</v>
      </c>
      <c r="P40" s="709" t="s">
        <v>9504</v>
      </c>
      <c r="Q40" s="1124" t="s">
        <v>4194</v>
      </c>
      <c r="R40" s="474"/>
      <c r="S40" s="471"/>
      <c r="T40" s="471">
        <v>170</v>
      </c>
      <c r="U40" s="1124" t="s">
        <v>9505</v>
      </c>
      <c r="V40" s="709" t="s">
        <v>9506</v>
      </c>
      <c r="W40" s="709"/>
      <c r="X40" s="709"/>
      <c r="Y40" s="709"/>
      <c r="Z40" s="709"/>
      <c r="AA40" s="1124" t="s">
        <v>9507</v>
      </c>
      <c r="AB40" s="1124"/>
      <c r="AC40" s="1124"/>
      <c r="AD40" s="1124"/>
      <c r="AE40" s="1124"/>
      <c r="AF40" s="1124"/>
      <c r="AG40" s="1124"/>
      <c r="AH40" s="1124">
        <v>1993</v>
      </c>
      <c r="AI40" s="709"/>
      <c r="AJ40" s="709"/>
      <c r="AK40" s="709"/>
      <c r="AL40" s="709"/>
      <c r="AM40" s="709"/>
      <c r="AN40" s="709"/>
      <c r="AO40" s="1125">
        <v>1381</v>
      </c>
      <c r="AP40" s="471"/>
    </row>
    <row r="41" spans="1:42" s="1109" customFormat="1" ht="25.15" hidden="1" customHeight="1">
      <c r="A41" s="896"/>
      <c r="B41" s="164"/>
      <c r="C41" s="1124" t="s">
        <v>392</v>
      </c>
      <c r="D41" s="1124" t="s">
        <v>9508</v>
      </c>
      <c r="E41" s="1124" t="s">
        <v>392</v>
      </c>
      <c r="F41" s="1124" t="s">
        <v>9784</v>
      </c>
      <c r="G41" s="1125">
        <v>5316</v>
      </c>
      <c r="H41" s="1125">
        <v>1524</v>
      </c>
      <c r="I41" s="1125">
        <v>3273</v>
      </c>
      <c r="J41" s="709"/>
      <c r="K41" s="169"/>
      <c r="L41" s="709"/>
      <c r="M41" s="709"/>
      <c r="N41" s="1125" t="s">
        <v>384</v>
      </c>
      <c r="O41" s="1125" t="s">
        <v>384</v>
      </c>
      <c r="P41" s="709" t="s">
        <v>384</v>
      </c>
      <c r="Q41" s="1124" t="s">
        <v>384</v>
      </c>
      <c r="R41" s="1125">
        <v>737</v>
      </c>
      <c r="S41" s="1125" t="s">
        <v>9509</v>
      </c>
      <c r="T41" s="1125">
        <v>281</v>
      </c>
      <c r="U41" s="709" t="s">
        <v>3031</v>
      </c>
      <c r="V41" s="709"/>
      <c r="W41" s="709"/>
      <c r="X41" s="709"/>
      <c r="Y41" s="709"/>
      <c r="Z41" s="709"/>
      <c r="AA41" s="1124" t="s">
        <v>9510</v>
      </c>
      <c r="AB41" s="1124"/>
      <c r="AC41" s="1124"/>
      <c r="AD41" s="1124"/>
      <c r="AE41" s="1124"/>
      <c r="AF41" s="1124"/>
      <c r="AG41" s="1124"/>
      <c r="AH41" s="1124">
        <v>2000</v>
      </c>
      <c r="AI41" s="709" t="s">
        <v>4938</v>
      </c>
      <c r="AJ41" s="709"/>
      <c r="AK41" s="709"/>
      <c r="AL41" s="709"/>
      <c r="AM41" s="709"/>
      <c r="AN41" s="709"/>
      <c r="AO41" s="1125">
        <v>5227</v>
      </c>
      <c r="AP41" s="1125"/>
    </row>
    <row r="42" spans="1:42" s="1109" customFormat="1" ht="25.35" hidden="1" customHeight="1">
      <c r="A42" s="896"/>
      <c r="B42" s="164"/>
      <c r="C42" s="1124" t="s">
        <v>392</v>
      </c>
      <c r="D42" s="1124" t="s">
        <v>12980</v>
      </c>
      <c r="E42" s="1124" t="s">
        <v>392</v>
      </c>
      <c r="F42" s="1124" t="s">
        <v>9784</v>
      </c>
      <c r="G42" s="1125">
        <v>604.5</v>
      </c>
      <c r="H42" s="1125">
        <v>301.31</v>
      </c>
      <c r="I42" s="1125">
        <v>636.58000000000004</v>
      </c>
      <c r="J42" s="709"/>
      <c r="K42" s="169"/>
      <c r="L42" s="709"/>
      <c r="M42" s="709"/>
      <c r="N42" s="1125">
        <v>587</v>
      </c>
      <c r="O42" s="1125">
        <v>288.5</v>
      </c>
      <c r="P42" s="1125" t="s">
        <v>384</v>
      </c>
      <c r="Q42" s="1124" t="s">
        <v>2068</v>
      </c>
      <c r="R42" s="1125">
        <v>298.2</v>
      </c>
      <c r="S42" s="1125" t="s">
        <v>384</v>
      </c>
      <c r="T42" s="1125"/>
      <c r="U42" s="709"/>
      <c r="V42" s="709"/>
      <c r="W42" s="709"/>
      <c r="X42" s="709"/>
      <c r="Y42" s="709"/>
      <c r="Z42" s="709"/>
      <c r="AA42" s="1124" t="s">
        <v>12981</v>
      </c>
      <c r="AB42" s="1124"/>
      <c r="AC42" s="1124"/>
      <c r="AD42" s="1124"/>
      <c r="AE42" s="1124"/>
      <c r="AF42" s="1124"/>
      <c r="AG42" s="1124"/>
      <c r="AH42" s="1124">
        <v>2018</v>
      </c>
      <c r="AI42" s="709"/>
      <c r="AJ42" s="709"/>
      <c r="AK42" s="709"/>
      <c r="AL42" s="709"/>
      <c r="AM42" s="709"/>
      <c r="AN42" s="709"/>
      <c r="AO42" s="1125">
        <v>12000</v>
      </c>
      <c r="AP42" s="1125"/>
    </row>
    <row r="43" spans="1:42" s="1109" customFormat="1" ht="25.35" hidden="1" customHeight="1">
      <c r="A43" s="896"/>
      <c r="B43" s="164"/>
      <c r="C43" s="1124" t="s">
        <v>392</v>
      </c>
      <c r="D43" s="1124" t="s">
        <v>393</v>
      </c>
      <c r="E43" s="1124" t="s">
        <v>392</v>
      </c>
      <c r="F43" s="1124" t="s">
        <v>9784</v>
      </c>
      <c r="G43" s="1125">
        <v>690</v>
      </c>
      <c r="H43" s="1125">
        <v>36713</v>
      </c>
      <c r="I43" s="1125">
        <v>643</v>
      </c>
      <c r="J43" s="709"/>
      <c r="K43" s="169"/>
      <c r="L43" s="709"/>
      <c r="M43" s="709"/>
      <c r="N43" s="1125">
        <v>643</v>
      </c>
      <c r="O43" s="1125" t="s">
        <v>384</v>
      </c>
      <c r="P43" s="709" t="s">
        <v>384</v>
      </c>
      <c r="Q43" s="1124" t="s">
        <v>384</v>
      </c>
      <c r="R43" s="1125" t="s">
        <v>384</v>
      </c>
      <c r="S43" s="709" t="s">
        <v>384</v>
      </c>
      <c r="T43" s="1125">
        <v>643</v>
      </c>
      <c r="U43" s="709"/>
      <c r="V43" s="709"/>
      <c r="W43" s="709"/>
      <c r="X43" s="709"/>
      <c r="Y43" s="709"/>
      <c r="Z43" s="709"/>
      <c r="AA43" s="1124" t="s">
        <v>15659</v>
      </c>
      <c r="AB43" s="1124"/>
      <c r="AC43" s="1124"/>
      <c r="AD43" s="1124"/>
      <c r="AE43" s="1124"/>
      <c r="AF43" s="1124"/>
      <c r="AG43" s="1124"/>
      <c r="AH43" s="1124">
        <v>2009</v>
      </c>
      <c r="AI43" s="709"/>
      <c r="AJ43" s="709"/>
      <c r="AK43" s="709"/>
      <c r="AL43" s="709"/>
      <c r="AM43" s="709"/>
      <c r="AN43" s="709"/>
      <c r="AO43" s="1125">
        <v>1389</v>
      </c>
      <c r="AP43" s="1125"/>
    </row>
    <row r="44" spans="1:42" s="1109" customFormat="1" ht="25.35" hidden="1" customHeight="1">
      <c r="A44" s="896"/>
      <c r="B44" s="164"/>
      <c r="C44" s="670" t="s">
        <v>392</v>
      </c>
      <c r="D44" s="670" t="s">
        <v>15957</v>
      </c>
      <c r="E44" s="670" t="s">
        <v>392</v>
      </c>
      <c r="F44" s="670" t="s">
        <v>9270</v>
      </c>
      <c r="G44" s="335">
        <v>385</v>
      </c>
      <c r="H44" s="335">
        <v>385</v>
      </c>
      <c r="I44" s="335">
        <v>385</v>
      </c>
      <c r="J44" s="1126"/>
      <c r="K44" s="1238"/>
      <c r="L44" s="1126"/>
      <c r="M44" s="1126"/>
      <c r="N44" s="1239">
        <v>0.38500000000000001</v>
      </c>
      <c r="O44" s="335"/>
      <c r="P44" s="1126"/>
      <c r="Q44" s="670" t="s">
        <v>2068</v>
      </c>
      <c r="R44" s="335"/>
      <c r="S44" s="1126"/>
      <c r="T44" s="335"/>
      <c r="U44" s="1126"/>
      <c r="V44" s="1126"/>
      <c r="W44" s="1126"/>
      <c r="X44" s="1126"/>
      <c r="Y44" s="1126"/>
      <c r="Z44" s="1126"/>
      <c r="AA44" s="670" t="s">
        <v>2068</v>
      </c>
      <c r="AB44" s="670"/>
      <c r="AC44" s="670"/>
      <c r="AD44" s="670"/>
      <c r="AE44" s="670"/>
      <c r="AF44" s="670"/>
      <c r="AG44" s="670"/>
      <c r="AH44" s="670">
        <v>2020</v>
      </c>
      <c r="AI44" s="1126"/>
      <c r="AJ44" s="1126"/>
      <c r="AK44" s="1126"/>
      <c r="AL44" s="1126"/>
      <c r="AM44" s="1126"/>
      <c r="AN44" s="1126"/>
      <c r="AO44" s="335">
        <v>525</v>
      </c>
      <c r="AP44" s="335" t="s">
        <v>10447</v>
      </c>
    </row>
    <row r="45" spans="1:42" s="1109" customFormat="1" ht="25.35" hidden="1" customHeight="1">
      <c r="A45" s="896"/>
      <c r="B45" s="164"/>
      <c r="C45" s="1240" t="s">
        <v>392</v>
      </c>
      <c r="D45" s="1240" t="s">
        <v>15658</v>
      </c>
      <c r="E45" s="1240" t="s">
        <v>66</v>
      </c>
      <c r="F45" s="1240" t="s">
        <v>9784</v>
      </c>
      <c r="G45" s="1241"/>
      <c r="H45" s="1241"/>
      <c r="I45" s="1241">
        <v>397</v>
      </c>
      <c r="J45" s="1242"/>
      <c r="K45" s="1243"/>
      <c r="L45" s="1242"/>
      <c r="M45" s="1242"/>
      <c r="N45" s="1241"/>
      <c r="O45" s="1241"/>
      <c r="P45" s="1242"/>
      <c r="Q45" s="1240"/>
      <c r="R45" s="1241"/>
      <c r="S45" s="1241"/>
      <c r="T45" s="1241"/>
      <c r="U45" s="1242"/>
      <c r="V45" s="1242"/>
      <c r="W45" s="1242"/>
      <c r="X45" s="1242"/>
      <c r="Y45" s="1242"/>
      <c r="Z45" s="1242"/>
      <c r="AA45" s="1240" t="s">
        <v>394</v>
      </c>
      <c r="AB45" s="1240"/>
      <c r="AC45" s="1240"/>
      <c r="AD45" s="1240"/>
      <c r="AE45" s="1240"/>
      <c r="AF45" s="1240"/>
      <c r="AG45" s="1240"/>
      <c r="AH45" s="1240">
        <v>2003</v>
      </c>
      <c r="AI45" s="1242"/>
      <c r="AJ45" s="1242"/>
      <c r="AK45" s="1242"/>
      <c r="AL45" s="1242"/>
      <c r="AM45" s="1242"/>
      <c r="AN45" s="1242"/>
      <c r="AO45" s="1241"/>
      <c r="AP45" s="1241"/>
    </row>
    <row r="46" spans="1:42" s="1109" customFormat="1" ht="25.35" hidden="1" customHeight="1">
      <c r="A46" s="896"/>
      <c r="B46" s="164"/>
      <c r="C46" s="1240" t="s">
        <v>9368</v>
      </c>
      <c r="D46" s="1240" t="s">
        <v>1482</v>
      </c>
      <c r="E46" s="1240" t="s">
        <v>66</v>
      </c>
      <c r="F46" s="1240" t="s">
        <v>9518</v>
      </c>
      <c r="G46" s="1241">
        <v>6801</v>
      </c>
      <c r="H46" s="1241">
        <v>1778</v>
      </c>
      <c r="I46" s="1241">
        <v>5542</v>
      </c>
      <c r="J46" s="1242"/>
      <c r="K46" s="1243"/>
      <c r="L46" s="1242"/>
      <c r="M46" s="1242"/>
      <c r="N46" s="1241">
        <v>1602</v>
      </c>
      <c r="O46" s="1241">
        <v>717</v>
      </c>
      <c r="P46" s="1242" t="s">
        <v>9519</v>
      </c>
      <c r="Q46" s="1240" t="s">
        <v>9520</v>
      </c>
      <c r="R46" s="1241">
        <v>605</v>
      </c>
      <c r="S46" s="1241" t="s">
        <v>9521</v>
      </c>
      <c r="T46" s="1241">
        <v>280</v>
      </c>
      <c r="U46" s="1242"/>
      <c r="V46" s="1242"/>
      <c r="W46" s="1242"/>
      <c r="X46" s="1242"/>
      <c r="Y46" s="1242"/>
      <c r="Z46" s="1242"/>
      <c r="AA46" s="1240" t="s">
        <v>9522</v>
      </c>
      <c r="AB46" s="1240"/>
      <c r="AC46" s="1240"/>
      <c r="AD46" s="1240"/>
      <c r="AE46" s="1240"/>
      <c r="AF46" s="1240"/>
      <c r="AG46" s="1240"/>
      <c r="AH46" s="1240">
        <v>2001</v>
      </c>
      <c r="AI46" s="1242"/>
      <c r="AJ46" s="1242"/>
      <c r="AK46" s="1242"/>
      <c r="AL46" s="1242"/>
      <c r="AM46" s="1242"/>
      <c r="AN46" s="1242"/>
      <c r="AO46" s="1241">
        <v>13188</v>
      </c>
      <c r="AP46" s="1241"/>
    </row>
    <row r="47" spans="1:42" s="1109" customFormat="1" ht="25.35" hidden="1" customHeight="1">
      <c r="A47" s="896"/>
      <c r="B47" s="164"/>
      <c r="C47" s="488" t="s">
        <v>9368</v>
      </c>
      <c r="D47" s="488" t="s">
        <v>9513</v>
      </c>
      <c r="E47" s="488" t="s">
        <v>9368</v>
      </c>
      <c r="F47" s="488" t="s">
        <v>9792</v>
      </c>
      <c r="G47" s="708">
        <v>4539</v>
      </c>
      <c r="H47" s="708">
        <v>3465.36</v>
      </c>
      <c r="I47" s="708">
        <v>6828</v>
      </c>
      <c r="J47" s="1127"/>
      <c r="K47" s="1244"/>
      <c r="L47" s="1127"/>
      <c r="M47" s="1127"/>
      <c r="N47" s="708">
        <v>2605.9</v>
      </c>
      <c r="O47" s="708">
        <v>1458.4</v>
      </c>
      <c r="P47" s="1127" t="s">
        <v>9514</v>
      </c>
      <c r="Q47" s="488" t="s">
        <v>9515</v>
      </c>
      <c r="R47" s="708">
        <v>832.5</v>
      </c>
      <c r="S47" s="708" t="s">
        <v>9516</v>
      </c>
      <c r="T47" s="708">
        <v>315</v>
      </c>
      <c r="U47" s="1127"/>
      <c r="V47" s="1127"/>
      <c r="W47" s="1127"/>
      <c r="X47" s="1127"/>
      <c r="Y47" s="1127"/>
      <c r="Z47" s="1127"/>
      <c r="AA47" s="488" t="s">
        <v>9517</v>
      </c>
      <c r="AB47" s="488"/>
      <c r="AC47" s="488"/>
      <c r="AD47" s="488"/>
      <c r="AE47" s="488"/>
      <c r="AF47" s="488"/>
      <c r="AG47" s="488"/>
      <c r="AH47" s="488">
        <v>2005</v>
      </c>
      <c r="AI47" s="1127"/>
      <c r="AJ47" s="1127"/>
      <c r="AK47" s="1127"/>
      <c r="AL47" s="1127"/>
      <c r="AM47" s="1127"/>
      <c r="AN47" s="1127"/>
      <c r="AO47" s="708">
        <v>14317</v>
      </c>
      <c r="AP47" s="708"/>
    </row>
    <row r="48" spans="1:42" s="1109" customFormat="1" ht="25.35" hidden="1" customHeight="1">
      <c r="A48" s="896"/>
      <c r="B48" s="164"/>
      <c r="C48" s="1124" t="s">
        <v>9368</v>
      </c>
      <c r="D48" s="1124" t="s">
        <v>15958</v>
      </c>
      <c r="E48" s="1124" t="s">
        <v>9368</v>
      </c>
      <c r="F48" s="1124" t="s">
        <v>9369</v>
      </c>
      <c r="G48" s="1125">
        <v>13478</v>
      </c>
      <c r="H48" s="1125">
        <v>5826</v>
      </c>
      <c r="I48" s="1125">
        <v>11228</v>
      </c>
      <c r="J48" s="709"/>
      <c r="K48" s="169"/>
      <c r="L48" s="709"/>
      <c r="M48" s="709"/>
      <c r="N48" s="1125">
        <v>1134</v>
      </c>
      <c r="O48" s="1125"/>
      <c r="P48" s="709"/>
      <c r="Q48" s="1124"/>
      <c r="R48" s="1125">
        <v>953</v>
      </c>
      <c r="S48" s="709" t="s">
        <v>9523</v>
      </c>
      <c r="T48" s="1125">
        <v>181</v>
      </c>
      <c r="U48" s="709" t="s">
        <v>9524</v>
      </c>
      <c r="V48" s="709"/>
      <c r="W48" s="709"/>
      <c r="X48" s="709"/>
      <c r="Y48" s="709"/>
      <c r="Z48" s="709"/>
      <c r="AA48" s="1124" t="s">
        <v>9525</v>
      </c>
      <c r="AB48" s="1124"/>
      <c r="AC48" s="1124"/>
      <c r="AD48" s="1124"/>
      <c r="AE48" s="1124"/>
      <c r="AF48" s="1124"/>
      <c r="AG48" s="1124"/>
      <c r="AH48" s="1124">
        <v>2001</v>
      </c>
      <c r="AI48" s="709"/>
      <c r="AJ48" s="709"/>
      <c r="AK48" s="709"/>
      <c r="AL48" s="709"/>
      <c r="AM48" s="709"/>
      <c r="AN48" s="709"/>
      <c r="AO48" s="1125">
        <v>34089</v>
      </c>
      <c r="AP48" s="1125"/>
    </row>
    <row r="49" spans="1:42" s="1109" customFormat="1" ht="25.35" hidden="1" customHeight="1">
      <c r="A49" s="896"/>
      <c r="B49" s="164"/>
      <c r="C49" s="1124" t="s">
        <v>9271</v>
      </c>
      <c r="D49" s="1124" t="s">
        <v>9526</v>
      </c>
      <c r="E49" s="1124" t="s">
        <v>66</v>
      </c>
      <c r="F49" s="1124" t="s">
        <v>9371</v>
      </c>
      <c r="G49" s="471">
        <v>50075</v>
      </c>
      <c r="H49" s="471">
        <v>11049</v>
      </c>
      <c r="I49" s="471">
        <v>21341</v>
      </c>
      <c r="J49" s="709"/>
      <c r="K49" s="169"/>
      <c r="L49" s="709"/>
      <c r="M49" s="709"/>
      <c r="N49" s="471"/>
      <c r="O49" s="471">
        <v>1036</v>
      </c>
      <c r="P49" s="709" t="s">
        <v>9527</v>
      </c>
      <c r="Q49" s="1124" t="s">
        <v>1308</v>
      </c>
      <c r="R49" s="471">
        <v>480</v>
      </c>
      <c r="S49" s="471" t="s">
        <v>9528</v>
      </c>
      <c r="T49" s="471">
        <v>139</v>
      </c>
      <c r="U49" s="709"/>
      <c r="V49" s="709"/>
      <c r="W49" s="709"/>
      <c r="X49" s="709"/>
      <c r="Y49" s="709"/>
      <c r="Z49" s="709"/>
      <c r="AA49" s="1124" t="s">
        <v>15959</v>
      </c>
      <c r="AB49" s="1124"/>
      <c r="AC49" s="1124"/>
      <c r="AD49" s="1124"/>
      <c r="AE49" s="1124"/>
      <c r="AF49" s="1124"/>
      <c r="AG49" s="1124"/>
      <c r="AH49" s="1124">
        <v>2005</v>
      </c>
      <c r="AI49" s="709"/>
      <c r="AJ49" s="709"/>
      <c r="AK49" s="709"/>
      <c r="AL49" s="709"/>
      <c r="AM49" s="709"/>
      <c r="AN49" s="709"/>
      <c r="AO49" s="1125">
        <v>28735</v>
      </c>
      <c r="AP49" s="471"/>
    </row>
    <row r="50" spans="1:42" s="1109" customFormat="1" ht="25.35" hidden="1" customHeight="1">
      <c r="A50" s="896"/>
      <c r="B50" s="164"/>
      <c r="C50" s="1124" t="s">
        <v>319</v>
      </c>
      <c r="D50" s="1124" t="s">
        <v>9529</v>
      </c>
      <c r="E50" s="1124" t="s">
        <v>319</v>
      </c>
      <c r="F50" s="1124" t="s">
        <v>9530</v>
      </c>
      <c r="G50" s="471">
        <v>4777</v>
      </c>
      <c r="H50" s="471">
        <v>1637</v>
      </c>
      <c r="I50" s="471">
        <v>5856</v>
      </c>
      <c r="J50" s="709"/>
      <c r="K50" s="169"/>
      <c r="L50" s="709"/>
      <c r="M50" s="709"/>
      <c r="N50" s="471">
        <v>1747</v>
      </c>
      <c r="O50" s="471">
        <v>1075</v>
      </c>
      <c r="P50" s="709" t="s">
        <v>9531</v>
      </c>
      <c r="Q50" s="1124" t="s">
        <v>1311</v>
      </c>
      <c r="R50" s="471">
        <v>460</v>
      </c>
      <c r="S50" s="471" t="s">
        <v>9532</v>
      </c>
      <c r="T50" s="471">
        <v>212</v>
      </c>
      <c r="U50" s="709">
        <v>7448</v>
      </c>
      <c r="V50" s="709"/>
      <c r="W50" s="709"/>
      <c r="X50" s="709"/>
      <c r="Y50" s="709"/>
      <c r="Z50" s="709"/>
      <c r="AA50" s="1124" t="s">
        <v>15960</v>
      </c>
      <c r="AB50" s="1124"/>
      <c r="AC50" s="1124"/>
      <c r="AD50" s="1124"/>
      <c r="AE50" s="1124"/>
      <c r="AF50" s="1124"/>
      <c r="AG50" s="1124"/>
      <c r="AH50" s="1124">
        <v>1998</v>
      </c>
      <c r="AI50" s="709"/>
      <c r="AJ50" s="709"/>
      <c r="AK50" s="709"/>
      <c r="AL50" s="709"/>
      <c r="AM50" s="709"/>
      <c r="AN50" s="709"/>
      <c r="AO50" s="1125">
        <v>7448</v>
      </c>
      <c r="AP50" s="471"/>
    </row>
    <row r="51" spans="1:42" s="1109" customFormat="1" ht="25.35" hidden="1" customHeight="1">
      <c r="A51" s="896"/>
      <c r="B51" s="164"/>
      <c r="C51" s="1124" t="s">
        <v>319</v>
      </c>
      <c r="D51" s="1124" t="s">
        <v>9535</v>
      </c>
      <c r="E51" s="1124" t="s">
        <v>319</v>
      </c>
      <c r="F51" s="1124" t="s">
        <v>9530</v>
      </c>
      <c r="G51" s="471">
        <v>261303</v>
      </c>
      <c r="H51" s="471">
        <v>2381</v>
      </c>
      <c r="I51" s="471">
        <v>8000</v>
      </c>
      <c r="J51" s="709"/>
      <c r="K51" s="169"/>
      <c r="L51" s="709"/>
      <c r="M51" s="709"/>
      <c r="N51" s="471"/>
      <c r="O51" s="471">
        <v>1389</v>
      </c>
      <c r="P51" s="471" t="s">
        <v>9536</v>
      </c>
      <c r="Q51" s="1124" t="s">
        <v>4368</v>
      </c>
      <c r="R51" s="471">
        <v>840</v>
      </c>
      <c r="S51" s="471" t="s">
        <v>9537</v>
      </c>
      <c r="T51" s="471">
        <v>416</v>
      </c>
      <c r="U51" s="709"/>
      <c r="V51" s="709"/>
      <c r="W51" s="709"/>
      <c r="X51" s="709"/>
      <c r="Y51" s="709"/>
      <c r="Z51" s="709"/>
      <c r="AA51" s="1124" t="s">
        <v>9538</v>
      </c>
      <c r="AB51" s="1124"/>
      <c r="AC51" s="1124"/>
      <c r="AD51" s="1124"/>
      <c r="AE51" s="1124"/>
      <c r="AF51" s="1124"/>
      <c r="AG51" s="1124"/>
      <c r="AH51" s="1124">
        <v>2017</v>
      </c>
      <c r="AI51" s="709"/>
      <c r="AJ51" s="709"/>
      <c r="AK51" s="709"/>
      <c r="AL51" s="709"/>
      <c r="AM51" s="709"/>
      <c r="AN51" s="709"/>
      <c r="AO51" s="1125">
        <v>24230</v>
      </c>
      <c r="AP51" s="471"/>
    </row>
    <row r="52" spans="1:42" s="1109" customFormat="1" ht="25.35" hidden="1" customHeight="1">
      <c r="A52" s="896"/>
      <c r="B52" s="164"/>
      <c r="C52" s="1124" t="s">
        <v>319</v>
      </c>
      <c r="D52" s="1124" t="s">
        <v>15660</v>
      </c>
      <c r="E52" s="1124" t="s">
        <v>66</v>
      </c>
      <c r="F52" s="1124" t="s">
        <v>9533</v>
      </c>
      <c r="G52" s="1125">
        <v>3330</v>
      </c>
      <c r="H52" s="1125">
        <v>1536</v>
      </c>
      <c r="I52" s="1125">
        <v>7786</v>
      </c>
      <c r="J52" s="709"/>
      <c r="K52" s="169"/>
      <c r="L52" s="709"/>
      <c r="M52" s="709"/>
      <c r="N52" s="1125"/>
      <c r="O52" s="1125">
        <v>632</v>
      </c>
      <c r="P52" s="709"/>
      <c r="Q52" s="1124" t="s">
        <v>9534</v>
      </c>
      <c r="R52" s="1125">
        <v>972</v>
      </c>
      <c r="S52" s="709" t="s">
        <v>9511</v>
      </c>
      <c r="T52" s="1125">
        <v>238</v>
      </c>
      <c r="U52" s="709"/>
      <c r="V52" s="709"/>
      <c r="W52" s="709"/>
      <c r="X52" s="709"/>
      <c r="Y52" s="709"/>
      <c r="Z52" s="709"/>
      <c r="AA52" s="1124" t="s">
        <v>9512</v>
      </c>
      <c r="AB52" s="1124"/>
      <c r="AC52" s="1124"/>
      <c r="AD52" s="1124"/>
      <c r="AE52" s="1124"/>
      <c r="AF52" s="1124"/>
      <c r="AG52" s="1124"/>
      <c r="AH52" s="1124">
        <v>1997</v>
      </c>
      <c r="AI52" s="709"/>
      <c r="AJ52" s="709"/>
      <c r="AK52" s="709"/>
      <c r="AL52" s="709"/>
      <c r="AM52" s="709"/>
      <c r="AN52" s="709"/>
      <c r="AO52" s="1125"/>
      <c r="AP52" s="1125"/>
    </row>
    <row r="53" spans="1:42" s="1109" customFormat="1" ht="25.35" hidden="1" customHeight="1">
      <c r="A53" s="896"/>
      <c r="B53" s="164"/>
      <c r="C53" s="1124" t="s">
        <v>9277</v>
      </c>
      <c r="D53" s="1124" t="s">
        <v>9539</v>
      </c>
      <c r="E53" s="1124" t="s">
        <v>9277</v>
      </c>
      <c r="F53" s="1124" t="s">
        <v>9819</v>
      </c>
      <c r="G53" s="471">
        <v>9988</v>
      </c>
      <c r="H53" s="471">
        <v>2508</v>
      </c>
      <c r="I53" s="1245">
        <v>8847.27</v>
      </c>
      <c r="J53" s="1246" t="s">
        <v>2983</v>
      </c>
      <c r="K53" s="1247" t="s">
        <v>1248</v>
      </c>
      <c r="L53" s="1246"/>
      <c r="M53" s="1246"/>
      <c r="N53" s="471">
        <v>2081</v>
      </c>
      <c r="O53" s="1248">
        <v>791</v>
      </c>
      <c r="P53" s="1248" t="s">
        <v>9540</v>
      </c>
      <c r="Q53" s="1248" t="s">
        <v>15961</v>
      </c>
      <c r="R53" s="1248">
        <v>1031</v>
      </c>
      <c r="S53" s="1248" t="s">
        <v>9541</v>
      </c>
      <c r="T53" s="471">
        <v>259</v>
      </c>
      <c r="U53" s="332">
        <v>9669251250</v>
      </c>
      <c r="V53" s="332">
        <v>7640000000</v>
      </c>
      <c r="W53" s="332"/>
      <c r="X53" s="332"/>
      <c r="Y53" s="332"/>
      <c r="Z53" s="332"/>
      <c r="AA53" s="1124" t="s">
        <v>9542</v>
      </c>
      <c r="AB53" s="1124"/>
      <c r="AC53" s="1124"/>
      <c r="AD53" s="1124">
        <v>1</v>
      </c>
      <c r="AE53" s="1124"/>
      <c r="AF53" s="1124"/>
      <c r="AG53" s="1124"/>
      <c r="AH53" s="1124">
        <v>2003</v>
      </c>
      <c r="AI53" s="332"/>
      <c r="AJ53" s="332"/>
      <c r="AK53" s="332"/>
      <c r="AL53" s="332"/>
      <c r="AM53" s="332"/>
      <c r="AN53" s="332"/>
      <c r="AO53" s="1125">
        <v>17309</v>
      </c>
      <c r="AP53" s="471"/>
    </row>
    <row r="54" spans="1:42" s="1109" customFormat="1" ht="25.35" hidden="1" customHeight="1">
      <c r="A54" s="896"/>
      <c r="B54" s="164"/>
      <c r="C54" s="170" t="s">
        <v>9277</v>
      </c>
      <c r="D54" s="170" t="s">
        <v>15661</v>
      </c>
      <c r="E54" s="170" t="s">
        <v>66</v>
      </c>
      <c r="F54" s="170" t="s">
        <v>9543</v>
      </c>
      <c r="G54" s="474">
        <v>13500</v>
      </c>
      <c r="H54" s="474">
        <v>2154</v>
      </c>
      <c r="I54" s="474">
        <v>4963</v>
      </c>
      <c r="J54" s="166"/>
      <c r="K54" s="166"/>
      <c r="L54" s="166"/>
      <c r="M54" s="166"/>
      <c r="N54" s="474"/>
      <c r="O54" s="474">
        <v>621</v>
      </c>
      <c r="P54" s="474"/>
      <c r="Q54" s="170" t="s">
        <v>1484</v>
      </c>
      <c r="R54" s="474">
        <v>692</v>
      </c>
      <c r="S54" s="474" t="s">
        <v>9511</v>
      </c>
      <c r="T54" s="474">
        <v>221</v>
      </c>
      <c r="U54" s="166"/>
      <c r="V54" s="166"/>
      <c r="W54" s="166"/>
      <c r="X54" s="166"/>
      <c r="Y54" s="166"/>
      <c r="Z54" s="166"/>
      <c r="AA54" s="170" t="s">
        <v>9512</v>
      </c>
      <c r="AB54" s="170"/>
      <c r="AC54" s="170"/>
      <c r="AD54" s="170"/>
      <c r="AE54" s="170"/>
      <c r="AF54" s="170"/>
      <c r="AG54" s="170"/>
      <c r="AH54" s="170">
        <v>2003</v>
      </c>
      <c r="AI54" s="166"/>
      <c r="AJ54" s="166"/>
      <c r="AK54" s="166"/>
      <c r="AL54" s="166"/>
      <c r="AM54" s="166"/>
      <c r="AN54" s="166"/>
      <c r="AO54" s="167">
        <v>16723</v>
      </c>
      <c r="AP54" s="474"/>
    </row>
    <row r="55" spans="1:42" s="1109" customFormat="1" ht="25.35" hidden="1" customHeight="1">
      <c r="A55" s="896"/>
      <c r="B55" s="164"/>
      <c r="C55" s="170" t="s">
        <v>9282</v>
      </c>
      <c r="D55" s="170" t="s">
        <v>15962</v>
      </c>
      <c r="E55" s="170" t="s">
        <v>9282</v>
      </c>
      <c r="F55" s="170" t="s">
        <v>9544</v>
      </c>
      <c r="G55" s="474">
        <v>11326</v>
      </c>
      <c r="H55" s="474">
        <v>5249</v>
      </c>
      <c r="I55" s="474">
        <v>9482</v>
      </c>
      <c r="J55" s="166" t="s">
        <v>1230</v>
      </c>
      <c r="K55" s="166" t="s">
        <v>6520</v>
      </c>
      <c r="L55" s="166" t="s">
        <v>1456</v>
      </c>
      <c r="M55" s="166"/>
      <c r="N55" s="474">
        <v>2089</v>
      </c>
      <c r="O55" s="474">
        <v>744</v>
      </c>
      <c r="P55" s="474" t="s">
        <v>9545</v>
      </c>
      <c r="Q55" s="170" t="s">
        <v>9546</v>
      </c>
      <c r="R55" s="474">
        <v>973</v>
      </c>
      <c r="S55" s="474" t="s">
        <v>9547</v>
      </c>
      <c r="T55" s="474">
        <v>379</v>
      </c>
      <c r="U55" s="166"/>
      <c r="V55" s="166">
        <v>4115</v>
      </c>
      <c r="W55" s="166"/>
      <c r="X55" s="166"/>
      <c r="Y55" s="166"/>
      <c r="Z55" s="166"/>
      <c r="AA55" s="170" t="s">
        <v>1288</v>
      </c>
      <c r="AB55" s="170"/>
      <c r="AC55" s="170"/>
      <c r="AD55" s="170"/>
      <c r="AE55" s="170"/>
      <c r="AF55" s="170"/>
      <c r="AG55" s="170"/>
      <c r="AH55" s="170">
        <v>1993</v>
      </c>
      <c r="AI55" s="166"/>
      <c r="AJ55" s="166"/>
      <c r="AK55" s="166"/>
      <c r="AL55" s="166"/>
      <c r="AM55" s="166"/>
      <c r="AN55" s="166"/>
      <c r="AO55" s="167">
        <v>4115</v>
      </c>
      <c r="AP55" s="474"/>
    </row>
    <row r="56" spans="1:42" s="1109" customFormat="1" ht="25.35" hidden="1" customHeight="1">
      <c r="A56" s="896"/>
      <c r="B56" s="164"/>
      <c r="C56" s="170" t="s">
        <v>9282</v>
      </c>
      <c r="D56" s="170" t="s">
        <v>15963</v>
      </c>
      <c r="E56" s="170" t="s">
        <v>66</v>
      </c>
      <c r="F56" s="170" t="s">
        <v>9548</v>
      </c>
      <c r="G56" s="474">
        <v>6257</v>
      </c>
      <c r="H56" s="474">
        <v>1520</v>
      </c>
      <c r="I56" s="474">
        <v>4937</v>
      </c>
      <c r="J56" s="166"/>
      <c r="K56" s="166"/>
      <c r="L56" s="166"/>
      <c r="M56" s="166"/>
      <c r="N56" s="471">
        <v>1354</v>
      </c>
      <c r="O56" s="474">
        <v>608</v>
      </c>
      <c r="P56" s="471" t="s">
        <v>9549</v>
      </c>
      <c r="Q56" s="170" t="s">
        <v>9550</v>
      </c>
      <c r="R56" s="471">
        <v>616</v>
      </c>
      <c r="S56" s="471" t="s">
        <v>9551</v>
      </c>
      <c r="T56" s="474">
        <v>130</v>
      </c>
      <c r="U56" s="166"/>
      <c r="V56" s="166"/>
      <c r="W56" s="166"/>
      <c r="X56" s="166"/>
      <c r="Y56" s="166"/>
      <c r="Z56" s="166"/>
      <c r="AA56" s="170" t="s">
        <v>9552</v>
      </c>
      <c r="AB56" s="170"/>
      <c r="AC56" s="170"/>
      <c r="AD56" s="170"/>
      <c r="AE56" s="170"/>
      <c r="AF56" s="170"/>
      <c r="AG56" s="170"/>
      <c r="AH56" s="1124">
        <v>2005</v>
      </c>
      <c r="AI56" s="709"/>
      <c r="AJ56" s="709"/>
      <c r="AK56" s="709"/>
      <c r="AL56" s="709"/>
      <c r="AM56" s="709"/>
      <c r="AN56" s="709"/>
      <c r="AO56" s="1125"/>
      <c r="AP56" s="471"/>
    </row>
    <row r="57" spans="1:42" s="1109" customFormat="1" ht="25.35" hidden="1" customHeight="1">
      <c r="A57" s="896"/>
      <c r="B57" s="164"/>
      <c r="C57" s="170" t="s">
        <v>899</v>
      </c>
      <c r="D57" s="170" t="s">
        <v>15662</v>
      </c>
      <c r="E57" s="170" t="s">
        <v>899</v>
      </c>
      <c r="F57" s="170" t="s">
        <v>9553</v>
      </c>
      <c r="G57" s="474">
        <v>8388</v>
      </c>
      <c r="H57" s="474">
        <v>4263</v>
      </c>
      <c r="I57" s="474">
        <v>19756</v>
      </c>
      <c r="J57" s="166"/>
      <c r="K57" s="166"/>
      <c r="L57" s="166"/>
      <c r="M57" s="166"/>
      <c r="N57" s="471">
        <v>1613</v>
      </c>
      <c r="O57" s="474">
        <v>912</v>
      </c>
      <c r="P57" s="474" t="s">
        <v>9554</v>
      </c>
      <c r="Q57" s="170" t="s">
        <v>9555</v>
      </c>
      <c r="R57" s="471">
        <v>353</v>
      </c>
      <c r="S57" s="474" t="s">
        <v>9556</v>
      </c>
      <c r="T57" s="474">
        <v>403</v>
      </c>
      <c r="U57" s="166"/>
      <c r="V57" s="166"/>
      <c r="W57" s="166"/>
      <c r="X57" s="166"/>
      <c r="Y57" s="166"/>
      <c r="Z57" s="166"/>
      <c r="AA57" s="170" t="s">
        <v>9557</v>
      </c>
      <c r="AB57" s="170"/>
      <c r="AC57" s="170"/>
      <c r="AD57" s="170"/>
      <c r="AE57" s="170"/>
      <c r="AF57" s="170"/>
      <c r="AG57" s="170"/>
      <c r="AH57" s="1124">
        <v>2002</v>
      </c>
      <c r="AI57" s="709"/>
      <c r="AJ57" s="709"/>
      <c r="AK57" s="709"/>
      <c r="AL57" s="709"/>
      <c r="AM57" s="709"/>
      <c r="AN57" s="709"/>
      <c r="AO57" s="1125">
        <v>44656</v>
      </c>
      <c r="AP57" s="471"/>
    </row>
    <row r="58" spans="1:42" s="1109" customFormat="1" ht="25.35" hidden="1" customHeight="1">
      <c r="A58" s="896"/>
      <c r="B58" s="164"/>
      <c r="C58" s="1124" t="s">
        <v>899</v>
      </c>
      <c r="D58" s="1124" t="s">
        <v>15663</v>
      </c>
      <c r="E58" s="1124" t="s">
        <v>899</v>
      </c>
      <c r="F58" s="1124" t="s">
        <v>9558</v>
      </c>
      <c r="G58" s="1125">
        <v>2286</v>
      </c>
      <c r="H58" s="1125" t="s">
        <v>9559</v>
      </c>
      <c r="I58" s="1125">
        <v>5209</v>
      </c>
      <c r="J58" s="709"/>
      <c r="K58" s="169"/>
      <c r="L58" s="709"/>
      <c r="M58" s="709"/>
      <c r="N58" s="1125" t="s">
        <v>9560</v>
      </c>
      <c r="O58" s="1125" t="s">
        <v>9561</v>
      </c>
      <c r="P58" s="709" t="s">
        <v>9562</v>
      </c>
      <c r="Q58" s="1124" t="s">
        <v>9563</v>
      </c>
      <c r="R58" s="1125" t="s">
        <v>9564</v>
      </c>
      <c r="S58" s="1125" t="s">
        <v>9565</v>
      </c>
      <c r="T58" s="1125">
        <v>0</v>
      </c>
      <c r="U58" s="709"/>
      <c r="V58" s="709"/>
      <c r="W58" s="709"/>
      <c r="X58" s="709"/>
      <c r="Y58" s="709"/>
      <c r="Z58" s="709"/>
      <c r="AA58" s="1124" t="s">
        <v>9566</v>
      </c>
      <c r="AB58" s="1124"/>
      <c r="AC58" s="1124"/>
      <c r="AD58" s="1124"/>
      <c r="AE58" s="1124"/>
      <c r="AF58" s="1124"/>
      <c r="AG58" s="1124"/>
      <c r="AH58" s="1124">
        <v>2008</v>
      </c>
      <c r="AI58" s="709"/>
      <c r="AJ58" s="709"/>
      <c r="AK58" s="709"/>
      <c r="AL58" s="709"/>
      <c r="AM58" s="709"/>
      <c r="AN58" s="709"/>
      <c r="AO58" s="1125"/>
      <c r="AP58" s="1125"/>
    </row>
    <row r="59" spans="1:42" s="1109" customFormat="1" ht="25.35" hidden="1" customHeight="1">
      <c r="A59" s="896"/>
      <c r="B59" s="164"/>
      <c r="C59" s="1124" t="s">
        <v>899</v>
      </c>
      <c r="D59" s="1124" t="s">
        <v>9567</v>
      </c>
      <c r="E59" s="1124" t="s">
        <v>899</v>
      </c>
      <c r="F59" s="1124" t="s">
        <v>15964</v>
      </c>
      <c r="G59" s="1125">
        <v>2483</v>
      </c>
      <c r="H59" s="1125">
        <v>1544</v>
      </c>
      <c r="I59" s="1125">
        <v>1811</v>
      </c>
      <c r="J59" s="709" t="s">
        <v>1456</v>
      </c>
      <c r="K59" s="169"/>
      <c r="L59" s="709"/>
      <c r="M59" s="709"/>
      <c r="N59" s="1125">
        <v>794</v>
      </c>
      <c r="O59" s="1125">
        <v>794</v>
      </c>
      <c r="P59" s="709" t="s">
        <v>9568</v>
      </c>
      <c r="Q59" s="1124" t="s">
        <v>15965</v>
      </c>
      <c r="R59" s="1125"/>
      <c r="S59" s="709"/>
      <c r="T59" s="1125"/>
      <c r="U59" s="709">
        <v>3000000000</v>
      </c>
      <c r="V59" s="709"/>
      <c r="W59" s="709">
        <v>4800000000</v>
      </c>
      <c r="X59" s="709"/>
      <c r="Y59" s="709"/>
      <c r="Z59" s="709"/>
      <c r="AA59" s="1124" t="s">
        <v>9569</v>
      </c>
      <c r="AB59" s="1124"/>
      <c r="AC59" s="1124"/>
      <c r="AD59" s="1124"/>
      <c r="AE59" s="1124"/>
      <c r="AF59" s="1124" t="s">
        <v>8526</v>
      </c>
      <c r="AG59" s="1124"/>
      <c r="AH59" s="1124">
        <v>2011</v>
      </c>
      <c r="AI59" s="709"/>
      <c r="AJ59" s="709"/>
      <c r="AK59" s="709"/>
      <c r="AL59" s="709"/>
      <c r="AM59" s="709"/>
      <c r="AN59" s="709"/>
      <c r="AO59" s="1125">
        <v>4478</v>
      </c>
      <c r="AP59" s="1125"/>
    </row>
    <row r="60" spans="1:42" s="1109" customFormat="1" ht="25.35" hidden="1" customHeight="1">
      <c r="A60" s="896"/>
      <c r="B60" s="164"/>
      <c r="C60" s="1124" t="s">
        <v>899</v>
      </c>
      <c r="D60" s="1124" t="s">
        <v>9570</v>
      </c>
      <c r="E60" s="1124" t="s">
        <v>66</v>
      </c>
      <c r="F60" s="1124" t="s">
        <v>15964</v>
      </c>
      <c r="G60" s="471">
        <v>103961.7</v>
      </c>
      <c r="H60" s="471">
        <v>1464.49</v>
      </c>
      <c r="I60" s="471">
        <v>1723.52</v>
      </c>
      <c r="J60" s="709"/>
      <c r="K60" s="169"/>
      <c r="L60" s="709"/>
      <c r="M60" s="709"/>
      <c r="N60" s="471">
        <v>1436</v>
      </c>
      <c r="O60" s="471">
        <v>1142.4000000000001</v>
      </c>
      <c r="P60" s="471" t="s">
        <v>9571</v>
      </c>
      <c r="Q60" s="1124" t="s">
        <v>454</v>
      </c>
      <c r="R60" s="471"/>
      <c r="S60" s="471"/>
      <c r="T60" s="471"/>
      <c r="U60" s="709"/>
      <c r="V60" s="709"/>
      <c r="W60" s="709"/>
      <c r="X60" s="709"/>
      <c r="Y60" s="709"/>
      <c r="Z60" s="709"/>
      <c r="AA60" s="1124" t="s">
        <v>9572</v>
      </c>
      <c r="AB60" s="1124"/>
      <c r="AC60" s="1124"/>
      <c r="AD60" s="1124"/>
      <c r="AE60" s="1124"/>
      <c r="AF60" s="1124"/>
      <c r="AG60" s="1124"/>
      <c r="AH60" s="1124" t="s">
        <v>9573</v>
      </c>
      <c r="AI60" s="709"/>
      <c r="AJ60" s="709"/>
      <c r="AK60" s="709"/>
      <c r="AL60" s="709"/>
      <c r="AM60" s="709"/>
      <c r="AN60" s="709"/>
      <c r="AO60" s="1125">
        <v>3000</v>
      </c>
      <c r="AP60" s="471"/>
    </row>
    <row r="61" spans="1:42" s="1109" customFormat="1" ht="25.35" hidden="1" customHeight="1">
      <c r="A61" s="896"/>
      <c r="B61" s="164"/>
      <c r="C61" s="1124" t="s">
        <v>899</v>
      </c>
      <c r="D61" s="1124" t="s">
        <v>9574</v>
      </c>
      <c r="E61" s="1124" t="s">
        <v>899</v>
      </c>
      <c r="F61" s="1124" t="s">
        <v>15664</v>
      </c>
      <c r="G61" s="1125">
        <v>52577</v>
      </c>
      <c r="H61" s="1125">
        <v>3553</v>
      </c>
      <c r="I61" s="1125">
        <v>7390</v>
      </c>
      <c r="J61" s="709"/>
      <c r="K61" s="169"/>
      <c r="L61" s="709"/>
      <c r="M61" s="709"/>
      <c r="N61" s="1125">
        <v>4530</v>
      </c>
      <c r="O61" s="1125">
        <v>2744</v>
      </c>
      <c r="P61" s="709" t="s">
        <v>9575</v>
      </c>
      <c r="Q61" s="1124" t="s">
        <v>9576</v>
      </c>
      <c r="R61" s="1125"/>
      <c r="S61" s="709"/>
      <c r="T61" s="1125"/>
      <c r="U61" s="709"/>
      <c r="V61" s="709"/>
      <c r="W61" s="709"/>
      <c r="X61" s="709"/>
      <c r="Y61" s="709"/>
      <c r="Z61" s="709"/>
      <c r="AA61" s="1124" t="s">
        <v>9577</v>
      </c>
      <c r="AB61" s="1124"/>
      <c r="AC61" s="1124"/>
      <c r="AD61" s="1124"/>
      <c r="AE61" s="1124"/>
      <c r="AF61" s="1124"/>
      <c r="AG61" s="1124"/>
      <c r="AH61" s="1124" t="s">
        <v>7047</v>
      </c>
      <c r="AI61" s="709"/>
      <c r="AJ61" s="709"/>
      <c r="AK61" s="709"/>
      <c r="AL61" s="709"/>
      <c r="AM61" s="709"/>
      <c r="AN61" s="709"/>
      <c r="AO61" s="1125">
        <v>18415</v>
      </c>
      <c r="AP61" s="1125"/>
    </row>
    <row r="62" spans="1:42" s="1109" customFormat="1" ht="25.35" hidden="1" customHeight="1">
      <c r="A62" s="896"/>
      <c r="B62" s="164"/>
      <c r="C62" s="1124" t="s">
        <v>899</v>
      </c>
      <c r="D62" s="1124" t="s">
        <v>15966</v>
      </c>
      <c r="E62" s="1124" t="s">
        <v>899</v>
      </c>
      <c r="F62" s="1124" t="s">
        <v>15967</v>
      </c>
      <c r="G62" s="471"/>
      <c r="H62" s="471">
        <v>759</v>
      </c>
      <c r="I62" s="471">
        <v>996</v>
      </c>
      <c r="J62" s="709"/>
      <c r="K62" s="169"/>
      <c r="L62" s="709"/>
      <c r="M62" s="709"/>
      <c r="N62" s="471">
        <v>693</v>
      </c>
      <c r="O62" s="471">
        <v>648</v>
      </c>
      <c r="P62" s="709" t="s">
        <v>15968</v>
      </c>
      <c r="Q62" s="1124" t="s">
        <v>15969</v>
      </c>
      <c r="R62" s="471"/>
      <c r="S62" s="471"/>
      <c r="T62" s="471">
        <v>45</v>
      </c>
      <c r="U62" s="709"/>
      <c r="V62" s="709"/>
      <c r="W62" s="709"/>
      <c r="X62" s="709"/>
      <c r="Y62" s="709"/>
      <c r="Z62" s="709"/>
      <c r="AA62" s="1124" t="s">
        <v>394</v>
      </c>
      <c r="AB62" s="1124"/>
      <c r="AC62" s="1124"/>
      <c r="AD62" s="1124"/>
      <c r="AE62" s="1124"/>
      <c r="AF62" s="1124"/>
      <c r="AG62" s="1124"/>
      <c r="AH62" s="1124">
        <v>2020</v>
      </c>
      <c r="AI62" s="709"/>
      <c r="AJ62" s="709"/>
      <c r="AK62" s="709"/>
      <c r="AL62" s="709"/>
      <c r="AM62" s="709"/>
      <c r="AN62" s="709"/>
      <c r="AO62" s="1125"/>
      <c r="AP62" s="471" t="s">
        <v>10447</v>
      </c>
    </row>
    <row r="63" spans="1:42" s="1109" customFormat="1" ht="25.35" hidden="1" customHeight="1">
      <c r="A63" s="896"/>
      <c r="B63" s="164"/>
      <c r="C63" s="1124" t="s">
        <v>536</v>
      </c>
      <c r="D63" s="1124" t="s">
        <v>9578</v>
      </c>
      <c r="E63" s="1124" t="s">
        <v>536</v>
      </c>
      <c r="F63" s="1124" t="s">
        <v>9831</v>
      </c>
      <c r="G63" s="471">
        <v>6877</v>
      </c>
      <c r="H63" s="471">
        <v>2637</v>
      </c>
      <c r="I63" s="471">
        <v>8062</v>
      </c>
      <c r="J63" s="709"/>
      <c r="K63" s="169"/>
      <c r="L63" s="709"/>
      <c r="M63" s="709"/>
      <c r="N63" s="471">
        <v>2552</v>
      </c>
      <c r="O63" s="471">
        <v>1342</v>
      </c>
      <c r="P63" s="709" t="s">
        <v>9416</v>
      </c>
      <c r="Q63" s="1124" t="s">
        <v>9579</v>
      </c>
      <c r="R63" s="471">
        <v>1062</v>
      </c>
      <c r="S63" s="471" t="s">
        <v>9580</v>
      </c>
      <c r="T63" s="471">
        <v>148</v>
      </c>
      <c r="U63" s="709">
        <v>7686</v>
      </c>
      <c r="V63" s="709">
        <v>1500</v>
      </c>
      <c r="W63" s="709"/>
      <c r="X63" s="709"/>
      <c r="Y63" s="709"/>
      <c r="Z63" s="709"/>
      <c r="AA63" s="1124" t="s">
        <v>9581</v>
      </c>
      <c r="AB63" s="1124"/>
      <c r="AC63" s="1124"/>
      <c r="AD63" s="1124"/>
      <c r="AE63" s="1124"/>
      <c r="AF63" s="1124"/>
      <c r="AG63" s="1124"/>
      <c r="AH63" s="1124">
        <v>1995</v>
      </c>
      <c r="AI63" s="709"/>
      <c r="AJ63" s="709"/>
      <c r="AK63" s="709"/>
      <c r="AL63" s="709"/>
      <c r="AM63" s="709">
        <v>13675</v>
      </c>
      <c r="AN63" s="709"/>
      <c r="AO63" s="1125">
        <v>9186</v>
      </c>
      <c r="AP63" s="471"/>
    </row>
    <row r="64" spans="1:42" s="1109" customFormat="1" ht="25.35" hidden="1" customHeight="1">
      <c r="A64" s="896">
        <v>11</v>
      </c>
      <c r="B64" s="164"/>
      <c r="C64" s="1124" t="s">
        <v>536</v>
      </c>
      <c r="D64" s="1124" t="s">
        <v>9582</v>
      </c>
      <c r="E64" s="1124" t="s">
        <v>536</v>
      </c>
      <c r="F64" s="1124" t="s">
        <v>9831</v>
      </c>
      <c r="G64" s="471">
        <v>1500</v>
      </c>
      <c r="H64" s="471">
        <v>839</v>
      </c>
      <c r="I64" s="471">
        <v>3144</v>
      </c>
      <c r="J64" s="709"/>
      <c r="K64" s="169"/>
      <c r="L64" s="709"/>
      <c r="M64" s="709"/>
      <c r="N64" s="471">
        <v>1136</v>
      </c>
      <c r="O64" s="471">
        <v>381</v>
      </c>
      <c r="P64" s="709" t="s">
        <v>9583</v>
      </c>
      <c r="Q64" s="1124" t="s">
        <v>4202</v>
      </c>
      <c r="R64" s="471">
        <v>623</v>
      </c>
      <c r="S64" s="471" t="s">
        <v>9584</v>
      </c>
      <c r="T64" s="471">
        <v>132</v>
      </c>
      <c r="U64" s="709">
        <v>7686</v>
      </c>
      <c r="V64" s="709">
        <v>1500</v>
      </c>
      <c r="W64" s="709"/>
      <c r="X64" s="709"/>
      <c r="Y64" s="709"/>
      <c r="Z64" s="709"/>
      <c r="AA64" s="1124" t="s">
        <v>9585</v>
      </c>
      <c r="AB64" s="1124"/>
      <c r="AC64" s="1124"/>
      <c r="AD64" s="1124"/>
      <c r="AE64" s="1124"/>
      <c r="AF64" s="1124"/>
      <c r="AG64" s="1124"/>
      <c r="AH64" s="1124">
        <v>1999</v>
      </c>
      <c r="AI64" s="709"/>
      <c r="AJ64" s="709"/>
      <c r="AK64" s="709"/>
      <c r="AL64" s="709"/>
      <c r="AM64" s="709">
        <v>13675</v>
      </c>
      <c r="AN64" s="709"/>
      <c r="AO64" s="1125">
        <v>8238</v>
      </c>
      <c r="AP64" s="471"/>
    </row>
    <row r="65" spans="1:42" s="1109" customFormat="1" ht="25.35" hidden="1" customHeight="1">
      <c r="A65" s="896">
        <v>22</v>
      </c>
      <c r="B65" s="164"/>
      <c r="C65" s="1124" t="s">
        <v>536</v>
      </c>
      <c r="D65" s="1124" t="s">
        <v>9586</v>
      </c>
      <c r="E65" s="709" t="s">
        <v>536</v>
      </c>
      <c r="F65" s="709" t="s">
        <v>9831</v>
      </c>
      <c r="G65" s="471">
        <v>2209</v>
      </c>
      <c r="H65" s="425">
        <v>1061.5899999999999</v>
      </c>
      <c r="I65" s="471">
        <v>3322</v>
      </c>
      <c r="J65" s="709"/>
      <c r="K65" s="169"/>
      <c r="L65" s="709"/>
      <c r="M65" s="709"/>
      <c r="N65" s="425">
        <v>1389</v>
      </c>
      <c r="O65" s="425">
        <v>620</v>
      </c>
      <c r="P65" s="425" t="s">
        <v>9587</v>
      </c>
      <c r="Q65" s="1124" t="s">
        <v>9468</v>
      </c>
      <c r="R65" s="425">
        <v>564</v>
      </c>
      <c r="S65" s="471" t="s">
        <v>9588</v>
      </c>
      <c r="T65" s="1249">
        <v>205</v>
      </c>
      <c r="U65" s="709"/>
      <c r="V65" s="709"/>
      <c r="W65" s="709"/>
      <c r="X65" s="709"/>
      <c r="Y65" s="709"/>
      <c r="Z65" s="709"/>
      <c r="AA65" s="1124" t="s">
        <v>9589</v>
      </c>
      <c r="AB65" s="1124"/>
      <c r="AC65" s="1124"/>
      <c r="AD65" s="1124"/>
      <c r="AE65" s="1124"/>
      <c r="AF65" s="1124"/>
      <c r="AG65" s="1124"/>
      <c r="AH65" s="1124">
        <v>2007</v>
      </c>
      <c r="AI65" s="709"/>
      <c r="AJ65" s="709"/>
      <c r="AK65" s="709"/>
      <c r="AL65" s="709"/>
      <c r="AM65" s="709"/>
      <c r="AN65" s="709"/>
      <c r="AO65" s="1125">
        <v>9390</v>
      </c>
      <c r="AP65" s="471"/>
    </row>
    <row r="66" spans="1:42" s="1109" customFormat="1" ht="25.15" hidden="1" customHeight="1">
      <c r="A66" s="896">
        <v>13</v>
      </c>
      <c r="B66" s="164"/>
      <c r="C66" s="709" t="s">
        <v>536</v>
      </c>
      <c r="D66" s="709" t="s">
        <v>9590</v>
      </c>
      <c r="E66" s="709" t="s">
        <v>66</v>
      </c>
      <c r="F66" s="709" t="s">
        <v>3101</v>
      </c>
      <c r="G66" s="1125">
        <v>2601</v>
      </c>
      <c r="H66" s="1125">
        <v>882</v>
      </c>
      <c r="I66" s="1125">
        <v>3921</v>
      </c>
      <c r="J66" s="1125"/>
      <c r="K66" s="1125"/>
      <c r="L66" s="1125"/>
      <c r="M66" s="1125"/>
      <c r="N66" s="1125">
        <v>2251</v>
      </c>
      <c r="O66" s="1125"/>
      <c r="P66" s="709">
        <v>0</v>
      </c>
      <c r="Q66" s="709"/>
      <c r="R66" s="709">
        <v>1427</v>
      </c>
      <c r="S66" s="709" t="s">
        <v>9591</v>
      </c>
      <c r="T66" s="709">
        <v>824</v>
      </c>
      <c r="U66" s="709">
        <v>1991</v>
      </c>
      <c r="V66" s="709"/>
      <c r="W66" s="709">
        <v>1110</v>
      </c>
      <c r="X66" s="709">
        <v>3000</v>
      </c>
      <c r="Y66" s="709"/>
      <c r="Z66" s="709"/>
      <c r="AA66" s="709" t="s">
        <v>9592</v>
      </c>
      <c r="AB66" s="709">
        <v>4110</v>
      </c>
      <c r="AC66" s="709"/>
      <c r="AD66" s="709"/>
      <c r="AE66" s="709"/>
      <c r="AF66" s="709"/>
      <c r="AG66" s="709"/>
      <c r="AH66" s="425">
        <v>1999</v>
      </c>
      <c r="AI66" s="709"/>
      <c r="AJ66" s="709"/>
      <c r="AK66" s="709"/>
      <c r="AL66" s="709"/>
      <c r="AM66" s="709"/>
      <c r="AN66" s="709"/>
      <c r="AO66" s="159">
        <v>8112</v>
      </c>
      <c r="AP66" s="167"/>
    </row>
    <row r="67" spans="1:42" s="1109" customFormat="1" ht="25.15" hidden="1" customHeight="1">
      <c r="A67" s="896">
        <v>14</v>
      </c>
      <c r="B67" s="164"/>
      <c r="C67" s="709" t="s">
        <v>536</v>
      </c>
      <c r="D67" s="709" t="s">
        <v>15970</v>
      </c>
      <c r="E67" s="709" t="s">
        <v>66</v>
      </c>
      <c r="F67" s="709" t="s">
        <v>15665</v>
      </c>
      <c r="G67" s="1125">
        <v>5743</v>
      </c>
      <c r="H67" s="1125">
        <v>3342</v>
      </c>
      <c r="I67" s="1125">
        <v>6203</v>
      </c>
      <c r="J67" s="1125"/>
      <c r="K67" s="1125"/>
      <c r="L67" s="1125"/>
      <c r="M67" s="1125"/>
      <c r="N67" s="1125"/>
      <c r="O67" s="1125">
        <v>785</v>
      </c>
      <c r="P67" s="709" t="s">
        <v>9593</v>
      </c>
      <c r="Q67" s="709" t="s">
        <v>9594</v>
      </c>
      <c r="R67" s="709">
        <v>794</v>
      </c>
      <c r="S67" s="709" t="s">
        <v>9511</v>
      </c>
      <c r="T67" s="709">
        <v>172</v>
      </c>
      <c r="U67" s="709"/>
      <c r="V67" s="709"/>
      <c r="W67" s="709"/>
      <c r="X67" s="709"/>
      <c r="Y67" s="709"/>
      <c r="Z67" s="709"/>
      <c r="AA67" s="709" t="s">
        <v>9512</v>
      </c>
      <c r="AB67" s="709"/>
      <c r="AC67" s="709"/>
      <c r="AD67" s="709"/>
      <c r="AE67" s="709"/>
      <c r="AF67" s="709"/>
      <c r="AG67" s="709"/>
      <c r="AH67" s="425">
        <v>1988</v>
      </c>
      <c r="AI67" s="709"/>
      <c r="AJ67" s="709"/>
      <c r="AK67" s="709"/>
      <c r="AL67" s="709"/>
      <c r="AM67" s="709"/>
      <c r="AN67" s="709"/>
      <c r="AO67" s="159">
        <v>3638</v>
      </c>
      <c r="AP67" s="167"/>
    </row>
    <row r="68" spans="1:42" s="1109" customFormat="1" ht="25.15" hidden="1" customHeight="1">
      <c r="A68" s="896">
        <v>15</v>
      </c>
      <c r="B68" s="164"/>
      <c r="C68" s="709" t="s">
        <v>721</v>
      </c>
      <c r="D68" s="709" t="s">
        <v>15666</v>
      </c>
      <c r="E68" s="709" t="s">
        <v>721</v>
      </c>
      <c r="F68" s="709" t="s">
        <v>9838</v>
      </c>
      <c r="G68" s="1125">
        <v>3011</v>
      </c>
      <c r="H68" s="1125">
        <v>1796</v>
      </c>
      <c r="I68" s="1125">
        <v>11357</v>
      </c>
      <c r="J68" s="1125" t="s">
        <v>1284</v>
      </c>
      <c r="K68" s="1125" t="s">
        <v>1230</v>
      </c>
      <c r="L68" s="1125"/>
      <c r="M68" s="1125"/>
      <c r="N68" s="1125">
        <v>2384</v>
      </c>
      <c r="O68" s="1125">
        <v>745</v>
      </c>
      <c r="P68" s="709" t="s">
        <v>9595</v>
      </c>
      <c r="Q68" s="709" t="s">
        <v>9596</v>
      </c>
      <c r="R68" s="709">
        <v>894</v>
      </c>
      <c r="S68" s="709" t="s">
        <v>9597</v>
      </c>
      <c r="T68" s="709">
        <v>745</v>
      </c>
      <c r="U68" s="709">
        <v>4838</v>
      </c>
      <c r="V68" s="709">
        <v>3188</v>
      </c>
      <c r="W68" s="709"/>
      <c r="X68" s="709">
        <v>8426</v>
      </c>
      <c r="Y68" s="709"/>
      <c r="Z68" s="709"/>
      <c r="AA68" s="510" t="s">
        <v>9598</v>
      </c>
      <c r="AB68" s="709"/>
      <c r="AC68" s="709"/>
      <c r="AD68" s="709"/>
      <c r="AE68" s="709"/>
      <c r="AF68" s="709"/>
      <c r="AG68" s="709"/>
      <c r="AH68" s="425">
        <v>2000</v>
      </c>
      <c r="AI68" s="709"/>
      <c r="AJ68" s="709"/>
      <c r="AK68" s="709"/>
      <c r="AL68" s="709"/>
      <c r="AM68" s="709"/>
      <c r="AN68" s="709"/>
      <c r="AO68" s="159">
        <v>17219</v>
      </c>
      <c r="AP68" s="167"/>
    </row>
    <row r="69" spans="1:42" s="1109" customFormat="1" ht="25.15" hidden="1" customHeight="1">
      <c r="A69" s="690">
        <v>16</v>
      </c>
      <c r="B69" s="164"/>
      <c r="C69" s="1124" t="s">
        <v>721</v>
      </c>
      <c r="D69" s="1124" t="s">
        <v>9599</v>
      </c>
      <c r="E69" s="1124" t="s">
        <v>721</v>
      </c>
      <c r="F69" s="1124" t="s">
        <v>9838</v>
      </c>
      <c r="G69" s="1125">
        <v>2550</v>
      </c>
      <c r="H69" s="1125">
        <v>1044</v>
      </c>
      <c r="I69" s="1125">
        <v>4752</v>
      </c>
      <c r="J69" s="709"/>
      <c r="K69" s="169"/>
      <c r="L69" s="709"/>
      <c r="M69" s="709"/>
      <c r="N69" s="1125"/>
      <c r="O69" s="1125"/>
      <c r="P69" s="709"/>
      <c r="Q69" s="1124"/>
      <c r="R69" s="167">
        <v>1047</v>
      </c>
      <c r="S69" s="1125" t="s">
        <v>9600</v>
      </c>
      <c r="T69" s="1125"/>
      <c r="U69" s="709"/>
      <c r="V69" s="709"/>
      <c r="W69" s="709"/>
      <c r="X69" s="709"/>
      <c r="Y69" s="709"/>
      <c r="Z69" s="709"/>
      <c r="AA69" s="1124" t="s">
        <v>9601</v>
      </c>
      <c r="AB69" s="1124"/>
      <c r="AC69" s="1124"/>
      <c r="AD69" s="1124"/>
      <c r="AE69" s="1124"/>
      <c r="AF69" s="1124"/>
      <c r="AG69" s="1124"/>
      <c r="AH69" s="1124">
        <v>2004</v>
      </c>
      <c r="AI69" s="709"/>
      <c r="AJ69" s="709"/>
      <c r="AK69" s="709"/>
      <c r="AL69" s="709"/>
      <c r="AM69" s="1125"/>
      <c r="AN69" s="1124"/>
      <c r="AO69" s="1125">
        <v>11276</v>
      </c>
      <c r="AP69" s="1124"/>
    </row>
    <row r="70" spans="1:42" s="1109" customFormat="1" ht="25.15" hidden="1" customHeight="1">
      <c r="A70" s="690">
        <v>17</v>
      </c>
      <c r="B70" s="164"/>
      <c r="C70" s="1124" t="s">
        <v>721</v>
      </c>
      <c r="D70" s="1124" t="s">
        <v>9602</v>
      </c>
      <c r="E70" s="1124" t="s">
        <v>721</v>
      </c>
      <c r="F70" s="1124" t="s">
        <v>9838</v>
      </c>
      <c r="G70" s="1125">
        <v>1146</v>
      </c>
      <c r="H70" s="1125">
        <v>1141.5999999999999</v>
      </c>
      <c r="I70" s="1125">
        <v>4079.03</v>
      </c>
      <c r="J70" s="709" t="s">
        <v>2983</v>
      </c>
      <c r="K70" s="169" t="s">
        <v>1248</v>
      </c>
      <c r="L70" s="709"/>
      <c r="M70" s="709"/>
      <c r="N70" s="1125">
        <v>2081</v>
      </c>
      <c r="O70" s="1125">
        <v>791</v>
      </c>
      <c r="P70" s="1125" t="s">
        <v>9603</v>
      </c>
      <c r="Q70" s="1124" t="s">
        <v>15667</v>
      </c>
      <c r="R70" s="1125">
        <v>727</v>
      </c>
      <c r="S70" s="1125" t="s">
        <v>9604</v>
      </c>
      <c r="T70" s="1125">
        <v>273.60000000000002</v>
      </c>
      <c r="U70" s="709">
        <v>9669251250</v>
      </c>
      <c r="V70" s="709">
        <v>7640000000</v>
      </c>
      <c r="W70" s="709"/>
      <c r="X70" s="709"/>
      <c r="Y70" s="709"/>
      <c r="Z70" s="709"/>
      <c r="AA70" s="1124" t="s">
        <v>9605</v>
      </c>
      <c r="AB70" s="1124"/>
      <c r="AC70" s="1124"/>
      <c r="AD70" s="1124">
        <v>1</v>
      </c>
      <c r="AE70" s="1124"/>
      <c r="AF70" s="1124"/>
      <c r="AG70" s="1124"/>
      <c r="AH70" s="1124">
        <v>2006</v>
      </c>
      <c r="AI70" s="709"/>
      <c r="AJ70" s="709"/>
      <c r="AK70" s="709"/>
      <c r="AL70" s="709"/>
      <c r="AM70" s="1125"/>
      <c r="AN70" s="1124"/>
      <c r="AO70" s="1125">
        <v>13120</v>
      </c>
      <c r="AP70" s="1124"/>
    </row>
    <row r="71" spans="1:42" s="1109" customFormat="1" ht="25.15" hidden="1" customHeight="1">
      <c r="A71" s="690"/>
      <c r="B71" s="164"/>
      <c r="C71" s="1124" t="s">
        <v>9232</v>
      </c>
      <c r="D71" s="1124" t="s">
        <v>9606</v>
      </c>
      <c r="E71" s="1124" t="s">
        <v>9232</v>
      </c>
      <c r="F71" s="1124" t="s">
        <v>9303</v>
      </c>
      <c r="G71" s="1125">
        <v>4174</v>
      </c>
      <c r="H71" s="1125">
        <v>1306</v>
      </c>
      <c r="I71" s="1125">
        <v>5263</v>
      </c>
      <c r="J71" s="709" t="s">
        <v>1230</v>
      </c>
      <c r="K71" s="169" t="s">
        <v>1700</v>
      </c>
      <c r="L71" s="709" t="s">
        <v>1588</v>
      </c>
      <c r="M71" s="709"/>
      <c r="N71" s="1125">
        <v>1543</v>
      </c>
      <c r="O71" s="1125">
        <v>673</v>
      </c>
      <c r="P71" s="1125" t="s">
        <v>9607</v>
      </c>
      <c r="Q71" s="1124" t="s">
        <v>9608</v>
      </c>
      <c r="R71" s="1125">
        <v>744</v>
      </c>
      <c r="S71" s="1125" t="s">
        <v>9609</v>
      </c>
      <c r="T71" s="1125">
        <v>126</v>
      </c>
      <c r="U71" s="709"/>
      <c r="V71" s="709"/>
      <c r="W71" s="709"/>
      <c r="X71" s="709">
        <v>3796</v>
      </c>
      <c r="Y71" s="709"/>
      <c r="Z71" s="709"/>
      <c r="AA71" s="1124" t="s">
        <v>1288</v>
      </c>
      <c r="AB71" s="1124">
        <v>2001</v>
      </c>
      <c r="AC71" s="1124">
        <v>2002</v>
      </c>
      <c r="AD71" s="1124"/>
      <c r="AE71" s="1124"/>
      <c r="AF71" s="1124"/>
      <c r="AG71" s="1124"/>
      <c r="AH71" s="1124">
        <v>1992</v>
      </c>
      <c r="AI71" s="709"/>
      <c r="AJ71" s="709" t="s">
        <v>9610</v>
      </c>
      <c r="AK71" s="709"/>
      <c r="AL71" s="709"/>
      <c r="AM71" s="1125"/>
      <c r="AN71" s="1124"/>
      <c r="AO71" s="1125">
        <v>3796</v>
      </c>
      <c r="AP71" s="1124"/>
    </row>
    <row r="72" spans="1:42" s="1109" customFormat="1" ht="25.15" hidden="1" customHeight="1">
      <c r="A72" s="896"/>
      <c r="B72" s="164"/>
      <c r="C72" s="1124" t="s">
        <v>9232</v>
      </c>
      <c r="D72" s="1124" t="s">
        <v>9611</v>
      </c>
      <c r="E72" s="1124" t="s">
        <v>9232</v>
      </c>
      <c r="F72" s="204" t="s">
        <v>9232</v>
      </c>
      <c r="G72" s="1125">
        <v>1600</v>
      </c>
      <c r="H72" s="1125">
        <v>673</v>
      </c>
      <c r="I72" s="1125">
        <v>673</v>
      </c>
      <c r="J72" s="709" t="s">
        <v>1457</v>
      </c>
      <c r="K72" s="709" t="s">
        <v>1248</v>
      </c>
      <c r="L72" s="169" t="s">
        <v>1456</v>
      </c>
      <c r="M72" s="709" t="s">
        <v>9612</v>
      </c>
      <c r="N72" s="1125">
        <v>1600</v>
      </c>
      <c r="O72" s="1125">
        <v>1600</v>
      </c>
      <c r="P72" s="709" t="s">
        <v>9613</v>
      </c>
      <c r="Q72" s="1124" t="s">
        <v>9614</v>
      </c>
      <c r="R72" s="167" t="s">
        <v>384</v>
      </c>
      <c r="S72" s="1125" t="s">
        <v>384</v>
      </c>
      <c r="T72" s="1125" t="s">
        <v>384</v>
      </c>
      <c r="U72" s="1124"/>
      <c r="V72" s="709"/>
      <c r="W72" s="709"/>
      <c r="X72" s="709">
        <v>89</v>
      </c>
      <c r="Y72" s="709"/>
      <c r="Z72" s="709"/>
      <c r="AA72" s="1124" t="s">
        <v>9615</v>
      </c>
      <c r="AB72" s="1124">
        <v>2001</v>
      </c>
      <c r="AC72" s="1124"/>
      <c r="AD72" s="1124"/>
      <c r="AE72" s="1124"/>
      <c r="AF72" s="1124"/>
      <c r="AG72" s="1124"/>
      <c r="AH72" s="1124">
        <v>1991</v>
      </c>
      <c r="AI72" s="709"/>
      <c r="AJ72" s="709" t="s">
        <v>9610</v>
      </c>
      <c r="AK72" s="709"/>
      <c r="AL72" s="709"/>
      <c r="AM72" s="709"/>
      <c r="AN72" s="709"/>
      <c r="AO72" s="1125">
        <v>89</v>
      </c>
      <c r="AP72" s="1125"/>
    </row>
    <row r="73" spans="1:42" s="1109" customFormat="1" ht="25.15" hidden="1" customHeight="1">
      <c r="A73" s="896">
        <v>18</v>
      </c>
      <c r="B73" s="164"/>
      <c r="C73" s="1124" t="s">
        <v>9232</v>
      </c>
      <c r="D73" s="1124" t="s">
        <v>15668</v>
      </c>
      <c r="E73" s="1124" t="s">
        <v>66</v>
      </c>
      <c r="F73" s="1124" t="s">
        <v>15669</v>
      </c>
      <c r="G73" s="1125">
        <v>1762</v>
      </c>
      <c r="H73" s="1125">
        <v>1254</v>
      </c>
      <c r="I73" s="1125">
        <v>4986</v>
      </c>
      <c r="J73" s="709"/>
      <c r="K73" s="169"/>
      <c r="L73" s="709"/>
      <c r="M73" s="709"/>
      <c r="N73" s="1125">
        <v>853</v>
      </c>
      <c r="O73" s="1125">
        <v>195</v>
      </c>
      <c r="P73" s="709" t="s">
        <v>9616</v>
      </c>
      <c r="Q73" s="1124" t="s">
        <v>1484</v>
      </c>
      <c r="R73" s="1125">
        <v>658</v>
      </c>
      <c r="S73" s="709" t="s">
        <v>9511</v>
      </c>
      <c r="T73" s="1125">
        <v>160</v>
      </c>
      <c r="U73" s="709"/>
      <c r="V73" s="709"/>
      <c r="W73" s="709"/>
      <c r="X73" s="709"/>
      <c r="Y73" s="709"/>
      <c r="Z73" s="709"/>
      <c r="AA73" s="1124" t="s">
        <v>9443</v>
      </c>
      <c r="AB73" s="1124"/>
      <c r="AC73" s="1124"/>
      <c r="AD73" s="1124"/>
      <c r="AE73" s="1124"/>
      <c r="AF73" s="1124"/>
      <c r="AG73" s="1124"/>
      <c r="AH73" s="1124">
        <v>2002</v>
      </c>
      <c r="AI73" s="709"/>
      <c r="AJ73" s="709"/>
      <c r="AK73" s="709"/>
      <c r="AL73" s="709"/>
      <c r="AM73" s="709"/>
      <c r="AN73" s="709"/>
      <c r="AO73" s="1125">
        <v>11971</v>
      </c>
      <c r="AP73" s="1125"/>
    </row>
    <row r="74" spans="1:42" s="1109" customFormat="1" ht="25.15" hidden="1" customHeight="1">
      <c r="A74" s="690">
        <v>19</v>
      </c>
      <c r="B74" s="164"/>
      <c r="C74" s="1124" t="s">
        <v>9232</v>
      </c>
      <c r="D74" s="1124" t="s">
        <v>9617</v>
      </c>
      <c r="E74" s="1124" t="s">
        <v>9232</v>
      </c>
      <c r="F74" s="1124" t="s">
        <v>12954</v>
      </c>
      <c r="G74" s="1125">
        <v>1125</v>
      </c>
      <c r="H74" s="1125">
        <v>674</v>
      </c>
      <c r="I74" s="1125">
        <v>3669</v>
      </c>
      <c r="J74" s="709"/>
      <c r="K74" s="169"/>
      <c r="L74" s="709"/>
      <c r="M74" s="709"/>
      <c r="N74" s="1125">
        <v>912</v>
      </c>
      <c r="O74" s="1125" t="s">
        <v>9618</v>
      </c>
      <c r="P74" s="1125" t="s">
        <v>9618</v>
      </c>
      <c r="Q74" s="1124"/>
      <c r="R74" s="1125">
        <v>300</v>
      </c>
      <c r="S74" s="1125" t="s">
        <v>9619</v>
      </c>
      <c r="T74" s="1125">
        <v>612</v>
      </c>
      <c r="U74" s="709"/>
      <c r="V74" s="709"/>
      <c r="W74" s="709"/>
      <c r="X74" s="709"/>
      <c r="Y74" s="709"/>
      <c r="Z74" s="709"/>
      <c r="AA74" s="1124" t="s">
        <v>9620</v>
      </c>
      <c r="AB74" s="1124"/>
      <c r="AC74" s="1124"/>
      <c r="AD74" s="1124"/>
      <c r="AE74" s="1124"/>
      <c r="AF74" s="1124"/>
      <c r="AG74" s="1124"/>
      <c r="AH74" s="1124">
        <v>2014</v>
      </c>
      <c r="AI74" s="709"/>
      <c r="AJ74" s="709"/>
      <c r="AK74" s="709"/>
      <c r="AL74" s="709"/>
      <c r="AM74" s="709"/>
      <c r="AN74" s="709"/>
      <c r="AO74" s="1125">
        <v>9689</v>
      </c>
      <c r="AP74" s="1125"/>
    </row>
    <row r="75" spans="1:42" s="1109" customFormat="1" ht="26.45" hidden="1" customHeight="1">
      <c r="A75" s="896">
        <v>20</v>
      </c>
      <c r="B75" s="164"/>
      <c r="C75" s="1124" t="s">
        <v>9232</v>
      </c>
      <c r="D75" s="1124" t="s">
        <v>9621</v>
      </c>
      <c r="E75" s="1124" t="s">
        <v>9232</v>
      </c>
      <c r="F75" s="1124" t="s">
        <v>9303</v>
      </c>
      <c r="G75" s="1125">
        <v>10250</v>
      </c>
      <c r="H75" s="1125">
        <v>788</v>
      </c>
      <c r="I75" s="1125">
        <v>1072</v>
      </c>
      <c r="J75" s="709"/>
      <c r="K75" s="169"/>
      <c r="L75" s="709"/>
      <c r="M75" s="709"/>
      <c r="N75" s="1125">
        <v>327</v>
      </c>
      <c r="O75" s="1125">
        <v>327</v>
      </c>
      <c r="P75" s="1125" t="s">
        <v>15971</v>
      </c>
      <c r="Q75" s="1124" t="s">
        <v>9622</v>
      </c>
      <c r="R75" s="1125" t="s">
        <v>384</v>
      </c>
      <c r="S75" s="1125" t="s">
        <v>384</v>
      </c>
      <c r="T75" s="1125">
        <v>288</v>
      </c>
      <c r="U75" s="709"/>
      <c r="V75" s="709"/>
      <c r="W75" s="709"/>
      <c r="X75" s="709"/>
      <c r="Y75" s="709"/>
      <c r="Z75" s="709"/>
      <c r="AA75" s="1124" t="s">
        <v>394</v>
      </c>
      <c r="AB75" s="1124"/>
      <c r="AC75" s="1124"/>
      <c r="AD75" s="1124"/>
      <c r="AE75" s="1124"/>
      <c r="AF75" s="1124"/>
      <c r="AG75" s="1124"/>
      <c r="AH75" s="1124">
        <v>2014</v>
      </c>
      <c r="AI75" s="709"/>
      <c r="AJ75" s="709"/>
      <c r="AK75" s="709"/>
      <c r="AL75" s="709"/>
      <c r="AM75" s="709"/>
      <c r="AN75" s="709"/>
      <c r="AO75" s="1125">
        <v>3346</v>
      </c>
      <c r="AP75" s="1125"/>
    </row>
    <row r="76" spans="1:42" s="1109" customFormat="1" ht="36" hidden="1" customHeight="1">
      <c r="A76" s="896"/>
      <c r="B76" s="164"/>
      <c r="C76" s="1124" t="s">
        <v>9232</v>
      </c>
      <c r="D76" s="1124" t="s">
        <v>15972</v>
      </c>
      <c r="E76" s="1124" t="s">
        <v>9232</v>
      </c>
      <c r="F76" s="1124" t="s">
        <v>9303</v>
      </c>
      <c r="G76" s="1125">
        <v>12813</v>
      </c>
      <c r="H76" s="1125">
        <v>1234</v>
      </c>
      <c r="I76" s="1125">
        <v>2884</v>
      </c>
      <c r="J76" s="709"/>
      <c r="K76" s="169"/>
      <c r="L76" s="709"/>
      <c r="M76" s="709"/>
      <c r="N76" s="1125">
        <v>1123</v>
      </c>
      <c r="O76" s="1125">
        <v>1123</v>
      </c>
      <c r="P76" s="1125" t="s">
        <v>15973</v>
      </c>
      <c r="Q76" s="1124" t="s">
        <v>3105</v>
      </c>
      <c r="R76" s="1125"/>
      <c r="S76" s="1125"/>
      <c r="T76" s="1125"/>
      <c r="U76" s="709"/>
      <c r="V76" s="709"/>
      <c r="W76" s="709"/>
      <c r="X76" s="709"/>
      <c r="Y76" s="709"/>
      <c r="Z76" s="709"/>
      <c r="AA76" s="1124" t="s">
        <v>7702</v>
      </c>
      <c r="AB76" s="1124"/>
      <c r="AC76" s="1124"/>
      <c r="AD76" s="1124"/>
      <c r="AE76" s="1124"/>
      <c r="AF76" s="1124"/>
      <c r="AG76" s="1124"/>
      <c r="AH76" s="1124">
        <v>2020</v>
      </c>
      <c r="AI76" s="709"/>
      <c r="AJ76" s="709"/>
      <c r="AK76" s="709"/>
      <c r="AL76" s="709"/>
      <c r="AM76" s="709"/>
      <c r="AN76" s="709"/>
      <c r="AO76" s="1125">
        <v>11234</v>
      </c>
      <c r="AP76" s="1125" t="s">
        <v>10447</v>
      </c>
    </row>
    <row r="77" spans="1:42" s="1109" customFormat="1" ht="25.15" hidden="1" customHeight="1">
      <c r="A77" s="896">
        <v>21</v>
      </c>
      <c r="B77" s="164"/>
      <c r="C77" s="1124" t="s">
        <v>9304</v>
      </c>
      <c r="D77" s="1124" t="s">
        <v>9623</v>
      </c>
      <c r="E77" s="1124" t="s">
        <v>9304</v>
      </c>
      <c r="F77" s="1124" t="s">
        <v>9624</v>
      </c>
      <c r="G77" s="471">
        <v>5090</v>
      </c>
      <c r="H77" s="471">
        <v>2159</v>
      </c>
      <c r="I77" s="471">
        <v>9115</v>
      </c>
      <c r="J77" s="709" t="s">
        <v>1284</v>
      </c>
      <c r="K77" s="169" t="s">
        <v>1230</v>
      </c>
      <c r="L77" s="709" t="s">
        <v>1248</v>
      </c>
      <c r="M77" s="709" t="s">
        <v>9625</v>
      </c>
      <c r="N77" s="471">
        <v>1868</v>
      </c>
      <c r="O77" s="471">
        <v>818</v>
      </c>
      <c r="P77" s="709" t="s">
        <v>9626</v>
      </c>
      <c r="Q77" s="1124" t="s">
        <v>9627</v>
      </c>
      <c r="R77" s="471">
        <v>859</v>
      </c>
      <c r="S77" s="471" t="s">
        <v>9628</v>
      </c>
      <c r="T77" s="471">
        <v>191</v>
      </c>
      <c r="U77" s="709" t="s">
        <v>9629</v>
      </c>
      <c r="V77" s="709" t="s">
        <v>9630</v>
      </c>
      <c r="W77" s="709"/>
      <c r="X77" s="709"/>
      <c r="Y77" s="709"/>
      <c r="Z77" s="709"/>
      <c r="AA77" s="1124" t="s">
        <v>9631</v>
      </c>
      <c r="AB77" s="1124"/>
      <c r="AC77" s="1124"/>
      <c r="AD77" s="1124">
        <v>1</v>
      </c>
      <c r="AE77" s="1124" t="s">
        <v>9632</v>
      </c>
      <c r="AF77" s="1124" t="s">
        <v>9633</v>
      </c>
      <c r="AG77" s="1124" t="s">
        <v>9634</v>
      </c>
      <c r="AH77" s="1124">
        <v>2000</v>
      </c>
      <c r="AI77" s="709"/>
      <c r="AJ77" s="709" t="s">
        <v>9075</v>
      </c>
      <c r="AK77" s="709"/>
      <c r="AL77" s="709"/>
      <c r="AM77" s="709"/>
      <c r="AN77" s="709"/>
      <c r="AO77" s="1125">
        <v>15432</v>
      </c>
      <c r="AP77" s="471"/>
    </row>
    <row r="78" spans="1:42" s="1109" customFormat="1" ht="25.15" hidden="1" customHeight="1">
      <c r="A78" s="896">
        <v>22</v>
      </c>
      <c r="B78" s="164"/>
      <c r="C78" s="1124" t="s">
        <v>9304</v>
      </c>
      <c r="D78" s="1124" t="s">
        <v>15974</v>
      </c>
      <c r="E78" s="1124" t="s">
        <v>66</v>
      </c>
      <c r="F78" s="1124" t="s">
        <v>9635</v>
      </c>
      <c r="G78" s="471">
        <v>6268</v>
      </c>
      <c r="H78" s="471">
        <v>1246</v>
      </c>
      <c r="I78" s="471">
        <v>5055</v>
      </c>
      <c r="J78" s="709"/>
      <c r="K78" s="169"/>
      <c r="L78" s="709"/>
      <c r="M78" s="709"/>
      <c r="N78" s="471"/>
      <c r="O78" s="471">
        <v>200</v>
      </c>
      <c r="P78" s="709"/>
      <c r="Q78" s="1124" t="s">
        <v>1484</v>
      </c>
      <c r="R78" s="471">
        <v>730</v>
      </c>
      <c r="S78" s="471" t="s">
        <v>9511</v>
      </c>
      <c r="T78" s="471">
        <v>385</v>
      </c>
      <c r="U78" s="709"/>
      <c r="V78" s="709"/>
      <c r="W78" s="709"/>
      <c r="X78" s="709"/>
      <c r="Y78" s="709"/>
      <c r="Z78" s="709"/>
      <c r="AA78" s="1124" t="s">
        <v>9512</v>
      </c>
      <c r="AB78" s="1124"/>
      <c r="AC78" s="1124"/>
      <c r="AD78" s="1124"/>
      <c r="AE78" s="1124"/>
      <c r="AF78" s="1124"/>
      <c r="AG78" s="1124"/>
      <c r="AH78" s="1124">
        <v>2004</v>
      </c>
      <c r="AI78" s="709"/>
      <c r="AJ78" s="709"/>
      <c r="AK78" s="709"/>
      <c r="AL78" s="709"/>
      <c r="AM78" s="709"/>
      <c r="AN78" s="709"/>
      <c r="AO78" s="1125">
        <v>12940</v>
      </c>
      <c r="AP78" s="471"/>
    </row>
    <row r="79" spans="1:42" s="1109" customFormat="1" ht="25.15" hidden="1" customHeight="1">
      <c r="A79" s="896">
        <v>23</v>
      </c>
      <c r="B79" s="201"/>
      <c r="C79" s="1124" t="s">
        <v>9304</v>
      </c>
      <c r="D79" s="1124" t="s">
        <v>9636</v>
      </c>
      <c r="E79" s="1124" t="s">
        <v>9304</v>
      </c>
      <c r="F79" s="1124" t="s">
        <v>9624</v>
      </c>
      <c r="G79" s="1125">
        <v>5972</v>
      </c>
      <c r="H79" s="1125">
        <v>2990</v>
      </c>
      <c r="I79" s="1125">
        <v>3066</v>
      </c>
      <c r="J79" s="709"/>
      <c r="K79" s="169"/>
      <c r="L79" s="709"/>
      <c r="M79" s="709"/>
      <c r="N79" s="1125">
        <v>608</v>
      </c>
      <c r="O79" s="1125">
        <v>243</v>
      </c>
      <c r="P79" s="709" t="s">
        <v>9637</v>
      </c>
      <c r="Q79" s="1124" t="s">
        <v>9638</v>
      </c>
      <c r="R79" s="1125"/>
      <c r="S79" s="709"/>
      <c r="T79" s="1125">
        <v>365</v>
      </c>
      <c r="U79" s="709"/>
      <c r="V79" s="709"/>
      <c r="W79" s="709"/>
      <c r="X79" s="709"/>
      <c r="Y79" s="709"/>
      <c r="Z79" s="709"/>
      <c r="AA79" s="1124" t="s">
        <v>9639</v>
      </c>
      <c r="AB79" s="1124"/>
      <c r="AC79" s="1124"/>
      <c r="AD79" s="1124"/>
      <c r="AE79" s="1124"/>
      <c r="AF79" s="1124"/>
      <c r="AG79" s="1124"/>
      <c r="AH79" s="1124">
        <v>2006</v>
      </c>
      <c r="AI79" s="709"/>
      <c r="AJ79" s="709"/>
      <c r="AK79" s="709"/>
      <c r="AL79" s="709"/>
      <c r="AM79" s="709"/>
      <c r="AN79" s="709"/>
      <c r="AO79" s="1125">
        <v>2100</v>
      </c>
      <c r="AP79" s="1125"/>
    </row>
    <row r="80" spans="1:42" s="1109" customFormat="1" ht="25.15" hidden="1" customHeight="1">
      <c r="A80" s="690"/>
      <c r="B80" s="201"/>
      <c r="C80" s="1124" t="s">
        <v>9304</v>
      </c>
      <c r="D80" s="184" t="s">
        <v>15975</v>
      </c>
      <c r="E80" s="166" t="s">
        <v>9304</v>
      </c>
      <c r="F80" s="1124" t="s">
        <v>9624</v>
      </c>
      <c r="G80" s="167">
        <v>2627</v>
      </c>
      <c r="H80" s="167">
        <v>1567</v>
      </c>
      <c r="I80" s="167">
        <v>8305</v>
      </c>
      <c r="J80" s="166"/>
      <c r="K80" s="166"/>
      <c r="L80" s="166"/>
      <c r="M80" s="166"/>
      <c r="N80" s="167">
        <v>1914</v>
      </c>
      <c r="O80" s="167">
        <v>812</v>
      </c>
      <c r="P80" s="167" t="s">
        <v>15976</v>
      </c>
      <c r="Q80" s="170" t="s">
        <v>1208</v>
      </c>
      <c r="R80" s="167">
        <v>885</v>
      </c>
      <c r="S80" s="167" t="s">
        <v>1633</v>
      </c>
      <c r="T80" s="167">
        <v>217</v>
      </c>
      <c r="U80" s="166"/>
      <c r="V80" s="166"/>
      <c r="W80" s="166"/>
      <c r="X80" s="166"/>
      <c r="Y80" s="166"/>
      <c r="Z80" s="166"/>
      <c r="AA80" s="170" t="s">
        <v>15977</v>
      </c>
      <c r="AB80" s="170"/>
      <c r="AC80" s="170"/>
      <c r="AD80" s="170"/>
      <c r="AE80" s="170"/>
      <c r="AF80" s="170"/>
      <c r="AG80" s="170"/>
      <c r="AH80" s="170">
        <v>2020</v>
      </c>
      <c r="AI80" s="166"/>
      <c r="AJ80" s="166"/>
      <c r="AK80" s="166"/>
      <c r="AL80" s="166"/>
      <c r="AM80" s="166"/>
      <c r="AN80" s="166"/>
      <c r="AO80" s="167">
        <v>28700</v>
      </c>
      <c r="AP80" s="167" t="s">
        <v>4054</v>
      </c>
    </row>
    <row r="81" spans="1:42" s="1109" customFormat="1" ht="25.9" hidden="1" customHeight="1">
      <c r="A81" s="690">
        <v>24</v>
      </c>
      <c r="B81" s="201"/>
      <c r="C81" s="170" t="s">
        <v>284</v>
      </c>
      <c r="D81" s="184" t="s">
        <v>9640</v>
      </c>
      <c r="E81" s="166" t="s">
        <v>284</v>
      </c>
      <c r="F81" s="1124" t="s">
        <v>9641</v>
      </c>
      <c r="G81" s="167">
        <v>5380</v>
      </c>
      <c r="H81" s="167">
        <v>1456</v>
      </c>
      <c r="I81" s="167">
        <v>9169</v>
      </c>
      <c r="J81" s="166"/>
      <c r="K81" s="166"/>
      <c r="L81" s="166"/>
      <c r="M81" s="166"/>
      <c r="N81" s="167">
        <v>1607</v>
      </c>
      <c r="O81" s="167">
        <v>651</v>
      </c>
      <c r="P81" s="167"/>
      <c r="Q81" s="170" t="s">
        <v>9642</v>
      </c>
      <c r="R81" s="614">
        <v>421</v>
      </c>
      <c r="S81" s="614" t="s">
        <v>9604</v>
      </c>
      <c r="T81" s="167">
        <v>535</v>
      </c>
      <c r="U81" s="166"/>
      <c r="V81" s="166"/>
      <c r="W81" s="166"/>
      <c r="X81" s="166"/>
      <c r="Y81" s="166"/>
      <c r="Z81" s="166"/>
      <c r="AA81" s="170" t="s">
        <v>9643</v>
      </c>
      <c r="AB81" s="170"/>
      <c r="AC81" s="170"/>
      <c r="AD81" s="170"/>
      <c r="AE81" s="170"/>
      <c r="AF81" s="170"/>
      <c r="AG81" s="170"/>
      <c r="AH81" s="170">
        <v>2004</v>
      </c>
      <c r="AI81" s="166"/>
      <c r="AJ81" s="166"/>
      <c r="AK81" s="166"/>
      <c r="AL81" s="166"/>
      <c r="AM81" s="166"/>
      <c r="AN81" s="166"/>
      <c r="AO81" s="167">
        <v>15888</v>
      </c>
      <c r="AP81" s="167"/>
    </row>
    <row r="82" spans="1:42" s="1109" customFormat="1" ht="25.9" hidden="1" customHeight="1">
      <c r="A82" s="690">
        <v>25</v>
      </c>
      <c r="B82" s="1250"/>
      <c r="C82" s="476" t="s">
        <v>284</v>
      </c>
      <c r="D82" s="476" t="s">
        <v>9644</v>
      </c>
      <c r="E82" s="476" t="s">
        <v>284</v>
      </c>
      <c r="F82" s="476" t="s">
        <v>9641</v>
      </c>
      <c r="G82" s="1251">
        <v>1509</v>
      </c>
      <c r="H82" s="1251">
        <v>893</v>
      </c>
      <c r="I82" s="1251">
        <v>6674</v>
      </c>
      <c r="J82" s="477"/>
      <c r="K82" s="1252"/>
      <c r="L82" s="477"/>
      <c r="M82" s="477"/>
      <c r="N82" s="1251">
        <v>1647</v>
      </c>
      <c r="O82" s="1251">
        <v>553</v>
      </c>
      <c r="P82" s="477" t="s">
        <v>9645</v>
      </c>
      <c r="Q82" s="476" t="s">
        <v>9646</v>
      </c>
      <c r="R82" s="1251">
        <v>759</v>
      </c>
      <c r="S82" s="1251" t="s">
        <v>9647</v>
      </c>
      <c r="T82" s="1251">
        <v>335</v>
      </c>
      <c r="U82" s="477"/>
      <c r="V82" s="477"/>
      <c r="W82" s="477"/>
      <c r="X82" s="477"/>
      <c r="Y82" s="477"/>
      <c r="Z82" s="477"/>
      <c r="AA82" s="1124" t="s">
        <v>9648</v>
      </c>
      <c r="AB82" s="476"/>
      <c r="AC82" s="476"/>
      <c r="AD82" s="476"/>
      <c r="AE82" s="476"/>
      <c r="AF82" s="476"/>
      <c r="AG82" s="476"/>
      <c r="AH82" s="476">
        <v>2014</v>
      </c>
      <c r="AI82" s="477"/>
      <c r="AJ82" s="477"/>
      <c r="AK82" s="477"/>
      <c r="AL82" s="477"/>
      <c r="AM82" s="477"/>
      <c r="AN82" s="477"/>
      <c r="AO82" s="1253">
        <v>22516</v>
      </c>
      <c r="AP82" s="1251"/>
    </row>
    <row r="83" spans="1:42" s="1109" customFormat="1" ht="25.9" hidden="1" customHeight="1">
      <c r="A83" s="896">
        <v>27</v>
      </c>
      <c r="B83" s="164"/>
      <c r="C83" s="1124" t="s">
        <v>284</v>
      </c>
      <c r="D83" s="1124" t="s">
        <v>15978</v>
      </c>
      <c r="E83" s="1124" t="s">
        <v>284</v>
      </c>
      <c r="F83" s="1124" t="s">
        <v>9649</v>
      </c>
      <c r="G83" s="1125">
        <v>1989</v>
      </c>
      <c r="H83" s="1125">
        <v>6287</v>
      </c>
      <c r="I83" s="1125">
        <v>6509</v>
      </c>
      <c r="J83" s="709"/>
      <c r="K83" s="169"/>
      <c r="L83" s="709"/>
      <c r="M83" s="709"/>
      <c r="N83" s="1125">
        <v>691</v>
      </c>
      <c r="O83" s="1125"/>
      <c r="P83" s="709"/>
      <c r="Q83" s="1124"/>
      <c r="R83" s="1125">
        <v>467</v>
      </c>
      <c r="S83" s="709" t="s">
        <v>9604</v>
      </c>
      <c r="T83" s="1125">
        <v>224</v>
      </c>
      <c r="U83" s="709"/>
      <c r="V83" s="709"/>
      <c r="W83" s="709"/>
      <c r="X83" s="709"/>
      <c r="Y83" s="709"/>
      <c r="Z83" s="709"/>
      <c r="AA83" s="1124"/>
      <c r="AB83" s="1124"/>
      <c r="AC83" s="1124"/>
      <c r="AD83" s="1124"/>
      <c r="AE83" s="1124"/>
      <c r="AF83" s="1124"/>
      <c r="AG83" s="1124"/>
      <c r="AH83" s="1124">
        <v>2003</v>
      </c>
      <c r="AI83" s="709"/>
      <c r="AJ83" s="709"/>
      <c r="AK83" s="709"/>
      <c r="AL83" s="709"/>
      <c r="AM83" s="709"/>
      <c r="AN83" s="709"/>
      <c r="AO83" s="1125"/>
      <c r="AP83" s="1125"/>
    </row>
    <row r="84" spans="1:42" s="1109" customFormat="1" ht="25.15" hidden="1" customHeight="1">
      <c r="A84" s="896">
        <v>28</v>
      </c>
      <c r="B84" s="164"/>
      <c r="C84" s="1124" t="s">
        <v>284</v>
      </c>
      <c r="D84" s="1124" t="s">
        <v>15979</v>
      </c>
      <c r="E84" s="1124" t="s">
        <v>66</v>
      </c>
      <c r="F84" s="1124" t="s">
        <v>9650</v>
      </c>
      <c r="G84" s="1125">
        <v>2314</v>
      </c>
      <c r="H84" s="1125"/>
      <c r="I84" s="1125">
        <v>4306</v>
      </c>
      <c r="J84" s="709"/>
      <c r="K84" s="169"/>
      <c r="L84" s="709"/>
      <c r="M84" s="709"/>
      <c r="N84" s="1125">
        <v>1950</v>
      </c>
      <c r="O84" s="1125">
        <v>664</v>
      </c>
      <c r="P84" s="709" t="s">
        <v>9651</v>
      </c>
      <c r="Q84" s="1124" t="s">
        <v>4135</v>
      </c>
      <c r="R84" s="1125">
        <v>398.3</v>
      </c>
      <c r="S84" s="709" t="s">
        <v>9652</v>
      </c>
      <c r="T84" s="1125">
        <v>285.60000000000002</v>
      </c>
      <c r="U84" s="709"/>
      <c r="V84" s="709"/>
      <c r="W84" s="709"/>
      <c r="X84" s="709"/>
      <c r="Y84" s="709"/>
      <c r="Z84" s="709"/>
      <c r="AA84" s="1124" t="s">
        <v>9653</v>
      </c>
      <c r="AB84" s="1124"/>
      <c r="AC84" s="1124"/>
      <c r="AD84" s="1124"/>
      <c r="AE84" s="1124"/>
      <c r="AF84" s="1124"/>
      <c r="AG84" s="1124"/>
      <c r="AH84" s="1124">
        <v>1987</v>
      </c>
      <c r="AI84" s="709"/>
      <c r="AJ84" s="709"/>
      <c r="AK84" s="709"/>
      <c r="AL84" s="709"/>
      <c r="AM84" s="709"/>
      <c r="AN84" s="709"/>
      <c r="AO84" s="1125">
        <v>1400</v>
      </c>
      <c r="AP84" s="1125"/>
    </row>
    <row r="85" spans="1:42" s="1109" customFormat="1" ht="34.15" hidden="1" customHeight="1">
      <c r="A85" s="896">
        <v>29</v>
      </c>
      <c r="B85" s="164"/>
      <c r="C85" s="1124" t="s">
        <v>9312</v>
      </c>
      <c r="D85" s="1124" t="s">
        <v>9654</v>
      </c>
      <c r="E85" s="1124" t="s">
        <v>9312</v>
      </c>
      <c r="F85" s="1124" t="s">
        <v>15670</v>
      </c>
      <c r="G85" s="1125">
        <v>3352</v>
      </c>
      <c r="H85" s="1125">
        <v>1314</v>
      </c>
      <c r="I85" s="1125">
        <v>3629</v>
      </c>
      <c r="J85" s="709" t="s">
        <v>1230</v>
      </c>
      <c r="K85" s="169" t="s">
        <v>454</v>
      </c>
      <c r="L85" s="709"/>
      <c r="M85" s="709"/>
      <c r="N85" s="1125">
        <v>1228</v>
      </c>
      <c r="O85" s="1125">
        <v>565</v>
      </c>
      <c r="P85" s="1125" t="s">
        <v>12986</v>
      </c>
      <c r="Q85" s="1124" t="s">
        <v>12987</v>
      </c>
      <c r="R85" s="1125">
        <v>568</v>
      </c>
      <c r="S85" s="1125" t="s">
        <v>9655</v>
      </c>
      <c r="T85" s="1125">
        <v>204</v>
      </c>
      <c r="U85" s="709">
        <v>331</v>
      </c>
      <c r="V85" s="709">
        <v>3160</v>
      </c>
      <c r="W85" s="709">
        <v>800</v>
      </c>
      <c r="X85" s="709"/>
      <c r="Y85" s="709"/>
      <c r="Z85" s="709"/>
      <c r="AA85" s="416" t="s">
        <v>15671</v>
      </c>
      <c r="AB85" s="1124">
        <v>2002</v>
      </c>
      <c r="AC85" s="1124"/>
      <c r="AD85" s="1124"/>
      <c r="AE85" s="1124"/>
      <c r="AF85" s="1124"/>
      <c r="AG85" s="1124"/>
      <c r="AH85" s="1124">
        <v>1998</v>
      </c>
      <c r="AI85" s="709"/>
      <c r="AJ85" s="709"/>
      <c r="AK85" s="709"/>
      <c r="AL85" s="709"/>
      <c r="AM85" s="709"/>
      <c r="AN85" s="709"/>
      <c r="AO85" s="1125">
        <v>4291</v>
      </c>
      <c r="AP85" s="1125"/>
    </row>
    <row r="86" spans="1:42" s="1109" customFormat="1" ht="34.15" hidden="1" customHeight="1">
      <c r="A86" s="690">
        <v>30</v>
      </c>
      <c r="B86" s="164"/>
      <c r="C86" s="1124" t="s">
        <v>9312</v>
      </c>
      <c r="D86" s="1124" t="s">
        <v>9656</v>
      </c>
      <c r="E86" s="1124" t="s">
        <v>9312</v>
      </c>
      <c r="F86" s="1124" t="s">
        <v>15670</v>
      </c>
      <c r="G86" s="1125">
        <v>4709</v>
      </c>
      <c r="H86" s="1125">
        <v>2796</v>
      </c>
      <c r="I86" s="1125">
        <v>8650</v>
      </c>
      <c r="J86" s="709" t="s">
        <v>1230</v>
      </c>
      <c r="K86" s="169" t="s">
        <v>454</v>
      </c>
      <c r="L86" s="709"/>
      <c r="M86" s="709"/>
      <c r="N86" s="1125">
        <v>2185</v>
      </c>
      <c r="O86" s="1125">
        <v>660</v>
      </c>
      <c r="P86" s="1125" t="s">
        <v>9657</v>
      </c>
      <c r="Q86" s="1124" t="s">
        <v>9658</v>
      </c>
      <c r="R86" s="1125">
        <v>875</v>
      </c>
      <c r="S86" s="1125" t="s">
        <v>9659</v>
      </c>
      <c r="T86" s="1125">
        <v>650</v>
      </c>
      <c r="U86" s="709">
        <v>8144</v>
      </c>
      <c r="V86" s="709">
        <v>11156</v>
      </c>
      <c r="W86" s="709"/>
      <c r="X86" s="709"/>
      <c r="Y86" s="709"/>
      <c r="Z86" s="709"/>
      <c r="AA86" s="416" t="s">
        <v>15672</v>
      </c>
      <c r="AB86" s="1124"/>
      <c r="AC86" s="1124"/>
      <c r="AD86" s="1124"/>
      <c r="AE86" s="1124"/>
      <c r="AF86" s="1124"/>
      <c r="AG86" s="1124"/>
      <c r="AH86" s="1124">
        <v>2002</v>
      </c>
      <c r="AI86" s="709"/>
      <c r="AJ86" s="709"/>
      <c r="AK86" s="709"/>
      <c r="AL86" s="709"/>
      <c r="AM86" s="709"/>
      <c r="AN86" s="709"/>
      <c r="AO86" s="1125">
        <v>1650</v>
      </c>
      <c r="AP86" s="1125"/>
    </row>
    <row r="87" spans="1:42" s="1109" customFormat="1" ht="25.9" hidden="1" customHeight="1">
      <c r="A87" s="690">
        <v>31</v>
      </c>
      <c r="B87" s="164"/>
      <c r="C87" s="1124" t="s">
        <v>9312</v>
      </c>
      <c r="D87" s="1124" t="s">
        <v>9660</v>
      </c>
      <c r="E87" s="1124" t="s">
        <v>9312</v>
      </c>
      <c r="F87" s="1124" t="s">
        <v>15670</v>
      </c>
      <c r="G87" s="1125">
        <v>949</v>
      </c>
      <c r="H87" s="1125">
        <v>567</v>
      </c>
      <c r="I87" s="1125">
        <v>2990</v>
      </c>
      <c r="J87" s="709"/>
      <c r="K87" s="169"/>
      <c r="L87" s="709"/>
      <c r="M87" s="709"/>
      <c r="N87" s="1125">
        <v>1167</v>
      </c>
      <c r="O87" s="1125"/>
      <c r="P87" s="1125"/>
      <c r="Q87" s="1124"/>
      <c r="R87" s="1125">
        <v>683</v>
      </c>
      <c r="S87" s="1125" t="s">
        <v>9661</v>
      </c>
      <c r="T87" s="1125">
        <v>484</v>
      </c>
      <c r="U87" s="709"/>
      <c r="V87" s="709"/>
      <c r="W87" s="709"/>
      <c r="X87" s="709"/>
      <c r="Y87" s="709"/>
      <c r="Z87" s="709"/>
      <c r="AA87" s="1124" t="s">
        <v>9662</v>
      </c>
      <c r="AB87" s="1124"/>
      <c r="AC87" s="1124"/>
      <c r="AD87" s="1124"/>
      <c r="AE87" s="1124"/>
      <c r="AF87" s="1124"/>
      <c r="AG87" s="1124"/>
      <c r="AH87" s="1124">
        <v>2002</v>
      </c>
      <c r="AI87" s="709"/>
      <c r="AJ87" s="709"/>
      <c r="AK87" s="709"/>
      <c r="AL87" s="709"/>
      <c r="AM87" s="709"/>
      <c r="AN87" s="709"/>
      <c r="AO87" s="1125">
        <v>7039</v>
      </c>
      <c r="AP87" s="1125"/>
    </row>
    <row r="88" spans="1:42" s="1109" customFormat="1" ht="25.9" hidden="1" customHeight="1">
      <c r="A88" s="690"/>
      <c r="B88" s="164"/>
      <c r="C88" s="1124" t="s">
        <v>9312</v>
      </c>
      <c r="D88" s="1124" t="s">
        <v>9663</v>
      </c>
      <c r="E88" s="1124" t="s">
        <v>9312</v>
      </c>
      <c r="F88" s="1124" t="s">
        <v>15670</v>
      </c>
      <c r="G88" s="1125">
        <v>15020</v>
      </c>
      <c r="H88" s="1125">
        <v>3202</v>
      </c>
      <c r="I88" s="1125">
        <v>7102</v>
      </c>
      <c r="J88" s="709"/>
      <c r="K88" s="169"/>
      <c r="L88" s="709"/>
      <c r="M88" s="709"/>
      <c r="N88" s="1125">
        <v>1939</v>
      </c>
      <c r="O88" s="1125">
        <v>1620</v>
      </c>
      <c r="P88" s="1125" t="s">
        <v>9664</v>
      </c>
      <c r="Q88" s="1124" t="s">
        <v>9665</v>
      </c>
      <c r="R88" s="1125"/>
      <c r="S88" s="1125"/>
      <c r="T88" s="1125">
        <v>319</v>
      </c>
      <c r="U88" s="709"/>
      <c r="V88" s="709"/>
      <c r="W88" s="709"/>
      <c r="X88" s="709"/>
      <c r="Y88" s="709"/>
      <c r="Z88" s="709"/>
      <c r="AA88" s="1124" t="s">
        <v>9666</v>
      </c>
      <c r="AB88" s="1124"/>
      <c r="AC88" s="1124"/>
      <c r="AD88" s="1124"/>
      <c r="AE88" s="1124"/>
      <c r="AF88" s="1124"/>
      <c r="AG88" s="1124"/>
      <c r="AH88" s="1124">
        <v>2017</v>
      </c>
      <c r="AI88" s="709"/>
      <c r="AJ88" s="709"/>
      <c r="AK88" s="709"/>
      <c r="AL88" s="709"/>
      <c r="AM88" s="709"/>
      <c r="AN88" s="709"/>
      <c r="AO88" s="1125">
        <v>21920</v>
      </c>
      <c r="AP88" s="1125"/>
    </row>
    <row r="89" spans="1:42" s="1109" customFormat="1" ht="25.9" hidden="1" customHeight="1">
      <c r="A89" s="896">
        <v>32</v>
      </c>
      <c r="B89" s="164"/>
      <c r="C89" s="1124" t="s">
        <v>9312</v>
      </c>
      <c r="D89" s="1124" t="s">
        <v>15980</v>
      </c>
      <c r="E89" s="1124" t="s">
        <v>66</v>
      </c>
      <c r="F89" s="1124" t="s">
        <v>15981</v>
      </c>
      <c r="G89" s="1125">
        <v>6487</v>
      </c>
      <c r="H89" s="1125">
        <v>2144</v>
      </c>
      <c r="I89" s="1125">
        <v>22520</v>
      </c>
      <c r="J89" s="1124"/>
      <c r="K89" s="1124"/>
      <c r="L89" s="1124"/>
      <c r="M89" s="1124"/>
      <c r="N89" s="1125">
        <v>1179</v>
      </c>
      <c r="O89" s="1125"/>
      <c r="P89" s="1125"/>
      <c r="Q89" s="1124"/>
      <c r="R89" s="167">
        <v>1004</v>
      </c>
      <c r="S89" s="1125" t="s">
        <v>12988</v>
      </c>
      <c r="T89" s="1125">
        <v>175</v>
      </c>
      <c r="U89" s="1124"/>
      <c r="V89" s="418"/>
      <c r="W89" s="1124"/>
      <c r="X89" s="1124"/>
      <c r="Y89" s="1124"/>
      <c r="Z89" s="1124"/>
      <c r="AA89" s="1124" t="s">
        <v>8600</v>
      </c>
      <c r="AB89" s="1124"/>
      <c r="AC89" s="1124"/>
      <c r="AD89" s="1124"/>
      <c r="AE89" s="1124"/>
      <c r="AF89" s="1124"/>
      <c r="AG89" s="1124"/>
      <c r="AH89" s="1124">
        <v>2002</v>
      </c>
      <c r="AI89" s="709"/>
      <c r="AJ89" s="709"/>
      <c r="AK89" s="709"/>
      <c r="AL89" s="709"/>
      <c r="AM89" s="709"/>
      <c r="AN89" s="709"/>
      <c r="AO89" s="1125">
        <v>22348</v>
      </c>
      <c r="AP89" s="1125"/>
    </row>
    <row r="90" spans="1:42" s="1109" customFormat="1" ht="25.9" hidden="1" customHeight="1">
      <c r="A90" s="690">
        <v>34</v>
      </c>
      <c r="B90" s="164"/>
      <c r="C90" s="1124" t="s">
        <v>9319</v>
      </c>
      <c r="D90" s="1124" t="s">
        <v>15673</v>
      </c>
      <c r="E90" s="1124" t="s">
        <v>9319</v>
      </c>
      <c r="F90" s="1124" t="s">
        <v>15674</v>
      </c>
      <c r="G90" s="1125">
        <v>10357</v>
      </c>
      <c r="H90" s="1125">
        <v>1924.19</v>
      </c>
      <c r="I90" s="471">
        <v>6985</v>
      </c>
      <c r="J90" s="1124" t="s">
        <v>454</v>
      </c>
      <c r="K90" s="1124"/>
      <c r="L90" s="1124"/>
      <c r="M90" s="1124"/>
      <c r="N90" s="1125">
        <v>1848</v>
      </c>
      <c r="O90" s="1125">
        <v>760</v>
      </c>
      <c r="P90" s="1125" t="s">
        <v>9667</v>
      </c>
      <c r="Q90" s="1124" t="s">
        <v>4202</v>
      </c>
      <c r="R90" s="1125">
        <v>902</v>
      </c>
      <c r="S90" s="1125" t="s">
        <v>283</v>
      </c>
      <c r="T90" s="1125">
        <v>186</v>
      </c>
      <c r="U90" s="418" t="s">
        <v>9668</v>
      </c>
      <c r="V90" s="418"/>
      <c r="W90" s="1124"/>
      <c r="X90" s="1124"/>
      <c r="Y90" s="1124"/>
      <c r="Z90" s="1124"/>
      <c r="AA90" s="1124" t="s">
        <v>9669</v>
      </c>
      <c r="AB90" s="1124"/>
      <c r="AC90" s="1124"/>
      <c r="AD90" s="1124"/>
      <c r="AE90" s="1124"/>
      <c r="AF90" s="1124"/>
      <c r="AG90" s="1124"/>
      <c r="AH90" s="1124">
        <v>2000</v>
      </c>
      <c r="AI90" s="709"/>
      <c r="AJ90" s="709">
        <v>1250</v>
      </c>
      <c r="AK90" s="709"/>
      <c r="AL90" s="709"/>
      <c r="AM90" s="709">
        <v>200</v>
      </c>
      <c r="AN90" s="709"/>
      <c r="AO90" s="1125">
        <v>14436</v>
      </c>
      <c r="AP90" s="613"/>
    </row>
    <row r="91" spans="1:42" s="1109" customFormat="1" ht="25.9" hidden="1" customHeight="1">
      <c r="A91" s="690">
        <v>35</v>
      </c>
      <c r="B91" s="164"/>
      <c r="C91" s="1124" t="s">
        <v>9319</v>
      </c>
      <c r="D91" s="1124" t="s">
        <v>9670</v>
      </c>
      <c r="E91" s="1124" t="s">
        <v>9319</v>
      </c>
      <c r="F91" s="1124" t="s">
        <v>15675</v>
      </c>
      <c r="G91" s="1125">
        <v>1864</v>
      </c>
      <c r="H91" s="1125">
        <v>972.56</v>
      </c>
      <c r="I91" s="1125">
        <v>1978.41</v>
      </c>
      <c r="J91" s="1124"/>
      <c r="K91" s="1124"/>
      <c r="L91" s="1124"/>
      <c r="M91" s="1124"/>
      <c r="N91" s="1125">
        <v>669</v>
      </c>
      <c r="O91" s="1125" t="s">
        <v>384</v>
      </c>
      <c r="P91" s="1125" t="s">
        <v>384</v>
      </c>
      <c r="Q91" s="1124" t="s">
        <v>384</v>
      </c>
      <c r="R91" s="1125">
        <v>669</v>
      </c>
      <c r="S91" s="1125" t="s">
        <v>9671</v>
      </c>
      <c r="T91" s="1125">
        <v>169</v>
      </c>
      <c r="U91" s="418" t="s">
        <v>3031</v>
      </c>
      <c r="V91" s="418"/>
      <c r="W91" s="1124"/>
      <c r="X91" s="1124"/>
      <c r="Y91" s="1124"/>
      <c r="Z91" s="1124"/>
      <c r="AA91" s="1124" t="s">
        <v>9672</v>
      </c>
      <c r="AB91" s="1124"/>
      <c r="AC91" s="1124"/>
      <c r="AD91" s="1124"/>
      <c r="AE91" s="1124"/>
      <c r="AF91" s="1124"/>
      <c r="AG91" s="1124"/>
      <c r="AH91" s="1124">
        <v>2006</v>
      </c>
      <c r="AI91" s="709" t="s">
        <v>4938</v>
      </c>
      <c r="AJ91" s="709"/>
      <c r="AK91" s="709"/>
      <c r="AL91" s="709"/>
      <c r="AM91" s="709"/>
      <c r="AN91" s="709"/>
      <c r="AO91" s="1125">
        <v>3966</v>
      </c>
      <c r="AP91" s="1125"/>
    </row>
    <row r="92" spans="1:42" s="1109" customFormat="1" ht="36.6" hidden="1" customHeight="1">
      <c r="A92" s="690"/>
      <c r="B92" s="164"/>
      <c r="C92" s="1124" t="s">
        <v>9319</v>
      </c>
      <c r="D92" s="1124" t="s">
        <v>12990</v>
      </c>
      <c r="E92" s="1124" t="s">
        <v>9319</v>
      </c>
      <c r="F92" s="1124" t="s">
        <v>15675</v>
      </c>
      <c r="G92" s="1125">
        <v>987.9</v>
      </c>
      <c r="H92" s="1125">
        <v>349.8</v>
      </c>
      <c r="I92" s="1125">
        <v>349.8</v>
      </c>
      <c r="J92" s="1124">
        <v>349.8</v>
      </c>
      <c r="K92" s="1124" t="s">
        <v>384</v>
      </c>
      <c r="L92" s="1124" t="s">
        <v>384</v>
      </c>
      <c r="M92" s="1124" t="s">
        <v>384</v>
      </c>
      <c r="N92" s="1125">
        <v>350</v>
      </c>
      <c r="O92" s="1125" t="s">
        <v>384</v>
      </c>
      <c r="P92" s="1125" t="s">
        <v>384</v>
      </c>
      <c r="Q92" s="416" t="s">
        <v>384</v>
      </c>
      <c r="R92" s="1125" t="s">
        <v>384</v>
      </c>
      <c r="S92" s="1125" t="s">
        <v>384</v>
      </c>
      <c r="T92" s="1125">
        <v>92</v>
      </c>
      <c r="U92" s="418"/>
      <c r="V92" s="418"/>
      <c r="W92" s="1124"/>
      <c r="X92" s="1124"/>
      <c r="Y92" s="1124"/>
      <c r="Z92" s="1124"/>
      <c r="AA92" s="1124" t="s">
        <v>12991</v>
      </c>
      <c r="AB92" s="1124"/>
      <c r="AC92" s="1124"/>
      <c r="AD92" s="1124"/>
      <c r="AE92" s="1124"/>
      <c r="AF92" s="1124"/>
      <c r="AG92" s="1124"/>
      <c r="AH92" s="1124">
        <v>2018</v>
      </c>
      <c r="AI92" s="709"/>
      <c r="AJ92" s="709"/>
      <c r="AK92" s="709"/>
      <c r="AL92" s="709"/>
      <c r="AM92" s="709"/>
      <c r="AN92" s="709"/>
      <c r="AO92" s="1125">
        <v>160</v>
      </c>
      <c r="AP92" s="1125"/>
    </row>
    <row r="93" spans="1:42" s="1109" customFormat="1" ht="26.1" hidden="1" customHeight="1">
      <c r="A93" s="897"/>
      <c r="B93" s="164"/>
      <c r="C93" s="1124" t="s">
        <v>9321</v>
      </c>
      <c r="D93" s="1124" t="s">
        <v>9681</v>
      </c>
      <c r="E93" s="1124" t="s">
        <v>9396</v>
      </c>
      <c r="F93" s="1124" t="s">
        <v>9682</v>
      </c>
      <c r="G93" s="1125">
        <v>13886</v>
      </c>
      <c r="H93" s="1125"/>
      <c r="I93" s="1125">
        <v>14325</v>
      </c>
      <c r="J93" s="709"/>
      <c r="K93" s="169"/>
      <c r="L93" s="709"/>
      <c r="M93" s="709"/>
      <c r="N93" s="1125"/>
      <c r="O93" s="1125"/>
      <c r="P93" s="1125"/>
      <c r="Q93" s="1124"/>
      <c r="R93" s="1125"/>
      <c r="S93" s="1125" t="s">
        <v>9683</v>
      </c>
      <c r="T93" s="1125">
        <v>250</v>
      </c>
      <c r="U93" s="709"/>
      <c r="V93" s="709"/>
      <c r="W93" s="709"/>
      <c r="X93" s="709"/>
      <c r="Y93" s="709"/>
      <c r="Z93" s="709"/>
      <c r="AA93" s="1124" t="s">
        <v>1306</v>
      </c>
      <c r="AB93" s="1124"/>
      <c r="AC93" s="1124"/>
      <c r="AD93" s="1124"/>
      <c r="AE93" s="1124"/>
      <c r="AF93" s="1124"/>
      <c r="AG93" s="1124"/>
      <c r="AH93" s="1124">
        <v>2006</v>
      </c>
      <c r="AI93" s="709"/>
      <c r="AJ93" s="709"/>
      <c r="AK93" s="709"/>
      <c r="AL93" s="709"/>
      <c r="AM93" s="709"/>
      <c r="AN93" s="709"/>
      <c r="AO93" s="1125">
        <v>18549</v>
      </c>
      <c r="AP93" s="1125"/>
    </row>
    <row r="94" spans="1:42" s="1109" customFormat="1" ht="26.1" hidden="1" customHeight="1">
      <c r="A94" s="742">
        <v>36</v>
      </c>
      <c r="B94" s="164"/>
      <c r="C94" s="1124" t="s">
        <v>9321</v>
      </c>
      <c r="D94" s="1124" t="s">
        <v>9673</v>
      </c>
      <c r="E94" s="1124" t="s">
        <v>9321</v>
      </c>
      <c r="F94" s="1124" t="s">
        <v>3101</v>
      </c>
      <c r="G94" s="1125">
        <v>26092</v>
      </c>
      <c r="H94" s="1125">
        <v>1724</v>
      </c>
      <c r="I94" s="1125">
        <v>7380</v>
      </c>
      <c r="J94" s="709" t="s">
        <v>9674</v>
      </c>
      <c r="K94" s="169"/>
      <c r="L94" s="709"/>
      <c r="M94" s="709"/>
      <c r="N94" s="1125">
        <v>2636</v>
      </c>
      <c r="O94" s="1125">
        <v>891</v>
      </c>
      <c r="P94" s="1125" t="s">
        <v>9675</v>
      </c>
      <c r="Q94" s="1124" t="s">
        <v>4202</v>
      </c>
      <c r="R94" s="1125">
        <v>1283</v>
      </c>
      <c r="S94" s="1125" t="s">
        <v>9676</v>
      </c>
      <c r="T94" s="1125">
        <v>462</v>
      </c>
      <c r="U94" s="709" t="s">
        <v>9677</v>
      </c>
      <c r="V94" s="709"/>
      <c r="W94" s="709"/>
      <c r="X94" s="709"/>
      <c r="Y94" s="709"/>
      <c r="Z94" s="709"/>
      <c r="AA94" s="1124" t="s">
        <v>9678</v>
      </c>
      <c r="AB94" s="1124" t="s">
        <v>9679</v>
      </c>
      <c r="AC94" s="1124"/>
      <c r="AD94" s="1124"/>
      <c r="AE94" s="1124"/>
      <c r="AF94" s="1124"/>
      <c r="AG94" s="1124"/>
      <c r="AH94" s="1124">
        <v>1994</v>
      </c>
      <c r="AI94" s="709">
        <v>21</v>
      </c>
      <c r="AJ94" s="709"/>
      <c r="AK94" s="709">
        <v>65</v>
      </c>
      <c r="AL94" s="709">
        <v>45</v>
      </c>
      <c r="AM94" s="709"/>
      <c r="AN94" s="709"/>
      <c r="AO94" s="1125">
        <v>7290</v>
      </c>
      <c r="AP94" s="1125"/>
    </row>
    <row r="95" spans="1:42" s="1109" customFormat="1" ht="26.1" hidden="1" customHeight="1">
      <c r="A95" s="896"/>
      <c r="B95" s="164"/>
      <c r="C95" s="1124" t="s">
        <v>9321</v>
      </c>
      <c r="D95" s="1124" t="s">
        <v>15676</v>
      </c>
      <c r="E95" s="1124" t="s">
        <v>9321</v>
      </c>
      <c r="F95" s="1124" t="s">
        <v>15626</v>
      </c>
      <c r="G95" s="1125">
        <v>11608</v>
      </c>
      <c r="H95" s="1125">
        <v>2878</v>
      </c>
      <c r="I95" s="1125">
        <v>3120</v>
      </c>
      <c r="J95" s="709"/>
      <c r="K95" s="169"/>
      <c r="L95" s="709"/>
      <c r="M95" s="709"/>
      <c r="N95" s="1125"/>
      <c r="O95" s="1125"/>
      <c r="P95" s="1125"/>
      <c r="Q95" s="1124"/>
      <c r="R95" s="1125"/>
      <c r="S95" s="1125"/>
      <c r="T95" s="1125">
        <v>253</v>
      </c>
      <c r="U95" s="709"/>
      <c r="V95" s="709"/>
      <c r="W95" s="709"/>
      <c r="X95" s="709"/>
      <c r="Y95" s="709"/>
      <c r="Z95" s="709"/>
      <c r="AA95" s="1124" t="s">
        <v>9680</v>
      </c>
      <c r="AB95" s="1124"/>
      <c r="AC95" s="1124"/>
      <c r="AD95" s="1124"/>
      <c r="AE95" s="1124"/>
      <c r="AF95" s="1124"/>
      <c r="AG95" s="1124"/>
      <c r="AH95" s="1124">
        <v>2006</v>
      </c>
      <c r="AI95" s="616"/>
      <c r="AJ95" s="616"/>
      <c r="AK95" s="616"/>
      <c r="AL95" s="616"/>
      <c r="AM95" s="616"/>
      <c r="AN95" s="709"/>
      <c r="AO95" s="1125">
        <v>5458</v>
      </c>
      <c r="AP95" s="1125"/>
    </row>
    <row r="96" spans="1:42" s="1109" customFormat="1" ht="26.1" hidden="1" customHeight="1">
      <c r="A96" s="896"/>
      <c r="B96" s="164"/>
      <c r="C96" s="1124" t="s">
        <v>9321</v>
      </c>
      <c r="D96" s="1124" t="s">
        <v>15677</v>
      </c>
      <c r="E96" s="1124" t="s">
        <v>9321</v>
      </c>
      <c r="F96" s="1124" t="s">
        <v>15678</v>
      </c>
      <c r="G96" s="1125">
        <v>76544</v>
      </c>
      <c r="H96" s="1125">
        <v>766</v>
      </c>
      <c r="I96" s="1125">
        <v>1501</v>
      </c>
      <c r="J96" s="709"/>
      <c r="K96" s="169"/>
      <c r="L96" s="709"/>
      <c r="M96" s="709"/>
      <c r="N96" s="1125"/>
      <c r="O96" s="1125"/>
      <c r="P96" s="1125"/>
      <c r="Q96" s="1124"/>
      <c r="R96" s="1125"/>
      <c r="S96" s="1125"/>
      <c r="T96" s="1125">
        <v>189</v>
      </c>
      <c r="U96" s="709"/>
      <c r="V96" s="709"/>
      <c r="W96" s="709"/>
      <c r="X96" s="709"/>
      <c r="Y96" s="709"/>
      <c r="Z96" s="709"/>
      <c r="AA96" s="1124" t="s">
        <v>9684</v>
      </c>
      <c r="AB96" s="1124"/>
      <c r="AC96" s="1124"/>
      <c r="AD96" s="1124"/>
      <c r="AE96" s="1124"/>
      <c r="AF96" s="1124"/>
      <c r="AG96" s="1124"/>
      <c r="AH96" s="1124">
        <v>2008</v>
      </c>
      <c r="AI96" s="616"/>
      <c r="AJ96" s="616"/>
      <c r="AK96" s="616"/>
      <c r="AL96" s="616"/>
      <c r="AM96" s="616"/>
      <c r="AN96" s="709"/>
      <c r="AO96" s="1125">
        <v>1180</v>
      </c>
      <c r="AP96" s="1125"/>
    </row>
    <row r="97" spans="1:42" s="1109" customFormat="1" ht="26.1" hidden="1" customHeight="1">
      <c r="A97" s="896"/>
      <c r="B97" s="164"/>
      <c r="C97" s="1124" t="s">
        <v>9321</v>
      </c>
      <c r="D97" s="1124" t="s">
        <v>12993</v>
      </c>
      <c r="E97" s="1124" t="s">
        <v>9321</v>
      </c>
      <c r="F97" s="1124" t="s">
        <v>12994</v>
      </c>
      <c r="G97" s="1125">
        <v>2262</v>
      </c>
      <c r="H97" s="1125">
        <v>1097</v>
      </c>
      <c r="I97" s="1125">
        <v>13594</v>
      </c>
      <c r="J97" s="709"/>
      <c r="K97" s="169"/>
      <c r="L97" s="709"/>
      <c r="M97" s="709"/>
      <c r="N97" s="1125">
        <v>1239</v>
      </c>
      <c r="O97" s="1125"/>
      <c r="P97" s="1125" t="s">
        <v>384</v>
      </c>
      <c r="Q97" s="1124"/>
      <c r="R97" s="1125">
        <v>654</v>
      </c>
      <c r="S97" s="1125"/>
      <c r="T97" s="1125">
        <v>585</v>
      </c>
      <c r="U97" s="709"/>
      <c r="V97" s="709"/>
      <c r="W97" s="709"/>
      <c r="X97" s="709"/>
      <c r="Y97" s="709"/>
      <c r="Z97" s="709"/>
      <c r="AA97" s="1124" t="s">
        <v>12995</v>
      </c>
      <c r="AB97" s="1124"/>
      <c r="AC97" s="1124"/>
      <c r="AD97" s="1124"/>
      <c r="AE97" s="1124"/>
      <c r="AF97" s="1124"/>
      <c r="AG97" s="1124"/>
      <c r="AH97" s="1124">
        <v>2013</v>
      </c>
      <c r="AI97" s="616"/>
      <c r="AJ97" s="616"/>
      <c r="AK97" s="616"/>
      <c r="AL97" s="616"/>
      <c r="AM97" s="616"/>
      <c r="AN97" s="709"/>
      <c r="AO97" s="1125">
        <v>73300</v>
      </c>
      <c r="AP97" s="1125"/>
    </row>
    <row r="98" spans="1:42" s="1109" customFormat="1" ht="26.1" hidden="1" customHeight="1">
      <c r="A98" s="896"/>
      <c r="B98" s="164"/>
      <c r="C98" s="170" t="s">
        <v>9321</v>
      </c>
      <c r="D98" s="170" t="s">
        <v>12996</v>
      </c>
      <c r="E98" s="170" t="s">
        <v>9321</v>
      </c>
      <c r="F98" s="170" t="s">
        <v>12994</v>
      </c>
      <c r="G98" s="474">
        <v>20923</v>
      </c>
      <c r="H98" s="474"/>
      <c r="I98" s="474">
        <v>6320</v>
      </c>
      <c r="J98" s="709"/>
      <c r="K98" s="169"/>
      <c r="L98" s="709"/>
      <c r="M98" s="709"/>
      <c r="N98" s="1125">
        <v>2593</v>
      </c>
      <c r="O98" s="1125">
        <v>1513</v>
      </c>
      <c r="P98" s="1125"/>
      <c r="Q98" s="1124" t="s">
        <v>4202</v>
      </c>
      <c r="R98" s="1125">
        <v>772</v>
      </c>
      <c r="S98" s="1125"/>
      <c r="T98" s="1125">
        <v>308</v>
      </c>
      <c r="U98" s="709"/>
      <c r="V98" s="709"/>
      <c r="W98" s="709"/>
      <c r="X98" s="709"/>
      <c r="Y98" s="709"/>
      <c r="Z98" s="709"/>
      <c r="AA98" s="1124" t="s">
        <v>12997</v>
      </c>
      <c r="AB98" s="1124"/>
      <c r="AC98" s="1124"/>
      <c r="AD98" s="1124"/>
      <c r="AE98" s="1124"/>
      <c r="AF98" s="1124"/>
      <c r="AG98" s="1124"/>
      <c r="AH98" s="1124">
        <v>2018</v>
      </c>
      <c r="AI98" s="616"/>
      <c r="AJ98" s="616"/>
      <c r="AK98" s="616"/>
      <c r="AL98" s="616"/>
      <c r="AM98" s="616"/>
      <c r="AN98" s="709"/>
      <c r="AO98" s="1125">
        <v>25957</v>
      </c>
      <c r="AP98" s="1125"/>
    </row>
    <row r="99" spans="1:42" s="1109" customFormat="1" ht="26.1" hidden="1" customHeight="1">
      <c r="A99" s="896"/>
      <c r="B99" s="164"/>
      <c r="C99" s="1124" t="s">
        <v>9327</v>
      </c>
      <c r="D99" s="1124" t="s">
        <v>9685</v>
      </c>
      <c r="E99" s="1124" t="s">
        <v>9327</v>
      </c>
      <c r="F99" s="1124" t="s">
        <v>15679</v>
      </c>
      <c r="G99" s="1125">
        <v>50362</v>
      </c>
      <c r="H99" s="1125">
        <v>979</v>
      </c>
      <c r="I99" s="1125">
        <v>2494</v>
      </c>
      <c r="J99" s="709" t="s">
        <v>1230</v>
      </c>
      <c r="K99" s="169" t="s">
        <v>3429</v>
      </c>
      <c r="L99" s="709" t="s">
        <v>454</v>
      </c>
      <c r="M99" s="709" t="s">
        <v>9686</v>
      </c>
      <c r="N99" s="1125">
        <v>933</v>
      </c>
      <c r="O99" s="1125">
        <v>636</v>
      </c>
      <c r="P99" s="1125" t="s">
        <v>9687</v>
      </c>
      <c r="Q99" s="1124" t="s">
        <v>9688</v>
      </c>
      <c r="R99" s="1125"/>
      <c r="S99" s="1254"/>
      <c r="T99" s="1125">
        <v>297</v>
      </c>
      <c r="U99" s="709">
        <v>2311</v>
      </c>
      <c r="V99" s="709"/>
      <c r="W99" s="709"/>
      <c r="X99" s="709"/>
      <c r="Y99" s="709"/>
      <c r="Z99" s="709"/>
      <c r="AA99" s="1124" t="s">
        <v>9689</v>
      </c>
      <c r="AB99" s="1124"/>
      <c r="AC99" s="1124"/>
      <c r="AD99" s="1124"/>
      <c r="AE99" s="1124"/>
      <c r="AF99" s="1124"/>
      <c r="AG99" s="1124"/>
      <c r="AH99" s="1124" t="s">
        <v>9690</v>
      </c>
      <c r="AI99" s="616"/>
      <c r="AJ99" s="616"/>
      <c r="AK99" s="616"/>
      <c r="AL99" s="616"/>
      <c r="AM99" s="616"/>
      <c r="AN99" s="425"/>
      <c r="AO99" s="1125">
        <v>2311</v>
      </c>
      <c r="AP99" s="1125"/>
    </row>
    <row r="100" spans="1:42" s="1109" customFormat="1" ht="26.1" hidden="1" customHeight="1">
      <c r="A100" s="896"/>
      <c r="B100" s="164"/>
      <c r="C100" s="1124" t="s">
        <v>9327</v>
      </c>
      <c r="D100" s="1124" t="s">
        <v>9691</v>
      </c>
      <c r="E100" s="1124" t="s">
        <v>9327</v>
      </c>
      <c r="F100" s="1124" t="s">
        <v>15679</v>
      </c>
      <c r="G100" s="1125">
        <v>12587</v>
      </c>
      <c r="H100" s="1125">
        <v>796</v>
      </c>
      <c r="I100" s="1125">
        <v>795</v>
      </c>
      <c r="J100" s="709" t="s">
        <v>9692</v>
      </c>
      <c r="K100" s="169" t="s">
        <v>1457</v>
      </c>
      <c r="L100" s="709" t="s">
        <v>2068</v>
      </c>
      <c r="M100" s="709" t="s">
        <v>9693</v>
      </c>
      <c r="N100" s="1125">
        <v>540</v>
      </c>
      <c r="O100" s="1125">
        <v>540</v>
      </c>
      <c r="P100" s="1125" t="s">
        <v>9694</v>
      </c>
      <c r="Q100" s="1124" t="s">
        <v>6503</v>
      </c>
      <c r="R100" s="1125"/>
      <c r="S100" s="1254"/>
      <c r="T100" s="1125"/>
      <c r="U100" s="709">
        <v>48</v>
      </c>
      <c r="V100" s="709"/>
      <c r="W100" s="709"/>
      <c r="X100" s="709"/>
      <c r="Y100" s="709"/>
      <c r="Z100" s="709"/>
      <c r="AA100" s="1124"/>
      <c r="AB100" s="1124"/>
      <c r="AC100" s="1124"/>
      <c r="AD100" s="1124"/>
      <c r="AE100" s="1124"/>
      <c r="AF100" s="1124"/>
      <c r="AG100" s="1124"/>
      <c r="AH100" s="1124">
        <v>1997</v>
      </c>
      <c r="AI100" s="709">
        <v>55</v>
      </c>
      <c r="AJ100" s="709"/>
      <c r="AK100" s="709">
        <v>80</v>
      </c>
      <c r="AL100" s="709"/>
      <c r="AM100" s="709"/>
      <c r="AN100" s="709"/>
      <c r="AO100" s="1125">
        <v>698</v>
      </c>
      <c r="AP100" s="1125"/>
    </row>
    <row r="101" spans="1:42" s="1109" customFormat="1" ht="26.1" hidden="1" customHeight="1">
      <c r="A101" s="896"/>
      <c r="B101" s="164"/>
      <c r="C101" s="1124" t="s">
        <v>9327</v>
      </c>
      <c r="D101" s="1124" t="s">
        <v>15982</v>
      </c>
      <c r="E101" s="1124" t="s">
        <v>9327</v>
      </c>
      <c r="F101" s="1124" t="s">
        <v>15679</v>
      </c>
      <c r="G101" s="1125">
        <v>3304</v>
      </c>
      <c r="H101" s="1125">
        <v>1571</v>
      </c>
      <c r="I101" s="1125">
        <v>9914</v>
      </c>
      <c r="J101" s="709" t="s">
        <v>9693</v>
      </c>
      <c r="K101" s="169" t="s">
        <v>1456</v>
      </c>
      <c r="L101" s="709" t="s">
        <v>9695</v>
      </c>
      <c r="M101" s="709" t="s">
        <v>1239</v>
      </c>
      <c r="N101" s="1125">
        <v>2557</v>
      </c>
      <c r="O101" s="1125">
        <v>1080</v>
      </c>
      <c r="P101" s="1125" t="s">
        <v>9696</v>
      </c>
      <c r="Q101" s="1124" t="s">
        <v>9697</v>
      </c>
      <c r="R101" s="1125">
        <v>969</v>
      </c>
      <c r="S101" s="1125" t="s">
        <v>9698</v>
      </c>
      <c r="T101" s="1125">
        <v>508</v>
      </c>
      <c r="U101" s="709">
        <v>40</v>
      </c>
      <c r="V101" s="709"/>
      <c r="W101" s="709"/>
      <c r="X101" s="709"/>
      <c r="Y101" s="709"/>
      <c r="Z101" s="709"/>
      <c r="AA101" s="1124" t="s">
        <v>12999</v>
      </c>
      <c r="AB101" s="1124"/>
      <c r="AC101" s="1124"/>
      <c r="AD101" s="1124"/>
      <c r="AE101" s="1124"/>
      <c r="AF101" s="1124"/>
      <c r="AG101" s="1124"/>
      <c r="AH101" s="1124">
        <v>2004</v>
      </c>
      <c r="AI101" s="709"/>
      <c r="AJ101" s="709"/>
      <c r="AK101" s="709"/>
      <c r="AL101" s="709"/>
      <c r="AM101" s="709"/>
      <c r="AN101" s="709"/>
      <c r="AO101" s="1125">
        <v>19000</v>
      </c>
      <c r="AP101" s="1125"/>
    </row>
    <row r="102" spans="1:42" s="1109" customFormat="1" ht="26.1" hidden="1" customHeight="1">
      <c r="A102" s="896"/>
      <c r="B102" s="164"/>
      <c r="C102" s="1124" t="s">
        <v>9327</v>
      </c>
      <c r="D102" s="170" t="s">
        <v>15983</v>
      </c>
      <c r="E102" s="1124" t="s">
        <v>9327</v>
      </c>
      <c r="F102" s="170" t="s">
        <v>9699</v>
      </c>
      <c r="G102" s="167">
        <v>1372</v>
      </c>
      <c r="H102" s="167"/>
      <c r="I102" s="167">
        <v>7048</v>
      </c>
      <c r="J102" s="166"/>
      <c r="K102" s="166"/>
      <c r="L102" s="166"/>
      <c r="M102" s="166"/>
      <c r="N102" s="167"/>
      <c r="O102" s="167">
        <v>214</v>
      </c>
      <c r="P102" s="167" t="s">
        <v>9700</v>
      </c>
      <c r="Q102" s="170" t="s">
        <v>2918</v>
      </c>
      <c r="R102" s="167">
        <v>700</v>
      </c>
      <c r="S102" s="167" t="s">
        <v>9701</v>
      </c>
      <c r="T102" s="167">
        <v>181</v>
      </c>
      <c r="U102" s="166"/>
      <c r="V102" s="166"/>
      <c r="W102" s="166"/>
      <c r="X102" s="166"/>
      <c r="Y102" s="166"/>
      <c r="Z102" s="166"/>
      <c r="AA102" s="170" t="s">
        <v>9702</v>
      </c>
      <c r="AB102" s="170"/>
      <c r="AC102" s="170"/>
      <c r="AD102" s="170"/>
      <c r="AE102" s="170"/>
      <c r="AF102" s="170"/>
      <c r="AG102" s="170"/>
      <c r="AH102" s="170">
        <v>2004</v>
      </c>
      <c r="AI102" s="166"/>
      <c r="AJ102" s="166"/>
      <c r="AK102" s="166"/>
      <c r="AL102" s="166"/>
      <c r="AM102" s="166"/>
      <c r="AN102" s="166"/>
      <c r="AO102" s="167">
        <v>18700</v>
      </c>
      <c r="AP102" s="167"/>
    </row>
    <row r="103" spans="1:42" s="1109" customFormat="1" ht="26.1" hidden="1" customHeight="1">
      <c r="A103" s="896"/>
      <c r="B103" s="164"/>
      <c r="C103" s="1124" t="s">
        <v>9327</v>
      </c>
      <c r="D103" s="1124" t="s">
        <v>9703</v>
      </c>
      <c r="E103" s="1124" t="s">
        <v>66</v>
      </c>
      <c r="F103" s="204" t="s">
        <v>9704</v>
      </c>
      <c r="G103" s="1125">
        <v>6408</v>
      </c>
      <c r="H103" s="1125">
        <v>2803</v>
      </c>
      <c r="I103" s="1125">
        <v>9716</v>
      </c>
      <c r="J103" s="709"/>
      <c r="K103" s="709"/>
      <c r="L103" s="169"/>
      <c r="M103" s="709"/>
      <c r="N103" s="1125">
        <v>4770</v>
      </c>
      <c r="O103" s="1125"/>
      <c r="P103" s="709">
        <v>0</v>
      </c>
      <c r="Q103" s="1124"/>
      <c r="R103" s="167">
        <v>2806</v>
      </c>
      <c r="S103" s="1125" t="s">
        <v>9705</v>
      </c>
      <c r="T103" s="1125">
        <v>1964</v>
      </c>
      <c r="U103" s="1124">
        <v>1991</v>
      </c>
      <c r="V103" s="709"/>
      <c r="W103" s="709">
        <v>1110</v>
      </c>
      <c r="X103" s="709">
        <v>3000</v>
      </c>
      <c r="Y103" s="709"/>
      <c r="Z103" s="709"/>
      <c r="AA103" s="1124" t="s">
        <v>9706</v>
      </c>
      <c r="AB103" s="1124">
        <v>4110</v>
      </c>
      <c r="AC103" s="1124"/>
      <c r="AD103" s="1124"/>
      <c r="AE103" s="1124"/>
      <c r="AF103" s="1124"/>
      <c r="AG103" s="1124"/>
      <c r="AH103" s="1124">
        <v>2001</v>
      </c>
      <c r="AI103" s="709"/>
      <c r="AJ103" s="709"/>
      <c r="AK103" s="709"/>
      <c r="AL103" s="709"/>
      <c r="AM103" s="709"/>
      <c r="AN103" s="709"/>
      <c r="AO103" s="1125">
        <v>9423</v>
      </c>
      <c r="AP103" s="1125"/>
    </row>
    <row r="104" spans="1:42" s="1109" customFormat="1" ht="26.1" hidden="1" customHeight="1">
      <c r="A104" s="896"/>
      <c r="B104" s="164"/>
      <c r="C104" s="1124" t="s">
        <v>9327</v>
      </c>
      <c r="D104" s="170" t="s">
        <v>15984</v>
      </c>
      <c r="E104" s="170" t="s">
        <v>66</v>
      </c>
      <c r="F104" s="170" t="s">
        <v>9699</v>
      </c>
      <c r="G104" s="167">
        <v>8265</v>
      </c>
      <c r="H104" s="167">
        <v>2095</v>
      </c>
      <c r="I104" s="167">
        <v>6391</v>
      </c>
      <c r="J104" s="166"/>
      <c r="K104" s="166"/>
      <c r="L104" s="166"/>
      <c r="M104" s="166"/>
      <c r="N104" s="167">
        <v>1762</v>
      </c>
      <c r="O104" s="167">
        <v>896</v>
      </c>
      <c r="P104" s="167" t="s">
        <v>9707</v>
      </c>
      <c r="Q104" s="170" t="s">
        <v>3124</v>
      </c>
      <c r="R104" s="167">
        <v>691</v>
      </c>
      <c r="S104" s="167" t="s">
        <v>4953</v>
      </c>
      <c r="T104" s="167">
        <v>175</v>
      </c>
      <c r="U104" s="166"/>
      <c r="V104" s="166"/>
      <c r="W104" s="166"/>
      <c r="X104" s="166"/>
      <c r="Y104" s="166"/>
      <c r="Z104" s="166"/>
      <c r="AA104" s="170" t="s">
        <v>1417</v>
      </c>
      <c r="AB104" s="170"/>
      <c r="AC104" s="170"/>
      <c r="AD104" s="170"/>
      <c r="AE104" s="170"/>
      <c r="AF104" s="170"/>
      <c r="AG104" s="170"/>
      <c r="AH104" s="170">
        <v>1994</v>
      </c>
      <c r="AI104" s="166"/>
      <c r="AJ104" s="166"/>
      <c r="AK104" s="166"/>
      <c r="AL104" s="166"/>
      <c r="AM104" s="166"/>
      <c r="AN104" s="166"/>
      <c r="AO104" s="167">
        <v>5150</v>
      </c>
      <c r="AP104" s="167"/>
    </row>
    <row r="105" spans="1:42" s="1109" customFormat="1" ht="26.1" hidden="1" customHeight="1">
      <c r="A105" s="896"/>
      <c r="B105" s="164"/>
      <c r="C105" s="1124" t="s">
        <v>545</v>
      </c>
      <c r="D105" s="1124" t="s">
        <v>9708</v>
      </c>
      <c r="E105" s="1124" t="s">
        <v>545</v>
      </c>
      <c r="F105" s="1124" t="s">
        <v>9709</v>
      </c>
      <c r="G105" s="471">
        <v>4426</v>
      </c>
      <c r="H105" s="471">
        <v>2637</v>
      </c>
      <c r="I105" s="471">
        <v>9011</v>
      </c>
      <c r="J105" s="709"/>
      <c r="K105" s="169"/>
      <c r="L105" s="709"/>
      <c r="M105" s="709"/>
      <c r="N105" s="471">
        <v>1782</v>
      </c>
      <c r="O105" s="471">
        <v>917</v>
      </c>
      <c r="P105" s="709" t="s">
        <v>9710</v>
      </c>
      <c r="Q105" s="1124" t="s">
        <v>9711</v>
      </c>
      <c r="R105" s="471">
        <v>865</v>
      </c>
      <c r="S105" s="471" t="s">
        <v>283</v>
      </c>
      <c r="T105" s="471">
        <v>356</v>
      </c>
      <c r="U105" s="709"/>
      <c r="V105" s="709"/>
      <c r="W105" s="709"/>
      <c r="X105" s="709"/>
      <c r="Y105" s="709"/>
      <c r="Z105" s="709"/>
      <c r="AA105" s="1124" t="s">
        <v>9712</v>
      </c>
      <c r="AB105" s="1124"/>
      <c r="AC105" s="1124"/>
      <c r="AD105" s="1124"/>
      <c r="AE105" s="1124"/>
      <c r="AF105" s="1124"/>
      <c r="AG105" s="1124"/>
      <c r="AH105" s="1124">
        <v>2004</v>
      </c>
      <c r="AI105" s="709"/>
      <c r="AJ105" s="709"/>
      <c r="AK105" s="709"/>
      <c r="AL105" s="709"/>
      <c r="AM105" s="709"/>
      <c r="AN105" s="709"/>
      <c r="AO105" s="1125">
        <v>19123</v>
      </c>
      <c r="AP105" s="471"/>
    </row>
    <row r="106" spans="1:42" s="1109" customFormat="1" ht="26.1" hidden="1" customHeight="1">
      <c r="A106" s="896"/>
      <c r="B106" s="164"/>
      <c r="C106" s="1124" t="s">
        <v>545</v>
      </c>
      <c r="D106" s="1124" t="s">
        <v>9713</v>
      </c>
      <c r="E106" s="1124" t="s">
        <v>545</v>
      </c>
      <c r="F106" s="1124" t="s">
        <v>9714</v>
      </c>
      <c r="G106" s="471">
        <v>10206</v>
      </c>
      <c r="H106" s="471"/>
      <c r="I106" s="471">
        <v>7422</v>
      </c>
      <c r="J106" s="709"/>
      <c r="K106" s="169"/>
      <c r="L106" s="709"/>
      <c r="M106" s="709"/>
      <c r="N106" s="471">
        <v>954</v>
      </c>
      <c r="O106" s="471">
        <v>648</v>
      </c>
      <c r="P106" s="709"/>
      <c r="Q106" s="1124" t="s">
        <v>9715</v>
      </c>
      <c r="R106" s="471"/>
      <c r="S106" s="471"/>
      <c r="T106" s="471">
        <v>306</v>
      </c>
      <c r="U106" s="709"/>
      <c r="V106" s="709"/>
      <c r="W106" s="709"/>
      <c r="X106" s="709"/>
      <c r="Y106" s="709"/>
      <c r="Z106" s="709"/>
      <c r="AA106" s="1124" t="s">
        <v>9716</v>
      </c>
      <c r="AB106" s="1124"/>
      <c r="AC106" s="1124"/>
      <c r="AD106" s="1124"/>
      <c r="AE106" s="1124"/>
      <c r="AF106" s="1124"/>
      <c r="AG106" s="1124"/>
      <c r="AH106" s="1124">
        <v>2000</v>
      </c>
      <c r="AI106" s="709"/>
      <c r="AJ106" s="709"/>
      <c r="AK106" s="709"/>
      <c r="AL106" s="709"/>
      <c r="AM106" s="709"/>
      <c r="AN106" s="709"/>
      <c r="AO106" s="1125"/>
      <c r="AP106" s="471"/>
    </row>
    <row r="107" spans="1:42" s="1109" customFormat="1" ht="26.1" hidden="1" customHeight="1">
      <c r="A107" s="896"/>
      <c r="B107" s="164"/>
      <c r="C107" s="1124" t="s">
        <v>545</v>
      </c>
      <c r="D107" s="1124" t="s">
        <v>9717</v>
      </c>
      <c r="E107" s="1124" t="s">
        <v>545</v>
      </c>
      <c r="F107" s="1124" t="s">
        <v>9718</v>
      </c>
      <c r="G107" s="471">
        <v>602</v>
      </c>
      <c r="H107" s="471"/>
      <c r="I107" s="471">
        <v>2147</v>
      </c>
      <c r="J107" s="709"/>
      <c r="K107" s="169"/>
      <c r="L107" s="709"/>
      <c r="M107" s="709"/>
      <c r="N107" s="471">
        <v>317</v>
      </c>
      <c r="O107" s="471">
        <v>237</v>
      </c>
      <c r="P107" s="709"/>
      <c r="Q107" s="1124" t="s">
        <v>9715</v>
      </c>
      <c r="R107" s="471"/>
      <c r="S107" s="471"/>
      <c r="T107" s="471">
        <v>80</v>
      </c>
      <c r="U107" s="709"/>
      <c r="V107" s="709"/>
      <c r="W107" s="709"/>
      <c r="X107" s="709"/>
      <c r="Y107" s="709"/>
      <c r="Z107" s="709"/>
      <c r="AA107" s="1124"/>
      <c r="AB107" s="1124"/>
      <c r="AC107" s="1124"/>
      <c r="AD107" s="1124"/>
      <c r="AE107" s="1124"/>
      <c r="AF107" s="1124"/>
      <c r="AG107" s="1124"/>
      <c r="AH107" s="1124">
        <v>1997</v>
      </c>
      <c r="AI107" s="709"/>
      <c r="AJ107" s="709"/>
      <c r="AK107" s="709"/>
      <c r="AL107" s="709"/>
      <c r="AM107" s="709"/>
      <c r="AN107" s="709"/>
      <c r="AO107" s="1125"/>
      <c r="AP107" s="471"/>
    </row>
    <row r="108" spans="1:42" s="1109" customFormat="1" ht="26.1" hidden="1" customHeight="1">
      <c r="A108" s="896"/>
      <c r="B108" s="164"/>
      <c r="C108" s="1124" t="s">
        <v>545</v>
      </c>
      <c r="D108" s="1124" t="s">
        <v>9719</v>
      </c>
      <c r="E108" s="1124" t="s">
        <v>15680</v>
      </c>
      <c r="F108" s="1124" t="s">
        <v>9720</v>
      </c>
      <c r="G108" s="471">
        <v>4799</v>
      </c>
      <c r="H108" s="471">
        <v>1873</v>
      </c>
      <c r="I108" s="471">
        <v>7603</v>
      </c>
      <c r="J108" s="709"/>
      <c r="K108" s="169"/>
      <c r="L108" s="709"/>
      <c r="M108" s="709"/>
      <c r="N108" s="471"/>
      <c r="O108" s="471">
        <v>792</v>
      </c>
      <c r="P108" s="709" t="s">
        <v>9721</v>
      </c>
      <c r="Q108" s="1124"/>
      <c r="R108" s="471">
        <v>2687</v>
      </c>
      <c r="S108" s="471" t="s">
        <v>9722</v>
      </c>
      <c r="T108" s="471">
        <v>297</v>
      </c>
      <c r="U108" s="709"/>
      <c r="V108" s="709"/>
      <c r="W108" s="709"/>
      <c r="X108" s="709"/>
      <c r="Y108" s="709"/>
      <c r="Z108" s="709"/>
      <c r="AA108" s="1124" t="s">
        <v>9723</v>
      </c>
      <c r="AB108" s="1124"/>
      <c r="AC108" s="1124"/>
      <c r="AD108" s="1124"/>
      <c r="AE108" s="1124"/>
      <c r="AF108" s="1124"/>
      <c r="AG108" s="1124"/>
      <c r="AH108" s="1124">
        <v>1995</v>
      </c>
      <c r="AI108" s="709"/>
      <c r="AJ108" s="709"/>
      <c r="AK108" s="709"/>
      <c r="AL108" s="709"/>
      <c r="AM108" s="709"/>
      <c r="AN108" s="709"/>
      <c r="AO108" s="1125"/>
      <c r="AP108" s="471"/>
    </row>
    <row r="109" spans="1:42" s="1109" customFormat="1" ht="26.1" hidden="1" customHeight="1">
      <c r="A109" s="896"/>
      <c r="B109" s="164"/>
      <c r="C109" s="1124" t="s">
        <v>545</v>
      </c>
      <c r="D109" s="1124" t="s">
        <v>9724</v>
      </c>
      <c r="E109" s="1124" t="s">
        <v>545</v>
      </c>
      <c r="F109" s="1124" t="s">
        <v>545</v>
      </c>
      <c r="G109" s="471">
        <v>3000</v>
      </c>
      <c r="H109" s="471">
        <v>2692</v>
      </c>
      <c r="I109" s="471">
        <v>2692</v>
      </c>
      <c r="J109" s="709"/>
      <c r="K109" s="169"/>
      <c r="L109" s="709"/>
      <c r="M109" s="709"/>
      <c r="N109" s="471"/>
      <c r="O109" s="471"/>
      <c r="P109" s="709"/>
      <c r="Q109" s="1124"/>
      <c r="R109" s="471"/>
      <c r="S109" s="471"/>
      <c r="T109" s="471"/>
      <c r="U109" s="709"/>
      <c r="V109" s="709"/>
      <c r="W109" s="709"/>
      <c r="X109" s="709"/>
      <c r="Y109" s="709"/>
      <c r="Z109" s="709"/>
      <c r="AA109" s="1124"/>
      <c r="AB109" s="1124"/>
      <c r="AC109" s="1124"/>
      <c r="AD109" s="1124"/>
      <c r="AE109" s="1124"/>
      <c r="AF109" s="1124"/>
      <c r="AG109" s="1124"/>
      <c r="AH109" s="1124">
        <v>2012</v>
      </c>
      <c r="AI109" s="709"/>
      <c r="AJ109" s="709"/>
      <c r="AK109" s="709"/>
      <c r="AL109" s="709"/>
      <c r="AM109" s="709"/>
      <c r="AN109" s="709"/>
      <c r="AO109" s="1125"/>
      <c r="AP109" s="471"/>
    </row>
    <row r="110" spans="1:42" s="1109" customFormat="1" ht="26.1" hidden="1" customHeight="1">
      <c r="A110" s="896"/>
      <c r="B110" s="164"/>
      <c r="C110" s="1124" t="s">
        <v>909</v>
      </c>
      <c r="D110" s="1124" t="s">
        <v>9725</v>
      </c>
      <c r="E110" s="1124" t="s">
        <v>909</v>
      </c>
      <c r="F110" s="1124" t="s">
        <v>12917</v>
      </c>
      <c r="G110" s="1125">
        <v>6490</v>
      </c>
      <c r="H110" s="1125">
        <v>1745</v>
      </c>
      <c r="I110" s="1125">
        <v>7954</v>
      </c>
      <c r="J110" s="709" t="s">
        <v>1248</v>
      </c>
      <c r="K110" s="169" t="s">
        <v>1230</v>
      </c>
      <c r="L110" s="709" t="s">
        <v>1588</v>
      </c>
      <c r="M110" s="709" t="s">
        <v>1245</v>
      </c>
      <c r="N110" s="1125">
        <v>1465</v>
      </c>
      <c r="O110" s="1125">
        <v>800</v>
      </c>
      <c r="P110" s="1125" t="s">
        <v>9726</v>
      </c>
      <c r="Q110" s="1124" t="s">
        <v>9727</v>
      </c>
      <c r="R110" s="1125">
        <v>420</v>
      </c>
      <c r="S110" s="1125" t="s">
        <v>9728</v>
      </c>
      <c r="T110" s="1125">
        <v>245</v>
      </c>
      <c r="U110" s="709" t="s">
        <v>9729</v>
      </c>
      <c r="V110" s="709" t="s">
        <v>9730</v>
      </c>
      <c r="W110" s="709"/>
      <c r="X110" s="709"/>
      <c r="Y110" s="709"/>
      <c r="Z110" s="709"/>
      <c r="AA110" s="1124" t="s">
        <v>9731</v>
      </c>
      <c r="AB110" s="1124"/>
      <c r="AC110" s="1124"/>
      <c r="AD110" s="1124"/>
      <c r="AE110" s="1124"/>
      <c r="AF110" s="1124"/>
      <c r="AG110" s="1124"/>
      <c r="AH110" s="1124">
        <v>2003</v>
      </c>
      <c r="AI110" s="709"/>
      <c r="AJ110" s="709">
        <v>3900</v>
      </c>
      <c r="AK110" s="709"/>
      <c r="AL110" s="709"/>
      <c r="AM110" s="709"/>
      <c r="AN110" s="709"/>
      <c r="AO110" s="1125">
        <v>14823</v>
      </c>
      <c r="AP110" s="1125"/>
    </row>
    <row r="111" spans="1:42" s="1109" customFormat="1" ht="26.1" hidden="1" customHeight="1">
      <c r="A111" s="896"/>
      <c r="B111" s="164"/>
      <c r="C111" s="1124" t="s">
        <v>909</v>
      </c>
      <c r="D111" s="1124" t="s">
        <v>9732</v>
      </c>
      <c r="E111" s="1124" t="s">
        <v>909</v>
      </c>
      <c r="F111" s="1124" t="s">
        <v>12917</v>
      </c>
      <c r="G111" s="1125">
        <v>1967</v>
      </c>
      <c r="H111" s="1125">
        <v>967</v>
      </c>
      <c r="I111" s="1125">
        <v>1347</v>
      </c>
      <c r="J111" s="709" t="s">
        <v>454</v>
      </c>
      <c r="K111" s="169" t="s">
        <v>1230</v>
      </c>
      <c r="L111" s="709" t="s">
        <v>1245</v>
      </c>
      <c r="M111" s="709" t="s">
        <v>9733</v>
      </c>
      <c r="N111" s="1125">
        <v>720</v>
      </c>
      <c r="O111" s="1125">
        <v>720</v>
      </c>
      <c r="P111" s="1125" t="s">
        <v>9734</v>
      </c>
      <c r="Q111" s="1124" t="s">
        <v>9735</v>
      </c>
      <c r="R111" s="1125"/>
      <c r="S111" s="1125"/>
      <c r="T111" s="1125"/>
      <c r="U111" s="709" t="s">
        <v>9736</v>
      </c>
      <c r="V111" s="709" t="s">
        <v>3150</v>
      </c>
      <c r="W111" s="709"/>
      <c r="X111" s="709"/>
      <c r="Y111" s="709"/>
      <c r="Z111" s="709"/>
      <c r="AA111" s="1124" t="s">
        <v>9737</v>
      </c>
      <c r="AB111" s="1124" t="s">
        <v>9679</v>
      </c>
      <c r="AC111" s="1124"/>
      <c r="AD111" s="1124"/>
      <c r="AE111" s="1124"/>
      <c r="AF111" s="1124"/>
      <c r="AG111" s="1124"/>
      <c r="AH111" s="1124">
        <v>2002</v>
      </c>
      <c r="AI111" s="709"/>
      <c r="AJ111" s="709" t="s">
        <v>9738</v>
      </c>
      <c r="AK111" s="709"/>
      <c r="AL111" s="709"/>
      <c r="AM111" s="709"/>
      <c r="AN111" s="709"/>
      <c r="AO111" s="1125">
        <v>3400</v>
      </c>
      <c r="AP111" s="1125"/>
    </row>
    <row r="112" spans="1:42" s="1109" customFormat="1" ht="26.1" hidden="1" customHeight="1">
      <c r="A112" s="896"/>
      <c r="B112" s="488"/>
      <c r="C112" s="1124" t="s">
        <v>909</v>
      </c>
      <c r="D112" s="1124" t="s">
        <v>9739</v>
      </c>
      <c r="E112" s="1124" t="s">
        <v>909</v>
      </c>
      <c r="F112" s="1124" t="s">
        <v>12917</v>
      </c>
      <c r="G112" s="1125">
        <v>2000</v>
      </c>
      <c r="H112" s="1125">
        <v>982</v>
      </c>
      <c r="I112" s="1125">
        <v>2869</v>
      </c>
      <c r="J112" s="709" t="s">
        <v>454</v>
      </c>
      <c r="K112" s="169" t="s">
        <v>1230</v>
      </c>
      <c r="L112" s="709" t="s">
        <v>1245</v>
      </c>
      <c r="M112" s="709" t="s">
        <v>9733</v>
      </c>
      <c r="N112" s="1125">
        <v>748</v>
      </c>
      <c r="O112" s="1125">
        <v>548</v>
      </c>
      <c r="P112" s="1125" t="s">
        <v>9740</v>
      </c>
      <c r="Q112" s="1124" t="s">
        <v>9741</v>
      </c>
      <c r="R112" s="1125">
        <v>200</v>
      </c>
      <c r="S112" s="1125" t="s">
        <v>9742</v>
      </c>
      <c r="T112" s="1125"/>
      <c r="U112" s="709" t="s">
        <v>9736</v>
      </c>
      <c r="V112" s="709" t="s">
        <v>3150</v>
      </c>
      <c r="W112" s="709"/>
      <c r="X112" s="709"/>
      <c r="Y112" s="709"/>
      <c r="Z112" s="709"/>
      <c r="AA112" s="1124" t="s">
        <v>2619</v>
      </c>
      <c r="AB112" s="1124" t="s">
        <v>9679</v>
      </c>
      <c r="AC112" s="1124"/>
      <c r="AD112" s="1124"/>
      <c r="AE112" s="1124"/>
      <c r="AF112" s="1124"/>
      <c r="AG112" s="1124"/>
      <c r="AH112" s="1124">
        <v>2014</v>
      </c>
      <c r="AI112" s="709"/>
      <c r="AJ112" s="709" t="s">
        <v>9738</v>
      </c>
      <c r="AK112" s="709"/>
      <c r="AL112" s="709"/>
      <c r="AM112" s="709"/>
      <c r="AN112" s="709"/>
      <c r="AO112" s="1125">
        <v>11120</v>
      </c>
      <c r="AP112" s="1125"/>
    </row>
    <row r="113" spans="1:42" s="1109" customFormat="1" ht="25.15" hidden="1" customHeight="1">
      <c r="A113" s="896" t="s">
        <v>255</v>
      </c>
      <c r="B113" s="670" t="s">
        <v>1934</v>
      </c>
      <c r="C113" s="1124" t="s">
        <v>535</v>
      </c>
      <c r="D113" s="331">
        <f>COUNTA(D114:D143)</f>
        <v>30</v>
      </c>
      <c r="E113" s="332"/>
      <c r="F113" s="332"/>
      <c r="G113" s="1125">
        <f>SUM(G114:G143)</f>
        <v>399700.76</v>
      </c>
      <c r="H113" s="1125">
        <f>SUM(H114:H143)</f>
        <v>51522.51</v>
      </c>
      <c r="I113" s="1125">
        <f>SUM(I114:I143)</f>
        <v>146015.82999999999</v>
      </c>
      <c r="J113" s="1125">
        <f>SUM(J129:J138)</f>
        <v>0</v>
      </c>
      <c r="K113" s="1125">
        <f>SUM(K129:K138)</f>
        <v>0</v>
      </c>
      <c r="L113" s="1125">
        <f>SUM(L129:L138)</f>
        <v>0</v>
      </c>
      <c r="M113" s="1125">
        <f>SUM(M129:M138)</f>
        <v>0</v>
      </c>
      <c r="N113" s="1125"/>
      <c r="O113" s="1125"/>
      <c r="P113" s="1125"/>
      <c r="Q113" s="1124"/>
      <c r="R113" s="1125"/>
      <c r="S113" s="1125"/>
      <c r="T113" s="1125"/>
      <c r="U113" s="332"/>
      <c r="V113" s="332"/>
      <c r="W113" s="332"/>
      <c r="X113" s="332"/>
      <c r="Y113" s="332"/>
      <c r="Z113" s="332"/>
      <c r="AA113" s="1124"/>
      <c r="AB113" s="1124"/>
      <c r="AC113" s="1124"/>
      <c r="AD113" s="1124"/>
      <c r="AE113" s="1124"/>
      <c r="AF113" s="1124"/>
      <c r="AG113" s="1124"/>
      <c r="AH113" s="1124"/>
      <c r="AI113" s="332"/>
      <c r="AJ113" s="332"/>
      <c r="AK113" s="332"/>
      <c r="AL113" s="332"/>
      <c r="AM113" s="332"/>
      <c r="AN113" s="332"/>
      <c r="AO113" s="1125"/>
      <c r="AP113" s="1125"/>
    </row>
    <row r="114" spans="1:42" s="1109" customFormat="1" ht="25.15" hidden="1" customHeight="1">
      <c r="A114" s="896"/>
      <c r="B114" s="164"/>
      <c r="C114" s="1124" t="s">
        <v>567</v>
      </c>
      <c r="D114" s="1124" t="s">
        <v>1246</v>
      </c>
      <c r="E114" s="1124" t="s">
        <v>560</v>
      </c>
      <c r="F114" s="1124" t="s">
        <v>1247</v>
      </c>
      <c r="G114" s="1125">
        <v>5162</v>
      </c>
      <c r="H114" s="1125">
        <v>1762</v>
      </c>
      <c r="I114" s="1125">
        <v>4707</v>
      </c>
      <c r="J114" s="332" t="s">
        <v>1230</v>
      </c>
      <c r="K114" s="169" t="s">
        <v>454</v>
      </c>
      <c r="L114" s="332" t="s">
        <v>1248</v>
      </c>
      <c r="M114" s="332"/>
      <c r="N114" s="1125">
        <v>1887</v>
      </c>
      <c r="O114" s="1125">
        <v>719</v>
      </c>
      <c r="P114" s="1125" t="s">
        <v>1249</v>
      </c>
      <c r="Q114" s="1124" t="s">
        <v>1250</v>
      </c>
      <c r="R114" s="1125">
        <v>963</v>
      </c>
      <c r="S114" s="1125" t="s">
        <v>1251</v>
      </c>
      <c r="T114" s="1125">
        <v>205</v>
      </c>
      <c r="U114" s="332"/>
      <c r="V114" s="332">
        <v>500</v>
      </c>
      <c r="W114" s="332"/>
      <c r="X114" s="332"/>
      <c r="Y114" s="332"/>
      <c r="Z114" s="332"/>
      <c r="AA114" s="1124" t="s">
        <v>1252</v>
      </c>
      <c r="AB114" s="1124"/>
      <c r="AC114" s="1124"/>
      <c r="AD114" s="1124" t="s">
        <v>1136</v>
      </c>
      <c r="AE114" s="1124">
        <v>150</v>
      </c>
      <c r="AF114" s="1124">
        <v>1500</v>
      </c>
      <c r="AG114" s="1124"/>
      <c r="AH114" s="170">
        <v>2002</v>
      </c>
      <c r="AI114" s="170"/>
      <c r="AJ114" s="170"/>
      <c r="AK114" s="170"/>
      <c r="AL114" s="170"/>
      <c r="AM114" s="170"/>
      <c r="AN114" s="170"/>
      <c r="AO114" s="167">
        <v>7250</v>
      </c>
      <c r="AP114" s="167"/>
    </row>
    <row r="115" spans="1:42" s="1109" customFormat="1" ht="25.15" hidden="1" customHeight="1">
      <c r="A115" s="896"/>
      <c r="B115" s="164"/>
      <c r="C115" s="1124" t="s">
        <v>567</v>
      </c>
      <c r="D115" s="1124" t="s">
        <v>1253</v>
      </c>
      <c r="E115" s="1124" t="s">
        <v>567</v>
      </c>
      <c r="F115" s="1124" t="s">
        <v>9926</v>
      </c>
      <c r="G115" s="1125">
        <v>845</v>
      </c>
      <c r="H115" s="1125">
        <v>571.88</v>
      </c>
      <c r="I115" s="1125">
        <v>3043.92</v>
      </c>
      <c r="J115" s="1125"/>
      <c r="K115" s="1125"/>
      <c r="L115" s="1125"/>
      <c r="M115" s="1125"/>
      <c r="N115" s="1125">
        <v>992.33</v>
      </c>
      <c r="O115" s="1125"/>
      <c r="P115" s="1125"/>
      <c r="Q115" s="1124"/>
      <c r="R115" s="1125">
        <v>375</v>
      </c>
      <c r="S115" s="1125" t="s">
        <v>1254</v>
      </c>
      <c r="T115" s="1125">
        <v>617.33000000000004</v>
      </c>
      <c r="U115" s="332"/>
      <c r="V115" s="332"/>
      <c r="W115" s="332"/>
      <c r="X115" s="332"/>
      <c r="Y115" s="332"/>
      <c r="Z115" s="332"/>
      <c r="AA115" s="1124" t="s">
        <v>1255</v>
      </c>
      <c r="AB115" s="1124"/>
      <c r="AC115" s="1124"/>
      <c r="AD115" s="1124"/>
      <c r="AE115" s="1124"/>
      <c r="AF115" s="1124"/>
      <c r="AG115" s="1124"/>
      <c r="AH115" s="1124">
        <v>2012</v>
      </c>
      <c r="AI115" s="332"/>
      <c r="AJ115" s="332"/>
      <c r="AK115" s="332"/>
      <c r="AL115" s="332"/>
      <c r="AM115" s="332"/>
      <c r="AN115" s="332"/>
      <c r="AO115" s="1125">
        <v>5898</v>
      </c>
      <c r="AP115" s="1125"/>
    </row>
    <row r="116" spans="1:42" s="1109" customFormat="1" ht="25.15" hidden="1" customHeight="1">
      <c r="A116" s="896"/>
      <c r="B116" s="164"/>
      <c r="C116" s="1124" t="s">
        <v>593</v>
      </c>
      <c r="D116" s="1124" t="s">
        <v>1256</v>
      </c>
      <c r="E116" s="1124" t="s">
        <v>593</v>
      </c>
      <c r="F116" s="1124" t="s">
        <v>16069</v>
      </c>
      <c r="G116" s="1125">
        <v>1324</v>
      </c>
      <c r="H116" s="1125">
        <v>786</v>
      </c>
      <c r="I116" s="1125">
        <v>1720</v>
      </c>
      <c r="J116" s="332"/>
      <c r="K116" s="169"/>
      <c r="L116" s="332"/>
      <c r="M116" s="332"/>
      <c r="N116" s="1125">
        <v>1150</v>
      </c>
      <c r="O116" s="1125">
        <v>760</v>
      </c>
      <c r="P116" s="1125" t="s">
        <v>1257</v>
      </c>
      <c r="Q116" s="1124" t="s">
        <v>1258</v>
      </c>
      <c r="R116" s="1125"/>
      <c r="S116" s="1125"/>
      <c r="T116" s="1125">
        <v>390</v>
      </c>
      <c r="U116" s="332"/>
      <c r="V116" s="332"/>
      <c r="W116" s="332"/>
      <c r="X116" s="332"/>
      <c r="Y116" s="332"/>
      <c r="Z116" s="332"/>
      <c r="AA116" s="1124" t="s">
        <v>1259</v>
      </c>
      <c r="AB116" s="1124"/>
      <c r="AC116" s="1124"/>
      <c r="AD116" s="1124"/>
      <c r="AE116" s="1124"/>
      <c r="AF116" s="1124"/>
      <c r="AG116" s="1124"/>
      <c r="AH116" s="170">
        <v>2007</v>
      </c>
      <c r="AI116" s="170"/>
      <c r="AJ116" s="170"/>
      <c r="AK116" s="170"/>
      <c r="AL116" s="170"/>
      <c r="AM116" s="170"/>
      <c r="AN116" s="170"/>
      <c r="AO116" s="167">
        <v>3830</v>
      </c>
      <c r="AP116" s="167"/>
    </row>
    <row r="117" spans="1:42" s="1338" customFormat="1" ht="25.15" hidden="1" customHeight="1">
      <c r="A117" s="896"/>
      <c r="B117" s="164"/>
      <c r="C117" s="1369" t="s">
        <v>574</v>
      </c>
      <c r="D117" s="1369" t="s">
        <v>1260</v>
      </c>
      <c r="E117" s="1369" t="s">
        <v>574</v>
      </c>
      <c r="F117" s="1369" t="s">
        <v>574</v>
      </c>
      <c r="G117" s="1370">
        <v>10900</v>
      </c>
      <c r="H117" s="1370">
        <v>2130.9499999999998</v>
      </c>
      <c r="I117" s="1370">
        <v>5558.87</v>
      </c>
      <c r="J117" s="332"/>
      <c r="K117" s="169"/>
      <c r="L117" s="332"/>
      <c r="M117" s="332"/>
      <c r="N117" s="1370">
        <v>2155.65</v>
      </c>
      <c r="O117" s="1370">
        <v>884.47</v>
      </c>
      <c r="P117" s="1370" t="s">
        <v>1261</v>
      </c>
      <c r="Q117" s="1369" t="s">
        <v>2610</v>
      </c>
      <c r="R117" s="1370">
        <v>837</v>
      </c>
      <c r="S117" s="1370" t="s">
        <v>1262</v>
      </c>
      <c r="T117" s="1370">
        <v>434.18</v>
      </c>
      <c r="U117" s="332"/>
      <c r="V117" s="332"/>
      <c r="W117" s="332"/>
      <c r="X117" s="332"/>
      <c r="Y117" s="332"/>
      <c r="Z117" s="332"/>
      <c r="AA117" s="1369" t="s">
        <v>1263</v>
      </c>
      <c r="AB117" s="1369"/>
      <c r="AC117" s="1369"/>
      <c r="AD117" s="1369"/>
      <c r="AE117" s="1369"/>
      <c r="AF117" s="1369"/>
      <c r="AG117" s="1369"/>
      <c r="AH117" s="1324">
        <v>2010</v>
      </c>
      <c r="AI117" s="1324"/>
      <c r="AJ117" s="1324"/>
      <c r="AK117" s="1324"/>
      <c r="AL117" s="1324"/>
      <c r="AM117" s="1324"/>
      <c r="AN117" s="1324"/>
      <c r="AO117" s="167">
        <v>10700</v>
      </c>
      <c r="AP117" s="167"/>
    </row>
    <row r="118" spans="1:42" s="1338" customFormat="1" ht="25.15" hidden="1" customHeight="1">
      <c r="A118" s="896"/>
      <c r="B118" s="164"/>
      <c r="C118" s="1369" t="s">
        <v>728</v>
      </c>
      <c r="D118" s="1369" t="s">
        <v>1264</v>
      </c>
      <c r="E118" s="1369" t="s">
        <v>728</v>
      </c>
      <c r="F118" s="1369" t="s">
        <v>978</v>
      </c>
      <c r="G118" s="1370">
        <v>27236</v>
      </c>
      <c r="H118" s="1370">
        <v>2337</v>
      </c>
      <c r="I118" s="1370">
        <v>7890</v>
      </c>
      <c r="J118" s="332"/>
      <c r="K118" s="169"/>
      <c r="L118" s="332"/>
      <c r="M118" s="332"/>
      <c r="N118" s="1370">
        <v>834</v>
      </c>
      <c r="O118" s="1370"/>
      <c r="P118" s="1370"/>
      <c r="Q118" s="1369"/>
      <c r="R118" s="1370">
        <v>375</v>
      </c>
      <c r="S118" s="1370" t="s">
        <v>1265</v>
      </c>
      <c r="T118" s="1370">
        <v>459</v>
      </c>
      <c r="U118" s="332"/>
      <c r="V118" s="332"/>
      <c r="W118" s="332"/>
      <c r="X118" s="332"/>
      <c r="Y118" s="332"/>
      <c r="Z118" s="332"/>
      <c r="AA118" s="1369" t="s">
        <v>1266</v>
      </c>
      <c r="AB118" s="1369"/>
      <c r="AC118" s="1369"/>
      <c r="AD118" s="1369"/>
      <c r="AE118" s="1369"/>
      <c r="AF118" s="1369"/>
      <c r="AG118" s="1369"/>
      <c r="AH118" s="1324">
        <v>2009</v>
      </c>
      <c r="AI118" s="1324"/>
      <c r="AJ118" s="1324"/>
      <c r="AK118" s="1324"/>
      <c r="AL118" s="1324"/>
      <c r="AM118" s="1324"/>
      <c r="AN118" s="1324"/>
      <c r="AO118" s="167">
        <v>11500</v>
      </c>
      <c r="AP118" s="167"/>
    </row>
    <row r="119" spans="1:42" s="1109" customFormat="1" ht="25.15" hidden="1" customHeight="1">
      <c r="A119" s="896"/>
      <c r="B119" s="164"/>
      <c r="C119" s="1124" t="s">
        <v>607</v>
      </c>
      <c r="D119" s="1124" t="s">
        <v>1267</v>
      </c>
      <c r="E119" s="1124" t="s">
        <v>607</v>
      </c>
      <c r="F119" s="1124" t="s">
        <v>2611</v>
      </c>
      <c r="G119" s="1125">
        <v>33618</v>
      </c>
      <c r="H119" s="1125">
        <v>922</v>
      </c>
      <c r="I119" s="1125">
        <v>907</v>
      </c>
      <c r="J119" s="332"/>
      <c r="K119" s="169"/>
      <c r="L119" s="332"/>
      <c r="M119" s="332"/>
      <c r="N119" s="1125">
        <v>711</v>
      </c>
      <c r="O119" s="1125">
        <v>711</v>
      </c>
      <c r="P119" s="1125" t="s">
        <v>1268</v>
      </c>
      <c r="Q119" s="1124" t="s">
        <v>1269</v>
      </c>
      <c r="R119" s="1125"/>
      <c r="S119" s="1125"/>
      <c r="T119" s="1125"/>
      <c r="U119" s="332"/>
      <c r="V119" s="332"/>
      <c r="W119" s="332"/>
      <c r="X119" s="332"/>
      <c r="Y119" s="332"/>
      <c r="Z119" s="332"/>
      <c r="AA119" s="1124" t="s">
        <v>1270</v>
      </c>
      <c r="AB119" s="1124"/>
      <c r="AC119" s="1124"/>
      <c r="AD119" s="1124"/>
      <c r="AE119" s="1124"/>
      <c r="AF119" s="1124"/>
      <c r="AG119" s="1124"/>
      <c r="AH119" s="170">
        <v>2006</v>
      </c>
      <c r="AI119" s="170"/>
      <c r="AJ119" s="170"/>
      <c r="AK119" s="170"/>
      <c r="AL119" s="170"/>
      <c r="AM119" s="170"/>
      <c r="AN119" s="170"/>
      <c r="AO119" s="167">
        <v>1451</v>
      </c>
      <c r="AP119" s="167" t="s">
        <v>12796</v>
      </c>
    </row>
    <row r="120" spans="1:42" s="1338" customFormat="1" ht="25.15" hidden="1" customHeight="1">
      <c r="A120" s="896"/>
      <c r="B120" s="164"/>
      <c r="C120" s="1299" t="s">
        <v>607</v>
      </c>
      <c r="D120" s="1299" t="s">
        <v>1271</v>
      </c>
      <c r="E120" s="1299" t="s">
        <v>1272</v>
      </c>
      <c r="F120" s="1299" t="s">
        <v>1273</v>
      </c>
      <c r="G120" s="1300">
        <v>13453</v>
      </c>
      <c r="H120" s="1300">
        <v>1350</v>
      </c>
      <c r="I120" s="1300">
        <v>3639</v>
      </c>
      <c r="J120" s="332"/>
      <c r="K120" s="169"/>
      <c r="L120" s="332"/>
      <c r="M120" s="332"/>
      <c r="N120" s="1300">
        <v>1497</v>
      </c>
      <c r="O120" s="1300">
        <v>600</v>
      </c>
      <c r="P120" s="1300" t="s">
        <v>478</v>
      </c>
      <c r="Q120" s="1299" t="s">
        <v>1206</v>
      </c>
      <c r="R120" s="1300">
        <v>641</v>
      </c>
      <c r="S120" s="1300" t="s">
        <v>283</v>
      </c>
      <c r="T120" s="1300">
        <v>256</v>
      </c>
      <c r="U120" s="332"/>
      <c r="V120" s="332"/>
      <c r="W120" s="332"/>
      <c r="X120" s="332"/>
      <c r="Y120" s="332"/>
      <c r="Z120" s="332"/>
      <c r="AA120" s="1299" t="s">
        <v>1274</v>
      </c>
      <c r="AB120" s="1299"/>
      <c r="AC120" s="1299"/>
      <c r="AD120" s="1299"/>
      <c r="AE120" s="1299"/>
      <c r="AF120" s="1299"/>
      <c r="AG120" s="1299"/>
      <c r="AH120" s="1324">
        <v>2011</v>
      </c>
      <c r="AI120" s="1324"/>
      <c r="AJ120" s="1324"/>
      <c r="AK120" s="1324"/>
      <c r="AL120" s="1324"/>
      <c r="AM120" s="1324"/>
      <c r="AN120" s="1324"/>
      <c r="AO120" s="167">
        <v>7100</v>
      </c>
      <c r="AP120" s="167" t="s">
        <v>12797</v>
      </c>
    </row>
    <row r="121" spans="1:42" s="1338" customFormat="1" ht="25.15" hidden="1" customHeight="1">
      <c r="A121" s="896"/>
      <c r="B121" s="164"/>
      <c r="C121" s="1299" t="s">
        <v>1275</v>
      </c>
      <c r="D121" s="1299" t="s">
        <v>1276</v>
      </c>
      <c r="E121" s="1299" t="s">
        <v>1275</v>
      </c>
      <c r="F121" s="1299" t="s">
        <v>1275</v>
      </c>
      <c r="G121" s="1300">
        <v>4600</v>
      </c>
      <c r="H121" s="1300">
        <v>632</v>
      </c>
      <c r="I121" s="1300">
        <v>878</v>
      </c>
      <c r="J121" s="332"/>
      <c r="K121" s="169"/>
      <c r="L121" s="332"/>
      <c r="M121" s="332"/>
      <c r="N121" s="1300">
        <v>632</v>
      </c>
      <c r="O121" s="1300">
        <v>632</v>
      </c>
      <c r="P121" s="1300" t="s">
        <v>1277</v>
      </c>
      <c r="Q121" s="1299" t="s">
        <v>1278</v>
      </c>
      <c r="R121" s="1300"/>
      <c r="S121" s="1300"/>
      <c r="T121" s="1300"/>
      <c r="U121" s="332" t="s">
        <v>1279</v>
      </c>
      <c r="V121" s="332">
        <v>2006</v>
      </c>
      <c r="W121" s="332" t="s">
        <v>1280</v>
      </c>
      <c r="X121" s="332"/>
      <c r="Y121" s="332"/>
      <c r="Z121" s="332"/>
      <c r="AA121" s="1299" t="s">
        <v>16070</v>
      </c>
      <c r="AB121" s="1299">
        <v>2006</v>
      </c>
      <c r="AC121" s="1299" t="s">
        <v>1280</v>
      </c>
      <c r="AD121" s="1299"/>
      <c r="AE121" s="1299"/>
      <c r="AF121" s="1299"/>
      <c r="AG121" s="1299"/>
      <c r="AH121" s="1324">
        <v>2006</v>
      </c>
      <c r="AI121" s="1324"/>
      <c r="AJ121" s="1324"/>
      <c r="AK121" s="1324"/>
      <c r="AL121" s="1324"/>
      <c r="AM121" s="1324"/>
      <c r="AN121" s="1324"/>
      <c r="AO121" s="167">
        <v>1000</v>
      </c>
      <c r="AP121" s="167"/>
    </row>
    <row r="122" spans="1:42" s="1109" customFormat="1" ht="25.15" hidden="1" customHeight="1">
      <c r="A122" s="896"/>
      <c r="B122" s="164"/>
      <c r="C122" s="1124" t="s">
        <v>1275</v>
      </c>
      <c r="D122" s="1124" t="s">
        <v>12798</v>
      </c>
      <c r="E122" s="1124" t="s">
        <v>1275</v>
      </c>
      <c r="F122" s="1124" t="s">
        <v>12799</v>
      </c>
      <c r="G122" s="1125">
        <v>3881</v>
      </c>
      <c r="H122" s="1125">
        <v>2068</v>
      </c>
      <c r="I122" s="1125">
        <v>3881</v>
      </c>
      <c r="J122" s="332"/>
      <c r="K122" s="169"/>
      <c r="L122" s="332"/>
      <c r="M122" s="332"/>
      <c r="N122" s="1125">
        <v>1897</v>
      </c>
      <c r="O122" s="1125">
        <v>1897</v>
      </c>
      <c r="P122" s="1125"/>
      <c r="Q122" s="1124" t="s">
        <v>1459</v>
      </c>
      <c r="R122" s="1125"/>
      <c r="S122" s="1125"/>
      <c r="T122" s="1125"/>
      <c r="U122" s="332" t="s">
        <v>1279</v>
      </c>
      <c r="V122" s="332">
        <v>2006</v>
      </c>
      <c r="W122" s="332" t="s">
        <v>1280</v>
      </c>
      <c r="X122" s="332"/>
      <c r="Y122" s="332"/>
      <c r="Z122" s="332"/>
      <c r="AA122" s="1124"/>
      <c r="AB122" s="1124">
        <v>2006</v>
      </c>
      <c r="AC122" s="1124" t="s">
        <v>1280</v>
      </c>
      <c r="AD122" s="1124"/>
      <c r="AE122" s="1124"/>
      <c r="AF122" s="1124"/>
      <c r="AG122" s="1124"/>
      <c r="AH122" s="170">
        <v>2018</v>
      </c>
      <c r="AI122" s="170"/>
      <c r="AJ122" s="170"/>
      <c r="AK122" s="170"/>
      <c r="AL122" s="170"/>
      <c r="AM122" s="170"/>
      <c r="AN122" s="170"/>
      <c r="AO122" s="167"/>
      <c r="AP122" s="1255"/>
    </row>
    <row r="123" spans="1:42" s="1109" customFormat="1" ht="25.15" hidden="1" customHeight="1">
      <c r="A123" s="896"/>
      <c r="B123" s="164"/>
      <c r="C123" s="1124" t="s">
        <v>749</v>
      </c>
      <c r="D123" s="1124" t="s">
        <v>1281</v>
      </c>
      <c r="E123" s="1124" t="s">
        <v>560</v>
      </c>
      <c r="F123" s="1124" t="s">
        <v>1273</v>
      </c>
      <c r="G123" s="1125">
        <v>13119</v>
      </c>
      <c r="H123" s="1125">
        <v>2142</v>
      </c>
      <c r="I123" s="1125">
        <v>10677</v>
      </c>
      <c r="J123" s="1125"/>
      <c r="K123" s="1125"/>
      <c r="L123" s="1125"/>
      <c r="M123" s="1125"/>
      <c r="N123" s="1125">
        <v>2075</v>
      </c>
      <c r="O123" s="1125">
        <v>2075</v>
      </c>
      <c r="P123" s="1125" t="s">
        <v>16071</v>
      </c>
      <c r="Q123" s="1124" t="s">
        <v>1282</v>
      </c>
      <c r="R123" s="1125"/>
      <c r="S123" s="1125"/>
      <c r="T123" s="1125">
        <v>1262</v>
      </c>
      <c r="U123" s="332"/>
      <c r="V123" s="332"/>
      <c r="W123" s="332"/>
      <c r="X123" s="332"/>
      <c r="Y123" s="332"/>
      <c r="Z123" s="332"/>
      <c r="AA123" s="1124" t="s">
        <v>1283</v>
      </c>
      <c r="AB123" s="1124"/>
      <c r="AC123" s="1124"/>
      <c r="AD123" s="1124"/>
      <c r="AE123" s="1124"/>
      <c r="AF123" s="1124"/>
      <c r="AG123" s="1124"/>
      <c r="AH123" s="1124">
        <v>2008</v>
      </c>
      <c r="AI123" s="332"/>
      <c r="AJ123" s="332"/>
      <c r="AK123" s="332"/>
      <c r="AL123" s="332"/>
      <c r="AM123" s="332"/>
      <c r="AN123" s="332"/>
      <c r="AO123" s="1125">
        <v>19913</v>
      </c>
      <c r="AP123" s="1125"/>
    </row>
    <row r="124" spans="1:42" s="1109" customFormat="1" ht="25.15" hidden="1" customHeight="1">
      <c r="A124" s="896"/>
      <c r="B124" s="164"/>
      <c r="C124" s="1124" t="s">
        <v>724</v>
      </c>
      <c r="D124" s="1124" t="s">
        <v>977</v>
      </c>
      <c r="E124" s="1124" t="s">
        <v>560</v>
      </c>
      <c r="F124" s="1124" t="s">
        <v>978</v>
      </c>
      <c r="G124" s="1125">
        <v>21214</v>
      </c>
      <c r="H124" s="1125">
        <v>2800</v>
      </c>
      <c r="I124" s="1125">
        <v>6959</v>
      </c>
      <c r="J124" s="1125" t="s">
        <v>1284</v>
      </c>
      <c r="K124" s="1125" t="s">
        <v>1230</v>
      </c>
      <c r="L124" s="1125" t="s">
        <v>454</v>
      </c>
      <c r="M124" s="1125" t="s">
        <v>1248</v>
      </c>
      <c r="N124" s="1125">
        <v>1904</v>
      </c>
      <c r="O124" s="1125">
        <v>1320</v>
      </c>
      <c r="P124" s="1125" t="s">
        <v>1285</v>
      </c>
      <c r="Q124" s="1124" t="s">
        <v>1286</v>
      </c>
      <c r="R124" s="1125">
        <v>471</v>
      </c>
      <c r="S124" s="1125" t="s">
        <v>1287</v>
      </c>
      <c r="T124" s="1125">
        <v>113</v>
      </c>
      <c r="U124" s="332"/>
      <c r="V124" s="332">
        <v>22953</v>
      </c>
      <c r="W124" s="332"/>
      <c r="X124" s="332"/>
      <c r="Y124" s="332"/>
      <c r="Z124" s="332"/>
      <c r="AA124" s="1124" t="s">
        <v>1288</v>
      </c>
      <c r="AB124" s="1124"/>
      <c r="AC124" s="1124"/>
      <c r="AD124" s="1124" t="s">
        <v>1134</v>
      </c>
      <c r="AE124" s="1124">
        <v>214</v>
      </c>
      <c r="AF124" s="1124">
        <v>3671</v>
      </c>
      <c r="AG124" s="1124"/>
      <c r="AH124" s="1124">
        <v>1991</v>
      </c>
      <c r="AI124" s="332"/>
      <c r="AJ124" s="332"/>
      <c r="AK124" s="332"/>
      <c r="AL124" s="332"/>
      <c r="AM124" s="332"/>
      <c r="AN124" s="332"/>
      <c r="AO124" s="1125">
        <v>4630</v>
      </c>
      <c r="AP124" s="1125"/>
    </row>
    <row r="125" spans="1:42" s="1109" customFormat="1" ht="25.15" hidden="1" customHeight="1">
      <c r="A125" s="896" t="s">
        <v>91</v>
      </c>
      <c r="B125" s="164"/>
      <c r="C125" s="1124" t="s">
        <v>724</v>
      </c>
      <c r="D125" s="1124" t="s">
        <v>1289</v>
      </c>
      <c r="E125" s="1124" t="s">
        <v>560</v>
      </c>
      <c r="F125" s="1124" t="s">
        <v>1290</v>
      </c>
      <c r="G125" s="1125">
        <v>10390</v>
      </c>
      <c r="H125" s="1125">
        <v>2383</v>
      </c>
      <c r="I125" s="1125">
        <v>7708</v>
      </c>
      <c r="J125" s="1125">
        <v>812</v>
      </c>
      <c r="K125" s="1125" t="s">
        <v>1291</v>
      </c>
      <c r="L125" s="1125">
        <v>204</v>
      </c>
      <c r="M125" s="1125" t="s">
        <v>1292</v>
      </c>
      <c r="N125" s="1125">
        <v>2378.58</v>
      </c>
      <c r="O125" s="1125">
        <v>1158.58</v>
      </c>
      <c r="P125" s="1125" t="s">
        <v>1293</v>
      </c>
      <c r="Q125" s="1124" t="s">
        <v>1294</v>
      </c>
      <c r="R125" s="1125">
        <v>812</v>
      </c>
      <c r="S125" s="1125" t="s">
        <v>1291</v>
      </c>
      <c r="T125" s="1125">
        <v>408</v>
      </c>
      <c r="U125" s="332"/>
      <c r="V125" s="332"/>
      <c r="W125" s="332"/>
      <c r="X125" s="332"/>
      <c r="Y125" s="332"/>
      <c r="Z125" s="332"/>
      <c r="AA125" s="1124" t="s">
        <v>1295</v>
      </c>
      <c r="AB125" s="1124">
        <v>2007</v>
      </c>
      <c r="AC125" s="1124">
        <v>9989</v>
      </c>
      <c r="AD125" s="1124"/>
      <c r="AE125" s="1124"/>
      <c r="AF125" s="1124"/>
      <c r="AG125" s="1124"/>
      <c r="AH125" s="1124">
        <v>2007</v>
      </c>
      <c r="AI125" s="332">
        <v>9989</v>
      </c>
      <c r="AJ125" s="332"/>
      <c r="AK125" s="332"/>
      <c r="AL125" s="332"/>
      <c r="AM125" s="332"/>
      <c r="AN125" s="332"/>
      <c r="AO125" s="1125">
        <v>9989</v>
      </c>
      <c r="AP125" s="1125"/>
    </row>
    <row r="126" spans="1:42" s="1109" customFormat="1" ht="25.15" hidden="1" customHeight="1">
      <c r="A126" s="896"/>
      <c r="B126" s="164"/>
      <c r="C126" s="1124" t="s">
        <v>773</v>
      </c>
      <c r="D126" s="1124" t="s">
        <v>1296</v>
      </c>
      <c r="E126" s="1124" t="s">
        <v>773</v>
      </c>
      <c r="F126" s="1124" t="s">
        <v>15287</v>
      </c>
      <c r="G126" s="1125">
        <v>3656</v>
      </c>
      <c r="H126" s="1125">
        <v>1942</v>
      </c>
      <c r="I126" s="1125">
        <v>7251</v>
      </c>
      <c r="J126" s="1125"/>
      <c r="K126" s="1125"/>
      <c r="L126" s="1125"/>
      <c r="M126" s="1125"/>
      <c r="N126" s="1125">
        <v>1614</v>
      </c>
      <c r="O126" s="1125">
        <v>622</v>
      </c>
      <c r="P126" s="1125" t="s">
        <v>1297</v>
      </c>
      <c r="Q126" s="1124" t="s">
        <v>1298</v>
      </c>
      <c r="R126" s="1125">
        <v>798</v>
      </c>
      <c r="S126" s="1125" t="s">
        <v>1299</v>
      </c>
      <c r="T126" s="1125">
        <v>194</v>
      </c>
      <c r="U126" s="332"/>
      <c r="V126" s="332"/>
      <c r="W126" s="332"/>
      <c r="X126" s="332"/>
      <c r="Y126" s="332"/>
      <c r="Z126" s="332"/>
      <c r="AA126" s="1124" t="s">
        <v>1300</v>
      </c>
      <c r="AB126" s="1124"/>
      <c r="AC126" s="1124"/>
      <c r="AD126" s="1124"/>
      <c r="AE126" s="1124"/>
      <c r="AF126" s="1124"/>
      <c r="AG126" s="1124"/>
      <c r="AH126" s="1124">
        <v>2005</v>
      </c>
      <c r="AI126" s="332"/>
      <c r="AJ126" s="332"/>
      <c r="AK126" s="332"/>
      <c r="AL126" s="332"/>
      <c r="AM126" s="332"/>
      <c r="AN126" s="332"/>
      <c r="AO126" s="1125">
        <v>13700</v>
      </c>
      <c r="AP126" s="1125"/>
    </row>
    <row r="127" spans="1:42" s="1109" customFormat="1" ht="25.15" hidden="1" customHeight="1">
      <c r="A127" s="896"/>
      <c r="B127" s="164"/>
      <c r="C127" s="1124" t="s">
        <v>737</v>
      </c>
      <c r="D127" s="1124" t="s">
        <v>1301</v>
      </c>
      <c r="E127" s="1124" t="s">
        <v>737</v>
      </c>
      <c r="F127" s="1124" t="s">
        <v>737</v>
      </c>
      <c r="G127" s="1125">
        <v>1140</v>
      </c>
      <c r="H127" s="1125">
        <v>1140</v>
      </c>
      <c r="I127" s="1125">
        <v>1140</v>
      </c>
      <c r="J127" s="1125"/>
      <c r="K127" s="1125"/>
      <c r="L127" s="1125"/>
      <c r="M127" s="1125"/>
      <c r="N127" s="1125">
        <v>1140</v>
      </c>
      <c r="O127" s="1125">
        <v>1140</v>
      </c>
      <c r="P127" s="1125" t="s">
        <v>1302</v>
      </c>
      <c r="Q127" s="1124" t="s">
        <v>1303</v>
      </c>
      <c r="R127" s="1125"/>
      <c r="S127" s="1125"/>
      <c r="T127" s="1125"/>
      <c r="U127" s="332"/>
      <c r="V127" s="332"/>
      <c r="W127" s="332"/>
      <c r="X127" s="332"/>
      <c r="Y127" s="332"/>
      <c r="Z127" s="332"/>
      <c r="AA127" s="1124"/>
      <c r="AB127" s="1124"/>
      <c r="AC127" s="1124"/>
      <c r="AD127" s="1124"/>
      <c r="AE127" s="1124"/>
      <c r="AF127" s="1124"/>
      <c r="AG127" s="1124"/>
      <c r="AH127" s="1124">
        <v>2006</v>
      </c>
      <c r="AI127" s="332"/>
      <c r="AJ127" s="332"/>
      <c r="AK127" s="332"/>
      <c r="AL127" s="332"/>
      <c r="AM127" s="332"/>
      <c r="AN127" s="332"/>
      <c r="AO127" s="1125">
        <v>1500</v>
      </c>
      <c r="AP127" s="1125"/>
    </row>
    <row r="128" spans="1:42" s="1109" customFormat="1" ht="25.15" hidden="1" customHeight="1">
      <c r="A128" s="896"/>
      <c r="B128" s="164"/>
      <c r="C128" s="1124" t="s">
        <v>737</v>
      </c>
      <c r="D128" s="1124" t="s">
        <v>1304</v>
      </c>
      <c r="E128" s="1124" t="s">
        <v>737</v>
      </c>
      <c r="F128" s="1124" t="s">
        <v>737</v>
      </c>
      <c r="G128" s="1125">
        <v>5694</v>
      </c>
      <c r="H128" s="1125">
        <v>133</v>
      </c>
      <c r="I128" s="1125">
        <v>4786</v>
      </c>
      <c r="J128" s="1125"/>
      <c r="K128" s="1125"/>
      <c r="L128" s="1125"/>
      <c r="M128" s="1125"/>
      <c r="N128" s="1125">
        <v>1319</v>
      </c>
      <c r="O128" s="1125"/>
      <c r="P128" s="1125"/>
      <c r="Q128" s="1124"/>
      <c r="R128" s="1125">
        <v>923</v>
      </c>
      <c r="S128" s="1125" t="s">
        <v>1305</v>
      </c>
      <c r="T128" s="1125">
        <v>396</v>
      </c>
      <c r="U128" s="332"/>
      <c r="V128" s="332"/>
      <c r="W128" s="332"/>
      <c r="X128" s="332"/>
      <c r="Y128" s="332"/>
      <c r="Z128" s="332"/>
      <c r="AA128" s="1124" t="s">
        <v>1306</v>
      </c>
      <c r="AB128" s="1124"/>
      <c r="AC128" s="1124"/>
      <c r="AD128" s="1124"/>
      <c r="AE128" s="1124"/>
      <c r="AF128" s="1124"/>
      <c r="AG128" s="1124"/>
      <c r="AH128" s="1124">
        <v>2007</v>
      </c>
      <c r="AI128" s="332"/>
      <c r="AJ128" s="332"/>
      <c r="AK128" s="332"/>
      <c r="AL128" s="332"/>
      <c r="AM128" s="332"/>
      <c r="AN128" s="332"/>
      <c r="AO128" s="1125">
        <v>7700</v>
      </c>
      <c r="AP128" s="1125"/>
    </row>
    <row r="129" spans="1:42" s="1109" customFormat="1" ht="25.15" hidden="1" customHeight="1">
      <c r="A129" s="896"/>
      <c r="B129" s="164"/>
      <c r="C129" s="1124" t="s">
        <v>778</v>
      </c>
      <c r="D129" s="1124" t="s">
        <v>1307</v>
      </c>
      <c r="E129" s="1124" t="s">
        <v>778</v>
      </c>
      <c r="F129" s="1124" t="s">
        <v>780</v>
      </c>
      <c r="G129" s="1125">
        <v>8588</v>
      </c>
      <c r="H129" s="1125"/>
      <c r="I129" s="1125">
        <v>4882</v>
      </c>
      <c r="J129" s="1125"/>
      <c r="K129" s="1125"/>
      <c r="L129" s="1125"/>
      <c r="M129" s="1125"/>
      <c r="N129" s="1125">
        <v>1816</v>
      </c>
      <c r="O129" s="1125"/>
      <c r="P129" s="1125"/>
      <c r="Q129" s="1124" t="s">
        <v>1308</v>
      </c>
      <c r="R129" s="1125">
        <v>1191</v>
      </c>
      <c r="S129" s="1125" t="s">
        <v>1305</v>
      </c>
      <c r="T129" s="1125">
        <v>625</v>
      </c>
      <c r="U129" s="1256"/>
      <c r="V129" s="1256"/>
      <c r="W129" s="1257"/>
      <c r="X129" s="332"/>
      <c r="Y129" s="332"/>
      <c r="Z129" s="332"/>
      <c r="AA129" s="1124" t="s">
        <v>1309</v>
      </c>
      <c r="AB129" s="1256"/>
      <c r="AC129" s="1257"/>
      <c r="AD129" s="1124"/>
      <c r="AE129" s="1124"/>
      <c r="AF129" s="1124"/>
      <c r="AG129" s="1124"/>
      <c r="AH129" s="1124">
        <v>2012</v>
      </c>
      <c r="AI129" s="332"/>
      <c r="AJ129" s="332"/>
      <c r="AK129" s="332"/>
      <c r="AL129" s="332"/>
      <c r="AM129" s="332"/>
      <c r="AN129" s="332"/>
      <c r="AO129" s="1125"/>
      <c r="AP129" s="1125"/>
    </row>
    <row r="130" spans="1:42" s="1109" customFormat="1" ht="25.15" hidden="1" customHeight="1">
      <c r="A130" s="690"/>
      <c r="B130" s="164"/>
      <c r="C130" s="1124" t="s">
        <v>778</v>
      </c>
      <c r="D130" s="1124" t="s">
        <v>1310</v>
      </c>
      <c r="E130" s="1124" t="s">
        <v>778</v>
      </c>
      <c r="F130" s="1124" t="s">
        <v>780</v>
      </c>
      <c r="G130" s="1125">
        <v>109225</v>
      </c>
      <c r="H130" s="1125"/>
      <c r="I130" s="332">
        <v>5085</v>
      </c>
      <c r="J130" s="1125"/>
      <c r="K130" s="1125"/>
      <c r="L130" s="1125"/>
      <c r="M130" s="1125"/>
      <c r="N130" s="1125">
        <v>4350</v>
      </c>
      <c r="O130" s="1125">
        <v>1802</v>
      </c>
      <c r="P130" s="1125"/>
      <c r="Q130" s="1124" t="s">
        <v>1311</v>
      </c>
      <c r="R130" s="1125">
        <v>1691</v>
      </c>
      <c r="S130" s="1125" t="s">
        <v>1312</v>
      </c>
      <c r="T130" s="1125">
        <v>857</v>
      </c>
      <c r="U130" s="1256"/>
      <c r="V130" s="1256"/>
      <c r="W130" s="1257"/>
      <c r="X130" s="332"/>
      <c r="Y130" s="332"/>
      <c r="Z130" s="332"/>
      <c r="AA130" s="1124" t="s">
        <v>1263</v>
      </c>
      <c r="AB130" s="1256"/>
      <c r="AC130" s="1257"/>
      <c r="AD130" s="1124"/>
      <c r="AE130" s="1124"/>
      <c r="AF130" s="1124"/>
      <c r="AG130" s="1124"/>
      <c r="AH130" s="1124">
        <v>2012</v>
      </c>
      <c r="AI130" s="332"/>
      <c r="AJ130" s="332"/>
      <c r="AK130" s="332"/>
      <c r="AL130" s="332"/>
      <c r="AM130" s="332"/>
      <c r="AN130" s="332"/>
      <c r="AO130" s="1125"/>
      <c r="AP130" s="1125"/>
    </row>
    <row r="131" spans="1:42" s="1109" customFormat="1" ht="25.15" hidden="1" customHeight="1">
      <c r="A131" s="896"/>
      <c r="B131" s="164"/>
      <c r="C131" s="1124" t="s">
        <v>760</v>
      </c>
      <c r="D131" s="1124" t="s">
        <v>1313</v>
      </c>
      <c r="E131" s="1124" t="s">
        <v>760</v>
      </c>
      <c r="F131" s="1124" t="s">
        <v>2612</v>
      </c>
      <c r="G131" s="1125">
        <v>6520</v>
      </c>
      <c r="H131" s="1125">
        <v>7692</v>
      </c>
      <c r="I131" s="1125">
        <v>17883</v>
      </c>
      <c r="J131" s="332"/>
      <c r="K131" s="169"/>
      <c r="L131" s="332"/>
      <c r="M131" s="332"/>
      <c r="N131" s="1125">
        <v>3799</v>
      </c>
      <c r="O131" s="1125">
        <v>1450</v>
      </c>
      <c r="P131" s="1125" t="s">
        <v>1314</v>
      </c>
      <c r="Q131" s="1124" t="s">
        <v>1315</v>
      </c>
      <c r="R131" s="1125">
        <v>1483</v>
      </c>
      <c r="S131" s="1125" t="s">
        <v>1316</v>
      </c>
      <c r="T131" s="1125">
        <v>866</v>
      </c>
      <c r="U131" s="332"/>
      <c r="V131" s="332"/>
      <c r="W131" s="332"/>
      <c r="X131" s="332"/>
      <c r="Y131" s="332"/>
      <c r="Z131" s="332"/>
      <c r="AA131" s="1124" t="s">
        <v>1317</v>
      </c>
      <c r="AB131" s="1124"/>
      <c r="AC131" s="1124"/>
      <c r="AD131" s="1124"/>
      <c r="AE131" s="1124"/>
      <c r="AF131" s="1124"/>
      <c r="AG131" s="1124"/>
      <c r="AH131" s="1124">
        <v>2012</v>
      </c>
      <c r="AI131" s="332"/>
      <c r="AJ131" s="332"/>
      <c r="AK131" s="332"/>
      <c r="AL131" s="332"/>
      <c r="AM131" s="332"/>
      <c r="AN131" s="332"/>
      <c r="AO131" s="1125">
        <v>11189</v>
      </c>
      <c r="AP131" s="1125"/>
    </row>
    <row r="132" spans="1:42" s="1109" customFormat="1" ht="25.15" hidden="1" customHeight="1">
      <c r="A132" s="896"/>
      <c r="B132" s="164"/>
      <c r="C132" s="353" t="s">
        <v>557</v>
      </c>
      <c r="D132" s="353" t="s">
        <v>1318</v>
      </c>
      <c r="E132" s="349" t="s">
        <v>557</v>
      </c>
      <c r="F132" s="353" t="s">
        <v>557</v>
      </c>
      <c r="G132" s="1125">
        <v>17286</v>
      </c>
      <c r="H132" s="1258">
        <v>2004</v>
      </c>
      <c r="I132" s="1258">
        <v>7693</v>
      </c>
      <c r="J132" s="375"/>
      <c r="K132" s="375"/>
      <c r="L132" s="375"/>
      <c r="M132" s="374"/>
      <c r="N132" s="375">
        <v>2007</v>
      </c>
      <c r="O132" s="375">
        <v>848</v>
      </c>
      <c r="P132" s="332" t="s">
        <v>16072</v>
      </c>
      <c r="Q132" s="1124" t="s">
        <v>1319</v>
      </c>
      <c r="R132" s="1259">
        <v>810</v>
      </c>
      <c r="S132" s="1259" t="s">
        <v>16073</v>
      </c>
      <c r="T132" s="375">
        <v>349</v>
      </c>
      <c r="U132" s="332"/>
      <c r="V132" s="332"/>
      <c r="W132" s="332"/>
      <c r="X132" s="332"/>
      <c r="Y132" s="332"/>
      <c r="Z132" s="332"/>
      <c r="AA132" s="1124" t="s">
        <v>16074</v>
      </c>
      <c r="AB132" s="1260"/>
      <c r="AC132" s="615"/>
      <c r="AD132" s="1124"/>
      <c r="AE132" s="1124"/>
      <c r="AF132" s="1124"/>
      <c r="AG132" s="1124"/>
      <c r="AH132" s="349">
        <v>2013</v>
      </c>
      <c r="AI132" s="1259"/>
      <c r="AJ132" s="332"/>
      <c r="AK132" s="332"/>
      <c r="AL132" s="332"/>
      <c r="AM132" s="332"/>
      <c r="AN132" s="332"/>
      <c r="AO132" s="546">
        <v>14517</v>
      </c>
      <c r="AP132" s="1125"/>
    </row>
    <row r="133" spans="1:42" s="1109" customFormat="1" ht="25.15" hidden="1" customHeight="1">
      <c r="A133" s="896"/>
      <c r="B133" s="164"/>
      <c r="C133" s="1124" t="s">
        <v>557</v>
      </c>
      <c r="D133" s="1124" t="s">
        <v>8464</v>
      </c>
      <c r="E133" s="1124" t="s">
        <v>557</v>
      </c>
      <c r="F133" s="1124" t="s">
        <v>16075</v>
      </c>
      <c r="G133" s="1125">
        <v>9006.76</v>
      </c>
      <c r="H133" s="1125">
        <v>3864.4</v>
      </c>
      <c r="I133" s="1125">
        <v>1593.67</v>
      </c>
      <c r="J133" s="332"/>
      <c r="K133" s="169"/>
      <c r="L133" s="332"/>
      <c r="M133" s="332"/>
      <c r="N133" s="1125">
        <v>657.47</v>
      </c>
      <c r="O133" s="1125"/>
      <c r="P133" s="1125"/>
      <c r="Q133" s="1124"/>
      <c r="R133" s="1125"/>
      <c r="S133" s="1125"/>
      <c r="T133" s="1125">
        <v>657.47</v>
      </c>
      <c r="U133" s="332"/>
      <c r="V133" s="332"/>
      <c r="W133" s="332"/>
      <c r="X133" s="332"/>
      <c r="Y133" s="332"/>
      <c r="Z133" s="332"/>
      <c r="AA133" s="1124" t="s">
        <v>16076</v>
      </c>
      <c r="AB133" s="1124"/>
      <c r="AC133" s="1124"/>
      <c r="AD133" s="1124"/>
      <c r="AE133" s="1124"/>
      <c r="AF133" s="1124"/>
      <c r="AG133" s="1124"/>
      <c r="AH133" s="170">
        <v>2020</v>
      </c>
      <c r="AI133" s="170"/>
      <c r="AJ133" s="170"/>
      <c r="AK133" s="170"/>
      <c r="AL133" s="170"/>
      <c r="AM133" s="170"/>
      <c r="AN133" s="170"/>
      <c r="AO133" s="167">
        <v>2193</v>
      </c>
      <c r="AP133" s="167" t="s">
        <v>2025</v>
      </c>
    </row>
    <row r="134" spans="1:42" s="1109" customFormat="1" ht="25.15" hidden="1" customHeight="1">
      <c r="A134" s="896"/>
      <c r="B134" s="164"/>
      <c r="C134" s="1124" t="s">
        <v>721</v>
      </c>
      <c r="D134" s="1124" t="s">
        <v>1320</v>
      </c>
      <c r="E134" s="1124" t="s">
        <v>721</v>
      </c>
      <c r="F134" s="1124" t="s">
        <v>721</v>
      </c>
      <c r="G134" s="1125">
        <v>7471</v>
      </c>
      <c r="H134" s="1125">
        <v>3080</v>
      </c>
      <c r="I134" s="1125">
        <v>5111</v>
      </c>
      <c r="J134" s="332"/>
      <c r="K134" s="169"/>
      <c r="L134" s="332"/>
      <c r="M134" s="332"/>
      <c r="N134" s="1125">
        <v>1864</v>
      </c>
      <c r="O134" s="1125">
        <v>839</v>
      </c>
      <c r="P134" s="1125" t="s">
        <v>1321</v>
      </c>
      <c r="Q134" s="1124" t="s">
        <v>1206</v>
      </c>
      <c r="R134" s="1125">
        <v>787</v>
      </c>
      <c r="S134" s="1125" t="s">
        <v>1265</v>
      </c>
      <c r="T134" s="1125">
        <v>238</v>
      </c>
      <c r="U134" s="332"/>
      <c r="V134" s="332"/>
      <c r="W134" s="332"/>
      <c r="X134" s="332"/>
      <c r="Y134" s="332"/>
      <c r="Z134" s="332"/>
      <c r="AA134" s="1124" t="s">
        <v>1322</v>
      </c>
      <c r="AB134" s="1124"/>
      <c r="AC134" s="1124"/>
      <c r="AD134" s="1124"/>
      <c r="AE134" s="1124"/>
      <c r="AF134" s="1124"/>
      <c r="AG134" s="1124"/>
      <c r="AH134" s="170">
        <v>2013</v>
      </c>
      <c r="AI134" s="170"/>
      <c r="AJ134" s="170"/>
      <c r="AK134" s="170"/>
      <c r="AL134" s="170"/>
      <c r="AM134" s="170"/>
      <c r="AN134" s="170"/>
      <c r="AO134" s="167">
        <v>12331</v>
      </c>
      <c r="AP134" s="167"/>
    </row>
    <row r="135" spans="1:42" s="1109" customFormat="1" ht="25.15" hidden="1" customHeight="1">
      <c r="A135" s="896">
        <v>9</v>
      </c>
      <c r="B135" s="164"/>
      <c r="C135" s="1124" t="s">
        <v>1952</v>
      </c>
      <c r="D135" s="1124" t="s">
        <v>1953</v>
      </c>
      <c r="E135" s="1124" t="s">
        <v>1952</v>
      </c>
      <c r="F135" s="1124" t="s">
        <v>1952</v>
      </c>
      <c r="G135" s="1125">
        <v>17589</v>
      </c>
      <c r="H135" s="1125">
        <v>1154</v>
      </c>
      <c r="I135" s="1125">
        <v>2978.76</v>
      </c>
      <c r="J135" s="332"/>
      <c r="K135" s="169"/>
      <c r="L135" s="332"/>
      <c r="M135" s="332"/>
      <c r="N135" s="1125">
        <v>852</v>
      </c>
      <c r="O135" s="1125">
        <v>852</v>
      </c>
      <c r="P135" s="1125" t="s">
        <v>1954</v>
      </c>
      <c r="Q135" s="1124" t="s">
        <v>1955</v>
      </c>
      <c r="R135" s="1125"/>
      <c r="S135" s="1125"/>
      <c r="T135" s="1125">
        <v>196.56</v>
      </c>
      <c r="U135" s="332"/>
      <c r="V135" s="332"/>
      <c r="W135" s="332"/>
      <c r="X135" s="332"/>
      <c r="Y135" s="332"/>
      <c r="Z135" s="332"/>
      <c r="AA135" s="1124" t="s">
        <v>1956</v>
      </c>
      <c r="AB135" s="1124"/>
      <c r="AC135" s="1124"/>
      <c r="AD135" s="1124"/>
      <c r="AE135" s="1124"/>
      <c r="AF135" s="1124"/>
      <c r="AG135" s="1124"/>
      <c r="AH135" s="170">
        <v>2014</v>
      </c>
      <c r="AI135" s="170"/>
      <c r="AJ135" s="170"/>
      <c r="AK135" s="170"/>
      <c r="AL135" s="170"/>
      <c r="AM135" s="170"/>
      <c r="AN135" s="170"/>
      <c r="AO135" s="167">
        <v>5086</v>
      </c>
      <c r="AP135" s="1255"/>
    </row>
    <row r="136" spans="1:42" s="1109" customFormat="1" ht="25.15" hidden="1" customHeight="1">
      <c r="A136" s="896"/>
      <c r="B136" s="164"/>
      <c r="C136" s="1124" t="s">
        <v>749</v>
      </c>
      <c r="D136" s="1124" t="s">
        <v>1957</v>
      </c>
      <c r="E136" s="1124" t="s">
        <v>749</v>
      </c>
      <c r="F136" s="1124" t="s">
        <v>2613</v>
      </c>
      <c r="G136" s="1125">
        <v>1822</v>
      </c>
      <c r="H136" s="1125">
        <v>1389</v>
      </c>
      <c r="I136" s="1125">
        <v>4869</v>
      </c>
      <c r="J136" s="1125"/>
      <c r="K136" s="1125"/>
      <c r="L136" s="1125"/>
      <c r="M136" s="1125"/>
      <c r="N136" s="1125">
        <v>718</v>
      </c>
      <c r="O136" s="1125"/>
      <c r="P136" s="1125"/>
      <c r="Q136" s="1124"/>
      <c r="R136" s="1125">
        <v>325</v>
      </c>
      <c r="S136" s="1125" t="s">
        <v>283</v>
      </c>
      <c r="T136" s="1125">
        <v>393</v>
      </c>
      <c r="U136" s="332"/>
      <c r="V136" s="332"/>
      <c r="W136" s="332"/>
      <c r="X136" s="332"/>
      <c r="Y136" s="332"/>
      <c r="Z136" s="332"/>
      <c r="AA136" s="1124" t="s">
        <v>1958</v>
      </c>
      <c r="AB136" s="1124"/>
      <c r="AC136" s="1124"/>
      <c r="AD136" s="1124"/>
      <c r="AE136" s="1124"/>
      <c r="AF136" s="1124"/>
      <c r="AG136" s="1124"/>
      <c r="AH136" s="1124">
        <v>2014</v>
      </c>
      <c r="AI136" s="332"/>
      <c r="AJ136" s="332"/>
      <c r="AK136" s="332"/>
      <c r="AL136" s="332"/>
      <c r="AM136" s="332"/>
      <c r="AN136" s="332"/>
      <c r="AO136" s="1125">
        <v>14600</v>
      </c>
      <c r="AP136" s="1125"/>
    </row>
    <row r="137" spans="1:42" s="1109" customFormat="1" ht="25.15" hidden="1" customHeight="1">
      <c r="A137" s="896"/>
      <c r="B137" s="164"/>
      <c r="C137" s="1124" t="s">
        <v>721</v>
      </c>
      <c r="D137" s="1124" t="s">
        <v>1959</v>
      </c>
      <c r="E137" s="1124" t="s">
        <v>560</v>
      </c>
      <c r="F137" s="1124" t="s">
        <v>1960</v>
      </c>
      <c r="G137" s="1125">
        <v>3899</v>
      </c>
      <c r="H137" s="1125">
        <v>1380.28</v>
      </c>
      <c r="I137" s="1125">
        <v>3629</v>
      </c>
      <c r="J137" s="1125"/>
      <c r="K137" s="1125"/>
      <c r="L137" s="1125"/>
      <c r="M137" s="1125"/>
      <c r="N137" s="1125">
        <v>2235</v>
      </c>
      <c r="O137" s="1125"/>
      <c r="P137" s="1125"/>
      <c r="Q137" s="1124"/>
      <c r="R137" s="1125">
        <v>1318</v>
      </c>
      <c r="S137" s="1125" t="s">
        <v>1961</v>
      </c>
      <c r="T137" s="1125">
        <v>917</v>
      </c>
      <c r="U137" s="332"/>
      <c r="V137" s="332"/>
      <c r="W137" s="332"/>
      <c r="X137" s="332"/>
      <c r="Y137" s="332"/>
      <c r="Z137" s="332"/>
      <c r="AA137" s="1124" t="s">
        <v>1962</v>
      </c>
      <c r="AB137" s="1124"/>
      <c r="AC137" s="1124"/>
      <c r="AD137" s="1124"/>
      <c r="AE137" s="1124"/>
      <c r="AF137" s="1124"/>
      <c r="AG137" s="1124"/>
      <c r="AH137" s="1124">
        <v>2003</v>
      </c>
      <c r="AI137" s="332"/>
      <c r="AJ137" s="332"/>
      <c r="AK137" s="332"/>
      <c r="AL137" s="332"/>
      <c r="AM137" s="332"/>
      <c r="AN137" s="332"/>
      <c r="AO137" s="1125"/>
      <c r="AP137" s="1125"/>
    </row>
    <row r="138" spans="1:42" s="1109" customFormat="1" ht="25.15" hidden="1" customHeight="1">
      <c r="A138" s="896"/>
      <c r="B138" s="201"/>
      <c r="C138" s="170" t="s">
        <v>794</v>
      </c>
      <c r="D138" s="184" t="s">
        <v>9927</v>
      </c>
      <c r="E138" s="170" t="s">
        <v>794</v>
      </c>
      <c r="F138" s="170" t="s">
        <v>794</v>
      </c>
      <c r="G138" s="167">
        <v>2818</v>
      </c>
      <c r="H138" s="167">
        <v>1539</v>
      </c>
      <c r="I138" s="167">
        <v>5720</v>
      </c>
      <c r="J138" s="170"/>
      <c r="K138" s="170"/>
      <c r="L138" s="170"/>
      <c r="M138" s="170"/>
      <c r="N138" s="167">
        <v>1837</v>
      </c>
      <c r="O138" s="167">
        <v>929</v>
      </c>
      <c r="P138" s="1125" t="s">
        <v>9928</v>
      </c>
      <c r="Q138" s="170" t="s">
        <v>9929</v>
      </c>
      <c r="R138" s="167">
        <v>690</v>
      </c>
      <c r="S138" s="1125" t="s">
        <v>9930</v>
      </c>
      <c r="T138" s="167">
        <v>218</v>
      </c>
      <c r="U138" s="170"/>
      <c r="V138" s="170"/>
      <c r="W138" s="170"/>
      <c r="X138" s="170"/>
      <c r="Y138" s="170"/>
      <c r="Z138" s="170"/>
      <c r="AA138" s="170" t="s">
        <v>9931</v>
      </c>
      <c r="AB138" s="170"/>
      <c r="AC138" s="170"/>
      <c r="AD138" s="170"/>
      <c r="AE138" s="170"/>
      <c r="AF138" s="170"/>
      <c r="AG138" s="170"/>
      <c r="AH138" s="170">
        <v>2017</v>
      </c>
      <c r="AI138" s="170"/>
      <c r="AJ138" s="170"/>
      <c r="AK138" s="170"/>
      <c r="AL138" s="170"/>
      <c r="AM138" s="170"/>
      <c r="AN138" s="170"/>
      <c r="AO138" s="167"/>
      <c r="AP138" s="167"/>
    </row>
    <row r="139" spans="1:42" s="1109" customFormat="1" ht="25.15" hidden="1" customHeight="1">
      <c r="A139" s="897"/>
      <c r="B139" s="201"/>
      <c r="C139" s="1124" t="s">
        <v>794</v>
      </c>
      <c r="D139" s="331" t="s">
        <v>9932</v>
      </c>
      <c r="E139" s="332" t="s">
        <v>794</v>
      </c>
      <c r="F139" s="332" t="s">
        <v>794</v>
      </c>
      <c r="G139" s="1125">
        <v>11693</v>
      </c>
      <c r="H139" s="1125">
        <v>341</v>
      </c>
      <c r="I139" s="1125">
        <v>341</v>
      </c>
      <c r="J139" s="1125"/>
      <c r="K139" s="1125"/>
      <c r="L139" s="1125"/>
      <c r="M139" s="1125"/>
      <c r="N139" s="1125"/>
      <c r="O139" s="1125">
        <v>341</v>
      </c>
      <c r="P139" s="1125" t="s">
        <v>9933</v>
      </c>
      <c r="Q139" s="1124" t="s">
        <v>454</v>
      </c>
      <c r="R139" s="1125"/>
      <c r="S139" s="1125"/>
      <c r="T139" s="1125"/>
      <c r="U139" s="332"/>
      <c r="V139" s="332"/>
      <c r="W139" s="332"/>
      <c r="X139" s="332"/>
      <c r="Y139" s="332"/>
      <c r="Z139" s="332"/>
      <c r="AA139" s="1124"/>
      <c r="AB139" s="1124"/>
      <c r="AC139" s="1124"/>
      <c r="AD139" s="1124"/>
      <c r="AE139" s="1124"/>
      <c r="AF139" s="1124"/>
      <c r="AG139" s="1124"/>
      <c r="AH139" s="1124">
        <v>2017</v>
      </c>
      <c r="AI139" s="332"/>
      <c r="AJ139" s="332"/>
      <c r="AK139" s="332"/>
      <c r="AL139" s="332"/>
      <c r="AM139" s="332"/>
      <c r="AN139" s="332"/>
      <c r="AO139" s="1125">
        <v>305</v>
      </c>
      <c r="AP139" s="1125"/>
    </row>
    <row r="140" spans="1:42" s="1109" customFormat="1" ht="25.15" hidden="1" customHeight="1">
      <c r="A140" s="897"/>
      <c r="B140" s="201"/>
      <c r="C140" s="1124" t="s">
        <v>794</v>
      </c>
      <c r="D140" s="1124" t="s">
        <v>16077</v>
      </c>
      <c r="E140" s="1124" t="s">
        <v>794</v>
      </c>
      <c r="F140" s="1124" t="s">
        <v>794</v>
      </c>
      <c r="G140" s="1125">
        <v>23032</v>
      </c>
      <c r="H140" s="1125">
        <v>334</v>
      </c>
      <c r="I140" s="1125">
        <v>334</v>
      </c>
      <c r="J140" s="1125"/>
      <c r="K140" s="1125"/>
      <c r="L140" s="1125"/>
      <c r="M140" s="1125"/>
      <c r="N140" s="1125"/>
      <c r="O140" s="1125">
        <v>334</v>
      </c>
      <c r="P140" s="1125" t="s">
        <v>16078</v>
      </c>
      <c r="Q140" s="1124" t="s">
        <v>454</v>
      </c>
      <c r="R140" s="1125"/>
      <c r="S140" s="1125"/>
      <c r="T140" s="1125"/>
      <c r="U140" s="332"/>
      <c r="V140" s="332"/>
      <c r="W140" s="332"/>
      <c r="X140" s="332"/>
      <c r="Y140" s="332"/>
      <c r="Z140" s="332"/>
      <c r="AA140" s="1124"/>
      <c r="AB140" s="1124"/>
      <c r="AC140" s="1124"/>
      <c r="AD140" s="1124"/>
      <c r="AE140" s="1124"/>
      <c r="AF140" s="1124"/>
      <c r="AG140" s="1124"/>
      <c r="AH140" s="1124">
        <v>2020</v>
      </c>
      <c r="AI140" s="332"/>
      <c r="AJ140" s="332"/>
      <c r="AK140" s="332"/>
      <c r="AL140" s="332"/>
      <c r="AM140" s="332"/>
      <c r="AN140" s="332"/>
      <c r="AO140" s="1125">
        <v>364</v>
      </c>
      <c r="AP140" s="1125" t="s">
        <v>2025</v>
      </c>
    </row>
    <row r="141" spans="1:42" s="1109" customFormat="1" ht="25.15" hidden="1" customHeight="1">
      <c r="A141" s="897"/>
      <c r="B141" s="201"/>
      <c r="C141" s="1124" t="s">
        <v>1275</v>
      </c>
      <c r="D141" s="1124" t="s">
        <v>9934</v>
      </c>
      <c r="E141" s="1124" t="s">
        <v>1275</v>
      </c>
      <c r="F141" s="1124" t="s">
        <v>9935</v>
      </c>
      <c r="G141" s="1125">
        <v>3499</v>
      </c>
      <c r="H141" s="1125">
        <v>566</v>
      </c>
      <c r="I141" s="1125">
        <v>6148</v>
      </c>
      <c r="J141" s="332"/>
      <c r="K141" s="169"/>
      <c r="L141" s="332"/>
      <c r="M141" s="332"/>
      <c r="N141" s="1125">
        <v>1823</v>
      </c>
      <c r="O141" s="1125">
        <v>864</v>
      </c>
      <c r="P141" s="1125" t="s">
        <v>9936</v>
      </c>
      <c r="Q141" s="1124" t="s">
        <v>9937</v>
      </c>
      <c r="R141" s="1125">
        <v>727</v>
      </c>
      <c r="S141" s="1125" t="s">
        <v>1450</v>
      </c>
      <c r="T141" s="1125">
        <v>232</v>
      </c>
      <c r="U141" s="332"/>
      <c r="V141" s="332"/>
      <c r="W141" s="332"/>
      <c r="X141" s="332"/>
      <c r="Y141" s="332"/>
      <c r="Z141" s="332"/>
      <c r="AA141" s="1124" t="s">
        <v>9938</v>
      </c>
      <c r="AB141" s="1124"/>
      <c r="AC141" s="1124"/>
      <c r="AD141" s="1124"/>
      <c r="AE141" s="1124"/>
      <c r="AF141" s="1124"/>
      <c r="AG141" s="1124"/>
      <c r="AH141" s="170">
        <v>2017</v>
      </c>
      <c r="AI141" s="170"/>
      <c r="AJ141" s="170"/>
      <c r="AK141" s="170"/>
      <c r="AL141" s="170"/>
      <c r="AM141" s="170"/>
      <c r="AN141" s="170"/>
      <c r="AO141" s="167">
        <v>11490</v>
      </c>
      <c r="AP141" s="167"/>
    </row>
    <row r="142" spans="1:42" s="1109" customFormat="1" ht="25.15" hidden="1" customHeight="1">
      <c r="A142" s="897"/>
      <c r="B142" s="201"/>
      <c r="C142" s="1124" t="s">
        <v>1952</v>
      </c>
      <c r="D142" s="1124" t="s">
        <v>15288</v>
      </c>
      <c r="E142" s="1124" t="s">
        <v>1952</v>
      </c>
      <c r="F142" s="1124" t="s">
        <v>9935</v>
      </c>
      <c r="G142" s="1125">
        <v>9913</v>
      </c>
      <c r="H142" s="1125">
        <v>2884</v>
      </c>
      <c r="I142" s="332">
        <v>4995</v>
      </c>
      <c r="J142" s="1125"/>
      <c r="K142" s="1125"/>
      <c r="L142" s="1125"/>
      <c r="M142" s="1125"/>
      <c r="N142" s="1125">
        <v>1995</v>
      </c>
      <c r="O142" s="1125">
        <v>806</v>
      </c>
      <c r="P142" s="1125" t="s">
        <v>15289</v>
      </c>
      <c r="Q142" s="1124" t="s">
        <v>4202</v>
      </c>
      <c r="R142" s="1125">
        <v>917</v>
      </c>
      <c r="S142" s="1125" t="s">
        <v>15290</v>
      </c>
      <c r="T142" s="1125">
        <v>272</v>
      </c>
      <c r="U142" s="1256"/>
      <c r="V142" s="1256"/>
      <c r="W142" s="1257"/>
      <c r="X142" s="332"/>
      <c r="Y142" s="332"/>
      <c r="Z142" s="332"/>
      <c r="AA142" s="1124" t="s">
        <v>15291</v>
      </c>
      <c r="AB142" s="1256"/>
      <c r="AC142" s="1257"/>
      <c r="AD142" s="1124"/>
      <c r="AE142" s="1124"/>
      <c r="AF142" s="1124"/>
      <c r="AG142" s="1124"/>
      <c r="AH142" s="1124">
        <v>2019</v>
      </c>
      <c r="AI142" s="332"/>
      <c r="AJ142" s="332"/>
      <c r="AK142" s="332"/>
      <c r="AL142" s="332"/>
      <c r="AM142" s="332"/>
      <c r="AN142" s="332"/>
      <c r="AO142" s="1125">
        <v>24185</v>
      </c>
      <c r="AP142" s="1125"/>
    </row>
    <row r="143" spans="1:42" s="1109" customFormat="1" ht="25.15" hidden="1" customHeight="1">
      <c r="A143" s="897"/>
      <c r="B143" s="201"/>
      <c r="C143" s="1124" t="s">
        <v>773</v>
      </c>
      <c r="D143" s="1124" t="s">
        <v>15292</v>
      </c>
      <c r="E143" s="1124" t="s">
        <v>773</v>
      </c>
      <c r="F143" s="1124" t="s">
        <v>15287</v>
      </c>
      <c r="G143" s="1125">
        <v>11107</v>
      </c>
      <c r="H143" s="1125">
        <v>2195</v>
      </c>
      <c r="I143" s="1125">
        <v>4007.61</v>
      </c>
      <c r="J143" s="1125"/>
      <c r="K143" s="1125"/>
      <c r="L143" s="1125"/>
      <c r="M143" s="1125"/>
      <c r="N143" s="1125">
        <v>1667</v>
      </c>
      <c r="O143" s="1125">
        <v>700</v>
      </c>
      <c r="P143" s="1125" t="s">
        <v>15293</v>
      </c>
      <c r="Q143" s="1124" t="s">
        <v>15294</v>
      </c>
      <c r="R143" s="1125">
        <v>625.16</v>
      </c>
      <c r="S143" s="1125" t="s">
        <v>1265</v>
      </c>
      <c r="T143" s="1125">
        <v>342</v>
      </c>
      <c r="U143" s="332"/>
      <c r="V143" s="332"/>
      <c r="W143" s="332"/>
      <c r="X143" s="332"/>
      <c r="Y143" s="332"/>
      <c r="Z143" s="332"/>
      <c r="AA143" s="1124" t="s">
        <v>15295</v>
      </c>
      <c r="AB143" s="1124"/>
      <c r="AC143" s="1124"/>
      <c r="AD143" s="1124"/>
      <c r="AE143" s="1124"/>
      <c r="AF143" s="1124"/>
      <c r="AG143" s="1124"/>
      <c r="AH143" s="1124">
        <v>2018</v>
      </c>
      <c r="AI143" s="332"/>
      <c r="AJ143" s="332"/>
      <c r="AK143" s="332"/>
      <c r="AL143" s="332"/>
      <c r="AM143" s="332"/>
      <c r="AN143" s="332"/>
      <c r="AO143" s="1125">
        <v>13200</v>
      </c>
      <c r="AP143" s="1125"/>
    </row>
    <row r="144" spans="1:42" s="1109" customFormat="1" ht="25.15" hidden="1" customHeight="1">
      <c r="A144" s="897"/>
      <c r="B144" s="670" t="s">
        <v>2352</v>
      </c>
      <c r="C144" s="1124" t="s">
        <v>2244</v>
      </c>
      <c r="D144" s="331">
        <f>COUNTA(D145:D163)</f>
        <v>19</v>
      </c>
      <c r="E144" s="709"/>
      <c r="F144" s="709"/>
      <c r="G144" s="1125">
        <f>SUM(G145:G163)</f>
        <v>275085</v>
      </c>
      <c r="H144" s="1125">
        <f>SUM(H145:H163)</f>
        <v>38777.19</v>
      </c>
      <c r="I144" s="1125">
        <f>SUM(I145:I163)</f>
        <v>83098.3</v>
      </c>
      <c r="J144" s="1125">
        <f>SUM(J152:J160)</f>
        <v>0</v>
      </c>
      <c r="K144" s="1125">
        <f>SUM(K152:K160)</f>
        <v>0</v>
      </c>
      <c r="L144" s="1125">
        <f>SUM(L152:L160)</f>
        <v>0</v>
      </c>
      <c r="M144" s="1125">
        <f>SUM(M152:M160)</f>
        <v>0</v>
      </c>
      <c r="N144" s="1125"/>
      <c r="O144" s="1125"/>
      <c r="P144" s="1125"/>
      <c r="Q144" s="1124"/>
      <c r="R144" s="1125"/>
      <c r="S144" s="1125"/>
      <c r="T144" s="1125"/>
      <c r="U144" s="709"/>
      <c r="V144" s="709"/>
      <c r="W144" s="709"/>
      <c r="X144" s="709"/>
      <c r="Y144" s="709"/>
      <c r="Z144" s="709"/>
      <c r="AA144" s="1124"/>
      <c r="AB144" s="1124"/>
      <c r="AC144" s="1124"/>
      <c r="AD144" s="1124"/>
      <c r="AE144" s="1124"/>
      <c r="AF144" s="1124"/>
      <c r="AG144" s="1124"/>
      <c r="AH144" s="170"/>
      <c r="AI144" s="166"/>
      <c r="AJ144" s="166"/>
      <c r="AK144" s="166"/>
      <c r="AL144" s="166"/>
      <c r="AM144" s="166"/>
      <c r="AN144" s="166"/>
      <c r="AO144" s="167"/>
      <c r="AP144" s="167"/>
    </row>
    <row r="145" spans="1:42" s="1109" customFormat="1" ht="25.15" hidden="1" customHeight="1">
      <c r="A145" s="897"/>
      <c r="B145" s="164"/>
      <c r="C145" s="1124" t="s">
        <v>794</v>
      </c>
      <c r="D145" s="1124" t="s">
        <v>2729</v>
      </c>
      <c r="E145" s="1124" t="s">
        <v>794</v>
      </c>
      <c r="F145" s="1124" t="s">
        <v>2730</v>
      </c>
      <c r="G145" s="1125">
        <v>25057</v>
      </c>
      <c r="H145" s="1125">
        <v>4989</v>
      </c>
      <c r="I145" s="1125">
        <v>11680</v>
      </c>
      <c r="J145" s="709"/>
      <c r="K145" s="169"/>
      <c r="L145" s="709"/>
      <c r="M145" s="709"/>
      <c r="N145" s="1125">
        <v>4406</v>
      </c>
      <c r="O145" s="1125">
        <v>1265</v>
      </c>
      <c r="P145" s="1125" t="s">
        <v>1954</v>
      </c>
      <c r="Q145" s="416" t="s">
        <v>2731</v>
      </c>
      <c r="R145" s="1125">
        <v>2528</v>
      </c>
      <c r="S145" s="1125" t="s">
        <v>2732</v>
      </c>
      <c r="T145" s="1125">
        <v>613</v>
      </c>
      <c r="U145" s="709"/>
      <c r="V145" s="709"/>
      <c r="W145" s="709"/>
      <c r="X145" s="709"/>
      <c r="Y145" s="709"/>
      <c r="Z145" s="709"/>
      <c r="AA145" s="1124" t="s">
        <v>2733</v>
      </c>
      <c r="AB145" s="1124"/>
      <c r="AC145" s="1124"/>
      <c r="AD145" s="1124"/>
      <c r="AE145" s="1124"/>
      <c r="AF145" s="1124"/>
      <c r="AG145" s="1124"/>
      <c r="AH145" s="170">
        <v>2004</v>
      </c>
      <c r="AI145" s="166"/>
      <c r="AJ145" s="166"/>
      <c r="AK145" s="166"/>
      <c r="AL145" s="166"/>
      <c r="AM145" s="166"/>
      <c r="AN145" s="166"/>
      <c r="AO145" s="167">
        <v>304</v>
      </c>
      <c r="AP145" s="167"/>
    </row>
    <row r="146" spans="1:42" s="1338" customFormat="1" ht="25.15" hidden="1" customHeight="1">
      <c r="A146" s="897"/>
      <c r="B146" s="164"/>
      <c r="C146" s="1299" t="s">
        <v>794</v>
      </c>
      <c r="D146" s="1299" t="s">
        <v>2734</v>
      </c>
      <c r="E146" s="1299" t="s">
        <v>794</v>
      </c>
      <c r="F146" s="1299" t="s">
        <v>2735</v>
      </c>
      <c r="G146" s="1300">
        <v>1650</v>
      </c>
      <c r="H146" s="1300">
        <v>988.19</v>
      </c>
      <c r="I146" s="1300">
        <v>1441.3</v>
      </c>
      <c r="J146" s="709"/>
      <c r="K146" s="169"/>
      <c r="L146" s="709"/>
      <c r="M146" s="709"/>
      <c r="N146" s="1300" t="s">
        <v>2736</v>
      </c>
      <c r="O146" s="1300" t="s">
        <v>2736</v>
      </c>
      <c r="P146" s="1300" t="s">
        <v>2737</v>
      </c>
      <c r="Q146" s="416" t="s">
        <v>2738</v>
      </c>
      <c r="R146" s="1300" t="s">
        <v>384</v>
      </c>
      <c r="S146" s="1300" t="s">
        <v>384</v>
      </c>
      <c r="T146" s="1300" t="s">
        <v>384</v>
      </c>
      <c r="U146" s="709"/>
      <c r="V146" s="709"/>
      <c r="W146" s="709"/>
      <c r="X146" s="709"/>
      <c r="Y146" s="709"/>
      <c r="Z146" s="709"/>
      <c r="AA146" s="1299" t="s">
        <v>384</v>
      </c>
      <c r="AB146" s="1299"/>
      <c r="AC146" s="1299"/>
      <c r="AD146" s="1299"/>
      <c r="AE146" s="1299"/>
      <c r="AF146" s="1299"/>
      <c r="AG146" s="1299"/>
      <c r="AH146" s="1324">
        <v>2014</v>
      </c>
      <c r="AI146" s="1323"/>
      <c r="AJ146" s="1323"/>
      <c r="AK146" s="1323"/>
      <c r="AL146" s="1323"/>
      <c r="AM146" s="1323"/>
      <c r="AN146" s="1323"/>
      <c r="AO146" s="167">
        <v>5445</v>
      </c>
      <c r="AP146" s="167"/>
    </row>
    <row r="147" spans="1:42" s="1109" customFormat="1" ht="25.15" hidden="1" customHeight="1">
      <c r="A147" s="897"/>
      <c r="B147" s="164"/>
      <c r="C147" s="1124" t="s">
        <v>567</v>
      </c>
      <c r="D147" s="1124" t="s">
        <v>1470</v>
      </c>
      <c r="E147" s="1124" t="s">
        <v>567</v>
      </c>
      <c r="F147" s="1124" t="s">
        <v>567</v>
      </c>
      <c r="G147" s="1125">
        <v>6514</v>
      </c>
      <c r="H147" s="1125">
        <v>2994</v>
      </c>
      <c r="I147" s="1125">
        <v>2994</v>
      </c>
      <c r="J147" s="709"/>
      <c r="K147" s="169"/>
      <c r="L147" s="709"/>
      <c r="M147" s="709"/>
      <c r="N147" s="1125">
        <v>1163</v>
      </c>
      <c r="O147" s="1125">
        <v>702</v>
      </c>
      <c r="P147" s="1125" t="s">
        <v>2739</v>
      </c>
      <c r="Q147" s="416" t="s">
        <v>2740</v>
      </c>
      <c r="R147" s="613"/>
      <c r="S147" s="613"/>
      <c r="T147" s="613">
        <v>461</v>
      </c>
      <c r="U147" s="709"/>
      <c r="V147" s="709"/>
      <c r="W147" s="709"/>
      <c r="X147" s="709"/>
      <c r="Y147" s="709"/>
      <c r="Z147" s="709"/>
      <c r="AA147" s="393"/>
      <c r="AB147" s="1124"/>
      <c r="AC147" s="1124"/>
      <c r="AD147" s="1124"/>
      <c r="AE147" s="1124"/>
      <c r="AF147" s="1124"/>
      <c r="AG147" s="1124"/>
      <c r="AH147" s="170">
        <v>2009</v>
      </c>
      <c r="AI147" s="166"/>
      <c r="AJ147" s="166"/>
      <c r="AK147" s="166"/>
      <c r="AL147" s="166"/>
      <c r="AM147" s="166"/>
      <c r="AN147" s="166"/>
      <c r="AO147" s="167"/>
      <c r="AP147" s="167"/>
    </row>
    <row r="148" spans="1:42" s="1109" customFormat="1" ht="25.15" hidden="1" customHeight="1">
      <c r="A148" s="897"/>
      <c r="B148" s="164"/>
      <c r="C148" s="1124" t="s">
        <v>574</v>
      </c>
      <c r="D148" s="1124" t="s">
        <v>10049</v>
      </c>
      <c r="E148" s="1124" t="s">
        <v>574</v>
      </c>
      <c r="F148" s="1124" t="s">
        <v>10050</v>
      </c>
      <c r="G148" s="1125">
        <v>4945</v>
      </c>
      <c r="H148" s="1125">
        <v>1330</v>
      </c>
      <c r="I148" s="1125">
        <v>2508</v>
      </c>
      <c r="J148" s="709"/>
      <c r="K148" s="169"/>
      <c r="L148" s="709"/>
      <c r="M148" s="709"/>
      <c r="N148" s="1125">
        <v>1285</v>
      </c>
      <c r="O148" s="1125">
        <v>1007</v>
      </c>
      <c r="P148" s="1125" t="s">
        <v>10051</v>
      </c>
      <c r="Q148" s="416" t="s">
        <v>10052</v>
      </c>
      <c r="R148" s="613" t="s">
        <v>384</v>
      </c>
      <c r="S148" s="613" t="s">
        <v>384</v>
      </c>
      <c r="T148" s="613">
        <v>278</v>
      </c>
      <c r="U148" s="709"/>
      <c r="V148" s="709"/>
      <c r="W148" s="709"/>
      <c r="X148" s="709"/>
      <c r="Y148" s="709"/>
      <c r="Z148" s="709"/>
      <c r="AA148" s="393" t="s">
        <v>10053</v>
      </c>
      <c r="AB148" s="1124"/>
      <c r="AC148" s="1124"/>
      <c r="AD148" s="1124"/>
      <c r="AE148" s="1124"/>
      <c r="AF148" s="1124"/>
      <c r="AG148" s="1124"/>
      <c r="AH148" s="170">
        <v>2017</v>
      </c>
      <c r="AI148" s="166"/>
      <c r="AJ148" s="166"/>
      <c r="AK148" s="166"/>
      <c r="AL148" s="166"/>
      <c r="AM148" s="166"/>
      <c r="AN148" s="166"/>
      <c r="AO148" s="167">
        <v>7900</v>
      </c>
      <c r="AP148" s="167"/>
    </row>
    <row r="149" spans="1:42" s="1109" customFormat="1" ht="25.15" hidden="1" customHeight="1">
      <c r="A149" s="897"/>
      <c r="B149" s="164"/>
      <c r="C149" s="1124" t="s">
        <v>607</v>
      </c>
      <c r="D149" s="1124" t="s">
        <v>2741</v>
      </c>
      <c r="E149" s="1124" t="s">
        <v>607</v>
      </c>
      <c r="F149" s="1124" t="s">
        <v>16093</v>
      </c>
      <c r="G149" s="1125">
        <v>3504</v>
      </c>
      <c r="H149" s="1125"/>
      <c r="I149" s="1125">
        <v>3310</v>
      </c>
      <c r="J149" s="709"/>
      <c r="K149" s="169"/>
      <c r="L149" s="709"/>
      <c r="M149" s="709"/>
      <c r="N149" s="1125"/>
      <c r="O149" s="1125" t="s">
        <v>2742</v>
      </c>
      <c r="P149" s="1125" t="s">
        <v>2743</v>
      </c>
      <c r="Q149" s="416" t="s">
        <v>2744</v>
      </c>
      <c r="R149" s="613"/>
      <c r="S149" s="613"/>
      <c r="T149" s="613"/>
      <c r="U149" s="709"/>
      <c r="V149" s="709"/>
      <c r="W149" s="709"/>
      <c r="X149" s="709"/>
      <c r="Y149" s="709"/>
      <c r="Z149" s="709"/>
      <c r="AA149" s="393" t="s">
        <v>2745</v>
      </c>
      <c r="AB149" s="1124"/>
      <c r="AC149" s="1124"/>
      <c r="AD149" s="1124"/>
      <c r="AE149" s="1124"/>
      <c r="AF149" s="1124"/>
      <c r="AG149" s="1124"/>
      <c r="AH149" s="170">
        <v>2015</v>
      </c>
      <c r="AI149" s="166"/>
      <c r="AJ149" s="166"/>
      <c r="AK149" s="166"/>
      <c r="AL149" s="166"/>
      <c r="AM149" s="166"/>
      <c r="AN149" s="166"/>
      <c r="AO149" s="167">
        <v>14500</v>
      </c>
      <c r="AP149" s="167"/>
    </row>
    <row r="150" spans="1:42" s="1109" customFormat="1" ht="25.15" hidden="1" customHeight="1">
      <c r="A150" s="897"/>
      <c r="B150" s="164"/>
      <c r="C150" s="1124" t="s">
        <v>2648</v>
      </c>
      <c r="D150" s="1124" t="s">
        <v>15238</v>
      </c>
      <c r="E150" s="1124" t="s">
        <v>2101</v>
      </c>
      <c r="F150" s="1124" t="s">
        <v>12781</v>
      </c>
      <c r="G150" s="1125">
        <v>3000</v>
      </c>
      <c r="H150" s="1125">
        <v>1745</v>
      </c>
      <c r="I150" s="1125">
        <v>3991</v>
      </c>
      <c r="J150" s="709"/>
      <c r="K150" s="169"/>
      <c r="L150" s="709"/>
      <c r="M150" s="709"/>
      <c r="N150" s="1125">
        <v>943</v>
      </c>
      <c r="O150" s="1125" t="s">
        <v>15239</v>
      </c>
      <c r="P150" s="1125" t="s">
        <v>15240</v>
      </c>
      <c r="Q150" s="416" t="s">
        <v>15241</v>
      </c>
      <c r="R150" s="613" t="s">
        <v>384</v>
      </c>
      <c r="S150" s="613" t="s">
        <v>384</v>
      </c>
      <c r="T150" s="613">
        <v>221</v>
      </c>
      <c r="U150" s="709"/>
      <c r="V150" s="709"/>
      <c r="W150" s="709"/>
      <c r="X150" s="709"/>
      <c r="Y150" s="709"/>
      <c r="Z150" s="709"/>
      <c r="AA150" s="393" t="s">
        <v>15242</v>
      </c>
      <c r="AB150" s="1124"/>
      <c r="AC150" s="1124"/>
      <c r="AD150" s="1124"/>
      <c r="AE150" s="1124"/>
      <c r="AF150" s="1124"/>
      <c r="AG150" s="1124"/>
      <c r="AH150" s="170">
        <v>2019</v>
      </c>
      <c r="AI150" s="166"/>
      <c r="AJ150" s="166"/>
      <c r="AK150" s="166"/>
      <c r="AL150" s="166"/>
      <c r="AM150" s="166"/>
      <c r="AN150" s="166"/>
      <c r="AO150" s="167">
        <v>10000</v>
      </c>
      <c r="AP150" s="167"/>
    </row>
    <row r="151" spans="1:42" s="1109" customFormat="1" ht="25.15" hidden="1" customHeight="1">
      <c r="A151" s="897"/>
      <c r="B151" s="164"/>
      <c r="C151" s="1124" t="s">
        <v>2648</v>
      </c>
      <c r="D151" s="1124" t="s">
        <v>2746</v>
      </c>
      <c r="E151" s="1124" t="s">
        <v>2648</v>
      </c>
      <c r="F151" s="1124" t="s">
        <v>2747</v>
      </c>
      <c r="G151" s="1125">
        <v>6598</v>
      </c>
      <c r="H151" s="1125">
        <v>1318</v>
      </c>
      <c r="I151" s="1125">
        <v>2759</v>
      </c>
      <c r="J151" s="709"/>
      <c r="K151" s="169"/>
      <c r="L151" s="709"/>
      <c r="M151" s="709"/>
      <c r="N151" s="1125">
        <v>753</v>
      </c>
      <c r="O151" s="1125">
        <v>753</v>
      </c>
      <c r="P151" s="1125" t="s">
        <v>2748</v>
      </c>
      <c r="Q151" s="416" t="s">
        <v>1955</v>
      </c>
      <c r="R151" s="613"/>
      <c r="S151" s="613"/>
      <c r="T151" s="613"/>
      <c r="U151" s="709"/>
      <c r="V151" s="709"/>
      <c r="W151" s="709"/>
      <c r="X151" s="709"/>
      <c r="Y151" s="709"/>
      <c r="Z151" s="709"/>
      <c r="AA151" s="393" t="s">
        <v>2749</v>
      </c>
      <c r="AB151" s="1124"/>
      <c r="AC151" s="1124"/>
      <c r="AD151" s="1124"/>
      <c r="AE151" s="1124"/>
      <c r="AF151" s="1124"/>
      <c r="AG151" s="1124"/>
      <c r="AH151" s="170">
        <v>1996</v>
      </c>
      <c r="AI151" s="166"/>
      <c r="AJ151" s="166"/>
      <c r="AK151" s="166"/>
      <c r="AL151" s="166"/>
      <c r="AM151" s="166"/>
      <c r="AN151" s="166"/>
      <c r="AO151" s="167">
        <v>150</v>
      </c>
      <c r="AP151" s="167"/>
    </row>
    <row r="152" spans="1:42" s="1109" customFormat="1" ht="25.15" hidden="1" customHeight="1">
      <c r="A152" s="897"/>
      <c r="B152" s="201"/>
      <c r="C152" s="1124" t="s">
        <v>2648</v>
      </c>
      <c r="D152" s="1124" t="s">
        <v>2750</v>
      </c>
      <c r="E152" s="1124" t="s">
        <v>2648</v>
      </c>
      <c r="F152" s="1124" t="s">
        <v>2648</v>
      </c>
      <c r="G152" s="1125">
        <v>10851</v>
      </c>
      <c r="H152" s="1125">
        <v>2070</v>
      </c>
      <c r="I152" s="1125">
        <v>3394</v>
      </c>
      <c r="J152" s="709"/>
      <c r="K152" s="169"/>
      <c r="L152" s="709"/>
      <c r="M152" s="709"/>
      <c r="N152" s="1125">
        <v>1732</v>
      </c>
      <c r="O152" s="1125">
        <v>1446</v>
      </c>
      <c r="P152" s="1125" t="s">
        <v>2751</v>
      </c>
      <c r="Q152" s="1124" t="s">
        <v>2752</v>
      </c>
      <c r="R152" s="1125"/>
      <c r="S152" s="1125"/>
      <c r="T152" s="1125">
        <v>286</v>
      </c>
      <c r="U152" s="709"/>
      <c r="V152" s="709"/>
      <c r="W152" s="709"/>
      <c r="X152" s="709"/>
      <c r="Y152" s="709"/>
      <c r="Z152" s="709"/>
      <c r="AA152" s="1124" t="s">
        <v>12755</v>
      </c>
      <c r="AB152" s="1124"/>
      <c r="AC152" s="1124"/>
      <c r="AD152" s="1124"/>
      <c r="AE152" s="1124"/>
      <c r="AF152" s="1124"/>
      <c r="AG152" s="1124"/>
      <c r="AH152" s="170">
        <v>2016</v>
      </c>
      <c r="AI152" s="166"/>
      <c r="AJ152" s="166"/>
      <c r="AK152" s="166"/>
      <c r="AL152" s="166"/>
      <c r="AM152" s="166"/>
      <c r="AN152" s="166"/>
      <c r="AO152" s="167">
        <v>11146</v>
      </c>
      <c r="AP152" s="167"/>
    </row>
    <row r="153" spans="1:42" s="1109" customFormat="1" ht="25.15" hidden="1" customHeight="1">
      <c r="A153" s="897"/>
      <c r="B153" s="201"/>
      <c r="C153" s="1124" t="s">
        <v>2099</v>
      </c>
      <c r="D153" s="1124" t="s">
        <v>1460</v>
      </c>
      <c r="E153" s="1124" t="s">
        <v>2101</v>
      </c>
      <c r="F153" s="1124" t="s">
        <v>2753</v>
      </c>
      <c r="G153" s="1125">
        <v>9918</v>
      </c>
      <c r="H153" s="1125">
        <v>813</v>
      </c>
      <c r="I153" s="1125">
        <v>6572</v>
      </c>
      <c r="J153" s="709" t="s">
        <v>1284</v>
      </c>
      <c r="K153" s="169" t="s">
        <v>1230</v>
      </c>
      <c r="L153" s="709"/>
      <c r="M153" s="709"/>
      <c r="N153" s="1125">
        <v>2016</v>
      </c>
      <c r="O153" s="1125">
        <v>1152</v>
      </c>
      <c r="P153" s="1125" t="s">
        <v>2754</v>
      </c>
      <c r="Q153" s="1124" t="s">
        <v>1462</v>
      </c>
      <c r="R153" s="1125">
        <v>748</v>
      </c>
      <c r="S153" s="1125" t="s">
        <v>1463</v>
      </c>
      <c r="T153" s="1125">
        <v>116</v>
      </c>
      <c r="U153" s="709"/>
      <c r="V153" s="709" t="s">
        <v>2755</v>
      </c>
      <c r="W153" s="709" t="s">
        <v>2756</v>
      </c>
      <c r="X153" s="709"/>
      <c r="Y153" s="709"/>
      <c r="Z153" s="709"/>
      <c r="AA153" s="1124" t="s">
        <v>1288</v>
      </c>
      <c r="AB153" s="1124"/>
      <c r="AC153" s="1124"/>
      <c r="AD153" s="1124"/>
      <c r="AE153" s="1124"/>
      <c r="AF153" s="1124"/>
      <c r="AG153" s="1124"/>
      <c r="AH153" s="170">
        <v>1991</v>
      </c>
      <c r="AI153" s="166"/>
      <c r="AJ153" s="166"/>
      <c r="AK153" s="166"/>
      <c r="AL153" s="166"/>
      <c r="AM153" s="166"/>
      <c r="AN153" s="166"/>
      <c r="AO153" s="167">
        <v>9000</v>
      </c>
      <c r="AP153" s="167"/>
    </row>
    <row r="154" spans="1:42" s="1109" customFormat="1" ht="25.15" hidden="1" customHeight="1">
      <c r="A154" s="897"/>
      <c r="B154" s="201"/>
      <c r="C154" s="1124" t="s">
        <v>2099</v>
      </c>
      <c r="D154" s="1124" t="s">
        <v>2757</v>
      </c>
      <c r="E154" s="1124" t="s">
        <v>2101</v>
      </c>
      <c r="F154" s="1124" t="s">
        <v>2758</v>
      </c>
      <c r="G154" s="1125">
        <v>23275</v>
      </c>
      <c r="H154" s="1125">
        <v>4143</v>
      </c>
      <c r="I154" s="1125">
        <v>10124</v>
      </c>
      <c r="J154" s="709"/>
      <c r="K154" s="169"/>
      <c r="L154" s="709"/>
      <c r="M154" s="709"/>
      <c r="N154" s="1125">
        <v>972</v>
      </c>
      <c r="O154" s="1125">
        <v>972</v>
      </c>
      <c r="P154" s="1125" t="s">
        <v>2759</v>
      </c>
      <c r="Q154" s="1124" t="s">
        <v>1955</v>
      </c>
      <c r="R154" s="1125"/>
      <c r="S154" s="1125"/>
      <c r="T154" s="1125"/>
      <c r="U154" s="709"/>
      <c r="V154" s="709"/>
      <c r="W154" s="709"/>
      <c r="X154" s="709"/>
      <c r="Y154" s="709"/>
      <c r="Z154" s="709"/>
      <c r="AA154" s="1124" t="s">
        <v>2760</v>
      </c>
      <c r="AB154" s="1124"/>
      <c r="AC154" s="1124"/>
      <c r="AD154" s="1124"/>
      <c r="AE154" s="1124"/>
      <c r="AF154" s="1124"/>
      <c r="AG154" s="1124"/>
      <c r="AH154" s="170">
        <v>1994</v>
      </c>
      <c r="AI154" s="166"/>
      <c r="AJ154" s="166"/>
      <c r="AK154" s="166"/>
      <c r="AL154" s="166"/>
      <c r="AM154" s="166"/>
      <c r="AN154" s="166"/>
      <c r="AO154" s="167">
        <v>11232</v>
      </c>
      <c r="AP154" s="167"/>
    </row>
    <row r="155" spans="1:42" s="1109" customFormat="1" ht="25.15" hidden="1" customHeight="1">
      <c r="A155" s="897"/>
      <c r="B155" s="201"/>
      <c r="C155" s="1124" t="s">
        <v>2099</v>
      </c>
      <c r="D155" s="1124" t="s">
        <v>2761</v>
      </c>
      <c r="E155" s="1124" t="s">
        <v>2099</v>
      </c>
      <c r="F155" s="1124" t="s">
        <v>2762</v>
      </c>
      <c r="G155" s="1125">
        <v>6489</v>
      </c>
      <c r="H155" s="1125">
        <v>1477</v>
      </c>
      <c r="I155" s="1125">
        <v>4125</v>
      </c>
      <c r="J155" s="709"/>
      <c r="K155" s="169"/>
      <c r="L155" s="709"/>
      <c r="M155" s="709"/>
      <c r="N155" s="1125">
        <v>1567</v>
      </c>
      <c r="O155" s="1125">
        <v>819</v>
      </c>
      <c r="P155" s="1125" t="s">
        <v>2763</v>
      </c>
      <c r="Q155" s="1124" t="s">
        <v>1955</v>
      </c>
      <c r="R155" s="1125">
        <v>748</v>
      </c>
      <c r="S155" s="1125" t="s">
        <v>283</v>
      </c>
      <c r="T155" s="1125"/>
      <c r="U155" s="709"/>
      <c r="V155" s="709"/>
      <c r="W155" s="709"/>
      <c r="X155" s="709"/>
      <c r="Y155" s="709"/>
      <c r="Z155" s="709"/>
      <c r="AA155" s="1124" t="s">
        <v>2749</v>
      </c>
      <c r="AB155" s="1124"/>
      <c r="AC155" s="1124"/>
      <c r="AD155" s="1124"/>
      <c r="AE155" s="1124"/>
      <c r="AF155" s="1124"/>
      <c r="AG155" s="1124"/>
      <c r="AH155" s="170">
        <v>1999</v>
      </c>
      <c r="AI155" s="166"/>
      <c r="AJ155" s="166"/>
      <c r="AK155" s="166"/>
      <c r="AL155" s="166"/>
      <c r="AM155" s="166"/>
      <c r="AN155" s="166"/>
      <c r="AO155" s="167">
        <v>6300</v>
      </c>
      <c r="AP155" s="167"/>
    </row>
    <row r="156" spans="1:42" s="1109" customFormat="1" ht="25.15" hidden="1" customHeight="1">
      <c r="A156" s="897"/>
      <c r="B156" s="201"/>
      <c r="C156" s="1124" t="s">
        <v>2099</v>
      </c>
      <c r="D156" s="1124" t="s">
        <v>10054</v>
      </c>
      <c r="E156" s="1124" t="s">
        <v>2101</v>
      </c>
      <c r="F156" s="1124" t="s">
        <v>2764</v>
      </c>
      <c r="G156" s="1125">
        <v>9910</v>
      </c>
      <c r="H156" s="1125">
        <v>1838</v>
      </c>
      <c r="I156" s="1125">
        <v>4633</v>
      </c>
      <c r="J156" s="709"/>
      <c r="K156" s="169"/>
      <c r="L156" s="709"/>
      <c r="M156" s="709"/>
      <c r="N156" s="1125">
        <v>1764</v>
      </c>
      <c r="O156" s="1125">
        <v>864</v>
      </c>
      <c r="P156" s="1125" t="s">
        <v>2765</v>
      </c>
      <c r="Q156" s="1124" t="s">
        <v>1955</v>
      </c>
      <c r="R156" s="1125">
        <v>750</v>
      </c>
      <c r="S156" s="1125" t="s">
        <v>2766</v>
      </c>
      <c r="T156" s="1125">
        <v>150</v>
      </c>
      <c r="U156" s="709"/>
      <c r="V156" s="709"/>
      <c r="W156" s="709"/>
      <c r="X156" s="709"/>
      <c r="Y156" s="709"/>
      <c r="Z156" s="709"/>
      <c r="AA156" s="1124" t="s">
        <v>2767</v>
      </c>
      <c r="AB156" s="1124"/>
      <c r="AC156" s="1124"/>
      <c r="AD156" s="1124"/>
      <c r="AE156" s="1124"/>
      <c r="AF156" s="1124"/>
      <c r="AG156" s="1124"/>
      <c r="AH156" s="170">
        <v>2000</v>
      </c>
      <c r="AI156" s="166"/>
      <c r="AJ156" s="166"/>
      <c r="AK156" s="166"/>
      <c r="AL156" s="166"/>
      <c r="AM156" s="166"/>
      <c r="AN156" s="166"/>
      <c r="AO156" s="167">
        <v>8600</v>
      </c>
      <c r="AP156" s="167" t="s">
        <v>12756</v>
      </c>
    </row>
    <row r="157" spans="1:42" s="1109" customFormat="1" ht="25.15" hidden="1" customHeight="1">
      <c r="A157" s="897"/>
      <c r="B157" s="201"/>
      <c r="C157" s="1124" t="s">
        <v>2099</v>
      </c>
      <c r="D157" s="1124" t="s">
        <v>2768</v>
      </c>
      <c r="E157" s="1124" t="s">
        <v>2101</v>
      </c>
      <c r="F157" s="1124" t="s">
        <v>12757</v>
      </c>
      <c r="G157" s="1125">
        <v>68581</v>
      </c>
      <c r="H157" s="1125">
        <v>3154</v>
      </c>
      <c r="I157" s="1125">
        <v>3844</v>
      </c>
      <c r="J157" s="709"/>
      <c r="K157" s="169"/>
      <c r="L157" s="709"/>
      <c r="M157" s="709"/>
      <c r="N157" s="1125">
        <v>3651</v>
      </c>
      <c r="O157" s="1125">
        <v>3651</v>
      </c>
      <c r="P157" s="1125" t="s">
        <v>2769</v>
      </c>
      <c r="Q157" s="1124" t="s">
        <v>2770</v>
      </c>
      <c r="R157" s="1125"/>
      <c r="S157" s="1125"/>
      <c r="T157" s="1125"/>
      <c r="U157" s="709"/>
      <c r="V157" s="709"/>
      <c r="W157" s="709"/>
      <c r="X157" s="709"/>
      <c r="Y157" s="709"/>
      <c r="Z157" s="709"/>
      <c r="AA157" s="1124" t="s">
        <v>2771</v>
      </c>
      <c r="AB157" s="1124"/>
      <c r="AC157" s="1124"/>
      <c r="AD157" s="1124"/>
      <c r="AE157" s="1124"/>
      <c r="AF157" s="1124"/>
      <c r="AG157" s="1124"/>
      <c r="AH157" s="170">
        <v>2016</v>
      </c>
      <c r="AI157" s="166"/>
      <c r="AJ157" s="166"/>
      <c r="AK157" s="166"/>
      <c r="AL157" s="166"/>
      <c r="AM157" s="166"/>
      <c r="AN157" s="166"/>
      <c r="AO157" s="167">
        <v>5510</v>
      </c>
      <c r="AP157" s="167"/>
    </row>
    <row r="158" spans="1:42" s="1109" customFormat="1" ht="25.15" hidden="1" customHeight="1">
      <c r="A158" s="897"/>
      <c r="B158" s="201"/>
      <c r="C158" s="1124" t="s">
        <v>2099</v>
      </c>
      <c r="D158" s="1124" t="s">
        <v>12758</v>
      </c>
      <c r="E158" s="1124" t="s">
        <v>2099</v>
      </c>
      <c r="F158" s="1124" t="s">
        <v>15243</v>
      </c>
      <c r="G158" s="1125">
        <v>36100</v>
      </c>
      <c r="H158" s="1125">
        <v>1507</v>
      </c>
      <c r="I158" s="1125">
        <v>2580</v>
      </c>
      <c r="J158" s="709"/>
      <c r="K158" s="169"/>
      <c r="L158" s="709"/>
      <c r="M158" s="709"/>
      <c r="N158" s="1125">
        <v>1121</v>
      </c>
      <c r="O158" s="1125">
        <v>1121</v>
      </c>
      <c r="P158" s="1125" t="s">
        <v>12759</v>
      </c>
      <c r="Q158" s="1124" t="s">
        <v>12760</v>
      </c>
      <c r="R158" s="1125"/>
      <c r="S158" s="1125"/>
      <c r="T158" s="1125" t="s">
        <v>12761</v>
      </c>
      <c r="U158" s="709"/>
      <c r="V158" s="709"/>
      <c r="W158" s="709"/>
      <c r="X158" s="709"/>
      <c r="Y158" s="709"/>
      <c r="Z158" s="709"/>
      <c r="AA158" s="1124"/>
      <c r="AB158" s="1124"/>
      <c r="AC158" s="1124"/>
      <c r="AD158" s="1124"/>
      <c r="AE158" s="1124"/>
      <c r="AF158" s="1124"/>
      <c r="AG158" s="1124"/>
      <c r="AH158" s="170">
        <v>2018</v>
      </c>
      <c r="AI158" s="166"/>
      <c r="AJ158" s="166"/>
      <c r="AK158" s="166"/>
      <c r="AL158" s="166"/>
      <c r="AM158" s="166"/>
      <c r="AN158" s="166"/>
      <c r="AO158" s="167">
        <v>6100</v>
      </c>
      <c r="AP158" s="167"/>
    </row>
    <row r="159" spans="1:42" s="1109" customFormat="1" ht="25.15" hidden="1" customHeight="1">
      <c r="A159" s="897"/>
      <c r="B159" s="201"/>
      <c r="C159" s="1124" t="s">
        <v>2099</v>
      </c>
      <c r="D159" s="1124" t="s">
        <v>12762</v>
      </c>
      <c r="E159" s="1124" t="s">
        <v>2099</v>
      </c>
      <c r="F159" s="1124" t="s">
        <v>15243</v>
      </c>
      <c r="G159" s="1125">
        <v>1540</v>
      </c>
      <c r="H159" s="1125">
        <v>381</v>
      </c>
      <c r="I159" s="1125">
        <v>801</v>
      </c>
      <c r="J159" s="709"/>
      <c r="K159" s="169"/>
      <c r="L159" s="709"/>
      <c r="M159" s="709"/>
      <c r="N159" s="1125">
        <v>354</v>
      </c>
      <c r="O159" s="1125">
        <v>354</v>
      </c>
      <c r="P159" s="1125" t="s">
        <v>12763</v>
      </c>
      <c r="Q159" s="1124" t="s">
        <v>12764</v>
      </c>
      <c r="R159" s="1125"/>
      <c r="S159" s="1125"/>
      <c r="T159" s="1125" t="s">
        <v>12765</v>
      </c>
      <c r="U159" s="709"/>
      <c r="V159" s="709"/>
      <c r="W159" s="709"/>
      <c r="X159" s="709"/>
      <c r="Y159" s="709"/>
      <c r="Z159" s="709"/>
      <c r="AA159" s="1124"/>
      <c r="AB159" s="1124"/>
      <c r="AC159" s="1124"/>
      <c r="AD159" s="1124"/>
      <c r="AE159" s="1124"/>
      <c r="AF159" s="1124"/>
      <c r="AG159" s="1124"/>
      <c r="AH159" s="170">
        <v>2018</v>
      </c>
      <c r="AI159" s="166"/>
      <c r="AJ159" s="166"/>
      <c r="AK159" s="166"/>
      <c r="AL159" s="166"/>
      <c r="AM159" s="166"/>
      <c r="AN159" s="166"/>
      <c r="AO159" s="167">
        <v>2500</v>
      </c>
      <c r="AP159" s="167"/>
    </row>
    <row r="160" spans="1:42" s="1109" customFormat="1" ht="25.15" hidden="1" customHeight="1">
      <c r="A160" s="897"/>
      <c r="B160" s="201"/>
      <c r="C160" s="1124" t="s">
        <v>2114</v>
      </c>
      <c r="D160" s="1124" t="s">
        <v>2772</v>
      </c>
      <c r="E160" s="1124" t="s">
        <v>2114</v>
      </c>
      <c r="F160" s="1124" t="s">
        <v>2773</v>
      </c>
      <c r="G160" s="1125">
        <v>9917</v>
      </c>
      <c r="H160" s="1125">
        <v>2270</v>
      </c>
      <c r="I160" s="1125">
        <v>3805</v>
      </c>
      <c r="J160" s="709"/>
      <c r="K160" s="169"/>
      <c r="L160" s="709"/>
      <c r="M160" s="709"/>
      <c r="N160" s="1125">
        <v>648</v>
      </c>
      <c r="O160" s="1125">
        <v>648</v>
      </c>
      <c r="P160" s="1125" t="s">
        <v>2774</v>
      </c>
      <c r="Q160" s="1124" t="s">
        <v>1955</v>
      </c>
      <c r="R160" s="1125"/>
      <c r="S160" s="1125"/>
      <c r="T160" s="1125"/>
      <c r="U160" s="709"/>
      <c r="V160" s="709"/>
      <c r="W160" s="709"/>
      <c r="X160" s="709"/>
      <c r="Y160" s="709"/>
      <c r="Z160" s="709"/>
      <c r="AA160" s="1124" t="s">
        <v>2749</v>
      </c>
      <c r="AB160" s="1124"/>
      <c r="AC160" s="1124"/>
      <c r="AD160" s="1124"/>
      <c r="AE160" s="1124"/>
      <c r="AF160" s="1124"/>
      <c r="AG160" s="1124"/>
      <c r="AH160" s="170">
        <v>2008</v>
      </c>
      <c r="AI160" s="166"/>
      <c r="AJ160" s="166"/>
      <c r="AK160" s="166"/>
      <c r="AL160" s="166"/>
      <c r="AM160" s="166"/>
      <c r="AN160" s="166"/>
      <c r="AO160" s="167">
        <v>6600</v>
      </c>
      <c r="AP160" s="167"/>
    </row>
    <row r="161" spans="1:42" s="1109" customFormat="1" ht="25.15" hidden="1" customHeight="1">
      <c r="A161" s="897"/>
      <c r="B161" s="164"/>
      <c r="C161" s="1124" t="s">
        <v>2104</v>
      </c>
      <c r="D161" s="1124" t="s">
        <v>2105</v>
      </c>
      <c r="E161" s="1124" t="s">
        <v>2101</v>
      </c>
      <c r="F161" s="1124" t="s">
        <v>2106</v>
      </c>
      <c r="G161" s="1125">
        <v>30790</v>
      </c>
      <c r="H161" s="1125">
        <v>3822</v>
      </c>
      <c r="I161" s="1125">
        <v>5904</v>
      </c>
      <c r="J161" s="709"/>
      <c r="K161" s="169"/>
      <c r="L161" s="709"/>
      <c r="M161" s="709"/>
      <c r="N161" s="1125">
        <v>1090</v>
      </c>
      <c r="O161" s="1125">
        <v>660</v>
      </c>
      <c r="P161" s="1125" t="s">
        <v>1249</v>
      </c>
      <c r="Q161" s="1124" t="s">
        <v>2107</v>
      </c>
      <c r="R161" s="1125">
        <v>325</v>
      </c>
      <c r="S161" s="1125" t="s">
        <v>2108</v>
      </c>
      <c r="T161" s="1125">
        <v>404</v>
      </c>
      <c r="U161" s="709"/>
      <c r="V161" s="709"/>
      <c r="W161" s="709"/>
      <c r="X161" s="709"/>
      <c r="Y161" s="709"/>
      <c r="Z161" s="709"/>
      <c r="AA161" s="1124" t="s">
        <v>2109</v>
      </c>
      <c r="AB161" s="1124"/>
      <c r="AC161" s="1124"/>
      <c r="AD161" s="1124"/>
      <c r="AE161" s="1124"/>
      <c r="AF161" s="1124"/>
      <c r="AG161" s="1124"/>
      <c r="AH161" s="170">
        <v>2015</v>
      </c>
      <c r="AI161" s="166"/>
      <c r="AJ161" s="166"/>
      <c r="AK161" s="166"/>
      <c r="AL161" s="166"/>
      <c r="AM161" s="166"/>
      <c r="AN161" s="166"/>
      <c r="AO161" s="167">
        <v>16500</v>
      </c>
      <c r="AP161" s="167"/>
    </row>
    <row r="162" spans="1:42" s="1109" customFormat="1" ht="25.15" hidden="1" customHeight="1">
      <c r="A162" s="897"/>
      <c r="B162" s="164"/>
      <c r="C162" s="1124" t="s">
        <v>2104</v>
      </c>
      <c r="D162" s="1124" t="s">
        <v>2775</v>
      </c>
      <c r="E162" s="1124" t="s">
        <v>2114</v>
      </c>
      <c r="F162" s="1124" t="s">
        <v>2726</v>
      </c>
      <c r="G162" s="1125">
        <v>4968</v>
      </c>
      <c r="H162" s="1125">
        <v>1663</v>
      </c>
      <c r="I162" s="1125">
        <v>2581</v>
      </c>
      <c r="J162" s="709"/>
      <c r="K162" s="169"/>
      <c r="L162" s="709"/>
      <c r="M162" s="709"/>
      <c r="N162" s="1125">
        <v>1090</v>
      </c>
      <c r="O162" s="1125"/>
      <c r="P162" s="1125"/>
      <c r="Q162" s="1124"/>
      <c r="R162" s="1125">
        <v>800</v>
      </c>
      <c r="S162" s="1125" t="s">
        <v>2776</v>
      </c>
      <c r="T162" s="1125">
        <v>290</v>
      </c>
      <c r="U162" s="709"/>
      <c r="V162" s="709"/>
      <c r="W162" s="709"/>
      <c r="X162" s="709"/>
      <c r="Y162" s="709"/>
      <c r="Z162" s="709"/>
      <c r="AA162" s="1124" t="s">
        <v>2777</v>
      </c>
      <c r="AB162" s="1124"/>
      <c r="AC162" s="1124"/>
      <c r="AD162" s="1124"/>
      <c r="AE162" s="1124"/>
      <c r="AF162" s="1124"/>
      <c r="AG162" s="1124"/>
      <c r="AH162" s="170">
        <v>2013</v>
      </c>
      <c r="AI162" s="166"/>
      <c r="AJ162" s="166"/>
      <c r="AK162" s="166"/>
      <c r="AL162" s="166"/>
      <c r="AM162" s="166"/>
      <c r="AN162" s="166"/>
      <c r="AO162" s="167">
        <v>7815</v>
      </c>
      <c r="AP162" s="167"/>
    </row>
    <row r="163" spans="1:42" s="1109" customFormat="1" ht="25.15" hidden="1" customHeight="1">
      <c r="A163" s="897"/>
      <c r="B163" s="164"/>
      <c r="C163" s="1124" t="s">
        <v>2114</v>
      </c>
      <c r="D163" s="1124" t="s">
        <v>10055</v>
      </c>
      <c r="E163" s="1124" t="s">
        <v>2114</v>
      </c>
      <c r="F163" s="1124" t="s">
        <v>2726</v>
      </c>
      <c r="G163" s="1125">
        <v>11478</v>
      </c>
      <c r="H163" s="1125">
        <v>2275</v>
      </c>
      <c r="I163" s="1125">
        <v>6052</v>
      </c>
      <c r="J163" s="709"/>
      <c r="K163" s="169"/>
      <c r="L163" s="709"/>
      <c r="M163" s="709"/>
      <c r="N163" s="1125">
        <v>2289</v>
      </c>
      <c r="O163" s="1125">
        <v>2289</v>
      </c>
      <c r="P163" s="1125" t="s">
        <v>10056</v>
      </c>
      <c r="Q163" s="1124" t="s">
        <v>1234</v>
      </c>
      <c r="R163" s="1125"/>
      <c r="S163" s="1125"/>
      <c r="T163" s="1125"/>
      <c r="U163" s="709">
        <v>2017</v>
      </c>
      <c r="V163" s="709"/>
      <c r="W163" s="709"/>
      <c r="X163" s="709"/>
      <c r="Y163" s="709"/>
      <c r="Z163" s="709"/>
      <c r="AA163" s="1124" t="s">
        <v>10057</v>
      </c>
      <c r="AB163" s="1124">
        <v>1930</v>
      </c>
      <c r="AC163" s="1124"/>
      <c r="AD163" s="1124"/>
      <c r="AE163" s="1124"/>
      <c r="AF163" s="1124"/>
      <c r="AG163" s="1124"/>
      <c r="AH163" s="170">
        <v>2017</v>
      </c>
      <c r="AI163" s="166"/>
      <c r="AJ163" s="166"/>
      <c r="AK163" s="166"/>
      <c r="AL163" s="166"/>
      <c r="AM163" s="166"/>
      <c r="AN163" s="166"/>
      <c r="AO163" s="167">
        <v>1930</v>
      </c>
      <c r="AP163" s="167"/>
    </row>
    <row r="164" spans="1:42" s="1109" customFormat="1" ht="25.15" hidden="1" customHeight="1">
      <c r="A164" s="897"/>
      <c r="B164" s="670" t="s">
        <v>2243</v>
      </c>
      <c r="C164" s="1124" t="s">
        <v>2244</v>
      </c>
      <c r="D164" s="331">
        <f>COUNTA(D165:D194)</f>
        <v>30</v>
      </c>
      <c r="E164" s="709"/>
      <c r="F164" s="709"/>
      <c r="G164" s="1125">
        <f>SUM(G165:G194)</f>
        <v>967140.3</v>
      </c>
      <c r="H164" s="1125">
        <f>SUM(H165:H194)</f>
        <v>48819.23000000001</v>
      </c>
      <c r="I164" s="1125">
        <f>SUM(I165:I194)</f>
        <v>106999.14</v>
      </c>
      <c r="J164" s="709"/>
      <c r="K164" s="169"/>
      <c r="L164" s="709"/>
      <c r="M164" s="709"/>
      <c r="N164" s="1125"/>
      <c r="O164" s="1125"/>
      <c r="P164" s="1125"/>
      <c r="Q164" s="1124"/>
      <c r="R164" s="1125"/>
      <c r="S164" s="1125"/>
      <c r="T164" s="1125"/>
      <c r="U164" s="709"/>
      <c r="V164" s="709"/>
      <c r="W164" s="709"/>
      <c r="X164" s="709"/>
      <c r="Y164" s="709"/>
      <c r="Z164" s="709"/>
      <c r="AA164" s="1124"/>
      <c r="AB164" s="1124"/>
      <c r="AC164" s="1124"/>
      <c r="AD164" s="1124"/>
      <c r="AE164" s="1124"/>
      <c r="AF164" s="1124"/>
      <c r="AG164" s="1124"/>
      <c r="AH164" s="170"/>
      <c r="AI164" s="166"/>
      <c r="AJ164" s="166"/>
      <c r="AK164" s="166"/>
      <c r="AL164" s="166"/>
      <c r="AM164" s="166"/>
      <c r="AN164" s="166"/>
      <c r="AO164" s="167"/>
      <c r="AP164" s="167"/>
    </row>
    <row r="165" spans="1:42" s="1109" customFormat="1" ht="25.15" hidden="1" customHeight="1">
      <c r="A165" s="897"/>
      <c r="B165" s="164"/>
      <c r="C165" s="1124" t="s">
        <v>796</v>
      </c>
      <c r="D165" s="1124" t="s">
        <v>2881</v>
      </c>
      <c r="E165" s="1124" t="s">
        <v>577</v>
      </c>
      <c r="F165" s="1124" t="s">
        <v>2753</v>
      </c>
      <c r="G165" s="1125">
        <v>8570</v>
      </c>
      <c r="H165" s="1125">
        <v>2635.64</v>
      </c>
      <c r="I165" s="1125">
        <v>4814.7299999999996</v>
      </c>
      <c r="J165" s="709" t="s">
        <v>1284</v>
      </c>
      <c r="K165" s="169" t="s">
        <v>1230</v>
      </c>
      <c r="L165" s="709"/>
      <c r="M165" s="709"/>
      <c r="N165" s="1125">
        <v>2633</v>
      </c>
      <c r="O165" s="1125">
        <v>807</v>
      </c>
      <c r="P165" s="1125" t="s">
        <v>2882</v>
      </c>
      <c r="Q165" s="1124" t="s">
        <v>1462</v>
      </c>
      <c r="R165" s="1125">
        <v>1381</v>
      </c>
      <c r="S165" s="1125" t="s">
        <v>1287</v>
      </c>
      <c r="T165" s="1125">
        <v>445</v>
      </c>
      <c r="U165" s="709"/>
      <c r="V165" s="709">
        <v>1890</v>
      </c>
      <c r="W165" s="709"/>
      <c r="X165" s="709">
        <v>3750</v>
      </c>
      <c r="Y165" s="709"/>
      <c r="Z165" s="709"/>
      <c r="AA165" s="1124" t="s">
        <v>2733</v>
      </c>
      <c r="AB165" s="1124"/>
      <c r="AC165" s="1124"/>
      <c r="AD165" s="1124"/>
      <c r="AE165" s="1124"/>
      <c r="AF165" s="1124"/>
      <c r="AG165" s="1124"/>
      <c r="AH165" s="170">
        <v>2002</v>
      </c>
      <c r="AI165" s="166"/>
      <c r="AJ165" s="166"/>
      <c r="AK165" s="166"/>
      <c r="AL165" s="166"/>
      <c r="AM165" s="166"/>
      <c r="AN165" s="166"/>
      <c r="AO165" s="167">
        <v>5740</v>
      </c>
      <c r="AP165" s="167"/>
    </row>
    <row r="166" spans="1:42" s="1109" customFormat="1" ht="25.15" hidden="1" customHeight="1">
      <c r="A166" s="897"/>
      <c r="B166" s="164"/>
      <c r="C166" s="1124" t="s">
        <v>796</v>
      </c>
      <c r="D166" s="1124" t="s">
        <v>2883</v>
      </c>
      <c r="E166" s="1124" t="s">
        <v>796</v>
      </c>
      <c r="F166" s="1124" t="s">
        <v>2884</v>
      </c>
      <c r="G166" s="1125">
        <v>12966</v>
      </c>
      <c r="H166" s="1125">
        <v>378</v>
      </c>
      <c r="I166" s="1125">
        <v>1770</v>
      </c>
      <c r="J166" s="709"/>
      <c r="K166" s="169"/>
      <c r="L166" s="709"/>
      <c r="M166" s="709"/>
      <c r="N166" s="1125">
        <v>1080</v>
      </c>
      <c r="O166" s="1125">
        <v>1080</v>
      </c>
      <c r="P166" s="1125" t="s">
        <v>2885</v>
      </c>
      <c r="Q166" s="1124" t="s">
        <v>2886</v>
      </c>
      <c r="R166" s="1125"/>
      <c r="S166" s="1125"/>
      <c r="T166" s="1125"/>
      <c r="U166" s="709"/>
      <c r="V166" s="709"/>
      <c r="W166" s="709"/>
      <c r="X166" s="709"/>
      <c r="Y166" s="709"/>
      <c r="Z166" s="709"/>
      <c r="AA166" s="1124" t="s">
        <v>2887</v>
      </c>
      <c r="AB166" s="1124"/>
      <c r="AC166" s="1124"/>
      <c r="AD166" s="1124"/>
      <c r="AE166" s="1124"/>
      <c r="AF166" s="1124"/>
      <c r="AG166" s="1124"/>
      <c r="AH166" s="170">
        <v>2011</v>
      </c>
      <c r="AI166" s="166"/>
      <c r="AJ166" s="166"/>
      <c r="AK166" s="166"/>
      <c r="AL166" s="166"/>
      <c r="AM166" s="166"/>
      <c r="AN166" s="166"/>
      <c r="AO166" s="167">
        <v>9000</v>
      </c>
      <c r="AP166" s="167"/>
    </row>
    <row r="167" spans="1:42" s="1109" customFormat="1" ht="25.15" hidden="1" customHeight="1">
      <c r="A167" s="690" t="s">
        <v>91</v>
      </c>
      <c r="B167" s="164"/>
      <c r="C167" s="1124" t="s">
        <v>796</v>
      </c>
      <c r="D167" s="1124" t="s">
        <v>2888</v>
      </c>
      <c r="E167" s="1124" t="s">
        <v>577</v>
      </c>
      <c r="F167" s="1124" t="s">
        <v>2753</v>
      </c>
      <c r="G167" s="1125">
        <v>249098</v>
      </c>
      <c r="H167" s="1125">
        <v>8019</v>
      </c>
      <c r="I167" s="1125">
        <v>18718</v>
      </c>
      <c r="J167" s="709"/>
      <c r="K167" s="169"/>
      <c r="L167" s="709"/>
      <c r="M167" s="709"/>
      <c r="N167" s="1125">
        <v>6400</v>
      </c>
      <c r="O167" s="1125">
        <v>3401</v>
      </c>
      <c r="P167" s="1125"/>
      <c r="Q167" s="1124" t="s">
        <v>454</v>
      </c>
      <c r="R167" s="1125"/>
      <c r="S167" s="1125"/>
      <c r="T167" s="1125">
        <v>282</v>
      </c>
      <c r="U167" s="709"/>
      <c r="V167" s="709"/>
      <c r="W167" s="709"/>
      <c r="X167" s="709"/>
      <c r="Y167" s="709"/>
      <c r="Z167" s="709"/>
      <c r="AA167" s="1124" t="s">
        <v>2889</v>
      </c>
      <c r="AB167" s="1124"/>
      <c r="AC167" s="1124"/>
      <c r="AD167" s="1124"/>
      <c r="AE167" s="1124"/>
      <c r="AF167" s="1124"/>
      <c r="AG167" s="1124"/>
      <c r="AH167" s="170">
        <v>2013</v>
      </c>
      <c r="AI167" s="166"/>
      <c r="AJ167" s="166"/>
      <c r="AK167" s="166"/>
      <c r="AL167" s="166"/>
      <c r="AM167" s="166"/>
      <c r="AN167" s="166"/>
      <c r="AO167" s="167"/>
      <c r="AP167" s="167"/>
    </row>
    <row r="168" spans="1:42" s="1338" customFormat="1" ht="25.15" hidden="1" customHeight="1">
      <c r="A168" s="690"/>
      <c r="B168" s="164"/>
      <c r="C168" s="1384" t="s">
        <v>796</v>
      </c>
      <c r="D168" s="1384" t="s">
        <v>2890</v>
      </c>
      <c r="E168" s="1384" t="s">
        <v>796</v>
      </c>
      <c r="F168" s="1384" t="s">
        <v>2884</v>
      </c>
      <c r="G168" s="1385">
        <v>2064</v>
      </c>
      <c r="H168" s="1385">
        <v>1442</v>
      </c>
      <c r="I168" s="1385">
        <v>2346</v>
      </c>
      <c r="J168" s="709"/>
      <c r="K168" s="169"/>
      <c r="L168" s="709"/>
      <c r="M168" s="709"/>
      <c r="N168" s="1385">
        <v>1121</v>
      </c>
      <c r="O168" s="1385">
        <v>1005</v>
      </c>
      <c r="P168" s="1385" t="s">
        <v>2891</v>
      </c>
      <c r="Q168" s="1384" t="s">
        <v>1459</v>
      </c>
      <c r="R168" s="1385"/>
      <c r="S168" s="1385"/>
      <c r="T168" s="1385">
        <v>116</v>
      </c>
      <c r="U168" s="709"/>
      <c r="V168" s="709"/>
      <c r="W168" s="709"/>
      <c r="X168" s="709"/>
      <c r="Y168" s="709"/>
      <c r="Z168" s="709"/>
      <c r="AA168" s="1384" t="s">
        <v>2892</v>
      </c>
      <c r="AB168" s="1384"/>
      <c r="AC168" s="1384"/>
      <c r="AD168" s="1384"/>
      <c r="AE168" s="1384"/>
      <c r="AF168" s="1384"/>
      <c r="AG168" s="1384"/>
      <c r="AH168" s="1324">
        <v>2015</v>
      </c>
      <c r="AI168" s="1323"/>
      <c r="AJ168" s="1323"/>
      <c r="AK168" s="1323"/>
      <c r="AL168" s="1323"/>
      <c r="AM168" s="1323"/>
      <c r="AN168" s="1323"/>
      <c r="AO168" s="167">
        <v>8260</v>
      </c>
      <c r="AP168" s="167"/>
    </row>
    <row r="169" spans="1:42" s="1338" customFormat="1" ht="25.15" hidden="1" customHeight="1">
      <c r="A169" s="690"/>
      <c r="B169" s="164"/>
      <c r="C169" s="1384" t="s">
        <v>796</v>
      </c>
      <c r="D169" s="1384" t="s">
        <v>11260</v>
      </c>
      <c r="E169" s="1384" t="s">
        <v>796</v>
      </c>
      <c r="F169" s="1384" t="s">
        <v>2884</v>
      </c>
      <c r="G169" s="1385">
        <v>2440</v>
      </c>
      <c r="H169" s="1385">
        <v>600</v>
      </c>
      <c r="I169" s="1385">
        <v>600</v>
      </c>
      <c r="J169" s="709"/>
      <c r="K169" s="169"/>
      <c r="L169" s="709"/>
      <c r="M169" s="709"/>
      <c r="N169" s="1385">
        <v>600</v>
      </c>
      <c r="O169" s="1385">
        <v>600</v>
      </c>
      <c r="P169" s="1385" t="s">
        <v>11261</v>
      </c>
      <c r="Q169" s="1384" t="s">
        <v>1459</v>
      </c>
      <c r="R169" s="1385"/>
      <c r="S169" s="1385"/>
      <c r="T169" s="1385"/>
      <c r="U169" s="709"/>
      <c r="V169" s="709"/>
      <c r="W169" s="709"/>
      <c r="X169" s="709"/>
      <c r="Y169" s="709"/>
      <c r="Z169" s="709"/>
      <c r="AA169" s="1384" t="s">
        <v>614</v>
      </c>
      <c r="AB169" s="1384"/>
      <c r="AC169" s="1384"/>
      <c r="AD169" s="1384"/>
      <c r="AE169" s="1384"/>
      <c r="AF169" s="1384"/>
      <c r="AG169" s="1384"/>
      <c r="AH169" s="1324">
        <v>2017</v>
      </c>
      <c r="AI169" s="1323"/>
      <c r="AJ169" s="1323"/>
      <c r="AK169" s="1323"/>
      <c r="AL169" s="1323"/>
      <c r="AM169" s="1323"/>
      <c r="AN169" s="1323"/>
      <c r="AO169" s="167">
        <v>3000</v>
      </c>
      <c r="AP169" s="167" t="s">
        <v>2025</v>
      </c>
    </row>
    <row r="170" spans="1:42" s="1338" customFormat="1" ht="25.15" hidden="1" customHeight="1">
      <c r="A170" s="690"/>
      <c r="B170" s="164"/>
      <c r="C170" s="1384" t="s">
        <v>787</v>
      </c>
      <c r="D170" s="1384" t="s">
        <v>1460</v>
      </c>
      <c r="E170" s="1384" t="s">
        <v>577</v>
      </c>
      <c r="F170" s="1384" t="s">
        <v>825</v>
      </c>
      <c r="G170" s="1385">
        <v>33252.5</v>
      </c>
      <c r="H170" s="1385">
        <v>2371.54</v>
      </c>
      <c r="I170" s="1385">
        <v>6619.3</v>
      </c>
      <c r="J170" s="709" t="s">
        <v>1284</v>
      </c>
      <c r="K170" s="169" t="s">
        <v>1230</v>
      </c>
      <c r="L170" s="709" t="s">
        <v>454</v>
      </c>
      <c r="M170" s="709"/>
      <c r="N170" s="1385">
        <v>2784</v>
      </c>
      <c r="O170" s="1385">
        <v>1220</v>
      </c>
      <c r="P170" s="1385" t="s">
        <v>2754</v>
      </c>
      <c r="Q170" s="1384" t="s">
        <v>2893</v>
      </c>
      <c r="R170" s="1385">
        <v>1286</v>
      </c>
      <c r="S170" s="1385" t="s">
        <v>2894</v>
      </c>
      <c r="T170" s="1385">
        <v>278</v>
      </c>
      <c r="U170" s="709"/>
      <c r="V170" s="709">
        <v>422</v>
      </c>
      <c r="W170" s="709"/>
      <c r="X170" s="709">
        <v>3000</v>
      </c>
      <c r="Y170" s="709"/>
      <c r="Z170" s="709"/>
      <c r="AA170" s="1384" t="s">
        <v>2895</v>
      </c>
      <c r="AB170" s="1384"/>
      <c r="AC170" s="1384"/>
      <c r="AD170" s="1384">
        <v>1</v>
      </c>
      <c r="AE170" s="1384"/>
      <c r="AF170" s="1384"/>
      <c r="AG170" s="1384"/>
      <c r="AH170" s="1324">
        <v>1992</v>
      </c>
      <c r="AI170" s="1323"/>
      <c r="AJ170" s="1323"/>
      <c r="AK170" s="1323"/>
      <c r="AL170" s="1323"/>
      <c r="AM170" s="1323"/>
      <c r="AN170" s="1323"/>
      <c r="AO170" s="167">
        <v>3422</v>
      </c>
      <c r="AP170" s="167"/>
    </row>
    <row r="171" spans="1:42" s="1338" customFormat="1" ht="25.15" hidden="1" customHeight="1">
      <c r="A171" s="690"/>
      <c r="B171" s="164"/>
      <c r="C171" s="1299" t="s">
        <v>787</v>
      </c>
      <c r="D171" s="1299" t="s">
        <v>2896</v>
      </c>
      <c r="E171" s="1299" t="s">
        <v>787</v>
      </c>
      <c r="F171" s="1299" t="s">
        <v>787</v>
      </c>
      <c r="G171" s="1300">
        <v>994</v>
      </c>
      <c r="H171" s="1300">
        <v>497</v>
      </c>
      <c r="I171" s="1300">
        <v>497</v>
      </c>
      <c r="J171" s="709"/>
      <c r="K171" s="169"/>
      <c r="L171" s="709"/>
      <c r="M171" s="709"/>
      <c r="N171" s="1300">
        <v>497</v>
      </c>
      <c r="O171" s="1300">
        <v>497</v>
      </c>
      <c r="P171" s="1300"/>
      <c r="Q171" s="1299" t="s">
        <v>454</v>
      </c>
      <c r="R171" s="1300"/>
      <c r="S171" s="1300"/>
      <c r="T171" s="1300"/>
      <c r="U171" s="709"/>
      <c r="V171" s="709"/>
      <c r="W171" s="709"/>
      <c r="X171" s="709"/>
      <c r="Y171" s="709"/>
      <c r="Z171" s="709"/>
      <c r="AA171" s="1299" t="s">
        <v>2897</v>
      </c>
      <c r="AB171" s="1299"/>
      <c r="AC171" s="1299"/>
      <c r="AD171" s="1299"/>
      <c r="AE171" s="1299"/>
      <c r="AF171" s="1299"/>
      <c r="AG171" s="1299"/>
      <c r="AH171" s="1324">
        <v>2013</v>
      </c>
      <c r="AI171" s="1323"/>
      <c r="AJ171" s="1323"/>
      <c r="AK171" s="1323"/>
      <c r="AL171" s="1323"/>
      <c r="AM171" s="1323"/>
      <c r="AN171" s="1323"/>
      <c r="AO171" s="167">
        <v>1230</v>
      </c>
      <c r="AP171" s="167" t="s">
        <v>11234</v>
      </c>
    </row>
    <row r="172" spans="1:42" s="1338" customFormat="1" ht="25.15" hidden="1" customHeight="1">
      <c r="A172" s="690"/>
      <c r="B172" s="164"/>
      <c r="C172" s="1299" t="s">
        <v>13072</v>
      </c>
      <c r="D172" s="1299" t="s">
        <v>15390</v>
      </c>
      <c r="E172" s="1299" t="s">
        <v>13072</v>
      </c>
      <c r="F172" s="1299" t="s">
        <v>15391</v>
      </c>
      <c r="G172" s="1300">
        <v>5056</v>
      </c>
      <c r="H172" s="1300">
        <v>1775.4</v>
      </c>
      <c r="I172" s="1300">
        <v>4490</v>
      </c>
      <c r="J172" s="709"/>
      <c r="K172" s="169"/>
      <c r="L172" s="709"/>
      <c r="M172" s="709"/>
      <c r="N172" s="1300">
        <v>3286</v>
      </c>
      <c r="O172" s="1300">
        <v>965.85</v>
      </c>
      <c r="P172" s="1300" t="s">
        <v>16121</v>
      </c>
      <c r="Q172" s="1299" t="s">
        <v>4005</v>
      </c>
      <c r="R172" s="1300">
        <v>1697</v>
      </c>
      <c r="S172" s="1300" t="s">
        <v>1265</v>
      </c>
      <c r="T172" s="1300">
        <v>623</v>
      </c>
      <c r="U172" s="709"/>
      <c r="V172" s="709"/>
      <c r="W172" s="709"/>
      <c r="X172" s="709"/>
      <c r="Y172" s="709"/>
      <c r="Z172" s="709"/>
      <c r="AA172" s="1299" t="s">
        <v>16122</v>
      </c>
      <c r="AB172" s="1299"/>
      <c r="AC172" s="1299"/>
      <c r="AD172" s="1299"/>
      <c r="AE172" s="1299"/>
      <c r="AF172" s="1299"/>
      <c r="AG172" s="1299"/>
      <c r="AH172" s="1324">
        <v>2018</v>
      </c>
      <c r="AI172" s="1323"/>
      <c r="AJ172" s="1323"/>
      <c r="AK172" s="1323"/>
      <c r="AL172" s="1323"/>
      <c r="AM172" s="1323"/>
      <c r="AN172" s="1323"/>
      <c r="AO172" s="167">
        <v>12650</v>
      </c>
      <c r="AP172" s="167" t="s">
        <v>13097</v>
      </c>
    </row>
    <row r="173" spans="1:42" s="1109" customFormat="1" ht="25.15" hidden="1" customHeight="1">
      <c r="A173" s="690"/>
      <c r="B173" s="164"/>
      <c r="C173" s="1124" t="s">
        <v>13072</v>
      </c>
      <c r="D173" s="1124" t="s">
        <v>15392</v>
      </c>
      <c r="E173" s="1124" t="s">
        <v>13072</v>
      </c>
      <c r="F173" s="1124" t="s">
        <v>15393</v>
      </c>
      <c r="G173" s="1125">
        <v>239.5</v>
      </c>
      <c r="H173" s="1125">
        <v>138.53</v>
      </c>
      <c r="I173" s="1125">
        <v>498.82</v>
      </c>
      <c r="J173" s="709"/>
      <c r="K173" s="169"/>
      <c r="L173" s="709"/>
      <c r="M173" s="709"/>
      <c r="N173" s="1125">
        <v>261.83</v>
      </c>
      <c r="O173" s="1125"/>
      <c r="P173" s="1125"/>
      <c r="Q173" s="1124"/>
      <c r="R173" s="1125"/>
      <c r="S173" s="1125"/>
      <c r="T173" s="1125">
        <v>261.83</v>
      </c>
      <c r="U173" s="709"/>
      <c r="V173" s="709"/>
      <c r="W173" s="709"/>
      <c r="X173" s="709"/>
      <c r="Y173" s="709"/>
      <c r="Z173" s="709"/>
      <c r="AA173" s="1124" t="s">
        <v>15394</v>
      </c>
      <c r="AB173" s="1124"/>
      <c r="AC173" s="1124"/>
      <c r="AD173" s="1124"/>
      <c r="AE173" s="1124"/>
      <c r="AF173" s="1124"/>
      <c r="AG173" s="1124"/>
      <c r="AH173" s="170">
        <v>2013</v>
      </c>
      <c r="AI173" s="166"/>
      <c r="AJ173" s="166"/>
      <c r="AK173" s="166"/>
      <c r="AL173" s="166"/>
      <c r="AM173" s="166"/>
      <c r="AN173" s="166"/>
      <c r="AO173" s="167"/>
      <c r="AP173" s="167"/>
    </row>
    <row r="174" spans="1:42" s="1109" customFormat="1" ht="25.15" hidden="1" customHeight="1">
      <c r="A174" s="690"/>
      <c r="B174" s="164"/>
      <c r="C174" s="1124" t="s">
        <v>809</v>
      </c>
      <c r="D174" s="1124" t="s">
        <v>2898</v>
      </c>
      <c r="E174" s="1124" t="s">
        <v>809</v>
      </c>
      <c r="F174" s="1124" t="s">
        <v>1004</v>
      </c>
      <c r="G174" s="1125">
        <v>8745</v>
      </c>
      <c r="H174" s="1125">
        <v>1291</v>
      </c>
      <c r="I174" s="1125">
        <v>2204.71</v>
      </c>
      <c r="J174" s="709"/>
      <c r="K174" s="169"/>
      <c r="L174" s="709"/>
      <c r="M174" s="709"/>
      <c r="N174" s="1125">
        <v>938</v>
      </c>
      <c r="O174" s="1125"/>
      <c r="P174" s="1125"/>
      <c r="Q174" s="1124"/>
      <c r="R174" s="1125">
        <v>420</v>
      </c>
      <c r="S174" s="1125" t="s">
        <v>13061</v>
      </c>
      <c r="T174" s="1125">
        <v>518</v>
      </c>
      <c r="U174" s="709"/>
      <c r="V174" s="709"/>
      <c r="W174" s="709"/>
      <c r="X174" s="709"/>
      <c r="Y174" s="709"/>
      <c r="Z174" s="709"/>
      <c r="AA174" s="1124" t="s">
        <v>394</v>
      </c>
      <c r="AB174" s="1124"/>
      <c r="AC174" s="1124"/>
      <c r="AD174" s="1124"/>
      <c r="AE174" s="1124"/>
      <c r="AF174" s="1124"/>
      <c r="AG174" s="1124"/>
      <c r="AH174" s="170">
        <v>2004</v>
      </c>
      <c r="AI174" s="166"/>
      <c r="AJ174" s="166"/>
      <c r="AK174" s="166"/>
      <c r="AL174" s="166"/>
      <c r="AM174" s="166"/>
      <c r="AN174" s="166"/>
      <c r="AO174" s="167">
        <v>4430</v>
      </c>
      <c r="AP174" s="167"/>
    </row>
    <row r="175" spans="1:42" s="1109" customFormat="1" ht="25.15" hidden="1" customHeight="1">
      <c r="A175" s="690"/>
      <c r="B175" s="164"/>
      <c r="C175" s="1124" t="s">
        <v>809</v>
      </c>
      <c r="D175" s="1124" t="s">
        <v>2900</v>
      </c>
      <c r="E175" s="1124" t="s">
        <v>809</v>
      </c>
      <c r="F175" s="1124" t="s">
        <v>813</v>
      </c>
      <c r="G175" s="1125">
        <v>18311</v>
      </c>
      <c r="H175" s="1125">
        <v>1449.43</v>
      </c>
      <c r="I175" s="1125">
        <v>1846</v>
      </c>
      <c r="J175" s="709"/>
      <c r="K175" s="169"/>
      <c r="L175" s="709"/>
      <c r="M175" s="709"/>
      <c r="N175" s="1125">
        <v>888.75</v>
      </c>
      <c r="O175" s="1125">
        <v>888.75</v>
      </c>
      <c r="P175" s="1125" t="s">
        <v>2901</v>
      </c>
      <c r="Q175" s="1124" t="s">
        <v>11262</v>
      </c>
      <c r="R175" s="1125"/>
      <c r="S175" s="1125"/>
      <c r="T175" s="1125"/>
      <c r="U175" s="709"/>
      <c r="V175" s="709"/>
      <c r="W175" s="709"/>
      <c r="X175" s="709"/>
      <c r="Y175" s="709"/>
      <c r="Z175" s="709"/>
      <c r="AA175" s="1124" t="s">
        <v>2902</v>
      </c>
      <c r="AB175" s="1124">
        <v>2015</v>
      </c>
      <c r="AC175" s="1124">
        <v>4486</v>
      </c>
      <c r="AD175" s="1124" t="s">
        <v>2902</v>
      </c>
      <c r="AE175" s="1124">
        <v>2015</v>
      </c>
      <c r="AF175" s="1124">
        <v>4486</v>
      </c>
      <c r="AG175" s="1124" t="s">
        <v>2902</v>
      </c>
      <c r="AH175" s="170">
        <v>2015</v>
      </c>
      <c r="AI175" s="166">
        <v>4486</v>
      </c>
      <c r="AJ175" s="166" t="s">
        <v>2902</v>
      </c>
      <c r="AK175" s="166">
        <v>2015</v>
      </c>
      <c r="AL175" s="166">
        <v>4486</v>
      </c>
      <c r="AM175" s="166" t="s">
        <v>2902</v>
      </c>
      <c r="AN175" s="166">
        <v>2015</v>
      </c>
      <c r="AO175" s="167">
        <v>4486</v>
      </c>
      <c r="AP175" s="167" t="s">
        <v>11263</v>
      </c>
    </row>
    <row r="176" spans="1:42" s="1109" customFormat="1" ht="25.15" hidden="1" customHeight="1">
      <c r="A176" s="690"/>
      <c r="B176" s="164"/>
      <c r="C176" s="1124" t="s">
        <v>593</v>
      </c>
      <c r="D176" s="1124" t="s">
        <v>1447</v>
      </c>
      <c r="E176" s="1124" t="s">
        <v>593</v>
      </c>
      <c r="F176" s="1124" t="s">
        <v>2903</v>
      </c>
      <c r="G176" s="1125">
        <v>50555</v>
      </c>
      <c r="H176" s="1125">
        <v>1379</v>
      </c>
      <c r="I176" s="1125">
        <v>5519</v>
      </c>
      <c r="J176" s="709"/>
      <c r="K176" s="169"/>
      <c r="L176" s="709"/>
      <c r="M176" s="709"/>
      <c r="N176" s="1125"/>
      <c r="O176" s="1125">
        <v>4621</v>
      </c>
      <c r="P176" s="1125"/>
      <c r="Q176" s="1124" t="s">
        <v>2904</v>
      </c>
      <c r="R176" s="1125">
        <v>561</v>
      </c>
      <c r="S176" s="1125" t="s">
        <v>2905</v>
      </c>
      <c r="T176" s="1125">
        <v>337</v>
      </c>
      <c r="U176" s="709"/>
      <c r="V176" s="709"/>
      <c r="W176" s="709"/>
      <c r="X176" s="709"/>
      <c r="Y176" s="709"/>
      <c r="Z176" s="709"/>
      <c r="AA176" s="1124"/>
      <c r="AB176" s="1124"/>
      <c r="AC176" s="1124"/>
      <c r="AD176" s="1124"/>
      <c r="AE176" s="1124"/>
      <c r="AF176" s="1124"/>
      <c r="AG176" s="1124"/>
      <c r="AH176" s="170">
        <v>2012</v>
      </c>
      <c r="AI176" s="166"/>
      <c r="AJ176" s="166"/>
      <c r="AK176" s="166"/>
      <c r="AL176" s="166"/>
      <c r="AM176" s="166"/>
      <c r="AN176" s="166"/>
      <c r="AO176" s="167">
        <v>15624</v>
      </c>
      <c r="AP176" s="167"/>
    </row>
    <row r="177" spans="1:43" s="1109" customFormat="1" ht="25.15" hidden="1" customHeight="1">
      <c r="A177" s="690" t="s">
        <v>310</v>
      </c>
      <c r="B177" s="164"/>
      <c r="C177" s="1124" t="s">
        <v>593</v>
      </c>
      <c r="D177" s="1124" t="s">
        <v>2906</v>
      </c>
      <c r="E177" s="1124" t="s">
        <v>593</v>
      </c>
      <c r="F177" s="1124" t="s">
        <v>2903</v>
      </c>
      <c r="G177" s="1125">
        <v>932</v>
      </c>
      <c r="H177" s="1125">
        <v>932</v>
      </c>
      <c r="I177" s="1125">
        <v>932.4</v>
      </c>
      <c r="J177" s="709"/>
      <c r="K177" s="169"/>
      <c r="L177" s="709"/>
      <c r="M177" s="709"/>
      <c r="N177" s="1125"/>
      <c r="O177" s="1125">
        <v>932</v>
      </c>
      <c r="P177" s="1125"/>
      <c r="Q177" s="1124" t="s">
        <v>1484</v>
      </c>
      <c r="R177" s="1125"/>
      <c r="S177" s="1125"/>
      <c r="T177" s="1125"/>
      <c r="U177" s="709"/>
      <c r="V177" s="709"/>
      <c r="W177" s="709"/>
      <c r="X177" s="709"/>
      <c r="Y177" s="709"/>
      <c r="Z177" s="709"/>
      <c r="AA177" s="1124"/>
      <c r="AB177" s="1124"/>
      <c r="AC177" s="1124"/>
      <c r="AD177" s="1124"/>
      <c r="AE177" s="1124"/>
      <c r="AF177" s="1124"/>
      <c r="AG177" s="1124"/>
      <c r="AH177" s="170">
        <v>2012</v>
      </c>
      <c r="AI177" s="166"/>
      <c r="AJ177" s="166"/>
      <c r="AK177" s="166"/>
      <c r="AL177" s="166"/>
      <c r="AM177" s="166"/>
      <c r="AN177" s="166"/>
      <c r="AO177" s="167">
        <v>983</v>
      </c>
      <c r="AP177" s="167"/>
    </row>
    <row r="178" spans="1:43" s="1109" customFormat="1" ht="25.15" hidden="1" customHeight="1">
      <c r="A178" s="690"/>
      <c r="B178" s="164"/>
      <c r="C178" s="1124" t="s">
        <v>567</v>
      </c>
      <c r="D178" s="1124" t="s">
        <v>2907</v>
      </c>
      <c r="E178" s="1124" t="s">
        <v>567</v>
      </c>
      <c r="F178" s="1124" t="s">
        <v>2753</v>
      </c>
      <c r="G178" s="1125">
        <v>14760</v>
      </c>
      <c r="H178" s="1125">
        <v>2235</v>
      </c>
      <c r="I178" s="1125">
        <v>3895</v>
      </c>
      <c r="J178" s="709"/>
      <c r="K178" s="169"/>
      <c r="L178" s="709"/>
      <c r="M178" s="709"/>
      <c r="N178" s="1125">
        <v>2881</v>
      </c>
      <c r="O178" s="1125">
        <v>792</v>
      </c>
      <c r="P178" s="1125" t="s">
        <v>2908</v>
      </c>
      <c r="Q178" s="1124" t="s">
        <v>2909</v>
      </c>
      <c r="R178" s="1125">
        <v>1872</v>
      </c>
      <c r="S178" s="1125" t="s">
        <v>2910</v>
      </c>
      <c r="T178" s="1125">
        <v>217</v>
      </c>
      <c r="U178" s="709"/>
      <c r="V178" s="709"/>
      <c r="W178" s="709"/>
      <c r="X178" s="709"/>
      <c r="Y178" s="709"/>
      <c r="Z178" s="709"/>
      <c r="AA178" s="1124" t="s">
        <v>2911</v>
      </c>
      <c r="AB178" s="1124"/>
      <c r="AC178" s="1124"/>
      <c r="AD178" s="1124"/>
      <c r="AE178" s="1124"/>
      <c r="AF178" s="1124"/>
      <c r="AG178" s="1124"/>
      <c r="AH178" s="170">
        <v>2000</v>
      </c>
      <c r="AI178" s="166"/>
      <c r="AJ178" s="166"/>
      <c r="AK178" s="166"/>
      <c r="AL178" s="166"/>
      <c r="AM178" s="166"/>
      <c r="AN178" s="166"/>
      <c r="AO178" s="167">
        <v>14650</v>
      </c>
      <c r="AP178" s="167"/>
    </row>
    <row r="179" spans="1:43" s="1109" customFormat="1" ht="25.15" hidden="1" customHeight="1">
      <c r="A179" s="690"/>
      <c r="B179" s="164"/>
      <c r="C179" s="1124" t="s">
        <v>567</v>
      </c>
      <c r="D179" s="1124" t="s">
        <v>2912</v>
      </c>
      <c r="E179" s="1124" t="s">
        <v>567</v>
      </c>
      <c r="F179" s="1124" t="s">
        <v>2753</v>
      </c>
      <c r="G179" s="1125">
        <v>9921</v>
      </c>
      <c r="H179" s="1125">
        <v>1363</v>
      </c>
      <c r="I179" s="1125">
        <v>5505</v>
      </c>
      <c r="J179" s="709"/>
      <c r="K179" s="169"/>
      <c r="L179" s="709"/>
      <c r="M179" s="709"/>
      <c r="N179" s="1125">
        <v>1043</v>
      </c>
      <c r="O179" s="1125">
        <v>121.68</v>
      </c>
      <c r="P179" s="1125" t="s">
        <v>2913</v>
      </c>
      <c r="Q179" s="1124" t="s">
        <v>2914</v>
      </c>
      <c r="R179" s="1125">
        <v>921</v>
      </c>
      <c r="S179" s="1125" t="s">
        <v>2915</v>
      </c>
      <c r="T179" s="1125" t="s">
        <v>944</v>
      </c>
      <c r="U179" s="709"/>
      <c r="V179" s="709"/>
      <c r="W179" s="709"/>
      <c r="X179" s="709"/>
      <c r="Y179" s="709"/>
      <c r="Z179" s="709"/>
      <c r="AA179" s="1124" t="s">
        <v>2916</v>
      </c>
      <c r="AB179" s="1124"/>
      <c r="AC179" s="1124"/>
      <c r="AD179" s="1124"/>
      <c r="AE179" s="1124"/>
      <c r="AF179" s="1124"/>
      <c r="AG179" s="1124"/>
      <c r="AH179" s="170">
        <v>2005</v>
      </c>
      <c r="AI179" s="166"/>
      <c r="AJ179" s="166"/>
      <c r="AK179" s="166"/>
      <c r="AL179" s="166"/>
      <c r="AM179" s="166"/>
      <c r="AN179" s="166"/>
      <c r="AO179" s="167">
        <v>12479</v>
      </c>
      <c r="AP179" s="167"/>
    </row>
    <row r="180" spans="1:43" s="1109" customFormat="1" ht="25.15" hidden="1" customHeight="1">
      <c r="A180" s="690"/>
      <c r="B180" s="164"/>
      <c r="C180" s="1124" t="s">
        <v>567</v>
      </c>
      <c r="D180" s="1124" t="s">
        <v>1470</v>
      </c>
      <c r="E180" s="1124" t="s">
        <v>567</v>
      </c>
      <c r="F180" s="1124" t="s">
        <v>2753</v>
      </c>
      <c r="G180" s="1125">
        <v>12475</v>
      </c>
      <c r="H180" s="1125">
        <v>1847.33</v>
      </c>
      <c r="I180" s="1125">
        <v>5354</v>
      </c>
      <c r="J180" s="709"/>
      <c r="K180" s="169"/>
      <c r="L180" s="709"/>
      <c r="M180" s="709"/>
      <c r="N180" s="1125">
        <v>3520</v>
      </c>
      <c r="O180" s="1125">
        <v>949</v>
      </c>
      <c r="P180" s="1125" t="s">
        <v>2917</v>
      </c>
      <c r="Q180" s="1124" t="s">
        <v>2918</v>
      </c>
      <c r="R180" s="1125">
        <v>1622</v>
      </c>
      <c r="S180" s="1125" t="s">
        <v>283</v>
      </c>
      <c r="T180" s="1125">
        <v>949</v>
      </c>
      <c r="U180" s="709"/>
      <c r="V180" s="709"/>
      <c r="W180" s="709"/>
      <c r="X180" s="709"/>
      <c r="Y180" s="709"/>
      <c r="Z180" s="709"/>
      <c r="AA180" s="1124" t="s">
        <v>2919</v>
      </c>
      <c r="AB180" s="1124"/>
      <c r="AC180" s="1124"/>
      <c r="AD180" s="1124"/>
      <c r="AE180" s="1124"/>
      <c r="AF180" s="1124"/>
      <c r="AG180" s="1124"/>
      <c r="AH180" s="170">
        <v>2008</v>
      </c>
      <c r="AI180" s="166"/>
      <c r="AJ180" s="166"/>
      <c r="AK180" s="166"/>
      <c r="AL180" s="166"/>
      <c r="AM180" s="166"/>
      <c r="AN180" s="166"/>
      <c r="AO180" s="167">
        <v>9700</v>
      </c>
      <c r="AP180" s="167"/>
    </row>
    <row r="181" spans="1:43" s="1109" customFormat="1" ht="25.15" hidden="1" customHeight="1">
      <c r="A181" s="690"/>
      <c r="B181" s="164"/>
      <c r="C181" s="1124" t="s">
        <v>567</v>
      </c>
      <c r="D181" s="1124" t="s">
        <v>1444</v>
      </c>
      <c r="E181" s="1124" t="s">
        <v>577</v>
      </c>
      <c r="F181" s="1124" t="s">
        <v>2920</v>
      </c>
      <c r="G181" s="1125">
        <v>4240</v>
      </c>
      <c r="H181" s="1125">
        <v>2044.95</v>
      </c>
      <c r="I181" s="1125">
        <v>7109.38</v>
      </c>
      <c r="J181" s="709"/>
      <c r="K181" s="169"/>
      <c r="L181" s="709"/>
      <c r="M181" s="709"/>
      <c r="N181" s="1125">
        <v>1280</v>
      </c>
      <c r="O181" s="1125">
        <v>185</v>
      </c>
      <c r="P181" s="1125"/>
      <c r="Q181" s="1124" t="s">
        <v>2921</v>
      </c>
      <c r="R181" s="1125">
        <v>902</v>
      </c>
      <c r="S181" s="1125" t="s">
        <v>283</v>
      </c>
      <c r="T181" s="1125">
        <v>193</v>
      </c>
      <c r="U181" s="709"/>
      <c r="V181" s="709"/>
      <c r="W181" s="709"/>
      <c r="X181" s="709"/>
      <c r="Y181" s="709"/>
      <c r="Z181" s="709"/>
      <c r="AA181" s="1124" t="s">
        <v>2922</v>
      </c>
      <c r="AB181" s="1124"/>
      <c r="AC181" s="1124"/>
      <c r="AD181" s="1124"/>
      <c r="AE181" s="1124"/>
      <c r="AF181" s="1124"/>
      <c r="AG181" s="1124"/>
      <c r="AH181" s="170">
        <v>2010</v>
      </c>
      <c r="AI181" s="166"/>
      <c r="AJ181" s="166"/>
      <c r="AK181" s="166"/>
      <c r="AL181" s="166"/>
      <c r="AM181" s="166"/>
      <c r="AN181" s="166"/>
      <c r="AO181" s="167">
        <v>17000</v>
      </c>
      <c r="AP181" s="167"/>
    </row>
    <row r="182" spans="1:43" s="1109" customFormat="1" ht="25.15" hidden="1" customHeight="1">
      <c r="A182" s="690"/>
      <c r="B182" s="164"/>
      <c r="C182" s="170" t="s">
        <v>802</v>
      </c>
      <c r="D182" s="184" t="s">
        <v>2923</v>
      </c>
      <c r="E182" s="166" t="s">
        <v>802</v>
      </c>
      <c r="F182" s="166" t="s">
        <v>802</v>
      </c>
      <c r="G182" s="167">
        <v>10434</v>
      </c>
      <c r="H182" s="167">
        <v>1341</v>
      </c>
      <c r="I182" s="167">
        <v>2632</v>
      </c>
      <c r="J182" s="166" t="s">
        <v>914</v>
      </c>
      <c r="K182" s="167" t="s">
        <v>2924</v>
      </c>
      <c r="L182" s="167"/>
      <c r="M182" s="167"/>
      <c r="N182" s="167">
        <v>1431</v>
      </c>
      <c r="O182" s="167">
        <v>651</v>
      </c>
      <c r="P182" s="166" t="s">
        <v>2925</v>
      </c>
      <c r="Q182" s="1125" t="s">
        <v>2926</v>
      </c>
      <c r="R182" s="167"/>
      <c r="S182" s="1125"/>
      <c r="T182" s="167">
        <v>68</v>
      </c>
      <c r="U182" s="166"/>
      <c r="V182" s="166"/>
      <c r="W182" s="166"/>
      <c r="X182" s="166"/>
      <c r="Y182" s="166"/>
      <c r="Z182" s="166"/>
      <c r="AA182" s="167" t="s">
        <v>2927</v>
      </c>
      <c r="AB182" s="166"/>
      <c r="AC182" s="166"/>
      <c r="AD182" s="166"/>
      <c r="AE182" s="166"/>
      <c r="AF182" s="166"/>
      <c r="AG182" s="166"/>
      <c r="AH182" s="166">
        <v>2007</v>
      </c>
      <c r="AI182" s="166"/>
      <c r="AJ182" s="166"/>
      <c r="AK182" s="166"/>
      <c r="AL182" s="166"/>
      <c r="AM182" s="166"/>
      <c r="AN182" s="166"/>
      <c r="AO182" s="167">
        <v>3700</v>
      </c>
      <c r="AP182" s="166"/>
    </row>
    <row r="183" spans="1:43" s="1109" customFormat="1" ht="25.15" hidden="1" customHeight="1">
      <c r="A183" s="690"/>
      <c r="B183" s="164"/>
      <c r="C183" s="170" t="s">
        <v>787</v>
      </c>
      <c r="D183" s="170" t="s">
        <v>2928</v>
      </c>
      <c r="E183" s="170" t="s">
        <v>787</v>
      </c>
      <c r="F183" s="170" t="s">
        <v>11233</v>
      </c>
      <c r="G183" s="167">
        <v>12528</v>
      </c>
      <c r="H183" s="167">
        <v>1683</v>
      </c>
      <c r="I183" s="167">
        <v>4712</v>
      </c>
      <c r="J183" s="166"/>
      <c r="K183" s="166"/>
      <c r="L183" s="166"/>
      <c r="M183" s="166"/>
      <c r="N183" s="1125">
        <v>2633</v>
      </c>
      <c r="O183" s="167">
        <v>840</v>
      </c>
      <c r="P183" s="167" t="s">
        <v>2929</v>
      </c>
      <c r="Q183" s="170" t="s">
        <v>16123</v>
      </c>
      <c r="R183" s="1125">
        <v>1572</v>
      </c>
      <c r="S183" s="1125" t="s">
        <v>1265</v>
      </c>
      <c r="T183" s="167">
        <v>221</v>
      </c>
      <c r="U183" s="166"/>
      <c r="V183" s="166"/>
      <c r="W183" s="166"/>
      <c r="X183" s="166"/>
      <c r="Y183" s="166"/>
      <c r="Z183" s="166"/>
      <c r="AA183" s="170" t="s">
        <v>2930</v>
      </c>
      <c r="AB183" s="170"/>
      <c r="AC183" s="170"/>
      <c r="AD183" s="170"/>
      <c r="AE183" s="170"/>
      <c r="AF183" s="170"/>
      <c r="AG183" s="170"/>
      <c r="AH183" s="170">
        <v>2006</v>
      </c>
      <c r="AI183" s="166"/>
      <c r="AJ183" s="166"/>
      <c r="AK183" s="166"/>
      <c r="AL183" s="166"/>
      <c r="AM183" s="166"/>
      <c r="AN183" s="166"/>
      <c r="AO183" s="167">
        <v>9140</v>
      </c>
      <c r="AP183" s="167"/>
    </row>
    <row r="184" spans="1:43" s="1109" customFormat="1" ht="25.15" hidden="1" customHeight="1">
      <c r="A184" s="690"/>
      <c r="B184" s="164"/>
      <c r="C184" s="170" t="s">
        <v>787</v>
      </c>
      <c r="D184" s="170" t="s">
        <v>2931</v>
      </c>
      <c r="E184" s="170" t="s">
        <v>577</v>
      </c>
      <c r="F184" s="170" t="s">
        <v>299</v>
      </c>
      <c r="G184" s="167">
        <v>29478</v>
      </c>
      <c r="H184" s="167">
        <v>2883</v>
      </c>
      <c r="I184" s="167">
        <v>4810</v>
      </c>
      <c r="J184" s="166"/>
      <c r="K184" s="166">
        <v>29478</v>
      </c>
      <c r="L184" s="166">
        <v>2883</v>
      </c>
      <c r="M184" s="166">
        <v>4810</v>
      </c>
      <c r="N184" s="1125">
        <v>2229</v>
      </c>
      <c r="O184" s="167">
        <v>931</v>
      </c>
      <c r="P184" s="167"/>
      <c r="Q184" s="170" t="s">
        <v>2932</v>
      </c>
      <c r="R184" s="1125">
        <v>975</v>
      </c>
      <c r="S184" s="1125" t="s">
        <v>2933</v>
      </c>
      <c r="T184" s="167">
        <v>323</v>
      </c>
      <c r="U184" s="166"/>
      <c r="V184" s="166"/>
      <c r="W184" s="166"/>
      <c r="X184" s="166"/>
      <c r="Y184" s="166"/>
      <c r="Z184" s="166"/>
      <c r="AA184" s="170" t="s">
        <v>2934</v>
      </c>
      <c r="AB184" s="170"/>
      <c r="AC184" s="167"/>
      <c r="AD184" s="170"/>
      <c r="AE184" s="170"/>
      <c r="AF184" s="167"/>
      <c r="AG184" s="170"/>
      <c r="AH184" s="170">
        <v>2009</v>
      </c>
      <c r="AI184" s="167"/>
      <c r="AJ184" s="170"/>
      <c r="AK184" s="170"/>
      <c r="AL184" s="167"/>
      <c r="AM184" s="170"/>
      <c r="AN184" s="170"/>
      <c r="AO184" s="167">
        <v>11755</v>
      </c>
      <c r="AP184" s="167"/>
    </row>
    <row r="185" spans="1:43" s="1109" customFormat="1" ht="25.15" hidden="1" customHeight="1">
      <c r="A185" s="690" t="s">
        <v>311</v>
      </c>
      <c r="B185" s="164"/>
      <c r="C185" s="170" t="s">
        <v>787</v>
      </c>
      <c r="D185" s="184" t="s">
        <v>2935</v>
      </c>
      <c r="E185" s="166" t="s">
        <v>787</v>
      </c>
      <c r="F185" s="166" t="s">
        <v>787</v>
      </c>
      <c r="G185" s="167">
        <v>578.20000000000005</v>
      </c>
      <c r="H185" s="167">
        <v>346</v>
      </c>
      <c r="I185" s="167">
        <v>691</v>
      </c>
      <c r="J185" s="166"/>
      <c r="K185" s="166"/>
      <c r="L185" s="166"/>
      <c r="M185" s="166"/>
      <c r="N185" s="167">
        <v>615</v>
      </c>
      <c r="O185" s="167">
        <v>615</v>
      </c>
      <c r="P185" s="167"/>
      <c r="Q185" s="170" t="s">
        <v>1484</v>
      </c>
      <c r="R185" s="167"/>
      <c r="S185" s="167"/>
      <c r="T185" s="167"/>
      <c r="U185" s="166"/>
      <c r="V185" s="166"/>
      <c r="W185" s="166"/>
      <c r="X185" s="166"/>
      <c r="Y185" s="166"/>
      <c r="Z185" s="166"/>
      <c r="AA185" s="170" t="s">
        <v>2936</v>
      </c>
      <c r="AB185" s="170"/>
      <c r="AC185" s="170"/>
      <c r="AD185" s="170"/>
      <c r="AE185" s="170"/>
      <c r="AF185" s="170"/>
      <c r="AG185" s="170"/>
      <c r="AH185" s="170">
        <v>2011</v>
      </c>
      <c r="AI185" s="166"/>
      <c r="AJ185" s="166"/>
      <c r="AK185" s="166"/>
      <c r="AL185" s="166"/>
      <c r="AM185" s="166"/>
      <c r="AN185" s="166"/>
      <c r="AO185" s="167">
        <v>700</v>
      </c>
      <c r="AP185" s="167" t="s">
        <v>11234</v>
      </c>
    </row>
    <row r="186" spans="1:43" s="1109" customFormat="1" ht="25.15" hidden="1" customHeight="1">
      <c r="A186" s="690"/>
      <c r="B186" s="164"/>
      <c r="C186" s="170" t="s">
        <v>787</v>
      </c>
      <c r="D186" s="184" t="s">
        <v>11264</v>
      </c>
      <c r="E186" s="166" t="s">
        <v>787</v>
      </c>
      <c r="F186" s="166" t="s">
        <v>787</v>
      </c>
      <c r="G186" s="167">
        <v>1415</v>
      </c>
      <c r="H186" s="167">
        <v>649</v>
      </c>
      <c r="I186" s="167">
        <v>649</v>
      </c>
      <c r="J186" s="166"/>
      <c r="K186" s="166"/>
      <c r="L186" s="166"/>
      <c r="M186" s="166"/>
      <c r="N186" s="167">
        <v>649</v>
      </c>
      <c r="O186" s="167">
        <v>649</v>
      </c>
      <c r="P186" s="167"/>
      <c r="Q186" s="1125" t="s">
        <v>454</v>
      </c>
      <c r="R186" s="167"/>
      <c r="S186" s="167"/>
      <c r="T186" s="167"/>
      <c r="U186" s="166"/>
      <c r="V186" s="166"/>
      <c r="W186" s="166"/>
      <c r="X186" s="166"/>
      <c r="Y186" s="166"/>
      <c r="Z186" s="166"/>
      <c r="AA186" s="170" t="s">
        <v>2897</v>
      </c>
      <c r="AB186" s="170"/>
      <c r="AC186" s="170"/>
      <c r="AD186" s="170"/>
      <c r="AE186" s="170"/>
      <c r="AF186" s="170"/>
      <c r="AG186" s="170"/>
      <c r="AH186" s="170">
        <v>2011</v>
      </c>
      <c r="AI186" s="166"/>
      <c r="AJ186" s="166"/>
      <c r="AK186" s="166"/>
      <c r="AL186" s="166"/>
      <c r="AM186" s="166"/>
      <c r="AN186" s="166"/>
      <c r="AO186" s="167">
        <v>700</v>
      </c>
      <c r="AP186" s="167" t="s">
        <v>11234</v>
      </c>
    </row>
    <row r="187" spans="1:43" s="1109" customFormat="1" ht="25.15" hidden="1" customHeight="1">
      <c r="A187" s="896"/>
      <c r="B187" s="164"/>
      <c r="C187" s="1124" t="s">
        <v>787</v>
      </c>
      <c r="D187" s="1124" t="s">
        <v>16124</v>
      </c>
      <c r="E187" s="1124" t="s">
        <v>787</v>
      </c>
      <c r="F187" s="1124" t="s">
        <v>11233</v>
      </c>
      <c r="G187" s="1125">
        <v>2028.9</v>
      </c>
      <c r="H187" s="1125">
        <v>926.96</v>
      </c>
      <c r="I187" s="1125">
        <v>4865</v>
      </c>
      <c r="J187" s="709">
        <v>1564.48</v>
      </c>
      <c r="K187" s="169">
        <v>1564.48</v>
      </c>
      <c r="L187" s="709"/>
      <c r="M187" s="709" t="s">
        <v>16125</v>
      </c>
      <c r="N187" s="1125">
        <v>1630.78</v>
      </c>
      <c r="O187" s="1125">
        <v>1406.78</v>
      </c>
      <c r="P187" s="1125"/>
      <c r="Q187" s="1124" t="s">
        <v>4005</v>
      </c>
      <c r="R187" s="1125"/>
      <c r="S187" s="1125"/>
      <c r="T187" s="1125">
        <v>223.68</v>
      </c>
      <c r="U187" s="709"/>
      <c r="V187" s="709"/>
      <c r="W187" s="709"/>
      <c r="X187" s="709"/>
      <c r="Y187" s="709"/>
      <c r="Z187" s="709"/>
      <c r="AA187" s="1124" t="s">
        <v>16126</v>
      </c>
      <c r="AB187" s="1124"/>
      <c r="AC187" s="1124"/>
      <c r="AD187" s="1124"/>
      <c r="AE187" s="1124"/>
      <c r="AF187" s="1124"/>
      <c r="AG187" s="1124"/>
      <c r="AH187" s="170"/>
      <c r="AI187" s="166"/>
      <c r="AJ187" s="166"/>
      <c r="AK187" s="166"/>
      <c r="AL187" s="166"/>
      <c r="AM187" s="166"/>
      <c r="AN187" s="166"/>
      <c r="AO187" s="167"/>
      <c r="AP187" s="167" t="s">
        <v>16127</v>
      </c>
      <c r="AQ187" s="1109" t="s">
        <v>11234</v>
      </c>
    </row>
    <row r="188" spans="1:43" s="1109" customFormat="1" ht="25.15" hidden="1" customHeight="1">
      <c r="A188" s="896"/>
      <c r="B188" s="164"/>
      <c r="C188" s="1124" t="s">
        <v>802</v>
      </c>
      <c r="D188" s="1124" t="s">
        <v>16128</v>
      </c>
      <c r="E188" s="1124" t="s">
        <v>802</v>
      </c>
      <c r="F188" s="1124" t="s">
        <v>802</v>
      </c>
      <c r="G188" s="1125">
        <v>3050</v>
      </c>
      <c r="H188" s="1125">
        <v>1220</v>
      </c>
      <c r="I188" s="1125">
        <v>1220</v>
      </c>
      <c r="J188" s="709"/>
      <c r="K188" s="169"/>
      <c r="L188" s="709"/>
      <c r="M188" s="709"/>
      <c r="N188" s="1125">
        <v>680</v>
      </c>
      <c r="O188" s="1125">
        <v>680</v>
      </c>
      <c r="P188" s="1125" t="s">
        <v>16129</v>
      </c>
      <c r="Q188" s="1124" t="s">
        <v>16130</v>
      </c>
      <c r="R188" s="1125"/>
      <c r="S188" s="1125"/>
      <c r="T188" s="1125"/>
      <c r="U188" s="709"/>
      <c r="V188" s="709"/>
      <c r="W188" s="709"/>
      <c r="X188" s="709"/>
      <c r="Y188" s="709"/>
      <c r="Z188" s="709"/>
      <c r="AA188" s="1124" t="s">
        <v>16131</v>
      </c>
      <c r="AB188" s="1124"/>
      <c r="AC188" s="1124"/>
      <c r="AD188" s="1124"/>
      <c r="AE188" s="1124"/>
      <c r="AF188" s="1124"/>
      <c r="AG188" s="1124"/>
      <c r="AH188" s="170">
        <v>2021</v>
      </c>
      <c r="AI188" s="166"/>
      <c r="AJ188" s="166"/>
      <c r="AK188" s="166"/>
      <c r="AL188" s="166"/>
      <c r="AM188" s="166"/>
      <c r="AN188" s="166"/>
      <c r="AO188" s="167">
        <v>2300</v>
      </c>
      <c r="AP188" s="167" t="s">
        <v>16132</v>
      </c>
    </row>
    <row r="189" spans="1:43" s="1109" customFormat="1" ht="25.15" hidden="1" customHeight="1">
      <c r="A189" s="896"/>
      <c r="B189" s="164"/>
      <c r="C189" s="1124" t="s">
        <v>815</v>
      </c>
      <c r="D189" s="1124" t="s">
        <v>2937</v>
      </c>
      <c r="E189" s="1124" t="s">
        <v>815</v>
      </c>
      <c r="F189" s="1124" t="s">
        <v>815</v>
      </c>
      <c r="G189" s="1125">
        <v>130547</v>
      </c>
      <c r="H189" s="1125">
        <v>2015</v>
      </c>
      <c r="I189" s="1125">
        <v>1693</v>
      </c>
      <c r="J189" s="709"/>
      <c r="K189" s="169"/>
      <c r="L189" s="709"/>
      <c r="M189" s="709"/>
      <c r="N189" s="1125">
        <v>963</v>
      </c>
      <c r="O189" s="1125">
        <v>904</v>
      </c>
      <c r="P189" s="1125"/>
      <c r="Q189" s="1124" t="s">
        <v>2938</v>
      </c>
      <c r="R189" s="1125"/>
      <c r="S189" s="1125"/>
      <c r="T189" s="1125">
        <v>59</v>
      </c>
      <c r="U189" s="709"/>
      <c r="V189" s="709"/>
      <c r="W189" s="709"/>
      <c r="X189" s="709"/>
      <c r="Y189" s="709"/>
      <c r="Z189" s="709"/>
      <c r="AA189" s="1124" t="s">
        <v>2939</v>
      </c>
      <c r="AB189" s="1124"/>
      <c r="AC189" s="1124"/>
      <c r="AD189" s="1124"/>
      <c r="AE189" s="1124"/>
      <c r="AF189" s="1124"/>
      <c r="AG189" s="1124"/>
      <c r="AH189" s="170">
        <v>2016</v>
      </c>
      <c r="AI189" s="166"/>
      <c r="AJ189" s="166"/>
      <c r="AK189" s="166"/>
      <c r="AL189" s="166"/>
      <c r="AM189" s="166"/>
      <c r="AN189" s="166"/>
      <c r="AO189" s="167">
        <v>4895</v>
      </c>
      <c r="AP189" s="167"/>
    </row>
    <row r="190" spans="1:43" s="1109" customFormat="1" ht="25.15" hidden="1" customHeight="1">
      <c r="A190" s="896"/>
      <c r="B190" s="164"/>
      <c r="C190" s="170" t="s">
        <v>815</v>
      </c>
      <c r="D190" s="170" t="s">
        <v>13062</v>
      </c>
      <c r="E190" s="170" t="s">
        <v>815</v>
      </c>
      <c r="F190" s="170" t="s">
        <v>815</v>
      </c>
      <c r="G190" s="167">
        <v>80316</v>
      </c>
      <c r="H190" s="167">
        <v>1346.62</v>
      </c>
      <c r="I190" s="167">
        <v>1879.52</v>
      </c>
      <c r="J190" s="709"/>
      <c r="K190" s="169"/>
      <c r="L190" s="709"/>
      <c r="M190" s="709"/>
      <c r="N190" s="1125"/>
      <c r="O190" s="1125">
        <v>700</v>
      </c>
      <c r="P190" s="1125" t="s">
        <v>13063</v>
      </c>
      <c r="Q190" s="1124" t="s">
        <v>13064</v>
      </c>
      <c r="R190" s="1125"/>
      <c r="S190" s="1125"/>
      <c r="T190" s="1125"/>
      <c r="U190" s="709"/>
      <c r="V190" s="709"/>
      <c r="W190" s="709"/>
      <c r="X190" s="709"/>
      <c r="Y190" s="709"/>
      <c r="Z190" s="709"/>
      <c r="AA190" s="1124" t="s">
        <v>2939</v>
      </c>
      <c r="AB190" s="1124"/>
      <c r="AC190" s="1124"/>
      <c r="AD190" s="1124"/>
      <c r="AE190" s="1124"/>
      <c r="AF190" s="1124"/>
      <c r="AG190" s="1124"/>
      <c r="AH190" s="170">
        <v>2018</v>
      </c>
      <c r="AI190" s="166"/>
      <c r="AJ190" s="502"/>
      <c r="AK190" s="502"/>
      <c r="AL190" s="502"/>
      <c r="AM190" s="502"/>
      <c r="AN190" s="502"/>
      <c r="AO190" s="167">
        <v>4590</v>
      </c>
      <c r="AP190" s="167"/>
    </row>
    <row r="191" spans="1:43" s="1109" customFormat="1" ht="25.15" hidden="1" customHeight="1">
      <c r="A191" s="896"/>
      <c r="B191" s="164"/>
      <c r="C191" s="1124" t="s">
        <v>822</v>
      </c>
      <c r="D191" s="1124" t="s">
        <v>11265</v>
      </c>
      <c r="E191" s="1124" t="s">
        <v>822</v>
      </c>
      <c r="F191" s="1124" t="s">
        <v>822</v>
      </c>
      <c r="G191" s="1125">
        <v>2604</v>
      </c>
      <c r="H191" s="1125">
        <v>516</v>
      </c>
      <c r="I191" s="1125">
        <v>634</v>
      </c>
      <c r="J191" s="709"/>
      <c r="K191" s="709"/>
      <c r="L191" s="709"/>
      <c r="M191" s="169"/>
      <c r="N191" s="1125">
        <v>445</v>
      </c>
      <c r="O191" s="1125">
        <v>445</v>
      </c>
      <c r="P191" s="1125"/>
      <c r="Q191" s="1124" t="s">
        <v>11266</v>
      </c>
      <c r="R191" s="1125"/>
      <c r="S191" s="1125"/>
      <c r="T191" s="1125"/>
      <c r="U191" s="709"/>
      <c r="V191" s="1124"/>
      <c r="W191" s="620"/>
      <c r="X191" s="709"/>
      <c r="Y191" s="709"/>
      <c r="Z191" s="709"/>
      <c r="AA191" s="1124" t="s">
        <v>11267</v>
      </c>
      <c r="AB191" s="1124"/>
      <c r="AC191" s="1124"/>
      <c r="AD191" s="1124"/>
      <c r="AE191" s="1124"/>
      <c r="AF191" s="1124"/>
      <c r="AG191" s="1124"/>
      <c r="AH191" s="170">
        <v>2017</v>
      </c>
      <c r="AI191" s="709"/>
      <c r="AJ191" s="621"/>
      <c r="AK191" s="621"/>
      <c r="AL191" s="621"/>
      <c r="AM191" s="621"/>
      <c r="AN191" s="621"/>
      <c r="AO191" s="167">
        <v>4441</v>
      </c>
      <c r="AP191" s="167"/>
    </row>
    <row r="192" spans="1:43" s="1109" customFormat="1" ht="25.15" hidden="1" customHeight="1">
      <c r="A192" s="896"/>
      <c r="B192" s="164"/>
      <c r="C192" s="170" t="s">
        <v>822</v>
      </c>
      <c r="D192" s="170" t="s">
        <v>16133</v>
      </c>
      <c r="E192" s="170" t="s">
        <v>822</v>
      </c>
      <c r="F192" s="170" t="s">
        <v>16134</v>
      </c>
      <c r="G192" s="167">
        <v>4131.5</v>
      </c>
      <c r="H192" s="167">
        <v>2460.17</v>
      </c>
      <c r="I192" s="167">
        <v>5632.28</v>
      </c>
      <c r="J192" s="166"/>
      <c r="K192" s="166"/>
      <c r="L192" s="166"/>
      <c r="M192" s="166"/>
      <c r="N192" s="167">
        <v>3819</v>
      </c>
      <c r="O192" s="167">
        <v>1620</v>
      </c>
      <c r="P192" s="167" t="s">
        <v>16135</v>
      </c>
      <c r="Q192" s="1124" t="s">
        <v>4202</v>
      </c>
      <c r="R192" s="167">
        <v>1315</v>
      </c>
      <c r="S192" s="1125" t="s">
        <v>1265</v>
      </c>
      <c r="T192" s="167">
        <v>884</v>
      </c>
      <c r="U192" s="166"/>
      <c r="V192" s="166"/>
      <c r="W192" s="166"/>
      <c r="X192" s="166"/>
      <c r="Y192" s="166"/>
      <c r="Z192" s="166"/>
      <c r="AA192" s="170" t="s">
        <v>16136</v>
      </c>
      <c r="AB192" s="170"/>
      <c r="AC192" s="170"/>
      <c r="AD192" s="170"/>
      <c r="AE192" s="170"/>
      <c r="AF192" s="170"/>
      <c r="AG192" s="170"/>
      <c r="AH192" s="170">
        <v>2019</v>
      </c>
      <c r="AI192" s="166"/>
      <c r="AJ192" s="166"/>
      <c r="AK192" s="166"/>
      <c r="AL192" s="166"/>
      <c r="AM192" s="166"/>
      <c r="AN192" s="166"/>
      <c r="AO192" s="167">
        <v>13405</v>
      </c>
      <c r="AP192" s="167" t="s">
        <v>11463</v>
      </c>
    </row>
    <row r="193" spans="1:42" s="1109" customFormat="1" ht="25.15" hidden="1" customHeight="1">
      <c r="A193" s="897"/>
      <c r="B193" s="502"/>
      <c r="C193" s="170" t="s">
        <v>822</v>
      </c>
      <c r="D193" s="184" t="s">
        <v>11268</v>
      </c>
      <c r="E193" s="166" t="s">
        <v>577</v>
      </c>
      <c r="F193" s="166" t="s">
        <v>11269</v>
      </c>
      <c r="G193" s="167">
        <v>242484.7</v>
      </c>
      <c r="H193" s="167">
        <v>2079.66</v>
      </c>
      <c r="I193" s="167">
        <v>3908</v>
      </c>
      <c r="J193" s="166" t="s">
        <v>1284</v>
      </c>
      <c r="K193" s="167" t="s">
        <v>1230</v>
      </c>
      <c r="L193" s="167" t="s">
        <v>454</v>
      </c>
      <c r="M193" s="167" t="s">
        <v>1248</v>
      </c>
      <c r="N193" s="167">
        <v>1351.8</v>
      </c>
      <c r="O193" s="167">
        <v>557.79999999999995</v>
      </c>
      <c r="P193" s="166" t="s">
        <v>11270</v>
      </c>
      <c r="Q193" s="1125" t="s">
        <v>16137</v>
      </c>
      <c r="R193" s="167">
        <v>680</v>
      </c>
      <c r="S193" s="1125" t="s">
        <v>11271</v>
      </c>
      <c r="T193" s="167">
        <v>114</v>
      </c>
      <c r="U193" s="166"/>
      <c r="V193" s="166"/>
      <c r="W193" s="166"/>
      <c r="X193" s="166"/>
      <c r="Y193" s="166"/>
      <c r="Z193" s="166"/>
      <c r="AA193" s="167" t="s">
        <v>16138</v>
      </c>
      <c r="AB193" s="166"/>
      <c r="AC193" s="166"/>
      <c r="AD193" s="166"/>
      <c r="AE193" s="166"/>
      <c r="AF193" s="166">
        <v>1</v>
      </c>
      <c r="AG193" s="166"/>
      <c r="AH193" s="166">
        <v>2017</v>
      </c>
      <c r="AI193" s="166"/>
      <c r="AJ193" s="166"/>
      <c r="AK193" s="166"/>
      <c r="AL193" s="166"/>
      <c r="AM193" s="166"/>
      <c r="AN193" s="166"/>
      <c r="AO193" s="167">
        <v>9355</v>
      </c>
      <c r="AP193" s="166" t="s">
        <v>16139</v>
      </c>
    </row>
    <row r="194" spans="1:42" s="1109" customFormat="1" ht="25.15" hidden="1" customHeight="1">
      <c r="A194" s="690"/>
      <c r="B194" s="164"/>
      <c r="C194" s="170" t="s">
        <v>822</v>
      </c>
      <c r="D194" s="184" t="s">
        <v>7743</v>
      </c>
      <c r="E194" s="166" t="s">
        <v>577</v>
      </c>
      <c r="F194" s="166" t="s">
        <v>11269</v>
      </c>
      <c r="G194" s="167">
        <v>12926</v>
      </c>
      <c r="H194" s="167">
        <v>954</v>
      </c>
      <c r="I194" s="167">
        <v>954</v>
      </c>
      <c r="J194" s="166" t="s">
        <v>1284</v>
      </c>
      <c r="K194" s="167" t="s">
        <v>11272</v>
      </c>
      <c r="L194" s="167" t="s">
        <v>454</v>
      </c>
      <c r="M194" s="167" t="s">
        <v>1248</v>
      </c>
      <c r="N194" s="167">
        <v>900</v>
      </c>
      <c r="O194" s="167">
        <v>900</v>
      </c>
      <c r="P194" s="166" t="s">
        <v>11273</v>
      </c>
      <c r="Q194" s="1125" t="s">
        <v>16140</v>
      </c>
      <c r="R194" s="167"/>
      <c r="S194" s="1125"/>
      <c r="T194" s="167"/>
      <c r="U194" s="166"/>
      <c r="V194" s="166"/>
      <c r="W194" s="166"/>
      <c r="X194" s="166"/>
      <c r="Y194" s="166"/>
      <c r="Z194" s="166"/>
      <c r="AA194" s="167" t="s">
        <v>16141</v>
      </c>
      <c r="AB194" s="166"/>
      <c r="AC194" s="166" t="s">
        <v>11274</v>
      </c>
      <c r="AD194" s="166"/>
      <c r="AE194" s="166"/>
      <c r="AF194" s="166">
        <v>1</v>
      </c>
      <c r="AG194" s="166"/>
      <c r="AH194" s="166">
        <v>2002</v>
      </c>
      <c r="AI194" s="166"/>
      <c r="AJ194" s="166"/>
      <c r="AK194" s="166"/>
      <c r="AL194" s="166"/>
      <c r="AM194" s="166"/>
      <c r="AN194" s="166"/>
      <c r="AO194" s="167"/>
      <c r="AP194" s="166" t="s">
        <v>16139</v>
      </c>
    </row>
    <row r="195" spans="1:42" s="1109" customFormat="1" ht="25.15" hidden="1" customHeight="1">
      <c r="A195" s="690"/>
      <c r="B195" s="670" t="s">
        <v>2420</v>
      </c>
      <c r="C195" s="1124" t="s">
        <v>2244</v>
      </c>
      <c r="D195" s="331">
        <f>COUNTA(D196:D214)</f>
        <v>19</v>
      </c>
      <c r="E195" s="709"/>
      <c r="F195" s="709"/>
      <c r="G195" s="1125">
        <f>SUM(G196:G214)</f>
        <v>112362.29999999999</v>
      </c>
      <c r="H195" s="1125">
        <f>SUM(H196:H214)</f>
        <v>46604.865000000005</v>
      </c>
      <c r="I195" s="1125">
        <f>SUM(I196:I214)</f>
        <v>80476.11</v>
      </c>
      <c r="J195" s="709"/>
      <c r="K195" s="169"/>
      <c r="L195" s="709"/>
      <c r="M195" s="709"/>
      <c r="N195" s="1125"/>
      <c r="O195" s="1125"/>
      <c r="P195" s="1125"/>
      <c r="Q195" s="1124"/>
      <c r="R195" s="1125"/>
      <c r="S195" s="1125"/>
      <c r="T195" s="1125"/>
      <c r="U195" s="709"/>
      <c r="V195" s="709"/>
      <c r="W195" s="709"/>
      <c r="X195" s="709"/>
      <c r="Y195" s="709"/>
      <c r="Z195" s="709"/>
      <c r="AA195" s="1124"/>
      <c r="AB195" s="1124"/>
      <c r="AC195" s="1124"/>
      <c r="AD195" s="1124"/>
      <c r="AE195" s="1124"/>
      <c r="AF195" s="1124"/>
      <c r="AG195" s="1124"/>
      <c r="AH195" s="170"/>
      <c r="AI195" s="166"/>
      <c r="AJ195" s="166"/>
      <c r="AK195" s="166"/>
      <c r="AL195" s="166"/>
      <c r="AM195" s="166"/>
      <c r="AN195" s="166"/>
      <c r="AO195" s="167"/>
      <c r="AP195" s="167"/>
    </row>
    <row r="196" spans="1:42" s="1109" customFormat="1" ht="25.15" hidden="1" customHeight="1">
      <c r="A196" s="690"/>
      <c r="B196" s="164"/>
      <c r="C196" s="1124" t="s">
        <v>794</v>
      </c>
      <c r="D196" s="1124" t="s">
        <v>3087</v>
      </c>
      <c r="E196" s="1124" t="s">
        <v>794</v>
      </c>
      <c r="F196" s="1124" t="s">
        <v>16184</v>
      </c>
      <c r="G196" s="1125">
        <v>6230</v>
      </c>
      <c r="H196" s="1125">
        <v>1044</v>
      </c>
      <c r="I196" s="1125">
        <v>3907</v>
      </c>
      <c r="J196" s="709" t="s">
        <v>1230</v>
      </c>
      <c r="K196" s="169"/>
      <c r="L196" s="709"/>
      <c r="M196" s="709"/>
      <c r="N196" s="1125">
        <v>652</v>
      </c>
      <c r="O196" s="1125">
        <v>652</v>
      </c>
      <c r="P196" s="1125" t="s">
        <v>3088</v>
      </c>
      <c r="Q196" s="1124" t="s">
        <v>3089</v>
      </c>
      <c r="R196" s="1125"/>
      <c r="S196" s="1125"/>
      <c r="T196" s="1125"/>
      <c r="U196" s="709" t="s">
        <v>3090</v>
      </c>
      <c r="V196" s="709" t="s">
        <v>3091</v>
      </c>
      <c r="W196" s="709" t="s">
        <v>3091</v>
      </c>
      <c r="X196" s="709" t="s">
        <v>3092</v>
      </c>
      <c r="Y196" s="709"/>
      <c r="Z196" s="709"/>
      <c r="AA196" s="1124" t="s">
        <v>16185</v>
      </c>
      <c r="AB196" s="1124"/>
      <c r="AC196" s="1124"/>
      <c r="AD196" s="1124"/>
      <c r="AE196" s="1124"/>
      <c r="AF196" s="1124"/>
      <c r="AG196" s="1124"/>
      <c r="AH196" s="170">
        <v>1999</v>
      </c>
      <c r="AI196" s="166"/>
      <c r="AJ196" s="166"/>
      <c r="AK196" s="166"/>
      <c r="AL196" s="166"/>
      <c r="AM196" s="166"/>
      <c r="AN196" s="166"/>
      <c r="AO196" s="167">
        <v>5867</v>
      </c>
      <c r="AP196" s="167"/>
    </row>
    <row r="197" spans="1:42" s="1109" customFormat="1" ht="25.15" hidden="1" customHeight="1">
      <c r="A197" s="690"/>
      <c r="B197" s="164"/>
      <c r="C197" s="1124" t="s">
        <v>794</v>
      </c>
      <c r="D197" s="331" t="s">
        <v>3093</v>
      </c>
      <c r="E197" s="709" t="s">
        <v>794</v>
      </c>
      <c r="F197" s="709" t="s">
        <v>15193</v>
      </c>
      <c r="G197" s="1125">
        <v>2887</v>
      </c>
      <c r="H197" s="1125">
        <v>1441</v>
      </c>
      <c r="I197" s="1125">
        <v>4520</v>
      </c>
      <c r="J197" s="709"/>
      <c r="K197" s="169"/>
      <c r="L197" s="709"/>
      <c r="M197" s="709"/>
      <c r="N197" s="1125">
        <v>2044</v>
      </c>
      <c r="O197" s="1125">
        <v>837</v>
      </c>
      <c r="P197" s="1125" t="s">
        <v>3094</v>
      </c>
      <c r="Q197" s="1124" t="s">
        <v>2107</v>
      </c>
      <c r="R197" s="1125">
        <v>978</v>
      </c>
      <c r="S197" s="1125" t="s">
        <v>1476</v>
      </c>
      <c r="T197" s="1125">
        <v>229</v>
      </c>
      <c r="U197" s="709"/>
      <c r="V197" s="709"/>
      <c r="W197" s="709"/>
      <c r="X197" s="709"/>
      <c r="Y197" s="709"/>
      <c r="Z197" s="709"/>
      <c r="AA197" s="1124" t="s">
        <v>3095</v>
      </c>
      <c r="AB197" s="1124"/>
      <c r="AC197" s="1124"/>
      <c r="AD197" s="1124"/>
      <c r="AE197" s="1124"/>
      <c r="AF197" s="1124"/>
      <c r="AG197" s="1124"/>
      <c r="AH197" s="170">
        <v>2009</v>
      </c>
      <c r="AI197" s="166"/>
      <c r="AJ197" s="166"/>
      <c r="AK197" s="166"/>
      <c r="AL197" s="166"/>
      <c r="AM197" s="166"/>
      <c r="AN197" s="166"/>
      <c r="AO197" s="167">
        <v>10550</v>
      </c>
      <c r="AP197" s="167"/>
    </row>
    <row r="198" spans="1:42" s="1338" customFormat="1" ht="25.15" hidden="1" customHeight="1">
      <c r="A198" s="690"/>
      <c r="B198" s="164"/>
      <c r="C198" s="1299" t="s">
        <v>794</v>
      </c>
      <c r="D198" s="331" t="s">
        <v>15188</v>
      </c>
      <c r="E198" s="709" t="s">
        <v>794</v>
      </c>
      <c r="F198" s="709" t="s">
        <v>15189</v>
      </c>
      <c r="G198" s="1300">
        <v>15519</v>
      </c>
      <c r="H198" s="1300">
        <v>2795.92</v>
      </c>
      <c r="I198" s="1300">
        <v>4019.42</v>
      </c>
      <c r="J198" s="709"/>
      <c r="K198" s="169"/>
      <c r="L198" s="709"/>
      <c r="M198" s="709"/>
      <c r="N198" s="1300">
        <v>1592</v>
      </c>
      <c r="O198" s="1300">
        <v>1592.31</v>
      </c>
      <c r="P198" s="1300" t="s">
        <v>15190</v>
      </c>
      <c r="Q198" s="1299" t="s">
        <v>9376</v>
      </c>
      <c r="R198" s="1300"/>
      <c r="S198" s="1300"/>
      <c r="T198" s="1300"/>
      <c r="U198" s="709"/>
      <c r="V198" s="709"/>
      <c r="W198" s="709"/>
      <c r="X198" s="709"/>
      <c r="Y198" s="709"/>
      <c r="Z198" s="709"/>
      <c r="AA198" s="1299" t="s">
        <v>15191</v>
      </c>
      <c r="AB198" s="1299"/>
      <c r="AC198" s="1299"/>
      <c r="AD198" s="1299"/>
      <c r="AE198" s="1299"/>
      <c r="AF198" s="1299"/>
      <c r="AG198" s="1299"/>
      <c r="AH198" s="1324">
        <v>2018</v>
      </c>
      <c r="AI198" s="1323"/>
      <c r="AJ198" s="1323"/>
      <c r="AK198" s="1323"/>
      <c r="AL198" s="1323"/>
      <c r="AM198" s="1323"/>
      <c r="AN198" s="1323"/>
      <c r="AO198" s="167">
        <v>9900</v>
      </c>
      <c r="AP198" s="167" t="s">
        <v>6506</v>
      </c>
    </row>
    <row r="199" spans="1:42" s="1338" customFormat="1" ht="25.15" hidden="1" customHeight="1">
      <c r="A199" s="690"/>
      <c r="B199" s="164"/>
      <c r="C199" s="1299" t="s">
        <v>794</v>
      </c>
      <c r="D199" s="331" t="s">
        <v>15192</v>
      </c>
      <c r="E199" s="709" t="s">
        <v>794</v>
      </c>
      <c r="F199" s="709" t="s">
        <v>15193</v>
      </c>
      <c r="G199" s="1300">
        <v>2709.1</v>
      </c>
      <c r="H199" s="1300">
        <v>1404.62</v>
      </c>
      <c r="I199" s="1300">
        <v>3650.21</v>
      </c>
      <c r="J199" s="709"/>
      <c r="K199" s="169"/>
      <c r="L199" s="709"/>
      <c r="M199" s="709"/>
      <c r="N199" s="1300">
        <v>1748</v>
      </c>
      <c r="O199" s="1300">
        <v>624</v>
      </c>
      <c r="P199" s="1300" t="s">
        <v>15194</v>
      </c>
      <c r="Q199" s="1299" t="s">
        <v>11266</v>
      </c>
      <c r="R199" s="1300">
        <v>741.83</v>
      </c>
      <c r="S199" s="1300" t="s">
        <v>1476</v>
      </c>
      <c r="T199" s="1300">
        <v>381.76</v>
      </c>
      <c r="U199" s="709"/>
      <c r="V199" s="709"/>
      <c r="W199" s="709"/>
      <c r="X199" s="709"/>
      <c r="Y199" s="709"/>
      <c r="Z199" s="709"/>
      <c r="AA199" s="1299" t="s">
        <v>15195</v>
      </c>
      <c r="AB199" s="1299"/>
      <c r="AC199" s="1299"/>
      <c r="AD199" s="1299"/>
      <c r="AE199" s="1299"/>
      <c r="AF199" s="1299"/>
      <c r="AG199" s="1299"/>
      <c r="AH199" s="1324">
        <v>2019</v>
      </c>
      <c r="AI199" s="1323"/>
      <c r="AJ199" s="1323"/>
      <c r="AK199" s="1323"/>
      <c r="AL199" s="1323"/>
      <c r="AM199" s="1323"/>
      <c r="AN199" s="1323"/>
      <c r="AO199" s="167">
        <v>1850</v>
      </c>
      <c r="AP199" s="167" t="s">
        <v>13097</v>
      </c>
    </row>
    <row r="200" spans="1:42" s="1109" customFormat="1" ht="25.15" hidden="1" customHeight="1">
      <c r="A200" s="690"/>
      <c r="B200" s="164"/>
      <c r="C200" s="1124" t="s">
        <v>567</v>
      </c>
      <c r="D200" s="1124" t="s">
        <v>1460</v>
      </c>
      <c r="E200" s="1124" t="s">
        <v>588</v>
      </c>
      <c r="F200" s="1124" t="s">
        <v>589</v>
      </c>
      <c r="G200" s="489"/>
      <c r="H200" s="1125">
        <v>6377</v>
      </c>
      <c r="I200" s="1125">
        <v>8615</v>
      </c>
      <c r="J200" s="709" t="s">
        <v>1284</v>
      </c>
      <c r="K200" s="169" t="s">
        <v>1230</v>
      </c>
      <c r="L200" s="709"/>
      <c r="M200" s="709"/>
      <c r="N200" s="1125">
        <v>2920</v>
      </c>
      <c r="O200" s="1125">
        <v>1152</v>
      </c>
      <c r="P200" s="1125" t="s">
        <v>1461</v>
      </c>
      <c r="Q200" s="1124" t="s">
        <v>1462</v>
      </c>
      <c r="R200" s="1125">
        <v>1632</v>
      </c>
      <c r="S200" s="1125" t="s">
        <v>3096</v>
      </c>
      <c r="T200" s="1125">
        <v>136</v>
      </c>
      <c r="U200" s="709"/>
      <c r="V200" s="709" t="s">
        <v>3097</v>
      </c>
      <c r="W200" s="709" t="s">
        <v>2756</v>
      </c>
      <c r="X200" s="709"/>
      <c r="Y200" s="709"/>
      <c r="Z200" s="709"/>
      <c r="AA200" s="1124" t="s">
        <v>3098</v>
      </c>
      <c r="AB200" s="1124"/>
      <c r="AC200" s="1124"/>
      <c r="AD200" s="1124"/>
      <c r="AE200" s="1124"/>
      <c r="AF200" s="1124"/>
      <c r="AG200" s="1124"/>
      <c r="AH200" s="170">
        <v>1991</v>
      </c>
      <c r="AI200" s="166"/>
      <c r="AJ200" s="166"/>
      <c r="AK200" s="166"/>
      <c r="AL200" s="166"/>
      <c r="AM200" s="166"/>
      <c r="AN200" s="166"/>
      <c r="AO200" s="167">
        <v>4775</v>
      </c>
      <c r="AP200" s="167" t="s">
        <v>3099</v>
      </c>
    </row>
    <row r="201" spans="1:42" s="1109" customFormat="1" ht="25.15" hidden="1" customHeight="1">
      <c r="A201" s="690"/>
      <c r="B201" s="164"/>
      <c r="C201" s="1124" t="s">
        <v>567</v>
      </c>
      <c r="D201" s="1124" t="s">
        <v>3100</v>
      </c>
      <c r="E201" s="1124" t="s">
        <v>567</v>
      </c>
      <c r="F201" s="1124" t="s">
        <v>3101</v>
      </c>
      <c r="G201" s="489">
        <v>18175</v>
      </c>
      <c r="H201" s="1125">
        <v>2090</v>
      </c>
      <c r="I201" s="1125">
        <v>3226</v>
      </c>
      <c r="J201" s="709"/>
      <c r="K201" s="169"/>
      <c r="L201" s="709"/>
      <c r="M201" s="709"/>
      <c r="N201" s="1125">
        <v>206</v>
      </c>
      <c r="O201" s="1125">
        <v>206</v>
      </c>
      <c r="P201" s="1125" t="s">
        <v>3102</v>
      </c>
      <c r="Q201" s="1124" t="s">
        <v>1248</v>
      </c>
      <c r="R201" s="1125"/>
      <c r="S201" s="1125"/>
      <c r="T201" s="1125">
        <v>186</v>
      </c>
      <c r="U201" s="709"/>
      <c r="V201" s="709"/>
      <c r="W201" s="709"/>
      <c r="X201" s="709"/>
      <c r="Y201" s="709"/>
      <c r="Z201" s="709"/>
      <c r="AA201" s="1124" t="s">
        <v>3103</v>
      </c>
      <c r="AB201" s="1124"/>
      <c r="AC201" s="1124"/>
      <c r="AD201" s="1124"/>
      <c r="AE201" s="1124"/>
      <c r="AF201" s="1124"/>
      <c r="AG201" s="1124"/>
      <c r="AH201" s="170">
        <v>2000</v>
      </c>
      <c r="AI201" s="166"/>
      <c r="AJ201" s="166"/>
      <c r="AK201" s="166"/>
      <c r="AL201" s="166"/>
      <c r="AM201" s="166"/>
      <c r="AN201" s="166"/>
      <c r="AO201" s="167">
        <v>9601</v>
      </c>
      <c r="AP201" s="167"/>
    </row>
    <row r="202" spans="1:42" s="1109" customFormat="1" ht="25.15" hidden="1" customHeight="1">
      <c r="A202" s="690"/>
      <c r="B202" s="164"/>
      <c r="C202" s="1124" t="s">
        <v>567</v>
      </c>
      <c r="D202" s="1124" t="s">
        <v>3104</v>
      </c>
      <c r="E202" s="1124" t="s">
        <v>567</v>
      </c>
      <c r="F202" s="1124" t="s">
        <v>567</v>
      </c>
      <c r="G202" s="489">
        <v>4398</v>
      </c>
      <c r="H202" s="1125">
        <v>870</v>
      </c>
      <c r="I202" s="1125">
        <v>1868</v>
      </c>
      <c r="J202" s="709"/>
      <c r="K202" s="169"/>
      <c r="L202" s="709"/>
      <c r="M202" s="709"/>
      <c r="N202" s="1125">
        <v>870</v>
      </c>
      <c r="O202" s="1125">
        <v>870</v>
      </c>
      <c r="P202" s="1125" t="s">
        <v>478</v>
      </c>
      <c r="Q202" s="1124" t="s">
        <v>3105</v>
      </c>
      <c r="R202" s="1125"/>
      <c r="S202" s="1125"/>
      <c r="T202" s="1125"/>
      <c r="U202" s="709"/>
      <c r="V202" s="709"/>
      <c r="W202" s="709"/>
      <c r="X202" s="709"/>
      <c r="Y202" s="709"/>
      <c r="Z202" s="709"/>
      <c r="AA202" s="1124" t="s">
        <v>3106</v>
      </c>
      <c r="AB202" s="1124"/>
      <c r="AC202" s="1124"/>
      <c r="AD202" s="1124"/>
      <c r="AE202" s="1124"/>
      <c r="AF202" s="1124"/>
      <c r="AG202" s="1124"/>
      <c r="AH202" s="170">
        <v>2004</v>
      </c>
      <c r="AI202" s="166"/>
      <c r="AJ202" s="166"/>
      <c r="AK202" s="166"/>
      <c r="AL202" s="166"/>
      <c r="AM202" s="166"/>
      <c r="AN202" s="166"/>
      <c r="AO202" s="167">
        <v>3000</v>
      </c>
      <c r="AP202" s="167"/>
    </row>
    <row r="203" spans="1:42" s="1109" customFormat="1" ht="25.15" hidden="1" customHeight="1">
      <c r="A203" s="690"/>
      <c r="B203" s="164"/>
      <c r="C203" s="1124" t="s">
        <v>567</v>
      </c>
      <c r="D203" s="1124" t="s">
        <v>3107</v>
      </c>
      <c r="E203" s="1124" t="s">
        <v>588</v>
      </c>
      <c r="F203" s="1124" t="s">
        <v>589</v>
      </c>
      <c r="G203" s="1125">
        <v>7220</v>
      </c>
      <c r="H203" s="1125">
        <v>2737</v>
      </c>
      <c r="I203" s="1125">
        <v>9058.7000000000007</v>
      </c>
      <c r="J203" s="709"/>
      <c r="K203" s="169"/>
      <c r="L203" s="709"/>
      <c r="M203" s="709"/>
      <c r="N203" s="1125">
        <v>1050.28</v>
      </c>
      <c r="O203" s="1125">
        <v>1050.28</v>
      </c>
      <c r="P203" s="1125" t="s">
        <v>3108</v>
      </c>
      <c r="Q203" s="1124" t="s">
        <v>3105</v>
      </c>
      <c r="R203" s="1125"/>
      <c r="S203" s="1125"/>
      <c r="T203" s="1125">
        <v>451.03</v>
      </c>
      <c r="U203" s="709"/>
      <c r="V203" s="709"/>
      <c r="W203" s="709"/>
      <c r="X203" s="709"/>
      <c r="Y203" s="709"/>
      <c r="Z203" s="709"/>
      <c r="AA203" s="1124" t="s">
        <v>3109</v>
      </c>
      <c r="AB203" s="1124"/>
      <c r="AC203" s="1124"/>
      <c r="AD203" s="1124"/>
      <c r="AE203" s="1124"/>
      <c r="AF203" s="1124"/>
      <c r="AG203" s="1124"/>
      <c r="AH203" s="170">
        <v>2015</v>
      </c>
      <c r="AI203" s="166"/>
      <c r="AJ203" s="166"/>
      <c r="AK203" s="166"/>
      <c r="AL203" s="166"/>
      <c r="AM203" s="166"/>
      <c r="AN203" s="166"/>
      <c r="AO203" s="167">
        <v>23700</v>
      </c>
      <c r="AP203" s="167"/>
    </row>
    <row r="204" spans="1:42" s="1109" customFormat="1" ht="25.15" hidden="1" customHeight="1">
      <c r="A204" s="690"/>
      <c r="B204" s="164"/>
      <c r="C204" s="1124" t="s">
        <v>567</v>
      </c>
      <c r="D204" s="1124" t="s">
        <v>3110</v>
      </c>
      <c r="E204" s="1124" t="s">
        <v>588</v>
      </c>
      <c r="F204" s="164" t="s">
        <v>3111</v>
      </c>
      <c r="G204" s="1125">
        <v>3004</v>
      </c>
      <c r="H204" s="1125">
        <v>1896</v>
      </c>
      <c r="I204" s="1125">
        <v>3761.16</v>
      </c>
      <c r="J204" s="709"/>
      <c r="K204" s="169"/>
      <c r="L204" s="709"/>
      <c r="M204" s="709"/>
      <c r="N204" s="1125">
        <v>908.71</v>
      </c>
      <c r="O204" s="1125">
        <v>908.71</v>
      </c>
      <c r="P204" s="1125" t="s">
        <v>3112</v>
      </c>
      <c r="Q204" s="1124" t="s">
        <v>3113</v>
      </c>
      <c r="R204" s="1125"/>
      <c r="S204" s="1125"/>
      <c r="T204" s="1125">
        <v>198.08</v>
      </c>
      <c r="U204" s="709"/>
      <c r="V204" s="709"/>
      <c r="W204" s="709"/>
      <c r="X204" s="709"/>
      <c r="Y204" s="709"/>
      <c r="Z204" s="709"/>
      <c r="AA204" s="1124" t="s">
        <v>3114</v>
      </c>
      <c r="AB204" s="1124"/>
      <c r="AC204" s="1124"/>
      <c r="AD204" s="1124"/>
      <c r="AE204" s="1124"/>
      <c r="AF204" s="1124"/>
      <c r="AG204" s="1124"/>
      <c r="AH204" s="170">
        <v>2015</v>
      </c>
      <c r="AI204" s="166"/>
      <c r="AJ204" s="166"/>
      <c r="AK204" s="166"/>
      <c r="AL204" s="166"/>
      <c r="AM204" s="166"/>
      <c r="AN204" s="166"/>
      <c r="AO204" s="167">
        <v>7600</v>
      </c>
      <c r="AP204" s="167"/>
    </row>
    <row r="205" spans="1:42" s="19" customFormat="1" ht="25.15" hidden="1" customHeight="1">
      <c r="A205" s="690"/>
      <c r="B205" s="164"/>
      <c r="C205" s="1124" t="s">
        <v>574</v>
      </c>
      <c r="D205" s="1124" t="s">
        <v>3115</v>
      </c>
      <c r="E205" s="1124" t="s">
        <v>588</v>
      </c>
      <c r="F205" s="1124" t="s">
        <v>3116</v>
      </c>
      <c r="G205" s="1125">
        <v>2574</v>
      </c>
      <c r="H205" s="1125">
        <v>2574</v>
      </c>
      <c r="I205" s="1125">
        <v>6067</v>
      </c>
      <c r="J205" s="709"/>
      <c r="K205" s="169"/>
      <c r="L205" s="709"/>
      <c r="M205" s="709"/>
      <c r="N205" s="1125">
        <v>2075</v>
      </c>
      <c r="O205" s="1125">
        <v>1140</v>
      </c>
      <c r="P205" s="1125"/>
      <c r="Q205" s="1124" t="s">
        <v>3117</v>
      </c>
      <c r="R205" s="1125">
        <v>935</v>
      </c>
      <c r="S205" s="1125" t="s">
        <v>1450</v>
      </c>
      <c r="T205" s="1125"/>
      <c r="U205" s="709"/>
      <c r="V205" s="709"/>
      <c r="W205" s="709"/>
      <c r="X205" s="709"/>
      <c r="Y205" s="709"/>
      <c r="Z205" s="709"/>
      <c r="AA205" s="1124" t="s">
        <v>3106</v>
      </c>
      <c r="AB205" s="1124"/>
      <c r="AC205" s="1124"/>
      <c r="AD205" s="1124"/>
      <c r="AE205" s="1124"/>
      <c r="AF205" s="1124"/>
      <c r="AG205" s="1124"/>
      <c r="AH205" s="170">
        <v>2009</v>
      </c>
      <c r="AI205" s="166"/>
      <c r="AJ205" s="166"/>
      <c r="AK205" s="166"/>
      <c r="AL205" s="166"/>
      <c r="AM205" s="166"/>
      <c r="AN205" s="166"/>
      <c r="AO205" s="167">
        <v>70000</v>
      </c>
      <c r="AP205" s="167"/>
    </row>
    <row r="206" spans="1:42" s="19" customFormat="1" ht="25.15" hidden="1" customHeight="1">
      <c r="A206" s="690"/>
      <c r="B206" s="164"/>
      <c r="C206" s="1124" t="s">
        <v>574</v>
      </c>
      <c r="D206" s="1124" t="s">
        <v>3118</v>
      </c>
      <c r="E206" s="1124" t="s">
        <v>574</v>
      </c>
      <c r="F206" s="1124" t="s">
        <v>15196</v>
      </c>
      <c r="G206" s="1125">
        <v>13062.8</v>
      </c>
      <c r="H206" s="1125">
        <v>2588</v>
      </c>
      <c r="I206" s="1125">
        <v>6161.42</v>
      </c>
      <c r="J206" s="709"/>
      <c r="K206" s="169"/>
      <c r="L206" s="709"/>
      <c r="M206" s="709"/>
      <c r="N206" s="1125">
        <v>3369.29</v>
      </c>
      <c r="O206" s="1125">
        <v>2114.73</v>
      </c>
      <c r="P206" s="1125"/>
      <c r="Q206" s="1124" t="s">
        <v>3119</v>
      </c>
      <c r="R206" s="1125">
        <v>1254.56</v>
      </c>
      <c r="S206" s="1125" t="s">
        <v>1450</v>
      </c>
      <c r="T206" s="1125">
        <v>428</v>
      </c>
      <c r="U206" s="709"/>
      <c r="V206" s="709"/>
      <c r="W206" s="709"/>
      <c r="X206" s="709"/>
      <c r="Y206" s="709"/>
      <c r="Z206" s="709"/>
      <c r="AA206" s="1124" t="s">
        <v>3120</v>
      </c>
      <c r="AB206" s="1124"/>
      <c r="AC206" s="1124"/>
      <c r="AD206" s="1124"/>
      <c r="AE206" s="1124"/>
      <c r="AF206" s="1124"/>
      <c r="AG206" s="1124"/>
      <c r="AH206" s="170">
        <v>2016</v>
      </c>
      <c r="AI206" s="166"/>
      <c r="AJ206" s="166"/>
      <c r="AK206" s="166"/>
      <c r="AL206" s="166"/>
      <c r="AM206" s="166"/>
      <c r="AN206" s="166"/>
      <c r="AO206" s="167">
        <v>17808</v>
      </c>
      <c r="AP206" s="167"/>
    </row>
    <row r="207" spans="1:42" s="1109" customFormat="1" ht="25.15" hidden="1" customHeight="1">
      <c r="A207" s="690"/>
      <c r="B207" s="164"/>
      <c r="C207" s="1124" t="s">
        <v>607</v>
      </c>
      <c r="D207" s="1124" t="s">
        <v>3121</v>
      </c>
      <c r="E207" s="1124" t="s">
        <v>607</v>
      </c>
      <c r="F207" s="1124" t="s">
        <v>3122</v>
      </c>
      <c r="G207" s="1125">
        <v>3305</v>
      </c>
      <c r="H207" s="1125">
        <v>1704.15</v>
      </c>
      <c r="I207" s="1125">
        <v>5030.2</v>
      </c>
      <c r="J207" s="709"/>
      <c r="K207" s="169"/>
      <c r="L207" s="709"/>
      <c r="M207" s="709"/>
      <c r="N207" s="1125">
        <v>686</v>
      </c>
      <c r="O207" s="1125">
        <v>686</v>
      </c>
      <c r="P207" s="1125" t="s">
        <v>3123</v>
      </c>
      <c r="Q207" s="1124" t="s">
        <v>3124</v>
      </c>
      <c r="R207" s="1125"/>
      <c r="S207" s="1125"/>
      <c r="T207" s="1125"/>
      <c r="U207" s="709"/>
      <c r="V207" s="709"/>
      <c r="W207" s="709"/>
      <c r="X207" s="709"/>
      <c r="Y207" s="709"/>
      <c r="Z207" s="709"/>
      <c r="AA207" s="1124" t="s">
        <v>3125</v>
      </c>
      <c r="AB207" s="1124"/>
      <c r="AC207" s="1124"/>
      <c r="AD207" s="1124"/>
      <c r="AE207" s="1124"/>
      <c r="AF207" s="1124"/>
      <c r="AG207" s="1124"/>
      <c r="AH207" s="170">
        <v>1995</v>
      </c>
      <c r="AI207" s="166"/>
      <c r="AJ207" s="166"/>
      <c r="AK207" s="166"/>
      <c r="AL207" s="166"/>
      <c r="AM207" s="166"/>
      <c r="AN207" s="166"/>
      <c r="AO207" s="167">
        <v>3100</v>
      </c>
      <c r="AP207" s="167"/>
    </row>
    <row r="208" spans="1:42" s="1109" customFormat="1" ht="25.15" hidden="1" customHeight="1">
      <c r="A208" s="690"/>
      <c r="B208" s="164"/>
      <c r="C208" s="1124" t="s">
        <v>607</v>
      </c>
      <c r="D208" s="1124" t="s">
        <v>3126</v>
      </c>
      <c r="E208" s="1124" t="s">
        <v>3127</v>
      </c>
      <c r="F208" s="1124" t="s">
        <v>3128</v>
      </c>
      <c r="G208" s="1125">
        <v>1980</v>
      </c>
      <c r="H208" s="1125">
        <v>970.32</v>
      </c>
      <c r="I208" s="1125">
        <v>2246</v>
      </c>
      <c r="J208" s="709"/>
      <c r="K208" s="169"/>
      <c r="L208" s="709"/>
      <c r="M208" s="709"/>
      <c r="N208" s="1125">
        <v>847</v>
      </c>
      <c r="O208" s="1125">
        <v>480</v>
      </c>
      <c r="P208" s="1125" t="s">
        <v>3129</v>
      </c>
      <c r="Q208" s="1124" t="s">
        <v>3130</v>
      </c>
      <c r="R208" s="1125"/>
      <c r="S208" s="1125"/>
      <c r="T208" s="1125">
        <v>367</v>
      </c>
      <c r="U208" s="709"/>
      <c r="V208" s="709"/>
      <c r="W208" s="709"/>
      <c r="X208" s="709"/>
      <c r="Y208" s="709"/>
      <c r="Z208" s="709"/>
      <c r="AA208" s="1124" t="s">
        <v>3131</v>
      </c>
      <c r="AB208" s="1124"/>
      <c r="AC208" s="1124"/>
      <c r="AD208" s="1124"/>
      <c r="AE208" s="1124"/>
      <c r="AF208" s="1124"/>
      <c r="AG208" s="1124"/>
      <c r="AH208" s="170">
        <v>2006</v>
      </c>
      <c r="AI208" s="166"/>
      <c r="AJ208" s="166"/>
      <c r="AK208" s="166"/>
      <c r="AL208" s="166"/>
      <c r="AM208" s="166"/>
      <c r="AN208" s="166"/>
      <c r="AO208" s="167">
        <v>2844</v>
      </c>
      <c r="AP208" s="167"/>
    </row>
    <row r="209" spans="1:42" s="1109" customFormat="1" ht="25.15" hidden="1" customHeight="1">
      <c r="A209" s="690"/>
      <c r="B209" s="164"/>
      <c r="C209" s="1124" t="s">
        <v>607</v>
      </c>
      <c r="D209" s="1261" t="s">
        <v>3132</v>
      </c>
      <c r="E209" s="1124" t="s">
        <v>588</v>
      </c>
      <c r="F209" s="1124" t="s">
        <v>3133</v>
      </c>
      <c r="G209" s="1125">
        <v>7736</v>
      </c>
      <c r="H209" s="1125">
        <v>3218</v>
      </c>
      <c r="I209" s="1125">
        <v>3218</v>
      </c>
      <c r="J209" s="709"/>
      <c r="K209" s="169"/>
      <c r="L209" s="709"/>
      <c r="M209" s="709"/>
      <c r="N209" s="1125">
        <v>1404</v>
      </c>
      <c r="O209" s="1125">
        <v>936</v>
      </c>
      <c r="P209" s="1125" t="s">
        <v>3134</v>
      </c>
      <c r="Q209" s="1124" t="s">
        <v>3135</v>
      </c>
      <c r="R209" s="1125">
        <v>336</v>
      </c>
      <c r="S209" s="1125" t="s">
        <v>3136</v>
      </c>
      <c r="T209" s="1125">
        <v>132</v>
      </c>
      <c r="U209" s="709"/>
      <c r="V209" s="709"/>
      <c r="W209" s="709"/>
      <c r="X209" s="709"/>
      <c r="Y209" s="709"/>
      <c r="Z209" s="709"/>
      <c r="AA209" s="1124" t="s">
        <v>3137</v>
      </c>
      <c r="AB209" s="1124"/>
      <c r="AC209" s="1124"/>
      <c r="AD209" s="1124"/>
      <c r="AE209" s="1124"/>
      <c r="AF209" s="1124"/>
      <c r="AG209" s="1124"/>
      <c r="AH209" s="170">
        <v>1995</v>
      </c>
      <c r="AI209" s="1262"/>
      <c r="AJ209" s="1262"/>
      <c r="AK209" s="1262"/>
      <c r="AL209" s="1262"/>
      <c r="AM209" s="1262"/>
      <c r="AN209" s="1262"/>
      <c r="AO209" s="1263">
        <v>3663</v>
      </c>
      <c r="AP209" s="167"/>
    </row>
    <row r="210" spans="1:42" s="1109" customFormat="1" ht="25.15" hidden="1" customHeight="1">
      <c r="A210" s="690" t="s">
        <v>312</v>
      </c>
      <c r="B210" s="164"/>
      <c r="C210" s="1124" t="s">
        <v>607</v>
      </c>
      <c r="D210" s="1124" t="s">
        <v>3138</v>
      </c>
      <c r="E210" s="1124" t="s">
        <v>588</v>
      </c>
      <c r="F210" s="1124" t="s">
        <v>589</v>
      </c>
      <c r="G210" s="1125">
        <v>7185</v>
      </c>
      <c r="H210" s="1125">
        <v>1740</v>
      </c>
      <c r="I210" s="1125">
        <v>1752</v>
      </c>
      <c r="J210" s="709"/>
      <c r="K210" s="169"/>
      <c r="L210" s="709"/>
      <c r="M210" s="709"/>
      <c r="N210" s="1125">
        <v>1145</v>
      </c>
      <c r="O210" s="1125">
        <v>1145</v>
      </c>
      <c r="P210" s="1125" t="s">
        <v>3139</v>
      </c>
      <c r="Q210" s="1124" t="s">
        <v>3140</v>
      </c>
      <c r="R210" s="1125"/>
      <c r="S210" s="1125"/>
      <c r="T210" s="1125"/>
      <c r="U210" s="709"/>
      <c r="V210" s="709"/>
      <c r="W210" s="709"/>
      <c r="X210" s="709"/>
      <c r="Y210" s="709"/>
      <c r="Z210" s="709"/>
      <c r="AA210" s="1124" t="s">
        <v>3141</v>
      </c>
      <c r="AB210" s="1124"/>
      <c r="AC210" s="1124"/>
      <c r="AD210" s="1124"/>
      <c r="AE210" s="1124"/>
      <c r="AF210" s="1124"/>
      <c r="AG210" s="1124"/>
      <c r="AH210" s="170">
        <v>2011</v>
      </c>
      <c r="AI210" s="166"/>
      <c r="AJ210" s="166"/>
      <c r="AK210" s="166"/>
      <c r="AL210" s="166"/>
      <c r="AM210" s="166"/>
      <c r="AN210" s="166"/>
      <c r="AO210" s="167">
        <v>4645</v>
      </c>
      <c r="AP210" s="167"/>
    </row>
    <row r="211" spans="1:42" s="1109" customFormat="1" ht="25.15" hidden="1" customHeight="1">
      <c r="A211" s="690"/>
      <c r="B211" s="164"/>
      <c r="C211" s="488" t="s">
        <v>607</v>
      </c>
      <c r="D211" s="488" t="s">
        <v>3142</v>
      </c>
      <c r="E211" s="488" t="s">
        <v>607</v>
      </c>
      <c r="F211" s="1264" t="s">
        <v>3143</v>
      </c>
      <c r="G211" s="708">
        <v>1355.4</v>
      </c>
      <c r="H211" s="708">
        <v>810.85500000000002</v>
      </c>
      <c r="I211" s="708">
        <v>1032</v>
      </c>
      <c r="J211" s="1127"/>
      <c r="K211" s="1244"/>
      <c r="L211" s="1127"/>
      <c r="M211" s="1127"/>
      <c r="N211" s="708">
        <v>555.75</v>
      </c>
      <c r="O211" s="708">
        <v>555.75</v>
      </c>
      <c r="P211" s="708" t="s">
        <v>3144</v>
      </c>
      <c r="Q211" s="488" t="s">
        <v>3145</v>
      </c>
      <c r="R211" s="708"/>
      <c r="S211" s="1265"/>
      <c r="T211" s="708"/>
      <c r="U211" s="1127"/>
      <c r="V211" s="1127"/>
      <c r="W211" s="1127"/>
      <c r="X211" s="1127"/>
      <c r="Y211" s="1127"/>
      <c r="Z211" s="1127"/>
      <c r="AA211" s="488" t="s">
        <v>3141</v>
      </c>
      <c r="AB211" s="488"/>
      <c r="AC211" s="488"/>
      <c r="AD211" s="488"/>
      <c r="AE211" s="488"/>
      <c r="AF211" s="488"/>
      <c r="AG211" s="488"/>
      <c r="AH211" s="197">
        <v>2015</v>
      </c>
      <c r="AI211" s="507"/>
      <c r="AJ211" s="507"/>
      <c r="AK211" s="507"/>
      <c r="AL211" s="507"/>
      <c r="AM211" s="507"/>
      <c r="AN211" s="507"/>
      <c r="AO211" s="200">
        <v>5048</v>
      </c>
      <c r="AP211" s="200"/>
    </row>
    <row r="212" spans="1:42" s="19" customFormat="1" ht="25.15" hidden="1" customHeight="1">
      <c r="A212" s="690" t="s">
        <v>313</v>
      </c>
      <c r="B212" s="164"/>
      <c r="C212" s="1124" t="s">
        <v>828</v>
      </c>
      <c r="D212" s="1124" t="s">
        <v>3146</v>
      </c>
      <c r="E212" s="1124" t="s">
        <v>828</v>
      </c>
      <c r="F212" s="1124" t="s">
        <v>3028</v>
      </c>
      <c r="G212" s="1125">
        <v>10538</v>
      </c>
      <c r="H212" s="1125">
        <v>10538</v>
      </c>
      <c r="I212" s="1125">
        <v>10538</v>
      </c>
      <c r="J212" s="709" t="s">
        <v>1284</v>
      </c>
      <c r="K212" s="169" t="s">
        <v>1230</v>
      </c>
      <c r="L212" s="709"/>
      <c r="M212" s="709"/>
      <c r="N212" s="1125">
        <v>3335</v>
      </c>
      <c r="O212" s="1125">
        <v>1061</v>
      </c>
      <c r="P212" s="1125" t="s">
        <v>3147</v>
      </c>
      <c r="Q212" s="1124" t="s">
        <v>3148</v>
      </c>
      <c r="R212" s="1125">
        <v>844</v>
      </c>
      <c r="S212" s="1125" t="s">
        <v>1450</v>
      </c>
      <c r="T212" s="1125">
        <v>1430</v>
      </c>
      <c r="U212" s="709" t="s">
        <v>3149</v>
      </c>
      <c r="V212" s="709" t="s">
        <v>1586</v>
      </c>
      <c r="W212" s="709" t="s">
        <v>3150</v>
      </c>
      <c r="X212" s="709" t="s">
        <v>3092</v>
      </c>
      <c r="Y212" s="709"/>
      <c r="Z212" s="709"/>
      <c r="AA212" s="1124" t="s">
        <v>3151</v>
      </c>
      <c r="AB212" s="1124"/>
      <c r="AC212" s="1124"/>
      <c r="AD212" s="1124"/>
      <c r="AE212" s="1124"/>
      <c r="AF212" s="1124"/>
      <c r="AG212" s="1124"/>
      <c r="AH212" s="170">
        <v>2003</v>
      </c>
      <c r="AI212" s="166"/>
      <c r="AJ212" s="166"/>
      <c r="AK212" s="166"/>
      <c r="AL212" s="166"/>
      <c r="AM212" s="166"/>
      <c r="AN212" s="166"/>
      <c r="AO212" s="167">
        <v>12505</v>
      </c>
      <c r="AP212" s="167"/>
    </row>
    <row r="213" spans="1:42" s="1109" customFormat="1" ht="25.15" hidden="1" customHeight="1">
      <c r="A213" s="690"/>
      <c r="B213" s="164"/>
      <c r="C213" s="1124" t="s">
        <v>828</v>
      </c>
      <c r="D213" s="1124" t="s">
        <v>3152</v>
      </c>
      <c r="E213" s="1124" t="s">
        <v>828</v>
      </c>
      <c r="F213" s="1124" t="s">
        <v>3028</v>
      </c>
      <c r="G213" s="1125">
        <v>999</v>
      </c>
      <c r="H213" s="1125">
        <v>999</v>
      </c>
      <c r="I213" s="1125">
        <v>999</v>
      </c>
      <c r="J213" s="709"/>
      <c r="K213" s="169"/>
      <c r="L213" s="709"/>
      <c r="M213" s="709"/>
      <c r="N213" s="1125">
        <v>999</v>
      </c>
      <c r="O213" s="1125">
        <v>999</v>
      </c>
      <c r="P213" s="1125" t="s">
        <v>3153</v>
      </c>
      <c r="Q213" s="1124" t="s">
        <v>3130</v>
      </c>
      <c r="R213" s="1125"/>
      <c r="S213" s="1125"/>
      <c r="T213" s="1125"/>
      <c r="U213" s="709"/>
      <c r="V213" s="709"/>
      <c r="W213" s="709"/>
      <c r="X213" s="709"/>
      <c r="Y213" s="709"/>
      <c r="Z213" s="709"/>
      <c r="AA213" s="1124" t="s">
        <v>3155</v>
      </c>
      <c r="AB213" s="1124"/>
      <c r="AC213" s="1124"/>
      <c r="AD213" s="1124"/>
      <c r="AE213" s="1124"/>
      <c r="AF213" s="1124"/>
      <c r="AG213" s="1124"/>
      <c r="AH213" s="170">
        <v>2015</v>
      </c>
      <c r="AI213" s="166"/>
      <c r="AJ213" s="166"/>
      <c r="AK213" s="166"/>
      <c r="AL213" s="166"/>
      <c r="AM213" s="166"/>
      <c r="AN213" s="166"/>
      <c r="AO213" s="167">
        <v>1998</v>
      </c>
      <c r="AP213" s="167"/>
    </row>
    <row r="214" spans="1:42" s="1109" customFormat="1" ht="25.15" hidden="1" customHeight="1">
      <c r="A214" s="690"/>
      <c r="B214" s="488"/>
      <c r="C214" s="1124" t="s">
        <v>828</v>
      </c>
      <c r="D214" s="1124" t="s">
        <v>10146</v>
      </c>
      <c r="E214" s="1124" t="s">
        <v>828</v>
      </c>
      <c r="F214" s="1124" t="s">
        <v>3028</v>
      </c>
      <c r="G214" s="1125">
        <v>3485</v>
      </c>
      <c r="H214" s="1125">
        <v>807</v>
      </c>
      <c r="I214" s="1125">
        <v>807</v>
      </c>
      <c r="J214" s="709" t="s">
        <v>1284</v>
      </c>
      <c r="K214" s="169" t="s">
        <v>1230</v>
      </c>
      <c r="L214" s="709"/>
      <c r="M214" s="709"/>
      <c r="N214" s="1125">
        <v>693</v>
      </c>
      <c r="O214" s="1125">
        <v>693</v>
      </c>
      <c r="P214" s="1125" t="s">
        <v>3154</v>
      </c>
      <c r="Q214" s="1124" t="s">
        <v>454</v>
      </c>
      <c r="R214" s="1125"/>
      <c r="S214" s="1125"/>
      <c r="T214" s="1125"/>
      <c r="U214" s="709"/>
      <c r="V214" s="709"/>
      <c r="W214" s="709"/>
      <c r="X214" s="709"/>
      <c r="Y214" s="709"/>
      <c r="Z214" s="709"/>
      <c r="AA214" s="1124" t="s">
        <v>3155</v>
      </c>
      <c r="AB214" s="1124"/>
      <c r="AC214" s="1124"/>
      <c r="AD214" s="1124"/>
      <c r="AE214" s="1124"/>
      <c r="AF214" s="1124"/>
      <c r="AG214" s="1124"/>
      <c r="AH214" s="170">
        <v>2005</v>
      </c>
      <c r="AI214" s="166"/>
      <c r="AJ214" s="166"/>
      <c r="AK214" s="166"/>
      <c r="AL214" s="166"/>
      <c r="AM214" s="166"/>
      <c r="AN214" s="166"/>
      <c r="AO214" s="167">
        <v>470</v>
      </c>
      <c r="AP214" s="167"/>
    </row>
    <row r="215" spans="1:42" s="1109" customFormat="1" ht="25.15" hidden="1" customHeight="1">
      <c r="A215" s="690"/>
      <c r="B215" s="164" t="s">
        <v>2422</v>
      </c>
      <c r="C215" s="1124" t="s">
        <v>2244</v>
      </c>
      <c r="D215" s="331">
        <f>COUNTA(D216:D230)</f>
        <v>15</v>
      </c>
      <c r="E215" s="709"/>
      <c r="F215" s="709"/>
      <c r="G215" s="1125">
        <f>SUM(G216:G230)</f>
        <v>290826.7</v>
      </c>
      <c r="H215" s="1125">
        <f>SUM(H216:H230)</f>
        <v>28240.78</v>
      </c>
      <c r="I215" s="1125">
        <f>SUM(I216:I230)</f>
        <v>56311.100000000006</v>
      </c>
      <c r="J215" s="709"/>
      <c r="K215" s="169"/>
      <c r="L215" s="709"/>
      <c r="M215" s="709"/>
      <c r="N215" s="1125"/>
      <c r="O215" s="1125"/>
      <c r="P215" s="1125"/>
      <c r="Q215" s="1124"/>
      <c r="R215" s="1125"/>
      <c r="S215" s="1125"/>
      <c r="T215" s="1125"/>
      <c r="U215" s="709"/>
      <c r="V215" s="709"/>
      <c r="W215" s="709"/>
      <c r="X215" s="709"/>
      <c r="Y215" s="709"/>
      <c r="Z215" s="709"/>
      <c r="AA215" s="1124"/>
      <c r="AB215" s="1124"/>
      <c r="AC215" s="1124"/>
      <c r="AD215" s="1124"/>
      <c r="AE215" s="1124"/>
      <c r="AF215" s="1124"/>
      <c r="AG215" s="1124"/>
      <c r="AH215" s="170"/>
      <c r="AI215" s="166"/>
      <c r="AJ215" s="166"/>
      <c r="AK215" s="166"/>
      <c r="AL215" s="166"/>
      <c r="AM215" s="166"/>
      <c r="AN215" s="166"/>
      <c r="AO215" s="167"/>
      <c r="AP215" s="167"/>
    </row>
    <row r="216" spans="1:42" s="1109" customFormat="1" ht="25.15" hidden="1" customHeight="1">
      <c r="A216" s="690" t="s">
        <v>310</v>
      </c>
      <c r="B216" s="164"/>
      <c r="C216" s="1124" t="s">
        <v>794</v>
      </c>
      <c r="D216" s="331" t="s">
        <v>3218</v>
      </c>
      <c r="E216" s="709" t="s">
        <v>794</v>
      </c>
      <c r="F216" s="709" t="s">
        <v>794</v>
      </c>
      <c r="G216" s="1125">
        <v>4260</v>
      </c>
      <c r="H216" s="1125">
        <v>1620</v>
      </c>
      <c r="I216" s="1125">
        <v>4984</v>
      </c>
      <c r="J216" s="709"/>
      <c r="K216" s="169"/>
      <c r="L216" s="709"/>
      <c r="M216" s="709"/>
      <c r="N216" s="1125"/>
      <c r="O216" s="1125">
        <v>764</v>
      </c>
      <c r="P216" s="1125" t="s">
        <v>1448</v>
      </c>
      <c r="Q216" s="1124" t="s">
        <v>1449</v>
      </c>
      <c r="R216" s="1125">
        <v>754.72</v>
      </c>
      <c r="S216" s="1125" t="s">
        <v>1450</v>
      </c>
      <c r="T216" s="1125">
        <v>238.55</v>
      </c>
      <c r="U216" s="709"/>
      <c r="V216" s="709"/>
      <c r="W216" s="709"/>
      <c r="X216" s="709"/>
      <c r="Y216" s="709"/>
      <c r="Z216" s="709"/>
      <c r="AA216" s="1124" t="s">
        <v>1451</v>
      </c>
      <c r="AB216" s="1124"/>
      <c r="AC216" s="1124"/>
      <c r="AD216" s="1124"/>
      <c r="AE216" s="1124"/>
      <c r="AF216" s="1124"/>
      <c r="AG216" s="1124"/>
      <c r="AH216" s="170">
        <v>2014</v>
      </c>
      <c r="AI216" s="166"/>
      <c r="AJ216" s="166"/>
      <c r="AK216" s="166"/>
      <c r="AL216" s="166"/>
      <c r="AM216" s="166"/>
      <c r="AN216" s="166"/>
      <c r="AO216" s="167">
        <v>14200</v>
      </c>
      <c r="AP216" s="167"/>
    </row>
    <row r="217" spans="1:42" s="1109" customFormat="1" ht="25.15" hidden="1" customHeight="1">
      <c r="A217" s="690"/>
      <c r="B217" s="164"/>
      <c r="C217" s="1124" t="s">
        <v>593</v>
      </c>
      <c r="D217" s="331" t="s">
        <v>1447</v>
      </c>
      <c r="E217" s="709" t="s">
        <v>593</v>
      </c>
      <c r="F217" s="709" t="s">
        <v>593</v>
      </c>
      <c r="G217" s="1125">
        <v>2034.6</v>
      </c>
      <c r="H217" s="1125">
        <v>1195</v>
      </c>
      <c r="I217" s="1125">
        <v>4423</v>
      </c>
      <c r="J217" s="709"/>
      <c r="K217" s="169"/>
      <c r="L217" s="709"/>
      <c r="M217" s="709"/>
      <c r="N217" s="1125">
        <v>1758</v>
      </c>
      <c r="O217" s="1125">
        <v>764.28</v>
      </c>
      <c r="P217" s="1125" t="s">
        <v>1448</v>
      </c>
      <c r="Q217" s="1124" t="s">
        <v>1449</v>
      </c>
      <c r="R217" s="1125">
        <v>754.72</v>
      </c>
      <c r="S217" s="1125" t="s">
        <v>1450</v>
      </c>
      <c r="T217" s="1125">
        <v>238.55</v>
      </c>
      <c r="U217" s="709"/>
      <c r="V217" s="709"/>
      <c r="W217" s="709"/>
      <c r="X217" s="709"/>
      <c r="Y217" s="709"/>
      <c r="Z217" s="709"/>
      <c r="AA217" s="1124" t="s">
        <v>1451</v>
      </c>
      <c r="AB217" s="1124"/>
      <c r="AC217" s="1124"/>
      <c r="AD217" s="1124"/>
      <c r="AE217" s="1124"/>
      <c r="AF217" s="1124"/>
      <c r="AG217" s="1124"/>
      <c r="AH217" s="170">
        <v>2010</v>
      </c>
      <c r="AI217" s="166"/>
      <c r="AJ217" s="166"/>
      <c r="AK217" s="166"/>
      <c r="AL217" s="166"/>
      <c r="AM217" s="166"/>
      <c r="AN217" s="166"/>
      <c r="AO217" s="167">
        <v>9200</v>
      </c>
      <c r="AP217" s="167" t="s">
        <v>16198</v>
      </c>
    </row>
    <row r="218" spans="1:42" s="1338" customFormat="1" ht="25.15" hidden="1" customHeight="1">
      <c r="A218" s="690"/>
      <c r="B218" s="164"/>
      <c r="C218" s="1392" t="s">
        <v>593</v>
      </c>
      <c r="D218" s="331" t="s">
        <v>1452</v>
      </c>
      <c r="E218" s="709" t="s">
        <v>596</v>
      </c>
      <c r="F218" s="709" t="s">
        <v>1453</v>
      </c>
      <c r="G218" s="1393">
        <v>3637.1</v>
      </c>
      <c r="H218" s="1393">
        <v>939.57</v>
      </c>
      <c r="I218" s="1393">
        <v>412.79</v>
      </c>
      <c r="J218" s="709"/>
      <c r="K218" s="169"/>
      <c r="L218" s="709"/>
      <c r="M218" s="709"/>
      <c r="N218" s="1393">
        <v>938</v>
      </c>
      <c r="O218" s="1393"/>
      <c r="P218" s="1393"/>
      <c r="Q218" s="1392"/>
      <c r="R218" s="1393">
        <v>719.52</v>
      </c>
      <c r="S218" s="1393" t="s">
        <v>1454</v>
      </c>
      <c r="T218" s="1393">
        <v>217.53</v>
      </c>
      <c r="U218" s="709"/>
      <c r="V218" s="709"/>
      <c r="W218" s="709"/>
      <c r="X218" s="709"/>
      <c r="Y218" s="709"/>
      <c r="Z218" s="709"/>
      <c r="AA218" s="1392" t="s">
        <v>1211</v>
      </c>
      <c r="AB218" s="1392"/>
      <c r="AC218" s="1392"/>
      <c r="AD218" s="1392"/>
      <c r="AE218" s="1392"/>
      <c r="AF218" s="1392"/>
      <c r="AG218" s="1392"/>
      <c r="AH218" s="1324">
        <v>2000</v>
      </c>
      <c r="AI218" s="1323"/>
      <c r="AJ218" s="1323"/>
      <c r="AK218" s="1323"/>
      <c r="AL218" s="1323"/>
      <c r="AM218" s="1323"/>
      <c r="AN218" s="1323"/>
      <c r="AO218" s="167">
        <v>2526</v>
      </c>
      <c r="AP218" s="167"/>
    </row>
    <row r="219" spans="1:42" s="1109" customFormat="1" ht="25.15" hidden="1" customHeight="1">
      <c r="A219" s="690"/>
      <c r="B219" s="164"/>
      <c r="C219" s="1124" t="s">
        <v>593</v>
      </c>
      <c r="D219" s="331" t="s">
        <v>1455</v>
      </c>
      <c r="E219" s="709" t="s">
        <v>596</v>
      </c>
      <c r="F219" s="709" t="s">
        <v>299</v>
      </c>
      <c r="G219" s="1125">
        <v>8602</v>
      </c>
      <c r="H219" s="1125">
        <v>1011</v>
      </c>
      <c r="I219" s="1125">
        <v>2111.8200000000002</v>
      </c>
      <c r="J219" s="709" t="s">
        <v>1248</v>
      </c>
      <c r="K219" s="169" t="s">
        <v>1456</v>
      </c>
      <c r="L219" s="709" t="s">
        <v>1457</v>
      </c>
      <c r="M219" s="709" t="s">
        <v>1458</v>
      </c>
      <c r="N219" s="1125">
        <v>1922</v>
      </c>
      <c r="O219" s="1125">
        <v>1816</v>
      </c>
      <c r="P219" s="1125"/>
      <c r="Q219" s="1124" t="s">
        <v>1459</v>
      </c>
      <c r="R219" s="1125"/>
      <c r="S219" s="1125"/>
      <c r="T219" s="1125">
        <v>106</v>
      </c>
      <c r="U219" s="709">
        <v>1124</v>
      </c>
      <c r="V219" s="709">
        <v>70</v>
      </c>
      <c r="W219" s="709"/>
      <c r="X219" s="709"/>
      <c r="Y219" s="709"/>
      <c r="Z219" s="709"/>
      <c r="AA219" s="1124" t="s">
        <v>3219</v>
      </c>
      <c r="AB219" s="1124"/>
      <c r="AC219" s="1124"/>
      <c r="AD219" s="1124"/>
      <c r="AE219" s="1124"/>
      <c r="AF219" s="1124"/>
      <c r="AG219" s="1124"/>
      <c r="AH219" s="170">
        <v>1997</v>
      </c>
      <c r="AI219" s="166"/>
      <c r="AJ219" s="166"/>
      <c r="AK219" s="166"/>
      <c r="AL219" s="166"/>
      <c r="AM219" s="166"/>
      <c r="AN219" s="166"/>
      <c r="AO219" s="167">
        <v>1124</v>
      </c>
      <c r="AP219" s="167"/>
    </row>
    <row r="220" spans="1:42" s="1109" customFormat="1" ht="26.1" hidden="1" customHeight="1">
      <c r="A220" s="690"/>
      <c r="B220" s="164"/>
      <c r="C220" s="1124" t="s">
        <v>567</v>
      </c>
      <c r="D220" s="1124" t="s">
        <v>1460</v>
      </c>
      <c r="E220" s="1124" t="s">
        <v>596</v>
      </c>
      <c r="F220" s="1124" t="s">
        <v>299</v>
      </c>
      <c r="G220" s="1125">
        <v>14047</v>
      </c>
      <c r="H220" s="1125">
        <v>823</v>
      </c>
      <c r="I220" s="1125">
        <v>1710</v>
      </c>
      <c r="J220" s="709" t="s">
        <v>1248</v>
      </c>
      <c r="K220" s="169" t="s">
        <v>1230</v>
      </c>
      <c r="L220" s="709"/>
      <c r="M220" s="709"/>
      <c r="N220" s="1125">
        <v>3331</v>
      </c>
      <c r="O220" s="1125">
        <v>1223</v>
      </c>
      <c r="P220" s="1125" t="s">
        <v>1461</v>
      </c>
      <c r="Q220" s="1124" t="s">
        <v>3220</v>
      </c>
      <c r="R220" s="1125">
        <v>1986</v>
      </c>
      <c r="S220" s="1125" t="s">
        <v>1463</v>
      </c>
      <c r="T220" s="1125">
        <v>122</v>
      </c>
      <c r="U220" s="709"/>
      <c r="V220" s="709">
        <v>100</v>
      </c>
      <c r="W220" s="709">
        <v>3000</v>
      </c>
      <c r="X220" s="709"/>
      <c r="Y220" s="709"/>
      <c r="Z220" s="709"/>
      <c r="AA220" s="1124" t="s">
        <v>1464</v>
      </c>
      <c r="AB220" s="1124"/>
      <c r="AC220" s="1124"/>
      <c r="AD220" s="1124"/>
      <c r="AE220" s="1124"/>
      <c r="AF220" s="1124"/>
      <c r="AG220" s="1124"/>
      <c r="AH220" s="170">
        <v>1991</v>
      </c>
      <c r="AI220" s="166"/>
      <c r="AJ220" s="166"/>
      <c r="AK220" s="166"/>
      <c r="AL220" s="166"/>
      <c r="AM220" s="166"/>
      <c r="AN220" s="166"/>
      <c r="AO220" s="167">
        <v>3100</v>
      </c>
      <c r="AP220" s="167"/>
    </row>
    <row r="221" spans="1:42" s="1109" customFormat="1" ht="26.1" hidden="1" customHeight="1">
      <c r="A221" s="690"/>
      <c r="B221" s="164"/>
      <c r="C221" s="1124" t="s">
        <v>567</v>
      </c>
      <c r="D221" s="1124" t="s">
        <v>1465</v>
      </c>
      <c r="E221" s="1124" t="s">
        <v>567</v>
      </c>
      <c r="F221" s="1124" t="s">
        <v>16199</v>
      </c>
      <c r="G221" s="1125">
        <v>148587</v>
      </c>
      <c r="H221" s="1125">
        <v>7845</v>
      </c>
      <c r="I221" s="1125">
        <v>12123</v>
      </c>
      <c r="J221" s="709"/>
      <c r="K221" s="169"/>
      <c r="L221" s="709"/>
      <c r="M221" s="709"/>
      <c r="N221" s="1125">
        <v>2866</v>
      </c>
      <c r="O221" s="1125">
        <v>546</v>
      </c>
      <c r="P221" s="1125" t="s">
        <v>1466</v>
      </c>
      <c r="Q221" s="1124" t="s">
        <v>1467</v>
      </c>
      <c r="R221" s="1125">
        <v>1965</v>
      </c>
      <c r="S221" s="1125" t="s">
        <v>1468</v>
      </c>
      <c r="T221" s="1125">
        <v>355</v>
      </c>
      <c r="U221" s="709"/>
      <c r="V221" s="709"/>
      <c r="W221" s="709"/>
      <c r="X221" s="709"/>
      <c r="Y221" s="709"/>
      <c r="Z221" s="709"/>
      <c r="AA221" s="1124" t="s">
        <v>1469</v>
      </c>
      <c r="AB221" s="1124"/>
      <c r="AC221" s="1124"/>
      <c r="AD221" s="1124"/>
      <c r="AE221" s="1124"/>
      <c r="AF221" s="1124"/>
      <c r="AG221" s="1124"/>
      <c r="AH221" s="170">
        <v>2002</v>
      </c>
      <c r="AI221" s="166"/>
      <c r="AJ221" s="166"/>
      <c r="AK221" s="166"/>
      <c r="AL221" s="166"/>
      <c r="AM221" s="166"/>
      <c r="AN221" s="166"/>
      <c r="AO221" s="167">
        <v>21522</v>
      </c>
      <c r="AP221" s="167"/>
    </row>
    <row r="222" spans="1:42" s="1109" customFormat="1" ht="26.1" hidden="1" customHeight="1">
      <c r="A222" s="690" t="s">
        <v>313</v>
      </c>
      <c r="B222" s="164"/>
      <c r="C222" s="1124" t="s">
        <v>567</v>
      </c>
      <c r="D222" s="1124" t="s">
        <v>1470</v>
      </c>
      <c r="E222" s="1124" t="s">
        <v>567</v>
      </c>
      <c r="F222" s="1124" t="s">
        <v>12790</v>
      </c>
      <c r="G222" s="1125">
        <v>10004</v>
      </c>
      <c r="H222" s="1125">
        <v>1258</v>
      </c>
      <c r="I222" s="1125">
        <v>2389.34</v>
      </c>
      <c r="J222" s="709"/>
      <c r="K222" s="169"/>
      <c r="L222" s="709"/>
      <c r="M222" s="709"/>
      <c r="N222" s="1125"/>
      <c r="O222" s="1125"/>
      <c r="P222" s="1125"/>
      <c r="Q222" s="1124" t="s">
        <v>1471</v>
      </c>
      <c r="R222" s="1125">
        <v>1198</v>
      </c>
      <c r="S222" s="1125" t="s">
        <v>1450</v>
      </c>
      <c r="T222" s="1125">
        <v>584</v>
      </c>
      <c r="U222" s="709"/>
      <c r="V222" s="709"/>
      <c r="W222" s="709"/>
      <c r="X222" s="709"/>
      <c r="Y222" s="709"/>
      <c r="Z222" s="709"/>
      <c r="AA222" s="1124" t="s">
        <v>1211</v>
      </c>
      <c r="AB222" s="1124"/>
      <c r="AC222" s="1124"/>
      <c r="AD222" s="1124"/>
      <c r="AE222" s="1124"/>
      <c r="AF222" s="1124"/>
      <c r="AG222" s="1124"/>
      <c r="AH222" s="170">
        <v>2006</v>
      </c>
      <c r="AI222" s="166"/>
      <c r="AJ222" s="166"/>
      <c r="AK222" s="166"/>
      <c r="AL222" s="166"/>
      <c r="AM222" s="166"/>
      <c r="AN222" s="166"/>
      <c r="AO222" s="167">
        <v>4683</v>
      </c>
      <c r="AP222" s="167"/>
    </row>
    <row r="223" spans="1:42" s="1109" customFormat="1" ht="26.1" hidden="1" customHeight="1">
      <c r="A223" s="690"/>
      <c r="B223" s="164"/>
      <c r="C223" s="1124" t="s">
        <v>567</v>
      </c>
      <c r="D223" s="1124" t="s">
        <v>3221</v>
      </c>
      <c r="E223" s="1124" t="s">
        <v>567</v>
      </c>
      <c r="F223" s="1124" t="s">
        <v>15282</v>
      </c>
      <c r="G223" s="1125">
        <v>12438</v>
      </c>
      <c r="H223" s="1125">
        <v>1129.21</v>
      </c>
      <c r="I223" s="1125">
        <v>2535.15</v>
      </c>
      <c r="J223" s="709"/>
      <c r="K223" s="169"/>
      <c r="L223" s="709"/>
      <c r="M223" s="709"/>
      <c r="N223" s="1125">
        <v>1989</v>
      </c>
      <c r="O223" s="1125">
        <v>980.5</v>
      </c>
      <c r="P223" s="1125" t="s">
        <v>3222</v>
      </c>
      <c r="Q223" s="1124" t="s">
        <v>3223</v>
      </c>
      <c r="R223" s="1125">
        <v>1009</v>
      </c>
      <c r="S223" s="1125" t="s">
        <v>1450</v>
      </c>
      <c r="T223" s="1125"/>
      <c r="U223" s="709"/>
      <c r="V223" s="709"/>
      <c r="W223" s="709"/>
      <c r="X223" s="709"/>
      <c r="Y223" s="709"/>
      <c r="Z223" s="709"/>
      <c r="AA223" s="1124"/>
      <c r="AB223" s="1124"/>
      <c r="AC223" s="1124"/>
      <c r="AD223" s="1124"/>
      <c r="AE223" s="1124"/>
      <c r="AF223" s="1124"/>
      <c r="AG223" s="1124"/>
      <c r="AH223" s="170">
        <v>2016</v>
      </c>
      <c r="AI223" s="166"/>
      <c r="AJ223" s="166"/>
      <c r="AK223" s="166"/>
      <c r="AL223" s="166"/>
      <c r="AM223" s="166"/>
      <c r="AN223" s="166"/>
      <c r="AO223" s="167">
        <v>6100</v>
      </c>
      <c r="AP223" s="167"/>
    </row>
    <row r="224" spans="1:42" s="1109" customFormat="1" ht="26.1" hidden="1" customHeight="1">
      <c r="A224" s="690" t="s">
        <v>316</v>
      </c>
      <c r="B224" s="164"/>
      <c r="C224" s="1124" t="s">
        <v>1472</v>
      </c>
      <c r="D224" s="1124" t="s">
        <v>1473</v>
      </c>
      <c r="E224" s="1124" t="s">
        <v>1472</v>
      </c>
      <c r="F224" s="1124" t="s">
        <v>3224</v>
      </c>
      <c r="G224" s="1125">
        <v>10155</v>
      </c>
      <c r="H224" s="1125">
        <v>996</v>
      </c>
      <c r="I224" s="1125">
        <v>2289</v>
      </c>
      <c r="J224" s="709">
        <v>1963</v>
      </c>
      <c r="K224" s="169">
        <v>993</v>
      </c>
      <c r="L224" s="709" t="s">
        <v>1284</v>
      </c>
      <c r="M224" s="709" t="s">
        <v>1248</v>
      </c>
      <c r="N224" s="1125">
        <v>1963</v>
      </c>
      <c r="O224" s="1125">
        <v>993</v>
      </c>
      <c r="P224" s="1125" t="s">
        <v>1474</v>
      </c>
      <c r="Q224" s="1124" t="s">
        <v>1475</v>
      </c>
      <c r="R224" s="1125">
        <v>970</v>
      </c>
      <c r="S224" s="1125" t="s">
        <v>1476</v>
      </c>
      <c r="T224" s="1125"/>
      <c r="U224" s="709">
        <v>3110</v>
      </c>
      <c r="V224" s="709"/>
      <c r="W224" s="709"/>
      <c r="X224" s="709"/>
      <c r="Y224" s="709"/>
      <c r="Z224" s="709"/>
      <c r="AA224" s="416"/>
      <c r="AB224" s="1124">
        <v>2002</v>
      </c>
      <c r="AC224" s="1124"/>
      <c r="AD224" s="1124"/>
      <c r="AE224" s="1124"/>
      <c r="AF224" s="1124"/>
      <c r="AG224" s="1124"/>
      <c r="AH224" s="170">
        <v>2000</v>
      </c>
      <c r="AI224" s="166"/>
      <c r="AJ224" s="166"/>
      <c r="AK224" s="166"/>
      <c r="AL224" s="166"/>
      <c r="AM224" s="166"/>
      <c r="AN224" s="166"/>
      <c r="AO224" s="167">
        <v>3110</v>
      </c>
      <c r="AP224" s="167"/>
    </row>
    <row r="225" spans="1:16384" s="1109" customFormat="1" ht="26.1" hidden="1" customHeight="1">
      <c r="A225" s="690" t="s">
        <v>317</v>
      </c>
      <c r="B225" s="164"/>
      <c r="C225" s="1124" t="s">
        <v>1472</v>
      </c>
      <c r="D225" s="1124" t="s">
        <v>1477</v>
      </c>
      <c r="E225" s="1124" t="s">
        <v>1472</v>
      </c>
      <c r="F225" s="1124" t="s">
        <v>3224</v>
      </c>
      <c r="G225" s="1125">
        <v>19703</v>
      </c>
      <c r="H225" s="1125">
        <v>1082</v>
      </c>
      <c r="I225" s="1125">
        <v>2340</v>
      </c>
      <c r="J225" s="709">
        <v>1993</v>
      </c>
      <c r="K225" s="169">
        <v>999</v>
      </c>
      <c r="L225" s="709" t="s">
        <v>1284</v>
      </c>
      <c r="M225" s="709" t="s">
        <v>1248</v>
      </c>
      <c r="N225" s="1125">
        <v>1993</v>
      </c>
      <c r="O225" s="1125">
        <v>999</v>
      </c>
      <c r="P225" s="1125" t="s">
        <v>1474</v>
      </c>
      <c r="Q225" s="1124" t="s">
        <v>1475</v>
      </c>
      <c r="R225" s="1125">
        <v>994</v>
      </c>
      <c r="S225" s="1125" t="s">
        <v>1476</v>
      </c>
      <c r="T225" s="1125"/>
      <c r="U225" s="709">
        <v>1300</v>
      </c>
      <c r="V225" s="709"/>
      <c r="W225" s="709"/>
      <c r="X225" s="709">
        <v>2200</v>
      </c>
      <c r="Y225" s="709"/>
      <c r="Z225" s="709"/>
      <c r="AA225" s="1124"/>
      <c r="AB225" s="1124"/>
      <c r="AC225" s="1124"/>
      <c r="AD225" s="1124"/>
      <c r="AE225" s="1124"/>
      <c r="AF225" s="1124"/>
      <c r="AG225" s="1124"/>
      <c r="AH225" s="170">
        <v>2002</v>
      </c>
      <c r="AI225" s="166"/>
      <c r="AJ225" s="166"/>
      <c r="AK225" s="166"/>
      <c r="AL225" s="166"/>
      <c r="AM225" s="166"/>
      <c r="AN225" s="166"/>
      <c r="AO225" s="167">
        <v>3500</v>
      </c>
      <c r="AP225" s="167"/>
    </row>
    <row r="226" spans="1:16384" s="1109" customFormat="1" ht="26.1" hidden="1" customHeight="1">
      <c r="A226" s="690"/>
      <c r="B226" s="164"/>
      <c r="C226" s="1124" t="s">
        <v>1472</v>
      </c>
      <c r="D226" s="1124" t="s">
        <v>16200</v>
      </c>
      <c r="E226" s="1124" t="s">
        <v>1472</v>
      </c>
      <c r="F226" s="1124" t="s">
        <v>16201</v>
      </c>
      <c r="G226" s="1125">
        <v>23780</v>
      </c>
      <c r="H226" s="1125">
        <v>3306</v>
      </c>
      <c r="I226" s="1125">
        <v>4986</v>
      </c>
      <c r="J226" s="709"/>
      <c r="K226" s="169"/>
      <c r="L226" s="709"/>
      <c r="M226" s="709"/>
      <c r="N226" s="1125">
        <v>1746</v>
      </c>
      <c r="O226" s="1125">
        <v>1537.99</v>
      </c>
      <c r="P226" s="1125"/>
      <c r="Q226" s="1124" t="s">
        <v>1475</v>
      </c>
      <c r="R226" s="1125"/>
      <c r="S226" s="1125"/>
      <c r="T226" s="1125">
        <v>208.02</v>
      </c>
      <c r="U226" s="709"/>
      <c r="V226" s="709"/>
      <c r="W226" s="709"/>
      <c r="X226" s="709"/>
      <c r="Y226" s="709"/>
      <c r="Z226" s="709"/>
      <c r="AA226" s="1124" t="s">
        <v>16202</v>
      </c>
      <c r="AB226" s="1124"/>
      <c r="AC226" s="1124"/>
      <c r="AD226" s="1124"/>
      <c r="AE226" s="1124"/>
      <c r="AF226" s="1124"/>
      <c r="AG226" s="1124"/>
      <c r="AH226" s="170">
        <v>2020</v>
      </c>
      <c r="AI226" s="166"/>
      <c r="AJ226" s="166"/>
      <c r="AK226" s="166"/>
      <c r="AL226" s="166"/>
      <c r="AM226" s="166"/>
      <c r="AN226" s="166"/>
      <c r="AO226" s="167">
        <v>22100</v>
      </c>
      <c r="AP226" s="167" t="s">
        <v>14192</v>
      </c>
    </row>
    <row r="227" spans="1:16384" s="1109" customFormat="1" ht="26.1" hidden="1" customHeight="1">
      <c r="A227" s="690">
        <v>0</v>
      </c>
      <c r="B227" s="164"/>
      <c r="C227" s="1124" t="s">
        <v>1472</v>
      </c>
      <c r="D227" s="1124" t="s">
        <v>10092</v>
      </c>
      <c r="E227" s="1124" t="s">
        <v>596</v>
      </c>
      <c r="F227" s="1124" t="s">
        <v>299</v>
      </c>
      <c r="G227" s="1125">
        <v>7819</v>
      </c>
      <c r="H227" s="1125">
        <v>3055</v>
      </c>
      <c r="I227" s="1125">
        <v>4463</v>
      </c>
      <c r="J227" s="709">
        <v>0</v>
      </c>
      <c r="K227" s="169">
        <v>0</v>
      </c>
      <c r="L227" s="709">
        <v>0</v>
      </c>
      <c r="M227" s="709">
        <v>0</v>
      </c>
      <c r="N227" s="1125">
        <v>1466.25</v>
      </c>
      <c r="O227" s="1125">
        <v>1466.25</v>
      </c>
      <c r="P227" s="1125">
        <v>0</v>
      </c>
      <c r="Q227" s="1124" t="s">
        <v>10093</v>
      </c>
      <c r="R227" s="1125">
        <v>0</v>
      </c>
      <c r="S227" s="1125">
        <v>0</v>
      </c>
      <c r="T227" s="1125">
        <v>0</v>
      </c>
      <c r="U227" s="709">
        <v>0</v>
      </c>
      <c r="V227" s="709">
        <v>0</v>
      </c>
      <c r="W227" s="709">
        <v>0</v>
      </c>
      <c r="X227" s="709">
        <v>0</v>
      </c>
      <c r="Y227" s="709">
        <v>0</v>
      </c>
      <c r="Z227" s="709">
        <v>0</v>
      </c>
      <c r="AA227" s="1124" t="s">
        <v>10094</v>
      </c>
      <c r="AB227" s="1124">
        <v>0</v>
      </c>
      <c r="AC227" s="1124">
        <v>0</v>
      </c>
      <c r="AD227" s="1124">
        <v>0</v>
      </c>
      <c r="AE227" s="1124">
        <v>0</v>
      </c>
      <c r="AF227" s="1124">
        <v>0</v>
      </c>
      <c r="AG227" s="1124">
        <v>0</v>
      </c>
      <c r="AH227" s="170">
        <v>2017</v>
      </c>
      <c r="AI227" s="166">
        <v>0</v>
      </c>
      <c r="AJ227" s="166">
        <v>0</v>
      </c>
      <c r="AK227" s="166">
        <v>0</v>
      </c>
      <c r="AL227" s="166">
        <v>0</v>
      </c>
      <c r="AM227" s="166">
        <v>0</v>
      </c>
      <c r="AN227" s="166">
        <v>0</v>
      </c>
      <c r="AO227" s="167">
        <v>9390</v>
      </c>
      <c r="AP227" s="167"/>
      <c r="AX227" s="1109">
        <v>0</v>
      </c>
      <c r="AY227" s="1109">
        <v>0</v>
      </c>
      <c r="AZ227" s="1109">
        <v>0</v>
      </c>
      <c r="BA227" s="1109">
        <v>0</v>
      </c>
      <c r="BB227" s="1109">
        <v>0</v>
      </c>
      <c r="BC227" s="1109">
        <v>0</v>
      </c>
      <c r="BD227" s="1109">
        <v>0</v>
      </c>
      <c r="BE227" s="1109" t="e">
        <v>#N/A</v>
      </c>
      <c r="BF227" s="1109" t="e">
        <v>#N/A</v>
      </c>
      <c r="BG227" s="1109" t="e">
        <v>#N/A</v>
      </c>
      <c r="BH227" s="1109" t="e">
        <v>#N/A</v>
      </c>
      <c r="BI227" s="1109" t="e">
        <v>#N/A</v>
      </c>
      <c r="BJ227" s="1109" t="e">
        <v>#N/A</v>
      </c>
      <c r="BK227" s="1109" t="e">
        <v>#N/A</v>
      </c>
      <c r="BL227" s="1109" t="e">
        <v>#N/A</v>
      </c>
      <c r="BM227" s="1109" t="e">
        <v>#N/A</v>
      </c>
      <c r="BN227" s="1109" t="e">
        <v>#N/A</v>
      </c>
      <c r="BO227" s="1109" t="e">
        <v>#N/A</v>
      </c>
      <c r="BP227" s="1109" t="e">
        <v>#N/A</v>
      </c>
      <c r="BQ227" s="1109" t="e">
        <v>#N/A</v>
      </c>
      <c r="BR227" s="1109" t="e">
        <v>#N/A</v>
      </c>
      <c r="BS227" s="1109" t="e">
        <v>#N/A</v>
      </c>
      <c r="BT227" s="1109" t="e">
        <v>#N/A</v>
      </c>
      <c r="BU227" s="1109" t="e">
        <v>#N/A</v>
      </c>
      <c r="BV227" s="1109" t="e">
        <v>#N/A</v>
      </c>
      <c r="BW227" s="1109" t="e">
        <v>#N/A</v>
      </c>
      <c r="BX227" s="1109" t="e">
        <v>#N/A</v>
      </c>
      <c r="BY227" s="1109" t="e">
        <v>#N/A</v>
      </c>
      <c r="BZ227" s="1109" t="e">
        <v>#N/A</v>
      </c>
      <c r="CA227" s="1109" t="e">
        <v>#N/A</v>
      </c>
      <c r="CB227" s="1109" t="e">
        <v>#N/A</v>
      </c>
      <c r="CC227" s="1109" t="e">
        <v>#N/A</v>
      </c>
      <c r="CD227" s="1109" t="e">
        <v>#N/A</v>
      </c>
      <c r="CE227" s="1109" t="e">
        <v>#N/A</v>
      </c>
      <c r="CF227" s="1109" t="e">
        <v>#N/A</v>
      </c>
      <c r="CG227" s="1109" t="e">
        <v>#N/A</v>
      </c>
      <c r="CH227" s="1109" t="e">
        <v>#N/A</v>
      </c>
      <c r="CI227" s="1109" t="e">
        <v>#N/A</v>
      </c>
      <c r="CJ227" s="1109" t="e">
        <v>#N/A</v>
      </c>
      <c r="CK227" s="1109" t="e">
        <v>#N/A</v>
      </c>
      <c r="CL227" s="1109" t="e">
        <v>#N/A</v>
      </c>
      <c r="CM227" s="1109" t="e">
        <v>#N/A</v>
      </c>
      <c r="CN227" s="1109" t="e">
        <v>#N/A</v>
      </c>
      <c r="CO227" s="1109" t="e">
        <v>#N/A</v>
      </c>
      <c r="CP227" s="1109" t="e">
        <v>#N/A</v>
      </c>
      <c r="CQ227" s="1109" t="e">
        <v>#N/A</v>
      </c>
      <c r="CR227" s="1109" t="e">
        <v>#N/A</v>
      </c>
      <c r="CS227" s="1109" t="e">
        <v>#N/A</v>
      </c>
      <c r="CT227" s="1109" t="e">
        <v>#N/A</v>
      </c>
      <c r="CU227" s="1109" t="e">
        <v>#N/A</v>
      </c>
      <c r="CV227" s="1109" t="e">
        <v>#N/A</v>
      </c>
      <c r="CW227" s="1109" t="e">
        <v>#N/A</v>
      </c>
      <c r="CX227" s="1109" t="e">
        <v>#N/A</v>
      </c>
      <c r="CY227" s="1109" t="e">
        <v>#N/A</v>
      </c>
      <c r="CZ227" s="1109" t="e">
        <v>#N/A</v>
      </c>
      <c r="DA227" s="1109" t="e">
        <v>#N/A</v>
      </c>
      <c r="DB227" s="1109" t="e">
        <v>#N/A</v>
      </c>
      <c r="DC227" s="1109" t="e">
        <v>#N/A</v>
      </c>
      <c r="DD227" s="1109" t="e">
        <v>#N/A</v>
      </c>
      <c r="DE227" s="1109" t="e">
        <v>#N/A</v>
      </c>
      <c r="DF227" s="1109" t="e">
        <v>#N/A</v>
      </c>
      <c r="DG227" s="1109" t="e">
        <v>#N/A</v>
      </c>
      <c r="DH227" s="1109" t="e">
        <v>#N/A</v>
      </c>
      <c r="DI227" s="1109" t="e">
        <v>#N/A</v>
      </c>
      <c r="DJ227" s="1109" t="e">
        <v>#N/A</v>
      </c>
      <c r="DK227" s="1109" t="e">
        <v>#N/A</v>
      </c>
      <c r="DL227" s="1109" t="e">
        <v>#N/A</v>
      </c>
      <c r="DM227" s="1109" t="e">
        <v>#N/A</v>
      </c>
      <c r="DN227" s="1109" t="e">
        <v>#N/A</v>
      </c>
      <c r="DO227" s="1109" t="e">
        <v>#N/A</v>
      </c>
      <c r="DP227" s="1109" t="e">
        <v>#N/A</v>
      </c>
      <c r="DQ227" s="1109" t="e">
        <v>#N/A</v>
      </c>
      <c r="DR227" s="1109" t="e">
        <v>#N/A</v>
      </c>
      <c r="DS227" s="1109" t="e">
        <v>#N/A</v>
      </c>
      <c r="DT227" s="1109" t="e">
        <v>#N/A</v>
      </c>
      <c r="DU227" s="1109" t="e">
        <v>#N/A</v>
      </c>
      <c r="DV227" s="1109" t="e">
        <v>#N/A</v>
      </c>
      <c r="DW227" s="1109" t="e">
        <v>#N/A</v>
      </c>
      <c r="DX227" s="1109" t="e">
        <v>#N/A</v>
      </c>
      <c r="DY227" s="1109" t="e">
        <v>#N/A</v>
      </c>
      <c r="DZ227" s="1109" t="e">
        <v>#N/A</v>
      </c>
      <c r="EA227" s="1109" t="e">
        <v>#N/A</v>
      </c>
      <c r="EB227" s="1109" t="e">
        <v>#N/A</v>
      </c>
      <c r="EC227" s="1109" t="e">
        <v>#N/A</v>
      </c>
      <c r="ED227" s="1109" t="e">
        <v>#N/A</v>
      </c>
      <c r="EE227" s="1109" t="e">
        <v>#N/A</v>
      </c>
      <c r="EF227" s="1109" t="e">
        <v>#N/A</v>
      </c>
      <c r="EG227" s="1109" t="e">
        <v>#N/A</v>
      </c>
      <c r="EH227" s="1109" t="e">
        <v>#N/A</v>
      </c>
      <c r="EI227" s="1109" t="e">
        <v>#N/A</v>
      </c>
      <c r="EJ227" s="1109" t="e">
        <v>#N/A</v>
      </c>
      <c r="EK227" s="1109" t="e">
        <v>#N/A</v>
      </c>
      <c r="EL227" s="1109" t="e">
        <v>#N/A</v>
      </c>
      <c r="EM227" s="1109" t="e">
        <v>#N/A</v>
      </c>
      <c r="EN227" s="1109" t="e">
        <v>#N/A</v>
      </c>
      <c r="EO227" s="1109" t="e">
        <v>#N/A</v>
      </c>
      <c r="EP227" s="1109" t="e">
        <v>#N/A</v>
      </c>
      <c r="EQ227" s="1109" t="e">
        <v>#N/A</v>
      </c>
      <c r="ER227" s="1109" t="e">
        <v>#N/A</v>
      </c>
      <c r="ES227" s="1109" t="e">
        <v>#N/A</v>
      </c>
      <c r="ET227" s="1109" t="e">
        <v>#N/A</v>
      </c>
      <c r="EU227" s="1109" t="e">
        <v>#N/A</v>
      </c>
      <c r="EV227" s="1109" t="e">
        <v>#N/A</v>
      </c>
      <c r="EW227" s="1109" t="e">
        <v>#N/A</v>
      </c>
      <c r="EX227" s="1109" t="e">
        <v>#N/A</v>
      </c>
      <c r="EY227" s="1109" t="e">
        <v>#N/A</v>
      </c>
      <c r="EZ227" s="1109" t="e">
        <v>#N/A</v>
      </c>
      <c r="FA227" s="1109" t="e">
        <v>#N/A</v>
      </c>
      <c r="FB227" s="1109" t="e">
        <v>#N/A</v>
      </c>
      <c r="FC227" s="1109" t="e">
        <v>#N/A</v>
      </c>
      <c r="FD227" s="1109" t="e">
        <v>#N/A</v>
      </c>
      <c r="FE227" s="1109" t="e">
        <v>#N/A</v>
      </c>
      <c r="FF227" s="1109" t="e">
        <v>#N/A</v>
      </c>
      <c r="FG227" s="1109" t="e">
        <v>#N/A</v>
      </c>
      <c r="FH227" s="1109" t="e">
        <v>#N/A</v>
      </c>
      <c r="FI227" s="1109" t="e">
        <v>#N/A</v>
      </c>
      <c r="FJ227" s="1109" t="e">
        <v>#N/A</v>
      </c>
      <c r="FK227" s="1109" t="e">
        <v>#N/A</v>
      </c>
      <c r="FL227" s="1109" t="e">
        <v>#N/A</v>
      </c>
      <c r="FM227" s="1109" t="e">
        <v>#N/A</v>
      </c>
      <c r="FN227" s="1109" t="e">
        <v>#N/A</v>
      </c>
      <c r="FO227" s="1109" t="e">
        <v>#N/A</v>
      </c>
      <c r="FP227" s="1109" t="e">
        <v>#N/A</v>
      </c>
      <c r="FQ227" s="1109" t="e">
        <v>#N/A</v>
      </c>
      <c r="FR227" s="1109" t="e">
        <v>#N/A</v>
      </c>
      <c r="FS227" s="1109" t="e">
        <v>#N/A</v>
      </c>
      <c r="FT227" s="1109" t="e">
        <v>#N/A</v>
      </c>
      <c r="FU227" s="1109" t="e">
        <v>#N/A</v>
      </c>
      <c r="FV227" s="1109" t="e">
        <v>#N/A</v>
      </c>
      <c r="FW227" s="1109" t="e">
        <v>#N/A</v>
      </c>
      <c r="FX227" s="1109" t="e">
        <v>#N/A</v>
      </c>
      <c r="FY227" s="1109" t="e">
        <v>#N/A</v>
      </c>
      <c r="FZ227" s="1109" t="e">
        <v>#N/A</v>
      </c>
      <c r="GA227" s="1109" t="e">
        <v>#N/A</v>
      </c>
      <c r="GB227" s="1109" t="e">
        <v>#N/A</v>
      </c>
      <c r="GC227" s="1109" t="e">
        <v>#N/A</v>
      </c>
      <c r="GD227" s="1109" t="e">
        <v>#N/A</v>
      </c>
      <c r="GE227" s="1109" t="e">
        <v>#N/A</v>
      </c>
      <c r="GF227" s="1109" t="e">
        <v>#N/A</v>
      </c>
      <c r="GG227" s="1109" t="e">
        <v>#N/A</v>
      </c>
      <c r="GH227" s="1109" t="e">
        <v>#N/A</v>
      </c>
      <c r="GI227" s="1109" t="e">
        <v>#N/A</v>
      </c>
      <c r="GJ227" s="1109" t="e">
        <v>#N/A</v>
      </c>
      <c r="GK227" s="1109" t="e">
        <v>#N/A</v>
      </c>
      <c r="GL227" s="1109" t="e">
        <v>#N/A</v>
      </c>
      <c r="GM227" s="1109" t="e">
        <v>#N/A</v>
      </c>
      <c r="GN227" s="1109" t="e">
        <v>#N/A</v>
      </c>
      <c r="GO227" s="1109" t="e">
        <v>#N/A</v>
      </c>
      <c r="GP227" s="1109" t="e">
        <v>#N/A</v>
      </c>
      <c r="GQ227" s="1109" t="e">
        <v>#N/A</v>
      </c>
      <c r="GR227" s="1109" t="e">
        <v>#N/A</v>
      </c>
      <c r="GS227" s="1109" t="e">
        <v>#N/A</v>
      </c>
      <c r="GT227" s="1109" t="e">
        <v>#N/A</v>
      </c>
      <c r="GU227" s="1109" t="e">
        <v>#N/A</v>
      </c>
      <c r="GV227" s="1109" t="e">
        <v>#N/A</v>
      </c>
      <c r="GW227" s="1109" t="e">
        <v>#N/A</v>
      </c>
      <c r="GX227" s="1109" t="e">
        <v>#N/A</v>
      </c>
      <c r="GY227" s="1109" t="e">
        <v>#N/A</v>
      </c>
      <c r="GZ227" s="1109" t="e">
        <v>#N/A</v>
      </c>
      <c r="HA227" s="1109" t="e">
        <v>#N/A</v>
      </c>
      <c r="HB227" s="1109" t="e">
        <v>#N/A</v>
      </c>
      <c r="HC227" s="1109" t="e">
        <v>#N/A</v>
      </c>
      <c r="HD227" s="1109" t="e">
        <v>#N/A</v>
      </c>
      <c r="HE227" s="1109" t="e">
        <v>#N/A</v>
      </c>
      <c r="HF227" s="1109" t="e">
        <v>#N/A</v>
      </c>
      <c r="HG227" s="1109" t="e">
        <v>#N/A</v>
      </c>
      <c r="HH227" s="1109" t="e">
        <v>#N/A</v>
      </c>
      <c r="HI227" s="1109" t="e">
        <v>#N/A</v>
      </c>
      <c r="HJ227" s="1109" t="e">
        <v>#N/A</v>
      </c>
      <c r="HK227" s="1109" t="e">
        <v>#N/A</v>
      </c>
      <c r="HL227" s="1109" t="e">
        <v>#N/A</v>
      </c>
      <c r="HM227" s="1109" t="e">
        <v>#N/A</v>
      </c>
      <c r="HN227" s="1109" t="e">
        <v>#N/A</v>
      </c>
      <c r="HO227" s="1109" t="e">
        <v>#N/A</v>
      </c>
      <c r="HP227" s="1109" t="e">
        <v>#N/A</v>
      </c>
      <c r="HQ227" s="1109" t="e">
        <v>#N/A</v>
      </c>
      <c r="HR227" s="1109" t="e">
        <v>#N/A</v>
      </c>
      <c r="HS227" s="1109" t="e">
        <v>#N/A</v>
      </c>
      <c r="HT227" s="1109" t="e">
        <v>#N/A</v>
      </c>
      <c r="HU227" s="1109" t="e">
        <v>#N/A</v>
      </c>
      <c r="HV227" s="1109" t="e">
        <v>#N/A</v>
      </c>
      <c r="HW227" s="1109" t="e">
        <v>#N/A</v>
      </c>
      <c r="HX227" s="1109" t="e">
        <v>#N/A</v>
      </c>
      <c r="HY227" s="1109" t="e">
        <v>#N/A</v>
      </c>
      <c r="HZ227" s="1109" t="e">
        <v>#N/A</v>
      </c>
      <c r="IA227" s="1109" t="e">
        <v>#N/A</v>
      </c>
      <c r="IB227" s="1109" t="e">
        <v>#N/A</v>
      </c>
      <c r="IC227" s="1109" t="e">
        <v>#N/A</v>
      </c>
      <c r="ID227" s="1109" t="e">
        <v>#N/A</v>
      </c>
      <c r="IE227" s="1109" t="e">
        <v>#N/A</v>
      </c>
      <c r="IF227" s="1109" t="e">
        <v>#N/A</v>
      </c>
      <c r="IG227" s="1109" t="e">
        <v>#N/A</v>
      </c>
      <c r="IH227" s="1109" t="e">
        <v>#N/A</v>
      </c>
      <c r="II227" s="1109" t="e">
        <v>#N/A</v>
      </c>
      <c r="IJ227" s="1109" t="e">
        <v>#N/A</v>
      </c>
      <c r="IK227" s="1109" t="e">
        <v>#N/A</v>
      </c>
      <c r="IL227" s="1109" t="e">
        <v>#N/A</v>
      </c>
      <c r="IM227" s="1109" t="e">
        <v>#N/A</v>
      </c>
      <c r="IN227" s="1109" t="e">
        <v>#N/A</v>
      </c>
      <c r="IO227" s="1109" t="e">
        <v>#N/A</v>
      </c>
      <c r="IP227" s="1109" t="e">
        <v>#N/A</v>
      </c>
      <c r="IQ227" s="1109" t="e">
        <v>#N/A</v>
      </c>
      <c r="IR227" s="1109" t="e">
        <v>#N/A</v>
      </c>
      <c r="IS227" s="1109" t="e">
        <v>#N/A</v>
      </c>
      <c r="IT227" s="1109" t="e">
        <v>#N/A</v>
      </c>
      <c r="IU227" s="1109" t="e">
        <v>#N/A</v>
      </c>
      <c r="IV227" s="1109" t="e">
        <v>#N/A</v>
      </c>
      <c r="IW227" s="1109" t="e">
        <v>#N/A</v>
      </c>
      <c r="IX227" s="1109" t="e">
        <v>#N/A</v>
      </c>
      <c r="IY227" s="1109" t="e">
        <v>#N/A</v>
      </c>
      <c r="IZ227" s="1109" t="e">
        <v>#N/A</v>
      </c>
      <c r="JA227" s="1109" t="e">
        <v>#N/A</v>
      </c>
      <c r="JB227" s="1109" t="e">
        <v>#N/A</v>
      </c>
      <c r="JC227" s="1109" t="e">
        <v>#N/A</v>
      </c>
      <c r="JD227" s="1109" t="e">
        <v>#N/A</v>
      </c>
      <c r="JE227" s="1109" t="e">
        <v>#N/A</v>
      </c>
      <c r="JF227" s="1109" t="e">
        <v>#N/A</v>
      </c>
      <c r="JG227" s="1109" t="e">
        <v>#N/A</v>
      </c>
      <c r="JH227" s="1109" t="e">
        <v>#N/A</v>
      </c>
      <c r="JI227" s="1109" t="e">
        <v>#N/A</v>
      </c>
      <c r="JJ227" s="1109" t="e">
        <v>#N/A</v>
      </c>
      <c r="JK227" s="1109" t="e">
        <v>#N/A</v>
      </c>
      <c r="JL227" s="1109" t="e">
        <v>#N/A</v>
      </c>
      <c r="JM227" s="1109" t="e">
        <v>#N/A</v>
      </c>
      <c r="JN227" s="1109" t="e">
        <v>#N/A</v>
      </c>
      <c r="JO227" s="1109" t="e">
        <v>#N/A</v>
      </c>
      <c r="JP227" s="1109" t="e">
        <v>#N/A</v>
      </c>
      <c r="JQ227" s="1109" t="e">
        <v>#N/A</v>
      </c>
      <c r="JR227" s="1109" t="e">
        <v>#N/A</v>
      </c>
      <c r="JS227" s="1109" t="e">
        <v>#N/A</v>
      </c>
      <c r="JT227" s="1109" t="e">
        <v>#N/A</v>
      </c>
      <c r="JU227" s="1109" t="e">
        <v>#N/A</v>
      </c>
      <c r="JV227" s="1109" t="e">
        <v>#N/A</v>
      </c>
      <c r="JW227" s="1109" t="e">
        <v>#N/A</v>
      </c>
      <c r="JX227" s="1109" t="e">
        <v>#N/A</v>
      </c>
      <c r="JY227" s="1109" t="e">
        <v>#N/A</v>
      </c>
      <c r="JZ227" s="1109" t="e">
        <v>#N/A</v>
      </c>
      <c r="KA227" s="1109" t="e">
        <v>#N/A</v>
      </c>
      <c r="KB227" s="1109" t="e">
        <v>#N/A</v>
      </c>
      <c r="KC227" s="1109" t="e">
        <v>#N/A</v>
      </c>
      <c r="KD227" s="1109" t="e">
        <v>#N/A</v>
      </c>
      <c r="KE227" s="1109" t="e">
        <v>#N/A</v>
      </c>
      <c r="KF227" s="1109" t="e">
        <v>#N/A</v>
      </c>
      <c r="KG227" s="1109" t="e">
        <v>#N/A</v>
      </c>
      <c r="KH227" s="1109" t="e">
        <v>#N/A</v>
      </c>
      <c r="KI227" s="1109" t="e">
        <v>#N/A</v>
      </c>
      <c r="KJ227" s="1109" t="e">
        <v>#N/A</v>
      </c>
      <c r="KK227" s="1109" t="e">
        <v>#N/A</v>
      </c>
      <c r="KL227" s="1109" t="e">
        <v>#N/A</v>
      </c>
      <c r="KM227" s="1109" t="e">
        <v>#N/A</v>
      </c>
      <c r="KN227" s="1109" t="e">
        <v>#N/A</v>
      </c>
      <c r="KO227" s="1109" t="e">
        <v>#N/A</v>
      </c>
      <c r="KP227" s="1109" t="e">
        <v>#N/A</v>
      </c>
      <c r="KQ227" s="1109" t="e">
        <v>#N/A</v>
      </c>
      <c r="KR227" s="1109" t="e">
        <v>#N/A</v>
      </c>
      <c r="KS227" s="1109" t="e">
        <v>#N/A</v>
      </c>
      <c r="KT227" s="1109" t="e">
        <v>#N/A</v>
      </c>
      <c r="KU227" s="1109" t="e">
        <v>#N/A</v>
      </c>
      <c r="KV227" s="1109" t="e">
        <v>#N/A</v>
      </c>
      <c r="KW227" s="1109" t="e">
        <v>#N/A</v>
      </c>
      <c r="KX227" s="1109" t="e">
        <v>#N/A</v>
      </c>
      <c r="KY227" s="1109" t="e">
        <v>#N/A</v>
      </c>
      <c r="KZ227" s="1109" t="e">
        <v>#N/A</v>
      </c>
      <c r="LA227" s="1109" t="e">
        <v>#N/A</v>
      </c>
      <c r="LB227" s="1109" t="e">
        <v>#N/A</v>
      </c>
      <c r="LC227" s="1109" t="e">
        <v>#N/A</v>
      </c>
      <c r="LD227" s="1109" t="e">
        <v>#N/A</v>
      </c>
      <c r="LE227" s="1109" t="e">
        <v>#N/A</v>
      </c>
      <c r="LF227" s="1109" t="e">
        <v>#N/A</v>
      </c>
      <c r="LG227" s="1109" t="e">
        <v>#N/A</v>
      </c>
      <c r="LH227" s="1109" t="e">
        <v>#N/A</v>
      </c>
      <c r="LI227" s="1109" t="e">
        <v>#N/A</v>
      </c>
      <c r="LJ227" s="1109" t="e">
        <v>#N/A</v>
      </c>
      <c r="LK227" s="1109" t="e">
        <v>#N/A</v>
      </c>
      <c r="LL227" s="1109" t="e">
        <v>#N/A</v>
      </c>
      <c r="LM227" s="1109" t="e">
        <v>#N/A</v>
      </c>
      <c r="LN227" s="1109" t="e">
        <v>#N/A</v>
      </c>
      <c r="LO227" s="1109" t="e">
        <v>#N/A</v>
      </c>
      <c r="LP227" s="1109" t="e">
        <v>#N/A</v>
      </c>
      <c r="LQ227" s="1109" t="e">
        <v>#N/A</v>
      </c>
      <c r="LR227" s="1109" t="e">
        <v>#N/A</v>
      </c>
      <c r="LS227" s="1109" t="e">
        <v>#N/A</v>
      </c>
      <c r="LT227" s="1109" t="e">
        <v>#N/A</v>
      </c>
      <c r="LU227" s="1109" t="e">
        <v>#N/A</v>
      </c>
      <c r="LV227" s="1109" t="e">
        <v>#N/A</v>
      </c>
      <c r="LW227" s="1109" t="e">
        <v>#N/A</v>
      </c>
      <c r="LX227" s="1109" t="e">
        <v>#N/A</v>
      </c>
      <c r="LY227" s="1109" t="e">
        <v>#N/A</v>
      </c>
      <c r="LZ227" s="1109" t="e">
        <v>#N/A</v>
      </c>
      <c r="MA227" s="1109" t="e">
        <v>#N/A</v>
      </c>
      <c r="MB227" s="1109" t="e">
        <v>#N/A</v>
      </c>
      <c r="MC227" s="1109" t="e">
        <v>#N/A</v>
      </c>
      <c r="MD227" s="1109" t="e">
        <v>#N/A</v>
      </c>
      <c r="ME227" s="1109" t="e">
        <v>#N/A</v>
      </c>
      <c r="MF227" s="1109" t="e">
        <v>#N/A</v>
      </c>
      <c r="MG227" s="1109" t="e">
        <v>#N/A</v>
      </c>
      <c r="MH227" s="1109" t="e">
        <v>#N/A</v>
      </c>
      <c r="MI227" s="1109" t="e">
        <v>#N/A</v>
      </c>
      <c r="MJ227" s="1109" t="e">
        <v>#N/A</v>
      </c>
      <c r="MK227" s="1109" t="e">
        <v>#N/A</v>
      </c>
      <c r="ML227" s="1109" t="e">
        <v>#N/A</v>
      </c>
      <c r="MM227" s="1109" t="e">
        <v>#N/A</v>
      </c>
      <c r="MN227" s="1109" t="e">
        <v>#N/A</v>
      </c>
      <c r="MO227" s="1109" t="e">
        <v>#N/A</v>
      </c>
      <c r="MP227" s="1109" t="e">
        <v>#N/A</v>
      </c>
      <c r="MQ227" s="1109" t="e">
        <v>#N/A</v>
      </c>
      <c r="MR227" s="1109" t="e">
        <v>#N/A</v>
      </c>
      <c r="MS227" s="1109" t="e">
        <v>#N/A</v>
      </c>
      <c r="MT227" s="1109" t="e">
        <v>#N/A</v>
      </c>
      <c r="MU227" s="1109" t="e">
        <v>#N/A</v>
      </c>
      <c r="MV227" s="1109" t="e">
        <v>#N/A</v>
      </c>
      <c r="MW227" s="1109" t="e">
        <v>#N/A</v>
      </c>
      <c r="MX227" s="1109" t="e">
        <v>#N/A</v>
      </c>
      <c r="MY227" s="1109" t="e">
        <v>#N/A</v>
      </c>
      <c r="MZ227" s="1109" t="e">
        <v>#N/A</v>
      </c>
      <c r="NA227" s="1109" t="e">
        <v>#N/A</v>
      </c>
      <c r="NB227" s="1109" t="e">
        <v>#N/A</v>
      </c>
      <c r="NC227" s="1109" t="e">
        <v>#N/A</v>
      </c>
      <c r="ND227" s="1109" t="e">
        <v>#N/A</v>
      </c>
      <c r="NE227" s="1109" t="e">
        <v>#N/A</v>
      </c>
      <c r="NF227" s="1109" t="e">
        <v>#N/A</v>
      </c>
      <c r="NG227" s="1109" t="e">
        <v>#N/A</v>
      </c>
      <c r="NH227" s="1109" t="e">
        <v>#N/A</v>
      </c>
      <c r="NI227" s="1109" t="e">
        <v>#N/A</v>
      </c>
      <c r="NJ227" s="1109" t="e">
        <v>#N/A</v>
      </c>
      <c r="NK227" s="1109" t="e">
        <v>#N/A</v>
      </c>
      <c r="NL227" s="1109" t="e">
        <v>#N/A</v>
      </c>
      <c r="NM227" s="1109" t="e">
        <v>#N/A</v>
      </c>
      <c r="NN227" s="1109" t="e">
        <v>#N/A</v>
      </c>
      <c r="NO227" s="1109" t="e">
        <v>#N/A</v>
      </c>
      <c r="NP227" s="1109" t="e">
        <v>#N/A</v>
      </c>
      <c r="NQ227" s="1109" t="e">
        <v>#N/A</v>
      </c>
      <c r="NR227" s="1109" t="e">
        <v>#N/A</v>
      </c>
      <c r="NS227" s="1109" t="e">
        <v>#N/A</v>
      </c>
      <c r="NT227" s="1109" t="e">
        <v>#N/A</v>
      </c>
      <c r="NU227" s="1109" t="e">
        <v>#N/A</v>
      </c>
      <c r="NV227" s="1109" t="e">
        <v>#N/A</v>
      </c>
      <c r="NW227" s="1109" t="e">
        <v>#N/A</v>
      </c>
      <c r="NX227" s="1109" t="e">
        <v>#N/A</v>
      </c>
      <c r="NY227" s="1109" t="e">
        <v>#N/A</v>
      </c>
      <c r="NZ227" s="1109" t="e">
        <v>#N/A</v>
      </c>
      <c r="OA227" s="1109" t="e">
        <v>#N/A</v>
      </c>
      <c r="OB227" s="1109" t="e">
        <v>#N/A</v>
      </c>
      <c r="OC227" s="1109" t="e">
        <v>#N/A</v>
      </c>
      <c r="OD227" s="1109" t="e">
        <v>#N/A</v>
      </c>
      <c r="OE227" s="1109" t="e">
        <v>#N/A</v>
      </c>
      <c r="OF227" s="1109" t="e">
        <v>#N/A</v>
      </c>
      <c r="OG227" s="1109" t="e">
        <v>#N/A</v>
      </c>
      <c r="OH227" s="1109" t="e">
        <v>#N/A</v>
      </c>
      <c r="OI227" s="1109" t="e">
        <v>#N/A</v>
      </c>
      <c r="OJ227" s="1109" t="e">
        <v>#N/A</v>
      </c>
      <c r="OK227" s="1109" t="e">
        <v>#N/A</v>
      </c>
      <c r="OL227" s="1109" t="e">
        <v>#N/A</v>
      </c>
      <c r="OM227" s="1109" t="e">
        <v>#N/A</v>
      </c>
      <c r="ON227" s="1109" t="e">
        <v>#N/A</v>
      </c>
      <c r="OO227" s="1109" t="e">
        <v>#N/A</v>
      </c>
      <c r="OP227" s="1109" t="e">
        <v>#N/A</v>
      </c>
      <c r="OQ227" s="1109" t="e">
        <v>#N/A</v>
      </c>
      <c r="OR227" s="1109" t="e">
        <v>#N/A</v>
      </c>
      <c r="OS227" s="1109" t="e">
        <v>#N/A</v>
      </c>
      <c r="OT227" s="1109" t="e">
        <v>#N/A</v>
      </c>
      <c r="OU227" s="1109" t="e">
        <v>#N/A</v>
      </c>
      <c r="OV227" s="1109" t="e">
        <v>#N/A</v>
      </c>
      <c r="OW227" s="1109" t="e">
        <v>#N/A</v>
      </c>
      <c r="OX227" s="1109" t="e">
        <v>#N/A</v>
      </c>
      <c r="OY227" s="1109" t="e">
        <v>#N/A</v>
      </c>
      <c r="OZ227" s="1109" t="e">
        <v>#N/A</v>
      </c>
      <c r="PA227" s="1109" t="e">
        <v>#N/A</v>
      </c>
      <c r="PB227" s="1109" t="e">
        <v>#N/A</v>
      </c>
      <c r="PC227" s="1109" t="e">
        <v>#N/A</v>
      </c>
      <c r="PD227" s="1109" t="e">
        <v>#N/A</v>
      </c>
      <c r="PE227" s="1109" t="e">
        <v>#N/A</v>
      </c>
      <c r="PF227" s="1109" t="e">
        <v>#N/A</v>
      </c>
      <c r="PG227" s="1109" t="e">
        <v>#N/A</v>
      </c>
      <c r="PH227" s="1109" t="e">
        <v>#N/A</v>
      </c>
      <c r="PI227" s="1109" t="e">
        <v>#N/A</v>
      </c>
      <c r="PJ227" s="1109" t="e">
        <v>#N/A</v>
      </c>
      <c r="PK227" s="1109" t="e">
        <v>#N/A</v>
      </c>
      <c r="PL227" s="1109" t="e">
        <v>#N/A</v>
      </c>
      <c r="PM227" s="1109" t="e">
        <v>#N/A</v>
      </c>
      <c r="PN227" s="1109" t="e">
        <v>#N/A</v>
      </c>
      <c r="PO227" s="1109" t="e">
        <v>#N/A</v>
      </c>
      <c r="PP227" s="1109" t="e">
        <v>#N/A</v>
      </c>
      <c r="PQ227" s="1109" t="e">
        <v>#N/A</v>
      </c>
      <c r="PR227" s="1109" t="e">
        <v>#N/A</v>
      </c>
      <c r="PS227" s="1109" t="e">
        <v>#N/A</v>
      </c>
      <c r="PT227" s="1109" t="e">
        <v>#N/A</v>
      </c>
      <c r="PU227" s="1109" t="e">
        <v>#N/A</v>
      </c>
      <c r="PV227" s="1109" t="e">
        <v>#N/A</v>
      </c>
      <c r="PW227" s="1109" t="e">
        <v>#N/A</v>
      </c>
      <c r="PX227" s="1109" t="e">
        <v>#N/A</v>
      </c>
      <c r="PY227" s="1109" t="e">
        <v>#N/A</v>
      </c>
      <c r="PZ227" s="1109" t="e">
        <v>#N/A</v>
      </c>
      <c r="QA227" s="1109" t="e">
        <v>#N/A</v>
      </c>
      <c r="QB227" s="1109" t="e">
        <v>#N/A</v>
      </c>
      <c r="QC227" s="1109" t="e">
        <v>#N/A</v>
      </c>
      <c r="QD227" s="1109" t="e">
        <v>#N/A</v>
      </c>
      <c r="QE227" s="1109" t="e">
        <v>#N/A</v>
      </c>
      <c r="QF227" s="1109" t="e">
        <v>#N/A</v>
      </c>
      <c r="QG227" s="1109" t="e">
        <v>#N/A</v>
      </c>
      <c r="QH227" s="1109" t="e">
        <v>#N/A</v>
      </c>
      <c r="QI227" s="1109" t="e">
        <v>#N/A</v>
      </c>
      <c r="QJ227" s="1109" t="e">
        <v>#N/A</v>
      </c>
      <c r="QK227" s="1109" t="e">
        <v>#N/A</v>
      </c>
      <c r="QL227" s="1109" t="e">
        <v>#N/A</v>
      </c>
      <c r="QM227" s="1109" t="e">
        <v>#N/A</v>
      </c>
      <c r="QN227" s="1109" t="e">
        <v>#N/A</v>
      </c>
      <c r="QO227" s="1109" t="e">
        <v>#N/A</v>
      </c>
      <c r="QP227" s="1109" t="e">
        <v>#N/A</v>
      </c>
      <c r="QQ227" s="1109" t="e">
        <v>#N/A</v>
      </c>
      <c r="QR227" s="1109" t="e">
        <v>#N/A</v>
      </c>
      <c r="QS227" s="1109" t="e">
        <v>#N/A</v>
      </c>
      <c r="QT227" s="1109" t="e">
        <v>#N/A</v>
      </c>
      <c r="QU227" s="1109" t="e">
        <v>#N/A</v>
      </c>
      <c r="QV227" s="1109" t="e">
        <v>#N/A</v>
      </c>
      <c r="QW227" s="1109" t="e">
        <v>#N/A</v>
      </c>
      <c r="QX227" s="1109" t="e">
        <v>#N/A</v>
      </c>
      <c r="QY227" s="1109" t="e">
        <v>#N/A</v>
      </c>
      <c r="QZ227" s="1109" t="e">
        <v>#N/A</v>
      </c>
      <c r="RA227" s="1109" t="e">
        <v>#N/A</v>
      </c>
      <c r="RB227" s="1109" t="e">
        <v>#N/A</v>
      </c>
      <c r="RC227" s="1109" t="e">
        <v>#N/A</v>
      </c>
      <c r="RD227" s="1109" t="e">
        <v>#N/A</v>
      </c>
      <c r="RE227" s="1109" t="e">
        <v>#N/A</v>
      </c>
      <c r="RF227" s="1109" t="e">
        <v>#N/A</v>
      </c>
      <c r="RG227" s="1109" t="e">
        <v>#N/A</v>
      </c>
      <c r="RH227" s="1109" t="e">
        <v>#N/A</v>
      </c>
      <c r="RI227" s="1109" t="e">
        <v>#N/A</v>
      </c>
      <c r="RJ227" s="1109" t="e">
        <v>#N/A</v>
      </c>
      <c r="RK227" s="1109" t="e">
        <v>#N/A</v>
      </c>
      <c r="RL227" s="1109" t="e">
        <v>#N/A</v>
      </c>
      <c r="RM227" s="1109" t="e">
        <v>#N/A</v>
      </c>
      <c r="RN227" s="1109" t="e">
        <v>#N/A</v>
      </c>
      <c r="RO227" s="1109" t="e">
        <v>#N/A</v>
      </c>
      <c r="RP227" s="1109" t="e">
        <v>#N/A</v>
      </c>
      <c r="RQ227" s="1109" t="e">
        <v>#N/A</v>
      </c>
      <c r="RR227" s="1109" t="e">
        <v>#N/A</v>
      </c>
      <c r="RS227" s="1109" t="e">
        <v>#N/A</v>
      </c>
      <c r="RT227" s="1109" t="e">
        <v>#N/A</v>
      </c>
      <c r="RU227" s="1109" t="e">
        <v>#N/A</v>
      </c>
      <c r="RV227" s="1109" t="e">
        <v>#N/A</v>
      </c>
      <c r="RW227" s="1109" t="e">
        <v>#N/A</v>
      </c>
      <c r="RX227" s="1109" t="e">
        <v>#N/A</v>
      </c>
      <c r="RY227" s="1109" t="e">
        <v>#N/A</v>
      </c>
      <c r="RZ227" s="1109" t="e">
        <v>#N/A</v>
      </c>
      <c r="SA227" s="1109" t="e">
        <v>#N/A</v>
      </c>
      <c r="SB227" s="1109" t="e">
        <v>#N/A</v>
      </c>
      <c r="SC227" s="1109" t="e">
        <v>#N/A</v>
      </c>
      <c r="SD227" s="1109" t="e">
        <v>#N/A</v>
      </c>
      <c r="SE227" s="1109" t="e">
        <v>#N/A</v>
      </c>
      <c r="SF227" s="1109" t="e">
        <v>#N/A</v>
      </c>
      <c r="SG227" s="1109" t="e">
        <v>#N/A</v>
      </c>
      <c r="SH227" s="1109" t="e">
        <v>#N/A</v>
      </c>
      <c r="SI227" s="1109" t="e">
        <v>#N/A</v>
      </c>
      <c r="SJ227" s="1109" t="e">
        <v>#N/A</v>
      </c>
      <c r="SK227" s="1109" t="e">
        <v>#N/A</v>
      </c>
      <c r="SL227" s="1109" t="e">
        <v>#N/A</v>
      </c>
      <c r="SM227" s="1109" t="e">
        <v>#N/A</v>
      </c>
      <c r="SN227" s="1109" t="e">
        <v>#N/A</v>
      </c>
      <c r="SO227" s="1109" t="e">
        <v>#N/A</v>
      </c>
      <c r="SP227" s="1109" t="e">
        <v>#N/A</v>
      </c>
      <c r="SQ227" s="1109" t="e">
        <v>#N/A</v>
      </c>
      <c r="SR227" s="1109" t="e">
        <v>#N/A</v>
      </c>
      <c r="SS227" s="1109" t="e">
        <v>#N/A</v>
      </c>
      <c r="ST227" s="1109" t="e">
        <v>#N/A</v>
      </c>
      <c r="SU227" s="1109" t="e">
        <v>#N/A</v>
      </c>
      <c r="SV227" s="1109" t="e">
        <v>#N/A</v>
      </c>
      <c r="SW227" s="1109" t="e">
        <v>#N/A</v>
      </c>
      <c r="SX227" s="1109" t="e">
        <v>#N/A</v>
      </c>
      <c r="SY227" s="1109" t="e">
        <v>#N/A</v>
      </c>
      <c r="SZ227" s="1109" t="e">
        <v>#N/A</v>
      </c>
      <c r="TA227" s="1109" t="e">
        <v>#N/A</v>
      </c>
      <c r="TB227" s="1109" t="e">
        <v>#N/A</v>
      </c>
      <c r="TC227" s="1109" t="e">
        <v>#N/A</v>
      </c>
      <c r="TD227" s="1109" t="e">
        <v>#N/A</v>
      </c>
      <c r="TE227" s="1109" t="e">
        <v>#N/A</v>
      </c>
      <c r="TF227" s="1109" t="e">
        <v>#N/A</v>
      </c>
      <c r="TG227" s="1109" t="e">
        <v>#N/A</v>
      </c>
      <c r="TH227" s="1109" t="e">
        <v>#N/A</v>
      </c>
      <c r="TI227" s="1109" t="e">
        <v>#N/A</v>
      </c>
      <c r="TJ227" s="1109" t="e">
        <v>#N/A</v>
      </c>
      <c r="TK227" s="1109" t="e">
        <v>#N/A</v>
      </c>
      <c r="TL227" s="1109" t="e">
        <v>#N/A</v>
      </c>
      <c r="TM227" s="1109" t="e">
        <v>#N/A</v>
      </c>
      <c r="TN227" s="1109" t="e">
        <v>#N/A</v>
      </c>
      <c r="TO227" s="1109" t="e">
        <v>#N/A</v>
      </c>
      <c r="TP227" s="1109" t="e">
        <v>#N/A</v>
      </c>
      <c r="TQ227" s="1109" t="e">
        <v>#N/A</v>
      </c>
      <c r="TR227" s="1109" t="e">
        <v>#N/A</v>
      </c>
      <c r="TS227" s="1109" t="e">
        <v>#N/A</v>
      </c>
      <c r="TT227" s="1109" t="e">
        <v>#N/A</v>
      </c>
      <c r="TU227" s="1109" t="e">
        <v>#N/A</v>
      </c>
      <c r="TV227" s="1109" t="e">
        <v>#N/A</v>
      </c>
      <c r="TW227" s="1109" t="e">
        <v>#N/A</v>
      </c>
      <c r="TX227" s="1109" t="e">
        <v>#N/A</v>
      </c>
      <c r="TY227" s="1109" t="e">
        <v>#N/A</v>
      </c>
      <c r="TZ227" s="1109" t="e">
        <v>#N/A</v>
      </c>
      <c r="UA227" s="1109" t="e">
        <v>#N/A</v>
      </c>
      <c r="UB227" s="1109" t="e">
        <v>#N/A</v>
      </c>
      <c r="UC227" s="1109" t="e">
        <v>#N/A</v>
      </c>
      <c r="UD227" s="1109" t="e">
        <v>#N/A</v>
      </c>
      <c r="UE227" s="1109" t="e">
        <v>#N/A</v>
      </c>
      <c r="UF227" s="1109" t="e">
        <v>#N/A</v>
      </c>
      <c r="UG227" s="1109" t="e">
        <v>#N/A</v>
      </c>
      <c r="UH227" s="1109" t="e">
        <v>#N/A</v>
      </c>
      <c r="UI227" s="1109" t="e">
        <v>#N/A</v>
      </c>
      <c r="UJ227" s="1109" t="e">
        <v>#N/A</v>
      </c>
      <c r="UK227" s="1109" t="e">
        <v>#N/A</v>
      </c>
      <c r="UL227" s="1109" t="e">
        <v>#N/A</v>
      </c>
      <c r="UM227" s="1109" t="e">
        <v>#N/A</v>
      </c>
      <c r="UN227" s="1109" t="e">
        <v>#N/A</v>
      </c>
      <c r="UO227" s="1109" t="e">
        <v>#N/A</v>
      </c>
      <c r="UP227" s="1109" t="e">
        <v>#N/A</v>
      </c>
      <c r="UQ227" s="1109" t="e">
        <v>#N/A</v>
      </c>
      <c r="UR227" s="1109" t="e">
        <v>#N/A</v>
      </c>
      <c r="US227" s="1109" t="e">
        <v>#N/A</v>
      </c>
      <c r="UT227" s="1109" t="e">
        <v>#N/A</v>
      </c>
      <c r="UU227" s="1109" t="e">
        <v>#N/A</v>
      </c>
      <c r="UV227" s="1109" t="e">
        <v>#N/A</v>
      </c>
      <c r="UW227" s="1109" t="e">
        <v>#N/A</v>
      </c>
      <c r="UX227" s="1109" t="e">
        <v>#N/A</v>
      </c>
      <c r="UY227" s="1109" t="e">
        <v>#N/A</v>
      </c>
      <c r="UZ227" s="1109" t="e">
        <v>#N/A</v>
      </c>
      <c r="VA227" s="1109" t="e">
        <v>#N/A</v>
      </c>
      <c r="VB227" s="1109" t="e">
        <v>#N/A</v>
      </c>
      <c r="VC227" s="1109" t="e">
        <v>#N/A</v>
      </c>
      <c r="VD227" s="1109" t="e">
        <v>#N/A</v>
      </c>
      <c r="VE227" s="1109" t="e">
        <v>#N/A</v>
      </c>
      <c r="VF227" s="1109" t="e">
        <v>#N/A</v>
      </c>
      <c r="VG227" s="1109" t="e">
        <v>#N/A</v>
      </c>
      <c r="VH227" s="1109" t="e">
        <v>#N/A</v>
      </c>
      <c r="VI227" s="1109" t="e">
        <v>#N/A</v>
      </c>
      <c r="VJ227" s="1109" t="e">
        <v>#N/A</v>
      </c>
      <c r="VK227" s="1109" t="e">
        <v>#N/A</v>
      </c>
      <c r="VL227" s="1109" t="e">
        <v>#N/A</v>
      </c>
      <c r="VM227" s="1109" t="e">
        <v>#N/A</v>
      </c>
      <c r="VN227" s="1109" t="e">
        <v>#N/A</v>
      </c>
      <c r="VO227" s="1109" t="e">
        <v>#N/A</v>
      </c>
      <c r="VP227" s="1109" t="e">
        <v>#N/A</v>
      </c>
      <c r="VQ227" s="1109" t="e">
        <v>#N/A</v>
      </c>
      <c r="VR227" s="1109" t="e">
        <v>#N/A</v>
      </c>
      <c r="VS227" s="1109" t="e">
        <v>#N/A</v>
      </c>
      <c r="VT227" s="1109" t="e">
        <v>#N/A</v>
      </c>
      <c r="VU227" s="1109" t="e">
        <v>#N/A</v>
      </c>
      <c r="VV227" s="1109" t="e">
        <v>#N/A</v>
      </c>
      <c r="VW227" s="1109" t="e">
        <v>#N/A</v>
      </c>
      <c r="VX227" s="1109" t="e">
        <v>#N/A</v>
      </c>
      <c r="VY227" s="1109" t="e">
        <v>#N/A</v>
      </c>
      <c r="VZ227" s="1109" t="e">
        <v>#N/A</v>
      </c>
      <c r="WA227" s="1109" t="e">
        <v>#N/A</v>
      </c>
      <c r="WB227" s="1109" t="e">
        <v>#N/A</v>
      </c>
      <c r="WC227" s="1109" t="e">
        <v>#N/A</v>
      </c>
      <c r="WD227" s="1109" t="e">
        <v>#N/A</v>
      </c>
      <c r="WE227" s="1109" t="e">
        <v>#N/A</v>
      </c>
      <c r="WF227" s="1109" t="e">
        <v>#N/A</v>
      </c>
      <c r="WG227" s="1109" t="e">
        <v>#N/A</v>
      </c>
      <c r="WH227" s="1109" t="e">
        <v>#N/A</v>
      </c>
      <c r="WI227" s="1109" t="e">
        <v>#N/A</v>
      </c>
      <c r="WJ227" s="1109" t="e">
        <v>#N/A</v>
      </c>
      <c r="WK227" s="1109" t="e">
        <v>#N/A</v>
      </c>
      <c r="WL227" s="1109" t="e">
        <v>#N/A</v>
      </c>
      <c r="WM227" s="1109" t="e">
        <v>#N/A</v>
      </c>
      <c r="WN227" s="1109" t="e">
        <v>#N/A</v>
      </c>
      <c r="WO227" s="1109" t="e">
        <v>#N/A</v>
      </c>
      <c r="WP227" s="1109" t="e">
        <v>#N/A</v>
      </c>
      <c r="WQ227" s="1109" t="e">
        <v>#N/A</v>
      </c>
      <c r="WR227" s="1109" t="e">
        <v>#N/A</v>
      </c>
      <c r="WS227" s="1109" t="e">
        <v>#N/A</v>
      </c>
      <c r="WT227" s="1109" t="e">
        <v>#N/A</v>
      </c>
      <c r="WU227" s="1109" t="e">
        <v>#N/A</v>
      </c>
      <c r="WV227" s="1109" t="e">
        <v>#N/A</v>
      </c>
      <c r="WW227" s="1109" t="e">
        <v>#N/A</v>
      </c>
      <c r="WX227" s="1109" t="e">
        <v>#N/A</v>
      </c>
      <c r="WY227" s="1109" t="e">
        <v>#N/A</v>
      </c>
      <c r="WZ227" s="1109" t="e">
        <v>#N/A</v>
      </c>
      <c r="XA227" s="1109" t="e">
        <v>#N/A</v>
      </c>
      <c r="XB227" s="1109" t="e">
        <v>#N/A</v>
      </c>
      <c r="XC227" s="1109" t="e">
        <v>#N/A</v>
      </c>
      <c r="XD227" s="1109" t="e">
        <v>#N/A</v>
      </c>
      <c r="XE227" s="1109" t="e">
        <v>#N/A</v>
      </c>
      <c r="XF227" s="1109" t="e">
        <v>#N/A</v>
      </c>
      <c r="XG227" s="1109" t="e">
        <v>#N/A</v>
      </c>
      <c r="XH227" s="1109" t="e">
        <v>#N/A</v>
      </c>
      <c r="XI227" s="1109" t="e">
        <v>#N/A</v>
      </c>
      <c r="XJ227" s="1109" t="e">
        <v>#N/A</v>
      </c>
      <c r="XK227" s="1109" t="e">
        <v>#N/A</v>
      </c>
      <c r="XL227" s="1109" t="e">
        <v>#N/A</v>
      </c>
      <c r="XM227" s="1109" t="e">
        <v>#N/A</v>
      </c>
      <c r="XN227" s="1109" t="e">
        <v>#N/A</v>
      </c>
      <c r="XO227" s="1109" t="e">
        <v>#N/A</v>
      </c>
      <c r="XP227" s="1109" t="e">
        <v>#N/A</v>
      </c>
      <c r="XQ227" s="1109" t="e">
        <v>#N/A</v>
      </c>
      <c r="XR227" s="1109" t="e">
        <v>#N/A</v>
      </c>
      <c r="XS227" s="1109" t="e">
        <v>#N/A</v>
      </c>
      <c r="XT227" s="1109" t="e">
        <v>#N/A</v>
      </c>
      <c r="XU227" s="1109" t="e">
        <v>#N/A</v>
      </c>
      <c r="XV227" s="1109" t="e">
        <v>#N/A</v>
      </c>
      <c r="XW227" s="1109" t="e">
        <v>#N/A</v>
      </c>
      <c r="XX227" s="1109" t="e">
        <v>#N/A</v>
      </c>
      <c r="XY227" s="1109" t="e">
        <v>#N/A</v>
      </c>
      <c r="XZ227" s="1109" t="e">
        <v>#N/A</v>
      </c>
      <c r="YA227" s="1109" t="e">
        <v>#N/A</v>
      </c>
      <c r="YB227" s="1109" t="e">
        <v>#N/A</v>
      </c>
      <c r="YC227" s="1109" t="e">
        <v>#N/A</v>
      </c>
      <c r="YD227" s="1109" t="e">
        <v>#N/A</v>
      </c>
      <c r="YE227" s="1109" t="e">
        <v>#N/A</v>
      </c>
      <c r="YF227" s="1109" t="e">
        <v>#N/A</v>
      </c>
      <c r="YG227" s="1109" t="e">
        <v>#N/A</v>
      </c>
      <c r="YH227" s="1109" t="e">
        <v>#N/A</v>
      </c>
      <c r="YI227" s="1109" t="e">
        <v>#N/A</v>
      </c>
      <c r="YJ227" s="1109" t="e">
        <v>#N/A</v>
      </c>
      <c r="YK227" s="1109" t="e">
        <v>#N/A</v>
      </c>
      <c r="YL227" s="1109" t="e">
        <v>#N/A</v>
      </c>
      <c r="YM227" s="1109" t="e">
        <v>#N/A</v>
      </c>
      <c r="YN227" s="1109" t="e">
        <v>#N/A</v>
      </c>
      <c r="YO227" s="1109" t="e">
        <v>#N/A</v>
      </c>
      <c r="YP227" s="1109" t="e">
        <v>#N/A</v>
      </c>
      <c r="YQ227" s="1109" t="e">
        <v>#N/A</v>
      </c>
      <c r="YR227" s="1109" t="e">
        <v>#N/A</v>
      </c>
      <c r="YS227" s="1109" t="e">
        <v>#N/A</v>
      </c>
      <c r="YT227" s="1109" t="e">
        <v>#N/A</v>
      </c>
      <c r="YU227" s="1109" t="e">
        <v>#N/A</v>
      </c>
      <c r="YV227" s="1109" t="e">
        <v>#N/A</v>
      </c>
      <c r="YW227" s="1109" t="e">
        <v>#N/A</v>
      </c>
      <c r="YX227" s="1109" t="e">
        <v>#N/A</v>
      </c>
      <c r="YY227" s="1109" t="e">
        <v>#N/A</v>
      </c>
      <c r="YZ227" s="1109" t="e">
        <v>#N/A</v>
      </c>
      <c r="ZA227" s="1109" t="e">
        <v>#N/A</v>
      </c>
      <c r="ZB227" s="1109" t="e">
        <v>#N/A</v>
      </c>
      <c r="ZC227" s="1109" t="e">
        <v>#N/A</v>
      </c>
      <c r="ZD227" s="1109" t="e">
        <v>#N/A</v>
      </c>
      <c r="ZE227" s="1109" t="e">
        <v>#N/A</v>
      </c>
      <c r="ZF227" s="1109" t="e">
        <v>#N/A</v>
      </c>
      <c r="ZG227" s="1109" t="e">
        <v>#N/A</v>
      </c>
      <c r="ZH227" s="1109" t="e">
        <v>#N/A</v>
      </c>
      <c r="ZI227" s="1109" t="e">
        <v>#N/A</v>
      </c>
      <c r="ZJ227" s="1109" t="e">
        <v>#N/A</v>
      </c>
      <c r="ZK227" s="1109" t="e">
        <v>#N/A</v>
      </c>
      <c r="ZL227" s="1109" t="e">
        <v>#N/A</v>
      </c>
      <c r="ZM227" s="1109" t="e">
        <v>#N/A</v>
      </c>
      <c r="ZN227" s="1109" t="e">
        <v>#N/A</v>
      </c>
      <c r="ZO227" s="1109" t="e">
        <v>#N/A</v>
      </c>
      <c r="ZP227" s="1109" t="e">
        <v>#N/A</v>
      </c>
      <c r="ZQ227" s="1109" t="e">
        <v>#N/A</v>
      </c>
      <c r="ZR227" s="1109" t="e">
        <v>#N/A</v>
      </c>
      <c r="ZS227" s="1109" t="e">
        <v>#N/A</v>
      </c>
      <c r="ZT227" s="1109" t="e">
        <v>#N/A</v>
      </c>
      <c r="ZU227" s="1109" t="e">
        <v>#N/A</v>
      </c>
      <c r="ZV227" s="1109" t="e">
        <v>#N/A</v>
      </c>
      <c r="ZW227" s="1109" t="e">
        <v>#N/A</v>
      </c>
      <c r="ZX227" s="1109" t="e">
        <v>#N/A</v>
      </c>
      <c r="ZY227" s="1109" t="e">
        <v>#N/A</v>
      </c>
      <c r="ZZ227" s="1109" t="e">
        <v>#N/A</v>
      </c>
      <c r="AAA227" s="1109" t="e">
        <v>#N/A</v>
      </c>
      <c r="AAB227" s="1109" t="e">
        <v>#N/A</v>
      </c>
      <c r="AAC227" s="1109" t="e">
        <v>#N/A</v>
      </c>
      <c r="AAD227" s="1109" t="e">
        <v>#N/A</v>
      </c>
      <c r="AAE227" s="1109" t="e">
        <v>#N/A</v>
      </c>
      <c r="AAF227" s="1109" t="e">
        <v>#N/A</v>
      </c>
      <c r="AAG227" s="1109" t="e">
        <v>#N/A</v>
      </c>
      <c r="AAH227" s="1109" t="e">
        <v>#N/A</v>
      </c>
      <c r="AAI227" s="1109" t="e">
        <v>#N/A</v>
      </c>
      <c r="AAJ227" s="1109" t="e">
        <v>#N/A</v>
      </c>
      <c r="AAK227" s="1109" t="e">
        <v>#N/A</v>
      </c>
      <c r="AAL227" s="1109" t="e">
        <v>#N/A</v>
      </c>
      <c r="AAM227" s="1109" t="e">
        <v>#N/A</v>
      </c>
      <c r="AAN227" s="1109" t="e">
        <v>#N/A</v>
      </c>
      <c r="AAO227" s="1109" t="e">
        <v>#N/A</v>
      </c>
      <c r="AAP227" s="1109" t="e">
        <v>#N/A</v>
      </c>
      <c r="AAQ227" s="1109" t="e">
        <v>#N/A</v>
      </c>
      <c r="AAR227" s="1109" t="e">
        <v>#N/A</v>
      </c>
      <c r="AAS227" s="1109" t="e">
        <v>#N/A</v>
      </c>
      <c r="AAT227" s="1109" t="e">
        <v>#N/A</v>
      </c>
      <c r="AAU227" s="1109" t="e">
        <v>#N/A</v>
      </c>
      <c r="AAV227" s="1109" t="e">
        <v>#N/A</v>
      </c>
      <c r="AAW227" s="1109" t="e">
        <v>#N/A</v>
      </c>
      <c r="AAX227" s="1109" t="e">
        <v>#N/A</v>
      </c>
      <c r="AAY227" s="1109" t="e">
        <v>#N/A</v>
      </c>
      <c r="AAZ227" s="1109" t="e">
        <v>#N/A</v>
      </c>
      <c r="ABA227" s="1109" t="e">
        <v>#N/A</v>
      </c>
      <c r="ABB227" s="1109" t="e">
        <v>#N/A</v>
      </c>
      <c r="ABC227" s="1109" t="e">
        <v>#N/A</v>
      </c>
      <c r="ABD227" s="1109" t="e">
        <v>#N/A</v>
      </c>
      <c r="ABE227" s="1109" t="e">
        <v>#N/A</v>
      </c>
      <c r="ABF227" s="1109" t="e">
        <v>#N/A</v>
      </c>
      <c r="ABG227" s="1109" t="e">
        <v>#N/A</v>
      </c>
      <c r="ABH227" s="1109" t="e">
        <v>#N/A</v>
      </c>
      <c r="ABI227" s="1109" t="e">
        <v>#N/A</v>
      </c>
      <c r="ABJ227" s="1109" t="e">
        <v>#N/A</v>
      </c>
      <c r="ABK227" s="1109" t="e">
        <v>#N/A</v>
      </c>
      <c r="ABL227" s="1109" t="e">
        <v>#N/A</v>
      </c>
      <c r="ABM227" s="1109" t="e">
        <v>#N/A</v>
      </c>
      <c r="ABN227" s="1109" t="e">
        <v>#N/A</v>
      </c>
      <c r="ABO227" s="1109" t="e">
        <v>#N/A</v>
      </c>
      <c r="ABP227" s="1109" t="e">
        <v>#N/A</v>
      </c>
      <c r="ABQ227" s="1109" t="e">
        <v>#N/A</v>
      </c>
      <c r="ABR227" s="1109" t="e">
        <v>#N/A</v>
      </c>
      <c r="ABS227" s="1109" t="e">
        <v>#N/A</v>
      </c>
      <c r="ABT227" s="1109" t="e">
        <v>#N/A</v>
      </c>
      <c r="ABU227" s="1109" t="e">
        <v>#N/A</v>
      </c>
      <c r="ABV227" s="1109" t="e">
        <v>#N/A</v>
      </c>
      <c r="ABW227" s="1109" t="e">
        <v>#N/A</v>
      </c>
      <c r="ABX227" s="1109" t="e">
        <v>#N/A</v>
      </c>
      <c r="ABY227" s="1109" t="e">
        <v>#N/A</v>
      </c>
      <c r="ABZ227" s="1109" t="e">
        <v>#N/A</v>
      </c>
      <c r="ACA227" s="1109" t="e">
        <v>#N/A</v>
      </c>
      <c r="ACB227" s="1109" t="e">
        <v>#N/A</v>
      </c>
      <c r="ACC227" s="1109" t="e">
        <v>#N/A</v>
      </c>
      <c r="ACD227" s="1109" t="e">
        <v>#N/A</v>
      </c>
      <c r="ACE227" s="1109" t="e">
        <v>#N/A</v>
      </c>
      <c r="ACF227" s="1109" t="e">
        <v>#N/A</v>
      </c>
      <c r="ACG227" s="1109" t="e">
        <v>#N/A</v>
      </c>
      <c r="ACH227" s="1109" t="e">
        <v>#N/A</v>
      </c>
      <c r="ACI227" s="1109" t="e">
        <v>#N/A</v>
      </c>
      <c r="ACJ227" s="1109" t="e">
        <v>#N/A</v>
      </c>
      <c r="ACK227" s="1109" t="e">
        <v>#N/A</v>
      </c>
      <c r="ACL227" s="1109" t="e">
        <v>#N/A</v>
      </c>
      <c r="ACM227" s="1109" t="e">
        <v>#N/A</v>
      </c>
      <c r="ACN227" s="1109" t="e">
        <v>#N/A</v>
      </c>
      <c r="ACO227" s="1109" t="e">
        <v>#N/A</v>
      </c>
      <c r="ACP227" s="1109" t="e">
        <v>#N/A</v>
      </c>
      <c r="ACQ227" s="1109" t="e">
        <v>#N/A</v>
      </c>
      <c r="ACR227" s="1109" t="e">
        <v>#N/A</v>
      </c>
      <c r="ACS227" s="1109" t="e">
        <v>#N/A</v>
      </c>
      <c r="ACT227" s="1109" t="e">
        <v>#N/A</v>
      </c>
      <c r="ACU227" s="1109" t="e">
        <v>#N/A</v>
      </c>
      <c r="ACV227" s="1109" t="e">
        <v>#N/A</v>
      </c>
      <c r="ACW227" s="1109" t="e">
        <v>#N/A</v>
      </c>
      <c r="ACX227" s="1109" t="e">
        <v>#N/A</v>
      </c>
      <c r="ACY227" s="1109" t="e">
        <v>#N/A</v>
      </c>
      <c r="ACZ227" s="1109" t="e">
        <v>#N/A</v>
      </c>
      <c r="ADA227" s="1109" t="e">
        <v>#N/A</v>
      </c>
      <c r="ADB227" s="1109" t="e">
        <v>#N/A</v>
      </c>
      <c r="ADC227" s="1109" t="e">
        <v>#N/A</v>
      </c>
      <c r="ADD227" s="1109" t="e">
        <v>#N/A</v>
      </c>
      <c r="ADE227" s="1109" t="e">
        <v>#N/A</v>
      </c>
      <c r="ADF227" s="1109" t="e">
        <v>#N/A</v>
      </c>
      <c r="ADG227" s="1109" t="e">
        <v>#N/A</v>
      </c>
      <c r="ADH227" s="1109" t="e">
        <v>#N/A</v>
      </c>
      <c r="ADI227" s="1109" t="e">
        <v>#N/A</v>
      </c>
      <c r="ADJ227" s="1109" t="e">
        <v>#N/A</v>
      </c>
      <c r="ADK227" s="1109" t="e">
        <v>#N/A</v>
      </c>
      <c r="ADL227" s="1109" t="e">
        <v>#N/A</v>
      </c>
      <c r="ADM227" s="1109" t="e">
        <v>#N/A</v>
      </c>
      <c r="ADN227" s="1109" t="e">
        <v>#N/A</v>
      </c>
      <c r="ADO227" s="1109" t="e">
        <v>#N/A</v>
      </c>
      <c r="ADP227" s="1109" t="e">
        <v>#N/A</v>
      </c>
      <c r="ADQ227" s="1109" t="e">
        <v>#N/A</v>
      </c>
      <c r="ADR227" s="1109" t="e">
        <v>#N/A</v>
      </c>
      <c r="ADS227" s="1109" t="e">
        <v>#N/A</v>
      </c>
      <c r="ADT227" s="1109" t="e">
        <v>#N/A</v>
      </c>
      <c r="ADU227" s="1109" t="e">
        <v>#N/A</v>
      </c>
      <c r="ADV227" s="1109" t="e">
        <v>#N/A</v>
      </c>
      <c r="ADW227" s="1109" t="e">
        <v>#N/A</v>
      </c>
      <c r="ADX227" s="1109" t="e">
        <v>#N/A</v>
      </c>
      <c r="ADY227" s="1109" t="e">
        <v>#N/A</v>
      </c>
      <c r="ADZ227" s="1109" t="e">
        <v>#N/A</v>
      </c>
      <c r="AEA227" s="1109" t="e">
        <v>#N/A</v>
      </c>
      <c r="AEB227" s="1109" t="e">
        <v>#N/A</v>
      </c>
      <c r="AEC227" s="1109" t="e">
        <v>#N/A</v>
      </c>
      <c r="AED227" s="1109" t="e">
        <v>#N/A</v>
      </c>
      <c r="AEE227" s="1109" t="e">
        <v>#N/A</v>
      </c>
      <c r="AEF227" s="1109" t="e">
        <v>#N/A</v>
      </c>
      <c r="AEG227" s="1109" t="e">
        <v>#N/A</v>
      </c>
      <c r="AEH227" s="1109" t="e">
        <v>#N/A</v>
      </c>
      <c r="AEI227" s="1109" t="e">
        <v>#N/A</v>
      </c>
      <c r="AEJ227" s="1109" t="e">
        <v>#N/A</v>
      </c>
      <c r="AEK227" s="1109" t="e">
        <v>#N/A</v>
      </c>
      <c r="AEL227" s="1109" t="e">
        <v>#N/A</v>
      </c>
      <c r="AEM227" s="1109" t="e">
        <v>#N/A</v>
      </c>
      <c r="AEN227" s="1109" t="e">
        <v>#N/A</v>
      </c>
      <c r="AEO227" s="1109" t="e">
        <v>#N/A</v>
      </c>
      <c r="AEP227" s="1109" t="e">
        <v>#N/A</v>
      </c>
      <c r="AEQ227" s="1109" t="e">
        <v>#N/A</v>
      </c>
      <c r="AER227" s="1109" t="e">
        <v>#N/A</v>
      </c>
      <c r="AES227" s="1109" t="e">
        <v>#N/A</v>
      </c>
      <c r="AET227" s="1109" t="e">
        <v>#N/A</v>
      </c>
      <c r="AEU227" s="1109" t="e">
        <v>#N/A</v>
      </c>
      <c r="AEV227" s="1109" t="e">
        <v>#N/A</v>
      </c>
      <c r="AEW227" s="1109" t="e">
        <v>#N/A</v>
      </c>
      <c r="AEX227" s="1109" t="e">
        <v>#N/A</v>
      </c>
      <c r="AEY227" s="1109" t="e">
        <v>#N/A</v>
      </c>
      <c r="AEZ227" s="1109" t="e">
        <v>#N/A</v>
      </c>
      <c r="AFA227" s="1109" t="e">
        <v>#N/A</v>
      </c>
      <c r="AFB227" s="1109" t="e">
        <v>#N/A</v>
      </c>
      <c r="AFC227" s="1109" t="e">
        <v>#N/A</v>
      </c>
      <c r="AFD227" s="1109" t="e">
        <v>#N/A</v>
      </c>
      <c r="AFE227" s="1109" t="e">
        <v>#N/A</v>
      </c>
      <c r="AFF227" s="1109" t="e">
        <v>#N/A</v>
      </c>
      <c r="AFG227" s="1109" t="e">
        <v>#N/A</v>
      </c>
      <c r="AFH227" s="1109" t="e">
        <v>#N/A</v>
      </c>
      <c r="AFI227" s="1109" t="e">
        <v>#N/A</v>
      </c>
      <c r="AFJ227" s="1109" t="e">
        <v>#N/A</v>
      </c>
      <c r="AFK227" s="1109" t="e">
        <v>#N/A</v>
      </c>
      <c r="AFL227" s="1109" t="e">
        <v>#N/A</v>
      </c>
      <c r="AFM227" s="1109" t="e">
        <v>#N/A</v>
      </c>
      <c r="AFN227" s="1109" t="e">
        <v>#N/A</v>
      </c>
      <c r="AFO227" s="1109" t="e">
        <v>#N/A</v>
      </c>
      <c r="AFP227" s="1109" t="e">
        <v>#N/A</v>
      </c>
      <c r="AFQ227" s="1109" t="e">
        <v>#N/A</v>
      </c>
      <c r="AFR227" s="1109" t="e">
        <v>#N/A</v>
      </c>
      <c r="AFS227" s="1109" t="e">
        <v>#N/A</v>
      </c>
      <c r="AFT227" s="1109" t="e">
        <v>#N/A</v>
      </c>
      <c r="AFU227" s="1109" t="e">
        <v>#N/A</v>
      </c>
      <c r="AFV227" s="1109" t="e">
        <v>#N/A</v>
      </c>
      <c r="AFW227" s="1109" t="e">
        <v>#N/A</v>
      </c>
      <c r="AFX227" s="1109" t="e">
        <v>#N/A</v>
      </c>
      <c r="AFY227" s="1109" t="e">
        <v>#N/A</v>
      </c>
      <c r="AFZ227" s="1109" t="e">
        <v>#N/A</v>
      </c>
      <c r="AGA227" s="1109" t="e">
        <v>#N/A</v>
      </c>
      <c r="AGB227" s="1109" t="e">
        <v>#N/A</v>
      </c>
      <c r="AGC227" s="1109" t="e">
        <v>#N/A</v>
      </c>
      <c r="AGD227" s="1109" t="e">
        <v>#N/A</v>
      </c>
      <c r="AGE227" s="1109" t="e">
        <v>#N/A</v>
      </c>
      <c r="AGF227" s="1109" t="e">
        <v>#N/A</v>
      </c>
      <c r="AGG227" s="1109" t="e">
        <v>#N/A</v>
      </c>
      <c r="AGH227" s="1109" t="e">
        <v>#N/A</v>
      </c>
      <c r="AGI227" s="1109" t="e">
        <v>#N/A</v>
      </c>
      <c r="AGJ227" s="1109" t="e">
        <v>#N/A</v>
      </c>
      <c r="AGK227" s="1109" t="e">
        <v>#N/A</v>
      </c>
      <c r="AGL227" s="1109" t="e">
        <v>#N/A</v>
      </c>
      <c r="AGM227" s="1109" t="e">
        <v>#N/A</v>
      </c>
      <c r="AGN227" s="1109" t="e">
        <v>#N/A</v>
      </c>
      <c r="AGO227" s="1109" t="e">
        <v>#N/A</v>
      </c>
      <c r="AGP227" s="1109" t="e">
        <v>#N/A</v>
      </c>
      <c r="AGQ227" s="1109" t="e">
        <v>#N/A</v>
      </c>
      <c r="AGR227" s="1109" t="e">
        <v>#N/A</v>
      </c>
      <c r="AGS227" s="1109" t="e">
        <v>#N/A</v>
      </c>
      <c r="AGT227" s="1109" t="e">
        <v>#N/A</v>
      </c>
      <c r="AGU227" s="1109" t="e">
        <v>#N/A</v>
      </c>
      <c r="AGV227" s="1109" t="e">
        <v>#N/A</v>
      </c>
      <c r="AGW227" s="1109" t="e">
        <v>#N/A</v>
      </c>
      <c r="AGX227" s="1109" t="e">
        <v>#N/A</v>
      </c>
      <c r="AGY227" s="1109" t="e">
        <v>#N/A</v>
      </c>
      <c r="AGZ227" s="1109" t="e">
        <v>#N/A</v>
      </c>
      <c r="AHA227" s="1109" t="e">
        <v>#N/A</v>
      </c>
      <c r="AHB227" s="1109" t="e">
        <v>#N/A</v>
      </c>
      <c r="AHC227" s="1109" t="e">
        <v>#N/A</v>
      </c>
      <c r="AHD227" s="1109" t="e">
        <v>#N/A</v>
      </c>
      <c r="AHE227" s="1109" t="e">
        <v>#N/A</v>
      </c>
      <c r="AHF227" s="1109" t="e">
        <v>#N/A</v>
      </c>
      <c r="AHG227" s="1109" t="e">
        <v>#N/A</v>
      </c>
      <c r="AHH227" s="1109" t="e">
        <v>#N/A</v>
      </c>
      <c r="AHI227" s="1109" t="e">
        <v>#N/A</v>
      </c>
      <c r="AHJ227" s="1109" t="e">
        <v>#N/A</v>
      </c>
      <c r="AHK227" s="1109" t="e">
        <v>#N/A</v>
      </c>
      <c r="AHL227" s="1109" t="e">
        <v>#N/A</v>
      </c>
      <c r="AHM227" s="1109" t="e">
        <v>#N/A</v>
      </c>
      <c r="AHN227" s="1109" t="e">
        <v>#N/A</v>
      </c>
      <c r="AHO227" s="1109" t="e">
        <v>#N/A</v>
      </c>
      <c r="AHP227" s="1109" t="e">
        <v>#N/A</v>
      </c>
      <c r="AHQ227" s="1109" t="e">
        <v>#N/A</v>
      </c>
      <c r="AHR227" s="1109" t="e">
        <v>#N/A</v>
      </c>
      <c r="AHS227" s="1109" t="e">
        <v>#N/A</v>
      </c>
      <c r="AHT227" s="1109" t="e">
        <v>#N/A</v>
      </c>
      <c r="AHU227" s="1109" t="e">
        <v>#N/A</v>
      </c>
      <c r="AHV227" s="1109" t="e">
        <v>#N/A</v>
      </c>
      <c r="AHW227" s="1109" t="e">
        <v>#N/A</v>
      </c>
      <c r="AHX227" s="1109" t="e">
        <v>#N/A</v>
      </c>
      <c r="AHY227" s="1109" t="e">
        <v>#N/A</v>
      </c>
      <c r="AHZ227" s="1109" t="e">
        <v>#N/A</v>
      </c>
      <c r="AIA227" s="1109" t="e">
        <v>#N/A</v>
      </c>
      <c r="AIB227" s="1109" t="e">
        <v>#N/A</v>
      </c>
      <c r="AIC227" s="1109" t="e">
        <v>#N/A</v>
      </c>
      <c r="AID227" s="1109" t="e">
        <v>#N/A</v>
      </c>
      <c r="AIE227" s="1109" t="e">
        <v>#N/A</v>
      </c>
      <c r="AIF227" s="1109" t="e">
        <v>#N/A</v>
      </c>
      <c r="AIG227" s="1109" t="e">
        <v>#N/A</v>
      </c>
      <c r="AIH227" s="1109" t="e">
        <v>#N/A</v>
      </c>
      <c r="AII227" s="1109" t="e">
        <v>#N/A</v>
      </c>
      <c r="AIJ227" s="1109" t="e">
        <v>#N/A</v>
      </c>
      <c r="AIK227" s="1109" t="e">
        <v>#N/A</v>
      </c>
      <c r="AIL227" s="1109" t="e">
        <v>#N/A</v>
      </c>
      <c r="AIM227" s="1109" t="e">
        <v>#N/A</v>
      </c>
      <c r="AIN227" s="1109" t="e">
        <v>#N/A</v>
      </c>
      <c r="AIO227" s="1109" t="e">
        <v>#N/A</v>
      </c>
      <c r="AIP227" s="1109" t="e">
        <v>#N/A</v>
      </c>
      <c r="AIQ227" s="1109" t="e">
        <v>#N/A</v>
      </c>
      <c r="AIR227" s="1109" t="e">
        <v>#N/A</v>
      </c>
      <c r="AIS227" s="1109" t="e">
        <v>#N/A</v>
      </c>
      <c r="AIT227" s="1109" t="e">
        <v>#N/A</v>
      </c>
      <c r="AIU227" s="1109" t="e">
        <v>#N/A</v>
      </c>
      <c r="AIV227" s="1109" t="e">
        <v>#N/A</v>
      </c>
      <c r="AIW227" s="1109" t="e">
        <v>#N/A</v>
      </c>
      <c r="AIX227" s="1109" t="e">
        <v>#N/A</v>
      </c>
      <c r="AIY227" s="1109" t="e">
        <v>#N/A</v>
      </c>
      <c r="AIZ227" s="1109" t="e">
        <v>#N/A</v>
      </c>
      <c r="AJA227" s="1109" t="e">
        <v>#N/A</v>
      </c>
      <c r="AJB227" s="1109" t="e">
        <v>#N/A</v>
      </c>
      <c r="AJC227" s="1109" t="e">
        <v>#N/A</v>
      </c>
      <c r="AJD227" s="1109" t="e">
        <v>#N/A</v>
      </c>
      <c r="AJE227" s="1109" t="e">
        <v>#N/A</v>
      </c>
      <c r="AJF227" s="1109" t="e">
        <v>#N/A</v>
      </c>
      <c r="AJG227" s="1109" t="e">
        <v>#N/A</v>
      </c>
      <c r="AJH227" s="1109" t="e">
        <v>#N/A</v>
      </c>
      <c r="AJI227" s="1109" t="e">
        <v>#N/A</v>
      </c>
      <c r="AJJ227" s="1109" t="e">
        <v>#N/A</v>
      </c>
      <c r="AJK227" s="1109" t="e">
        <v>#N/A</v>
      </c>
      <c r="AJL227" s="1109" t="e">
        <v>#N/A</v>
      </c>
      <c r="AJM227" s="1109" t="e">
        <v>#N/A</v>
      </c>
      <c r="AJN227" s="1109" t="e">
        <v>#N/A</v>
      </c>
      <c r="AJO227" s="1109" t="e">
        <v>#N/A</v>
      </c>
      <c r="AJP227" s="1109" t="e">
        <v>#N/A</v>
      </c>
      <c r="AJQ227" s="1109" t="e">
        <v>#N/A</v>
      </c>
      <c r="AJR227" s="1109" t="e">
        <v>#N/A</v>
      </c>
      <c r="AJS227" s="1109" t="e">
        <v>#N/A</v>
      </c>
      <c r="AJT227" s="1109" t="e">
        <v>#N/A</v>
      </c>
      <c r="AJU227" s="1109" t="e">
        <v>#N/A</v>
      </c>
      <c r="AJV227" s="1109" t="e">
        <v>#N/A</v>
      </c>
      <c r="AJW227" s="1109" t="e">
        <v>#N/A</v>
      </c>
      <c r="AJX227" s="1109" t="e">
        <v>#N/A</v>
      </c>
      <c r="AJY227" s="1109" t="e">
        <v>#N/A</v>
      </c>
      <c r="AJZ227" s="1109" t="e">
        <v>#N/A</v>
      </c>
      <c r="AKA227" s="1109" t="e">
        <v>#N/A</v>
      </c>
      <c r="AKB227" s="1109" t="e">
        <v>#N/A</v>
      </c>
      <c r="AKC227" s="1109" t="e">
        <v>#N/A</v>
      </c>
      <c r="AKD227" s="1109" t="e">
        <v>#N/A</v>
      </c>
      <c r="AKE227" s="1109" t="e">
        <v>#N/A</v>
      </c>
      <c r="AKF227" s="1109" t="e">
        <v>#N/A</v>
      </c>
      <c r="AKG227" s="1109" t="e">
        <v>#N/A</v>
      </c>
      <c r="AKH227" s="1109" t="e">
        <v>#N/A</v>
      </c>
      <c r="AKI227" s="1109" t="e">
        <v>#N/A</v>
      </c>
      <c r="AKJ227" s="1109" t="e">
        <v>#N/A</v>
      </c>
      <c r="AKK227" s="1109" t="e">
        <v>#N/A</v>
      </c>
      <c r="AKL227" s="1109" t="e">
        <v>#N/A</v>
      </c>
      <c r="AKM227" s="1109" t="e">
        <v>#N/A</v>
      </c>
      <c r="AKN227" s="1109" t="e">
        <v>#N/A</v>
      </c>
      <c r="AKO227" s="1109" t="e">
        <v>#N/A</v>
      </c>
      <c r="AKP227" s="1109" t="e">
        <v>#N/A</v>
      </c>
      <c r="AKQ227" s="1109" t="e">
        <v>#N/A</v>
      </c>
      <c r="AKR227" s="1109" t="e">
        <v>#N/A</v>
      </c>
      <c r="AKS227" s="1109" t="e">
        <v>#N/A</v>
      </c>
      <c r="AKT227" s="1109" t="e">
        <v>#N/A</v>
      </c>
      <c r="AKU227" s="1109" t="e">
        <v>#N/A</v>
      </c>
      <c r="AKV227" s="1109" t="e">
        <v>#N/A</v>
      </c>
      <c r="AKW227" s="1109" t="e">
        <v>#N/A</v>
      </c>
      <c r="AKX227" s="1109" t="e">
        <v>#N/A</v>
      </c>
      <c r="AKY227" s="1109" t="e">
        <v>#N/A</v>
      </c>
      <c r="AKZ227" s="1109" t="e">
        <v>#N/A</v>
      </c>
      <c r="ALA227" s="1109" t="e">
        <v>#N/A</v>
      </c>
      <c r="ALB227" s="1109" t="e">
        <v>#N/A</v>
      </c>
      <c r="ALC227" s="1109" t="e">
        <v>#N/A</v>
      </c>
      <c r="ALD227" s="1109" t="e">
        <v>#N/A</v>
      </c>
      <c r="ALE227" s="1109" t="e">
        <v>#N/A</v>
      </c>
      <c r="ALF227" s="1109" t="e">
        <v>#N/A</v>
      </c>
      <c r="ALG227" s="1109" t="e">
        <v>#N/A</v>
      </c>
      <c r="ALH227" s="1109" t="e">
        <v>#N/A</v>
      </c>
      <c r="ALI227" s="1109" t="e">
        <v>#N/A</v>
      </c>
      <c r="ALJ227" s="1109" t="e">
        <v>#N/A</v>
      </c>
      <c r="ALK227" s="1109" t="e">
        <v>#N/A</v>
      </c>
      <c r="ALL227" s="1109" t="e">
        <v>#N/A</v>
      </c>
      <c r="ALM227" s="1109" t="e">
        <v>#N/A</v>
      </c>
      <c r="ALN227" s="1109" t="e">
        <v>#N/A</v>
      </c>
      <c r="ALO227" s="1109" t="e">
        <v>#N/A</v>
      </c>
      <c r="ALP227" s="1109" t="e">
        <v>#N/A</v>
      </c>
      <c r="ALQ227" s="1109" t="e">
        <v>#N/A</v>
      </c>
      <c r="ALR227" s="1109" t="e">
        <v>#N/A</v>
      </c>
      <c r="ALS227" s="1109" t="e">
        <v>#N/A</v>
      </c>
      <c r="ALT227" s="1109" t="e">
        <v>#N/A</v>
      </c>
      <c r="ALU227" s="1109" t="e">
        <v>#N/A</v>
      </c>
      <c r="ALV227" s="1109" t="e">
        <v>#N/A</v>
      </c>
      <c r="ALW227" s="1109" t="e">
        <v>#N/A</v>
      </c>
      <c r="ALX227" s="1109" t="e">
        <v>#N/A</v>
      </c>
      <c r="ALY227" s="1109" t="e">
        <v>#N/A</v>
      </c>
      <c r="ALZ227" s="1109" t="e">
        <v>#N/A</v>
      </c>
      <c r="AMA227" s="1109" t="e">
        <v>#N/A</v>
      </c>
      <c r="AMB227" s="1109" t="e">
        <v>#N/A</v>
      </c>
      <c r="AMC227" s="1109" t="e">
        <v>#N/A</v>
      </c>
      <c r="AMD227" s="1109" t="e">
        <v>#N/A</v>
      </c>
      <c r="AME227" s="1109" t="e">
        <v>#N/A</v>
      </c>
      <c r="AMF227" s="1109" t="e">
        <v>#N/A</v>
      </c>
      <c r="AMG227" s="1109" t="e">
        <v>#N/A</v>
      </c>
      <c r="AMH227" s="1109" t="e">
        <v>#N/A</v>
      </c>
      <c r="AMI227" s="1109" t="e">
        <v>#N/A</v>
      </c>
      <c r="AMJ227" s="1109" t="e">
        <v>#N/A</v>
      </c>
      <c r="AMK227" s="1109" t="e">
        <v>#N/A</v>
      </c>
      <c r="AML227" s="1109" t="e">
        <v>#N/A</v>
      </c>
      <c r="AMM227" s="1109" t="e">
        <v>#N/A</v>
      </c>
      <c r="AMN227" s="1109" t="e">
        <v>#N/A</v>
      </c>
      <c r="AMO227" s="1109" t="e">
        <v>#N/A</v>
      </c>
      <c r="AMP227" s="1109" t="e">
        <v>#N/A</v>
      </c>
      <c r="AMQ227" s="1109" t="e">
        <v>#N/A</v>
      </c>
      <c r="AMR227" s="1109" t="e">
        <v>#N/A</v>
      </c>
      <c r="AMS227" s="1109" t="e">
        <v>#N/A</v>
      </c>
      <c r="AMT227" s="1109" t="e">
        <v>#N/A</v>
      </c>
      <c r="AMU227" s="1109" t="e">
        <v>#N/A</v>
      </c>
      <c r="AMV227" s="1109" t="e">
        <v>#N/A</v>
      </c>
      <c r="AMW227" s="1109" t="e">
        <v>#N/A</v>
      </c>
      <c r="AMX227" s="1109" t="e">
        <v>#N/A</v>
      </c>
      <c r="AMY227" s="1109" t="e">
        <v>#N/A</v>
      </c>
      <c r="AMZ227" s="1109" t="e">
        <v>#N/A</v>
      </c>
      <c r="ANA227" s="1109" t="e">
        <v>#N/A</v>
      </c>
      <c r="ANB227" s="1109" t="e">
        <v>#N/A</v>
      </c>
      <c r="ANC227" s="1109" t="e">
        <v>#N/A</v>
      </c>
      <c r="AND227" s="1109" t="e">
        <v>#N/A</v>
      </c>
      <c r="ANE227" s="1109" t="e">
        <v>#N/A</v>
      </c>
      <c r="ANF227" s="1109" t="e">
        <v>#N/A</v>
      </c>
      <c r="ANG227" s="1109" t="e">
        <v>#N/A</v>
      </c>
      <c r="ANH227" s="1109" t="e">
        <v>#N/A</v>
      </c>
      <c r="ANI227" s="1109" t="e">
        <v>#N/A</v>
      </c>
      <c r="ANJ227" s="1109" t="e">
        <v>#N/A</v>
      </c>
      <c r="ANK227" s="1109" t="e">
        <v>#N/A</v>
      </c>
      <c r="ANL227" s="1109" t="e">
        <v>#N/A</v>
      </c>
      <c r="ANM227" s="1109" t="e">
        <v>#N/A</v>
      </c>
      <c r="ANN227" s="1109" t="e">
        <v>#N/A</v>
      </c>
      <c r="ANO227" s="1109" t="e">
        <v>#N/A</v>
      </c>
      <c r="ANP227" s="1109" t="e">
        <v>#N/A</v>
      </c>
      <c r="ANQ227" s="1109" t="e">
        <v>#N/A</v>
      </c>
      <c r="ANR227" s="1109" t="e">
        <v>#N/A</v>
      </c>
      <c r="ANS227" s="1109" t="e">
        <v>#N/A</v>
      </c>
      <c r="ANT227" s="1109" t="e">
        <v>#N/A</v>
      </c>
      <c r="ANU227" s="1109" t="e">
        <v>#N/A</v>
      </c>
      <c r="ANV227" s="1109" t="e">
        <v>#N/A</v>
      </c>
      <c r="ANW227" s="1109" t="e">
        <v>#N/A</v>
      </c>
      <c r="ANX227" s="1109" t="e">
        <v>#N/A</v>
      </c>
      <c r="ANY227" s="1109" t="e">
        <v>#N/A</v>
      </c>
      <c r="ANZ227" s="1109" t="e">
        <v>#N/A</v>
      </c>
      <c r="AOA227" s="1109" t="e">
        <v>#N/A</v>
      </c>
      <c r="AOB227" s="1109" t="e">
        <v>#N/A</v>
      </c>
      <c r="AOC227" s="1109" t="e">
        <v>#N/A</v>
      </c>
      <c r="AOD227" s="1109" t="e">
        <v>#N/A</v>
      </c>
      <c r="AOE227" s="1109" t="e">
        <v>#N/A</v>
      </c>
      <c r="AOF227" s="1109" t="e">
        <v>#N/A</v>
      </c>
      <c r="AOG227" s="1109" t="e">
        <v>#N/A</v>
      </c>
      <c r="AOH227" s="1109" t="e">
        <v>#N/A</v>
      </c>
      <c r="AOI227" s="1109" t="e">
        <v>#N/A</v>
      </c>
      <c r="AOJ227" s="1109" t="e">
        <v>#N/A</v>
      </c>
      <c r="AOK227" s="1109" t="e">
        <v>#N/A</v>
      </c>
      <c r="AOL227" s="1109" t="e">
        <v>#N/A</v>
      </c>
      <c r="AOM227" s="1109" t="e">
        <v>#N/A</v>
      </c>
      <c r="AON227" s="1109" t="e">
        <v>#N/A</v>
      </c>
      <c r="AOO227" s="1109" t="e">
        <v>#N/A</v>
      </c>
      <c r="AOP227" s="1109" t="e">
        <v>#N/A</v>
      </c>
      <c r="AOQ227" s="1109" t="e">
        <v>#N/A</v>
      </c>
      <c r="AOR227" s="1109" t="e">
        <v>#N/A</v>
      </c>
      <c r="AOS227" s="1109" t="e">
        <v>#N/A</v>
      </c>
      <c r="AOT227" s="1109" t="e">
        <v>#N/A</v>
      </c>
      <c r="AOU227" s="1109" t="e">
        <v>#N/A</v>
      </c>
      <c r="AOV227" s="1109" t="e">
        <v>#N/A</v>
      </c>
      <c r="AOW227" s="1109" t="e">
        <v>#N/A</v>
      </c>
      <c r="AOX227" s="1109" t="e">
        <v>#N/A</v>
      </c>
      <c r="AOY227" s="1109" t="e">
        <v>#N/A</v>
      </c>
      <c r="AOZ227" s="1109" t="e">
        <v>#N/A</v>
      </c>
      <c r="APA227" s="1109" t="e">
        <v>#N/A</v>
      </c>
      <c r="APB227" s="1109" t="e">
        <v>#N/A</v>
      </c>
      <c r="APC227" s="1109" t="e">
        <v>#N/A</v>
      </c>
      <c r="APD227" s="1109" t="e">
        <v>#N/A</v>
      </c>
      <c r="APE227" s="1109" t="e">
        <v>#N/A</v>
      </c>
      <c r="APF227" s="1109" t="e">
        <v>#N/A</v>
      </c>
      <c r="APG227" s="1109" t="e">
        <v>#N/A</v>
      </c>
      <c r="APH227" s="1109" t="e">
        <v>#N/A</v>
      </c>
      <c r="API227" s="1109" t="e">
        <v>#N/A</v>
      </c>
      <c r="APJ227" s="1109" t="e">
        <v>#N/A</v>
      </c>
      <c r="APK227" s="1109" t="e">
        <v>#N/A</v>
      </c>
      <c r="APL227" s="1109" t="e">
        <v>#N/A</v>
      </c>
      <c r="APM227" s="1109" t="e">
        <v>#N/A</v>
      </c>
      <c r="APN227" s="1109" t="e">
        <v>#N/A</v>
      </c>
      <c r="APO227" s="1109" t="e">
        <v>#N/A</v>
      </c>
      <c r="APP227" s="1109" t="e">
        <v>#N/A</v>
      </c>
      <c r="APQ227" s="1109" t="e">
        <v>#N/A</v>
      </c>
      <c r="APR227" s="1109" t="e">
        <v>#N/A</v>
      </c>
      <c r="APS227" s="1109" t="e">
        <v>#N/A</v>
      </c>
      <c r="APT227" s="1109" t="e">
        <v>#N/A</v>
      </c>
      <c r="APU227" s="1109" t="e">
        <v>#N/A</v>
      </c>
      <c r="APV227" s="1109" t="e">
        <v>#N/A</v>
      </c>
      <c r="APW227" s="1109" t="e">
        <v>#N/A</v>
      </c>
      <c r="APX227" s="1109" t="e">
        <v>#N/A</v>
      </c>
      <c r="APY227" s="1109" t="e">
        <v>#N/A</v>
      </c>
      <c r="APZ227" s="1109" t="e">
        <v>#N/A</v>
      </c>
      <c r="AQA227" s="1109" t="e">
        <v>#N/A</v>
      </c>
      <c r="AQB227" s="1109" t="e">
        <v>#N/A</v>
      </c>
      <c r="AQC227" s="1109" t="e">
        <v>#N/A</v>
      </c>
      <c r="AQD227" s="1109" t="e">
        <v>#N/A</v>
      </c>
      <c r="AQE227" s="1109" t="e">
        <v>#N/A</v>
      </c>
      <c r="AQF227" s="1109" t="e">
        <v>#N/A</v>
      </c>
      <c r="AQG227" s="1109" t="e">
        <v>#N/A</v>
      </c>
      <c r="AQH227" s="1109" t="e">
        <v>#N/A</v>
      </c>
      <c r="AQI227" s="1109" t="e">
        <v>#N/A</v>
      </c>
      <c r="AQJ227" s="1109" t="e">
        <v>#N/A</v>
      </c>
      <c r="AQK227" s="1109" t="e">
        <v>#N/A</v>
      </c>
      <c r="AQL227" s="1109" t="e">
        <v>#N/A</v>
      </c>
      <c r="AQM227" s="1109" t="e">
        <v>#N/A</v>
      </c>
      <c r="AQN227" s="1109" t="e">
        <v>#N/A</v>
      </c>
      <c r="AQO227" s="1109" t="e">
        <v>#N/A</v>
      </c>
      <c r="AQP227" s="1109" t="e">
        <v>#N/A</v>
      </c>
      <c r="AQQ227" s="1109" t="e">
        <v>#N/A</v>
      </c>
      <c r="AQR227" s="1109" t="e">
        <v>#N/A</v>
      </c>
      <c r="AQS227" s="1109" t="e">
        <v>#N/A</v>
      </c>
      <c r="AQT227" s="1109" t="e">
        <v>#N/A</v>
      </c>
      <c r="AQU227" s="1109" t="e">
        <v>#N/A</v>
      </c>
      <c r="AQV227" s="1109" t="e">
        <v>#N/A</v>
      </c>
      <c r="AQW227" s="1109" t="e">
        <v>#N/A</v>
      </c>
      <c r="AQX227" s="1109" t="e">
        <v>#N/A</v>
      </c>
      <c r="AQY227" s="1109" t="e">
        <v>#N/A</v>
      </c>
      <c r="AQZ227" s="1109" t="e">
        <v>#N/A</v>
      </c>
      <c r="ARA227" s="1109" t="e">
        <v>#N/A</v>
      </c>
      <c r="ARB227" s="1109" t="e">
        <v>#N/A</v>
      </c>
      <c r="ARC227" s="1109" t="e">
        <v>#N/A</v>
      </c>
      <c r="ARD227" s="1109" t="e">
        <v>#N/A</v>
      </c>
      <c r="ARE227" s="1109" t="e">
        <v>#N/A</v>
      </c>
      <c r="ARF227" s="1109" t="e">
        <v>#N/A</v>
      </c>
      <c r="ARG227" s="1109" t="e">
        <v>#N/A</v>
      </c>
      <c r="ARH227" s="1109" t="e">
        <v>#N/A</v>
      </c>
      <c r="ARI227" s="1109" t="e">
        <v>#N/A</v>
      </c>
      <c r="ARJ227" s="1109" t="e">
        <v>#N/A</v>
      </c>
      <c r="ARK227" s="1109" t="e">
        <v>#N/A</v>
      </c>
      <c r="ARL227" s="1109" t="e">
        <v>#N/A</v>
      </c>
      <c r="ARM227" s="1109" t="e">
        <v>#N/A</v>
      </c>
      <c r="ARN227" s="1109" t="e">
        <v>#N/A</v>
      </c>
      <c r="ARO227" s="1109" t="e">
        <v>#N/A</v>
      </c>
      <c r="ARP227" s="1109" t="e">
        <v>#N/A</v>
      </c>
      <c r="ARQ227" s="1109" t="e">
        <v>#N/A</v>
      </c>
      <c r="ARR227" s="1109" t="e">
        <v>#N/A</v>
      </c>
      <c r="ARS227" s="1109" t="e">
        <v>#N/A</v>
      </c>
      <c r="ART227" s="1109" t="e">
        <v>#N/A</v>
      </c>
      <c r="ARU227" s="1109" t="e">
        <v>#N/A</v>
      </c>
      <c r="ARV227" s="1109" t="e">
        <v>#N/A</v>
      </c>
      <c r="ARW227" s="1109" t="e">
        <v>#N/A</v>
      </c>
      <c r="ARX227" s="1109" t="e">
        <v>#N/A</v>
      </c>
      <c r="ARY227" s="1109" t="e">
        <v>#N/A</v>
      </c>
      <c r="ARZ227" s="1109" t="e">
        <v>#N/A</v>
      </c>
      <c r="ASA227" s="1109" t="e">
        <v>#N/A</v>
      </c>
      <c r="ASB227" s="1109" t="e">
        <v>#N/A</v>
      </c>
      <c r="ASC227" s="1109" t="e">
        <v>#N/A</v>
      </c>
      <c r="ASD227" s="1109" t="e">
        <v>#N/A</v>
      </c>
      <c r="ASE227" s="1109" t="e">
        <v>#N/A</v>
      </c>
      <c r="ASF227" s="1109" t="e">
        <v>#N/A</v>
      </c>
      <c r="ASG227" s="1109" t="e">
        <v>#N/A</v>
      </c>
      <c r="ASH227" s="1109" t="e">
        <v>#N/A</v>
      </c>
      <c r="ASI227" s="1109" t="e">
        <v>#N/A</v>
      </c>
      <c r="ASJ227" s="1109" t="e">
        <v>#N/A</v>
      </c>
      <c r="ASK227" s="1109" t="e">
        <v>#N/A</v>
      </c>
      <c r="ASL227" s="1109" t="e">
        <v>#N/A</v>
      </c>
      <c r="ASM227" s="1109" t="e">
        <v>#N/A</v>
      </c>
      <c r="ASN227" s="1109" t="e">
        <v>#N/A</v>
      </c>
      <c r="ASO227" s="1109" t="e">
        <v>#N/A</v>
      </c>
      <c r="ASP227" s="1109" t="e">
        <v>#N/A</v>
      </c>
      <c r="ASQ227" s="1109" t="e">
        <v>#N/A</v>
      </c>
      <c r="ASR227" s="1109" t="e">
        <v>#N/A</v>
      </c>
      <c r="ASS227" s="1109" t="e">
        <v>#N/A</v>
      </c>
      <c r="AST227" s="1109" t="e">
        <v>#N/A</v>
      </c>
      <c r="ASU227" s="1109" t="e">
        <v>#N/A</v>
      </c>
      <c r="ASV227" s="1109" t="e">
        <v>#N/A</v>
      </c>
      <c r="ASW227" s="1109" t="e">
        <v>#N/A</v>
      </c>
      <c r="ASX227" s="1109" t="e">
        <v>#N/A</v>
      </c>
      <c r="ASY227" s="1109" t="e">
        <v>#N/A</v>
      </c>
      <c r="ASZ227" s="1109" t="e">
        <v>#N/A</v>
      </c>
      <c r="ATA227" s="1109" t="e">
        <v>#N/A</v>
      </c>
      <c r="ATB227" s="1109" t="e">
        <v>#N/A</v>
      </c>
      <c r="ATC227" s="1109" t="e">
        <v>#N/A</v>
      </c>
      <c r="ATD227" s="1109" t="e">
        <v>#N/A</v>
      </c>
      <c r="ATE227" s="1109" t="e">
        <v>#N/A</v>
      </c>
      <c r="ATF227" s="1109" t="e">
        <v>#N/A</v>
      </c>
      <c r="ATG227" s="1109" t="e">
        <v>#N/A</v>
      </c>
      <c r="ATH227" s="1109" t="e">
        <v>#N/A</v>
      </c>
      <c r="ATI227" s="1109" t="e">
        <v>#N/A</v>
      </c>
      <c r="ATJ227" s="1109" t="e">
        <v>#N/A</v>
      </c>
      <c r="ATK227" s="1109" t="e">
        <v>#N/A</v>
      </c>
      <c r="ATL227" s="1109" t="e">
        <v>#N/A</v>
      </c>
      <c r="ATM227" s="1109" t="e">
        <v>#N/A</v>
      </c>
      <c r="ATN227" s="1109" t="e">
        <v>#N/A</v>
      </c>
      <c r="ATO227" s="1109" t="e">
        <v>#N/A</v>
      </c>
      <c r="ATP227" s="1109" t="e">
        <v>#N/A</v>
      </c>
      <c r="ATQ227" s="1109" t="e">
        <v>#N/A</v>
      </c>
      <c r="ATR227" s="1109" t="e">
        <v>#N/A</v>
      </c>
      <c r="ATS227" s="1109" t="e">
        <v>#N/A</v>
      </c>
      <c r="ATT227" s="1109" t="e">
        <v>#N/A</v>
      </c>
      <c r="ATU227" s="1109" t="e">
        <v>#N/A</v>
      </c>
      <c r="ATV227" s="1109" t="e">
        <v>#N/A</v>
      </c>
      <c r="ATW227" s="1109" t="e">
        <v>#N/A</v>
      </c>
      <c r="ATX227" s="1109" t="e">
        <v>#N/A</v>
      </c>
      <c r="ATY227" s="1109" t="e">
        <v>#N/A</v>
      </c>
      <c r="ATZ227" s="1109" t="e">
        <v>#N/A</v>
      </c>
      <c r="AUA227" s="1109" t="e">
        <v>#N/A</v>
      </c>
      <c r="AUB227" s="1109" t="e">
        <v>#N/A</v>
      </c>
      <c r="AUC227" s="1109" t="e">
        <v>#N/A</v>
      </c>
      <c r="AUD227" s="1109" t="e">
        <v>#N/A</v>
      </c>
      <c r="AUE227" s="1109" t="e">
        <v>#N/A</v>
      </c>
      <c r="AUF227" s="1109" t="e">
        <v>#N/A</v>
      </c>
      <c r="AUG227" s="1109" t="e">
        <v>#N/A</v>
      </c>
      <c r="AUH227" s="1109" t="e">
        <v>#N/A</v>
      </c>
      <c r="AUI227" s="1109" t="e">
        <v>#N/A</v>
      </c>
      <c r="AUJ227" s="1109" t="e">
        <v>#N/A</v>
      </c>
      <c r="AUK227" s="1109" t="e">
        <v>#N/A</v>
      </c>
      <c r="AUL227" s="1109" t="e">
        <v>#N/A</v>
      </c>
      <c r="AUM227" s="1109" t="e">
        <v>#N/A</v>
      </c>
      <c r="AUN227" s="1109" t="e">
        <v>#N/A</v>
      </c>
      <c r="AUO227" s="1109" t="e">
        <v>#N/A</v>
      </c>
      <c r="AUP227" s="1109" t="e">
        <v>#N/A</v>
      </c>
      <c r="AUQ227" s="1109" t="e">
        <v>#N/A</v>
      </c>
      <c r="AUR227" s="1109" t="e">
        <v>#N/A</v>
      </c>
      <c r="AUS227" s="1109" t="e">
        <v>#N/A</v>
      </c>
      <c r="AUT227" s="1109" t="e">
        <v>#N/A</v>
      </c>
      <c r="AUU227" s="1109" t="e">
        <v>#N/A</v>
      </c>
      <c r="AUV227" s="1109" t="e">
        <v>#N/A</v>
      </c>
      <c r="AUW227" s="1109" t="e">
        <v>#N/A</v>
      </c>
      <c r="AUX227" s="1109" t="e">
        <v>#N/A</v>
      </c>
      <c r="AUY227" s="1109" t="e">
        <v>#N/A</v>
      </c>
      <c r="AUZ227" s="1109" t="e">
        <v>#N/A</v>
      </c>
      <c r="AVA227" s="1109" t="e">
        <v>#N/A</v>
      </c>
      <c r="AVB227" s="1109" t="e">
        <v>#N/A</v>
      </c>
      <c r="AVC227" s="1109" t="e">
        <v>#N/A</v>
      </c>
      <c r="AVD227" s="1109" t="e">
        <v>#N/A</v>
      </c>
      <c r="AVE227" s="1109" t="e">
        <v>#N/A</v>
      </c>
      <c r="AVF227" s="1109" t="e">
        <v>#N/A</v>
      </c>
      <c r="AVG227" s="1109" t="e">
        <v>#N/A</v>
      </c>
      <c r="AVH227" s="1109" t="e">
        <v>#N/A</v>
      </c>
      <c r="AVI227" s="1109" t="e">
        <v>#N/A</v>
      </c>
      <c r="AVJ227" s="1109" t="e">
        <v>#N/A</v>
      </c>
      <c r="AVK227" s="1109" t="e">
        <v>#N/A</v>
      </c>
      <c r="AVL227" s="1109" t="e">
        <v>#N/A</v>
      </c>
      <c r="AVM227" s="1109" t="e">
        <v>#N/A</v>
      </c>
      <c r="AVN227" s="1109" t="e">
        <v>#N/A</v>
      </c>
      <c r="AVO227" s="1109" t="e">
        <v>#N/A</v>
      </c>
      <c r="AVP227" s="1109" t="e">
        <v>#N/A</v>
      </c>
      <c r="AVQ227" s="1109" t="e">
        <v>#N/A</v>
      </c>
      <c r="AVR227" s="1109" t="e">
        <v>#N/A</v>
      </c>
      <c r="AVS227" s="1109" t="e">
        <v>#N/A</v>
      </c>
      <c r="AVT227" s="1109" t="e">
        <v>#N/A</v>
      </c>
      <c r="AVU227" s="1109" t="e">
        <v>#N/A</v>
      </c>
      <c r="AVV227" s="1109" t="e">
        <v>#N/A</v>
      </c>
      <c r="AVW227" s="1109" t="e">
        <v>#N/A</v>
      </c>
      <c r="AVX227" s="1109" t="e">
        <v>#N/A</v>
      </c>
      <c r="AVY227" s="1109" t="e">
        <v>#N/A</v>
      </c>
      <c r="AVZ227" s="1109" t="e">
        <v>#N/A</v>
      </c>
      <c r="AWA227" s="1109" t="e">
        <v>#N/A</v>
      </c>
      <c r="AWB227" s="1109" t="e">
        <v>#N/A</v>
      </c>
      <c r="AWC227" s="1109" t="e">
        <v>#N/A</v>
      </c>
      <c r="AWD227" s="1109" t="e">
        <v>#N/A</v>
      </c>
      <c r="AWE227" s="1109" t="e">
        <v>#N/A</v>
      </c>
      <c r="AWF227" s="1109" t="e">
        <v>#N/A</v>
      </c>
      <c r="AWG227" s="1109" t="e">
        <v>#N/A</v>
      </c>
      <c r="AWH227" s="1109" t="e">
        <v>#N/A</v>
      </c>
      <c r="AWI227" s="1109" t="e">
        <v>#N/A</v>
      </c>
      <c r="AWJ227" s="1109" t="e">
        <v>#N/A</v>
      </c>
      <c r="AWK227" s="1109" t="e">
        <v>#N/A</v>
      </c>
      <c r="AWL227" s="1109" t="e">
        <v>#N/A</v>
      </c>
      <c r="AWM227" s="1109" t="e">
        <v>#N/A</v>
      </c>
      <c r="AWN227" s="1109" t="e">
        <v>#N/A</v>
      </c>
      <c r="AWO227" s="1109" t="e">
        <v>#N/A</v>
      </c>
      <c r="AWP227" s="1109" t="e">
        <v>#N/A</v>
      </c>
      <c r="AWQ227" s="1109" t="e">
        <v>#N/A</v>
      </c>
      <c r="AWR227" s="1109" t="e">
        <v>#N/A</v>
      </c>
      <c r="AWS227" s="1109" t="e">
        <v>#N/A</v>
      </c>
      <c r="AWT227" s="1109" t="e">
        <v>#N/A</v>
      </c>
      <c r="AWU227" s="1109" t="e">
        <v>#N/A</v>
      </c>
      <c r="AWV227" s="1109" t="e">
        <v>#N/A</v>
      </c>
      <c r="AWW227" s="1109" t="e">
        <v>#N/A</v>
      </c>
      <c r="AWX227" s="1109" t="e">
        <v>#N/A</v>
      </c>
      <c r="AWY227" s="1109" t="e">
        <v>#N/A</v>
      </c>
      <c r="AWZ227" s="1109" t="e">
        <v>#N/A</v>
      </c>
      <c r="AXA227" s="1109" t="e">
        <v>#N/A</v>
      </c>
      <c r="AXB227" s="1109" t="e">
        <v>#N/A</v>
      </c>
      <c r="AXC227" s="1109" t="e">
        <v>#N/A</v>
      </c>
      <c r="AXD227" s="1109" t="e">
        <v>#N/A</v>
      </c>
      <c r="AXE227" s="1109" t="e">
        <v>#N/A</v>
      </c>
      <c r="AXF227" s="1109" t="e">
        <v>#N/A</v>
      </c>
      <c r="AXG227" s="1109" t="e">
        <v>#N/A</v>
      </c>
      <c r="AXH227" s="1109" t="e">
        <v>#N/A</v>
      </c>
      <c r="AXI227" s="1109" t="e">
        <v>#N/A</v>
      </c>
      <c r="AXJ227" s="1109" t="e">
        <v>#N/A</v>
      </c>
      <c r="AXK227" s="1109" t="e">
        <v>#N/A</v>
      </c>
      <c r="AXL227" s="1109" t="e">
        <v>#N/A</v>
      </c>
      <c r="AXM227" s="1109" t="e">
        <v>#N/A</v>
      </c>
      <c r="AXN227" s="1109" t="e">
        <v>#N/A</v>
      </c>
      <c r="AXO227" s="1109" t="e">
        <v>#N/A</v>
      </c>
      <c r="AXP227" s="1109" t="e">
        <v>#N/A</v>
      </c>
      <c r="AXQ227" s="1109" t="e">
        <v>#N/A</v>
      </c>
      <c r="AXR227" s="1109" t="e">
        <v>#N/A</v>
      </c>
      <c r="AXS227" s="1109" t="e">
        <v>#N/A</v>
      </c>
      <c r="AXT227" s="1109" t="e">
        <v>#N/A</v>
      </c>
      <c r="AXU227" s="1109" t="e">
        <v>#N/A</v>
      </c>
      <c r="AXV227" s="1109" t="e">
        <v>#N/A</v>
      </c>
      <c r="AXW227" s="1109" t="e">
        <v>#N/A</v>
      </c>
      <c r="AXX227" s="1109" t="e">
        <v>#N/A</v>
      </c>
      <c r="AXY227" s="1109" t="e">
        <v>#N/A</v>
      </c>
      <c r="AXZ227" s="1109" t="e">
        <v>#N/A</v>
      </c>
      <c r="AYA227" s="1109" t="e">
        <v>#N/A</v>
      </c>
      <c r="AYB227" s="1109" t="e">
        <v>#N/A</v>
      </c>
      <c r="AYC227" s="1109" t="e">
        <v>#N/A</v>
      </c>
      <c r="AYD227" s="1109" t="e">
        <v>#N/A</v>
      </c>
      <c r="AYE227" s="1109" t="e">
        <v>#N/A</v>
      </c>
      <c r="AYF227" s="1109" t="e">
        <v>#N/A</v>
      </c>
      <c r="AYG227" s="1109" t="e">
        <v>#N/A</v>
      </c>
      <c r="AYH227" s="1109" t="e">
        <v>#N/A</v>
      </c>
      <c r="AYI227" s="1109" t="e">
        <v>#N/A</v>
      </c>
      <c r="AYJ227" s="1109" t="e">
        <v>#N/A</v>
      </c>
      <c r="AYK227" s="1109" t="e">
        <v>#N/A</v>
      </c>
      <c r="AYL227" s="1109" t="e">
        <v>#N/A</v>
      </c>
      <c r="AYM227" s="1109" t="e">
        <v>#N/A</v>
      </c>
      <c r="AYN227" s="1109" t="e">
        <v>#N/A</v>
      </c>
      <c r="AYO227" s="1109" t="e">
        <v>#N/A</v>
      </c>
      <c r="AYP227" s="1109" t="e">
        <v>#N/A</v>
      </c>
      <c r="AYQ227" s="1109" t="e">
        <v>#N/A</v>
      </c>
      <c r="AYR227" s="1109" t="e">
        <v>#N/A</v>
      </c>
      <c r="AYS227" s="1109" t="e">
        <v>#N/A</v>
      </c>
      <c r="AYT227" s="1109" t="e">
        <v>#N/A</v>
      </c>
      <c r="AYU227" s="1109" t="e">
        <v>#N/A</v>
      </c>
      <c r="AYV227" s="1109" t="e">
        <v>#N/A</v>
      </c>
      <c r="AYW227" s="1109" t="e">
        <v>#N/A</v>
      </c>
      <c r="AYX227" s="1109" t="e">
        <v>#N/A</v>
      </c>
      <c r="AYY227" s="1109" t="e">
        <v>#N/A</v>
      </c>
      <c r="AYZ227" s="1109" t="e">
        <v>#N/A</v>
      </c>
      <c r="AZA227" s="1109" t="e">
        <v>#N/A</v>
      </c>
      <c r="AZB227" s="1109" t="e">
        <v>#N/A</v>
      </c>
      <c r="AZC227" s="1109" t="e">
        <v>#N/A</v>
      </c>
      <c r="AZD227" s="1109" t="e">
        <v>#N/A</v>
      </c>
      <c r="AZE227" s="1109" t="e">
        <v>#N/A</v>
      </c>
      <c r="AZF227" s="1109" t="e">
        <v>#N/A</v>
      </c>
      <c r="AZG227" s="1109" t="e">
        <v>#N/A</v>
      </c>
      <c r="AZH227" s="1109" t="e">
        <v>#N/A</v>
      </c>
      <c r="AZI227" s="1109" t="e">
        <v>#N/A</v>
      </c>
      <c r="AZJ227" s="1109" t="e">
        <v>#N/A</v>
      </c>
      <c r="AZK227" s="1109" t="e">
        <v>#N/A</v>
      </c>
      <c r="AZL227" s="1109" t="e">
        <v>#N/A</v>
      </c>
      <c r="AZM227" s="1109" t="e">
        <v>#N/A</v>
      </c>
      <c r="AZN227" s="1109" t="e">
        <v>#N/A</v>
      </c>
      <c r="AZO227" s="1109" t="e">
        <v>#N/A</v>
      </c>
      <c r="AZP227" s="1109" t="e">
        <v>#N/A</v>
      </c>
      <c r="AZQ227" s="1109" t="e">
        <v>#N/A</v>
      </c>
      <c r="AZR227" s="1109" t="e">
        <v>#N/A</v>
      </c>
      <c r="AZS227" s="1109" t="e">
        <v>#N/A</v>
      </c>
      <c r="AZT227" s="1109" t="e">
        <v>#N/A</v>
      </c>
      <c r="AZU227" s="1109" t="e">
        <v>#N/A</v>
      </c>
      <c r="AZV227" s="1109" t="e">
        <v>#N/A</v>
      </c>
      <c r="AZW227" s="1109" t="e">
        <v>#N/A</v>
      </c>
      <c r="AZX227" s="1109" t="e">
        <v>#N/A</v>
      </c>
      <c r="AZY227" s="1109" t="e">
        <v>#N/A</v>
      </c>
      <c r="AZZ227" s="1109" t="e">
        <v>#N/A</v>
      </c>
      <c r="BAA227" s="1109" t="e">
        <v>#N/A</v>
      </c>
      <c r="BAB227" s="1109" t="e">
        <v>#N/A</v>
      </c>
      <c r="BAC227" s="1109" t="e">
        <v>#N/A</v>
      </c>
      <c r="BAD227" s="1109" t="e">
        <v>#N/A</v>
      </c>
      <c r="BAE227" s="1109" t="e">
        <v>#N/A</v>
      </c>
      <c r="BAF227" s="1109" t="e">
        <v>#N/A</v>
      </c>
      <c r="BAG227" s="1109" t="e">
        <v>#N/A</v>
      </c>
      <c r="BAH227" s="1109" t="e">
        <v>#N/A</v>
      </c>
      <c r="BAI227" s="1109" t="e">
        <v>#N/A</v>
      </c>
      <c r="BAJ227" s="1109" t="e">
        <v>#N/A</v>
      </c>
      <c r="BAK227" s="1109" t="e">
        <v>#N/A</v>
      </c>
      <c r="BAL227" s="1109" t="e">
        <v>#N/A</v>
      </c>
      <c r="BAM227" s="1109" t="e">
        <v>#N/A</v>
      </c>
      <c r="BAN227" s="1109" t="e">
        <v>#N/A</v>
      </c>
      <c r="BAO227" s="1109" t="e">
        <v>#N/A</v>
      </c>
      <c r="BAP227" s="1109" t="e">
        <v>#N/A</v>
      </c>
      <c r="BAQ227" s="1109" t="e">
        <v>#N/A</v>
      </c>
      <c r="BAR227" s="1109" t="e">
        <v>#N/A</v>
      </c>
      <c r="BAS227" s="1109" t="e">
        <v>#N/A</v>
      </c>
      <c r="BAT227" s="1109" t="e">
        <v>#N/A</v>
      </c>
      <c r="BAU227" s="1109" t="e">
        <v>#N/A</v>
      </c>
      <c r="BAV227" s="1109" t="e">
        <v>#N/A</v>
      </c>
      <c r="BAW227" s="1109" t="e">
        <v>#N/A</v>
      </c>
      <c r="BAX227" s="1109" t="e">
        <v>#N/A</v>
      </c>
      <c r="BAY227" s="1109" t="e">
        <v>#N/A</v>
      </c>
      <c r="BAZ227" s="1109" t="e">
        <v>#N/A</v>
      </c>
      <c r="BBA227" s="1109" t="e">
        <v>#N/A</v>
      </c>
      <c r="BBB227" s="1109" t="e">
        <v>#N/A</v>
      </c>
      <c r="BBC227" s="1109" t="e">
        <v>#N/A</v>
      </c>
      <c r="BBD227" s="1109" t="e">
        <v>#N/A</v>
      </c>
      <c r="BBE227" s="1109" t="e">
        <v>#N/A</v>
      </c>
      <c r="BBF227" s="1109" t="e">
        <v>#N/A</v>
      </c>
      <c r="BBG227" s="1109" t="e">
        <v>#N/A</v>
      </c>
      <c r="BBH227" s="1109" t="e">
        <v>#N/A</v>
      </c>
      <c r="BBI227" s="1109" t="e">
        <v>#N/A</v>
      </c>
      <c r="BBJ227" s="1109" t="e">
        <v>#N/A</v>
      </c>
      <c r="BBK227" s="1109" t="e">
        <v>#N/A</v>
      </c>
      <c r="BBL227" s="1109" t="e">
        <v>#N/A</v>
      </c>
      <c r="BBM227" s="1109" t="e">
        <v>#N/A</v>
      </c>
      <c r="BBN227" s="1109" t="e">
        <v>#N/A</v>
      </c>
      <c r="BBO227" s="1109" t="e">
        <v>#N/A</v>
      </c>
      <c r="BBP227" s="1109" t="e">
        <v>#N/A</v>
      </c>
      <c r="BBQ227" s="1109" t="e">
        <v>#N/A</v>
      </c>
      <c r="BBR227" s="1109" t="e">
        <v>#N/A</v>
      </c>
      <c r="BBS227" s="1109" t="e">
        <v>#N/A</v>
      </c>
      <c r="BBT227" s="1109" t="e">
        <v>#N/A</v>
      </c>
      <c r="BBU227" s="1109" t="e">
        <v>#N/A</v>
      </c>
      <c r="BBV227" s="1109" t="e">
        <v>#N/A</v>
      </c>
      <c r="BBW227" s="1109" t="e">
        <v>#N/A</v>
      </c>
      <c r="BBX227" s="1109" t="e">
        <v>#N/A</v>
      </c>
      <c r="BBY227" s="1109" t="e">
        <v>#N/A</v>
      </c>
      <c r="BBZ227" s="1109" t="e">
        <v>#N/A</v>
      </c>
      <c r="BCA227" s="1109" t="e">
        <v>#N/A</v>
      </c>
      <c r="BCB227" s="1109" t="e">
        <v>#N/A</v>
      </c>
      <c r="BCC227" s="1109" t="e">
        <v>#N/A</v>
      </c>
      <c r="BCD227" s="1109" t="e">
        <v>#N/A</v>
      </c>
      <c r="BCE227" s="1109" t="e">
        <v>#N/A</v>
      </c>
      <c r="BCF227" s="1109" t="e">
        <v>#N/A</v>
      </c>
      <c r="BCG227" s="1109" t="e">
        <v>#N/A</v>
      </c>
      <c r="BCH227" s="1109" t="e">
        <v>#N/A</v>
      </c>
      <c r="BCI227" s="1109" t="e">
        <v>#N/A</v>
      </c>
      <c r="BCJ227" s="1109" t="e">
        <v>#N/A</v>
      </c>
      <c r="BCK227" s="1109" t="e">
        <v>#N/A</v>
      </c>
      <c r="BCL227" s="1109" t="e">
        <v>#N/A</v>
      </c>
      <c r="BCM227" s="1109" t="e">
        <v>#N/A</v>
      </c>
      <c r="BCN227" s="1109" t="e">
        <v>#N/A</v>
      </c>
      <c r="BCO227" s="1109" t="e">
        <v>#N/A</v>
      </c>
      <c r="BCP227" s="1109" t="e">
        <v>#N/A</v>
      </c>
      <c r="BCQ227" s="1109" t="e">
        <v>#N/A</v>
      </c>
      <c r="BCR227" s="1109" t="e">
        <v>#N/A</v>
      </c>
      <c r="BCS227" s="1109" t="e">
        <v>#N/A</v>
      </c>
      <c r="BCT227" s="1109" t="e">
        <v>#N/A</v>
      </c>
      <c r="BCU227" s="1109" t="e">
        <v>#N/A</v>
      </c>
      <c r="BCV227" s="1109" t="e">
        <v>#N/A</v>
      </c>
      <c r="BCW227" s="1109" t="e">
        <v>#N/A</v>
      </c>
      <c r="BCX227" s="1109" t="e">
        <v>#N/A</v>
      </c>
      <c r="BCY227" s="1109" t="e">
        <v>#N/A</v>
      </c>
      <c r="BCZ227" s="1109" t="e">
        <v>#N/A</v>
      </c>
      <c r="BDA227" s="1109" t="e">
        <v>#N/A</v>
      </c>
      <c r="BDB227" s="1109" t="e">
        <v>#N/A</v>
      </c>
      <c r="BDC227" s="1109" t="e">
        <v>#N/A</v>
      </c>
      <c r="BDD227" s="1109" t="e">
        <v>#N/A</v>
      </c>
      <c r="BDE227" s="1109" t="e">
        <v>#N/A</v>
      </c>
      <c r="BDF227" s="1109" t="e">
        <v>#N/A</v>
      </c>
      <c r="BDG227" s="1109" t="e">
        <v>#N/A</v>
      </c>
      <c r="BDH227" s="1109" t="e">
        <v>#N/A</v>
      </c>
      <c r="BDI227" s="1109" t="e">
        <v>#N/A</v>
      </c>
      <c r="BDJ227" s="1109" t="e">
        <v>#N/A</v>
      </c>
      <c r="BDK227" s="1109" t="e">
        <v>#N/A</v>
      </c>
      <c r="BDL227" s="1109" t="e">
        <v>#N/A</v>
      </c>
      <c r="BDM227" s="1109" t="e">
        <v>#N/A</v>
      </c>
      <c r="BDN227" s="1109" t="e">
        <v>#N/A</v>
      </c>
      <c r="BDO227" s="1109" t="e">
        <v>#N/A</v>
      </c>
      <c r="BDP227" s="1109" t="e">
        <v>#N/A</v>
      </c>
      <c r="BDQ227" s="1109" t="e">
        <v>#N/A</v>
      </c>
      <c r="BDR227" s="1109" t="e">
        <v>#N/A</v>
      </c>
      <c r="BDS227" s="1109" t="e">
        <v>#N/A</v>
      </c>
      <c r="BDT227" s="1109" t="e">
        <v>#N/A</v>
      </c>
      <c r="BDU227" s="1109" t="e">
        <v>#N/A</v>
      </c>
      <c r="BDV227" s="1109" t="e">
        <v>#N/A</v>
      </c>
      <c r="BDW227" s="1109" t="e">
        <v>#N/A</v>
      </c>
      <c r="BDX227" s="1109" t="e">
        <v>#N/A</v>
      </c>
      <c r="BDY227" s="1109" t="e">
        <v>#N/A</v>
      </c>
      <c r="BDZ227" s="1109" t="e">
        <v>#N/A</v>
      </c>
      <c r="BEA227" s="1109" t="e">
        <v>#N/A</v>
      </c>
      <c r="BEB227" s="1109" t="e">
        <v>#N/A</v>
      </c>
      <c r="BEC227" s="1109" t="e">
        <v>#N/A</v>
      </c>
      <c r="BED227" s="1109" t="e">
        <v>#N/A</v>
      </c>
      <c r="BEE227" s="1109" t="e">
        <v>#N/A</v>
      </c>
      <c r="BEF227" s="1109" t="e">
        <v>#N/A</v>
      </c>
      <c r="BEG227" s="1109" t="e">
        <v>#N/A</v>
      </c>
      <c r="BEH227" s="1109" t="e">
        <v>#N/A</v>
      </c>
      <c r="BEI227" s="1109" t="e">
        <v>#N/A</v>
      </c>
      <c r="BEJ227" s="1109" t="e">
        <v>#N/A</v>
      </c>
      <c r="BEK227" s="1109" t="e">
        <v>#N/A</v>
      </c>
      <c r="BEL227" s="1109" t="e">
        <v>#N/A</v>
      </c>
      <c r="BEM227" s="1109" t="e">
        <v>#N/A</v>
      </c>
      <c r="BEN227" s="1109" t="e">
        <v>#N/A</v>
      </c>
      <c r="BEO227" s="1109" t="e">
        <v>#N/A</v>
      </c>
      <c r="BEP227" s="1109" t="e">
        <v>#N/A</v>
      </c>
      <c r="BEQ227" s="1109" t="e">
        <v>#N/A</v>
      </c>
      <c r="BER227" s="1109" t="e">
        <v>#N/A</v>
      </c>
      <c r="BES227" s="1109" t="e">
        <v>#N/A</v>
      </c>
      <c r="BET227" s="1109" t="e">
        <v>#N/A</v>
      </c>
      <c r="BEU227" s="1109" t="e">
        <v>#N/A</v>
      </c>
      <c r="BEV227" s="1109" t="e">
        <v>#N/A</v>
      </c>
      <c r="BEW227" s="1109" t="e">
        <v>#N/A</v>
      </c>
      <c r="BEX227" s="1109" t="e">
        <v>#N/A</v>
      </c>
      <c r="BEY227" s="1109" t="e">
        <v>#N/A</v>
      </c>
      <c r="BEZ227" s="1109" t="e">
        <v>#N/A</v>
      </c>
      <c r="BFA227" s="1109" t="e">
        <v>#N/A</v>
      </c>
      <c r="BFB227" s="1109" t="e">
        <v>#N/A</v>
      </c>
      <c r="BFC227" s="1109" t="e">
        <v>#N/A</v>
      </c>
      <c r="BFD227" s="1109" t="e">
        <v>#N/A</v>
      </c>
      <c r="BFE227" s="1109" t="e">
        <v>#N/A</v>
      </c>
      <c r="BFF227" s="1109" t="e">
        <v>#N/A</v>
      </c>
      <c r="BFG227" s="1109" t="e">
        <v>#N/A</v>
      </c>
      <c r="BFH227" s="1109" t="e">
        <v>#N/A</v>
      </c>
      <c r="BFI227" s="1109" t="e">
        <v>#N/A</v>
      </c>
      <c r="BFJ227" s="1109" t="e">
        <v>#N/A</v>
      </c>
      <c r="BFK227" s="1109" t="e">
        <v>#N/A</v>
      </c>
      <c r="BFL227" s="1109" t="e">
        <v>#N/A</v>
      </c>
      <c r="BFM227" s="1109" t="e">
        <v>#N/A</v>
      </c>
      <c r="BFN227" s="1109" t="e">
        <v>#N/A</v>
      </c>
      <c r="BFO227" s="1109" t="e">
        <v>#N/A</v>
      </c>
      <c r="BFP227" s="1109" t="e">
        <v>#N/A</v>
      </c>
      <c r="BFQ227" s="1109" t="e">
        <v>#N/A</v>
      </c>
      <c r="BFR227" s="1109" t="e">
        <v>#N/A</v>
      </c>
      <c r="BFS227" s="1109" t="e">
        <v>#N/A</v>
      </c>
      <c r="BFT227" s="1109" t="e">
        <v>#N/A</v>
      </c>
      <c r="BFU227" s="1109" t="e">
        <v>#N/A</v>
      </c>
      <c r="BFV227" s="1109" t="e">
        <v>#N/A</v>
      </c>
      <c r="BFW227" s="1109" t="e">
        <v>#N/A</v>
      </c>
      <c r="BFX227" s="1109" t="e">
        <v>#N/A</v>
      </c>
      <c r="BFY227" s="1109" t="e">
        <v>#N/A</v>
      </c>
      <c r="BFZ227" s="1109" t="e">
        <v>#N/A</v>
      </c>
      <c r="BGA227" s="1109" t="e">
        <v>#N/A</v>
      </c>
      <c r="BGB227" s="1109" t="e">
        <v>#N/A</v>
      </c>
      <c r="BGC227" s="1109" t="e">
        <v>#N/A</v>
      </c>
      <c r="BGD227" s="1109" t="e">
        <v>#N/A</v>
      </c>
      <c r="BGE227" s="1109" t="e">
        <v>#N/A</v>
      </c>
      <c r="BGF227" s="1109" t="e">
        <v>#N/A</v>
      </c>
      <c r="BGG227" s="1109" t="e">
        <v>#N/A</v>
      </c>
      <c r="BGH227" s="1109" t="e">
        <v>#N/A</v>
      </c>
      <c r="BGI227" s="1109" t="e">
        <v>#N/A</v>
      </c>
      <c r="BGJ227" s="1109" t="e">
        <v>#N/A</v>
      </c>
      <c r="BGK227" s="1109" t="e">
        <v>#N/A</v>
      </c>
      <c r="BGL227" s="1109" t="e">
        <v>#N/A</v>
      </c>
      <c r="BGM227" s="1109" t="e">
        <v>#N/A</v>
      </c>
      <c r="BGN227" s="1109" t="e">
        <v>#N/A</v>
      </c>
      <c r="BGO227" s="1109" t="e">
        <v>#N/A</v>
      </c>
      <c r="BGP227" s="1109" t="e">
        <v>#N/A</v>
      </c>
      <c r="BGQ227" s="1109" t="e">
        <v>#N/A</v>
      </c>
      <c r="BGR227" s="1109" t="e">
        <v>#N/A</v>
      </c>
      <c r="BGS227" s="1109" t="e">
        <v>#N/A</v>
      </c>
      <c r="BGT227" s="1109" t="e">
        <v>#N/A</v>
      </c>
      <c r="BGU227" s="1109" t="e">
        <v>#N/A</v>
      </c>
      <c r="BGV227" s="1109" t="e">
        <v>#N/A</v>
      </c>
      <c r="BGW227" s="1109" t="e">
        <v>#N/A</v>
      </c>
      <c r="BGX227" s="1109" t="e">
        <v>#N/A</v>
      </c>
      <c r="BGY227" s="1109" t="e">
        <v>#N/A</v>
      </c>
      <c r="BGZ227" s="1109" t="e">
        <v>#N/A</v>
      </c>
      <c r="BHA227" s="1109" t="e">
        <v>#N/A</v>
      </c>
      <c r="BHB227" s="1109" t="e">
        <v>#N/A</v>
      </c>
      <c r="BHC227" s="1109" t="e">
        <v>#N/A</v>
      </c>
      <c r="BHD227" s="1109" t="e">
        <v>#N/A</v>
      </c>
      <c r="BHE227" s="1109" t="e">
        <v>#N/A</v>
      </c>
      <c r="BHF227" s="1109" t="e">
        <v>#N/A</v>
      </c>
      <c r="BHG227" s="1109" t="e">
        <v>#N/A</v>
      </c>
      <c r="BHH227" s="1109" t="e">
        <v>#N/A</v>
      </c>
      <c r="BHI227" s="1109" t="e">
        <v>#N/A</v>
      </c>
      <c r="BHJ227" s="1109" t="e">
        <v>#N/A</v>
      </c>
      <c r="BHK227" s="1109" t="e">
        <v>#N/A</v>
      </c>
      <c r="BHL227" s="1109" t="e">
        <v>#N/A</v>
      </c>
      <c r="BHM227" s="1109" t="e">
        <v>#N/A</v>
      </c>
      <c r="BHN227" s="1109" t="e">
        <v>#N/A</v>
      </c>
      <c r="BHO227" s="1109" t="e">
        <v>#N/A</v>
      </c>
      <c r="BHP227" s="1109" t="e">
        <v>#N/A</v>
      </c>
      <c r="BHQ227" s="1109" t="e">
        <v>#N/A</v>
      </c>
      <c r="BHR227" s="1109" t="e">
        <v>#N/A</v>
      </c>
      <c r="BHS227" s="1109" t="e">
        <v>#N/A</v>
      </c>
      <c r="BHT227" s="1109" t="e">
        <v>#N/A</v>
      </c>
      <c r="BHU227" s="1109" t="e">
        <v>#N/A</v>
      </c>
      <c r="BHV227" s="1109" t="e">
        <v>#N/A</v>
      </c>
      <c r="BHW227" s="1109" t="e">
        <v>#N/A</v>
      </c>
      <c r="BHX227" s="1109" t="e">
        <v>#N/A</v>
      </c>
      <c r="BHY227" s="1109" t="e">
        <v>#N/A</v>
      </c>
      <c r="BHZ227" s="1109" t="e">
        <v>#N/A</v>
      </c>
      <c r="BIA227" s="1109" t="e">
        <v>#N/A</v>
      </c>
      <c r="BIB227" s="1109" t="e">
        <v>#N/A</v>
      </c>
      <c r="BIC227" s="1109" t="e">
        <v>#N/A</v>
      </c>
      <c r="BID227" s="1109" t="e">
        <v>#N/A</v>
      </c>
      <c r="BIE227" s="1109" t="e">
        <v>#N/A</v>
      </c>
      <c r="BIF227" s="1109" t="e">
        <v>#N/A</v>
      </c>
      <c r="BIG227" s="1109" t="e">
        <v>#N/A</v>
      </c>
      <c r="BIH227" s="1109" t="e">
        <v>#N/A</v>
      </c>
      <c r="BII227" s="1109" t="e">
        <v>#N/A</v>
      </c>
      <c r="BIJ227" s="1109" t="e">
        <v>#N/A</v>
      </c>
      <c r="BIK227" s="1109" t="e">
        <v>#N/A</v>
      </c>
      <c r="BIL227" s="1109" t="e">
        <v>#N/A</v>
      </c>
      <c r="BIM227" s="1109" t="e">
        <v>#N/A</v>
      </c>
      <c r="BIN227" s="1109" t="e">
        <v>#N/A</v>
      </c>
      <c r="BIO227" s="1109" t="e">
        <v>#N/A</v>
      </c>
      <c r="BIP227" s="1109" t="e">
        <v>#N/A</v>
      </c>
      <c r="BIQ227" s="1109" t="e">
        <v>#N/A</v>
      </c>
      <c r="BIR227" s="1109" t="e">
        <v>#N/A</v>
      </c>
      <c r="BIS227" s="1109" t="e">
        <v>#N/A</v>
      </c>
      <c r="BIT227" s="1109" t="e">
        <v>#N/A</v>
      </c>
      <c r="BIU227" s="1109" t="e">
        <v>#N/A</v>
      </c>
      <c r="BIV227" s="1109" t="e">
        <v>#N/A</v>
      </c>
      <c r="BIW227" s="1109" t="e">
        <v>#N/A</v>
      </c>
      <c r="BIX227" s="1109" t="e">
        <v>#N/A</v>
      </c>
      <c r="BIY227" s="1109" t="e">
        <v>#N/A</v>
      </c>
      <c r="BIZ227" s="1109" t="e">
        <v>#N/A</v>
      </c>
      <c r="BJA227" s="1109" t="e">
        <v>#N/A</v>
      </c>
      <c r="BJB227" s="1109" t="e">
        <v>#N/A</v>
      </c>
      <c r="BJC227" s="1109" t="e">
        <v>#N/A</v>
      </c>
      <c r="BJD227" s="1109" t="e">
        <v>#N/A</v>
      </c>
      <c r="BJE227" s="1109" t="e">
        <v>#N/A</v>
      </c>
      <c r="BJF227" s="1109" t="e">
        <v>#N/A</v>
      </c>
      <c r="BJG227" s="1109" t="e">
        <v>#N/A</v>
      </c>
      <c r="BJH227" s="1109" t="e">
        <v>#N/A</v>
      </c>
      <c r="BJI227" s="1109" t="e">
        <v>#N/A</v>
      </c>
      <c r="BJJ227" s="1109" t="e">
        <v>#N/A</v>
      </c>
      <c r="BJK227" s="1109" t="e">
        <v>#N/A</v>
      </c>
      <c r="BJL227" s="1109" t="e">
        <v>#N/A</v>
      </c>
      <c r="BJM227" s="1109" t="e">
        <v>#N/A</v>
      </c>
      <c r="BJN227" s="1109" t="e">
        <v>#N/A</v>
      </c>
      <c r="BJO227" s="1109" t="e">
        <v>#N/A</v>
      </c>
      <c r="BJP227" s="1109" t="e">
        <v>#N/A</v>
      </c>
      <c r="BJQ227" s="1109" t="e">
        <v>#N/A</v>
      </c>
      <c r="BJR227" s="1109" t="e">
        <v>#N/A</v>
      </c>
      <c r="BJS227" s="1109" t="e">
        <v>#N/A</v>
      </c>
      <c r="BJT227" s="1109" t="e">
        <v>#N/A</v>
      </c>
      <c r="BJU227" s="1109" t="e">
        <v>#N/A</v>
      </c>
      <c r="BJV227" s="1109" t="e">
        <v>#N/A</v>
      </c>
      <c r="BJW227" s="1109" t="e">
        <v>#N/A</v>
      </c>
      <c r="BJX227" s="1109" t="e">
        <v>#N/A</v>
      </c>
      <c r="BJY227" s="1109" t="e">
        <v>#N/A</v>
      </c>
      <c r="BJZ227" s="1109" t="e">
        <v>#N/A</v>
      </c>
      <c r="BKA227" s="1109" t="e">
        <v>#N/A</v>
      </c>
      <c r="BKB227" s="1109" t="e">
        <v>#N/A</v>
      </c>
      <c r="BKC227" s="1109" t="e">
        <v>#N/A</v>
      </c>
      <c r="BKD227" s="1109" t="e">
        <v>#N/A</v>
      </c>
      <c r="BKE227" s="1109" t="e">
        <v>#N/A</v>
      </c>
      <c r="BKF227" s="1109" t="e">
        <v>#N/A</v>
      </c>
      <c r="BKG227" s="1109" t="e">
        <v>#N/A</v>
      </c>
      <c r="BKH227" s="1109" t="e">
        <v>#N/A</v>
      </c>
      <c r="BKI227" s="1109" t="e">
        <v>#N/A</v>
      </c>
      <c r="BKJ227" s="1109" t="e">
        <v>#N/A</v>
      </c>
      <c r="BKK227" s="1109" t="e">
        <v>#N/A</v>
      </c>
      <c r="BKL227" s="1109" t="e">
        <v>#N/A</v>
      </c>
      <c r="BKM227" s="1109" t="e">
        <v>#N/A</v>
      </c>
      <c r="BKN227" s="1109" t="e">
        <v>#N/A</v>
      </c>
      <c r="BKO227" s="1109" t="e">
        <v>#N/A</v>
      </c>
      <c r="BKP227" s="1109" t="e">
        <v>#N/A</v>
      </c>
      <c r="BKQ227" s="1109" t="e">
        <v>#N/A</v>
      </c>
      <c r="BKR227" s="1109" t="e">
        <v>#N/A</v>
      </c>
      <c r="BKS227" s="1109" t="e">
        <v>#N/A</v>
      </c>
      <c r="BKT227" s="1109" t="e">
        <v>#N/A</v>
      </c>
      <c r="BKU227" s="1109" t="e">
        <v>#N/A</v>
      </c>
      <c r="BKV227" s="1109" t="e">
        <v>#N/A</v>
      </c>
      <c r="BKW227" s="1109" t="e">
        <v>#N/A</v>
      </c>
      <c r="BKX227" s="1109" t="e">
        <v>#N/A</v>
      </c>
      <c r="BKY227" s="1109" t="e">
        <v>#N/A</v>
      </c>
      <c r="BKZ227" s="1109" t="e">
        <v>#N/A</v>
      </c>
      <c r="BLA227" s="1109" t="e">
        <v>#N/A</v>
      </c>
      <c r="BLB227" s="1109" t="e">
        <v>#N/A</v>
      </c>
      <c r="BLC227" s="1109" t="e">
        <v>#N/A</v>
      </c>
      <c r="BLD227" s="1109" t="e">
        <v>#N/A</v>
      </c>
      <c r="BLE227" s="1109" t="e">
        <v>#N/A</v>
      </c>
      <c r="BLF227" s="1109" t="e">
        <v>#N/A</v>
      </c>
      <c r="BLG227" s="1109" t="e">
        <v>#N/A</v>
      </c>
      <c r="BLH227" s="1109" t="e">
        <v>#N/A</v>
      </c>
      <c r="BLI227" s="1109" t="e">
        <v>#N/A</v>
      </c>
      <c r="BLJ227" s="1109" t="e">
        <v>#N/A</v>
      </c>
      <c r="BLK227" s="1109" t="e">
        <v>#N/A</v>
      </c>
      <c r="BLL227" s="1109" t="e">
        <v>#N/A</v>
      </c>
      <c r="BLM227" s="1109" t="e">
        <v>#N/A</v>
      </c>
      <c r="BLN227" s="1109" t="e">
        <v>#N/A</v>
      </c>
      <c r="BLO227" s="1109" t="e">
        <v>#N/A</v>
      </c>
      <c r="BLP227" s="1109" t="e">
        <v>#N/A</v>
      </c>
      <c r="BLQ227" s="1109" t="e">
        <v>#N/A</v>
      </c>
      <c r="BLR227" s="1109" t="e">
        <v>#N/A</v>
      </c>
      <c r="BLS227" s="1109" t="e">
        <v>#N/A</v>
      </c>
      <c r="BLT227" s="1109" t="e">
        <v>#N/A</v>
      </c>
      <c r="BLU227" s="1109" t="e">
        <v>#N/A</v>
      </c>
      <c r="BLV227" s="1109" t="e">
        <v>#N/A</v>
      </c>
      <c r="BLW227" s="1109" t="e">
        <v>#N/A</v>
      </c>
      <c r="BLX227" s="1109" t="e">
        <v>#N/A</v>
      </c>
      <c r="BLY227" s="1109" t="e">
        <v>#N/A</v>
      </c>
      <c r="BLZ227" s="1109" t="e">
        <v>#N/A</v>
      </c>
      <c r="BMA227" s="1109" t="e">
        <v>#N/A</v>
      </c>
      <c r="BMB227" s="1109" t="e">
        <v>#N/A</v>
      </c>
      <c r="BMC227" s="1109" t="e">
        <v>#N/A</v>
      </c>
      <c r="BMD227" s="1109" t="e">
        <v>#N/A</v>
      </c>
      <c r="BME227" s="1109" t="e">
        <v>#N/A</v>
      </c>
      <c r="BMF227" s="1109" t="e">
        <v>#N/A</v>
      </c>
      <c r="BMG227" s="1109" t="e">
        <v>#N/A</v>
      </c>
      <c r="BMH227" s="1109" t="e">
        <v>#N/A</v>
      </c>
      <c r="BMI227" s="1109" t="e">
        <v>#N/A</v>
      </c>
      <c r="BMJ227" s="1109" t="e">
        <v>#N/A</v>
      </c>
      <c r="BMK227" s="1109" t="e">
        <v>#N/A</v>
      </c>
      <c r="BML227" s="1109" t="e">
        <v>#N/A</v>
      </c>
      <c r="BMM227" s="1109" t="e">
        <v>#N/A</v>
      </c>
      <c r="BMN227" s="1109" t="e">
        <v>#N/A</v>
      </c>
      <c r="BMO227" s="1109" t="e">
        <v>#N/A</v>
      </c>
      <c r="BMP227" s="1109" t="e">
        <v>#N/A</v>
      </c>
      <c r="BMQ227" s="1109" t="e">
        <v>#N/A</v>
      </c>
      <c r="BMR227" s="1109" t="e">
        <v>#N/A</v>
      </c>
      <c r="BMS227" s="1109" t="e">
        <v>#N/A</v>
      </c>
      <c r="BMT227" s="1109" t="e">
        <v>#N/A</v>
      </c>
      <c r="BMU227" s="1109" t="e">
        <v>#N/A</v>
      </c>
      <c r="BMV227" s="1109" t="e">
        <v>#N/A</v>
      </c>
      <c r="BMW227" s="1109" t="e">
        <v>#N/A</v>
      </c>
      <c r="BMX227" s="1109" t="e">
        <v>#N/A</v>
      </c>
      <c r="BMY227" s="1109" t="e">
        <v>#N/A</v>
      </c>
      <c r="BMZ227" s="1109" t="e">
        <v>#N/A</v>
      </c>
      <c r="BNA227" s="1109" t="e">
        <v>#N/A</v>
      </c>
      <c r="BNB227" s="1109" t="e">
        <v>#N/A</v>
      </c>
      <c r="BNC227" s="1109" t="e">
        <v>#N/A</v>
      </c>
      <c r="BND227" s="1109" t="e">
        <v>#N/A</v>
      </c>
      <c r="BNE227" s="1109" t="e">
        <v>#N/A</v>
      </c>
      <c r="BNF227" s="1109" t="e">
        <v>#N/A</v>
      </c>
      <c r="BNG227" s="1109" t="e">
        <v>#N/A</v>
      </c>
      <c r="BNH227" s="1109" t="e">
        <v>#N/A</v>
      </c>
      <c r="BNI227" s="1109" t="e">
        <v>#N/A</v>
      </c>
      <c r="BNJ227" s="1109" t="e">
        <v>#N/A</v>
      </c>
      <c r="BNK227" s="1109" t="e">
        <v>#N/A</v>
      </c>
      <c r="BNL227" s="1109" t="e">
        <v>#N/A</v>
      </c>
      <c r="BNM227" s="1109" t="e">
        <v>#N/A</v>
      </c>
      <c r="BNN227" s="1109" t="e">
        <v>#N/A</v>
      </c>
      <c r="BNO227" s="1109" t="e">
        <v>#N/A</v>
      </c>
      <c r="BNP227" s="1109" t="e">
        <v>#N/A</v>
      </c>
      <c r="BNQ227" s="1109" t="e">
        <v>#N/A</v>
      </c>
      <c r="BNR227" s="1109" t="e">
        <v>#N/A</v>
      </c>
      <c r="BNS227" s="1109" t="e">
        <v>#N/A</v>
      </c>
      <c r="BNT227" s="1109" t="e">
        <v>#N/A</v>
      </c>
      <c r="BNU227" s="1109" t="e">
        <v>#N/A</v>
      </c>
      <c r="BNV227" s="1109" t="e">
        <v>#N/A</v>
      </c>
      <c r="BNW227" s="1109" t="e">
        <v>#N/A</v>
      </c>
      <c r="BNX227" s="1109" t="e">
        <v>#N/A</v>
      </c>
      <c r="BNY227" s="1109" t="e">
        <v>#N/A</v>
      </c>
      <c r="BNZ227" s="1109" t="e">
        <v>#N/A</v>
      </c>
      <c r="BOA227" s="1109" t="e">
        <v>#N/A</v>
      </c>
      <c r="BOB227" s="1109" t="e">
        <v>#N/A</v>
      </c>
      <c r="BOC227" s="1109" t="e">
        <v>#N/A</v>
      </c>
      <c r="BOD227" s="1109" t="e">
        <v>#N/A</v>
      </c>
      <c r="BOE227" s="1109" t="e">
        <v>#N/A</v>
      </c>
      <c r="BOF227" s="1109" t="e">
        <v>#N/A</v>
      </c>
      <c r="BOG227" s="1109" t="e">
        <v>#N/A</v>
      </c>
      <c r="BOH227" s="1109" t="e">
        <v>#N/A</v>
      </c>
      <c r="BOI227" s="1109" t="e">
        <v>#N/A</v>
      </c>
      <c r="BOJ227" s="1109" t="e">
        <v>#N/A</v>
      </c>
      <c r="BOK227" s="1109" t="e">
        <v>#N/A</v>
      </c>
      <c r="BOL227" s="1109" t="e">
        <v>#N/A</v>
      </c>
      <c r="BOM227" s="1109" t="e">
        <v>#N/A</v>
      </c>
      <c r="BON227" s="1109" t="e">
        <v>#N/A</v>
      </c>
      <c r="BOO227" s="1109" t="e">
        <v>#N/A</v>
      </c>
      <c r="BOP227" s="1109" t="e">
        <v>#N/A</v>
      </c>
      <c r="BOQ227" s="1109" t="e">
        <v>#N/A</v>
      </c>
      <c r="BOR227" s="1109" t="e">
        <v>#N/A</v>
      </c>
      <c r="BOS227" s="1109" t="e">
        <v>#N/A</v>
      </c>
      <c r="BOT227" s="1109" t="e">
        <v>#N/A</v>
      </c>
      <c r="BOU227" s="1109" t="e">
        <v>#N/A</v>
      </c>
      <c r="BOV227" s="1109" t="e">
        <v>#N/A</v>
      </c>
      <c r="BOW227" s="1109" t="e">
        <v>#N/A</v>
      </c>
      <c r="BOX227" s="1109" t="e">
        <v>#N/A</v>
      </c>
      <c r="BOY227" s="1109" t="e">
        <v>#N/A</v>
      </c>
      <c r="BOZ227" s="1109" t="e">
        <v>#N/A</v>
      </c>
      <c r="BPA227" s="1109" t="e">
        <v>#N/A</v>
      </c>
      <c r="BPB227" s="1109" t="e">
        <v>#N/A</v>
      </c>
      <c r="BPC227" s="1109" t="e">
        <v>#N/A</v>
      </c>
      <c r="BPD227" s="1109" t="e">
        <v>#N/A</v>
      </c>
      <c r="BPE227" s="1109" t="e">
        <v>#N/A</v>
      </c>
      <c r="BPF227" s="1109" t="e">
        <v>#N/A</v>
      </c>
      <c r="BPG227" s="1109" t="e">
        <v>#N/A</v>
      </c>
      <c r="BPH227" s="1109" t="e">
        <v>#N/A</v>
      </c>
      <c r="BPI227" s="1109" t="e">
        <v>#N/A</v>
      </c>
      <c r="BPJ227" s="1109" t="e">
        <v>#N/A</v>
      </c>
      <c r="BPK227" s="1109" t="e">
        <v>#N/A</v>
      </c>
      <c r="BPL227" s="1109" t="e">
        <v>#N/A</v>
      </c>
      <c r="BPM227" s="1109" t="e">
        <v>#N/A</v>
      </c>
      <c r="BPN227" s="1109" t="e">
        <v>#N/A</v>
      </c>
      <c r="BPO227" s="1109" t="e">
        <v>#N/A</v>
      </c>
      <c r="BPP227" s="1109" t="e">
        <v>#N/A</v>
      </c>
      <c r="BPQ227" s="1109" t="e">
        <v>#N/A</v>
      </c>
      <c r="BPR227" s="1109" t="e">
        <v>#N/A</v>
      </c>
      <c r="BPS227" s="1109" t="e">
        <v>#N/A</v>
      </c>
      <c r="BPT227" s="1109" t="e">
        <v>#N/A</v>
      </c>
      <c r="BPU227" s="1109" t="e">
        <v>#N/A</v>
      </c>
      <c r="BPV227" s="1109" t="e">
        <v>#N/A</v>
      </c>
      <c r="BPW227" s="1109" t="e">
        <v>#N/A</v>
      </c>
      <c r="BPX227" s="1109" t="e">
        <v>#N/A</v>
      </c>
      <c r="BPY227" s="1109" t="e">
        <v>#N/A</v>
      </c>
      <c r="BPZ227" s="1109" t="e">
        <v>#N/A</v>
      </c>
      <c r="BQA227" s="1109" t="e">
        <v>#N/A</v>
      </c>
      <c r="BQB227" s="1109" t="e">
        <v>#N/A</v>
      </c>
      <c r="BQC227" s="1109" t="e">
        <v>#N/A</v>
      </c>
      <c r="BQD227" s="1109" t="e">
        <v>#N/A</v>
      </c>
      <c r="BQE227" s="1109" t="e">
        <v>#N/A</v>
      </c>
      <c r="BQF227" s="1109" t="e">
        <v>#N/A</v>
      </c>
      <c r="BQG227" s="1109" t="e">
        <v>#N/A</v>
      </c>
      <c r="BQH227" s="1109" t="e">
        <v>#N/A</v>
      </c>
      <c r="BQI227" s="1109" t="e">
        <v>#N/A</v>
      </c>
      <c r="BQJ227" s="1109" t="e">
        <v>#N/A</v>
      </c>
      <c r="BQK227" s="1109" t="e">
        <v>#N/A</v>
      </c>
      <c r="BQL227" s="1109" t="e">
        <v>#N/A</v>
      </c>
      <c r="BQM227" s="1109" t="e">
        <v>#N/A</v>
      </c>
      <c r="BQN227" s="1109" t="e">
        <v>#N/A</v>
      </c>
      <c r="BQO227" s="1109" t="e">
        <v>#N/A</v>
      </c>
      <c r="BQP227" s="1109" t="e">
        <v>#N/A</v>
      </c>
      <c r="BQQ227" s="1109" t="e">
        <v>#N/A</v>
      </c>
      <c r="BQR227" s="1109" t="e">
        <v>#N/A</v>
      </c>
      <c r="BQS227" s="1109" t="e">
        <v>#N/A</v>
      </c>
      <c r="BQT227" s="1109" t="e">
        <v>#N/A</v>
      </c>
      <c r="BQU227" s="1109" t="e">
        <v>#N/A</v>
      </c>
      <c r="BQV227" s="1109" t="e">
        <v>#N/A</v>
      </c>
      <c r="BQW227" s="1109" t="e">
        <v>#N/A</v>
      </c>
      <c r="BQX227" s="1109" t="e">
        <v>#N/A</v>
      </c>
      <c r="BQY227" s="1109" t="e">
        <v>#N/A</v>
      </c>
      <c r="BQZ227" s="1109" t="e">
        <v>#N/A</v>
      </c>
      <c r="BRA227" s="1109" t="e">
        <v>#N/A</v>
      </c>
      <c r="BRB227" s="1109" t="e">
        <v>#N/A</v>
      </c>
      <c r="BRC227" s="1109" t="e">
        <v>#N/A</v>
      </c>
      <c r="BRD227" s="1109" t="e">
        <v>#N/A</v>
      </c>
      <c r="BRE227" s="1109" t="e">
        <v>#N/A</v>
      </c>
      <c r="BRF227" s="1109" t="e">
        <v>#N/A</v>
      </c>
      <c r="BRG227" s="1109" t="e">
        <v>#N/A</v>
      </c>
      <c r="BRH227" s="1109" t="e">
        <v>#N/A</v>
      </c>
      <c r="BRI227" s="1109" t="e">
        <v>#N/A</v>
      </c>
      <c r="BRJ227" s="1109" t="e">
        <v>#N/A</v>
      </c>
      <c r="BRK227" s="1109" t="e">
        <v>#N/A</v>
      </c>
      <c r="BRL227" s="1109" t="e">
        <v>#N/A</v>
      </c>
      <c r="BRM227" s="1109" t="e">
        <v>#N/A</v>
      </c>
      <c r="BRN227" s="1109" t="e">
        <v>#N/A</v>
      </c>
      <c r="BRO227" s="1109" t="e">
        <v>#N/A</v>
      </c>
      <c r="BRP227" s="1109" t="e">
        <v>#N/A</v>
      </c>
      <c r="BRQ227" s="1109" t="e">
        <v>#N/A</v>
      </c>
      <c r="BRR227" s="1109" t="e">
        <v>#N/A</v>
      </c>
      <c r="BRS227" s="1109" t="e">
        <v>#N/A</v>
      </c>
      <c r="BRT227" s="1109" t="e">
        <v>#N/A</v>
      </c>
      <c r="BRU227" s="1109" t="e">
        <v>#N/A</v>
      </c>
      <c r="BRV227" s="1109" t="e">
        <v>#N/A</v>
      </c>
      <c r="BRW227" s="1109" t="e">
        <v>#N/A</v>
      </c>
      <c r="BRX227" s="1109" t="e">
        <v>#N/A</v>
      </c>
      <c r="BRY227" s="1109" t="e">
        <v>#N/A</v>
      </c>
      <c r="BRZ227" s="1109" t="e">
        <v>#N/A</v>
      </c>
      <c r="BSA227" s="1109" t="e">
        <v>#N/A</v>
      </c>
      <c r="BSB227" s="1109" t="e">
        <v>#N/A</v>
      </c>
      <c r="BSC227" s="1109" t="e">
        <v>#N/A</v>
      </c>
      <c r="BSD227" s="1109" t="e">
        <v>#N/A</v>
      </c>
      <c r="BSE227" s="1109" t="e">
        <v>#N/A</v>
      </c>
      <c r="BSF227" s="1109" t="e">
        <v>#N/A</v>
      </c>
      <c r="BSG227" s="1109" t="e">
        <v>#N/A</v>
      </c>
      <c r="BSH227" s="1109" t="e">
        <v>#N/A</v>
      </c>
      <c r="BSI227" s="1109" t="e">
        <v>#N/A</v>
      </c>
      <c r="BSJ227" s="1109" t="e">
        <v>#N/A</v>
      </c>
      <c r="BSK227" s="1109" t="e">
        <v>#N/A</v>
      </c>
      <c r="BSL227" s="1109" t="e">
        <v>#N/A</v>
      </c>
      <c r="BSM227" s="1109" t="e">
        <v>#N/A</v>
      </c>
      <c r="BSN227" s="1109" t="e">
        <v>#N/A</v>
      </c>
      <c r="BSO227" s="1109" t="e">
        <v>#N/A</v>
      </c>
      <c r="BSP227" s="1109" t="e">
        <v>#N/A</v>
      </c>
      <c r="BSQ227" s="1109" t="e">
        <v>#N/A</v>
      </c>
      <c r="BSR227" s="1109" t="e">
        <v>#N/A</v>
      </c>
      <c r="BSS227" s="1109" t="e">
        <v>#N/A</v>
      </c>
      <c r="BST227" s="1109" t="e">
        <v>#N/A</v>
      </c>
      <c r="BSU227" s="1109" t="e">
        <v>#N/A</v>
      </c>
      <c r="BSV227" s="1109" t="e">
        <v>#N/A</v>
      </c>
      <c r="BSW227" s="1109" t="e">
        <v>#N/A</v>
      </c>
      <c r="BSX227" s="1109" t="e">
        <v>#N/A</v>
      </c>
      <c r="BSY227" s="1109" t="e">
        <v>#N/A</v>
      </c>
      <c r="BSZ227" s="1109" t="e">
        <v>#N/A</v>
      </c>
      <c r="BTA227" s="1109" t="e">
        <v>#N/A</v>
      </c>
      <c r="BTB227" s="1109" t="e">
        <v>#N/A</v>
      </c>
      <c r="BTC227" s="1109" t="e">
        <v>#N/A</v>
      </c>
      <c r="BTD227" s="1109" t="e">
        <v>#N/A</v>
      </c>
      <c r="BTE227" s="1109" t="e">
        <v>#N/A</v>
      </c>
      <c r="BTF227" s="1109" t="e">
        <v>#N/A</v>
      </c>
      <c r="BTG227" s="1109" t="e">
        <v>#N/A</v>
      </c>
      <c r="BTH227" s="1109" t="e">
        <v>#N/A</v>
      </c>
      <c r="BTI227" s="1109" t="e">
        <v>#N/A</v>
      </c>
      <c r="BTJ227" s="1109" t="e">
        <v>#N/A</v>
      </c>
      <c r="BTK227" s="1109" t="e">
        <v>#N/A</v>
      </c>
      <c r="BTL227" s="1109" t="e">
        <v>#N/A</v>
      </c>
      <c r="BTM227" s="1109" t="e">
        <v>#N/A</v>
      </c>
      <c r="BTN227" s="1109" t="e">
        <v>#N/A</v>
      </c>
      <c r="BTO227" s="1109" t="e">
        <v>#N/A</v>
      </c>
      <c r="BTP227" s="1109" t="e">
        <v>#N/A</v>
      </c>
      <c r="BTQ227" s="1109" t="e">
        <v>#N/A</v>
      </c>
      <c r="BTR227" s="1109" t="e">
        <v>#N/A</v>
      </c>
      <c r="BTS227" s="1109" t="e">
        <v>#N/A</v>
      </c>
      <c r="BTT227" s="1109" t="e">
        <v>#N/A</v>
      </c>
      <c r="BTU227" s="1109" t="e">
        <v>#N/A</v>
      </c>
      <c r="BTV227" s="1109" t="e">
        <v>#N/A</v>
      </c>
      <c r="BTW227" s="1109" t="e">
        <v>#N/A</v>
      </c>
      <c r="BTX227" s="1109" t="e">
        <v>#N/A</v>
      </c>
      <c r="BTY227" s="1109" t="e">
        <v>#N/A</v>
      </c>
      <c r="BTZ227" s="1109" t="e">
        <v>#N/A</v>
      </c>
      <c r="BUA227" s="1109" t="e">
        <v>#N/A</v>
      </c>
      <c r="BUB227" s="1109" t="e">
        <v>#N/A</v>
      </c>
      <c r="BUC227" s="1109" t="e">
        <v>#N/A</v>
      </c>
      <c r="BUD227" s="1109" t="e">
        <v>#N/A</v>
      </c>
      <c r="BUE227" s="1109" t="e">
        <v>#N/A</v>
      </c>
      <c r="BUF227" s="1109" t="e">
        <v>#N/A</v>
      </c>
      <c r="BUG227" s="1109" t="e">
        <v>#N/A</v>
      </c>
      <c r="BUH227" s="1109" t="e">
        <v>#N/A</v>
      </c>
      <c r="BUI227" s="1109" t="e">
        <v>#N/A</v>
      </c>
      <c r="BUJ227" s="1109" t="e">
        <v>#N/A</v>
      </c>
      <c r="BUK227" s="1109" t="e">
        <v>#N/A</v>
      </c>
      <c r="BUL227" s="1109" t="e">
        <v>#N/A</v>
      </c>
      <c r="BUM227" s="1109" t="e">
        <v>#N/A</v>
      </c>
      <c r="BUN227" s="1109" t="e">
        <v>#N/A</v>
      </c>
      <c r="BUO227" s="1109" t="e">
        <v>#N/A</v>
      </c>
      <c r="BUP227" s="1109" t="e">
        <v>#N/A</v>
      </c>
      <c r="BUQ227" s="1109" t="e">
        <v>#N/A</v>
      </c>
      <c r="BUR227" s="1109" t="e">
        <v>#N/A</v>
      </c>
      <c r="BUS227" s="1109" t="e">
        <v>#N/A</v>
      </c>
      <c r="BUT227" s="1109" t="e">
        <v>#N/A</v>
      </c>
      <c r="BUU227" s="1109" t="e">
        <v>#N/A</v>
      </c>
      <c r="BUV227" s="1109" t="e">
        <v>#N/A</v>
      </c>
      <c r="BUW227" s="1109" t="e">
        <v>#N/A</v>
      </c>
      <c r="BUX227" s="1109" t="e">
        <v>#N/A</v>
      </c>
      <c r="BUY227" s="1109" t="e">
        <v>#N/A</v>
      </c>
      <c r="BUZ227" s="1109" t="e">
        <v>#N/A</v>
      </c>
      <c r="BVA227" s="1109" t="e">
        <v>#N/A</v>
      </c>
      <c r="BVB227" s="1109" t="e">
        <v>#N/A</v>
      </c>
      <c r="BVC227" s="1109" t="e">
        <v>#N/A</v>
      </c>
      <c r="BVD227" s="1109" t="e">
        <v>#N/A</v>
      </c>
      <c r="BVE227" s="1109" t="e">
        <v>#N/A</v>
      </c>
      <c r="BVF227" s="1109" t="e">
        <v>#N/A</v>
      </c>
      <c r="BVG227" s="1109" t="e">
        <v>#N/A</v>
      </c>
      <c r="BVH227" s="1109" t="e">
        <v>#N/A</v>
      </c>
      <c r="BVI227" s="1109" t="e">
        <v>#N/A</v>
      </c>
      <c r="BVJ227" s="1109" t="e">
        <v>#N/A</v>
      </c>
      <c r="BVK227" s="1109" t="e">
        <v>#N/A</v>
      </c>
      <c r="BVL227" s="1109" t="e">
        <v>#N/A</v>
      </c>
      <c r="BVM227" s="1109" t="e">
        <v>#N/A</v>
      </c>
      <c r="BVN227" s="1109" t="e">
        <v>#N/A</v>
      </c>
      <c r="BVO227" s="1109" t="e">
        <v>#N/A</v>
      </c>
      <c r="BVP227" s="1109" t="e">
        <v>#N/A</v>
      </c>
      <c r="BVQ227" s="1109" t="e">
        <v>#N/A</v>
      </c>
      <c r="BVR227" s="1109" t="e">
        <v>#N/A</v>
      </c>
      <c r="BVS227" s="1109" t="e">
        <v>#N/A</v>
      </c>
      <c r="BVT227" s="1109" t="e">
        <v>#N/A</v>
      </c>
      <c r="BVU227" s="1109" t="e">
        <v>#N/A</v>
      </c>
      <c r="BVV227" s="1109" t="e">
        <v>#N/A</v>
      </c>
      <c r="BVW227" s="1109" t="e">
        <v>#N/A</v>
      </c>
      <c r="BVX227" s="1109" t="e">
        <v>#N/A</v>
      </c>
      <c r="BVY227" s="1109" t="e">
        <v>#N/A</v>
      </c>
      <c r="BVZ227" s="1109" t="e">
        <v>#N/A</v>
      </c>
      <c r="BWA227" s="1109" t="e">
        <v>#N/A</v>
      </c>
      <c r="BWB227" s="1109" t="e">
        <v>#N/A</v>
      </c>
      <c r="BWC227" s="1109" t="e">
        <v>#N/A</v>
      </c>
      <c r="BWD227" s="1109" t="e">
        <v>#N/A</v>
      </c>
      <c r="BWE227" s="1109" t="e">
        <v>#N/A</v>
      </c>
      <c r="BWF227" s="1109" t="e">
        <v>#N/A</v>
      </c>
      <c r="BWG227" s="1109" t="e">
        <v>#N/A</v>
      </c>
      <c r="BWH227" s="1109" t="e">
        <v>#N/A</v>
      </c>
      <c r="BWI227" s="1109" t="e">
        <v>#N/A</v>
      </c>
      <c r="BWJ227" s="1109" t="e">
        <v>#N/A</v>
      </c>
      <c r="BWK227" s="1109" t="e">
        <v>#N/A</v>
      </c>
      <c r="BWL227" s="1109" t="e">
        <v>#N/A</v>
      </c>
      <c r="BWM227" s="1109" t="e">
        <v>#N/A</v>
      </c>
      <c r="BWN227" s="1109" t="e">
        <v>#N/A</v>
      </c>
      <c r="BWO227" s="1109" t="e">
        <v>#N/A</v>
      </c>
      <c r="BWP227" s="1109" t="e">
        <v>#N/A</v>
      </c>
      <c r="BWQ227" s="1109" t="e">
        <v>#N/A</v>
      </c>
      <c r="BWR227" s="1109" t="e">
        <v>#N/A</v>
      </c>
      <c r="BWS227" s="1109" t="e">
        <v>#N/A</v>
      </c>
      <c r="BWT227" s="1109" t="e">
        <v>#N/A</v>
      </c>
      <c r="BWU227" s="1109" t="e">
        <v>#N/A</v>
      </c>
      <c r="BWV227" s="1109" t="e">
        <v>#N/A</v>
      </c>
      <c r="BWW227" s="1109" t="e">
        <v>#N/A</v>
      </c>
      <c r="BWX227" s="1109" t="e">
        <v>#N/A</v>
      </c>
      <c r="BWY227" s="1109" t="e">
        <v>#N/A</v>
      </c>
      <c r="BWZ227" s="1109" t="e">
        <v>#N/A</v>
      </c>
      <c r="BXA227" s="1109" t="e">
        <v>#N/A</v>
      </c>
      <c r="BXB227" s="1109" t="e">
        <v>#N/A</v>
      </c>
      <c r="BXC227" s="1109" t="e">
        <v>#N/A</v>
      </c>
      <c r="BXD227" s="1109" t="e">
        <v>#N/A</v>
      </c>
      <c r="BXE227" s="1109" t="e">
        <v>#N/A</v>
      </c>
      <c r="BXF227" s="1109" t="e">
        <v>#N/A</v>
      </c>
      <c r="BXG227" s="1109" t="e">
        <v>#N/A</v>
      </c>
      <c r="BXH227" s="1109" t="e">
        <v>#N/A</v>
      </c>
      <c r="BXI227" s="1109" t="e">
        <v>#N/A</v>
      </c>
      <c r="BXJ227" s="1109" t="e">
        <v>#N/A</v>
      </c>
      <c r="BXK227" s="1109" t="e">
        <v>#N/A</v>
      </c>
      <c r="BXL227" s="1109" t="e">
        <v>#N/A</v>
      </c>
      <c r="BXM227" s="1109" t="e">
        <v>#N/A</v>
      </c>
      <c r="BXN227" s="1109" t="e">
        <v>#N/A</v>
      </c>
      <c r="BXO227" s="1109" t="e">
        <v>#N/A</v>
      </c>
      <c r="BXP227" s="1109" t="e">
        <v>#N/A</v>
      </c>
      <c r="BXQ227" s="1109" t="e">
        <v>#N/A</v>
      </c>
      <c r="BXR227" s="1109" t="e">
        <v>#N/A</v>
      </c>
      <c r="BXS227" s="1109" t="e">
        <v>#N/A</v>
      </c>
      <c r="BXT227" s="1109" t="e">
        <v>#N/A</v>
      </c>
      <c r="BXU227" s="1109" t="e">
        <v>#N/A</v>
      </c>
      <c r="BXV227" s="1109" t="e">
        <v>#N/A</v>
      </c>
      <c r="BXW227" s="1109" t="e">
        <v>#N/A</v>
      </c>
      <c r="BXX227" s="1109" t="e">
        <v>#N/A</v>
      </c>
      <c r="BXY227" s="1109" t="e">
        <v>#N/A</v>
      </c>
      <c r="BXZ227" s="1109" t="e">
        <v>#N/A</v>
      </c>
      <c r="BYA227" s="1109" t="e">
        <v>#N/A</v>
      </c>
      <c r="BYB227" s="1109" t="e">
        <v>#N/A</v>
      </c>
      <c r="BYC227" s="1109" t="e">
        <v>#N/A</v>
      </c>
      <c r="BYD227" s="1109" t="e">
        <v>#N/A</v>
      </c>
      <c r="BYE227" s="1109" t="e">
        <v>#N/A</v>
      </c>
      <c r="BYF227" s="1109" t="e">
        <v>#N/A</v>
      </c>
      <c r="BYG227" s="1109" t="e">
        <v>#N/A</v>
      </c>
      <c r="BYH227" s="1109" t="e">
        <v>#N/A</v>
      </c>
      <c r="BYI227" s="1109" t="e">
        <v>#N/A</v>
      </c>
      <c r="BYJ227" s="1109" t="e">
        <v>#N/A</v>
      </c>
      <c r="BYK227" s="1109" t="e">
        <v>#N/A</v>
      </c>
      <c r="BYL227" s="1109" t="e">
        <v>#N/A</v>
      </c>
      <c r="BYM227" s="1109" t="e">
        <v>#N/A</v>
      </c>
      <c r="BYN227" s="1109" t="e">
        <v>#N/A</v>
      </c>
      <c r="BYO227" s="1109" t="e">
        <v>#N/A</v>
      </c>
      <c r="BYP227" s="1109" t="e">
        <v>#N/A</v>
      </c>
      <c r="BYQ227" s="1109" t="e">
        <v>#N/A</v>
      </c>
      <c r="BYR227" s="1109" t="e">
        <v>#N/A</v>
      </c>
      <c r="BYS227" s="1109" t="e">
        <v>#N/A</v>
      </c>
      <c r="BYT227" s="1109" t="e">
        <v>#N/A</v>
      </c>
      <c r="BYU227" s="1109" t="e">
        <v>#N/A</v>
      </c>
      <c r="BYV227" s="1109" t="e">
        <v>#N/A</v>
      </c>
      <c r="BYW227" s="1109" t="e">
        <v>#N/A</v>
      </c>
      <c r="BYX227" s="1109" t="e">
        <v>#N/A</v>
      </c>
      <c r="BYY227" s="1109" t="e">
        <v>#N/A</v>
      </c>
      <c r="BYZ227" s="1109" t="e">
        <v>#N/A</v>
      </c>
      <c r="BZA227" s="1109" t="e">
        <v>#N/A</v>
      </c>
      <c r="BZB227" s="1109" t="e">
        <v>#N/A</v>
      </c>
      <c r="BZC227" s="1109" t="e">
        <v>#N/A</v>
      </c>
      <c r="BZD227" s="1109" t="e">
        <v>#N/A</v>
      </c>
      <c r="BZE227" s="1109" t="e">
        <v>#N/A</v>
      </c>
      <c r="BZF227" s="1109" t="e">
        <v>#N/A</v>
      </c>
      <c r="BZG227" s="1109" t="e">
        <v>#N/A</v>
      </c>
      <c r="BZH227" s="1109" t="e">
        <v>#N/A</v>
      </c>
      <c r="BZI227" s="1109" t="e">
        <v>#N/A</v>
      </c>
      <c r="BZJ227" s="1109" t="e">
        <v>#N/A</v>
      </c>
      <c r="BZK227" s="1109" t="e">
        <v>#N/A</v>
      </c>
      <c r="BZL227" s="1109" t="e">
        <v>#N/A</v>
      </c>
      <c r="BZM227" s="1109" t="e">
        <v>#N/A</v>
      </c>
      <c r="BZN227" s="1109" t="e">
        <v>#N/A</v>
      </c>
      <c r="BZO227" s="1109" t="e">
        <v>#N/A</v>
      </c>
      <c r="BZP227" s="1109" t="e">
        <v>#N/A</v>
      </c>
      <c r="BZQ227" s="1109" t="e">
        <v>#N/A</v>
      </c>
      <c r="BZR227" s="1109" t="e">
        <v>#N/A</v>
      </c>
      <c r="BZS227" s="1109" t="e">
        <v>#N/A</v>
      </c>
      <c r="BZT227" s="1109" t="e">
        <v>#N/A</v>
      </c>
      <c r="BZU227" s="1109" t="e">
        <v>#N/A</v>
      </c>
      <c r="BZV227" s="1109" t="e">
        <v>#N/A</v>
      </c>
      <c r="BZW227" s="1109" t="e">
        <v>#N/A</v>
      </c>
      <c r="BZX227" s="1109" t="e">
        <v>#N/A</v>
      </c>
      <c r="BZY227" s="1109" t="e">
        <v>#N/A</v>
      </c>
      <c r="BZZ227" s="1109" t="e">
        <v>#N/A</v>
      </c>
      <c r="CAA227" s="1109" t="e">
        <v>#N/A</v>
      </c>
      <c r="CAB227" s="1109" t="e">
        <v>#N/A</v>
      </c>
      <c r="CAC227" s="1109" t="e">
        <v>#N/A</v>
      </c>
      <c r="CAD227" s="1109" t="e">
        <v>#N/A</v>
      </c>
      <c r="CAE227" s="1109" t="e">
        <v>#N/A</v>
      </c>
      <c r="CAF227" s="1109" t="e">
        <v>#N/A</v>
      </c>
      <c r="CAG227" s="1109" t="e">
        <v>#N/A</v>
      </c>
      <c r="CAH227" s="1109" t="e">
        <v>#N/A</v>
      </c>
      <c r="CAI227" s="1109" t="e">
        <v>#N/A</v>
      </c>
      <c r="CAJ227" s="1109" t="e">
        <v>#N/A</v>
      </c>
      <c r="CAK227" s="1109" t="e">
        <v>#N/A</v>
      </c>
      <c r="CAL227" s="1109" t="e">
        <v>#N/A</v>
      </c>
      <c r="CAM227" s="1109" t="e">
        <v>#N/A</v>
      </c>
      <c r="CAN227" s="1109" t="e">
        <v>#N/A</v>
      </c>
      <c r="CAO227" s="1109" t="e">
        <v>#N/A</v>
      </c>
      <c r="CAP227" s="1109" t="e">
        <v>#N/A</v>
      </c>
      <c r="CAQ227" s="1109" t="e">
        <v>#N/A</v>
      </c>
      <c r="CAR227" s="1109" t="e">
        <v>#N/A</v>
      </c>
      <c r="CAS227" s="1109" t="e">
        <v>#N/A</v>
      </c>
      <c r="CAT227" s="1109" t="e">
        <v>#N/A</v>
      </c>
      <c r="CAU227" s="1109" t="e">
        <v>#N/A</v>
      </c>
      <c r="CAV227" s="1109" t="e">
        <v>#N/A</v>
      </c>
      <c r="CAW227" s="1109" t="e">
        <v>#N/A</v>
      </c>
      <c r="CAX227" s="1109" t="e">
        <v>#N/A</v>
      </c>
      <c r="CAY227" s="1109" t="e">
        <v>#N/A</v>
      </c>
      <c r="CAZ227" s="1109" t="e">
        <v>#N/A</v>
      </c>
      <c r="CBA227" s="1109" t="e">
        <v>#N/A</v>
      </c>
      <c r="CBB227" s="1109" t="e">
        <v>#N/A</v>
      </c>
      <c r="CBC227" s="1109" t="e">
        <v>#N/A</v>
      </c>
      <c r="CBD227" s="1109" t="e">
        <v>#N/A</v>
      </c>
      <c r="CBE227" s="1109" t="e">
        <v>#N/A</v>
      </c>
      <c r="CBF227" s="1109" t="e">
        <v>#N/A</v>
      </c>
      <c r="CBG227" s="1109" t="e">
        <v>#N/A</v>
      </c>
      <c r="CBH227" s="1109" t="e">
        <v>#N/A</v>
      </c>
      <c r="CBI227" s="1109" t="e">
        <v>#N/A</v>
      </c>
      <c r="CBJ227" s="1109" t="e">
        <v>#N/A</v>
      </c>
      <c r="CBK227" s="1109" t="e">
        <v>#N/A</v>
      </c>
      <c r="CBL227" s="1109" t="e">
        <v>#N/A</v>
      </c>
      <c r="CBM227" s="1109" t="e">
        <v>#N/A</v>
      </c>
      <c r="CBN227" s="1109" t="e">
        <v>#N/A</v>
      </c>
      <c r="CBO227" s="1109" t="e">
        <v>#N/A</v>
      </c>
      <c r="CBP227" s="1109" t="e">
        <v>#N/A</v>
      </c>
      <c r="CBQ227" s="1109" t="e">
        <v>#N/A</v>
      </c>
      <c r="CBR227" s="1109" t="e">
        <v>#N/A</v>
      </c>
      <c r="CBS227" s="1109" t="e">
        <v>#N/A</v>
      </c>
      <c r="CBT227" s="1109" t="e">
        <v>#N/A</v>
      </c>
      <c r="CBU227" s="1109" t="e">
        <v>#N/A</v>
      </c>
      <c r="CBV227" s="1109" t="e">
        <v>#N/A</v>
      </c>
      <c r="CBW227" s="1109" t="e">
        <v>#N/A</v>
      </c>
      <c r="CBX227" s="1109" t="e">
        <v>#N/A</v>
      </c>
      <c r="CBY227" s="1109" t="e">
        <v>#N/A</v>
      </c>
      <c r="CBZ227" s="1109" t="e">
        <v>#N/A</v>
      </c>
      <c r="CCA227" s="1109" t="e">
        <v>#N/A</v>
      </c>
      <c r="CCB227" s="1109" t="e">
        <v>#N/A</v>
      </c>
      <c r="CCC227" s="1109" t="e">
        <v>#N/A</v>
      </c>
      <c r="CCD227" s="1109" t="e">
        <v>#N/A</v>
      </c>
      <c r="CCE227" s="1109" t="e">
        <v>#N/A</v>
      </c>
      <c r="CCF227" s="1109" t="e">
        <v>#N/A</v>
      </c>
      <c r="CCG227" s="1109" t="e">
        <v>#N/A</v>
      </c>
      <c r="CCH227" s="1109" t="e">
        <v>#N/A</v>
      </c>
      <c r="CCI227" s="1109" t="e">
        <v>#N/A</v>
      </c>
      <c r="CCJ227" s="1109" t="e">
        <v>#N/A</v>
      </c>
      <c r="CCK227" s="1109" t="e">
        <v>#N/A</v>
      </c>
      <c r="CCL227" s="1109" t="e">
        <v>#N/A</v>
      </c>
      <c r="CCM227" s="1109" t="e">
        <v>#N/A</v>
      </c>
      <c r="CCN227" s="1109" t="e">
        <v>#N/A</v>
      </c>
      <c r="CCO227" s="1109" t="e">
        <v>#N/A</v>
      </c>
      <c r="CCP227" s="1109" t="e">
        <v>#N/A</v>
      </c>
      <c r="CCQ227" s="1109" t="e">
        <v>#N/A</v>
      </c>
      <c r="CCR227" s="1109" t="e">
        <v>#N/A</v>
      </c>
      <c r="CCS227" s="1109" t="e">
        <v>#N/A</v>
      </c>
      <c r="CCT227" s="1109" t="e">
        <v>#N/A</v>
      </c>
      <c r="CCU227" s="1109" t="e">
        <v>#N/A</v>
      </c>
      <c r="CCV227" s="1109" t="e">
        <v>#N/A</v>
      </c>
      <c r="CCW227" s="1109" t="e">
        <v>#N/A</v>
      </c>
      <c r="CCX227" s="1109" t="e">
        <v>#N/A</v>
      </c>
      <c r="CCY227" s="1109" t="e">
        <v>#N/A</v>
      </c>
      <c r="CCZ227" s="1109" t="e">
        <v>#N/A</v>
      </c>
      <c r="CDA227" s="1109" t="e">
        <v>#N/A</v>
      </c>
      <c r="CDB227" s="1109" t="e">
        <v>#N/A</v>
      </c>
      <c r="CDC227" s="1109" t="e">
        <v>#N/A</v>
      </c>
      <c r="CDD227" s="1109" t="e">
        <v>#N/A</v>
      </c>
      <c r="CDE227" s="1109" t="e">
        <v>#N/A</v>
      </c>
      <c r="CDF227" s="1109" t="e">
        <v>#N/A</v>
      </c>
      <c r="CDG227" s="1109" t="e">
        <v>#N/A</v>
      </c>
      <c r="CDH227" s="1109" t="e">
        <v>#N/A</v>
      </c>
      <c r="CDI227" s="1109" t="e">
        <v>#N/A</v>
      </c>
      <c r="CDJ227" s="1109" t="e">
        <v>#N/A</v>
      </c>
      <c r="CDK227" s="1109" t="e">
        <v>#N/A</v>
      </c>
      <c r="CDL227" s="1109" t="e">
        <v>#N/A</v>
      </c>
      <c r="CDM227" s="1109" t="e">
        <v>#N/A</v>
      </c>
      <c r="CDN227" s="1109" t="e">
        <v>#N/A</v>
      </c>
      <c r="CDO227" s="1109" t="e">
        <v>#N/A</v>
      </c>
      <c r="CDP227" s="1109" t="e">
        <v>#N/A</v>
      </c>
      <c r="CDQ227" s="1109" t="e">
        <v>#N/A</v>
      </c>
      <c r="CDR227" s="1109" t="e">
        <v>#N/A</v>
      </c>
      <c r="CDS227" s="1109" t="e">
        <v>#N/A</v>
      </c>
      <c r="CDT227" s="1109" t="e">
        <v>#N/A</v>
      </c>
      <c r="CDU227" s="1109" t="e">
        <v>#N/A</v>
      </c>
      <c r="CDV227" s="1109" t="e">
        <v>#N/A</v>
      </c>
      <c r="CDW227" s="1109" t="e">
        <v>#N/A</v>
      </c>
      <c r="CDX227" s="1109" t="e">
        <v>#N/A</v>
      </c>
      <c r="CDY227" s="1109" t="e">
        <v>#N/A</v>
      </c>
      <c r="CDZ227" s="1109" t="e">
        <v>#N/A</v>
      </c>
      <c r="CEA227" s="1109" t="e">
        <v>#N/A</v>
      </c>
      <c r="CEB227" s="1109" t="e">
        <v>#N/A</v>
      </c>
      <c r="CEC227" s="1109" t="e">
        <v>#N/A</v>
      </c>
      <c r="CED227" s="1109" t="e">
        <v>#N/A</v>
      </c>
      <c r="CEE227" s="1109" t="e">
        <v>#N/A</v>
      </c>
      <c r="CEF227" s="1109" t="e">
        <v>#N/A</v>
      </c>
      <c r="CEG227" s="1109" t="e">
        <v>#N/A</v>
      </c>
      <c r="CEH227" s="1109" t="e">
        <v>#N/A</v>
      </c>
      <c r="CEI227" s="1109" t="e">
        <v>#N/A</v>
      </c>
      <c r="CEJ227" s="1109" t="e">
        <v>#N/A</v>
      </c>
      <c r="CEK227" s="1109" t="e">
        <v>#N/A</v>
      </c>
      <c r="CEL227" s="1109" t="e">
        <v>#N/A</v>
      </c>
      <c r="CEM227" s="1109" t="e">
        <v>#N/A</v>
      </c>
      <c r="CEN227" s="1109" t="e">
        <v>#N/A</v>
      </c>
      <c r="CEO227" s="1109" t="e">
        <v>#N/A</v>
      </c>
      <c r="CEP227" s="1109" t="e">
        <v>#N/A</v>
      </c>
      <c r="CEQ227" s="1109" t="e">
        <v>#N/A</v>
      </c>
      <c r="CER227" s="1109" t="e">
        <v>#N/A</v>
      </c>
      <c r="CES227" s="1109" t="e">
        <v>#N/A</v>
      </c>
      <c r="CET227" s="1109" t="e">
        <v>#N/A</v>
      </c>
      <c r="CEU227" s="1109" t="e">
        <v>#N/A</v>
      </c>
      <c r="CEV227" s="1109" t="e">
        <v>#N/A</v>
      </c>
      <c r="CEW227" s="1109" t="e">
        <v>#N/A</v>
      </c>
      <c r="CEX227" s="1109" t="e">
        <v>#N/A</v>
      </c>
      <c r="CEY227" s="1109" t="e">
        <v>#N/A</v>
      </c>
      <c r="CEZ227" s="1109" t="e">
        <v>#N/A</v>
      </c>
      <c r="CFA227" s="1109" t="e">
        <v>#N/A</v>
      </c>
      <c r="CFB227" s="1109" t="e">
        <v>#N/A</v>
      </c>
      <c r="CFC227" s="1109" t="e">
        <v>#N/A</v>
      </c>
      <c r="CFD227" s="1109" t="e">
        <v>#N/A</v>
      </c>
      <c r="CFE227" s="1109" t="e">
        <v>#N/A</v>
      </c>
      <c r="CFF227" s="1109" t="e">
        <v>#N/A</v>
      </c>
      <c r="CFG227" s="1109" t="e">
        <v>#N/A</v>
      </c>
      <c r="CFH227" s="1109" t="e">
        <v>#N/A</v>
      </c>
      <c r="CFI227" s="1109" t="e">
        <v>#N/A</v>
      </c>
      <c r="CFJ227" s="1109" t="e">
        <v>#N/A</v>
      </c>
      <c r="CFK227" s="1109" t="e">
        <v>#N/A</v>
      </c>
      <c r="CFL227" s="1109" t="e">
        <v>#N/A</v>
      </c>
      <c r="CFM227" s="1109" t="e">
        <v>#N/A</v>
      </c>
      <c r="CFN227" s="1109" t="e">
        <v>#N/A</v>
      </c>
      <c r="CFO227" s="1109" t="e">
        <v>#N/A</v>
      </c>
      <c r="CFP227" s="1109" t="e">
        <v>#N/A</v>
      </c>
      <c r="CFQ227" s="1109" t="e">
        <v>#N/A</v>
      </c>
      <c r="CFR227" s="1109" t="e">
        <v>#N/A</v>
      </c>
      <c r="CFS227" s="1109" t="e">
        <v>#N/A</v>
      </c>
      <c r="CFT227" s="1109" t="e">
        <v>#N/A</v>
      </c>
      <c r="CFU227" s="1109" t="e">
        <v>#N/A</v>
      </c>
      <c r="CFV227" s="1109" t="e">
        <v>#N/A</v>
      </c>
      <c r="CFW227" s="1109" t="e">
        <v>#N/A</v>
      </c>
      <c r="CFX227" s="1109" t="e">
        <v>#N/A</v>
      </c>
      <c r="CFY227" s="1109" t="e">
        <v>#N/A</v>
      </c>
      <c r="CFZ227" s="1109" t="e">
        <v>#N/A</v>
      </c>
      <c r="CGA227" s="1109" t="e">
        <v>#N/A</v>
      </c>
      <c r="CGB227" s="1109" t="e">
        <v>#N/A</v>
      </c>
      <c r="CGC227" s="1109" t="e">
        <v>#N/A</v>
      </c>
      <c r="CGD227" s="1109" t="e">
        <v>#N/A</v>
      </c>
      <c r="CGE227" s="1109" t="e">
        <v>#N/A</v>
      </c>
      <c r="CGF227" s="1109" t="e">
        <v>#N/A</v>
      </c>
      <c r="CGG227" s="1109" t="e">
        <v>#N/A</v>
      </c>
      <c r="CGH227" s="1109" t="e">
        <v>#N/A</v>
      </c>
      <c r="CGI227" s="1109" t="e">
        <v>#N/A</v>
      </c>
      <c r="CGJ227" s="1109" t="e">
        <v>#N/A</v>
      </c>
      <c r="CGK227" s="1109" t="e">
        <v>#N/A</v>
      </c>
      <c r="CGL227" s="1109" t="e">
        <v>#N/A</v>
      </c>
      <c r="CGM227" s="1109" t="e">
        <v>#N/A</v>
      </c>
      <c r="CGN227" s="1109" t="e">
        <v>#N/A</v>
      </c>
      <c r="CGO227" s="1109" t="e">
        <v>#N/A</v>
      </c>
      <c r="CGP227" s="1109" t="e">
        <v>#N/A</v>
      </c>
      <c r="CGQ227" s="1109" t="e">
        <v>#N/A</v>
      </c>
      <c r="CGR227" s="1109" t="e">
        <v>#N/A</v>
      </c>
      <c r="CGS227" s="1109" t="e">
        <v>#N/A</v>
      </c>
      <c r="CGT227" s="1109" t="e">
        <v>#N/A</v>
      </c>
      <c r="CGU227" s="1109" t="e">
        <v>#N/A</v>
      </c>
      <c r="CGV227" s="1109" t="e">
        <v>#N/A</v>
      </c>
      <c r="CGW227" s="1109" t="e">
        <v>#N/A</v>
      </c>
      <c r="CGX227" s="1109" t="e">
        <v>#N/A</v>
      </c>
      <c r="CGY227" s="1109" t="e">
        <v>#N/A</v>
      </c>
      <c r="CGZ227" s="1109" t="e">
        <v>#N/A</v>
      </c>
      <c r="CHA227" s="1109" t="e">
        <v>#N/A</v>
      </c>
      <c r="CHB227" s="1109" t="e">
        <v>#N/A</v>
      </c>
      <c r="CHC227" s="1109" t="e">
        <v>#N/A</v>
      </c>
      <c r="CHD227" s="1109" t="e">
        <v>#N/A</v>
      </c>
      <c r="CHE227" s="1109" t="e">
        <v>#N/A</v>
      </c>
      <c r="CHF227" s="1109" t="e">
        <v>#N/A</v>
      </c>
      <c r="CHG227" s="1109" t="e">
        <v>#N/A</v>
      </c>
      <c r="CHH227" s="1109" t="e">
        <v>#N/A</v>
      </c>
      <c r="CHI227" s="1109" t="e">
        <v>#N/A</v>
      </c>
      <c r="CHJ227" s="1109" t="e">
        <v>#N/A</v>
      </c>
      <c r="CHK227" s="1109" t="e">
        <v>#N/A</v>
      </c>
      <c r="CHL227" s="1109" t="e">
        <v>#N/A</v>
      </c>
      <c r="CHM227" s="1109" t="e">
        <v>#N/A</v>
      </c>
      <c r="CHN227" s="1109" t="e">
        <v>#N/A</v>
      </c>
      <c r="CHO227" s="1109" t="e">
        <v>#N/A</v>
      </c>
      <c r="CHP227" s="1109" t="e">
        <v>#N/A</v>
      </c>
      <c r="CHQ227" s="1109" t="e">
        <v>#N/A</v>
      </c>
      <c r="CHR227" s="1109" t="e">
        <v>#N/A</v>
      </c>
      <c r="CHS227" s="1109" t="e">
        <v>#N/A</v>
      </c>
      <c r="CHT227" s="1109" t="e">
        <v>#N/A</v>
      </c>
      <c r="CHU227" s="1109" t="e">
        <v>#N/A</v>
      </c>
      <c r="CHV227" s="1109" t="e">
        <v>#N/A</v>
      </c>
      <c r="CHW227" s="1109" t="e">
        <v>#N/A</v>
      </c>
      <c r="CHX227" s="1109" t="e">
        <v>#N/A</v>
      </c>
      <c r="CHY227" s="1109" t="e">
        <v>#N/A</v>
      </c>
      <c r="CHZ227" s="1109" t="e">
        <v>#N/A</v>
      </c>
      <c r="CIA227" s="1109" t="e">
        <v>#N/A</v>
      </c>
      <c r="CIB227" s="1109" t="e">
        <v>#N/A</v>
      </c>
      <c r="CIC227" s="1109" t="e">
        <v>#N/A</v>
      </c>
      <c r="CID227" s="1109" t="e">
        <v>#N/A</v>
      </c>
      <c r="CIE227" s="1109" t="e">
        <v>#N/A</v>
      </c>
      <c r="CIF227" s="1109" t="e">
        <v>#N/A</v>
      </c>
      <c r="CIG227" s="1109" t="e">
        <v>#N/A</v>
      </c>
      <c r="CIH227" s="1109" t="e">
        <v>#N/A</v>
      </c>
      <c r="CII227" s="1109" t="e">
        <v>#N/A</v>
      </c>
      <c r="CIJ227" s="1109" t="e">
        <v>#N/A</v>
      </c>
      <c r="CIK227" s="1109" t="e">
        <v>#N/A</v>
      </c>
      <c r="CIL227" s="1109" t="e">
        <v>#N/A</v>
      </c>
      <c r="CIM227" s="1109" t="e">
        <v>#N/A</v>
      </c>
      <c r="CIN227" s="1109" t="e">
        <v>#N/A</v>
      </c>
      <c r="CIO227" s="1109" t="e">
        <v>#N/A</v>
      </c>
      <c r="CIP227" s="1109" t="e">
        <v>#N/A</v>
      </c>
      <c r="CIQ227" s="1109" t="e">
        <v>#N/A</v>
      </c>
      <c r="CIR227" s="1109" t="e">
        <v>#N/A</v>
      </c>
      <c r="CIS227" s="1109" t="e">
        <v>#N/A</v>
      </c>
      <c r="CIT227" s="1109" t="e">
        <v>#N/A</v>
      </c>
      <c r="CIU227" s="1109" t="e">
        <v>#N/A</v>
      </c>
      <c r="CIV227" s="1109" t="e">
        <v>#N/A</v>
      </c>
      <c r="CIW227" s="1109" t="e">
        <v>#N/A</v>
      </c>
      <c r="CIX227" s="1109" t="e">
        <v>#N/A</v>
      </c>
      <c r="CIY227" s="1109" t="e">
        <v>#N/A</v>
      </c>
      <c r="CIZ227" s="1109" t="e">
        <v>#N/A</v>
      </c>
      <c r="CJA227" s="1109" t="e">
        <v>#N/A</v>
      </c>
      <c r="CJB227" s="1109" t="e">
        <v>#N/A</v>
      </c>
      <c r="CJC227" s="1109" t="e">
        <v>#N/A</v>
      </c>
      <c r="CJD227" s="1109" t="e">
        <v>#N/A</v>
      </c>
      <c r="CJE227" s="1109" t="e">
        <v>#N/A</v>
      </c>
      <c r="CJF227" s="1109" t="e">
        <v>#N/A</v>
      </c>
      <c r="CJG227" s="1109" t="e">
        <v>#N/A</v>
      </c>
      <c r="CJH227" s="1109" t="e">
        <v>#N/A</v>
      </c>
      <c r="CJI227" s="1109" t="e">
        <v>#N/A</v>
      </c>
      <c r="CJJ227" s="1109" t="e">
        <v>#N/A</v>
      </c>
      <c r="CJK227" s="1109" t="e">
        <v>#N/A</v>
      </c>
      <c r="CJL227" s="1109" t="e">
        <v>#N/A</v>
      </c>
      <c r="CJM227" s="1109" t="e">
        <v>#N/A</v>
      </c>
      <c r="CJN227" s="1109" t="e">
        <v>#N/A</v>
      </c>
      <c r="CJO227" s="1109" t="e">
        <v>#N/A</v>
      </c>
      <c r="CJP227" s="1109" t="e">
        <v>#N/A</v>
      </c>
      <c r="CJQ227" s="1109" t="e">
        <v>#N/A</v>
      </c>
      <c r="CJR227" s="1109" t="e">
        <v>#N/A</v>
      </c>
      <c r="CJS227" s="1109" t="e">
        <v>#N/A</v>
      </c>
      <c r="CJT227" s="1109" t="e">
        <v>#N/A</v>
      </c>
      <c r="CJU227" s="1109" t="e">
        <v>#N/A</v>
      </c>
      <c r="CJV227" s="1109" t="e">
        <v>#N/A</v>
      </c>
      <c r="CJW227" s="1109" t="e">
        <v>#N/A</v>
      </c>
      <c r="CJX227" s="1109" t="e">
        <v>#N/A</v>
      </c>
      <c r="CJY227" s="1109" t="e">
        <v>#N/A</v>
      </c>
      <c r="CJZ227" s="1109" t="e">
        <v>#N/A</v>
      </c>
      <c r="CKA227" s="1109" t="e">
        <v>#N/A</v>
      </c>
      <c r="CKB227" s="1109" t="e">
        <v>#N/A</v>
      </c>
      <c r="CKC227" s="1109" t="e">
        <v>#N/A</v>
      </c>
      <c r="CKD227" s="1109" t="e">
        <v>#N/A</v>
      </c>
      <c r="CKE227" s="1109" t="e">
        <v>#N/A</v>
      </c>
      <c r="CKF227" s="1109" t="e">
        <v>#N/A</v>
      </c>
      <c r="CKG227" s="1109" t="e">
        <v>#N/A</v>
      </c>
      <c r="CKH227" s="1109" t="e">
        <v>#N/A</v>
      </c>
      <c r="CKI227" s="1109" t="e">
        <v>#N/A</v>
      </c>
      <c r="CKJ227" s="1109" t="e">
        <v>#N/A</v>
      </c>
      <c r="CKK227" s="1109" t="e">
        <v>#N/A</v>
      </c>
      <c r="CKL227" s="1109" t="e">
        <v>#N/A</v>
      </c>
      <c r="CKM227" s="1109" t="e">
        <v>#N/A</v>
      </c>
      <c r="CKN227" s="1109" t="e">
        <v>#N/A</v>
      </c>
      <c r="CKO227" s="1109" t="e">
        <v>#N/A</v>
      </c>
      <c r="CKP227" s="1109" t="e">
        <v>#N/A</v>
      </c>
      <c r="CKQ227" s="1109" t="e">
        <v>#N/A</v>
      </c>
      <c r="CKR227" s="1109" t="e">
        <v>#N/A</v>
      </c>
      <c r="CKS227" s="1109" t="e">
        <v>#N/A</v>
      </c>
      <c r="CKT227" s="1109" t="e">
        <v>#N/A</v>
      </c>
      <c r="CKU227" s="1109" t="e">
        <v>#N/A</v>
      </c>
      <c r="CKV227" s="1109" t="e">
        <v>#N/A</v>
      </c>
      <c r="CKW227" s="1109" t="e">
        <v>#N/A</v>
      </c>
      <c r="CKX227" s="1109" t="e">
        <v>#N/A</v>
      </c>
      <c r="CKY227" s="1109" t="e">
        <v>#N/A</v>
      </c>
      <c r="CKZ227" s="1109" t="e">
        <v>#N/A</v>
      </c>
      <c r="CLA227" s="1109" t="e">
        <v>#N/A</v>
      </c>
      <c r="CLB227" s="1109" t="e">
        <v>#N/A</v>
      </c>
      <c r="CLC227" s="1109" t="e">
        <v>#N/A</v>
      </c>
      <c r="CLD227" s="1109" t="e">
        <v>#N/A</v>
      </c>
      <c r="CLE227" s="1109" t="e">
        <v>#N/A</v>
      </c>
      <c r="CLF227" s="1109" t="e">
        <v>#N/A</v>
      </c>
      <c r="CLG227" s="1109" t="e">
        <v>#N/A</v>
      </c>
      <c r="CLH227" s="1109" t="e">
        <v>#N/A</v>
      </c>
      <c r="CLI227" s="1109" t="e">
        <v>#N/A</v>
      </c>
      <c r="CLJ227" s="1109" t="e">
        <v>#N/A</v>
      </c>
      <c r="CLK227" s="1109" t="e">
        <v>#N/A</v>
      </c>
      <c r="CLL227" s="1109" t="e">
        <v>#N/A</v>
      </c>
      <c r="CLM227" s="1109" t="e">
        <v>#N/A</v>
      </c>
      <c r="CLN227" s="1109" t="e">
        <v>#N/A</v>
      </c>
      <c r="CLO227" s="1109" t="e">
        <v>#N/A</v>
      </c>
      <c r="CLP227" s="1109" t="e">
        <v>#N/A</v>
      </c>
      <c r="CLQ227" s="1109" t="e">
        <v>#N/A</v>
      </c>
      <c r="CLR227" s="1109" t="e">
        <v>#N/A</v>
      </c>
      <c r="CLS227" s="1109" t="e">
        <v>#N/A</v>
      </c>
      <c r="CLT227" s="1109" t="e">
        <v>#N/A</v>
      </c>
      <c r="CLU227" s="1109" t="e">
        <v>#N/A</v>
      </c>
      <c r="CLV227" s="1109" t="e">
        <v>#N/A</v>
      </c>
      <c r="CLW227" s="1109" t="e">
        <v>#N/A</v>
      </c>
      <c r="CLX227" s="1109" t="e">
        <v>#N/A</v>
      </c>
      <c r="CLY227" s="1109" t="e">
        <v>#N/A</v>
      </c>
      <c r="CLZ227" s="1109" t="e">
        <v>#N/A</v>
      </c>
      <c r="CMA227" s="1109" t="e">
        <v>#N/A</v>
      </c>
      <c r="CMB227" s="1109" t="e">
        <v>#N/A</v>
      </c>
      <c r="CMC227" s="1109" t="e">
        <v>#N/A</v>
      </c>
      <c r="CMD227" s="1109" t="e">
        <v>#N/A</v>
      </c>
      <c r="CME227" s="1109" t="e">
        <v>#N/A</v>
      </c>
      <c r="CMF227" s="1109" t="e">
        <v>#N/A</v>
      </c>
      <c r="CMG227" s="1109" t="e">
        <v>#N/A</v>
      </c>
      <c r="CMH227" s="1109" t="e">
        <v>#N/A</v>
      </c>
      <c r="CMI227" s="1109" t="e">
        <v>#N/A</v>
      </c>
      <c r="CMJ227" s="1109" t="e">
        <v>#N/A</v>
      </c>
      <c r="CMK227" s="1109" t="e">
        <v>#N/A</v>
      </c>
      <c r="CML227" s="1109" t="e">
        <v>#N/A</v>
      </c>
      <c r="CMM227" s="1109" t="e">
        <v>#N/A</v>
      </c>
      <c r="CMN227" s="1109" t="e">
        <v>#N/A</v>
      </c>
      <c r="CMO227" s="1109" t="e">
        <v>#N/A</v>
      </c>
      <c r="CMP227" s="1109" t="e">
        <v>#N/A</v>
      </c>
      <c r="CMQ227" s="1109" t="e">
        <v>#N/A</v>
      </c>
      <c r="CMR227" s="1109" t="e">
        <v>#N/A</v>
      </c>
      <c r="CMS227" s="1109" t="e">
        <v>#N/A</v>
      </c>
      <c r="CMT227" s="1109" t="e">
        <v>#N/A</v>
      </c>
      <c r="CMU227" s="1109" t="e">
        <v>#N/A</v>
      </c>
      <c r="CMV227" s="1109" t="e">
        <v>#N/A</v>
      </c>
      <c r="CMW227" s="1109" t="e">
        <v>#N/A</v>
      </c>
      <c r="CMX227" s="1109" t="e">
        <v>#N/A</v>
      </c>
      <c r="CMY227" s="1109" t="e">
        <v>#N/A</v>
      </c>
      <c r="CMZ227" s="1109" t="e">
        <v>#N/A</v>
      </c>
      <c r="CNA227" s="1109" t="e">
        <v>#N/A</v>
      </c>
      <c r="CNB227" s="1109" t="e">
        <v>#N/A</v>
      </c>
      <c r="CNC227" s="1109" t="e">
        <v>#N/A</v>
      </c>
      <c r="CND227" s="1109" t="e">
        <v>#N/A</v>
      </c>
      <c r="CNE227" s="1109" t="e">
        <v>#N/A</v>
      </c>
      <c r="CNF227" s="1109" t="e">
        <v>#N/A</v>
      </c>
      <c r="CNG227" s="1109" t="e">
        <v>#N/A</v>
      </c>
      <c r="CNH227" s="1109" t="e">
        <v>#N/A</v>
      </c>
      <c r="CNI227" s="1109" t="e">
        <v>#N/A</v>
      </c>
      <c r="CNJ227" s="1109" t="e">
        <v>#N/A</v>
      </c>
      <c r="CNK227" s="1109" t="e">
        <v>#N/A</v>
      </c>
      <c r="CNL227" s="1109" t="e">
        <v>#N/A</v>
      </c>
      <c r="CNM227" s="1109" t="e">
        <v>#N/A</v>
      </c>
      <c r="CNN227" s="1109" t="e">
        <v>#N/A</v>
      </c>
      <c r="CNO227" s="1109" t="e">
        <v>#N/A</v>
      </c>
      <c r="CNP227" s="1109" t="e">
        <v>#N/A</v>
      </c>
      <c r="CNQ227" s="1109" t="e">
        <v>#N/A</v>
      </c>
      <c r="CNR227" s="1109" t="e">
        <v>#N/A</v>
      </c>
      <c r="CNS227" s="1109" t="e">
        <v>#N/A</v>
      </c>
      <c r="CNT227" s="1109" t="e">
        <v>#N/A</v>
      </c>
      <c r="CNU227" s="1109" t="e">
        <v>#N/A</v>
      </c>
      <c r="CNV227" s="1109" t="e">
        <v>#N/A</v>
      </c>
      <c r="CNW227" s="1109" t="e">
        <v>#N/A</v>
      </c>
      <c r="CNX227" s="1109" t="e">
        <v>#N/A</v>
      </c>
      <c r="CNY227" s="1109" t="e">
        <v>#N/A</v>
      </c>
      <c r="CNZ227" s="1109" t="e">
        <v>#N/A</v>
      </c>
      <c r="COA227" s="1109" t="e">
        <v>#N/A</v>
      </c>
      <c r="COB227" s="1109" t="e">
        <v>#N/A</v>
      </c>
      <c r="COC227" s="1109" t="e">
        <v>#N/A</v>
      </c>
      <c r="COD227" s="1109" t="e">
        <v>#N/A</v>
      </c>
      <c r="COE227" s="1109" t="e">
        <v>#N/A</v>
      </c>
      <c r="COF227" s="1109" t="e">
        <v>#N/A</v>
      </c>
      <c r="COG227" s="1109" t="e">
        <v>#N/A</v>
      </c>
      <c r="COH227" s="1109" t="e">
        <v>#N/A</v>
      </c>
      <c r="COI227" s="1109" t="e">
        <v>#N/A</v>
      </c>
      <c r="COJ227" s="1109" t="e">
        <v>#N/A</v>
      </c>
      <c r="COK227" s="1109" t="e">
        <v>#N/A</v>
      </c>
      <c r="COL227" s="1109" t="e">
        <v>#N/A</v>
      </c>
      <c r="COM227" s="1109" t="e">
        <v>#N/A</v>
      </c>
      <c r="CON227" s="1109" t="e">
        <v>#N/A</v>
      </c>
      <c r="COO227" s="1109" t="e">
        <v>#N/A</v>
      </c>
      <c r="COP227" s="1109" t="e">
        <v>#N/A</v>
      </c>
      <c r="COQ227" s="1109" t="e">
        <v>#N/A</v>
      </c>
      <c r="COR227" s="1109" t="e">
        <v>#N/A</v>
      </c>
      <c r="COS227" s="1109" t="e">
        <v>#N/A</v>
      </c>
      <c r="COT227" s="1109" t="e">
        <v>#N/A</v>
      </c>
      <c r="COU227" s="1109" t="e">
        <v>#N/A</v>
      </c>
      <c r="COV227" s="1109" t="e">
        <v>#N/A</v>
      </c>
      <c r="COW227" s="1109" t="e">
        <v>#N/A</v>
      </c>
      <c r="COX227" s="1109" t="e">
        <v>#N/A</v>
      </c>
      <c r="COY227" s="1109" t="e">
        <v>#N/A</v>
      </c>
      <c r="COZ227" s="1109" t="e">
        <v>#N/A</v>
      </c>
      <c r="CPA227" s="1109" t="e">
        <v>#N/A</v>
      </c>
      <c r="CPB227" s="1109" t="e">
        <v>#N/A</v>
      </c>
      <c r="CPC227" s="1109" t="e">
        <v>#N/A</v>
      </c>
      <c r="CPD227" s="1109" t="e">
        <v>#N/A</v>
      </c>
      <c r="CPE227" s="1109" t="e">
        <v>#N/A</v>
      </c>
      <c r="CPF227" s="1109" t="e">
        <v>#N/A</v>
      </c>
      <c r="CPG227" s="1109" t="e">
        <v>#N/A</v>
      </c>
      <c r="CPH227" s="1109" t="e">
        <v>#N/A</v>
      </c>
      <c r="CPI227" s="1109" t="e">
        <v>#N/A</v>
      </c>
      <c r="CPJ227" s="1109" t="e">
        <v>#N/A</v>
      </c>
      <c r="CPK227" s="1109" t="e">
        <v>#N/A</v>
      </c>
      <c r="CPL227" s="1109" t="e">
        <v>#N/A</v>
      </c>
      <c r="CPM227" s="1109" t="e">
        <v>#N/A</v>
      </c>
      <c r="CPN227" s="1109" t="e">
        <v>#N/A</v>
      </c>
      <c r="CPO227" s="1109" t="e">
        <v>#N/A</v>
      </c>
      <c r="CPP227" s="1109" t="e">
        <v>#N/A</v>
      </c>
      <c r="CPQ227" s="1109" t="e">
        <v>#N/A</v>
      </c>
      <c r="CPR227" s="1109" t="e">
        <v>#N/A</v>
      </c>
      <c r="CPS227" s="1109" t="e">
        <v>#N/A</v>
      </c>
      <c r="CPT227" s="1109" t="e">
        <v>#N/A</v>
      </c>
      <c r="CPU227" s="1109" t="e">
        <v>#N/A</v>
      </c>
      <c r="CPV227" s="1109" t="e">
        <v>#N/A</v>
      </c>
      <c r="CPW227" s="1109" t="e">
        <v>#N/A</v>
      </c>
      <c r="CPX227" s="1109" t="e">
        <v>#N/A</v>
      </c>
      <c r="CPY227" s="1109" t="e">
        <v>#N/A</v>
      </c>
      <c r="CPZ227" s="1109" t="e">
        <v>#N/A</v>
      </c>
      <c r="CQA227" s="1109" t="e">
        <v>#N/A</v>
      </c>
      <c r="CQB227" s="1109" t="e">
        <v>#N/A</v>
      </c>
      <c r="CQC227" s="1109" t="e">
        <v>#N/A</v>
      </c>
      <c r="CQD227" s="1109" t="e">
        <v>#N/A</v>
      </c>
      <c r="CQE227" s="1109" t="e">
        <v>#N/A</v>
      </c>
      <c r="CQF227" s="1109" t="e">
        <v>#N/A</v>
      </c>
      <c r="CQG227" s="1109" t="e">
        <v>#N/A</v>
      </c>
      <c r="CQH227" s="1109" t="e">
        <v>#N/A</v>
      </c>
      <c r="CQI227" s="1109" t="e">
        <v>#N/A</v>
      </c>
      <c r="CQJ227" s="1109" t="e">
        <v>#N/A</v>
      </c>
      <c r="CQK227" s="1109" t="e">
        <v>#N/A</v>
      </c>
      <c r="CQL227" s="1109" t="e">
        <v>#N/A</v>
      </c>
      <c r="CQM227" s="1109" t="e">
        <v>#N/A</v>
      </c>
      <c r="CQN227" s="1109" t="e">
        <v>#N/A</v>
      </c>
      <c r="CQO227" s="1109" t="e">
        <v>#N/A</v>
      </c>
      <c r="CQP227" s="1109" t="e">
        <v>#N/A</v>
      </c>
      <c r="CQQ227" s="1109" t="e">
        <v>#N/A</v>
      </c>
      <c r="CQR227" s="1109" t="e">
        <v>#N/A</v>
      </c>
      <c r="CQS227" s="1109" t="e">
        <v>#N/A</v>
      </c>
      <c r="CQT227" s="1109" t="e">
        <v>#N/A</v>
      </c>
      <c r="CQU227" s="1109" t="e">
        <v>#N/A</v>
      </c>
      <c r="CQV227" s="1109" t="e">
        <v>#N/A</v>
      </c>
      <c r="CQW227" s="1109" t="e">
        <v>#N/A</v>
      </c>
      <c r="CQX227" s="1109" t="e">
        <v>#N/A</v>
      </c>
      <c r="CQY227" s="1109" t="e">
        <v>#N/A</v>
      </c>
      <c r="CQZ227" s="1109" t="e">
        <v>#N/A</v>
      </c>
      <c r="CRA227" s="1109" t="e">
        <v>#N/A</v>
      </c>
      <c r="CRB227" s="1109" t="e">
        <v>#N/A</v>
      </c>
      <c r="CRC227" s="1109" t="e">
        <v>#N/A</v>
      </c>
      <c r="CRD227" s="1109" t="e">
        <v>#N/A</v>
      </c>
      <c r="CRE227" s="1109" t="e">
        <v>#N/A</v>
      </c>
      <c r="CRF227" s="1109" t="e">
        <v>#N/A</v>
      </c>
      <c r="CRG227" s="1109" t="e">
        <v>#N/A</v>
      </c>
      <c r="CRH227" s="1109" t="e">
        <v>#N/A</v>
      </c>
      <c r="CRI227" s="1109" t="e">
        <v>#N/A</v>
      </c>
      <c r="CRJ227" s="1109" t="e">
        <v>#N/A</v>
      </c>
      <c r="CRK227" s="1109" t="e">
        <v>#N/A</v>
      </c>
      <c r="CRL227" s="1109" t="e">
        <v>#N/A</v>
      </c>
      <c r="CRM227" s="1109" t="e">
        <v>#N/A</v>
      </c>
      <c r="CRN227" s="1109" t="e">
        <v>#N/A</v>
      </c>
      <c r="CRO227" s="1109" t="e">
        <v>#N/A</v>
      </c>
      <c r="CRP227" s="1109" t="e">
        <v>#N/A</v>
      </c>
      <c r="CRQ227" s="1109" t="e">
        <v>#N/A</v>
      </c>
      <c r="CRR227" s="1109" t="e">
        <v>#N/A</v>
      </c>
      <c r="CRS227" s="1109" t="e">
        <v>#N/A</v>
      </c>
      <c r="CRT227" s="1109" t="e">
        <v>#N/A</v>
      </c>
      <c r="CRU227" s="1109" t="e">
        <v>#N/A</v>
      </c>
      <c r="CRV227" s="1109" t="e">
        <v>#N/A</v>
      </c>
      <c r="CRW227" s="1109" t="e">
        <v>#N/A</v>
      </c>
      <c r="CRX227" s="1109" t="e">
        <v>#N/A</v>
      </c>
      <c r="CRY227" s="1109" t="e">
        <v>#N/A</v>
      </c>
      <c r="CRZ227" s="1109" t="e">
        <v>#N/A</v>
      </c>
      <c r="CSA227" s="1109" t="e">
        <v>#N/A</v>
      </c>
      <c r="CSB227" s="1109" t="e">
        <v>#N/A</v>
      </c>
      <c r="CSC227" s="1109" t="e">
        <v>#N/A</v>
      </c>
      <c r="CSD227" s="1109" t="e">
        <v>#N/A</v>
      </c>
      <c r="CSE227" s="1109" t="e">
        <v>#N/A</v>
      </c>
      <c r="CSF227" s="1109" t="e">
        <v>#N/A</v>
      </c>
      <c r="CSG227" s="1109" t="e">
        <v>#N/A</v>
      </c>
      <c r="CSH227" s="1109" t="e">
        <v>#N/A</v>
      </c>
      <c r="CSI227" s="1109" t="e">
        <v>#N/A</v>
      </c>
      <c r="CSJ227" s="1109" t="e">
        <v>#N/A</v>
      </c>
      <c r="CSK227" s="1109" t="e">
        <v>#N/A</v>
      </c>
      <c r="CSL227" s="1109" t="e">
        <v>#N/A</v>
      </c>
      <c r="CSM227" s="1109" t="e">
        <v>#N/A</v>
      </c>
      <c r="CSN227" s="1109" t="e">
        <v>#N/A</v>
      </c>
      <c r="CSO227" s="1109" t="e">
        <v>#N/A</v>
      </c>
      <c r="CSP227" s="1109" t="e">
        <v>#N/A</v>
      </c>
      <c r="CSQ227" s="1109" t="e">
        <v>#N/A</v>
      </c>
      <c r="CSR227" s="1109" t="e">
        <v>#N/A</v>
      </c>
      <c r="CSS227" s="1109" t="e">
        <v>#N/A</v>
      </c>
      <c r="CST227" s="1109" t="e">
        <v>#N/A</v>
      </c>
      <c r="CSU227" s="1109" t="e">
        <v>#N/A</v>
      </c>
      <c r="CSV227" s="1109" t="e">
        <v>#N/A</v>
      </c>
      <c r="CSW227" s="1109" t="e">
        <v>#N/A</v>
      </c>
      <c r="CSX227" s="1109" t="e">
        <v>#N/A</v>
      </c>
      <c r="CSY227" s="1109" t="e">
        <v>#N/A</v>
      </c>
      <c r="CSZ227" s="1109" t="e">
        <v>#N/A</v>
      </c>
      <c r="CTA227" s="1109" t="e">
        <v>#N/A</v>
      </c>
      <c r="CTB227" s="1109" t="e">
        <v>#N/A</v>
      </c>
      <c r="CTC227" s="1109" t="e">
        <v>#N/A</v>
      </c>
      <c r="CTD227" s="1109" t="e">
        <v>#N/A</v>
      </c>
      <c r="CTE227" s="1109" t="e">
        <v>#N/A</v>
      </c>
      <c r="CTF227" s="1109" t="e">
        <v>#N/A</v>
      </c>
      <c r="CTG227" s="1109" t="e">
        <v>#N/A</v>
      </c>
      <c r="CTH227" s="1109" t="e">
        <v>#N/A</v>
      </c>
      <c r="CTI227" s="1109" t="e">
        <v>#N/A</v>
      </c>
      <c r="CTJ227" s="1109" t="e">
        <v>#N/A</v>
      </c>
      <c r="CTK227" s="1109" t="e">
        <v>#N/A</v>
      </c>
      <c r="CTL227" s="1109" t="e">
        <v>#N/A</v>
      </c>
      <c r="CTM227" s="1109" t="e">
        <v>#N/A</v>
      </c>
      <c r="CTN227" s="1109" t="e">
        <v>#N/A</v>
      </c>
      <c r="CTO227" s="1109" t="e">
        <v>#N/A</v>
      </c>
      <c r="CTP227" s="1109" t="e">
        <v>#N/A</v>
      </c>
      <c r="CTQ227" s="1109" t="e">
        <v>#N/A</v>
      </c>
      <c r="CTR227" s="1109" t="e">
        <v>#N/A</v>
      </c>
      <c r="CTS227" s="1109" t="e">
        <v>#N/A</v>
      </c>
      <c r="CTT227" s="1109" t="e">
        <v>#N/A</v>
      </c>
      <c r="CTU227" s="1109" t="e">
        <v>#N/A</v>
      </c>
      <c r="CTV227" s="1109" t="e">
        <v>#N/A</v>
      </c>
      <c r="CTW227" s="1109" t="e">
        <v>#N/A</v>
      </c>
      <c r="CTX227" s="1109" t="e">
        <v>#N/A</v>
      </c>
      <c r="CTY227" s="1109" t="e">
        <v>#N/A</v>
      </c>
      <c r="CTZ227" s="1109" t="e">
        <v>#N/A</v>
      </c>
      <c r="CUA227" s="1109" t="e">
        <v>#N/A</v>
      </c>
      <c r="CUB227" s="1109" t="e">
        <v>#N/A</v>
      </c>
      <c r="CUC227" s="1109" t="e">
        <v>#N/A</v>
      </c>
      <c r="CUD227" s="1109" t="e">
        <v>#N/A</v>
      </c>
      <c r="CUE227" s="1109" t="e">
        <v>#N/A</v>
      </c>
      <c r="CUF227" s="1109" t="e">
        <v>#N/A</v>
      </c>
      <c r="CUG227" s="1109" t="e">
        <v>#N/A</v>
      </c>
      <c r="CUH227" s="1109" t="e">
        <v>#N/A</v>
      </c>
      <c r="CUI227" s="1109" t="e">
        <v>#N/A</v>
      </c>
      <c r="CUJ227" s="1109" t="e">
        <v>#N/A</v>
      </c>
      <c r="CUK227" s="1109" t="e">
        <v>#N/A</v>
      </c>
      <c r="CUL227" s="1109" t="e">
        <v>#N/A</v>
      </c>
      <c r="CUM227" s="1109" t="e">
        <v>#N/A</v>
      </c>
      <c r="CUN227" s="1109" t="e">
        <v>#N/A</v>
      </c>
      <c r="CUO227" s="1109" t="e">
        <v>#N/A</v>
      </c>
      <c r="CUP227" s="1109" t="e">
        <v>#N/A</v>
      </c>
      <c r="CUQ227" s="1109" t="e">
        <v>#N/A</v>
      </c>
      <c r="CUR227" s="1109" t="e">
        <v>#N/A</v>
      </c>
      <c r="CUS227" s="1109" t="e">
        <v>#N/A</v>
      </c>
      <c r="CUT227" s="1109" t="e">
        <v>#N/A</v>
      </c>
      <c r="CUU227" s="1109" t="e">
        <v>#N/A</v>
      </c>
      <c r="CUV227" s="1109" t="e">
        <v>#N/A</v>
      </c>
      <c r="CUW227" s="1109" t="e">
        <v>#N/A</v>
      </c>
      <c r="CUX227" s="1109" t="e">
        <v>#N/A</v>
      </c>
      <c r="CUY227" s="1109" t="e">
        <v>#N/A</v>
      </c>
      <c r="CUZ227" s="1109" t="e">
        <v>#N/A</v>
      </c>
      <c r="CVA227" s="1109" t="e">
        <v>#N/A</v>
      </c>
      <c r="CVB227" s="1109" t="e">
        <v>#N/A</v>
      </c>
      <c r="CVC227" s="1109" t="e">
        <v>#N/A</v>
      </c>
      <c r="CVD227" s="1109" t="e">
        <v>#N/A</v>
      </c>
      <c r="CVE227" s="1109" t="e">
        <v>#N/A</v>
      </c>
      <c r="CVF227" s="1109" t="e">
        <v>#N/A</v>
      </c>
      <c r="CVG227" s="1109" t="e">
        <v>#N/A</v>
      </c>
      <c r="CVH227" s="1109" t="e">
        <v>#N/A</v>
      </c>
      <c r="CVI227" s="1109" t="e">
        <v>#N/A</v>
      </c>
      <c r="CVJ227" s="1109" t="e">
        <v>#N/A</v>
      </c>
      <c r="CVK227" s="1109" t="e">
        <v>#N/A</v>
      </c>
      <c r="CVL227" s="1109" t="e">
        <v>#N/A</v>
      </c>
      <c r="CVM227" s="1109" t="e">
        <v>#N/A</v>
      </c>
      <c r="CVN227" s="1109" t="e">
        <v>#N/A</v>
      </c>
      <c r="CVO227" s="1109" t="e">
        <v>#N/A</v>
      </c>
      <c r="CVP227" s="1109" t="e">
        <v>#N/A</v>
      </c>
      <c r="CVQ227" s="1109" t="e">
        <v>#N/A</v>
      </c>
      <c r="CVR227" s="1109" t="e">
        <v>#N/A</v>
      </c>
      <c r="CVS227" s="1109" t="e">
        <v>#N/A</v>
      </c>
      <c r="CVT227" s="1109" t="e">
        <v>#N/A</v>
      </c>
      <c r="CVU227" s="1109" t="e">
        <v>#N/A</v>
      </c>
      <c r="CVV227" s="1109" t="e">
        <v>#N/A</v>
      </c>
      <c r="CVW227" s="1109" t="e">
        <v>#N/A</v>
      </c>
      <c r="CVX227" s="1109" t="e">
        <v>#N/A</v>
      </c>
      <c r="CVY227" s="1109" t="e">
        <v>#N/A</v>
      </c>
      <c r="CVZ227" s="1109" t="e">
        <v>#N/A</v>
      </c>
      <c r="CWA227" s="1109" t="e">
        <v>#N/A</v>
      </c>
      <c r="CWB227" s="1109" t="e">
        <v>#N/A</v>
      </c>
      <c r="CWC227" s="1109" t="e">
        <v>#N/A</v>
      </c>
      <c r="CWD227" s="1109" t="e">
        <v>#N/A</v>
      </c>
      <c r="CWE227" s="1109" t="e">
        <v>#N/A</v>
      </c>
      <c r="CWF227" s="1109" t="e">
        <v>#N/A</v>
      </c>
      <c r="CWG227" s="1109" t="e">
        <v>#N/A</v>
      </c>
      <c r="CWH227" s="1109" t="e">
        <v>#N/A</v>
      </c>
      <c r="CWI227" s="1109" t="e">
        <v>#N/A</v>
      </c>
      <c r="CWJ227" s="1109" t="e">
        <v>#N/A</v>
      </c>
      <c r="CWK227" s="1109" t="e">
        <v>#N/A</v>
      </c>
      <c r="CWL227" s="1109" t="e">
        <v>#N/A</v>
      </c>
      <c r="CWM227" s="1109" t="e">
        <v>#N/A</v>
      </c>
      <c r="CWN227" s="1109" t="e">
        <v>#N/A</v>
      </c>
      <c r="CWO227" s="1109" t="e">
        <v>#N/A</v>
      </c>
      <c r="CWP227" s="1109" t="e">
        <v>#N/A</v>
      </c>
      <c r="CWQ227" s="1109" t="e">
        <v>#N/A</v>
      </c>
      <c r="CWR227" s="1109" t="e">
        <v>#N/A</v>
      </c>
      <c r="CWS227" s="1109" t="e">
        <v>#N/A</v>
      </c>
      <c r="CWT227" s="1109" t="e">
        <v>#N/A</v>
      </c>
      <c r="CWU227" s="1109" t="e">
        <v>#N/A</v>
      </c>
      <c r="CWV227" s="1109" t="e">
        <v>#N/A</v>
      </c>
      <c r="CWW227" s="1109" t="e">
        <v>#N/A</v>
      </c>
      <c r="CWX227" s="1109" t="e">
        <v>#N/A</v>
      </c>
      <c r="CWY227" s="1109" t="e">
        <v>#N/A</v>
      </c>
      <c r="CWZ227" s="1109" t="e">
        <v>#N/A</v>
      </c>
      <c r="CXA227" s="1109" t="e">
        <v>#N/A</v>
      </c>
      <c r="CXB227" s="1109" t="e">
        <v>#N/A</v>
      </c>
      <c r="CXC227" s="1109" t="e">
        <v>#N/A</v>
      </c>
      <c r="CXD227" s="1109" t="e">
        <v>#N/A</v>
      </c>
      <c r="CXE227" s="1109" t="e">
        <v>#N/A</v>
      </c>
      <c r="CXF227" s="1109" t="e">
        <v>#N/A</v>
      </c>
      <c r="CXG227" s="1109" t="e">
        <v>#N/A</v>
      </c>
      <c r="CXH227" s="1109" t="e">
        <v>#N/A</v>
      </c>
      <c r="CXI227" s="1109" t="e">
        <v>#N/A</v>
      </c>
      <c r="CXJ227" s="1109" t="e">
        <v>#N/A</v>
      </c>
      <c r="CXK227" s="1109" t="e">
        <v>#N/A</v>
      </c>
      <c r="CXL227" s="1109" t="e">
        <v>#N/A</v>
      </c>
      <c r="CXM227" s="1109" t="e">
        <v>#N/A</v>
      </c>
      <c r="CXN227" s="1109" t="e">
        <v>#N/A</v>
      </c>
      <c r="CXO227" s="1109" t="e">
        <v>#N/A</v>
      </c>
      <c r="CXP227" s="1109" t="e">
        <v>#N/A</v>
      </c>
      <c r="CXQ227" s="1109" t="e">
        <v>#N/A</v>
      </c>
      <c r="CXR227" s="1109" t="e">
        <v>#N/A</v>
      </c>
      <c r="CXS227" s="1109" t="e">
        <v>#N/A</v>
      </c>
      <c r="CXT227" s="1109" t="e">
        <v>#N/A</v>
      </c>
      <c r="CXU227" s="1109" t="e">
        <v>#N/A</v>
      </c>
      <c r="CXV227" s="1109" t="e">
        <v>#N/A</v>
      </c>
      <c r="CXW227" s="1109" t="e">
        <v>#N/A</v>
      </c>
      <c r="CXX227" s="1109" t="e">
        <v>#N/A</v>
      </c>
      <c r="CXY227" s="1109" t="e">
        <v>#N/A</v>
      </c>
      <c r="CXZ227" s="1109" t="e">
        <v>#N/A</v>
      </c>
      <c r="CYA227" s="1109" t="e">
        <v>#N/A</v>
      </c>
      <c r="CYB227" s="1109" t="e">
        <v>#N/A</v>
      </c>
      <c r="CYC227" s="1109" t="e">
        <v>#N/A</v>
      </c>
      <c r="CYD227" s="1109" t="e">
        <v>#N/A</v>
      </c>
      <c r="CYE227" s="1109" t="e">
        <v>#N/A</v>
      </c>
      <c r="CYF227" s="1109" t="e">
        <v>#N/A</v>
      </c>
      <c r="CYG227" s="1109" t="e">
        <v>#N/A</v>
      </c>
      <c r="CYH227" s="1109" t="e">
        <v>#N/A</v>
      </c>
      <c r="CYI227" s="1109" t="e">
        <v>#N/A</v>
      </c>
      <c r="CYJ227" s="1109" t="e">
        <v>#N/A</v>
      </c>
      <c r="CYK227" s="1109" t="e">
        <v>#N/A</v>
      </c>
      <c r="CYL227" s="1109" t="e">
        <v>#N/A</v>
      </c>
      <c r="CYM227" s="1109" t="e">
        <v>#N/A</v>
      </c>
      <c r="CYN227" s="1109" t="e">
        <v>#N/A</v>
      </c>
      <c r="CYO227" s="1109" t="e">
        <v>#N/A</v>
      </c>
      <c r="CYP227" s="1109" t="e">
        <v>#N/A</v>
      </c>
      <c r="CYQ227" s="1109" t="e">
        <v>#N/A</v>
      </c>
      <c r="CYR227" s="1109" t="e">
        <v>#N/A</v>
      </c>
      <c r="CYS227" s="1109" t="e">
        <v>#N/A</v>
      </c>
      <c r="CYT227" s="1109" t="e">
        <v>#N/A</v>
      </c>
      <c r="CYU227" s="1109" t="e">
        <v>#N/A</v>
      </c>
      <c r="CYV227" s="1109" t="e">
        <v>#N/A</v>
      </c>
      <c r="CYW227" s="1109" t="e">
        <v>#N/A</v>
      </c>
      <c r="CYX227" s="1109" t="e">
        <v>#N/A</v>
      </c>
      <c r="CYY227" s="1109" t="e">
        <v>#N/A</v>
      </c>
      <c r="CYZ227" s="1109" t="e">
        <v>#N/A</v>
      </c>
      <c r="CZA227" s="1109" t="e">
        <v>#N/A</v>
      </c>
      <c r="CZB227" s="1109" t="e">
        <v>#N/A</v>
      </c>
      <c r="CZC227" s="1109" t="e">
        <v>#N/A</v>
      </c>
      <c r="CZD227" s="1109" t="e">
        <v>#N/A</v>
      </c>
      <c r="CZE227" s="1109" t="e">
        <v>#N/A</v>
      </c>
      <c r="CZF227" s="1109" t="e">
        <v>#N/A</v>
      </c>
      <c r="CZG227" s="1109" t="e">
        <v>#N/A</v>
      </c>
      <c r="CZH227" s="1109" t="e">
        <v>#N/A</v>
      </c>
      <c r="CZI227" s="1109" t="e">
        <v>#N/A</v>
      </c>
      <c r="CZJ227" s="1109" t="e">
        <v>#N/A</v>
      </c>
      <c r="CZK227" s="1109" t="e">
        <v>#N/A</v>
      </c>
      <c r="CZL227" s="1109" t="e">
        <v>#N/A</v>
      </c>
      <c r="CZM227" s="1109" t="e">
        <v>#N/A</v>
      </c>
      <c r="CZN227" s="1109" t="e">
        <v>#N/A</v>
      </c>
      <c r="CZO227" s="1109" t="e">
        <v>#N/A</v>
      </c>
      <c r="CZP227" s="1109" t="e">
        <v>#N/A</v>
      </c>
      <c r="CZQ227" s="1109" t="e">
        <v>#N/A</v>
      </c>
      <c r="CZR227" s="1109" t="e">
        <v>#N/A</v>
      </c>
      <c r="CZS227" s="1109" t="e">
        <v>#N/A</v>
      </c>
      <c r="CZT227" s="1109" t="e">
        <v>#N/A</v>
      </c>
      <c r="CZU227" s="1109" t="e">
        <v>#N/A</v>
      </c>
      <c r="CZV227" s="1109" t="e">
        <v>#N/A</v>
      </c>
      <c r="CZW227" s="1109" t="e">
        <v>#N/A</v>
      </c>
      <c r="CZX227" s="1109" t="e">
        <v>#N/A</v>
      </c>
      <c r="CZY227" s="1109" t="e">
        <v>#N/A</v>
      </c>
      <c r="CZZ227" s="1109" t="e">
        <v>#N/A</v>
      </c>
      <c r="DAA227" s="1109" t="e">
        <v>#N/A</v>
      </c>
      <c r="DAB227" s="1109" t="e">
        <v>#N/A</v>
      </c>
      <c r="DAC227" s="1109" t="e">
        <v>#N/A</v>
      </c>
      <c r="DAD227" s="1109" t="e">
        <v>#N/A</v>
      </c>
      <c r="DAE227" s="1109" t="e">
        <v>#N/A</v>
      </c>
      <c r="DAF227" s="1109" t="e">
        <v>#N/A</v>
      </c>
      <c r="DAG227" s="1109" t="e">
        <v>#N/A</v>
      </c>
      <c r="DAH227" s="1109" t="e">
        <v>#N/A</v>
      </c>
      <c r="DAI227" s="1109" t="e">
        <v>#N/A</v>
      </c>
      <c r="DAJ227" s="1109" t="e">
        <v>#N/A</v>
      </c>
      <c r="DAK227" s="1109" t="e">
        <v>#N/A</v>
      </c>
      <c r="DAL227" s="1109" t="e">
        <v>#N/A</v>
      </c>
      <c r="DAM227" s="1109" t="e">
        <v>#N/A</v>
      </c>
      <c r="DAN227" s="1109" t="e">
        <v>#N/A</v>
      </c>
      <c r="DAO227" s="1109" t="e">
        <v>#N/A</v>
      </c>
      <c r="DAP227" s="1109" t="e">
        <v>#N/A</v>
      </c>
      <c r="DAQ227" s="1109" t="e">
        <v>#N/A</v>
      </c>
      <c r="DAR227" s="1109" t="e">
        <v>#N/A</v>
      </c>
      <c r="DAS227" s="1109" t="e">
        <v>#N/A</v>
      </c>
      <c r="DAT227" s="1109" t="e">
        <v>#N/A</v>
      </c>
      <c r="DAU227" s="1109" t="e">
        <v>#N/A</v>
      </c>
      <c r="DAV227" s="1109" t="e">
        <v>#N/A</v>
      </c>
      <c r="DAW227" s="1109" t="e">
        <v>#N/A</v>
      </c>
      <c r="DAX227" s="1109" t="e">
        <v>#N/A</v>
      </c>
      <c r="DAY227" s="1109" t="e">
        <v>#N/A</v>
      </c>
      <c r="DAZ227" s="1109" t="e">
        <v>#N/A</v>
      </c>
      <c r="DBA227" s="1109" t="e">
        <v>#N/A</v>
      </c>
      <c r="DBB227" s="1109" t="e">
        <v>#N/A</v>
      </c>
      <c r="DBC227" s="1109" t="e">
        <v>#N/A</v>
      </c>
      <c r="DBD227" s="1109" t="e">
        <v>#N/A</v>
      </c>
      <c r="DBE227" s="1109" t="e">
        <v>#N/A</v>
      </c>
      <c r="DBF227" s="1109" t="e">
        <v>#N/A</v>
      </c>
      <c r="DBG227" s="1109" t="e">
        <v>#N/A</v>
      </c>
      <c r="DBH227" s="1109" t="e">
        <v>#N/A</v>
      </c>
      <c r="DBI227" s="1109" t="e">
        <v>#N/A</v>
      </c>
      <c r="DBJ227" s="1109" t="e">
        <v>#N/A</v>
      </c>
      <c r="DBK227" s="1109" t="e">
        <v>#N/A</v>
      </c>
      <c r="DBL227" s="1109" t="e">
        <v>#N/A</v>
      </c>
      <c r="DBM227" s="1109" t="e">
        <v>#N/A</v>
      </c>
      <c r="DBN227" s="1109" t="e">
        <v>#N/A</v>
      </c>
      <c r="DBO227" s="1109" t="e">
        <v>#N/A</v>
      </c>
      <c r="DBP227" s="1109" t="e">
        <v>#N/A</v>
      </c>
      <c r="DBQ227" s="1109" t="e">
        <v>#N/A</v>
      </c>
      <c r="DBR227" s="1109" t="e">
        <v>#N/A</v>
      </c>
      <c r="DBS227" s="1109" t="e">
        <v>#N/A</v>
      </c>
      <c r="DBT227" s="1109" t="e">
        <v>#N/A</v>
      </c>
      <c r="DBU227" s="1109" t="e">
        <v>#N/A</v>
      </c>
      <c r="DBV227" s="1109" t="e">
        <v>#N/A</v>
      </c>
      <c r="DBW227" s="1109" t="e">
        <v>#N/A</v>
      </c>
      <c r="DBX227" s="1109" t="e">
        <v>#N/A</v>
      </c>
      <c r="DBY227" s="1109" t="e">
        <v>#N/A</v>
      </c>
      <c r="DBZ227" s="1109" t="e">
        <v>#N/A</v>
      </c>
      <c r="DCA227" s="1109" t="e">
        <v>#N/A</v>
      </c>
      <c r="DCB227" s="1109" t="e">
        <v>#N/A</v>
      </c>
      <c r="DCC227" s="1109" t="e">
        <v>#N/A</v>
      </c>
      <c r="DCD227" s="1109" t="e">
        <v>#N/A</v>
      </c>
      <c r="DCE227" s="1109" t="e">
        <v>#N/A</v>
      </c>
      <c r="DCF227" s="1109" t="e">
        <v>#N/A</v>
      </c>
      <c r="DCG227" s="1109" t="e">
        <v>#N/A</v>
      </c>
      <c r="DCH227" s="1109" t="e">
        <v>#N/A</v>
      </c>
      <c r="DCI227" s="1109" t="e">
        <v>#N/A</v>
      </c>
      <c r="DCJ227" s="1109" t="e">
        <v>#N/A</v>
      </c>
      <c r="DCK227" s="1109" t="e">
        <v>#N/A</v>
      </c>
      <c r="DCL227" s="1109" t="e">
        <v>#N/A</v>
      </c>
      <c r="DCM227" s="1109" t="e">
        <v>#N/A</v>
      </c>
      <c r="DCN227" s="1109" t="e">
        <v>#N/A</v>
      </c>
      <c r="DCO227" s="1109" t="e">
        <v>#N/A</v>
      </c>
      <c r="DCP227" s="1109" t="e">
        <v>#N/A</v>
      </c>
      <c r="DCQ227" s="1109" t="e">
        <v>#N/A</v>
      </c>
      <c r="DCR227" s="1109" t="e">
        <v>#N/A</v>
      </c>
      <c r="DCS227" s="1109" t="e">
        <v>#N/A</v>
      </c>
      <c r="DCT227" s="1109" t="e">
        <v>#N/A</v>
      </c>
      <c r="DCU227" s="1109" t="e">
        <v>#N/A</v>
      </c>
      <c r="DCV227" s="1109" t="e">
        <v>#N/A</v>
      </c>
      <c r="DCW227" s="1109" t="e">
        <v>#N/A</v>
      </c>
      <c r="DCX227" s="1109" t="e">
        <v>#N/A</v>
      </c>
      <c r="DCY227" s="1109" t="e">
        <v>#N/A</v>
      </c>
      <c r="DCZ227" s="1109" t="e">
        <v>#N/A</v>
      </c>
      <c r="DDA227" s="1109" t="e">
        <v>#N/A</v>
      </c>
      <c r="DDB227" s="1109" t="e">
        <v>#N/A</v>
      </c>
      <c r="DDC227" s="1109" t="e">
        <v>#N/A</v>
      </c>
      <c r="DDD227" s="1109" t="e">
        <v>#N/A</v>
      </c>
      <c r="DDE227" s="1109" t="e">
        <v>#N/A</v>
      </c>
      <c r="DDF227" s="1109" t="e">
        <v>#N/A</v>
      </c>
      <c r="DDG227" s="1109" t="e">
        <v>#N/A</v>
      </c>
      <c r="DDH227" s="1109" t="e">
        <v>#N/A</v>
      </c>
      <c r="DDI227" s="1109" t="e">
        <v>#N/A</v>
      </c>
      <c r="DDJ227" s="1109" t="e">
        <v>#N/A</v>
      </c>
      <c r="DDK227" s="1109" t="e">
        <v>#N/A</v>
      </c>
      <c r="DDL227" s="1109" t="e">
        <v>#N/A</v>
      </c>
      <c r="DDM227" s="1109" t="e">
        <v>#N/A</v>
      </c>
      <c r="DDN227" s="1109" t="e">
        <v>#N/A</v>
      </c>
      <c r="DDO227" s="1109" t="e">
        <v>#N/A</v>
      </c>
      <c r="DDP227" s="1109" t="e">
        <v>#N/A</v>
      </c>
      <c r="DDQ227" s="1109" t="e">
        <v>#N/A</v>
      </c>
      <c r="DDR227" s="1109" t="e">
        <v>#N/A</v>
      </c>
      <c r="DDS227" s="1109" t="e">
        <v>#N/A</v>
      </c>
      <c r="DDT227" s="1109" t="e">
        <v>#N/A</v>
      </c>
      <c r="DDU227" s="1109" t="e">
        <v>#N/A</v>
      </c>
      <c r="DDV227" s="1109" t="e">
        <v>#N/A</v>
      </c>
      <c r="DDW227" s="1109" t="e">
        <v>#N/A</v>
      </c>
      <c r="DDX227" s="1109" t="e">
        <v>#N/A</v>
      </c>
      <c r="DDY227" s="1109" t="e">
        <v>#N/A</v>
      </c>
      <c r="DDZ227" s="1109" t="e">
        <v>#N/A</v>
      </c>
      <c r="DEA227" s="1109" t="e">
        <v>#N/A</v>
      </c>
      <c r="DEB227" s="1109" t="e">
        <v>#N/A</v>
      </c>
      <c r="DEC227" s="1109" t="e">
        <v>#N/A</v>
      </c>
      <c r="DED227" s="1109" t="e">
        <v>#N/A</v>
      </c>
      <c r="DEE227" s="1109" t="e">
        <v>#N/A</v>
      </c>
      <c r="DEF227" s="1109" t="e">
        <v>#N/A</v>
      </c>
      <c r="DEG227" s="1109" t="e">
        <v>#N/A</v>
      </c>
      <c r="DEH227" s="1109" t="e">
        <v>#N/A</v>
      </c>
      <c r="DEI227" s="1109" t="e">
        <v>#N/A</v>
      </c>
      <c r="DEJ227" s="1109" t="e">
        <v>#N/A</v>
      </c>
      <c r="DEK227" s="1109" t="e">
        <v>#N/A</v>
      </c>
      <c r="DEL227" s="1109" t="e">
        <v>#N/A</v>
      </c>
      <c r="DEM227" s="1109" t="e">
        <v>#N/A</v>
      </c>
      <c r="DEN227" s="1109" t="e">
        <v>#N/A</v>
      </c>
      <c r="DEO227" s="1109" t="e">
        <v>#N/A</v>
      </c>
      <c r="DEP227" s="1109" t="e">
        <v>#N/A</v>
      </c>
      <c r="DEQ227" s="1109" t="e">
        <v>#N/A</v>
      </c>
      <c r="DER227" s="1109" t="e">
        <v>#N/A</v>
      </c>
      <c r="DES227" s="1109" t="e">
        <v>#N/A</v>
      </c>
      <c r="DET227" s="1109" t="e">
        <v>#N/A</v>
      </c>
      <c r="DEU227" s="1109" t="e">
        <v>#N/A</v>
      </c>
      <c r="DEV227" s="1109" t="e">
        <v>#N/A</v>
      </c>
      <c r="DEW227" s="1109" t="e">
        <v>#N/A</v>
      </c>
      <c r="DEX227" s="1109" t="e">
        <v>#N/A</v>
      </c>
      <c r="DEY227" s="1109" t="e">
        <v>#N/A</v>
      </c>
      <c r="DEZ227" s="1109" t="e">
        <v>#N/A</v>
      </c>
      <c r="DFA227" s="1109" t="e">
        <v>#N/A</v>
      </c>
      <c r="DFB227" s="1109" t="e">
        <v>#N/A</v>
      </c>
      <c r="DFC227" s="1109" t="e">
        <v>#N/A</v>
      </c>
      <c r="DFD227" s="1109" t="e">
        <v>#N/A</v>
      </c>
      <c r="DFE227" s="1109" t="e">
        <v>#N/A</v>
      </c>
      <c r="DFF227" s="1109" t="e">
        <v>#N/A</v>
      </c>
      <c r="DFG227" s="1109" t="e">
        <v>#N/A</v>
      </c>
      <c r="DFH227" s="1109" t="e">
        <v>#N/A</v>
      </c>
      <c r="DFI227" s="1109" t="e">
        <v>#N/A</v>
      </c>
      <c r="DFJ227" s="1109" t="e">
        <v>#N/A</v>
      </c>
      <c r="DFK227" s="1109" t="e">
        <v>#N/A</v>
      </c>
      <c r="DFL227" s="1109" t="e">
        <v>#N/A</v>
      </c>
      <c r="DFM227" s="1109" t="e">
        <v>#N/A</v>
      </c>
      <c r="DFN227" s="1109" t="e">
        <v>#N/A</v>
      </c>
      <c r="DFO227" s="1109" t="e">
        <v>#N/A</v>
      </c>
      <c r="DFP227" s="1109" t="e">
        <v>#N/A</v>
      </c>
      <c r="DFQ227" s="1109" t="e">
        <v>#N/A</v>
      </c>
      <c r="DFR227" s="1109" t="e">
        <v>#N/A</v>
      </c>
      <c r="DFS227" s="1109" t="e">
        <v>#N/A</v>
      </c>
      <c r="DFT227" s="1109" t="e">
        <v>#N/A</v>
      </c>
      <c r="DFU227" s="1109" t="e">
        <v>#N/A</v>
      </c>
      <c r="DFV227" s="1109" t="e">
        <v>#N/A</v>
      </c>
      <c r="DFW227" s="1109" t="e">
        <v>#N/A</v>
      </c>
      <c r="DFX227" s="1109" t="e">
        <v>#N/A</v>
      </c>
      <c r="DFY227" s="1109" t="e">
        <v>#N/A</v>
      </c>
      <c r="DFZ227" s="1109" t="e">
        <v>#N/A</v>
      </c>
      <c r="DGA227" s="1109" t="e">
        <v>#N/A</v>
      </c>
      <c r="DGB227" s="1109" t="e">
        <v>#N/A</v>
      </c>
      <c r="DGC227" s="1109" t="e">
        <v>#N/A</v>
      </c>
      <c r="DGD227" s="1109" t="e">
        <v>#N/A</v>
      </c>
      <c r="DGE227" s="1109" t="e">
        <v>#N/A</v>
      </c>
      <c r="DGF227" s="1109" t="e">
        <v>#N/A</v>
      </c>
      <c r="DGG227" s="1109" t="e">
        <v>#N/A</v>
      </c>
      <c r="DGH227" s="1109" t="e">
        <v>#N/A</v>
      </c>
      <c r="DGI227" s="1109" t="e">
        <v>#N/A</v>
      </c>
      <c r="DGJ227" s="1109" t="e">
        <v>#N/A</v>
      </c>
      <c r="DGK227" s="1109" t="e">
        <v>#N/A</v>
      </c>
      <c r="DGL227" s="1109" t="e">
        <v>#N/A</v>
      </c>
      <c r="DGM227" s="1109" t="e">
        <v>#N/A</v>
      </c>
      <c r="DGN227" s="1109" t="e">
        <v>#N/A</v>
      </c>
      <c r="DGO227" s="1109" t="e">
        <v>#N/A</v>
      </c>
      <c r="DGP227" s="1109" t="e">
        <v>#N/A</v>
      </c>
      <c r="DGQ227" s="1109" t="e">
        <v>#N/A</v>
      </c>
      <c r="DGR227" s="1109" t="e">
        <v>#N/A</v>
      </c>
      <c r="DGS227" s="1109" t="e">
        <v>#N/A</v>
      </c>
      <c r="DGT227" s="1109" t="e">
        <v>#N/A</v>
      </c>
      <c r="DGU227" s="1109" t="e">
        <v>#N/A</v>
      </c>
      <c r="DGV227" s="1109" t="e">
        <v>#N/A</v>
      </c>
      <c r="DGW227" s="1109" t="e">
        <v>#N/A</v>
      </c>
      <c r="DGX227" s="1109" t="e">
        <v>#N/A</v>
      </c>
      <c r="DGY227" s="1109" t="e">
        <v>#N/A</v>
      </c>
      <c r="DGZ227" s="1109" t="e">
        <v>#N/A</v>
      </c>
      <c r="DHA227" s="1109" t="e">
        <v>#N/A</v>
      </c>
      <c r="DHB227" s="1109" t="e">
        <v>#N/A</v>
      </c>
      <c r="DHC227" s="1109" t="e">
        <v>#N/A</v>
      </c>
      <c r="DHD227" s="1109" t="e">
        <v>#N/A</v>
      </c>
      <c r="DHE227" s="1109" t="e">
        <v>#N/A</v>
      </c>
      <c r="DHF227" s="1109" t="e">
        <v>#N/A</v>
      </c>
      <c r="DHG227" s="1109" t="e">
        <v>#N/A</v>
      </c>
      <c r="DHH227" s="1109" t="e">
        <v>#N/A</v>
      </c>
      <c r="DHI227" s="1109" t="e">
        <v>#N/A</v>
      </c>
      <c r="DHJ227" s="1109" t="e">
        <v>#N/A</v>
      </c>
      <c r="DHK227" s="1109" t="e">
        <v>#N/A</v>
      </c>
      <c r="DHL227" s="1109" t="e">
        <v>#N/A</v>
      </c>
      <c r="DHM227" s="1109" t="e">
        <v>#N/A</v>
      </c>
      <c r="DHN227" s="1109" t="e">
        <v>#N/A</v>
      </c>
      <c r="DHO227" s="1109" t="e">
        <v>#N/A</v>
      </c>
      <c r="DHP227" s="1109" t="e">
        <v>#N/A</v>
      </c>
      <c r="DHQ227" s="1109" t="e">
        <v>#N/A</v>
      </c>
      <c r="DHR227" s="1109" t="e">
        <v>#N/A</v>
      </c>
      <c r="DHS227" s="1109" t="e">
        <v>#N/A</v>
      </c>
      <c r="DHT227" s="1109" t="e">
        <v>#N/A</v>
      </c>
      <c r="DHU227" s="1109" t="e">
        <v>#N/A</v>
      </c>
      <c r="DHV227" s="1109" t="e">
        <v>#N/A</v>
      </c>
      <c r="DHW227" s="1109" t="e">
        <v>#N/A</v>
      </c>
      <c r="DHX227" s="1109" t="e">
        <v>#N/A</v>
      </c>
      <c r="DHY227" s="1109" t="e">
        <v>#N/A</v>
      </c>
      <c r="DHZ227" s="1109" t="e">
        <v>#N/A</v>
      </c>
      <c r="DIA227" s="1109" t="e">
        <v>#N/A</v>
      </c>
      <c r="DIB227" s="1109" t="e">
        <v>#N/A</v>
      </c>
      <c r="DIC227" s="1109" t="e">
        <v>#N/A</v>
      </c>
      <c r="DID227" s="1109" t="e">
        <v>#N/A</v>
      </c>
      <c r="DIE227" s="1109" t="e">
        <v>#N/A</v>
      </c>
      <c r="DIF227" s="1109" t="e">
        <v>#N/A</v>
      </c>
      <c r="DIG227" s="1109" t="e">
        <v>#N/A</v>
      </c>
      <c r="DIH227" s="1109" t="e">
        <v>#N/A</v>
      </c>
      <c r="DII227" s="1109" t="e">
        <v>#N/A</v>
      </c>
      <c r="DIJ227" s="1109" t="e">
        <v>#N/A</v>
      </c>
      <c r="DIK227" s="1109" t="e">
        <v>#N/A</v>
      </c>
      <c r="DIL227" s="1109" t="e">
        <v>#N/A</v>
      </c>
      <c r="DIM227" s="1109" t="e">
        <v>#N/A</v>
      </c>
      <c r="DIN227" s="1109" t="e">
        <v>#N/A</v>
      </c>
      <c r="DIO227" s="1109" t="e">
        <v>#N/A</v>
      </c>
      <c r="DIP227" s="1109" t="e">
        <v>#N/A</v>
      </c>
      <c r="DIQ227" s="1109" t="e">
        <v>#N/A</v>
      </c>
      <c r="DIR227" s="1109" t="e">
        <v>#N/A</v>
      </c>
      <c r="DIS227" s="1109" t="e">
        <v>#N/A</v>
      </c>
      <c r="DIT227" s="1109" t="e">
        <v>#N/A</v>
      </c>
      <c r="DIU227" s="1109" t="e">
        <v>#N/A</v>
      </c>
      <c r="DIV227" s="1109" t="e">
        <v>#N/A</v>
      </c>
      <c r="DIW227" s="1109" t="e">
        <v>#N/A</v>
      </c>
      <c r="DIX227" s="1109" t="e">
        <v>#N/A</v>
      </c>
      <c r="DIY227" s="1109" t="e">
        <v>#N/A</v>
      </c>
      <c r="DIZ227" s="1109" t="e">
        <v>#N/A</v>
      </c>
      <c r="DJA227" s="1109" t="e">
        <v>#N/A</v>
      </c>
      <c r="DJB227" s="1109" t="e">
        <v>#N/A</v>
      </c>
      <c r="DJC227" s="1109" t="e">
        <v>#N/A</v>
      </c>
      <c r="DJD227" s="1109" t="e">
        <v>#N/A</v>
      </c>
      <c r="DJE227" s="1109" t="e">
        <v>#N/A</v>
      </c>
      <c r="DJF227" s="1109" t="e">
        <v>#N/A</v>
      </c>
      <c r="DJG227" s="1109" t="e">
        <v>#N/A</v>
      </c>
      <c r="DJH227" s="1109" t="e">
        <v>#N/A</v>
      </c>
      <c r="DJI227" s="1109" t="e">
        <v>#N/A</v>
      </c>
      <c r="DJJ227" s="1109" t="e">
        <v>#N/A</v>
      </c>
      <c r="DJK227" s="1109" t="e">
        <v>#N/A</v>
      </c>
      <c r="DJL227" s="1109" t="e">
        <v>#N/A</v>
      </c>
      <c r="DJM227" s="1109" t="e">
        <v>#N/A</v>
      </c>
      <c r="DJN227" s="1109" t="e">
        <v>#N/A</v>
      </c>
      <c r="DJO227" s="1109" t="e">
        <v>#N/A</v>
      </c>
      <c r="DJP227" s="1109" t="e">
        <v>#N/A</v>
      </c>
      <c r="DJQ227" s="1109" t="e">
        <v>#N/A</v>
      </c>
      <c r="DJR227" s="1109" t="e">
        <v>#N/A</v>
      </c>
      <c r="DJS227" s="1109" t="e">
        <v>#N/A</v>
      </c>
      <c r="DJT227" s="1109" t="e">
        <v>#N/A</v>
      </c>
      <c r="DJU227" s="1109" t="e">
        <v>#N/A</v>
      </c>
      <c r="DJV227" s="1109" t="e">
        <v>#N/A</v>
      </c>
      <c r="DJW227" s="1109" t="e">
        <v>#N/A</v>
      </c>
      <c r="DJX227" s="1109" t="e">
        <v>#N/A</v>
      </c>
      <c r="DJY227" s="1109" t="e">
        <v>#N/A</v>
      </c>
      <c r="DJZ227" s="1109" t="e">
        <v>#N/A</v>
      </c>
      <c r="DKA227" s="1109" t="e">
        <v>#N/A</v>
      </c>
      <c r="DKB227" s="1109" t="e">
        <v>#N/A</v>
      </c>
      <c r="DKC227" s="1109" t="e">
        <v>#N/A</v>
      </c>
      <c r="DKD227" s="1109" t="e">
        <v>#N/A</v>
      </c>
      <c r="DKE227" s="1109" t="e">
        <v>#N/A</v>
      </c>
      <c r="DKF227" s="1109" t="e">
        <v>#N/A</v>
      </c>
      <c r="DKG227" s="1109" t="e">
        <v>#N/A</v>
      </c>
      <c r="DKH227" s="1109" t="e">
        <v>#N/A</v>
      </c>
      <c r="DKI227" s="1109" t="e">
        <v>#N/A</v>
      </c>
      <c r="DKJ227" s="1109" t="e">
        <v>#N/A</v>
      </c>
      <c r="DKK227" s="1109" t="e">
        <v>#N/A</v>
      </c>
      <c r="DKL227" s="1109" t="e">
        <v>#N/A</v>
      </c>
      <c r="DKM227" s="1109" t="e">
        <v>#N/A</v>
      </c>
      <c r="DKN227" s="1109" t="e">
        <v>#N/A</v>
      </c>
      <c r="DKO227" s="1109" t="e">
        <v>#N/A</v>
      </c>
      <c r="DKP227" s="1109" t="e">
        <v>#N/A</v>
      </c>
      <c r="DKQ227" s="1109" t="e">
        <v>#N/A</v>
      </c>
      <c r="DKR227" s="1109" t="e">
        <v>#N/A</v>
      </c>
      <c r="DKS227" s="1109" t="e">
        <v>#N/A</v>
      </c>
      <c r="DKT227" s="1109" t="e">
        <v>#N/A</v>
      </c>
      <c r="DKU227" s="1109" t="e">
        <v>#N/A</v>
      </c>
      <c r="DKV227" s="1109" t="e">
        <v>#N/A</v>
      </c>
      <c r="DKW227" s="1109" t="e">
        <v>#N/A</v>
      </c>
      <c r="DKX227" s="1109" t="e">
        <v>#N/A</v>
      </c>
      <c r="DKY227" s="1109" t="e">
        <v>#N/A</v>
      </c>
      <c r="DKZ227" s="1109" t="e">
        <v>#N/A</v>
      </c>
      <c r="DLA227" s="1109" t="e">
        <v>#N/A</v>
      </c>
      <c r="DLB227" s="1109" t="e">
        <v>#N/A</v>
      </c>
      <c r="DLC227" s="1109" t="e">
        <v>#N/A</v>
      </c>
      <c r="DLD227" s="1109" t="e">
        <v>#N/A</v>
      </c>
      <c r="DLE227" s="1109" t="e">
        <v>#N/A</v>
      </c>
      <c r="DLF227" s="1109" t="e">
        <v>#N/A</v>
      </c>
      <c r="DLG227" s="1109" t="e">
        <v>#N/A</v>
      </c>
      <c r="DLH227" s="1109" t="e">
        <v>#N/A</v>
      </c>
      <c r="DLI227" s="1109" t="e">
        <v>#N/A</v>
      </c>
      <c r="DLJ227" s="1109" t="e">
        <v>#N/A</v>
      </c>
      <c r="DLK227" s="1109" t="e">
        <v>#N/A</v>
      </c>
      <c r="DLL227" s="1109" t="e">
        <v>#N/A</v>
      </c>
      <c r="DLM227" s="1109" t="e">
        <v>#N/A</v>
      </c>
      <c r="DLN227" s="1109" t="e">
        <v>#N/A</v>
      </c>
      <c r="DLO227" s="1109" t="e">
        <v>#N/A</v>
      </c>
      <c r="DLP227" s="1109" t="e">
        <v>#N/A</v>
      </c>
      <c r="DLQ227" s="1109" t="e">
        <v>#N/A</v>
      </c>
      <c r="DLR227" s="1109" t="e">
        <v>#N/A</v>
      </c>
      <c r="DLS227" s="1109" t="e">
        <v>#N/A</v>
      </c>
      <c r="DLT227" s="1109" t="e">
        <v>#N/A</v>
      </c>
      <c r="DLU227" s="1109" t="e">
        <v>#N/A</v>
      </c>
      <c r="DLV227" s="1109" t="e">
        <v>#N/A</v>
      </c>
      <c r="DLW227" s="1109" t="e">
        <v>#N/A</v>
      </c>
      <c r="DLX227" s="1109" t="e">
        <v>#N/A</v>
      </c>
      <c r="DLY227" s="1109" t="e">
        <v>#N/A</v>
      </c>
      <c r="DLZ227" s="1109" t="e">
        <v>#N/A</v>
      </c>
      <c r="DMA227" s="1109" t="e">
        <v>#N/A</v>
      </c>
      <c r="DMB227" s="1109" t="e">
        <v>#N/A</v>
      </c>
      <c r="DMC227" s="1109" t="e">
        <v>#N/A</v>
      </c>
      <c r="DMD227" s="1109" t="e">
        <v>#N/A</v>
      </c>
      <c r="DME227" s="1109" t="e">
        <v>#N/A</v>
      </c>
      <c r="DMF227" s="1109" t="e">
        <v>#N/A</v>
      </c>
      <c r="DMG227" s="1109" t="e">
        <v>#N/A</v>
      </c>
      <c r="DMH227" s="1109" t="e">
        <v>#N/A</v>
      </c>
      <c r="DMI227" s="1109" t="e">
        <v>#N/A</v>
      </c>
      <c r="DMJ227" s="1109" t="e">
        <v>#N/A</v>
      </c>
      <c r="DMK227" s="1109" t="e">
        <v>#N/A</v>
      </c>
      <c r="DML227" s="1109" t="e">
        <v>#N/A</v>
      </c>
      <c r="DMM227" s="1109" t="e">
        <v>#N/A</v>
      </c>
      <c r="DMN227" s="1109" t="e">
        <v>#N/A</v>
      </c>
      <c r="DMO227" s="1109" t="e">
        <v>#N/A</v>
      </c>
      <c r="DMP227" s="1109" t="e">
        <v>#N/A</v>
      </c>
      <c r="DMQ227" s="1109" t="e">
        <v>#N/A</v>
      </c>
      <c r="DMR227" s="1109" t="e">
        <v>#N/A</v>
      </c>
      <c r="DMS227" s="1109" t="e">
        <v>#N/A</v>
      </c>
      <c r="DMT227" s="1109" t="e">
        <v>#N/A</v>
      </c>
      <c r="DMU227" s="1109" t="e">
        <v>#N/A</v>
      </c>
      <c r="DMV227" s="1109" t="e">
        <v>#N/A</v>
      </c>
      <c r="DMW227" s="1109" t="e">
        <v>#N/A</v>
      </c>
      <c r="DMX227" s="1109" t="e">
        <v>#N/A</v>
      </c>
      <c r="DMY227" s="1109" t="e">
        <v>#N/A</v>
      </c>
      <c r="DMZ227" s="1109" t="e">
        <v>#N/A</v>
      </c>
      <c r="DNA227" s="1109" t="e">
        <v>#N/A</v>
      </c>
      <c r="DNB227" s="1109" t="e">
        <v>#N/A</v>
      </c>
      <c r="DNC227" s="1109" t="e">
        <v>#N/A</v>
      </c>
      <c r="DND227" s="1109" t="e">
        <v>#N/A</v>
      </c>
      <c r="DNE227" s="1109" t="e">
        <v>#N/A</v>
      </c>
      <c r="DNF227" s="1109" t="e">
        <v>#N/A</v>
      </c>
      <c r="DNG227" s="1109" t="e">
        <v>#N/A</v>
      </c>
      <c r="DNH227" s="1109" t="e">
        <v>#N/A</v>
      </c>
      <c r="DNI227" s="1109" t="e">
        <v>#N/A</v>
      </c>
      <c r="DNJ227" s="1109" t="e">
        <v>#N/A</v>
      </c>
      <c r="DNK227" s="1109" t="e">
        <v>#N/A</v>
      </c>
      <c r="DNL227" s="1109" t="e">
        <v>#N/A</v>
      </c>
      <c r="DNM227" s="1109" t="e">
        <v>#N/A</v>
      </c>
      <c r="DNN227" s="1109" t="e">
        <v>#N/A</v>
      </c>
      <c r="DNO227" s="1109" t="e">
        <v>#N/A</v>
      </c>
      <c r="DNP227" s="1109" t="e">
        <v>#N/A</v>
      </c>
      <c r="DNQ227" s="1109" t="e">
        <v>#N/A</v>
      </c>
      <c r="DNR227" s="1109" t="e">
        <v>#N/A</v>
      </c>
      <c r="DNS227" s="1109" t="e">
        <v>#N/A</v>
      </c>
      <c r="DNT227" s="1109" t="e">
        <v>#N/A</v>
      </c>
      <c r="DNU227" s="1109" t="e">
        <v>#N/A</v>
      </c>
      <c r="DNV227" s="1109" t="e">
        <v>#N/A</v>
      </c>
      <c r="DNW227" s="1109" t="e">
        <v>#N/A</v>
      </c>
      <c r="DNX227" s="1109" t="e">
        <v>#N/A</v>
      </c>
      <c r="DNY227" s="1109" t="e">
        <v>#N/A</v>
      </c>
      <c r="DNZ227" s="1109" t="e">
        <v>#N/A</v>
      </c>
      <c r="DOA227" s="1109" t="e">
        <v>#N/A</v>
      </c>
      <c r="DOB227" s="1109" t="e">
        <v>#N/A</v>
      </c>
      <c r="DOC227" s="1109" t="e">
        <v>#N/A</v>
      </c>
      <c r="DOD227" s="1109" t="e">
        <v>#N/A</v>
      </c>
      <c r="DOE227" s="1109" t="e">
        <v>#N/A</v>
      </c>
      <c r="DOF227" s="1109" t="e">
        <v>#N/A</v>
      </c>
      <c r="DOG227" s="1109" t="e">
        <v>#N/A</v>
      </c>
      <c r="DOH227" s="1109" t="e">
        <v>#N/A</v>
      </c>
      <c r="DOI227" s="1109" t="e">
        <v>#N/A</v>
      </c>
      <c r="DOJ227" s="1109" t="e">
        <v>#N/A</v>
      </c>
      <c r="DOK227" s="1109" t="e">
        <v>#N/A</v>
      </c>
      <c r="DOL227" s="1109" t="e">
        <v>#N/A</v>
      </c>
      <c r="DOM227" s="1109" t="e">
        <v>#N/A</v>
      </c>
      <c r="DON227" s="1109" t="e">
        <v>#N/A</v>
      </c>
      <c r="DOO227" s="1109" t="e">
        <v>#N/A</v>
      </c>
      <c r="DOP227" s="1109" t="e">
        <v>#N/A</v>
      </c>
      <c r="DOQ227" s="1109" t="e">
        <v>#N/A</v>
      </c>
      <c r="DOR227" s="1109" t="e">
        <v>#N/A</v>
      </c>
      <c r="DOS227" s="1109" t="e">
        <v>#N/A</v>
      </c>
      <c r="DOT227" s="1109" t="e">
        <v>#N/A</v>
      </c>
      <c r="DOU227" s="1109" t="e">
        <v>#N/A</v>
      </c>
      <c r="DOV227" s="1109" t="e">
        <v>#N/A</v>
      </c>
      <c r="DOW227" s="1109" t="e">
        <v>#N/A</v>
      </c>
      <c r="DOX227" s="1109" t="e">
        <v>#N/A</v>
      </c>
      <c r="DOY227" s="1109" t="e">
        <v>#N/A</v>
      </c>
      <c r="DOZ227" s="1109" t="e">
        <v>#N/A</v>
      </c>
      <c r="DPA227" s="1109" t="e">
        <v>#N/A</v>
      </c>
      <c r="DPB227" s="1109" t="e">
        <v>#N/A</v>
      </c>
      <c r="DPC227" s="1109" t="e">
        <v>#N/A</v>
      </c>
      <c r="DPD227" s="1109" t="e">
        <v>#N/A</v>
      </c>
      <c r="DPE227" s="1109" t="e">
        <v>#N/A</v>
      </c>
      <c r="DPF227" s="1109" t="e">
        <v>#N/A</v>
      </c>
      <c r="DPG227" s="1109" t="e">
        <v>#N/A</v>
      </c>
      <c r="DPH227" s="1109" t="e">
        <v>#N/A</v>
      </c>
      <c r="DPI227" s="1109" t="e">
        <v>#N/A</v>
      </c>
      <c r="DPJ227" s="1109" t="e">
        <v>#N/A</v>
      </c>
      <c r="DPK227" s="1109" t="e">
        <v>#N/A</v>
      </c>
      <c r="DPL227" s="1109" t="e">
        <v>#N/A</v>
      </c>
      <c r="DPM227" s="1109" t="e">
        <v>#N/A</v>
      </c>
      <c r="DPN227" s="1109" t="e">
        <v>#N/A</v>
      </c>
      <c r="DPO227" s="1109" t="e">
        <v>#N/A</v>
      </c>
      <c r="DPP227" s="1109" t="e">
        <v>#N/A</v>
      </c>
      <c r="DPQ227" s="1109" t="e">
        <v>#N/A</v>
      </c>
      <c r="DPR227" s="1109" t="e">
        <v>#N/A</v>
      </c>
      <c r="DPS227" s="1109" t="e">
        <v>#N/A</v>
      </c>
      <c r="DPT227" s="1109" t="e">
        <v>#N/A</v>
      </c>
      <c r="DPU227" s="1109" t="e">
        <v>#N/A</v>
      </c>
      <c r="DPV227" s="1109" t="e">
        <v>#N/A</v>
      </c>
      <c r="DPW227" s="1109" t="e">
        <v>#N/A</v>
      </c>
      <c r="DPX227" s="1109" t="e">
        <v>#N/A</v>
      </c>
      <c r="DPY227" s="1109" t="e">
        <v>#N/A</v>
      </c>
      <c r="DPZ227" s="1109" t="e">
        <v>#N/A</v>
      </c>
      <c r="DQA227" s="1109" t="e">
        <v>#N/A</v>
      </c>
      <c r="DQB227" s="1109" t="e">
        <v>#N/A</v>
      </c>
      <c r="DQC227" s="1109" t="e">
        <v>#N/A</v>
      </c>
      <c r="DQD227" s="1109" t="e">
        <v>#N/A</v>
      </c>
      <c r="DQE227" s="1109" t="e">
        <v>#N/A</v>
      </c>
      <c r="DQF227" s="1109" t="e">
        <v>#N/A</v>
      </c>
      <c r="DQG227" s="1109" t="e">
        <v>#N/A</v>
      </c>
      <c r="DQH227" s="1109" t="e">
        <v>#N/A</v>
      </c>
      <c r="DQI227" s="1109" t="e">
        <v>#N/A</v>
      </c>
      <c r="DQJ227" s="1109" t="e">
        <v>#N/A</v>
      </c>
      <c r="DQK227" s="1109" t="e">
        <v>#N/A</v>
      </c>
      <c r="DQL227" s="1109" t="e">
        <v>#N/A</v>
      </c>
      <c r="DQM227" s="1109" t="e">
        <v>#N/A</v>
      </c>
      <c r="DQN227" s="1109" t="e">
        <v>#N/A</v>
      </c>
      <c r="DQO227" s="1109" t="e">
        <v>#N/A</v>
      </c>
      <c r="DQP227" s="1109" t="e">
        <v>#N/A</v>
      </c>
      <c r="DQQ227" s="1109" t="e">
        <v>#N/A</v>
      </c>
      <c r="DQR227" s="1109" t="e">
        <v>#N/A</v>
      </c>
      <c r="DQS227" s="1109" t="e">
        <v>#N/A</v>
      </c>
      <c r="DQT227" s="1109" t="e">
        <v>#N/A</v>
      </c>
      <c r="DQU227" s="1109" t="e">
        <v>#N/A</v>
      </c>
      <c r="DQV227" s="1109" t="e">
        <v>#N/A</v>
      </c>
      <c r="DQW227" s="1109" t="e">
        <v>#N/A</v>
      </c>
      <c r="DQX227" s="1109" t="e">
        <v>#N/A</v>
      </c>
      <c r="DQY227" s="1109" t="e">
        <v>#N/A</v>
      </c>
      <c r="DQZ227" s="1109" t="e">
        <v>#N/A</v>
      </c>
      <c r="DRA227" s="1109" t="e">
        <v>#N/A</v>
      </c>
      <c r="DRB227" s="1109" t="e">
        <v>#N/A</v>
      </c>
      <c r="DRC227" s="1109" t="e">
        <v>#N/A</v>
      </c>
      <c r="DRD227" s="1109" t="e">
        <v>#N/A</v>
      </c>
      <c r="DRE227" s="1109" t="e">
        <v>#N/A</v>
      </c>
      <c r="DRF227" s="1109" t="e">
        <v>#N/A</v>
      </c>
      <c r="DRG227" s="1109" t="e">
        <v>#N/A</v>
      </c>
      <c r="DRH227" s="1109" t="e">
        <v>#N/A</v>
      </c>
      <c r="DRI227" s="1109" t="e">
        <v>#N/A</v>
      </c>
      <c r="DRJ227" s="1109" t="e">
        <v>#N/A</v>
      </c>
      <c r="DRK227" s="1109" t="e">
        <v>#N/A</v>
      </c>
      <c r="DRL227" s="1109" t="e">
        <v>#N/A</v>
      </c>
      <c r="DRM227" s="1109" t="e">
        <v>#N/A</v>
      </c>
      <c r="DRN227" s="1109" t="e">
        <v>#N/A</v>
      </c>
      <c r="DRO227" s="1109" t="e">
        <v>#N/A</v>
      </c>
      <c r="DRP227" s="1109" t="e">
        <v>#N/A</v>
      </c>
      <c r="DRQ227" s="1109" t="e">
        <v>#N/A</v>
      </c>
      <c r="DRR227" s="1109" t="e">
        <v>#N/A</v>
      </c>
      <c r="DRS227" s="1109" t="e">
        <v>#N/A</v>
      </c>
      <c r="DRT227" s="1109" t="e">
        <v>#N/A</v>
      </c>
      <c r="DRU227" s="1109" t="e">
        <v>#N/A</v>
      </c>
      <c r="DRV227" s="1109" t="e">
        <v>#N/A</v>
      </c>
      <c r="DRW227" s="1109" t="e">
        <v>#N/A</v>
      </c>
      <c r="DRX227" s="1109" t="e">
        <v>#N/A</v>
      </c>
      <c r="DRY227" s="1109" t="e">
        <v>#N/A</v>
      </c>
      <c r="DRZ227" s="1109" t="e">
        <v>#N/A</v>
      </c>
      <c r="DSA227" s="1109" t="e">
        <v>#N/A</v>
      </c>
      <c r="DSB227" s="1109" t="e">
        <v>#N/A</v>
      </c>
      <c r="DSC227" s="1109" t="e">
        <v>#N/A</v>
      </c>
      <c r="DSD227" s="1109" t="e">
        <v>#N/A</v>
      </c>
      <c r="DSE227" s="1109" t="e">
        <v>#N/A</v>
      </c>
      <c r="DSF227" s="1109" t="e">
        <v>#N/A</v>
      </c>
      <c r="DSG227" s="1109" t="e">
        <v>#N/A</v>
      </c>
      <c r="DSH227" s="1109" t="e">
        <v>#N/A</v>
      </c>
      <c r="DSI227" s="1109" t="e">
        <v>#N/A</v>
      </c>
      <c r="DSJ227" s="1109" t="e">
        <v>#N/A</v>
      </c>
      <c r="DSK227" s="1109" t="e">
        <v>#N/A</v>
      </c>
      <c r="DSL227" s="1109" t="e">
        <v>#N/A</v>
      </c>
      <c r="DSM227" s="1109" t="e">
        <v>#N/A</v>
      </c>
      <c r="DSN227" s="1109" t="e">
        <v>#N/A</v>
      </c>
      <c r="DSO227" s="1109" t="e">
        <v>#N/A</v>
      </c>
      <c r="DSP227" s="1109" t="e">
        <v>#N/A</v>
      </c>
      <c r="DSQ227" s="1109" t="e">
        <v>#N/A</v>
      </c>
      <c r="DSR227" s="1109" t="e">
        <v>#N/A</v>
      </c>
      <c r="DSS227" s="1109" t="e">
        <v>#N/A</v>
      </c>
      <c r="DST227" s="1109" t="e">
        <v>#N/A</v>
      </c>
      <c r="DSU227" s="1109" t="e">
        <v>#N/A</v>
      </c>
      <c r="DSV227" s="1109" t="e">
        <v>#N/A</v>
      </c>
      <c r="DSW227" s="1109" t="e">
        <v>#N/A</v>
      </c>
      <c r="DSX227" s="1109" t="e">
        <v>#N/A</v>
      </c>
      <c r="DSY227" s="1109" t="e">
        <v>#N/A</v>
      </c>
      <c r="DSZ227" s="1109" t="e">
        <v>#N/A</v>
      </c>
      <c r="DTA227" s="1109" t="e">
        <v>#N/A</v>
      </c>
      <c r="DTB227" s="1109" t="e">
        <v>#N/A</v>
      </c>
      <c r="DTC227" s="1109" t="e">
        <v>#N/A</v>
      </c>
      <c r="DTD227" s="1109" t="e">
        <v>#N/A</v>
      </c>
      <c r="DTE227" s="1109" t="e">
        <v>#N/A</v>
      </c>
      <c r="DTF227" s="1109" t="e">
        <v>#N/A</v>
      </c>
      <c r="DTG227" s="1109" t="e">
        <v>#N/A</v>
      </c>
      <c r="DTH227" s="1109" t="e">
        <v>#N/A</v>
      </c>
      <c r="DTI227" s="1109" t="e">
        <v>#N/A</v>
      </c>
      <c r="DTJ227" s="1109" t="e">
        <v>#N/A</v>
      </c>
      <c r="DTK227" s="1109" t="e">
        <v>#N/A</v>
      </c>
      <c r="DTL227" s="1109" t="e">
        <v>#N/A</v>
      </c>
      <c r="DTM227" s="1109" t="e">
        <v>#N/A</v>
      </c>
      <c r="DTN227" s="1109" t="e">
        <v>#N/A</v>
      </c>
      <c r="DTO227" s="1109" t="e">
        <v>#N/A</v>
      </c>
      <c r="DTP227" s="1109" t="e">
        <v>#N/A</v>
      </c>
      <c r="DTQ227" s="1109" t="e">
        <v>#N/A</v>
      </c>
      <c r="DTR227" s="1109" t="e">
        <v>#N/A</v>
      </c>
      <c r="DTS227" s="1109" t="e">
        <v>#N/A</v>
      </c>
      <c r="DTT227" s="1109" t="e">
        <v>#N/A</v>
      </c>
      <c r="DTU227" s="1109" t="e">
        <v>#N/A</v>
      </c>
      <c r="DTV227" s="1109" t="e">
        <v>#N/A</v>
      </c>
      <c r="DTW227" s="1109" t="e">
        <v>#N/A</v>
      </c>
      <c r="DTX227" s="1109" t="e">
        <v>#N/A</v>
      </c>
      <c r="DTY227" s="1109" t="e">
        <v>#N/A</v>
      </c>
      <c r="DTZ227" s="1109" t="e">
        <v>#N/A</v>
      </c>
      <c r="DUA227" s="1109" t="e">
        <v>#N/A</v>
      </c>
      <c r="DUB227" s="1109" t="e">
        <v>#N/A</v>
      </c>
      <c r="DUC227" s="1109" t="e">
        <v>#N/A</v>
      </c>
      <c r="DUD227" s="1109" t="e">
        <v>#N/A</v>
      </c>
      <c r="DUE227" s="1109" t="e">
        <v>#N/A</v>
      </c>
      <c r="DUF227" s="1109" t="e">
        <v>#N/A</v>
      </c>
      <c r="DUG227" s="1109" t="e">
        <v>#N/A</v>
      </c>
      <c r="DUH227" s="1109" t="e">
        <v>#N/A</v>
      </c>
      <c r="DUI227" s="1109" t="e">
        <v>#N/A</v>
      </c>
      <c r="DUJ227" s="1109" t="e">
        <v>#N/A</v>
      </c>
      <c r="DUK227" s="1109" t="e">
        <v>#N/A</v>
      </c>
      <c r="DUL227" s="1109" t="e">
        <v>#N/A</v>
      </c>
      <c r="DUM227" s="1109" t="e">
        <v>#N/A</v>
      </c>
      <c r="DUN227" s="1109" t="e">
        <v>#N/A</v>
      </c>
      <c r="DUO227" s="1109" t="e">
        <v>#N/A</v>
      </c>
      <c r="DUP227" s="1109" t="e">
        <v>#N/A</v>
      </c>
      <c r="DUQ227" s="1109" t="e">
        <v>#N/A</v>
      </c>
      <c r="DUR227" s="1109" t="e">
        <v>#N/A</v>
      </c>
      <c r="DUS227" s="1109" t="e">
        <v>#N/A</v>
      </c>
      <c r="DUT227" s="1109" t="e">
        <v>#N/A</v>
      </c>
      <c r="DUU227" s="1109" t="e">
        <v>#N/A</v>
      </c>
      <c r="DUV227" s="1109" t="e">
        <v>#N/A</v>
      </c>
      <c r="DUW227" s="1109" t="e">
        <v>#N/A</v>
      </c>
      <c r="DUX227" s="1109" t="e">
        <v>#N/A</v>
      </c>
      <c r="DUY227" s="1109" t="e">
        <v>#N/A</v>
      </c>
      <c r="DUZ227" s="1109" t="e">
        <v>#N/A</v>
      </c>
      <c r="DVA227" s="1109" t="e">
        <v>#N/A</v>
      </c>
      <c r="DVB227" s="1109" t="e">
        <v>#N/A</v>
      </c>
      <c r="DVC227" s="1109" t="e">
        <v>#N/A</v>
      </c>
      <c r="DVD227" s="1109" t="e">
        <v>#N/A</v>
      </c>
      <c r="DVE227" s="1109" t="e">
        <v>#N/A</v>
      </c>
      <c r="DVF227" s="1109" t="e">
        <v>#N/A</v>
      </c>
      <c r="DVG227" s="1109" t="e">
        <v>#N/A</v>
      </c>
      <c r="DVH227" s="1109" t="e">
        <v>#N/A</v>
      </c>
      <c r="DVI227" s="1109" t="e">
        <v>#N/A</v>
      </c>
      <c r="DVJ227" s="1109" t="e">
        <v>#N/A</v>
      </c>
      <c r="DVK227" s="1109" t="e">
        <v>#N/A</v>
      </c>
      <c r="DVL227" s="1109" t="e">
        <v>#N/A</v>
      </c>
      <c r="DVM227" s="1109" t="e">
        <v>#N/A</v>
      </c>
      <c r="DVN227" s="1109" t="e">
        <v>#N/A</v>
      </c>
      <c r="DVO227" s="1109" t="e">
        <v>#N/A</v>
      </c>
      <c r="DVP227" s="1109" t="e">
        <v>#N/A</v>
      </c>
      <c r="DVQ227" s="1109" t="e">
        <v>#N/A</v>
      </c>
      <c r="DVR227" s="1109" t="e">
        <v>#N/A</v>
      </c>
      <c r="DVS227" s="1109" t="e">
        <v>#N/A</v>
      </c>
      <c r="DVT227" s="1109" t="e">
        <v>#N/A</v>
      </c>
      <c r="DVU227" s="1109" t="e">
        <v>#N/A</v>
      </c>
      <c r="DVV227" s="1109" t="e">
        <v>#N/A</v>
      </c>
      <c r="DVW227" s="1109" t="e">
        <v>#N/A</v>
      </c>
      <c r="DVX227" s="1109" t="e">
        <v>#N/A</v>
      </c>
      <c r="DVY227" s="1109" t="e">
        <v>#N/A</v>
      </c>
      <c r="DVZ227" s="1109" t="e">
        <v>#N/A</v>
      </c>
      <c r="DWA227" s="1109" t="e">
        <v>#N/A</v>
      </c>
      <c r="DWB227" s="1109" t="e">
        <v>#N/A</v>
      </c>
      <c r="DWC227" s="1109" t="e">
        <v>#N/A</v>
      </c>
      <c r="DWD227" s="1109" t="e">
        <v>#N/A</v>
      </c>
      <c r="DWE227" s="1109" t="e">
        <v>#N/A</v>
      </c>
      <c r="DWF227" s="1109" t="e">
        <v>#N/A</v>
      </c>
      <c r="DWG227" s="1109" t="e">
        <v>#N/A</v>
      </c>
      <c r="DWH227" s="1109" t="e">
        <v>#N/A</v>
      </c>
      <c r="DWI227" s="1109" t="e">
        <v>#N/A</v>
      </c>
      <c r="DWJ227" s="1109" t="e">
        <v>#N/A</v>
      </c>
      <c r="DWK227" s="1109" t="e">
        <v>#N/A</v>
      </c>
      <c r="DWL227" s="1109" t="e">
        <v>#N/A</v>
      </c>
      <c r="DWM227" s="1109" t="e">
        <v>#N/A</v>
      </c>
      <c r="DWN227" s="1109" t="e">
        <v>#N/A</v>
      </c>
      <c r="DWO227" s="1109" t="e">
        <v>#N/A</v>
      </c>
      <c r="DWP227" s="1109" t="e">
        <v>#N/A</v>
      </c>
      <c r="DWQ227" s="1109" t="e">
        <v>#N/A</v>
      </c>
      <c r="DWR227" s="1109" t="e">
        <v>#N/A</v>
      </c>
      <c r="DWS227" s="1109" t="e">
        <v>#N/A</v>
      </c>
      <c r="DWT227" s="1109" t="e">
        <v>#N/A</v>
      </c>
      <c r="DWU227" s="1109" t="e">
        <v>#N/A</v>
      </c>
      <c r="DWV227" s="1109" t="e">
        <v>#N/A</v>
      </c>
      <c r="DWW227" s="1109" t="e">
        <v>#N/A</v>
      </c>
      <c r="DWX227" s="1109" t="e">
        <v>#N/A</v>
      </c>
      <c r="DWY227" s="1109" t="e">
        <v>#N/A</v>
      </c>
      <c r="DWZ227" s="1109" t="e">
        <v>#N/A</v>
      </c>
      <c r="DXA227" s="1109" t="e">
        <v>#N/A</v>
      </c>
      <c r="DXB227" s="1109" t="e">
        <v>#N/A</v>
      </c>
      <c r="DXC227" s="1109" t="e">
        <v>#N/A</v>
      </c>
      <c r="DXD227" s="1109" t="e">
        <v>#N/A</v>
      </c>
      <c r="DXE227" s="1109" t="e">
        <v>#N/A</v>
      </c>
      <c r="DXF227" s="1109" t="e">
        <v>#N/A</v>
      </c>
      <c r="DXG227" s="1109" t="e">
        <v>#N/A</v>
      </c>
      <c r="DXH227" s="1109" t="e">
        <v>#N/A</v>
      </c>
      <c r="DXI227" s="1109" t="e">
        <v>#N/A</v>
      </c>
      <c r="DXJ227" s="1109" t="e">
        <v>#N/A</v>
      </c>
      <c r="DXK227" s="1109" t="e">
        <v>#N/A</v>
      </c>
      <c r="DXL227" s="1109" t="e">
        <v>#N/A</v>
      </c>
      <c r="DXM227" s="1109" t="e">
        <v>#N/A</v>
      </c>
      <c r="DXN227" s="1109" t="e">
        <v>#N/A</v>
      </c>
      <c r="DXO227" s="1109" t="e">
        <v>#N/A</v>
      </c>
      <c r="DXP227" s="1109" t="e">
        <v>#N/A</v>
      </c>
      <c r="DXQ227" s="1109" t="e">
        <v>#N/A</v>
      </c>
      <c r="DXR227" s="1109" t="e">
        <v>#N/A</v>
      </c>
      <c r="DXS227" s="1109" t="e">
        <v>#N/A</v>
      </c>
      <c r="DXT227" s="1109" t="e">
        <v>#N/A</v>
      </c>
      <c r="DXU227" s="1109" t="e">
        <v>#N/A</v>
      </c>
      <c r="DXV227" s="1109" t="e">
        <v>#N/A</v>
      </c>
      <c r="DXW227" s="1109" t="e">
        <v>#N/A</v>
      </c>
      <c r="DXX227" s="1109" t="e">
        <v>#N/A</v>
      </c>
      <c r="DXY227" s="1109" t="e">
        <v>#N/A</v>
      </c>
      <c r="DXZ227" s="1109" t="e">
        <v>#N/A</v>
      </c>
      <c r="DYA227" s="1109" t="e">
        <v>#N/A</v>
      </c>
      <c r="DYB227" s="1109" t="e">
        <v>#N/A</v>
      </c>
      <c r="DYC227" s="1109" t="e">
        <v>#N/A</v>
      </c>
      <c r="DYD227" s="1109" t="e">
        <v>#N/A</v>
      </c>
      <c r="DYE227" s="1109" t="e">
        <v>#N/A</v>
      </c>
      <c r="DYF227" s="1109" t="e">
        <v>#N/A</v>
      </c>
      <c r="DYG227" s="1109" t="e">
        <v>#N/A</v>
      </c>
      <c r="DYH227" s="1109" t="e">
        <v>#N/A</v>
      </c>
      <c r="DYI227" s="1109" t="e">
        <v>#N/A</v>
      </c>
      <c r="DYJ227" s="1109" t="e">
        <v>#N/A</v>
      </c>
      <c r="DYK227" s="1109" t="e">
        <v>#N/A</v>
      </c>
      <c r="DYL227" s="1109" t="e">
        <v>#N/A</v>
      </c>
      <c r="DYM227" s="1109" t="e">
        <v>#N/A</v>
      </c>
      <c r="DYN227" s="1109" t="e">
        <v>#N/A</v>
      </c>
      <c r="DYO227" s="1109" t="e">
        <v>#N/A</v>
      </c>
      <c r="DYP227" s="1109" t="e">
        <v>#N/A</v>
      </c>
      <c r="DYQ227" s="1109" t="e">
        <v>#N/A</v>
      </c>
      <c r="DYR227" s="1109" t="e">
        <v>#N/A</v>
      </c>
      <c r="DYS227" s="1109" t="e">
        <v>#N/A</v>
      </c>
      <c r="DYT227" s="1109" t="e">
        <v>#N/A</v>
      </c>
      <c r="DYU227" s="1109" t="e">
        <v>#N/A</v>
      </c>
      <c r="DYV227" s="1109" t="e">
        <v>#N/A</v>
      </c>
      <c r="DYW227" s="1109" t="e">
        <v>#N/A</v>
      </c>
      <c r="DYX227" s="1109" t="e">
        <v>#N/A</v>
      </c>
      <c r="DYY227" s="1109" t="e">
        <v>#N/A</v>
      </c>
      <c r="DYZ227" s="1109" t="e">
        <v>#N/A</v>
      </c>
      <c r="DZA227" s="1109" t="e">
        <v>#N/A</v>
      </c>
      <c r="DZB227" s="1109" t="e">
        <v>#N/A</v>
      </c>
      <c r="DZC227" s="1109" t="e">
        <v>#N/A</v>
      </c>
      <c r="DZD227" s="1109" t="e">
        <v>#N/A</v>
      </c>
      <c r="DZE227" s="1109" t="e">
        <v>#N/A</v>
      </c>
      <c r="DZF227" s="1109" t="e">
        <v>#N/A</v>
      </c>
      <c r="DZG227" s="1109" t="e">
        <v>#N/A</v>
      </c>
      <c r="DZH227" s="1109" t="e">
        <v>#N/A</v>
      </c>
      <c r="DZI227" s="1109" t="e">
        <v>#N/A</v>
      </c>
      <c r="DZJ227" s="1109" t="e">
        <v>#N/A</v>
      </c>
      <c r="DZK227" s="1109" t="e">
        <v>#N/A</v>
      </c>
      <c r="DZL227" s="1109" t="e">
        <v>#N/A</v>
      </c>
      <c r="DZM227" s="1109" t="e">
        <v>#N/A</v>
      </c>
      <c r="DZN227" s="1109" t="e">
        <v>#N/A</v>
      </c>
      <c r="DZO227" s="1109" t="e">
        <v>#N/A</v>
      </c>
      <c r="DZP227" s="1109" t="e">
        <v>#N/A</v>
      </c>
      <c r="DZQ227" s="1109" t="e">
        <v>#N/A</v>
      </c>
      <c r="DZR227" s="1109" t="e">
        <v>#N/A</v>
      </c>
      <c r="DZS227" s="1109" t="e">
        <v>#N/A</v>
      </c>
      <c r="DZT227" s="1109" t="e">
        <v>#N/A</v>
      </c>
      <c r="DZU227" s="1109" t="e">
        <v>#N/A</v>
      </c>
      <c r="DZV227" s="1109" t="e">
        <v>#N/A</v>
      </c>
      <c r="DZW227" s="1109" t="e">
        <v>#N/A</v>
      </c>
      <c r="DZX227" s="1109" t="e">
        <v>#N/A</v>
      </c>
      <c r="DZY227" s="1109" t="e">
        <v>#N/A</v>
      </c>
      <c r="DZZ227" s="1109" t="e">
        <v>#N/A</v>
      </c>
      <c r="EAA227" s="1109" t="e">
        <v>#N/A</v>
      </c>
      <c r="EAB227" s="1109" t="e">
        <v>#N/A</v>
      </c>
      <c r="EAC227" s="1109" t="e">
        <v>#N/A</v>
      </c>
      <c r="EAD227" s="1109" t="e">
        <v>#N/A</v>
      </c>
      <c r="EAE227" s="1109" t="e">
        <v>#N/A</v>
      </c>
      <c r="EAF227" s="1109" t="e">
        <v>#N/A</v>
      </c>
      <c r="EAG227" s="1109" t="e">
        <v>#N/A</v>
      </c>
      <c r="EAH227" s="1109" t="e">
        <v>#N/A</v>
      </c>
      <c r="EAI227" s="1109" t="e">
        <v>#N/A</v>
      </c>
      <c r="EAJ227" s="1109" t="e">
        <v>#N/A</v>
      </c>
      <c r="EAK227" s="1109" t="e">
        <v>#N/A</v>
      </c>
      <c r="EAL227" s="1109" t="e">
        <v>#N/A</v>
      </c>
      <c r="EAM227" s="1109" t="e">
        <v>#N/A</v>
      </c>
      <c r="EAN227" s="1109" t="e">
        <v>#N/A</v>
      </c>
      <c r="EAO227" s="1109" t="e">
        <v>#N/A</v>
      </c>
      <c r="EAP227" s="1109" t="e">
        <v>#N/A</v>
      </c>
      <c r="EAQ227" s="1109" t="e">
        <v>#N/A</v>
      </c>
      <c r="EAR227" s="1109" t="e">
        <v>#N/A</v>
      </c>
      <c r="EAS227" s="1109" t="e">
        <v>#N/A</v>
      </c>
      <c r="EAT227" s="1109" t="e">
        <v>#N/A</v>
      </c>
      <c r="EAU227" s="1109" t="e">
        <v>#N/A</v>
      </c>
      <c r="EAV227" s="1109" t="e">
        <v>#N/A</v>
      </c>
      <c r="EAW227" s="1109" t="e">
        <v>#N/A</v>
      </c>
      <c r="EAX227" s="1109" t="e">
        <v>#N/A</v>
      </c>
      <c r="EAY227" s="1109" t="e">
        <v>#N/A</v>
      </c>
      <c r="EAZ227" s="1109" t="e">
        <v>#N/A</v>
      </c>
      <c r="EBA227" s="1109" t="e">
        <v>#N/A</v>
      </c>
      <c r="EBB227" s="1109" t="e">
        <v>#N/A</v>
      </c>
      <c r="EBC227" s="1109" t="e">
        <v>#N/A</v>
      </c>
      <c r="EBD227" s="1109" t="e">
        <v>#N/A</v>
      </c>
      <c r="EBE227" s="1109" t="e">
        <v>#N/A</v>
      </c>
      <c r="EBF227" s="1109" t="e">
        <v>#N/A</v>
      </c>
      <c r="EBG227" s="1109" t="e">
        <v>#N/A</v>
      </c>
      <c r="EBH227" s="1109" t="e">
        <v>#N/A</v>
      </c>
      <c r="EBI227" s="1109" t="e">
        <v>#N/A</v>
      </c>
      <c r="EBJ227" s="1109" t="e">
        <v>#N/A</v>
      </c>
      <c r="EBK227" s="1109" t="e">
        <v>#N/A</v>
      </c>
      <c r="EBL227" s="1109" t="e">
        <v>#N/A</v>
      </c>
      <c r="EBM227" s="1109" t="e">
        <v>#N/A</v>
      </c>
      <c r="EBN227" s="1109" t="e">
        <v>#N/A</v>
      </c>
      <c r="EBO227" s="1109" t="e">
        <v>#N/A</v>
      </c>
      <c r="EBP227" s="1109" t="e">
        <v>#N/A</v>
      </c>
      <c r="EBQ227" s="1109" t="e">
        <v>#N/A</v>
      </c>
      <c r="EBR227" s="1109" t="e">
        <v>#N/A</v>
      </c>
      <c r="EBS227" s="1109" t="e">
        <v>#N/A</v>
      </c>
      <c r="EBT227" s="1109" t="e">
        <v>#N/A</v>
      </c>
      <c r="EBU227" s="1109" t="e">
        <v>#N/A</v>
      </c>
      <c r="EBV227" s="1109" t="e">
        <v>#N/A</v>
      </c>
      <c r="EBW227" s="1109" t="e">
        <v>#N/A</v>
      </c>
      <c r="EBX227" s="1109" t="e">
        <v>#N/A</v>
      </c>
      <c r="EBY227" s="1109" t="e">
        <v>#N/A</v>
      </c>
      <c r="EBZ227" s="1109" t="e">
        <v>#N/A</v>
      </c>
      <c r="ECA227" s="1109" t="e">
        <v>#N/A</v>
      </c>
      <c r="ECB227" s="1109" t="e">
        <v>#N/A</v>
      </c>
      <c r="ECC227" s="1109" t="e">
        <v>#N/A</v>
      </c>
      <c r="ECD227" s="1109" t="e">
        <v>#N/A</v>
      </c>
      <c r="ECE227" s="1109" t="e">
        <v>#N/A</v>
      </c>
      <c r="ECF227" s="1109" t="e">
        <v>#N/A</v>
      </c>
      <c r="ECG227" s="1109" t="e">
        <v>#N/A</v>
      </c>
      <c r="ECH227" s="1109" t="e">
        <v>#N/A</v>
      </c>
      <c r="ECI227" s="1109" t="e">
        <v>#N/A</v>
      </c>
      <c r="ECJ227" s="1109" t="e">
        <v>#N/A</v>
      </c>
      <c r="ECK227" s="1109" t="e">
        <v>#N/A</v>
      </c>
      <c r="ECL227" s="1109" t="e">
        <v>#N/A</v>
      </c>
      <c r="ECM227" s="1109" t="e">
        <v>#N/A</v>
      </c>
      <c r="ECN227" s="1109" t="e">
        <v>#N/A</v>
      </c>
      <c r="ECO227" s="1109" t="e">
        <v>#N/A</v>
      </c>
      <c r="ECP227" s="1109" t="e">
        <v>#N/A</v>
      </c>
      <c r="ECQ227" s="1109" t="e">
        <v>#N/A</v>
      </c>
      <c r="ECR227" s="1109" t="e">
        <v>#N/A</v>
      </c>
      <c r="ECS227" s="1109" t="e">
        <v>#N/A</v>
      </c>
      <c r="ECT227" s="1109" t="e">
        <v>#N/A</v>
      </c>
      <c r="ECU227" s="1109" t="e">
        <v>#N/A</v>
      </c>
      <c r="ECV227" s="1109" t="e">
        <v>#N/A</v>
      </c>
      <c r="ECW227" s="1109" t="e">
        <v>#N/A</v>
      </c>
      <c r="ECX227" s="1109" t="e">
        <v>#N/A</v>
      </c>
      <c r="ECY227" s="1109" t="e">
        <v>#N/A</v>
      </c>
      <c r="ECZ227" s="1109" t="e">
        <v>#N/A</v>
      </c>
      <c r="EDA227" s="1109" t="e">
        <v>#N/A</v>
      </c>
      <c r="EDB227" s="1109" t="e">
        <v>#N/A</v>
      </c>
      <c r="EDC227" s="1109" t="e">
        <v>#N/A</v>
      </c>
      <c r="EDD227" s="1109" t="e">
        <v>#N/A</v>
      </c>
      <c r="EDE227" s="1109" t="e">
        <v>#N/A</v>
      </c>
      <c r="EDF227" s="1109" t="e">
        <v>#N/A</v>
      </c>
      <c r="EDG227" s="1109" t="e">
        <v>#N/A</v>
      </c>
      <c r="EDH227" s="1109" t="e">
        <v>#N/A</v>
      </c>
      <c r="EDI227" s="1109" t="e">
        <v>#N/A</v>
      </c>
      <c r="EDJ227" s="1109" t="e">
        <v>#N/A</v>
      </c>
      <c r="EDK227" s="1109" t="e">
        <v>#N/A</v>
      </c>
      <c r="EDL227" s="1109" t="e">
        <v>#N/A</v>
      </c>
      <c r="EDM227" s="1109" t="e">
        <v>#N/A</v>
      </c>
      <c r="EDN227" s="1109" t="e">
        <v>#N/A</v>
      </c>
      <c r="EDO227" s="1109" t="e">
        <v>#N/A</v>
      </c>
      <c r="EDP227" s="1109" t="e">
        <v>#N/A</v>
      </c>
      <c r="EDQ227" s="1109" t="e">
        <v>#N/A</v>
      </c>
      <c r="EDR227" s="1109" t="e">
        <v>#N/A</v>
      </c>
      <c r="EDS227" s="1109" t="e">
        <v>#N/A</v>
      </c>
      <c r="EDT227" s="1109" t="e">
        <v>#N/A</v>
      </c>
      <c r="EDU227" s="1109" t="e">
        <v>#N/A</v>
      </c>
      <c r="EDV227" s="1109" t="e">
        <v>#N/A</v>
      </c>
      <c r="EDW227" s="1109" t="e">
        <v>#N/A</v>
      </c>
      <c r="EDX227" s="1109" t="e">
        <v>#N/A</v>
      </c>
      <c r="EDY227" s="1109" t="e">
        <v>#N/A</v>
      </c>
      <c r="EDZ227" s="1109" t="e">
        <v>#N/A</v>
      </c>
      <c r="EEA227" s="1109" t="e">
        <v>#N/A</v>
      </c>
      <c r="EEB227" s="1109" t="e">
        <v>#N/A</v>
      </c>
      <c r="EEC227" s="1109" t="e">
        <v>#N/A</v>
      </c>
      <c r="EED227" s="1109" t="e">
        <v>#N/A</v>
      </c>
      <c r="EEE227" s="1109" t="e">
        <v>#N/A</v>
      </c>
      <c r="EEF227" s="1109" t="e">
        <v>#N/A</v>
      </c>
      <c r="EEG227" s="1109" t="e">
        <v>#N/A</v>
      </c>
      <c r="EEH227" s="1109" t="e">
        <v>#N/A</v>
      </c>
      <c r="EEI227" s="1109" t="e">
        <v>#N/A</v>
      </c>
      <c r="EEJ227" s="1109" t="e">
        <v>#N/A</v>
      </c>
      <c r="EEK227" s="1109" t="e">
        <v>#N/A</v>
      </c>
      <c r="EEL227" s="1109" t="e">
        <v>#N/A</v>
      </c>
      <c r="EEM227" s="1109" t="e">
        <v>#N/A</v>
      </c>
      <c r="EEN227" s="1109" t="e">
        <v>#N/A</v>
      </c>
      <c r="EEO227" s="1109" t="e">
        <v>#N/A</v>
      </c>
      <c r="EEP227" s="1109" t="e">
        <v>#N/A</v>
      </c>
      <c r="EEQ227" s="1109" t="e">
        <v>#N/A</v>
      </c>
      <c r="EER227" s="1109" t="e">
        <v>#N/A</v>
      </c>
      <c r="EES227" s="1109" t="e">
        <v>#N/A</v>
      </c>
      <c r="EET227" s="1109" t="e">
        <v>#N/A</v>
      </c>
      <c r="EEU227" s="1109" t="e">
        <v>#N/A</v>
      </c>
      <c r="EEV227" s="1109" t="e">
        <v>#N/A</v>
      </c>
      <c r="EEW227" s="1109" t="e">
        <v>#N/A</v>
      </c>
      <c r="EEX227" s="1109" t="e">
        <v>#N/A</v>
      </c>
      <c r="EEY227" s="1109" t="e">
        <v>#N/A</v>
      </c>
      <c r="EEZ227" s="1109" t="e">
        <v>#N/A</v>
      </c>
      <c r="EFA227" s="1109" t="e">
        <v>#N/A</v>
      </c>
      <c r="EFB227" s="1109" t="e">
        <v>#N/A</v>
      </c>
      <c r="EFC227" s="1109" t="e">
        <v>#N/A</v>
      </c>
      <c r="EFD227" s="1109" t="e">
        <v>#N/A</v>
      </c>
      <c r="EFE227" s="1109" t="e">
        <v>#N/A</v>
      </c>
      <c r="EFF227" s="1109" t="e">
        <v>#N/A</v>
      </c>
      <c r="EFG227" s="1109" t="e">
        <v>#N/A</v>
      </c>
      <c r="EFH227" s="1109" t="e">
        <v>#N/A</v>
      </c>
      <c r="EFI227" s="1109" t="e">
        <v>#N/A</v>
      </c>
      <c r="EFJ227" s="1109" t="e">
        <v>#N/A</v>
      </c>
      <c r="EFK227" s="1109" t="e">
        <v>#N/A</v>
      </c>
      <c r="EFL227" s="1109" t="e">
        <v>#N/A</v>
      </c>
      <c r="EFM227" s="1109" t="e">
        <v>#N/A</v>
      </c>
      <c r="EFN227" s="1109" t="e">
        <v>#N/A</v>
      </c>
      <c r="EFO227" s="1109" t="e">
        <v>#N/A</v>
      </c>
      <c r="EFP227" s="1109" t="e">
        <v>#N/A</v>
      </c>
      <c r="EFQ227" s="1109" t="e">
        <v>#N/A</v>
      </c>
      <c r="EFR227" s="1109" t="e">
        <v>#N/A</v>
      </c>
      <c r="EFS227" s="1109" t="e">
        <v>#N/A</v>
      </c>
      <c r="EFT227" s="1109" t="e">
        <v>#N/A</v>
      </c>
      <c r="EFU227" s="1109" t="e">
        <v>#N/A</v>
      </c>
      <c r="EFV227" s="1109" t="e">
        <v>#N/A</v>
      </c>
      <c r="EFW227" s="1109" t="e">
        <v>#N/A</v>
      </c>
      <c r="EFX227" s="1109" t="e">
        <v>#N/A</v>
      </c>
      <c r="EFY227" s="1109" t="e">
        <v>#N/A</v>
      </c>
      <c r="EFZ227" s="1109" t="e">
        <v>#N/A</v>
      </c>
      <c r="EGA227" s="1109" t="e">
        <v>#N/A</v>
      </c>
      <c r="EGB227" s="1109" t="e">
        <v>#N/A</v>
      </c>
      <c r="EGC227" s="1109" t="e">
        <v>#N/A</v>
      </c>
      <c r="EGD227" s="1109" t="e">
        <v>#N/A</v>
      </c>
      <c r="EGE227" s="1109" t="e">
        <v>#N/A</v>
      </c>
      <c r="EGF227" s="1109" t="e">
        <v>#N/A</v>
      </c>
      <c r="EGG227" s="1109" t="e">
        <v>#N/A</v>
      </c>
      <c r="EGH227" s="1109" t="e">
        <v>#N/A</v>
      </c>
      <c r="EGI227" s="1109" t="e">
        <v>#N/A</v>
      </c>
      <c r="EGJ227" s="1109" t="e">
        <v>#N/A</v>
      </c>
      <c r="EGK227" s="1109" t="e">
        <v>#N/A</v>
      </c>
      <c r="EGL227" s="1109" t="e">
        <v>#N/A</v>
      </c>
      <c r="EGM227" s="1109" t="e">
        <v>#N/A</v>
      </c>
      <c r="EGN227" s="1109" t="e">
        <v>#N/A</v>
      </c>
      <c r="EGO227" s="1109" t="e">
        <v>#N/A</v>
      </c>
      <c r="EGP227" s="1109" t="e">
        <v>#N/A</v>
      </c>
      <c r="EGQ227" s="1109" t="e">
        <v>#N/A</v>
      </c>
      <c r="EGR227" s="1109" t="e">
        <v>#N/A</v>
      </c>
      <c r="EGS227" s="1109" t="e">
        <v>#N/A</v>
      </c>
      <c r="EGT227" s="1109" t="e">
        <v>#N/A</v>
      </c>
      <c r="EGU227" s="1109" t="e">
        <v>#N/A</v>
      </c>
      <c r="EGV227" s="1109" t="e">
        <v>#N/A</v>
      </c>
      <c r="EGW227" s="1109" t="e">
        <v>#N/A</v>
      </c>
      <c r="EGX227" s="1109" t="e">
        <v>#N/A</v>
      </c>
      <c r="EGY227" s="1109" t="e">
        <v>#N/A</v>
      </c>
      <c r="EGZ227" s="1109" t="e">
        <v>#N/A</v>
      </c>
      <c r="EHA227" s="1109" t="e">
        <v>#N/A</v>
      </c>
      <c r="EHB227" s="1109" t="e">
        <v>#N/A</v>
      </c>
      <c r="EHC227" s="1109" t="e">
        <v>#N/A</v>
      </c>
      <c r="EHD227" s="1109" t="e">
        <v>#N/A</v>
      </c>
      <c r="EHE227" s="1109" t="e">
        <v>#N/A</v>
      </c>
      <c r="EHF227" s="1109" t="e">
        <v>#N/A</v>
      </c>
      <c r="EHG227" s="1109" t="e">
        <v>#N/A</v>
      </c>
      <c r="EHH227" s="1109" t="e">
        <v>#N/A</v>
      </c>
      <c r="EHI227" s="1109" t="e">
        <v>#N/A</v>
      </c>
      <c r="EHJ227" s="1109" t="e">
        <v>#N/A</v>
      </c>
      <c r="EHK227" s="1109" t="e">
        <v>#N/A</v>
      </c>
      <c r="EHL227" s="1109" t="e">
        <v>#N/A</v>
      </c>
      <c r="EHM227" s="1109" t="e">
        <v>#N/A</v>
      </c>
      <c r="EHN227" s="1109" t="e">
        <v>#N/A</v>
      </c>
      <c r="EHO227" s="1109" t="e">
        <v>#N/A</v>
      </c>
      <c r="EHP227" s="1109" t="e">
        <v>#N/A</v>
      </c>
      <c r="EHQ227" s="1109" t="e">
        <v>#N/A</v>
      </c>
      <c r="EHR227" s="1109" t="e">
        <v>#N/A</v>
      </c>
      <c r="EHS227" s="1109" t="e">
        <v>#N/A</v>
      </c>
      <c r="EHT227" s="1109" t="e">
        <v>#N/A</v>
      </c>
      <c r="EHU227" s="1109" t="e">
        <v>#N/A</v>
      </c>
      <c r="EHV227" s="1109" t="e">
        <v>#N/A</v>
      </c>
      <c r="EHW227" s="1109" t="e">
        <v>#N/A</v>
      </c>
      <c r="EHX227" s="1109" t="e">
        <v>#N/A</v>
      </c>
      <c r="EHY227" s="1109" t="e">
        <v>#N/A</v>
      </c>
      <c r="EHZ227" s="1109" t="e">
        <v>#N/A</v>
      </c>
      <c r="EIA227" s="1109" t="e">
        <v>#N/A</v>
      </c>
      <c r="EIB227" s="1109" t="e">
        <v>#N/A</v>
      </c>
      <c r="EIC227" s="1109" t="e">
        <v>#N/A</v>
      </c>
      <c r="EID227" s="1109" t="e">
        <v>#N/A</v>
      </c>
      <c r="EIE227" s="1109" t="e">
        <v>#N/A</v>
      </c>
      <c r="EIF227" s="1109" t="e">
        <v>#N/A</v>
      </c>
      <c r="EIG227" s="1109" t="e">
        <v>#N/A</v>
      </c>
      <c r="EIH227" s="1109" t="e">
        <v>#N/A</v>
      </c>
      <c r="EII227" s="1109" t="e">
        <v>#N/A</v>
      </c>
      <c r="EIJ227" s="1109" t="e">
        <v>#N/A</v>
      </c>
      <c r="EIK227" s="1109" t="e">
        <v>#N/A</v>
      </c>
      <c r="EIL227" s="1109" t="e">
        <v>#N/A</v>
      </c>
      <c r="EIM227" s="1109" t="e">
        <v>#N/A</v>
      </c>
      <c r="EIN227" s="1109" t="e">
        <v>#N/A</v>
      </c>
      <c r="EIO227" s="1109" t="e">
        <v>#N/A</v>
      </c>
      <c r="EIP227" s="1109" t="e">
        <v>#N/A</v>
      </c>
      <c r="EIQ227" s="1109" t="e">
        <v>#N/A</v>
      </c>
      <c r="EIR227" s="1109" t="e">
        <v>#N/A</v>
      </c>
      <c r="EIS227" s="1109" t="e">
        <v>#N/A</v>
      </c>
      <c r="EIT227" s="1109" t="e">
        <v>#N/A</v>
      </c>
      <c r="EIU227" s="1109" t="e">
        <v>#N/A</v>
      </c>
      <c r="EIV227" s="1109" t="e">
        <v>#N/A</v>
      </c>
      <c r="EIW227" s="1109" t="e">
        <v>#N/A</v>
      </c>
      <c r="EIX227" s="1109" t="e">
        <v>#N/A</v>
      </c>
      <c r="EIY227" s="1109" t="e">
        <v>#N/A</v>
      </c>
      <c r="EIZ227" s="1109" t="e">
        <v>#N/A</v>
      </c>
      <c r="EJA227" s="1109" t="e">
        <v>#N/A</v>
      </c>
      <c r="EJB227" s="1109" t="e">
        <v>#N/A</v>
      </c>
      <c r="EJC227" s="1109" t="e">
        <v>#N/A</v>
      </c>
      <c r="EJD227" s="1109" t="e">
        <v>#N/A</v>
      </c>
      <c r="EJE227" s="1109" t="e">
        <v>#N/A</v>
      </c>
      <c r="EJF227" s="1109" t="e">
        <v>#N/A</v>
      </c>
      <c r="EJG227" s="1109" t="e">
        <v>#N/A</v>
      </c>
      <c r="EJH227" s="1109" t="e">
        <v>#N/A</v>
      </c>
      <c r="EJI227" s="1109" t="e">
        <v>#N/A</v>
      </c>
      <c r="EJJ227" s="1109" t="e">
        <v>#N/A</v>
      </c>
      <c r="EJK227" s="1109" t="e">
        <v>#N/A</v>
      </c>
      <c r="EJL227" s="1109" t="e">
        <v>#N/A</v>
      </c>
      <c r="EJM227" s="1109" t="e">
        <v>#N/A</v>
      </c>
      <c r="EJN227" s="1109" t="e">
        <v>#N/A</v>
      </c>
      <c r="EJO227" s="1109" t="e">
        <v>#N/A</v>
      </c>
      <c r="EJP227" s="1109" t="e">
        <v>#N/A</v>
      </c>
      <c r="EJQ227" s="1109" t="e">
        <v>#N/A</v>
      </c>
      <c r="EJR227" s="1109" t="e">
        <v>#N/A</v>
      </c>
      <c r="EJS227" s="1109" t="e">
        <v>#N/A</v>
      </c>
      <c r="EJT227" s="1109" t="e">
        <v>#N/A</v>
      </c>
      <c r="EJU227" s="1109" t="e">
        <v>#N/A</v>
      </c>
      <c r="EJV227" s="1109" t="e">
        <v>#N/A</v>
      </c>
      <c r="EJW227" s="1109" t="e">
        <v>#N/A</v>
      </c>
      <c r="EJX227" s="1109" t="e">
        <v>#N/A</v>
      </c>
      <c r="EJY227" s="1109" t="e">
        <v>#N/A</v>
      </c>
      <c r="EJZ227" s="1109" t="e">
        <v>#N/A</v>
      </c>
      <c r="EKA227" s="1109" t="e">
        <v>#N/A</v>
      </c>
      <c r="EKB227" s="1109" t="e">
        <v>#N/A</v>
      </c>
      <c r="EKC227" s="1109" t="e">
        <v>#N/A</v>
      </c>
      <c r="EKD227" s="1109" t="e">
        <v>#N/A</v>
      </c>
      <c r="EKE227" s="1109" t="e">
        <v>#N/A</v>
      </c>
      <c r="EKF227" s="1109" t="e">
        <v>#N/A</v>
      </c>
      <c r="EKG227" s="1109" t="e">
        <v>#N/A</v>
      </c>
      <c r="EKH227" s="1109" t="e">
        <v>#N/A</v>
      </c>
      <c r="EKI227" s="1109" t="e">
        <v>#N/A</v>
      </c>
      <c r="EKJ227" s="1109" t="e">
        <v>#N/A</v>
      </c>
      <c r="EKK227" s="1109" t="e">
        <v>#N/A</v>
      </c>
      <c r="EKL227" s="1109" t="e">
        <v>#N/A</v>
      </c>
      <c r="EKM227" s="1109" t="e">
        <v>#N/A</v>
      </c>
      <c r="EKN227" s="1109" t="e">
        <v>#N/A</v>
      </c>
      <c r="EKO227" s="1109" t="e">
        <v>#N/A</v>
      </c>
      <c r="EKP227" s="1109" t="e">
        <v>#N/A</v>
      </c>
      <c r="EKQ227" s="1109" t="e">
        <v>#N/A</v>
      </c>
      <c r="EKR227" s="1109" t="e">
        <v>#N/A</v>
      </c>
      <c r="EKS227" s="1109" t="e">
        <v>#N/A</v>
      </c>
      <c r="EKT227" s="1109" t="e">
        <v>#N/A</v>
      </c>
      <c r="EKU227" s="1109" t="e">
        <v>#N/A</v>
      </c>
      <c r="EKV227" s="1109" t="e">
        <v>#N/A</v>
      </c>
      <c r="EKW227" s="1109" t="e">
        <v>#N/A</v>
      </c>
      <c r="EKX227" s="1109" t="e">
        <v>#N/A</v>
      </c>
      <c r="EKY227" s="1109" t="e">
        <v>#N/A</v>
      </c>
      <c r="EKZ227" s="1109" t="e">
        <v>#N/A</v>
      </c>
      <c r="ELA227" s="1109" t="e">
        <v>#N/A</v>
      </c>
      <c r="ELB227" s="1109" t="e">
        <v>#N/A</v>
      </c>
      <c r="ELC227" s="1109" t="e">
        <v>#N/A</v>
      </c>
      <c r="ELD227" s="1109" t="e">
        <v>#N/A</v>
      </c>
      <c r="ELE227" s="1109" t="e">
        <v>#N/A</v>
      </c>
      <c r="ELF227" s="1109" t="e">
        <v>#N/A</v>
      </c>
      <c r="ELG227" s="1109" t="e">
        <v>#N/A</v>
      </c>
      <c r="ELH227" s="1109" t="e">
        <v>#N/A</v>
      </c>
      <c r="ELI227" s="1109" t="e">
        <v>#N/A</v>
      </c>
      <c r="ELJ227" s="1109" t="e">
        <v>#N/A</v>
      </c>
      <c r="ELK227" s="1109" t="e">
        <v>#N/A</v>
      </c>
      <c r="ELL227" s="1109" t="e">
        <v>#N/A</v>
      </c>
      <c r="ELM227" s="1109" t="e">
        <v>#N/A</v>
      </c>
      <c r="ELN227" s="1109" t="e">
        <v>#N/A</v>
      </c>
      <c r="ELO227" s="1109" t="e">
        <v>#N/A</v>
      </c>
      <c r="ELP227" s="1109" t="e">
        <v>#N/A</v>
      </c>
      <c r="ELQ227" s="1109" t="e">
        <v>#N/A</v>
      </c>
      <c r="ELR227" s="1109" t="e">
        <v>#N/A</v>
      </c>
      <c r="ELS227" s="1109" t="e">
        <v>#N/A</v>
      </c>
      <c r="ELT227" s="1109" t="e">
        <v>#N/A</v>
      </c>
      <c r="ELU227" s="1109" t="e">
        <v>#N/A</v>
      </c>
      <c r="ELV227" s="1109" t="e">
        <v>#N/A</v>
      </c>
      <c r="ELW227" s="1109" t="e">
        <v>#N/A</v>
      </c>
      <c r="ELX227" s="1109" t="e">
        <v>#N/A</v>
      </c>
      <c r="ELY227" s="1109" t="e">
        <v>#N/A</v>
      </c>
      <c r="ELZ227" s="1109" t="e">
        <v>#N/A</v>
      </c>
      <c r="EMA227" s="1109" t="e">
        <v>#N/A</v>
      </c>
      <c r="EMB227" s="1109" t="e">
        <v>#N/A</v>
      </c>
      <c r="EMC227" s="1109" t="e">
        <v>#N/A</v>
      </c>
      <c r="EMD227" s="1109" t="e">
        <v>#N/A</v>
      </c>
      <c r="EME227" s="1109" t="e">
        <v>#N/A</v>
      </c>
      <c r="EMF227" s="1109" t="e">
        <v>#N/A</v>
      </c>
      <c r="EMG227" s="1109" t="e">
        <v>#N/A</v>
      </c>
      <c r="EMH227" s="1109" t="e">
        <v>#N/A</v>
      </c>
      <c r="EMI227" s="1109" t="e">
        <v>#N/A</v>
      </c>
      <c r="EMJ227" s="1109" t="e">
        <v>#N/A</v>
      </c>
      <c r="EMK227" s="1109" t="e">
        <v>#N/A</v>
      </c>
      <c r="EML227" s="1109" t="e">
        <v>#N/A</v>
      </c>
      <c r="EMM227" s="1109" t="e">
        <v>#N/A</v>
      </c>
      <c r="EMN227" s="1109" t="e">
        <v>#N/A</v>
      </c>
      <c r="EMO227" s="1109" t="e">
        <v>#N/A</v>
      </c>
      <c r="EMP227" s="1109" t="e">
        <v>#N/A</v>
      </c>
      <c r="EMQ227" s="1109" t="e">
        <v>#N/A</v>
      </c>
      <c r="EMR227" s="1109" t="e">
        <v>#N/A</v>
      </c>
      <c r="EMS227" s="1109" t="e">
        <v>#N/A</v>
      </c>
      <c r="EMT227" s="1109" t="e">
        <v>#N/A</v>
      </c>
      <c r="EMU227" s="1109" t="e">
        <v>#N/A</v>
      </c>
      <c r="EMV227" s="1109" t="e">
        <v>#N/A</v>
      </c>
      <c r="EMW227" s="1109" t="e">
        <v>#N/A</v>
      </c>
      <c r="EMX227" s="1109" t="e">
        <v>#N/A</v>
      </c>
      <c r="EMY227" s="1109" t="e">
        <v>#N/A</v>
      </c>
      <c r="EMZ227" s="1109" t="e">
        <v>#N/A</v>
      </c>
      <c r="ENA227" s="1109" t="e">
        <v>#N/A</v>
      </c>
      <c r="ENB227" s="1109" t="e">
        <v>#N/A</v>
      </c>
      <c r="ENC227" s="1109" t="e">
        <v>#N/A</v>
      </c>
      <c r="END227" s="1109" t="e">
        <v>#N/A</v>
      </c>
      <c r="ENE227" s="1109" t="e">
        <v>#N/A</v>
      </c>
      <c r="ENF227" s="1109" t="e">
        <v>#N/A</v>
      </c>
      <c r="ENG227" s="1109" t="e">
        <v>#N/A</v>
      </c>
      <c r="ENH227" s="1109" t="e">
        <v>#N/A</v>
      </c>
      <c r="ENI227" s="1109" t="e">
        <v>#N/A</v>
      </c>
      <c r="ENJ227" s="1109" t="e">
        <v>#N/A</v>
      </c>
      <c r="ENK227" s="1109" t="e">
        <v>#N/A</v>
      </c>
      <c r="ENL227" s="1109" t="e">
        <v>#N/A</v>
      </c>
      <c r="ENM227" s="1109" t="e">
        <v>#N/A</v>
      </c>
      <c r="ENN227" s="1109" t="e">
        <v>#N/A</v>
      </c>
      <c r="ENO227" s="1109" t="e">
        <v>#N/A</v>
      </c>
      <c r="ENP227" s="1109" t="e">
        <v>#N/A</v>
      </c>
      <c r="ENQ227" s="1109" t="e">
        <v>#N/A</v>
      </c>
      <c r="ENR227" s="1109" t="e">
        <v>#N/A</v>
      </c>
      <c r="ENS227" s="1109" t="e">
        <v>#N/A</v>
      </c>
      <c r="ENT227" s="1109" t="e">
        <v>#N/A</v>
      </c>
      <c r="ENU227" s="1109" t="e">
        <v>#N/A</v>
      </c>
      <c r="ENV227" s="1109" t="e">
        <v>#N/A</v>
      </c>
      <c r="ENW227" s="1109" t="e">
        <v>#N/A</v>
      </c>
      <c r="ENX227" s="1109" t="e">
        <v>#N/A</v>
      </c>
      <c r="ENY227" s="1109" t="e">
        <v>#N/A</v>
      </c>
      <c r="ENZ227" s="1109" t="e">
        <v>#N/A</v>
      </c>
      <c r="EOA227" s="1109" t="e">
        <v>#N/A</v>
      </c>
      <c r="EOB227" s="1109" t="e">
        <v>#N/A</v>
      </c>
      <c r="EOC227" s="1109" t="e">
        <v>#N/A</v>
      </c>
      <c r="EOD227" s="1109" t="e">
        <v>#N/A</v>
      </c>
      <c r="EOE227" s="1109" t="e">
        <v>#N/A</v>
      </c>
      <c r="EOF227" s="1109" t="e">
        <v>#N/A</v>
      </c>
      <c r="EOG227" s="1109" t="e">
        <v>#N/A</v>
      </c>
      <c r="EOH227" s="1109" t="e">
        <v>#N/A</v>
      </c>
      <c r="EOI227" s="1109" t="e">
        <v>#N/A</v>
      </c>
      <c r="EOJ227" s="1109" t="e">
        <v>#N/A</v>
      </c>
      <c r="EOK227" s="1109" t="e">
        <v>#N/A</v>
      </c>
      <c r="EOL227" s="1109" t="e">
        <v>#N/A</v>
      </c>
      <c r="EOM227" s="1109" t="e">
        <v>#N/A</v>
      </c>
      <c r="EON227" s="1109" t="e">
        <v>#N/A</v>
      </c>
      <c r="EOO227" s="1109" t="e">
        <v>#N/A</v>
      </c>
      <c r="EOP227" s="1109" t="e">
        <v>#N/A</v>
      </c>
      <c r="EOQ227" s="1109" t="e">
        <v>#N/A</v>
      </c>
      <c r="EOR227" s="1109" t="e">
        <v>#N/A</v>
      </c>
      <c r="EOS227" s="1109" t="e">
        <v>#N/A</v>
      </c>
      <c r="EOT227" s="1109" t="e">
        <v>#N/A</v>
      </c>
      <c r="EOU227" s="1109" t="e">
        <v>#N/A</v>
      </c>
      <c r="EOV227" s="1109" t="e">
        <v>#N/A</v>
      </c>
      <c r="EOW227" s="1109" t="e">
        <v>#N/A</v>
      </c>
      <c r="EOX227" s="1109" t="e">
        <v>#N/A</v>
      </c>
      <c r="EOY227" s="1109" t="e">
        <v>#N/A</v>
      </c>
      <c r="EOZ227" s="1109" t="e">
        <v>#N/A</v>
      </c>
      <c r="EPA227" s="1109" t="e">
        <v>#N/A</v>
      </c>
      <c r="EPB227" s="1109" t="e">
        <v>#N/A</v>
      </c>
      <c r="EPC227" s="1109" t="e">
        <v>#N/A</v>
      </c>
      <c r="EPD227" s="1109" t="e">
        <v>#N/A</v>
      </c>
      <c r="EPE227" s="1109" t="e">
        <v>#N/A</v>
      </c>
      <c r="EPF227" s="1109" t="e">
        <v>#N/A</v>
      </c>
      <c r="EPG227" s="1109" t="e">
        <v>#N/A</v>
      </c>
      <c r="EPH227" s="1109" t="e">
        <v>#N/A</v>
      </c>
      <c r="EPI227" s="1109" t="e">
        <v>#N/A</v>
      </c>
      <c r="EPJ227" s="1109" t="e">
        <v>#N/A</v>
      </c>
      <c r="EPK227" s="1109" t="e">
        <v>#N/A</v>
      </c>
      <c r="EPL227" s="1109" t="e">
        <v>#N/A</v>
      </c>
      <c r="EPM227" s="1109" t="e">
        <v>#N/A</v>
      </c>
      <c r="EPN227" s="1109" t="e">
        <v>#N/A</v>
      </c>
      <c r="EPO227" s="1109" t="e">
        <v>#N/A</v>
      </c>
      <c r="EPP227" s="1109" t="e">
        <v>#N/A</v>
      </c>
      <c r="EPQ227" s="1109" t="e">
        <v>#N/A</v>
      </c>
      <c r="EPR227" s="1109" t="e">
        <v>#N/A</v>
      </c>
      <c r="EPS227" s="1109" t="e">
        <v>#N/A</v>
      </c>
      <c r="EPT227" s="1109" t="e">
        <v>#N/A</v>
      </c>
      <c r="EPU227" s="1109" t="e">
        <v>#N/A</v>
      </c>
      <c r="EPV227" s="1109" t="e">
        <v>#N/A</v>
      </c>
      <c r="EPW227" s="1109" t="e">
        <v>#N/A</v>
      </c>
      <c r="EPX227" s="1109" t="e">
        <v>#N/A</v>
      </c>
      <c r="EPY227" s="1109" t="e">
        <v>#N/A</v>
      </c>
      <c r="EPZ227" s="1109" t="e">
        <v>#N/A</v>
      </c>
      <c r="EQA227" s="1109" t="e">
        <v>#N/A</v>
      </c>
      <c r="EQB227" s="1109" t="e">
        <v>#N/A</v>
      </c>
      <c r="EQC227" s="1109" t="e">
        <v>#N/A</v>
      </c>
      <c r="EQD227" s="1109" t="e">
        <v>#N/A</v>
      </c>
      <c r="EQE227" s="1109" t="e">
        <v>#N/A</v>
      </c>
      <c r="EQF227" s="1109" t="e">
        <v>#N/A</v>
      </c>
      <c r="EQG227" s="1109" t="e">
        <v>#N/A</v>
      </c>
      <c r="EQH227" s="1109" t="e">
        <v>#N/A</v>
      </c>
      <c r="EQI227" s="1109" t="e">
        <v>#N/A</v>
      </c>
      <c r="EQJ227" s="1109" t="e">
        <v>#N/A</v>
      </c>
      <c r="EQK227" s="1109" t="e">
        <v>#N/A</v>
      </c>
      <c r="EQL227" s="1109" t="e">
        <v>#N/A</v>
      </c>
      <c r="EQM227" s="1109" t="e">
        <v>#N/A</v>
      </c>
      <c r="EQN227" s="1109" t="e">
        <v>#N/A</v>
      </c>
      <c r="EQO227" s="1109" t="e">
        <v>#N/A</v>
      </c>
      <c r="EQP227" s="1109" t="e">
        <v>#N/A</v>
      </c>
      <c r="EQQ227" s="1109" t="e">
        <v>#N/A</v>
      </c>
      <c r="EQR227" s="1109" t="e">
        <v>#N/A</v>
      </c>
      <c r="EQS227" s="1109" t="e">
        <v>#N/A</v>
      </c>
      <c r="EQT227" s="1109" t="e">
        <v>#N/A</v>
      </c>
      <c r="EQU227" s="1109" t="e">
        <v>#N/A</v>
      </c>
      <c r="EQV227" s="1109" t="e">
        <v>#N/A</v>
      </c>
      <c r="EQW227" s="1109" t="e">
        <v>#N/A</v>
      </c>
      <c r="EQX227" s="1109" t="e">
        <v>#N/A</v>
      </c>
      <c r="EQY227" s="1109" t="e">
        <v>#N/A</v>
      </c>
      <c r="EQZ227" s="1109" t="e">
        <v>#N/A</v>
      </c>
      <c r="ERA227" s="1109" t="e">
        <v>#N/A</v>
      </c>
      <c r="ERB227" s="1109" t="e">
        <v>#N/A</v>
      </c>
      <c r="ERC227" s="1109" t="e">
        <v>#N/A</v>
      </c>
      <c r="ERD227" s="1109" t="e">
        <v>#N/A</v>
      </c>
      <c r="ERE227" s="1109" t="e">
        <v>#N/A</v>
      </c>
      <c r="ERF227" s="1109" t="e">
        <v>#N/A</v>
      </c>
      <c r="ERG227" s="1109" t="e">
        <v>#N/A</v>
      </c>
      <c r="ERH227" s="1109" t="e">
        <v>#N/A</v>
      </c>
      <c r="ERI227" s="1109" t="e">
        <v>#N/A</v>
      </c>
      <c r="ERJ227" s="1109" t="e">
        <v>#N/A</v>
      </c>
      <c r="ERK227" s="1109" t="e">
        <v>#N/A</v>
      </c>
      <c r="ERL227" s="1109" t="e">
        <v>#N/A</v>
      </c>
      <c r="ERM227" s="1109" t="e">
        <v>#N/A</v>
      </c>
      <c r="ERN227" s="1109" t="e">
        <v>#N/A</v>
      </c>
      <c r="ERO227" s="1109" t="e">
        <v>#N/A</v>
      </c>
      <c r="ERP227" s="1109" t="e">
        <v>#N/A</v>
      </c>
      <c r="ERQ227" s="1109" t="e">
        <v>#N/A</v>
      </c>
      <c r="ERR227" s="1109" t="e">
        <v>#N/A</v>
      </c>
      <c r="ERS227" s="1109" t="e">
        <v>#N/A</v>
      </c>
      <c r="ERT227" s="1109" t="e">
        <v>#N/A</v>
      </c>
      <c r="ERU227" s="1109" t="e">
        <v>#N/A</v>
      </c>
      <c r="ERV227" s="1109" t="e">
        <v>#N/A</v>
      </c>
      <c r="ERW227" s="1109" t="e">
        <v>#N/A</v>
      </c>
      <c r="ERX227" s="1109" t="e">
        <v>#N/A</v>
      </c>
      <c r="ERY227" s="1109" t="e">
        <v>#N/A</v>
      </c>
      <c r="ERZ227" s="1109" t="e">
        <v>#N/A</v>
      </c>
      <c r="ESA227" s="1109" t="e">
        <v>#N/A</v>
      </c>
      <c r="ESB227" s="1109" t="e">
        <v>#N/A</v>
      </c>
      <c r="ESC227" s="1109" t="e">
        <v>#N/A</v>
      </c>
      <c r="ESD227" s="1109" t="e">
        <v>#N/A</v>
      </c>
      <c r="ESE227" s="1109" t="e">
        <v>#N/A</v>
      </c>
      <c r="ESF227" s="1109" t="e">
        <v>#N/A</v>
      </c>
      <c r="ESG227" s="1109" t="e">
        <v>#N/A</v>
      </c>
      <c r="ESH227" s="1109" t="e">
        <v>#N/A</v>
      </c>
      <c r="ESI227" s="1109" t="e">
        <v>#N/A</v>
      </c>
      <c r="ESJ227" s="1109" t="e">
        <v>#N/A</v>
      </c>
      <c r="ESK227" s="1109" t="e">
        <v>#N/A</v>
      </c>
      <c r="ESL227" s="1109" t="e">
        <v>#N/A</v>
      </c>
      <c r="ESM227" s="1109" t="e">
        <v>#N/A</v>
      </c>
      <c r="ESN227" s="1109" t="e">
        <v>#N/A</v>
      </c>
      <c r="ESO227" s="1109" t="e">
        <v>#N/A</v>
      </c>
      <c r="ESP227" s="1109" t="e">
        <v>#N/A</v>
      </c>
      <c r="ESQ227" s="1109" t="e">
        <v>#N/A</v>
      </c>
      <c r="ESR227" s="1109" t="e">
        <v>#N/A</v>
      </c>
      <c r="ESS227" s="1109" t="e">
        <v>#N/A</v>
      </c>
      <c r="EST227" s="1109" t="e">
        <v>#N/A</v>
      </c>
      <c r="ESU227" s="1109" t="e">
        <v>#N/A</v>
      </c>
      <c r="ESV227" s="1109" t="e">
        <v>#N/A</v>
      </c>
      <c r="ESW227" s="1109" t="e">
        <v>#N/A</v>
      </c>
      <c r="ESX227" s="1109" t="e">
        <v>#N/A</v>
      </c>
      <c r="ESY227" s="1109" t="e">
        <v>#N/A</v>
      </c>
      <c r="ESZ227" s="1109" t="e">
        <v>#N/A</v>
      </c>
      <c r="ETA227" s="1109" t="e">
        <v>#N/A</v>
      </c>
      <c r="ETB227" s="1109" t="e">
        <v>#N/A</v>
      </c>
      <c r="ETC227" s="1109" t="e">
        <v>#N/A</v>
      </c>
      <c r="ETD227" s="1109" t="e">
        <v>#N/A</v>
      </c>
      <c r="ETE227" s="1109" t="e">
        <v>#N/A</v>
      </c>
      <c r="ETF227" s="1109" t="e">
        <v>#N/A</v>
      </c>
      <c r="ETG227" s="1109" t="e">
        <v>#N/A</v>
      </c>
      <c r="ETH227" s="1109" t="e">
        <v>#N/A</v>
      </c>
      <c r="ETI227" s="1109" t="e">
        <v>#N/A</v>
      </c>
      <c r="ETJ227" s="1109" t="e">
        <v>#N/A</v>
      </c>
      <c r="ETK227" s="1109" t="e">
        <v>#N/A</v>
      </c>
      <c r="ETL227" s="1109" t="e">
        <v>#N/A</v>
      </c>
      <c r="ETM227" s="1109" t="e">
        <v>#N/A</v>
      </c>
      <c r="ETN227" s="1109" t="e">
        <v>#N/A</v>
      </c>
      <c r="ETO227" s="1109" t="e">
        <v>#N/A</v>
      </c>
      <c r="ETP227" s="1109" t="e">
        <v>#N/A</v>
      </c>
      <c r="ETQ227" s="1109" t="e">
        <v>#N/A</v>
      </c>
      <c r="ETR227" s="1109" t="e">
        <v>#N/A</v>
      </c>
      <c r="ETS227" s="1109" t="e">
        <v>#N/A</v>
      </c>
      <c r="ETT227" s="1109" t="e">
        <v>#N/A</v>
      </c>
      <c r="ETU227" s="1109" t="e">
        <v>#N/A</v>
      </c>
      <c r="ETV227" s="1109" t="e">
        <v>#N/A</v>
      </c>
      <c r="ETW227" s="1109" t="e">
        <v>#N/A</v>
      </c>
      <c r="ETX227" s="1109" t="e">
        <v>#N/A</v>
      </c>
      <c r="ETY227" s="1109" t="e">
        <v>#N/A</v>
      </c>
      <c r="ETZ227" s="1109" t="e">
        <v>#N/A</v>
      </c>
      <c r="EUA227" s="1109" t="e">
        <v>#N/A</v>
      </c>
      <c r="EUB227" s="1109" t="e">
        <v>#N/A</v>
      </c>
      <c r="EUC227" s="1109" t="e">
        <v>#N/A</v>
      </c>
      <c r="EUD227" s="1109" t="e">
        <v>#N/A</v>
      </c>
      <c r="EUE227" s="1109" t="e">
        <v>#N/A</v>
      </c>
      <c r="EUF227" s="1109" t="e">
        <v>#N/A</v>
      </c>
      <c r="EUG227" s="1109" t="e">
        <v>#N/A</v>
      </c>
      <c r="EUH227" s="1109" t="e">
        <v>#N/A</v>
      </c>
      <c r="EUI227" s="1109" t="e">
        <v>#N/A</v>
      </c>
      <c r="EUJ227" s="1109" t="e">
        <v>#N/A</v>
      </c>
      <c r="EUK227" s="1109" t="e">
        <v>#N/A</v>
      </c>
      <c r="EUL227" s="1109" t="e">
        <v>#N/A</v>
      </c>
      <c r="EUM227" s="1109" t="e">
        <v>#N/A</v>
      </c>
      <c r="EUN227" s="1109" t="e">
        <v>#N/A</v>
      </c>
      <c r="EUO227" s="1109" t="e">
        <v>#N/A</v>
      </c>
      <c r="EUP227" s="1109" t="e">
        <v>#N/A</v>
      </c>
      <c r="EUQ227" s="1109" t="e">
        <v>#N/A</v>
      </c>
      <c r="EUR227" s="1109" t="e">
        <v>#N/A</v>
      </c>
      <c r="EUS227" s="1109" t="e">
        <v>#N/A</v>
      </c>
      <c r="EUT227" s="1109" t="e">
        <v>#N/A</v>
      </c>
      <c r="EUU227" s="1109" t="e">
        <v>#N/A</v>
      </c>
      <c r="EUV227" s="1109" t="e">
        <v>#N/A</v>
      </c>
      <c r="EUW227" s="1109" t="e">
        <v>#N/A</v>
      </c>
      <c r="EUX227" s="1109" t="e">
        <v>#N/A</v>
      </c>
      <c r="EUY227" s="1109" t="e">
        <v>#N/A</v>
      </c>
      <c r="EUZ227" s="1109" t="e">
        <v>#N/A</v>
      </c>
      <c r="EVA227" s="1109" t="e">
        <v>#N/A</v>
      </c>
      <c r="EVB227" s="1109" t="e">
        <v>#N/A</v>
      </c>
      <c r="EVC227" s="1109" t="e">
        <v>#N/A</v>
      </c>
      <c r="EVD227" s="1109" t="e">
        <v>#N/A</v>
      </c>
      <c r="EVE227" s="1109" t="e">
        <v>#N/A</v>
      </c>
      <c r="EVF227" s="1109" t="e">
        <v>#N/A</v>
      </c>
      <c r="EVG227" s="1109" t="e">
        <v>#N/A</v>
      </c>
      <c r="EVH227" s="1109" t="e">
        <v>#N/A</v>
      </c>
      <c r="EVI227" s="1109" t="e">
        <v>#N/A</v>
      </c>
      <c r="EVJ227" s="1109" t="e">
        <v>#N/A</v>
      </c>
      <c r="EVK227" s="1109" t="e">
        <v>#N/A</v>
      </c>
      <c r="EVL227" s="1109" t="e">
        <v>#N/A</v>
      </c>
      <c r="EVM227" s="1109" t="e">
        <v>#N/A</v>
      </c>
      <c r="EVN227" s="1109" t="e">
        <v>#N/A</v>
      </c>
      <c r="EVO227" s="1109" t="e">
        <v>#N/A</v>
      </c>
      <c r="EVP227" s="1109" t="e">
        <v>#N/A</v>
      </c>
      <c r="EVQ227" s="1109" t="e">
        <v>#N/A</v>
      </c>
      <c r="EVR227" s="1109" t="e">
        <v>#N/A</v>
      </c>
      <c r="EVS227" s="1109" t="e">
        <v>#N/A</v>
      </c>
      <c r="EVT227" s="1109" t="e">
        <v>#N/A</v>
      </c>
      <c r="EVU227" s="1109" t="e">
        <v>#N/A</v>
      </c>
      <c r="EVV227" s="1109" t="e">
        <v>#N/A</v>
      </c>
      <c r="EVW227" s="1109" t="e">
        <v>#N/A</v>
      </c>
      <c r="EVX227" s="1109" t="e">
        <v>#N/A</v>
      </c>
      <c r="EVY227" s="1109" t="e">
        <v>#N/A</v>
      </c>
      <c r="EVZ227" s="1109" t="e">
        <v>#N/A</v>
      </c>
      <c r="EWA227" s="1109" t="e">
        <v>#N/A</v>
      </c>
      <c r="EWB227" s="1109" t="e">
        <v>#N/A</v>
      </c>
      <c r="EWC227" s="1109" t="e">
        <v>#N/A</v>
      </c>
      <c r="EWD227" s="1109" t="e">
        <v>#N/A</v>
      </c>
      <c r="EWE227" s="1109" t="e">
        <v>#N/A</v>
      </c>
      <c r="EWF227" s="1109" t="e">
        <v>#N/A</v>
      </c>
      <c r="EWG227" s="1109" t="e">
        <v>#N/A</v>
      </c>
      <c r="EWH227" s="1109" t="e">
        <v>#N/A</v>
      </c>
      <c r="EWI227" s="1109" t="e">
        <v>#N/A</v>
      </c>
      <c r="EWJ227" s="1109" t="e">
        <v>#N/A</v>
      </c>
      <c r="EWK227" s="1109" t="e">
        <v>#N/A</v>
      </c>
      <c r="EWL227" s="1109" t="e">
        <v>#N/A</v>
      </c>
      <c r="EWM227" s="1109" t="e">
        <v>#N/A</v>
      </c>
      <c r="EWN227" s="1109" t="e">
        <v>#N/A</v>
      </c>
      <c r="EWO227" s="1109" t="e">
        <v>#N/A</v>
      </c>
      <c r="EWP227" s="1109" t="e">
        <v>#N/A</v>
      </c>
      <c r="EWQ227" s="1109" t="e">
        <v>#N/A</v>
      </c>
      <c r="EWR227" s="1109" t="e">
        <v>#N/A</v>
      </c>
      <c r="EWS227" s="1109" t="e">
        <v>#N/A</v>
      </c>
      <c r="EWT227" s="1109" t="e">
        <v>#N/A</v>
      </c>
      <c r="EWU227" s="1109" t="e">
        <v>#N/A</v>
      </c>
      <c r="EWV227" s="1109" t="e">
        <v>#N/A</v>
      </c>
      <c r="EWW227" s="1109" t="e">
        <v>#N/A</v>
      </c>
      <c r="EWX227" s="1109" t="e">
        <v>#N/A</v>
      </c>
      <c r="EWY227" s="1109" t="e">
        <v>#N/A</v>
      </c>
      <c r="EWZ227" s="1109" t="e">
        <v>#N/A</v>
      </c>
      <c r="EXA227" s="1109" t="e">
        <v>#N/A</v>
      </c>
      <c r="EXB227" s="1109" t="e">
        <v>#N/A</v>
      </c>
      <c r="EXC227" s="1109" t="e">
        <v>#N/A</v>
      </c>
      <c r="EXD227" s="1109" t="e">
        <v>#N/A</v>
      </c>
      <c r="EXE227" s="1109" t="e">
        <v>#N/A</v>
      </c>
      <c r="EXF227" s="1109" t="e">
        <v>#N/A</v>
      </c>
      <c r="EXG227" s="1109" t="e">
        <v>#N/A</v>
      </c>
      <c r="EXH227" s="1109" t="e">
        <v>#N/A</v>
      </c>
      <c r="EXI227" s="1109" t="e">
        <v>#N/A</v>
      </c>
      <c r="EXJ227" s="1109" t="e">
        <v>#N/A</v>
      </c>
      <c r="EXK227" s="1109" t="e">
        <v>#N/A</v>
      </c>
      <c r="EXL227" s="1109" t="e">
        <v>#N/A</v>
      </c>
      <c r="EXM227" s="1109" t="e">
        <v>#N/A</v>
      </c>
      <c r="EXN227" s="1109" t="e">
        <v>#N/A</v>
      </c>
      <c r="EXO227" s="1109" t="e">
        <v>#N/A</v>
      </c>
      <c r="EXP227" s="1109" t="e">
        <v>#N/A</v>
      </c>
      <c r="EXQ227" s="1109" t="e">
        <v>#N/A</v>
      </c>
      <c r="EXR227" s="1109" t="e">
        <v>#N/A</v>
      </c>
      <c r="EXS227" s="1109" t="e">
        <v>#N/A</v>
      </c>
      <c r="EXT227" s="1109" t="e">
        <v>#N/A</v>
      </c>
      <c r="EXU227" s="1109" t="e">
        <v>#N/A</v>
      </c>
      <c r="EXV227" s="1109" t="e">
        <v>#N/A</v>
      </c>
      <c r="EXW227" s="1109" t="e">
        <v>#N/A</v>
      </c>
      <c r="EXX227" s="1109" t="e">
        <v>#N/A</v>
      </c>
      <c r="EXY227" s="1109" t="e">
        <v>#N/A</v>
      </c>
      <c r="EXZ227" s="1109" t="e">
        <v>#N/A</v>
      </c>
      <c r="EYA227" s="1109" t="e">
        <v>#N/A</v>
      </c>
      <c r="EYB227" s="1109" t="e">
        <v>#N/A</v>
      </c>
      <c r="EYC227" s="1109" t="e">
        <v>#N/A</v>
      </c>
      <c r="EYD227" s="1109" t="e">
        <v>#N/A</v>
      </c>
      <c r="EYE227" s="1109" t="e">
        <v>#N/A</v>
      </c>
      <c r="EYF227" s="1109" t="e">
        <v>#N/A</v>
      </c>
      <c r="EYG227" s="1109" t="e">
        <v>#N/A</v>
      </c>
      <c r="EYH227" s="1109" t="e">
        <v>#N/A</v>
      </c>
      <c r="EYI227" s="1109" t="e">
        <v>#N/A</v>
      </c>
      <c r="EYJ227" s="1109" t="e">
        <v>#N/A</v>
      </c>
      <c r="EYK227" s="1109" t="e">
        <v>#N/A</v>
      </c>
      <c r="EYL227" s="1109" t="e">
        <v>#N/A</v>
      </c>
      <c r="EYM227" s="1109" t="e">
        <v>#N/A</v>
      </c>
      <c r="EYN227" s="1109" t="e">
        <v>#N/A</v>
      </c>
      <c r="EYO227" s="1109" t="e">
        <v>#N/A</v>
      </c>
      <c r="EYP227" s="1109" t="e">
        <v>#N/A</v>
      </c>
      <c r="EYQ227" s="1109" t="e">
        <v>#N/A</v>
      </c>
      <c r="EYR227" s="1109" t="e">
        <v>#N/A</v>
      </c>
      <c r="EYS227" s="1109" t="e">
        <v>#N/A</v>
      </c>
      <c r="EYT227" s="1109" t="e">
        <v>#N/A</v>
      </c>
      <c r="EYU227" s="1109" t="e">
        <v>#N/A</v>
      </c>
      <c r="EYV227" s="1109" t="e">
        <v>#N/A</v>
      </c>
      <c r="EYW227" s="1109" t="e">
        <v>#N/A</v>
      </c>
      <c r="EYX227" s="1109" t="e">
        <v>#N/A</v>
      </c>
      <c r="EYY227" s="1109" t="e">
        <v>#N/A</v>
      </c>
      <c r="EYZ227" s="1109" t="e">
        <v>#N/A</v>
      </c>
      <c r="EZA227" s="1109" t="e">
        <v>#N/A</v>
      </c>
      <c r="EZB227" s="1109" t="e">
        <v>#N/A</v>
      </c>
      <c r="EZC227" s="1109" t="e">
        <v>#N/A</v>
      </c>
      <c r="EZD227" s="1109" t="e">
        <v>#N/A</v>
      </c>
      <c r="EZE227" s="1109" t="e">
        <v>#N/A</v>
      </c>
      <c r="EZF227" s="1109" t="e">
        <v>#N/A</v>
      </c>
      <c r="EZG227" s="1109" t="e">
        <v>#N/A</v>
      </c>
      <c r="EZH227" s="1109" t="e">
        <v>#N/A</v>
      </c>
      <c r="EZI227" s="1109" t="e">
        <v>#N/A</v>
      </c>
      <c r="EZJ227" s="1109" t="e">
        <v>#N/A</v>
      </c>
      <c r="EZK227" s="1109" t="e">
        <v>#N/A</v>
      </c>
      <c r="EZL227" s="1109" t="e">
        <v>#N/A</v>
      </c>
      <c r="EZM227" s="1109" t="e">
        <v>#N/A</v>
      </c>
      <c r="EZN227" s="1109" t="e">
        <v>#N/A</v>
      </c>
      <c r="EZO227" s="1109" t="e">
        <v>#N/A</v>
      </c>
      <c r="EZP227" s="1109" t="e">
        <v>#N/A</v>
      </c>
      <c r="EZQ227" s="1109" t="e">
        <v>#N/A</v>
      </c>
      <c r="EZR227" s="1109" t="e">
        <v>#N/A</v>
      </c>
      <c r="EZS227" s="1109" t="e">
        <v>#N/A</v>
      </c>
      <c r="EZT227" s="1109" t="e">
        <v>#N/A</v>
      </c>
      <c r="EZU227" s="1109" t="e">
        <v>#N/A</v>
      </c>
      <c r="EZV227" s="1109" t="e">
        <v>#N/A</v>
      </c>
      <c r="EZW227" s="1109" t="e">
        <v>#N/A</v>
      </c>
      <c r="EZX227" s="1109" t="e">
        <v>#N/A</v>
      </c>
      <c r="EZY227" s="1109" t="e">
        <v>#N/A</v>
      </c>
      <c r="EZZ227" s="1109" t="e">
        <v>#N/A</v>
      </c>
      <c r="FAA227" s="1109" t="e">
        <v>#N/A</v>
      </c>
      <c r="FAB227" s="1109" t="e">
        <v>#N/A</v>
      </c>
      <c r="FAC227" s="1109" t="e">
        <v>#N/A</v>
      </c>
      <c r="FAD227" s="1109" t="e">
        <v>#N/A</v>
      </c>
      <c r="FAE227" s="1109" t="e">
        <v>#N/A</v>
      </c>
      <c r="FAF227" s="1109" t="e">
        <v>#N/A</v>
      </c>
      <c r="FAG227" s="1109" t="e">
        <v>#N/A</v>
      </c>
      <c r="FAH227" s="1109" t="e">
        <v>#N/A</v>
      </c>
      <c r="FAI227" s="1109" t="e">
        <v>#N/A</v>
      </c>
      <c r="FAJ227" s="1109" t="e">
        <v>#N/A</v>
      </c>
      <c r="FAK227" s="1109" t="e">
        <v>#N/A</v>
      </c>
      <c r="FAL227" s="1109" t="e">
        <v>#N/A</v>
      </c>
      <c r="FAM227" s="1109" t="e">
        <v>#N/A</v>
      </c>
      <c r="FAN227" s="1109" t="e">
        <v>#N/A</v>
      </c>
      <c r="FAO227" s="1109" t="e">
        <v>#N/A</v>
      </c>
      <c r="FAP227" s="1109" t="e">
        <v>#N/A</v>
      </c>
      <c r="FAQ227" s="1109" t="e">
        <v>#N/A</v>
      </c>
      <c r="FAR227" s="1109" t="e">
        <v>#N/A</v>
      </c>
      <c r="FAS227" s="1109" t="e">
        <v>#N/A</v>
      </c>
      <c r="FAT227" s="1109" t="e">
        <v>#N/A</v>
      </c>
      <c r="FAU227" s="1109" t="e">
        <v>#N/A</v>
      </c>
      <c r="FAV227" s="1109" t="e">
        <v>#N/A</v>
      </c>
      <c r="FAW227" s="1109" t="e">
        <v>#N/A</v>
      </c>
      <c r="FAX227" s="1109" t="e">
        <v>#N/A</v>
      </c>
      <c r="FAY227" s="1109" t="e">
        <v>#N/A</v>
      </c>
      <c r="FAZ227" s="1109" t="e">
        <v>#N/A</v>
      </c>
      <c r="FBA227" s="1109" t="e">
        <v>#N/A</v>
      </c>
      <c r="FBB227" s="1109" t="e">
        <v>#N/A</v>
      </c>
      <c r="FBC227" s="1109" t="e">
        <v>#N/A</v>
      </c>
      <c r="FBD227" s="1109" t="e">
        <v>#N/A</v>
      </c>
      <c r="FBE227" s="1109" t="e">
        <v>#N/A</v>
      </c>
      <c r="FBF227" s="1109" t="e">
        <v>#N/A</v>
      </c>
      <c r="FBG227" s="1109" t="e">
        <v>#N/A</v>
      </c>
      <c r="FBH227" s="1109" t="e">
        <v>#N/A</v>
      </c>
      <c r="FBI227" s="1109" t="e">
        <v>#N/A</v>
      </c>
      <c r="FBJ227" s="1109" t="e">
        <v>#N/A</v>
      </c>
      <c r="FBK227" s="1109" t="e">
        <v>#N/A</v>
      </c>
      <c r="FBL227" s="1109" t="e">
        <v>#N/A</v>
      </c>
      <c r="FBM227" s="1109" t="e">
        <v>#N/A</v>
      </c>
      <c r="FBN227" s="1109" t="e">
        <v>#N/A</v>
      </c>
      <c r="FBO227" s="1109" t="e">
        <v>#N/A</v>
      </c>
      <c r="FBP227" s="1109" t="e">
        <v>#N/A</v>
      </c>
      <c r="FBQ227" s="1109" t="e">
        <v>#N/A</v>
      </c>
      <c r="FBR227" s="1109" t="e">
        <v>#N/A</v>
      </c>
      <c r="FBS227" s="1109" t="e">
        <v>#N/A</v>
      </c>
      <c r="FBT227" s="1109" t="e">
        <v>#N/A</v>
      </c>
      <c r="FBU227" s="1109" t="e">
        <v>#N/A</v>
      </c>
      <c r="FBV227" s="1109" t="e">
        <v>#N/A</v>
      </c>
      <c r="FBW227" s="1109" t="e">
        <v>#N/A</v>
      </c>
      <c r="FBX227" s="1109" t="e">
        <v>#N/A</v>
      </c>
      <c r="FBY227" s="1109" t="e">
        <v>#N/A</v>
      </c>
      <c r="FBZ227" s="1109" t="e">
        <v>#N/A</v>
      </c>
      <c r="FCA227" s="1109" t="e">
        <v>#N/A</v>
      </c>
      <c r="FCB227" s="1109" t="e">
        <v>#N/A</v>
      </c>
      <c r="FCC227" s="1109" t="e">
        <v>#N/A</v>
      </c>
      <c r="FCD227" s="1109" t="e">
        <v>#N/A</v>
      </c>
      <c r="FCE227" s="1109" t="e">
        <v>#N/A</v>
      </c>
      <c r="FCF227" s="1109" t="e">
        <v>#N/A</v>
      </c>
      <c r="FCG227" s="1109" t="e">
        <v>#N/A</v>
      </c>
      <c r="FCH227" s="1109" t="e">
        <v>#N/A</v>
      </c>
      <c r="FCI227" s="1109" t="e">
        <v>#N/A</v>
      </c>
      <c r="FCJ227" s="1109" t="e">
        <v>#N/A</v>
      </c>
      <c r="FCK227" s="1109" t="e">
        <v>#N/A</v>
      </c>
      <c r="FCL227" s="1109" t="e">
        <v>#N/A</v>
      </c>
      <c r="FCM227" s="1109" t="e">
        <v>#N/A</v>
      </c>
      <c r="FCN227" s="1109" t="e">
        <v>#N/A</v>
      </c>
      <c r="FCO227" s="1109" t="e">
        <v>#N/A</v>
      </c>
      <c r="FCP227" s="1109" t="e">
        <v>#N/A</v>
      </c>
      <c r="FCQ227" s="1109" t="e">
        <v>#N/A</v>
      </c>
      <c r="FCR227" s="1109" t="e">
        <v>#N/A</v>
      </c>
      <c r="FCS227" s="1109" t="e">
        <v>#N/A</v>
      </c>
      <c r="FCT227" s="1109" t="e">
        <v>#N/A</v>
      </c>
      <c r="FCU227" s="1109" t="e">
        <v>#N/A</v>
      </c>
      <c r="FCV227" s="1109" t="e">
        <v>#N/A</v>
      </c>
      <c r="FCW227" s="1109" t="e">
        <v>#N/A</v>
      </c>
      <c r="FCX227" s="1109" t="e">
        <v>#N/A</v>
      </c>
      <c r="FCY227" s="1109" t="e">
        <v>#N/A</v>
      </c>
      <c r="FCZ227" s="1109" t="e">
        <v>#N/A</v>
      </c>
      <c r="FDA227" s="1109" t="e">
        <v>#N/A</v>
      </c>
      <c r="FDB227" s="1109" t="e">
        <v>#N/A</v>
      </c>
      <c r="FDC227" s="1109" t="e">
        <v>#N/A</v>
      </c>
      <c r="FDD227" s="1109" t="e">
        <v>#N/A</v>
      </c>
      <c r="FDE227" s="1109" t="e">
        <v>#N/A</v>
      </c>
      <c r="FDF227" s="1109" t="e">
        <v>#N/A</v>
      </c>
      <c r="FDG227" s="1109" t="e">
        <v>#N/A</v>
      </c>
      <c r="FDH227" s="1109" t="e">
        <v>#N/A</v>
      </c>
      <c r="FDI227" s="1109" t="e">
        <v>#N/A</v>
      </c>
      <c r="FDJ227" s="1109" t="e">
        <v>#N/A</v>
      </c>
      <c r="FDK227" s="1109" t="e">
        <v>#N/A</v>
      </c>
      <c r="FDL227" s="1109" t="e">
        <v>#N/A</v>
      </c>
      <c r="FDM227" s="1109" t="e">
        <v>#N/A</v>
      </c>
      <c r="FDN227" s="1109" t="e">
        <v>#N/A</v>
      </c>
      <c r="FDO227" s="1109" t="e">
        <v>#N/A</v>
      </c>
      <c r="FDP227" s="1109" t="e">
        <v>#N/A</v>
      </c>
      <c r="FDQ227" s="1109" t="e">
        <v>#N/A</v>
      </c>
      <c r="FDR227" s="1109" t="e">
        <v>#N/A</v>
      </c>
      <c r="FDS227" s="1109" t="e">
        <v>#N/A</v>
      </c>
      <c r="FDT227" s="1109" t="e">
        <v>#N/A</v>
      </c>
      <c r="FDU227" s="1109" t="e">
        <v>#N/A</v>
      </c>
      <c r="FDV227" s="1109" t="e">
        <v>#N/A</v>
      </c>
      <c r="FDW227" s="1109" t="e">
        <v>#N/A</v>
      </c>
      <c r="FDX227" s="1109" t="e">
        <v>#N/A</v>
      </c>
      <c r="FDY227" s="1109" t="e">
        <v>#N/A</v>
      </c>
      <c r="FDZ227" s="1109" t="e">
        <v>#N/A</v>
      </c>
      <c r="FEA227" s="1109" t="e">
        <v>#N/A</v>
      </c>
      <c r="FEB227" s="1109" t="e">
        <v>#N/A</v>
      </c>
      <c r="FEC227" s="1109" t="e">
        <v>#N/A</v>
      </c>
      <c r="FED227" s="1109" t="e">
        <v>#N/A</v>
      </c>
      <c r="FEE227" s="1109" t="e">
        <v>#N/A</v>
      </c>
      <c r="FEF227" s="1109" t="e">
        <v>#N/A</v>
      </c>
      <c r="FEG227" s="1109" t="e">
        <v>#N/A</v>
      </c>
      <c r="FEH227" s="1109" t="e">
        <v>#N/A</v>
      </c>
      <c r="FEI227" s="1109" t="e">
        <v>#N/A</v>
      </c>
      <c r="FEJ227" s="1109" t="e">
        <v>#N/A</v>
      </c>
      <c r="FEK227" s="1109" t="e">
        <v>#N/A</v>
      </c>
      <c r="FEL227" s="1109" t="e">
        <v>#N/A</v>
      </c>
      <c r="FEM227" s="1109" t="e">
        <v>#N/A</v>
      </c>
      <c r="FEN227" s="1109" t="e">
        <v>#N/A</v>
      </c>
      <c r="FEO227" s="1109" t="e">
        <v>#N/A</v>
      </c>
      <c r="FEP227" s="1109" t="e">
        <v>#N/A</v>
      </c>
      <c r="FEQ227" s="1109" t="e">
        <v>#N/A</v>
      </c>
      <c r="FER227" s="1109" t="e">
        <v>#N/A</v>
      </c>
      <c r="FES227" s="1109" t="e">
        <v>#N/A</v>
      </c>
      <c r="FET227" s="1109" t="e">
        <v>#N/A</v>
      </c>
      <c r="FEU227" s="1109" t="e">
        <v>#N/A</v>
      </c>
      <c r="FEV227" s="1109" t="e">
        <v>#N/A</v>
      </c>
      <c r="FEW227" s="1109" t="e">
        <v>#N/A</v>
      </c>
      <c r="FEX227" s="1109" t="e">
        <v>#N/A</v>
      </c>
      <c r="FEY227" s="1109" t="e">
        <v>#N/A</v>
      </c>
      <c r="FEZ227" s="1109" t="e">
        <v>#N/A</v>
      </c>
      <c r="FFA227" s="1109" t="e">
        <v>#N/A</v>
      </c>
      <c r="FFB227" s="1109" t="e">
        <v>#N/A</v>
      </c>
      <c r="FFC227" s="1109" t="e">
        <v>#N/A</v>
      </c>
      <c r="FFD227" s="1109" t="e">
        <v>#N/A</v>
      </c>
      <c r="FFE227" s="1109" t="e">
        <v>#N/A</v>
      </c>
      <c r="FFF227" s="1109" t="e">
        <v>#N/A</v>
      </c>
      <c r="FFG227" s="1109" t="e">
        <v>#N/A</v>
      </c>
      <c r="FFH227" s="1109" t="e">
        <v>#N/A</v>
      </c>
      <c r="FFI227" s="1109" t="e">
        <v>#N/A</v>
      </c>
      <c r="FFJ227" s="1109" t="e">
        <v>#N/A</v>
      </c>
      <c r="FFK227" s="1109" t="e">
        <v>#N/A</v>
      </c>
      <c r="FFL227" s="1109" t="e">
        <v>#N/A</v>
      </c>
      <c r="FFM227" s="1109" t="e">
        <v>#N/A</v>
      </c>
      <c r="FFN227" s="1109" t="e">
        <v>#N/A</v>
      </c>
      <c r="FFO227" s="1109" t="e">
        <v>#N/A</v>
      </c>
      <c r="FFP227" s="1109" t="e">
        <v>#N/A</v>
      </c>
      <c r="FFQ227" s="1109" t="e">
        <v>#N/A</v>
      </c>
      <c r="FFR227" s="1109" t="e">
        <v>#N/A</v>
      </c>
      <c r="FFS227" s="1109" t="e">
        <v>#N/A</v>
      </c>
      <c r="FFT227" s="1109" t="e">
        <v>#N/A</v>
      </c>
      <c r="FFU227" s="1109" t="e">
        <v>#N/A</v>
      </c>
      <c r="FFV227" s="1109" t="e">
        <v>#N/A</v>
      </c>
      <c r="FFW227" s="1109" t="e">
        <v>#N/A</v>
      </c>
      <c r="FFX227" s="1109" t="e">
        <v>#N/A</v>
      </c>
      <c r="FFY227" s="1109" t="e">
        <v>#N/A</v>
      </c>
      <c r="FFZ227" s="1109" t="e">
        <v>#N/A</v>
      </c>
      <c r="FGA227" s="1109" t="e">
        <v>#N/A</v>
      </c>
      <c r="FGB227" s="1109" t="e">
        <v>#N/A</v>
      </c>
      <c r="FGC227" s="1109" t="e">
        <v>#N/A</v>
      </c>
      <c r="FGD227" s="1109" t="e">
        <v>#N/A</v>
      </c>
      <c r="FGE227" s="1109" t="e">
        <v>#N/A</v>
      </c>
      <c r="FGF227" s="1109" t="e">
        <v>#N/A</v>
      </c>
      <c r="FGG227" s="1109" t="e">
        <v>#N/A</v>
      </c>
      <c r="FGH227" s="1109" t="e">
        <v>#N/A</v>
      </c>
      <c r="FGI227" s="1109" t="e">
        <v>#N/A</v>
      </c>
      <c r="FGJ227" s="1109" t="e">
        <v>#N/A</v>
      </c>
      <c r="FGK227" s="1109" t="e">
        <v>#N/A</v>
      </c>
      <c r="FGL227" s="1109" t="e">
        <v>#N/A</v>
      </c>
      <c r="FGM227" s="1109" t="e">
        <v>#N/A</v>
      </c>
      <c r="FGN227" s="1109" t="e">
        <v>#N/A</v>
      </c>
      <c r="FGO227" s="1109" t="e">
        <v>#N/A</v>
      </c>
      <c r="FGP227" s="1109" t="e">
        <v>#N/A</v>
      </c>
      <c r="FGQ227" s="1109" t="e">
        <v>#N/A</v>
      </c>
      <c r="FGR227" s="1109" t="e">
        <v>#N/A</v>
      </c>
      <c r="FGS227" s="1109" t="e">
        <v>#N/A</v>
      </c>
      <c r="FGT227" s="1109" t="e">
        <v>#N/A</v>
      </c>
      <c r="FGU227" s="1109" t="e">
        <v>#N/A</v>
      </c>
      <c r="FGV227" s="1109" t="e">
        <v>#N/A</v>
      </c>
      <c r="FGW227" s="1109" t="e">
        <v>#N/A</v>
      </c>
      <c r="FGX227" s="1109" t="e">
        <v>#N/A</v>
      </c>
      <c r="FGY227" s="1109" t="e">
        <v>#N/A</v>
      </c>
      <c r="FGZ227" s="1109" t="e">
        <v>#N/A</v>
      </c>
      <c r="FHA227" s="1109" t="e">
        <v>#N/A</v>
      </c>
      <c r="FHB227" s="1109" t="e">
        <v>#N/A</v>
      </c>
      <c r="FHC227" s="1109" t="e">
        <v>#N/A</v>
      </c>
      <c r="FHD227" s="1109" t="e">
        <v>#N/A</v>
      </c>
      <c r="FHE227" s="1109" t="e">
        <v>#N/A</v>
      </c>
      <c r="FHF227" s="1109" t="e">
        <v>#N/A</v>
      </c>
      <c r="FHG227" s="1109" t="e">
        <v>#N/A</v>
      </c>
      <c r="FHH227" s="1109" t="e">
        <v>#N/A</v>
      </c>
      <c r="FHI227" s="1109" t="e">
        <v>#N/A</v>
      </c>
      <c r="FHJ227" s="1109" t="e">
        <v>#N/A</v>
      </c>
      <c r="FHK227" s="1109" t="e">
        <v>#N/A</v>
      </c>
      <c r="FHL227" s="1109" t="e">
        <v>#N/A</v>
      </c>
      <c r="FHM227" s="1109" t="e">
        <v>#N/A</v>
      </c>
      <c r="FHN227" s="1109" t="e">
        <v>#N/A</v>
      </c>
      <c r="FHO227" s="1109" t="e">
        <v>#N/A</v>
      </c>
      <c r="FHP227" s="1109" t="e">
        <v>#N/A</v>
      </c>
      <c r="FHQ227" s="1109" t="e">
        <v>#N/A</v>
      </c>
      <c r="FHR227" s="1109" t="e">
        <v>#N/A</v>
      </c>
      <c r="FHS227" s="1109" t="e">
        <v>#N/A</v>
      </c>
      <c r="FHT227" s="1109" t="e">
        <v>#N/A</v>
      </c>
      <c r="FHU227" s="1109" t="e">
        <v>#N/A</v>
      </c>
      <c r="FHV227" s="1109" t="e">
        <v>#N/A</v>
      </c>
      <c r="FHW227" s="1109" t="e">
        <v>#N/A</v>
      </c>
      <c r="FHX227" s="1109" t="e">
        <v>#N/A</v>
      </c>
      <c r="FHY227" s="1109" t="e">
        <v>#N/A</v>
      </c>
      <c r="FHZ227" s="1109" t="e">
        <v>#N/A</v>
      </c>
      <c r="FIA227" s="1109" t="e">
        <v>#N/A</v>
      </c>
      <c r="FIB227" s="1109" t="e">
        <v>#N/A</v>
      </c>
      <c r="FIC227" s="1109" t="e">
        <v>#N/A</v>
      </c>
      <c r="FID227" s="1109" t="e">
        <v>#N/A</v>
      </c>
      <c r="FIE227" s="1109" t="e">
        <v>#N/A</v>
      </c>
      <c r="FIF227" s="1109" t="e">
        <v>#N/A</v>
      </c>
      <c r="FIG227" s="1109" t="e">
        <v>#N/A</v>
      </c>
      <c r="FIH227" s="1109" t="e">
        <v>#N/A</v>
      </c>
      <c r="FII227" s="1109" t="e">
        <v>#N/A</v>
      </c>
      <c r="FIJ227" s="1109" t="e">
        <v>#N/A</v>
      </c>
      <c r="FIK227" s="1109" t="e">
        <v>#N/A</v>
      </c>
      <c r="FIL227" s="1109" t="e">
        <v>#N/A</v>
      </c>
      <c r="FIM227" s="1109" t="e">
        <v>#N/A</v>
      </c>
      <c r="FIN227" s="1109" t="e">
        <v>#N/A</v>
      </c>
      <c r="FIO227" s="1109" t="e">
        <v>#N/A</v>
      </c>
      <c r="FIP227" s="1109" t="e">
        <v>#N/A</v>
      </c>
      <c r="FIQ227" s="1109" t="e">
        <v>#N/A</v>
      </c>
      <c r="FIR227" s="1109" t="e">
        <v>#N/A</v>
      </c>
      <c r="FIS227" s="1109" t="e">
        <v>#N/A</v>
      </c>
      <c r="FIT227" s="1109" t="e">
        <v>#N/A</v>
      </c>
      <c r="FIU227" s="1109" t="e">
        <v>#N/A</v>
      </c>
      <c r="FIV227" s="1109" t="e">
        <v>#N/A</v>
      </c>
      <c r="FIW227" s="1109" t="e">
        <v>#N/A</v>
      </c>
      <c r="FIX227" s="1109" t="e">
        <v>#N/A</v>
      </c>
      <c r="FIY227" s="1109" t="e">
        <v>#N/A</v>
      </c>
      <c r="FIZ227" s="1109" t="e">
        <v>#N/A</v>
      </c>
      <c r="FJA227" s="1109" t="e">
        <v>#N/A</v>
      </c>
      <c r="FJB227" s="1109" t="e">
        <v>#N/A</v>
      </c>
      <c r="FJC227" s="1109" t="e">
        <v>#N/A</v>
      </c>
      <c r="FJD227" s="1109" t="e">
        <v>#N/A</v>
      </c>
      <c r="FJE227" s="1109" t="e">
        <v>#N/A</v>
      </c>
      <c r="FJF227" s="1109" t="e">
        <v>#N/A</v>
      </c>
      <c r="FJG227" s="1109" t="e">
        <v>#N/A</v>
      </c>
      <c r="FJH227" s="1109" t="e">
        <v>#N/A</v>
      </c>
      <c r="FJI227" s="1109" t="e">
        <v>#N/A</v>
      </c>
      <c r="FJJ227" s="1109" t="e">
        <v>#N/A</v>
      </c>
      <c r="FJK227" s="1109" t="e">
        <v>#N/A</v>
      </c>
      <c r="FJL227" s="1109" t="e">
        <v>#N/A</v>
      </c>
      <c r="FJM227" s="1109" t="e">
        <v>#N/A</v>
      </c>
      <c r="FJN227" s="1109" t="e">
        <v>#N/A</v>
      </c>
      <c r="FJO227" s="1109" t="e">
        <v>#N/A</v>
      </c>
      <c r="FJP227" s="1109" t="e">
        <v>#N/A</v>
      </c>
      <c r="FJQ227" s="1109" t="e">
        <v>#N/A</v>
      </c>
      <c r="FJR227" s="1109" t="e">
        <v>#N/A</v>
      </c>
      <c r="FJS227" s="1109" t="e">
        <v>#N/A</v>
      </c>
      <c r="FJT227" s="1109" t="e">
        <v>#N/A</v>
      </c>
      <c r="FJU227" s="1109" t="e">
        <v>#N/A</v>
      </c>
      <c r="FJV227" s="1109" t="e">
        <v>#N/A</v>
      </c>
      <c r="FJW227" s="1109" t="e">
        <v>#N/A</v>
      </c>
      <c r="FJX227" s="1109" t="e">
        <v>#N/A</v>
      </c>
      <c r="FJY227" s="1109" t="e">
        <v>#N/A</v>
      </c>
      <c r="FJZ227" s="1109" t="e">
        <v>#N/A</v>
      </c>
      <c r="FKA227" s="1109" t="e">
        <v>#N/A</v>
      </c>
      <c r="FKB227" s="1109" t="e">
        <v>#N/A</v>
      </c>
      <c r="FKC227" s="1109" t="e">
        <v>#N/A</v>
      </c>
      <c r="FKD227" s="1109" t="e">
        <v>#N/A</v>
      </c>
      <c r="FKE227" s="1109" t="e">
        <v>#N/A</v>
      </c>
      <c r="FKF227" s="1109" t="e">
        <v>#N/A</v>
      </c>
      <c r="FKG227" s="1109" t="e">
        <v>#N/A</v>
      </c>
      <c r="FKH227" s="1109" t="e">
        <v>#N/A</v>
      </c>
      <c r="FKI227" s="1109" t="e">
        <v>#N/A</v>
      </c>
      <c r="FKJ227" s="1109" t="e">
        <v>#N/A</v>
      </c>
      <c r="FKK227" s="1109" t="e">
        <v>#N/A</v>
      </c>
      <c r="FKL227" s="1109" t="e">
        <v>#N/A</v>
      </c>
      <c r="FKM227" s="1109" t="e">
        <v>#N/A</v>
      </c>
      <c r="FKN227" s="1109" t="e">
        <v>#N/A</v>
      </c>
      <c r="FKO227" s="1109" t="e">
        <v>#N/A</v>
      </c>
      <c r="FKP227" s="1109" t="e">
        <v>#N/A</v>
      </c>
      <c r="FKQ227" s="1109" t="e">
        <v>#N/A</v>
      </c>
      <c r="FKR227" s="1109" t="e">
        <v>#N/A</v>
      </c>
      <c r="FKS227" s="1109" t="e">
        <v>#N/A</v>
      </c>
      <c r="FKT227" s="1109" t="e">
        <v>#N/A</v>
      </c>
      <c r="FKU227" s="1109" t="e">
        <v>#N/A</v>
      </c>
      <c r="FKV227" s="1109" t="e">
        <v>#N/A</v>
      </c>
      <c r="FKW227" s="1109" t="e">
        <v>#N/A</v>
      </c>
      <c r="FKX227" s="1109" t="e">
        <v>#N/A</v>
      </c>
      <c r="FKY227" s="1109" t="e">
        <v>#N/A</v>
      </c>
      <c r="FKZ227" s="1109" t="e">
        <v>#N/A</v>
      </c>
      <c r="FLA227" s="1109" t="e">
        <v>#N/A</v>
      </c>
      <c r="FLB227" s="1109" t="e">
        <v>#N/A</v>
      </c>
      <c r="FLC227" s="1109" t="e">
        <v>#N/A</v>
      </c>
      <c r="FLD227" s="1109" t="e">
        <v>#N/A</v>
      </c>
      <c r="FLE227" s="1109" t="e">
        <v>#N/A</v>
      </c>
      <c r="FLF227" s="1109" t="e">
        <v>#N/A</v>
      </c>
      <c r="FLG227" s="1109" t="e">
        <v>#N/A</v>
      </c>
      <c r="FLH227" s="1109" t="e">
        <v>#N/A</v>
      </c>
      <c r="FLI227" s="1109" t="e">
        <v>#N/A</v>
      </c>
      <c r="FLJ227" s="1109" t="e">
        <v>#N/A</v>
      </c>
      <c r="FLK227" s="1109" t="e">
        <v>#N/A</v>
      </c>
      <c r="FLL227" s="1109" t="e">
        <v>#N/A</v>
      </c>
      <c r="FLM227" s="1109" t="e">
        <v>#N/A</v>
      </c>
      <c r="FLN227" s="1109" t="e">
        <v>#N/A</v>
      </c>
      <c r="FLO227" s="1109" t="e">
        <v>#N/A</v>
      </c>
      <c r="FLP227" s="1109" t="e">
        <v>#N/A</v>
      </c>
      <c r="FLQ227" s="1109" t="e">
        <v>#N/A</v>
      </c>
      <c r="FLR227" s="1109" t="e">
        <v>#N/A</v>
      </c>
      <c r="FLS227" s="1109" t="e">
        <v>#N/A</v>
      </c>
      <c r="FLT227" s="1109" t="e">
        <v>#N/A</v>
      </c>
      <c r="FLU227" s="1109" t="e">
        <v>#N/A</v>
      </c>
      <c r="FLV227" s="1109" t="e">
        <v>#N/A</v>
      </c>
      <c r="FLW227" s="1109" t="e">
        <v>#N/A</v>
      </c>
      <c r="FLX227" s="1109" t="e">
        <v>#N/A</v>
      </c>
      <c r="FLY227" s="1109" t="e">
        <v>#N/A</v>
      </c>
      <c r="FLZ227" s="1109" t="e">
        <v>#N/A</v>
      </c>
      <c r="FMA227" s="1109" t="e">
        <v>#N/A</v>
      </c>
      <c r="FMB227" s="1109" t="e">
        <v>#N/A</v>
      </c>
      <c r="FMC227" s="1109" t="e">
        <v>#N/A</v>
      </c>
      <c r="FMD227" s="1109" t="e">
        <v>#N/A</v>
      </c>
      <c r="FME227" s="1109" t="e">
        <v>#N/A</v>
      </c>
      <c r="FMF227" s="1109" t="e">
        <v>#N/A</v>
      </c>
      <c r="FMG227" s="1109" t="e">
        <v>#N/A</v>
      </c>
      <c r="FMH227" s="1109" t="e">
        <v>#N/A</v>
      </c>
      <c r="FMI227" s="1109" t="e">
        <v>#N/A</v>
      </c>
      <c r="FMJ227" s="1109" t="e">
        <v>#N/A</v>
      </c>
      <c r="FMK227" s="1109" t="e">
        <v>#N/A</v>
      </c>
      <c r="FML227" s="1109" t="e">
        <v>#N/A</v>
      </c>
      <c r="FMM227" s="1109" t="e">
        <v>#N/A</v>
      </c>
      <c r="FMN227" s="1109" t="e">
        <v>#N/A</v>
      </c>
      <c r="FMO227" s="1109" t="e">
        <v>#N/A</v>
      </c>
      <c r="FMP227" s="1109" t="e">
        <v>#N/A</v>
      </c>
      <c r="FMQ227" s="1109" t="e">
        <v>#N/A</v>
      </c>
      <c r="FMR227" s="1109" t="e">
        <v>#N/A</v>
      </c>
      <c r="FMS227" s="1109" t="e">
        <v>#N/A</v>
      </c>
      <c r="FMT227" s="1109" t="e">
        <v>#N/A</v>
      </c>
      <c r="FMU227" s="1109" t="e">
        <v>#N/A</v>
      </c>
      <c r="FMV227" s="1109" t="e">
        <v>#N/A</v>
      </c>
      <c r="FMW227" s="1109" t="e">
        <v>#N/A</v>
      </c>
      <c r="FMX227" s="1109" t="e">
        <v>#N/A</v>
      </c>
      <c r="FMY227" s="1109" t="e">
        <v>#N/A</v>
      </c>
      <c r="FMZ227" s="1109" t="e">
        <v>#N/A</v>
      </c>
      <c r="FNA227" s="1109" t="e">
        <v>#N/A</v>
      </c>
      <c r="FNB227" s="1109" t="e">
        <v>#N/A</v>
      </c>
      <c r="FNC227" s="1109" t="e">
        <v>#N/A</v>
      </c>
      <c r="FND227" s="1109" t="e">
        <v>#N/A</v>
      </c>
      <c r="FNE227" s="1109" t="e">
        <v>#N/A</v>
      </c>
      <c r="FNF227" s="1109" t="e">
        <v>#N/A</v>
      </c>
      <c r="FNG227" s="1109" t="e">
        <v>#N/A</v>
      </c>
      <c r="FNH227" s="1109" t="e">
        <v>#N/A</v>
      </c>
      <c r="FNI227" s="1109" t="e">
        <v>#N/A</v>
      </c>
      <c r="FNJ227" s="1109" t="e">
        <v>#N/A</v>
      </c>
      <c r="FNK227" s="1109" t="e">
        <v>#N/A</v>
      </c>
      <c r="FNL227" s="1109" t="e">
        <v>#N/A</v>
      </c>
      <c r="FNM227" s="1109" t="e">
        <v>#N/A</v>
      </c>
      <c r="FNN227" s="1109" t="e">
        <v>#N/A</v>
      </c>
      <c r="FNO227" s="1109" t="e">
        <v>#N/A</v>
      </c>
      <c r="FNP227" s="1109" t="e">
        <v>#N/A</v>
      </c>
      <c r="FNQ227" s="1109" t="e">
        <v>#N/A</v>
      </c>
      <c r="FNR227" s="1109" t="e">
        <v>#N/A</v>
      </c>
      <c r="FNS227" s="1109" t="e">
        <v>#N/A</v>
      </c>
      <c r="FNT227" s="1109" t="e">
        <v>#N/A</v>
      </c>
      <c r="FNU227" s="1109" t="e">
        <v>#N/A</v>
      </c>
      <c r="FNV227" s="1109" t="e">
        <v>#N/A</v>
      </c>
      <c r="FNW227" s="1109" t="e">
        <v>#N/A</v>
      </c>
      <c r="FNX227" s="1109" t="e">
        <v>#N/A</v>
      </c>
      <c r="FNY227" s="1109" t="e">
        <v>#N/A</v>
      </c>
      <c r="FNZ227" s="1109" t="e">
        <v>#N/A</v>
      </c>
      <c r="FOA227" s="1109" t="e">
        <v>#N/A</v>
      </c>
      <c r="FOB227" s="1109" t="e">
        <v>#N/A</v>
      </c>
      <c r="FOC227" s="1109" t="e">
        <v>#N/A</v>
      </c>
      <c r="FOD227" s="1109" t="e">
        <v>#N/A</v>
      </c>
      <c r="FOE227" s="1109" t="e">
        <v>#N/A</v>
      </c>
      <c r="FOF227" s="1109" t="e">
        <v>#N/A</v>
      </c>
      <c r="FOG227" s="1109" t="e">
        <v>#N/A</v>
      </c>
      <c r="FOH227" s="1109" t="e">
        <v>#N/A</v>
      </c>
      <c r="FOI227" s="1109" t="e">
        <v>#N/A</v>
      </c>
      <c r="FOJ227" s="1109" t="e">
        <v>#N/A</v>
      </c>
      <c r="FOK227" s="1109" t="e">
        <v>#N/A</v>
      </c>
      <c r="FOL227" s="1109" t="e">
        <v>#N/A</v>
      </c>
      <c r="FOM227" s="1109" t="e">
        <v>#N/A</v>
      </c>
      <c r="FON227" s="1109" t="e">
        <v>#N/A</v>
      </c>
      <c r="FOO227" s="1109" t="e">
        <v>#N/A</v>
      </c>
      <c r="FOP227" s="1109" t="e">
        <v>#N/A</v>
      </c>
      <c r="FOQ227" s="1109" t="e">
        <v>#N/A</v>
      </c>
      <c r="FOR227" s="1109" t="e">
        <v>#N/A</v>
      </c>
      <c r="FOS227" s="1109" t="e">
        <v>#N/A</v>
      </c>
      <c r="FOT227" s="1109" t="e">
        <v>#N/A</v>
      </c>
      <c r="FOU227" s="1109" t="e">
        <v>#N/A</v>
      </c>
      <c r="FOV227" s="1109" t="e">
        <v>#N/A</v>
      </c>
      <c r="FOW227" s="1109" t="e">
        <v>#N/A</v>
      </c>
      <c r="FOX227" s="1109" t="e">
        <v>#N/A</v>
      </c>
      <c r="FOY227" s="1109" t="e">
        <v>#N/A</v>
      </c>
      <c r="FOZ227" s="1109" t="e">
        <v>#N/A</v>
      </c>
      <c r="FPA227" s="1109" t="e">
        <v>#N/A</v>
      </c>
      <c r="FPB227" s="1109" t="e">
        <v>#N/A</v>
      </c>
      <c r="FPC227" s="1109" t="e">
        <v>#N/A</v>
      </c>
      <c r="FPD227" s="1109" t="e">
        <v>#N/A</v>
      </c>
      <c r="FPE227" s="1109" t="e">
        <v>#N/A</v>
      </c>
      <c r="FPF227" s="1109" t="e">
        <v>#N/A</v>
      </c>
      <c r="FPG227" s="1109" t="e">
        <v>#N/A</v>
      </c>
      <c r="FPH227" s="1109" t="e">
        <v>#N/A</v>
      </c>
      <c r="FPI227" s="1109" t="e">
        <v>#N/A</v>
      </c>
      <c r="FPJ227" s="1109" t="e">
        <v>#N/A</v>
      </c>
      <c r="FPK227" s="1109" t="e">
        <v>#N/A</v>
      </c>
      <c r="FPL227" s="1109" t="e">
        <v>#N/A</v>
      </c>
      <c r="FPM227" s="1109" t="e">
        <v>#N/A</v>
      </c>
      <c r="FPN227" s="1109" t="e">
        <v>#N/A</v>
      </c>
      <c r="FPO227" s="1109" t="e">
        <v>#N/A</v>
      </c>
      <c r="FPP227" s="1109" t="e">
        <v>#N/A</v>
      </c>
      <c r="FPQ227" s="1109" t="e">
        <v>#N/A</v>
      </c>
      <c r="FPR227" s="1109" t="e">
        <v>#N/A</v>
      </c>
      <c r="FPS227" s="1109" t="e">
        <v>#N/A</v>
      </c>
      <c r="FPT227" s="1109" t="e">
        <v>#N/A</v>
      </c>
      <c r="FPU227" s="1109" t="e">
        <v>#N/A</v>
      </c>
      <c r="FPV227" s="1109" t="e">
        <v>#N/A</v>
      </c>
      <c r="FPW227" s="1109" t="e">
        <v>#N/A</v>
      </c>
      <c r="FPX227" s="1109" t="e">
        <v>#N/A</v>
      </c>
      <c r="FPY227" s="1109" t="e">
        <v>#N/A</v>
      </c>
      <c r="FPZ227" s="1109" t="e">
        <v>#N/A</v>
      </c>
      <c r="FQA227" s="1109" t="e">
        <v>#N/A</v>
      </c>
      <c r="FQB227" s="1109" t="e">
        <v>#N/A</v>
      </c>
      <c r="FQC227" s="1109" t="e">
        <v>#N/A</v>
      </c>
      <c r="FQD227" s="1109" t="e">
        <v>#N/A</v>
      </c>
      <c r="FQE227" s="1109" t="e">
        <v>#N/A</v>
      </c>
      <c r="FQF227" s="1109" t="e">
        <v>#N/A</v>
      </c>
      <c r="FQG227" s="1109" t="e">
        <v>#N/A</v>
      </c>
      <c r="FQH227" s="1109" t="e">
        <v>#N/A</v>
      </c>
      <c r="FQI227" s="1109" t="e">
        <v>#N/A</v>
      </c>
      <c r="FQJ227" s="1109" t="e">
        <v>#N/A</v>
      </c>
      <c r="FQK227" s="1109" t="e">
        <v>#N/A</v>
      </c>
      <c r="FQL227" s="1109" t="e">
        <v>#N/A</v>
      </c>
      <c r="FQM227" s="1109" t="e">
        <v>#N/A</v>
      </c>
      <c r="FQN227" s="1109" t="e">
        <v>#N/A</v>
      </c>
      <c r="FQO227" s="1109" t="e">
        <v>#N/A</v>
      </c>
      <c r="FQP227" s="1109" t="e">
        <v>#N/A</v>
      </c>
      <c r="FQQ227" s="1109" t="e">
        <v>#N/A</v>
      </c>
      <c r="FQR227" s="1109" t="e">
        <v>#N/A</v>
      </c>
      <c r="FQS227" s="1109" t="e">
        <v>#N/A</v>
      </c>
      <c r="FQT227" s="1109" t="e">
        <v>#N/A</v>
      </c>
      <c r="FQU227" s="1109" t="e">
        <v>#N/A</v>
      </c>
      <c r="FQV227" s="1109" t="e">
        <v>#N/A</v>
      </c>
      <c r="FQW227" s="1109" t="e">
        <v>#N/A</v>
      </c>
      <c r="FQX227" s="1109" t="e">
        <v>#N/A</v>
      </c>
      <c r="FQY227" s="1109" t="e">
        <v>#N/A</v>
      </c>
      <c r="FQZ227" s="1109" t="e">
        <v>#N/A</v>
      </c>
      <c r="FRA227" s="1109" t="e">
        <v>#N/A</v>
      </c>
      <c r="FRB227" s="1109" t="e">
        <v>#N/A</v>
      </c>
      <c r="FRC227" s="1109" t="e">
        <v>#N/A</v>
      </c>
      <c r="FRD227" s="1109" t="e">
        <v>#N/A</v>
      </c>
      <c r="FRE227" s="1109" t="e">
        <v>#N/A</v>
      </c>
      <c r="FRF227" s="1109" t="e">
        <v>#N/A</v>
      </c>
      <c r="FRG227" s="1109" t="e">
        <v>#N/A</v>
      </c>
      <c r="FRH227" s="1109" t="e">
        <v>#N/A</v>
      </c>
      <c r="FRI227" s="1109" t="e">
        <v>#N/A</v>
      </c>
      <c r="FRJ227" s="1109" t="e">
        <v>#N/A</v>
      </c>
      <c r="FRK227" s="1109" t="e">
        <v>#N/A</v>
      </c>
      <c r="FRL227" s="1109" t="e">
        <v>#N/A</v>
      </c>
      <c r="FRM227" s="1109" t="e">
        <v>#N/A</v>
      </c>
      <c r="FRN227" s="1109" t="e">
        <v>#N/A</v>
      </c>
      <c r="FRO227" s="1109" t="e">
        <v>#N/A</v>
      </c>
      <c r="FRP227" s="1109" t="e">
        <v>#N/A</v>
      </c>
      <c r="FRQ227" s="1109" t="e">
        <v>#N/A</v>
      </c>
      <c r="FRR227" s="1109" t="e">
        <v>#N/A</v>
      </c>
      <c r="FRS227" s="1109" t="e">
        <v>#N/A</v>
      </c>
      <c r="FRT227" s="1109" t="e">
        <v>#N/A</v>
      </c>
      <c r="FRU227" s="1109" t="e">
        <v>#N/A</v>
      </c>
      <c r="FRV227" s="1109" t="e">
        <v>#N/A</v>
      </c>
      <c r="FRW227" s="1109" t="e">
        <v>#N/A</v>
      </c>
      <c r="FRX227" s="1109" t="e">
        <v>#N/A</v>
      </c>
      <c r="FRY227" s="1109" t="e">
        <v>#N/A</v>
      </c>
      <c r="FRZ227" s="1109" t="e">
        <v>#N/A</v>
      </c>
      <c r="FSA227" s="1109" t="e">
        <v>#N/A</v>
      </c>
      <c r="FSB227" s="1109" t="e">
        <v>#N/A</v>
      </c>
      <c r="FSC227" s="1109" t="e">
        <v>#N/A</v>
      </c>
      <c r="FSD227" s="1109" t="e">
        <v>#N/A</v>
      </c>
      <c r="FSE227" s="1109" t="e">
        <v>#N/A</v>
      </c>
      <c r="FSF227" s="1109" t="e">
        <v>#N/A</v>
      </c>
      <c r="FSG227" s="1109" t="e">
        <v>#N/A</v>
      </c>
      <c r="FSH227" s="1109" t="e">
        <v>#N/A</v>
      </c>
      <c r="FSI227" s="1109" t="e">
        <v>#N/A</v>
      </c>
      <c r="FSJ227" s="1109" t="e">
        <v>#N/A</v>
      </c>
      <c r="FSK227" s="1109" t="e">
        <v>#N/A</v>
      </c>
      <c r="FSL227" s="1109" t="e">
        <v>#N/A</v>
      </c>
      <c r="FSM227" s="1109" t="e">
        <v>#N/A</v>
      </c>
      <c r="FSN227" s="1109" t="e">
        <v>#N/A</v>
      </c>
      <c r="FSO227" s="1109" t="e">
        <v>#N/A</v>
      </c>
      <c r="FSP227" s="1109" t="e">
        <v>#N/A</v>
      </c>
      <c r="FSQ227" s="1109" t="e">
        <v>#N/A</v>
      </c>
      <c r="FSR227" s="1109" t="e">
        <v>#N/A</v>
      </c>
      <c r="FSS227" s="1109" t="e">
        <v>#N/A</v>
      </c>
      <c r="FST227" s="1109" t="e">
        <v>#N/A</v>
      </c>
      <c r="FSU227" s="1109" t="e">
        <v>#N/A</v>
      </c>
      <c r="FSV227" s="1109" t="e">
        <v>#N/A</v>
      </c>
      <c r="FSW227" s="1109" t="e">
        <v>#N/A</v>
      </c>
      <c r="FSX227" s="1109" t="e">
        <v>#N/A</v>
      </c>
      <c r="FSY227" s="1109" t="e">
        <v>#N/A</v>
      </c>
      <c r="FSZ227" s="1109" t="e">
        <v>#N/A</v>
      </c>
      <c r="FTA227" s="1109" t="e">
        <v>#N/A</v>
      </c>
      <c r="FTB227" s="1109" t="e">
        <v>#N/A</v>
      </c>
      <c r="FTC227" s="1109" t="e">
        <v>#N/A</v>
      </c>
      <c r="FTD227" s="1109" t="e">
        <v>#N/A</v>
      </c>
      <c r="FTE227" s="1109" t="e">
        <v>#N/A</v>
      </c>
      <c r="FTF227" s="1109" t="e">
        <v>#N/A</v>
      </c>
      <c r="FTG227" s="1109" t="e">
        <v>#N/A</v>
      </c>
      <c r="FTH227" s="1109" t="e">
        <v>#N/A</v>
      </c>
      <c r="FTI227" s="1109" t="e">
        <v>#N/A</v>
      </c>
      <c r="FTJ227" s="1109" t="e">
        <v>#N/A</v>
      </c>
      <c r="FTK227" s="1109" t="e">
        <v>#N/A</v>
      </c>
      <c r="FTL227" s="1109" t="e">
        <v>#N/A</v>
      </c>
      <c r="FTM227" s="1109" t="e">
        <v>#N/A</v>
      </c>
      <c r="FTN227" s="1109" t="e">
        <v>#N/A</v>
      </c>
      <c r="FTO227" s="1109" t="e">
        <v>#N/A</v>
      </c>
      <c r="FTP227" s="1109" t="e">
        <v>#N/A</v>
      </c>
      <c r="FTQ227" s="1109" t="e">
        <v>#N/A</v>
      </c>
      <c r="FTR227" s="1109" t="e">
        <v>#N/A</v>
      </c>
      <c r="FTS227" s="1109" t="e">
        <v>#N/A</v>
      </c>
      <c r="FTT227" s="1109" t="e">
        <v>#N/A</v>
      </c>
      <c r="FTU227" s="1109" t="e">
        <v>#N/A</v>
      </c>
      <c r="FTV227" s="1109" t="e">
        <v>#N/A</v>
      </c>
      <c r="FTW227" s="1109" t="e">
        <v>#N/A</v>
      </c>
      <c r="FTX227" s="1109" t="e">
        <v>#N/A</v>
      </c>
      <c r="FTY227" s="1109" t="e">
        <v>#N/A</v>
      </c>
      <c r="FTZ227" s="1109" t="e">
        <v>#N/A</v>
      </c>
      <c r="FUA227" s="1109" t="e">
        <v>#N/A</v>
      </c>
      <c r="FUB227" s="1109" t="e">
        <v>#N/A</v>
      </c>
      <c r="FUC227" s="1109" t="e">
        <v>#N/A</v>
      </c>
      <c r="FUD227" s="1109" t="e">
        <v>#N/A</v>
      </c>
      <c r="FUE227" s="1109" t="e">
        <v>#N/A</v>
      </c>
      <c r="FUF227" s="1109" t="e">
        <v>#N/A</v>
      </c>
      <c r="FUG227" s="1109" t="e">
        <v>#N/A</v>
      </c>
      <c r="FUH227" s="1109" t="e">
        <v>#N/A</v>
      </c>
      <c r="FUI227" s="1109" t="e">
        <v>#N/A</v>
      </c>
      <c r="FUJ227" s="1109" t="e">
        <v>#N/A</v>
      </c>
      <c r="FUK227" s="1109" t="e">
        <v>#N/A</v>
      </c>
      <c r="FUL227" s="1109" t="e">
        <v>#N/A</v>
      </c>
      <c r="FUM227" s="1109" t="e">
        <v>#N/A</v>
      </c>
      <c r="FUN227" s="1109" t="e">
        <v>#N/A</v>
      </c>
      <c r="FUO227" s="1109" t="e">
        <v>#N/A</v>
      </c>
      <c r="FUP227" s="1109" t="e">
        <v>#N/A</v>
      </c>
      <c r="FUQ227" s="1109" t="e">
        <v>#N/A</v>
      </c>
      <c r="FUR227" s="1109" t="e">
        <v>#N/A</v>
      </c>
      <c r="FUS227" s="1109" t="e">
        <v>#N/A</v>
      </c>
      <c r="FUT227" s="1109" t="e">
        <v>#N/A</v>
      </c>
      <c r="FUU227" s="1109" t="e">
        <v>#N/A</v>
      </c>
      <c r="FUV227" s="1109" t="e">
        <v>#N/A</v>
      </c>
      <c r="FUW227" s="1109" t="e">
        <v>#N/A</v>
      </c>
      <c r="FUX227" s="1109" t="e">
        <v>#N/A</v>
      </c>
      <c r="FUY227" s="1109" t="e">
        <v>#N/A</v>
      </c>
      <c r="FUZ227" s="1109" t="e">
        <v>#N/A</v>
      </c>
      <c r="FVA227" s="1109" t="e">
        <v>#N/A</v>
      </c>
      <c r="FVB227" s="1109" t="e">
        <v>#N/A</v>
      </c>
      <c r="FVC227" s="1109" t="e">
        <v>#N/A</v>
      </c>
      <c r="FVD227" s="1109" t="e">
        <v>#N/A</v>
      </c>
      <c r="FVE227" s="1109" t="e">
        <v>#N/A</v>
      </c>
      <c r="FVF227" s="1109" t="e">
        <v>#N/A</v>
      </c>
      <c r="FVG227" s="1109" t="e">
        <v>#N/A</v>
      </c>
      <c r="FVH227" s="1109" t="e">
        <v>#N/A</v>
      </c>
      <c r="FVI227" s="1109" t="e">
        <v>#N/A</v>
      </c>
      <c r="FVJ227" s="1109" t="e">
        <v>#N/A</v>
      </c>
      <c r="FVK227" s="1109" t="e">
        <v>#N/A</v>
      </c>
      <c r="FVL227" s="1109" t="e">
        <v>#N/A</v>
      </c>
      <c r="FVM227" s="1109" t="e">
        <v>#N/A</v>
      </c>
      <c r="FVN227" s="1109" t="e">
        <v>#N/A</v>
      </c>
      <c r="FVO227" s="1109" t="e">
        <v>#N/A</v>
      </c>
      <c r="FVP227" s="1109" t="e">
        <v>#N/A</v>
      </c>
      <c r="FVQ227" s="1109" t="e">
        <v>#N/A</v>
      </c>
      <c r="FVR227" s="1109" t="e">
        <v>#N/A</v>
      </c>
      <c r="FVS227" s="1109" t="e">
        <v>#N/A</v>
      </c>
      <c r="FVT227" s="1109" t="e">
        <v>#N/A</v>
      </c>
      <c r="FVU227" s="1109" t="e">
        <v>#N/A</v>
      </c>
      <c r="FVV227" s="1109" t="e">
        <v>#N/A</v>
      </c>
      <c r="FVW227" s="1109" t="e">
        <v>#N/A</v>
      </c>
      <c r="FVX227" s="1109" t="e">
        <v>#N/A</v>
      </c>
      <c r="FVY227" s="1109" t="e">
        <v>#N/A</v>
      </c>
      <c r="FVZ227" s="1109" t="e">
        <v>#N/A</v>
      </c>
      <c r="FWA227" s="1109" t="e">
        <v>#N/A</v>
      </c>
      <c r="FWB227" s="1109" t="e">
        <v>#N/A</v>
      </c>
      <c r="FWC227" s="1109" t="e">
        <v>#N/A</v>
      </c>
      <c r="FWD227" s="1109" t="e">
        <v>#N/A</v>
      </c>
      <c r="FWE227" s="1109" t="e">
        <v>#N/A</v>
      </c>
      <c r="FWF227" s="1109" t="e">
        <v>#N/A</v>
      </c>
      <c r="FWG227" s="1109" t="e">
        <v>#N/A</v>
      </c>
      <c r="FWH227" s="1109" t="e">
        <v>#N/A</v>
      </c>
      <c r="FWI227" s="1109" t="e">
        <v>#N/A</v>
      </c>
      <c r="FWJ227" s="1109" t="e">
        <v>#N/A</v>
      </c>
      <c r="FWK227" s="1109" t="e">
        <v>#N/A</v>
      </c>
      <c r="FWL227" s="1109" t="e">
        <v>#N/A</v>
      </c>
      <c r="FWM227" s="1109" t="e">
        <v>#N/A</v>
      </c>
      <c r="FWN227" s="1109" t="e">
        <v>#N/A</v>
      </c>
      <c r="FWO227" s="1109" t="e">
        <v>#N/A</v>
      </c>
      <c r="FWP227" s="1109" t="e">
        <v>#N/A</v>
      </c>
      <c r="FWQ227" s="1109" t="e">
        <v>#N/A</v>
      </c>
      <c r="FWR227" s="1109" t="e">
        <v>#N/A</v>
      </c>
      <c r="FWS227" s="1109" t="e">
        <v>#N/A</v>
      </c>
      <c r="FWT227" s="1109" t="e">
        <v>#N/A</v>
      </c>
      <c r="FWU227" s="1109" t="e">
        <v>#N/A</v>
      </c>
      <c r="FWV227" s="1109" t="e">
        <v>#N/A</v>
      </c>
      <c r="FWW227" s="1109" t="e">
        <v>#N/A</v>
      </c>
      <c r="FWX227" s="1109" t="e">
        <v>#N/A</v>
      </c>
      <c r="FWY227" s="1109" t="e">
        <v>#N/A</v>
      </c>
      <c r="FWZ227" s="1109" t="e">
        <v>#N/A</v>
      </c>
      <c r="FXA227" s="1109" t="e">
        <v>#N/A</v>
      </c>
      <c r="FXB227" s="1109" t="e">
        <v>#N/A</v>
      </c>
      <c r="FXC227" s="1109" t="e">
        <v>#N/A</v>
      </c>
      <c r="FXD227" s="1109" t="e">
        <v>#N/A</v>
      </c>
      <c r="FXE227" s="1109" t="e">
        <v>#N/A</v>
      </c>
      <c r="FXF227" s="1109" t="e">
        <v>#N/A</v>
      </c>
      <c r="FXG227" s="1109" t="e">
        <v>#N/A</v>
      </c>
      <c r="FXH227" s="1109" t="e">
        <v>#N/A</v>
      </c>
      <c r="FXI227" s="1109" t="e">
        <v>#N/A</v>
      </c>
      <c r="FXJ227" s="1109" t="e">
        <v>#N/A</v>
      </c>
      <c r="FXK227" s="1109" t="e">
        <v>#N/A</v>
      </c>
      <c r="FXL227" s="1109" t="e">
        <v>#N/A</v>
      </c>
      <c r="FXM227" s="1109" t="e">
        <v>#N/A</v>
      </c>
      <c r="FXN227" s="1109" t="e">
        <v>#N/A</v>
      </c>
      <c r="FXO227" s="1109" t="e">
        <v>#N/A</v>
      </c>
      <c r="FXP227" s="1109" t="e">
        <v>#N/A</v>
      </c>
      <c r="FXQ227" s="1109" t="e">
        <v>#N/A</v>
      </c>
      <c r="FXR227" s="1109" t="e">
        <v>#N/A</v>
      </c>
      <c r="FXS227" s="1109" t="e">
        <v>#N/A</v>
      </c>
      <c r="FXT227" s="1109" t="e">
        <v>#N/A</v>
      </c>
      <c r="FXU227" s="1109" t="e">
        <v>#N/A</v>
      </c>
      <c r="FXV227" s="1109" t="e">
        <v>#N/A</v>
      </c>
      <c r="FXW227" s="1109" t="e">
        <v>#N/A</v>
      </c>
      <c r="FXX227" s="1109" t="e">
        <v>#N/A</v>
      </c>
      <c r="FXY227" s="1109" t="e">
        <v>#N/A</v>
      </c>
      <c r="FXZ227" s="1109" t="e">
        <v>#N/A</v>
      </c>
      <c r="FYA227" s="1109" t="e">
        <v>#N/A</v>
      </c>
      <c r="FYB227" s="1109" t="e">
        <v>#N/A</v>
      </c>
      <c r="FYC227" s="1109" t="e">
        <v>#N/A</v>
      </c>
      <c r="FYD227" s="1109" t="e">
        <v>#N/A</v>
      </c>
      <c r="FYE227" s="1109" t="e">
        <v>#N/A</v>
      </c>
      <c r="FYF227" s="1109" t="e">
        <v>#N/A</v>
      </c>
      <c r="FYG227" s="1109" t="e">
        <v>#N/A</v>
      </c>
      <c r="FYH227" s="1109" t="e">
        <v>#N/A</v>
      </c>
      <c r="FYI227" s="1109" t="e">
        <v>#N/A</v>
      </c>
      <c r="FYJ227" s="1109" t="e">
        <v>#N/A</v>
      </c>
      <c r="FYK227" s="1109" t="e">
        <v>#N/A</v>
      </c>
      <c r="FYL227" s="1109" t="e">
        <v>#N/A</v>
      </c>
      <c r="FYM227" s="1109" t="e">
        <v>#N/A</v>
      </c>
      <c r="FYN227" s="1109" t="e">
        <v>#N/A</v>
      </c>
      <c r="FYO227" s="1109" t="e">
        <v>#N/A</v>
      </c>
      <c r="FYP227" s="1109" t="e">
        <v>#N/A</v>
      </c>
      <c r="FYQ227" s="1109" t="e">
        <v>#N/A</v>
      </c>
      <c r="FYR227" s="1109" t="e">
        <v>#N/A</v>
      </c>
      <c r="FYS227" s="1109" t="e">
        <v>#N/A</v>
      </c>
      <c r="FYT227" s="1109" t="e">
        <v>#N/A</v>
      </c>
      <c r="FYU227" s="1109" t="e">
        <v>#N/A</v>
      </c>
      <c r="FYV227" s="1109" t="e">
        <v>#N/A</v>
      </c>
      <c r="FYW227" s="1109" t="e">
        <v>#N/A</v>
      </c>
      <c r="FYX227" s="1109" t="e">
        <v>#N/A</v>
      </c>
      <c r="FYY227" s="1109" t="e">
        <v>#N/A</v>
      </c>
      <c r="FYZ227" s="1109" t="e">
        <v>#N/A</v>
      </c>
      <c r="FZA227" s="1109" t="e">
        <v>#N/A</v>
      </c>
      <c r="FZB227" s="1109" t="e">
        <v>#N/A</v>
      </c>
      <c r="FZC227" s="1109" t="e">
        <v>#N/A</v>
      </c>
      <c r="FZD227" s="1109" t="e">
        <v>#N/A</v>
      </c>
      <c r="FZE227" s="1109" t="e">
        <v>#N/A</v>
      </c>
      <c r="FZF227" s="1109" t="e">
        <v>#N/A</v>
      </c>
      <c r="FZG227" s="1109" t="e">
        <v>#N/A</v>
      </c>
      <c r="FZH227" s="1109" t="e">
        <v>#N/A</v>
      </c>
      <c r="FZI227" s="1109" t="e">
        <v>#N/A</v>
      </c>
      <c r="FZJ227" s="1109" t="e">
        <v>#N/A</v>
      </c>
      <c r="FZK227" s="1109" t="e">
        <v>#N/A</v>
      </c>
      <c r="FZL227" s="1109" t="e">
        <v>#N/A</v>
      </c>
      <c r="FZM227" s="1109" t="e">
        <v>#N/A</v>
      </c>
      <c r="FZN227" s="1109" t="e">
        <v>#N/A</v>
      </c>
      <c r="FZO227" s="1109" t="e">
        <v>#N/A</v>
      </c>
      <c r="FZP227" s="1109" t="e">
        <v>#N/A</v>
      </c>
      <c r="FZQ227" s="1109" t="e">
        <v>#N/A</v>
      </c>
      <c r="FZR227" s="1109" t="e">
        <v>#N/A</v>
      </c>
      <c r="FZS227" s="1109" t="e">
        <v>#N/A</v>
      </c>
      <c r="FZT227" s="1109" t="e">
        <v>#N/A</v>
      </c>
      <c r="FZU227" s="1109" t="e">
        <v>#N/A</v>
      </c>
      <c r="FZV227" s="1109" t="e">
        <v>#N/A</v>
      </c>
      <c r="FZW227" s="1109" t="e">
        <v>#N/A</v>
      </c>
      <c r="FZX227" s="1109" t="e">
        <v>#N/A</v>
      </c>
      <c r="FZY227" s="1109" t="e">
        <v>#N/A</v>
      </c>
      <c r="FZZ227" s="1109" t="e">
        <v>#N/A</v>
      </c>
      <c r="GAA227" s="1109" t="e">
        <v>#N/A</v>
      </c>
      <c r="GAB227" s="1109" t="e">
        <v>#N/A</v>
      </c>
      <c r="GAC227" s="1109" t="e">
        <v>#N/A</v>
      </c>
      <c r="GAD227" s="1109" t="e">
        <v>#N/A</v>
      </c>
      <c r="GAE227" s="1109" t="e">
        <v>#N/A</v>
      </c>
      <c r="GAF227" s="1109" t="e">
        <v>#N/A</v>
      </c>
      <c r="GAG227" s="1109" t="e">
        <v>#N/A</v>
      </c>
      <c r="GAH227" s="1109" t="e">
        <v>#N/A</v>
      </c>
      <c r="GAI227" s="1109" t="e">
        <v>#N/A</v>
      </c>
      <c r="GAJ227" s="1109" t="e">
        <v>#N/A</v>
      </c>
      <c r="GAK227" s="1109" t="e">
        <v>#N/A</v>
      </c>
      <c r="GAL227" s="1109" t="e">
        <v>#N/A</v>
      </c>
      <c r="GAM227" s="1109" t="e">
        <v>#N/A</v>
      </c>
      <c r="GAN227" s="1109" t="e">
        <v>#N/A</v>
      </c>
      <c r="GAO227" s="1109" t="e">
        <v>#N/A</v>
      </c>
      <c r="GAP227" s="1109" t="e">
        <v>#N/A</v>
      </c>
      <c r="GAQ227" s="1109" t="e">
        <v>#N/A</v>
      </c>
      <c r="GAR227" s="1109" t="e">
        <v>#N/A</v>
      </c>
      <c r="GAS227" s="1109" t="e">
        <v>#N/A</v>
      </c>
      <c r="GAT227" s="1109" t="e">
        <v>#N/A</v>
      </c>
      <c r="GAU227" s="1109" t="e">
        <v>#N/A</v>
      </c>
      <c r="GAV227" s="1109" t="e">
        <v>#N/A</v>
      </c>
      <c r="GAW227" s="1109" t="e">
        <v>#N/A</v>
      </c>
      <c r="GAX227" s="1109" t="e">
        <v>#N/A</v>
      </c>
      <c r="GAY227" s="1109" t="e">
        <v>#N/A</v>
      </c>
      <c r="GAZ227" s="1109" t="e">
        <v>#N/A</v>
      </c>
      <c r="GBA227" s="1109" t="e">
        <v>#N/A</v>
      </c>
      <c r="GBB227" s="1109" t="e">
        <v>#N/A</v>
      </c>
      <c r="GBC227" s="1109" t="e">
        <v>#N/A</v>
      </c>
      <c r="GBD227" s="1109" t="e">
        <v>#N/A</v>
      </c>
      <c r="GBE227" s="1109" t="e">
        <v>#N/A</v>
      </c>
      <c r="GBF227" s="1109" t="e">
        <v>#N/A</v>
      </c>
      <c r="GBG227" s="1109" t="e">
        <v>#N/A</v>
      </c>
      <c r="GBH227" s="1109" t="e">
        <v>#N/A</v>
      </c>
      <c r="GBI227" s="1109" t="e">
        <v>#N/A</v>
      </c>
      <c r="GBJ227" s="1109" t="e">
        <v>#N/A</v>
      </c>
      <c r="GBK227" s="1109" t="e">
        <v>#N/A</v>
      </c>
      <c r="GBL227" s="1109" t="e">
        <v>#N/A</v>
      </c>
      <c r="GBM227" s="1109" t="e">
        <v>#N/A</v>
      </c>
      <c r="GBN227" s="1109" t="e">
        <v>#N/A</v>
      </c>
      <c r="GBO227" s="1109" t="e">
        <v>#N/A</v>
      </c>
      <c r="GBP227" s="1109" t="e">
        <v>#N/A</v>
      </c>
      <c r="GBQ227" s="1109" t="e">
        <v>#N/A</v>
      </c>
      <c r="GBR227" s="1109" t="e">
        <v>#N/A</v>
      </c>
      <c r="GBS227" s="1109" t="e">
        <v>#N/A</v>
      </c>
      <c r="GBT227" s="1109" t="e">
        <v>#N/A</v>
      </c>
      <c r="GBU227" s="1109" t="e">
        <v>#N/A</v>
      </c>
      <c r="GBV227" s="1109" t="e">
        <v>#N/A</v>
      </c>
      <c r="GBW227" s="1109" t="e">
        <v>#N/A</v>
      </c>
      <c r="GBX227" s="1109" t="e">
        <v>#N/A</v>
      </c>
      <c r="GBY227" s="1109" t="e">
        <v>#N/A</v>
      </c>
      <c r="GBZ227" s="1109" t="e">
        <v>#N/A</v>
      </c>
      <c r="GCA227" s="1109" t="e">
        <v>#N/A</v>
      </c>
      <c r="GCB227" s="1109" t="e">
        <v>#N/A</v>
      </c>
      <c r="GCC227" s="1109" t="e">
        <v>#N/A</v>
      </c>
      <c r="GCD227" s="1109" t="e">
        <v>#N/A</v>
      </c>
      <c r="GCE227" s="1109" t="e">
        <v>#N/A</v>
      </c>
      <c r="GCF227" s="1109" t="e">
        <v>#N/A</v>
      </c>
      <c r="GCG227" s="1109" t="e">
        <v>#N/A</v>
      </c>
      <c r="GCH227" s="1109" t="e">
        <v>#N/A</v>
      </c>
      <c r="GCI227" s="1109" t="e">
        <v>#N/A</v>
      </c>
      <c r="GCJ227" s="1109" t="e">
        <v>#N/A</v>
      </c>
      <c r="GCK227" s="1109" t="e">
        <v>#N/A</v>
      </c>
      <c r="GCL227" s="1109" t="e">
        <v>#N/A</v>
      </c>
      <c r="GCM227" s="1109" t="e">
        <v>#N/A</v>
      </c>
      <c r="GCN227" s="1109" t="e">
        <v>#N/A</v>
      </c>
      <c r="GCO227" s="1109" t="e">
        <v>#N/A</v>
      </c>
      <c r="GCP227" s="1109" t="e">
        <v>#N/A</v>
      </c>
      <c r="GCQ227" s="1109" t="e">
        <v>#N/A</v>
      </c>
      <c r="GCR227" s="1109" t="e">
        <v>#N/A</v>
      </c>
      <c r="GCS227" s="1109" t="e">
        <v>#N/A</v>
      </c>
      <c r="GCT227" s="1109" t="e">
        <v>#N/A</v>
      </c>
      <c r="GCU227" s="1109" t="e">
        <v>#N/A</v>
      </c>
      <c r="GCV227" s="1109" t="e">
        <v>#N/A</v>
      </c>
      <c r="GCW227" s="1109" t="e">
        <v>#N/A</v>
      </c>
      <c r="GCX227" s="1109" t="e">
        <v>#N/A</v>
      </c>
      <c r="GCY227" s="1109" t="e">
        <v>#N/A</v>
      </c>
      <c r="GCZ227" s="1109" t="e">
        <v>#N/A</v>
      </c>
      <c r="GDA227" s="1109" t="e">
        <v>#N/A</v>
      </c>
      <c r="GDB227" s="1109" t="e">
        <v>#N/A</v>
      </c>
      <c r="GDC227" s="1109" t="e">
        <v>#N/A</v>
      </c>
      <c r="GDD227" s="1109" t="e">
        <v>#N/A</v>
      </c>
      <c r="GDE227" s="1109" t="e">
        <v>#N/A</v>
      </c>
      <c r="GDF227" s="1109" t="e">
        <v>#N/A</v>
      </c>
      <c r="GDG227" s="1109" t="e">
        <v>#N/A</v>
      </c>
      <c r="GDH227" s="1109" t="e">
        <v>#N/A</v>
      </c>
      <c r="GDI227" s="1109" t="e">
        <v>#N/A</v>
      </c>
      <c r="GDJ227" s="1109" t="e">
        <v>#N/A</v>
      </c>
      <c r="GDK227" s="1109" t="e">
        <v>#N/A</v>
      </c>
      <c r="GDL227" s="1109" t="e">
        <v>#N/A</v>
      </c>
      <c r="GDM227" s="1109" t="e">
        <v>#N/A</v>
      </c>
      <c r="GDN227" s="1109" t="e">
        <v>#N/A</v>
      </c>
      <c r="GDO227" s="1109" t="e">
        <v>#N/A</v>
      </c>
      <c r="GDP227" s="1109" t="e">
        <v>#N/A</v>
      </c>
      <c r="GDQ227" s="1109" t="e">
        <v>#N/A</v>
      </c>
      <c r="GDR227" s="1109" t="e">
        <v>#N/A</v>
      </c>
      <c r="GDS227" s="1109" t="e">
        <v>#N/A</v>
      </c>
      <c r="GDT227" s="1109" t="e">
        <v>#N/A</v>
      </c>
      <c r="GDU227" s="1109" t="e">
        <v>#N/A</v>
      </c>
      <c r="GDV227" s="1109" t="e">
        <v>#N/A</v>
      </c>
      <c r="GDW227" s="1109" t="e">
        <v>#N/A</v>
      </c>
      <c r="GDX227" s="1109" t="e">
        <v>#N/A</v>
      </c>
      <c r="GDY227" s="1109" t="e">
        <v>#N/A</v>
      </c>
      <c r="GDZ227" s="1109" t="e">
        <v>#N/A</v>
      </c>
      <c r="GEA227" s="1109" t="e">
        <v>#N/A</v>
      </c>
      <c r="GEB227" s="1109" t="e">
        <v>#N/A</v>
      </c>
      <c r="GEC227" s="1109" t="e">
        <v>#N/A</v>
      </c>
      <c r="GED227" s="1109" t="e">
        <v>#N/A</v>
      </c>
      <c r="GEE227" s="1109" t="e">
        <v>#N/A</v>
      </c>
      <c r="GEF227" s="1109" t="e">
        <v>#N/A</v>
      </c>
      <c r="GEG227" s="1109" t="e">
        <v>#N/A</v>
      </c>
      <c r="GEH227" s="1109" t="e">
        <v>#N/A</v>
      </c>
      <c r="GEI227" s="1109" t="e">
        <v>#N/A</v>
      </c>
      <c r="GEJ227" s="1109" t="e">
        <v>#N/A</v>
      </c>
      <c r="GEK227" s="1109" t="e">
        <v>#N/A</v>
      </c>
      <c r="GEL227" s="1109" t="e">
        <v>#N/A</v>
      </c>
      <c r="GEM227" s="1109" t="e">
        <v>#N/A</v>
      </c>
      <c r="GEN227" s="1109" t="e">
        <v>#N/A</v>
      </c>
      <c r="GEO227" s="1109" t="e">
        <v>#N/A</v>
      </c>
      <c r="GEP227" s="1109" t="e">
        <v>#N/A</v>
      </c>
      <c r="GEQ227" s="1109" t="e">
        <v>#N/A</v>
      </c>
      <c r="GER227" s="1109" t="e">
        <v>#N/A</v>
      </c>
      <c r="GES227" s="1109" t="e">
        <v>#N/A</v>
      </c>
      <c r="GET227" s="1109" t="e">
        <v>#N/A</v>
      </c>
      <c r="GEU227" s="1109" t="e">
        <v>#N/A</v>
      </c>
      <c r="GEV227" s="1109" t="e">
        <v>#N/A</v>
      </c>
      <c r="GEW227" s="1109" t="e">
        <v>#N/A</v>
      </c>
      <c r="GEX227" s="1109" t="e">
        <v>#N/A</v>
      </c>
      <c r="GEY227" s="1109" t="e">
        <v>#N/A</v>
      </c>
      <c r="GEZ227" s="1109" t="e">
        <v>#N/A</v>
      </c>
      <c r="GFA227" s="1109" t="e">
        <v>#N/A</v>
      </c>
      <c r="GFB227" s="1109" t="e">
        <v>#N/A</v>
      </c>
      <c r="GFC227" s="1109" t="e">
        <v>#N/A</v>
      </c>
      <c r="GFD227" s="1109" t="e">
        <v>#N/A</v>
      </c>
      <c r="GFE227" s="1109" t="e">
        <v>#N/A</v>
      </c>
      <c r="GFF227" s="1109" t="e">
        <v>#N/A</v>
      </c>
      <c r="GFG227" s="1109" t="e">
        <v>#N/A</v>
      </c>
      <c r="GFH227" s="1109" t="e">
        <v>#N/A</v>
      </c>
      <c r="GFI227" s="1109" t="e">
        <v>#N/A</v>
      </c>
      <c r="GFJ227" s="1109" t="e">
        <v>#N/A</v>
      </c>
      <c r="GFK227" s="1109" t="e">
        <v>#N/A</v>
      </c>
      <c r="GFL227" s="1109" t="e">
        <v>#N/A</v>
      </c>
      <c r="GFM227" s="1109" t="e">
        <v>#N/A</v>
      </c>
      <c r="GFN227" s="1109" t="e">
        <v>#N/A</v>
      </c>
      <c r="GFO227" s="1109" t="e">
        <v>#N/A</v>
      </c>
      <c r="GFP227" s="1109" t="e">
        <v>#N/A</v>
      </c>
      <c r="GFQ227" s="1109" t="e">
        <v>#N/A</v>
      </c>
      <c r="GFR227" s="1109" t="e">
        <v>#N/A</v>
      </c>
      <c r="GFS227" s="1109" t="e">
        <v>#N/A</v>
      </c>
      <c r="GFT227" s="1109" t="e">
        <v>#N/A</v>
      </c>
      <c r="GFU227" s="1109" t="e">
        <v>#N/A</v>
      </c>
      <c r="GFV227" s="1109" t="e">
        <v>#N/A</v>
      </c>
      <c r="GFW227" s="1109" t="e">
        <v>#N/A</v>
      </c>
      <c r="GFX227" s="1109" t="e">
        <v>#N/A</v>
      </c>
      <c r="GFY227" s="1109" t="e">
        <v>#N/A</v>
      </c>
      <c r="GFZ227" s="1109" t="e">
        <v>#N/A</v>
      </c>
      <c r="GGA227" s="1109" t="e">
        <v>#N/A</v>
      </c>
      <c r="GGB227" s="1109" t="e">
        <v>#N/A</v>
      </c>
      <c r="GGC227" s="1109" t="e">
        <v>#N/A</v>
      </c>
      <c r="GGD227" s="1109" t="e">
        <v>#N/A</v>
      </c>
      <c r="GGE227" s="1109" t="e">
        <v>#N/A</v>
      </c>
      <c r="GGF227" s="1109" t="e">
        <v>#N/A</v>
      </c>
      <c r="GGG227" s="1109" t="e">
        <v>#N/A</v>
      </c>
      <c r="GGH227" s="1109" t="e">
        <v>#N/A</v>
      </c>
      <c r="GGI227" s="1109" t="e">
        <v>#N/A</v>
      </c>
      <c r="GGJ227" s="1109" t="e">
        <v>#N/A</v>
      </c>
      <c r="GGK227" s="1109" t="e">
        <v>#N/A</v>
      </c>
      <c r="GGL227" s="1109" t="e">
        <v>#N/A</v>
      </c>
      <c r="GGM227" s="1109" t="e">
        <v>#N/A</v>
      </c>
      <c r="GGN227" s="1109" t="e">
        <v>#N/A</v>
      </c>
      <c r="GGO227" s="1109" t="e">
        <v>#N/A</v>
      </c>
      <c r="GGP227" s="1109" t="e">
        <v>#N/A</v>
      </c>
      <c r="GGQ227" s="1109" t="e">
        <v>#N/A</v>
      </c>
      <c r="GGR227" s="1109" t="e">
        <v>#N/A</v>
      </c>
      <c r="GGS227" s="1109" t="e">
        <v>#N/A</v>
      </c>
      <c r="GGT227" s="1109" t="e">
        <v>#N/A</v>
      </c>
      <c r="GGU227" s="1109" t="e">
        <v>#N/A</v>
      </c>
      <c r="GGV227" s="1109" t="e">
        <v>#N/A</v>
      </c>
      <c r="GGW227" s="1109" t="e">
        <v>#N/A</v>
      </c>
      <c r="GGX227" s="1109" t="e">
        <v>#N/A</v>
      </c>
      <c r="GGY227" s="1109" t="e">
        <v>#N/A</v>
      </c>
      <c r="GGZ227" s="1109" t="e">
        <v>#N/A</v>
      </c>
      <c r="GHA227" s="1109" t="e">
        <v>#N/A</v>
      </c>
      <c r="GHB227" s="1109" t="e">
        <v>#N/A</v>
      </c>
      <c r="GHC227" s="1109" t="e">
        <v>#N/A</v>
      </c>
      <c r="GHD227" s="1109" t="e">
        <v>#N/A</v>
      </c>
      <c r="GHE227" s="1109" t="e">
        <v>#N/A</v>
      </c>
      <c r="GHF227" s="1109" t="e">
        <v>#N/A</v>
      </c>
      <c r="GHG227" s="1109" t="e">
        <v>#N/A</v>
      </c>
      <c r="GHH227" s="1109" t="e">
        <v>#N/A</v>
      </c>
      <c r="GHI227" s="1109" t="e">
        <v>#N/A</v>
      </c>
      <c r="GHJ227" s="1109" t="e">
        <v>#N/A</v>
      </c>
      <c r="GHK227" s="1109" t="e">
        <v>#N/A</v>
      </c>
      <c r="GHL227" s="1109" t="e">
        <v>#N/A</v>
      </c>
      <c r="GHM227" s="1109" t="e">
        <v>#N/A</v>
      </c>
      <c r="GHN227" s="1109" t="e">
        <v>#N/A</v>
      </c>
      <c r="GHO227" s="1109" t="e">
        <v>#N/A</v>
      </c>
      <c r="GHP227" s="1109" t="e">
        <v>#N/A</v>
      </c>
      <c r="GHQ227" s="1109" t="e">
        <v>#N/A</v>
      </c>
      <c r="GHR227" s="1109" t="e">
        <v>#N/A</v>
      </c>
      <c r="GHS227" s="1109" t="e">
        <v>#N/A</v>
      </c>
      <c r="GHT227" s="1109" t="e">
        <v>#N/A</v>
      </c>
      <c r="GHU227" s="1109" t="e">
        <v>#N/A</v>
      </c>
      <c r="GHV227" s="1109" t="e">
        <v>#N/A</v>
      </c>
      <c r="GHW227" s="1109" t="e">
        <v>#N/A</v>
      </c>
      <c r="GHX227" s="1109" t="e">
        <v>#N/A</v>
      </c>
      <c r="GHY227" s="1109" t="e">
        <v>#N/A</v>
      </c>
      <c r="GHZ227" s="1109" t="e">
        <v>#N/A</v>
      </c>
      <c r="GIA227" s="1109" t="e">
        <v>#N/A</v>
      </c>
      <c r="GIB227" s="1109" t="e">
        <v>#N/A</v>
      </c>
      <c r="GIC227" s="1109" t="e">
        <v>#N/A</v>
      </c>
      <c r="GID227" s="1109" t="e">
        <v>#N/A</v>
      </c>
      <c r="GIE227" s="1109" t="e">
        <v>#N/A</v>
      </c>
      <c r="GIF227" s="1109" t="e">
        <v>#N/A</v>
      </c>
      <c r="GIG227" s="1109" t="e">
        <v>#N/A</v>
      </c>
      <c r="GIH227" s="1109" t="e">
        <v>#N/A</v>
      </c>
      <c r="GII227" s="1109" t="e">
        <v>#N/A</v>
      </c>
      <c r="GIJ227" s="1109" t="e">
        <v>#N/A</v>
      </c>
      <c r="GIK227" s="1109" t="e">
        <v>#N/A</v>
      </c>
      <c r="GIL227" s="1109" t="e">
        <v>#N/A</v>
      </c>
      <c r="GIM227" s="1109" t="e">
        <v>#N/A</v>
      </c>
      <c r="GIN227" s="1109" t="e">
        <v>#N/A</v>
      </c>
      <c r="GIO227" s="1109" t="e">
        <v>#N/A</v>
      </c>
      <c r="GIP227" s="1109" t="e">
        <v>#N/A</v>
      </c>
      <c r="GIQ227" s="1109" t="e">
        <v>#N/A</v>
      </c>
      <c r="GIR227" s="1109" t="e">
        <v>#N/A</v>
      </c>
      <c r="GIS227" s="1109" t="e">
        <v>#N/A</v>
      </c>
      <c r="GIT227" s="1109" t="e">
        <v>#N/A</v>
      </c>
      <c r="GIU227" s="1109" t="e">
        <v>#N/A</v>
      </c>
      <c r="GIV227" s="1109" t="e">
        <v>#N/A</v>
      </c>
      <c r="GIW227" s="1109" t="e">
        <v>#N/A</v>
      </c>
      <c r="GIX227" s="1109" t="e">
        <v>#N/A</v>
      </c>
      <c r="GIY227" s="1109" t="e">
        <v>#N/A</v>
      </c>
      <c r="GIZ227" s="1109" t="e">
        <v>#N/A</v>
      </c>
      <c r="GJA227" s="1109" t="e">
        <v>#N/A</v>
      </c>
      <c r="GJB227" s="1109" t="e">
        <v>#N/A</v>
      </c>
      <c r="GJC227" s="1109" t="e">
        <v>#N/A</v>
      </c>
      <c r="GJD227" s="1109" t="e">
        <v>#N/A</v>
      </c>
      <c r="GJE227" s="1109" t="e">
        <v>#N/A</v>
      </c>
      <c r="GJF227" s="1109" t="e">
        <v>#N/A</v>
      </c>
      <c r="GJG227" s="1109" t="e">
        <v>#N/A</v>
      </c>
      <c r="GJH227" s="1109" t="e">
        <v>#N/A</v>
      </c>
      <c r="GJI227" s="1109" t="e">
        <v>#N/A</v>
      </c>
      <c r="GJJ227" s="1109" t="e">
        <v>#N/A</v>
      </c>
      <c r="GJK227" s="1109" t="e">
        <v>#N/A</v>
      </c>
      <c r="GJL227" s="1109" t="e">
        <v>#N/A</v>
      </c>
      <c r="GJM227" s="1109" t="e">
        <v>#N/A</v>
      </c>
      <c r="GJN227" s="1109" t="e">
        <v>#N/A</v>
      </c>
      <c r="GJO227" s="1109" t="e">
        <v>#N/A</v>
      </c>
      <c r="GJP227" s="1109" t="e">
        <v>#N/A</v>
      </c>
      <c r="GJQ227" s="1109" t="e">
        <v>#N/A</v>
      </c>
      <c r="GJR227" s="1109" t="e">
        <v>#N/A</v>
      </c>
      <c r="GJS227" s="1109" t="e">
        <v>#N/A</v>
      </c>
      <c r="GJT227" s="1109" t="e">
        <v>#N/A</v>
      </c>
      <c r="GJU227" s="1109" t="e">
        <v>#N/A</v>
      </c>
      <c r="GJV227" s="1109" t="e">
        <v>#N/A</v>
      </c>
      <c r="GJW227" s="1109" t="e">
        <v>#N/A</v>
      </c>
      <c r="GJX227" s="1109" t="e">
        <v>#N/A</v>
      </c>
      <c r="GJY227" s="1109" t="e">
        <v>#N/A</v>
      </c>
      <c r="GJZ227" s="1109" t="e">
        <v>#N/A</v>
      </c>
      <c r="GKA227" s="1109" t="e">
        <v>#N/A</v>
      </c>
      <c r="GKB227" s="1109" t="e">
        <v>#N/A</v>
      </c>
      <c r="GKC227" s="1109" t="e">
        <v>#N/A</v>
      </c>
      <c r="GKD227" s="1109" t="e">
        <v>#N/A</v>
      </c>
      <c r="GKE227" s="1109" t="e">
        <v>#N/A</v>
      </c>
      <c r="GKF227" s="1109" t="e">
        <v>#N/A</v>
      </c>
      <c r="GKG227" s="1109" t="e">
        <v>#N/A</v>
      </c>
      <c r="GKH227" s="1109" t="e">
        <v>#N/A</v>
      </c>
      <c r="GKI227" s="1109" t="e">
        <v>#N/A</v>
      </c>
      <c r="GKJ227" s="1109" t="e">
        <v>#N/A</v>
      </c>
      <c r="GKK227" s="1109" t="e">
        <v>#N/A</v>
      </c>
      <c r="GKL227" s="1109" t="e">
        <v>#N/A</v>
      </c>
      <c r="GKM227" s="1109" t="e">
        <v>#N/A</v>
      </c>
      <c r="GKN227" s="1109" t="e">
        <v>#N/A</v>
      </c>
      <c r="GKO227" s="1109" t="e">
        <v>#N/A</v>
      </c>
      <c r="GKP227" s="1109" t="e">
        <v>#N/A</v>
      </c>
      <c r="GKQ227" s="1109" t="e">
        <v>#N/A</v>
      </c>
      <c r="GKR227" s="1109" t="e">
        <v>#N/A</v>
      </c>
      <c r="GKS227" s="1109" t="e">
        <v>#N/A</v>
      </c>
      <c r="GKT227" s="1109" t="e">
        <v>#N/A</v>
      </c>
      <c r="GKU227" s="1109" t="e">
        <v>#N/A</v>
      </c>
      <c r="GKV227" s="1109" t="e">
        <v>#N/A</v>
      </c>
      <c r="GKW227" s="1109" t="e">
        <v>#N/A</v>
      </c>
      <c r="GKX227" s="1109" t="e">
        <v>#N/A</v>
      </c>
      <c r="GKY227" s="1109" t="e">
        <v>#N/A</v>
      </c>
      <c r="GKZ227" s="1109" t="e">
        <v>#N/A</v>
      </c>
      <c r="GLA227" s="1109" t="e">
        <v>#N/A</v>
      </c>
      <c r="GLB227" s="1109" t="e">
        <v>#N/A</v>
      </c>
      <c r="GLC227" s="1109" t="e">
        <v>#N/A</v>
      </c>
      <c r="GLD227" s="1109" t="e">
        <v>#N/A</v>
      </c>
      <c r="GLE227" s="1109" t="e">
        <v>#N/A</v>
      </c>
      <c r="GLF227" s="1109" t="e">
        <v>#N/A</v>
      </c>
      <c r="GLG227" s="1109" t="e">
        <v>#N/A</v>
      </c>
      <c r="GLH227" s="1109" t="e">
        <v>#N/A</v>
      </c>
      <c r="GLI227" s="1109" t="e">
        <v>#N/A</v>
      </c>
      <c r="GLJ227" s="1109" t="e">
        <v>#N/A</v>
      </c>
      <c r="GLK227" s="1109" t="e">
        <v>#N/A</v>
      </c>
      <c r="GLL227" s="1109" t="e">
        <v>#N/A</v>
      </c>
      <c r="GLM227" s="1109" t="e">
        <v>#N/A</v>
      </c>
      <c r="GLN227" s="1109" t="e">
        <v>#N/A</v>
      </c>
      <c r="GLO227" s="1109" t="e">
        <v>#N/A</v>
      </c>
      <c r="GLP227" s="1109" t="e">
        <v>#N/A</v>
      </c>
      <c r="GLQ227" s="1109" t="e">
        <v>#N/A</v>
      </c>
      <c r="GLR227" s="1109" t="e">
        <v>#N/A</v>
      </c>
      <c r="GLS227" s="1109" t="e">
        <v>#N/A</v>
      </c>
      <c r="GLT227" s="1109" t="e">
        <v>#N/A</v>
      </c>
      <c r="GLU227" s="1109" t="e">
        <v>#N/A</v>
      </c>
      <c r="GLV227" s="1109" t="e">
        <v>#N/A</v>
      </c>
      <c r="GLW227" s="1109" t="e">
        <v>#N/A</v>
      </c>
      <c r="GLX227" s="1109" t="e">
        <v>#N/A</v>
      </c>
      <c r="GLY227" s="1109" t="e">
        <v>#N/A</v>
      </c>
      <c r="GLZ227" s="1109" t="e">
        <v>#N/A</v>
      </c>
      <c r="GMA227" s="1109" t="e">
        <v>#N/A</v>
      </c>
      <c r="GMB227" s="1109" t="e">
        <v>#N/A</v>
      </c>
      <c r="GMC227" s="1109" t="e">
        <v>#N/A</v>
      </c>
      <c r="GMD227" s="1109" t="e">
        <v>#N/A</v>
      </c>
      <c r="GME227" s="1109" t="e">
        <v>#N/A</v>
      </c>
      <c r="GMF227" s="1109" t="e">
        <v>#N/A</v>
      </c>
      <c r="GMG227" s="1109" t="e">
        <v>#N/A</v>
      </c>
      <c r="GMH227" s="1109" t="e">
        <v>#N/A</v>
      </c>
      <c r="GMI227" s="1109" t="e">
        <v>#N/A</v>
      </c>
      <c r="GMJ227" s="1109" t="e">
        <v>#N/A</v>
      </c>
      <c r="GMK227" s="1109" t="e">
        <v>#N/A</v>
      </c>
      <c r="GML227" s="1109" t="e">
        <v>#N/A</v>
      </c>
      <c r="GMM227" s="1109" t="e">
        <v>#N/A</v>
      </c>
      <c r="GMN227" s="1109" t="e">
        <v>#N/A</v>
      </c>
      <c r="GMO227" s="1109" t="e">
        <v>#N/A</v>
      </c>
      <c r="GMP227" s="1109" t="e">
        <v>#N/A</v>
      </c>
      <c r="GMQ227" s="1109" t="e">
        <v>#N/A</v>
      </c>
      <c r="GMR227" s="1109" t="e">
        <v>#N/A</v>
      </c>
      <c r="GMS227" s="1109" t="e">
        <v>#N/A</v>
      </c>
      <c r="GMT227" s="1109" t="e">
        <v>#N/A</v>
      </c>
      <c r="GMU227" s="1109" t="e">
        <v>#N/A</v>
      </c>
      <c r="GMV227" s="1109" t="e">
        <v>#N/A</v>
      </c>
      <c r="GMW227" s="1109" t="e">
        <v>#N/A</v>
      </c>
      <c r="GMX227" s="1109" t="e">
        <v>#N/A</v>
      </c>
      <c r="GMY227" s="1109" t="e">
        <v>#N/A</v>
      </c>
      <c r="GMZ227" s="1109" t="e">
        <v>#N/A</v>
      </c>
      <c r="GNA227" s="1109" t="e">
        <v>#N/A</v>
      </c>
      <c r="GNB227" s="1109" t="e">
        <v>#N/A</v>
      </c>
      <c r="GNC227" s="1109" t="e">
        <v>#N/A</v>
      </c>
      <c r="GND227" s="1109" t="e">
        <v>#N/A</v>
      </c>
      <c r="GNE227" s="1109" t="e">
        <v>#N/A</v>
      </c>
      <c r="GNF227" s="1109" t="e">
        <v>#N/A</v>
      </c>
      <c r="GNG227" s="1109" t="e">
        <v>#N/A</v>
      </c>
      <c r="GNH227" s="1109" t="e">
        <v>#N/A</v>
      </c>
      <c r="GNI227" s="1109" t="e">
        <v>#N/A</v>
      </c>
      <c r="GNJ227" s="1109" t="e">
        <v>#N/A</v>
      </c>
      <c r="GNK227" s="1109" t="e">
        <v>#N/A</v>
      </c>
      <c r="GNL227" s="1109" t="e">
        <v>#N/A</v>
      </c>
      <c r="GNM227" s="1109" t="e">
        <v>#N/A</v>
      </c>
      <c r="GNN227" s="1109" t="e">
        <v>#N/A</v>
      </c>
      <c r="GNO227" s="1109" t="e">
        <v>#N/A</v>
      </c>
      <c r="GNP227" s="1109" t="e">
        <v>#N/A</v>
      </c>
      <c r="GNQ227" s="1109" t="e">
        <v>#N/A</v>
      </c>
      <c r="GNR227" s="1109" t="e">
        <v>#N/A</v>
      </c>
      <c r="GNS227" s="1109" t="e">
        <v>#N/A</v>
      </c>
      <c r="GNT227" s="1109" t="e">
        <v>#N/A</v>
      </c>
      <c r="GNU227" s="1109" t="e">
        <v>#N/A</v>
      </c>
      <c r="GNV227" s="1109" t="e">
        <v>#N/A</v>
      </c>
      <c r="GNW227" s="1109" t="e">
        <v>#N/A</v>
      </c>
      <c r="GNX227" s="1109" t="e">
        <v>#N/A</v>
      </c>
      <c r="GNY227" s="1109" t="e">
        <v>#N/A</v>
      </c>
      <c r="GNZ227" s="1109" t="e">
        <v>#N/A</v>
      </c>
      <c r="GOA227" s="1109" t="e">
        <v>#N/A</v>
      </c>
      <c r="GOB227" s="1109" t="e">
        <v>#N/A</v>
      </c>
      <c r="GOC227" s="1109" t="e">
        <v>#N/A</v>
      </c>
      <c r="GOD227" s="1109" t="e">
        <v>#N/A</v>
      </c>
      <c r="GOE227" s="1109" t="e">
        <v>#N/A</v>
      </c>
      <c r="GOF227" s="1109" t="e">
        <v>#N/A</v>
      </c>
      <c r="GOG227" s="1109" t="e">
        <v>#N/A</v>
      </c>
      <c r="GOH227" s="1109" t="e">
        <v>#N/A</v>
      </c>
      <c r="GOI227" s="1109" t="e">
        <v>#N/A</v>
      </c>
      <c r="GOJ227" s="1109" t="e">
        <v>#N/A</v>
      </c>
      <c r="GOK227" s="1109" t="e">
        <v>#N/A</v>
      </c>
      <c r="GOL227" s="1109" t="e">
        <v>#N/A</v>
      </c>
      <c r="GOM227" s="1109" t="e">
        <v>#N/A</v>
      </c>
      <c r="GON227" s="1109" t="e">
        <v>#N/A</v>
      </c>
      <c r="GOO227" s="1109" t="e">
        <v>#N/A</v>
      </c>
      <c r="GOP227" s="1109" t="e">
        <v>#N/A</v>
      </c>
      <c r="GOQ227" s="1109" t="e">
        <v>#N/A</v>
      </c>
      <c r="GOR227" s="1109" t="e">
        <v>#N/A</v>
      </c>
      <c r="GOS227" s="1109" t="e">
        <v>#N/A</v>
      </c>
      <c r="GOT227" s="1109" t="e">
        <v>#N/A</v>
      </c>
      <c r="GOU227" s="1109" t="e">
        <v>#N/A</v>
      </c>
      <c r="GOV227" s="1109" t="e">
        <v>#N/A</v>
      </c>
      <c r="GOW227" s="1109" t="e">
        <v>#N/A</v>
      </c>
      <c r="GOX227" s="1109" t="e">
        <v>#N/A</v>
      </c>
      <c r="GOY227" s="1109" t="e">
        <v>#N/A</v>
      </c>
      <c r="GOZ227" s="1109" t="e">
        <v>#N/A</v>
      </c>
      <c r="GPA227" s="1109" t="e">
        <v>#N/A</v>
      </c>
      <c r="GPB227" s="1109" t="e">
        <v>#N/A</v>
      </c>
      <c r="GPC227" s="1109" t="e">
        <v>#N/A</v>
      </c>
      <c r="GPD227" s="1109" t="e">
        <v>#N/A</v>
      </c>
      <c r="GPE227" s="1109" t="e">
        <v>#N/A</v>
      </c>
      <c r="GPF227" s="1109" t="e">
        <v>#N/A</v>
      </c>
      <c r="GPG227" s="1109" t="e">
        <v>#N/A</v>
      </c>
      <c r="GPH227" s="1109" t="e">
        <v>#N/A</v>
      </c>
      <c r="GPI227" s="1109" t="e">
        <v>#N/A</v>
      </c>
      <c r="GPJ227" s="1109" t="e">
        <v>#N/A</v>
      </c>
      <c r="GPK227" s="1109" t="e">
        <v>#N/A</v>
      </c>
      <c r="GPL227" s="1109" t="e">
        <v>#N/A</v>
      </c>
      <c r="GPM227" s="1109" t="e">
        <v>#N/A</v>
      </c>
      <c r="GPN227" s="1109" t="e">
        <v>#N/A</v>
      </c>
      <c r="GPO227" s="1109" t="e">
        <v>#N/A</v>
      </c>
      <c r="GPP227" s="1109" t="e">
        <v>#N/A</v>
      </c>
      <c r="GPQ227" s="1109" t="e">
        <v>#N/A</v>
      </c>
      <c r="GPR227" s="1109" t="e">
        <v>#N/A</v>
      </c>
      <c r="GPS227" s="1109" t="e">
        <v>#N/A</v>
      </c>
      <c r="GPT227" s="1109" t="e">
        <v>#N/A</v>
      </c>
      <c r="GPU227" s="1109" t="e">
        <v>#N/A</v>
      </c>
      <c r="GPV227" s="1109" t="e">
        <v>#N/A</v>
      </c>
      <c r="GPW227" s="1109" t="e">
        <v>#N/A</v>
      </c>
      <c r="GPX227" s="1109" t="e">
        <v>#N/A</v>
      </c>
      <c r="GPY227" s="1109" t="e">
        <v>#N/A</v>
      </c>
      <c r="GPZ227" s="1109" t="e">
        <v>#N/A</v>
      </c>
      <c r="GQA227" s="1109" t="e">
        <v>#N/A</v>
      </c>
      <c r="GQB227" s="1109" t="e">
        <v>#N/A</v>
      </c>
      <c r="GQC227" s="1109" t="e">
        <v>#N/A</v>
      </c>
      <c r="GQD227" s="1109" t="e">
        <v>#N/A</v>
      </c>
      <c r="GQE227" s="1109" t="e">
        <v>#N/A</v>
      </c>
      <c r="GQF227" s="1109" t="e">
        <v>#N/A</v>
      </c>
      <c r="GQG227" s="1109" t="e">
        <v>#N/A</v>
      </c>
      <c r="GQH227" s="1109" t="e">
        <v>#N/A</v>
      </c>
      <c r="GQI227" s="1109" t="e">
        <v>#N/A</v>
      </c>
      <c r="GQJ227" s="1109" t="e">
        <v>#N/A</v>
      </c>
      <c r="GQK227" s="1109" t="e">
        <v>#N/A</v>
      </c>
      <c r="GQL227" s="1109" t="e">
        <v>#N/A</v>
      </c>
      <c r="GQM227" s="1109" t="e">
        <v>#N/A</v>
      </c>
      <c r="GQN227" s="1109" t="e">
        <v>#N/A</v>
      </c>
      <c r="GQO227" s="1109" t="e">
        <v>#N/A</v>
      </c>
      <c r="GQP227" s="1109" t="e">
        <v>#N/A</v>
      </c>
      <c r="GQQ227" s="1109" t="e">
        <v>#N/A</v>
      </c>
      <c r="GQR227" s="1109" t="e">
        <v>#N/A</v>
      </c>
      <c r="GQS227" s="1109" t="e">
        <v>#N/A</v>
      </c>
      <c r="GQT227" s="1109" t="e">
        <v>#N/A</v>
      </c>
      <c r="GQU227" s="1109" t="e">
        <v>#N/A</v>
      </c>
      <c r="GQV227" s="1109" t="e">
        <v>#N/A</v>
      </c>
      <c r="GQW227" s="1109" t="e">
        <v>#N/A</v>
      </c>
      <c r="GQX227" s="1109" t="e">
        <v>#N/A</v>
      </c>
      <c r="GQY227" s="1109" t="e">
        <v>#N/A</v>
      </c>
      <c r="GQZ227" s="1109" t="e">
        <v>#N/A</v>
      </c>
      <c r="GRA227" s="1109" t="e">
        <v>#N/A</v>
      </c>
      <c r="GRB227" s="1109" t="e">
        <v>#N/A</v>
      </c>
      <c r="GRC227" s="1109" t="e">
        <v>#N/A</v>
      </c>
      <c r="GRD227" s="1109" t="e">
        <v>#N/A</v>
      </c>
      <c r="GRE227" s="1109" t="e">
        <v>#N/A</v>
      </c>
      <c r="GRF227" s="1109" t="e">
        <v>#N/A</v>
      </c>
      <c r="GRG227" s="1109" t="e">
        <v>#N/A</v>
      </c>
      <c r="GRH227" s="1109" t="e">
        <v>#N/A</v>
      </c>
      <c r="GRI227" s="1109" t="e">
        <v>#N/A</v>
      </c>
      <c r="GRJ227" s="1109" t="e">
        <v>#N/A</v>
      </c>
      <c r="GRK227" s="1109" t="e">
        <v>#N/A</v>
      </c>
      <c r="GRL227" s="1109" t="e">
        <v>#N/A</v>
      </c>
      <c r="GRM227" s="1109" t="e">
        <v>#N/A</v>
      </c>
      <c r="GRN227" s="1109" t="e">
        <v>#N/A</v>
      </c>
      <c r="GRO227" s="1109" t="e">
        <v>#N/A</v>
      </c>
      <c r="GRP227" s="1109" t="e">
        <v>#N/A</v>
      </c>
      <c r="GRQ227" s="1109" t="e">
        <v>#N/A</v>
      </c>
      <c r="GRR227" s="1109" t="e">
        <v>#N/A</v>
      </c>
      <c r="GRS227" s="1109" t="e">
        <v>#N/A</v>
      </c>
      <c r="GRT227" s="1109" t="e">
        <v>#N/A</v>
      </c>
      <c r="GRU227" s="1109" t="e">
        <v>#N/A</v>
      </c>
      <c r="GRV227" s="1109" t="e">
        <v>#N/A</v>
      </c>
      <c r="GRW227" s="1109" t="e">
        <v>#N/A</v>
      </c>
      <c r="GRX227" s="1109" t="e">
        <v>#N/A</v>
      </c>
      <c r="GRY227" s="1109" t="e">
        <v>#N/A</v>
      </c>
      <c r="GRZ227" s="1109" t="e">
        <v>#N/A</v>
      </c>
      <c r="GSA227" s="1109" t="e">
        <v>#N/A</v>
      </c>
      <c r="GSB227" s="1109" t="e">
        <v>#N/A</v>
      </c>
      <c r="GSC227" s="1109" t="e">
        <v>#N/A</v>
      </c>
      <c r="GSD227" s="1109" t="e">
        <v>#N/A</v>
      </c>
      <c r="GSE227" s="1109" t="e">
        <v>#N/A</v>
      </c>
      <c r="GSF227" s="1109" t="e">
        <v>#N/A</v>
      </c>
      <c r="GSG227" s="1109" t="e">
        <v>#N/A</v>
      </c>
      <c r="GSH227" s="1109" t="e">
        <v>#N/A</v>
      </c>
      <c r="GSI227" s="1109" t="e">
        <v>#N/A</v>
      </c>
      <c r="GSJ227" s="1109" t="e">
        <v>#N/A</v>
      </c>
      <c r="GSK227" s="1109" t="e">
        <v>#N/A</v>
      </c>
      <c r="GSL227" s="1109" t="e">
        <v>#N/A</v>
      </c>
      <c r="GSM227" s="1109" t="e">
        <v>#N/A</v>
      </c>
      <c r="GSN227" s="1109" t="e">
        <v>#N/A</v>
      </c>
      <c r="GSO227" s="1109" t="e">
        <v>#N/A</v>
      </c>
      <c r="GSP227" s="1109" t="e">
        <v>#N/A</v>
      </c>
      <c r="GSQ227" s="1109" t="e">
        <v>#N/A</v>
      </c>
      <c r="GSR227" s="1109" t="e">
        <v>#N/A</v>
      </c>
      <c r="GSS227" s="1109" t="e">
        <v>#N/A</v>
      </c>
      <c r="GST227" s="1109" t="e">
        <v>#N/A</v>
      </c>
      <c r="GSU227" s="1109" t="e">
        <v>#N/A</v>
      </c>
      <c r="GSV227" s="1109" t="e">
        <v>#N/A</v>
      </c>
      <c r="GSW227" s="1109" t="e">
        <v>#N/A</v>
      </c>
      <c r="GSX227" s="1109" t="e">
        <v>#N/A</v>
      </c>
      <c r="GSY227" s="1109" t="e">
        <v>#N/A</v>
      </c>
      <c r="GSZ227" s="1109" t="e">
        <v>#N/A</v>
      </c>
      <c r="GTA227" s="1109" t="e">
        <v>#N/A</v>
      </c>
      <c r="GTB227" s="1109" t="e">
        <v>#N/A</v>
      </c>
      <c r="GTC227" s="1109" t="e">
        <v>#N/A</v>
      </c>
      <c r="GTD227" s="1109" t="e">
        <v>#N/A</v>
      </c>
      <c r="GTE227" s="1109" t="e">
        <v>#N/A</v>
      </c>
      <c r="GTF227" s="1109" t="e">
        <v>#N/A</v>
      </c>
      <c r="GTG227" s="1109" t="e">
        <v>#N/A</v>
      </c>
      <c r="GTH227" s="1109" t="e">
        <v>#N/A</v>
      </c>
      <c r="GTI227" s="1109" t="e">
        <v>#N/A</v>
      </c>
      <c r="GTJ227" s="1109" t="e">
        <v>#N/A</v>
      </c>
      <c r="GTK227" s="1109" t="e">
        <v>#N/A</v>
      </c>
      <c r="GTL227" s="1109" t="e">
        <v>#N/A</v>
      </c>
      <c r="GTM227" s="1109" t="e">
        <v>#N/A</v>
      </c>
      <c r="GTN227" s="1109" t="e">
        <v>#N/A</v>
      </c>
      <c r="GTO227" s="1109" t="e">
        <v>#N/A</v>
      </c>
      <c r="GTP227" s="1109" t="e">
        <v>#N/A</v>
      </c>
      <c r="GTQ227" s="1109" t="e">
        <v>#N/A</v>
      </c>
      <c r="GTR227" s="1109" t="e">
        <v>#N/A</v>
      </c>
      <c r="GTS227" s="1109" t="e">
        <v>#N/A</v>
      </c>
      <c r="GTT227" s="1109" t="e">
        <v>#N/A</v>
      </c>
      <c r="GTU227" s="1109" t="e">
        <v>#N/A</v>
      </c>
      <c r="GTV227" s="1109" t="e">
        <v>#N/A</v>
      </c>
      <c r="GTW227" s="1109" t="e">
        <v>#N/A</v>
      </c>
      <c r="GTX227" s="1109" t="e">
        <v>#N/A</v>
      </c>
      <c r="GTY227" s="1109" t="e">
        <v>#N/A</v>
      </c>
      <c r="GTZ227" s="1109" t="e">
        <v>#N/A</v>
      </c>
      <c r="GUA227" s="1109" t="e">
        <v>#N/A</v>
      </c>
      <c r="GUB227" s="1109" t="e">
        <v>#N/A</v>
      </c>
      <c r="GUC227" s="1109" t="e">
        <v>#N/A</v>
      </c>
      <c r="GUD227" s="1109" t="e">
        <v>#N/A</v>
      </c>
      <c r="GUE227" s="1109" t="e">
        <v>#N/A</v>
      </c>
      <c r="GUF227" s="1109" t="e">
        <v>#N/A</v>
      </c>
      <c r="GUG227" s="1109" t="e">
        <v>#N/A</v>
      </c>
      <c r="GUH227" s="1109" t="e">
        <v>#N/A</v>
      </c>
      <c r="GUI227" s="1109" t="e">
        <v>#N/A</v>
      </c>
      <c r="GUJ227" s="1109" t="e">
        <v>#N/A</v>
      </c>
      <c r="GUK227" s="1109" t="e">
        <v>#N/A</v>
      </c>
      <c r="GUL227" s="1109" t="e">
        <v>#N/A</v>
      </c>
      <c r="GUM227" s="1109" t="e">
        <v>#N/A</v>
      </c>
      <c r="GUN227" s="1109" t="e">
        <v>#N/A</v>
      </c>
      <c r="GUO227" s="1109" t="e">
        <v>#N/A</v>
      </c>
      <c r="GUP227" s="1109" t="e">
        <v>#N/A</v>
      </c>
      <c r="GUQ227" s="1109" t="e">
        <v>#N/A</v>
      </c>
      <c r="GUR227" s="1109" t="e">
        <v>#N/A</v>
      </c>
      <c r="GUS227" s="1109" t="e">
        <v>#N/A</v>
      </c>
      <c r="GUT227" s="1109" t="e">
        <v>#N/A</v>
      </c>
      <c r="GUU227" s="1109" t="e">
        <v>#N/A</v>
      </c>
      <c r="GUV227" s="1109" t="e">
        <v>#N/A</v>
      </c>
      <c r="GUW227" s="1109" t="e">
        <v>#N/A</v>
      </c>
      <c r="GUX227" s="1109" t="e">
        <v>#N/A</v>
      </c>
      <c r="GUY227" s="1109" t="e">
        <v>#N/A</v>
      </c>
      <c r="GUZ227" s="1109" t="e">
        <v>#N/A</v>
      </c>
      <c r="GVA227" s="1109" t="e">
        <v>#N/A</v>
      </c>
      <c r="GVB227" s="1109" t="e">
        <v>#N/A</v>
      </c>
      <c r="GVC227" s="1109" t="e">
        <v>#N/A</v>
      </c>
      <c r="GVD227" s="1109" t="e">
        <v>#N/A</v>
      </c>
      <c r="GVE227" s="1109" t="e">
        <v>#N/A</v>
      </c>
      <c r="GVF227" s="1109" t="e">
        <v>#N/A</v>
      </c>
      <c r="GVG227" s="1109" t="e">
        <v>#N/A</v>
      </c>
      <c r="GVH227" s="1109" t="e">
        <v>#N/A</v>
      </c>
      <c r="GVI227" s="1109" t="e">
        <v>#N/A</v>
      </c>
      <c r="GVJ227" s="1109" t="e">
        <v>#N/A</v>
      </c>
      <c r="GVK227" s="1109" t="e">
        <v>#N/A</v>
      </c>
      <c r="GVL227" s="1109" t="e">
        <v>#N/A</v>
      </c>
      <c r="GVM227" s="1109" t="e">
        <v>#N/A</v>
      </c>
      <c r="GVN227" s="1109" t="e">
        <v>#N/A</v>
      </c>
      <c r="GVO227" s="1109" t="e">
        <v>#N/A</v>
      </c>
      <c r="GVP227" s="1109" t="e">
        <v>#N/A</v>
      </c>
      <c r="GVQ227" s="1109" t="e">
        <v>#N/A</v>
      </c>
      <c r="GVR227" s="1109" t="e">
        <v>#N/A</v>
      </c>
      <c r="GVS227" s="1109" t="e">
        <v>#N/A</v>
      </c>
      <c r="GVT227" s="1109" t="e">
        <v>#N/A</v>
      </c>
      <c r="GVU227" s="1109" t="e">
        <v>#N/A</v>
      </c>
      <c r="GVV227" s="1109" t="e">
        <v>#N/A</v>
      </c>
      <c r="GVW227" s="1109" t="e">
        <v>#N/A</v>
      </c>
      <c r="GVX227" s="1109" t="e">
        <v>#N/A</v>
      </c>
      <c r="GVY227" s="1109" t="e">
        <v>#N/A</v>
      </c>
      <c r="GVZ227" s="1109" t="e">
        <v>#N/A</v>
      </c>
      <c r="GWA227" s="1109" t="e">
        <v>#N/A</v>
      </c>
      <c r="GWB227" s="1109" t="e">
        <v>#N/A</v>
      </c>
      <c r="GWC227" s="1109" t="e">
        <v>#N/A</v>
      </c>
      <c r="GWD227" s="1109" t="e">
        <v>#N/A</v>
      </c>
      <c r="GWE227" s="1109" t="e">
        <v>#N/A</v>
      </c>
      <c r="GWF227" s="1109" t="e">
        <v>#N/A</v>
      </c>
      <c r="GWG227" s="1109" t="e">
        <v>#N/A</v>
      </c>
      <c r="GWH227" s="1109" t="e">
        <v>#N/A</v>
      </c>
      <c r="GWI227" s="1109" t="e">
        <v>#N/A</v>
      </c>
      <c r="GWJ227" s="1109" t="e">
        <v>#N/A</v>
      </c>
      <c r="GWK227" s="1109" t="e">
        <v>#N/A</v>
      </c>
      <c r="GWL227" s="1109" t="e">
        <v>#N/A</v>
      </c>
      <c r="GWM227" s="1109" t="e">
        <v>#N/A</v>
      </c>
      <c r="GWN227" s="1109" t="e">
        <v>#N/A</v>
      </c>
      <c r="GWO227" s="1109" t="e">
        <v>#N/A</v>
      </c>
      <c r="GWP227" s="1109" t="e">
        <v>#N/A</v>
      </c>
      <c r="GWQ227" s="1109" t="e">
        <v>#N/A</v>
      </c>
      <c r="GWR227" s="1109" t="e">
        <v>#N/A</v>
      </c>
      <c r="GWS227" s="1109" t="e">
        <v>#N/A</v>
      </c>
      <c r="GWT227" s="1109" t="e">
        <v>#N/A</v>
      </c>
      <c r="GWU227" s="1109" t="e">
        <v>#N/A</v>
      </c>
      <c r="GWV227" s="1109" t="e">
        <v>#N/A</v>
      </c>
      <c r="GWW227" s="1109" t="e">
        <v>#N/A</v>
      </c>
      <c r="GWX227" s="1109" t="e">
        <v>#N/A</v>
      </c>
      <c r="GWY227" s="1109" t="e">
        <v>#N/A</v>
      </c>
      <c r="GWZ227" s="1109" t="e">
        <v>#N/A</v>
      </c>
      <c r="GXA227" s="1109" t="e">
        <v>#N/A</v>
      </c>
      <c r="GXB227" s="1109" t="e">
        <v>#N/A</v>
      </c>
      <c r="GXC227" s="1109" t="e">
        <v>#N/A</v>
      </c>
      <c r="GXD227" s="1109" t="e">
        <v>#N/A</v>
      </c>
      <c r="GXE227" s="1109" t="e">
        <v>#N/A</v>
      </c>
      <c r="GXF227" s="1109" t="e">
        <v>#N/A</v>
      </c>
      <c r="GXG227" s="1109" t="e">
        <v>#N/A</v>
      </c>
      <c r="GXH227" s="1109" t="e">
        <v>#N/A</v>
      </c>
      <c r="GXI227" s="1109" t="e">
        <v>#N/A</v>
      </c>
      <c r="GXJ227" s="1109" t="e">
        <v>#N/A</v>
      </c>
      <c r="GXK227" s="1109" t="e">
        <v>#N/A</v>
      </c>
      <c r="GXL227" s="1109" t="e">
        <v>#N/A</v>
      </c>
      <c r="GXM227" s="1109" t="e">
        <v>#N/A</v>
      </c>
      <c r="GXN227" s="1109" t="e">
        <v>#N/A</v>
      </c>
      <c r="GXO227" s="1109" t="e">
        <v>#N/A</v>
      </c>
      <c r="GXP227" s="1109" t="e">
        <v>#N/A</v>
      </c>
      <c r="GXQ227" s="1109" t="e">
        <v>#N/A</v>
      </c>
      <c r="GXR227" s="1109" t="e">
        <v>#N/A</v>
      </c>
      <c r="GXS227" s="1109" t="e">
        <v>#N/A</v>
      </c>
      <c r="GXT227" s="1109" t="e">
        <v>#N/A</v>
      </c>
      <c r="GXU227" s="1109" t="e">
        <v>#N/A</v>
      </c>
      <c r="GXV227" s="1109" t="e">
        <v>#N/A</v>
      </c>
      <c r="GXW227" s="1109" t="e">
        <v>#N/A</v>
      </c>
      <c r="GXX227" s="1109" t="e">
        <v>#N/A</v>
      </c>
      <c r="GXY227" s="1109" t="e">
        <v>#N/A</v>
      </c>
      <c r="GXZ227" s="1109" t="e">
        <v>#N/A</v>
      </c>
      <c r="GYA227" s="1109" t="e">
        <v>#N/A</v>
      </c>
      <c r="GYB227" s="1109" t="e">
        <v>#N/A</v>
      </c>
      <c r="GYC227" s="1109" t="e">
        <v>#N/A</v>
      </c>
      <c r="GYD227" s="1109" t="e">
        <v>#N/A</v>
      </c>
      <c r="GYE227" s="1109" t="e">
        <v>#N/A</v>
      </c>
      <c r="GYF227" s="1109" t="e">
        <v>#N/A</v>
      </c>
      <c r="GYG227" s="1109" t="e">
        <v>#N/A</v>
      </c>
      <c r="GYH227" s="1109" t="e">
        <v>#N/A</v>
      </c>
      <c r="GYI227" s="1109" t="e">
        <v>#N/A</v>
      </c>
      <c r="GYJ227" s="1109" t="e">
        <v>#N/A</v>
      </c>
      <c r="GYK227" s="1109" t="e">
        <v>#N/A</v>
      </c>
      <c r="GYL227" s="1109" t="e">
        <v>#N/A</v>
      </c>
      <c r="GYM227" s="1109" t="e">
        <v>#N/A</v>
      </c>
      <c r="GYN227" s="1109" t="e">
        <v>#N/A</v>
      </c>
      <c r="GYO227" s="1109" t="e">
        <v>#N/A</v>
      </c>
      <c r="GYP227" s="1109" t="e">
        <v>#N/A</v>
      </c>
      <c r="GYQ227" s="1109" t="e">
        <v>#N/A</v>
      </c>
      <c r="GYR227" s="1109" t="e">
        <v>#N/A</v>
      </c>
      <c r="GYS227" s="1109" t="e">
        <v>#N/A</v>
      </c>
      <c r="GYT227" s="1109" t="e">
        <v>#N/A</v>
      </c>
      <c r="GYU227" s="1109" t="e">
        <v>#N/A</v>
      </c>
      <c r="GYV227" s="1109" t="e">
        <v>#N/A</v>
      </c>
      <c r="GYW227" s="1109" t="e">
        <v>#N/A</v>
      </c>
      <c r="GYX227" s="1109" t="e">
        <v>#N/A</v>
      </c>
      <c r="GYY227" s="1109" t="e">
        <v>#N/A</v>
      </c>
      <c r="GYZ227" s="1109" t="e">
        <v>#N/A</v>
      </c>
      <c r="GZA227" s="1109" t="e">
        <v>#N/A</v>
      </c>
      <c r="GZB227" s="1109" t="e">
        <v>#N/A</v>
      </c>
      <c r="GZC227" s="1109" t="e">
        <v>#N/A</v>
      </c>
      <c r="GZD227" s="1109" t="e">
        <v>#N/A</v>
      </c>
      <c r="GZE227" s="1109" t="e">
        <v>#N/A</v>
      </c>
      <c r="GZF227" s="1109" t="e">
        <v>#N/A</v>
      </c>
      <c r="GZG227" s="1109" t="e">
        <v>#N/A</v>
      </c>
      <c r="GZH227" s="1109" t="e">
        <v>#N/A</v>
      </c>
      <c r="GZI227" s="1109" t="e">
        <v>#N/A</v>
      </c>
      <c r="GZJ227" s="1109" t="e">
        <v>#N/A</v>
      </c>
      <c r="GZK227" s="1109" t="e">
        <v>#N/A</v>
      </c>
      <c r="GZL227" s="1109" t="e">
        <v>#N/A</v>
      </c>
      <c r="GZM227" s="1109" t="e">
        <v>#N/A</v>
      </c>
      <c r="GZN227" s="1109" t="e">
        <v>#N/A</v>
      </c>
      <c r="GZO227" s="1109" t="e">
        <v>#N/A</v>
      </c>
      <c r="GZP227" s="1109" t="e">
        <v>#N/A</v>
      </c>
      <c r="GZQ227" s="1109" t="e">
        <v>#N/A</v>
      </c>
      <c r="GZR227" s="1109" t="e">
        <v>#N/A</v>
      </c>
      <c r="GZS227" s="1109" t="e">
        <v>#N/A</v>
      </c>
      <c r="GZT227" s="1109" t="e">
        <v>#N/A</v>
      </c>
      <c r="GZU227" s="1109" t="e">
        <v>#N/A</v>
      </c>
      <c r="GZV227" s="1109" t="e">
        <v>#N/A</v>
      </c>
      <c r="GZW227" s="1109" t="e">
        <v>#N/A</v>
      </c>
      <c r="GZX227" s="1109" t="e">
        <v>#N/A</v>
      </c>
      <c r="GZY227" s="1109" t="e">
        <v>#N/A</v>
      </c>
      <c r="GZZ227" s="1109" t="e">
        <v>#N/A</v>
      </c>
      <c r="HAA227" s="1109" t="e">
        <v>#N/A</v>
      </c>
      <c r="HAB227" s="1109" t="e">
        <v>#N/A</v>
      </c>
      <c r="HAC227" s="1109" t="e">
        <v>#N/A</v>
      </c>
      <c r="HAD227" s="1109" t="e">
        <v>#N/A</v>
      </c>
      <c r="HAE227" s="1109" t="e">
        <v>#N/A</v>
      </c>
      <c r="HAF227" s="1109" t="e">
        <v>#N/A</v>
      </c>
      <c r="HAG227" s="1109" t="e">
        <v>#N/A</v>
      </c>
      <c r="HAH227" s="1109" t="e">
        <v>#N/A</v>
      </c>
      <c r="HAI227" s="1109" t="e">
        <v>#N/A</v>
      </c>
      <c r="HAJ227" s="1109" t="e">
        <v>#N/A</v>
      </c>
      <c r="HAK227" s="1109" t="e">
        <v>#N/A</v>
      </c>
      <c r="HAL227" s="1109" t="e">
        <v>#N/A</v>
      </c>
      <c r="HAM227" s="1109" t="e">
        <v>#N/A</v>
      </c>
      <c r="HAN227" s="1109" t="e">
        <v>#N/A</v>
      </c>
      <c r="HAO227" s="1109" t="e">
        <v>#N/A</v>
      </c>
      <c r="HAP227" s="1109" t="e">
        <v>#N/A</v>
      </c>
      <c r="HAQ227" s="1109" t="e">
        <v>#N/A</v>
      </c>
      <c r="HAR227" s="1109" t="e">
        <v>#N/A</v>
      </c>
      <c r="HAS227" s="1109" t="e">
        <v>#N/A</v>
      </c>
      <c r="HAT227" s="1109" t="e">
        <v>#N/A</v>
      </c>
      <c r="HAU227" s="1109" t="e">
        <v>#N/A</v>
      </c>
      <c r="HAV227" s="1109" t="e">
        <v>#N/A</v>
      </c>
      <c r="HAW227" s="1109" t="e">
        <v>#N/A</v>
      </c>
      <c r="HAX227" s="1109" t="e">
        <v>#N/A</v>
      </c>
      <c r="HAY227" s="1109" t="e">
        <v>#N/A</v>
      </c>
      <c r="HAZ227" s="1109" t="e">
        <v>#N/A</v>
      </c>
      <c r="HBA227" s="1109" t="e">
        <v>#N/A</v>
      </c>
      <c r="HBB227" s="1109" t="e">
        <v>#N/A</v>
      </c>
      <c r="HBC227" s="1109" t="e">
        <v>#N/A</v>
      </c>
      <c r="HBD227" s="1109" t="e">
        <v>#N/A</v>
      </c>
      <c r="HBE227" s="1109" t="e">
        <v>#N/A</v>
      </c>
      <c r="HBF227" s="1109" t="e">
        <v>#N/A</v>
      </c>
      <c r="HBG227" s="1109" t="e">
        <v>#N/A</v>
      </c>
      <c r="HBH227" s="1109" t="e">
        <v>#N/A</v>
      </c>
      <c r="HBI227" s="1109" t="e">
        <v>#N/A</v>
      </c>
      <c r="HBJ227" s="1109" t="e">
        <v>#N/A</v>
      </c>
      <c r="HBK227" s="1109" t="e">
        <v>#N/A</v>
      </c>
      <c r="HBL227" s="1109" t="e">
        <v>#N/A</v>
      </c>
      <c r="HBM227" s="1109" t="e">
        <v>#N/A</v>
      </c>
      <c r="HBN227" s="1109" t="e">
        <v>#N/A</v>
      </c>
      <c r="HBO227" s="1109" t="e">
        <v>#N/A</v>
      </c>
      <c r="HBP227" s="1109" t="e">
        <v>#N/A</v>
      </c>
      <c r="HBQ227" s="1109" t="e">
        <v>#N/A</v>
      </c>
      <c r="HBR227" s="1109" t="e">
        <v>#N/A</v>
      </c>
      <c r="HBS227" s="1109" t="e">
        <v>#N/A</v>
      </c>
      <c r="HBT227" s="1109" t="e">
        <v>#N/A</v>
      </c>
      <c r="HBU227" s="1109" t="e">
        <v>#N/A</v>
      </c>
      <c r="HBV227" s="1109" t="e">
        <v>#N/A</v>
      </c>
      <c r="HBW227" s="1109" t="e">
        <v>#N/A</v>
      </c>
      <c r="HBX227" s="1109" t="e">
        <v>#N/A</v>
      </c>
      <c r="HBY227" s="1109" t="e">
        <v>#N/A</v>
      </c>
      <c r="HBZ227" s="1109" t="e">
        <v>#N/A</v>
      </c>
      <c r="HCA227" s="1109" t="e">
        <v>#N/A</v>
      </c>
      <c r="HCB227" s="1109" t="e">
        <v>#N/A</v>
      </c>
      <c r="HCC227" s="1109" t="e">
        <v>#N/A</v>
      </c>
      <c r="HCD227" s="1109" t="e">
        <v>#N/A</v>
      </c>
      <c r="HCE227" s="1109" t="e">
        <v>#N/A</v>
      </c>
      <c r="HCF227" s="1109" t="e">
        <v>#N/A</v>
      </c>
      <c r="HCG227" s="1109" t="e">
        <v>#N/A</v>
      </c>
      <c r="HCH227" s="1109" t="e">
        <v>#N/A</v>
      </c>
      <c r="HCI227" s="1109" t="e">
        <v>#N/A</v>
      </c>
      <c r="HCJ227" s="1109" t="e">
        <v>#N/A</v>
      </c>
      <c r="HCK227" s="1109" t="e">
        <v>#N/A</v>
      </c>
      <c r="HCL227" s="1109" t="e">
        <v>#N/A</v>
      </c>
      <c r="HCM227" s="1109" t="e">
        <v>#N/A</v>
      </c>
      <c r="HCN227" s="1109" t="e">
        <v>#N/A</v>
      </c>
      <c r="HCO227" s="1109" t="e">
        <v>#N/A</v>
      </c>
      <c r="HCP227" s="1109" t="e">
        <v>#N/A</v>
      </c>
      <c r="HCQ227" s="1109" t="e">
        <v>#N/A</v>
      </c>
      <c r="HCR227" s="1109" t="e">
        <v>#N/A</v>
      </c>
      <c r="HCS227" s="1109" t="e">
        <v>#N/A</v>
      </c>
      <c r="HCT227" s="1109" t="e">
        <v>#N/A</v>
      </c>
      <c r="HCU227" s="1109" t="e">
        <v>#N/A</v>
      </c>
      <c r="HCV227" s="1109" t="e">
        <v>#N/A</v>
      </c>
      <c r="HCW227" s="1109" t="e">
        <v>#N/A</v>
      </c>
      <c r="HCX227" s="1109" t="e">
        <v>#N/A</v>
      </c>
      <c r="HCY227" s="1109" t="e">
        <v>#N/A</v>
      </c>
      <c r="HCZ227" s="1109" t="e">
        <v>#N/A</v>
      </c>
      <c r="HDA227" s="1109" t="e">
        <v>#N/A</v>
      </c>
      <c r="HDB227" s="1109" t="e">
        <v>#N/A</v>
      </c>
      <c r="HDC227" s="1109" t="e">
        <v>#N/A</v>
      </c>
      <c r="HDD227" s="1109" t="e">
        <v>#N/A</v>
      </c>
      <c r="HDE227" s="1109" t="e">
        <v>#N/A</v>
      </c>
      <c r="HDF227" s="1109" t="e">
        <v>#N/A</v>
      </c>
      <c r="HDG227" s="1109" t="e">
        <v>#N/A</v>
      </c>
      <c r="HDH227" s="1109" t="e">
        <v>#N/A</v>
      </c>
      <c r="HDI227" s="1109" t="e">
        <v>#N/A</v>
      </c>
      <c r="HDJ227" s="1109" t="e">
        <v>#N/A</v>
      </c>
      <c r="HDK227" s="1109" t="e">
        <v>#N/A</v>
      </c>
      <c r="HDL227" s="1109" t="e">
        <v>#N/A</v>
      </c>
      <c r="HDM227" s="1109" t="e">
        <v>#N/A</v>
      </c>
      <c r="HDN227" s="1109" t="e">
        <v>#N/A</v>
      </c>
      <c r="HDO227" s="1109" t="e">
        <v>#N/A</v>
      </c>
      <c r="HDP227" s="1109" t="e">
        <v>#N/A</v>
      </c>
      <c r="HDQ227" s="1109" t="e">
        <v>#N/A</v>
      </c>
      <c r="HDR227" s="1109" t="e">
        <v>#N/A</v>
      </c>
      <c r="HDS227" s="1109" t="e">
        <v>#N/A</v>
      </c>
      <c r="HDT227" s="1109" t="e">
        <v>#N/A</v>
      </c>
      <c r="HDU227" s="1109" t="e">
        <v>#N/A</v>
      </c>
      <c r="HDV227" s="1109" t="e">
        <v>#N/A</v>
      </c>
      <c r="HDW227" s="1109" t="e">
        <v>#N/A</v>
      </c>
      <c r="HDX227" s="1109" t="e">
        <v>#N/A</v>
      </c>
      <c r="HDY227" s="1109" t="e">
        <v>#N/A</v>
      </c>
      <c r="HDZ227" s="1109" t="e">
        <v>#N/A</v>
      </c>
      <c r="HEA227" s="1109" t="e">
        <v>#N/A</v>
      </c>
      <c r="HEB227" s="1109" t="e">
        <v>#N/A</v>
      </c>
      <c r="HEC227" s="1109" t="e">
        <v>#N/A</v>
      </c>
      <c r="HED227" s="1109" t="e">
        <v>#N/A</v>
      </c>
      <c r="HEE227" s="1109" t="e">
        <v>#N/A</v>
      </c>
      <c r="HEF227" s="1109" t="e">
        <v>#N/A</v>
      </c>
      <c r="HEG227" s="1109" t="e">
        <v>#N/A</v>
      </c>
      <c r="HEH227" s="1109" t="e">
        <v>#N/A</v>
      </c>
      <c r="HEI227" s="1109" t="e">
        <v>#N/A</v>
      </c>
      <c r="HEJ227" s="1109" t="e">
        <v>#N/A</v>
      </c>
      <c r="HEK227" s="1109" t="e">
        <v>#N/A</v>
      </c>
      <c r="HEL227" s="1109" t="e">
        <v>#N/A</v>
      </c>
      <c r="HEM227" s="1109" t="e">
        <v>#N/A</v>
      </c>
      <c r="HEN227" s="1109" t="e">
        <v>#N/A</v>
      </c>
      <c r="HEO227" s="1109" t="e">
        <v>#N/A</v>
      </c>
      <c r="HEP227" s="1109" t="e">
        <v>#N/A</v>
      </c>
      <c r="HEQ227" s="1109" t="e">
        <v>#N/A</v>
      </c>
      <c r="HER227" s="1109" t="e">
        <v>#N/A</v>
      </c>
      <c r="HES227" s="1109" t="e">
        <v>#N/A</v>
      </c>
      <c r="HET227" s="1109" t="e">
        <v>#N/A</v>
      </c>
      <c r="HEU227" s="1109" t="e">
        <v>#N/A</v>
      </c>
      <c r="HEV227" s="1109" t="e">
        <v>#N/A</v>
      </c>
      <c r="HEW227" s="1109" t="e">
        <v>#N/A</v>
      </c>
      <c r="HEX227" s="1109" t="e">
        <v>#N/A</v>
      </c>
      <c r="HEY227" s="1109" t="e">
        <v>#N/A</v>
      </c>
      <c r="HEZ227" s="1109" t="e">
        <v>#N/A</v>
      </c>
      <c r="HFA227" s="1109" t="e">
        <v>#N/A</v>
      </c>
      <c r="HFB227" s="1109" t="e">
        <v>#N/A</v>
      </c>
      <c r="HFC227" s="1109" t="e">
        <v>#N/A</v>
      </c>
      <c r="HFD227" s="1109" t="e">
        <v>#N/A</v>
      </c>
      <c r="HFE227" s="1109" t="e">
        <v>#N/A</v>
      </c>
      <c r="HFF227" s="1109" t="e">
        <v>#N/A</v>
      </c>
      <c r="HFG227" s="1109" t="e">
        <v>#N/A</v>
      </c>
      <c r="HFH227" s="1109" t="e">
        <v>#N/A</v>
      </c>
      <c r="HFI227" s="1109" t="e">
        <v>#N/A</v>
      </c>
      <c r="HFJ227" s="1109" t="e">
        <v>#N/A</v>
      </c>
      <c r="HFK227" s="1109" t="e">
        <v>#N/A</v>
      </c>
      <c r="HFL227" s="1109" t="e">
        <v>#N/A</v>
      </c>
      <c r="HFM227" s="1109" t="e">
        <v>#N/A</v>
      </c>
      <c r="HFN227" s="1109" t="e">
        <v>#N/A</v>
      </c>
      <c r="HFO227" s="1109" t="e">
        <v>#N/A</v>
      </c>
      <c r="HFP227" s="1109" t="e">
        <v>#N/A</v>
      </c>
      <c r="HFQ227" s="1109" t="e">
        <v>#N/A</v>
      </c>
      <c r="HFR227" s="1109" t="e">
        <v>#N/A</v>
      </c>
      <c r="HFS227" s="1109" t="e">
        <v>#N/A</v>
      </c>
      <c r="HFT227" s="1109" t="e">
        <v>#N/A</v>
      </c>
      <c r="HFU227" s="1109" t="e">
        <v>#N/A</v>
      </c>
      <c r="HFV227" s="1109" t="e">
        <v>#N/A</v>
      </c>
      <c r="HFW227" s="1109" t="e">
        <v>#N/A</v>
      </c>
      <c r="HFX227" s="1109" t="e">
        <v>#N/A</v>
      </c>
      <c r="HFY227" s="1109" t="e">
        <v>#N/A</v>
      </c>
      <c r="HFZ227" s="1109" t="e">
        <v>#N/A</v>
      </c>
      <c r="HGA227" s="1109" t="e">
        <v>#N/A</v>
      </c>
      <c r="HGB227" s="1109" t="e">
        <v>#N/A</v>
      </c>
      <c r="HGC227" s="1109" t="e">
        <v>#N/A</v>
      </c>
      <c r="HGD227" s="1109" t="e">
        <v>#N/A</v>
      </c>
      <c r="HGE227" s="1109" t="e">
        <v>#N/A</v>
      </c>
      <c r="HGF227" s="1109" t="e">
        <v>#N/A</v>
      </c>
      <c r="HGG227" s="1109" t="e">
        <v>#N/A</v>
      </c>
      <c r="HGH227" s="1109" t="e">
        <v>#N/A</v>
      </c>
      <c r="HGI227" s="1109" t="e">
        <v>#N/A</v>
      </c>
      <c r="HGJ227" s="1109" t="e">
        <v>#N/A</v>
      </c>
      <c r="HGK227" s="1109" t="e">
        <v>#N/A</v>
      </c>
      <c r="HGL227" s="1109" t="e">
        <v>#N/A</v>
      </c>
      <c r="HGM227" s="1109" t="e">
        <v>#N/A</v>
      </c>
      <c r="HGN227" s="1109" t="e">
        <v>#N/A</v>
      </c>
      <c r="HGO227" s="1109" t="e">
        <v>#N/A</v>
      </c>
      <c r="HGP227" s="1109" t="e">
        <v>#N/A</v>
      </c>
      <c r="HGQ227" s="1109" t="e">
        <v>#N/A</v>
      </c>
      <c r="HGR227" s="1109" t="e">
        <v>#N/A</v>
      </c>
      <c r="HGS227" s="1109" t="e">
        <v>#N/A</v>
      </c>
      <c r="HGT227" s="1109" t="e">
        <v>#N/A</v>
      </c>
      <c r="HGU227" s="1109" t="e">
        <v>#N/A</v>
      </c>
      <c r="HGV227" s="1109" t="e">
        <v>#N/A</v>
      </c>
      <c r="HGW227" s="1109" t="e">
        <v>#N/A</v>
      </c>
      <c r="HGX227" s="1109" t="e">
        <v>#N/A</v>
      </c>
      <c r="HGY227" s="1109" t="e">
        <v>#N/A</v>
      </c>
      <c r="HGZ227" s="1109" t="e">
        <v>#N/A</v>
      </c>
      <c r="HHA227" s="1109" t="e">
        <v>#N/A</v>
      </c>
      <c r="HHB227" s="1109" t="e">
        <v>#N/A</v>
      </c>
      <c r="HHC227" s="1109" t="e">
        <v>#N/A</v>
      </c>
      <c r="HHD227" s="1109" t="e">
        <v>#N/A</v>
      </c>
      <c r="HHE227" s="1109" t="e">
        <v>#N/A</v>
      </c>
      <c r="HHF227" s="1109" t="e">
        <v>#N/A</v>
      </c>
      <c r="HHG227" s="1109" t="e">
        <v>#N/A</v>
      </c>
      <c r="HHH227" s="1109" t="e">
        <v>#N/A</v>
      </c>
      <c r="HHI227" s="1109" t="e">
        <v>#N/A</v>
      </c>
      <c r="HHJ227" s="1109" t="e">
        <v>#N/A</v>
      </c>
      <c r="HHK227" s="1109" t="e">
        <v>#N/A</v>
      </c>
      <c r="HHL227" s="1109" t="e">
        <v>#N/A</v>
      </c>
      <c r="HHM227" s="1109" t="e">
        <v>#N/A</v>
      </c>
      <c r="HHN227" s="1109" t="e">
        <v>#N/A</v>
      </c>
      <c r="HHO227" s="1109" t="e">
        <v>#N/A</v>
      </c>
      <c r="HHP227" s="1109" t="e">
        <v>#N/A</v>
      </c>
      <c r="HHQ227" s="1109" t="e">
        <v>#N/A</v>
      </c>
      <c r="HHR227" s="1109" t="e">
        <v>#N/A</v>
      </c>
      <c r="HHS227" s="1109" t="e">
        <v>#N/A</v>
      </c>
      <c r="HHT227" s="1109" t="e">
        <v>#N/A</v>
      </c>
      <c r="HHU227" s="1109" t="e">
        <v>#N/A</v>
      </c>
      <c r="HHV227" s="1109" t="e">
        <v>#N/A</v>
      </c>
      <c r="HHW227" s="1109" t="e">
        <v>#N/A</v>
      </c>
      <c r="HHX227" s="1109" t="e">
        <v>#N/A</v>
      </c>
      <c r="HHY227" s="1109" t="e">
        <v>#N/A</v>
      </c>
      <c r="HHZ227" s="1109" t="e">
        <v>#N/A</v>
      </c>
      <c r="HIA227" s="1109" t="e">
        <v>#N/A</v>
      </c>
      <c r="HIB227" s="1109" t="e">
        <v>#N/A</v>
      </c>
      <c r="HIC227" s="1109" t="e">
        <v>#N/A</v>
      </c>
      <c r="HID227" s="1109" t="e">
        <v>#N/A</v>
      </c>
      <c r="HIE227" s="1109" t="e">
        <v>#N/A</v>
      </c>
      <c r="HIF227" s="1109" t="e">
        <v>#N/A</v>
      </c>
      <c r="HIG227" s="1109" t="e">
        <v>#N/A</v>
      </c>
      <c r="HIH227" s="1109" t="e">
        <v>#N/A</v>
      </c>
      <c r="HII227" s="1109" t="e">
        <v>#N/A</v>
      </c>
      <c r="HIJ227" s="1109" t="e">
        <v>#N/A</v>
      </c>
      <c r="HIK227" s="1109" t="e">
        <v>#N/A</v>
      </c>
      <c r="HIL227" s="1109" t="e">
        <v>#N/A</v>
      </c>
      <c r="HIM227" s="1109" t="e">
        <v>#N/A</v>
      </c>
      <c r="HIN227" s="1109" t="e">
        <v>#N/A</v>
      </c>
      <c r="HIO227" s="1109" t="e">
        <v>#N/A</v>
      </c>
      <c r="HIP227" s="1109" t="e">
        <v>#N/A</v>
      </c>
      <c r="HIQ227" s="1109" t="e">
        <v>#N/A</v>
      </c>
      <c r="HIR227" s="1109" t="e">
        <v>#N/A</v>
      </c>
      <c r="HIS227" s="1109" t="e">
        <v>#N/A</v>
      </c>
      <c r="HIT227" s="1109" t="e">
        <v>#N/A</v>
      </c>
      <c r="HIU227" s="1109" t="e">
        <v>#N/A</v>
      </c>
      <c r="HIV227" s="1109" t="e">
        <v>#N/A</v>
      </c>
      <c r="HIW227" s="1109" t="e">
        <v>#N/A</v>
      </c>
      <c r="HIX227" s="1109" t="e">
        <v>#N/A</v>
      </c>
      <c r="HIY227" s="1109" t="e">
        <v>#N/A</v>
      </c>
      <c r="HIZ227" s="1109" t="e">
        <v>#N/A</v>
      </c>
      <c r="HJA227" s="1109" t="e">
        <v>#N/A</v>
      </c>
      <c r="HJB227" s="1109" t="e">
        <v>#N/A</v>
      </c>
      <c r="HJC227" s="1109" t="e">
        <v>#N/A</v>
      </c>
      <c r="HJD227" s="1109" t="e">
        <v>#N/A</v>
      </c>
      <c r="HJE227" s="1109" t="e">
        <v>#N/A</v>
      </c>
      <c r="HJF227" s="1109" t="e">
        <v>#N/A</v>
      </c>
      <c r="HJG227" s="1109" t="e">
        <v>#N/A</v>
      </c>
      <c r="HJH227" s="1109" t="e">
        <v>#N/A</v>
      </c>
      <c r="HJI227" s="1109" t="e">
        <v>#N/A</v>
      </c>
      <c r="HJJ227" s="1109" t="e">
        <v>#N/A</v>
      </c>
      <c r="HJK227" s="1109" t="e">
        <v>#N/A</v>
      </c>
      <c r="HJL227" s="1109" t="e">
        <v>#N/A</v>
      </c>
      <c r="HJM227" s="1109" t="e">
        <v>#N/A</v>
      </c>
      <c r="HJN227" s="1109" t="e">
        <v>#N/A</v>
      </c>
      <c r="HJO227" s="1109" t="e">
        <v>#N/A</v>
      </c>
      <c r="HJP227" s="1109" t="e">
        <v>#N/A</v>
      </c>
      <c r="HJQ227" s="1109" t="e">
        <v>#N/A</v>
      </c>
      <c r="HJR227" s="1109" t="e">
        <v>#N/A</v>
      </c>
      <c r="HJS227" s="1109" t="e">
        <v>#N/A</v>
      </c>
      <c r="HJT227" s="1109" t="e">
        <v>#N/A</v>
      </c>
      <c r="HJU227" s="1109" t="e">
        <v>#N/A</v>
      </c>
      <c r="HJV227" s="1109" t="e">
        <v>#N/A</v>
      </c>
      <c r="HJW227" s="1109" t="e">
        <v>#N/A</v>
      </c>
      <c r="HJX227" s="1109" t="e">
        <v>#N/A</v>
      </c>
      <c r="HJY227" s="1109" t="e">
        <v>#N/A</v>
      </c>
      <c r="HJZ227" s="1109" t="e">
        <v>#N/A</v>
      </c>
      <c r="HKA227" s="1109" t="e">
        <v>#N/A</v>
      </c>
      <c r="HKB227" s="1109" t="e">
        <v>#N/A</v>
      </c>
      <c r="HKC227" s="1109" t="e">
        <v>#N/A</v>
      </c>
      <c r="HKD227" s="1109" t="e">
        <v>#N/A</v>
      </c>
      <c r="HKE227" s="1109" t="e">
        <v>#N/A</v>
      </c>
      <c r="HKF227" s="1109" t="e">
        <v>#N/A</v>
      </c>
      <c r="HKG227" s="1109" t="e">
        <v>#N/A</v>
      </c>
      <c r="HKH227" s="1109" t="e">
        <v>#N/A</v>
      </c>
      <c r="HKI227" s="1109" t="e">
        <v>#N/A</v>
      </c>
      <c r="HKJ227" s="1109" t="e">
        <v>#N/A</v>
      </c>
      <c r="HKK227" s="1109" t="e">
        <v>#N/A</v>
      </c>
      <c r="HKL227" s="1109" t="e">
        <v>#N/A</v>
      </c>
      <c r="HKM227" s="1109" t="e">
        <v>#N/A</v>
      </c>
      <c r="HKN227" s="1109" t="e">
        <v>#N/A</v>
      </c>
      <c r="HKO227" s="1109" t="e">
        <v>#N/A</v>
      </c>
      <c r="HKP227" s="1109" t="e">
        <v>#N/A</v>
      </c>
      <c r="HKQ227" s="1109" t="e">
        <v>#N/A</v>
      </c>
      <c r="HKR227" s="1109" t="e">
        <v>#N/A</v>
      </c>
      <c r="HKS227" s="1109" t="e">
        <v>#N/A</v>
      </c>
      <c r="HKT227" s="1109" t="e">
        <v>#N/A</v>
      </c>
      <c r="HKU227" s="1109" t="e">
        <v>#N/A</v>
      </c>
      <c r="HKV227" s="1109" t="e">
        <v>#N/A</v>
      </c>
      <c r="HKW227" s="1109" t="e">
        <v>#N/A</v>
      </c>
      <c r="HKX227" s="1109" t="e">
        <v>#N/A</v>
      </c>
      <c r="HKY227" s="1109" t="e">
        <v>#N/A</v>
      </c>
      <c r="HKZ227" s="1109" t="e">
        <v>#N/A</v>
      </c>
      <c r="HLA227" s="1109" t="e">
        <v>#N/A</v>
      </c>
      <c r="HLB227" s="1109" t="e">
        <v>#N/A</v>
      </c>
      <c r="HLC227" s="1109" t="e">
        <v>#N/A</v>
      </c>
      <c r="HLD227" s="1109" t="e">
        <v>#N/A</v>
      </c>
      <c r="HLE227" s="1109" t="e">
        <v>#N/A</v>
      </c>
      <c r="HLF227" s="1109" t="e">
        <v>#N/A</v>
      </c>
      <c r="HLG227" s="1109" t="e">
        <v>#N/A</v>
      </c>
      <c r="HLH227" s="1109" t="e">
        <v>#N/A</v>
      </c>
      <c r="HLI227" s="1109" t="e">
        <v>#N/A</v>
      </c>
      <c r="HLJ227" s="1109" t="e">
        <v>#N/A</v>
      </c>
      <c r="HLK227" s="1109" t="e">
        <v>#N/A</v>
      </c>
      <c r="HLL227" s="1109" t="e">
        <v>#N/A</v>
      </c>
      <c r="HLM227" s="1109" t="e">
        <v>#N/A</v>
      </c>
      <c r="HLN227" s="1109" t="e">
        <v>#N/A</v>
      </c>
      <c r="HLO227" s="1109" t="e">
        <v>#N/A</v>
      </c>
      <c r="HLP227" s="1109" t="e">
        <v>#N/A</v>
      </c>
      <c r="HLQ227" s="1109" t="e">
        <v>#N/A</v>
      </c>
      <c r="HLR227" s="1109" t="e">
        <v>#N/A</v>
      </c>
      <c r="HLS227" s="1109" t="e">
        <v>#N/A</v>
      </c>
      <c r="HLT227" s="1109" t="e">
        <v>#N/A</v>
      </c>
      <c r="HLU227" s="1109" t="e">
        <v>#N/A</v>
      </c>
      <c r="HLV227" s="1109" t="e">
        <v>#N/A</v>
      </c>
      <c r="HLW227" s="1109" t="e">
        <v>#N/A</v>
      </c>
      <c r="HLX227" s="1109" t="e">
        <v>#N/A</v>
      </c>
      <c r="HLY227" s="1109" t="e">
        <v>#N/A</v>
      </c>
      <c r="HLZ227" s="1109" t="e">
        <v>#N/A</v>
      </c>
      <c r="HMA227" s="1109" t="e">
        <v>#N/A</v>
      </c>
      <c r="HMB227" s="1109" t="e">
        <v>#N/A</v>
      </c>
      <c r="HMC227" s="1109" t="e">
        <v>#N/A</v>
      </c>
      <c r="HMD227" s="1109" t="e">
        <v>#N/A</v>
      </c>
      <c r="HME227" s="1109" t="e">
        <v>#N/A</v>
      </c>
      <c r="HMF227" s="1109" t="e">
        <v>#N/A</v>
      </c>
      <c r="HMG227" s="1109" t="e">
        <v>#N/A</v>
      </c>
      <c r="HMH227" s="1109" t="e">
        <v>#N/A</v>
      </c>
      <c r="HMI227" s="1109" t="e">
        <v>#N/A</v>
      </c>
      <c r="HMJ227" s="1109" t="e">
        <v>#N/A</v>
      </c>
      <c r="HMK227" s="1109" t="e">
        <v>#N/A</v>
      </c>
      <c r="HML227" s="1109" t="e">
        <v>#N/A</v>
      </c>
      <c r="HMM227" s="1109" t="e">
        <v>#N/A</v>
      </c>
      <c r="HMN227" s="1109" t="e">
        <v>#N/A</v>
      </c>
      <c r="HMO227" s="1109" t="e">
        <v>#N/A</v>
      </c>
      <c r="HMP227" s="1109" t="e">
        <v>#N/A</v>
      </c>
      <c r="HMQ227" s="1109" t="e">
        <v>#N/A</v>
      </c>
      <c r="HMR227" s="1109" t="e">
        <v>#N/A</v>
      </c>
      <c r="HMS227" s="1109" t="e">
        <v>#N/A</v>
      </c>
      <c r="HMT227" s="1109" t="e">
        <v>#N/A</v>
      </c>
      <c r="HMU227" s="1109" t="e">
        <v>#N/A</v>
      </c>
      <c r="HMV227" s="1109" t="e">
        <v>#N/A</v>
      </c>
      <c r="HMW227" s="1109" t="e">
        <v>#N/A</v>
      </c>
      <c r="HMX227" s="1109" t="e">
        <v>#N/A</v>
      </c>
      <c r="HMY227" s="1109" t="e">
        <v>#N/A</v>
      </c>
      <c r="HMZ227" s="1109" t="e">
        <v>#N/A</v>
      </c>
      <c r="HNA227" s="1109" t="e">
        <v>#N/A</v>
      </c>
      <c r="HNB227" s="1109" t="e">
        <v>#N/A</v>
      </c>
      <c r="HNC227" s="1109" t="e">
        <v>#N/A</v>
      </c>
      <c r="HND227" s="1109" t="e">
        <v>#N/A</v>
      </c>
      <c r="HNE227" s="1109" t="e">
        <v>#N/A</v>
      </c>
      <c r="HNF227" s="1109" t="e">
        <v>#N/A</v>
      </c>
      <c r="HNG227" s="1109" t="e">
        <v>#N/A</v>
      </c>
      <c r="HNH227" s="1109" t="e">
        <v>#N/A</v>
      </c>
      <c r="HNI227" s="1109" t="e">
        <v>#N/A</v>
      </c>
      <c r="HNJ227" s="1109" t="e">
        <v>#N/A</v>
      </c>
      <c r="HNK227" s="1109" t="e">
        <v>#N/A</v>
      </c>
      <c r="HNL227" s="1109" t="e">
        <v>#N/A</v>
      </c>
      <c r="HNM227" s="1109" t="e">
        <v>#N/A</v>
      </c>
      <c r="HNN227" s="1109" t="e">
        <v>#N/A</v>
      </c>
      <c r="HNO227" s="1109" t="e">
        <v>#N/A</v>
      </c>
      <c r="HNP227" s="1109" t="e">
        <v>#N/A</v>
      </c>
      <c r="HNQ227" s="1109" t="e">
        <v>#N/A</v>
      </c>
      <c r="HNR227" s="1109" t="e">
        <v>#N/A</v>
      </c>
      <c r="HNS227" s="1109" t="e">
        <v>#N/A</v>
      </c>
      <c r="HNT227" s="1109" t="e">
        <v>#N/A</v>
      </c>
      <c r="HNU227" s="1109" t="e">
        <v>#N/A</v>
      </c>
      <c r="HNV227" s="1109" t="e">
        <v>#N/A</v>
      </c>
      <c r="HNW227" s="1109" t="e">
        <v>#N/A</v>
      </c>
      <c r="HNX227" s="1109" t="e">
        <v>#N/A</v>
      </c>
      <c r="HNY227" s="1109" t="e">
        <v>#N/A</v>
      </c>
      <c r="HNZ227" s="1109" t="e">
        <v>#N/A</v>
      </c>
      <c r="HOA227" s="1109" t="e">
        <v>#N/A</v>
      </c>
      <c r="HOB227" s="1109" t="e">
        <v>#N/A</v>
      </c>
      <c r="HOC227" s="1109" t="e">
        <v>#N/A</v>
      </c>
      <c r="HOD227" s="1109" t="e">
        <v>#N/A</v>
      </c>
      <c r="HOE227" s="1109" t="e">
        <v>#N/A</v>
      </c>
      <c r="HOF227" s="1109" t="e">
        <v>#N/A</v>
      </c>
      <c r="HOG227" s="1109" t="e">
        <v>#N/A</v>
      </c>
      <c r="HOH227" s="1109" t="e">
        <v>#N/A</v>
      </c>
      <c r="HOI227" s="1109" t="e">
        <v>#N/A</v>
      </c>
      <c r="HOJ227" s="1109" t="e">
        <v>#N/A</v>
      </c>
      <c r="HOK227" s="1109" t="e">
        <v>#N/A</v>
      </c>
      <c r="HOL227" s="1109" t="e">
        <v>#N/A</v>
      </c>
      <c r="HOM227" s="1109" t="e">
        <v>#N/A</v>
      </c>
      <c r="HON227" s="1109" t="e">
        <v>#N/A</v>
      </c>
      <c r="HOO227" s="1109" t="e">
        <v>#N/A</v>
      </c>
      <c r="HOP227" s="1109" t="e">
        <v>#N/A</v>
      </c>
      <c r="HOQ227" s="1109" t="e">
        <v>#N/A</v>
      </c>
      <c r="HOR227" s="1109" t="e">
        <v>#N/A</v>
      </c>
      <c r="HOS227" s="1109" t="e">
        <v>#N/A</v>
      </c>
      <c r="HOT227" s="1109" t="e">
        <v>#N/A</v>
      </c>
      <c r="HOU227" s="1109" t="e">
        <v>#N/A</v>
      </c>
      <c r="HOV227" s="1109" t="e">
        <v>#N/A</v>
      </c>
      <c r="HOW227" s="1109" t="e">
        <v>#N/A</v>
      </c>
      <c r="HOX227" s="1109" t="e">
        <v>#N/A</v>
      </c>
      <c r="HOY227" s="1109" t="e">
        <v>#N/A</v>
      </c>
      <c r="HOZ227" s="1109" t="e">
        <v>#N/A</v>
      </c>
      <c r="HPA227" s="1109" t="e">
        <v>#N/A</v>
      </c>
      <c r="HPB227" s="1109" t="e">
        <v>#N/A</v>
      </c>
      <c r="HPC227" s="1109" t="e">
        <v>#N/A</v>
      </c>
      <c r="HPD227" s="1109" t="e">
        <v>#N/A</v>
      </c>
      <c r="HPE227" s="1109" t="e">
        <v>#N/A</v>
      </c>
      <c r="HPF227" s="1109" t="e">
        <v>#N/A</v>
      </c>
      <c r="HPG227" s="1109" t="e">
        <v>#N/A</v>
      </c>
      <c r="HPH227" s="1109" t="e">
        <v>#N/A</v>
      </c>
      <c r="HPI227" s="1109" t="e">
        <v>#N/A</v>
      </c>
      <c r="HPJ227" s="1109" t="e">
        <v>#N/A</v>
      </c>
      <c r="HPK227" s="1109" t="e">
        <v>#N/A</v>
      </c>
      <c r="HPL227" s="1109" t="e">
        <v>#N/A</v>
      </c>
      <c r="HPM227" s="1109" t="e">
        <v>#N/A</v>
      </c>
      <c r="HPN227" s="1109" t="e">
        <v>#N/A</v>
      </c>
      <c r="HPO227" s="1109" t="e">
        <v>#N/A</v>
      </c>
      <c r="HPP227" s="1109" t="e">
        <v>#N/A</v>
      </c>
      <c r="HPQ227" s="1109" t="e">
        <v>#N/A</v>
      </c>
      <c r="HPR227" s="1109" t="e">
        <v>#N/A</v>
      </c>
      <c r="HPS227" s="1109" t="e">
        <v>#N/A</v>
      </c>
      <c r="HPT227" s="1109" t="e">
        <v>#N/A</v>
      </c>
      <c r="HPU227" s="1109" t="e">
        <v>#N/A</v>
      </c>
      <c r="HPV227" s="1109" t="e">
        <v>#N/A</v>
      </c>
      <c r="HPW227" s="1109" t="e">
        <v>#N/A</v>
      </c>
      <c r="HPX227" s="1109" t="e">
        <v>#N/A</v>
      </c>
      <c r="HPY227" s="1109" t="e">
        <v>#N/A</v>
      </c>
      <c r="HPZ227" s="1109" t="e">
        <v>#N/A</v>
      </c>
      <c r="HQA227" s="1109" t="e">
        <v>#N/A</v>
      </c>
      <c r="HQB227" s="1109" t="e">
        <v>#N/A</v>
      </c>
      <c r="HQC227" s="1109" t="e">
        <v>#N/A</v>
      </c>
      <c r="HQD227" s="1109" t="e">
        <v>#N/A</v>
      </c>
      <c r="HQE227" s="1109" t="e">
        <v>#N/A</v>
      </c>
      <c r="HQF227" s="1109" t="e">
        <v>#N/A</v>
      </c>
      <c r="HQG227" s="1109" t="e">
        <v>#N/A</v>
      </c>
      <c r="HQH227" s="1109" t="e">
        <v>#N/A</v>
      </c>
      <c r="HQI227" s="1109" t="e">
        <v>#N/A</v>
      </c>
      <c r="HQJ227" s="1109" t="e">
        <v>#N/A</v>
      </c>
      <c r="HQK227" s="1109" t="e">
        <v>#N/A</v>
      </c>
      <c r="HQL227" s="1109" t="e">
        <v>#N/A</v>
      </c>
      <c r="HQM227" s="1109" t="e">
        <v>#N/A</v>
      </c>
      <c r="HQN227" s="1109" t="e">
        <v>#N/A</v>
      </c>
      <c r="HQO227" s="1109" t="e">
        <v>#N/A</v>
      </c>
      <c r="HQP227" s="1109" t="e">
        <v>#N/A</v>
      </c>
      <c r="HQQ227" s="1109" t="e">
        <v>#N/A</v>
      </c>
      <c r="HQR227" s="1109" t="e">
        <v>#N/A</v>
      </c>
      <c r="HQS227" s="1109" t="e">
        <v>#N/A</v>
      </c>
      <c r="HQT227" s="1109" t="e">
        <v>#N/A</v>
      </c>
      <c r="HQU227" s="1109" t="e">
        <v>#N/A</v>
      </c>
      <c r="HQV227" s="1109" t="e">
        <v>#N/A</v>
      </c>
      <c r="HQW227" s="1109" t="e">
        <v>#N/A</v>
      </c>
      <c r="HQX227" s="1109" t="e">
        <v>#N/A</v>
      </c>
      <c r="HQY227" s="1109" t="e">
        <v>#N/A</v>
      </c>
      <c r="HQZ227" s="1109" t="e">
        <v>#N/A</v>
      </c>
      <c r="HRA227" s="1109" t="e">
        <v>#N/A</v>
      </c>
      <c r="HRB227" s="1109" t="e">
        <v>#N/A</v>
      </c>
      <c r="HRC227" s="1109" t="e">
        <v>#N/A</v>
      </c>
      <c r="HRD227" s="1109" t="e">
        <v>#N/A</v>
      </c>
      <c r="HRE227" s="1109" t="e">
        <v>#N/A</v>
      </c>
      <c r="HRF227" s="1109" t="e">
        <v>#N/A</v>
      </c>
      <c r="HRG227" s="1109" t="e">
        <v>#N/A</v>
      </c>
      <c r="HRH227" s="1109" t="e">
        <v>#N/A</v>
      </c>
      <c r="HRI227" s="1109" t="e">
        <v>#N/A</v>
      </c>
      <c r="HRJ227" s="1109" t="e">
        <v>#N/A</v>
      </c>
      <c r="HRK227" s="1109" t="e">
        <v>#N/A</v>
      </c>
      <c r="HRL227" s="1109" t="e">
        <v>#N/A</v>
      </c>
      <c r="HRM227" s="1109" t="e">
        <v>#N/A</v>
      </c>
      <c r="HRN227" s="1109" t="e">
        <v>#N/A</v>
      </c>
      <c r="HRO227" s="1109" t="e">
        <v>#N/A</v>
      </c>
      <c r="HRP227" s="1109" t="e">
        <v>#N/A</v>
      </c>
      <c r="HRQ227" s="1109" t="e">
        <v>#N/A</v>
      </c>
      <c r="HRR227" s="1109" t="e">
        <v>#N/A</v>
      </c>
      <c r="HRS227" s="1109" t="e">
        <v>#N/A</v>
      </c>
      <c r="HRT227" s="1109" t="e">
        <v>#N/A</v>
      </c>
      <c r="HRU227" s="1109" t="e">
        <v>#N/A</v>
      </c>
      <c r="HRV227" s="1109" t="e">
        <v>#N/A</v>
      </c>
      <c r="HRW227" s="1109" t="e">
        <v>#N/A</v>
      </c>
      <c r="HRX227" s="1109" t="e">
        <v>#N/A</v>
      </c>
      <c r="HRY227" s="1109" t="e">
        <v>#N/A</v>
      </c>
      <c r="HRZ227" s="1109" t="e">
        <v>#N/A</v>
      </c>
      <c r="HSA227" s="1109" t="e">
        <v>#N/A</v>
      </c>
      <c r="HSB227" s="1109" t="e">
        <v>#N/A</v>
      </c>
      <c r="HSC227" s="1109" t="e">
        <v>#N/A</v>
      </c>
      <c r="HSD227" s="1109" t="e">
        <v>#N/A</v>
      </c>
      <c r="HSE227" s="1109" t="e">
        <v>#N/A</v>
      </c>
      <c r="HSF227" s="1109" t="e">
        <v>#N/A</v>
      </c>
      <c r="HSG227" s="1109" t="e">
        <v>#N/A</v>
      </c>
      <c r="HSH227" s="1109" t="e">
        <v>#N/A</v>
      </c>
      <c r="HSI227" s="1109" t="e">
        <v>#N/A</v>
      </c>
      <c r="HSJ227" s="1109" t="e">
        <v>#N/A</v>
      </c>
      <c r="HSK227" s="1109" t="e">
        <v>#N/A</v>
      </c>
      <c r="HSL227" s="1109" t="e">
        <v>#N/A</v>
      </c>
      <c r="HSM227" s="1109" t="e">
        <v>#N/A</v>
      </c>
      <c r="HSN227" s="1109" t="e">
        <v>#N/A</v>
      </c>
      <c r="HSO227" s="1109" t="e">
        <v>#N/A</v>
      </c>
      <c r="HSP227" s="1109" t="e">
        <v>#N/A</v>
      </c>
      <c r="HSQ227" s="1109" t="e">
        <v>#N/A</v>
      </c>
      <c r="HSR227" s="1109" t="e">
        <v>#N/A</v>
      </c>
      <c r="HSS227" s="1109" t="e">
        <v>#N/A</v>
      </c>
      <c r="HST227" s="1109" t="e">
        <v>#N/A</v>
      </c>
      <c r="HSU227" s="1109" t="e">
        <v>#N/A</v>
      </c>
      <c r="HSV227" s="1109" t="e">
        <v>#N/A</v>
      </c>
      <c r="HSW227" s="1109" t="e">
        <v>#N/A</v>
      </c>
      <c r="HSX227" s="1109" t="e">
        <v>#N/A</v>
      </c>
      <c r="HSY227" s="1109" t="e">
        <v>#N/A</v>
      </c>
      <c r="HSZ227" s="1109" t="e">
        <v>#N/A</v>
      </c>
      <c r="HTA227" s="1109" t="e">
        <v>#N/A</v>
      </c>
      <c r="HTB227" s="1109" t="e">
        <v>#N/A</v>
      </c>
      <c r="HTC227" s="1109" t="e">
        <v>#N/A</v>
      </c>
      <c r="HTD227" s="1109" t="e">
        <v>#N/A</v>
      </c>
      <c r="HTE227" s="1109" t="e">
        <v>#N/A</v>
      </c>
      <c r="HTF227" s="1109" t="e">
        <v>#N/A</v>
      </c>
      <c r="HTG227" s="1109" t="e">
        <v>#N/A</v>
      </c>
      <c r="HTH227" s="1109" t="e">
        <v>#N/A</v>
      </c>
      <c r="HTI227" s="1109" t="e">
        <v>#N/A</v>
      </c>
      <c r="HTJ227" s="1109" t="e">
        <v>#N/A</v>
      </c>
      <c r="HTK227" s="1109" t="e">
        <v>#N/A</v>
      </c>
      <c r="HTL227" s="1109" t="e">
        <v>#N/A</v>
      </c>
      <c r="HTM227" s="1109" t="e">
        <v>#N/A</v>
      </c>
      <c r="HTN227" s="1109" t="e">
        <v>#N/A</v>
      </c>
      <c r="HTO227" s="1109" t="e">
        <v>#N/A</v>
      </c>
      <c r="HTP227" s="1109" t="e">
        <v>#N/A</v>
      </c>
      <c r="HTQ227" s="1109" t="e">
        <v>#N/A</v>
      </c>
      <c r="HTR227" s="1109" t="e">
        <v>#N/A</v>
      </c>
      <c r="HTS227" s="1109" t="e">
        <v>#N/A</v>
      </c>
      <c r="HTT227" s="1109" t="e">
        <v>#N/A</v>
      </c>
      <c r="HTU227" s="1109" t="e">
        <v>#N/A</v>
      </c>
      <c r="HTV227" s="1109" t="e">
        <v>#N/A</v>
      </c>
      <c r="HTW227" s="1109" t="e">
        <v>#N/A</v>
      </c>
      <c r="HTX227" s="1109" t="e">
        <v>#N/A</v>
      </c>
      <c r="HTY227" s="1109" t="e">
        <v>#N/A</v>
      </c>
      <c r="HTZ227" s="1109" t="e">
        <v>#N/A</v>
      </c>
      <c r="HUA227" s="1109" t="e">
        <v>#N/A</v>
      </c>
      <c r="HUB227" s="1109" t="e">
        <v>#N/A</v>
      </c>
      <c r="HUC227" s="1109" t="e">
        <v>#N/A</v>
      </c>
      <c r="HUD227" s="1109" t="e">
        <v>#N/A</v>
      </c>
      <c r="HUE227" s="1109" t="e">
        <v>#N/A</v>
      </c>
      <c r="HUF227" s="1109" t="e">
        <v>#N/A</v>
      </c>
      <c r="HUG227" s="1109" t="e">
        <v>#N/A</v>
      </c>
      <c r="HUH227" s="1109" t="e">
        <v>#N/A</v>
      </c>
      <c r="HUI227" s="1109" t="e">
        <v>#N/A</v>
      </c>
      <c r="HUJ227" s="1109" t="e">
        <v>#N/A</v>
      </c>
      <c r="HUK227" s="1109" t="e">
        <v>#N/A</v>
      </c>
      <c r="HUL227" s="1109" t="e">
        <v>#N/A</v>
      </c>
      <c r="HUM227" s="1109" t="e">
        <v>#N/A</v>
      </c>
      <c r="HUN227" s="1109" t="e">
        <v>#N/A</v>
      </c>
      <c r="HUO227" s="1109" t="e">
        <v>#N/A</v>
      </c>
      <c r="HUP227" s="1109" t="e">
        <v>#N/A</v>
      </c>
      <c r="HUQ227" s="1109" t="e">
        <v>#N/A</v>
      </c>
      <c r="HUR227" s="1109" t="e">
        <v>#N/A</v>
      </c>
      <c r="HUS227" s="1109" t="e">
        <v>#N/A</v>
      </c>
      <c r="HUT227" s="1109" t="e">
        <v>#N/A</v>
      </c>
      <c r="HUU227" s="1109" t="e">
        <v>#N/A</v>
      </c>
      <c r="HUV227" s="1109" t="e">
        <v>#N/A</v>
      </c>
      <c r="HUW227" s="1109" t="e">
        <v>#N/A</v>
      </c>
      <c r="HUX227" s="1109" t="e">
        <v>#N/A</v>
      </c>
      <c r="HUY227" s="1109" t="e">
        <v>#N/A</v>
      </c>
      <c r="HUZ227" s="1109" t="e">
        <v>#N/A</v>
      </c>
      <c r="HVA227" s="1109" t="e">
        <v>#N/A</v>
      </c>
      <c r="HVB227" s="1109" t="e">
        <v>#N/A</v>
      </c>
      <c r="HVC227" s="1109" t="e">
        <v>#N/A</v>
      </c>
      <c r="HVD227" s="1109" t="e">
        <v>#N/A</v>
      </c>
      <c r="HVE227" s="1109" t="e">
        <v>#N/A</v>
      </c>
      <c r="HVF227" s="1109" t="e">
        <v>#N/A</v>
      </c>
      <c r="HVG227" s="1109" t="e">
        <v>#N/A</v>
      </c>
      <c r="HVH227" s="1109" t="e">
        <v>#N/A</v>
      </c>
      <c r="HVI227" s="1109" t="e">
        <v>#N/A</v>
      </c>
      <c r="HVJ227" s="1109" t="e">
        <v>#N/A</v>
      </c>
      <c r="HVK227" s="1109" t="e">
        <v>#N/A</v>
      </c>
      <c r="HVL227" s="1109" t="e">
        <v>#N/A</v>
      </c>
      <c r="HVM227" s="1109" t="e">
        <v>#N/A</v>
      </c>
      <c r="HVN227" s="1109" t="e">
        <v>#N/A</v>
      </c>
      <c r="HVO227" s="1109" t="e">
        <v>#N/A</v>
      </c>
      <c r="HVP227" s="1109" t="e">
        <v>#N/A</v>
      </c>
      <c r="HVQ227" s="1109" t="e">
        <v>#N/A</v>
      </c>
      <c r="HVR227" s="1109" t="e">
        <v>#N/A</v>
      </c>
      <c r="HVS227" s="1109" t="e">
        <v>#N/A</v>
      </c>
      <c r="HVT227" s="1109" t="e">
        <v>#N/A</v>
      </c>
      <c r="HVU227" s="1109" t="e">
        <v>#N/A</v>
      </c>
      <c r="HVV227" s="1109" t="e">
        <v>#N/A</v>
      </c>
      <c r="HVW227" s="1109" t="e">
        <v>#N/A</v>
      </c>
      <c r="HVX227" s="1109" t="e">
        <v>#N/A</v>
      </c>
      <c r="HVY227" s="1109" t="e">
        <v>#N/A</v>
      </c>
      <c r="HVZ227" s="1109" t="e">
        <v>#N/A</v>
      </c>
      <c r="HWA227" s="1109" t="e">
        <v>#N/A</v>
      </c>
      <c r="HWB227" s="1109" t="e">
        <v>#N/A</v>
      </c>
      <c r="HWC227" s="1109" t="e">
        <v>#N/A</v>
      </c>
      <c r="HWD227" s="1109" t="e">
        <v>#N/A</v>
      </c>
      <c r="HWE227" s="1109" t="e">
        <v>#N/A</v>
      </c>
      <c r="HWF227" s="1109" t="e">
        <v>#N/A</v>
      </c>
      <c r="HWG227" s="1109" t="e">
        <v>#N/A</v>
      </c>
      <c r="HWH227" s="1109" t="e">
        <v>#N/A</v>
      </c>
      <c r="HWI227" s="1109" t="e">
        <v>#N/A</v>
      </c>
      <c r="HWJ227" s="1109" t="e">
        <v>#N/A</v>
      </c>
      <c r="HWK227" s="1109" t="e">
        <v>#N/A</v>
      </c>
      <c r="HWL227" s="1109" t="e">
        <v>#N/A</v>
      </c>
      <c r="HWM227" s="1109" t="e">
        <v>#N/A</v>
      </c>
      <c r="HWN227" s="1109" t="e">
        <v>#N/A</v>
      </c>
      <c r="HWO227" s="1109" t="e">
        <v>#N/A</v>
      </c>
      <c r="HWP227" s="1109" t="e">
        <v>#N/A</v>
      </c>
      <c r="HWQ227" s="1109" t="e">
        <v>#N/A</v>
      </c>
      <c r="HWR227" s="1109" t="e">
        <v>#N/A</v>
      </c>
      <c r="HWS227" s="1109" t="e">
        <v>#N/A</v>
      </c>
      <c r="HWT227" s="1109" t="e">
        <v>#N/A</v>
      </c>
      <c r="HWU227" s="1109" t="e">
        <v>#N/A</v>
      </c>
      <c r="HWV227" s="1109" t="e">
        <v>#N/A</v>
      </c>
      <c r="HWW227" s="1109" t="e">
        <v>#N/A</v>
      </c>
      <c r="HWX227" s="1109" t="e">
        <v>#N/A</v>
      </c>
      <c r="HWY227" s="1109" t="e">
        <v>#N/A</v>
      </c>
      <c r="HWZ227" s="1109" t="e">
        <v>#N/A</v>
      </c>
      <c r="HXA227" s="1109" t="e">
        <v>#N/A</v>
      </c>
      <c r="HXB227" s="1109" t="e">
        <v>#N/A</v>
      </c>
      <c r="HXC227" s="1109" t="e">
        <v>#N/A</v>
      </c>
      <c r="HXD227" s="1109" t="e">
        <v>#N/A</v>
      </c>
      <c r="HXE227" s="1109" t="e">
        <v>#N/A</v>
      </c>
      <c r="HXF227" s="1109" t="e">
        <v>#N/A</v>
      </c>
      <c r="HXG227" s="1109" t="e">
        <v>#N/A</v>
      </c>
      <c r="HXH227" s="1109" t="e">
        <v>#N/A</v>
      </c>
      <c r="HXI227" s="1109" t="e">
        <v>#N/A</v>
      </c>
      <c r="HXJ227" s="1109" t="e">
        <v>#N/A</v>
      </c>
      <c r="HXK227" s="1109" t="e">
        <v>#N/A</v>
      </c>
      <c r="HXL227" s="1109" t="e">
        <v>#N/A</v>
      </c>
      <c r="HXM227" s="1109" t="e">
        <v>#N/A</v>
      </c>
      <c r="HXN227" s="1109" t="e">
        <v>#N/A</v>
      </c>
      <c r="HXO227" s="1109" t="e">
        <v>#N/A</v>
      </c>
      <c r="HXP227" s="1109" t="e">
        <v>#N/A</v>
      </c>
      <c r="HXQ227" s="1109" t="e">
        <v>#N/A</v>
      </c>
      <c r="HXR227" s="1109" t="e">
        <v>#N/A</v>
      </c>
      <c r="HXS227" s="1109" t="e">
        <v>#N/A</v>
      </c>
      <c r="HXT227" s="1109" t="e">
        <v>#N/A</v>
      </c>
      <c r="HXU227" s="1109" t="e">
        <v>#N/A</v>
      </c>
      <c r="HXV227" s="1109" t="e">
        <v>#N/A</v>
      </c>
      <c r="HXW227" s="1109" t="e">
        <v>#N/A</v>
      </c>
      <c r="HXX227" s="1109" t="e">
        <v>#N/A</v>
      </c>
      <c r="HXY227" s="1109" t="e">
        <v>#N/A</v>
      </c>
      <c r="HXZ227" s="1109" t="e">
        <v>#N/A</v>
      </c>
      <c r="HYA227" s="1109" t="e">
        <v>#N/A</v>
      </c>
      <c r="HYB227" s="1109" t="e">
        <v>#N/A</v>
      </c>
      <c r="HYC227" s="1109" t="e">
        <v>#N/A</v>
      </c>
      <c r="HYD227" s="1109" t="e">
        <v>#N/A</v>
      </c>
      <c r="HYE227" s="1109" t="e">
        <v>#N/A</v>
      </c>
      <c r="HYF227" s="1109" t="e">
        <v>#N/A</v>
      </c>
      <c r="HYG227" s="1109" t="e">
        <v>#N/A</v>
      </c>
      <c r="HYH227" s="1109" t="e">
        <v>#N/A</v>
      </c>
      <c r="HYI227" s="1109" t="e">
        <v>#N/A</v>
      </c>
      <c r="HYJ227" s="1109" t="e">
        <v>#N/A</v>
      </c>
      <c r="HYK227" s="1109" t="e">
        <v>#N/A</v>
      </c>
      <c r="HYL227" s="1109" t="e">
        <v>#N/A</v>
      </c>
      <c r="HYM227" s="1109" t="e">
        <v>#N/A</v>
      </c>
      <c r="HYN227" s="1109" t="e">
        <v>#N/A</v>
      </c>
      <c r="HYO227" s="1109" t="e">
        <v>#N/A</v>
      </c>
      <c r="HYP227" s="1109" t="e">
        <v>#N/A</v>
      </c>
      <c r="HYQ227" s="1109" t="e">
        <v>#N/A</v>
      </c>
      <c r="HYR227" s="1109" t="e">
        <v>#N/A</v>
      </c>
      <c r="HYS227" s="1109" t="e">
        <v>#N/A</v>
      </c>
      <c r="HYT227" s="1109" t="e">
        <v>#N/A</v>
      </c>
      <c r="HYU227" s="1109" t="e">
        <v>#N/A</v>
      </c>
      <c r="HYV227" s="1109" t="e">
        <v>#N/A</v>
      </c>
      <c r="HYW227" s="1109" t="e">
        <v>#N/A</v>
      </c>
      <c r="HYX227" s="1109" t="e">
        <v>#N/A</v>
      </c>
      <c r="HYY227" s="1109" t="e">
        <v>#N/A</v>
      </c>
      <c r="HYZ227" s="1109" t="e">
        <v>#N/A</v>
      </c>
      <c r="HZA227" s="1109" t="e">
        <v>#N/A</v>
      </c>
      <c r="HZB227" s="1109" t="e">
        <v>#N/A</v>
      </c>
      <c r="HZC227" s="1109" t="e">
        <v>#N/A</v>
      </c>
      <c r="HZD227" s="1109" t="e">
        <v>#N/A</v>
      </c>
      <c r="HZE227" s="1109" t="e">
        <v>#N/A</v>
      </c>
      <c r="HZF227" s="1109" t="e">
        <v>#N/A</v>
      </c>
      <c r="HZG227" s="1109" t="e">
        <v>#N/A</v>
      </c>
      <c r="HZH227" s="1109" t="e">
        <v>#N/A</v>
      </c>
      <c r="HZI227" s="1109" t="e">
        <v>#N/A</v>
      </c>
      <c r="HZJ227" s="1109" t="e">
        <v>#N/A</v>
      </c>
      <c r="HZK227" s="1109" t="e">
        <v>#N/A</v>
      </c>
      <c r="HZL227" s="1109" t="e">
        <v>#N/A</v>
      </c>
      <c r="HZM227" s="1109" t="e">
        <v>#N/A</v>
      </c>
      <c r="HZN227" s="1109" t="e">
        <v>#N/A</v>
      </c>
      <c r="HZO227" s="1109" t="e">
        <v>#N/A</v>
      </c>
      <c r="HZP227" s="1109" t="e">
        <v>#N/A</v>
      </c>
      <c r="HZQ227" s="1109" t="e">
        <v>#N/A</v>
      </c>
      <c r="HZR227" s="1109" t="e">
        <v>#N/A</v>
      </c>
      <c r="HZS227" s="1109" t="e">
        <v>#N/A</v>
      </c>
      <c r="HZT227" s="1109" t="e">
        <v>#N/A</v>
      </c>
      <c r="HZU227" s="1109" t="e">
        <v>#N/A</v>
      </c>
      <c r="HZV227" s="1109" t="e">
        <v>#N/A</v>
      </c>
      <c r="HZW227" s="1109" t="e">
        <v>#N/A</v>
      </c>
      <c r="HZX227" s="1109" t="e">
        <v>#N/A</v>
      </c>
      <c r="HZY227" s="1109" t="e">
        <v>#N/A</v>
      </c>
      <c r="HZZ227" s="1109" t="e">
        <v>#N/A</v>
      </c>
      <c r="IAA227" s="1109" t="e">
        <v>#N/A</v>
      </c>
      <c r="IAB227" s="1109" t="e">
        <v>#N/A</v>
      </c>
      <c r="IAC227" s="1109" t="e">
        <v>#N/A</v>
      </c>
      <c r="IAD227" s="1109" t="e">
        <v>#N/A</v>
      </c>
      <c r="IAE227" s="1109" t="e">
        <v>#N/A</v>
      </c>
      <c r="IAF227" s="1109" t="e">
        <v>#N/A</v>
      </c>
      <c r="IAG227" s="1109" t="e">
        <v>#N/A</v>
      </c>
      <c r="IAH227" s="1109" t="e">
        <v>#N/A</v>
      </c>
      <c r="IAI227" s="1109" t="e">
        <v>#N/A</v>
      </c>
      <c r="IAJ227" s="1109" t="e">
        <v>#N/A</v>
      </c>
      <c r="IAK227" s="1109" t="e">
        <v>#N/A</v>
      </c>
      <c r="IAL227" s="1109" t="e">
        <v>#N/A</v>
      </c>
      <c r="IAM227" s="1109" t="e">
        <v>#N/A</v>
      </c>
      <c r="IAN227" s="1109" t="e">
        <v>#N/A</v>
      </c>
      <c r="IAO227" s="1109" t="e">
        <v>#N/A</v>
      </c>
      <c r="IAP227" s="1109" t="e">
        <v>#N/A</v>
      </c>
      <c r="IAQ227" s="1109" t="e">
        <v>#N/A</v>
      </c>
      <c r="IAR227" s="1109" t="e">
        <v>#N/A</v>
      </c>
      <c r="IAS227" s="1109" t="e">
        <v>#N/A</v>
      </c>
      <c r="IAT227" s="1109" t="e">
        <v>#N/A</v>
      </c>
      <c r="IAU227" s="1109" t="e">
        <v>#N/A</v>
      </c>
      <c r="IAV227" s="1109" t="e">
        <v>#N/A</v>
      </c>
      <c r="IAW227" s="1109" t="e">
        <v>#N/A</v>
      </c>
      <c r="IAX227" s="1109" t="e">
        <v>#N/A</v>
      </c>
      <c r="IAY227" s="1109" t="e">
        <v>#N/A</v>
      </c>
      <c r="IAZ227" s="1109" t="e">
        <v>#N/A</v>
      </c>
      <c r="IBA227" s="1109" t="e">
        <v>#N/A</v>
      </c>
      <c r="IBB227" s="1109" t="e">
        <v>#N/A</v>
      </c>
      <c r="IBC227" s="1109" t="e">
        <v>#N/A</v>
      </c>
      <c r="IBD227" s="1109" t="e">
        <v>#N/A</v>
      </c>
      <c r="IBE227" s="1109" t="e">
        <v>#N/A</v>
      </c>
      <c r="IBF227" s="1109" t="e">
        <v>#N/A</v>
      </c>
      <c r="IBG227" s="1109" t="e">
        <v>#N/A</v>
      </c>
      <c r="IBH227" s="1109" t="e">
        <v>#N/A</v>
      </c>
      <c r="IBI227" s="1109" t="e">
        <v>#N/A</v>
      </c>
      <c r="IBJ227" s="1109" t="e">
        <v>#N/A</v>
      </c>
      <c r="IBK227" s="1109" t="e">
        <v>#N/A</v>
      </c>
      <c r="IBL227" s="1109" t="e">
        <v>#N/A</v>
      </c>
      <c r="IBM227" s="1109" t="e">
        <v>#N/A</v>
      </c>
      <c r="IBN227" s="1109" t="e">
        <v>#N/A</v>
      </c>
      <c r="IBO227" s="1109" t="e">
        <v>#N/A</v>
      </c>
      <c r="IBP227" s="1109" t="e">
        <v>#N/A</v>
      </c>
      <c r="IBQ227" s="1109" t="e">
        <v>#N/A</v>
      </c>
      <c r="IBR227" s="1109" t="e">
        <v>#N/A</v>
      </c>
      <c r="IBS227" s="1109" t="e">
        <v>#N/A</v>
      </c>
      <c r="IBT227" s="1109" t="e">
        <v>#N/A</v>
      </c>
      <c r="IBU227" s="1109" t="e">
        <v>#N/A</v>
      </c>
      <c r="IBV227" s="1109" t="e">
        <v>#N/A</v>
      </c>
      <c r="IBW227" s="1109" t="e">
        <v>#N/A</v>
      </c>
      <c r="IBX227" s="1109" t="e">
        <v>#N/A</v>
      </c>
      <c r="IBY227" s="1109" t="e">
        <v>#N/A</v>
      </c>
      <c r="IBZ227" s="1109" t="e">
        <v>#N/A</v>
      </c>
      <c r="ICA227" s="1109" t="e">
        <v>#N/A</v>
      </c>
      <c r="ICB227" s="1109" t="e">
        <v>#N/A</v>
      </c>
      <c r="ICC227" s="1109" t="e">
        <v>#N/A</v>
      </c>
      <c r="ICD227" s="1109" t="e">
        <v>#N/A</v>
      </c>
      <c r="ICE227" s="1109" t="e">
        <v>#N/A</v>
      </c>
      <c r="ICF227" s="1109" t="e">
        <v>#N/A</v>
      </c>
      <c r="ICG227" s="1109" t="e">
        <v>#N/A</v>
      </c>
      <c r="ICH227" s="1109" t="e">
        <v>#N/A</v>
      </c>
      <c r="ICI227" s="1109" t="e">
        <v>#N/A</v>
      </c>
      <c r="ICJ227" s="1109" t="e">
        <v>#N/A</v>
      </c>
      <c r="ICK227" s="1109" t="e">
        <v>#N/A</v>
      </c>
      <c r="ICL227" s="1109" t="e">
        <v>#N/A</v>
      </c>
      <c r="ICM227" s="1109" t="e">
        <v>#N/A</v>
      </c>
      <c r="ICN227" s="1109" t="e">
        <v>#N/A</v>
      </c>
      <c r="ICO227" s="1109" t="e">
        <v>#N/A</v>
      </c>
      <c r="ICP227" s="1109" t="e">
        <v>#N/A</v>
      </c>
      <c r="ICQ227" s="1109" t="e">
        <v>#N/A</v>
      </c>
      <c r="ICR227" s="1109" t="e">
        <v>#N/A</v>
      </c>
      <c r="ICS227" s="1109" t="e">
        <v>#N/A</v>
      </c>
      <c r="ICT227" s="1109" t="e">
        <v>#N/A</v>
      </c>
      <c r="ICU227" s="1109" t="e">
        <v>#N/A</v>
      </c>
      <c r="ICV227" s="1109" t="e">
        <v>#N/A</v>
      </c>
      <c r="ICW227" s="1109" t="e">
        <v>#N/A</v>
      </c>
      <c r="ICX227" s="1109" t="e">
        <v>#N/A</v>
      </c>
      <c r="ICY227" s="1109" t="e">
        <v>#N/A</v>
      </c>
      <c r="ICZ227" s="1109" t="e">
        <v>#N/A</v>
      </c>
      <c r="IDA227" s="1109" t="e">
        <v>#N/A</v>
      </c>
      <c r="IDB227" s="1109" t="e">
        <v>#N/A</v>
      </c>
      <c r="IDC227" s="1109" t="e">
        <v>#N/A</v>
      </c>
      <c r="IDD227" s="1109" t="e">
        <v>#N/A</v>
      </c>
      <c r="IDE227" s="1109" t="e">
        <v>#N/A</v>
      </c>
      <c r="IDF227" s="1109" t="e">
        <v>#N/A</v>
      </c>
      <c r="IDG227" s="1109" t="e">
        <v>#N/A</v>
      </c>
      <c r="IDH227" s="1109" t="e">
        <v>#N/A</v>
      </c>
      <c r="IDI227" s="1109" t="e">
        <v>#N/A</v>
      </c>
      <c r="IDJ227" s="1109" t="e">
        <v>#N/A</v>
      </c>
      <c r="IDK227" s="1109" t="e">
        <v>#N/A</v>
      </c>
      <c r="IDL227" s="1109" t="e">
        <v>#N/A</v>
      </c>
      <c r="IDM227" s="1109" t="e">
        <v>#N/A</v>
      </c>
      <c r="IDN227" s="1109" t="e">
        <v>#N/A</v>
      </c>
      <c r="IDO227" s="1109" t="e">
        <v>#N/A</v>
      </c>
      <c r="IDP227" s="1109" t="e">
        <v>#N/A</v>
      </c>
      <c r="IDQ227" s="1109" t="e">
        <v>#N/A</v>
      </c>
      <c r="IDR227" s="1109" t="e">
        <v>#N/A</v>
      </c>
      <c r="IDS227" s="1109" t="e">
        <v>#N/A</v>
      </c>
      <c r="IDT227" s="1109" t="e">
        <v>#N/A</v>
      </c>
      <c r="IDU227" s="1109" t="e">
        <v>#N/A</v>
      </c>
      <c r="IDV227" s="1109" t="e">
        <v>#N/A</v>
      </c>
      <c r="IDW227" s="1109" t="e">
        <v>#N/A</v>
      </c>
      <c r="IDX227" s="1109" t="e">
        <v>#N/A</v>
      </c>
      <c r="IDY227" s="1109" t="e">
        <v>#N/A</v>
      </c>
      <c r="IDZ227" s="1109" t="e">
        <v>#N/A</v>
      </c>
      <c r="IEA227" s="1109" t="e">
        <v>#N/A</v>
      </c>
      <c r="IEB227" s="1109" t="e">
        <v>#N/A</v>
      </c>
      <c r="IEC227" s="1109" t="e">
        <v>#N/A</v>
      </c>
      <c r="IED227" s="1109" t="e">
        <v>#N/A</v>
      </c>
      <c r="IEE227" s="1109" t="e">
        <v>#N/A</v>
      </c>
      <c r="IEF227" s="1109" t="e">
        <v>#N/A</v>
      </c>
      <c r="IEG227" s="1109" t="e">
        <v>#N/A</v>
      </c>
      <c r="IEH227" s="1109" t="e">
        <v>#N/A</v>
      </c>
      <c r="IEI227" s="1109" t="e">
        <v>#N/A</v>
      </c>
      <c r="IEJ227" s="1109" t="e">
        <v>#N/A</v>
      </c>
      <c r="IEK227" s="1109" t="e">
        <v>#N/A</v>
      </c>
      <c r="IEL227" s="1109" t="e">
        <v>#N/A</v>
      </c>
      <c r="IEM227" s="1109" t="e">
        <v>#N/A</v>
      </c>
      <c r="IEN227" s="1109" t="e">
        <v>#N/A</v>
      </c>
      <c r="IEO227" s="1109" t="e">
        <v>#N/A</v>
      </c>
      <c r="IEP227" s="1109" t="e">
        <v>#N/A</v>
      </c>
      <c r="IEQ227" s="1109" t="e">
        <v>#N/A</v>
      </c>
      <c r="IER227" s="1109" t="e">
        <v>#N/A</v>
      </c>
      <c r="IES227" s="1109" t="e">
        <v>#N/A</v>
      </c>
      <c r="IET227" s="1109" t="e">
        <v>#N/A</v>
      </c>
      <c r="IEU227" s="1109" t="e">
        <v>#N/A</v>
      </c>
      <c r="IEV227" s="1109" t="e">
        <v>#N/A</v>
      </c>
      <c r="IEW227" s="1109" t="e">
        <v>#N/A</v>
      </c>
      <c r="IEX227" s="1109" t="e">
        <v>#N/A</v>
      </c>
      <c r="IEY227" s="1109" t="e">
        <v>#N/A</v>
      </c>
      <c r="IEZ227" s="1109" t="e">
        <v>#N/A</v>
      </c>
      <c r="IFA227" s="1109" t="e">
        <v>#N/A</v>
      </c>
      <c r="IFB227" s="1109" t="e">
        <v>#N/A</v>
      </c>
      <c r="IFC227" s="1109" t="e">
        <v>#N/A</v>
      </c>
      <c r="IFD227" s="1109" t="e">
        <v>#N/A</v>
      </c>
      <c r="IFE227" s="1109" t="e">
        <v>#N/A</v>
      </c>
      <c r="IFF227" s="1109" t="e">
        <v>#N/A</v>
      </c>
      <c r="IFG227" s="1109" t="e">
        <v>#N/A</v>
      </c>
      <c r="IFH227" s="1109" t="e">
        <v>#N/A</v>
      </c>
      <c r="IFI227" s="1109" t="e">
        <v>#N/A</v>
      </c>
      <c r="IFJ227" s="1109" t="e">
        <v>#N/A</v>
      </c>
      <c r="IFK227" s="1109" t="e">
        <v>#N/A</v>
      </c>
      <c r="IFL227" s="1109" t="e">
        <v>#N/A</v>
      </c>
      <c r="IFM227" s="1109" t="e">
        <v>#N/A</v>
      </c>
      <c r="IFN227" s="1109" t="e">
        <v>#N/A</v>
      </c>
      <c r="IFO227" s="1109" t="e">
        <v>#N/A</v>
      </c>
      <c r="IFP227" s="1109" t="e">
        <v>#N/A</v>
      </c>
      <c r="IFQ227" s="1109" t="e">
        <v>#N/A</v>
      </c>
      <c r="IFR227" s="1109" t="e">
        <v>#N/A</v>
      </c>
      <c r="IFS227" s="1109" t="e">
        <v>#N/A</v>
      </c>
      <c r="IFT227" s="1109" t="e">
        <v>#N/A</v>
      </c>
      <c r="IFU227" s="1109" t="e">
        <v>#N/A</v>
      </c>
      <c r="IFV227" s="1109" t="e">
        <v>#N/A</v>
      </c>
      <c r="IFW227" s="1109" t="e">
        <v>#N/A</v>
      </c>
      <c r="IFX227" s="1109" t="e">
        <v>#N/A</v>
      </c>
      <c r="IFY227" s="1109" t="e">
        <v>#N/A</v>
      </c>
      <c r="IFZ227" s="1109" t="e">
        <v>#N/A</v>
      </c>
      <c r="IGA227" s="1109" t="e">
        <v>#N/A</v>
      </c>
      <c r="IGB227" s="1109" t="e">
        <v>#N/A</v>
      </c>
      <c r="IGC227" s="1109" t="e">
        <v>#N/A</v>
      </c>
      <c r="IGD227" s="1109" t="e">
        <v>#N/A</v>
      </c>
      <c r="IGE227" s="1109" t="e">
        <v>#N/A</v>
      </c>
      <c r="IGF227" s="1109" t="e">
        <v>#N/A</v>
      </c>
      <c r="IGG227" s="1109" t="e">
        <v>#N/A</v>
      </c>
      <c r="IGH227" s="1109" t="e">
        <v>#N/A</v>
      </c>
      <c r="IGI227" s="1109" t="e">
        <v>#N/A</v>
      </c>
      <c r="IGJ227" s="1109" t="e">
        <v>#N/A</v>
      </c>
      <c r="IGK227" s="1109" t="e">
        <v>#N/A</v>
      </c>
      <c r="IGL227" s="1109" t="e">
        <v>#N/A</v>
      </c>
      <c r="IGM227" s="1109" t="e">
        <v>#N/A</v>
      </c>
      <c r="IGN227" s="1109" t="e">
        <v>#N/A</v>
      </c>
      <c r="IGO227" s="1109" t="e">
        <v>#N/A</v>
      </c>
      <c r="IGP227" s="1109" t="e">
        <v>#N/A</v>
      </c>
      <c r="IGQ227" s="1109" t="e">
        <v>#N/A</v>
      </c>
      <c r="IGR227" s="1109" t="e">
        <v>#N/A</v>
      </c>
      <c r="IGS227" s="1109" t="e">
        <v>#N/A</v>
      </c>
      <c r="IGT227" s="1109" t="e">
        <v>#N/A</v>
      </c>
      <c r="IGU227" s="1109" t="e">
        <v>#N/A</v>
      </c>
      <c r="IGV227" s="1109" t="e">
        <v>#N/A</v>
      </c>
      <c r="IGW227" s="1109" t="e">
        <v>#N/A</v>
      </c>
      <c r="IGX227" s="1109" t="e">
        <v>#N/A</v>
      </c>
      <c r="IGY227" s="1109" t="e">
        <v>#N/A</v>
      </c>
      <c r="IGZ227" s="1109" t="e">
        <v>#N/A</v>
      </c>
      <c r="IHA227" s="1109" t="e">
        <v>#N/A</v>
      </c>
      <c r="IHB227" s="1109" t="e">
        <v>#N/A</v>
      </c>
      <c r="IHC227" s="1109" t="e">
        <v>#N/A</v>
      </c>
      <c r="IHD227" s="1109" t="e">
        <v>#N/A</v>
      </c>
      <c r="IHE227" s="1109" t="e">
        <v>#N/A</v>
      </c>
      <c r="IHF227" s="1109" t="e">
        <v>#N/A</v>
      </c>
      <c r="IHG227" s="1109" t="e">
        <v>#N/A</v>
      </c>
      <c r="IHH227" s="1109" t="e">
        <v>#N/A</v>
      </c>
      <c r="IHI227" s="1109" t="e">
        <v>#N/A</v>
      </c>
      <c r="IHJ227" s="1109" t="e">
        <v>#N/A</v>
      </c>
      <c r="IHK227" s="1109" t="e">
        <v>#N/A</v>
      </c>
      <c r="IHL227" s="1109" t="e">
        <v>#N/A</v>
      </c>
      <c r="IHM227" s="1109" t="e">
        <v>#N/A</v>
      </c>
      <c r="IHN227" s="1109" t="e">
        <v>#N/A</v>
      </c>
      <c r="IHO227" s="1109" t="e">
        <v>#N/A</v>
      </c>
      <c r="IHP227" s="1109" t="e">
        <v>#N/A</v>
      </c>
      <c r="IHQ227" s="1109" t="e">
        <v>#N/A</v>
      </c>
      <c r="IHR227" s="1109" t="e">
        <v>#N/A</v>
      </c>
      <c r="IHS227" s="1109" t="e">
        <v>#N/A</v>
      </c>
      <c r="IHT227" s="1109" t="e">
        <v>#N/A</v>
      </c>
      <c r="IHU227" s="1109" t="e">
        <v>#N/A</v>
      </c>
      <c r="IHV227" s="1109" t="e">
        <v>#N/A</v>
      </c>
      <c r="IHW227" s="1109" t="e">
        <v>#N/A</v>
      </c>
      <c r="IHX227" s="1109" t="e">
        <v>#N/A</v>
      </c>
      <c r="IHY227" s="1109" t="e">
        <v>#N/A</v>
      </c>
      <c r="IHZ227" s="1109" t="e">
        <v>#N/A</v>
      </c>
      <c r="IIA227" s="1109" t="e">
        <v>#N/A</v>
      </c>
      <c r="IIB227" s="1109" t="e">
        <v>#N/A</v>
      </c>
      <c r="IIC227" s="1109" t="e">
        <v>#N/A</v>
      </c>
      <c r="IID227" s="1109" t="e">
        <v>#N/A</v>
      </c>
      <c r="IIE227" s="1109" t="e">
        <v>#N/A</v>
      </c>
      <c r="IIF227" s="1109" t="e">
        <v>#N/A</v>
      </c>
      <c r="IIG227" s="1109" t="e">
        <v>#N/A</v>
      </c>
      <c r="IIH227" s="1109" t="e">
        <v>#N/A</v>
      </c>
      <c r="III227" s="1109" t="e">
        <v>#N/A</v>
      </c>
      <c r="IIJ227" s="1109" t="e">
        <v>#N/A</v>
      </c>
      <c r="IIK227" s="1109" t="e">
        <v>#N/A</v>
      </c>
      <c r="IIL227" s="1109" t="e">
        <v>#N/A</v>
      </c>
      <c r="IIM227" s="1109" t="e">
        <v>#N/A</v>
      </c>
      <c r="IIN227" s="1109" t="e">
        <v>#N/A</v>
      </c>
      <c r="IIO227" s="1109" t="e">
        <v>#N/A</v>
      </c>
      <c r="IIP227" s="1109" t="e">
        <v>#N/A</v>
      </c>
      <c r="IIQ227" s="1109" t="e">
        <v>#N/A</v>
      </c>
      <c r="IIR227" s="1109" t="e">
        <v>#N/A</v>
      </c>
      <c r="IIS227" s="1109" t="e">
        <v>#N/A</v>
      </c>
      <c r="IIT227" s="1109" t="e">
        <v>#N/A</v>
      </c>
      <c r="IIU227" s="1109" t="e">
        <v>#N/A</v>
      </c>
      <c r="IIV227" s="1109" t="e">
        <v>#N/A</v>
      </c>
      <c r="IIW227" s="1109" t="e">
        <v>#N/A</v>
      </c>
      <c r="IIX227" s="1109" t="e">
        <v>#N/A</v>
      </c>
      <c r="IIY227" s="1109" t="e">
        <v>#N/A</v>
      </c>
      <c r="IIZ227" s="1109" t="e">
        <v>#N/A</v>
      </c>
      <c r="IJA227" s="1109" t="e">
        <v>#N/A</v>
      </c>
      <c r="IJB227" s="1109" t="e">
        <v>#N/A</v>
      </c>
      <c r="IJC227" s="1109" t="e">
        <v>#N/A</v>
      </c>
      <c r="IJD227" s="1109" t="e">
        <v>#N/A</v>
      </c>
      <c r="IJE227" s="1109" t="e">
        <v>#N/A</v>
      </c>
      <c r="IJF227" s="1109" t="e">
        <v>#N/A</v>
      </c>
      <c r="IJG227" s="1109" t="e">
        <v>#N/A</v>
      </c>
      <c r="IJH227" s="1109" t="e">
        <v>#N/A</v>
      </c>
      <c r="IJI227" s="1109" t="e">
        <v>#N/A</v>
      </c>
      <c r="IJJ227" s="1109" t="e">
        <v>#N/A</v>
      </c>
      <c r="IJK227" s="1109" t="e">
        <v>#N/A</v>
      </c>
      <c r="IJL227" s="1109" t="e">
        <v>#N/A</v>
      </c>
      <c r="IJM227" s="1109" t="e">
        <v>#N/A</v>
      </c>
      <c r="IJN227" s="1109" t="e">
        <v>#N/A</v>
      </c>
      <c r="IJO227" s="1109" t="e">
        <v>#N/A</v>
      </c>
      <c r="IJP227" s="1109" t="e">
        <v>#N/A</v>
      </c>
      <c r="IJQ227" s="1109" t="e">
        <v>#N/A</v>
      </c>
      <c r="IJR227" s="1109" t="e">
        <v>#N/A</v>
      </c>
      <c r="IJS227" s="1109" t="e">
        <v>#N/A</v>
      </c>
      <c r="IJT227" s="1109" t="e">
        <v>#N/A</v>
      </c>
      <c r="IJU227" s="1109" t="e">
        <v>#N/A</v>
      </c>
      <c r="IJV227" s="1109" t="e">
        <v>#N/A</v>
      </c>
      <c r="IJW227" s="1109" t="e">
        <v>#N/A</v>
      </c>
      <c r="IJX227" s="1109" t="e">
        <v>#N/A</v>
      </c>
      <c r="IJY227" s="1109" t="e">
        <v>#N/A</v>
      </c>
      <c r="IJZ227" s="1109" t="e">
        <v>#N/A</v>
      </c>
      <c r="IKA227" s="1109" t="e">
        <v>#N/A</v>
      </c>
      <c r="IKB227" s="1109" t="e">
        <v>#N/A</v>
      </c>
      <c r="IKC227" s="1109" t="e">
        <v>#N/A</v>
      </c>
      <c r="IKD227" s="1109" t="e">
        <v>#N/A</v>
      </c>
      <c r="IKE227" s="1109" t="e">
        <v>#N/A</v>
      </c>
      <c r="IKF227" s="1109" t="e">
        <v>#N/A</v>
      </c>
      <c r="IKG227" s="1109" t="e">
        <v>#N/A</v>
      </c>
      <c r="IKH227" s="1109" t="e">
        <v>#N/A</v>
      </c>
      <c r="IKI227" s="1109" t="e">
        <v>#N/A</v>
      </c>
      <c r="IKJ227" s="1109" t="e">
        <v>#N/A</v>
      </c>
      <c r="IKK227" s="1109" t="e">
        <v>#N/A</v>
      </c>
      <c r="IKL227" s="1109" t="e">
        <v>#N/A</v>
      </c>
      <c r="IKM227" s="1109" t="e">
        <v>#N/A</v>
      </c>
      <c r="IKN227" s="1109" t="e">
        <v>#N/A</v>
      </c>
      <c r="IKO227" s="1109" t="e">
        <v>#N/A</v>
      </c>
      <c r="IKP227" s="1109" t="e">
        <v>#N/A</v>
      </c>
      <c r="IKQ227" s="1109" t="e">
        <v>#N/A</v>
      </c>
      <c r="IKR227" s="1109" t="e">
        <v>#N/A</v>
      </c>
      <c r="IKS227" s="1109" t="e">
        <v>#N/A</v>
      </c>
      <c r="IKT227" s="1109" t="e">
        <v>#N/A</v>
      </c>
      <c r="IKU227" s="1109" t="e">
        <v>#N/A</v>
      </c>
      <c r="IKV227" s="1109" t="e">
        <v>#N/A</v>
      </c>
      <c r="IKW227" s="1109" t="e">
        <v>#N/A</v>
      </c>
      <c r="IKX227" s="1109" t="e">
        <v>#N/A</v>
      </c>
      <c r="IKY227" s="1109" t="e">
        <v>#N/A</v>
      </c>
      <c r="IKZ227" s="1109" t="e">
        <v>#N/A</v>
      </c>
      <c r="ILA227" s="1109" t="e">
        <v>#N/A</v>
      </c>
      <c r="ILB227" s="1109" t="e">
        <v>#N/A</v>
      </c>
      <c r="ILC227" s="1109" t="e">
        <v>#N/A</v>
      </c>
      <c r="ILD227" s="1109" t="e">
        <v>#N/A</v>
      </c>
      <c r="ILE227" s="1109" t="e">
        <v>#N/A</v>
      </c>
      <c r="ILF227" s="1109" t="e">
        <v>#N/A</v>
      </c>
      <c r="ILG227" s="1109" t="e">
        <v>#N/A</v>
      </c>
      <c r="ILH227" s="1109" t="e">
        <v>#N/A</v>
      </c>
      <c r="ILI227" s="1109" t="e">
        <v>#N/A</v>
      </c>
      <c r="ILJ227" s="1109" t="e">
        <v>#N/A</v>
      </c>
      <c r="ILK227" s="1109" t="e">
        <v>#N/A</v>
      </c>
      <c r="ILL227" s="1109" t="e">
        <v>#N/A</v>
      </c>
      <c r="ILM227" s="1109" t="e">
        <v>#N/A</v>
      </c>
      <c r="ILN227" s="1109" t="e">
        <v>#N/A</v>
      </c>
      <c r="ILO227" s="1109" t="e">
        <v>#N/A</v>
      </c>
      <c r="ILP227" s="1109" t="e">
        <v>#N/A</v>
      </c>
      <c r="ILQ227" s="1109" t="e">
        <v>#N/A</v>
      </c>
      <c r="ILR227" s="1109" t="e">
        <v>#N/A</v>
      </c>
      <c r="ILS227" s="1109" t="e">
        <v>#N/A</v>
      </c>
      <c r="ILT227" s="1109" t="e">
        <v>#N/A</v>
      </c>
      <c r="ILU227" s="1109" t="e">
        <v>#N/A</v>
      </c>
      <c r="ILV227" s="1109" t="e">
        <v>#N/A</v>
      </c>
      <c r="ILW227" s="1109" t="e">
        <v>#N/A</v>
      </c>
      <c r="ILX227" s="1109" t="e">
        <v>#N/A</v>
      </c>
      <c r="ILY227" s="1109" t="e">
        <v>#N/A</v>
      </c>
      <c r="ILZ227" s="1109" t="e">
        <v>#N/A</v>
      </c>
      <c r="IMA227" s="1109" t="e">
        <v>#N/A</v>
      </c>
      <c r="IMB227" s="1109" t="e">
        <v>#N/A</v>
      </c>
      <c r="IMC227" s="1109" t="e">
        <v>#N/A</v>
      </c>
      <c r="IMD227" s="1109" t="e">
        <v>#N/A</v>
      </c>
      <c r="IME227" s="1109" t="e">
        <v>#N/A</v>
      </c>
      <c r="IMF227" s="1109" t="e">
        <v>#N/A</v>
      </c>
      <c r="IMG227" s="1109" t="e">
        <v>#N/A</v>
      </c>
      <c r="IMH227" s="1109" t="e">
        <v>#N/A</v>
      </c>
      <c r="IMI227" s="1109" t="e">
        <v>#N/A</v>
      </c>
      <c r="IMJ227" s="1109" t="e">
        <v>#N/A</v>
      </c>
      <c r="IMK227" s="1109" t="e">
        <v>#N/A</v>
      </c>
      <c r="IML227" s="1109" t="e">
        <v>#N/A</v>
      </c>
      <c r="IMM227" s="1109" t="e">
        <v>#N/A</v>
      </c>
      <c r="IMN227" s="1109" t="e">
        <v>#N/A</v>
      </c>
      <c r="IMO227" s="1109" t="e">
        <v>#N/A</v>
      </c>
      <c r="IMP227" s="1109" t="e">
        <v>#N/A</v>
      </c>
      <c r="IMQ227" s="1109" t="e">
        <v>#N/A</v>
      </c>
      <c r="IMR227" s="1109" t="e">
        <v>#N/A</v>
      </c>
      <c r="IMS227" s="1109" t="e">
        <v>#N/A</v>
      </c>
      <c r="IMT227" s="1109" t="e">
        <v>#N/A</v>
      </c>
      <c r="IMU227" s="1109" t="e">
        <v>#N/A</v>
      </c>
      <c r="IMV227" s="1109" t="e">
        <v>#N/A</v>
      </c>
      <c r="IMW227" s="1109" t="e">
        <v>#N/A</v>
      </c>
      <c r="IMX227" s="1109" t="e">
        <v>#N/A</v>
      </c>
      <c r="IMY227" s="1109" t="e">
        <v>#N/A</v>
      </c>
      <c r="IMZ227" s="1109" t="e">
        <v>#N/A</v>
      </c>
      <c r="INA227" s="1109" t="e">
        <v>#N/A</v>
      </c>
      <c r="INB227" s="1109" t="e">
        <v>#N/A</v>
      </c>
      <c r="INC227" s="1109" t="e">
        <v>#N/A</v>
      </c>
      <c r="IND227" s="1109" t="e">
        <v>#N/A</v>
      </c>
      <c r="INE227" s="1109" t="e">
        <v>#N/A</v>
      </c>
      <c r="INF227" s="1109" t="e">
        <v>#N/A</v>
      </c>
      <c r="ING227" s="1109" t="e">
        <v>#N/A</v>
      </c>
      <c r="INH227" s="1109" t="e">
        <v>#N/A</v>
      </c>
      <c r="INI227" s="1109" t="e">
        <v>#N/A</v>
      </c>
      <c r="INJ227" s="1109" t="e">
        <v>#N/A</v>
      </c>
      <c r="INK227" s="1109" t="e">
        <v>#N/A</v>
      </c>
      <c r="INL227" s="1109" t="e">
        <v>#N/A</v>
      </c>
      <c r="INM227" s="1109" t="e">
        <v>#N/A</v>
      </c>
      <c r="INN227" s="1109" t="e">
        <v>#N/A</v>
      </c>
      <c r="INO227" s="1109" t="e">
        <v>#N/A</v>
      </c>
      <c r="INP227" s="1109" t="e">
        <v>#N/A</v>
      </c>
      <c r="INQ227" s="1109" t="e">
        <v>#N/A</v>
      </c>
      <c r="INR227" s="1109" t="e">
        <v>#N/A</v>
      </c>
      <c r="INS227" s="1109" t="e">
        <v>#N/A</v>
      </c>
      <c r="INT227" s="1109" t="e">
        <v>#N/A</v>
      </c>
      <c r="INU227" s="1109" t="e">
        <v>#N/A</v>
      </c>
      <c r="INV227" s="1109" t="e">
        <v>#N/A</v>
      </c>
      <c r="INW227" s="1109" t="e">
        <v>#N/A</v>
      </c>
      <c r="INX227" s="1109" t="e">
        <v>#N/A</v>
      </c>
      <c r="INY227" s="1109" t="e">
        <v>#N/A</v>
      </c>
      <c r="INZ227" s="1109" t="e">
        <v>#N/A</v>
      </c>
      <c r="IOA227" s="1109" t="e">
        <v>#N/A</v>
      </c>
      <c r="IOB227" s="1109" t="e">
        <v>#N/A</v>
      </c>
      <c r="IOC227" s="1109" t="e">
        <v>#N/A</v>
      </c>
      <c r="IOD227" s="1109" t="e">
        <v>#N/A</v>
      </c>
      <c r="IOE227" s="1109" t="e">
        <v>#N/A</v>
      </c>
      <c r="IOF227" s="1109" t="e">
        <v>#N/A</v>
      </c>
      <c r="IOG227" s="1109" t="e">
        <v>#N/A</v>
      </c>
      <c r="IOH227" s="1109" t="e">
        <v>#N/A</v>
      </c>
      <c r="IOI227" s="1109" t="e">
        <v>#N/A</v>
      </c>
      <c r="IOJ227" s="1109" t="e">
        <v>#N/A</v>
      </c>
      <c r="IOK227" s="1109" t="e">
        <v>#N/A</v>
      </c>
      <c r="IOL227" s="1109" t="e">
        <v>#N/A</v>
      </c>
      <c r="IOM227" s="1109" t="e">
        <v>#N/A</v>
      </c>
      <c r="ION227" s="1109" t="e">
        <v>#N/A</v>
      </c>
      <c r="IOO227" s="1109" t="e">
        <v>#N/A</v>
      </c>
      <c r="IOP227" s="1109" t="e">
        <v>#N/A</v>
      </c>
      <c r="IOQ227" s="1109" t="e">
        <v>#N/A</v>
      </c>
      <c r="IOR227" s="1109" t="e">
        <v>#N/A</v>
      </c>
      <c r="IOS227" s="1109" t="e">
        <v>#N/A</v>
      </c>
      <c r="IOT227" s="1109" t="e">
        <v>#N/A</v>
      </c>
      <c r="IOU227" s="1109" t="e">
        <v>#N/A</v>
      </c>
      <c r="IOV227" s="1109" t="e">
        <v>#N/A</v>
      </c>
      <c r="IOW227" s="1109" t="e">
        <v>#N/A</v>
      </c>
      <c r="IOX227" s="1109" t="e">
        <v>#N/A</v>
      </c>
      <c r="IOY227" s="1109" t="e">
        <v>#N/A</v>
      </c>
      <c r="IOZ227" s="1109" t="e">
        <v>#N/A</v>
      </c>
      <c r="IPA227" s="1109" t="e">
        <v>#N/A</v>
      </c>
      <c r="IPB227" s="1109" t="e">
        <v>#N/A</v>
      </c>
      <c r="IPC227" s="1109" t="e">
        <v>#N/A</v>
      </c>
      <c r="IPD227" s="1109" t="e">
        <v>#N/A</v>
      </c>
      <c r="IPE227" s="1109" t="e">
        <v>#N/A</v>
      </c>
      <c r="IPF227" s="1109" t="e">
        <v>#N/A</v>
      </c>
      <c r="IPG227" s="1109" t="e">
        <v>#N/A</v>
      </c>
      <c r="IPH227" s="1109" t="e">
        <v>#N/A</v>
      </c>
      <c r="IPI227" s="1109" t="e">
        <v>#N/A</v>
      </c>
      <c r="IPJ227" s="1109" t="e">
        <v>#N/A</v>
      </c>
      <c r="IPK227" s="1109" t="e">
        <v>#N/A</v>
      </c>
      <c r="IPL227" s="1109" t="e">
        <v>#N/A</v>
      </c>
      <c r="IPM227" s="1109" t="e">
        <v>#N/A</v>
      </c>
      <c r="IPN227" s="1109" t="e">
        <v>#N/A</v>
      </c>
      <c r="IPO227" s="1109" t="e">
        <v>#N/A</v>
      </c>
      <c r="IPP227" s="1109" t="e">
        <v>#N/A</v>
      </c>
      <c r="IPQ227" s="1109" t="e">
        <v>#N/A</v>
      </c>
      <c r="IPR227" s="1109" t="e">
        <v>#N/A</v>
      </c>
      <c r="IPS227" s="1109" t="e">
        <v>#N/A</v>
      </c>
      <c r="IPT227" s="1109" t="e">
        <v>#N/A</v>
      </c>
      <c r="IPU227" s="1109" t="e">
        <v>#N/A</v>
      </c>
      <c r="IPV227" s="1109" t="e">
        <v>#N/A</v>
      </c>
      <c r="IPW227" s="1109" t="e">
        <v>#N/A</v>
      </c>
      <c r="IPX227" s="1109" t="e">
        <v>#N/A</v>
      </c>
      <c r="IPY227" s="1109" t="e">
        <v>#N/A</v>
      </c>
      <c r="IPZ227" s="1109" t="e">
        <v>#N/A</v>
      </c>
      <c r="IQA227" s="1109" t="e">
        <v>#N/A</v>
      </c>
      <c r="IQB227" s="1109" t="e">
        <v>#N/A</v>
      </c>
      <c r="IQC227" s="1109" t="e">
        <v>#N/A</v>
      </c>
      <c r="IQD227" s="1109" t="e">
        <v>#N/A</v>
      </c>
      <c r="IQE227" s="1109" t="e">
        <v>#N/A</v>
      </c>
      <c r="IQF227" s="1109" t="e">
        <v>#N/A</v>
      </c>
      <c r="IQG227" s="1109" t="e">
        <v>#N/A</v>
      </c>
      <c r="IQH227" s="1109" t="e">
        <v>#N/A</v>
      </c>
      <c r="IQI227" s="1109" t="e">
        <v>#N/A</v>
      </c>
      <c r="IQJ227" s="1109" t="e">
        <v>#N/A</v>
      </c>
      <c r="IQK227" s="1109" t="e">
        <v>#N/A</v>
      </c>
      <c r="IQL227" s="1109" t="e">
        <v>#N/A</v>
      </c>
      <c r="IQM227" s="1109" t="e">
        <v>#N/A</v>
      </c>
      <c r="IQN227" s="1109" t="e">
        <v>#N/A</v>
      </c>
      <c r="IQO227" s="1109" t="e">
        <v>#N/A</v>
      </c>
      <c r="IQP227" s="1109" t="e">
        <v>#N/A</v>
      </c>
      <c r="IQQ227" s="1109" t="e">
        <v>#N/A</v>
      </c>
      <c r="IQR227" s="1109" t="e">
        <v>#N/A</v>
      </c>
      <c r="IQS227" s="1109" t="e">
        <v>#N/A</v>
      </c>
      <c r="IQT227" s="1109" t="e">
        <v>#N/A</v>
      </c>
      <c r="IQU227" s="1109" t="e">
        <v>#N/A</v>
      </c>
      <c r="IQV227" s="1109" t="e">
        <v>#N/A</v>
      </c>
      <c r="IQW227" s="1109" t="e">
        <v>#N/A</v>
      </c>
      <c r="IQX227" s="1109" t="e">
        <v>#N/A</v>
      </c>
      <c r="IQY227" s="1109" t="e">
        <v>#N/A</v>
      </c>
      <c r="IQZ227" s="1109" t="e">
        <v>#N/A</v>
      </c>
      <c r="IRA227" s="1109" t="e">
        <v>#N/A</v>
      </c>
      <c r="IRB227" s="1109" t="e">
        <v>#N/A</v>
      </c>
      <c r="IRC227" s="1109" t="e">
        <v>#N/A</v>
      </c>
      <c r="IRD227" s="1109" t="e">
        <v>#N/A</v>
      </c>
      <c r="IRE227" s="1109" t="e">
        <v>#N/A</v>
      </c>
      <c r="IRF227" s="1109" t="e">
        <v>#N/A</v>
      </c>
      <c r="IRG227" s="1109" t="e">
        <v>#N/A</v>
      </c>
      <c r="IRH227" s="1109" t="e">
        <v>#N/A</v>
      </c>
      <c r="IRI227" s="1109" t="e">
        <v>#N/A</v>
      </c>
      <c r="IRJ227" s="1109" t="e">
        <v>#N/A</v>
      </c>
      <c r="IRK227" s="1109" t="e">
        <v>#N/A</v>
      </c>
      <c r="IRL227" s="1109" t="e">
        <v>#N/A</v>
      </c>
      <c r="IRM227" s="1109" t="e">
        <v>#N/A</v>
      </c>
      <c r="IRN227" s="1109" t="e">
        <v>#N/A</v>
      </c>
      <c r="IRO227" s="1109" t="e">
        <v>#N/A</v>
      </c>
      <c r="IRP227" s="1109" t="e">
        <v>#N/A</v>
      </c>
      <c r="IRQ227" s="1109" t="e">
        <v>#N/A</v>
      </c>
      <c r="IRR227" s="1109" t="e">
        <v>#N/A</v>
      </c>
      <c r="IRS227" s="1109" t="e">
        <v>#N/A</v>
      </c>
      <c r="IRT227" s="1109" t="e">
        <v>#N/A</v>
      </c>
      <c r="IRU227" s="1109" t="e">
        <v>#N/A</v>
      </c>
      <c r="IRV227" s="1109" t="e">
        <v>#N/A</v>
      </c>
      <c r="IRW227" s="1109" t="e">
        <v>#N/A</v>
      </c>
      <c r="IRX227" s="1109" t="e">
        <v>#N/A</v>
      </c>
      <c r="IRY227" s="1109" t="e">
        <v>#N/A</v>
      </c>
      <c r="IRZ227" s="1109" t="e">
        <v>#N/A</v>
      </c>
      <c r="ISA227" s="1109" t="e">
        <v>#N/A</v>
      </c>
      <c r="ISB227" s="1109" t="e">
        <v>#N/A</v>
      </c>
      <c r="ISC227" s="1109" t="e">
        <v>#N/A</v>
      </c>
      <c r="ISD227" s="1109" t="e">
        <v>#N/A</v>
      </c>
      <c r="ISE227" s="1109" t="e">
        <v>#N/A</v>
      </c>
      <c r="ISF227" s="1109" t="e">
        <v>#N/A</v>
      </c>
      <c r="ISG227" s="1109" t="e">
        <v>#N/A</v>
      </c>
      <c r="ISH227" s="1109" t="e">
        <v>#N/A</v>
      </c>
      <c r="ISI227" s="1109" t="e">
        <v>#N/A</v>
      </c>
      <c r="ISJ227" s="1109" t="e">
        <v>#N/A</v>
      </c>
      <c r="ISK227" s="1109" t="e">
        <v>#N/A</v>
      </c>
      <c r="ISL227" s="1109" t="e">
        <v>#N/A</v>
      </c>
      <c r="ISM227" s="1109" t="e">
        <v>#N/A</v>
      </c>
      <c r="ISN227" s="1109" t="e">
        <v>#N/A</v>
      </c>
      <c r="ISO227" s="1109" t="e">
        <v>#N/A</v>
      </c>
      <c r="ISP227" s="1109" t="e">
        <v>#N/A</v>
      </c>
      <c r="ISQ227" s="1109" t="e">
        <v>#N/A</v>
      </c>
      <c r="ISR227" s="1109" t="e">
        <v>#N/A</v>
      </c>
      <c r="ISS227" s="1109" t="e">
        <v>#N/A</v>
      </c>
      <c r="IST227" s="1109" t="e">
        <v>#N/A</v>
      </c>
      <c r="ISU227" s="1109" t="e">
        <v>#N/A</v>
      </c>
      <c r="ISV227" s="1109" t="e">
        <v>#N/A</v>
      </c>
      <c r="ISW227" s="1109" t="e">
        <v>#N/A</v>
      </c>
      <c r="ISX227" s="1109" t="e">
        <v>#N/A</v>
      </c>
      <c r="ISY227" s="1109" t="e">
        <v>#N/A</v>
      </c>
      <c r="ISZ227" s="1109" t="e">
        <v>#N/A</v>
      </c>
      <c r="ITA227" s="1109" t="e">
        <v>#N/A</v>
      </c>
      <c r="ITB227" s="1109" t="e">
        <v>#N/A</v>
      </c>
      <c r="ITC227" s="1109" t="e">
        <v>#N/A</v>
      </c>
      <c r="ITD227" s="1109" t="e">
        <v>#N/A</v>
      </c>
      <c r="ITE227" s="1109" t="e">
        <v>#N/A</v>
      </c>
      <c r="ITF227" s="1109" t="e">
        <v>#N/A</v>
      </c>
      <c r="ITG227" s="1109" t="e">
        <v>#N/A</v>
      </c>
      <c r="ITH227" s="1109" t="e">
        <v>#N/A</v>
      </c>
      <c r="ITI227" s="1109" t="e">
        <v>#N/A</v>
      </c>
      <c r="ITJ227" s="1109" t="e">
        <v>#N/A</v>
      </c>
      <c r="ITK227" s="1109" t="e">
        <v>#N/A</v>
      </c>
      <c r="ITL227" s="1109" t="e">
        <v>#N/A</v>
      </c>
      <c r="ITM227" s="1109" t="e">
        <v>#N/A</v>
      </c>
      <c r="ITN227" s="1109" t="e">
        <v>#N/A</v>
      </c>
      <c r="ITO227" s="1109" t="e">
        <v>#N/A</v>
      </c>
      <c r="ITP227" s="1109" t="e">
        <v>#N/A</v>
      </c>
      <c r="ITQ227" s="1109" t="e">
        <v>#N/A</v>
      </c>
      <c r="ITR227" s="1109" t="e">
        <v>#N/A</v>
      </c>
      <c r="ITS227" s="1109" t="e">
        <v>#N/A</v>
      </c>
      <c r="ITT227" s="1109" t="e">
        <v>#N/A</v>
      </c>
      <c r="ITU227" s="1109" t="e">
        <v>#N/A</v>
      </c>
      <c r="ITV227" s="1109" t="e">
        <v>#N/A</v>
      </c>
      <c r="ITW227" s="1109" t="e">
        <v>#N/A</v>
      </c>
      <c r="ITX227" s="1109" t="e">
        <v>#N/A</v>
      </c>
      <c r="ITY227" s="1109" t="e">
        <v>#N/A</v>
      </c>
      <c r="ITZ227" s="1109" t="e">
        <v>#N/A</v>
      </c>
      <c r="IUA227" s="1109" t="e">
        <v>#N/A</v>
      </c>
      <c r="IUB227" s="1109" t="e">
        <v>#N/A</v>
      </c>
      <c r="IUC227" s="1109" t="e">
        <v>#N/A</v>
      </c>
      <c r="IUD227" s="1109" t="e">
        <v>#N/A</v>
      </c>
      <c r="IUE227" s="1109" t="e">
        <v>#N/A</v>
      </c>
      <c r="IUF227" s="1109" t="e">
        <v>#N/A</v>
      </c>
      <c r="IUG227" s="1109" t="e">
        <v>#N/A</v>
      </c>
      <c r="IUH227" s="1109" t="e">
        <v>#N/A</v>
      </c>
      <c r="IUI227" s="1109" t="e">
        <v>#N/A</v>
      </c>
      <c r="IUJ227" s="1109" t="e">
        <v>#N/A</v>
      </c>
      <c r="IUK227" s="1109" t="e">
        <v>#N/A</v>
      </c>
      <c r="IUL227" s="1109" t="e">
        <v>#N/A</v>
      </c>
      <c r="IUM227" s="1109" t="e">
        <v>#N/A</v>
      </c>
      <c r="IUN227" s="1109" t="e">
        <v>#N/A</v>
      </c>
      <c r="IUO227" s="1109" t="e">
        <v>#N/A</v>
      </c>
      <c r="IUP227" s="1109" t="e">
        <v>#N/A</v>
      </c>
      <c r="IUQ227" s="1109" t="e">
        <v>#N/A</v>
      </c>
      <c r="IUR227" s="1109" t="e">
        <v>#N/A</v>
      </c>
      <c r="IUS227" s="1109" t="e">
        <v>#N/A</v>
      </c>
      <c r="IUT227" s="1109" t="e">
        <v>#N/A</v>
      </c>
      <c r="IUU227" s="1109" t="e">
        <v>#N/A</v>
      </c>
      <c r="IUV227" s="1109" t="e">
        <v>#N/A</v>
      </c>
      <c r="IUW227" s="1109" t="e">
        <v>#N/A</v>
      </c>
      <c r="IUX227" s="1109" t="e">
        <v>#N/A</v>
      </c>
      <c r="IUY227" s="1109" t="e">
        <v>#N/A</v>
      </c>
      <c r="IUZ227" s="1109" t="e">
        <v>#N/A</v>
      </c>
      <c r="IVA227" s="1109" t="e">
        <v>#N/A</v>
      </c>
      <c r="IVB227" s="1109" t="e">
        <v>#N/A</v>
      </c>
      <c r="IVC227" s="1109" t="e">
        <v>#N/A</v>
      </c>
      <c r="IVD227" s="1109" t="e">
        <v>#N/A</v>
      </c>
      <c r="IVE227" s="1109" t="e">
        <v>#N/A</v>
      </c>
      <c r="IVF227" s="1109" t="e">
        <v>#N/A</v>
      </c>
      <c r="IVG227" s="1109" t="e">
        <v>#N/A</v>
      </c>
      <c r="IVH227" s="1109" t="e">
        <v>#N/A</v>
      </c>
      <c r="IVI227" s="1109" t="e">
        <v>#N/A</v>
      </c>
      <c r="IVJ227" s="1109" t="e">
        <v>#N/A</v>
      </c>
      <c r="IVK227" s="1109" t="e">
        <v>#N/A</v>
      </c>
      <c r="IVL227" s="1109" t="e">
        <v>#N/A</v>
      </c>
      <c r="IVM227" s="1109" t="e">
        <v>#N/A</v>
      </c>
      <c r="IVN227" s="1109" t="e">
        <v>#N/A</v>
      </c>
      <c r="IVO227" s="1109" t="e">
        <v>#N/A</v>
      </c>
      <c r="IVP227" s="1109" t="e">
        <v>#N/A</v>
      </c>
      <c r="IVQ227" s="1109" t="e">
        <v>#N/A</v>
      </c>
      <c r="IVR227" s="1109" t="e">
        <v>#N/A</v>
      </c>
      <c r="IVS227" s="1109" t="e">
        <v>#N/A</v>
      </c>
      <c r="IVT227" s="1109" t="e">
        <v>#N/A</v>
      </c>
      <c r="IVU227" s="1109" t="e">
        <v>#N/A</v>
      </c>
      <c r="IVV227" s="1109" t="e">
        <v>#N/A</v>
      </c>
      <c r="IVW227" s="1109" t="e">
        <v>#N/A</v>
      </c>
      <c r="IVX227" s="1109" t="e">
        <v>#N/A</v>
      </c>
      <c r="IVY227" s="1109" t="e">
        <v>#N/A</v>
      </c>
      <c r="IVZ227" s="1109" t="e">
        <v>#N/A</v>
      </c>
      <c r="IWA227" s="1109" t="e">
        <v>#N/A</v>
      </c>
      <c r="IWB227" s="1109" t="e">
        <v>#N/A</v>
      </c>
      <c r="IWC227" s="1109" t="e">
        <v>#N/A</v>
      </c>
      <c r="IWD227" s="1109" t="e">
        <v>#N/A</v>
      </c>
      <c r="IWE227" s="1109" t="e">
        <v>#N/A</v>
      </c>
      <c r="IWF227" s="1109" t="e">
        <v>#N/A</v>
      </c>
      <c r="IWG227" s="1109" t="e">
        <v>#N/A</v>
      </c>
      <c r="IWH227" s="1109" t="e">
        <v>#N/A</v>
      </c>
      <c r="IWI227" s="1109" t="e">
        <v>#N/A</v>
      </c>
      <c r="IWJ227" s="1109" t="e">
        <v>#N/A</v>
      </c>
      <c r="IWK227" s="1109" t="e">
        <v>#N/A</v>
      </c>
      <c r="IWL227" s="1109" t="e">
        <v>#N/A</v>
      </c>
      <c r="IWM227" s="1109" t="e">
        <v>#N/A</v>
      </c>
      <c r="IWN227" s="1109" t="e">
        <v>#N/A</v>
      </c>
      <c r="IWO227" s="1109" t="e">
        <v>#N/A</v>
      </c>
      <c r="IWP227" s="1109" t="e">
        <v>#N/A</v>
      </c>
      <c r="IWQ227" s="1109" t="e">
        <v>#N/A</v>
      </c>
      <c r="IWR227" s="1109" t="e">
        <v>#N/A</v>
      </c>
      <c r="IWS227" s="1109" t="e">
        <v>#N/A</v>
      </c>
      <c r="IWT227" s="1109" t="e">
        <v>#N/A</v>
      </c>
      <c r="IWU227" s="1109" t="e">
        <v>#N/A</v>
      </c>
      <c r="IWV227" s="1109" t="e">
        <v>#N/A</v>
      </c>
      <c r="IWW227" s="1109" t="e">
        <v>#N/A</v>
      </c>
      <c r="IWX227" s="1109" t="e">
        <v>#N/A</v>
      </c>
      <c r="IWY227" s="1109" t="e">
        <v>#N/A</v>
      </c>
      <c r="IWZ227" s="1109" t="e">
        <v>#N/A</v>
      </c>
      <c r="IXA227" s="1109" t="e">
        <v>#N/A</v>
      </c>
      <c r="IXB227" s="1109" t="e">
        <v>#N/A</v>
      </c>
      <c r="IXC227" s="1109" t="e">
        <v>#N/A</v>
      </c>
      <c r="IXD227" s="1109" t="e">
        <v>#N/A</v>
      </c>
      <c r="IXE227" s="1109" t="e">
        <v>#N/A</v>
      </c>
      <c r="IXF227" s="1109" t="e">
        <v>#N/A</v>
      </c>
      <c r="IXG227" s="1109" t="e">
        <v>#N/A</v>
      </c>
      <c r="IXH227" s="1109" t="e">
        <v>#N/A</v>
      </c>
      <c r="IXI227" s="1109" t="e">
        <v>#N/A</v>
      </c>
      <c r="IXJ227" s="1109" t="e">
        <v>#N/A</v>
      </c>
      <c r="IXK227" s="1109" t="e">
        <v>#N/A</v>
      </c>
      <c r="IXL227" s="1109" t="e">
        <v>#N/A</v>
      </c>
      <c r="IXM227" s="1109" t="e">
        <v>#N/A</v>
      </c>
      <c r="IXN227" s="1109" t="e">
        <v>#N/A</v>
      </c>
      <c r="IXO227" s="1109" t="e">
        <v>#N/A</v>
      </c>
      <c r="IXP227" s="1109" t="e">
        <v>#N/A</v>
      </c>
      <c r="IXQ227" s="1109" t="e">
        <v>#N/A</v>
      </c>
      <c r="IXR227" s="1109" t="e">
        <v>#N/A</v>
      </c>
      <c r="IXS227" s="1109" t="e">
        <v>#N/A</v>
      </c>
      <c r="IXT227" s="1109" t="e">
        <v>#N/A</v>
      </c>
      <c r="IXU227" s="1109" t="e">
        <v>#N/A</v>
      </c>
      <c r="IXV227" s="1109" t="e">
        <v>#N/A</v>
      </c>
      <c r="IXW227" s="1109" t="e">
        <v>#N/A</v>
      </c>
      <c r="IXX227" s="1109" t="e">
        <v>#N/A</v>
      </c>
      <c r="IXY227" s="1109" t="e">
        <v>#N/A</v>
      </c>
      <c r="IXZ227" s="1109" t="e">
        <v>#N/A</v>
      </c>
      <c r="IYA227" s="1109" t="e">
        <v>#N/A</v>
      </c>
      <c r="IYB227" s="1109" t="e">
        <v>#N/A</v>
      </c>
      <c r="IYC227" s="1109" t="e">
        <v>#N/A</v>
      </c>
      <c r="IYD227" s="1109" t="e">
        <v>#N/A</v>
      </c>
      <c r="IYE227" s="1109" t="e">
        <v>#N/A</v>
      </c>
      <c r="IYF227" s="1109" t="e">
        <v>#N/A</v>
      </c>
      <c r="IYG227" s="1109" t="e">
        <v>#N/A</v>
      </c>
      <c r="IYH227" s="1109" t="e">
        <v>#N/A</v>
      </c>
      <c r="IYI227" s="1109" t="e">
        <v>#N/A</v>
      </c>
      <c r="IYJ227" s="1109" t="e">
        <v>#N/A</v>
      </c>
      <c r="IYK227" s="1109" t="e">
        <v>#N/A</v>
      </c>
      <c r="IYL227" s="1109" t="e">
        <v>#N/A</v>
      </c>
      <c r="IYM227" s="1109" t="e">
        <v>#N/A</v>
      </c>
      <c r="IYN227" s="1109" t="e">
        <v>#N/A</v>
      </c>
      <c r="IYO227" s="1109" t="e">
        <v>#N/A</v>
      </c>
      <c r="IYP227" s="1109" t="e">
        <v>#N/A</v>
      </c>
      <c r="IYQ227" s="1109" t="e">
        <v>#N/A</v>
      </c>
      <c r="IYR227" s="1109" t="e">
        <v>#N/A</v>
      </c>
      <c r="IYS227" s="1109" t="e">
        <v>#N/A</v>
      </c>
      <c r="IYT227" s="1109" t="e">
        <v>#N/A</v>
      </c>
      <c r="IYU227" s="1109" t="e">
        <v>#N/A</v>
      </c>
      <c r="IYV227" s="1109" t="e">
        <v>#N/A</v>
      </c>
      <c r="IYW227" s="1109" t="e">
        <v>#N/A</v>
      </c>
      <c r="IYX227" s="1109" t="e">
        <v>#N/A</v>
      </c>
      <c r="IYY227" s="1109" t="e">
        <v>#N/A</v>
      </c>
      <c r="IYZ227" s="1109" t="e">
        <v>#N/A</v>
      </c>
      <c r="IZA227" s="1109" t="e">
        <v>#N/A</v>
      </c>
      <c r="IZB227" s="1109" t="e">
        <v>#N/A</v>
      </c>
      <c r="IZC227" s="1109" t="e">
        <v>#N/A</v>
      </c>
      <c r="IZD227" s="1109" t="e">
        <v>#N/A</v>
      </c>
      <c r="IZE227" s="1109" t="e">
        <v>#N/A</v>
      </c>
      <c r="IZF227" s="1109" t="e">
        <v>#N/A</v>
      </c>
      <c r="IZG227" s="1109" t="e">
        <v>#N/A</v>
      </c>
      <c r="IZH227" s="1109" t="e">
        <v>#N/A</v>
      </c>
      <c r="IZI227" s="1109" t="e">
        <v>#N/A</v>
      </c>
      <c r="IZJ227" s="1109" t="e">
        <v>#N/A</v>
      </c>
      <c r="IZK227" s="1109" t="e">
        <v>#N/A</v>
      </c>
      <c r="IZL227" s="1109" t="e">
        <v>#N/A</v>
      </c>
      <c r="IZM227" s="1109" t="e">
        <v>#N/A</v>
      </c>
      <c r="IZN227" s="1109" t="e">
        <v>#N/A</v>
      </c>
      <c r="IZO227" s="1109" t="e">
        <v>#N/A</v>
      </c>
      <c r="IZP227" s="1109" t="e">
        <v>#N/A</v>
      </c>
      <c r="IZQ227" s="1109" t="e">
        <v>#N/A</v>
      </c>
      <c r="IZR227" s="1109" t="e">
        <v>#N/A</v>
      </c>
      <c r="IZS227" s="1109" t="e">
        <v>#N/A</v>
      </c>
      <c r="IZT227" s="1109" t="e">
        <v>#N/A</v>
      </c>
      <c r="IZU227" s="1109" t="e">
        <v>#N/A</v>
      </c>
      <c r="IZV227" s="1109" t="e">
        <v>#N/A</v>
      </c>
      <c r="IZW227" s="1109" t="e">
        <v>#N/A</v>
      </c>
      <c r="IZX227" s="1109" t="e">
        <v>#N/A</v>
      </c>
      <c r="IZY227" s="1109" t="e">
        <v>#N/A</v>
      </c>
      <c r="IZZ227" s="1109" t="e">
        <v>#N/A</v>
      </c>
      <c r="JAA227" s="1109" t="e">
        <v>#N/A</v>
      </c>
      <c r="JAB227" s="1109" t="e">
        <v>#N/A</v>
      </c>
      <c r="JAC227" s="1109" t="e">
        <v>#N/A</v>
      </c>
      <c r="JAD227" s="1109" t="e">
        <v>#N/A</v>
      </c>
      <c r="JAE227" s="1109" t="e">
        <v>#N/A</v>
      </c>
      <c r="JAF227" s="1109" t="e">
        <v>#N/A</v>
      </c>
      <c r="JAG227" s="1109" t="e">
        <v>#N/A</v>
      </c>
      <c r="JAH227" s="1109" t="e">
        <v>#N/A</v>
      </c>
      <c r="JAI227" s="1109" t="e">
        <v>#N/A</v>
      </c>
      <c r="JAJ227" s="1109" t="e">
        <v>#N/A</v>
      </c>
      <c r="JAK227" s="1109" t="e">
        <v>#N/A</v>
      </c>
      <c r="JAL227" s="1109" t="e">
        <v>#N/A</v>
      </c>
      <c r="JAM227" s="1109" t="e">
        <v>#N/A</v>
      </c>
      <c r="JAN227" s="1109" t="e">
        <v>#N/A</v>
      </c>
      <c r="JAO227" s="1109" t="e">
        <v>#N/A</v>
      </c>
      <c r="JAP227" s="1109" t="e">
        <v>#N/A</v>
      </c>
      <c r="JAQ227" s="1109" t="e">
        <v>#N/A</v>
      </c>
      <c r="JAR227" s="1109" t="e">
        <v>#N/A</v>
      </c>
      <c r="JAS227" s="1109" t="e">
        <v>#N/A</v>
      </c>
      <c r="JAT227" s="1109" t="e">
        <v>#N/A</v>
      </c>
      <c r="JAU227" s="1109" t="e">
        <v>#N/A</v>
      </c>
      <c r="JAV227" s="1109" t="e">
        <v>#N/A</v>
      </c>
      <c r="JAW227" s="1109" t="e">
        <v>#N/A</v>
      </c>
      <c r="JAX227" s="1109" t="e">
        <v>#N/A</v>
      </c>
      <c r="JAY227" s="1109" t="e">
        <v>#N/A</v>
      </c>
      <c r="JAZ227" s="1109" t="e">
        <v>#N/A</v>
      </c>
      <c r="JBA227" s="1109" t="e">
        <v>#N/A</v>
      </c>
      <c r="JBB227" s="1109" t="e">
        <v>#N/A</v>
      </c>
      <c r="JBC227" s="1109" t="e">
        <v>#N/A</v>
      </c>
      <c r="JBD227" s="1109" t="e">
        <v>#N/A</v>
      </c>
      <c r="JBE227" s="1109" t="e">
        <v>#N/A</v>
      </c>
      <c r="JBF227" s="1109" t="e">
        <v>#N/A</v>
      </c>
      <c r="JBG227" s="1109" t="e">
        <v>#N/A</v>
      </c>
      <c r="JBH227" s="1109" t="e">
        <v>#N/A</v>
      </c>
      <c r="JBI227" s="1109" t="e">
        <v>#N/A</v>
      </c>
      <c r="JBJ227" s="1109" t="e">
        <v>#N/A</v>
      </c>
      <c r="JBK227" s="1109" t="e">
        <v>#N/A</v>
      </c>
      <c r="JBL227" s="1109" t="e">
        <v>#N/A</v>
      </c>
      <c r="JBM227" s="1109" t="e">
        <v>#N/A</v>
      </c>
      <c r="JBN227" s="1109" t="e">
        <v>#N/A</v>
      </c>
      <c r="JBO227" s="1109" t="e">
        <v>#N/A</v>
      </c>
      <c r="JBP227" s="1109" t="e">
        <v>#N/A</v>
      </c>
      <c r="JBQ227" s="1109" t="e">
        <v>#N/A</v>
      </c>
      <c r="JBR227" s="1109" t="e">
        <v>#N/A</v>
      </c>
      <c r="JBS227" s="1109" t="e">
        <v>#N/A</v>
      </c>
      <c r="JBT227" s="1109" t="e">
        <v>#N/A</v>
      </c>
      <c r="JBU227" s="1109" t="e">
        <v>#N/A</v>
      </c>
      <c r="JBV227" s="1109" t="e">
        <v>#N/A</v>
      </c>
      <c r="JBW227" s="1109" t="e">
        <v>#N/A</v>
      </c>
      <c r="JBX227" s="1109" t="e">
        <v>#N/A</v>
      </c>
      <c r="JBY227" s="1109" t="e">
        <v>#N/A</v>
      </c>
      <c r="JBZ227" s="1109" t="e">
        <v>#N/A</v>
      </c>
      <c r="JCA227" s="1109" t="e">
        <v>#N/A</v>
      </c>
      <c r="JCB227" s="1109" t="e">
        <v>#N/A</v>
      </c>
      <c r="JCC227" s="1109" t="e">
        <v>#N/A</v>
      </c>
      <c r="JCD227" s="1109" t="e">
        <v>#N/A</v>
      </c>
      <c r="JCE227" s="1109" t="e">
        <v>#N/A</v>
      </c>
      <c r="JCF227" s="1109" t="e">
        <v>#N/A</v>
      </c>
      <c r="JCG227" s="1109" t="e">
        <v>#N/A</v>
      </c>
      <c r="JCH227" s="1109" t="e">
        <v>#N/A</v>
      </c>
      <c r="JCI227" s="1109" t="e">
        <v>#N/A</v>
      </c>
      <c r="JCJ227" s="1109" t="e">
        <v>#N/A</v>
      </c>
      <c r="JCK227" s="1109" t="e">
        <v>#N/A</v>
      </c>
      <c r="JCL227" s="1109" t="e">
        <v>#N/A</v>
      </c>
      <c r="JCM227" s="1109" t="e">
        <v>#N/A</v>
      </c>
      <c r="JCN227" s="1109" t="e">
        <v>#N/A</v>
      </c>
      <c r="JCO227" s="1109" t="e">
        <v>#N/A</v>
      </c>
      <c r="JCP227" s="1109" t="e">
        <v>#N/A</v>
      </c>
      <c r="JCQ227" s="1109" t="e">
        <v>#N/A</v>
      </c>
      <c r="JCR227" s="1109" t="e">
        <v>#N/A</v>
      </c>
      <c r="JCS227" s="1109" t="e">
        <v>#N/A</v>
      </c>
      <c r="JCT227" s="1109" t="e">
        <v>#N/A</v>
      </c>
      <c r="JCU227" s="1109" t="e">
        <v>#N/A</v>
      </c>
      <c r="JCV227" s="1109" t="e">
        <v>#N/A</v>
      </c>
      <c r="JCW227" s="1109" t="e">
        <v>#N/A</v>
      </c>
      <c r="JCX227" s="1109" t="e">
        <v>#N/A</v>
      </c>
      <c r="JCY227" s="1109" t="e">
        <v>#N/A</v>
      </c>
      <c r="JCZ227" s="1109" t="e">
        <v>#N/A</v>
      </c>
      <c r="JDA227" s="1109" t="e">
        <v>#N/A</v>
      </c>
      <c r="JDB227" s="1109" t="e">
        <v>#N/A</v>
      </c>
      <c r="JDC227" s="1109" t="e">
        <v>#N/A</v>
      </c>
      <c r="JDD227" s="1109" t="e">
        <v>#N/A</v>
      </c>
      <c r="JDE227" s="1109" t="e">
        <v>#N/A</v>
      </c>
      <c r="JDF227" s="1109" t="e">
        <v>#N/A</v>
      </c>
      <c r="JDG227" s="1109" t="e">
        <v>#N/A</v>
      </c>
      <c r="JDH227" s="1109" t="e">
        <v>#N/A</v>
      </c>
      <c r="JDI227" s="1109" t="e">
        <v>#N/A</v>
      </c>
      <c r="JDJ227" s="1109" t="e">
        <v>#N/A</v>
      </c>
      <c r="JDK227" s="1109" t="e">
        <v>#N/A</v>
      </c>
      <c r="JDL227" s="1109" t="e">
        <v>#N/A</v>
      </c>
      <c r="JDM227" s="1109" t="e">
        <v>#N/A</v>
      </c>
      <c r="JDN227" s="1109" t="e">
        <v>#N/A</v>
      </c>
      <c r="JDO227" s="1109" t="e">
        <v>#N/A</v>
      </c>
      <c r="JDP227" s="1109" t="e">
        <v>#N/A</v>
      </c>
      <c r="JDQ227" s="1109" t="e">
        <v>#N/A</v>
      </c>
      <c r="JDR227" s="1109" t="e">
        <v>#N/A</v>
      </c>
      <c r="JDS227" s="1109" t="e">
        <v>#N/A</v>
      </c>
      <c r="JDT227" s="1109" t="e">
        <v>#N/A</v>
      </c>
      <c r="JDU227" s="1109" t="e">
        <v>#N/A</v>
      </c>
      <c r="JDV227" s="1109" t="e">
        <v>#N/A</v>
      </c>
      <c r="JDW227" s="1109" t="e">
        <v>#N/A</v>
      </c>
      <c r="JDX227" s="1109" t="e">
        <v>#N/A</v>
      </c>
      <c r="JDY227" s="1109" t="e">
        <v>#N/A</v>
      </c>
      <c r="JDZ227" s="1109" t="e">
        <v>#N/A</v>
      </c>
      <c r="JEA227" s="1109" t="e">
        <v>#N/A</v>
      </c>
      <c r="JEB227" s="1109" t="e">
        <v>#N/A</v>
      </c>
      <c r="JEC227" s="1109" t="e">
        <v>#N/A</v>
      </c>
      <c r="JED227" s="1109" t="e">
        <v>#N/A</v>
      </c>
      <c r="JEE227" s="1109" t="e">
        <v>#N/A</v>
      </c>
      <c r="JEF227" s="1109" t="e">
        <v>#N/A</v>
      </c>
      <c r="JEG227" s="1109" t="e">
        <v>#N/A</v>
      </c>
      <c r="JEH227" s="1109" t="e">
        <v>#N/A</v>
      </c>
      <c r="JEI227" s="1109" t="e">
        <v>#N/A</v>
      </c>
      <c r="JEJ227" s="1109" t="e">
        <v>#N/A</v>
      </c>
      <c r="JEK227" s="1109" t="e">
        <v>#N/A</v>
      </c>
      <c r="JEL227" s="1109" t="e">
        <v>#N/A</v>
      </c>
      <c r="JEM227" s="1109" t="e">
        <v>#N/A</v>
      </c>
      <c r="JEN227" s="1109" t="e">
        <v>#N/A</v>
      </c>
      <c r="JEO227" s="1109" t="e">
        <v>#N/A</v>
      </c>
      <c r="JEP227" s="1109" t="e">
        <v>#N/A</v>
      </c>
      <c r="JEQ227" s="1109" t="e">
        <v>#N/A</v>
      </c>
      <c r="JER227" s="1109" t="e">
        <v>#N/A</v>
      </c>
      <c r="JES227" s="1109" t="e">
        <v>#N/A</v>
      </c>
      <c r="JET227" s="1109" t="e">
        <v>#N/A</v>
      </c>
      <c r="JEU227" s="1109" t="e">
        <v>#N/A</v>
      </c>
      <c r="JEV227" s="1109" t="e">
        <v>#N/A</v>
      </c>
      <c r="JEW227" s="1109" t="e">
        <v>#N/A</v>
      </c>
      <c r="JEX227" s="1109" t="e">
        <v>#N/A</v>
      </c>
      <c r="JEY227" s="1109" t="e">
        <v>#N/A</v>
      </c>
      <c r="JEZ227" s="1109" t="e">
        <v>#N/A</v>
      </c>
      <c r="JFA227" s="1109" t="e">
        <v>#N/A</v>
      </c>
      <c r="JFB227" s="1109" t="e">
        <v>#N/A</v>
      </c>
      <c r="JFC227" s="1109" t="e">
        <v>#N/A</v>
      </c>
      <c r="JFD227" s="1109" t="e">
        <v>#N/A</v>
      </c>
      <c r="JFE227" s="1109" t="e">
        <v>#N/A</v>
      </c>
      <c r="JFF227" s="1109" t="e">
        <v>#N/A</v>
      </c>
      <c r="JFG227" s="1109" t="e">
        <v>#N/A</v>
      </c>
      <c r="JFH227" s="1109" t="e">
        <v>#N/A</v>
      </c>
      <c r="JFI227" s="1109" t="e">
        <v>#N/A</v>
      </c>
      <c r="JFJ227" s="1109" t="e">
        <v>#N/A</v>
      </c>
      <c r="JFK227" s="1109" t="e">
        <v>#N/A</v>
      </c>
      <c r="JFL227" s="1109" t="e">
        <v>#N/A</v>
      </c>
      <c r="JFM227" s="1109" t="e">
        <v>#N/A</v>
      </c>
      <c r="JFN227" s="1109" t="e">
        <v>#N/A</v>
      </c>
      <c r="JFO227" s="1109" t="e">
        <v>#N/A</v>
      </c>
      <c r="JFP227" s="1109" t="e">
        <v>#N/A</v>
      </c>
      <c r="JFQ227" s="1109" t="e">
        <v>#N/A</v>
      </c>
      <c r="JFR227" s="1109" t="e">
        <v>#N/A</v>
      </c>
      <c r="JFS227" s="1109" t="e">
        <v>#N/A</v>
      </c>
      <c r="JFT227" s="1109" t="e">
        <v>#N/A</v>
      </c>
      <c r="JFU227" s="1109" t="e">
        <v>#N/A</v>
      </c>
      <c r="JFV227" s="1109" t="e">
        <v>#N/A</v>
      </c>
      <c r="JFW227" s="1109" t="e">
        <v>#N/A</v>
      </c>
      <c r="JFX227" s="1109" t="e">
        <v>#N/A</v>
      </c>
      <c r="JFY227" s="1109" t="e">
        <v>#N/A</v>
      </c>
      <c r="JFZ227" s="1109" t="e">
        <v>#N/A</v>
      </c>
      <c r="JGA227" s="1109" t="e">
        <v>#N/A</v>
      </c>
      <c r="JGB227" s="1109" t="e">
        <v>#N/A</v>
      </c>
      <c r="JGC227" s="1109" t="e">
        <v>#N/A</v>
      </c>
      <c r="JGD227" s="1109" t="e">
        <v>#N/A</v>
      </c>
      <c r="JGE227" s="1109" t="e">
        <v>#N/A</v>
      </c>
      <c r="JGF227" s="1109" t="e">
        <v>#N/A</v>
      </c>
      <c r="JGG227" s="1109" t="e">
        <v>#N/A</v>
      </c>
      <c r="JGH227" s="1109" t="e">
        <v>#N/A</v>
      </c>
      <c r="JGI227" s="1109" t="e">
        <v>#N/A</v>
      </c>
      <c r="JGJ227" s="1109" t="e">
        <v>#N/A</v>
      </c>
      <c r="JGK227" s="1109" t="e">
        <v>#N/A</v>
      </c>
      <c r="JGL227" s="1109" t="e">
        <v>#N/A</v>
      </c>
      <c r="JGM227" s="1109" t="e">
        <v>#N/A</v>
      </c>
      <c r="JGN227" s="1109" t="e">
        <v>#N/A</v>
      </c>
      <c r="JGO227" s="1109" t="e">
        <v>#N/A</v>
      </c>
      <c r="JGP227" s="1109" t="e">
        <v>#N/A</v>
      </c>
      <c r="JGQ227" s="1109" t="e">
        <v>#N/A</v>
      </c>
      <c r="JGR227" s="1109" t="e">
        <v>#N/A</v>
      </c>
      <c r="JGS227" s="1109" t="e">
        <v>#N/A</v>
      </c>
      <c r="JGT227" s="1109" t="e">
        <v>#N/A</v>
      </c>
      <c r="JGU227" s="1109" t="e">
        <v>#N/A</v>
      </c>
      <c r="JGV227" s="1109" t="e">
        <v>#N/A</v>
      </c>
      <c r="JGW227" s="1109" t="e">
        <v>#N/A</v>
      </c>
      <c r="JGX227" s="1109" t="e">
        <v>#N/A</v>
      </c>
      <c r="JGY227" s="1109" t="e">
        <v>#N/A</v>
      </c>
      <c r="JGZ227" s="1109" t="e">
        <v>#N/A</v>
      </c>
      <c r="JHA227" s="1109" t="e">
        <v>#N/A</v>
      </c>
      <c r="JHB227" s="1109" t="e">
        <v>#N/A</v>
      </c>
      <c r="JHC227" s="1109" t="e">
        <v>#N/A</v>
      </c>
      <c r="JHD227" s="1109" t="e">
        <v>#N/A</v>
      </c>
      <c r="JHE227" s="1109" t="e">
        <v>#N/A</v>
      </c>
      <c r="JHF227" s="1109" t="e">
        <v>#N/A</v>
      </c>
      <c r="JHG227" s="1109" t="e">
        <v>#N/A</v>
      </c>
      <c r="JHH227" s="1109" t="e">
        <v>#N/A</v>
      </c>
      <c r="JHI227" s="1109" t="e">
        <v>#N/A</v>
      </c>
      <c r="JHJ227" s="1109" t="e">
        <v>#N/A</v>
      </c>
      <c r="JHK227" s="1109" t="e">
        <v>#N/A</v>
      </c>
      <c r="JHL227" s="1109" t="e">
        <v>#N/A</v>
      </c>
      <c r="JHM227" s="1109" t="e">
        <v>#N/A</v>
      </c>
      <c r="JHN227" s="1109" t="e">
        <v>#N/A</v>
      </c>
      <c r="JHO227" s="1109" t="e">
        <v>#N/A</v>
      </c>
      <c r="JHP227" s="1109" t="e">
        <v>#N/A</v>
      </c>
      <c r="JHQ227" s="1109" t="e">
        <v>#N/A</v>
      </c>
      <c r="JHR227" s="1109" t="e">
        <v>#N/A</v>
      </c>
      <c r="JHS227" s="1109" t="e">
        <v>#N/A</v>
      </c>
      <c r="JHT227" s="1109" t="e">
        <v>#N/A</v>
      </c>
      <c r="JHU227" s="1109" t="e">
        <v>#N/A</v>
      </c>
      <c r="JHV227" s="1109" t="e">
        <v>#N/A</v>
      </c>
      <c r="JHW227" s="1109" t="e">
        <v>#N/A</v>
      </c>
      <c r="JHX227" s="1109" t="e">
        <v>#N/A</v>
      </c>
      <c r="JHY227" s="1109" t="e">
        <v>#N/A</v>
      </c>
      <c r="JHZ227" s="1109" t="e">
        <v>#N/A</v>
      </c>
      <c r="JIA227" s="1109" t="e">
        <v>#N/A</v>
      </c>
      <c r="JIB227" s="1109" t="e">
        <v>#N/A</v>
      </c>
      <c r="JIC227" s="1109" t="e">
        <v>#N/A</v>
      </c>
      <c r="JID227" s="1109" t="e">
        <v>#N/A</v>
      </c>
      <c r="JIE227" s="1109" t="e">
        <v>#N/A</v>
      </c>
      <c r="JIF227" s="1109" t="e">
        <v>#N/A</v>
      </c>
      <c r="JIG227" s="1109" t="e">
        <v>#N/A</v>
      </c>
      <c r="JIH227" s="1109" t="e">
        <v>#N/A</v>
      </c>
      <c r="JII227" s="1109" t="e">
        <v>#N/A</v>
      </c>
      <c r="JIJ227" s="1109" t="e">
        <v>#N/A</v>
      </c>
      <c r="JIK227" s="1109" t="e">
        <v>#N/A</v>
      </c>
      <c r="JIL227" s="1109" t="e">
        <v>#N/A</v>
      </c>
      <c r="JIM227" s="1109" t="e">
        <v>#N/A</v>
      </c>
      <c r="JIN227" s="1109" t="e">
        <v>#N/A</v>
      </c>
      <c r="JIO227" s="1109" t="e">
        <v>#N/A</v>
      </c>
      <c r="JIP227" s="1109" t="e">
        <v>#N/A</v>
      </c>
      <c r="JIQ227" s="1109" t="e">
        <v>#N/A</v>
      </c>
      <c r="JIR227" s="1109" t="e">
        <v>#N/A</v>
      </c>
      <c r="JIS227" s="1109" t="e">
        <v>#N/A</v>
      </c>
      <c r="JIT227" s="1109" t="e">
        <v>#N/A</v>
      </c>
      <c r="JIU227" s="1109" t="e">
        <v>#N/A</v>
      </c>
      <c r="JIV227" s="1109" t="e">
        <v>#N/A</v>
      </c>
      <c r="JIW227" s="1109" t="e">
        <v>#N/A</v>
      </c>
      <c r="JIX227" s="1109" t="e">
        <v>#N/A</v>
      </c>
      <c r="JIY227" s="1109" t="e">
        <v>#N/A</v>
      </c>
      <c r="JIZ227" s="1109" t="e">
        <v>#N/A</v>
      </c>
      <c r="JJA227" s="1109" t="e">
        <v>#N/A</v>
      </c>
      <c r="JJB227" s="1109" t="e">
        <v>#N/A</v>
      </c>
      <c r="JJC227" s="1109" t="e">
        <v>#N/A</v>
      </c>
      <c r="JJD227" s="1109" t="e">
        <v>#N/A</v>
      </c>
      <c r="JJE227" s="1109" t="e">
        <v>#N/A</v>
      </c>
      <c r="JJF227" s="1109" t="e">
        <v>#N/A</v>
      </c>
      <c r="JJG227" s="1109" t="e">
        <v>#N/A</v>
      </c>
      <c r="JJH227" s="1109" t="e">
        <v>#N/A</v>
      </c>
      <c r="JJI227" s="1109" t="e">
        <v>#N/A</v>
      </c>
      <c r="JJJ227" s="1109" t="e">
        <v>#N/A</v>
      </c>
      <c r="JJK227" s="1109" t="e">
        <v>#N/A</v>
      </c>
      <c r="JJL227" s="1109" t="e">
        <v>#N/A</v>
      </c>
      <c r="JJM227" s="1109" t="e">
        <v>#N/A</v>
      </c>
      <c r="JJN227" s="1109" t="e">
        <v>#N/A</v>
      </c>
      <c r="JJO227" s="1109" t="e">
        <v>#N/A</v>
      </c>
      <c r="JJP227" s="1109" t="e">
        <v>#N/A</v>
      </c>
      <c r="JJQ227" s="1109" t="e">
        <v>#N/A</v>
      </c>
      <c r="JJR227" s="1109" t="e">
        <v>#N/A</v>
      </c>
      <c r="JJS227" s="1109" t="e">
        <v>#N/A</v>
      </c>
      <c r="JJT227" s="1109" t="e">
        <v>#N/A</v>
      </c>
      <c r="JJU227" s="1109" t="e">
        <v>#N/A</v>
      </c>
      <c r="JJV227" s="1109" t="e">
        <v>#N/A</v>
      </c>
      <c r="JJW227" s="1109" t="e">
        <v>#N/A</v>
      </c>
      <c r="JJX227" s="1109" t="e">
        <v>#N/A</v>
      </c>
      <c r="JJY227" s="1109" t="e">
        <v>#N/A</v>
      </c>
      <c r="JJZ227" s="1109" t="e">
        <v>#N/A</v>
      </c>
      <c r="JKA227" s="1109" t="e">
        <v>#N/A</v>
      </c>
      <c r="JKB227" s="1109" t="e">
        <v>#N/A</v>
      </c>
      <c r="JKC227" s="1109" t="e">
        <v>#N/A</v>
      </c>
      <c r="JKD227" s="1109" t="e">
        <v>#N/A</v>
      </c>
      <c r="JKE227" s="1109" t="e">
        <v>#N/A</v>
      </c>
      <c r="JKF227" s="1109" t="e">
        <v>#N/A</v>
      </c>
      <c r="JKG227" s="1109" t="e">
        <v>#N/A</v>
      </c>
      <c r="JKH227" s="1109" t="e">
        <v>#N/A</v>
      </c>
      <c r="JKI227" s="1109" t="e">
        <v>#N/A</v>
      </c>
      <c r="JKJ227" s="1109" t="e">
        <v>#N/A</v>
      </c>
      <c r="JKK227" s="1109" t="e">
        <v>#N/A</v>
      </c>
      <c r="JKL227" s="1109" t="e">
        <v>#N/A</v>
      </c>
      <c r="JKM227" s="1109" t="e">
        <v>#N/A</v>
      </c>
      <c r="JKN227" s="1109" t="e">
        <v>#N/A</v>
      </c>
      <c r="JKO227" s="1109" t="e">
        <v>#N/A</v>
      </c>
      <c r="JKP227" s="1109" t="e">
        <v>#N/A</v>
      </c>
      <c r="JKQ227" s="1109" t="e">
        <v>#N/A</v>
      </c>
      <c r="JKR227" s="1109" t="e">
        <v>#N/A</v>
      </c>
      <c r="JKS227" s="1109" t="e">
        <v>#N/A</v>
      </c>
      <c r="JKT227" s="1109" t="e">
        <v>#N/A</v>
      </c>
      <c r="JKU227" s="1109" t="e">
        <v>#N/A</v>
      </c>
      <c r="JKV227" s="1109" t="e">
        <v>#N/A</v>
      </c>
      <c r="JKW227" s="1109" t="e">
        <v>#N/A</v>
      </c>
      <c r="JKX227" s="1109" t="e">
        <v>#N/A</v>
      </c>
      <c r="JKY227" s="1109" t="e">
        <v>#N/A</v>
      </c>
      <c r="JKZ227" s="1109" t="e">
        <v>#N/A</v>
      </c>
      <c r="JLA227" s="1109" t="e">
        <v>#N/A</v>
      </c>
      <c r="JLB227" s="1109" t="e">
        <v>#N/A</v>
      </c>
      <c r="JLC227" s="1109" t="e">
        <v>#N/A</v>
      </c>
      <c r="JLD227" s="1109" t="e">
        <v>#N/A</v>
      </c>
      <c r="JLE227" s="1109" t="e">
        <v>#N/A</v>
      </c>
      <c r="JLF227" s="1109" t="e">
        <v>#N/A</v>
      </c>
      <c r="JLG227" s="1109" t="e">
        <v>#N/A</v>
      </c>
      <c r="JLH227" s="1109" t="e">
        <v>#N/A</v>
      </c>
      <c r="JLI227" s="1109" t="e">
        <v>#N/A</v>
      </c>
      <c r="JLJ227" s="1109" t="e">
        <v>#N/A</v>
      </c>
      <c r="JLK227" s="1109" t="e">
        <v>#N/A</v>
      </c>
      <c r="JLL227" s="1109" t="e">
        <v>#N/A</v>
      </c>
      <c r="JLM227" s="1109" t="e">
        <v>#N/A</v>
      </c>
      <c r="JLN227" s="1109" t="e">
        <v>#N/A</v>
      </c>
      <c r="JLO227" s="1109" t="e">
        <v>#N/A</v>
      </c>
      <c r="JLP227" s="1109" t="e">
        <v>#N/A</v>
      </c>
      <c r="JLQ227" s="1109" t="e">
        <v>#N/A</v>
      </c>
      <c r="JLR227" s="1109" t="e">
        <v>#N/A</v>
      </c>
      <c r="JLS227" s="1109" t="e">
        <v>#N/A</v>
      </c>
      <c r="JLT227" s="1109" t="e">
        <v>#N/A</v>
      </c>
      <c r="JLU227" s="1109" t="e">
        <v>#N/A</v>
      </c>
      <c r="JLV227" s="1109" t="e">
        <v>#N/A</v>
      </c>
      <c r="JLW227" s="1109" t="e">
        <v>#N/A</v>
      </c>
      <c r="JLX227" s="1109" t="e">
        <v>#N/A</v>
      </c>
      <c r="JLY227" s="1109" t="e">
        <v>#N/A</v>
      </c>
      <c r="JLZ227" s="1109" t="e">
        <v>#N/A</v>
      </c>
      <c r="JMA227" s="1109" t="e">
        <v>#N/A</v>
      </c>
      <c r="JMB227" s="1109" t="e">
        <v>#N/A</v>
      </c>
      <c r="JMC227" s="1109" t="e">
        <v>#N/A</v>
      </c>
      <c r="JMD227" s="1109" t="e">
        <v>#N/A</v>
      </c>
      <c r="JME227" s="1109" t="e">
        <v>#N/A</v>
      </c>
      <c r="JMF227" s="1109" t="e">
        <v>#N/A</v>
      </c>
      <c r="JMG227" s="1109" t="e">
        <v>#N/A</v>
      </c>
      <c r="JMH227" s="1109" t="e">
        <v>#N/A</v>
      </c>
      <c r="JMI227" s="1109" t="e">
        <v>#N/A</v>
      </c>
      <c r="JMJ227" s="1109" t="e">
        <v>#N/A</v>
      </c>
      <c r="JMK227" s="1109" t="e">
        <v>#N/A</v>
      </c>
      <c r="JML227" s="1109" t="e">
        <v>#N/A</v>
      </c>
      <c r="JMM227" s="1109" t="e">
        <v>#N/A</v>
      </c>
      <c r="JMN227" s="1109" t="e">
        <v>#N/A</v>
      </c>
      <c r="JMO227" s="1109" t="e">
        <v>#N/A</v>
      </c>
      <c r="JMP227" s="1109" t="e">
        <v>#N/A</v>
      </c>
      <c r="JMQ227" s="1109" t="e">
        <v>#N/A</v>
      </c>
      <c r="JMR227" s="1109" t="e">
        <v>#N/A</v>
      </c>
      <c r="JMS227" s="1109" t="e">
        <v>#N/A</v>
      </c>
      <c r="JMT227" s="1109" t="e">
        <v>#N/A</v>
      </c>
      <c r="JMU227" s="1109" t="e">
        <v>#N/A</v>
      </c>
      <c r="JMV227" s="1109" t="e">
        <v>#N/A</v>
      </c>
      <c r="JMW227" s="1109" t="e">
        <v>#N/A</v>
      </c>
      <c r="JMX227" s="1109" t="e">
        <v>#N/A</v>
      </c>
      <c r="JMY227" s="1109" t="e">
        <v>#N/A</v>
      </c>
      <c r="JMZ227" s="1109" t="e">
        <v>#N/A</v>
      </c>
      <c r="JNA227" s="1109" t="e">
        <v>#N/A</v>
      </c>
      <c r="JNB227" s="1109" t="e">
        <v>#N/A</v>
      </c>
      <c r="JNC227" s="1109" t="e">
        <v>#N/A</v>
      </c>
      <c r="JND227" s="1109" t="e">
        <v>#N/A</v>
      </c>
      <c r="JNE227" s="1109" t="e">
        <v>#N/A</v>
      </c>
      <c r="JNF227" s="1109" t="e">
        <v>#N/A</v>
      </c>
      <c r="JNG227" s="1109" t="e">
        <v>#N/A</v>
      </c>
      <c r="JNH227" s="1109" t="e">
        <v>#N/A</v>
      </c>
      <c r="JNI227" s="1109" t="e">
        <v>#N/A</v>
      </c>
      <c r="JNJ227" s="1109" t="e">
        <v>#N/A</v>
      </c>
      <c r="JNK227" s="1109" t="e">
        <v>#N/A</v>
      </c>
      <c r="JNL227" s="1109" t="e">
        <v>#N/A</v>
      </c>
      <c r="JNM227" s="1109" t="e">
        <v>#N/A</v>
      </c>
      <c r="JNN227" s="1109" t="e">
        <v>#N/A</v>
      </c>
      <c r="JNO227" s="1109" t="e">
        <v>#N/A</v>
      </c>
      <c r="JNP227" s="1109" t="e">
        <v>#N/A</v>
      </c>
      <c r="JNQ227" s="1109" t="e">
        <v>#N/A</v>
      </c>
      <c r="JNR227" s="1109" t="e">
        <v>#N/A</v>
      </c>
      <c r="JNS227" s="1109" t="e">
        <v>#N/A</v>
      </c>
      <c r="JNT227" s="1109" t="e">
        <v>#N/A</v>
      </c>
      <c r="JNU227" s="1109" t="e">
        <v>#N/A</v>
      </c>
      <c r="JNV227" s="1109" t="e">
        <v>#N/A</v>
      </c>
      <c r="JNW227" s="1109" t="e">
        <v>#N/A</v>
      </c>
      <c r="JNX227" s="1109" t="e">
        <v>#N/A</v>
      </c>
      <c r="JNY227" s="1109" t="e">
        <v>#N/A</v>
      </c>
      <c r="JNZ227" s="1109" t="e">
        <v>#N/A</v>
      </c>
      <c r="JOA227" s="1109" t="e">
        <v>#N/A</v>
      </c>
      <c r="JOB227" s="1109" t="e">
        <v>#N/A</v>
      </c>
      <c r="JOC227" s="1109" t="e">
        <v>#N/A</v>
      </c>
      <c r="JOD227" s="1109" t="e">
        <v>#N/A</v>
      </c>
      <c r="JOE227" s="1109" t="e">
        <v>#N/A</v>
      </c>
      <c r="JOF227" s="1109" t="e">
        <v>#N/A</v>
      </c>
      <c r="JOG227" s="1109" t="e">
        <v>#N/A</v>
      </c>
      <c r="JOH227" s="1109" t="e">
        <v>#N/A</v>
      </c>
      <c r="JOI227" s="1109" t="e">
        <v>#N/A</v>
      </c>
      <c r="JOJ227" s="1109" t="e">
        <v>#N/A</v>
      </c>
      <c r="JOK227" s="1109" t="e">
        <v>#N/A</v>
      </c>
      <c r="JOL227" s="1109" t="e">
        <v>#N/A</v>
      </c>
      <c r="JOM227" s="1109" t="e">
        <v>#N/A</v>
      </c>
      <c r="JON227" s="1109" t="e">
        <v>#N/A</v>
      </c>
      <c r="JOO227" s="1109" t="e">
        <v>#N/A</v>
      </c>
      <c r="JOP227" s="1109" t="e">
        <v>#N/A</v>
      </c>
      <c r="JOQ227" s="1109" t="e">
        <v>#N/A</v>
      </c>
      <c r="JOR227" s="1109" t="e">
        <v>#N/A</v>
      </c>
      <c r="JOS227" s="1109" t="e">
        <v>#N/A</v>
      </c>
      <c r="JOT227" s="1109" t="e">
        <v>#N/A</v>
      </c>
      <c r="JOU227" s="1109" t="e">
        <v>#N/A</v>
      </c>
      <c r="JOV227" s="1109" t="e">
        <v>#N/A</v>
      </c>
      <c r="JOW227" s="1109" t="e">
        <v>#N/A</v>
      </c>
      <c r="JOX227" s="1109" t="e">
        <v>#N/A</v>
      </c>
      <c r="JOY227" s="1109" t="e">
        <v>#N/A</v>
      </c>
      <c r="JOZ227" s="1109" t="e">
        <v>#N/A</v>
      </c>
      <c r="JPA227" s="1109" t="e">
        <v>#N/A</v>
      </c>
      <c r="JPB227" s="1109" t="e">
        <v>#N/A</v>
      </c>
      <c r="JPC227" s="1109" t="e">
        <v>#N/A</v>
      </c>
      <c r="JPD227" s="1109" t="e">
        <v>#N/A</v>
      </c>
      <c r="JPE227" s="1109" t="e">
        <v>#N/A</v>
      </c>
      <c r="JPF227" s="1109" t="e">
        <v>#N/A</v>
      </c>
      <c r="JPG227" s="1109" t="e">
        <v>#N/A</v>
      </c>
      <c r="JPH227" s="1109" t="e">
        <v>#N/A</v>
      </c>
      <c r="JPI227" s="1109" t="e">
        <v>#N/A</v>
      </c>
      <c r="JPJ227" s="1109" t="e">
        <v>#N/A</v>
      </c>
      <c r="JPK227" s="1109" t="e">
        <v>#N/A</v>
      </c>
      <c r="JPL227" s="1109" t="e">
        <v>#N/A</v>
      </c>
      <c r="JPM227" s="1109" t="e">
        <v>#N/A</v>
      </c>
      <c r="JPN227" s="1109" t="e">
        <v>#N/A</v>
      </c>
      <c r="JPO227" s="1109" t="e">
        <v>#N/A</v>
      </c>
      <c r="JPP227" s="1109" t="e">
        <v>#N/A</v>
      </c>
      <c r="JPQ227" s="1109" t="e">
        <v>#N/A</v>
      </c>
      <c r="JPR227" s="1109" t="e">
        <v>#N/A</v>
      </c>
      <c r="JPS227" s="1109" t="e">
        <v>#N/A</v>
      </c>
      <c r="JPT227" s="1109" t="e">
        <v>#N/A</v>
      </c>
      <c r="JPU227" s="1109" t="e">
        <v>#N/A</v>
      </c>
      <c r="JPV227" s="1109" t="e">
        <v>#N/A</v>
      </c>
      <c r="JPW227" s="1109" t="e">
        <v>#N/A</v>
      </c>
      <c r="JPX227" s="1109" t="e">
        <v>#N/A</v>
      </c>
      <c r="JPY227" s="1109" t="e">
        <v>#N/A</v>
      </c>
      <c r="JPZ227" s="1109" t="e">
        <v>#N/A</v>
      </c>
      <c r="JQA227" s="1109" t="e">
        <v>#N/A</v>
      </c>
      <c r="JQB227" s="1109" t="e">
        <v>#N/A</v>
      </c>
      <c r="JQC227" s="1109" t="e">
        <v>#N/A</v>
      </c>
      <c r="JQD227" s="1109" t="e">
        <v>#N/A</v>
      </c>
      <c r="JQE227" s="1109" t="e">
        <v>#N/A</v>
      </c>
      <c r="JQF227" s="1109" t="e">
        <v>#N/A</v>
      </c>
      <c r="JQG227" s="1109" t="e">
        <v>#N/A</v>
      </c>
      <c r="JQH227" s="1109" t="e">
        <v>#N/A</v>
      </c>
      <c r="JQI227" s="1109" t="e">
        <v>#N/A</v>
      </c>
      <c r="JQJ227" s="1109" t="e">
        <v>#N/A</v>
      </c>
      <c r="JQK227" s="1109" t="e">
        <v>#N/A</v>
      </c>
      <c r="JQL227" s="1109" t="e">
        <v>#N/A</v>
      </c>
      <c r="JQM227" s="1109" t="e">
        <v>#N/A</v>
      </c>
      <c r="JQN227" s="1109" t="e">
        <v>#N/A</v>
      </c>
      <c r="JQO227" s="1109" t="e">
        <v>#N/A</v>
      </c>
      <c r="JQP227" s="1109" t="e">
        <v>#N/A</v>
      </c>
      <c r="JQQ227" s="1109" t="e">
        <v>#N/A</v>
      </c>
      <c r="JQR227" s="1109" t="e">
        <v>#N/A</v>
      </c>
      <c r="JQS227" s="1109" t="e">
        <v>#N/A</v>
      </c>
      <c r="JQT227" s="1109" t="e">
        <v>#N/A</v>
      </c>
      <c r="JQU227" s="1109" t="e">
        <v>#N/A</v>
      </c>
      <c r="JQV227" s="1109" t="e">
        <v>#N/A</v>
      </c>
      <c r="JQW227" s="1109" t="e">
        <v>#N/A</v>
      </c>
      <c r="JQX227" s="1109" t="e">
        <v>#N/A</v>
      </c>
      <c r="JQY227" s="1109" t="e">
        <v>#N/A</v>
      </c>
      <c r="JQZ227" s="1109" t="e">
        <v>#N/A</v>
      </c>
      <c r="JRA227" s="1109" t="e">
        <v>#N/A</v>
      </c>
      <c r="JRB227" s="1109" t="e">
        <v>#N/A</v>
      </c>
      <c r="JRC227" s="1109" t="e">
        <v>#N/A</v>
      </c>
      <c r="JRD227" s="1109" t="e">
        <v>#N/A</v>
      </c>
      <c r="JRE227" s="1109" t="e">
        <v>#N/A</v>
      </c>
      <c r="JRF227" s="1109" t="e">
        <v>#N/A</v>
      </c>
      <c r="JRG227" s="1109" t="e">
        <v>#N/A</v>
      </c>
      <c r="JRH227" s="1109" t="e">
        <v>#N/A</v>
      </c>
      <c r="JRI227" s="1109" t="e">
        <v>#N/A</v>
      </c>
      <c r="JRJ227" s="1109" t="e">
        <v>#N/A</v>
      </c>
      <c r="JRK227" s="1109" t="e">
        <v>#N/A</v>
      </c>
      <c r="JRL227" s="1109" t="e">
        <v>#N/A</v>
      </c>
      <c r="JRM227" s="1109" t="e">
        <v>#N/A</v>
      </c>
      <c r="JRN227" s="1109" t="e">
        <v>#N/A</v>
      </c>
      <c r="JRO227" s="1109" t="e">
        <v>#N/A</v>
      </c>
      <c r="JRP227" s="1109" t="e">
        <v>#N/A</v>
      </c>
      <c r="JRQ227" s="1109" t="e">
        <v>#N/A</v>
      </c>
      <c r="JRR227" s="1109" t="e">
        <v>#N/A</v>
      </c>
      <c r="JRS227" s="1109" t="e">
        <v>#N/A</v>
      </c>
      <c r="JRT227" s="1109" t="e">
        <v>#N/A</v>
      </c>
      <c r="JRU227" s="1109" t="e">
        <v>#N/A</v>
      </c>
      <c r="JRV227" s="1109" t="e">
        <v>#N/A</v>
      </c>
      <c r="JRW227" s="1109" t="e">
        <v>#N/A</v>
      </c>
      <c r="JRX227" s="1109" t="e">
        <v>#N/A</v>
      </c>
      <c r="JRY227" s="1109" t="e">
        <v>#N/A</v>
      </c>
      <c r="JRZ227" s="1109" t="e">
        <v>#N/A</v>
      </c>
      <c r="JSA227" s="1109" t="e">
        <v>#N/A</v>
      </c>
      <c r="JSB227" s="1109" t="e">
        <v>#N/A</v>
      </c>
      <c r="JSC227" s="1109" t="e">
        <v>#N/A</v>
      </c>
      <c r="JSD227" s="1109" t="e">
        <v>#N/A</v>
      </c>
      <c r="JSE227" s="1109" t="e">
        <v>#N/A</v>
      </c>
      <c r="JSF227" s="1109" t="e">
        <v>#N/A</v>
      </c>
      <c r="JSG227" s="1109" t="e">
        <v>#N/A</v>
      </c>
      <c r="JSH227" s="1109" t="e">
        <v>#N/A</v>
      </c>
      <c r="JSI227" s="1109" t="e">
        <v>#N/A</v>
      </c>
      <c r="JSJ227" s="1109" t="e">
        <v>#N/A</v>
      </c>
      <c r="JSK227" s="1109" t="e">
        <v>#N/A</v>
      </c>
      <c r="JSL227" s="1109" t="e">
        <v>#N/A</v>
      </c>
      <c r="JSM227" s="1109" t="e">
        <v>#N/A</v>
      </c>
      <c r="JSN227" s="1109" t="e">
        <v>#N/A</v>
      </c>
      <c r="JSO227" s="1109" t="e">
        <v>#N/A</v>
      </c>
      <c r="JSP227" s="1109" t="e">
        <v>#N/A</v>
      </c>
      <c r="JSQ227" s="1109" t="e">
        <v>#N/A</v>
      </c>
      <c r="JSR227" s="1109" t="e">
        <v>#N/A</v>
      </c>
      <c r="JSS227" s="1109" t="e">
        <v>#N/A</v>
      </c>
      <c r="JST227" s="1109" t="e">
        <v>#N/A</v>
      </c>
      <c r="JSU227" s="1109" t="e">
        <v>#N/A</v>
      </c>
      <c r="JSV227" s="1109" t="e">
        <v>#N/A</v>
      </c>
      <c r="JSW227" s="1109" t="e">
        <v>#N/A</v>
      </c>
      <c r="JSX227" s="1109" t="e">
        <v>#N/A</v>
      </c>
      <c r="JSY227" s="1109" t="e">
        <v>#N/A</v>
      </c>
      <c r="JSZ227" s="1109" t="e">
        <v>#N/A</v>
      </c>
      <c r="JTA227" s="1109" t="e">
        <v>#N/A</v>
      </c>
      <c r="JTB227" s="1109" t="e">
        <v>#N/A</v>
      </c>
      <c r="JTC227" s="1109" t="e">
        <v>#N/A</v>
      </c>
      <c r="JTD227" s="1109" t="e">
        <v>#N/A</v>
      </c>
      <c r="JTE227" s="1109" t="e">
        <v>#N/A</v>
      </c>
      <c r="JTF227" s="1109" t="e">
        <v>#N/A</v>
      </c>
      <c r="JTG227" s="1109" t="e">
        <v>#N/A</v>
      </c>
      <c r="JTH227" s="1109" t="e">
        <v>#N/A</v>
      </c>
      <c r="JTI227" s="1109" t="e">
        <v>#N/A</v>
      </c>
      <c r="JTJ227" s="1109" t="e">
        <v>#N/A</v>
      </c>
      <c r="JTK227" s="1109" t="e">
        <v>#N/A</v>
      </c>
      <c r="JTL227" s="1109" t="e">
        <v>#N/A</v>
      </c>
      <c r="JTM227" s="1109" t="e">
        <v>#N/A</v>
      </c>
      <c r="JTN227" s="1109" t="e">
        <v>#N/A</v>
      </c>
      <c r="JTO227" s="1109" t="e">
        <v>#N/A</v>
      </c>
      <c r="JTP227" s="1109" t="e">
        <v>#N/A</v>
      </c>
      <c r="JTQ227" s="1109" t="e">
        <v>#N/A</v>
      </c>
      <c r="JTR227" s="1109" t="e">
        <v>#N/A</v>
      </c>
      <c r="JTS227" s="1109" t="e">
        <v>#N/A</v>
      </c>
      <c r="JTT227" s="1109" t="e">
        <v>#N/A</v>
      </c>
      <c r="JTU227" s="1109" t="e">
        <v>#N/A</v>
      </c>
      <c r="JTV227" s="1109" t="e">
        <v>#N/A</v>
      </c>
      <c r="JTW227" s="1109" t="e">
        <v>#N/A</v>
      </c>
      <c r="JTX227" s="1109" t="e">
        <v>#N/A</v>
      </c>
      <c r="JTY227" s="1109" t="e">
        <v>#N/A</v>
      </c>
      <c r="JTZ227" s="1109" t="e">
        <v>#N/A</v>
      </c>
      <c r="JUA227" s="1109" t="e">
        <v>#N/A</v>
      </c>
      <c r="JUB227" s="1109" t="e">
        <v>#N/A</v>
      </c>
      <c r="JUC227" s="1109" t="e">
        <v>#N/A</v>
      </c>
      <c r="JUD227" s="1109" t="e">
        <v>#N/A</v>
      </c>
      <c r="JUE227" s="1109" t="e">
        <v>#N/A</v>
      </c>
      <c r="JUF227" s="1109" t="e">
        <v>#N/A</v>
      </c>
      <c r="JUG227" s="1109" t="e">
        <v>#N/A</v>
      </c>
      <c r="JUH227" s="1109" t="e">
        <v>#N/A</v>
      </c>
      <c r="JUI227" s="1109" t="e">
        <v>#N/A</v>
      </c>
      <c r="JUJ227" s="1109" t="e">
        <v>#N/A</v>
      </c>
      <c r="JUK227" s="1109" t="e">
        <v>#N/A</v>
      </c>
      <c r="JUL227" s="1109" t="e">
        <v>#N/A</v>
      </c>
      <c r="JUM227" s="1109" t="e">
        <v>#N/A</v>
      </c>
      <c r="JUN227" s="1109" t="e">
        <v>#N/A</v>
      </c>
      <c r="JUO227" s="1109" t="e">
        <v>#N/A</v>
      </c>
      <c r="JUP227" s="1109" t="e">
        <v>#N/A</v>
      </c>
      <c r="JUQ227" s="1109" t="e">
        <v>#N/A</v>
      </c>
      <c r="JUR227" s="1109" t="e">
        <v>#N/A</v>
      </c>
      <c r="JUS227" s="1109" t="e">
        <v>#N/A</v>
      </c>
      <c r="JUT227" s="1109" t="e">
        <v>#N/A</v>
      </c>
      <c r="JUU227" s="1109" t="e">
        <v>#N/A</v>
      </c>
      <c r="JUV227" s="1109" t="e">
        <v>#N/A</v>
      </c>
      <c r="JUW227" s="1109" t="e">
        <v>#N/A</v>
      </c>
      <c r="JUX227" s="1109" t="e">
        <v>#N/A</v>
      </c>
      <c r="JUY227" s="1109" t="e">
        <v>#N/A</v>
      </c>
      <c r="JUZ227" s="1109" t="e">
        <v>#N/A</v>
      </c>
      <c r="JVA227" s="1109" t="e">
        <v>#N/A</v>
      </c>
      <c r="JVB227" s="1109" t="e">
        <v>#N/A</v>
      </c>
      <c r="JVC227" s="1109" t="e">
        <v>#N/A</v>
      </c>
      <c r="JVD227" s="1109" t="e">
        <v>#N/A</v>
      </c>
      <c r="JVE227" s="1109" t="e">
        <v>#N/A</v>
      </c>
      <c r="JVF227" s="1109" t="e">
        <v>#N/A</v>
      </c>
      <c r="JVG227" s="1109" t="e">
        <v>#N/A</v>
      </c>
      <c r="JVH227" s="1109" t="e">
        <v>#N/A</v>
      </c>
      <c r="JVI227" s="1109" t="e">
        <v>#N/A</v>
      </c>
      <c r="JVJ227" s="1109" t="e">
        <v>#N/A</v>
      </c>
      <c r="JVK227" s="1109" t="e">
        <v>#N/A</v>
      </c>
      <c r="JVL227" s="1109" t="e">
        <v>#N/A</v>
      </c>
      <c r="JVM227" s="1109" t="e">
        <v>#N/A</v>
      </c>
      <c r="JVN227" s="1109" t="e">
        <v>#N/A</v>
      </c>
      <c r="JVO227" s="1109" t="e">
        <v>#N/A</v>
      </c>
      <c r="JVP227" s="1109" t="e">
        <v>#N/A</v>
      </c>
      <c r="JVQ227" s="1109" t="e">
        <v>#N/A</v>
      </c>
      <c r="JVR227" s="1109" t="e">
        <v>#N/A</v>
      </c>
      <c r="JVS227" s="1109" t="e">
        <v>#N/A</v>
      </c>
      <c r="JVT227" s="1109" t="e">
        <v>#N/A</v>
      </c>
      <c r="JVU227" s="1109" t="e">
        <v>#N/A</v>
      </c>
      <c r="JVV227" s="1109" t="e">
        <v>#N/A</v>
      </c>
      <c r="JVW227" s="1109" t="e">
        <v>#N/A</v>
      </c>
      <c r="JVX227" s="1109" t="e">
        <v>#N/A</v>
      </c>
      <c r="JVY227" s="1109" t="e">
        <v>#N/A</v>
      </c>
      <c r="JVZ227" s="1109" t="e">
        <v>#N/A</v>
      </c>
      <c r="JWA227" s="1109" t="e">
        <v>#N/A</v>
      </c>
      <c r="JWB227" s="1109" t="e">
        <v>#N/A</v>
      </c>
      <c r="JWC227" s="1109" t="e">
        <v>#N/A</v>
      </c>
      <c r="JWD227" s="1109" t="e">
        <v>#N/A</v>
      </c>
      <c r="JWE227" s="1109" t="e">
        <v>#N/A</v>
      </c>
      <c r="JWF227" s="1109" t="e">
        <v>#N/A</v>
      </c>
      <c r="JWG227" s="1109" t="e">
        <v>#N/A</v>
      </c>
      <c r="JWH227" s="1109" t="e">
        <v>#N/A</v>
      </c>
      <c r="JWI227" s="1109" t="e">
        <v>#N/A</v>
      </c>
      <c r="JWJ227" s="1109" t="e">
        <v>#N/A</v>
      </c>
      <c r="JWK227" s="1109" t="e">
        <v>#N/A</v>
      </c>
      <c r="JWL227" s="1109" t="e">
        <v>#N/A</v>
      </c>
      <c r="JWM227" s="1109" t="e">
        <v>#N/A</v>
      </c>
      <c r="JWN227" s="1109" t="e">
        <v>#N/A</v>
      </c>
      <c r="JWO227" s="1109" t="e">
        <v>#N/A</v>
      </c>
      <c r="JWP227" s="1109" t="e">
        <v>#N/A</v>
      </c>
      <c r="JWQ227" s="1109" t="e">
        <v>#N/A</v>
      </c>
      <c r="JWR227" s="1109" t="e">
        <v>#N/A</v>
      </c>
      <c r="JWS227" s="1109" t="e">
        <v>#N/A</v>
      </c>
      <c r="JWT227" s="1109" t="e">
        <v>#N/A</v>
      </c>
      <c r="JWU227" s="1109" t="e">
        <v>#N/A</v>
      </c>
      <c r="JWV227" s="1109" t="e">
        <v>#N/A</v>
      </c>
      <c r="JWW227" s="1109" t="e">
        <v>#N/A</v>
      </c>
      <c r="JWX227" s="1109" t="e">
        <v>#N/A</v>
      </c>
      <c r="JWY227" s="1109" t="e">
        <v>#N/A</v>
      </c>
      <c r="JWZ227" s="1109" t="e">
        <v>#N/A</v>
      </c>
      <c r="JXA227" s="1109" t="e">
        <v>#N/A</v>
      </c>
      <c r="JXB227" s="1109" t="e">
        <v>#N/A</v>
      </c>
      <c r="JXC227" s="1109" t="e">
        <v>#N/A</v>
      </c>
      <c r="JXD227" s="1109" t="e">
        <v>#N/A</v>
      </c>
      <c r="JXE227" s="1109" t="e">
        <v>#N/A</v>
      </c>
      <c r="JXF227" s="1109" t="e">
        <v>#N/A</v>
      </c>
      <c r="JXG227" s="1109" t="e">
        <v>#N/A</v>
      </c>
      <c r="JXH227" s="1109" t="e">
        <v>#N/A</v>
      </c>
      <c r="JXI227" s="1109" t="e">
        <v>#N/A</v>
      </c>
      <c r="JXJ227" s="1109" t="e">
        <v>#N/A</v>
      </c>
      <c r="JXK227" s="1109" t="e">
        <v>#N/A</v>
      </c>
      <c r="JXL227" s="1109" t="e">
        <v>#N/A</v>
      </c>
      <c r="JXM227" s="1109" t="e">
        <v>#N/A</v>
      </c>
      <c r="JXN227" s="1109" t="e">
        <v>#N/A</v>
      </c>
      <c r="JXO227" s="1109" t="e">
        <v>#N/A</v>
      </c>
      <c r="JXP227" s="1109" t="e">
        <v>#N/A</v>
      </c>
      <c r="JXQ227" s="1109" t="e">
        <v>#N/A</v>
      </c>
      <c r="JXR227" s="1109" t="e">
        <v>#N/A</v>
      </c>
      <c r="JXS227" s="1109" t="e">
        <v>#N/A</v>
      </c>
      <c r="JXT227" s="1109" t="e">
        <v>#N/A</v>
      </c>
      <c r="JXU227" s="1109" t="e">
        <v>#N/A</v>
      </c>
      <c r="JXV227" s="1109" t="e">
        <v>#N/A</v>
      </c>
      <c r="JXW227" s="1109" t="e">
        <v>#N/A</v>
      </c>
      <c r="JXX227" s="1109" t="e">
        <v>#N/A</v>
      </c>
      <c r="JXY227" s="1109" t="e">
        <v>#N/A</v>
      </c>
      <c r="JXZ227" s="1109" t="e">
        <v>#N/A</v>
      </c>
      <c r="JYA227" s="1109" t="e">
        <v>#N/A</v>
      </c>
      <c r="JYB227" s="1109" t="e">
        <v>#N/A</v>
      </c>
      <c r="JYC227" s="1109" t="e">
        <v>#N/A</v>
      </c>
      <c r="JYD227" s="1109" t="e">
        <v>#N/A</v>
      </c>
      <c r="JYE227" s="1109" t="e">
        <v>#N/A</v>
      </c>
      <c r="JYF227" s="1109" t="e">
        <v>#N/A</v>
      </c>
      <c r="JYG227" s="1109" t="e">
        <v>#N/A</v>
      </c>
      <c r="JYH227" s="1109" t="e">
        <v>#N/A</v>
      </c>
      <c r="JYI227" s="1109" t="e">
        <v>#N/A</v>
      </c>
      <c r="JYJ227" s="1109" t="e">
        <v>#N/A</v>
      </c>
      <c r="JYK227" s="1109" t="e">
        <v>#N/A</v>
      </c>
      <c r="JYL227" s="1109" t="e">
        <v>#N/A</v>
      </c>
      <c r="JYM227" s="1109" t="e">
        <v>#N/A</v>
      </c>
      <c r="JYN227" s="1109" t="e">
        <v>#N/A</v>
      </c>
      <c r="JYO227" s="1109" t="e">
        <v>#N/A</v>
      </c>
      <c r="JYP227" s="1109" t="e">
        <v>#N/A</v>
      </c>
      <c r="JYQ227" s="1109" t="e">
        <v>#N/A</v>
      </c>
      <c r="JYR227" s="1109" t="e">
        <v>#N/A</v>
      </c>
      <c r="JYS227" s="1109" t="e">
        <v>#N/A</v>
      </c>
      <c r="JYT227" s="1109" t="e">
        <v>#N/A</v>
      </c>
      <c r="JYU227" s="1109" t="e">
        <v>#N/A</v>
      </c>
      <c r="JYV227" s="1109" t="e">
        <v>#N/A</v>
      </c>
      <c r="JYW227" s="1109" t="e">
        <v>#N/A</v>
      </c>
      <c r="JYX227" s="1109" t="e">
        <v>#N/A</v>
      </c>
      <c r="JYY227" s="1109" t="e">
        <v>#N/A</v>
      </c>
      <c r="JYZ227" s="1109" t="e">
        <v>#N/A</v>
      </c>
      <c r="JZA227" s="1109" t="e">
        <v>#N/A</v>
      </c>
      <c r="JZB227" s="1109" t="e">
        <v>#N/A</v>
      </c>
      <c r="JZC227" s="1109" t="e">
        <v>#N/A</v>
      </c>
      <c r="JZD227" s="1109" t="e">
        <v>#N/A</v>
      </c>
      <c r="JZE227" s="1109" t="e">
        <v>#N/A</v>
      </c>
      <c r="JZF227" s="1109" t="e">
        <v>#N/A</v>
      </c>
      <c r="JZG227" s="1109" t="e">
        <v>#N/A</v>
      </c>
      <c r="JZH227" s="1109" t="e">
        <v>#N/A</v>
      </c>
      <c r="JZI227" s="1109" t="e">
        <v>#N/A</v>
      </c>
      <c r="JZJ227" s="1109" t="e">
        <v>#N/A</v>
      </c>
      <c r="JZK227" s="1109" t="e">
        <v>#N/A</v>
      </c>
      <c r="JZL227" s="1109" t="e">
        <v>#N/A</v>
      </c>
      <c r="JZM227" s="1109" t="e">
        <v>#N/A</v>
      </c>
      <c r="JZN227" s="1109" t="e">
        <v>#N/A</v>
      </c>
      <c r="JZO227" s="1109" t="e">
        <v>#N/A</v>
      </c>
      <c r="JZP227" s="1109" t="e">
        <v>#N/A</v>
      </c>
      <c r="JZQ227" s="1109" t="e">
        <v>#N/A</v>
      </c>
      <c r="JZR227" s="1109" t="e">
        <v>#N/A</v>
      </c>
      <c r="JZS227" s="1109" t="e">
        <v>#N/A</v>
      </c>
      <c r="JZT227" s="1109" t="e">
        <v>#N/A</v>
      </c>
      <c r="JZU227" s="1109" t="e">
        <v>#N/A</v>
      </c>
      <c r="JZV227" s="1109" t="e">
        <v>#N/A</v>
      </c>
      <c r="JZW227" s="1109" t="e">
        <v>#N/A</v>
      </c>
      <c r="JZX227" s="1109" t="e">
        <v>#N/A</v>
      </c>
      <c r="JZY227" s="1109" t="e">
        <v>#N/A</v>
      </c>
      <c r="JZZ227" s="1109" t="e">
        <v>#N/A</v>
      </c>
      <c r="KAA227" s="1109" t="e">
        <v>#N/A</v>
      </c>
      <c r="KAB227" s="1109" t="e">
        <v>#N/A</v>
      </c>
      <c r="KAC227" s="1109" t="e">
        <v>#N/A</v>
      </c>
      <c r="KAD227" s="1109" t="e">
        <v>#N/A</v>
      </c>
      <c r="KAE227" s="1109" t="e">
        <v>#N/A</v>
      </c>
      <c r="KAF227" s="1109" t="e">
        <v>#N/A</v>
      </c>
      <c r="KAG227" s="1109" t="e">
        <v>#N/A</v>
      </c>
      <c r="KAH227" s="1109" t="e">
        <v>#N/A</v>
      </c>
      <c r="KAI227" s="1109" t="e">
        <v>#N/A</v>
      </c>
      <c r="KAJ227" s="1109" t="e">
        <v>#N/A</v>
      </c>
      <c r="KAK227" s="1109" t="e">
        <v>#N/A</v>
      </c>
      <c r="KAL227" s="1109" t="e">
        <v>#N/A</v>
      </c>
      <c r="KAM227" s="1109" t="e">
        <v>#N/A</v>
      </c>
      <c r="KAN227" s="1109" t="e">
        <v>#N/A</v>
      </c>
      <c r="KAO227" s="1109" t="e">
        <v>#N/A</v>
      </c>
      <c r="KAP227" s="1109" t="e">
        <v>#N/A</v>
      </c>
      <c r="KAQ227" s="1109" t="e">
        <v>#N/A</v>
      </c>
      <c r="KAR227" s="1109" t="e">
        <v>#N/A</v>
      </c>
      <c r="KAS227" s="1109" t="e">
        <v>#N/A</v>
      </c>
      <c r="KAT227" s="1109" t="e">
        <v>#N/A</v>
      </c>
      <c r="KAU227" s="1109" t="e">
        <v>#N/A</v>
      </c>
      <c r="KAV227" s="1109" t="e">
        <v>#N/A</v>
      </c>
      <c r="KAW227" s="1109" t="e">
        <v>#N/A</v>
      </c>
      <c r="KAX227" s="1109" t="e">
        <v>#N/A</v>
      </c>
      <c r="KAY227" s="1109" t="e">
        <v>#N/A</v>
      </c>
      <c r="KAZ227" s="1109" t="e">
        <v>#N/A</v>
      </c>
      <c r="KBA227" s="1109" t="e">
        <v>#N/A</v>
      </c>
      <c r="KBB227" s="1109" t="e">
        <v>#N/A</v>
      </c>
      <c r="KBC227" s="1109" t="e">
        <v>#N/A</v>
      </c>
      <c r="KBD227" s="1109" t="e">
        <v>#N/A</v>
      </c>
      <c r="KBE227" s="1109" t="e">
        <v>#N/A</v>
      </c>
      <c r="KBF227" s="1109" t="e">
        <v>#N/A</v>
      </c>
      <c r="KBG227" s="1109" t="e">
        <v>#N/A</v>
      </c>
      <c r="KBH227" s="1109" t="e">
        <v>#N/A</v>
      </c>
      <c r="KBI227" s="1109" t="e">
        <v>#N/A</v>
      </c>
      <c r="KBJ227" s="1109" t="e">
        <v>#N/A</v>
      </c>
      <c r="KBK227" s="1109" t="e">
        <v>#N/A</v>
      </c>
      <c r="KBL227" s="1109" t="e">
        <v>#N/A</v>
      </c>
      <c r="KBM227" s="1109" t="e">
        <v>#N/A</v>
      </c>
      <c r="KBN227" s="1109" t="e">
        <v>#N/A</v>
      </c>
      <c r="KBO227" s="1109" t="e">
        <v>#N/A</v>
      </c>
      <c r="KBP227" s="1109" t="e">
        <v>#N/A</v>
      </c>
      <c r="KBQ227" s="1109" t="e">
        <v>#N/A</v>
      </c>
      <c r="KBR227" s="1109" t="e">
        <v>#N/A</v>
      </c>
      <c r="KBS227" s="1109" t="e">
        <v>#N/A</v>
      </c>
      <c r="KBT227" s="1109" t="e">
        <v>#N/A</v>
      </c>
      <c r="KBU227" s="1109" t="e">
        <v>#N/A</v>
      </c>
      <c r="KBV227" s="1109" t="e">
        <v>#N/A</v>
      </c>
      <c r="KBW227" s="1109" t="e">
        <v>#N/A</v>
      </c>
      <c r="KBX227" s="1109" t="e">
        <v>#N/A</v>
      </c>
      <c r="KBY227" s="1109" t="e">
        <v>#N/A</v>
      </c>
      <c r="KBZ227" s="1109" t="e">
        <v>#N/A</v>
      </c>
      <c r="KCA227" s="1109" t="e">
        <v>#N/A</v>
      </c>
      <c r="KCB227" s="1109" t="e">
        <v>#N/A</v>
      </c>
      <c r="KCC227" s="1109" t="e">
        <v>#N/A</v>
      </c>
      <c r="KCD227" s="1109" t="e">
        <v>#N/A</v>
      </c>
      <c r="KCE227" s="1109" t="e">
        <v>#N/A</v>
      </c>
      <c r="KCF227" s="1109" t="e">
        <v>#N/A</v>
      </c>
      <c r="KCG227" s="1109" t="e">
        <v>#N/A</v>
      </c>
      <c r="KCH227" s="1109" t="e">
        <v>#N/A</v>
      </c>
      <c r="KCI227" s="1109" t="e">
        <v>#N/A</v>
      </c>
      <c r="KCJ227" s="1109" t="e">
        <v>#N/A</v>
      </c>
      <c r="KCK227" s="1109" t="e">
        <v>#N/A</v>
      </c>
      <c r="KCL227" s="1109" t="e">
        <v>#N/A</v>
      </c>
      <c r="KCM227" s="1109" t="e">
        <v>#N/A</v>
      </c>
      <c r="KCN227" s="1109" t="e">
        <v>#N/A</v>
      </c>
      <c r="KCO227" s="1109" t="e">
        <v>#N/A</v>
      </c>
      <c r="KCP227" s="1109" t="e">
        <v>#N/A</v>
      </c>
      <c r="KCQ227" s="1109" t="e">
        <v>#N/A</v>
      </c>
      <c r="KCR227" s="1109" t="e">
        <v>#N/A</v>
      </c>
      <c r="KCS227" s="1109" t="e">
        <v>#N/A</v>
      </c>
      <c r="KCT227" s="1109" t="e">
        <v>#N/A</v>
      </c>
      <c r="KCU227" s="1109" t="e">
        <v>#N/A</v>
      </c>
      <c r="KCV227" s="1109" t="e">
        <v>#N/A</v>
      </c>
      <c r="KCW227" s="1109" t="e">
        <v>#N/A</v>
      </c>
      <c r="KCX227" s="1109" t="e">
        <v>#N/A</v>
      </c>
      <c r="KCY227" s="1109" t="e">
        <v>#N/A</v>
      </c>
      <c r="KCZ227" s="1109" t="e">
        <v>#N/A</v>
      </c>
      <c r="KDA227" s="1109" t="e">
        <v>#N/A</v>
      </c>
      <c r="KDB227" s="1109" t="e">
        <v>#N/A</v>
      </c>
      <c r="KDC227" s="1109" t="e">
        <v>#N/A</v>
      </c>
      <c r="KDD227" s="1109" t="e">
        <v>#N/A</v>
      </c>
      <c r="KDE227" s="1109" t="e">
        <v>#N/A</v>
      </c>
      <c r="KDF227" s="1109" t="e">
        <v>#N/A</v>
      </c>
      <c r="KDG227" s="1109" t="e">
        <v>#N/A</v>
      </c>
      <c r="KDH227" s="1109" t="e">
        <v>#N/A</v>
      </c>
      <c r="KDI227" s="1109" t="e">
        <v>#N/A</v>
      </c>
      <c r="KDJ227" s="1109" t="e">
        <v>#N/A</v>
      </c>
      <c r="KDK227" s="1109" t="e">
        <v>#N/A</v>
      </c>
      <c r="KDL227" s="1109" t="e">
        <v>#N/A</v>
      </c>
      <c r="KDM227" s="1109" t="e">
        <v>#N/A</v>
      </c>
      <c r="KDN227" s="1109" t="e">
        <v>#N/A</v>
      </c>
      <c r="KDO227" s="1109" t="e">
        <v>#N/A</v>
      </c>
      <c r="KDP227" s="1109" t="e">
        <v>#N/A</v>
      </c>
      <c r="KDQ227" s="1109" t="e">
        <v>#N/A</v>
      </c>
      <c r="KDR227" s="1109" t="e">
        <v>#N/A</v>
      </c>
      <c r="KDS227" s="1109" t="e">
        <v>#N/A</v>
      </c>
      <c r="KDT227" s="1109" t="e">
        <v>#N/A</v>
      </c>
      <c r="KDU227" s="1109" t="e">
        <v>#N/A</v>
      </c>
      <c r="KDV227" s="1109" t="e">
        <v>#N/A</v>
      </c>
      <c r="KDW227" s="1109" t="e">
        <v>#N/A</v>
      </c>
      <c r="KDX227" s="1109" t="e">
        <v>#N/A</v>
      </c>
      <c r="KDY227" s="1109" t="e">
        <v>#N/A</v>
      </c>
      <c r="KDZ227" s="1109" t="e">
        <v>#N/A</v>
      </c>
      <c r="KEA227" s="1109" t="e">
        <v>#N/A</v>
      </c>
      <c r="KEB227" s="1109" t="e">
        <v>#N/A</v>
      </c>
      <c r="KEC227" s="1109" t="e">
        <v>#N/A</v>
      </c>
      <c r="KED227" s="1109" t="e">
        <v>#N/A</v>
      </c>
      <c r="KEE227" s="1109" t="e">
        <v>#N/A</v>
      </c>
      <c r="KEF227" s="1109" t="e">
        <v>#N/A</v>
      </c>
      <c r="KEG227" s="1109" t="e">
        <v>#N/A</v>
      </c>
      <c r="KEH227" s="1109" t="e">
        <v>#N/A</v>
      </c>
      <c r="KEI227" s="1109" t="e">
        <v>#N/A</v>
      </c>
      <c r="KEJ227" s="1109" t="e">
        <v>#N/A</v>
      </c>
      <c r="KEK227" s="1109" t="e">
        <v>#N/A</v>
      </c>
      <c r="KEL227" s="1109" t="e">
        <v>#N/A</v>
      </c>
      <c r="KEM227" s="1109" t="e">
        <v>#N/A</v>
      </c>
      <c r="KEN227" s="1109" t="e">
        <v>#N/A</v>
      </c>
      <c r="KEO227" s="1109" t="e">
        <v>#N/A</v>
      </c>
      <c r="KEP227" s="1109" t="e">
        <v>#N/A</v>
      </c>
      <c r="KEQ227" s="1109" t="e">
        <v>#N/A</v>
      </c>
      <c r="KER227" s="1109" t="e">
        <v>#N/A</v>
      </c>
      <c r="KES227" s="1109" t="e">
        <v>#N/A</v>
      </c>
      <c r="KET227" s="1109" t="e">
        <v>#N/A</v>
      </c>
      <c r="KEU227" s="1109" t="e">
        <v>#N/A</v>
      </c>
      <c r="KEV227" s="1109" t="e">
        <v>#N/A</v>
      </c>
      <c r="KEW227" s="1109" t="e">
        <v>#N/A</v>
      </c>
      <c r="KEX227" s="1109" t="e">
        <v>#N/A</v>
      </c>
      <c r="KEY227" s="1109" t="e">
        <v>#N/A</v>
      </c>
      <c r="KEZ227" s="1109" t="e">
        <v>#N/A</v>
      </c>
      <c r="KFA227" s="1109" t="e">
        <v>#N/A</v>
      </c>
      <c r="KFB227" s="1109" t="e">
        <v>#N/A</v>
      </c>
      <c r="KFC227" s="1109" t="e">
        <v>#N/A</v>
      </c>
      <c r="KFD227" s="1109" t="e">
        <v>#N/A</v>
      </c>
      <c r="KFE227" s="1109" t="e">
        <v>#N/A</v>
      </c>
      <c r="KFF227" s="1109" t="e">
        <v>#N/A</v>
      </c>
      <c r="KFG227" s="1109" t="e">
        <v>#N/A</v>
      </c>
      <c r="KFH227" s="1109" t="e">
        <v>#N/A</v>
      </c>
      <c r="KFI227" s="1109" t="e">
        <v>#N/A</v>
      </c>
      <c r="KFJ227" s="1109" t="e">
        <v>#N/A</v>
      </c>
      <c r="KFK227" s="1109" t="e">
        <v>#N/A</v>
      </c>
      <c r="KFL227" s="1109" t="e">
        <v>#N/A</v>
      </c>
      <c r="KFM227" s="1109" t="e">
        <v>#N/A</v>
      </c>
      <c r="KFN227" s="1109" t="e">
        <v>#N/A</v>
      </c>
      <c r="KFO227" s="1109" t="e">
        <v>#N/A</v>
      </c>
      <c r="KFP227" s="1109" t="e">
        <v>#N/A</v>
      </c>
      <c r="KFQ227" s="1109" t="e">
        <v>#N/A</v>
      </c>
      <c r="KFR227" s="1109" t="e">
        <v>#N/A</v>
      </c>
      <c r="KFS227" s="1109" t="e">
        <v>#N/A</v>
      </c>
      <c r="KFT227" s="1109" t="e">
        <v>#N/A</v>
      </c>
      <c r="KFU227" s="1109" t="e">
        <v>#N/A</v>
      </c>
      <c r="KFV227" s="1109" t="e">
        <v>#N/A</v>
      </c>
      <c r="KFW227" s="1109" t="e">
        <v>#N/A</v>
      </c>
      <c r="KFX227" s="1109" t="e">
        <v>#N/A</v>
      </c>
      <c r="KFY227" s="1109" t="e">
        <v>#N/A</v>
      </c>
      <c r="KFZ227" s="1109" t="e">
        <v>#N/A</v>
      </c>
      <c r="KGA227" s="1109" t="e">
        <v>#N/A</v>
      </c>
      <c r="KGB227" s="1109" t="e">
        <v>#N/A</v>
      </c>
      <c r="KGC227" s="1109" t="e">
        <v>#N/A</v>
      </c>
      <c r="KGD227" s="1109" t="e">
        <v>#N/A</v>
      </c>
      <c r="KGE227" s="1109" t="e">
        <v>#N/A</v>
      </c>
      <c r="KGF227" s="1109" t="e">
        <v>#N/A</v>
      </c>
      <c r="KGG227" s="1109" t="e">
        <v>#N/A</v>
      </c>
      <c r="KGH227" s="1109" t="e">
        <v>#N/A</v>
      </c>
      <c r="KGI227" s="1109" t="e">
        <v>#N/A</v>
      </c>
      <c r="KGJ227" s="1109" t="e">
        <v>#N/A</v>
      </c>
      <c r="KGK227" s="1109" t="e">
        <v>#N/A</v>
      </c>
      <c r="KGL227" s="1109" t="e">
        <v>#N/A</v>
      </c>
      <c r="KGM227" s="1109" t="e">
        <v>#N/A</v>
      </c>
      <c r="KGN227" s="1109" t="e">
        <v>#N/A</v>
      </c>
      <c r="KGO227" s="1109" t="e">
        <v>#N/A</v>
      </c>
      <c r="KGP227" s="1109" t="e">
        <v>#N/A</v>
      </c>
      <c r="KGQ227" s="1109" t="e">
        <v>#N/A</v>
      </c>
      <c r="KGR227" s="1109" t="e">
        <v>#N/A</v>
      </c>
      <c r="KGS227" s="1109" t="e">
        <v>#N/A</v>
      </c>
      <c r="KGT227" s="1109" t="e">
        <v>#N/A</v>
      </c>
      <c r="KGU227" s="1109" t="e">
        <v>#N/A</v>
      </c>
      <c r="KGV227" s="1109" t="e">
        <v>#N/A</v>
      </c>
      <c r="KGW227" s="1109" t="e">
        <v>#N/A</v>
      </c>
      <c r="KGX227" s="1109" t="e">
        <v>#N/A</v>
      </c>
      <c r="KGY227" s="1109" t="e">
        <v>#N/A</v>
      </c>
      <c r="KGZ227" s="1109" t="e">
        <v>#N/A</v>
      </c>
      <c r="KHA227" s="1109" t="e">
        <v>#N/A</v>
      </c>
      <c r="KHB227" s="1109" t="e">
        <v>#N/A</v>
      </c>
      <c r="KHC227" s="1109" t="e">
        <v>#N/A</v>
      </c>
      <c r="KHD227" s="1109" t="e">
        <v>#N/A</v>
      </c>
      <c r="KHE227" s="1109" t="e">
        <v>#N/A</v>
      </c>
      <c r="KHF227" s="1109" t="e">
        <v>#N/A</v>
      </c>
      <c r="KHG227" s="1109" t="e">
        <v>#N/A</v>
      </c>
      <c r="KHH227" s="1109" t="e">
        <v>#N/A</v>
      </c>
      <c r="KHI227" s="1109" t="e">
        <v>#N/A</v>
      </c>
      <c r="KHJ227" s="1109" t="e">
        <v>#N/A</v>
      </c>
      <c r="KHK227" s="1109" t="e">
        <v>#N/A</v>
      </c>
      <c r="KHL227" s="1109" t="e">
        <v>#N/A</v>
      </c>
      <c r="KHM227" s="1109" t="e">
        <v>#N/A</v>
      </c>
      <c r="KHN227" s="1109" t="e">
        <v>#N/A</v>
      </c>
      <c r="KHO227" s="1109" t="e">
        <v>#N/A</v>
      </c>
      <c r="KHP227" s="1109" t="e">
        <v>#N/A</v>
      </c>
      <c r="KHQ227" s="1109" t="e">
        <v>#N/A</v>
      </c>
      <c r="KHR227" s="1109" t="e">
        <v>#N/A</v>
      </c>
      <c r="KHS227" s="1109" t="e">
        <v>#N/A</v>
      </c>
      <c r="KHT227" s="1109" t="e">
        <v>#N/A</v>
      </c>
      <c r="KHU227" s="1109" t="e">
        <v>#N/A</v>
      </c>
      <c r="KHV227" s="1109" t="e">
        <v>#N/A</v>
      </c>
      <c r="KHW227" s="1109" t="e">
        <v>#N/A</v>
      </c>
      <c r="KHX227" s="1109" t="e">
        <v>#N/A</v>
      </c>
      <c r="KHY227" s="1109" t="e">
        <v>#N/A</v>
      </c>
      <c r="KHZ227" s="1109" t="e">
        <v>#N/A</v>
      </c>
      <c r="KIA227" s="1109" t="e">
        <v>#N/A</v>
      </c>
      <c r="KIB227" s="1109" t="e">
        <v>#N/A</v>
      </c>
      <c r="KIC227" s="1109" t="e">
        <v>#N/A</v>
      </c>
      <c r="KID227" s="1109" t="e">
        <v>#N/A</v>
      </c>
      <c r="KIE227" s="1109" t="e">
        <v>#N/A</v>
      </c>
      <c r="KIF227" s="1109" t="e">
        <v>#N/A</v>
      </c>
      <c r="KIG227" s="1109" t="e">
        <v>#N/A</v>
      </c>
      <c r="KIH227" s="1109" t="e">
        <v>#N/A</v>
      </c>
      <c r="KII227" s="1109" t="e">
        <v>#N/A</v>
      </c>
      <c r="KIJ227" s="1109" t="e">
        <v>#N/A</v>
      </c>
      <c r="KIK227" s="1109" t="e">
        <v>#N/A</v>
      </c>
      <c r="KIL227" s="1109" t="e">
        <v>#N/A</v>
      </c>
      <c r="KIM227" s="1109" t="e">
        <v>#N/A</v>
      </c>
      <c r="KIN227" s="1109" t="e">
        <v>#N/A</v>
      </c>
      <c r="KIO227" s="1109" t="e">
        <v>#N/A</v>
      </c>
      <c r="KIP227" s="1109" t="e">
        <v>#N/A</v>
      </c>
      <c r="KIQ227" s="1109" t="e">
        <v>#N/A</v>
      </c>
      <c r="KIR227" s="1109" t="e">
        <v>#N/A</v>
      </c>
      <c r="KIS227" s="1109" t="e">
        <v>#N/A</v>
      </c>
      <c r="KIT227" s="1109" t="e">
        <v>#N/A</v>
      </c>
      <c r="KIU227" s="1109" t="e">
        <v>#N/A</v>
      </c>
      <c r="KIV227" s="1109" t="e">
        <v>#N/A</v>
      </c>
      <c r="KIW227" s="1109" t="e">
        <v>#N/A</v>
      </c>
      <c r="KIX227" s="1109" t="e">
        <v>#N/A</v>
      </c>
      <c r="KIY227" s="1109" t="e">
        <v>#N/A</v>
      </c>
      <c r="KIZ227" s="1109" t="e">
        <v>#N/A</v>
      </c>
      <c r="KJA227" s="1109" t="e">
        <v>#N/A</v>
      </c>
      <c r="KJB227" s="1109" t="e">
        <v>#N/A</v>
      </c>
      <c r="KJC227" s="1109" t="e">
        <v>#N/A</v>
      </c>
      <c r="KJD227" s="1109" t="e">
        <v>#N/A</v>
      </c>
      <c r="KJE227" s="1109" t="e">
        <v>#N/A</v>
      </c>
      <c r="KJF227" s="1109" t="e">
        <v>#N/A</v>
      </c>
      <c r="KJG227" s="1109" t="e">
        <v>#N/A</v>
      </c>
      <c r="KJH227" s="1109" t="e">
        <v>#N/A</v>
      </c>
      <c r="KJI227" s="1109" t="e">
        <v>#N/A</v>
      </c>
      <c r="KJJ227" s="1109" t="e">
        <v>#N/A</v>
      </c>
      <c r="KJK227" s="1109" t="e">
        <v>#N/A</v>
      </c>
      <c r="KJL227" s="1109" t="e">
        <v>#N/A</v>
      </c>
      <c r="KJM227" s="1109" t="e">
        <v>#N/A</v>
      </c>
      <c r="KJN227" s="1109" t="e">
        <v>#N/A</v>
      </c>
      <c r="KJO227" s="1109" t="e">
        <v>#N/A</v>
      </c>
      <c r="KJP227" s="1109" t="e">
        <v>#N/A</v>
      </c>
      <c r="KJQ227" s="1109" t="e">
        <v>#N/A</v>
      </c>
      <c r="KJR227" s="1109" t="e">
        <v>#N/A</v>
      </c>
      <c r="KJS227" s="1109" t="e">
        <v>#N/A</v>
      </c>
      <c r="KJT227" s="1109" t="e">
        <v>#N/A</v>
      </c>
      <c r="KJU227" s="1109" t="e">
        <v>#N/A</v>
      </c>
      <c r="KJV227" s="1109" t="e">
        <v>#N/A</v>
      </c>
      <c r="KJW227" s="1109" t="e">
        <v>#N/A</v>
      </c>
      <c r="KJX227" s="1109" t="e">
        <v>#N/A</v>
      </c>
      <c r="KJY227" s="1109" t="e">
        <v>#N/A</v>
      </c>
      <c r="KJZ227" s="1109" t="e">
        <v>#N/A</v>
      </c>
      <c r="KKA227" s="1109" t="e">
        <v>#N/A</v>
      </c>
      <c r="KKB227" s="1109" t="e">
        <v>#N/A</v>
      </c>
      <c r="KKC227" s="1109" t="e">
        <v>#N/A</v>
      </c>
      <c r="KKD227" s="1109" t="e">
        <v>#N/A</v>
      </c>
      <c r="KKE227" s="1109" t="e">
        <v>#N/A</v>
      </c>
      <c r="KKF227" s="1109" t="e">
        <v>#N/A</v>
      </c>
      <c r="KKG227" s="1109" t="e">
        <v>#N/A</v>
      </c>
      <c r="KKH227" s="1109" t="e">
        <v>#N/A</v>
      </c>
      <c r="KKI227" s="1109" t="e">
        <v>#N/A</v>
      </c>
      <c r="KKJ227" s="1109" t="e">
        <v>#N/A</v>
      </c>
      <c r="KKK227" s="1109" t="e">
        <v>#N/A</v>
      </c>
      <c r="KKL227" s="1109" t="e">
        <v>#N/A</v>
      </c>
      <c r="KKM227" s="1109" t="e">
        <v>#N/A</v>
      </c>
      <c r="KKN227" s="1109" t="e">
        <v>#N/A</v>
      </c>
      <c r="KKO227" s="1109" t="e">
        <v>#N/A</v>
      </c>
      <c r="KKP227" s="1109" t="e">
        <v>#N/A</v>
      </c>
      <c r="KKQ227" s="1109" t="e">
        <v>#N/A</v>
      </c>
      <c r="KKR227" s="1109" t="e">
        <v>#N/A</v>
      </c>
      <c r="KKS227" s="1109" t="e">
        <v>#N/A</v>
      </c>
      <c r="KKT227" s="1109" t="e">
        <v>#N/A</v>
      </c>
      <c r="KKU227" s="1109" t="e">
        <v>#N/A</v>
      </c>
      <c r="KKV227" s="1109" t="e">
        <v>#N/A</v>
      </c>
      <c r="KKW227" s="1109" t="e">
        <v>#N/A</v>
      </c>
      <c r="KKX227" s="1109" t="e">
        <v>#N/A</v>
      </c>
      <c r="KKY227" s="1109" t="e">
        <v>#N/A</v>
      </c>
      <c r="KKZ227" s="1109" t="e">
        <v>#N/A</v>
      </c>
      <c r="KLA227" s="1109" t="e">
        <v>#N/A</v>
      </c>
      <c r="KLB227" s="1109" t="e">
        <v>#N/A</v>
      </c>
      <c r="KLC227" s="1109" t="e">
        <v>#N/A</v>
      </c>
      <c r="KLD227" s="1109" t="e">
        <v>#N/A</v>
      </c>
      <c r="KLE227" s="1109" t="e">
        <v>#N/A</v>
      </c>
      <c r="KLF227" s="1109" t="e">
        <v>#N/A</v>
      </c>
      <c r="KLG227" s="1109" t="e">
        <v>#N/A</v>
      </c>
      <c r="KLH227" s="1109" t="e">
        <v>#N/A</v>
      </c>
      <c r="KLI227" s="1109" t="e">
        <v>#N/A</v>
      </c>
      <c r="KLJ227" s="1109" t="e">
        <v>#N/A</v>
      </c>
      <c r="KLK227" s="1109" t="e">
        <v>#N/A</v>
      </c>
      <c r="KLL227" s="1109" t="e">
        <v>#N/A</v>
      </c>
      <c r="KLM227" s="1109" t="e">
        <v>#N/A</v>
      </c>
      <c r="KLN227" s="1109" t="e">
        <v>#N/A</v>
      </c>
      <c r="KLO227" s="1109" t="e">
        <v>#N/A</v>
      </c>
      <c r="KLP227" s="1109" t="e">
        <v>#N/A</v>
      </c>
      <c r="KLQ227" s="1109" t="e">
        <v>#N/A</v>
      </c>
      <c r="KLR227" s="1109" t="e">
        <v>#N/A</v>
      </c>
      <c r="KLS227" s="1109" t="e">
        <v>#N/A</v>
      </c>
      <c r="KLT227" s="1109" t="e">
        <v>#N/A</v>
      </c>
      <c r="KLU227" s="1109" t="e">
        <v>#N/A</v>
      </c>
      <c r="KLV227" s="1109" t="e">
        <v>#N/A</v>
      </c>
      <c r="KLW227" s="1109" t="e">
        <v>#N/A</v>
      </c>
      <c r="KLX227" s="1109" t="e">
        <v>#N/A</v>
      </c>
      <c r="KLY227" s="1109" t="e">
        <v>#N/A</v>
      </c>
      <c r="KLZ227" s="1109" t="e">
        <v>#N/A</v>
      </c>
      <c r="KMA227" s="1109" t="e">
        <v>#N/A</v>
      </c>
      <c r="KMB227" s="1109" t="e">
        <v>#N/A</v>
      </c>
      <c r="KMC227" s="1109" t="e">
        <v>#N/A</v>
      </c>
      <c r="KMD227" s="1109" t="e">
        <v>#N/A</v>
      </c>
      <c r="KME227" s="1109" t="e">
        <v>#N/A</v>
      </c>
      <c r="KMF227" s="1109" t="e">
        <v>#N/A</v>
      </c>
      <c r="KMG227" s="1109" t="e">
        <v>#N/A</v>
      </c>
      <c r="KMH227" s="1109" t="e">
        <v>#N/A</v>
      </c>
      <c r="KMI227" s="1109" t="e">
        <v>#N/A</v>
      </c>
      <c r="KMJ227" s="1109" t="e">
        <v>#N/A</v>
      </c>
      <c r="KMK227" s="1109" t="e">
        <v>#N/A</v>
      </c>
      <c r="KML227" s="1109" t="e">
        <v>#N/A</v>
      </c>
      <c r="KMM227" s="1109" t="e">
        <v>#N/A</v>
      </c>
      <c r="KMN227" s="1109" t="e">
        <v>#N/A</v>
      </c>
      <c r="KMO227" s="1109" t="e">
        <v>#N/A</v>
      </c>
      <c r="KMP227" s="1109" t="e">
        <v>#N/A</v>
      </c>
      <c r="KMQ227" s="1109" t="e">
        <v>#N/A</v>
      </c>
      <c r="KMR227" s="1109" t="e">
        <v>#N/A</v>
      </c>
      <c r="KMS227" s="1109" t="e">
        <v>#N/A</v>
      </c>
      <c r="KMT227" s="1109" t="e">
        <v>#N/A</v>
      </c>
      <c r="KMU227" s="1109" t="e">
        <v>#N/A</v>
      </c>
      <c r="KMV227" s="1109" t="e">
        <v>#N/A</v>
      </c>
      <c r="KMW227" s="1109" t="e">
        <v>#N/A</v>
      </c>
      <c r="KMX227" s="1109" t="e">
        <v>#N/A</v>
      </c>
      <c r="KMY227" s="1109" t="e">
        <v>#N/A</v>
      </c>
      <c r="KMZ227" s="1109" t="e">
        <v>#N/A</v>
      </c>
      <c r="KNA227" s="1109" t="e">
        <v>#N/A</v>
      </c>
      <c r="KNB227" s="1109" t="e">
        <v>#N/A</v>
      </c>
      <c r="KNC227" s="1109" t="e">
        <v>#N/A</v>
      </c>
      <c r="KND227" s="1109" t="e">
        <v>#N/A</v>
      </c>
      <c r="KNE227" s="1109" t="e">
        <v>#N/A</v>
      </c>
      <c r="KNF227" s="1109" t="e">
        <v>#N/A</v>
      </c>
      <c r="KNG227" s="1109" t="e">
        <v>#N/A</v>
      </c>
      <c r="KNH227" s="1109" t="e">
        <v>#N/A</v>
      </c>
      <c r="KNI227" s="1109" t="e">
        <v>#N/A</v>
      </c>
      <c r="KNJ227" s="1109" t="e">
        <v>#N/A</v>
      </c>
      <c r="KNK227" s="1109" t="e">
        <v>#N/A</v>
      </c>
      <c r="KNL227" s="1109" t="e">
        <v>#N/A</v>
      </c>
      <c r="KNM227" s="1109" t="e">
        <v>#N/A</v>
      </c>
      <c r="KNN227" s="1109" t="e">
        <v>#N/A</v>
      </c>
      <c r="KNO227" s="1109" t="e">
        <v>#N/A</v>
      </c>
      <c r="KNP227" s="1109" t="e">
        <v>#N/A</v>
      </c>
      <c r="KNQ227" s="1109" t="e">
        <v>#N/A</v>
      </c>
      <c r="KNR227" s="1109" t="e">
        <v>#N/A</v>
      </c>
      <c r="KNS227" s="1109" t="e">
        <v>#N/A</v>
      </c>
      <c r="KNT227" s="1109" t="e">
        <v>#N/A</v>
      </c>
      <c r="KNU227" s="1109" t="e">
        <v>#N/A</v>
      </c>
      <c r="KNV227" s="1109" t="e">
        <v>#N/A</v>
      </c>
      <c r="KNW227" s="1109" t="e">
        <v>#N/A</v>
      </c>
      <c r="KNX227" s="1109" t="e">
        <v>#N/A</v>
      </c>
      <c r="KNY227" s="1109" t="e">
        <v>#N/A</v>
      </c>
      <c r="KNZ227" s="1109" t="e">
        <v>#N/A</v>
      </c>
      <c r="KOA227" s="1109" t="e">
        <v>#N/A</v>
      </c>
      <c r="KOB227" s="1109" t="e">
        <v>#N/A</v>
      </c>
      <c r="KOC227" s="1109" t="e">
        <v>#N/A</v>
      </c>
      <c r="KOD227" s="1109" t="e">
        <v>#N/A</v>
      </c>
      <c r="KOE227" s="1109" t="e">
        <v>#N/A</v>
      </c>
      <c r="KOF227" s="1109" t="e">
        <v>#N/A</v>
      </c>
      <c r="KOG227" s="1109" t="e">
        <v>#N/A</v>
      </c>
      <c r="KOH227" s="1109" t="e">
        <v>#N/A</v>
      </c>
      <c r="KOI227" s="1109" t="e">
        <v>#N/A</v>
      </c>
      <c r="KOJ227" s="1109" t="e">
        <v>#N/A</v>
      </c>
      <c r="KOK227" s="1109" t="e">
        <v>#N/A</v>
      </c>
      <c r="KOL227" s="1109" t="e">
        <v>#N/A</v>
      </c>
      <c r="KOM227" s="1109" t="e">
        <v>#N/A</v>
      </c>
      <c r="KON227" s="1109" t="e">
        <v>#N/A</v>
      </c>
      <c r="KOO227" s="1109" t="e">
        <v>#N/A</v>
      </c>
      <c r="KOP227" s="1109" t="e">
        <v>#N/A</v>
      </c>
      <c r="KOQ227" s="1109" t="e">
        <v>#N/A</v>
      </c>
      <c r="KOR227" s="1109" t="e">
        <v>#N/A</v>
      </c>
      <c r="KOS227" s="1109" t="e">
        <v>#N/A</v>
      </c>
      <c r="KOT227" s="1109" t="e">
        <v>#N/A</v>
      </c>
      <c r="KOU227" s="1109" t="e">
        <v>#N/A</v>
      </c>
      <c r="KOV227" s="1109" t="e">
        <v>#N/A</v>
      </c>
      <c r="KOW227" s="1109" t="e">
        <v>#N/A</v>
      </c>
      <c r="KOX227" s="1109" t="e">
        <v>#N/A</v>
      </c>
      <c r="KOY227" s="1109" t="e">
        <v>#N/A</v>
      </c>
      <c r="KOZ227" s="1109" t="e">
        <v>#N/A</v>
      </c>
      <c r="KPA227" s="1109" t="e">
        <v>#N/A</v>
      </c>
      <c r="KPB227" s="1109" t="e">
        <v>#N/A</v>
      </c>
      <c r="KPC227" s="1109" t="e">
        <v>#N/A</v>
      </c>
      <c r="KPD227" s="1109" t="e">
        <v>#N/A</v>
      </c>
      <c r="KPE227" s="1109" t="e">
        <v>#N/A</v>
      </c>
      <c r="KPF227" s="1109" t="e">
        <v>#N/A</v>
      </c>
      <c r="KPG227" s="1109" t="e">
        <v>#N/A</v>
      </c>
      <c r="KPH227" s="1109" t="e">
        <v>#N/A</v>
      </c>
      <c r="KPI227" s="1109" t="e">
        <v>#N/A</v>
      </c>
      <c r="KPJ227" s="1109" t="e">
        <v>#N/A</v>
      </c>
      <c r="KPK227" s="1109" t="e">
        <v>#N/A</v>
      </c>
      <c r="KPL227" s="1109" t="e">
        <v>#N/A</v>
      </c>
      <c r="KPM227" s="1109" t="e">
        <v>#N/A</v>
      </c>
      <c r="KPN227" s="1109" t="e">
        <v>#N/A</v>
      </c>
      <c r="KPO227" s="1109" t="e">
        <v>#N/A</v>
      </c>
      <c r="KPP227" s="1109" t="e">
        <v>#N/A</v>
      </c>
      <c r="KPQ227" s="1109" t="e">
        <v>#N/A</v>
      </c>
      <c r="KPR227" s="1109" t="e">
        <v>#N/A</v>
      </c>
      <c r="KPS227" s="1109" t="e">
        <v>#N/A</v>
      </c>
      <c r="KPT227" s="1109" t="e">
        <v>#N/A</v>
      </c>
      <c r="KPU227" s="1109" t="e">
        <v>#N/A</v>
      </c>
      <c r="KPV227" s="1109" t="e">
        <v>#N/A</v>
      </c>
      <c r="KPW227" s="1109" t="e">
        <v>#N/A</v>
      </c>
      <c r="KPX227" s="1109" t="e">
        <v>#N/A</v>
      </c>
      <c r="KPY227" s="1109" t="e">
        <v>#N/A</v>
      </c>
      <c r="KPZ227" s="1109" t="e">
        <v>#N/A</v>
      </c>
      <c r="KQA227" s="1109" t="e">
        <v>#N/A</v>
      </c>
      <c r="KQB227" s="1109" t="e">
        <v>#N/A</v>
      </c>
      <c r="KQC227" s="1109" t="e">
        <v>#N/A</v>
      </c>
      <c r="KQD227" s="1109" t="e">
        <v>#N/A</v>
      </c>
      <c r="KQE227" s="1109" t="e">
        <v>#N/A</v>
      </c>
      <c r="KQF227" s="1109" t="e">
        <v>#N/A</v>
      </c>
      <c r="KQG227" s="1109" t="e">
        <v>#N/A</v>
      </c>
      <c r="KQH227" s="1109" t="e">
        <v>#N/A</v>
      </c>
      <c r="KQI227" s="1109" t="e">
        <v>#N/A</v>
      </c>
      <c r="KQJ227" s="1109" t="e">
        <v>#N/A</v>
      </c>
      <c r="KQK227" s="1109" t="e">
        <v>#N/A</v>
      </c>
      <c r="KQL227" s="1109" t="e">
        <v>#N/A</v>
      </c>
      <c r="KQM227" s="1109" t="e">
        <v>#N/A</v>
      </c>
      <c r="KQN227" s="1109" t="e">
        <v>#N/A</v>
      </c>
      <c r="KQO227" s="1109" t="e">
        <v>#N/A</v>
      </c>
      <c r="KQP227" s="1109" t="e">
        <v>#N/A</v>
      </c>
      <c r="KQQ227" s="1109" t="e">
        <v>#N/A</v>
      </c>
      <c r="KQR227" s="1109" t="e">
        <v>#N/A</v>
      </c>
      <c r="KQS227" s="1109" t="e">
        <v>#N/A</v>
      </c>
      <c r="KQT227" s="1109" t="e">
        <v>#N/A</v>
      </c>
      <c r="KQU227" s="1109" t="e">
        <v>#N/A</v>
      </c>
      <c r="KQV227" s="1109" t="e">
        <v>#N/A</v>
      </c>
      <c r="KQW227" s="1109" t="e">
        <v>#N/A</v>
      </c>
      <c r="KQX227" s="1109" t="e">
        <v>#N/A</v>
      </c>
      <c r="KQY227" s="1109" t="e">
        <v>#N/A</v>
      </c>
      <c r="KQZ227" s="1109" t="e">
        <v>#N/A</v>
      </c>
      <c r="KRA227" s="1109" t="e">
        <v>#N/A</v>
      </c>
      <c r="KRB227" s="1109" t="e">
        <v>#N/A</v>
      </c>
      <c r="KRC227" s="1109" t="e">
        <v>#N/A</v>
      </c>
      <c r="KRD227" s="1109" t="e">
        <v>#N/A</v>
      </c>
      <c r="KRE227" s="1109" t="e">
        <v>#N/A</v>
      </c>
      <c r="KRF227" s="1109" t="e">
        <v>#N/A</v>
      </c>
      <c r="KRG227" s="1109" t="e">
        <v>#N/A</v>
      </c>
      <c r="KRH227" s="1109" t="e">
        <v>#N/A</v>
      </c>
      <c r="KRI227" s="1109" t="e">
        <v>#N/A</v>
      </c>
      <c r="KRJ227" s="1109" t="e">
        <v>#N/A</v>
      </c>
      <c r="KRK227" s="1109" t="e">
        <v>#N/A</v>
      </c>
      <c r="KRL227" s="1109" t="e">
        <v>#N/A</v>
      </c>
      <c r="KRM227" s="1109" t="e">
        <v>#N/A</v>
      </c>
      <c r="KRN227" s="1109" t="e">
        <v>#N/A</v>
      </c>
      <c r="KRO227" s="1109" t="e">
        <v>#N/A</v>
      </c>
      <c r="KRP227" s="1109" t="e">
        <v>#N/A</v>
      </c>
      <c r="KRQ227" s="1109" t="e">
        <v>#N/A</v>
      </c>
      <c r="KRR227" s="1109" t="e">
        <v>#N/A</v>
      </c>
      <c r="KRS227" s="1109" t="e">
        <v>#N/A</v>
      </c>
      <c r="KRT227" s="1109" t="e">
        <v>#N/A</v>
      </c>
      <c r="KRU227" s="1109" t="e">
        <v>#N/A</v>
      </c>
      <c r="KRV227" s="1109" t="e">
        <v>#N/A</v>
      </c>
      <c r="KRW227" s="1109" t="e">
        <v>#N/A</v>
      </c>
      <c r="KRX227" s="1109" t="e">
        <v>#N/A</v>
      </c>
      <c r="KRY227" s="1109" t="e">
        <v>#N/A</v>
      </c>
      <c r="KRZ227" s="1109" t="e">
        <v>#N/A</v>
      </c>
      <c r="KSA227" s="1109" t="e">
        <v>#N/A</v>
      </c>
      <c r="KSB227" s="1109" t="e">
        <v>#N/A</v>
      </c>
      <c r="KSC227" s="1109" t="e">
        <v>#N/A</v>
      </c>
      <c r="KSD227" s="1109" t="e">
        <v>#N/A</v>
      </c>
      <c r="KSE227" s="1109" t="e">
        <v>#N/A</v>
      </c>
      <c r="KSF227" s="1109" t="e">
        <v>#N/A</v>
      </c>
      <c r="KSG227" s="1109" t="e">
        <v>#N/A</v>
      </c>
      <c r="KSH227" s="1109" t="e">
        <v>#N/A</v>
      </c>
      <c r="KSI227" s="1109" t="e">
        <v>#N/A</v>
      </c>
      <c r="KSJ227" s="1109" t="e">
        <v>#N/A</v>
      </c>
      <c r="KSK227" s="1109" t="e">
        <v>#N/A</v>
      </c>
      <c r="KSL227" s="1109" t="e">
        <v>#N/A</v>
      </c>
      <c r="KSM227" s="1109" t="e">
        <v>#N/A</v>
      </c>
      <c r="KSN227" s="1109" t="e">
        <v>#N/A</v>
      </c>
      <c r="KSO227" s="1109" t="e">
        <v>#N/A</v>
      </c>
      <c r="KSP227" s="1109" t="e">
        <v>#N/A</v>
      </c>
      <c r="KSQ227" s="1109" t="e">
        <v>#N/A</v>
      </c>
      <c r="KSR227" s="1109" t="e">
        <v>#N/A</v>
      </c>
      <c r="KSS227" s="1109" t="e">
        <v>#N/A</v>
      </c>
      <c r="KST227" s="1109" t="e">
        <v>#N/A</v>
      </c>
      <c r="KSU227" s="1109" t="e">
        <v>#N/A</v>
      </c>
      <c r="KSV227" s="1109" t="e">
        <v>#N/A</v>
      </c>
      <c r="KSW227" s="1109" t="e">
        <v>#N/A</v>
      </c>
      <c r="KSX227" s="1109" t="e">
        <v>#N/A</v>
      </c>
      <c r="KSY227" s="1109" t="e">
        <v>#N/A</v>
      </c>
      <c r="KSZ227" s="1109" t="e">
        <v>#N/A</v>
      </c>
      <c r="KTA227" s="1109" t="e">
        <v>#N/A</v>
      </c>
      <c r="KTB227" s="1109" t="e">
        <v>#N/A</v>
      </c>
      <c r="KTC227" s="1109" t="e">
        <v>#N/A</v>
      </c>
      <c r="KTD227" s="1109" t="e">
        <v>#N/A</v>
      </c>
      <c r="KTE227" s="1109" t="e">
        <v>#N/A</v>
      </c>
      <c r="KTF227" s="1109" t="e">
        <v>#N/A</v>
      </c>
      <c r="KTG227" s="1109" t="e">
        <v>#N/A</v>
      </c>
      <c r="KTH227" s="1109" t="e">
        <v>#N/A</v>
      </c>
      <c r="KTI227" s="1109" t="e">
        <v>#N/A</v>
      </c>
      <c r="KTJ227" s="1109" t="e">
        <v>#N/A</v>
      </c>
      <c r="KTK227" s="1109" t="e">
        <v>#N/A</v>
      </c>
      <c r="KTL227" s="1109" t="e">
        <v>#N/A</v>
      </c>
      <c r="KTM227" s="1109" t="e">
        <v>#N/A</v>
      </c>
      <c r="KTN227" s="1109" t="e">
        <v>#N/A</v>
      </c>
      <c r="KTO227" s="1109" t="e">
        <v>#N/A</v>
      </c>
      <c r="KTP227" s="1109" t="e">
        <v>#N/A</v>
      </c>
      <c r="KTQ227" s="1109" t="e">
        <v>#N/A</v>
      </c>
      <c r="KTR227" s="1109" t="e">
        <v>#N/A</v>
      </c>
      <c r="KTS227" s="1109" t="e">
        <v>#N/A</v>
      </c>
      <c r="KTT227" s="1109" t="e">
        <v>#N/A</v>
      </c>
      <c r="KTU227" s="1109" t="e">
        <v>#N/A</v>
      </c>
      <c r="KTV227" s="1109" t="e">
        <v>#N/A</v>
      </c>
      <c r="KTW227" s="1109" t="e">
        <v>#N/A</v>
      </c>
      <c r="KTX227" s="1109" t="e">
        <v>#N/A</v>
      </c>
      <c r="KTY227" s="1109" t="e">
        <v>#N/A</v>
      </c>
      <c r="KTZ227" s="1109" t="e">
        <v>#N/A</v>
      </c>
      <c r="KUA227" s="1109" t="e">
        <v>#N/A</v>
      </c>
      <c r="KUB227" s="1109" t="e">
        <v>#N/A</v>
      </c>
      <c r="KUC227" s="1109" t="e">
        <v>#N/A</v>
      </c>
      <c r="KUD227" s="1109" t="e">
        <v>#N/A</v>
      </c>
      <c r="KUE227" s="1109" t="e">
        <v>#N/A</v>
      </c>
      <c r="KUF227" s="1109" t="e">
        <v>#N/A</v>
      </c>
      <c r="KUG227" s="1109" t="e">
        <v>#N/A</v>
      </c>
      <c r="KUH227" s="1109" t="e">
        <v>#N/A</v>
      </c>
      <c r="KUI227" s="1109" t="e">
        <v>#N/A</v>
      </c>
      <c r="KUJ227" s="1109" t="e">
        <v>#N/A</v>
      </c>
      <c r="KUK227" s="1109" t="e">
        <v>#N/A</v>
      </c>
      <c r="KUL227" s="1109" t="e">
        <v>#N/A</v>
      </c>
      <c r="KUM227" s="1109" t="e">
        <v>#N/A</v>
      </c>
      <c r="KUN227" s="1109" t="e">
        <v>#N/A</v>
      </c>
      <c r="KUO227" s="1109" t="e">
        <v>#N/A</v>
      </c>
      <c r="KUP227" s="1109" t="e">
        <v>#N/A</v>
      </c>
      <c r="KUQ227" s="1109" t="e">
        <v>#N/A</v>
      </c>
      <c r="KUR227" s="1109" t="e">
        <v>#N/A</v>
      </c>
      <c r="KUS227" s="1109" t="e">
        <v>#N/A</v>
      </c>
      <c r="KUT227" s="1109" t="e">
        <v>#N/A</v>
      </c>
      <c r="KUU227" s="1109" t="e">
        <v>#N/A</v>
      </c>
      <c r="KUV227" s="1109" t="e">
        <v>#N/A</v>
      </c>
      <c r="KUW227" s="1109" t="e">
        <v>#N/A</v>
      </c>
      <c r="KUX227" s="1109" t="e">
        <v>#N/A</v>
      </c>
      <c r="KUY227" s="1109" t="e">
        <v>#N/A</v>
      </c>
      <c r="KUZ227" s="1109" t="e">
        <v>#N/A</v>
      </c>
      <c r="KVA227" s="1109" t="e">
        <v>#N/A</v>
      </c>
      <c r="KVB227" s="1109" t="e">
        <v>#N/A</v>
      </c>
      <c r="KVC227" s="1109" t="e">
        <v>#N/A</v>
      </c>
      <c r="KVD227" s="1109" t="e">
        <v>#N/A</v>
      </c>
      <c r="KVE227" s="1109" t="e">
        <v>#N/A</v>
      </c>
      <c r="KVF227" s="1109" t="e">
        <v>#N/A</v>
      </c>
      <c r="KVG227" s="1109" t="e">
        <v>#N/A</v>
      </c>
      <c r="KVH227" s="1109" t="e">
        <v>#N/A</v>
      </c>
      <c r="KVI227" s="1109" t="e">
        <v>#N/A</v>
      </c>
      <c r="KVJ227" s="1109" t="e">
        <v>#N/A</v>
      </c>
      <c r="KVK227" s="1109" t="e">
        <v>#N/A</v>
      </c>
      <c r="KVL227" s="1109" t="e">
        <v>#N/A</v>
      </c>
      <c r="KVM227" s="1109" t="e">
        <v>#N/A</v>
      </c>
      <c r="KVN227" s="1109" t="e">
        <v>#N/A</v>
      </c>
      <c r="KVO227" s="1109" t="e">
        <v>#N/A</v>
      </c>
      <c r="KVP227" s="1109" t="e">
        <v>#N/A</v>
      </c>
      <c r="KVQ227" s="1109" t="e">
        <v>#N/A</v>
      </c>
      <c r="KVR227" s="1109" t="e">
        <v>#N/A</v>
      </c>
      <c r="KVS227" s="1109" t="e">
        <v>#N/A</v>
      </c>
      <c r="KVT227" s="1109" t="e">
        <v>#N/A</v>
      </c>
      <c r="KVU227" s="1109" t="e">
        <v>#N/A</v>
      </c>
      <c r="KVV227" s="1109" t="e">
        <v>#N/A</v>
      </c>
      <c r="KVW227" s="1109" t="e">
        <v>#N/A</v>
      </c>
      <c r="KVX227" s="1109" t="e">
        <v>#N/A</v>
      </c>
      <c r="KVY227" s="1109" t="e">
        <v>#N/A</v>
      </c>
      <c r="KVZ227" s="1109" t="e">
        <v>#N/A</v>
      </c>
      <c r="KWA227" s="1109" t="e">
        <v>#N/A</v>
      </c>
      <c r="KWB227" s="1109" t="e">
        <v>#N/A</v>
      </c>
      <c r="KWC227" s="1109" t="e">
        <v>#N/A</v>
      </c>
      <c r="KWD227" s="1109" t="e">
        <v>#N/A</v>
      </c>
      <c r="KWE227" s="1109" t="e">
        <v>#N/A</v>
      </c>
      <c r="KWF227" s="1109" t="e">
        <v>#N/A</v>
      </c>
      <c r="KWG227" s="1109" t="e">
        <v>#N/A</v>
      </c>
      <c r="KWH227" s="1109" t="e">
        <v>#N/A</v>
      </c>
      <c r="KWI227" s="1109" t="e">
        <v>#N/A</v>
      </c>
      <c r="KWJ227" s="1109" t="e">
        <v>#N/A</v>
      </c>
      <c r="KWK227" s="1109" t="e">
        <v>#N/A</v>
      </c>
      <c r="KWL227" s="1109" t="e">
        <v>#N/A</v>
      </c>
      <c r="KWM227" s="1109" t="e">
        <v>#N/A</v>
      </c>
      <c r="KWN227" s="1109" t="e">
        <v>#N/A</v>
      </c>
      <c r="KWO227" s="1109" t="e">
        <v>#N/A</v>
      </c>
      <c r="KWP227" s="1109" t="e">
        <v>#N/A</v>
      </c>
      <c r="KWQ227" s="1109" t="e">
        <v>#N/A</v>
      </c>
      <c r="KWR227" s="1109" t="e">
        <v>#N/A</v>
      </c>
      <c r="KWS227" s="1109" t="e">
        <v>#N/A</v>
      </c>
      <c r="KWT227" s="1109" t="e">
        <v>#N/A</v>
      </c>
      <c r="KWU227" s="1109" t="e">
        <v>#N/A</v>
      </c>
      <c r="KWV227" s="1109" t="e">
        <v>#N/A</v>
      </c>
      <c r="KWW227" s="1109" t="e">
        <v>#N/A</v>
      </c>
      <c r="KWX227" s="1109" t="e">
        <v>#N/A</v>
      </c>
      <c r="KWY227" s="1109" t="e">
        <v>#N/A</v>
      </c>
      <c r="KWZ227" s="1109" t="e">
        <v>#N/A</v>
      </c>
      <c r="KXA227" s="1109" t="e">
        <v>#N/A</v>
      </c>
      <c r="KXB227" s="1109" t="e">
        <v>#N/A</v>
      </c>
      <c r="KXC227" s="1109" t="e">
        <v>#N/A</v>
      </c>
      <c r="KXD227" s="1109" t="e">
        <v>#N/A</v>
      </c>
      <c r="KXE227" s="1109" t="e">
        <v>#N/A</v>
      </c>
      <c r="KXF227" s="1109" t="e">
        <v>#N/A</v>
      </c>
      <c r="KXG227" s="1109" t="e">
        <v>#N/A</v>
      </c>
      <c r="KXH227" s="1109" t="e">
        <v>#N/A</v>
      </c>
      <c r="KXI227" s="1109" t="e">
        <v>#N/A</v>
      </c>
      <c r="KXJ227" s="1109" t="e">
        <v>#N/A</v>
      </c>
      <c r="KXK227" s="1109" t="e">
        <v>#N/A</v>
      </c>
      <c r="KXL227" s="1109" t="e">
        <v>#N/A</v>
      </c>
      <c r="KXM227" s="1109" t="e">
        <v>#N/A</v>
      </c>
      <c r="KXN227" s="1109" t="e">
        <v>#N/A</v>
      </c>
      <c r="KXO227" s="1109" t="e">
        <v>#N/A</v>
      </c>
      <c r="KXP227" s="1109" t="e">
        <v>#N/A</v>
      </c>
      <c r="KXQ227" s="1109" t="e">
        <v>#N/A</v>
      </c>
      <c r="KXR227" s="1109" t="e">
        <v>#N/A</v>
      </c>
      <c r="KXS227" s="1109" t="e">
        <v>#N/A</v>
      </c>
      <c r="KXT227" s="1109" t="e">
        <v>#N/A</v>
      </c>
      <c r="KXU227" s="1109" t="e">
        <v>#N/A</v>
      </c>
      <c r="KXV227" s="1109" t="e">
        <v>#N/A</v>
      </c>
      <c r="KXW227" s="1109" t="e">
        <v>#N/A</v>
      </c>
      <c r="KXX227" s="1109" t="e">
        <v>#N/A</v>
      </c>
      <c r="KXY227" s="1109" t="e">
        <v>#N/A</v>
      </c>
      <c r="KXZ227" s="1109" t="e">
        <v>#N/A</v>
      </c>
      <c r="KYA227" s="1109" t="e">
        <v>#N/A</v>
      </c>
      <c r="KYB227" s="1109" t="e">
        <v>#N/A</v>
      </c>
      <c r="KYC227" s="1109" t="e">
        <v>#N/A</v>
      </c>
      <c r="KYD227" s="1109" t="e">
        <v>#N/A</v>
      </c>
      <c r="KYE227" s="1109" t="e">
        <v>#N/A</v>
      </c>
      <c r="KYF227" s="1109" t="e">
        <v>#N/A</v>
      </c>
      <c r="KYG227" s="1109" t="e">
        <v>#N/A</v>
      </c>
      <c r="KYH227" s="1109" t="e">
        <v>#N/A</v>
      </c>
      <c r="KYI227" s="1109" t="e">
        <v>#N/A</v>
      </c>
      <c r="KYJ227" s="1109" t="e">
        <v>#N/A</v>
      </c>
      <c r="KYK227" s="1109" t="e">
        <v>#N/A</v>
      </c>
      <c r="KYL227" s="1109" t="e">
        <v>#N/A</v>
      </c>
      <c r="KYM227" s="1109" t="e">
        <v>#N/A</v>
      </c>
      <c r="KYN227" s="1109" t="e">
        <v>#N/A</v>
      </c>
      <c r="KYO227" s="1109" t="e">
        <v>#N/A</v>
      </c>
      <c r="KYP227" s="1109" t="e">
        <v>#N/A</v>
      </c>
      <c r="KYQ227" s="1109" t="e">
        <v>#N/A</v>
      </c>
      <c r="KYR227" s="1109" t="e">
        <v>#N/A</v>
      </c>
      <c r="KYS227" s="1109" t="e">
        <v>#N/A</v>
      </c>
      <c r="KYT227" s="1109" t="e">
        <v>#N/A</v>
      </c>
      <c r="KYU227" s="1109" t="e">
        <v>#N/A</v>
      </c>
      <c r="KYV227" s="1109" t="e">
        <v>#N/A</v>
      </c>
      <c r="KYW227" s="1109" t="e">
        <v>#N/A</v>
      </c>
      <c r="KYX227" s="1109" t="e">
        <v>#N/A</v>
      </c>
      <c r="KYY227" s="1109" t="e">
        <v>#N/A</v>
      </c>
      <c r="KYZ227" s="1109" t="e">
        <v>#N/A</v>
      </c>
      <c r="KZA227" s="1109" t="e">
        <v>#N/A</v>
      </c>
      <c r="KZB227" s="1109" t="e">
        <v>#N/A</v>
      </c>
      <c r="KZC227" s="1109" t="e">
        <v>#N/A</v>
      </c>
      <c r="KZD227" s="1109" t="e">
        <v>#N/A</v>
      </c>
      <c r="KZE227" s="1109" t="e">
        <v>#N/A</v>
      </c>
      <c r="KZF227" s="1109" t="e">
        <v>#N/A</v>
      </c>
      <c r="KZG227" s="1109" t="e">
        <v>#N/A</v>
      </c>
      <c r="KZH227" s="1109" t="e">
        <v>#N/A</v>
      </c>
      <c r="KZI227" s="1109" t="e">
        <v>#N/A</v>
      </c>
      <c r="KZJ227" s="1109" t="e">
        <v>#N/A</v>
      </c>
      <c r="KZK227" s="1109" t="e">
        <v>#N/A</v>
      </c>
      <c r="KZL227" s="1109" t="e">
        <v>#N/A</v>
      </c>
      <c r="KZM227" s="1109" t="e">
        <v>#N/A</v>
      </c>
      <c r="KZN227" s="1109" t="e">
        <v>#N/A</v>
      </c>
      <c r="KZO227" s="1109" t="e">
        <v>#N/A</v>
      </c>
      <c r="KZP227" s="1109" t="e">
        <v>#N/A</v>
      </c>
      <c r="KZQ227" s="1109" t="e">
        <v>#N/A</v>
      </c>
      <c r="KZR227" s="1109" t="e">
        <v>#N/A</v>
      </c>
      <c r="KZS227" s="1109" t="e">
        <v>#N/A</v>
      </c>
      <c r="KZT227" s="1109" t="e">
        <v>#N/A</v>
      </c>
      <c r="KZU227" s="1109" t="e">
        <v>#N/A</v>
      </c>
      <c r="KZV227" s="1109" t="e">
        <v>#N/A</v>
      </c>
      <c r="KZW227" s="1109" t="e">
        <v>#N/A</v>
      </c>
      <c r="KZX227" s="1109" t="e">
        <v>#N/A</v>
      </c>
      <c r="KZY227" s="1109" t="e">
        <v>#N/A</v>
      </c>
      <c r="KZZ227" s="1109" t="e">
        <v>#N/A</v>
      </c>
      <c r="LAA227" s="1109" t="e">
        <v>#N/A</v>
      </c>
      <c r="LAB227" s="1109" t="e">
        <v>#N/A</v>
      </c>
      <c r="LAC227" s="1109" t="e">
        <v>#N/A</v>
      </c>
      <c r="LAD227" s="1109" t="e">
        <v>#N/A</v>
      </c>
      <c r="LAE227" s="1109" t="e">
        <v>#N/A</v>
      </c>
      <c r="LAF227" s="1109" t="e">
        <v>#N/A</v>
      </c>
      <c r="LAG227" s="1109" t="e">
        <v>#N/A</v>
      </c>
      <c r="LAH227" s="1109" t="e">
        <v>#N/A</v>
      </c>
      <c r="LAI227" s="1109" t="e">
        <v>#N/A</v>
      </c>
      <c r="LAJ227" s="1109" t="e">
        <v>#N/A</v>
      </c>
      <c r="LAK227" s="1109" t="e">
        <v>#N/A</v>
      </c>
      <c r="LAL227" s="1109" t="e">
        <v>#N/A</v>
      </c>
      <c r="LAM227" s="1109" t="e">
        <v>#N/A</v>
      </c>
      <c r="LAN227" s="1109" t="e">
        <v>#N/A</v>
      </c>
      <c r="LAO227" s="1109" t="e">
        <v>#N/A</v>
      </c>
      <c r="LAP227" s="1109" t="e">
        <v>#N/A</v>
      </c>
      <c r="LAQ227" s="1109" t="e">
        <v>#N/A</v>
      </c>
      <c r="LAR227" s="1109" t="e">
        <v>#N/A</v>
      </c>
      <c r="LAS227" s="1109" t="e">
        <v>#N/A</v>
      </c>
      <c r="LAT227" s="1109" t="e">
        <v>#N/A</v>
      </c>
      <c r="LAU227" s="1109" t="e">
        <v>#N/A</v>
      </c>
      <c r="LAV227" s="1109" t="e">
        <v>#N/A</v>
      </c>
      <c r="LAW227" s="1109" t="e">
        <v>#N/A</v>
      </c>
      <c r="LAX227" s="1109" t="e">
        <v>#N/A</v>
      </c>
      <c r="LAY227" s="1109" t="e">
        <v>#N/A</v>
      </c>
      <c r="LAZ227" s="1109" t="e">
        <v>#N/A</v>
      </c>
      <c r="LBA227" s="1109" t="e">
        <v>#N/A</v>
      </c>
      <c r="LBB227" s="1109" t="e">
        <v>#N/A</v>
      </c>
      <c r="LBC227" s="1109" t="e">
        <v>#N/A</v>
      </c>
      <c r="LBD227" s="1109" t="e">
        <v>#N/A</v>
      </c>
      <c r="LBE227" s="1109" t="e">
        <v>#N/A</v>
      </c>
      <c r="LBF227" s="1109" t="e">
        <v>#N/A</v>
      </c>
      <c r="LBG227" s="1109" t="e">
        <v>#N/A</v>
      </c>
      <c r="LBH227" s="1109" t="e">
        <v>#N/A</v>
      </c>
      <c r="LBI227" s="1109" t="e">
        <v>#N/A</v>
      </c>
      <c r="LBJ227" s="1109" t="e">
        <v>#N/A</v>
      </c>
      <c r="LBK227" s="1109" t="e">
        <v>#N/A</v>
      </c>
      <c r="LBL227" s="1109" t="e">
        <v>#N/A</v>
      </c>
      <c r="LBM227" s="1109" t="e">
        <v>#N/A</v>
      </c>
      <c r="LBN227" s="1109" t="e">
        <v>#N/A</v>
      </c>
      <c r="LBO227" s="1109" t="e">
        <v>#N/A</v>
      </c>
      <c r="LBP227" s="1109" t="e">
        <v>#N/A</v>
      </c>
      <c r="LBQ227" s="1109" t="e">
        <v>#N/A</v>
      </c>
      <c r="LBR227" s="1109" t="e">
        <v>#N/A</v>
      </c>
      <c r="LBS227" s="1109" t="e">
        <v>#N/A</v>
      </c>
      <c r="LBT227" s="1109" t="e">
        <v>#N/A</v>
      </c>
      <c r="LBU227" s="1109" t="e">
        <v>#N/A</v>
      </c>
      <c r="LBV227" s="1109" t="e">
        <v>#N/A</v>
      </c>
      <c r="LBW227" s="1109" t="e">
        <v>#N/A</v>
      </c>
      <c r="LBX227" s="1109" t="e">
        <v>#N/A</v>
      </c>
      <c r="LBY227" s="1109" t="e">
        <v>#N/A</v>
      </c>
      <c r="LBZ227" s="1109" t="e">
        <v>#N/A</v>
      </c>
      <c r="LCA227" s="1109" t="e">
        <v>#N/A</v>
      </c>
      <c r="LCB227" s="1109" t="e">
        <v>#N/A</v>
      </c>
      <c r="LCC227" s="1109" t="e">
        <v>#N/A</v>
      </c>
      <c r="LCD227" s="1109" t="e">
        <v>#N/A</v>
      </c>
      <c r="LCE227" s="1109" t="e">
        <v>#N/A</v>
      </c>
      <c r="LCF227" s="1109" t="e">
        <v>#N/A</v>
      </c>
      <c r="LCG227" s="1109" t="e">
        <v>#N/A</v>
      </c>
      <c r="LCH227" s="1109" t="e">
        <v>#N/A</v>
      </c>
      <c r="LCI227" s="1109" t="e">
        <v>#N/A</v>
      </c>
      <c r="LCJ227" s="1109" t="e">
        <v>#N/A</v>
      </c>
      <c r="LCK227" s="1109" t="e">
        <v>#N/A</v>
      </c>
      <c r="LCL227" s="1109" t="e">
        <v>#N/A</v>
      </c>
      <c r="LCM227" s="1109" t="e">
        <v>#N/A</v>
      </c>
      <c r="LCN227" s="1109" t="e">
        <v>#N/A</v>
      </c>
      <c r="LCO227" s="1109" t="e">
        <v>#N/A</v>
      </c>
      <c r="LCP227" s="1109" t="e">
        <v>#N/A</v>
      </c>
      <c r="LCQ227" s="1109" t="e">
        <v>#N/A</v>
      </c>
      <c r="LCR227" s="1109" t="e">
        <v>#N/A</v>
      </c>
      <c r="LCS227" s="1109" t="e">
        <v>#N/A</v>
      </c>
      <c r="LCT227" s="1109" t="e">
        <v>#N/A</v>
      </c>
      <c r="LCU227" s="1109" t="e">
        <v>#N/A</v>
      </c>
      <c r="LCV227" s="1109" t="e">
        <v>#N/A</v>
      </c>
      <c r="LCW227" s="1109" t="e">
        <v>#N/A</v>
      </c>
      <c r="LCX227" s="1109" t="e">
        <v>#N/A</v>
      </c>
      <c r="LCY227" s="1109" t="e">
        <v>#N/A</v>
      </c>
      <c r="LCZ227" s="1109" t="e">
        <v>#N/A</v>
      </c>
      <c r="LDA227" s="1109" t="e">
        <v>#N/A</v>
      </c>
      <c r="LDB227" s="1109" t="e">
        <v>#N/A</v>
      </c>
      <c r="LDC227" s="1109" t="e">
        <v>#N/A</v>
      </c>
      <c r="LDD227" s="1109" t="e">
        <v>#N/A</v>
      </c>
      <c r="LDE227" s="1109" t="e">
        <v>#N/A</v>
      </c>
      <c r="LDF227" s="1109" t="e">
        <v>#N/A</v>
      </c>
      <c r="LDG227" s="1109" t="e">
        <v>#N/A</v>
      </c>
      <c r="LDH227" s="1109" t="e">
        <v>#N/A</v>
      </c>
      <c r="LDI227" s="1109" t="e">
        <v>#N/A</v>
      </c>
      <c r="LDJ227" s="1109" t="e">
        <v>#N/A</v>
      </c>
      <c r="LDK227" s="1109" t="e">
        <v>#N/A</v>
      </c>
      <c r="LDL227" s="1109" t="e">
        <v>#N/A</v>
      </c>
      <c r="LDM227" s="1109" t="e">
        <v>#N/A</v>
      </c>
      <c r="LDN227" s="1109" t="e">
        <v>#N/A</v>
      </c>
      <c r="LDO227" s="1109" t="e">
        <v>#N/A</v>
      </c>
      <c r="LDP227" s="1109" t="e">
        <v>#N/A</v>
      </c>
      <c r="LDQ227" s="1109" t="e">
        <v>#N/A</v>
      </c>
      <c r="LDR227" s="1109" t="e">
        <v>#N/A</v>
      </c>
      <c r="LDS227" s="1109" t="e">
        <v>#N/A</v>
      </c>
      <c r="LDT227" s="1109" t="e">
        <v>#N/A</v>
      </c>
      <c r="LDU227" s="1109" t="e">
        <v>#N/A</v>
      </c>
      <c r="LDV227" s="1109" t="e">
        <v>#N/A</v>
      </c>
      <c r="LDW227" s="1109" t="e">
        <v>#N/A</v>
      </c>
      <c r="LDX227" s="1109" t="e">
        <v>#N/A</v>
      </c>
      <c r="LDY227" s="1109" t="e">
        <v>#N/A</v>
      </c>
      <c r="LDZ227" s="1109" t="e">
        <v>#N/A</v>
      </c>
      <c r="LEA227" s="1109" t="e">
        <v>#N/A</v>
      </c>
      <c r="LEB227" s="1109" t="e">
        <v>#N/A</v>
      </c>
      <c r="LEC227" s="1109" t="e">
        <v>#N/A</v>
      </c>
      <c r="LED227" s="1109" t="e">
        <v>#N/A</v>
      </c>
      <c r="LEE227" s="1109" t="e">
        <v>#N/A</v>
      </c>
      <c r="LEF227" s="1109" t="e">
        <v>#N/A</v>
      </c>
      <c r="LEG227" s="1109" t="e">
        <v>#N/A</v>
      </c>
      <c r="LEH227" s="1109" t="e">
        <v>#N/A</v>
      </c>
      <c r="LEI227" s="1109" t="e">
        <v>#N/A</v>
      </c>
      <c r="LEJ227" s="1109" t="e">
        <v>#N/A</v>
      </c>
      <c r="LEK227" s="1109" t="e">
        <v>#N/A</v>
      </c>
      <c r="LEL227" s="1109" t="e">
        <v>#N/A</v>
      </c>
      <c r="LEM227" s="1109" t="e">
        <v>#N/A</v>
      </c>
      <c r="LEN227" s="1109" t="e">
        <v>#N/A</v>
      </c>
      <c r="LEO227" s="1109" t="e">
        <v>#N/A</v>
      </c>
      <c r="LEP227" s="1109" t="e">
        <v>#N/A</v>
      </c>
      <c r="LEQ227" s="1109" t="e">
        <v>#N/A</v>
      </c>
      <c r="LER227" s="1109" t="e">
        <v>#N/A</v>
      </c>
      <c r="LES227" s="1109" t="e">
        <v>#N/A</v>
      </c>
      <c r="LET227" s="1109" t="e">
        <v>#N/A</v>
      </c>
      <c r="LEU227" s="1109" t="e">
        <v>#N/A</v>
      </c>
      <c r="LEV227" s="1109" t="e">
        <v>#N/A</v>
      </c>
      <c r="LEW227" s="1109" t="e">
        <v>#N/A</v>
      </c>
      <c r="LEX227" s="1109" t="e">
        <v>#N/A</v>
      </c>
      <c r="LEY227" s="1109" t="e">
        <v>#N/A</v>
      </c>
      <c r="LEZ227" s="1109" t="e">
        <v>#N/A</v>
      </c>
      <c r="LFA227" s="1109" t="e">
        <v>#N/A</v>
      </c>
      <c r="LFB227" s="1109" t="e">
        <v>#N/A</v>
      </c>
      <c r="LFC227" s="1109" t="e">
        <v>#N/A</v>
      </c>
      <c r="LFD227" s="1109" t="e">
        <v>#N/A</v>
      </c>
      <c r="LFE227" s="1109" t="e">
        <v>#N/A</v>
      </c>
      <c r="LFF227" s="1109" t="e">
        <v>#N/A</v>
      </c>
      <c r="LFG227" s="1109" t="e">
        <v>#N/A</v>
      </c>
      <c r="LFH227" s="1109" t="e">
        <v>#N/A</v>
      </c>
      <c r="LFI227" s="1109" t="e">
        <v>#N/A</v>
      </c>
      <c r="LFJ227" s="1109" t="e">
        <v>#N/A</v>
      </c>
      <c r="LFK227" s="1109" t="e">
        <v>#N/A</v>
      </c>
      <c r="LFL227" s="1109" t="e">
        <v>#N/A</v>
      </c>
      <c r="LFM227" s="1109" t="e">
        <v>#N/A</v>
      </c>
      <c r="LFN227" s="1109" t="e">
        <v>#N/A</v>
      </c>
      <c r="LFO227" s="1109" t="e">
        <v>#N/A</v>
      </c>
      <c r="LFP227" s="1109" t="e">
        <v>#N/A</v>
      </c>
      <c r="LFQ227" s="1109" t="e">
        <v>#N/A</v>
      </c>
      <c r="LFR227" s="1109" t="e">
        <v>#N/A</v>
      </c>
      <c r="LFS227" s="1109" t="e">
        <v>#N/A</v>
      </c>
      <c r="LFT227" s="1109" t="e">
        <v>#N/A</v>
      </c>
      <c r="LFU227" s="1109" t="e">
        <v>#N/A</v>
      </c>
      <c r="LFV227" s="1109" t="e">
        <v>#N/A</v>
      </c>
      <c r="LFW227" s="1109" t="e">
        <v>#N/A</v>
      </c>
      <c r="LFX227" s="1109" t="e">
        <v>#N/A</v>
      </c>
      <c r="LFY227" s="1109" t="e">
        <v>#N/A</v>
      </c>
      <c r="LFZ227" s="1109" t="e">
        <v>#N/A</v>
      </c>
      <c r="LGA227" s="1109" t="e">
        <v>#N/A</v>
      </c>
      <c r="LGB227" s="1109" t="e">
        <v>#N/A</v>
      </c>
      <c r="LGC227" s="1109" t="e">
        <v>#N/A</v>
      </c>
      <c r="LGD227" s="1109" t="e">
        <v>#N/A</v>
      </c>
      <c r="LGE227" s="1109" t="e">
        <v>#N/A</v>
      </c>
      <c r="LGF227" s="1109" t="e">
        <v>#N/A</v>
      </c>
      <c r="LGG227" s="1109" t="e">
        <v>#N/A</v>
      </c>
      <c r="LGH227" s="1109" t="e">
        <v>#N/A</v>
      </c>
      <c r="LGI227" s="1109" t="e">
        <v>#N/A</v>
      </c>
      <c r="LGJ227" s="1109" t="e">
        <v>#N/A</v>
      </c>
      <c r="LGK227" s="1109" t="e">
        <v>#N/A</v>
      </c>
      <c r="LGL227" s="1109" t="e">
        <v>#N/A</v>
      </c>
      <c r="LGM227" s="1109" t="e">
        <v>#N/A</v>
      </c>
      <c r="LGN227" s="1109" t="e">
        <v>#N/A</v>
      </c>
      <c r="LGO227" s="1109" t="e">
        <v>#N/A</v>
      </c>
      <c r="LGP227" s="1109" t="e">
        <v>#N/A</v>
      </c>
      <c r="LGQ227" s="1109" t="e">
        <v>#N/A</v>
      </c>
      <c r="LGR227" s="1109" t="e">
        <v>#N/A</v>
      </c>
      <c r="LGS227" s="1109" t="e">
        <v>#N/A</v>
      </c>
      <c r="LGT227" s="1109" t="e">
        <v>#N/A</v>
      </c>
      <c r="LGU227" s="1109" t="e">
        <v>#N/A</v>
      </c>
      <c r="LGV227" s="1109" t="e">
        <v>#N/A</v>
      </c>
      <c r="LGW227" s="1109" t="e">
        <v>#N/A</v>
      </c>
      <c r="LGX227" s="1109" t="e">
        <v>#N/A</v>
      </c>
      <c r="LGY227" s="1109" t="e">
        <v>#N/A</v>
      </c>
      <c r="LGZ227" s="1109" t="e">
        <v>#N/A</v>
      </c>
      <c r="LHA227" s="1109" t="e">
        <v>#N/A</v>
      </c>
      <c r="LHB227" s="1109" t="e">
        <v>#N/A</v>
      </c>
      <c r="LHC227" s="1109" t="e">
        <v>#N/A</v>
      </c>
      <c r="LHD227" s="1109" t="e">
        <v>#N/A</v>
      </c>
      <c r="LHE227" s="1109" t="e">
        <v>#N/A</v>
      </c>
      <c r="LHF227" s="1109" t="e">
        <v>#N/A</v>
      </c>
      <c r="LHG227" s="1109" t="e">
        <v>#N/A</v>
      </c>
      <c r="LHH227" s="1109" t="e">
        <v>#N/A</v>
      </c>
      <c r="LHI227" s="1109" t="e">
        <v>#N/A</v>
      </c>
      <c r="LHJ227" s="1109" t="e">
        <v>#N/A</v>
      </c>
      <c r="LHK227" s="1109" t="e">
        <v>#N/A</v>
      </c>
      <c r="LHL227" s="1109" t="e">
        <v>#N/A</v>
      </c>
      <c r="LHM227" s="1109" t="e">
        <v>#N/A</v>
      </c>
      <c r="LHN227" s="1109" t="e">
        <v>#N/A</v>
      </c>
      <c r="LHO227" s="1109" t="e">
        <v>#N/A</v>
      </c>
      <c r="LHP227" s="1109" t="e">
        <v>#N/A</v>
      </c>
      <c r="LHQ227" s="1109" t="e">
        <v>#N/A</v>
      </c>
      <c r="LHR227" s="1109" t="e">
        <v>#N/A</v>
      </c>
      <c r="LHS227" s="1109" t="e">
        <v>#N/A</v>
      </c>
      <c r="LHT227" s="1109" t="e">
        <v>#N/A</v>
      </c>
      <c r="LHU227" s="1109" t="e">
        <v>#N/A</v>
      </c>
      <c r="LHV227" s="1109" t="e">
        <v>#N/A</v>
      </c>
      <c r="LHW227" s="1109" t="e">
        <v>#N/A</v>
      </c>
      <c r="LHX227" s="1109" t="e">
        <v>#N/A</v>
      </c>
      <c r="LHY227" s="1109" t="e">
        <v>#N/A</v>
      </c>
      <c r="LHZ227" s="1109" t="e">
        <v>#N/A</v>
      </c>
      <c r="LIA227" s="1109" t="e">
        <v>#N/A</v>
      </c>
      <c r="LIB227" s="1109" t="e">
        <v>#N/A</v>
      </c>
      <c r="LIC227" s="1109" t="e">
        <v>#N/A</v>
      </c>
      <c r="LID227" s="1109" t="e">
        <v>#N/A</v>
      </c>
      <c r="LIE227" s="1109" t="e">
        <v>#N/A</v>
      </c>
      <c r="LIF227" s="1109" t="e">
        <v>#N/A</v>
      </c>
      <c r="LIG227" s="1109" t="e">
        <v>#N/A</v>
      </c>
      <c r="LIH227" s="1109" t="e">
        <v>#N/A</v>
      </c>
      <c r="LII227" s="1109" t="e">
        <v>#N/A</v>
      </c>
      <c r="LIJ227" s="1109" t="e">
        <v>#N/A</v>
      </c>
      <c r="LIK227" s="1109" t="e">
        <v>#N/A</v>
      </c>
      <c r="LIL227" s="1109" t="e">
        <v>#N/A</v>
      </c>
      <c r="LIM227" s="1109" t="e">
        <v>#N/A</v>
      </c>
      <c r="LIN227" s="1109" t="e">
        <v>#N/A</v>
      </c>
      <c r="LIO227" s="1109" t="e">
        <v>#N/A</v>
      </c>
      <c r="LIP227" s="1109" t="e">
        <v>#N/A</v>
      </c>
      <c r="LIQ227" s="1109" t="e">
        <v>#N/A</v>
      </c>
      <c r="LIR227" s="1109" t="e">
        <v>#N/A</v>
      </c>
      <c r="LIS227" s="1109" t="e">
        <v>#N/A</v>
      </c>
      <c r="LIT227" s="1109" t="e">
        <v>#N/A</v>
      </c>
      <c r="LIU227" s="1109" t="e">
        <v>#N/A</v>
      </c>
      <c r="LIV227" s="1109" t="e">
        <v>#N/A</v>
      </c>
      <c r="LIW227" s="1109" t="e">
        <v>#N/A</v>
      </c>
      <c r="LIX227" s="1109" t="e">
        <v>#N/A</v>
      </c>
      <c r="LIY227" s="1109" t="e">
        <v>#N/A</v>
      </c>
      <c r="LIZ227" s="1109" t="e">
        <v>#N/A</v>
      </c>
      <c r="LJA227" s="1109" t="e">
        <v>#N/A</v>
      </c>
      <c r="LJB227" s="1109" t="e">
        <v>#N/A</v>
      </c>
      <c r="LJC227" s="1109" t="e">
        <v>#N/A</v>
      </c>
      <c r="LJD227" s="1109" t="e">
        <v>#N/A</v>
      </c>
      <c r="LJE227" s="1109" t="e">
        <v>#N/A</v>
      </c>
      <c r="LJF227" s="1109" t="e">
        <v>#N/A</v>
      </c>
      <c r="LJG227" s="1109" t="e">
        <v>#N/A</v>
      </c>
      <c r="LJH227" s="1109" t="e">
        <v>#N/A</v>
      </c>
      <c r="LJI227" s="1109" t="e">
        <v>#N/A</v>
      </c>
      <c r="LJJ227" s="1109" t="e">
        <v>#N/A</v>
      </c>
      <c r="LJK227" s="1109" t="e">
        <v>#N/A</v>
      </c>
      <c r="LJL227" s="1109" t="e">
        <v>#N/A</v>
      </c>
      <c r="LJM227" s="1109" t="e">
        <v>#N/A</v>
      </c>
      <c r="LJN227" s="1109" t="e">
        <v>#N/A</v>
      </c>
      <c r="LJO227" s="1109" t="e">
        <v>#N/A</v>
      </c>
      <c r="LJP227" s="1109" t="e">
        <v>#N/A</v>
      </c>
      <c r="LJQ227" s="1109" t="e">
        <v>#N/A</v>
      </c>
      <c r="LJR227" s="1109" t="e">
        <v>#N/A</v>
      </c>
      <c r="LJS227" s="1109" t="e">
        <v>#N/A</v>
      </c>
      <c r="LJT227" s="1109" t="e">
        <v>#N/A</v>
      </c>
      <c r="LJU227" s="1109" t="e">
        <v>#N/A</v>
      </c>
      <c r="LJV227" s="1109" t="e">
        <v>#N/A</v>
      </c>
      <c r="LJW227" s="1109" t="e">
        <v>#N/A</v>
      </c>
      <c r="LJX227" s="1109" t="e">
        <v>#N/A</v>
      </c>
      <c r="LJY227" s="1109" t="e">
        <v>#N/A</v>
      </c>
      <c r="LJZ227" s="1109" t="e">
        <v>#N/A</v>
      </c>
      <c r="LKA227" s="1109" t="e">
        <v>#N/A</v>
      </c>
      <c r="LKB227" s="1109" t="e">
        <v>#N/A</v>
      </c>
      <c r="LKC227" s="1109" t="e">
        <v>#N/A</v>
      </c>
      <c r="LKD227" s="1109" t="e">
        <v>#N/A</v>
      </c>
      <c r="LKE227" s="1109" t="e">
        <v>#N/A</v>
      </c>
      <c r="LKF227" s="1109" t="e">
        <v>#N/A</v>
      </c>
      <c r="LKG227" s="1109" t="e">
        <v>#N/A</v>
      </c>
      <c r="LKH227" s="1109" t="e">
        <v>#N/A</v>
      </c>
      <c r="LKI227" s="1109" t="e">
        <v>#N/A</v>
      </c>
      <c r="LKJ227" s="1109" t="e">
        <v>#N/A</v>
      </c>
      <c r="LKK227" s="1109" t="e">
        <v>#N/A</v>
      </c>
      <c r="LKL227" s="1109" t="e">
        <v>#N/A</v>
      </c>
      <c r="LKM227" s="1109" t="e">
        <v>#N/A</v>
      </c>
      <c r="LKN227" s="1109" t="e">
        <v>#N/A</v>
      </c>
      <c r="LKO227" s="1109" t="e">
        <v>#N/A</v>
      </c>
      <c r="LKP227" s="1109" t="e">
        <v>#N/A</v>
      </c>
      <c r="LKQ227" s="1109" t="e">
        <v>#N/A</v>
      </c>
      <c r="LKR227" s="1109" t="e">
        <v>#N/A</v>
      </c>
      <c r="LKS227" s="1109" t="e">
        <v>#N/A</v>
      </c>
      <c r="LKT227" s="1109" t="e">
        <v>#N/A</v>
      </c>
      <c r="LKU227" s="1109" t="e">
        <v>#N/A</v>
      </c>
      <c r="LKV227" s="1109" t="e">
        <v>#N/A</v>
      </c>
      <c r="LKW227" s="1109" t="e">
        <v>#N/A</v>
      </c>
      <c r="LKX227" s="1109" t="e">
        <v>#N/A</v>
      </c>
      <c r="LKY227" s="1109" t="e">
        <v>#N/A</v>
      </c>
      <c r="LKZ227" s="1109" t="e">
        <v>#N/A</v>
      </c>
      <c r="LLA227" s="1109" t="e">
        <v>#N/A</v>
      </c>
      <c r="LLB227" s="1109" t="e">
        <v>#N/A</v>
      </c>
      <c r="LLC227" s="1109" t="e">
        <v>#N/A</v>
      </c>
      <c r="LLD227" s="1109" t="e">
        <v>#N/A</v>
      </c>
      <c r="LLE227" s="1109" t="e">
        <v>#N/A</v>
      </c>
      <c r="LLF227" s="1109" t="e">
        <v>#N/A</v>
      </c>
      <c r="LLG227" s="1109" t="e">
        <v>#N/A</v>
      </c>
      <c r="LLH227" s="1109" t="e">
        <v>#N/A</v>
      </c>
      <c r="LLI227" s="1109" t="e">
        <v>#N/A</v>
      </c>
      <c r="LLJ227" s="1109" t="e">
        <v>#N/A</v>
      </c>
      <c r="LLK227" s="1109" t="e">
        <v>#N/A</v>
      </c>
      <c r="LLL227" s="1109" t="e">
        <v>#N/A</v>
      </c>
      <c r="LLM227" s="1109" t="e">
        <v>#N/A</v>
      </c>
      <c r="LLN227" s="1109" t="e">
        <v>#N/A</v>
      </c>
      <c r="LLO227" s="1109" t="e">
        <v>#N/A</v>
      </c>
      <c r="LLP227" s="1109" t="e">
        <v>#N/A</v>
      </c>
      <c r="LLQ227" s="1109" t="e">
        <v>#N/A</v>
      </c>
      <c r="LLR227" s="1109" t="e">
        <v>#N/A</v>
      </c>
      <c r="LLS227" s="1109" t="e">
        <v>#N/A</v>
      </c>
      <c r="LLT227" s="1109" t="e">
        <v>#N/A</v>
      </c>
      <c r="LLU227" s="1109" t="e">
        <v>#N/A</v>
      </c>
      <c r="LLV227" s="1109" t="e">
        <v>#N/A</v>
      </c>
      <c r="LLW227" s="1109" t="e">
        <v>#N/A</v>
      </c>
      <c r="LLX227" s="1109" t="e">
        <v>#N/A</v>
      </c>
      <c r="LLY227" s="1109" t="e">
        <v>#N/A</v>
      </c>
      <c r="LLZ227" s="1109" t="e">
        <v>#N/A</v>
      </c>
      <c r="LMA227" s="1109" t="e">
        <v>#N/A</v>
      </c>
      <c r="LMB227" s="1109" t="e">
        <v>#N/A</v>
      </c>
      <c r="LMC227" s="1109" t="e">
        <v>#N/A</v>
      </c>
      <c r="LMD227" s="1109" t="e">
        <v>#N/A</v>
      </c>
      <c r="LME227" s="1109" t="e">
        <v>#N/A</v>
      </c>
      <c r="LMF227" s="1109" t="e">
        <v>#N/A</v>
      </c>
      <c r="LMG227" s="1109" t="e">
        <v>#N/A</v>
      </c>
      <c r="LMH227" s="1109" t="e">
        <v>#N/A</v>
      </c>
      <c r="LMI227" s="1109" t="e">
        <v>#N/A</v>
      </c>
      <c r="LMJ227" s="1109" t="e">
        <v>#N/A</v>
      </c>
      <c r="LMK227" s="1109" t="e">
        <v>#N/A</v>
      </c>
      <c r="LML227" s="1109" t="e">
        <v>#N/A</v>
      </c>
      <c r="LMM227" s="1109" t="e">
        <v>#N/A</v>
      </c>
      <c r="LMN227" s="1109" t="e">
        <v>#N/A</v>
      </c>
      <c r="LMO227" s="1109" t="e">
        <v>#N/A</v>
      </c>
      <c r="LMP227" s="1109" t="e">
        <v>#N/A</v>
      </c>
      <c r="LMQ227" s="1109" t="e">
        <v>#N/A</v>
      </c>
      <c r="LMR227" s="1109" t="e">
        <v>#N/A</v>
      </c>
      <c r="LMS227" s="1109" t="e">
        <v>#N/A</v>
      </c>
      <c r="LMT227" s="1109" t="e">
        <v>#N/A</v>
      </c>
      <c r="LMU227" s="1109" t="e">
        <v>#N/A</v>
      </c>
      <c r="LMV227" s="1109" t="e">
        <v>#N/A</v>
      </c>
      <c r="LMW227" s="1109" t="e">
        <v>#N/A</v>
      </c>
      <c r="LMX227" s="1109" t="e">
        <v>#N/A</v>
      </c>
      <c r="LMY227" s="1109" t="e">
        <v>#N/A</v>
      </c>
      <c r="LMZ227" s="1109" t="e">
        <v>#N/A</v>
      </c>
      <c r="LNA227" s="1109" t="e">
        <v>#N/A</v>
      </c>
      <c r="LNB227" s="1109" t="e">
        <v>#N/A</v>
      </c>
      <c r="LNC227" s="1109" t="e">
        <v>#N/A</v>
      </c>
      <c r="LND227" s="1109" t="e">
        <v>#N/A</v>
      </c>
      <c r="LNE227" s="1109" t="e">
        <v>#N/A</v>
      </c>
      <c r="LNF227" s="1109" t="e">
        <v>#N/A</v>
      </c>
      <c r="LNG227" s="1109" t="e">
        <v>#N/A</v>
      </c>
      <c r="LNH227" s="1109" t="e">
        <v>#N/A</v>
      </c>
      <c r="LNI227" s="1109" t="e">
        <v>#N/A</v>
      </c>
      <c r="LNJ227" s="1109" t="e">
        <v>#N/A</v>
      </c>
      <c r="LNK227" s="1109" t="e">
        <v>#N/A</v>
      </c>
      <c r="LNL227" s="1109" t="e">
        <v>#N/A</v>
      </c>
      <c r="LNM227" s="1109" t="e">
        <v>#N/A</v>
      </c>
      <c r="LNN227" s="1109" t="e">
        <v>#N/A</v>
      </c>
      <c r="LNO227" s="1109" t="e">
        <v>#N/A</v>
      </c>
      <c r="LNP227" s="1109" t="e">
        <v>#N/A</v>
      </c>
      <c r="LNQ227" s="1109" t="e">
        <v>#N/A</v>
      </c>
      <c r="LNR227" s="1109" t="e">
        <v>#N/A</v>
      </c>
      <c r="LNS227" s="1109" t="e">
        <v>#N/A</v>
      </c>
      <c r="LNT227" s="1109" t="e">
        <v>#N/A</v>
      </c>
      <c r="LNU227" s="1109" t="e">
        <v>#N/A</v>
      </c>
      <c r="LNV227" s="1109" t="e">
        <v>#N/A</v>
      </c>
      <c r="LNW227" s="1109" t="e">
        <v>#N/A</v>
      </c>
      <c r="LNX227" s="1109" t="e">
        <v>#N/A</v>
      </c>
      <c r="LNY227" s="1109" t="e">
        <v>#N/A</v>
      </c>
      <c r="LNZ227" s="1109" t="e">
        <v>#N/A</v>
      </c>
      <c r="LOA227" s="1109" t="e">
        <v>#N/A</v>
      </c>
      <c r="LOB227" s="1109" t="e">
        <v>#N/A</v>
      </c>
      <c r="LOC227" s="1109" t="e">
        <v>#N/A</v>
      </c>
      <c r="LOD227" s="1109" t="e">
        <v>#N/A</v>
      </c>
      <c r="LOE227" s="1109" t="e">
        <v>#N/A</v>
      </c>
      <c r="LOF227" s="1109" t="e">
        <v>#N/A</v>
      </c>
      <c r="LOG227" s="1109" t="e">
        <v>#N/A</v>
      </c>
      <c r="LOH227" s="1109" t="e">
        <v>#N/A</v>
      </c>
      <c r="LOI227" s="1109" t="e">
        <v>#N/A</v>
      </c>
      <c r="LOJ227" s="1109" t="e">
        <v>#N/A</v>
      </c>
      <c r="LOK227" s="1109" t="e">
        <v>#N/A</v>
      </c>
      <c r="LOL227" s="1109" t="e">
        <v>#N/A</v>
      </c>
      <c r="LOM227" s="1109" t="e">
        <v>#N/A</v>
      </c>
      <c r="LON227" s="1109" t="e">
        <v>#N/A</v>
      </c>
      <c r="LOO227" s="1109" t="e">
        <v>#N/A</v>
      </c>
      <c r="LOP227" s="1109" t="e">
        <v>#N/A</v>
      </c>
      <c r="LOQ227" s="1109" t="e">
        <v>#N/A</v>
      </c>
      <c r="LOR227" s="1109" t="e">
        <v>#N/A</v>
      </c>
      <c r="LOS227" s="1109" t="e">
        <v>#N/A</v>
      </c>
      <c r="LOT227" s="1109" t="e">
        <v>#N/A</v>
      </c>
      <c r="LOU227" s="1109" t="e">
        <v>#N/A</v>
      </c>
      <c r="LOV227" s="1109" t="e">
        <v>#N/A</v>
      </c>
      <c r="LOW227" s="1109" t="e">
        <v>#N/A</v>
      </c>
      <c r="LOX227" s="1109" t="e">
        <v>#N/A</v>
      </c>
      <c r="LOY227" s="1109" t="e">
        <v>#N/A</v>
      </c>
      <c r="LOZ227" s="1109" t="e">
        <v>#N/A</v>
      </c>
      <c r="LPA227" s="1109" t="e">
        <v>#N/A</v>
      </c>
      <c r="LPB227" s="1109" t="e">
        <v>#N/A</v>
      </c>
      <c r="LPC227" s="1109" t="e">
        <v>#N/A</v>
      </c>
      <c r="LPD227" s="1109" t="e">
        <v>#N/A</v>
      </c>
      <c r="LPE227" s="1109" t="e">
        <v>#N/A</v>
      </c>
      <c r="LPF227" s="1109" t="e">
        <v>#N/A</v>
      </c>
      <c r="LPG227" s="1109" t="e">
        <v>#N/A</v>
      </c>
      <c r="LPH227" s="1109" t="e">
        <v>#N/A</v>
      </c>
      <c r="LPI227" s="1109" t="e">
        <v>#N/A</v>
      </c>
      <c r="LPJ227" s="1109" t="e">
        <v>#N/A</v>
      </c>
      <c r="LPK227" s="1109" t="e">
        <v>#N/A</v>
      </c>
      <c r="LPL227" s="1109" t="e">
        <v>#N/A</v>
      </c>
      <c r="LPM227" s="1109" t="e">
        <v>#N/A</v>
      </c>
      <c r="LPN227" s="1109" t="e">
        <v>#N/A</v>
      </c>
      <c r="LPO227" s="1109" t="e">
        <v>#N/A</v>
      </c>
      <c r="LPP227" s="1109" t="e">
        <v>#N/A</v>
      </c>
      <c r="LPQ227" s="1109" t="e">
        <v>#N/A</v>
      </c>
      <c r="LPR227" s="1109" t="e">
        <v>#N/A</v>
      </c>
      <c r="LPS227" s="1109" t="e">
        <v>#N/A</v>
      </c>
      <c r="LPT227" s="1109" t="e">
        <v>#N/A</v>
      </c>
      <c r="LPU227" s="1109" t="e">
        <v>#N/A</v>
      </c>
      <c r="LPV227" s="1109" t="e">
        <v>#N/A</v>
      </c>
      <c r="LPW227" s="1109" t="e">
        <v>#N/A</v>
      </c>
      <c r="LPX227" s="1109" t="e">
        <v>#N/A</v>
      </c>
      <c r="LPY227" s="1109" t="e">
        <v>#N/A</v>
      </c>
      <c r="LPZ227" s="1109" t="e">
        <v>#N/A</v>
      </c>
      <c r="LQA227" s="1109" t="e">
        <v>#N/A</v>
      </c>
      <c r="LQB227" s="1109" t="e">
        <v>#N/A</v>
      </c>
      <c r="LQC227" s="1109" t="e">
        <v>#N/A</v>
      </c>
      <c r="LQD227" s="1109" t="e">
        <v>#N/A</v>
      </c>
      <c r="LQE227" s="1109" t="e">
        <v>#N/A</v>
      </c>
      <c r="LQF227" s="1109" t="e">
        <v>#N/A</v>
      </c>
      <c r="LQG227" s="1109" t="e">
        <v>#N/A</v>
      </c>
      <c r="LQH227" s="1109" t="e">
        <v>#N/A</v>
      </c>
      <c r="LQI227" s="1109" t="e">
        <v>#N/A</v>
      </c>
      <c r="LQJ227" s="1109" t="e">
        <v>#N/A</v>
      </c>
      <c r="LQK227" s="1109" t="e">
        <v>#N/A</v>
      </c>
      <c r="LQL227" s="1109" t="e">
        <v>#N/A</v>
      </c>
      <c r="LQM227" s="1109" t="e">
        <v>#N/A</v>
      </c>
      <c r="LQN227" s="1109" t="e">
        <v>#N/A</v>
      </c>
      <c r="LQO227" s="1109" t="e">
        <v>#N/A</v>
      </c>
      <c r="LQP227" s="1109" t="e">
        <v>#N/A</v>
      </c>
      <c r="LQQ227" s="1109" t="e">
        <v>#N/A</v>
      </c>
      <c r="LQR227" s="1109" t="e">
        <v>#N/A</v>
      </c>
      <c r="LQS227" s="1109" t="e">
        <v>#N/A</v>
      </c>
      <c r="LQT227" s="1109" t="e">
        <v>#N/A</v>
      </c>
      <c r="LQU227" s="1109" t="e">
        <v>#N/A</v>
      </c>
      <c r="LQV227" s="1109" t="e">
        <v>#N/A</v>
      </c>
      <c r="LQW227" s="1109" t="e">
        <v>#N/A</v>
      </c>
      <c r="LQX227" s="1109" t="e">
        <v>#N/A</v>
      </c>
      <c r="LQY227" s="1109" t="e">
        <v>#N/A</v>
      </c>
      <c r="LQZ227" s="1109" t="e">
        <v>#N/A</v>
      </c>
      <c r="LRA227" s="1109" t="e">
        <v>#N/A</v>
      </c>
      <c r="LRB227" s="1109" t="e">
        <v>#N/A</v>
      </c>
      <c r="LRC227" s="1109" t="e">
        <v>#N/A</v>
      </c>
      <c r="LRD227" s="1109" t="e">
        <v>#N/A</v>
      </c>
      <c r="LRE227" s="1109" t="e">
        <v>#N/A</v>
      </c>
      <c r="LRF227" s="1109" t="e">
        <v>#N/A</v>
      </c>
      <c r="LRG227" s="1109" t="e">
        <v>#N/A</v>
      </c>
      <c r="LRH227" s="1109" t="e">
        <v>#N/A</v>
      </c>
      <c r="LRI227" s="1109" t="e">
        <v>#N/A</v>
      </c>
      <c r="LRJ227" s="1109" t="e">
        <v>#N/A</v>
      </c>
      <c r="LRK227" s="1109" t="e">
        <v>#N/A</v>
      </c>
      <c r="LRL227" s="1109" t="e">
        <v>#N/A</v>
      </c>
      <c r="LRM227" s="1109" t="e">
        <v>#N/A</v>
      </c>
      <c r="LRN227" s="1109" t="e">
        <v>#N/A</v>
      </c>
      <c r="LRO227" s="1109" t="e">
        <v>#N/A</v>
      </c>
      <c r="LRP227" s="1109" t="e">
        <v>#N/A</v>
      </c>
      <c r="LRQ227" s="1109" t="e">
        <v>#N/A</v>
      </c>
      <c r="LRR227" s="1109" t="e">
        <v>#N/A</v>
      </c>
      <c r="LRS227" s="1109" t="e">
        <v>#N/A</v>
      </c>
      <c r="LRT227" s="1109" t="e">
        <v>#N/A</v>
      </c>
      <c r="LRU227" s="1109" t="e">
        <v>#N/A</v>
      </c>
      <c r="LRV227" s="1109" t="e">
        <v>#N/A</v>
      </c>
      <c r="LRW227" s="1109" t="e">
        <v>#N/A</v>
      </c>
      <c r="LRX227" s="1109" t="e">
        <v>#N/A</v>
      </c>
      <c r="LRY227" s="1109" t="e">
        <v>#N/A</v>
      </c>
      <c r="LRZ227" s="1109" t="e">
        <v>#N/A</v>
      </c>
      <c r="LSA227" s="1109" t="e">
        <v>#N/A</v>
      </c>
      <c r="LSB227" s="1109" t="e">
        <v>#N/A</v>
      </c>
      <c r="LSC227" s="1109" t="e">
        <v>#N/A</v>
      </c>
      <c r="LSD227" s="1109" t="e">
        <v>#N/A</v>
      </c>
      <c r="LSE227" s="1109" t="e">
        <v>#N/A</v>
      </c>
      <c r="LSF227" s="1109" t="e">
        <v>#N/A</v>
      </c>
      <c r="LSG227" s="1109" t="e">
        <v>#N/A</v>
      </c>
      <c r="LSH227" s="1109" t="e">
        <v>#N/A</v>
      </c>
      <c r="LSI227" s="1109" t="e">
        <v>#N/A</v>
      </c>
      <c r="LSJ227" s="1109" t="e">
        <v>#N/A</v>
      </c>
      <c r="LSK227" s="1109" t="e">
        <v>#N/A</v>
      </c>
      <c r="LSL227" s="1109" t="e">
        <v>#N/A</v>
      </c>
      <c r="LSM227" s="1109" t="e">
        <v>#N/A</v>
      </c>
      <c r="LSN227" s="1109" t="e">
        <v>#N/A</v>
      </c>
      <c r="LSO227" s="1109" t="e">
        <v>#N/A</v>
      </c>
      <c r="LSP227" s="1109" t="e">
        <v>#N/A</v>
      </c>
      <c r="LSQ227" s="1109" t="e">
        <v>#N/A</v>
      </c>
      <c r="LSR227" s="1109" t="e">
        <v>#N/A</v>
      </c>
      <c r="LSS227" s="1109" t="e">
        <v>#N/A</v>
      </c>
      <c r="LST227" s="1109" t="e">
        <v>#N/A</v>
      </c>
      <c r="LSU227" s="1109" t="e">
        <v>#N/A</v>
      </c>
      <c r="LSV227" s="1109" t="e">
        <v>#N/A</v>
      </c>
      <c r="LSW227" s="1109" t="e">
        <v>#N/A</v>
      </c>
      <c r="LSX227" s="1109" t="e">
        <v>#N/A</v>
      </c>
      <c r="LSY227" s="1109" t="e">
        <v>#N/A</v>
      </c>
      <c r="LSZ227" s="1109" t="e">
        <v>#N/A</v>
      </c>
      <c r="LTA227" s="1109" t="e">
        <v>#N/A</v>
      </c>
      <c r="LTB227" s="1109" t="e">
        <v>#N/A</v>
      </c>
      <c r="LTC227" s="1109" t="e">
        <v>#N/A</v>
      </c>
      <c r="LTD227" s="1109" t="e">
        <v>#N/A</v>
      </c>
      <c r="LTE227" s="1109" t="e">
        <v>#N/A</v>
      </c>
      <c r="LTF227" s="1109" t="e">
        <v>#N/A</v>
      </c>
      <c r="LTG227" s="1109" t="e">
        <v>#N/A</v>
      </c>
      <c r="LTH227" s="1109" t="e">
        <v>#N/A</v>
      </c>
      <c r="LTI227" s="1109" t="e">
        <v>#N/A</v>
      </c>
      <c r="LTJ227" s="1109" t="e">
        <v>#N/A</v>
      </c>
      <c r="LTK227" s="1109" t="e">
        <v>#N/A</v>
      </c>
      <c r="LTL227" s="1109" t="e">
        <v>#N/A</v>
      </c>
      <c r="LTM227" s="1109" t="e">
        <v>#N/A</v>
      </c>
      <c r="LTN227" s="1109" t="e">
        <v>#N/A</v>
      </c>
      <c r="LTO227" s="1109" t="e">
        <v>#N/A</v>
      </c>
      <c r="LTP227" s="1109" t="e">
        <v>#N/A</v>
      </c>
      <c r="LTQ227" s="1109" t="e">
        <v>#N/A</v>
      </c>
      <c r="LTR227" s="1109" t="e">
        <v>#N/A</v>
      </c>
      <c r="LTS227" s="1109" t="e">
        <v>#N/A</v>
      </c>
      <c r="LTT227" s="1109" t="e">
        <v>#N/A</v>
      </c>
      <c r="LTU227" s="1109" t="e">
        <v>#N/A</v>
      </c>
      <c r="LTV227" s="1109" t="e">
        <v>#N/A</v>
      </c>
      <c r="LTW227" s="1109" t="e">
        <v>#N/A</v>
      </c>
      <c r="LTX227" s="1109" t="e">
        <v>#N/A</v>
      </c>
      <c r="LTY227" s="1109" t="e">
        <v>#N/A</v>
      </c>
      <c r="LTZ227" s="1109" t="e">
        <v>#N/A</v>
      </c>
      <c r="LUA227" s="1109" t="e">
        <v>#N/A</v>
      </c>
      <c r="LUB227" s="1109" t="e">
        <v>#N/A</v>
      </c>
      <c r="LUC227" s="1109" t="e">
        <v>#N/A</v>
      </c>
      <c r="LUD227" s="1109" t="e">
        <v>#N/A</v>
      </c>
      <c r="LUE227" s="1109" t="e">
        <v>#N/A</v>
      </c>
      <c r="LUF227" s="1109" t="e">
        <v>#N/A</v>
      </c>
      <c r="LUG227" s="1109" t="e">
        <v>#N/A</v>
      </c>
      <c r="LUH227" s="1109" t="e">
        <v>#N/A</v>
      </c>
      <c r="LUI227" s="1109" t="e">
        <v>#N/A</v>
      </c>
      <c r="LUJ227" s="1109" t="e">
        <v>#N/A</v>
      </c>
      <c r="LUK227" s="1109" t="e">
        <v>#N/A</v>
      </c>
      <c r="LUL227" s="1109" t="e">
        <v>#N/A</v>
      </c>
      <c r="LUM227" s="1109" t="e">
        <v>#N/A</v>
      </c>
      <c r="LUN227" s="1109" t="e">
        <v>#N/A</v>
      </c>
      <c r="LUO227" s="1109" t="e">
        <v>#N/A</v>
      </c>
      <c r="LUP227" s="1109" t="e">
        <v>#N/A</v>
      </c>
      <c r="LUQ227" s="1109" t="e">
        <v>#N/A</v>
      </c>
      <c r="LUR227" s="1109" t="e">
        <v>#N/A</v>
      </c>
      <c r="LUS227" s="1109" t="e">
        <v>#N/A</v>
      </c>
      <c r="LUT227" s="1109" t="e">
        <v>#N/A</v>
      </c>
      <c r="LUU227" s="1109" t="e">
        <v>#N/A</v>
      </c>
      <c r="LUV227" s="1109" t="e">
        <v>#N/A</v>
      </c>
      <c r="LUW227" s="1109" t="e">
        <v>#N/A</v>
      </c>
      <c r="LUX227" s="1109" t="e">
        <v>#N/A</v>
      </c>
      <c r="LUY227" s="1109" t="e">
        <v>#N/A</v>
      </c>
      <c r="LUZ227" s="1109" t="e">
        <v>#N/A</v>
      </c>
      <c r="LVA227" s="1109" t="e">
        <v>#N/A</v>
      </c>
      <c r="LVB227" s="1109" t="e">
        <v>#N/A</v>
      </c>
      <c r="LVC227" s="1109" t="e">
        <v>#N/A</v>
      </c>
      <c r="LVD227" s="1109" t="e">
        <v>#N/A</v>
      </c>
      <c r="LVE227" s="1109" t="e">
        <v>#N/A</v>
      </c>
      <c r="LVF227" s="1109" t="e">
        <v>#N/A</v>
      </c>
      <c r="LVG227" s="1109" t="e">
        <v>#N/A</v>
      </c>
      <c r="LVH227" s="1109" t="e">
        <v>#N/A</v>
      </c>
      <c r="LVI227" s="1109" t="e">
        <v>#N/A</v>
      </c>
      <c r="LVJ227" s="1109" t="e">
        <v>#N/A</v>
      </c>
      <c r="LVK227" s="1109" t="e">
        <v>#N/A</v>
      </c>
      <c r="LVL227" s="1109" t="e">
        <v>#N/A</v>
      </c>
      <c r="LVM227" s="1109" t="e">
        <v>#N/A</v>
      </c>
      <c r="LVN227" s="1109" t="e">
        <v>#N/A</v>
      </c>
      <c r="LVO227" s="1109" t="e">
        <v>#N/A</v>
      </c>
      <c r="LVP227" s="1109" t="e">
        <v>#N/A</v>
      </c>
      <c r="LVQ227" s="1109" t="e">
        <v>#N/A</v>
      </c>
      <c r="LVR227" s="1109" t="e">
        <v>#N/A</v>
      </c>
      <c r="LVS227" s="1109" t="e">
        <v>#N/A</v>
      </c>
      <c r="LVT227" s="1109" t="e">
        <v>#N/A</v>
      </c>
      <c r="LVU227" s="1109" t="e">
        <v>#N/A</v>
      </c>
      <c r="LVV227" s="1109" t="e">
        <v>#N/A</v>
      </c>
      <c r="LVW227" s="1109" t="e">
        <v>#N/A</v>
      </c>
      <c r="LVX227" s="1109" t="e">
        <v>#N/A</v>
      </c>
      <c r="LVY227" s="1109" t="e">
        <v>#N/A</v>
      </c>
      <c r="LVZ227" s="1109" t="e">
        <v>#N/A</v>
      </c>
      <c r="LWA227" s="1109" t="e">
        <v>#N/A</v>
      </c>
      <c r="LWB227" s="1109" t="e">
        <v>#N/A</v>
      </c>
      <c r="LWC227" s="1109" t="e">
        <v>#N/A</v>
      </c>
      <c r="LWD227" s="1109" t="e">
        <v>#N/A</v>
      </c>
      <c r="LWE227" s="1109" t="e">
        <v>#N/A</v>
      </c>
      <c r="LWF227" s="1109" t="e">
        <v>#N/A</v>
      </c>
      <c r="LWG227" s="1109" t="e">
        <v>#N/A</v>
      </c>
      <c r="LWH227" s="1109" t="e">
        <v>#N/A</v>
      </c>
      <c r="LWI227" s="1109" t="e">
        <v>#N/A</v>
      </c>
      <c r="LWJ227" s="1109" t="e">
        <v>#N/A</v>
      </c>
      <c r="LWK227" s="1109" t="e">
        <v>#N/A</v>
      </c>
      <c r="LWL227" s="1109" t="e">
        <v>#N/A</v>
      </c>
      <c r="LWM227" s="1109" t="e">
        <v>#N/A</v>
      </c>
      <c r="LWN227" s="1109" t="e">
        <v>#N/A</v>
      </c>
      <c r="LWO227" s="1109" t="e">
        <v>#N/A</v>
      </c>
      <c r="LWP227" s="1109" t="e">
        <v>#N/A</v>
      </c>
      <c r="LWQ227" s="1109" t="e">
        <v>#N/A</v>
      </c>
      <c r="LWR227" s="1109" t="e">
        <v>#N/A</v>
      </c>
      <c r="LWS227" s="1109" t="e">
        <v>#N/A</v>
      </c>
      <c r="LWT227" s="1109" t="e">
        <v>#N/A</v>
      </c>
      <c r="LWU227" s="1109" t="e">
        <v>#N/A</v>
      </c>
      <c r="LWV227" s="1109" t="e">
        <v>#N/A</v>
      </c>
      <c r="LWW227" s="1109" t="e">
        <v>#N/A</v>
      </c>
      <c r="LWX227" s="1109" t="e">
        <v>#N/A</v>
      </c>
      <c r="LWY227" s="1109" t="e">
        <v>#N/A</v>
      </c>
      <c r="LWZ227" s="1109" t="e">
        <v>#N/A</v>
      </c>
      <c r="LXA227" s="1109" t="e">
        <v>#N/A</v>
      </c>
      <c r="LXB227" s="1109" t="e">
        <v>#N/A</v>
      </c>
      <c r="LXC227" s="1109" t="e">
        <v>#N/A</v>
      </c>
      <c r="LXD227" s="1109" t="e">
        <v>#N/A</v>
      </c>
      <c r="LXE227" s="1109" t="e">
        <v>#N/A</v>
      </c>
      <c r="LXF227" s="1109" t="e">
        <v>#N/A</v>
      </c>
      <c r="LXG227" s="1109" t="e">
        <v>#N/A</v>
      </c>
      <c r="LXH227" s="1109" t="e">
        <v>#N/A</v>
      </c>
      <c r="LXI227" s="1109" t="e">
        <v>#N/A</v>
      </c>
      <c r="LXJ227" s="1109" t="e">
        <v>#N/A</v>
      </c>
      <c r="LXK227" s="1109" t="e">
        <v>#N/A</v>
      </c>
      <c r="LXL227" s="1109" t="e">
        <v>#N/A</v>
      </c>
      <c r="LXM227" s="1109" t="e">
        <v>#N/A</v>
      </c>
      <c r="LXN227" s="1109" t="e">
        <v>#N/A</v>
      </c>
      <c r="LXO227" s="1109" t="e">
        <v>#N/A</v>
      </c>
      <c r="LXP227" s="1109" t="e">
        <v>#N/A</v>
      </c>
      <c r="LXQ227" s="1109" t="e">
        <v>#N/A</v>
      </c>
      <c r="LXR227" s="1109" t="e">
        <v>#N/A</v>
      </c>
      <c r="LXS227" s="1109" t="e">
        <v>#N/A</v>
      </c>
      <c r="LXT227" s="1109" t="e">
        <v>#N/A</v>
      </c>
      <c r="LXU227" s="1109" t="e">
        <v>#N/A</v>
      </c>
      <c r="LXV227" s="1109" t="e">
        <v>#N/A</v>
      </c>
      <c r="LXW227" s="1109" t="e">
        <v>#N/A</v>
      </c>
      <c r="LXX227" s="1109" t="e">
        <v>#N/A</v>
      </c>
      <c r="LXY227" s="1109" t="e">
        <v>#N/A</v>
      </c>
      <c r="LXZ227" s="1109" t="e">
        <v>#N/A</v>
      </c>
      <c r="LYA227" s="1109" t="e">
        <v>#N/A</v>
      </c>
      <c r="LYB227" s="1109" t="e">
        <v>#N/A</v>
      </c>
      <c r="LYC227" s="1109" t="e">
        <v>#N/A</v>
      </c>
      <c r="LYD227" s="1109" t="e">
        <v>#N/A</v>
      </c>
      <c r="LYE227" s="1109" t="e">
        <v>#N/A</v>
      </c>
      <c r="LYF227" s="1109" t="e">
        <v>#N/A</v>
      </c>
      <c r="LYG227" s="1109" t="e">
        <v>#N/A</v>
      </c>
      <c r="LYH227" s="1109" t="e">
        <v>#N/A</v>
      </c>
      <c r="LYI227" s="1109" t="e">
        <v>#N/A</v>
      </c>
      <c r="LYJ227" s="1109" t="e">
        <v>#N/A</v>
      </c>
      <c r="LYK227" s="1109" t="e">
        <v>#N/A</v>
      </c>
      <c r="LYL227" s="1109" t="e">
        <v>#N/A</v>
      </c>
      <c r="LYM227" s="1109" t="e">
        <v>#N/A</v>
      </c>
      <c r="LYN227" s="1109" t="e">
        <v>#N/A</v>
      </c>
      <c r="LYO227" s="1109" t="e">
        <v>#N/A</v>
      </c>
      <c r="LYP227" s="1109" t="e">
        <v>#N/A</v>
      </c>
      <c r="LYQ227" s="1109" t="e">
        <v>#N/A</v>
      </c>
      <c r="LYR227" s="1109" t="e">
        <v>#N/A</v>
      </c>
      <c r="LYS227" s="1109" t="e">
        <v>#N/A</v>
      </c>
      <c r="LYT227" s="1109" t="e">
        <v>#N/A</v>
      </c>
      <c r="LYU227" s="1109" t="e">
        <v>#N/A</v>
      </c>
      <c r="LYV227" s="1109" t="e">
        <v>#N/A</v>
      </c>
      <c r="LYW227" s="1109" t="e">
        <v>#N/A</v>
      </c>
      <c r="LYX227" s="1109" t="e">
        <v>#N/A</v>
      </c>
      <c r="LYY227" s="1109" t="e">
        <v>#N/A</v>
      </c>
      <c r="LYZ227" s="1109" t="e">
        <v>#N/A</v>
      </c>
      <c r="LZA227" s="1109" t="e">
        <v>#N/A</v>
      </c>
      <c r="LZB227" s="1109" t="e">
        <v>#N/A</v>
      </c>
      <c r="LZC227" s="1109" t="e">
        <v>#N/A</v>
      </c>
      <c r="LZD227" s="1109" t="e">
        <v>#N/A</v>
      </c>
      <c r="LZE227" s="1109" t="e">
        <v>#N/A</v>
      </c>
      <c r="LZF227" s="1109" t="e">
        <v>#N/A</v>
      </c>
      <c r="LZG227" s="1109" t="e">
        <v>#N/A</v>
      </c>
      <c r="LZH227" s="1109" t="e">
        <v>#N/A</v>
      </c>
      <c r="LZI227" s="1109" t="e">
        <v>#N/A</v>
      </c>
      <c r="LZJ227" s="1109" t="e">
        <v>#N/A</v>
      </c>
      <c r="LZK227" s="1109" t="e">
        <v>#N/A</v>
      </c>
      <c r="LZL227" s="1109" t="e">
        <v>#N/A</v>
      </c>
      <c r="LZM227" s="1109" t="e">
        <v>#N/A</v>
      </c>
      <c r="LZN227" s="1109" t="e">
        <v>#N/A</v>
      </c>
      <c r="LZO227" s="1109" t="e">
        <v>#N/A</v>
      </c>
      <c r="LZP227" s="1109" t="e">
        <v>#N/A</v>
      </c>
      <c r="LZQ227" s="1109" t="e">
        <v>#N/A</v>
      </c>
      <c r="LZR227" s="1109" t="e">
        <v>#N/A</v>
      </c>
      <c r="LZS227" s="1109" t="e">
        <v>#N/A</v>
      </c>
      <c r="LZT227" s="1109" t="e">
        <v>#N/A</v>
      </c>
      <c r="LZU227" s="1109" t="e">
        <v>#N/A</v>
      </c>
      <c r="LZV227" s="1109" t="e">
        <v>#N/A</v>
      </c>
      <c r="LZW227" s="1109" t="e">
        <v>#N/A</v>
      </c>
      <c r="LZX227" s="1109" t="e">
        <v>#N/A</v>
      </c>
      <c r="LZY227" s="1109" t="e">
        <v>#N/A</v>
      </c>
      <c r="LZZ227" s="1109" t="e">
        <v>#N/A</v>
      </c>
      <c r="MAA227" s="1109" t="e">
        <v>#N/A</v>
      </c>
      <c r="MAB227" s="1109" t="e">
        <v>#N/A</v>
      </c>
      <c r="MAC227" s="1109" t="e">
        <v>#N/A</v>
      </c>
      <c r="MAD227" s="1109" t="e">
        <v>#N/A</v>
      </c>
      <c r="MAE227" s="1109" t="e">
        <v>#N/A</v>
      </c>
      <c r="MAF227" s="1109" t="e">
        <v>#N/A</v>
      </c>
      <c r="MAG227" s="1109" t="e">
        <v>#N/A</v>
      </c>
      <c r="MAH227" s="1109" t="e">
        <v>#N/A</v>
      </c>
      <c r="MAI227" s="1109" t="e">
        <v>#N/A</v>
      </c>
      <c r="MAJ227" s="1109" t="e">
        <v>#N/A</v>
      </c>
      <c r="MAK227" s="1109" t="e">
        <v>#N/A</v>
      </c>
      <c r="MAL227" s="1109" t="e">
        <v>#N/A</v>
      </c>
      <c r="MAM227" s="1109" t="e">
        <v>#N/A</v>
      </c>
      <c r="MAN227" s="1109" t="e">
        <v>#N/A</v>
      </c>
      <c r="MAO227" s="1109" t="e">
        <v>#N/A</v>
      </c>
      <c r="MAP227" s="1109" t="e">
        <v>#N/A</v>
      </c>
      <c r="MAQ227" s="1109" t="e">
        <v>#N/A</v>
      </c>
      <c r="MAR227" s="1109" t="e">
        <v>#N/A</v>
      </c>
      <c r="MAS227" s="1109" t="e">
        <v>#N/A</v>
      </c>
      <c r="MAT227" s="1109" t="e">
        <v>#N/A</v>
      </c>
      <c r="MAU227" s="1109" t="e">
        <v>#N/A</v>
      </c>
      <c r="MAV227" s="1109" t="e">
        <v>#N/A</v>
      </c>
      <c r="MAW227" s="1109" t="e">
        <v>#N/A</v>
      </c>
      <c r="MAX227" s="1109" t="e">
        <v>#N/A</v>
      </c>
      <c r="MAY227" s="1109" t="e">
        <v>#N/A</v>
      </c>
      <c r="MAZ227" s="1109" t="e">
        <v>#N/A</v>
      </c>
      <c r="MBA227" s="1109" t="e">
        <v>#N/A</v>
      </c>
      <c r="MBB227" s="1109" t="e">
        <v>#N/A</v>
      </c>
      <c r="MBC227" s="1109" t="e">
        <v>#N/A</v>
      </c>
      <c r="MBD227" s="1109" t="e">
        <v>#N/A</v>
      </c>
      <c r="MBE227" s="1109" t="e">
        <v>#N/A</v>
      </c>
      <c r="MBF227" s="1109" t="e">
        <v>#N/A</v>
      </c>
      <c r="MBG227" s="1109" t="e">
        <v>#N/A</v>
      </c>
      <c r="MBH227" s="1109" t="e">
        <v>#N/A</v>
      </c>
      <c r="MBI227" s="1109" t="e">
        <v>#N/A</v>
      </c>
      <c r="MBJ227" s="1109" t="e">
        <v>#N/A</v>
      </c>
      <c r="MBK227" s="1109" t="e">
        <v>#N/A</v>
      </c>
      <c r="MBL227" s="1109" t="e">
        <v>#N/A</v>
      </c>
      <c r="MBM227" s="1109" t="e">
        <v>#N/A</v>
      </c>
      <c r="MBN227" s="1109" t="e">
        <v>#N/A</v>
      </c>
      <c r="MBO227" s="1109" t="e">
        <v>#N/A</v>
      </c>
      <c r="MBP227" s="1109" t="e">
        <v>#N/A</v>
      </c>
      <c r="MBQ227" s="1109" t="e">
        <v>#N/A</v>
      </c>
      <c r="MBR227" s="1109" t="e">
        <v>#N/A</v>
      </c>
      <c r="MBS227" s="1109" t="e">
        <v>#N/A</v>
      </c>
      <c r="MBT227" s="1109" t="e">
        <v>#N/A</v>
      </c>
      <c r="MBU227" s="1109" t="e">
        <v>#N/A</v>
      </c>
      <c r="MBV227" s="1109" t="e">
        <v>#N/A</v>
      </c>
      <c r="MBW227" s="1109" t="e">
        <v>#N/A</v>
      </c>
      <c r="MBX227" s="1109" t="e">
        <v>#N/A</v>
      </c>
      <c r="MBY227" s="1109" t="e">
        <v>#N/A</v>
      </c>
      <c r="MBZ227" s="1109" t="e">
        <v>#N/A</v>
      </c>
      <c r="MCA227" s="1109" t="e">
        <v>#N/A</v>
      </c>
      <c r="MCB227" s="1109" t="e">
        <v>#N/A</v>
      </c>
      <c r="MCC227" s="1109" t="e">
        <v>#N/A</v>
      </c>
      <c r="MCD227" s="1109" t="e">
        <v>#N/A</v>
      </c>
      <c r="MCE227" s="1109" t="e">
        <v>#N/A</v>
      </c>
      <c r="MCF227" s="1109" t="e">
        <v>#N/A</v>
      </c>
      <c r="MCG227" s="1109" t="e">
        <v>#N/A</v>
      </c>
      <c r="MCH227" s="1109" t="e">
        <v>#N/A</v>
      </c>
      <c r="MCI227" s="1109" t="e">
        <v>#N/A</v>
      </c>
      <c r="MCJ227" s="1109" t="e">
        <v>#N/A</v>
      </c>
      <c r="MCK227" s="1109" t="e">
        <v>#N/A</v>
      </c>
      <c r="MCL227" s="1109" t="e">
        <v>#N/A</v>
      </c>
      <c r="MCM227" s="1109" t="e">
        <v>#N/A</v>
      </c>
      <c r="MCN227" s="1109" t="e">
        <v>#N/A</v>
      </c>
      <c r="MCO227" s="1109" t="e">
        <v>#N/A</v>
      </c>
      <c r="MCP227" s="1109" t="e">
        <v>#N/A</v>
      </c>
      <c r="MCQ227" s="1109" t="e">
        <v>#N/A</v>
      </c>
      <c r="MCR227" s="1109" t="e">
        <v>#N/A</v>
      </c>
      <c r="MCS227" s="1109" t="e">
        <v>#N/A</v>
      </c>
      <c r="MCT227" s="1109" t="e">
        <v>#N/A</v>
      </c>
      <c r="MCU227" s="1109" t="e">
        <v>#N/A</v>
      </c>
      <c r="MCV227" s="1109" t="e">
        <v>#N/A</v>
      </c>
      <c r="MCW227" s="1109" t="e">
        <v>#N/A</v>
      </c>
      <c r="MCX227" s="1109" t="e">
        <v>#N/A</v>
      </c>
      <c r="MCY227" s="1109" t="e">
        <v>#N/A</v>
      </c>
      <c r="MCZ227" s="1109" t="e">
        <v>#N/A</v>
      </c>
      <c r="MDA227" s="1109" t="e">
        <v>#N/A</v>
      </c>
      <c r="MDB227" s="1109" t="e">
        <v>#N/A</v>
      </c>
      <c r="MDC227" s="1109" t="e">
        <v>#N/A</v>
      </c>
      <c r="MDD227" s="1109" t="e">
        <v>#N/A</v>
      </c>
      <c r="MDE227" s="1109" t="e">
        <v>#N/A</v>
      </c>
      <c r="MDF227" s="1109" t="e">
        <v>#N/A</v>
      </c>
      <c r="MDG227" s="1109" t="e">
        <v>#N/A</v>
      </c>
      <c r="MDH227" s="1109" t="e">
        <v>#N/A</v>
      </c>
      <c r="MDI227" s="1109" t="e">
        <v>#N/A</v>
      </c>
      <c r="MDJ227" s="1109" t="e">
        <v>#N/A</v>
      </c>
      <c r="MDK227" s="1109" t="e">
        <v>#N/A</v>
      </c>
      <c r="MDL227" s="1109" t="e">
        <v>#N/A</v>
      </c>
      <c r="MDM227" s="1109" t="e">
        <v>#N/A</v>
      </c>
      <c r="MDN227" s="1109" t="e">
        <v>#N/A</v>
      </c>
      <c r="MDO227" s="1109" t="e">
        <v>#N/A</v>
      </c>
      <c r="MDP227" s="1109" t="e">
        <v>#N/A</v>
      </c>
      <c r="MDQ227" s="1109" t="e">
        <v>#N/A</v>
      </c>
      <c r="MDR227" s="1109" t="e">
        <v>#N/A</v>
      </c>
      <c r="MDS227" s="1109" t="e">
        <v>#N/A</v>
      </c>
      <c r="MDT227" s="1109" t="e">
        <v>#N/A</v>
      </c>
      <c r="MDU227" s="1109" t="e">
        <v>#N/A</v>
      </c>
      <c r="MDV227" s="1109" t="e">
        <v>#N/A</v>
      </c>
      <c r="MDW227" s="1109" t="e">
        <v>#N/A</v>
      </c>
      <c r="MDX227" s="1109" t="e">
        <v>#N/A</v>
      </c>
      <c r="MDY227" s="1109" t="e">
        <v>#N/A</v>
      </c>
      <c r="MDZ227" s="1109" t="e">
        <v>#N/A</v>
      </c>
      <c r="MEA227" s="1109" t="e">
        <v>#N/A</v>
      </c>
      <c r="MEB227" s="1109" t="e">
        <v>#N/A</v>
      </c>
      <c r="MEC227" s="1109" t="e">
        <v>#N/A</v>
      </c>
      <c r="MED227" s="1109" t="e">
        <v>#N/A</v>
      </c>
      <c r="MEE227" s="1109" t="e">
        <v>#N/A</v>
      </c>
      <c r="MEF227" s="1109" t="e">
        <v>#N/A</v>
      </c>
      <c r="MEG227" s="1109" t="e">
        <v>#N/A</v>
      </c>
      <c r="MEH227" s="1109" t="e">
        <v>#N/A</v>
      </c>
      <c r="MEI227" s="1109" t="e">
        <v>#N/A</v>
      </c>
      <c r="MEJ227" s="1109" t="e">
        <v>#N/A</v>
      </c>
      <c r="MEK227" s="1109" t="e">
        <v>#N/A</v>
      </c>
      <c r="MEL227" s="1109" t="e">
        <v>#N/A</v>
      </c>
      <c r="MEM227" s="1109" t="e">
        <v>#N/A</v>
      </c>
      <c r="MEN227" s="1109" t="e">
        <v>#N/A</v>
      </c>
      <c r="MEO227" s="1109" t="e">
        <v>#N/A</v>
      </c>
      <c r="MEP227" s="1109" t="e">
        <v>#N/A</v>
      </c>
      <c r="MEQ227" s="1109" t="e">
        <v>#N/A</v>
      </c>
      <c r="MER227" s="1109" t="e">
        <v>#N/A</v>
      </c>
      <c r="MES227" s="1109" t="e">
        <v>#N/A</v>
      </c>
      <c r="MET227" s="1109" t="e">
        <v>#N/A</v>
      </c>
      <c r="MEU227" s="1109" t="e">
        <v>#N/A</v>
      </c>
      <c r="MEV227" s="1109" t="e">
        <v>#N/A</v>
      </c>
      <c r="MEW227" s="1109" t="e">
        <v>#N/A</v>
      </c>
      <c r="MEX227" s="1109" t="e">
        <v>#N/A</v>
      </c>
      <c r="MEY227" s="1109" t="e">
        <v>#N/A</v>
      </c>
      <c r="MEZ227" s="1109" t="e">
        <v>#N/A</v>
      </c>
      <c r="MFA227" s="1109" t="e">
        <v>#N/A</v>
      </c>
      <c r="MFB227" s="1109" t="e">
        <v>#N/A</v>
      </c>
      <c r="MFC227" s="1109" t="e">
        <v>#N/A</v>
      </c>
      <c r="MFD227" s="1109" t="e">
        <v>#N/A</v>
      </c>
      <c r="MFE227" s="1109" t="e">
        <v>#N/A</v>
      </c>
      <c r="MFF227" s="1109" t="e">
        <v>#N/A</v>
      </c>
      <c r="MFG227" s="1109" t="e">
        <v>#N/A</v>
      </c>
      <c r="MFH227" s="1109" t="e">
        <v>#N/A</v>
      </c>
      <c r="MFI227" s="1109" t="e">
        <v>#N/A</v>
      </c>
      <c r="MFJ227" s="1109" t="e">
        <v>#N/A</v>
      </c>
      <c r="MFK227" s="1109" t="e">
        <v>#N/A</v>
      </c>
      <c r="MFL227" s="1109" t="e">
        <v>#N/A</v>
      </c>
      <c r="MFM227" s="1109" t="e">
        <v>#N/A</v>
      </c>
      <c r="MFN227" s="1109" t="e">
        <v>#N/A</v>
      </c>
      <c r="MFO227" s="1109" t="e">
        <v>#N/A</v>
      </c>
      <c r="MFP227" s="1109" t="e">
        <v>#N/A</v>
      </c>
      <c r="MFQ227" s="1109" t="e">
        <v>#N/A</v>
      </c>
      <c r="MFR227" s="1109" t="e">
        <v>#N/A</v>
      </c>
      <c r="MFS227" s="1109" t="e">
        <v>#N/A</v>
      </c>
      <c r="MFT227" s="1109" t="e">
        <v>#N/A</v>
      </c>
      <c r="MFU227" s="1109" t="e">
        <v>#N/A</v>
      </c>
      <c r="MFV227" s="1109" t="e">
        <v>#N/A</v>
      </c>
      <c r="MFW227" s="1109" t="e">
        <v>#N/A</v>
      </c>
      <c r="MFX227" s="1109" t="e">
        <v>#N/A</v>
      </c>
      <c r="MFY227" s="1109" t="e">
        <v>#N/A</v>
      </c>
      <c r="MFZ227" s="1109" t="e">
        <v>#N/A</v>
      </c>
      <c r="MGA227" s="1109" t="e">
        <v>#N/A</v>
      </c>
      <c r="MGB227" s="1109" t="e">
        <v>#N/A</v>
      </c>
      <c r="MGC227" s="1109" t="e">
        <v>#N/A</v>
      </c>
      <c r="MGD227" s="1109" t="e">
        <v>#N/A</v>
      </c>
      <c r="MGE227" s="1109" t="e">
        <v>#N/A</v>
      </c>
      <c r="MGF227" s="1109" t="e">
        <v>#N/A</v>
      </c>
      <c r="MGG227" s="1109" t="e">
        <v>#N/A</v>
      </c>
      <c r="MGH227" s="1109" t="e">
        <v>#N/A</v>
      </c>
      <c r="MGI227" s="1109" t="e">
        <v>#N/A</v>
      </c>
      <c r="MGJ227" s="1109" t="e">
        <v>#N/A</v>
      </c>
      <c r="MGK227" s="1109" t="e">
        <v>#N/A</v>
      </c>
      <c r="MGL227" s="1109" t="e">
        <v>#N/A</v>
      </c>
      <c r="MGM227" s="1109" t="e">
        <v>#N/A</v>
      </c>
      <c r="MGN227" s="1109" t="e">
        <v>#N/A</v>
      </c>
      <c r="MGO227" s="1109" t="e">
        <v>#N/A</v>
      </c>
      <c r="MGP227" s="1109" t="e">
        <v>#N/A</v>
      </c>
      <c r="MGQ227" s="1109" t="e">
        <v>#N/A</v>
      </c>
      <c r="MGR227" s="1109" t="e">
        <v>#N/A</v>
      </c>
      <c r="MGS227" s="1109" t="e">
        <v>#N/A</v>
      </c>
      <c r="MGT227" s="1109" t="e">
        <v>#N/A</v>
      </c>
      <c r="MGU227" s="1109" t="e">
        <v>#N/A</v>
      </c>
      <c r="MGV227" s="1109" t="e">
        <v>#N/A</v>
      </c>
      <c r="MGW227" s="1109" t="e">
        <v>#N/A</v>
      </c>
      <c r="MGX227" s="1109" t="e">
        <v>#N/A</v>
      </c>
      <c r="MGY227" s="1109" t="e">
        <v>#N/A</v>
      </c>
      <c r="MGZ227" s="1109" t="e">
        <v>#N/A</v>
      </c>
      <c r="MHA227" s="1109" t="e">
        <v>#N/A</v>
      </c>
      <c r="MHB227" s="1109" t="e">
        <v>#N/A</v>
      </c>
      <c r="MHC227" s="1109" t="e">
        <v>#N/A</v>
      </c>
      <c r="MHD227" s="1109" t="e">
        <v>#N/A</v>
      </c>
      <c r="MHE227" s="1109" t="e">
        <v>#N/A</v>
      </c>
      <c r="MHF227" s="1109" t="e">
        <v>#N/A</v>
      </c>
      <c r="MHG227" s="1109" t="e">
        <v>#N/A</v>
      </c>
      <c r="MHH227" s="1109" t="e">
        <v>#N/A</v>
      </c>
      <c r="MHI227" s="1109" t="e">
        <v>#N/A</v>
      </c>
      <c r="MHJ227" s="1109" t="e">
        <v>#N/A</v>
      </c>
      <c r="MHK227" s="1109" t="e">
        <v>#N/A</v>
      </c>
      <c r="MHL227" s="1109" t="e">
        <v>#N/A</v>
      </c>
      <c r="MHM227" s="1109" t="e">
        <v>#N/A</v>
      </c>
      <c r="MHN227" s="1109" t="e">
        <v>#N/A</v>
      </c>
      <c r="MHO227" s="1109" t="e">
        <v>#N/A</v>
      </c>
      <c r="MHP227" s="1109" t="e">
        <v>#N/A</v>
      </c>
      <c r="MHQ227" s="1109" t="e">
        <v>#N/A</v>
      </c>
      <c r="MHR227" s="1109" t="e">
        <v>#N/A</v>
      </c>
      <c r="MHS227" s="1109" t="e">
        <v>#N/A</v>
      </c>
      <c r="MHT227" s="1109" t="e">
        <v>#N/A</v>
      </c>
      <c r="MHU227" s="1109" t="e">
        <v>#N/A</v>
      </c>
      <c r="MHV227" s="1109" t="e">
        <v>#N/A</v>
      </c>
      <c r="MHW227" s="1109" t="e">
        <v>#N/A</v>
      </c>
      <c r="MHX227" s="1109" t="e">
        <v>#N/A</v>
      </c>
      <c r="MHY227" s="1109" t="e">
        <v>#N/A</v>
      </c>
      <c r="MHZ227" s="1109" t="e">
        <v>#N/A</v>
      </c>
      <c r="MIA227" s="1109" t="e">
        <v>#N/A</v>
      </c>
      <c r="MIB227" s="1109" t="e">
        <v>#N/A</v>
      </c>
      <c r="MIC227" s="1109" t="e">
        <v>#N/A</v>
      </c>
      <c r="MID227" s="1109" t="e">
        <v>#N/A</v>
      </c>
      <c r="MIE227" s="1109" t="e">
        <v>#N/A</v>
      </c>
      <c r="MIF227" s="1109" t="e">
        <v>#N/A</v>
      </c>
      <c r="MIG227" s="1109" t="e">
        <v>#N/A</v>
      </c>
      <c r="MIH227" s="1109" t="e">
        <v>#N/A</v>
      </c>
      <c r="MII227" s="1109" t="e">
        <v>#N/A</v>
      </c>
      <c r="MIJ227" s="1109" t="e">
        <v>#N/A</v>
      </c>
      <c r="MIK227" s="1109" t="e">
        <v>#N/A</v>
      </c>
      <c r="MIL227" s="1109" t="e">
        <v>#N/A</v>
      </c>
      <c r="MIM227" s="1109" t="e">
        <v>#N/A</v>
      </c>
      <c r="MIN227" s="1109" t="e">
        <v>#N/A</v>
      </c>
      <c r="MIO227" s="1109" t="e">
        <v>#N/A</v>
      </c>
      <c r="MIP227" s="1109" t="e">
        <v>#N/A</v>
      </c>
      <c r="MIQ227" s="1109" t="e">
        <v>#N/A</v>
      </c>
      <c r="MIR227" s="1109" t="e">
        <v>#N/A</v>
      </c>
      <c r="MIS227" s="1109" t="e">
        <v>#N/A</v>
      </c>
      <c r="MIT227" s="1109" t="e">
        <v>#N/A</v>
      </c>
      <c r="MIU227" s="1109" t="e">
        <v>#N/A</v>
      </c>
      <c r="MIV227" s="1109" t="e">
        <v>#N/A</v>
      </c>
      <c r="MIW227" s="1109" t="e">
        <v>#N/A</v>
      </c>
      <c r="MIX227" s="1109" t="e">
        <v>#N/A</v>
      </c>
      <c r="MIY227" s="1109" t="e">
        <v>#N/A</v>
      </c>
      <c r="MIZ227" s="1109" t="e">
        <v>#N/A</v>
      </c>
      <c r="MJA227" s="1109" t="e">
        <v>#N/A</v>
      </c>
      <c r="MJB227" s="1109" t="e">
        <v>#N/A</v>
      </c>
      <c r="MJC227" s="1109" t="e">
        <v>#N/A</v>
      </c>
      <c r="MJD227" s="1109" t="e">
        <v>#N/A</v>
      </c>
      <c r="MJE227" s="1109" t="e">
        <v>#N/A</v>
      </c>
      <c r="MJF227" s="1109" t="e">
        <v>#N/A</v>
      </c>
      <c r="MJG227" s="1109" t="e">
        <v>#N/A</v>
      </c>
      <c r="MJH227" s="1109" t="e">
        <v>#N/A</v>
      </c>
      <c r="MJI227" s="1109" t="e">
        <v>#N/A</v>
      </c>
      <c r="MJJ227" s="1109" t="e">
        <v>#N/A</v>
      </c>
      <c r="MJK227" s="1109" t="e">
        <v>#N/A</v>
      </c>
      <c r="MJL227" s="1109" t="e">
        <v>#N/A</v>
      </c>
      <c r="MJM227" s="1109" t="e">
        <v>#N/A</v>
      </c>
      <c r="MJN227" s="1109" t="e">
        <v>#N/A</v>
      </c>
      <c r="MJO227" s="1109" t="e">
        <v>#N/A</v>
      </c>
      <c r="MJP227" s="1109" t="e">
        <v>#N/A</v>
      </c>
      <c r="MJQ227" s="1109" t="e">
        <v>#N/A</v>
      </c>
      <c r="MJR227" s="1109" t="e">
        <v>#N/A</v>
      </c>
      <c r="MJS227" s="1109" t="e">
        <v>#N/A</v>
      </c>
      <c r="MJT227" s="1109" t="e">
        <v>#N/A</v>
      </c>
      <c r="MJU227" s="1109" t="e">
        <v>#N/A</v>
      </c>
      <c r="MJV227" s="1109" t="e">
        <v>#N/A</v>
      </c>
      <c r="MJW227" s="1109" t="e">
        <v>#N/A</v>
      </c>
      <c r="MJX227" s="1109" t="e">
        <v>#N/A</v>
      </c>
      <c r="MJY227" s="1109" t="e">
        <v>#N/A</v>
      </c>
      <c r="MJZ227" s="1109" t="e">
        <v>#N/A</v>
      </c>
      <c r="MKA227" s="1109" t="e">
        <v>#N/A</v>
      </c>
      <c r="MKB227" s="1109" t="e">
        <v>#N/A</v>
      </c>
      <c r="MKC227" s="1109" t="e">
        <v>#N/A</v>
      </c>
      <c r="MKD227" s="1109" t="e">
        <v>#N/A</v>
      </c>
      <c r="MKE227" s="1109" t="e">
        <v>#N/A</v>
      </c>
      <c r="MKF227" s="1109" t="e">
        <v>#N/A</v>
      </c>
      <c r="MKG227" s="1109" t="e">
        <v>#N/A</v>
      </c>
      <c r="MKH227" s="1109" t="e">
        <v>#N/A</v>
      </c>
      <c r="MKI227" s="1109" t="e">
        <v>#N/A</v>
      </c>
      <c r="MKJ227" s="1109" t="e">
        <v>#N/A</v>
      </c>
      <c r="MKK227" s="1109" t="e">
        <v>#N/A</v>
      </c>
      <c r="MKL227" s="1109" t="e">
        <v>#N/A</v>
      </c>
      <c r="MKM227" s="1109" t="e">
        <v>#N/A</v>
      </c>
      <c r="MKN227" s="1109" t="e">
        <v>#N/A</v>
      </c>
      <c r="MKO227" s="1109" t="e">
        <v>#N/A</v>
      </c>
      <c r="MKP227" s="1109" t="e">
        <v>#N/A</v>
      </c>
      <c r="MKQ227" s="1109" t="e">
        <v>#N/A</v>
      </c>
      <c r="MKR227" s="1109" t="e">
        <v>#N/A</v>
      </c>
      <c r="MKS227" s="1109" t="e">
        <v>#N/A</v>
      </c>
      <c r="MKT227" s="1109" t="e">
        <v>#N/A</v>
      </c>
      <c r="MKU227" s="1109" t="e">
        <v>#N/A</v>
      </c>
      <c r="MKV227" s="1109" t="e">
        <v>#N/A</v>
      </c>
      <c r="MKW227" s="1109" t="e">
        <v>#N/A</v>
      </c>
      <c r="MKX227" s="1109" t="e">
        <v>#N/A</v>
      </c>
      <c r="MKY227" s="1109" t="e">
        <v>#N/A</v>
      </c>
      <c r="MKZ227" s="1109" t="e">
        <v>#N/A</v>
      </c>
      <c r="MLA227" s="1109" t="e">
        <v>#N/A</v>
      </c>
      <c r="MLB227" s="1109" t="e">
        <v>#N/A</v>
      </c>
      <c r="MLC227" s="1109" t="e">
        <v>#N/A</v>
      </c>
      <c r="MLD227" s="1109" t="e">
        <v>#N/A</v>
      </c>
      <c r="MLE227" s="1109" t="e">
        <v>#N/A</v>
      </c>
      <c r="MLF227" s="1109" t="e">
        <v>#N/A</v>
      </c>
      <c r="MLG227" s="1109" t="e">
        <v>#N/A</v>
      </c>
      <c r="MLH227" s="1109" t="e">
        <v>#N/A</v>
      </c>
      <c r="MLI227" s="1109" t="e">
        <v>#N/A</v>
      </c>
      <c r="MLJ227" s="1109" t="e">
        <v>#N/A</v>
      </c>
      <c r="MLK227" s="1109" t="e">
        <v>#N/A</v>
      </c>
      <c r="MLL227" s="1109" t="e">
        <v>#N/A</v>
      </c>
      <c r="MLM227" s="1109" t="e">
        <v>#N/A</v>
      </c>
      <c r="MLN227" s="1109" t="e">
        <v>#N/A</v>
      </c>
      <c r="MLO227" s="1109" t="e">
        <v>#N/A</v>
      </c>
      <c r="MLP227" s="1109" t="e">
        <v>#N/A</v>
      </c>
      <c r="MLQ227" s="1109" t="e">
        <v>#N/A</v>
      </c>
      <c r="MLR227" s="1109" t="e">
        <v>#N/A</v>
      </c>
      <c r="MLS227" s="1109" t="e">
        <v>#N/A</v>
      </c>
      <c r="MLT227" s="1109" t="e">
        <v>#N/A</v>
      </c>
      <c r="MLU227" s="1109" t="e">
        <v>#N/A</v>
      </c>
      <c r="MLV227" s="1109" t="e">
        <v>#N/A</v>
      </c>
      <c r="MLW227" s="1109" t="e">
        <v>#N/A</v>
      </c>
      <c r="MLX227" s="1109" t="e">
        <v>#N/A</v>
      </c>
      <c r="MLY227" s="1109" t="e">
        <v>#N/A</v>
      </c>
      <c r="MLZ227" s="1109" t="e">
        <v>#N/A</v>
      </c>
      <c r="MMA227" s="1109" t="e">
        <v>#N/A</v>
      </c>
      <c r="MMB227" s="1109" t="e">
        <v>#N/A</v>
      </c>
      <c r="MMC227" s="1109" t="e">
        <v>#N/A</v>
      </c>
      <c r="MMD227" s="1109" t="e">
        <v>#N/A</v>
      </c>
      <c r="MME227" s="1109" t="e">
        <v>#N/A</v>
      </c>
      <c r="MMF227" s="1109" t="e">
        <v>#N/A</v>
      </c>
      <c r="MMG227" s="1109" t="e">
        <v>#N/A</v>
      </c>
      <c r="MMH227" s="1109" t="e">
        <v>#N/A</v>
      </c>
      <c r="MMI227" s="1109" t="e">
        <v>#N/A</v>
      </c>
      <c r="MMJ227" s="1109" t="e">
        <v>#N/A</v>
      </c>
      <c r="MMK227" s="1109" t="e">
        <v>#N/A</v>
      </c>
      <c r="MML227" s="1109" t="e">
        <v>#N/A</v>
      </c>
      <c r="MMM227" s="1109" t="e">
        <v>#N/A</v>
      </c>
      <c r="MMN227" s="1109" t="e">
        <v>#N/A</v>
      </c>
      <c r="MMO227" s="1109" t="e">
        <v>#N/A</v>
      </c>
      <c r="MMP227" s="1109" t="e">
        <v>#N/A</v>
      </c>
      <c r="MMQ227" s="1109" t="e">
        <v>#N/A</v>
      </c>
      <c r="MMR227" s="1109" t="e">
        <v>#N/A</v>
      </c>
      <c r="MMS227" s="1109" t="e">
        <v>#N/A</v>
      </c>
      <c r="MMT227" s="1109" t="e">
        <v>#N/A</v>
      </c>
      <c r="MMU227" s="1109" t="e">
        <v>#N/A</v>
      </c>
      <c r="MMV227" s="1109" t="e">
        <v>#N/A</v>
      </c>
      <c r="MMW227" s="1109" t="e">
        <v>#N/A</v>
      </c>
      <c r="MMX227" s="1109" t="e">
        <v>#N/A</v>
      </c>
      <c r="MMY227" s="1109" t="e">
        <v>#N/A</v>
      </c>
      <c r="MMZ227" s="1109" t="e">
        <v>#N/A</v>
      </c>
      <c r="MNA227" s="1109" t="e">
        <v>#N/A</v>
      </c>
      <c r="MNB227" s="1109" t="e">
        <v>#N/A</v>
      </c>
      <c r="MNC227" s="1109" t="e">
        <v>#N/A</v>
      </c>
      <c r="MND227" s="1109" t="e">
        <v>#N/A</v>
      </c>
      <c r="MNE227" s="1109" t="e">
        <v>#N/A</v>
      </c>
      <c r="MNF227" s="1109" t="e">
        <v>#N/A</v>
      </c>
      <c r="MNG227" s="1109" t="e">
        <v>#N/A</v>
      </c>
      <c r="MNH227" s="1109" t="e">
        <v>#N/A</v>
      </c>
      <c r="MNI227" s="1109" t="e">
        <v>#N/A</v>
      </c>
      <c r="MNJ227" s="1109" t="e">
        <v>#N/A</v>
      </c>
      <c r="MNK227" s="1109" t="e">
        <v>#N/A</v>
      </c>
      <c r="MNL227" s="1109" t="e">
        <v>#N/A</v>
      </c>
      <c r="MNM227" s="1109" t="e">
        <v>#N/A</v>
      </c>
      <c r="MNN227" s="1109" t="e">
        <v>#N/A</v>
      </c>
      <c r="MNO227" s="1109" t="e">
        <v>#N/A</v>
      </c>
      <c r="MNP227" s="1109" t="e">
        <v>#N/A</v>
      </c>
      <c r="MNQ227" s="1109" t="e">
        <v>#N/A</v>
      </c>
      <c r="MNR227" s="1109" t="e">
        <v>#N/A</v>
      </c>
      <c r="MNS227" s="1109" t="e">
        <v>#N/A</v>
      </c>
      <c r="MNT227" s="1109" t="e">
        <v>#N/A</v>
      </c>
      <c r="MNU227" s="1109" t="e">
        <v>#N/A</v>
      </c>
      <c r="MNV227" s="1109" t="e">
        <v>#N/A</v>
      </c>
      <c r="MNW227" s="1109" t="e">
        <v>#N/A</v>
      </c>
      <c r="MNX227" s="1109" t="e">
        <v>#N/A</v>
      </c>
      <c r="MNY227" s="1109" t="e">
        <v>#N/A</v>
      </c>
      <c r="MNZ227" s="1109" t="e">
        <v>#N/A</v>
      </c>
      <c r="MOA227" s="1109" t="e">
        <v>#N/A</v>
      </c>
      <c r="MOB227" s="1109" t="e">
        <v>#N/A</v>
      </c>
      <c r="MOC227" s="1109" t="e">
        <v>#N/A</v>
      </c>
      <c r="MOD227" s="1109" t="e">
        <v>#N/A</v>
      </c>
      <c r="MOE227" s="1109" t="e">
        <v>#N/A</v>
      </c>
      <c r="MOF227" s="1109" t="e">
        <v>#N/A</v>
      </c>
      <c r="MOG227" s="1109" t="e">
        <v>#N/A</v>
      </c>
      <c r="MOH227" s="1109" t="e">
        <v>#N/A</v>
      </c>
      <c r="MOI227" s="1109" t="e">
        <v>#N/A</v>
      </c>
      <c r="MOJ227" s="1109" t="e">
        <v>#N/A</v>
      </c>
      <c r="MOK227" s="1109" t="e">
        <v>#N/A</v>
      </c>
      <c r="MOL227" s="1109" t="e">
        <v>#N/A</v>
      </c>
      <c r="MOM227" s="1109" t="e">
        <v>#N/A</v>
      </c>
      <c r="MON227" s="1109" t="e">
        <v>#N/A</v>
      </c>
      <c r="MOO227" s="1109" t="e">
        <v>#N/A</v>
      </c>
      <c r="MOP227" s="1109" t="e">
        <v>#N/A</v>
      </c>
      <c r="MOQ227" s="1109" t="e">
        <v>#N/A</v>
      </c>
      <c r="MOR227" s="1109" t="e">
        <v>#N/A</v>
      </c>
      <c r="MOS227" s="1109" t="e">
        <v>#N/A</v>
      </c>
      <c r="MOT227" s="1109" t="e">
        <v>#N/A</v>
      </c>
      <c r="MOU227" s="1109" t="e">
        <v>#N/A</v>
      </c>
      <c r="MOV227" s="1109" t="e">
        <v>#N/A</v>
      </c>
      <c r="MOW227" s="1109" t="e">
        <v>#N/A</v>
      </c>
      <c r="MOX227" s="1109" t="e">
        <v>#N/A</v>
      </c>
      <c r="MOY227" s="1109" t="e">
        <v>#N/A</v>
      </c>
      <c r="MOZ227" s="1109" t="e">
        <v>#N/A</v>
      </c>
      <c r="MPA227" s="1109" t="e">
        <v>#N/A</v>
      </c>
      <c r="MPB227" s="1109" t="e">
        <v>#N/A</v>
      </c>
      <c r="MPC227" s="1109" t="e">
        <v>#N/A</v>
      </c>
      <c r="MPD227" s="1109" t="e">
        <v>#N/A</v>
      </c>
      <c r="MPE227" s="1109" t="e">
        <v>#N/A</v>
      </c>
      <c r="MPF227" s="1109" t="e">
        <v>#N/A</v>
      </c>
      <c r="MPG227" s="1109" t="e">
        <v>#N/A</v>
      </c>
      <c r="MPH227" s="1109" t="e">
        <v>#N/A</v>
      </c>
      <c r="MPI227" s="1109" t="e">
        <v>#N/A</v>
      </c>
      <c r="MPJ227" s="1109" t="e">
        <v>#N/A</v>
      </c>
      <c r="MPK227" s="1109" t="e">
        <v>#N/A</v>
      </c>
      <c r="MPL227" s="1109" t="e">
        <v>#N/A</v>
      </c>
      <c r="MPM227" s="1109" t="e">
        <v>#N/A</v>
      </c>
      <c r="MPN227" s="1109" t="e">
        <v>#N/A</v>
      </c>
      <c r="MPO227" s="1109" t="e">
        <v>#N/A</v>
      </c>
      <c r="MPP227" s="1109" t="e">
        <v>#N/A</v>
      </c>
      <c r="MPQ227" s="1109" t="e">
        <v>#N/A</v>
      </c>
      <c r="MPR227" s="1109" t="e">
        <v>#N/A</v>
      </c>
      <c r="MPS227" s="1109" t="e">
        <v>#N/A</v>
      </c>
      <c r="MPT227" s="1109" t="e">
        <v>#N/A</v>
      </c>
      <c r="MPU227" s="1109" t="e">
        <v>#N/A</v>
      </c>
      <c r="MPV227" s="1109" t="e">
        <v>#N/A</v>
      </c>
      <c r="MPW227" s="1109" t="e">
        <v>#N/A</v>
      </c>
      <c r="MPX227" s="1109" t="e">
        <v>#N/A</v>
      </c>
      <c r="MPY227" s="1109" t="e">
        <v>#N/A</v>
      </c>
      <c r="MPZ227" s="1109" t="e">
        <v>#N/A</v>
      </c>
      <c r="MQA227" s="1109" t="e">
        <v>#N/A</v>
      </c>
      <c r="MQB227" s="1109" t="e">
        <v>#N/A</v>
      </c>
      <c r="MQC227" s="1109" t="e">
        <v>#N/A</v>
      </c>
      <c r="MQD227" s="1109" t="e">
        <v>#N/A</v>
      </c>
      <c r="MQE227" s="1109" t="e">
        <v>#N/A</v>
      </c>
      <c r="MQF227" s="1109" t="e">
        <v>#N/A</v>
      </c>
      <c r="MQG227" s="1109" t="e">
        <v>#N/A</v>
      </c>
      <c r="MQH227" s="1109" t="e">
        <v>#N/A</v>
      </c>
      <c r="MQI227" s="1109" t="e">
        <v>#N/A</v>
      </c>
      <c r="MQJ227" s="1109" t="e">
        <v>#N/A</v>
      </c>
      <c r="MQK227" s="1109" t="e">
        <v>#N/A</v>
      </c>
      <c r="MQL227" s="1109" t="e">
        <v>#N/A</v>
      </c>
      <c r="MQM227" s="1109" t="e">
        <v>#N/A</v>
      </c>
      <c r="MQN227" s="1109" t="e">
        <v>#N/A</v>
      </c>
      <c r="MQO227" s="1109" t="e">
        <v>#N/A</v>
      </c>
      <c r="MQP227" s="1109" t="e">
        <v>#N/A</v>
      </c>
      <c r="MQQ227" s="1109" t="e">
        <v>#N/A</v>
      </c>
      <c r="MQR227" s="1109" t="e">
        <v>#N/A</v>
      </c>
      <c r="MQS227" s="1109" t="e">
        <v>#N/A</v>
      </c>
      <c r="MQT227" s="1109" t="e">
        <v>#N/A</v>
      </c>
      <c r="MQU227" s="1109" t="e">
        <v>#N/A</v>
      </c>
      <c r="MQV227" s="1109" t="e">
        <v>#N/A</v>
      </c>
      <c r="MQW227" s="1109" t="e">
        <v>#N/A</v>
      </c>
      <c r="MQX227" s="1109" t="e">
        <v>#N/A</v>
      </c>
      <c r="MQY227" s="1109" t="e">
        <v>#N/A</v>
      </c>
      <c r="MQZ227" s="1109" t="e">
        <v>#N/A</v>
      </c>
      <c r="MRA227" s="1109" t="e">
        <v>#N/A</v>
      </c>
      <c r="MRB227" s="1109" t="e">
        <v>#N/A</v>
      </c>
      <c r="MRC227" s="1109" t="e">
        <v>#N/A</v>
      </c>
      <c r="MRD227" s="1109" t="e">
        <v>#N/A</v>
      </c>
      <c r="MRE227" s="1109" t="e">
        <v>#N/A</v>
      </c>
      <c r="MRF227" s="1109" t="e">
        <v>#N/A</v>
      </c>
      <c r="MRG227" s="1109" t="e">
        <v>#N/A</v>
      </c>
      <c r="MRH227" s="1109" t="e">
        <v>#N/A</v>
      </c>
      <c r="MRI227" s="1109" t="e">
        <v>#N/A</v>
      </c>
      <c r="MRJ227" s="1109" t="e">
        <v>#N/A</v>
      </c>
      <c r="MRK227" s="1109" t="e">
        <v>#N/A</v>
      </c>
      <c r="MRL227" s="1109" t="e">
        <v>#N/A</v>
      </c>
      <c r="MRM227" s="1109" t="e">
        <v>#N/A</v>
      </c>
      <c r="MRN227" s="1109" t="e">
        <v>#N/A</v>
      </c>
      <c r="MRO227" s="1109" t="e">
        <v>#N/A</v>
      </c>
      <c r="MRP227" s="1109" t="e">
        <v>#N/A</v>
      </c>
      <c r="MRQ227" s="1109" t="e">
        <v>#N/A</v>
      </c>
      <c r="MRR227" s="1109" t="e">
        <v>#N/A</v>
      </c>
      <c r="MRS227" s="1109" t="e">
        <v>#N/A</v>
      </c>
      <c r="MRT227" s="1109" t="e">
        <v>#N/A</v>
      </c>
      <c r="MRU227" s="1109" t="e">
        <v>#N/A</v>
      </c>
      <c r="MRV227" s="1109" t="e">
        <v>#N/A</v>
      </c>
      <c r="MRW227" s="1109" t="e">
        <v>#N/A</v>
      </c>
      <c r="MRX227" s="1109" t="e">
        <v>#N/A</v>
      </c>
      <c r="MRY227" s="1109" t="e">
        <v>#N/A</v>
      </c>
      <c r="MRZ227" s="1109" t="e">
        <v>#N/A</v>
      </c>
      <c r="MSA227" s="1109" t="e">
        <v>#N/A</v>
      </c>
      <c r="MSB227" s="1109" t="e">
        <v>#N/A</v>
      </c>
      <c r="MSC227" s="1109" t="e">
        <v>#N/A</v>
      </c>
      <c r="MSD227" s="1109" t="e">
        <v>#N/A</v>
      </c>
      <c r="MSE227" s="1109" t="e">
        <v>#N/A</v>
      </c>
      <c r="MSF227" s="1109" t="e">
        <v>#N/A</v>
      </c>
      <c r="MSG227" s="1109" t="e">
        <v>#N/A</v>
      </c>
      <c r="MSH227" s="1109" t="e">
        <v>#N/A</v>
      </c>
      <c r="MSI227" s="1109" t="e">
        <v>#N/A</v>
      </c>
      <c r="MSJ227" s="1109" t="e">
        <v>#N/A</v>
      </c>
      <c r="MSK227" s="1109" t="e">
        <v>#N/A</v>
      </c>
      <c r="MSL227" s="1109" t="e">
        <v>#N/A</v>
      </c>
      <c r="MSM227" s="1109" t="e">
        <v>#N/A</v>
      </c>
      <c r="MSN227" s="1109" t="e">
        <v>#N/A</v>
      </c>
      <c r="MSO227" s="1109" t="e">
        <v>#N/A</v>
      </c>
      <c r="MSP227" s="1109" t="e">
        <v>#N/A</v>
      </c>
      <c r="MSQ227" s="1109" t="e">
        <v>#N/A</v>
      </c>
      <c r="MSR227" s="1109" t="e">
        <v>#N/A</v>
      </c>
      <c r="MSS227" s="1109" t="e">
        <v>#N/A</v>
      </c>
      <c r="MST227" s="1109" t="e">
        <v>#N/A</v>
      </c>
      <c r="MSU227" s="1109" t="e">
        <v>#N/A</v>
      </c>
      <c r="MSV227" s="1109" t="e">
        <v>#N/A</v>
      </c>
      <c r="MSW227" s="1109" t="e">
        <v>#N/A</v>
      </c>
      <c r="MSX227" s="1109" t="e">
        <v>#N/A</v>
      </c>
      <c r="MSY227" s="1109" t="e">
        <v>#N/A</v>
      </c>
      <c r="MSZ227" s="1109" t="e">
        <v>#N/A</v>
      </c>
      <c r="MTA227" s="1109" t="e">
        <v>#N/A</v>
      </c>
      <c r="MTB227" s="1109" t="e">
        <v>#N/A</v>
      </c>
      <c r="MTC227" s="1109" t="e">
        <v>#N/A</v>
      </c>
      <c r="MTD227" s="1109" t="e">
        <v>#N/A</v>
      </c>
      <c r="MTE227" s="1109" t="e">
        <v>#N/A</v>
      </c>
      <c r="MTF227" s="1109" t="e">
        <v>#N/A</v>
      </c>
      <c r="MTG227" s="1109" t="e">
        <v>#N/A</v>
      </c>
      <c r="MTH227" s="1109" t="e">
        <v>#N/A</v>
      </c>
      <c r="MTI227" s="1109" t="e">
        <v>#N/A</v>
      </c>
      <c r="MTJ227" s="1109" t="e">
        <v>#N/A</v>
      </c>
      <c r="MTK227" s="1109" t="e">
        <v>#N/A</v>
      </c>
      <c r="MTL227" s="1109" t="e">
        <v>#N/A</v>
      </c>
      <c r="MTM227" s="1109" t="e">
        <v>#N/A</v>
      </c>
      <c r="MTN227" s="1109" t="e">
        <v>#N/A</v>
      </c>
      <c r="MTO227" s="1109" t="e">
        <v>#N/A</v>
      </c>
      <c r="MTP227" s="1109" t="e">
        <v>#N/A</v>
      </c>
      <c r="MTQ227" s="1109" t="e">
        <v>#N/A</v>
      </c>
      <c r="MTR227" s="1109" t="e">
        <v>#N/A</v>
      </c>
      <c r="MTS227" s="1109" t="e">
        <v>#N/A</v>
      </c>
      <c r="MTT227" s="1109" t="e">
        <v>#N/A</v>
      </c>
      <c r="MTU227" s="1109" t="e">
        <v>#N/A</v>
      </c>
      <c r="MTV227" s="1109" t="e">
        <v>#N/A</v>
      </c>
      <c r="MTW227" s="1109" t="e">
        <v>#N/A</v>
      </c>
      <c r="MTX227" s="1109" t="e">
        <v>#N/A</v>
      </c>
      <c r="MTY227" s="1109" t="e">
        <v>#N/A</v>
      </c>
      <c r="MTZ227" s="1109" t="e">
        <v>#N/A</v>
      </c>
      <c r="MUA227" s="1109" t="e">
        <v>#N/A</v>
      </c>
      <c r="MUB227" s="1109" t="e">
        <v>#N/A</v>
      </c>
      <c r="MUC227" s="1109" t="e">
        <v>#N/A</v>
      </c>
      <c r="MUD227" s="1109" t="e">
        <v>#N/A</v>
      </c>
      <c r="MUE227" s="1109" t="e">
        <v>#N/A</v>
      </c>
      <c r="MUF227" s="1109" t="e">
        <v>#N/A</v>
      </c>
      <c r="MUG227" s="1109" t="e">
        <v>#N/A</v>
      </c>
      <c r="MUH227" s="1109" t="e">
        <v>#N/A</v>
      </c>
      <c r="MUI227" s="1109" t="e">
        <v>#N/A</v>
      </c>
      <c r="MUJ227" s="1109" t="e">
        <v>#N/A</v>
      </c>
      <c r="MUK227" s="1109" t="e">
        <v>#N/A</v>
      </c>
      <c r="MUL227" s="1109" t="e">
        <v>#N/A</v>
      </c>
      <c r="MUM227" s="1109" t="e">
        <v>#N/A</v>
      </c>
      <c r="MUN227" s="1109" t="e">
        <v>#N/A</v>
      </c>
      <c r="MUO227" s="1109" t="e">
        <v>#N/A</v>
      </c>
      <c r="MUP227" s="1109" t="e">
        <v>#N/A</v>
      </c>
      <c r="MUQ227" s="1109" t="e">
        <v>#N/A</v>
      </c>
      <c r="MUR227" s="1109" t="e">
        <v>#N/A</v>
      </c>
      <c r="MUS227" s="1109" t="e">
        <v>#N/A</v>
      </c>
      <c r="MUT227" s="1109" t="e">
        <v>#N/A</v>
      </c>
      <c r="MUU227" s="1109" t="e">
        <v>#N/A</v>
      </c>
      <c r="MUV227" s="1109" t="e">
        <v>#N/A</v>
      </c>
      <c r="MUW227" s="1109" t="e">
        <v>#N/A</v>
      </c>
      <c r="MUX227" s="1109" t="e">
        <v>#N/A</v>
      </c>
      <c r="MUY227" s="1109" t="e">
        <v>#N/A</v>
      </c>
      <c r="MUZ227" s="1109" t="e">
        <v>#N/A</v>
      </c>
      <c r="MVA227" s="1109" t="e">
        <v>#N/A</v>
      </c>
      <c r="MVB227" s="1109" t="e">
        <v>#N/A</v>
      </c>
      <c r="MVC227" s="1109" t="e">
        <v>#N/A</v>
      </c>
      <c r="MVD227" s="1109" t="e">
        <v>#N/A</v>
      </c>
      <c r="MVE227" s="1109" t="e">
        <v>#N/A</v>
      </c>
      <c r="MVF227" s="1109" t="e">
        <v>#N/A</v>
      </c>
      <c r="MVG227" s="1109" t="e">
        <v>#N/A</v>
      </c>
      <c r="MVH227" s="1109" t="e">
        <v>#N/A</v>
      </c>
      <c r="MVI227" s="1109" t="e">
        <v>#N/A</v>
      </c>
      <c r="MVJ227" s="1109" t="e">
        <v>#N/A</v>
      </c>
      <c r="MVK227" s="1109" t="e">
        <v>#N/A</v>
      </c>
      <c r="MVL227" s="1109" t="e">
        <v>#N/A</v>
      </c>
      <c r="MVM227" s="1109" t="e">
        <v>#N/A</v>
      </c>
      <c r="MVN227" s="1109" t="e">
        <v>#N/A</v>
      </c>
      <c r="MVO227" s="1109" t="e">
        <v>#N/A</v>
      </c>
      <c r="MVP227" s="1109" t="e">
        <v>#N/A</v>
      </c>
      <c r="MVQ227" s="1109" t="e">
        <v>#N/A</v>
      </c>
      <c r="MVR227" s="1109" t="e">
        <v>#N/A</v>
      </c>
      <c r="MVS227" s="1109" t="e">
        <v>#N/A</v>
      </c>
      <c r="MVT227" s="1109" t="e">
        <v>#N/A</v>
      </c>
      <c r="MVU227" s="1109" t="e">
        <v>#N/A</v>
      </c>
      <c r="MVV227" s="1109" t="e">
        <v>#N/A</v>
      </c>
      <c r="MVW227" s="1109" t="e">
        <v>#N/A</v>
      </c>
      <c r="MVX227" s="1109" t="e">
        <v>#N/A</v>
      </c>
      <c r="MVY227" s="1109" t="e">
        <v>#N/A</v>
      </c>
      <c r="MVZ227" s="1109" t="e">
        <v>#N/A</v>
      </c>
      <c r="MWA227" s="1109" t="e">
        <v>#N/A</v>
      </c>
      <c r="MWB227" s="1109" t="e">
        <v>#N/A</v>
      </c>
      <c r="MWC227" s="1109" t="e">
        <v>#N/A</v>
      </c>
      <c r="MWD227" s="1109" t="e">
        <v>#N/A</v>
      </c>
      <c r="MWE227" s="1109" t="e">
        <v>#N/A</v>
      </c>
      <c r="MWF227" s="1109" t="e">
        <v>#N/A</v>
      </c>
      <c r="MWG227" s="1109" t="e">
        <v>#N/A</v>
      </c>
      <c r="MWH227" s="1109" t="e">
        <v>#N/A</v>
      </c>
      <c r="MWI227" s="1109" t="e">
        <v>#N/A</v>
      </c>
      <c r="MWJ227" s="1109" t="e">
        <v>#N/A</v>
      </c>
      <c r="MWK227" s="1109" t="e">
        <v>#N/A</v>
      </c>
      <c r="MWL227" s="1109" t="e">
        <v>#N/A</v>
      </c>
      <c r="MWM227" s="1109" t="e">
        <v>#N/A</v>
      </c>
      <c r="MWN227" s="1109" t="e">
        <v>#N/A</v>
      </c>
      <c r="MWO227" s="1109" t="e">
        <v>#N/A</v>
      </c>
      <c r="MWP227" s="1109" t="e">
        <v>#N/A</v>
      </c>
      <c r="MWQ227" s="1109" t="e">
        <v>#N/A</v>
      </c>
      <c r="MWR227" s="1109" t="e">
        <v>#N/A</v>
      </c>
      <c r="MWS227" s="1109" t="e">
        <v>#N/A</v>
      </c>
      <c r="MWT227" s="1109" t="e">
        <v>#N/A</v>
      </c>
      <c r="MWU227" s="1109" t="e">
        <v>#N/A</v>
      </c>
      <c r="MWV227" s="1109" t="e">
        <v>#N/A</v>
      </c>
      <c r="MWW227" s="1109" t="e">
        <v>#N/A</v>
      </c>
      <c r="MWX227" s="1109" t="e">
        <v>#N/A</v>
      </c>
      <c r="MWY227" s="1109" t="e">
        <v>#N/A</v>
      </c>
      <c r="MWZ227" s="1109" t="e">
        <v>#N/A</v>
      </c>
      <c r="MXA227" s="1109" t="e">
        <v>#N/A</v>
      </c>
      <c r="MXB227" s="1109" t="e">
        <v>#N/A</v>
      </c>
      <c r="MXC227" s="1109" t="e">
        <v>#N/A</v>
      </c>
      <c r="MXD227" s="1109" t="e">
        <v>#N/A</v>
      </c>
      <c r="MXE227" s="1109" t="e">
        <v>#N/A</v>
      </c>
      <c r="MXF227" s="1109" t="e">
        <v>#N/A</v>
      </c>
      <c r="MXG227" s="1109" t="e">
        <v>#N/A</v>
      </c>
      <c r="MXH227" s="1109" t="e">
        <v>#N/A</v>
      </c>
      <c r="MXI227" s="1109" t="e">
        <v>#N/A</v>
      </c>
      <c r="MXJ227" s="1109" t="e">
        <v>#N/A</v>
      </c>
      <c r="MXK227" s="1109" t="e">
        <v>#N/A</v>
      </c>
      <c r="MXL227" s="1109" t="e">
        <v>#N/A</v>
      </c>
      <c r="MXM227" s="1109" t="e">
        <v>#N/A</v>
      </c>
      <c r="MXN227" s="1109" t="e">
        <v>#N/A</v>
      </c>
      <c r="MXO227" s="1109" t="e">
        <v>#N/A</v>
      </c>
      <c r="MXP227" s="1109" t="e">
        <v>#N/A</v>
      </c>
      <c r="MXQ227" s="1109" t="e">
        <v>#N/A</v>
      </c>
      <c r="MXR227" s="1109" t="e">
        <v>#N/A</v>
      </c>
      <c r="MXS227" s="1109" t="e">
        <v>#N/A</v>
      </c>
      <c r="MXT227" s="1109" t="e">
        <v>#N/A</v>
      </c>
      <c r="MXU227" s="1109" t="e">
        <v>#N/A</v>
      </c>
      <c r="MXV227" s="1109" t="e">
        <v>#N/A</v>
      </c>
      <c r="MXW227" s="1109" t="e">
        <v>#N/A</v>
      </c>
      <c r="MXX227" s="1109" t="e">
        <v>#N/A</v>
      </c>
      <c r="MXY227" s="1109" t="e">
        <v>#N/A</v>
      </c>
      <c r="MXZ227" s="1109" t="e">
        <v>#N/A</v>
      </c>
      <c r="MYA227" s="1109" t="e">
        <v>#N/A</v>
      </c>
      <c r="MYB227" s="1109" t="e">
        <v>#N/A</v>
      </c>
      <c r="MYC227" s="1109" t="e">
        <v>#N/A</v>
      </c>
      <c r="MYD227" s="1109" t="e">
        <v>#N/A</v>
      </c>
      <c r="MYE227" s="1109" t="e">
        <v>#N/A</v>
      </c>
      <c r="MYF227" s="1109" t="e">
        <v>#N/A</v>
      </c>
      <c r="MYG227" s="1109" t="e">
        <v>#N/A</v>
      </c>
      <c r="MYH227" s="1109" t="e">
        <v>#N/A</v>
      </c>
      <c r="MYI227" s="1109" t="e">
        <v>#N/A</v>
      </c>
      <c r="MYJ227" s="1109" t="e">
        <v>#N/A</v>
      </c>
      <c r="MYK227" s="1109" t="e">
        <v>#N/A</v>
      </c>
      <c r="MYL227" s="1109" t="e">
        <v>#N/A</v>
      </c>
      <c r="MYM227" s="1109" t="e">
        <v>#N/A</v>
      </c>
      <c r="MYN227" s="1109" t="e">
        <v>#N/A</v>
      </c>
      <c r="MYO227" s="1109" t="e">
        <v>#N/A</v>
      </c>
      <c r="MYP227" s="1109" t="e">
        <v>#N/A</v>
      </c>
      <c r="MYQ227" s="1109" t="e">
        <v>#N/A</v>
      </c>
      <c r="MYR227" s="1109" t="e">
        <v>#N/A</v>
      </c>
      <c r="MYS227" s="1109" t="e">
        <v>#N/A</v>
      </c>
      <c r="MYT227" s="1109" t="e">
        <v>#N/A</v>
      </c>
      <c r="MYU227" s="1109" t="e">
        <v>#N/A</v>
      </c>
      <c r="MYV227" s="1109" t="e">
        <v>#N/A</v>
      </c>
      <c r="MYW227" s="1109" t="e">
        <v>#N/A</v>
      </c>
      <c r="MYX227" s="1109" t="e">
        <v>#N/A</v>
      </c>
      <c r="MYY227" s="1109" t="e">
        <v>#N/A</v>
      </c>
      <c r="MYZ227" s="1109" t="e">
        <v>#N/A</v>
      </c>
      <c r="MZA227" s="1109" t="e">
        <v>#N/A</v>
      </c>
      <c r="MZB227" s="1109" t="e">
        <v>#N/A</v>
      </c>
      <c r="MZC227" s="1109" t="e">
        <v>#N/A</v>
      </c>
      <c r="MZD227" s="1109" t="e">
        <v>#N/A</v>
      </c>
      <c r="MZE227" s="1109" t="e">
        <v>#N/A</v>
      </c>
      <c r="MZF227" s="1109" t="e">
        <v>#N/A</v>
      </c>
      <c r="MZG227" s="1109" t="e">
        <v>#N/A</v>
      </c>
      <c r="MZH227" s="1109" t="e">
        <v>#N/A</v>
      </c>
      <c r="MZI227" s="1109" t="e">
        <v>#N/A</v>
      </c>
      <c r="MZJ227" s="1109" t="e">
        <v>#N/A</v>
      </c>
      <c r="MZK227" s="1109" t="e">
        <v>#N/A</v>
      </c>
      <c r="MZL227" s="1109" t="e">
        <v>#N/A</v>
      </c>
      <c r="MZM227" s="1109" t="e">
        <v>#N/A</v>
      </c>
      <c r="MZN227" s="1109" t="e">
        <v>#N/A</v>
      </c>
      <c r="MZO227" s="1109" t="e">
        <v>#N/A</v>
      </c>
      <c r="MZP227" s="1109" t="e">
        <v>#N/A</v>
      </c>
      <c r="MZQ227" s="1109" t="e">
        <v>#N/A</v>
      </c>
      <c r="MZR227" s="1109" t="e">
        <v>#N/A</v>
      </c>
      <c r="MZS227" s="1109" t="e">
        <v>#N/A</v>
      </c>
      <c r="MZT227" s="1109" t="e">
        <v>#N/A</v>
      </c>
      <c r="MZU227" s="1109" t="e">
        <v>#N/A</v>
      </c>
      <c r="MZV227" s="1109" t="e">
        <v>#N/A</v>
      </c>
      <c r="MZW227" s="1109" t="e">
        <v>#N/A</v>
      </c>
      <c r="MZX227" s="1109" t="e">
        <v>#N/A</v>
      </c>
      <c r="MZY227" s="1109" t="e">
        <v>#N/A</v>
      </c>
      <c r="MZZ227" s="1109" t="e">
        <v>#N/A</v>
      </c>
      <c r="NAA227" s="1109" t="e">
        <v>#N/A</v>
      </c>
      <c r="NAB227" s="1109" t="e">
        <v>#N/A</v>
      </c>
      <c r="NAC227" s="1109" t="e">
        <v>#N/A</v>
      </c>
      <c r="NAD227" s="1109" t="e">
        <v>#N/A</v>
      </c>
      <c r="NAE227" s="1109" t="e">
        <v>#N/A</v>
      </c>
      <c r="NAF227" s="1109" t="e">
        <v>#N/A</v>
      </c>
      <c r="NAG227" s="1109" t="e">
        <v>#N/A</v>
      </c>
      <c r="NAH227" s="1109" t="e">
        <v>#N/A</v>
      </c>
      <c r="NAI227" s="1109" t="e">
        <v>#N/A</v>
      </c>
      <c r="NAJ227" s="1109" t="e">
        <v>#N/A</v>
      </c>
      <c r="NAK227" s="1109" t="e">
        <v>#N/A</v>
      </c>
      <c r="NAL227" s="1109" t="e">
        <v>#N/A</v>
      </c>
      <c r="NAM227" s="1109" t="e">
        <v>#N/A</v>
      </c>
      <c r="NAN227" s="1109" t="e">
        <v>#N/A</v>
      </c>
      <c r="NAO227" s="1109" t="e">
        <v>#N/A</v>
      </c>
      <c r="NAP227" s="1109" t="e">
        <v>#N/A</v>
      </c>
      <c r="NAQ227" s="1109" t="e">
        <v>#N/A</v>
      </c>
      <c r="NAR227" s="1109" t="e">
        <v>#N/A</v>
      </c>
      <c r="NAS227" s="1109" t="e">
        <v>#N/A</v>
      </c>
      <c r="NAT227" s="1109" t="e">
        <v>#N/A</v>
      </c>
      <c r="NAU227" s="1109" t="e">
        <v>#N/A</v>
      </c>
      <c r="NAV227" s="1109" t="e">
        <v>#N/A</v>
      </c>
      <c r="NAW227" s="1109" t="e">
        <v>#N/A</v>
      </c>
      <c r="NAX227" s="1109" t="e">
        <v>#N/A</v>
      </c>
      <c r="NAY227" s="1109" t="e">
        <v>#N/A</v>
      </c>
      <c r="NAZ227" s="1109" t="e">
        <v>#N/A</v>
      </c>
      <c r="NBA227" s="1109" t="e">
        <v>#N/A</v>
      </c>
      <c r="NBB227" s="1109" t="e">
        <v>#N/A</v>
      </c>
      <c r="NBC227" s="1109" t="e">
        <v>#N/A</v>
      </c>
      <c r="NBD227" s="1109" t="e">
        <v>#N/A</v>
      </c>
      <c r="NBE227" s="1109" t="e">
        <v>#N/A</v>
      </c>
      <c r="NBF227" s="1109" t="e">
        <v>#N/A</v>
      </c>
      <c r="NBG227" s="1109" t="e">
        <v>#N/A</v>
      </c>
      <c r="NBH227" s="1109" t="e">
        <v>#N/A</v>
      </c>
      <c r="NBI227" s="1109" t="e">
        <v>#N/A</v>
      </c>
      <c r="NBJ227" s="1109" t="e">
        <v>#N/A</v>
      </c>
      <c r="NBK227" s="1109" t="e">
        <v>#N/A</v>
      </c>
      <c r="NBL227" s="1109" t="e">
        <v>#N/A</v>
      </c>
      <c r="NBM227" s="1109" t="e">
        <v>#N/A</v>
      </c>
      <c r="NBN227" s="1109" t="e">
        <v>#N/A</v>
      </c>
      <c r="NBO227" s="1109" t="e">
        <v>#N/A</v>
      </c>
      <c r="NBP227" s="1109" t="e">
        <v>#N/A</v>
      </c>
      <c r="NBQ227" s="1109" t="e">
        <v>#N/A</v>
      </c>
      <c r="NBR227" s="1109" t="e">
        <v>#N/A</v>
      </c>
      <c r="NBS227" s="1109" t="e">
        <v>#N/A</v>
      </c>
      <c r="NBT227" s="1109" t="e">
        <v>#N/A</v>
      </c>
      <c r="NBU227" s="1109" t="e">
        <v>#N/A</v>
      </c>
      <c r="NBV227" s="1109" t="e">
        <v>#N/A</v>
      </c>
      <c r="NBW227" s="1109" t="e">
        <v>#N/A</v>
      </c>
      <c r="NBX227" s="1109" t="e">
        <v>#N/A</v>
      </c>
      <c r="NBY227" s="1109" t="e">
        <v>#N/A</v>
      </c>
      <c r="NBZ227" s="1109" t="e">
        <v>#N/A</v>
      </c>
      <c r="NCA227" s="1109" t="e">
        <v>#N/A</v>
      </c>
      <c r="NCB227" s="1109" t="e">
        <v>#N/A</v>
      </c>
      <c r="NCC227" s="1109" t="e">
        <v>#N/A</v>
      </c>
      <c r="NCD227" s="1109" t="e">
        <v>#N/A</v>
      </c>
      <c r="NCE227" s="1109" t="e">
        <v>#N/A</v>
      </c>
      <c r="NCF227" s="1109" t="e">
        <v>#N/A</v>
      </c>
      <c r="NCG227" s="1109" t="e">
        <v>#N/A</v>
      </c>
      <c r="NCH227" s="1109" t="e">
        <v>#N/A</v>
      </c>
      <c r="NCI227" s="1109" t="e">
        <v>#N/A</v>
      </c>
      <c r="NCJ227" s="1109" t="e">
        <v>#N/A</v>
      </c>
      <c r="NCK227" s="1109" t="e">
        <v>#N/A</v>
      </c>
      <c r="NCL227" s="1109" t="e">
        <v>#N/A</v>
      </c>
      <c r="NCM227" s="1109" t="e">
        <v>#N/A</v>
      </c>
      <c r="NCN227" s="1109" t="e">
        <v>#N/A</v>
      </c>
      <c r="NCO227" s="1109" t="e">
        <v>#N/A</v>
      </c>
      <c r="NCP227" s="1109" t="e">
        <v>#N/A</v>
      </c>
      <c r="NCQ227" s="1109" t="e">
        <v>#N/A</v>
      </c>
      <c r="NCR227" s="1109" t="e">
        <v>#N/A</v>
      </c>
      <c r="NCS227" s="1109" t="e">
        <v>#N/A</v>
      </c>
      <c r="NCT227" s="1109" t="e">
        <v>#N/A</v>
      </c>
      <c r="NCU227" s="1109" t="e">
        <v>#N/A</v>
      </c>
      <c r="NCV227" s="1109" t="e">
        <v>#N/A</v>
      </c>
      <c r="NCW227" s="1109" t="e">
        <v>#N/A</v>
      </c>
      <c r="NCX227" s="1109" t="e">
        <v>#N/A</v>
      </c>
      <c r="NCY227" s="1109" t="e">
        <v>#N/A</v>
      </c>
      <c r="NCZ227" s="1109" t="e">
        <v>#N/A</v>
      </c>
      <c r="NDA227" s="1109" t="e">
        <v>#N/A</v>
      </c>
      <c r="NDB227" s="1109" t="e">
        <v>#N/A</v>
      </c>
      <c r="NDC227" s="1109" t="e">
        <v>#N/A</v>
      </c>
      <c r="NDD227" s="1109" t="e">
        <v>#N/A</v>
      </c>
      <c r="NDE227" s="1109" t="e">
        <v>#N/A</v>
      </c>
      <c r="NDF227" s="1109" t="e">
        <v>#N/A</v>
      </c>
      <c r="NDG227" s="1109" t="e">
        <v>#N/A</v>
      </c>
      <c r="NDH227" s="1109" t="e">
        <v>#N/A</v>
      </c>
      <c r="NDI227" s="1109" t="e">
        <v>#N/A</v>
      </c>
      <c r="NDJ227" s="1109" t="e">
        <v>#N/A</v>
      </c>
      <c r="NDK227" s="1109" t="e">
        <v>#N/A</v>
      </c>
      <c r="NDL227" s="1109" t="e">
        <v>#N/A</v>
      </c>
      <c r="NDM227" s="1109" t="e">
        <v>#N/A</v>
      </c>
      <c r="NDN227" s="1109" t="e">
        <v>#N/A</v>
      </c>
      <c r="NDO227" s="1109" t="e">
        <v>#N/A</v>
      </c>
      <c r="NDP227" s="1109" t="e">
        <v>#N/A</v>
      </c>
      <c r="NDQ227" s="1109" t="e">
        <v>#N/A</v>
      </c>
      <c r="NDR227" s="1109" t="e">
        <v>#N/A</v>
      </c>
      <c r="NDS227" s="1109" t="e">
        <v>#N/A</v>
      </c>
      <c r="NDT227" s="1109" t="e">
        <v>#N/A</v>
      </c>
      <c r="NDU227" s="1109" t="e">
        <v>#N/A</v>
      </c>
      <c r="NDV227" s="1109" t="e">
        <v>#N/A</v>
      </c>
      <c r="NDW227" s="1109" t="e">
        <v>#N/A</v>
      </c>
      <c r="NDX227" s="1109" t="e">
        <v>#N/A</v>
      </c>
      <c r="NDY227" s="1109" t="e">
        <v>#N/A</v>
      </c>
      <c r="NDZ227" s="1109" t="e">
        <v>#N/A</v>
      </c>
      <c r="NEA227" s="1109" t="e">
        <v>#N/A</v>
      </c>
      <c r="NEB227" s="1109" t="e">
        <v>#N/A</v>
      </c>
      <c r="NEC227" s="1109" t="e">
        <v>#N/A</v>
      </c>
      <c r="NED227" s="1109" t="e">
        <v>#N/A</v>
      </c>
      <c r="NEE227" s="1109" t="e">
        <v>#N/A</v>
      </c>
      <c r="NEF227" s="1109" t="e">
        <v>#N/A</v>
      </c>
      <c r="NEG227" s="1109" t="e">
        <v>#N/A</v>
      </c>
      <c r="NEH227" s="1109" t="e">
        <v>#N/A</v>
      </c>
      <c r="NEI227" s="1109" t="e">
        <v>#N/A</v>
      </c>
      <c r="NEJ227" s="1109" t="e">
        <v>#N/A</v>
      </c>
      <c r="NEK227" s="1109" t="e">
        <v>#N/A</v>
      </c>
      <c r="NEL227" s="1109" t="e">
        <v>#N/A</v>
      </c>
      <c r="NEM227" s="1109" t="e">
        <v>#N/A</v>
      </c>
      <c r="NEN227" s="1109" t="e">
        <v>#N/A</v>
      </c>
      <c r="NEO227" s="1109" t="e">
        <v>#N/A</v>
      </c>
      <c r="NEP227" s="1109" t="e">
        <v>#N/A</v>
      </c>
      <c r="NEQ227" s="1109" t="e">
        <v>#N/A</v>
      </c>
      <c r="NER227" s="1109" t="e">
        <v>#N/A</v>
      </c>
      <c r="NES227" s="1109" t="e">
        <v>#N/A</v>
      </c>
      <c r="NET227" s="1109" t="e">
        <v>#N/A</v>
      </c>
      <c r="NEU227" s="1109" t="e">
        <v>#N/A</v>
      </c>
      <c r="NEV227" s="1109" t="e">
        <v>#N/A</v>
      </c>
      <c r="NEW227" s="1109" t="e">
        <v>#N/A</v>
      </c>
      <c r="NEX227" s="1109" t="e">
        <v>#N/A</v>
      </c>
      <c r="NEY227" s="1109" t="e">
        <v>#N/A</v>
      </c>
      <c r="NEZ227" s="1109" t="e">
        <v>#N/A</v>
      </c>
      <c r="NFA227" s="1109" t="e">
        <v>#N/A</v>
      </c>
      <c r="NFB227" s="1109" t="e">
        <v>#N/A</v>
      </c>
      <c r="NFC227" s="1109" t="e">
        <v>#N/A</v>
      </c>
      <c r="NFD227" s="1109" t="e">
        <v>#N/A</v>
      </c>
      <c r="NFE227" s="1109" t="e">
        <v>#N/A</v>
      </c>
      <c r="NFF227" s="1109" t="e">
        <v>#N/A</v>
      </c>
      <c r="NFG227" s="1109" t="e">
        <v>#N/A</v>
      </c>
      <c r="NFH227" s="1109" t="e">
        <v>#N/A</v>
      </c>
      <c r="NFI227" s="1109" t="e">
        <v>#N/A</v>
      </c>
      <c r="NFJ227" s="1109" t="e">
        <v>#N/A</v>
      </c>
      <c r="NFK227" s="1109" t="e">
        <v>#N/A</v>
      </c>
      <c r="NFL227" s="1109" t="e">
        <v>#N/A</v>
      </c>
      <c r="NFM227" s="1109" t="e">
        <v>#N/A</v>
      </c>
      <c r="NFN227" s="1109" t="e">
        <v>#N/A</v>
      </c>
      <c r="NFO227" s="1109" t="e">
        <v>#N/A</v>
      </c>
      <c r="NFP227" s="1109" t="e">
        <v>#N/A</v>
      </c>
      <c r="NFQ227" s="1109" t="e">
        <v>#N/A</v>
      </c>
      <c r="NFR227" s="1109" t="e">
        <v>#N/A</v>
      </c>
      <c r="NFS227" s="1109" t="e">
        <v>#N/A</v>
      </c>
      <c r="NFT227" s="1109" t="e">
        <v>#N/A</v>
      </c>
      <c r="NFU227" s="1109" t="e">
        <v>#N/A</v>
      </c>
      <c r="NFV227" s="1109" t="e">
        <v>#N/A</v>
      </c>
      <c r="NFW227" s="1109" t="e">
        <v>#N/A</v>
      </c>
      <c r="NFX227" s="1109" t="e">
        <v>#N/A</v>
      </c>
      <c r="NFY227" s="1109" t="e">
        <v>#N/A</v>
      </c>
      <c r="NFZ227" s="1109" t="e">
        <v>#N/A</v>
      </c>
      <c r="NGA227" s="1109" t="e">
        <v>#N/A</v>
      </c>
      <c r="NGB227" s="1109" t="e">
        <v>#N/A</v>
      </c>
      <c r="NGC227" s="1109" t="e">
        <v>#N/A</v>
      </c>
      <c r="NGD227" s="1109" t="e">
        <v>#N/A</v>
      </c>
      <c r="NGE227" s="1109" t="e">
        <v>#N/A</v>
      </c>
      <c r="NGF227" s="1109" t="e">
        <v>#N/A</v>
      </c>
      <c r="NGG227" s="1109" t="e">
        <v>#N/A</v>
      </c>
      <c r="NGH227" s="1109" t="e">
        <v>#N/A</v>
      </c>
      <c r="NGI227" s="1109" t="e">
        <v>#N/A</v>
      </c>
      <c r="NGJ227" s="1109" t="e">
        <v>#N/A</v>
      </c>
      <c r="NGK227" s="1109" t="e">
        <v>#N/A</v>
      </c>
      <c r="NGL227" s="1109" t="e">
        <v>#N/A</v>
      </c>
      <c r="NGM227" s="1109" t="e">
        <v>#N/A</v>
      </c>
      <c r="NGN227" s="1109" t="e">
        <v>#N/A</v>
      </c>
      <c r="NGO227" s="1109" t="e">
        <v>#N/A</v>
      </c>
      <c r="NGP227" s="1109" t="e">
        <v>#N/A</v>
      </c>
      <c r="NGQ227" s="1109" t="e">
        <v>#N/A</v>
      </c>
      <c r="NGR227" s="1109" t="e">
        <v>#N/A</v>
      </c>
      <c r="NGS227" s="1109" t="e">
        <v>#N/A</v>
      </c>
      <c r="NGT227" s="1109" t="e">
        <v>#N/A</v>
      </c>
      <c r="NGU227" s="1109" t="e">
        <v>#N/A</v>
      </c>
      <c r="NGV227" s="1109" t="e">
        <v>#N/A</v>
      </c>
      <c r="NGW227" s="1109" t="e">
        <v>#N/A</v>
      </c>
      <c r="NGX227" s="1109" t="e">
        <v>#N/A</v>
      </c>
      <c r="NGY227" s="1109" t="e">
        <v>#N/A</v>
      </c>
      <c r="NGZ227" s="1109" t="e">
        <v>#N/A</v>
      </c>
      <c r="NHA227" s="1109" t="e">
        <v>#N/A</v>
      </c>
      <c r="NHB227" s="1109" t="e">
        <v>#N/A</v>
      </c>
      <c r="NHC227" s="1109" t="e">
        <v>#N/A</v>
      </c>
      <c r="NHD227" s="1109" t="e">
        <v>#N/A</v>
      </c>
      <c r="NHE227" s="1109" t="e">
        <v>#N/A</v>
      </c>
      <c r="NHF227" s="1109" t="e">
        <v>#N/A</v>
      </c>
      <c r="NHG227" s="1109" t="e">
        <v>#N/A</v>
      </c>
      <c r="NHH227" s="1109" t="e">
        <v>#N/A</v>
      </c>
      <c r="NHI227" s="1109" t="e">
        <v>#N/A</v>
      </c>
      <c r="NHJ227" s="1109" t="e">
        <v>#N/A</v>
      </c>
      <c r="NHK227" s="1109" t="e">
        <v>#N/A</v>
      </c>
      <c r="NHL227" s="1109" t="e">
        <v>#N/A</v>
      </c>
      <c r="NHM227" s="1109" t="e">
        <v>#N/A</v>
      </c>
      <c r="NHN227" s="1109" t="e">
        <v>#N/A</v>
      </c>
      <c r="NHO227" s="1109" t="e">
        <v>#N/A</v>
      </c>
      <c r="NHP227" s="1109" t="e">
        <v>#N/A</v>
      </c>
      <c r="NHQ227" s="1109" t="e">
        <v>#N/A</v>
      </c>
      <c r="NHR227" s="1109" t="e">
        <v>#N/A</v>
      </c>
      <c r="NHS227" s="1109" t="e">
        <v>#N/A</v>
      </c>
      <c r="NHT227" s="1109" t="e">
        <v>#N/A</v>
      </c>
      <c r="NHU227" s="1109" t="e">
        <v>#N/A</v>
      </c>
      <c r="NHV227" s="1109" t="e">
        <v>#N/A</v>
      </c>
      <c r="NHW227" s="1109" t="e">
        <v>#N/A</v>
      </c>
      <c r="NHX227" s="1109" t="e">
        <v>#N/A</v>
      </c>
      <c r="NHY227" s="1109" t="e">
        <v>#N/A</v>
      </c>
      <c r="NHZ227" s="1109" t="e">
        <v>#N/A</v>
      </c>
      <c r="NIA227" s="1109" t="e">
        <v>#N/A</v>
      </c>
      <c r="NIB227" s="1109" t="e">
        <v>#N/A</v>
      </c>
      <c r="NIC227" s="1109" t="e">
        <v>#N/A</v>
      </c>
      <c r="NID227" s="1109" t="e">
        <v>#N/A</v>
      </c>
      <c r="NIE227" s="1109" t="e">
        <v>#N/A</v>
      </c>
      <c r="NIF227" s="1109" t="e">
        <v>#N/A</v>
      </c>
      <c r="NIG227" s="1109" t="e">
        <v>#N/A</v>
      </c>
      <c r="NIH227" s="1109" t="e">
        <v>#N/A</v>
      </c>
      <c r="NII227" s="1109" t="e">
        <v>#N/A</v>
      </c>
      <c r="NIJ227" s="1109" t="e">
        <v>#N/A</v>
      </c>
      <c r="NIK227" s="1109" t="e">
        <v>#N/A</v>
      </c>
      <c r="NIL227" s="1109" t="e">
        <v>#N/A</v>
      </c>
      <c r="NIM227" s="1109" t="e">
        <v>#N/A</v>
      </c>
      <c r="NIN227" s="1109" t="e">
        <v>#N/A</v>
      </c>
      <c r="NIO227" s="1109" t="e">
        <v>#N/A</v>
      </c>
      <c r="NIP227" s="1109" t="e">
        <v>#N/A</v>
      </c>
      <c r="NIQ227" s="1109" t="e">
        <v>#N/A</v>
      </c>
      <c r="NIR227" s="1109" t="e">
        <v>#N/A</v>
      </c>
      <c r="NIS227" s="1109" t="e">
        <v>#N/A</v>
      </c>
      <c r="NIT227" s="1109" t="e">
        <v>#N/A</v>
      </c>
      <c r="NIU227" s="1109" t="e">
        <v>#N/A</v>
      </c>
      <c r="NIV227" s="1109" t="e">
        <v>#N/A</v>
      </c>
      <c r="NIW227" s="1109" t="e">
        <v>#N/A</v>
      </c>
      <c r="NIX227" s="1109" t="e">
        <v>#N/A</v>
      </c>
      <c r="NIY227" s="1109" t="e">
        <v>#N/A</v>
      </c>
      <c r="NIZ227" s="1109" t="e">
        <v>#N/A</v>
      </c>
      <c r="NJA227" s="1109" t="e">
        <v>#N/A</v>
      </c>
      <c r="NJB227" s="1109" t="e">
        <v>#N/A</v>
      </c>
      <c r="NJC227" s="1109" t="e">
        <v>#N/A</v>
      </c>
      <c r="NJD227" s="1109" t="e">
        <v>#N/A</v>
      </c>
      <c r="NJE227" s="1109" t="e">
        <v>#N/A</v>
      </c>
      <c r="NJF227" s="1109" t="e">
        <v>#N/A</v>
      </c>
      <c r="NJG227" s="1109" t="e">
        <v>#N/A</v>
      </c>
      <c r="NJH227" s="1109" t="e">
        <v>#N/A</v>
      </c>
      <c r="NJI227" s="1109" t="e">
        <v>#N/A</v>
      </c>
      <c r="NJJ227" s="1109" t="e">
        <v>#N/A</v>
      </c>
      <c r="NJK227" s="1109" t="e">
        <v>#N/A</v>
      </c>
      <c r="NJL227" s="1109" t="e">
        <v>#N/A</v>
      </c>
      <c r="NJM227" s="1109" t="e">
        <v>#N/A</v>
      </c>
      <c r="NJN227" s="1109" t="e">
        <v>#N/A</v>
      </c>
      <c r="NJO227" s="1109" t="e">
        <v>#N/A</v>
      </c>
      <c r="NJP227" s="1109" t="e">
        <v>#N/A</v>
      </c>
      <c r="NJQ227" s="1109" t="e">
        <v>#N/A</v>
      </c>
      <c r="NJR227" s="1109" t="e">
        <v>#N/A</v>
      </c>
      <c r="NJS227" s="1109" t="e">
        <v>#N/A</v>
      </c>
      <c r="NJT227" s="1109" t="e">
        <v>#N/A</v>
      </c>
      <c r="NJU227" s="1109" t="e">
        <v>#N/A</v>
      </c>
      <c r="NJV227" s="1109" t="e">
        <v>#N/A</v>
      </c>
      <c r="NJW227" s="1109" t="e">
        <v>#N/A</v>
      </c>
      <c r="NJX227" s="1109" t="e">
        <v>#N/A</v>
      </c>
      <c r="NJY227" s="1109" t="e">
        <v>#N/A</v>
      </c>
      <c r="NJZ227" s="1109" t="e">
        <v>#N/A</v>
      </c>
      <c r="NKA227" s="1109" t="e">
        <v>#N/A</v>
      </c>
      <c r="NKB227" s="1109" t="e">
        <v>#N/A</v>
      </c>
      <c r="NKC227" s="1109" t="e">
        <v>#N/A</v>
      </c>
      <c r="NKD227" s="1109" t="e">
        <v>#N/A</v>
      </c>
      <c r="NKE227" s="1109" t="e">
        <v>#N/A</v>
      </c>
      <c r="NKF227" s="1109" t="e">
        <v>#N/A</v>
      </c>
      <c r="NKG227" s="1109" t="e">
        <v>#N/A</v>
      </c>
      <c r="NKH227" s="1109" t="e">
        <v>#N/A</v>
      </c>
      <c r="NKI227" s="1109" t="e">
        <v>#N/A</v>
      </c>
      <c r="NKJ227" s="1109" t="e">
        <v>#N/A</v>
      </c>
      <c r="NKK227" s="1109" t="e">
        <v>#N/A</v>
      </c>
      <c r="NKL227" s="1109" t="e">
        <v>#N/A</v>
      </c>
      <c r="NKM227" s="1109" t="e">
        <v>#N/A</v>
      </c>
      <c r="NKN227" s="1109" t="e">
        <v>#N/A</v>
      </c>
      <c r="NKO227" s="1109" t="e">
        <v>#N/A</v>
      </c>
      <c r="NKP227" s="1109" t="e">
        <v>#N/A</v>
      </c>
      <c r="NKQ227" s="1109" t="e">
        <v>#N/A</v>
      </c>
      <c r="NKR227" s="1109" t="e">
        <v>#N/A</v>
      </c>
      <c r="NKS227" s="1109" t="e">
        <v>#N/A</v>
      </c>
      <c r="NKT227" s="1109" t="e">
        <v>#N/A</v>
      </c>
      <c r="NKU227" s="1109" t="e">
        <v>#N/A</v>
      </c>
      <c r="NKV227" s="1109" t="e">
        <v>#N/A</v>
      </c>
      <c r="NKW227" s="1109" t="e">
        <v>#N/A</v>
      </c>
      <c r="NKX227" s="1109" t="e">
        <v>#N/A</v>
      </c>
      <c r="NKY227" s="1109" t="e">
        <v>#N/A</v>
      </c>
      <c r="NKZ227" s="1109" t="e">
        <v>#N/A</v>
      </c>
      <c r="NLA227" s="1109" t="e">
        <v>#N/A</v>
      </c>
      <c r="NLB227" s="1109" t="e">
        <v>#N/A</v>
      </c>
      <c r="NLC227" s="1109" t="e">
        <v>#N/A</v>
      </c>
      <c r="NLD227" s="1109" t="e">
        <v>#N/A</v>
      </c>
      <c r="NLE227" s="1109" t="e">
        <v>#N/A</v>
      </c>
      <c r="NLF227" s="1109" t="e">
        <v>#N/A</v>
      </c>
      <c r="NLG227" s="1109" t="e">
        <v>#N/A</v>
      </c>
      <c r="NLH227" s="1109" t="e">
        <v>#N/A</v>
      </c>
      <c r="NLI227" s="1109" t="e">
        <v>#N/A</v>
      </c>
      <c r="NLJ227" s="1109" t="e">
        <v>#N/A</v>
      </c>
      <c r="NLK227" s="1109" t="e">
        <v>#N/A</v>
      </c>
      <c r="NLL227" s="1109" t="e">
        <v>#N/A</v>
      </c>
      <c r="NLM227" s="1109" t="e">
        <v>#N/A</v>
      </c>
      <c r="NLN227" s="1109" t="e">
        <v>#N/A</v>
      </c>
      <c r="NLO227" s="1109" t="e">
        <v>#N/A</v>
      </c>
      <c r="NLP227" s="1109" t="e">
        <v>#N/A</v>
      </c>
      <c r="NLQ227" s="1109" t="e">
        <v>#N/A</v>
      </c>
      <c r="NLR227" s="1109" t="e">
        <v>#N/A</v>
      </c>
      <c r="NLS227" s="1109" t="e">
        <v>#N/A</v>
      </c>
      <c r="NLT227" s="1109" t="e">
        <v>#N/A</v>
      </c>
      <c r="NLU227" s="1109" t="e">
        <v>#N/A</v>
      </c>
      <c r="NLV227" s="1109" t="e">
        <v>#N/A</v>
      </c>
      <c r="NLW227" s="1109" t="e">
        <v>#N/A</v>
      </c>
      <c r="NLX227" s="1109" t="e">
        <v>#N/A</v>
      </c>
      <c r="NLY227" s="1109" t="e">
        <v>#N/A</v>
      </c>
      <c r="NLZ227" s="1109" t="e">
        <v>#N/A</v>
      </c>
      <c r="NMA227" s="1109" t="e">
        <v>#N/A</v>
      </c>
      <c r="NMB227" s="1109" t="e">
        <v>#N/A</v>
      </c>
      <c r="NMC227" s="1109" t="e">
        <v>#N/A</v>
      </c>
      <c r="NMD227" s="1109" t="e">
        <v>#N/A</v>
      </c>
      <c r="NME227" s="1109" t="e">
        <v>#N/A</v>
      </c>
      <c r="NMF227" s="1109" t="e">
        <v>#N/A</v>
      </c>
      <c r="NMG227" s="1109" t="e">
        <v>#N/A</v>
      </c>
      <c r="NMH227" s="1109" t="e">
        <v>#N/A</v>
      </c>
      <c r="NMI227" s="1109" t="e">
        <v>#N/A</v>
      </c>
      <c r="NMJ227" s="1109" t="e">
        <v>#N/A</v>
      </c>
      <c r="NMK227" s="1109" t="e">
        <v>#N/A</v>
      </c>
      <c r="NML227" s="1109" t="e">
        <v>#N/A</v>
      </c>
      <c r="NMM227" s="1109" t="e">
        <v>#N/A</v>
      </c>
      <c r="NMN227" s="1109" t="e">
        <v>#N/A</v>
      </c>
      <c r="NMO227" s="1109" t="e">
        <v>#N/A</v>
      </c>
      <c r="NMP227" s="1109" t="e">
        <v>#N/A</v>
      </c>
      <c r="NMQ227" s="1109" t="e">
        <v>#N/A</v>
      </c>
      <c r="NMR227" s="1109" t="e">
        <v>#N/A</v>
      </c>
      <c r="NMS227" s="1109" t="e">
        <v>#N/A</v>
      </c>
      <c r="NMT227" s="1109" t="e">
        <v>#N/A</v>
      </c>
      <c r="NMU227" s="1109" t="e">
        <v>#N/A</v>
      </c>
      <c r="NMV227" s="1109" t="e">
        <v>#N/A</v>
      </c>
      <c r="NMW227" s="1109" t="e">
        <v>#N/A</v>
      </c>
      <c r="NMX227" s="1109" t="e">
        <v>#N/A</v>
      </c>
      <c r="NMY227" s="1109" t="e">
        <v>#N/A</v>
      </c>
      <c r="NMZ227" s="1109" t="e">
        <v>#N/A</v>
      </c>
      <c r="NNA227" s="1109" t="e">
        <v>#N/A</v>
      </c>
      <c r="NNB227" s="1109" t="e">
        <v>#N/A</v>
      </c>
      <c r="NNC227" s="1109" t="e">
        <v>#N/A</v>
      </c>
      <c r="NND227" s="1109" t="e">
        <v>#N/A</v>
      </c>
      <c r="NNE227" s="1109" t="e">
        <v>#N/A</v>
      </c>
      <c r="NNF227" s="1109" t="e">
        <v>#N/A</v>
      </c>
      <c r="NNG227" s="1109" t="e">
        <v>#N/A</v>
      </c>
      <c r="NNH227" s="1109" t="e">
        <v>#N/A</v>
      </c>
      <c r="NNI227" s="1109" t="e">
        <v>#N/A</v>
      </c>
      <c r="NNJ227" s="1109" t="e">
        <v>#N/A</v>
      </c>
      <c r="NNK227" s="1109" t="e">
        <v>#N/A</v>
      </c>
      <c r="NNL227" s="1109" t="e">
        <v>#N/A</v>
      </c>
      <c r="NNM227" s="1109" t="e">
        <v>#N/A</v>
      </c>
      <c r="NNN227" s="1109" t="e">
        <v>#N/A</v>
      </c>
      <c r="NNO227" s="1109" t="e">
        <v>#N/A</v>
      </c>
      <c r="NNP227" s="1109" t="e">
        <v>#N/A</v>
      </c>
      <c r="NNQ227" s="1109" t="e">
        <v>#N/A</v>
      </c>
      <c r="NNR227" s="1109" t="e">
        <v>#N/A</v>
      </c>
      <c r="NNS227" s="1109" t="e">
        <v>#N/A</v>
      </c>
      <c r="NNT227" s="1109" t="e">
        <v>#N/A</v>
      </c>
      <c r="NNU227" s="1109" t="e">
        <v>#N/A</v>
      </c>
      <c r="NNV227" s="1109" t="e">
        <v>#N/A</v>
      </c>
      <c r="NNW227" s="1109" t="e">
        <v>#N/A</v>
      </c>
      <c r="NNX227" s="1109" t="e">
        <v>#N/A</v>
      </c>
      <c r="NNY227" s="1109" t="e">
        <v>#N/A</v>
      </c>
      <c r="NNZ227" s="1109" t="e">
        <v>#N/A</v>
      </c>
      <c r="NOA227" s="1109" t="e">
        <v>#N/A</v>
      </c>
      <c r="NOB227" s="1109" t="e">
        <v>#N/A</v>
      </c>
      <c r="NOC227" s="1109" t="e">
        <v>#N/A</v>
      </c>
      <c r="NOD227" s="1109" t="e">
        <v>#N/A</v>
      </c>
      <c r="NOE227" s="1109" t="e">
        <v>#N/A</v>
      </c>
      <c r="NOF227" s="1109" t="e">
        <v>#N/A</v>
      </c>
      <c r="NOG227" s="1109" t="e">
        <v>#N/A</v>
      </c>
      <c r="NOH227" s="1109" t="e">
        <v>#N/A</v>
      </c>
      <c r="NOI227" s="1109" t="e">
        <v>#N/A</v>
      </c>
      <c r="NOJ227" s="1109" t="e">
        <v>#N/A</v>
      </c>
      <c r="NOK227" s="1109" t="e">
        <v>#N/A</v>
      </c>
      <c r="NOL227" s="1109" t="e">
        <v>#N/A</v>
      </c>
      <c r="NOM227" s="1109" t="e">
        <v>#N/A</v>
      </c>
      <c r="NON227" s="1109" t="e">
        <v>#N/A</v>
      </c>
      <c r="NOO227" s="1109" t="e">
        <v>#N/A</v>
      </c>
      <c r="NOP227" s="1109" t="e">
        <v>#N/A</v>
      </c>
      <c r="NOQ227" s="1109" t="e">
        <v>#N/A</v>
      </c>
      <c r="NOR227" s="1109" t="e">
        <v>#N/A</v>
      </c>
      <c r="NOS227" s="1109" t="e">
        <v>#N/A</v>
      </c>
      <c r="NOT227" s="1109" t="e">
        <v>#N/A</v>
      </c>
      <c r="NOU227" s="1109" t="e">
        <v>#N/A</v>
      </c>
      <c r="NOV227" s="1109" t="e">
        <v>#N/A</v>
      </c>
      <c r="NOW227" s="1109" t="e">
        <v>#N/A</v>
      </c>
      <c r="NOX227" s="1109" t="e">
        <v>#N/A</v>
      </c>
      <c r="NOY227" s="1109" t="e">
        <v>#N/A</v>
      </c>
      <c r="NOZ227" s="1109" t="e">
        <v>#N/A</v>
      </c>
      <c r="NPA227" s="1109" t="e">
        <v>#N/A</v>
      </c>
      <c r="NPB227" s="1109" t="e">
        <v>#N/A</v>
      </c>
      <c r="NPC227" s="1109" t="e">
        <v>#N/A</v>
      </c>
      <c r="NPD227" s="1109" t="e">
        <v>#N/A</v>
      </c>
      <c r="NPE227" s="1109" t="e">
        <v>#N/A</v>
      </c>
      <c r="NPF227" s="1109" t="e">
        <v>#N/A</v>
      </c>
      <c r="NPG227" s="1109" t="e">
        <v>#N/A</v>
      </c>
      <c r="NPH227" s="1109" t="e">
        <v>#N/A</v>
      </c>
      <c r="NPI227" s="1109" t="e">
        <v>#N/A</v>
      </c>
      <c r="NPJ227" s="1109" t="e">
        <v>#N/A</v>
      </c>
      <c r="NPK227" s="1109" t="e">
        <v>#N/A</v>
      </c>
      <c r="NPL227" s="1109" t="e">
        <v>#N/A</v>
      </c>
      <c r="NPM227" s="1109" t="e">
        <v>#N/A</v>
      </c>
      <c r="NPN227" s="1109" t="e">
        <v>#N/A</v>
      </c>
      <c r="NPO227" s="1109" t="e">
        <v>#N/A</v>
      </c>
      <c r="NPP227" s="1109" t="e">
        <v>#N/A</v>
      </c>
      <c r="NPQ227" s="1109" t="e">
        <v>#N/A</v>
      </c>
      <c r="NPR227" s="1109" t="e">
        <v>#N/A</v>
      </c>
      <c r="NPS227" s="1109" t="e">
        <v>#N/A</v>
      </c>
      <c r="NPT227" s="1109" t="e">
        <v>#N/A</v>
      </c>
      <c r="NPU227" s="1109" t="e">
        <v>#N/A</v>
      </c>
      <c r="NPV227" s="1109" t="e">
        <v>#N/A</v>
      </c>
      <c r="NPW227" s="1109" t="e">
        <v>#N/A</v>
      </c>
      <c r="NPX227" s="1109" t="e">
        <v>#N/A</v>
      </c>
      <c r="NPY227" s="1109" t="e">
        <v>#N/A</v>
      </c>
      <c r="NPZ227" s="1109" t="e">
        <v>#N/A</v>
      </c>
      <c r="NQA227" s="1109" t="e">
        <v>#N/A</v>
      </c>
      <c r="NQB227" s="1109" t="e">
        <v>#N/A</v>
      </c>
      <c r="NQC227" s="1109" t="e">
        <v>#N/A</v>
      </c>
      <c r="NQD227" s="1109" t="e">
        <v>#N/A</v>
      </c>
      <c r="NQE227" s="1109" t="e">
        <v>#N/A</v>
      </c>
      <c r="NQF227" s="1109" t="e">
        <v>#N/A</v>
      </c>
      <c r="NQG227" s="1109" t="e">
        <v>#N/A</v>
      </c>
      <c r="NQH227" s="1109" t="e">
        <v>#N/A</v>
      </c>
      <c r="NQI227" s="1109" t="e">
        <v>#N/A</v>
      </c>
      <c r="NQJ227" s="1109" t="e">
        <v>#N/A</v>
      </c>
      <c r="NQK227" s="1109" t="e">
        <v>#N/A</v>
      </c>
      <c r="NQL227" s="1109" t="e">
        <v>#N/A</v>
      </c>
      <c r="NQM227" s="1109" t="e">
        <v>#N/A</v>
      </c>
      <c r="NQN227" s="1109" t="e">
        <v>#N/A</v>
      </c>
      <c r="NQO227" s="1109" t="e">
        <v>#N/A</v>
      </c>
      <c r="NQP227" s="1109" t="e">
        <v>#N/A</v>
      </c>
      <c r="NQQ227" s="1109" t="e">
        <v>#N/A</v>
      </c>
      <c r="NQR227" s="1109" t="e">
        <v>#N/A</v>
      </c>
      <c r="NQS227" s="1109" t="e">
        <v>#N/A</v>
      </c>
      <c r="NQT227" s="1109" t="e">
        <v>#N/A</v>
      </c>
      <c r="NQU227" s="1109" t="e">
        <v>#N/A</v>
      </c>
      <c r="NQV227" s="1109" t="e">
        <v>#N/A</v>
      </c>
      <c r="NQW227" s="1109" t="e">
        <v>#N/A</v>
      </c>
      <c r="NQX227" s="1109" t="e">
        <v>#N/A</v>
      </c>
      <c r="NQY227" s="1109" t="e">
        <v>#N/A</v>
      </c>
      <c r="NQZ227" s="1109" t="e">
        <v>#N/A</v>
      </c>
      <c r="NRA227" s="1109" t="e">
        <v>#N/A</v>
      </c>
      <c r="NRB227" s="1109" t="e">
        <v>#N/A</v>
      </c>
      <c r="NRC227" s="1109" t="e">
        <v>#N/A</v>
      </c>
      <c r="NRD227" s="1109" t="e">
        <v>#N/A</v>
      </c>
      <c r="NRE227" s="1109" t="e">
        <v>#N/A</v>
      </c>
      <c r="NRF227" s="1109" t="e">
        <v>#N/A</v>
      </c>
      <c r="NRG227" s="1109" t="e">
        <v>#N/A</v>
      </c>
      <c r="NRH227" s="1109" t="e">
        <v>#N/A</v>
      </c>
      <c r="NRI227" s="1109" t="e">
        <v>#N/A</v>
      </c>
      <c r="NRJ227" s="1109" t="e">
        <v>#N/A</v>
      </c>
      <c r="NRK227" s="1109" t="e">
        <v>#N/A</v>
      </c>
      <c r="NRL227" s="1109" t="e">
        <v>#N/A</v>
      </c>
      <c r="NRM227" s="1109" t="e">
        <v>#N/A</v>
      </c>
      <c r="NRN227" s="1109" t="e">
        <v>#N/A</v>
      </c>
      <c r="NRO227" s="1109" t="e">
        <v>#N/A</v>
      </c>
      <c r="NRP227" s="1109" t="e">
        <v>#N/A</v>
      </c>
      <c r="NRQ227" s="1109" t="e">
        <v>#N/A</v>
      </c>
      <c r="NRR227" s="1109" t="e">
        <v>#N/A</v>
      </c>
      <c r="NRS227" s="1109" t="e">
        <v>#N/A</v>
      </c>
      <c r="NRT227" s="1109" t="e">
        <v>#N/A</v>
      </c>
      <c r="NRU227" s="1109" t="e">
        <v>#N/A</v>
      </c>
      <c r="NRV227" s="1109" t="e">
        <v>#N/A</v>
      </c>
      <c r="NRW227" s="1109" t="e">
        <v>#N/A</v>
      </c>
      <c r="NRX227" s="1109" t="e">
        <v>#N/A</v>
      </c>
      <c r="NRY227" s="1109" t="e">
        <v>#N/A</v>
      </c>
      <c r="NRZ227" s="1109" t="e">
        <v>#N/A</v>
      </c>
      <c r="NSA227" s="1109" t="e">
        <v>#N/A</v>
      </c>
      <c r="NSB227" s="1109" t="e">
        <v>#N/A</v>
      </c>
      <c r="NSC227" s="1109" t="e">
        <v>#N/A</v>
      </c>
      <c r="NSD227" s="1109" t="e">
        <v>#N/A</v>
      </c>
      <c r="NSE227" s="1109" t="e">
        <v>#N/A</v>
      </c>
      <c r="NSF227" s="1109" t="e">
        <v>#N/A</v>
      </c>
      <c r="NSG227" s="1109" t="e">
        <v>#N/A</v>
      </c>
      <c r="NSH227" s="1109" t="e">
        <v>#N/A</v>
      </c>
      <c r="NSI227" s="1109" t="e">
        <v>#N/A</v>
      </c>
      <c r="NSJ227" s="1109" t="e">
        <v>#N/A</v>
      </c>
      <c r="NSK227" s="1109" t="e">
        <v>#N/A</v>
      </c>
      <c r="NSL227" s="1109" t="e">
        <v>#N/A</v>
      </c>
      <c r="NSM227" s="1109" t="e">
        <v>#N/A</v>
      </c>
      <c r="NSN227" s="1109" t="e">
        <v>#N/A</v>
      </c>
      <c r="NSO227" s="1109" t="e">
        <v>#N/A</v>
      </c>
      <c r="NSP227" s="1109" t="e">
        <v>#N/A</v>
      </c>
      <c r="NSQ227" s="1109" t="e">
        <v>#N/A</v>
      </c>
      <c r="NSR227" s="1109" t="e">
        <v>#N/A</v>
      </c>
      <c r="NSS227" s="1109" t="e">
        <v>#N/A</v>
      </c>
      <c r="NST227" s="1109" t="e">
        <v>#N/A</v>
      </c>
      <c r="NSU227" s="1109" t="e">
        <v>#N/A</v>
      </c>
      <c r="NSV227" s="1109" t="e">
        <v>#N/A</v>
      </c>
      <c r="NSW227" s="1109" t="e">
        <v>#N/A</v>
      </c>
      <c r="NSX227" s="1109" t="e">
        <v>#N/A</v>
      </c>
      <c r="NSY227" s="1109" t="e">
        <v>#N/A</v>
      </c>
      <c r="NSZ227" s="1109" t="e">
        <v>#N/A</v>
      </c>
      <c r="NTA227" s="1109" t="e">
        <v>#N/A</v>
      </c>
      <c r="NTB227" s="1109" t="e">
        <v>#N/A</v>
      </c>
      <c r="NTC227" s="1109" t="e">
        <v>#N/A</v>
      </c>
      <c r="NTD227" s="1109" t="e">
        <v>#N/A</v>
      </c>
      <c r="NTE227" s="1109" t="e">
        <v>#N/A</v>
      </c>
      <c r="NTF227" s="1109" t="e">
        <v>#N/A</v>
      </c>
      <c r="NTG227" s="1109" t="e">
        <v>#N/A</v>
      </c>
      <c r="NTH227" s="1109" t="e">
        <v>#N/A</v>
      </c>
      <c r="NTI227" s="1109" t="e">
        <v>#N/A</v>
      </c>
      <c r="NTJ227" s="1109" t="e">
        <v>#N/A</v>
      </c>
      <c r="NTK227" s="1109" t="e">
        <v>#N/A</v>
      </c>
      <c r="NTL227" s="1109" t="e">
        <v>#N/A</v>
      </c>
      <c r="NTM227" s="1109" t="e">
        <v>#N/A</v>
      </c>
      <c r="NTN227" s="1109" t="e">
        <v>#N/A</v>
      </c>
      <c r="NTO227" s="1109" t="e">
        <v>#N/A</v>
      </c>
      <c r="NTP227" s="1109" t="e">
        <v>#N/A</v>
      </c>
      <c r="NTQ227" s="1109" t="e">
        <v>#N/A</v>
      </c>
      <c r="NTR227" s="1109" t="e">
        <v>#N/A</v>
      </c>
      <c r="NTS227" s="1109" t="e">
        <v>#N/A</v>
      </c>
      <c r="NTT227" s="1109" t="e">
        <v>#N/A</v>
      </c>
      <c r="NTU227" s="1109" t="e">
        <v>#N/A</v>
      </c>
      <c r="NTV227" s="1109" t="e">
        <v>#N/A</v>
      </c>
      <c r="NTW227" s="1109" t="e">
        <v>#N/A</v>
      </c>
      <c r="NTX227" s="1109" t="e">
        <v>#N/A</v>
      </c>
      <c r="NTY227" s="1109" t="e">
        <v>#N/A</v>
      </c>
      <c r="NTZ227" s="1109" t="e">
        <v>#N/A</v>
      </c>
      <c r="NUA227" s="1109" t="e">
        <v>#N/A</v>
      </c>
      <c r="NUB227" s="1109" t="e">
        <v>#N/A</v>
      </c>
      <c r="NUC227" s="1109" t="e">
        <v>#N/A</v>
      </c>
      <c r="NUD227" s="1109" t="e">
        <v>#N/A</v>
      </c>
      <c r="NUE227" s="1109" t="e">
        <v>#N/A</v>
      </c>
      <c r="NUF227" s="1109" t="e">
        <v>#N/A</v>
      </c>
      <c r="NUG227" s="1109" t="e">
        <v>#N/A</v>
      </c>
      <c r="NUH227" s="1109" t="e">
        <v>#N/A</v>
      </c>
      <c r="NUI227" s="1109" t="e">
        <v>#N/A</v>
      </c>
      <c r="NUJ227" s="1109" t="e">
        <v>#N/A</v>
      </c>
      <c r="NUK227" s="1109" t="e">
        <v>#N/A</v>
      </c>
      <c r="NUL227" s="1109" t="e">
        <v>#N/A</v>
      </c>
      <c r="NUM227" s="1109" t="e">
        <v>#N/A</v>
      </c>
      <c r="NUN227" s="1109" t="e">
        <v>#N/A</v>
      </c>
      <c r="NUO227" s="1109" t="e">
        <v>#N/A</v>
      </c>
      <c r="NUP227" s="1109" t="e">
        <v>#N/A</v>
      </c>
      <c r="NUQ227" s="1109" t="e">
        <v>#N/A</v>
      </c>
      <c r="NUR227" s="1109" t="e">
        <v>#N/A</v>
      </c>
      <c r="NUS227" s="1109" t="e">
        <v>#N/A</v>
      </c>
      <c r="NUT227" s="1109" t="e">
        <v>#N/A</v>
      </c>
      <c r="NUU227" s="1109" t="e">
        <v>#N/A</v>
      </c>
      <c r="NUV227" s="1109" t="e">
        <v>#N/A</v>
      </c>
      <c r="NUW227" s="1109" t="e">
        <v>#N/A</v>
      </c>
      <c r="NUX227" s="1109" t="e">
        <v>#N/A</v>
      </c>
      <c r="NUY227" s="1109" t="e">
        <v>#N/A</v>
      </c>
      <c r="NUZ227" s="1109" t="e">
        <v>#N/A</v>
      </c>
      <c r="NVA227" s="1109" t="e">
        <v>#N/A</v>
      </c>
      <c r="NVB227" s="1109" t="e">
        <v>#N/A</v>
      </c>
      <c r="NVC227" s="1109" t="e">
        <v>#N/A</v>
      </c>
      <c r="NVD227" s="1109" t="e">
        <v>#N/A</v>
      </c>
      <c r="NVE227" s="1109" t="e">
        <v>#N/A</v>
      </c>
      <c r="NVF227" s="1109" t="e">
        <v>#N/A</v>
      </c>
      <c r="NVG227" s="1109" t="e">
        <v>#N/A</v>
      </c>
      <c r="NVH227" s="1109" t="e">
        <v>#N/A</v>
      </c>
      <c r="NVI227" s="1109" t="e">
        <v>#N/A</v>
      </c>
      <c r="NVJ227" s="1109" t="e">
        <v>#N/A</v>
      </c>
      <c r="NVK227" s="1109" t="e">
        <v>#N/A</v>
      </c>
      <c r="NVL227" s="1109" t="e">
        <v>#N/A</v>
      </c>
      <c r="NVM227" s="1109" t="e">
        <v>#N/A</v>
      </c>
      <c r="NVN227" s="1109" t="e">
        <v>#N/A</v>
      </c>
      <c r="NVO227" s="1109" t="e">
        <v>#N/A</v>
      </c>
      <c r="NVP227" s="1109" t="e">
        <v>#N/A</v>
      </c>
      <c r="NVQ227" s="1109" t="e">
        <v>#N/A</v>
      </c>
      <c r="NVR227" s="1109" t="e">
        <v>#N/A</v>
      </c>
      <c r="NVS227" s="1109" t="e">
        <v>#N/A</v>
      </c>
      <c r="NVT227" s="1109" t="e">
        <v>#N/A</v>
      </c>
      <c r="NVU227" s="1109" t="e">
        <v>#N/A</v>
      </c>
      <c r="NVV227" s="1109" t="e">
        <v>#N/A</v>
      </c>
      <c r="NVW227" s="1109" t="e">
        <v>#N/A</v>
      </c>
      <c r="NVX227" s="1109" t="e">
        <v>#N/A</v>
      </c>
      <c r="NVY227" s="1109" t="e">
        <v>#N/A</v>
      </c>
      <c r="NVZ227" s="1109" t="e">
        <v>#N/A</v>
      </c>
      <c r="NWA227" s="1109" t="e">
        <v>#N/A</v>
      </c>
      <c r="NWB227" s="1109" t="e">
        <v>#N/A</v>
      </c>
      <c r="NWC227" s="1109" t="e">
        <v>#N/A</v>
      </c>
      <c r="NWD227" s="1109" t="e">
        <v>#N/A</v>
      </c>
      <c r="NWE227" s="1109" t="e">
        <v>#N/A</v>
      </c>
      <c r="NWF227" s="1109" t="e">
        <v>#N/A</v>
      </c>
      <c r="NWG227" s="1109" t="e">
        <v>#N/A</v>
      </c>
      <c r="NWH227" s="1109" t="e">
        <v>#N/A</v>
      </c>
      <c r="NWI227" s="1109" t="e">
        <v>#N/A</v>
      </c>
      <c r="NWJ227" s="1109" t="e">
        <v>#N/A</v>
      </c>
      <c r="NWK227" s="1109" t="e">
        <v>#N/A</v>
      </c>
      <c r="NWL227" s="1109" t="e">
        <v>#N/A</v>
      </c>
      <c r="NWM227" s="1109" t="e">
        <v>#N/A</v>
      </c>
      <c r="NWN227" s="1109" t="e">
        <v>#N/A</v>
      </c>
      <c r="NWO227" s="1109" t="e">
        <v>#N/A</v>
      </c>
      <c r="NWP227" s="1109" t="e">
        <v>#N/A</v>
      </c>
      <c r="NWQ227" s="1109" t="e">
        <v>#N/A</v>
      </c>
      <c r="NWR227" s="1109" t="e">
        <v>#N/A</v>
      </c>
      <c r="NWS227" s="1109" t="e">
        <v>#N/A</v>
      </c>
      <c r="NWT227" s="1109" t="e">
        <v>#N/A</v>
      </c>
      <c r="NWU227" s="1109" t="e">
        <v>#N/A</v>
      </c>
      <c r="NWV227" s="1109" t="e">
        <v>#N/A</v>
      </c>
      <c r="NWW227" s="1109" t="e">
        <v>#N/A</v>
      </c>
      <c r="NWX227" s="1109" t="e">
        <v>#N/A</v>
      </c>
      <c r="NWY227" s="1109" t="e">
        <v>#N/A</v>
      </c>
      <c r="NWZ227" s="1109" t="e">
        <v>#N/A</v>
      </c>
      <c r="NXA227" s="1109" t="e">
        <v>#N/A</v>
      </c>
      <c r="NXB227" s="1109" t="e">
        <v>#N/A</v>
      </c>
      <c r="NXC227" s="1109" t="e">
        <v>#N/A</v>
      </c>
      <c r="NXD227" s="1109" t="e">
        <v>#N/A</v>
      </c>
      <c r="NXE227" s="1109" t="e">
        <v>#N/A</v>
      </c>
      <c r="NXF227" s="1109" t="e">
        <v>#N/A</v>
      </c>
      <c r="NXG227" s="1109" t="e">
        <v>#N/A</v>
      </c>
      <c r="NXH227" s="1109" t="e">
        <v>#N/A</v>
      </c>
      <c r="NXI227" s="1109" t="e">
        <v>#N/A</v>
      </c>
      <c r="NXJ227" s="1109" t="e">
        <v>#N/A</v>
      </c>
      <c r="NXK227" s="1109" t="e">
        <v>#N/A</v>
      </c>
      <c r="NXL227" s="1109" t="e">
        <v>#N/A</v>
      </c>
      <c r="NXM227" s="1109" t="e">
        <v>#N/A</v>
      </c>
      <c r="NXN227" s="1109" t="e">
        <v>#N/A</v>
      </c>
      <c r="NXO227" s="1109" t="e">
        <v>#N/A</v>
      </c>
      <c r="NXP227" s="1109" t="e">
        <v>#N/A</v>
      </c>
      <c r="NXQ227" s="1109" t="e">
        <v>#N/A</v>
      </c>
      <c r="NXR227" s="1109" t="e">
        <v>#N/A</v>
      </c>
      <c r="NXS227" s="1109" t="e">
        <v>#N/A</v>
      </c>
      <c r="NXT227" s="1109" t="e">
        <v>#N/A</v>
      </c>
      <c r="NXU227" s="1109" t="e">
        <v>#N/A</v>
      </c>
      <c r="NXV227" s="1109" t="e">
        <v>#N/A</v>
      </c>
      <c r="NXW227" s="1109" t="e">
        <v>#N/A</v>
      </c>
      <c r="NXX227" s="1109" t="e">
        <v>#N/A</v>
      </c>
      <c r="NXY227" s="1109" t="e">
        <v>#N/A</v>
      </c>
      <c r="NXZ227" s="1109" t="e">
        <v>#N/A</v>
      </c>
      <c r="NYA227" s="1109" t="e">
        <v>#N/A</v>
      </c>
      <c r="NYB227" s="1109" t="e">
        <v>#N/A</v>
      </c>
      <c r="NYC227" s="1109" t="e">
        <v>#N/A</v>
      </c>
      <c r="NYD227" s="1109" t="e">
        <v>#N/A</v>
      </c>
      <c r="NYE227" s="1109" t="e">
        <v>#N/A</v>
      </c>
      <c r="NYF227" s="1109" t="e">
        <v>#N/A</v>
      </c>
      <c r="NYG227" s="1109" t="e">
        <v>#N/A</v>
      </c>
      <c r="NYH227" s="1109" t="e">
        <v>#N/A</v>
      </c>
      <c r="NYI227" s="1109" t="e">
        <v>#N/A</v>
      </c>
      <c r="NYJ227" s="1109" t="e">
        <v>#N/A</v>
      </c>
      <c r="NYK227" s="1109" t="e">
        <v>#N/A</v>
      </c>
      <c r="NYL227" s="1109" t="e">
        <v>#N/A</v>
      </c>
      <c r="NYM227" s="1109" t="e">
        <v>#N/A</v>
      </c>
      <c r="NYN227" s="1109" t="e">
        <v>#N/A</v>
      </c>
      <c r="NYO227" s="1109" t="e">
        <v>#N/A</v>
      </c>
      <c r="NYP227" s="1109" t="e">
        <v>#N/A</v>
      </c>
      <c r="NYQ227" s="1109" t="e">
        <v>#N/A</v>
      </c>
      <c r="NYR227" s="1109" t="e">
        <v>#N/A</v>
      </c>
      <c r="NYS227" s="1109" t="e">
        <v>#N/A</v>
      </c>
      <c r="NYT227" s="1109" t="e">
        <v>#N/A</v>
      </c>
      <c r="NYU227" s="1109" t="e">
        <v>#N/A</v>
      </c>
      <c r="NYV227" s="1109" t="e">
        <v>#N/A</v>
      </c>
      <c r="NYW227" s="1109" t="e">
        <v>#N/A</v>
      </c>
      <c r="NYX227" s="1109" t="e">
        <v>#N/A</v>
      </c>
      <c r="NYY227" s="1109" t="e">
        <v>#N/A</v>
      </c>
      <c r="NYZ227" s="1109" t="e">
        <v>#N/A</v>
      </c>
      <c r="NZA227" s="1109" t="e">
        <v>#N/A</v>
      </c>
      <c r="NZB227" s="1109" t="e">
        <v>#N/A</v>
      </c>
      <c r="NZC227" s="1109" t="e">
        <v>#N/A</v>
      </c>
      <c r="NZD227" s="1109" t="e">
        <v>#N/A</v>
      </c>
      <c r="NZE227" s="1109" t="e">
        <v>#N/A</v>
      </c>
      <c r="NZF227" s="1109" t="e">
        <v>#N/A</v>
      </c>
      <c r="NZG227" s="1109" t="e">
        <v>#N/A</v>
      </c>
      <c r="NZH227" s="1109" t="e">
        <v>#N/A</v>
      </c>
      <c r="NZI227" s="1109" t="e">
        <v>#N/A</v>
      </c>
      <c r="NZJ227" s="1109" t="e">
        <v>#N/A</v>
      </c>
      <c r="NZK227" s="1109" t="e">
        <v>#N/A</v>
      </c>
      <c r="NZL227" s="1109" t="e">
        <v>#N/A</v>
      </c>
      <c r="NZM227" s="1109" t="e">
        <v>#N/A</v>
      </c>
      <c r="NZN227" s="1109" t="e">
        <v>#N/A</v>
      </c>
      <c r="NZO227" s="1109" t="e">
        <v>#N/A</v>
      </c>
      <c r="NZP227" s="1109" t="e">
        <v>#N/A</v>
      </c>
      <c r="NZQ227" s="1109" t="e">
        <v>#N/A</v>
      </c>
      <c r="NZR227" s="1109" t="e">
        <v>#N/A</v>
      </c>
      <c r="NZS227" s="1109" t="e">
        <v>#N/A</v>
      </c>
      <c r="NZT227" s="1109" t="e">
        <v>#N/A</v>
      </c>
      <c r="NZU227" s="1109" t="e">
        <v>#N/A</v>
      </c>
      <c r="NZV227" s="1109" t="e">
        <v>#N/A</v>
      </c>
      <c r="NZW227" s="1109" t="e">
        <v>#N/A</v>
      </c>
      <c r="NZX227" s="1109" t="e">
        <v>#N/A</v>
      </c>
      <c r="NZY227" s="1109" t="e">
        <v>#N/A</v>
      </c>
      <c r="NZZ227" s="1109" t="e">
        <v>#N/A</v>
      </c>
      <c r="OAA227" s="1109" t="e">
        <v>#N/A</v>
      </c>
      <c r="OAB227" s="1109" t="e">
        <v>#N/A</v>
      </c>
      <c r="OAC227" s="1109" t="e">
        <v>#N/A</v>
      </c>
      <c r="OAD227" s="1109" t="e">
        <v>#N/A</v>
      </c>
      <c r="OAE227" s="1109" t="e">
        <v>#N/A</v>
      </c>
      <c r="OAF227" s="1109" t="e">
        <v>#N/A</v>
      </c>
      <c r="OAG227" s="1109" t="e">
        <v>#N/A</v>
      </c>
      <c r="OAH227" s="1109" t="e">
        <v>#N/A</v>
      </c>
      <c r="OAI227" s="1109" t="e">
        <v>#N/A</v>
      </c>
      <c r="OAJ227" s="1109" t="e">
        <v>#N/A</v>
      </c>
      <c r="OAK227" s="1109" t="e">
        <v>#N/A</v>
      </c>
      <c r="OAL227" s="1109" t="e">
        <v>#N/A</v>
      </c>
      <c r="OAM227" s="1109" t="e">
        <v>#N/A</v>
      </c>
      <c r="OAN227" s="1109" t="e">
        <v>#N/A</v>
      </c>
      <c r="OAO227" s="1109" t="e">
        <v>#N/A</v>
      </c>
      <c r="OAP227" s="1109" t="e">
        <v>#N/A</v>
      </c>
      <c r="OAQ227" s="1109" t="e">
        <v>#N/A</v>
      </c>
      <c r="OAR227" s="1109" t="e">
        <v>#N/A</v>
      </c>
      <c r="OAS227" s="1109" t="e">
        <v>#N/A</v>
      </c>
      <c r="OAT227" s="1109" t="e">
        <v>#N/A</v>
      </c>
      <c r="OAU227" s="1109" t="e">
        <v>#N/A</v>
      </c>
      <c r="OAV227" s="1109" t="e">
        <v>#N/A</v>
      </c>
      <c r="OAW227" s="1109" t="e">
        <v>#N/A</v>
      </c>
      <c r="OAX227" s="1109" t="e">
        <v>#N/A</v>
      </c>
      <c r="OAY227" s="1109" t="e">
        <v>#N/A</v>
      </c>
      <c r="OAZ227" s="1109" t="e">
        <v>#N/A</v>
      </c>
      <c r="OBA227" s="1109" t="e">
        <v>#N/A</v>
      </c>
      <c r="OBB227" s="1109" t="e">
        <v>#N/A</v>
      </c>
      <c r="OBC227" s="1109" t="e">
        <v>#N/A</v>
      </c>
      <c r="OBD227" s="1109" t="e">
        <v>#N/A</v>
      </c>
      <c r="OBE227" s="1109" t="e">
        <v>#N/A</v>
      </c>
      <c r="OBF227" s="1109" t="e">
        <v>#N/A</v>
      </c>
      <c r="OBG227" s="1109" t="e">
        <v>#N/A</v>
      </c>
      <c r="OBH227" s="1109" t="e">
        <v>#N/A</v>
      </c>
      <c r="OBI227" s="1109" t="e">
        <v>#N/A</v>
      </c>
      <c r="OBJ227" s="1109" t="e">
        <v>#N/A</v>
      </c>
      <c r="OBK227" s="1109" t="e">
        <v>#N/A</v>
      </c>
      <c r="OBL227" s="1109" t="e">
        <v>#N/A</v>
      </c>
      <c r="OBM227" s="1109" t="e">
        <v>#N/A</v>
      </c>
      <c r="OBN227" s="1109" t="e">
        <v>#N/A</v>
      </c>
      <c r="OBO227" s="1109" t="e">
        <v>#N/A</v>
      </c>
      <c r="OBP227" s="1109" t="e">
        <v>#N/A</v>
      </c>
      <c r="OBQ227" s="1109" t="e">
        <v>#N/A</v>
      </c>
      <c r="OBR227" s="1109" t="e">
        <v>#N/A</v>
      </c>
      <c r="OBS227" s="1109" t="e">
        <v>#N/A</v>
      </c>
      <c r="OBT227" s="1109" t="e">
        <v>#N/A</v>
      </c>
      <c r="OBU227" s="1109" t="e">
        <v>#N/A</v>
      </c>
      <c r="OBV227" s="1109" t="e">
        <v>#N/A</v>
      </c>
      <c r="OBW227" s="1109" t="e">
        <v>#N/A</v>
      </c>
      <c r="OBX227" s="1109" t="e">
        <v>#N/A</v>
      </c>
      <c r="OBY227" s="1109" t="e">
        <v>#N/A</v>
      </c>
      <c r="OBZ227" s="1109" t="e">
        <v>#N/A</v>
      </c>
      <c r="OCA227" s="1109" t="e">
        <v>#N/A</v>
      </c>
      <c r="OCB227" s="1109" t="e">
        <v>#N/A</v>
      </c>
      <c r="OCC227" s="1109" t="e">
        <v>#N/A</v>
      </c>
      <c r="OCD227" s="1109" t="e">
        <v>#N/A</v>
      </c>
      <c r="OCE227" s="1109" t="e">
        <v>#N/A</v>
      </c>
      <c r="OCF227" s="1109" t="e">
        <v>#N/A</v>
      </c>
      <c r="OCG227" s="1109" t="e">
        <v>#N/A</v>
      </c>
      <c r="OCH227" s="1109" t="e">
        <v>#N/A</v>
      </c>
      <c r="OCI227" s="1109" t="e">
        <v>#N/A</v>
      </c>
      <c r="OCJ227" s="1109" t="e">
        <v>#N/A</v>
      </c>
      <c r="OCK227" s="1109" t="e">
        <v>#N/A</v>
      </c>
      <c r="OCL227" s="1109" t="e">
        <v>#N/A</v>
      </c>
      <c r="OCM227" s="1109" t="e">
        <v>#N/A</v>
      </c>
      <c r="OCN227" s="1109" t="e">
        <v>#N/A</v>
      </c>
      <c r="OCO227" s="1109" t="e">
        <v>#N/A</v>
      </c>
      <c r="OCP227" s="1109" t="e">
        <v>#N/A</v>
      </c>
      <c r="OCQ227" s="1109" t="e">
        <v>#N/A</v>
      </c>
      <c r="OCR227" s="1109" t="e">
        <v>#N/A</v>
      </c>
      <c r="OCS227" s="1109" t="e">
        <v>#N/A</v>
      </c>
      <c r="OCT227" s="1109" t="e">
        <v>#N/A</v>
      </c>
      <c r="OCU227" s="1109" t="e">
        <v>#N/A</v>
      </c>
      <c r="OCV227" s="1109" t="e">
        <v>#N/A</v>
      </c>
      <c r="OCW227" s="1109" t="e">
        <v>#N/A</v>
      </c>
      <c r="OCX227" s="1109" t="e">
        <v>#N/A</v>
      </c>
      <c r="OCY227" s="1109" t="e">
        <v>#N/A</v>
      </c>
      <c r="OCZ227" s="1109" t="e">
        <v>#N/A</v>
      </c>
      <c r="ODA227" s="1109" t="e">
        <v>#N/A</v>
      </c>
      <c r="ODB227" s="1109" t="e">
        <v>#N/A</v>
      </c>
      <c r="ODC227" s="1109" t="e">
        <v>#N/A</v>
      </c>
      <c r="ODD227" s="1109" t="e">
        <v>#N/A</v>
      </c>
      <c r="ODE227" s="1109" t="e">
        <v>#N/A</v>
      </c>
      <c r="ODF227" s="1109" t="e">
        <v>#N/A</v>
      </c>
      <c r="ODG227" s="1109" t="e">
        <v>#N/A</v>
      </c>
      <c r="ODH227" s="1109" t="e">
        <v>#N/A</v>
      </c>
      <c r="ODI227" s="1109" t="e">
        <v>#N/A</v>
      </c>
      <c r="ODJ227" s="1109" t="e">
        <v>#N/A</v>
      </c>
      <c r="ODK227" s="1109" t="e">
        <v>#N/A</v>
      </c>
      <c r="ODL227" s="1109" t="e">
        <v>#N/A</v>
      </c>
      <c r="ODM227" s="1109" t="e">
        <v>#N/A</v>
      </c>
      <c r="ODN227" s="1109" t="e">
        <v>#N/A</v>
      </c>
      <c r="ODO227" s="1109" t="e">
        <v>#N/A</v>
      </c>
      <c r="ODP227" s="1109" t="e">
        <v>#N/A</v>
      </c>
      <c r="ODQ227" s="1109" t="e">
        <v>#N/A</v>
      </c>
      <c r="ODR227" s="1109" t="e">
        <v>#N/A</v>
      </c>
      <c r="ODS227" s="1109" t="e">
        <v>#N/A</v>
      </c>
      <c r="ODT227" s="1109" t="e">
        <v>#N/A</v>
      </c>
      <c r="ODU227" s="1109" t="e">
        <v>#N/A</v>
      </c>
      <c r="ODV227" s="1109" t="e">
        <v>#N/A</v>
      </c>
      <c r="ODW227" s="1109" t="e">
        <v>#N/A</v>
      </c>
      <c r="ODX227" s="1109" t="e">
        <v>#N/A</v>
      </c>
      <c r="ODY227" s="1109" t="e">
        <v>#N/A</v>
      </c>
      <c r="ODZ227" s="1109" t="e">
        <v>#N/A</v>
      </c>
      <c r="OEA227" s="1109" t="e">
        <v>#N/A</v>
      </c>
      <c r="OEB227" s="1109" t="e">
        <v>#N/A</v>
      </c>
      <c r="OEC227" s="1109" t="e">
        <v>#N/A</v>
      </c>
      <c r="OED227" s="1109" t="e">
        <v>#N/A</v>
      </c>
      <c r="OEE227" s="1109" t="e">
        <v>#N/A</v>
      </c>
      <c r="OEF227" s="1109" t="e">
        <v>#N/A</v>
      </c>
      <c r="OEG227" s="1109" t="e">
        <v>#N/A</v>
      </c>
      <c r="OEH227" s="1109" t="e">
        <v>#N/A</v>
      </c>
      <c r="OEI227" s="1109" t="e">
        <v>#N/A</v>
      </c>
      <c r="OEJ227" s="1109" t="e">
        <v>#N/A</v>
      </c>
      <c r="OEK227" s="1109" t="e">
        <v>#N/A</v>
      </c>
      <c r="OEL227" s="1109" t="e">
        <v>#N/A</v>
      </c>
      <c r="OEM227" s="1109" t="e">
        <v>#N/A</v>
      </c>
      <c r="OEN227" s="1109" t="e">
        <v>#N/A</v>
      </c>
      <c r="OEO227" s="1109" t="e">
        <v>#N/A</v>
      </c>
      <c r="OEP227" s="1109" t="e">
        <v>#N/A</v>
      </c>
      <c r="OEQ227" s="1109" t="e">
        <v>#N/A</v>
      </c>
      <c r="OER227" s="1109" t="e">
        <v>#N/A</v>
      </c>
      <c r="OES227" s="1109" t="e">
        <v>#N/A</v>
      </c>
      <c r="OET227" s="1109" t="e">
        <v>#N/A</v>
      </c>
      <c r="OEU227" s="1109" t="e">
        <v>#N/A</v>
      </c>
      <c r="OEV227" s="1109" t="e">
        <v>#N/A</v>
      </c>
      <c r="OEW227" s="1109" t="e">
        <v>#N/A</v>
      </c>
      <c r="OEX227" s="1109" t="e">
        <v>#N/A</v>
      </c>
      <c r="OEY227" s="1109" t="e">
        <v>#N/A</v>
      </c>
      <c r="OEZ227" s="1109" t="e">
        <v>#N/A</v>
      </c>
      <c r="OFA227" s="1109" t="e">
        <v>#N/A</v>
      </c>
      <c r="OFB227" s="1109" t="e">
        <v>#N/A</v>
      </c>
      <c r="OFC227" s="1109" t="e">
        <v>#N/A</v>
      </c>
      <c r="OFD227" s="1109" t="e">
        <v>#N/A</v>
      </c>
      <c r="OFE227" s="1109" t="e">
        <v>#N/A</v>
      </c>
      <c r="OFF227" s="1109" t="e">
        <v>#N/A</v>
      </c>
      <c r="OFG227" s="1109" t="e">
        <v>#N/A</v>
      </c>
      <c r="OFH227" s="1109" t="e">
        <v>#N/A</v>
      </c>
      <c r="OFI227" s="1109" t="e">
        <v>#N/A</v>
      </c>
      <c r="OFJ227" s="1109" t="e">
        <v>#N/A</v>
      </c>
      <c r="OFK227" s="1109" t="e">
        <v>#N/A</v>
      </c>
      <c r="OFL227" s="1109" t="e">
        <v>#N/A</v>
      </c>
      <c r="OFM227" s="1109" t="e">
        <v>#N/A</v>
      </c>
      <c r="OFN227" s="1109" t="e">
        <v>#N/A</v>
      </c>
      <c r="OFO227" s="1109" t="e">
        <v>#N/A</v>
      </c>
      <c r="OFP227" s="1109" t="e">
        <v>#N/A</v>
      </c>
      <c r="OFQ227" s="1109" t="e">
        <v>#N/A</v>
      </c>
      <c r="OFR227" s="1109" t="e">
        <v>#N/A</v>
      </c>
      <c r="OFS227" s="1109" t="e">
        <v>#N/A</v>
      </c>
      <c r="OFT227" s="1109" t="e">
        <v>#N/A</v>
      </c>
      <c r="OFU227" s="1109" t="e">
        <v>#N/A</v>
      </c>
      <c r="OFV227" s="1109" t="e">
        <v>#N/A</v>
      </c>
      <c r="OFW227" s="1109" t="e">
        <v>#N/A</v>
      </c>
      <c r="OFX227" s="1109" t="e">
        <v>#N/A</v>
      </c>
      <c r="OFY227" s="1109" t="e">
        <v>#N/A</v>
      </c>
      <c r="OFZ227" s="1109" t="e">
        <v>#N/A</v>
      </c>
      <c r="OGA227" s="1109" t="e">
        <v>#N/A</v>
      </c>
      <c r="OGB227" s="1109" t="e">
        <v>#N/A</v>
      </c>
      <c r="OGC227" s="1109" t="e">
        <v>#N/A</v>
      </c>
      <c r="OGD227" s="1109" t="e">
        <v>#N/A</v>
      </c>
      <c r="OGE227" s="1109" t="e">
        <v>#N/A</v>
      </c>
      <c r="OGF227" s="1109" t="e">
        <v>#N/A</v>
      </c>
      <c r="OGG227" s="1109" t="e">
        <v>#N/A</v>
      </c>
      <c r="OGH227" s="1109" t="e">
        <v>#N/A</v>
      </c>
      <c r="OGI227" s="1109" t="e">
        <v>#N/A</v>
      </c>
      <c r="OGJ227" s="1109" t="e">
        <v>#N/A</v>
      </c>
      <c r="OGK227" s="1109" t="e">
        <v>#N/A</v>
      </c>
      <c r="OGL227" s="1109" t="e">
        <v>#N/A</v>
      </c>
      <c r="OGM227" s="1109" t="e">
        <v>#N/A</v>
      </c>
      <c r="OGN227" s="1109" t="e">
        <v>#N/A</v>
      </c>
      <c r="OGO227" s="1109" t="e">
        <v>#N/A</v>
      </c>
      <c r="OGP227" s="1109" t="e">
        <v>#N/A</v>
      </c>
      <c r="OGQ227" s="1109" t="e">
        <v>#N/A</v>
      </c>
      <c r="OGR227" s="1109" t="e">
        <v>#N/A</v>
      </c>
      <c r="OGS227" s="1109" t="e">
        <v>#N/A</v>
      </c>
      <c r="OGT227" s="1109" t="e">
        <v>#N/A</v>
      </c>
      <c r="OGU227" s="1109" t="e">
        <v>#N/A</v>
      </c>
      <c r="OGV227" s="1109" t="e">
        <v>#N/A</v>
      </c>
      <c r="OGW227" s="1109" t="e">
        <v>#N/A</v>
      </c>
      <c r="OGX227" s="1109" t="e">
        <v>#N/A</v>
      </c>
      <c r="OGY227" s="1109" t="e">
        <v>#N/A</v>
      </c>
      <c r="OGZ227" s="1109" t="e">
        <v>#N/A</v>
      </c>
      <c r="OHA227" s="1109" t="e">
        <v>#N/A</v>
      </c>
      <c r="OHB227" s="1109" t="e">
        <v>#N/A</v>
      </c>
      <c r="OHC227" s="1109" t="e">
        <v>#N/A</v>
      </c>
      <c r="OHD227" s="1109" t="e">
        <v>#N/A</v>
      </c>
      <c r="OHE227" s="1109" t="e">
        <v>#N/A</v>
      </c>
      <c r="OHF227" s="1109" t="e">
        <v>#N/A</v>
      </c>
      <c r="OHG227" s="1109" t="e">
        <v>#N/A</v>
      </c>
      <c r="OHH227" s="1109" t="e">
        <v>#N/A</v>
      </c>
      <c r="OHI227" s="1109" t="e">
        <v>#N/A</v>
      </c>
      <c r="OHJ227" s="1109" t="e">
        <v>#N/A</v>
      </c>
      <c r="OHK227" s="1109" t="e">
        <v>#N/A</v>
      </c>
      <c r="OHL227" s="1109" t="e">
        <v>#N/A</v>
      </c>
      <c r="OHM227" s="1109" t="e">
        <v>#N/A</v>
      </c>
      <c r="OHN227" s="1109" t="e">
        <v>#N/A</v>
      </c>
      <c r="OHO227" s="1109" t="e">
        <v>#N/A</v>
      </c>
      <c r="OHP227" s="1109" t="e">
        <v>#N/A</v>
      </c>
      <c r="OHQ227" s="1109" t="e">
        <v>#N/A</v>
      </c>
      <c r="OHR227" s="1109" t="e">
        <v>#N/A</v>
      </c>
      <c r="OHS227" s="1109" t="e">
        <v>#N/A</v>
      </c>
      <c r="OHT227" s="1109" t="e">
        <v>#N/A</v>
      </c>
      <c r="OHU227" s="1109" t="e">
        <v>#N/A</v>
      </c>
      <c r="OHV227" s="1109" t="e">
        <v>#N/A</v>
      </c>
      <c r="OHW227" s="1109" t="e">
        <v>#N/A</v>
      </c>
      <c r="OHX227" s="1109" t="e">
        <v>#N/A</v>
      </c>
      <c r="OHY227" s="1109" t="e">
        <v>#N/A</v>
      </c>
      <c r="OHZ227" s="1109" t="e">
        <v>#N/A</v>
      </c>
      <c r="OIA227" s="1109" t="e">
        <v>#N/A</v>
      </c>
      <c r="OIB227" s="1109" t="e">
        <v>#N/A</v>
      </c>
      <c r="OIC227" s="1109" t="e">
        <v>#N/A</v>
      </c>
      <c r="OID227" s="1109" t="e">
        <v>#N/A</v>
      </c>
      <c r="OIE227" s="1109" t="e">
        <v>#N/A</v>
      </c>
      <c r="OIF227" s="1109" t="e">
        <v>#N/A</v>
      </c>
      <c r="OIG227" s="1109" t="e">
        <v>#N/A</v>
      </c>
      <c r="OIH227" s="1109" t="e">
        <v>#N/A</v>
      </c>
      <c r="OII227" s="1109" t="e">
        <v>#N/A</v>
      </c>
      <c r="OIJ227" s="1109" t="e">
        <v>#N/A</v>
      </c>
      <c r="OIK227" s="1109" t="e">
        <v>#N/A</v>
      </c>
      <c r="OIL227" s="1109" t="e">
        <v>#N/A</v>
      </c>
      <c r="OIM227" s="1109" t="e">
        <v>#N/A</v>
      </c>
      <c r="OIN227" s="1109" t="e">
        <v>#N/A</v>
      </c>
      <c r="OIO227" s="1109" t="e">
        <v>#N/A</v>
      </c>
      <c r="OIP227" s="1109" t="e">
        <v>#N/A</v>
      </c>
      <c r="OIQ227" s="1109" t="e">
        <v>#N/A</v>
      </c>
      <c r="OIR227" s="1109" t="e">
        <v>#N/A</v>
      </c>
      <c r="OIS227" s="1109" t="e">
        <v>#N/A</v>
      </c>
      <c r="OIT227" s="1109" t="e">
        <v>#N/A</v>
      </c>
      <c r="OIU227" s="1109" t="e">
        <v>#N/A</v>
      </c>
      <c r="OIV227" s="1109" t="e">
        <v>#N/A</v>
      </c>
      <c r="OIW227" s="1109" t="e">
        <v>#N/A</v>
      </c>
      <c r="OIX227" s="1109" t="e">
        <v>#N/A</v>
      </c>
      <c r="OIY227" s="1109" t="e">
        <v>#N/A</v>
      </c>
      <c r="OIZ227" s="1109" t="e">
        <v>#N/A</v>
      </c>
      <c r="OJA227" s="1109" t="e">
        <v>#N/A</v>
      </c>
      <c r="OJB227" s="1109" t="e">
        <v>#N/A</v>
      </c>
      <c r="OJC227" s="1109" t="e">
        <v>#N/A</v>
      </c>
      <c r="OJD227" s="1109" t="e">
        <v>#N/A</v>
      </c>
      <c r="OJE227" s="1109" t="e">
        <v>#N/A</v>
      </c>
      <c r="OJF227" s="1109" t="e">
        <v>#N/A</v>
      </c>
      <c r="OJG227" s="1109" t="e">
        <v>#N/A</v>
      </c>
      <c r="OJH227" s="1109" t="e">
        <v>#N/A</v>
      </c>
      <c r="OJI227" s="1109" t="e">
        <v>#N/A</v>
      </c>
      <c r="OJJ227" s="1109" t="e">
        <v>#N/A</v>
      </c>
      <c r="OJK227" s="1109" t="e">
        <v>#N/A</v>
      </c>
      <c r="OJL227" s="1109" t="e">
        <v>#N/A</v>
      </c>
      <c r="OJM227" s="1109" t="e">
        <v>#N/A</v>
      </c>
      <c r="OJN227" s="1109" t="e">
        <v>#N/A</v>
      </c>
      <c r="OJO227" s="1109" t="e">
        <v>#N/A</v>
      </c>
      <c r="OJP227" s="1109" t="e">
        <v>#N/A</v>
      </c>
      <c r="OJQ227" s="1109" t="e">
        <v>#N/A</v>
      </c>
      <c r="OJR227" s="1109" t="e">
        <v>#N/A</v>
      </c>
      <c r="OJS227" s="1109" t="e">
        <v>#N/A</v>
      </c>
      <c r="OJT227" s="1109" t="e">
        <v>#N/A</v>
      </c>
      <c r="OJU227" s="1109" t="e">
        <v>#N/A</v>
      </c>
      <c r="OJV227" s="1109" t="e">
        <v>#N/A</v>
      </c>
      <c r="OJW227" s="1109" t="e">
        <v>#N/A</v>
      </c>
      <c r="OJX227" s="1109" t="e">
        <v>#N/A</v>
      </c>
      <c r="OJY227" s="1109" t="e">
        <v>#N/A</v>
      </c>
      <c r="OJZ227" s="1109" t="e">
        <v>#N/A</v>
      </c>
      <c r="OKA227" s="1109" t="e">
        <v>#N/A</v>
      </c>
      <c r="OKB227" s="1109" t="e">
        <v>#N/A</v>
      </c>
      <c r="OKC227" s="1109" t="e">
        <v>#N/A</v>
      </c>
      <c r="OKD227" s="1109" t="e">
        <v>#N/A</v>
      </c>
      <c r="OKE227" s="1109" t="e">
        <v>#N/A</v>
      </c>
      <c r="OKF227" s="1109" t="e">
        <v>#N/A</v>
      </c>
      <c r="OKG227" s="1109" t="e">
        <v>#N/A</v>
      </c>
      <c r="OKH227" s="1109" t="e">
        <v>#N/A</v>
      </c>
      <c r="OKI227" s="1109" t="e">
        <v>#N/A</v>
      </c>
      <c r="OKJ227" s="1109" t="e">
        <v>#N/A</v>
      </c>
      <c r="OKK227" s="1109" t="e">
        <v>#N/A</v>
      </c>
      <c r="OKL227" s="1109" t="e">
        <v>#N/A</v>
      </c>
      <c r="OKM227" s="1109" t="e">
        <v>#N/A</v>
      </c>
      <c r="OKN227" s="1109" t="e">
        <v>#N/A</v>
      </c>
      <c r="OKO227" s="1109" t="e">
        <v>#N/A</v>
      </c>
      <c r="OKP227" s="1109" t="e">
        <v>#N/A</v>
      </c>
      <c r="OKQ227" s="1109" t="e">
        <v>#N/A</v>
      </c>
      <c r="OKR227" s="1109" t="e">
        <v>#N/A</v>
      </c>
      <c r="OKS227" s="1109" t="e">
        <v>#N/A</v>
      </c>
      <c r="OKT227" s="1109" t="e">
        <v>#N/A</v>
      </c>
      <c r="OKU227" s="1109" t="e">
        <v>#N/A</v>
      </c>
      <c r="OKV227" s="1109" t="e">
        <v>#N/A</v>
      </c>
      <c r="OKW227" s="1109" t="e">
        <v>#N/A</v>
      </c>
      <c r="OKX227" s="1109" t="e">
        <v>#N/A</v>
      </c>
      <c r="OKY227" s="1109" t="e">
        <v>#N/A</v>
      </c>
      <c r="OKZ227" s="1109" t="e">
        <v>#N/A</v>
      </c>
      <c r="OLA227" s="1109" t="e">
        <v>#N/A</v>
      </c>
      <c r="OLB227" s="1109" t="e">
        <v>#N/A</v>
      </c>
      <c r="OLC227" s="1109" t="e">
        <v>#N/A</v>
      </c>
      <c r="OLD227" s="1109" t="e">
        <v>#N/A</v>
      </c>
      <c r="OLE227" s="1109" t="e">
        <v>#N/A</v>
      </c>
      <c r="OLF227" s="1109" t="e">
        <v>#N/A</v>
      </c>
      <c r="OLG227" s="1109" t="e">
        <v>#N/A</v>
      </c>
      <c r="OLH227" s="1109" t="e">
        <v>#N/A</v>
      </c>
      <c r="OLI227" s="1109" t="e">
        <v>#N/A</v>
      </c>
      <c r="OLJ227" s="1109" t="e">
        <v>#N/A</v>
      </c>
      <c r="OLK227" s="1109" t="e">
        <v>#N/A</v>
      </c>
      <c r="OLL227" s="1109" t="e">
        <v>#N/A</v>
      </c>
      <c r="OLM227" s="1109" t="e">
        <v>#N/A</v>
      </c>
      <c r="OLN227" s="1109" t="e">
        <v>#N/A</v>
      </c>
      <c r="OLO227" s="1109" t="e">
        <v>#N/A</v>
      </c>
      <c r="OLP227" s="1109" t="e">
        <v>#N/A</v>
      </c>
      <c r="OLQ227" s="1109" t="e">
        <v>#N/A</v>
      </c>
      <c r="OLR227" s="1109" t="e">
        <v>#N/A</v>
      </c>
      <c r="OLS227" s="1109" t="e">
        <v>#N/A</v>
      </c>
      <c r="OLT227" s="1109" t="e">
        <v>#N/A</v>
      </c>
      <c r="OLU227" s="1109" t="e">
        <v>#N/A</v>
      </c>
      <c r="OLV227" s="1109" t="e">
        <v>#N/A</v>
      </c>
      <c r="OLW227" s="1109" t="e">
        <v>#N/A</v>
      </c>
      <c r="OLX227" s="1109" t="e">
        <v>#N/A</v>
      </c>
      <c r="OLY227" s="1109" t="e">
        <v>#N/A</v>
      </c>
      <c r="OLZ227" s="1109" t="e">
        <v>#N/A</v>
      </c>
      <c r="OMA227" s="1109" t="e">
        <v>#N/A</v>
      </c>
      <c r="OMB227" s="1109" t="e">
        <v>#N/A</v>
      </c>
      <c r="OMC227" s="1109" t="e">
        <v>#N/A</v>
      </c>
      <c r="OMD227" s="1109" t="e">
        <v>#N/A</v>
      </c>
      <c r="OME227" s="1109" t="e">
        <v>#N/A</v>
      </c>
      <c r="OMF227" s="1109" t="e">
        <v>#N/A</v>
      </c>
      <c r="OMG227" s="1109" t="e">
        <v>#N/A</v>
      </c>
      <c r="OMH227" s="1109" t="e">
        <v>#N/A</v>
      </c>
      <c r="OMI227" s="1109" t="e">
        <v>#N/A</v>
      </c>
      <c r="OMJ227" s="1109" t="e">
        <v>#N/A</v>
      </c>
      <c r="OMK227" s="1109" t="e">
        <v>#N/A</v>
      </c>
      <c r="OML227" s="1109" t="e">
        <v>#N/A</v>
      </c>
      <c r="OMM227" s="1109" t="e">
        <v>#N/A</v>
      </c>
      <c r="OMN227" s="1109" t="e">
        <v>#N/A</v>
      </c>
      <c r="OMO227" s="1109" t="e">
        <v>#N/A</v>
      </c>
      <c r="OMP227" s="1109" t="e">
        <v>#N/A</v>
      </c>
      <c r="OMQ227" s="1109" t="e">
        <v>#N/A</v>
      </c>
      <c r="OMR227" s="1109" t="e">
        <v>#N/A</v>
      </c>
      <c r="OMS227" s="1109" t="e">
        <v>#N/A</v>
      </c>
      <c r="OMT227" s="1109" t="e">
        <v>#N/A</v>
      </c>
      <c r="OMU227" s="1109" t="e">
        <v>#N/A</v>
      </c>
      <c r="OMV227" s="1109" t="e">
        <v>#N/A</v>
      </c>
      <c r="OMW227" s="1109" t="e">
        <v>#N/A</v>
      </c>
      <c r="OMX227" s="1109" t="e">
        <v>#N/A</v>
      </c>
      <c r="OMY227" s="1109" t="e">
        <v>#N/A</v>
      </c>
      <c r="OMZ227" s="1109" t="e">
        <v>#N/A</v>
      </c>
      <c r="ONA227" s="1109" t="e">
        <v>#N/A</v>
      </c>
      <c r="ONB227" s="1109" t="e">
        <v>#N/A</v>
      </c>
      <c r="ONC227" s="1109" t="e">
        <v>#N/A</v>
      </c>
      <c r="OND227" s="1109" t="e">
        <v>#N/A</v>
      </c>
      <c r="ONE227" s="1109" t="e">
        <v>#N/A</v>
      </c>
      <c r="ONF227" s="1109" t="e">
        <v>#N/A</v>
      </c>
      <c r="ONG227" s="1109" t="e">
        <v>#N/A</v>
      </c>
      <c r="ONH227" s="1109" t="e">
        <v>#N/A</v>
      </c>
      <c r="ONI227" s="1109" t="e">
        <v>#N/A</v>
      </c>
      <c r="ONJ227" s="1109" t="e">
        <v>#N/A</v>
      </c>
      <c r="ONK227" s="1109" t="e">
        <v>#N/A</v>
      </c>
      <c r="ONL227" s="1109" t="e">
        <v>#N/A</v>
      </c>
      <c r="ONM227" s="1109" t="e">
        <v>#N/A</v>
      </c>
      <c r="ONN227" s="1109" t="e">
        <v>#N/A</v>
      </c>
      <c r="ONO227" s="1109" t="e">
        <v>#N/A</v>
      </c>
      <c r="ONP227" s="1109" t="e">
        <v>#N/A</v>
      </c>
      <c r="ONQ227" s="1109" t="e">
        <v>#N/A</v>
      </c>
      <c r="ONR227" s="1109" t="e">
        <v>#N/A</v>
      </c>
      <c r="ONS227" s="1109" t="e">
        <v>#N/A</v>
      </c>
      <c r="ONT227" s="1109" t="e">
        <v>#N/A</v>
      </c>
      <c r="ONU227" s="1109" t="e">
        <v>#N/A</v>
      </c>
      <c r="ONV227" s="1109" t="e">
        <v>#N/A</v>
      </c>
      <c r="ONW227" s="1109" t="e">
        <v>#N/A</v>
      </c>
      <c r="ONX227" s="1109" t="e">
        <v>#N/A</v>
      </c>
      <c r="ONY227" s="1109" t="e">
        <v>#N/A</v>
      </c>
      <c r="ONZ227" s="1109" t="e">
        <v>#N/A</v>
      </c>
      <c r="OOA227" s="1109" t="e">
        <v>#N/A</v>
      </c>
      <c r="OOB227" s="1109" t="e">
        <v>#N/A</v>
      </c>
      <c r="OOC227" s="1109" t="e">
        <v>#N/A</v>
      </c>
      <c r="OOD227" s="1109" t="e">
        <v>#N/A</v>
      </c>
      <c r="OOE227" s="1109" t="e">
        <v>#N/A</v>
      </c>
      <c r="OOF227" s="1109" t="e">
        <v>#N/A</v>
      </c>
      <c r="OOG227" s="1109" t="e">
        <v>#N/A</v>
      </c>
      <c r="OOH227" s="1109" t="e">
        <v>#N/A</v>
      </c>
      <c r="OOI227" s="1109" t="e">
        <v>#N/A</v>
      </c>
      <c r="OOJ227" s="1109" t="e">
        <v>#N/A</v>
      </c>
      <c r="OOK227" s="1109" t="e">
        <v>#N/A</v>
      </c>
      <c r="OOL227" s="1109" t="e">
        <v>#N/A</v>
      </c>
      <c r="OOM227" s="1109" t="e">
        <v>#N/A</v>
      </c>
      <c r="OON227" s="1109" t="e">
        <v>#N/A</v>
      </c>
      <c r="OOO227" s="1109" t="e">
        <v>#N/A</v>
      </c>
      <c r="OOP227" s="1109" t="e">
        <v>#N/A</v>
      </c>
      <c r="OOQ227" s="1109" t="e">
        <v>#N/A</v>
      </c>
      <c r="OOR227" s="1109" t="e">
        <v>#N/A</v>
      </c>
      <c r="OOS227" s="1109" t="e">
        <v>#N/A</v>
      </c>
      <c r="OOT227" s="1109" t="e">
        <v>#N/A</v>
      </c>
      <c r="OOU227" s="1109" t="e">
        <v>#N/A</v>
      </c>
      <c r="OOV227" s="1109" t="e">
        <v>#N/A</v>
      </c>
      <c r="OOW227" s="1109" t="e">
        <v>#N/A</v>
      </c>
      <c r="OOX227" s="1109" t="e">
        <v>#N/A</v>
      </c>
      <c r="OOY227" s="1109" t="e">
        <v>#N/A</v>
      </c>
      <c r="OOZ227" s="1109" t="e">
        <v>#N/A</v>
      </c>
      <c r="OPA227" s="1109" t="e">
        <v>#N/A</v>
      </c>
      <c r="OPB227" s="1109" t="e">
        <v>#N/A</v>
      </c>
      <c r="OPC227" s="1109" t="e">
        <v>#N/A</v>
      </c>
      <c r="OPD227" s="1109" t="e">
        <v>#N/A</v>
      </c>
      <c r="OPE227" s="1109" t="e">
        <v>#N/A</v>
      </c>
      <c r="OPF227" s="1109" t="e">
        <v>#N/A</v>
      </c>
      <c r="OPG227" s="1109" t="e">
        <v>#N/A</v>
      </c>
      <c r="OPH227" s="1109" t="e">
        <v>#N/A</v>
      </c>
      <c r="OPI227" s="1109" t="e">
        <v>#N/A</v>
      </c>
      <c r="OPJ227" s="1109" t="e">
        <v>#N/A</v>
      </c>
      <c r="OPK227" s="1109" t="e">
        <v>#N/A</v>
      </c>
      <c r="OPL227" s="1109" t="e">
        <v>#N/A</v>
      </c>
      <c r="OPM227" s="1109" t="e">
        <v>#N/A</v>
      </c>
      <c r="OPN227" s="1109" t="e">
        <v>#N/A</v>
      </c>
      <c r="OPO227" s="1109" t="e">
        <v>#N/A</v>
      </c>
      <c r="OPP227" s="1109" t="e">
        <v>#N/A</v>
      </c>
      <c r="OPQ227" s="1109" t="e">
        <v>#N/A</v>
      </c>
      <c r="OPR227" s="1109" t="e">
        <v>#N/A</v>
      </c>
      <c r="OPS227" s="1109" t="e">
        <v>#N/A</v>
      </c>
      <c r="OPT227" s="1109" t="e">
        <v>#N/A</v>
      </c>
      <c r="OPU227" s="1109" t="e">
        <v>#N/A</v>
      </c>
      <c r="OPV227" s="1109" t="e">
        <v>#N/A</v>
      </c>
      <c r="OPW227" s="1109" t="e">
        <v>#N/A</v>
      </c>
      <c r="OPX227" s="1109" t="e">
        <v>#N/A</v>
      </c>
      <c r="OPY227" s="1109" t="e">
        <v>#N/A</v>
      </c>
      <c r="OPZ227" s="1109" t="e">
        <v>#N/A</v>
      </c>
      <c r="OQA227" s="1109" t="e">
        <v>#N/A</v>
      </c>
      <c r="OQB227" s="1109" t="e">
        <v>#N/A</v>
      </c>
      <c r="OQC227" s="1109" t="e">
        <v>#N/A</v>
      </c>
      <c r="OQD227" s="1109" t="e">
        <v>#N/A</v>
      </c>
      <c r="OQE227" s="1109" t="e">
        <v>#N/A</v>
      </c>
      <c r="OQF227" s="1109" t="e">
        <v>#N/A</v>
      </c>
      <c r="OQG227" s="1109" t="e">
        <v>#N/A</v>
      </c>
      <c r="OQH227" s="1109" t="e">
        <v>#N/A</v>
      </c>
      <c r="OQI227" s="1109" t="e">
        <v>#N/A</v>
      </c>
      <c r="OQJ227" s="1109" t="e">
        <v>#N/A</v>
      </c>
      <c r="OQK227" s="1109" t="e">
        <v>#N/A</v>
      </c>
      <c r="OQL227" s="1109" t="e">
        <v>#N/A</v>
      </c>
      <c r="OQM227" s="1109" t="e">
        <v>#N/A</v>
      </c>
      <c r="OQN227" s="1109" t="e">
        <v>#N/A</v>
      </c>
      <c r="OQO227" s="1109" t="e">
        <v>#N/A</v>
      </c>
      <c r="OQP227" s="1109" t="e">
        <v>#N/A</v>
      </c>
      <c r="OQQ227" s="1109" t="e">
        <v>#N/A</v>
      </c>
      <c r="OQR227" s="1109" t="e">
        <v>#N/A</v>
      </c>
      <c r="OQS227" s="1109" t="e">
        <v>#N/A</v>
      </c>
      <c r="OQT227" s="1109" t="e">
        <v>#N/A</v>
      </c>
      <c r="OQU227" s="1109" t="e">
        <v>#N/A</v>
      </c>
      <c r="OQV227" s="1109" t="e">
        <v>#N/A</v>
      </c>
      <c r="OQW227" s="1109" t="e">
        <v>#N/A</v>
      </c>
      <c r="OQX227" s="1109" t="e">
        <v>#N/A</v>
      </c>
      <c r="OQY227" s="1109" t="e">
        <v>#N/A</v>
      </c>
      <c r="OQZ227" s="1109" t="e">
        <v>#N/A</v>
      </c>
      <c r="ORA227" s="1109" t="e">
        <v>#N/A</v>
      </c>
      <c r="ORB227" s="1109" t="e">
        <v>#N/A</v>
      </c>
      <c r="ORC227" s="1109" t="e">
        <v>#N/A</v>
      </c>
      <c r="ORD227" s="1109" t="e">
        <v>#N/A</v>
      </c>
      <c r="ORE227" s="1109" t="e">
        <v>#N/A</v>
      </c>
      <c r="ORF227" s="1109" t="e">
        <v>#N/A</v>
      </c>
      <c r="ORG227" s="1109" t="e">
        <v>#N/A</v>
      </c>
      <c r="ORH227" s="1109" t="e">
        <v>#N/A</v>
      </c>
      <c r="ORI227" s="1109" t="e">
        <v>#N/A</v>
      </c>
      <c r="ORJ227" s="1109" t="e">
        <v>#N/A</v>
      </c>
      <c r="ORK227" s="1109" t="e">
        <v>#N/A</v>
      </c>
      <c r="ORL227" s="1109" t="e">
        <v>#N/A</v>
      </c>
      <c r="ORM227" s="1109" t="e">
        <v>#N/A</v>
      </c>
      <c r="ORN227" s="1109" t="e">
        <v>#N/A</v>
      </c>
      <c r="ORO227" s="1109" t="e">
        <v>#N/A</v>
      </c>
      <c r="ORP227" s="1109" t="e">
        <v>#N/A</v>
      </c>
      <c r="ORQ227" s="1109" t="e">
        <v>#N/A</v>
      </c>
      <c r="ORR227" s="1109" t="e">
        <v>#N/A</v>
      </c>
      <c r="ORS227" s="1109" t="e">
        <v>#N/A</v>
      </c>
      <c r="ORT227" s="1109" t="e">
        <v>#N/A</v>
      </c>
      <c r="ORU227" s="1109" t="e">
        <v>#N/A</v>
      </c>
      <c r="ORV227" s="1109" t="e">
        <v>#N/A</v>
      </c>
      <c r="ORW227" s="1109" t="e">
        <v>#N/A</v>
      </c>
      <c r="ORX227" s="1109" t="e">
        <v>#N/A</v>
      </c>
      <c r="ORY227" s="1109" t="e">
        <v>#N/A</v>
      </c>
      <c r="ORZ227" s="1109" t="e">
        <v>#N/A</v>
      </c>
      <c r="OSA227" s="1109" t="e">
        <v>#N/A</v>
      </c>
      <c r="OSB227" s="1109" t="e">
        <v>#N/A</v>
      </c>
      <c r="OSC227" s="1109" t="e">
        <v>#N/A</v>
      </c>
      <c r="OSD227" s="1109" t="e">
        <v>#N/A</v>
      </c>
      <c r="OSE227" s="1109" t="e">
        <v>#N/A</v>
      </c>
      <c r="OSF227" s="1109" t="e">
        <v>#N/A</v>
      </c>
      <c r="OSG227" s="1109" t="e">
        <v>#N/A</v>
      </c>
      <c r="OSH227" s="1109" t="e">
        <v>#N/A</v>
      </c>
      <c r="OSI227" s="1109" t="e">
        <v>#N/A</v>
      </c>
      <c r="OSJ227" s="1109" t="e">
        <v>#N/A</v>
      </c>
      <c r="OSK227" s="1109" t="e">
        <v>#N/A</v>
      </c>
      <c r="OSL227" s="1109" t="e">
        <v>#N/A</v>
      </c>
      <c r="OSM227" s="1109" t="e">
        <v>#N/A</v>
      </c>
      <c r="OSN227" s="1109" t="e">
        <v>#N/A</v>
      </c>
      <c r="OSO227" s="1109" t="e">
        <v>#N/A</v>
      </c>
      <c r="OSP227" s="1109" t="e">
        <v>#N/A</v>
      </c>
      <c r="OSQ227" s="1109" t="e">
        <v>#N/A</v>
      </c>
      <c r="OSR227" s="1109" t="e">
        <v>#N/A</v>
      </c>
      <c r="OSS227" s="1109" t="e">
        <v>#N/A</v>
      </c>
      <c r="OST227" s="1109" t="e">
        <v>#N/A</v>
      </c>
      <c r="OSU227" s="1109" t="e">
        <v>#N/A</v>
      </c>
      <c r="OSV227" s="1109" t="e">
        <v>#N/A</v>
      </c>
      <c r="OSW227" s="1109" t="e">
        <v>#N/A</v>
      </c>
      <c r="OSX227" s="1109" t="e">
        <v>#N/A</v>
      </c>
      <c r="OSY227" s="1109" t="e">
        <v>#N/A</v>
      </c>
      <c r="OSZ227" s="1109" t="e">
        <v>#N/A</v>
      </c>
      <c r="OTA227" s="1109" t="e">
        <v>#N/A</v>
      </c>
      <c r="OTB227" s="1109" t="e">
        <v>#N/A</v>
      </c>
      <c r="OTC227" s="1109" t="e">
        <v>#N/A</v>
      </c>
      <c r="OTD227" s="1109" t="e">
        <v>#N/A</v>
      </c>
      <c r="OTE227" s="1109" t="e">
        <v>#N/A</v>
      </c>
      <c r="OTF227" s="1109" t="e">
        <v>#N/A</v>
      </c>
      <c r="OTG227" s="1109" t="e">
        <v>#N/A</v>
      </c>
      <c r="OTH227" s="1109" t="e">
        <v>#N/A</v>
      </c>
      <c r="OTI227" s="1109" t="e">
        <v>#N/A</v>
      </c>
      <c r="OTJ227" s="1109" t="e">
        <v>#N/A</v>
      </c>
      <c r="OTK227" s="1109" t="e">
        <v>#N/A</v>
      </c>
      <c r="OTL227" s="1109" t="e">
        <v>#N/A</v>
      </c>
      <c r="OTM227" s="1109" t="e">
        <v>#N/A</v>
      </c>
      <c r="OTN227" s="1109" t="e">
        <v>#N/A</v>
      </c>
      <c r="OTO227" s="1109" t="e">
        <v>#N/A</v>
      </c>
      <c r="OTP227" s="1109" t="e">
        <v>#N/A</v>
      </c>
      <c r="OTQ227" s="1109" t="e">
        <v>#N/A</v>
      </c>
      <c r="OTR227" s="1109" t="e">
        <v>#N/A</v>
      </c>
      <c r="OTS227" s="1109" t="e">
        <v>#N/A</v>
      </c>
      <c r="OTT227" s="1109" t="e">
        <v>#N/A</v>
      </c>
      <c r="OTU227" s="1109" t="e">
        <v>#N/A</v>
      </c>
      <c r="OTV227" s="1109" t="e">
        <v>#N/A</v>
      </c>
      <c r="OTW227" s="1109" t="e">
        <v>#N/A</v>
      </c>
      <c r="OTX227" s="1109" t="e">
        <v>#N/A</v>
      </c>
      <c r="OTY227" s="1109" t="e">
        <v>#N/A</v>
      </c>
      <c r="OTZ227" s="1109" t="e">
        <v>#N/A</v>
      </c>
      <c r="OUA227" s="1109" t="e">
        <v>#N/A</v>
      </c>
      <c r="OUB227" s="1109" t="e">
        <v>#N/A</v>
      </c>
      <c r="OUC227" s="1109" t="e">
        <v>#N/A</v>
      </c>
      <c r="OUD227" s="1109" t="e">
        <v>#N/A</v>
      </c>
      <c r="OUE227" s="1109" t="e">
        <v>#N/A</v>
      </c>
      <c r="OUF227" s="1109" t="e">
        <v>#N/A</v>
      </c>
      <c r="OUG227" s="1109" t="e">
        <v>#N/A</v>
      </c>
      <c r="OUH227" s="1109" t="e">
        <v>#N/A</v>
      </c>
      <c r="OUI227" s="1109" t="e">
        <v>#N/A</v>
      </c>
      <c r="OUJ227" s="1109" t="e">
        <v>#N/A</v>
      </c>
      <c r="OUK227" s="1109" t="e">
        <v>#N/A</v>
      </c>
      <c r="OUL227" s="1109" t="e">
        <v>#N/A</v>
      </c>
      <c r="OUM227" s="1109" t="e">
        <v>#N/A</v>
      </c>
      <c r="OUN227" s="1109" t="e">
        <v>#N/A</v>
      </c>
      <c r="OUO227" s="1109" t="e">
        <v>#N/A</v>
      </c>
      <c r="OUP227" s="1109" t="e">
        <v>#N/A</v>
      </c>
      <c r="OUQ227" s="1109" t="e">
        <v>#N/A</v>
      </c>
      <c r="OUR227" s="1109" t="e">
        <v>#N/A</v>
      </c>
      <c r="OUS227" s="1109" t="e">
        <v>#N/A</v>
      </c>
      <c r="OUT227" s="1109" t="e">
        <v>#N/A</v>
      </c>
      <c r="OUU227" s="1109" t="e">
        <v>#N/A</v>
      </c>
      <c r="OUV227" s="1109" t="e">
        <v>#N/A</v>
      </c>
      <c r="OUW227" s="1109" t="e">
        <v>#N/A</v>
      </c>
      <c r="OUX227" s="1109" t="e">
        <v>#N/A</v>
      </c>
      <c r="OUY227" s="1109" t="e">
        <v>#N/A</v>
      </c>
      <c r="OUZ227" s="1109" t="e">
        <v>#N/A</v>
      </c>
      <c r="OVA227" s="1109" t="e">
        <v>#N/A</v>
      </c>
      <c r="OVB227" s="1109" t="e">
        <v>#N/A</v>
      </c>
      <c r="OVC227" s="1109" t="e">
        <v>#N/A</v>
      </c>
      <c r="OVD227" s="1109" t="e">
        <v>#N/A</v>
      </c>
      <c r="OVE227" s="1109" t="e">
        <v>#N/A</v>
      </c>
      <c r="OVF227" s="1109" t="e">
        <v>#N/A</v>
      </c>
      <c r="OVG227" s="1109" t="e">
        <v>#N/A</v>
      </c>
      <c r="OVH227" s="1109" t="e">
        <v>#N/A</v>
      </c>
      <c r="OVI227" s="1109" t="e">
        <v>#N/A</v>
      </c>
      <c r="OVJ227" s="1109" t="e">
        <v>#N/A</v>
      </c>
      <c r="OVK227" s="1109" t="e">
        <v>#N/A</v>
      </c>
      <c r="OVL227" s="1109" t="e">
        <v>#N/A</v>
      </c>
      <c r="OVM227" s="1109" t="e">
        <v>#N/A</v>
      </c>
      <c r="OVN227" s="1109" t="e">
        <v>#N/A</v>
      </c>
      <c r="OVO227" s="1109" t="e">
        <v>#N/A</v>
      </c>
      <c r="OVP227" s="1109" t="e">
        <v>#N/A</v>
      </c>
      <c r="OVQ227" s="1109" t="e">
        <v>#N/A</v>
      </c>
      <c r="OVR227" s="1109" t="e">
        <v>#N/A</v>
      </c>
      <c r="OVS227" s="1109" t="e">
        <v>#N/A</v>
      </c>
      <c r="OVT227" s="1109" t="e">
        <v>#N/A</v>
      </c>
      <c r="OVU227" s="1109" t="e">
        <v>#N/A</v>
      </c>
      <c r="OVV227" s="1109" t="e">
        <v>#N/A</v>
      </c>
      <c r="OVW227" s="1109" t="e">
        <v>#N/A</v>
      </c>
      <c r="OVX227" s="1109" t="e">
        <v>#N/A</v>
      </c>
      <c r="OVY227" s="1109" t="e">
        <v>#N/A</v>
      </c>
      <c r="OVZ227" s="1109" t="e">
        <v>#N/A</v>
      </c>
      <c r="OWA227" s="1109" t="e">
        <v>#N/A</v>
      </c>
      <c r="OWB227" s="1109" t="e">
        <v>#N/A</v>
      </c>
      <c r="OWC227" s="1109" t="e">
        <v>#N/A</v>
      </c>
      <c r="OWD227" s="1109" t="e">
        <v>#N/A</v>
      </c>
      <c r="OWE227" s="1109" t="e">
        <v>#N/A</v>
      </c>
      <c r="OWF227" s="1109" t="e">
        <v>#N/A</v>
      </c>
      <c r="OWG227" s="1109" t="e">
        <v>#N/A</v>
      </c>
      <c r="OWH227" s="1109" t="e">
        <v>#N/A</v>
      </c>
      <c r="OWI227" s="1109" t="e">
        <v>#N/A</v>
      </c>
      <c r="OWJ227" s="1109" t="e">
        <v>#N/A</v>
      </c>
      <c r="OWK227" s="1109" t="e">
        <v>#N/A</v>
      </c>
      <c r="OWL227" s="1109" t="e">
        <v>#N/A</v>
      </c>
      <c r="OWM227" s="1109" t="e">
        <v>#N/A</v>
      </c>
      <c r="OWN227" s="1109" t="e">
        <v>#N/A</v>
      </c>
      <c r="OWO227" s="1109" t="e">
        <v>#N/A</v>
      </c>
      <c r="OWP227" s="1109" t="e">
        <v>#N/A</v>
      </c>
      <c r="OWQ227" s="1109" t="e">
        <v>#N/A</v>
      </c>
      <c r="OWR227" s="1109" t="e">
        <v>#N/A</v>
      </c>
      <c r="OWS227" s="1109" t="e">
        <v>#N/A</v>
      </c>
      <c r="OWT227" s="1109" t="e">
        <v>#N/A</v>
      </c>
      <c r="OWU227" s="1109" t="e">
        <v>#N/A</v>
      </c>
      <c r="OWV227" s="1109" t="e">
        <v>#N/A</v>
      </c>
      <c r="OWW227" s="1109" t="e">
        <v>#N/A</v>
      </c>
      <c r="OWX227" s="1109" t="e">
        <v>#N/A</v>
      </c>
      <c r="OWY227" s="1109" t="e">
        <v>#N/A</v>
      </c>
      <c r="OWZ227" s="1109" t="e">
        <v>#N/A</v>
      </c>
      <c r="OXA227" s="1109" t="e">
        <v>#N/A</v>
      </c>
      <c r="OXB227" s="1109" t="e">
        <v>#N/A</v>
      </c>
      <c r="OXC227" s="1109" t="e">
        <v>#N/A</v>
      </c>
      <c r="OXD227" s="1109" t="e">
        <v>#N/A</v>
      </c>
      <c r="OXE227" s="1109" t="e">
        <v>#N/A</v>
      </c>
      <c r="OXF227" s="1109" t="e">
        <v>#N/A</v>
      </c>
      <c r="OXG227" s="1109" t="e">
        <v>#N/A</v>
      </c>
      <c r="OXH227" s="1109" t="e">
        <v>#N/A</v>
      </c>
      <c r="OXI227" s="1109" t="e">
        <v>#N/A</v>
      </c>
      <c r="OXJ227" s="1109" t="e">
        <v>#N/A</v>
      </c>
      <c r="OXK227" s="1109" t="e">
        <v>#N/A</v>
      </c>
      <c r="OXL227" s="1109" t="e">
        <v>#N/A</v>
      </c>
      <c r="OXM227" s="1109" t="e">
        <v>#N/A</v>
      </c>
      <c r="OXN227" s="1109" t="e">
        <v>#N/A</v>
      </c>
      <c r="OXO227" s="1109" t="e">
        <v>#N/A</v>
      </c>
      <c r="OXP227" s="1109" t="e">
        <v>#N/A</v>
      </c>
      <c r="OXQ227" s="1109" t="e">
        <v>#N/A</v>
      </c>
      <c r="OXR227" s="1109" t="e">
        <v>#N/A</v>
      </c>
      <c r="OXS227" s="1109" t="e">
        <v>#N/A</v>
      </c>
      <c r="OXT227" s="1109" t="e">
        <v>#N/A</v>
      </c>
      <c r="OXU227" s="1109" t="e">
        <v>#N/A</v>
      </c>
      <c r="OXV227" s="1109" t="e">
        <v>#N/A</v>
      </c>
      <c r="OXW227" s="1109" t="e">
        <v>#N/A</v>
      </c>
      <c r="OXX227" s="1109" t="e">
        <v>#N/A</v>
      </c>
      <c r="OXY227" s="1109" t="e">
        <v>#N/A</v>
      </c>
      <c r="OXZ227" s="1109" t="e">
        <v>#N/A</v>
      </c>
      <c r="OYA227" s="1109" t="e">
        <v>#N/A</v>
      </c>
      <c r="OYB227" s="1109" t="e">
        <v>#N/A</v>
      </c>
      <c r="OYC227" s="1109" t="e">
        <v>#N/A</v>
      </c>
      <c r="OYD227" s="1109" t="e">
        <v>#N/A</v>
      </c>
      <c r="OYE227" s="1109" t="e">
        <v>#N/A</v>
      </c>
      <c r="OYF227" s="1109" t="e">
        <v>#N/A</v>
      </c>
      <c r="OYG227" s="1109" t="e">
        <v>#N/A</v>
      </c>
      <c r="OYH227" s="1109" t="e">
        <v>#N/A</v>
      </c>
      <c r="OYI227" s="1109" t="e">
        <v>#N/A</v>
      </c>
      <c r="OYJ227" s="1109" t="e">
        <v>#N/A</v>
      </c>
      <c r="OYK227" s="1109" t="e">
        <v>#N/A</v>
      </c>
      <c r="OYL227" s="1109" t="e">
        <v>#N/A</v>
      </c>
      <c r="OYM227" s="1109" t="e">
        <v>#N/A</v>
      </c>
      <c r="OYN227" s="1109" t="e">
        <v>#N/A</v>
      </c>
      <c r="OYO227" s="1109" t="e">
        <v>#N/A</v>
      </c>
      <c r="OYP227" s="1109" t="e">
        <v>#N/A</v>
      </c>
      <c r="OYQ227" s="1109" t="e">
        <v>#N/A</v>
      </c>
      <c r="OYR227" s="1109" t="e">
        <v>#N/A</v>
      </c>
      <c r="OYS227" s="1109" t="e">
        <v>#N/A</v>
      </c>
      <c r="OYT227" s="1109" t="e">
        <v>#N/A</v>
      </c>
      <c r="OYU227" s="1109" t="e">
        <v>#N/A</v>
      </c>
      <c r="OYV227" s="1109" t="e">
        <v>#N/A</v>
      </c>
      <c r="OYW227" s="1109" t="e">
        <v>#N/A</v>
      </c>
      <c r="OYX227" s="1109" t="e">
        <v>#N/A</v>
      </c>
      <c r="OYY227" s="1109" t="e">
        <v>#N/A</v>
      </c>
      <c r="OYZ227" s="1109" t="e">
        <v>#N/A</v>
      </c>
      <c r="OZA227" s="1109" t="e">
        <v>#N/A</v>
      </c>
      <c r="OZB227" s="1109" t="e">
        <v>#N/A</v>
      </c>
      <c r="OZC227" s="1109" t="e">
        <v>#N/A</v>
      </c>
      <c r="OZD227" s="1109" t="e">
        <v>#N/A</v>
      </c>
      <c r="OZE227" s="1109" t="e">
        <v>#N/A</v>
      </c>
      <c r="OZF227" s="1109" t="e">
        <v>#N/A</v>
      </c>
      <c r="OZG227" s="1109" t="e">
        <v>#N/A</v>
      </c>
      <c r="OZH227" s="1109" t="e">
        <v>#N/A</v>
      </c>
      <c r="OZI227" s="1109" t="e">
        <v>#N/A</v>
      </c>
      <c r="OZJ227" s="1109" t="e">
        <v>#N/A</v>
      </c>
      <c r="OZK227" s="1109" t="e">
        <v>#N/A</v>
      </c>
      <c r="OZL227" s="1109" t="e">
        <v>#N/A</v>
      </c>
      <c r="OZM227" s="1109" t="e">
        <v>#N/A</v>
      </c>
      <c r="OZN227" s="1109" t="e">
        <v>#N/A</v>
      </c>
      <c r="OZO227" s="1109" t="e">
        <v>#N/A</v>
      </c>
      <c r="OZP227" s="1109" t="e">
        <v>#N/A</v>
      </c>
      <c r="OZQ227" s="1109" t="e">
        <v>#N/A</v>
      </c>
      <c r="OZR227" s="1109" t="e">
        <v>#N/A</v>
      </c>
      <c r="OZS227" s="1109" t="e">
        <v>#N/A</v>
      </c>
      <c r="OZT227" s="1109" t="e">
        <v>#N/A</v>
      </c>
      <c r="OZU227" s="1109" t="e">
        <v>#N/A</v>
      </c>
      <c r="OZV227" s="1109" t="e">
        <v>#N/A</v>
      </c>
      <c r="OZW227" s="1109" t="e">
        <v>#N/A</v>
      </c>
      <c r="OZX227" s="1109" t="e">
        <v>#N/A</v>
      </c>
      <c r="OZY227" s="1109" t="e">
        <v>#N/A</v>
      </c>
      <c r="OZZ227" s="1109" t="e">
        <v>#N/A</v>
      </c>
      <c r="PAA227" s="1109" t="e">
        <v>#N/A</v>
      </c>
      <c r="PAB227" s="1109" t="e">
        <v>#N/A</v>
      </c>
      <c r="PAC227" s="1109" t="e">
        <v>#N/A</v>
      </c>
      <c r="PAD227" s="1109" t="e">
        <v>#N/A</v>
      </c>
      <c r="PAE227" s="1109" t="e">
        <v>#N/A</v>
      </c>
      <c r="PAF227" s="1109" t="e">
        <v>#N/A</v>
      </c>
      <c r="PAG227" s="1109" t="e">
        <v>#N/A</v>
      </c>
      <c r="PAH227" s="1109" t="e">
        <v>#N/A</v>
      </c>
      <c r="PAI227" s="1109" t="e">
        <v>#N/A</v>
      </c>
      <c r="PAJ227" s="1109" t="e">
        <v>#N/A</v>
      </c>
      <c r="PAK227" s="1109" t="e">
        <v>#N/A</v>
      </c>
      <c r="PAL227" s="1109" t="e">
        <v>#N/A</v>
      </c>
      <c r="PAM227" s="1109" t="e">
        <v>#N/A</v>
      </c>
      <c r="PAN227" s="1109" t="e">
        <v>#N/A</v>
      </c>
      <c r="PAO227" s="1109" t="e">
        <v>#N/A</v>
      </c>
      <c r="PAP227" s="1109" t="e">
        <v>#N/A</v>
      </c>
      <c r="PAQ227" s="1109" t="e">
        <v>#N/A</v>
      </c>
      <c r="PAR227" s="1109" t="e">
        <v>#N/A</v>
      </c>
      <c r="PAS227" s="1109" t="e">
        <v>#N/A</v>
      </c>
      <c r="PAT227" s="1109" t="e">
        <v>#N/A</v>
      </c>
      <c r="PAU227" s="1109" t="e">
        <v>#N/A</v>
      </c>
      <c r="PAV227" s="1109" t="e">
        <v>#N/A</v>
      </c>
      <c r="PAW227" s="1109" t="e">
        <v>#N/A</v>
      </c>
      <c r="PAX227" s="1109" t="e">
        <v>#N/A</v>
      </c>
      <c r="PAY227" s="1109" t="e">
        <v>#N/A</v>
      </c>
      <c r="PAZ227" s="1109" t="e">
        <v>#N/A</v>
      </c>
      <c r="PBA227" s="1109" t="e">
        <v>#N/A</v>
      </c>
      <c r="PBB227" s="1109" t="e">
        <v>#N/A</v>
      </c>
      <c r="PBC227" s="1109" t="e">
        <v>#N/A</v>
      </c>
      <c r="PBD227" s="1109" t="e">
        <v>#N/A</v>
      </c>
      <c r="PBE227" s="1109" t="e">
        <v>#N/A</v>
      </c>
      <c r="PBF227" s="1109" t="e">
        <v>#N/A</v>
      </c>
      <c r="PBG227" s="1109" t="e">
        <v>#N/A</v>
      </c>
      <c r="PBH227" s="1109" t="e">
        <v>#N/A</v>
      </c>
      <c r="PBI227" s="1109" t="e">
        <v>#N/A</v>
      </c>
      <c r="PBJ227" s="1109" t="e">
        <v>#N/A</v>
      </c>
      <c r="PBK227" s="1109" t="e">
        <v>#N/A</v>
      </c>
      <c r="PBL227" s="1109" t="e">
        <v>#N/A</v>
      </c>
      <c r="PBM227" s="1109" t="e">
        <v>#N/A</v>
      </c>
      <c r="PBN227" s="1109" t="e">
        <v>#N/A</v>
      </c>
      <c r="PBO227" s="1109" t="e">
        <v>#N/A</v>
      </c>
      <c r="PBP227" s="1109" t="e">
        <v>#N/A</v>
      </c>
      <c r="PBQ227" s="1109" t="e">
        <v>#N/A</v>
      </c>
      <c r="PBR227" s="1109" t="e">
        <v>#N/A</v>
      </c>
      <c r="PBS227" s="1109" t="e">
        <v>#N/A</v>
      </c>
      <c r="PBT227" s="1109" t="e">
        <v>#N/A</v>
      </c>
      <c r="PBU227" s="1109" t="e">
        <v>#N/A</v>
      </c>
      <c r="PBV227" s="1109" t="e">
        <v>#N/A</v>
      </c>
      <c r="PBW227" s="1109" t="e">
        <v>#N/A</v>
      </c>
      <c r="PBX227" s="1109" t="e">
        <v>#N/A</v>
      </c>
      <c r="PBY227" s="1109" t="e">
        <v>#N/A</v>
      </c>
      <c r="PBZ227" s="1109" t="e">
        <v>#N/A</v>
      </c>
      <c r="PCA227" s="1109" t="e">
        <v>#N/A</v>
      </c>
      <c r="PCB227" s="1109" t="e">
        <v>#N/A</v>
      </c>
      <c r="PCC227" s="1109" t="e">
        <v>#N/A</v>
      </c>
      <c r="PCD227" s="1109" t="e">
        <v>#N/A</v>
      </c>
      <c r="PCE227" s="1109" t="e">
        <v>#N/A</v>
      </c>
      <c r="PCF227" s="1109" t="e">
        <v>#N/A</v>
      </c>
      <c r="PCG227" s="1109" t="e">
        <v>#N/A</v>
      </c>
      <c r="PCH227" s="1109" t="e">
        <v>#N/A</v>
      </c>
      <c r="PCI227" s="1109" t="e">
        <v>#N/A</v>
      </c>
      <c r="PCJ227" s="1109" t="e">
        <v>#N/A</v>
      </c>
      <c r="PCK227" s="1109" t="e">
        <v>#N/A</v>
      </c>
      <c r="PCL227" s="1109" t="e">
        <v>#N/A</v>
      </c>
      <c r="PCM227" s="1109" t="e">
        <v>#N/A</v>
      </c>
      <c r="PCN227" s="1109" t="e">
        <v>#N/A</v>
      </c>
      <c r="PCO227" s="1109" t="e">
        <v>#N/A</v>
      </c>
      <c r="PCP227" s="1109" t="e">
        <v>#N/A</v>
      </c>
      <c r="PCQ227" s="1109" t="e">
        <v>#N/A</v>
      </c>
      <c r="PCR227" s="1109" t="e">
        <v>#N/A</v>
      </c>
      <c r="PCS227" s="1109" t="e">
        <v>#N/A</v>
      </c>
      <c r="PCT227" s="1109" t="e">
        <v>#N/A</v>
      </c>
      <c r="PCU227" s="1109" t="e">
        <v>#N/A</v>
      </c>
      <c r="PCV227" s="1109" t="e">
        <v>#N/A</v>
      </c>
      <c r="PCW227" s="1109" t="e">
        <v>#N/A</v>
      </c>
      <c r="PCX227" s="1109" t="e">
        <v>#N/A</v>
      </c>
      <c r="PCY227" s="1109" t="e">
        <v>#N/A</v>
      </c>
      <c r="PCZ227" s="1109" t="e">
        <v>#N/A</v>
      </c>
      <c r="PDA227" s="1109" t="e">
        <v>#N/A</v>
      </c>
      <c r="PDB227" s="1109" t="e">
        <v>#N/A</v>
      </c>
      <c r="PDC227" s="1109" t="e">
        <v>#N/A</v>
      </c>
      <c r="PDD227" s="1109" t="e">
        <v>#N/A</v>
      </c>
      <c r="PDE227" s="1109" t="e">
        <v>#N/A</v>
      </c>
      <c r="PDF227" s="1109" t="e">
        <v>#N/A</v>
      </c>
      <c r="PDG227" s="1109" t="e">
        <v>#N/A</v>
      </c>
      <c r="PDH227" s="1109" t="e">
        <v>#N/A</v>
      </c>
      <c r="PDI227" s="1109" t="e">
        <v>#N/A</v>
      </c>
      <c r="PDJ227" s="1109" t="e">
        <v>#N/A</v>
      </c>
      <c r="PDK227" s="1109" t="e">
        <v>#N/A</v>
      </c>
      <c r="PDL227" s="1109" t="e">
        <v>#N/A</v>
      </c>
      <c r="PDM227" s="1109" t="e">
        <v>#N/A</v>
      </c>
      <c r="PDN227" s="1109" t="e">
        <v>#N/A</v>
      </c>
      <c r="PDO227" s="1109" t="e">
        <v>#N/A</v>
      </c>
      <c r="PDP227" s="1109" t="e">
        <v>#N/A</v>
      </c>
      <c r="PDQ227" s="1109" t="e">
        <v>#N/A</v>
      </c>
      <c r="PDR227" s="1109" t="e">
        <v>#N/A</v>
      </c>
      <c r="PDS227" s="1109" t="e">
        <v>#N/A</v>
      </c>
      <c r="PDT227" s="1109" t="e">
        <v>#N/A</v>
      </c>
      <c r="PDU227" s="1109" t="e">
        <v>#N/A</v>
      </c>
      <c r="PDV227" s="1109" t="e">
        <v>#N/A</v>
      </c>
      <c r="PDW227" s="1109" t="e">
        <v>#N/A</v>
      </c>
      <c r="PDX227" s="1109" t="e">
        <v>#N/A</v>
      </c>
      <c r="PDY227" s="1109" t="e">
        <v>#N/A</v>
      </c>
      <c r="PDZ227" s="1109" t="e">
        <v>#N/A</v>
      </c>
      <c r="PEA227" s="1109" t="e">
        <v>#N/A</v>
      </c>
      <c r="PEB227" s="1109" t="e">
        <v>#N/A</v>
      </c>
      <c r="PEC227" s="1109" t="e">
        <v>#N/A</v>
      </c>
      <c r="PED227" s="1109" t="e">
        <v>#N/A</v>
      </c>
      <c r="PEE227" s="1109" t="e">
        <v>#N/A</v>
      </c>
      <c r="PEF227" s="1109" t="e">
        <v>#N/A</v>
      </c>
      <c r="PEG227" s="1109" t="e">
        <v>#N/A</v>
      </c>
      <c r="PEH227" s="1109" t="e">
        <v>#N/A</v>
      </c>
      <c r="PEI227" s="1109" t="e">
        <v>#N/A</v>
      </c>
      <c r="PEJ227" s="1109" t="e">
        <v>#N/A</v>
      </c>
      <c r="PEK227" s="1109" t="e">
        <v>#N/A</v>
      </c>
      <c r="PEL227" s="1109" t="e">
        <v>#N/A</v>
      </c>
      <c r="PEM227" s="1109" t="e">
        <v>#N/A</v>
      </c>
      <c r="PEN227" s="1109" t="e">
        <v>#N/A</v>
      </c>
      <c r="PEO227" s="1109" t="e">
        <v>#N/A</v>
      </c>
      <c r="PEP227" s="1109" t="e">
        <v>#N/A</v>
      </c>
      <c r="PEQ227" s="1109" t="e">
        <v>#N/A</v>
      </c>
      <c r="PER227" s="1109" t="e">
        <v>#N/A</v>
      </c>
      <c r="PES227" s="1109" t="e">
        <v>#N/A</v>
      </c>
      <c r="PET227" s="1109" t="e">
        <v>#N/A</v>
      </c>
      <c r="PEU227" s="1109" t="e">
        <v>#N/A</v>
      </c>
      <c r="PEV227" s="1109" t="e">
        <v>#N/A</v>
      </c>
      <c r="PEW227" s="1109" t="e">
        <v>#N/A</v>
      </c>
      <c r="PEX227" s="1109" t="e">
        <v>#N/A</v>
      </c>
      <c r="PEY227" s="1109" t="e">
        <v>#N/A</v>
      </c>
      <c r="PEZ227" s="1109" t="e">
        <v>#N/A</v>
      </c>
      <c r="PFA227" s="1109" t="e">
        <v>#N/A</v>
      </c>
      <c r="PFB227" s="1109" t="e">
        <v>#N/A</v>
      </c>
      <c r="PFC227" s="1109" t="e">
        <v>#N/A</v>
      </c>
      <c r="PFD227" s="1109" t="e">
        <v>#N/A</v>
      </c>
      <c r="PFE227" s="1109" t="e">
        <v>#N/A</v>
      </c>
      <c r="PFF227" s="1109" t="e">
        <v>#N/A</v>
      </c>
      <c r="PFG227" s="1109" t="e">
        <v>#N/A</v>
      </c>
      <c r="PFH227" s="1109" t="e">
        <v>#N/A</v>
      </c>
      <c r="PFI227" s="1109" t="e">
        <v>#N/A</v>
      </c>
      <c r="PFJ227" s="1109" t="e">
        <v>#N/A</v>
      </c>
      <c r="PFK227" s="1109" t="e">
        <v>#N/A</v>
      </c>
      <c r="PFL227" s="1109" t="e">
        <v>#N/A</v>
      </c>
      <c r="PFM227" s="1109" t="e">
        <v>#N/A</v>
      </c>
      <c r="PFN227" s="1109" t="e">
        <v>#N/A</v>
      </c>
      <c r="PFO227" s="1109" t="e">
        <v>#N/A</v>
      </c>
      <c r="PFP227" s="1109" t="e">
        <v>#N/A</v>
      </c>
      <c r="PFQ227" s="1109" t="e">
        <v>#N/A</v>
      </c>
      <c r="PFR227" s="1109" t="e">
        <v>#N/A</v>
      </c>
      <c r="PFS227" s="1109" t="e">
        <v>#N/A</v>
      </c>
      <c r="PFT227" s="1109" t="e">
        <v>#N/A</v>
      </c>
      <c r="PFU227" s="1109" t="e">
        <v>#N/A</v>
      </c>
      <c r="PFV227" s="1109" t="e">
        <v>#N/A</v>
      </c>
      <c r="PFW227" s="1109" t="e">
        <v>#N/A</v>
      </c>
      <c r="PFX227" s="1109" t="e">
        <v>#N/A</v>
      </c>
      <c r="PFY227" s="1109" t="e">
        <v>#N/A</v>
      </c>
      <c r="PFZ227" s="1109" t="e">
        <v>#N/A</v>
      </c>
      <c r="PGA227" s="1109" t="e">
        <v>#N/A</v>
      </c>
      <c r="PGB227" s="1109" t="e">
        <v>#N/A</v>
      </c>
      <c r="PGC227" s="1109" t="e">
        <v>#N/A</v>
      </c>
      <c r="PGD227" s="1109" t="e">
        <v>#N/A</v>
      </c>
      <c r="PGE227" s="1109" t="e">
        <v>#N/A</v>
      </c>
      <c r="PGF227" s="1109" t="e">
        <v>#N/A</v>
      </c>
      <c r="PGG227" s="1109" t="e">
        <v>#N/A</v>
      </c>
      <c r="PGH227" s="1109" t="e">
        <v>#N/A</v>
      </c>
      <c r="PGI227" s="1109" t="e">
        <v>#N/A</v>
      </c>
      <c r="PGJ227" s="1109" t="e">
        <v>#N/A</v>
      </c>
      <c r="PGK227" s="1109" t="e">
        <v>#N/A</v>
      </c>
      <c r="PGL227" s="1109" t="e">
        <v>#N/A</v>
      </c>
      <c r="PGM227" s="1109" t="e">
        <v>#N/A</v>
      </c>
      <c r="PGN227" s="1109" t="e">
        <v>#N/A</v>
      </c>
      <c r="PGO227" s="1109" t="e">
        <v>#N/A</v>
      </c>
      <c r="PGP227" s="1109" t="e">
        <v>#N/A</v>
      </c>
      <c r="PGQ227" s="1109" t="e">
        <v>#N/A</v>
      </c>
      <c r="PGR227" s="1109" t="e">
        <v>#N/A</v>
      </c>
      <c r="PGS227" s="1109" t="e">
        <v>#N/A</v>
      </c>
      <c r="PGT227" s="1109" t="e">
        <v>#N/A</v>
      </c>
      <c r="PGU227" s="1109" t="e">
        <v>#N/A</v>
      </c>
      <c r="PGV227" s="1109" t="e">
        <v>#N/A</v>
      </c>
      <c r="PGW227" s="1109" t="e">
        <v>#N/A</v>
      </c>
      <c r="PGX227" s="1109" t="e">
        <v>#N/A</v>
      </c>
      <c r="PGY227" s="1109" t="e">
        <v>#N/A</v>
      </c>
      <c r="PGZ227" s="1109" t="e">
        <v>#N/A</v>
      </c>
      <c r="PHA227" s="1109" t="e">
        <v>#N/A</v>
      </c>
      <c r="PHB227" s="1109" t="e">
        <v>#N/A</v>
      </c>
      <c r="PHC227" s="1109" t="e">
        <v>#N/A</v>
      </c>
      <c r="PHD227" s="1109" t="e">
        <v>#N/A</v>
      </c>
      <c r="PHE227" s="1109" t="e">
        <v>#N/A</v>
      </c>
      <c r="PHF227" s="1109" t="e">
        <v>#N/A</v>
      </c>
      <c r="PHG227" s="1109" t="e">
        <v>#N/A</v>
      </c>
      <c r="PHH227" s="1109" t="e">
        <v>#N/A</v>
      </c>
      <c r="PHI227" s="1109" t="e">
        <v>#N/A</v>
      </c>
      <c r="PHJ227" s="1109" t="e">
        <v>#N/A</v>
      </c>
      <c r="PHK227" s="1109" t="e">
        <v>#N/A</v>
      </c>
      <c r="PHL227" s="1109" t="e">
        <v>#N/A</v>
      </c>
      <c r="PHM227" s="1109" t="e">
        <v>#N/A</v>
      </c>
      <c r="PHN227" s="1109" t="e">
        <v>#N/A</v>
      </c>
      <c r="PHO227" s="1109" t="e">
        <v>#N/A</v>
      </c>
      <c r="PHP227" s="1109" t="e">
        <v>#N/A</v>
      </c>
      <c r="PHQ227" s="1109" t="e">
        <v>#N/A</v>
      </c>
      <c r="PHR227" s="1109" t="e">
        <v>#N/A</v>
      </c>
      <c r="PHS227" s="1109" t="e">
        <v>#N/A</v>
      </c>
      <c r="PHT227" s="1109" t="e">
        <v>#N/A</v>
      </c>
      <c r="PHU227" s="1109" t="e">
        <v>#N/A</v>
      </c>
      <c r="PHV227" s="1109" t="e">
        <v>#N/A</v>
      </c>
      <c r="PHW227" s="1109" t="e">
        <v>#N/A</v>
      </c>
      <c r="PHX227" s="1109" t="e">
        <v>#N/A</v>
      </c>
      <c r="PHY227" s="1109" t="e">
        <v>#N/A</v>
      </c>
      <c r="PHZ227" s="1109" t="e">
        <v>#N/A</v>
      </c>
      <c r="PIA227" s="1109" t="e">
        <v>#N/A</v>
      </c>
      <c r="PIB227" s="1109" t="e">
        <v>#N/A</v>
      </c>
      <c r="PIC227" s="1109" t="e">
        <v>#N/A</v>
      </c>
      <c r="PID227" s="1109" t="e">
        <v>#N/A</v>
      </c>
      <c r="PIE227" s="1109" t="e">
        <v>#N/A</v>
      </c>
      <c r="PIF227" s="1109" t="e">
        <v>#N/A</v>
      </c>
      <c r="PIG227" s="1109" t="e">
        <v>#N/A</v>
      </c>
      <c r="PIH227" s="1109" t="e">
        <v>#N/A</v>
      </c>
      <c r="PII227" s="1109" t="e">
        <v>#N/A</v>
      </c>
      <c r="PIJ227" s="1109" t="e">
        <v>#N/A</v>
      </c>
      <c r="PIK227" s="1109" t="e">
        <v>#N/A</v>
      </c>
      <c r="PIL227" s="1109" t="e">
        <v>#N/A</v>
      </c>
      <c r="PIM227" s="1109" t="e">
        <v>#N/A</v>
      </c>
      <c r="PIN227" s="1109" t="e">
        <v>#N/A</v>
      </c>
      <c r="PIO227" s="1109" t="e">
        <v>#N/A</v>
      </c>
      <c r="PIP227" s="1109" t="e">
        <v>#N/A</v>
      </c>
      <c r="PIQ227" s="1109" t="e">
        <v>#N/A</v>
      </c>
      <c r="PIR227" s="1109" t="e">
        <v>#N/A</v>
      </c>
      <c r="PIS227" s="1109" t="e">
        <v>#N/A</v>
      </c>
      <c r="PIT227" s="1109" t="e">
        <v>#N/A</v>
      </c>
      <c r="PIU227" s="1109" t="e">
        <v>#N/A</v>
      </c>
      <c r="PIV227" s="1109" t="e">
        <v>#N/A</v>
      </c>
      <c r="PIW227" s="1109" t="e">
        <v>#N/A</v>
      </c>
      <c r="PIX227" s="1109" t="e">
        <v>#N/A</v>
      </c>
      <c r="PIY227" s="1109" t="e">
        <v>#N/A</v>
      </c>
      <c r="PIZ227" s="1109" t="e">
        <v>#N/A</v>
      </c>
      <c r="PJA227" s="1109" t="e">
        <v>#N/A</v>
      </c>
      <c r="PJB227" s="1109" t="e">
        <v>#N/A</v>
      </c>
      <c r="PJC227" s="1109" t="e">
        <v>#N/A</v>
      </c>
      <c r="PJD227" s="1109" t="e">
        <v>#N/A</v>
      </c>
      <c r="PJE227" s="1109" t="e">
        <v>#N/A</v>
      </c>
      <c r="PJF227" s="1109" t="e">
        <v>#N/A</v>
      </c>
      <c r="PJG227" s="1109" t="e">
        <v>#N/A</v>
      </c>
      <c r="PJH227" s="1109" t="e">
        <v>#N/A</v>
      </c>
      <c r="PJI227" s="1109" t="e">
        <v>#N/A</v>
      </c>
      <c r="PJJ227" s="1109" t="e">
        <v>#N/A</v>
      </c>
      <c r="PJK227" s="1109" t="e">
        <v>#N/A</v>
      </c>
      <c r="PJL227" s="1109" t="e">
        <v>#N/A</v>
      </c>
      <c r="PJM227" s="1109" t="e">
        <v>#N/A</v>
      </c>
      <c r="PJN227" s="1109" t="e">
        <v>#N/A</v>
      </c>
      <c r="PJO227" s="1109" t="e">
        <v>#N/A</v>
      </c>
      <c r="PJP227" s="1109" t="e">
        <v>#N/A</v>
      </c>
      <c r="PJQ227" s="1109" t="e">
        <v>#N/A</v>
      </c>
      <c r="PJR227" s="1109" t="e">
        <v>#N/A</v>
      </c>
      <c r="PJS227" s="1109" t="e">
        <v>#N/A</v>
      </c>
      <c r="PJT227" s="1109" t="e">
        <v>#N/A</v>
      </c>
      <c r="PJU227" s="1109" t="e">
        <v>#N/A</v>
      </c>
      <c r="PJV227" s="1109" t="e">
        <v>#N/A</v>
      </c>
      <c r="PJW227" s="1109" t="e">
        <v>#N/A</v>
      </c>
      <c r="PJX227" s="1109" t="e">
        <v>#N/A</v>
      </c>
      <c r="PJY227" s="1109" t="e">
        <v>#N/A</v>
      </c>
      <c r="PJZ227" s="1109" t="e">
        <v>#N/A</v>
      </c>
      <c r="PKA227" s="1109" t="e">
        <v>#N/A</v>
      </c>
      <c r="PKB227" s="1109" t="e">
        <v>#N/A</v>
      </c>
      <c r="PKC227" s="1109" t="e">
        <v>#N/A</v>
      </c>
      <c r="PKD227" s="1109" t="e">
        <v>#N/A</v>
      </c>
      <c r="PKE227" s="1109" t="e">
        <v>#N/A</v>
      </c>
      <c r="PKF227" s="1109" t="e">
        <v>#N/A</v>
      </c>
      <c r="PKG227" s="1109" t="e">
        <v>#N/A</v>
      </c>
      <c r="PKH227" s="1109" t="e">
        <v>#N/A</v>
      </c>
      <c r="PKI227" s="1109" t="e">
        <v>#N/A</v>
      </c>
      <c r="PKJ227" s="1109" t="e">
        <v>#N/A</v>
      </c>
      <c r="PKK227" s="1109" t="e">
        <v>#N/A</v>
      </c>
      <c r="PKL227" s="1109" t="e">
        <v>#N/A</v>
      </c>
      <c r="PKM227" s="1109" t="e">
        <v>#N/A</v>
      </c>
      <c r="PKN227" s="1109" t="e">
        <v>#N/A</v>
      </c>
      <c r="PKO227" s="1109" t="e">
        <v>#N/A</v>
      </c>
      <c r="PKP227" s="1109" t="e">
        <v>#N/A</v>
      </c>
      <c r="PKQ227" s="1109" t="e">
        <v>#N/A</v>
      </c>
      <c r="PKR227" s="1109" t="e">
        <v>#N/A</v>
      </c>
      <c r="PKS227" s="1109" t="e">
        <v>#N/A</v>
      </c>
      <c r="PKT227" s="1109" t="e">
        <v>#N/A</v>
      </c>
      <c r="PKU227" s="1109" t="e">
        <v>#N/A</v>
      </c>
      <c r="PKV227" s="1109" t="e">
        <v>#N/A</v>
      </c>
      <c r="PKW227" s="1109" t="e">
        <v>#N/A</v>
      </c>
      <c r="PKX227" s="1109" t="e">
        <v>#N/A</v>
      </c>
      <c r="PKY227" s="1109" t="e">
        <v>#N/A</v>
      </c>
      <c r="PKZ227" s="1109" t="e">
        <v>#N/A</v>
      </c>
      <c r="PLA227" s="1109" t="e">
        <v>#N/A</v>
      </c>
      <c r="PLB227" s="1109" t="e">
        <v>#N/A</v>
      </c>
      <c r="PLC227" s="1109" t="e">
        <v>#N/A</v>
      </c>
      <c r="PLD227" s="1109" t="e">
        <v>#N/A</v>
      </c>
      <c r="PLE227" s="1109" t="e">
        <v>#N/A</v>
      </c>
      <c r="PLF227" s="1109" t="e">
        <v>#N/A</v>
      </c>
      <c r="PLG227" s="1109" t="e">
        <v>#N/A</v>
      </c>
      <c r="PLH227" s="1109" t="e">
        <v>#N/A</v>
      </c>
      <c r="PLI227" s="1109" t="e">
        <v>#N/A</v>
      </c>
      <c r="PLJ227" s="1109" t="e">
        <v>#N/A</v>
      </c>
      <c r="PLK227" s="1109" t="e">
        <v>#N/A</v>
      </c>
      <c r="PLL227" s="1109" t="e">
        <v>#N/A</v>
      </c>
      <c r="PLM227" s="1109" t="e">
        <v>#N/A</v>
      </c>
      <c r="PLN227" s="1109" t="e">
        <v>#N/A</v>
      </c>
      <c r="PLO227" s="1109" t="e">
        <v>#N/A</v>
      </c>
      <c r="PLP227" s="1109" t="e">
        <v>#N/A</v>
      </c>
      <c r="PLQ227" s="1109" t="e">
        <v>#N/A</v>
      </c>
      <c r="PLR227" s="1109" t="e">
        <v>#N/A</v>
      </c>
      <c r="PLS227" s="1109" t="e">
        <v>#N/A</v>
      </c>
      <c r="PLT227" s="1109" t="e">
        <v>#N/A</v>
      </c>
      <c r="PLU227" s="1109" t="e">
        <v>#N/A</v>
      </c>
      <c r="PLV227" s="1109" t="e">
        <v>#N/A</v>
      </c>
      <c r="PLW227" s="1109" t="e">
        <v>#N/A</v>
      </c>
      <c r="PLX227" s="1109" t="e">
        <v>#N/A</v>
      </c>
      <c r="PLY227" s="1109" t="e">
        <v>#N/A</v>
      </c>
      <c r="PLZ227" s="1109" t="e">
        <v>#N/A</v>
      </c>
      <c r="PMA227" s="1109" t="e">
        <v>#N/A</v>
      </c>
      <c r="PMB227" s="1109" t="e">
        <v>#N/A</v>
      </c>
      <c r="PMC227" s="1109" t="e">
        <v>#N/A</v>
      </c>
      <c r="PMD227" s="1109" t="e">
        <v>#N/A</v>
      </c>
      <c r="PME227" s="1109" t="e">
        <v>#N/A</v>
      </c>
      <c r="PMF227" s="1109" t="e">
        <v>#N/A</v>
      </c>
      <c r="PMG227" s="1109" t="e">
        <v>#N/A</v>
      </c>
      <c r="PMH227" s="1109" t="e">
        <v>#N/A</v>
      </c>
      <c r="PMI227" s="1109" t="e">
        <v>#N/A</v>
      </c>
      <c r="PMJ227" s="1109" t="e">
        <v>#N/A</v>
      </c>
      <c r="PMK227" s="1109" t="e">
        <v>#N/A</v>
      </c>
      <c r="PML227" s="1109" t="e">
        <v>#N/A</v>
      </c>
      <c r="PMM227" s="1109" t="e">
        <v>#N/A</v>
      </c>
      <c r="PMN227" s="1109" t="e">
        <v>#N/A</v>
      </c>
      <c r="PMO227" s="1109" t="e">
        <v>#N/A</v>
      </c>
      <c r="PMP227" s="1109" t="e">
        <v>#N/A</v>
      </c>
      <c r="PMQ227" s="1109" t="e">
        <v>#N/A</v>
      </c>
      <c r="PMR227" s="1109" t="e">
        <v>#N/A</v>
      </c>
      <c r="PMS227" s="1109" t="e">
        <v>#N/A</v>
      </c>
      <c r="PMT227" s="1109" t="e">
        <v>#N/A</v>
      </c>
      <c r="PMU227" s="1109" t="e">
        <v>#N/A</v>
      </c>
      <c r="PMV227" s="1109" t="e">
        <v>#N/A</v>
      </c>
      <c r="PMW227" s="1109" t="e">
        <v>#N/A</v>
      </c>
      <c r="PMX227" s="1109" t="e">
        <v>#N/A</v>
      </c>
      <c r="PMY227" s="1109" t="e">
        <v>#N/A</v>
      </c>
      <c r="PMZ227" s="1109" t="e">
        <v>#N/A</v>
      </c>
      <c r="PNA227" s="1109" t="e">
        <v>#N/A</v>
      </c>
      <c r="PNB227" s="1109" t="e">
        <v>#N/A</v>
      </c>
      <c r="PNC227" s="1109" t="e">
        <v>#N/A</v>
      </c>
      <c r="PND227" s="1109" t="e">
        <v>#N/A</v>
      </c>
      <c r="PNE227" s="1109" t="e">
        <v>#N/A</v>
      </c>
      <c r="PNF227" s="1109" t="e">
        <v>#N/A</v>
      </c>
      <c r="PNG227" s="1109" t="e">
        <v>#N/A</v>
      </c>
      <c r="PNH227" s="1109" t="e">
        <v>#N/A</v>
      </c>
      <c r="PNI227" s="1109" t="e">
        <v>#N/A</v>
      </c>
      <c r="PNJ227" s="1109" t="e">
        <v>#N/A</v>
      </c>
      <c r="PNK227" s="1109" t="e">
        <v>#N/A</v>
      </c>
      <c r="PNL227" s="1109" t="e">
        <v>#N/A</v>
      </c>
      <c r="PNM227" s="1109" t="e">
        <v>#N/A</v>
      </c>
      <c r="PNN227" s="1109" t="e">
        <v>#N/A</v>
      </c>
      <c r="PNO227" s="1109" t="e">
        <v>#N/A</v>
      </c>
      <c r="PNP227" s="1109" t="e">
        <v>#N/A</v>
      </c>
      <c r="PNQ227" s="1109" t="e">
        <v>#N/A</v>
      </c>
      <c r="PNR227" s="1109" t="e">
        <v>#N/A</v>
      </c>
      <c r="PNS227" s="1109" t="e">
        <v>#N/A</v>
      </c>
      <c r="PNT227" s="1109" t="e">
        <v>#N/A</v>
      </c>
      <c r="PNU227" s="1109" t="e">
        <v>#N/A</v>
      </c>
      <c r="PNV227" s="1109" t="e">
        <v>#N/A</v>
      </c>
      <c r="PNW227" s="1109" t="e">
        <v>#N/A</v>
      </c>
      <c r="PNX227" s="1109" t="e">
        <v>#N/A</v>
      </c>
      <c r="PNY227" s="1109" t="e">
        <v>#N/A</v>
      </c>
      <c r="PNZ227" s="1109" t="e">
        <v>#N/A</v>
      </c>
      <c r="POA227" s="1109" t="e">
        <v>#N/A</v>
      </c>
      <c r="POB227" s="1109" t="e">
        <v>#N/A</v>
      </c>
      <c r="POC227" s="1109" t="e">
        <v>#N/A</v>
      </c>
      <c r="POD227" s="1109" t="e">
        <v>#N/A</v>
      </c>
      <c r="POE227" s="1109" t="e">
        <v>#N/A</v>
      </c>
      <c r="POF227" s="1109" t="e">
        <v>#N/A</v>
      </c>
      <c r="POG227" s="1109" t="e">
        <v>#N/A</v>
      </c>
      <c r="POH227" s="1109" t="e">
        <v>#N/A</v>
      </c>
      <c r="POI227" s="1109" t="e">
        <v>#N/A</v>
      </c>
      <c r="POJ227" s="1109" t="e">
        <v>#N/A</v>
      </c>
      <c r="POK227" s="1109" t="e">
        <v>#N/A</v>
      </c>
      <c r="POL227" s="1109" t="e">
        <v>#N/A</v>
      </c>
      <c r="POM227" s="1109" t="e">
        <v>#N/A</v>
      </c>
      <c r="PON227" s="1109" t="e">
        <v>#N/A</v>
      </c>
      <c r="POO227" s="1109" t="e">
        <v>#N/A</v>
      </c>
      <c r="POP227" s="1109" t="e">
        <v>#N/A</v>
      </c>
      <c r="POQ227" s="1109" t="e">
        <v>#N/A</v>
      </c>
      <c r="POR227" s="1109" t="e">
        <v>#N/A</v>
      </c>
      <c r="POS227" s="1109" t="e">
        <v>#N/A</v>
      </c>
      <c r="POT227" s="1109" t="e">
        <v>#N/A</v>
      </c>
      <c r="POU227" s="1109" t="e">
        <v>#N/A</v>
      </c>
      <c r="POV227" s="1109" t="e">
        <v>#N/A</v>
      </c>
      <c r="POW227" s="1109" t="e">
        <v>#N/A</v>
      </c>
      <c r="POX227" s="1109" t="e">
        <v>#N/A</v>
      </c>
      <c r="POY227" s="1109" t="e">
        <v>#N/A</v>
      </c>
      <c r="POZ227" s="1109" t="e">
        <v>#N/A</v>
      </c>
      <c r="PPA227" s="1109" t="e">
        <v>#N/A</v>
      </c>
      <c r="PPB227" s="1109" t="e">
        <v>#N/A</v>
      </c>
      <c r="PPC227" s="1109" t="e">
        <v>#N/A</v>
      </c>
      <c r="PPD227" s="1109" t="e">
        <v>#N/A</v>
      </c>
      <c r="PPE227" s="1109" t="e">
        <v>#N/A</v>
      </c>
      <c r="PPF227" s="1109" t="e">
        <v>#N/A</v>
      </c>
      <c r="PPG227" s="1109" t="e">
        <v>#N/A</v>
      </c>
      <c r="PPH227" s="1109" t="e">
        <v>#N/A</v>
      </c>
      <c r="PPI227" s="1109" t="e">
        <v>#N/A</v>
      </c>
      <c r="PPJ227" s="1109" t="e">
        <v>#N/A</v>
      </c>
      <c r="PPK227" s="1109" t="e">
        <v>#N/A</v>
      </c>
      <c r="PPL227" s="1109" t="e">
        <v>#N/A</v>
      </c>
      <c r="PPM227" s="1109" t="e">
        <v>#N/A</v>
      </c>
      <c r="PPN227" s="1109" t="e">
        <v>#N/A</v>
      </c>
      <c r="PPO227" s="1109" t="e">
        <v>#N/A</v>
      </c>
      <c r="PPP227" s="1109" t="e">
        <v>#N/A</v>
      </c>
      <c r="PPQ227" s="1109" t="e">
        <v>#N/A</v>
      </c>
      <c r="PPR227" s="1109" t="e">
        <v>#N/A</v>
      </c>
      <c r="PPS227" s="1109" t="e">
        <v>#N/A</v>
      </c>
      <c r="PPT227" s="1109" t="e">
        <v>#N/A</v>
      </c>
      <c r="PPU227" s="1109" t="e">
        <v>#N/A</v>
      </c>
      <c r="PPV227" s="1109" t="e">
        <v>#N/A</v>
      </c>
      <c r="PPW227" s="1109" t="e">
        <v>#N/A</v>
      </c>
      <c r="PPX227" s="1109" t="e">
        <v>#N/A</v>
      </c>
      <c r="PPY227" s="1109" t="e">
        <v>#N/A</v>
      </c>
      <c r="PPZ227" s="1109" t="e">
        <v>#N/A</v>
      </c>
      <c r="PQA227" s="1109" t="e">
        <v>#N/A</v>
      </c>
      <c r="PQB227" s="1109" t="e">
        <v>#N/A</v>
      </c>
      <c r="PQC227" s="1109" t="e">
        <v>#N/A</v>
      </c>
      <c r="PQD227" s="1109" t="e">
        <v>#N/A</v>
      </c>
      <c r="PQE227" s="1109" t="e">
        <v>#N/A</v>
      </c>
      <c r="PQF227" s="1109" t="e">
        <v>#N/A</v>
      </c>
      <c r="PQG227" s="1109" t="e">
        <v>#N/A</v>
      </c>
      <c r="PQH227" s="1109" t="e">
        <v>#N/A</v>
      </c>
      <c r="PQI227" s="1109" t="e">
        <v>#N/A</v>
      </c>
      <c r="PQJ227" s="1109" t="e">
        <v>#N/A</v>
      </c>
      <c r="PQK227" s="1109" t="e">
        <v>#N/A</v>
      </c>
      <c r="PQL227" s="1109" t="e">
        <v>#N/A</v>
      </c>
      <c r="PQM227" s="1109" t="e">
        <v>#N/A</v>
      </c>
      <c r="PQN227" s="1109" t="e">
        <v>#N/A</v>
      </c>
      <c r="PQO227" s="1109" t="e">
        <v>#N/A</v>
      </c>
      <c r="PQP227" s="1109" t="e">
        <v>#N/A</v>
      </c>
      <c r="PQQ227" s="1109" t="e">
        <v>#N/A</v>
      </c>
      <c r="PQR227" s="1109" t="e">
        <v>#N/A</v>
      </c>
      <c r="PQS227" s="1109" t="e">
        <v>#N/A</v>
      </c>
      <c r="PQT227" s="1109" t="e">
        <v>#N/A</v>
      </c>
      <c r="PQU227" s="1109" t="e">
        <v>#N/A</v>
      </c>
      <c r="PQV227" s="1109" t="e">
        <v>#N/A</v>
      </c>
      <c r="PQW227" s="1109" t="e">
        <v>#N/A</v>
      </c>
      <c r="PQX227" s="1109" t="e">
        <v>#N/A</v>
      </c>
      <c r="PQY227" s="1109" t="e">
        <v>#N/A</v>
      </c>
      <c r="PQZ227" s="1109" t="e">
        <v>#N/A</v>
      </c>
      <c r="PRA227" s="1109" t="e">
        <v>#N/A</v>
      </c>
      <c r="PRB227" s="1109" t="e">
        <v>#N/A</v>
      </c>
      <c r="PRC227" s="1109" t="e">
        <v>#N/A</v>
      </c>
      <c r="PRD227" s="1109" t="e">
        <v>#N/A</v>
      </c>
      <c r="PRE227" s="1109" t="e">
        <v>#N/A</v>
      </c>
      <c r="PRF227" s="1109" t="e">
        <v>#N/A</v>
      </c>
      <c r="PRG227" s="1109" t="e">
        <v>#N/A</v>
      </c>
      <c r="PRH227" s="1109" t="e">
        <v>#N/A</v>
      </c>
      <c r="PRI227" s="1109" t="e">
        <v>#N/A</v>
      </c>
      <c r="PRJ227" s="1109" t="e">
        <v>#N/A</v>
      </c>
      <c r="PRK227" s="1109" t="e">
        <v>#N/A</v>
      </c>
      <c r="PRL227" s="1109" t="e">
        <v>#N/A</v>
      </c>
      <c r="PRM227" s="1109" t="e">
        <v>#N/A</v>
      </c>
      <c r="PRN227" s="1109" t="e">
        <v>#N/A</v>
      </c>
      <c r="PRO227" s="1109" t="e">
        <v>#N/A</v>
      </c>
      <c r="PRP227" s="1109" t="e">
        <v>#N/A</v>
      </c>
      <c r="PRQ227" s="1109" t="e">
        <v>#N/A</v>
      </c>
      <c r="PRR227" s="1109" t="e">
        <v>#N/A</v>
      </c>
      <c r="PRS227" s="1109" t="e">
        <v>#N/A</v>
      </c>
      <c r="PRT227" s="1109" t="e">
        <v>#N/A</v>
      </c>
      <c r="PRU227" s="1109" t="e">
        <v>#N/A</v>
      </c>
      <c r="PRV227" s="1109" t="e">
        <v>#N/A</v>
      </c>
      <c r="PRW227" s="1109" t="e">
        <v>#N/A</v>
      </c>
      <c r="PRX227" s="1109" t="e">
        <v>#N/A</v>
      </c>
      <c r="PRY227" s="1109" t="e">
        <v>#N/A</v>
      </c>
      <c r="PRZ227" s="1109" t="e">
        <v>#N/A</v>
      </c>
      <c r="PSA227" s="1109" t="e">
        <v>#N/A</v>
      </c>
      <c r="PSB227" s="1109" t="e">
        <v>#N/A</v>
      </c>
      <c r="PSC227" s="1109" t="e">
        <v>#N/A</v>
      </c>
      <c r="PSD227" s="1109" t="e">
        <v>#N/A</v>
      </c>
      <c r="PSE227" s="1109" t="e">
        <v>#N/A</v>
      </c>
      <c r="PSF227" s="1109" t="e">
        <v>#N/A</v>
      </c>
      <c r="PSG227" s="1109" t="e">
        <v>#N/A</v>
      </c>
      <c r="PSH227" s="1109" t="e">
        <v>#N/A</v>
      </c>
      <c r="PSI227" s="1109" t="e">
        <v>#N/A</v>
      </c>
      <c r="PSJ227" s="1109" t="e">
        <v>#N/A</v>
      </c>
      <c r="PSK227" s="1109" t="e">
        <v>#N/A</v>
      </c>
      <c r="PSL227" s="1109" t="e">
        <v>#N/A</v>
      </c>
      <c r="PSM227" s="1109" t="e">
        <v>#N/A</v>
      </c>
      <c r="PSN227" s="1109" t="e">
        <v>#N/A</v>
      </c>
      <c r="PSO227" s="1109" t="e">
        <v>#N/A</v>
      </c>
      <c r="PSP227" s="1109" t="e">
        <v>#N/A</v>
      </c>
      <c r="PSQ227" s="1109" t="e">
        <v>#N/A</v>
      </c>
      <c r="PSR227" s="1109" t="e">
        <v>#N/A</v>
      </c>
      <c r="PSS227" s="1109" t="e">
        <v>#N/A</v>
      </c>
      <c r="PST227" s="1109" t="e">
        <v>#N/A</v>
      </c>
      <c r="PSU227" s="1109" t="e">
        <v>#N/A</v>
      </c>
      <c r="PSV227" s="1109" t="e">
        <v>#N/A</v>
      </c>
      <c r="PSW227" s="1109" t="e">
        <v>#N/A</v>
      </c>
      <c r="PSX227" s="1109" t="e">
        <v>#N/A</v>
      </c>
      <c r="PSY227" s="1109" t="e">
        <v>#N/A</v>
      </c>
      <c r="PSZ227" s="1109" t="e">
        <v>#N/A</v>
      </c>
      <c r="PTA227" s="1109" t="e">
        <v>#N/A</v>
      </c>
      <c r="PTB227" s="1109" t="e">
        <v>#N/A</v>
      </c>
      <c r="PTC227" s="1109" t="e">
        <v>#N/A</v>
      </c>
      <c r="PTD227" s="1109" t="e">
        <v>#N/A</v>
      </c>
      <c r="PTE227" s="1109" t="e">
        <v>#N/A</v>
      </c>
      <c r="PTF227" s="1109" t="e">
        <v>#N/A</v>
      </c>
      <c r="PTG227" s="1109" t="e">
        <v>#N/A</v>
      </c>
      <c r="PTH227" s="1109" t="e">
        <v>#N/A</v>
      </c>
      <c r="PTI227" s="1109" t="e">
        <v>#N/A</v>
      </c>
      <c r="PTJ227" s="1109" t="e">
        <v>#N/A</v>
      </c>
      <c r="PTK227" s="1109" t="e">
        <v>#N/A</v>
      </c>
      <c r="PTL227" s="1109" t="e">
        <v>#N/A</v>
      </c>
      <c r="PTM227" s="1109" t="e">
        <v>#N/A</v>
      </c>
      <c r="PTN227" s="1109" t="e">
        <v>#N/A</v>
      </c>
      <c r="PTO227" s="1109" t="e">
        <v>#N/A</v>
      </c>
      <c r="PTP227" s="1109" t="e">
        <v>#N/A</v>
      </c>
      <c r="PTQ227" s="1109" t="e">
        <v>#N/A</v>
      </c>
      <c r="PTR227" s="1109" t="e">
        <v>#N/A</v>
      </c>
      <c r="PTS227" s="1109" t="e">
        <v>#N/A</v>
      </c>
      <c r="PTT227" s="1109" t="e">
        <v>#N/A</v>
      </c>
      <c r="PTU227" s="1109" t="e">
        <v>#N/A</v>
      </c>
      <c r="PTV227" s="1109" t="e">
        <v>#N/A</v>
      </c>
      <c r="PTW227" s="1109" t="e">
        <v>#N/A</v>
      </c>
      <c r="PTX227" s="1109" t="e">
        <v>#N/A</v>
      </c>
      <c r="PTY227" s="1109" t="e">
        <v>#N/A</v>
      </c>
      <c r="PTZ227" s="1109" t="e">
        <v>#N/A</v>
      </c>
      <c r="PUA227" s="1109" t="e">
        <v>#N/A</v>
      </c>
      <c r="PUB227" s="1109" t="e">
        <v>#N/A</v>
      </c>
      <c r="PUC227" s="1109" t="e">
        <v>#N/A</v>
      </c>
      <c r="PUD227" s="1109" t="e">
        <v>#N/A</v>
      </c>
      <c r="PUE227" s="1109" t="e">
        <v>#N/A</v>
      </c>
      <c r="PUF227" s="1109" t="e">
        <v>#N/A</v>
      </c>
      <c r="PUG227" s="1109" t="e">
        <v>#N/A</v>
      </c>
      <c r="PUH227" s="1109" t="e">
        <v>#N/A</v>
      </c>
      <c r="PUI227" s="1109" t="e">
        <v>#N/A</v>
      </c>
      <c r="PUJ227" s="1109" t="e">
        <v>#N/A</v>
      </c>
      <c r="PUK227" s="1109" t="e">
        <v>#N/A</v>
      </c>
      <c r="PUL227" s="1109" t="e">
        <v>#N/A</v>
      </c>
      <c r="PUM227" s="1109" t="e">
        <v>#N/A</v>
      </c>
      <c r="PUN227" s="1109" t="e">
        <v>#N/A</v>
      </c>
      <c r="PUO227" s="1109" t="e">
        <v>#N/A</v>
      </c>
      <c r="PUP227" s="1109" t="e">
        <v>#N/A</v>
      </c>
      <c r="PUQ227" s="1109" t="e">
        <v>#N/A</v>
      </c>
      <c r="PUR227" s="1109" t="e">
        <v>#N/A</v>
      </c>
      <c r="PUS227" s="1109" t="e">
        <v>#N/A</v>
      </c>
      <c r="PUT227" s="1109" t="e">
        <v>#N/A</v>
      </c>
      <c r="PUU227" s="1109" t="e">
        <v>#N/A</v>
      </c>
      <c r="PUV227" s="1109" t="e">
        <v>#N/A</v>
      </c>
      <c r="PUW227" s="1109" t="e">
        <v>#N/A</v>
      </c>
      <c r="PUX227" s="1109" t="e">
        <v>#N/A</v>
      </c>
      <c r="PUY227" s="1109" t="e">
        <v>#N/A</v>
      </c>
      <c r="PUZ227" s="1109" t="e">
        <v>#N/A</v>
      </c>
      <c r="PVA227" s="1109" t="e">
        <v>#N/A</v>
      </c>
      <c r="PVB227" s="1109" t="e">
        <v>#N/A</v>
      </c>
      <c r="PVC227" s="1109" t="e">
        <v>#N/A</v>
      </c>
      <c r="PVD227" s="1109" t="e">
        <v>#N/A</v>
      </c>
      <c r="PVE227" s="1109" t="e">
        <v>#N/A</v>
      </c>
      <c r="PVF227" s="1109" t="e">
        <v>#N/A</v>
      </c>
      <c r="PVG227" s="1109" t="e">
        <v>#N/A</v>
      </c>
      <c r="PVH227" s="1109" t="e">
        <v>#N/A</v>
      </c>
      <c r="PVI227" s="1109" t="e">
        <v>#N/A</v>
      </c>
      <c r="PVJ227" s="1109" t="e">
        <v>#N/A</v>
      </c>
      <c r="PVK227" s="1109" t="e">
        <v>#N/A</v>
      </c>
      <c r="PVL227" s="1109" t="e">
        <v>#N/A</v>
      </c>
      <c r="PVM227" s="1109" t="e">
        <v>#N/A</v>
      </c>
      <c r="PVN227" s="1109" t="e">
        <v>#N/A</v>
      </c>
      <c r="PVO227" s="1109" t="e">
        <v>#N/A</v>
      </c>
      <c r="PVP227" s="1109" t="e">
        <v>#N/A</v>
      </c>
      <c r="PVQ227" s="1109" t="e">
        <v>#N/A</v>
      </c>
      <c r="PVR227" s="1109" t="e">
        <v>#N/A</v>
      </c>
      <c r="PVS227" s="1109" t="e">
        <v>#N/A</v>
      </c>
      <c r="PVT227" s="1109" t="e">
        <v>#N/A</v>
      </c>
      <c r="PVU227" s="1109" t="e">
        <v>#N/A</v>
      </c>
      <c r="PVV227" s="1109" t="e">
        <v>#N/A</v>
      </c>
      <c r="PVW227" s="1109" t="e">
        <v>#N/A</v>
      </c>
      <c r="PVX227" s="1109" t="e">
        <v>#N/A</v>
      </c>
      <c r="PVY227" s="1109" t="e">
        <v>#N/A</v>
      </c>
      <c r="PVZ227" s="1109" t="e">
        <v>#N/A</v>
      </c>
      <c r="PWA227" s="1109" t="e">
        <v>#N/A</v>
      </c>
      <c r="PWB227" s="1109" t="e">
        <v>#N/A</v>
      </c>
      <c r="PWC227" s="1109" t="e">
        <v>#N/A</v>
      </c>
      <c r="PWD227" s="1109" t="e">
        <v>#N/A</v>
      </c>
      <c r="PWE227" s="1109" t="e">
        <v>#N/A</v>
      </c>
      <c r="PWF227" s="1109" t="e">
        <v>#N/A</v>
      </c>
      <c r="PWG227" s="1109" t="e">
        <v>#N/A</v>
      </c>
      <c r="PWH227" s="1109" t="e">
        <v>#N/A</v>
      </c>
      <c r="PWI227" s="1109" t="e">
        <v>#N/A</v>
      </c>
      <c r="PWJ227" s="1109" t="e">
        <v>#N/A</v>
      </c>
      <c r="PWK227" s="1109" t="e">
        <v>#N/A</v>
      </c>
      <c r="PWL227" s="1109" t="e">
        <v>#N/A</v>
      </c>
      <c r="PWM227" s="1109" t="e">
        <v>#N/A</v>
      </c>
      <c r="PWN227" s="1109" t="e">
        <v>#N/A</v>
      </c>
      <c r="PWO227" s="1109" t="e">
        <v>#N/A</v>
      </c>
      <c r="PWP227" s="1109" t="e">
        <v>#N/A</v>
      </c>
      <c r="PWQ227" s="1109" t="e">
        <v>#N/A</v>
      </c>
      <c r="PWR227" s="1109" t="e">
        <v>#N/A</v>
      </c>
      <c r="PWS227" s="1109" t="e">
        <v>#N/A</v>
      </c>
      <c r="PWT227" s="1109" t="e">
        <v>#N/A</v>
      </c>
      <c r="PWU227" s="1109" t="e">
        <v>#N/A</v>
      </c>
      <c r="PWV227" s="1109" t="e">
        <v>#N/A</v>
      </c>
      <c r="PWW227" s="1109" t="e">
        <v>#N/A</v>
      </c>
      <c r="PWX227" s="1109" t="e">
        <v>#N/A</v>
      </c>
      <c r="PWY227" s="1109" t="e">
        <v>#N/A</v>
      </c>
      <c r="PWZ227" s="1109" t="e">
        <v>#N/A</v>
      </c>
      <c r="PXA227" s="1109" t="e">
        <v>#N/A</v>
      </c>
      <c r="PXB227" s="1109" t="e">
        <v>#N/A</v>
      </c>
      <c r="PXC227" s="1109" t="e">
        <v>#N/A</v>
      </c>
      <c r="PXD227" s="1109" t="e">
        <v>#N/A</v>
      </c>
      <c r="PXE227" s="1109" t="e">
        <v>#N/A</v>
      </c>
      <c r="PXF227" s="1109" t="e">
        <v>#N/A</v>
      </c>
      <c r="PXG227" s="1109" t="e">
        <v>#N/A</v>
      </c>
      <c r="PXH227" s="1109" t="e">
        <v>#N/A</v>
      </c>
      <c r="PXI227" s="1109" t="e">
        <v>#N/A</v>
      </c>
      <c r="PXJ227" s="1109" t="e">
        <v>#N/A</v>
      </c>
      <c r="PXK227" s="1109" t="e">
        <v>#N/A</v>
      </c>
      <c r="PXL227" s="1109" t="e">
        <v>#N/A</v>
      </c>
      <c r="PXM227" s="1109" t="e">
        <v>#N/A</v>
      </c>
      <c r="PXN227" s="1109" t="e">
        <v>#N/A</v>
      </c>
      <c r="PXO227" s="1109" t="e">
        <v>#N/A</v>
      </c>
      <c r="PXP227" s="1109" t="e">
        <v>#N/A</v>
      </c>
      <c r="PXQ227" s="1109" t="e">
        <v>#N/A</v>
      </c>
      <c r="PXR227" s="1109" t="e">
        <v>#N/A</v>
      </c>
      <c r="PXS227" s="1109" t="e">
        <v>#N/A</v>
      </c>
      <c r="PXT227" s="1109" t="e">
        <v>#N/A</v>
      </c>
      <c r="PXU227" s="1109" t="e">
        <v>#N/A</v>
      </c>
      <c r="PXV227" s="1109" t="e">
        <v>#N/A</v>
      </c>
      <c r="PXW227" s="1109" t="e">
        <v>#N/A</v>
      </c>
      <c r="PXX227" s="1109" t="e">
        <v>#N/A</v>
      </c>
      <c r="PXY227" s="1109" t="e">
        <v>#N/A</v>
      </c>
      <c r="PXZ227" s="1109" t="e">
        <v>#N/A</v>
      </c>
      <c r="PYA227" s="1109" t="e">
        <v>#N/A</v>
      </c>
      <c r="PYB227" s="1109" t="e">
        <v>#N/A</v>
      </c>
      <c r="PYC227" s="1109" t="e">
        <v>#N/A</v>
      </c>
      <c r="PYD227" s="1109" t="e">
        <v>#N/A</v>
      </c>
      <c r="PYE227" s="1109" t="e">
        <v>#N/A</v>
      </c>
      <c r="PYF227" s="1109" t="e">
        <v>#N/A</v>
      </c>
      <c r="PYG227" s="1109" t="e">
        <v>#N/A</v>
      </c>
      <c r="PYH227" s="1109" t="e">
        <v>#N/A</v>
      </c>
      <c r="PYI227" s="1109" t="e">
        <v>#N/A</v>
      </c>
      <c r="PYJ227" s="1109" t="e">
        <v>#N/A</v>
      </c>
      <c r="PYK227" s="1109" t="e">
        <v>#N/A</v>
      </c>
      <c r="PYL227" s="1109" t="e">
        <v>#N/A</v>
      </c>
      <c r="PYM227" s="1109" t="e">
        <v>#N/A</v>
      </c>
      <c r="PYN227" s="1109" t="e">
        <v>#N/A</v>
      </c>
      <c r="PYO227" s="1109" t="e">
        <v>#N/A</v>
      </c>
      <c r="PYP227" s="1109" t="e">
        <v>#N/A</v>
      </c>
      <c r="PYQ227" s="1109" t="e">
        <v>#N/A</v>
      </c>
      <c r="PYR227" s="1109" t="e">
        <v>#N/A</v>
      </c>
      <c r="PYS227" s="1109" t="e">
        <v>#N/A</v>
      </c>
      <c r="PYT227" s="1109" t="e">
        <v>#N/A</v>
      </c>
      <c r="PYU227" s="1109" t="e">
        <v>#N/A</v>
      </c>
      <c r="PYV227" s="1109" t="e">
        <v>#N/A</v>
      </c>
      <c r="PYW227" s="1109" t="e">
        <v>#N/A</v>
      </c>
      <c r="PYX227" s="1109" t="e">
        <v>#N/A</v>
      </c>
      <c r="PYY227" s="1109" t="e">
        <v>#N/A</v>
      </c>
      <c r="PYZ227" s="1109" t="e">
        <v>#N/A</v>
      </c>
      <c r="PZA227" s="1109" t="e">
        <v>#N/A</v>
      </c>
      <c r="PZB227" s="1109" t="e">
        <v>#N/A</v>
      </c>
      <c r="PZC227" s="1109" t="e">
        <v>#N/A</v>
      </c>
      <c r="PZD227" s="1109" t="e">
        <v>#N/A</v>
      </c>
      <c r="PZE227" s="1109" t="e">
        <v>#N/A</v>
      </c>
      <c r="PZF227" s="1109" t="e">
        <v>#N/A</v>
      </c>
      <c r="PZG227" s="1109" t="e">
        <v>#N/A</v>
      </c>
      <c r="PZH227" s="1109" t="e">
        <v>#N/A</v>
      </c>
      <c r="PZI227" s="1109" t="e">
        <v>#N/A</v>
      </c>
      <c r="PZJ227" s="1109" t="e">
        <v>#N/A</v>
      </c>
      <c r="PZK227" s="1109" t="e">
        <v>#N/A</v>
      </c>
      <c r="PZL227" s="1109" t="e">
        <v>#N/A</v>
      </c>
      <c r="PZM227" s="1109" t="e">
        <v>#N/A</v>
      </c>
      <c r="PZN227" s="1109" t="e">
        <v>#N/A</v>
      </c>
      <c r="PZO227" s="1109" t="e">
        <v>#N/A</v>
      </c>
      <c r="PZP227" s="1109" t="e">
        <v>#N/A</v>
      </c>
      <c r="PZQ227" s="1109" t="e">
        <v>#N/A</v>
      </c>
      <c r="PZR227" s="1109" t="e">
        <v>#N/A</v>
      </c>
      <c r="PZS227" s="1109" t="e">
        <v>#N/A</v>
      </c>
      <c r="PZT227" s="1109" t="e">
        <v>#N/A</v>
      </c>
      <c r="PZU227" s="1109" t="e">
        <v>#N/A</v>
      </c>
      <c r="PZV227" s="1109" t="e">
        <v>#N/A</v>
      </c>
      <c r="PZW227" s="1109" t="e">
        <v>#N/A</v>
      </c>
      <c r="PZX227" s="1109" t="e">
        <v>#N/A</v>
      </c>
      <c r="PZY227" s="1109" t="e">
        <v>#N/A</v>
      </c>
      <c r="PZZ227" s="1109" t="e">
        <v>#N/A</v>
      </c>
      <c r="QAA227" s="1109" t="e">
        <v>#N/A</v>
      </c>
      <c r="QAB227" s="1109" t="e">
        <v>#N/A</v>
      </c>
      <c r="QAC227" s="1109" t="e">
        <v>#N/A</v>
      </c>
      <c r="QAD227" s="1109" t="e">
        <v>#N/A</v>
      </c>
      <c r="QAE227" s="1109" t="e">
        <v>#N/A</v>
      </c>
      <c r="QAF227" s="1109" t="e">
        <v>#N/A</v>
      </c>
      <c r="QAG227" s="1109" t="e">
        <v>#N/A</v>
      </c>
      <c r="QAH227" s="1109" t="e">
        <v>#N/A</v>
      </c>
      <c r="QAI227" s="1109" t="e">
        <v>#N/A</v>
      </c>
      <c r="QAJ227" s="1109" t="e">
        <v>#N/A</v>
      </c>
      <c r="QAK227" s="1109" t="e">
        <v>#N/A</v>
      </c>
      <c r="QAL227" s="1109" t="e">
        <v>#N/A</v>
      </c>
      <c r="QAM227" s="1109" t="e">
        <v>#N/A</v>
      </c>
      <c r="QAN227" s="1109" t="e">
        <v>#N/A</v>
      </c>
      <c r="QAO227" s="1109" t="e">
        <v>#N/A</v>
      </c>
      <c r="QAP227" s="1109" t="e">
        <v>#N/A</v>
      </c>
      <c r="QAQ227" s="1109" t="e">
        <v>#N/A</v>
      </c>
      <c r="QAR227" s="1109" t="e">
        <v>#N/A</v>
      </c>
      <c r="QAS227" s="1109" t="e">
        <v>#N/A</v>
      </c>
      <c r="QAT227" s="1109" t="e">
        <v>#N/A</v>
      </c>
      <c r="QAU227" s="1109" t="e">
        <v>#N/A</v>
      </c>
      <c r="QAV227" s="1109" t="e">
        <v>#N/A</v>
      </c>
      <c r="QAW227" s="1109" t="e">
        <v>#N/A</v>
      </c>
      <c r="QAX227" s="1109" t="e">
        <v>#N/A</v>
      </c>
      <c r="QAY227" s="1109" t="e">
        <v>#N/A</v>
      </c>
      <c r="QAZ227" s="1109" t="e">
        <v>#N/A</v>
      </c>
      <c r="QBA227" s="1109" t="e">
        <v>#N/A</v>
      </c>
      <c r="QBB227" s="1109" t="e">
        <v>#N/A</v>
      </c>
      <c r="QBC227" s="1109" t="e">
        <v>#N/A</v>
      </c>
      <c r="QBD227" s="1109" t="e">
        <v>#N/A</v>
      </c>
      <c r="QBE227" s="1109" t="e">
        <v>#N/A</v>
      </c>
      <c r="QBF227" s="1109" t="e">
        <v>#N/A</v>
      </c>
      <c r="QBG227" s="1109" t="e">
        <v>#N/A</v>
      </c>
      <c r="QBH227" s="1109" t="e">
        <v>#N/A</v>
      </c>
      <c r="QBI227" s="1109" t="e">
        <v>#N/A</v>
      </c>
      <c r="QBJ227" s="1109" t="e">
        <v>#N/A</v>
      </c>
      <c r="QBK227" s="1109" t="e">
        <v>#N/A</v>
      </c>
      <c r="QBL227" s="1109" t="e">
        <v>#N/A</v>
      </c>
      <c r="QBM227" s="1109" t="e">
        <v>#N/A</v>
      </c>
      <c r="QBN227" s="1109" t="e">
        <v>#N/A</v>
      </c>
      <c r="QBO227" s="1109" t="e">
        <v>#N/A</v>
      </c>
      <c r="QBP227" s="1109" t="e">
        <v>#N/A</v>
      </c>
      <c r="QBQ227" s="1109" t="e">
        <v>#N/A</v>
      </c>
      <c r="QBR227" s="1109" t="e">
        <v>#N/A</v>
      </c>
      <c r="QBS227" s="1109" t="e">
        <v>#N/A</v>
      </c>
      <c r="QBT227" s="1109" t="e">
        <v>#N/A</v>
      </c>
      <c r="QBU227" s="1109" t="e">
        <v>#N/A</v>
      </c>
      <c r="QBV227" s="1109" t="e">
        <v>#N/A</v>
      </c>
      <c r="QBW227" s="1109" t="e">
        <v>#N/A</v>
      </c>
      <c r="QBX227" s="1109" t="e">
        <v>#N/A</v>
      </c>
      <c r="QBY227" s="1109" t="e">
        <v>#N/A</v>
      </c>
      <c r="QBZ227" s="1109" t="e">
        <v>#N/A</v>
      </c>
      <c r="QCA227" s="1109" t="e">
        <v>#N/A</v>
      </c>
      <c r="QCB227" s="1109" t="e">
        <v>#N/A</v>
      </c>
      <c r="QCC227" s="1109" t="e">
        <v>#N/A</v>
      </c>
      <c r="QCD227" s="1109" t="e">
        <v>#N/A</v>
      </c>
      <c r="QCE227" s="1109" t="e">
        <v>#N/A</v>
      </c>
      <c r="QCF227" s="1109" t="e">
        <v>#N/A</v>
      </c>
      <c r="QCG227" s="1109" t="e">
        <v>#N/A</v>
      </c>
      <c r="QCH227" s="1109" t="e">
        <v>#N/A</v>
      </c>
      <c r="QCI227" s="1109" t="e">
        <v>#N/A</v>
      </c>
      <c r="QCJ227" s="1109" t="e">
        <v>#N/A</v>
      </c>
      <c r="QCK227" s="1109" t="e">
        <v>#N/A</v>
      </c>
      <c r="QCL227" s="1109" t="e">
        <v>#N/A</v>
      </c>
      <c r="QCM227" s="1109" t="e">
        <v>#N/A</v>
      </c>
      <c r="QCN227" s="1109" t="e">
        <v>#N/A</v>
      </c>
      <c r="QCO227" s="1109" t="e">
        <v>#N/A</v>
      </c>
      <c r="QCP227" s="1109" t="e">
        <v>#N/A</v>
      </c>
      <c r="QCQ227" s="1109" t="e">
        <v>#N/A</v>
      </c>
      <c r="QCR227" s="1109" t="e">
        <v>#N/A</v>
      </c>
      <c r="QCS227" s="1109" t="e">
        <v>#N/A</v>
      </c>
      <c r="QCT227" s="1109" t="e">
        <v>#N/A</v>
      </c>
      <c r="QCU227" s="1109" t="e">
        <v>#N/A</v>
      </c>
      <c r="QCV227" s="1109" t="e">
        <v>#N/A</v>
      </c>
      <c r="QCW227" s="1109" t="e">
        <v>#N/A</v>
      </c>
      <c r="QCX227" s="1109" t="e">
        <v>#N/A</v>
      </c>
      <c r="QCY227" s="1109" t="e">
        <v>#N/A</v>
      </c>
      <c r="QCZ227" s="1109" t="e">
        <v>#N/A</v>
      </c>
      <c r="QDA227" s="1109" t="e">
        <v>#N/A</v>
      </c>
      <c r="QDB227" s="1109" t="e">
        <v>#N/A</v>
      </c>
      <c r="QDC227" s="1109" t="e">
        <v>#N/A</v>
      </c>
      <c r="QDD227" s="1109" t="e">
        <v>#N/A</v>
      </c>
      <c r="QDE227" s="1109" t="e">
        <v>#N/A</v>
      </c>
      <c r="QDF227" s="1109" t="e">
        <v>#N/A</v>
      </c>
      <c r="QDG227" s="1109" t="e">
        <v>#N/A</v>
      </c>
      <c r="QDH227" s="1109" t="e">
        <v>#N/A</v>
      </c>
      <c r="QDI227" s="1109" t="e">
        <v>#N/A</v>
      </c>
      <c r="QDJ227" s="1109" t="e">
        <v>#N/A</v>
      </c>
      <c r="QDK227" s="1109" t="e">
        <v>#N/A</v>
      </c>
      <c r="QDL227" s="1109" t="e">
        <v>#N/A</v>
      </c>
      <c r="QDM227" s="1109" t="e">
        <v>#N/A</v>
      </c>
      <c r="QDN227" s="1109" t="e">
        <v>#N/A</v>
      </c>
      <c r="QDO227" s="1109" t="e">
        <v>#N/A</v>
      </c>
      <c r="QDP227" s="1109" t="e">
        <v>#N/A</v>
      </c>
      <c r="QDQ227" s="1109" t="e">
        <v>#N/A</v>
      </c>
      <c r="QDR227" s="1109" t="e">
        <v>#N/A</v>
      </c>
      <c r="QDS227" s="1109" t="e">
        <v>#N/A</v>
      </c>
      <c r="QDT227" s="1109" t="e">
        <v>#N/A</v>
      </c>
      <c r="QDU227" s="1109" t="e">
        <v>#N/A</v>
      </c>
      <c r="QDV227" s="1109" t="e">
        <v>#N/A</v>
      </c>
      <c r="QDW227" s="1109" t="e">
        <v>#N/A</v>
      </c>
      <c r="QDX227" s="1109" t="e">
        <v>#N/A</v>
      </c>
      <c r="QDY227" s="1109" t="e">
        <v>#N/A</v>
      </c>
      <c r="QDZ227" s="1109" t="e">
        <v>#N/A</v>
      </c>
      <c r="QEA227" s="1109" t="e">
        <v>#N/A</v>
      </c>
      <c r="QEB227" s="1109" t="e">
        <v>#N/A</v>
      </c>
      <c r="QEC227" s="1109" t="e">
        <v>#N/A</v>
      </c>
      <c r="QED227" s="1109" t="e">
        <v>#N/A</v>
      </c>
      <c r="QEE227" s="1109" t="e">
        <v>#N/A</v>
      </c>
      <c r="QEF227" s="1109" t="e">
        <v>#N/A</v>
      </c>
      <c r="QEG227" s="1109" t="e">
        <v>#N/A</v>
      </c>
      <c r="QEH227" s="1109" t="e">
        <v>#N/A</v>
      </c>
      <c r="QEI227" s="1109" t="e">
        <v>#N/A</v>
      </c>
      <c r="QEJ227" s="1109" t="e">
        <v>#N/A</v>
      </c>
      <c r="QEK227" s="1109" t="e">
        <v>#N/A</v>
      </c>
      <c r="QEL227" s="1109" t="e">
        <v>#N/A</v>
      </c>
      <c r="QEM227" s="1109" t="e">
        <v>#N/A</v>
      </c>
      <c r="QEN227" s="1109" t="e">
        <v>#N/A</v>
      </c>
      <c r="QEO227" s="1109" t="e">
        <v>#N/A</v>
      </c>
      <c r="QEP227" s="1109" t="e">
        <v>#N/A</v>
      </c>
      <c r="QEQ227" s="1109" t="e">
        <v>#N/A</v>
      </c>
      <c r="QER227" s="1109" t="e">
        <v>#N/A</v>
      </c>
      <c r="QES227" s="1109" t="e">
        <v>#N/A</v>
      </c>
      <c r="QET227" s="1109" t="e">
        <v>#N/A</v>
      </c>
      <c r="QEU227" s="1109" t="e">
        <v>#N/A</v>
      </c>
      <c r="QEV227" s="1109" t="e">
        <v>#N/A</v>
      </c>
      <c r="QEW227" s="1109" t="e">
        <v>#N/A</v>
      </c>
      <c r="QEX227" s="1109" t="e">
        <v>#N/A</v>
      </c>
      <c r="QEY227" s="1109" t="e">
        <v>#N/A</v>
      </c>
      <c r="QEZ227" s="1109" t="e">
        <v>#N/A</v>
      </c>
      <c r="QFA227" s="1109" t="e">
        <v>#N/A</v>
      </c>
      <c r="QFB227" s="1109" t="e">
        <v>#N/A</v>
      </c>
      <c r="QFC227" s="1109" t="e">
        <v>#N/A</v>
      </c>
      <c r="QFD227" s="1109" t="e">
        <v>#N/A</v>
      </c>
      <c r="QFE227" s="1109" t="e">
        <v>#N/A</v>
      </c>
      <c r="QFF227" s="1109" t="e">
        <v>#N/A</v>
      </c>
      <c r="QFG227" s="1109" t="e">
        <v>#N/A</v>
      </c>
      <c r="QFH227" s="1109" t="e">
        <v>#N/A</v>
      </c>
      <c r="QFI227" s="1109" t="e">
        <v>#N/A</v>
      </c>
      <c r="QFJ227" s="1109" t="e">
        <v>#N/A</v>
      </c>
      <c r="QFK227" s="1109" t="e">
        <v>#N/A</v>
      </c>
      <c r="QFL227" s="1109" t="e">
        <v>#N/A</v>
      </c>
      <c r="QFM227" s="1109" t="e">
        <v>#N/A</v>
      </c>
      <c r="QFN227" s="1109" t="e">
        <v>#N/A</v>
      </c>
      <c r="QFO227" s="1109" t="e">
        <v>#N/A</v>
      </c>
      <c r="QFP227" s="1109" t="e">
        <v>#N/A</v>
      </c>
      <c r="QFQ227" s="1109" t="e">
        <v>#N/A</v>
      </c>
      <c r="QFR227" s="1109" t="e">
        <v>#N/A</v>
      </c>
      <c r="QFS227" s="1109" t="e">
        <v>#N/A</v>
      </c>
      <c r="QFT227" s="1109" t="e">
        <v>#N/A</v>
      </c>
      <c r="QFU227" s="1109" t="e">
        <v>#N/A</v>
      </c>
      <c r="QFV227" s="1109" t="e">
        <v>#N/A</v>
      </c>
      <c r="QFW227" s="1109" t="e">
        <v>#N/A</v>
      </c>
      <c r="QFX227" s="1109" t="e">
        <v>#N/A</v>
      </c>
      <c r="QFY227" s="1109" t="e">
        <v>#N/A</v>
      </c>
      <c r="QFZ227" s="1109" t="e">
        <v>#N/A</v>
      </c>
      <c r="QGA227" s="1109" t="e">
        <v>#N/A</v>
      </c>
      <c r="QGB227" s="1109" t="e">
        <v>#N/A</v>
      </c>
      <c r="QGC227" s="1109" t="e">
        <v>#N/A</v>
      </c>
      <c r="QGD227" s="1109" t="e">
        <v>#N/A</v>
      </c>
      <c r="QGE227" s="1109" t="e">
        <v>#N/A</v>
      </c>
      <c r="QGF227" s="1109" t="e">
        <v>#N/A</v>
      </c>
      <c r="QGG227" s="1109" t="e">
        <v>#N/A</v>
      </c>
      <c r="QGH227" s="1109" t="e">
        <v>#N/A</v>
      </c>
      <c r="QGI227" s="1109" t="e">
        <v>#N/A</v>
      </c>
      <c r="QGJ227" s="1109" t="e">
        <v>#N/A</v>
      </c>
      <c r="QGK227" s="1109" t="e">
        <v>#N/A</v>
      </c>
      <c r="QGL227" s="1109" t="e">
        <v>#N/A</v>
      </c>
      <c r="QGM227" s="1109" t="e">
        <v>#N/A</v>
      </c>
      <c r="QGN227" s="1109" t="e">
        <v>#N/A</v>
      </c>
      <c r="QGO227" s="1109" t="e">
        <v>#N/A</v>
      </c>
      <c r="QGP227" s="1109" t="e">
        <v>#N/A</v>
      </c>
      <c r="QGQ227" s="1109" t="e">
        <v>#N/A</v>
      </c>
      <c r="QGR227" s="1109" t="e">
        <v>#N/A</v>
      </c>
      <c r="QGS227" s="1109" t="e">
        <v>#N/A</v>
      </c>
      <c r="QGT227" s="1109" t="e">
        <v>#N/A</v>
      </c>
      <c r="QGU227" s="1109" t="e">
        <v>#N/A</v>
      </c>
      <c r="QGV227" s="1109" t="e">
        <v>#N/A</v>
      </c>
      <c r="QGW227" s="1109" t="e">
        <v>#N/A</v>
      </c>
      <c r="QGX227" s="1109" t="e">
        <v>#N/A</v>
      </c>
      <c r="QGY227" s="1109" t="e">
        <v>#N/A</v>
      </c>
      <c r="QGZ227" s="1109" t="e">
        <v>#N/A</v>
      </c>
      <c r="QHA227" s="1109" t="e">
        <v>#N/A</v>
      </c>
      <c r="QHB227" s="1109" t="e">
        <v>#N/A</v>
      </c>
      <c r="QHC227" s="1109" t="e">
        <v>#N/A</v>
      </c>
      <c r="QHD227" s="1109" t="e">
        <v>#N/A</v>
      </c>
      <c r="QHE227" s="1109" t="e">
        <v>#N/A</v>
      </c>
      <c r="QHF227" s="1109" t="e">
        <v>#N/A</v>
      </c>
      <c r="QHG227" s="1109" t="e">
        <v>#N/A</v>
      </c>
      <c r="QHH227" s="1109" t="e">
        <v>#N/A</v>
      </c>
      <c r="QHI227" s="1109" t="e">
        <v>#N/A</v>
      </c>
      <c r="QHJ227" s="1109" t="e">
        <v>#N/A</v>
      </c>
      <c r="QHK227" s="1109" t="e">
        <v>#N/A</v>
      </c>
      <c r="QHL227" s="1109" t="e">
        <v>#N/A</v>
      </c>
      <c r="QHM227" s="1109" t="e">
        <v>#N/A</v>
      </c>
      <c r="QHN227" s="1109" t="e">
        <v>#N/A</v>
      </c>
      <c r="QHO227" s="1109" t="e">
        <v>#N/A</v>
      </c>
      <c r="QHP227" s="1109" t="e">
        <v>#N/A</v>
      </c>
      <c r="QHQ227" s="1109" t="e">
        <v>#N/A</v>
      </c>
      <c r="QHR227" s="1109" t="e">
        <v>#N/A</v>
      </c>
      <c r="QHS227" s="1109" t="e">
        <v>#N/A</v>
      </c>
      <c r="QHT227" s="1109" t="e">
        <v>#N/A</v>
      </c>
      <c r="QHU227" s="1109" t="e">
        <v>#N/A</v>
      </c>
      <c r="QHV227" s="1109" t="e">
        <v>#N/A</v>
      </c>
      <c r="QHW227" s="1109" t="e">
        <v>#N/A</v>
      </c>
      <c r="QHX227" s="1109" t="e">
        <v>#N/A</v>
      </c>
      <c r="QHY227" s="1109" t="e">
        <v>#N/A</v>
      </c>
      <c r="QHZ227" s="1109" t="e">
        <v>#N/A</v>
      </c>
      <c r="QIA227" s="1109" t="e">
        <v>#N/A</v>
      </c>
      <c r="QIB227" s="1109" t="e">
        <v>#N/A</v>
      </c>
      <c r="QIC227" s="1109" t="e">
        <v>#N/A</v>
      </c>
      <c r="QID227" s="1109" t="e">
        <v>#N/A</v>
      </c>
      <c r="QIE227" s="1109" t="e">
        <v>#N/A</v>
      </c>
      <c r="QIF227" s="1109" t="e">
        <v>#N/A</v>
      </c>
      <c r="QIG227" s="1109" t="e">
        <v>#N/A</v>
      </c>
      <c r="QIH227" s="1109" t="e">
        <v>#N/A</v>
      </c>
      <c r="QII227" s="1109" t="e">
        <v>#N/A</v>
      </c>
      <c r="QIJ227" s="1109" t="e">
        <v>#N/A</v>
      </c>
      <c r="QIK227" s="1109" t="e">
        <v>#N/A</v>
      </c>
      <c r="QIL227" s="1109" t="e">
        <v>#N/A</v>
      </c>
      <c r="QIM227" s="1109" t="e">
        <v>#N/A</v>
      </c>
      <c r="QIN227" s="1109" t="e">
        <v>#N/A</v>
      </c>
      <c r="QIO227" s="1109" t="e">
        <v>#N/A</v>
      </c>
      <c r="QIP227" s="1109" t="e">
        <v>#N/A</v>
      </c>
      <c r="QIQ227" s="1109" t="e">
        <v>#N/A</v>
      </c>
      <c r="QIR227" s="1109" t="e">
        <v>#N/A</v>
      </c>
      <c r="QIS227" s="1109" t="e">
        <v>#N/A</v>
      </c>
      <c r="QIT227" s="1109" t="e">
        <v>#N/A</v>
      </c>
      <c r="QIU227" s="1109" t="e">
        <v>#N/A</v>
      </c>
      <c r="QIV227" s="1109" t="e">
        <v>#N/A</v>
      </c>
      <c r="QIW227" s="1109" t="e">
        <v>#N/A</v>
      </c>
      <c r="QIX227" s="1109" t="e">
        <v>#N/A</v>
      </c>
      <c r="QIY227" s="1109" t="e">
        <v>#N/A</v>
      </c>
      <c r="QIZ227" s="1109" t="e">
        <v>#N/A</v>
      </c>
      <c r="QJA227" s="1109" t="e">
        <v>#N/A</v>
      </c>
      <c r="QJB227" s="1109" t="e">
        <v>#N/A</v>
      </c>
      <c r="QJC227" s="1109" t="e">
        <v>#N/A</v>
      </c>
      <c r="QJD227" s="1109" t="e">
        <v>#N/A</v>
      </c>
      <c r="QJE227" s="1109" t="e">
        <v>#N/A</v>
      </c>
      <c r="QJF227" s="1109" t="e">
        <v>#N/A</v>
      </c>
      <c r="QJG227" s="1109" t="e">
        <v>#N/A</v>
      </c>
      <c r="QJH227" s="1109" t="e">
        <v>#N/A</v>
      </c>
      <c r="QJI227" s="1109" t="e">
        <v>#N/A</v>
      </c>
      <c r="QJJ227" s="1109" t="e">
        <v>#N/A</v>
      </c>
      <c r="QJK227" s="1109" t="e">
        <v>#N/A</v>
      </c>
      <c r="QJL227" s="1109" t="e">
        <v>#N/A</v>
      </c>
      <c r="QJM227" s="1109" t="e">
        <v>#N/A</v>
      </c>
      <c r="QJN227" s="1109" t="e">
        <v>#N/A</v>
      </c>
      <c r="QJO227" s="1109" t="e">
        <v>#N/A</v>
      </c>
      <c r="QJP227" s="1109" t="e">
        <v>#N/A</v>
      </c>
      <c r="QJQ227" s="1109" t="e">
        <v>#N/A</v>
      </c>
      <c r="QJR227" s="1109" t="e">
        <v>#N/A</v>
      </c>
      <c r="QJS227" s="1109" t="e">
        <v>#N/A</v>
      </c>
      <c r="QJT227" s="1109" t="e">
        <v>#N/A</v>
      </c>
      <c r="QJU227" s="1109" t="e">
        <v>#N/A</v>
      </c>
      <c r="QJV227" s="1109" t="e">
        <v>#N/A</v>
      </c>
      <c r="QJW227" s="1109" t="e">
        <v>#N/A</v>
      </c>
      <c r="QJX227" s="1109" t="e">
        <v>#N/A</v>
      </c>
      <c r="QJY227" s="1109" t="e">
        <v>#N/A</v>
      </c>
      <c r="QJZ227" s="1109" t="e">
        <v>#N/A</v>
      </c>
      <c r="QKA227" s="1109" t="e">
        <v>#N/A</v>
      </c>
      <c r="QKB227" s="1109" t="e">
        <v>#N/A</v>
      </c>
      <c r="QKC227" s="1109" t="e">
        <v>#N/A</v>
      </c>
      <c r="QKD227" s="1109" t="e">
        <v>#N/A</v>
      </c>
      <c r="QKE227" s="1109" t="e">
        <v>#N/A</v>
      </c>
      <c r="QKF227" s="1109" t="e">
        <v>#N/A</v>
      </c>
      <c r="QKG227" s="1109" t="e">
        <v>#N/A</v>
      </c>
      <c r="QKH227" s="1109" t="e">
        <v>#N/A</v>
      </c>
      <c r="QKI227" s="1109" t="e">
        <v>#N/A</v>
      </c>
      <c r="QKJ227" s="1109" t="e">
        <v>#N/A</v>
      </c>
      <c r="QKK227" s="1109" t="e">
        <v>#N/A</v>
      </c>
      <c r="QKL227" s="1109" t="e">
        <v>#N/A</v>
      </c>
      <c r="QKM227" s="1109" t="e">
        <v>#N/A</v>
      </c>
      <c r="QKN227" s="1109" t="e">
        <v>#N/A</v>
      </c>
      <c r="QKO227" s="1109" t="e">
        <v>#N/A</v>
      </c>
      <c r="QKP227" s="1109" t="e">
        <v>#N/A</v>
      </c>
      <c r="QKQ227" s="1109" t="e">
        <v>#N/A</v>
      </c>
      <c r="QKR227" s="1109" t="e">
        <v>#N/A</v>
      </c>
      <c r="QKS227" s="1109" t="e">
        <v>#N/A</v>
      </c>
      <c r="QKT227" s="1109" t="e">
        <v>#N/A</v>
      </c>
      <c r="QKU227" s="1109" t="e">
        <v>#N/A</v>
      </c>
      <c r="QKV227" s="1109" t="e">
        <v>#N/A</v>
      </c>
      <c r="QKW227" s="1109" t="e">
        <v>#N/A</v>
      </c>
      <c r="QKX227" s="1109" t="e">
        <v>#N/A</v>
      </c>
      <c r="QKY227" s="1109" t="e">
        <v>#N/A</v>
      </c>
      <c r="QKZ227" s="1109" t="e">
        <v>#N/A</v>
      </c>
      <c r="QLA227" s="1109" t="e">
        <v>#N/A</v>
      </c>
      <c r="QLB227" s="1109" t="e">
        <v>#N/A</v>
      </c>
      <c r="QLC227" s="1109" t="e">
        <v>#N/A</v>
      </c>
      <c r="QLD227" s="1109" t="e">
        <v>#N/A</v>
      </c>
      <c r="QLE227" s="1109" t="e">
        <v>#N/A</v>
      </c>
      <c r="QLF227" s="1109" t="e">
        <v>#N/A</v>
      </c>
      <c r="QLG227" s="1109" t="e">
        <v>#N/A</v>
      </c>
      <c r="QLH227" s="1109" t="e">
        <v>#N/A</v>
      </c>
      <c r="QLI227" s="1109" t="e">
        <v>#N/A</v>
      </c>
      <c r="QLJ227" s="1109" t="e">
        <v>#N/A</v>
      </c>
      <c r="QLK227" s="1109" t="e">
        <v>#N/A</v>
      </c>
      <c r="QLL227" s="1109" t="e">
        <v>#N/A</v>
      </c>
      <c r="QLM227" s="1109" t="e">
        <v>#N/A</v>
      </c>
      <c r="QLN227" s="1109" t="e">
        <v>#N/A</v>
      </c>
      <c r="QLO227" s="1109" t="e">
        <v>#N/A</v>
      </c>
      <c r="QLP227" s="1109" t="e">
        <v>#N/A</v>
      </c>
      <c r="QLQ227" s="1109" t="e">
        <v>#N/A</v>
      </c>
      <c r="QLR227" s="1109" t="e">
        <v>#N/A</v>
      </c>
      <c r="QLS227" s="1109" t="e">
        <v>#N/A</v>
      </c>
      <c r="QLT227" s="1109" t="e">
        <v>#N/A</v>
      </c>
      <c r="QLU227" s="1109" t="e">
        <v>#N/A</v>
      </c>
      <c r="QLV227" s="1109" t="e">
        <v>#N/A</v>
      </c>
      <c r="QLW227" s="1109" t="e">
        <v>#N/A</v>
      </c>
      <c r="QLX227" s="1109" t="e">
        <v>#N/A</v>
      </c>
      <c r="QLY227" s="1109" t="e">
        <v>#N/A</v>
      </c>
      <c r="QLZ227" s="1109" t="e">
        <v>#N/A</v>
      </c>
      <c r="QMA227" s="1109" t="e">
        <v>#N/A</v>
      </c>
      <c r="QMB227" s="1109" t="e">
        <v>#N/A</v>
      </c>
      <c r="QMC227" s="1109" t="e">
        <v>#N/A</v>
      </c>
      <c r="QMD227" s="1109" t="e">
        <v>#N/A</v>
      </c>
      <c r="QME227" s="1109" t="e">
        <v>#N/A</v>
      </c>
      <c r="QMF227" s="1109" t="e">
        <v>#N/A</v>
      </c>
      <c r="QMG227" s="1109" t="e">
        <v>#N/A</v>
      </c>
      <c r="QMH227" s="1109" t="e">
        <v>#N/A</v>
      </c>
      <c r="QMI227" s="1109" t="e">
        <v>#N/A</v>
      </c>
      <c r="QMJ227" s="1109" t="e">
        <v>#N/A</v>
      </c>
      <c r="QMK227" s="1109" t="e">
        <v>#N/A</v>
      </c>
      <c r="QML227" s="1109" t="e">
        <v>#N/A</v>
      </c>
      <c r="QMM227" s="1109" t="e">
        <v>#N/A</v>
      </c>
      <c r="QMN227" s="1109" t="e">
        <v>#N/A</v>
      </c>
      <c r="QMO227" s="1109" t="e">
        <v>#N/A</v>
      </c>
      <c r="QMP227" s="1109" t="e">
        <v>#N/A</v>
      </c>
      <c r="QMQ227" s="1109" t="e">
        <v>#N/A</v>
      </c>
      <c r="QMR227" s="1109" t="e">
        <v>#N/A</v>
      </c>
      <c r="QMS227" s="1109" t="e">
        <v>#N/A</v>
      </c>
      <c r="QMT227" s="1109" t="e">
        <v>#N/A</v>
      </c>
      <c r="QMU227" s="1109" t="e">
        <v>#N/A</v>
      </c>
      <c r="QMV227" s="1109" t="e">
        <v>#N/A</v>
      </c>
      <c r="QMW227" s="1109" t="e">
        <v>#N/A</v>
      </c>
      <c r="QMX227" s="1109" t="e">
        <v>#N/A</v>
      </c>
      <c r="QMY227" s="1109" t="e">
        <v>#N/A</v>
      </c>
      <c r="QMZ227" s="1109" t="e">
        <v>#N/A</v>
      </c>
      <c r="QNA227" s="1109" t="e">
        <v>#N/A</v>
      </c>
      <c r="QNB227" s="1109" t="e">
        <v>#N/A</v>
      </c>
      <c r="QNC227" s="1109" t="e">
        <v>#N/A</v>
      </c>
      <c r="QND227" s="1109" t="e">
        <v>#N/A</v>
      </c>
      <c r="QNE227" s="1109" t="e">
        <v>#N/A</v>
      </c>
      <c r="QNF227" s="1109" t="e">
        <v>#N/A</v>
      </c>
      <c r="QNG227" s="1109" t="e">
        <v>#N/A</v>
      </c>
      <c r="QNH227" s="1109" t="e">
        <v>#N/A</v>
      </c>
      <c r="QNI227" s="1109" t="e">
        <v>#N/A</v>
      </c>
      <c r="QNJ227" s="1109" t="e">
        <v>#N/A</v>
      </c>
      <c r="QNK227" s="1109" t="e">
        <v>#N/A</v>
      </c>
      <c r="QNL227" s="1109" t="e">
        <v>#N/A</v>
      </c>
      <c r="QNM227" s="1109" t="e">
        <v>#N/A</v>
      </c>
      <c r="QNN227" s="1109" t="e">
        <v>#N/A</v>
      </c>
      <c r="QNO227" s="1109" t="e">
        <v>#N/A</v>
      </c>
      <c r="QNP227" s="1109" t="e">
        <v>#N/A</v>
      </c>
      <c r="QNQ227" s="1109" t="e">
        <v>#N/A</v>
      </c>
      <c r="QNR227" s="1109" t="e">
        <v>#N/A</v>
      </c>
      <c r="QNS227" s="1109" t="e">
        <v>#N/A</v>
      </c>
      <c r="QNT227" s="1109" t="e">
        <v>#N/A</v>
      </c>
      <c r="QNU227" s="1109" t="e">
        <v>#N/A</v>
      </c>
      <c r="QNV227" s="1109" t="e">
        <v>#N/A</v>
      </c>
      <c r="QNW227" s="1109" t="e">
        <v>#N/A</v>
      </c>
      <c r="QNX227" s="1109" t="e">
        <v>#N/A</v>
      </c>
      <c r="QNY227" s="1109" t="e">
        <v>#N/A</v>
      </c>
      <c r="QNZ227" s="1109" t="e">
        <v>#N/A</v>
      </c>
      <c r="QOA227" s="1109" t="e">
        <v>#N/A</v>
      </c>
      <c r="QOB227" s="1109" t="e">
        <v>#N/A</v>
      </c>
      <c r="QOC227" s="1109" t="e">
        <v>#N/A</v>
      </c>
      <c r="QOD227" s="1109" t="e">
        <v>#N/A</v>
      </c>
      <c r="QOE227" s="1109" t="e">
        <v>#N/A</v>
      </c>
      <c r="QOF227" s="1109" t="e">
        <v>#N/A</v>
      </c>
      <c r="QOG227" s="1109" t="e">
        <v>#N/A</v>
      </c>
      <c r="QOH227" s="1109" t="e">
        <v>#N/A</v>
      </c>
      <c r="QOI227" s="1109" t="e">
        <v>#N/A</v>
      </c>
      <c r="QOJ227" s="1109" t="e">
        <v>#N/A</v>
      </c>
      <c r="QOK227" s="1109" t="e">
        <v>#N/A</v>
      </c>
      <c r="QOL227" s="1109" t="e">
        <v>#N/A</v>
      </c>
      <c r="QOM227" s="1109" t="e">
        <v>#N/A</v>
      </c>
      <c r="QON227" s="1109" t="e">
        <v>#N/A</v>
      </c>
      <c r="QOO227" s="1109" t="e">
        <v>#N/A</v>
      </c>
      <c r="QOP227" s="1109" t="e">
        <v>#N/A</v>
      </c>
      <c r="QOQ227" s="1109" t="e">
        <v>#N/A</v>
      </c>
      <c r="QOR227" s="1109" t="e">
        <v>#N/A</v>
      </c>
      <c r="QOS227" s="1109" t="e">
        <v>#N/A</v>
      </c>
      <c r="QOT227" s="1109" t="e">
        <v>#N/A</v>
      </c>
      <c r="QOU227" s="1109" t="e">
        <v>#N/A</v>
      </c>
      <c r="QOV227" s="1109" t="e">
        <v>#N/A</v>
      </c>
      <c r="QOW227" s="1109" t="e">
        <v>#N/A</v>
      </c>
      <c r="QOX227" s="1109" t="e">
        <v>#N/A</v>
      </c>
      <c r="QOY227" s="1109" t="e">
        <v>#N/A</v>
      </c>
      <c r="QOZ227" s="1109" t="e">
        <v>#N/A</v>
      </c>
      <c r="QPA227" s="1109" t="e">
        <v>#N/A</v>
      </c>
      <c r="QPB227" s="1109" t="e">
        <v>#N/A</v>
      </c>
      <c r="QPC227" s="1109" t="e">
        <v>#N/A</v>
      </c>
      <c r="QPD227" s="1109" t="e">
        <v>#N/A</v>
      </c>
      <c r="QPE227" s="1109" t="e">
        <v>#N/A</v>
      </c>
      <c r="QPF227" s="1109" t="e">
        <v>#N/A</v>
      </c>
      <c r="QPG227" s="1109" t="e">
        <v>#N/A</v>
      </c>
      <c r="QPH227" s="1109" t="e">
        <v>#N/A</v>
      </c>
      <c r="QPI227" s="1109" t="e">
        <v>#N/A</v>
      </c>
      <c r="QPJ227" s="1109" t="e">
        <v>#N/A</v>
      </c>
      <c r="QPK227" s="1109" t="e">
        <v>#N/A</v>
      </c>
      <c r="QPL227" s="1109" t="e">
        <v>#N/A</v>
      </c>
      <c r="QPM227" s="1109" t="e">
        <v>#N/A</v>
      </c>
      <c r="QPN227" s="1109" t="e">
        <v>#N/A</v>
      </c>
      <c r="QPO227" s="1109" t="e">
        <v>#N/A</v>
      </c>
      <c r="QPP227" s="1109" t="e">
        <v>#N/A</v>
      </c>
      <c r="QPQ227" s="1109" t="e">
        <v>#N/A</v>
      </c>
      <c r="QPR227" s="1109" t="e">
        <v>#N/A</v>
      </c>
      <c r="QPS227" s="1109" t="e">
        <v>#N/A</v>
      </c>
      <c r="QPT227" s="1109" t="e">
        <v>#N/A</v>
      </c>
      <c r="QPU227" s="1109" t="e">
        <v>#N/A</v>
      </c>
      <c r="QPV227" s="1109" t="e">
        <v>#N/A</v>
      </c>
      <c r="QPW227" s="1109" t="e">
        <v>#N/A</v>
      </c>
      <c r="QPX227" s="1109" t="e">
        <v>#N/A</v>
      </c>
      <c r="QPY227" s="1109" t="e">
        <v>#N/A</v>
      </c>
      <c r="QPZ227" s="1109" t="e">
        <v>#N/A</v>
      </c>
      <c r="QQA227" s="1109" t="e">
        <v>#N/A</v>
      </c>
      <c r="QQB227" s="1109" t="e">
        <v>#N/A</v>
      </c>
      <c r="QQC227" s="1109" t="e">
        <v>#N/A</v>
      </c>
      <c r="QQD227" s="1109" t="e">
        <v>#N/A</v>
      </c>
      <c r="QQE227" s="1109" t="e">
        <v>#N/A</v>
      </c>
      <c r="QQF227" s="1109" t="e">
        <v>#N/A</v>
      </c>
      <c r="QQG227" s="1109" t="e">
        <v>#N/A</v>
      </c>
      <c r="QQH227" s="1109" t="e">
        <v>#N/A</v>
      </c>
      <c r="QQI227" s="1109" t="e">
        <v>#N/A</v>
      </c>
      <c r="QQJ227" s="1109" t="e">
        <v>#N/A</v>
      </c>
      <c r="QQK227" s="1109" t="e">
        <v>#N/A</v>
      </c>
      <c r="QQL227" s="1109" t="e">
        <v>#N/A</v>
      </c>
      <c r="QQM227" s="1109" t="e">
        <v>#N/A</v>
      </c>
      <c r="QQN227" s="1109" t="e">
        <v>#N/A</v>
      </c>
      <c r="QQO227" s="1109" t="e">
        <v>#N/A</v>
      </c>
      <c r="QQP227" s="1109" t="e">
        <v>#N/A</v>
      </c>
      <c r="QQQ227" s="1109" t="e">
        <v>#N/A</v>
      </c>
      <c r="QQR227" s="1109" t="e">
        <v>#N/A</v>
      </c>
      <c r="QQS227" s="1109" t="e">
        <v>#N/A</v>
      </c>
      <c r="QQT227" s="1109" t="e">
        <v>#N/A</v>
      </c>
      <c r="QQU227" s="1109" t="e">
        <v>#N/A</v>
      </c>
      <c r="QQV227" s="1109" t="e">
        <v>#N/A</v>
      </c>
      <c r="QQW227" s="1109" t="e">
        <v>#N/A</v>
      </c>
      <c r="QQX227" s="1109" t="e">
        <v>#N/A</v>
      </c>
      <c r="QQY227" s="1109" t="e">
        <v>#N/A</v>
      </c>
      <c r="QQZ227" s="1109" t="e">
        <v>#N/A</v>
      </c>
      <c r="QRA227" s="1109" t="e">
        <v>#N/A</v>
      </c>
      <c r="QRB227" s="1109" t="e">
        <v>#N/A</v>
      </c>
      <c r="QRC227" s="1109" t="e">
        <v>#N/A</v>
      </c>
      <c r="QRD227" s="1109" t="e">
        <v>#N/A</v>
      </c>
      <c r="QRE227" s="1109" t="e">
        <v>#N/A</v>
      </c>
      <c r="QRF227" s="1109" t="e">
        <v>#N/A</v>
      </c>
      <c r="QRG227" s="1109" t="e">
        <v>#N/A</v>
      </c>
      <c r="QRH227" s="1109" t="e">
        <v>#N/A</v>
      </c>
      <c r="QRI227" s="1109" t="e">
        <v>#N/A</v>
      </c>
      <c r="QRJ227" s="1109" t="e">
        <v>#N/A</v>
      </c>
      <c r="QRK227" s="1109" t="e">
        <v>#N/A</v>
      </c>
      <c r="QRL227" s="1109" t="e">
        <v>#N/A</v>
      </c>
      <c r="QRM227" s="1109" t="e">
        <v>#N/A</v>
      </c>
      <c r="QRN227" s="1109" t="e">
        <v>#N/A</v>
      </c>
      <c r="QRO227" s="1109" t="e">
        <v>#N/A</v>
      </c>
      <c r="QRP227" s="1109" t="e">
        <v>#N/A</v>
      </c>
      <c r="QRQ227" s="1109" t="e">
        <v>#N/A</v>
      </c>
      <c r="QRR227" s="1109" t="e">
        <v>#N/A</v>
      </c>
      <c r="QRS227" s="1109" t="e">
        <v>#N/A</v>
      </c>
      <c r="QRT227" s="1109" t="e">
        <v>#N/A</v>
      </c>
      <c r="QRU227" s="1109" t="e">
        <v>#N/A</v>
      </c>
      <c r="QRV227" s="1109" t="e">
        <v>#N/A</v>
      </c>
      <c r="QRW227" s="1109" t="e">
        <v>#N/A</v>
      </c>
      <c r="QRX227" s="1109" t="e">
        <v>#N/A</v>
      </c>
      <c r="QRY227" s="1109" t="e">
        <v>#N/A</v>
      </c>
      <c r="QRZ227" s="1109" t="e">
        <v>#N/A</v>
      </c>
      <c r="QSA227" s="1109" t="e">
        <v>#N/A</v>
      </c>
      <c r="QSB227" s="1109" t="e">
        <v>#N/A</v>
      </c>
      <c r="QSC227" s="1109" t="e">
        <v>#N/A</v>
      </c>
      <c r="QSD227" s="1109" t="e">
        <v>#N/A</v>
      </c>
      <c r="QSE227" s="1109" t="e">
        <v>#N/A</v>
      </c>
      <c r="QSF227" s="1109" t="e">
        <v>#N/A</v>
      </c>
      <c r="QSG227" s="1109" t="e">
        <v>#N/A</v>
      </c>
      <c r="QSH227" s="1109" t="e">
        <v>#N/A</v>
      </c>
      <c r="QSI227" s="1109" t="e">
        <v>#N/A</v>
      </c>
      <c r="QSJ227" s="1109" t="e">
        <v>#N/A</v>
      </c>
      <c r="QSK227" s="1109" t="e">
        <v>#N/A</v>
      </c>
      <c r="QSL227" s="1109" t="e">
        <v>#N/A</v>
      </c>
      <c r="QSM227" s="1109" t="e">
        <v>#N/A</v>
      </c>
      <c r="QSN227" s="1109" t="e">
        <v>#N/A</v>
      </c>
      <c r="QSO227" s="1109" t="e">
        <v>#N/A</v>
      </c>
      <c r="QSP227" s="1109" t="e">
        <v>#N/A</v>
      </c>
      <c r="QSQ227" s="1109" t="e">
        <v>#N/A</v>
      </c>
      <c r="QSR227" s="1109" t="e">
        <v>#N/A</v>
      </c>
      <c r="QSS227" s="1109" t="e">
        <v>#N/A</v>
      </c>
      <c r="QST227" s="1109" t="e">
        <v>#N/A</v>
      </c>
      <c r="QSU227" s="1109" t="e">
        <v>#N/A</v>
      </c>
      <c r="QSV227" s="1109" t="e">
        <v>#N/A</v>
      </c>
      <c r="QSW227" s="1109" t="e">
        <v>#N/A</v>
      </c>
      <c r="QSX227" s="1109" t="e">
        <v>#N/A</v>
      </c>
      <c r="QSY227" s="1109" t="e">
        <v>#N/A</v>
      </c>
      <c r="QSZ227" s="1109" t="e">
        <v>#N/A</v>
      </c>
      <c r="QTA227" s="1109" t="e">
        <v>#N/A</v>
      </c>
      <c r="QTB227" s="1109" t="e">
        <v>#N/A</v>
      </c>
      <c r="QTC227" s="1109" t="e">
        <v>#N/A</v>
      </c>
      <c r="QTD227" s="1109" t="e">
        <v>#N/A</v>
      </c>
      <c r="QTE227" s="1109" t="e">
        <v>#N/A</v>
      </c>
      <c r="QTF227" s="1109" t="e">
        <v>#N/A</v>
      </c>
      <c r="QTG227" s="1109" t="e">
        <v>#N/A</v>
      </c>
      <c r="QTH227" s="1109" t="e">
        <v>#N/A</v>
      </c>
      <c r="QTI227" s="1109" t="e">
        <v>#N/A</v>
      </c>
      <c r="QTJ227" s="1109" t="e">
        <v>#N/A</v>
      </c>
      <c r="QTK227" s="1109" t="e">
        <v>#N/A</v>
      </c>
      <c r="QTL227" s="1109" t="e">
        <v>#N/A</v>
      </c>
      <c r="QTM227" s="1109" t="e">
        <v>#N/A</v>
      </c>
      <c r="QTN227" s="1109" t="e">
        <v>#N/A</v>
      </c>
      <c r="QTO227" s="1109" t="e">
        <v>#N/A</v>
      </c>
      <c r="QTP227" s="1109" t="e">
        <v>#N/A</v>
      </c>
      <c r="QTQ227" s="1109" t="e">
        <v>#N/A</v>
      </c>
      <c r="QTR227" s="1109" t="e">
        <v>#N/A</v>
      </c>
      <c r="QTS227" s="1109" t="e">
        <v>#N/A</v>
      </c>
      <c r="QTT227" s="1109" t="e">
        <v>#N/A</v>
      </c>
      <c r="QTU227" s="1109" t="e">
        <v>#N/A</v>
      </c>
      <c r="QTV227" s="1109" t="e">
        <v>#N/A</v>
      </c>
      <c r="QTW227" s="1109" t="e">
        <v>#N/A</v>
      </c>
      <c r="QTX227" s="1109" t="e">
        <v>#N/A</v>
      </c>
      <c r="QTY227" s="1109" t="e">
        <v>#N/A</v>
      </c>
      <c r="QTZ227" s="1109" t="e">
        <v>#N/A</v>
      </c>
      <c r="QUA227" s="1109" t="e">
        <v>#N/A</v>
      </c>
      <c r="QUB227" s="1109" t="e">
        <v>#N/A</v>
      </c>
      <c r="QUC227" s="1109" t="e">
        <v>#N/A</v>
      </c>
      <c r="QUD227" s="1109" t="e">
        <v>#N/A</v>
      </c>
      <c r="QUE227" s="1109" t="e">
        <v>#N/A</v>
      </c>
      <c r="QUF227" s="1109" t="e">
        <v>#N/A</v>
      </c>
      <c r="QUG227" s="1109" t="e">
        <v>#N/A</v>
      </c>
      <c r="QUH227" s="1109" t="e">
        <v>#N/A</v>
      </c>
      <c r="QUI227" s="1109" t="e">
        <v>#N/A</v>
      </c>
      <c r="QUJ227" s="1109" t="e">
        <v>#N/A</v>
      </c>
      <c r="QUK227" s="1109" t="e">
        <v>#N/A</v>
      </c>
      <c r="QUL227" s="1109" t="e">
        <v>#N/A</v>
      </c>
      <c r="QUM227" s="1109" t="e">
        <v>#N/A</v>
      </c>
      <c r="QUN227" s="1109" t="e">
        <v>#N/A</v>
      </c>
      <c r="QUO227" s="1109" t="e">
        <v>#N/A</v>
      </c>
      <c r="QUP227" s="1109" t="e">
        <v>#N/A</v>
      </c>
      <c r="QUQ227" s="1109" t="e">
        <v>#N/A</v>
      </c>
      <c r="QUR227" s="1109" t="e">
        <v>#N/A</v>
      </c>
      <c r="QUS227" s="1109" t="e">
        <v>#N/A</v>
      </c>
      <c r="QUT227" s="1109" t="e">
        <v>#N/A</v>
      </c>
      <c r="QUU227" s="1109" t="e">
        <v>#N/A</v>
      </c>
      <c r="QUV227" s="1109" t="e">
        <v>#N/A</v>
      </c>
      <c r="QUW227" s="1109" t="e">
        <v>#N/A</v>
      </c>
      <c r="QUX227" s="1109" t="e">
        <v>#N/A</v>
      </c>
      <c r="QUY227" s="1109" t="e">
        <v>#N/A</v>
      </c>
      <c r="QUZ227" s="1109" t="e">
        <v>#N/A</v>
      </c>
      <c r="QVA227" s="1109" t="e">
        <v>#N/A</v>
      </c>
      <c r="QVB227" s="1109" t="e">
        <v>#N/A</v>
      </c>
      <c r="QVC227" s="1109" t="e">
        <v>#N/A</v>
      </c>
      <c r="QVD227" s="1109" t="e">
        <v>#N/A</v>
      </c>
      <c r="QVE227" s="1109" t="e">
        <v>#N/A</v>
      </c>
      <c r="QVF227" s="1109" t="e">
        <v>#N/A</v>
      </c>
      <c r="QVG227" s="1109" t="e">
        <v>#N/A</v>
      </c>
      <c r="QVH227" s="1109" t="e">
        <v>#N/A</v>
      </c>
      <c r="QVI227" s="1109" t="e">
        <v>#N/A</v>
      </c>
      <c r="QVJ227" s="1109" t="e">
        <v>#N/A</v>
      </c>
      <c r="QVK227" s="1109" t="e">
        <v>#N/A</v>
      </c>
      <c r="QVL227" s="1109" t="e">
        <v>#N/A</v>
      </c>
      <c r="QVM227" s="1109" t="e">
        <v>#N/A</v>
      </c>
      <c r="QVN227" s="1109" t="e">
        <v>#N/A</v>
      </c>
      <c r="QVO227" s="1109" t="e">
        <v>#N/A</v>
      </c>
      <c r="QVP227" s="1109" t="e">
        <v>#N/A</v>
      </c>
      <c r="QVQ227" s="1109" t="e">
        <v>#N/A</v>
      </c>
      <c r="QVR227" s="1109" t="e">
        <v>#N/A</v>
      </c>
      <c r="QVS227" s="1109" t="e">
        <v>#N/A</v>
      </c>
      <c r="QVT227" s="1109" t="e">
        <v>#N/A</v>
      </c>
      <c r="QVU227" s="1109" t="e">
        <v>#N/A</v>
      </c>
      <c r="QVV227" s="1109" t="e">
        <v>#N/A</v>
      </c>
      <c r="QVW227" s="1109" t="e">
        <v>#N/A</v>
      </c>
      <c r="QVX227" s="1109" t="e">
        <v>#N/A</v>
      </c>
      <c r="QVY227" s="1109" t="e">
        <v>#N/A</v>
      </c>
      <c r="QVZ227" s="1109" t="e">
        <v>#N/A</v>
      </c>
      <c r="QWA227" s="1109" t="e">
        <v>#N/A</v>
      </c>
      <c r="QWB227" s="1109" t="e">
        <v>#N/A</v>
      </c>
      <c r="QWC227" s="1109" t="e">
        <v>#N/A</v>
      </c>
      <c r="QWD227" s="1109" t="e">
        <v>#N/A</v>
      </c>
      <c r="QWE227" s="1109" t="e">
        <v>#N/A</v>
      </c>
      <c r="QWF227" s="1109" t="e">
        <v>#N/A</v>
      </c>
      <c r="QWG227" s="1109" t="e">
        <v>#N/A</v>
      </c>
      <c r="QWH227" s="1109" t="e">
        <v>#N/A</v>
      </c>
      <c r="QWI227" s="1109" t="e">
        <v>#N/A</v>
      </c>
      <c r="QWJ227" s="1109" t="e">
        <v>#N/A</v>
      </c>
      <c r="QWK227" s="1109" t="e">
        <v>#N/A</v>
      </c>
      <c r="QWL227" s="1109" t="e">
        <v>#N/A</v>
      </c>
      <c r="QWM227" s="1109" t="e">
        <v>#N/A</v>
      </c>
      <c r="QWN227" s="1109" t="e">
        <v>#N/A</v>
      </c>
      <c r="QWO227" s="1109" t="e">
        <v>#N/A</v>
      </c>
      <c r="QWP227" s="1109" t="e">
        <v>#N/A</v>
      </c>
      <c r="QWQ227" s="1109" t="e">
        <v>#N/A</v>
      </c>
      <c r="QWR227" s="1109" t="e">
        <v>#N/A</v>
      </c>
      <c r="QWS227" s="1109" t="e">
        <v>#N/A</v>
      </c>
      <c r="QWT227" s="1109" t="e">
        <v>#N/A</v>
      </c>
      <c r="QWU227" s="1109" t="e">
        <v>#N/A</v>
      </c>
      <c r="QWV227" s="1109" t="e">
        <v>#N/A</v>
      </c>
      <c r="QWW227" s="1109" t="e">
        <v>#N/A</v>
      </c>
      <c r="QWX227" s="1109" t="e">
        <v>#N/A</v>
      </c>
      <c r="QWY227" s="1109" t="e">
        <v>#N/A</v>
      </c>
      <c r="QWZ227" s="1109" t="e">
        <v>#N/A</v>
      </c>
      <c r="QXA227" s="1109" t="e">
        <v>#N/A</v>
      </c>
      <c r="QXB227" s="1109" t="e">
        <v>#N/A</v>
      </c>
      <c r="QXC227" s="1109" t="e">
        <v>#N/A</v>
      </c>
      <c r="QXD227" s="1109" t="e">
        <v>#N/A</v>
      </c>
      <c r="QXE227" s="1109" t="e">
        <v>#N/A</v>
      </c>
      <c r="QXF227" s="1109" t="e">
        <v>#N/A</v>
      </c>
      <c r="QXG227" s="1109" t="e">
        <v>#N/A</v>
      </c>
      <c r="QXH227" s="1109" t="e">
        <v>#N/A</v>
      </c>
      <c r="QXI227" s="1109" t="e">
        <v>#N/A</v>
      </c>
      <c r="QXJ227" s="1109" t="e">
        <v>#N/A</v>
      </c>
      <c r="QXK227" s="1109" t="e">
        <v>#N/A</v>
      </c>
      <c r="QXL227" s="1109" t="e">
        <v>#N/A</v>
      </c>
      <c r="QXM227" s="1109" t="e">
        <v>#N/A</v>
      </c>
      <c r="QXN227" s="1109" t="e">
        <v>#N/A</v>
      </c>
      <c r="QXO227" s="1109" t="e">
        <v>#N/A</v>
      </c>
      <c r="QXP227" s="1109" t="e">
        <v>#N/A</v>
      </c>
      <c r="QXQ227" s="1109" t="e">
        <v>#N/A</v>
      </c>
      <c r="QXR227" s="1109" t="e">
        <v>#N/A</v>
      </c>
      <c r="QXS227" s="1109" t="e">
        <v>#N/A</v>
      </c>
      <c r="QXT227" s="1109" t="e">
        <v>#N/A</v>
      </c>
      <c r="QXU227" s="1109" t="e">
        <v>#N/A</v>
      </c>
      <c r="QXV227" s="1109" t="e">
        <v>#N/A</v>
      </c>
      <c r="QXW227" s="1109" t="e">
        <v>#N/A</v>
      </c>
      <c r="QXX227" s="1109" t="e">
        <v>#N/A</v>
      </c>
      <c r="QXY227" s="1109" t="e">
        <v>#N/A</v>
      </c>
      <c r="QXZ227" s="1109" t="e">
        <v>#N/A</v>
      </c>
      <c r="QYA227" s="1109" t="e">
        <v>#N/A</v>
      </c>
      <c r="QYB227" s="1109" t="e">
        <v>#N/A</v>
      </c>
      <c r="QYC227" s="1109" t="e">
        <v>#N/A</v>
      </c>
      <c r="QYD227" s="1109" t="e">
        <v>#N/A</v>
      </c>
      <c r="QYE227" s="1109" t="e">
        <v>#N/A</v>
      </c>
      <c r="QYF227" s="1109" t="e">
        <v>#N/A</v>
      </c>
      <c r="QYG227" s="1109" t="e">
        <v>#N/A</v>
      </c>
      <c r="QYH227" s="1109" t="e">
        <v>#N/A</v>
      </c>
      <c r="QYI227" s="1109" t="e">
        <v>#N/A</v>
      </c>
      <c r="QYJ227" s="1109" t="e">
        <v>#N/A</v>
      </c>
      <c r="QYK227" s="1109" t="e">
        <v>#N/A</v>
      </c>
      <c r="QYL227" s="1109" t="e">
        <v>#N/A</v>
      </c>
      <c r="QYM227" s="1109" t="e">
        <v>#N/A</v>
      </c>
      <c r="QYN227" s="1109" t="e">
        <v>#N/A</v>
      </c>
      <c r="QYO227" s="1109" t="e">
        <v>#N/A</v>
      </c>
      <c r="QYP227" s="1109" t="e">
        <v>#N/A</v>
      </c>
      <c r="QYQ227" s="1109" t="e">
        <v>#N/A</v>
      </c>
      <c r="QYR227" s="1109" t="e">
        <v>#N/A</v>
      </c>
      <c r="QYS227" s="1109" t="e">
        <v>#N/A</v>
      </c>
      <c r="QYT227" s="1109" t="e">
        <v>#N/A</v>
      </c>
      <c r="QYU227" s="1109" t="e">
        <v>#N/A</v>
      </c>
      <c r="QYV227" s="1109" t="e">
        <v>#N/A</v>
      </c>
      <c r="QYW227" s="1109" t="e">
        <v>#N/A</v>
      </c>
      <c r="QYX227" s="1109" t="e">
        <v>#N/A</v>
      </c>
      <c r="QYY227" s="1109" t="e">
        <v>#N/A</v>
      </c>
      <c r="QYZ227" s="1109" t="e">
        <v>#N/A</v>
      </c>
      <c r="QZA227" s="1109" t="e">
        <v>#N/A</v>
      </c>
      <c r="QZB227" s="1109" t="e">
        <v>#N/A</v>
      </c>
      <c r="QZC227" s="1109" t="e">
        <v>#N/A</v>
      </c>
      <c r="QZD227" s="1109" t="e">
        <v>#N/A</v>
      </c>
      <c r="QZE227" s="1109" t="e">
        <v>#N/A</v>
      </c>
      <c r="QZF227" s="1109" t="e">
        <v>#N/A</v>
      </c>
      <c r="QZG227" s="1109" t="e">
        <v>#N/A</v>
      </c>
      <c r="QZH227" s="1109" t="e">
        <v>#N/A</v>
      </c>
      <c r="QZI227" s="1109" t="e">
        <v>#N/A</v>
      </c>
      <c r="QZJ227" s="1109" t="e">
        <v>#N/A</v>
      </c>
      <c r="QZK227" s="1109" t="e">
        <v>#N/A</v>
      </c>
      <c r="QZL227" s="1109" t="e">
        <v>#N/A</v>
      </c>
      <c r="QZM227" s="1109" t="e">
        <v>#N/A</v>
      </c>
      <c r="QZN227" s="1109" t="e">
        <v>#N/A</v>
      </c>
      <c r="QZO227" s="1109" t="e">
        <v>#N/A</v>
      </c>
      <c r="QZP227" s="1109" t="e">
        <v>#N/A</v>
      </c>
      <c r="QZQ227" s="1109" t="e">
        <v>#N/A</v>
      </c>
      <c r="QZR227" s="1109" t="e">
        <v>#N/A</v>
      </c>
      <c r="QZS227" s="1109" t="e">
        <v>#N/A</v>
      </c>
      <c r="QZT227" s="1109" t="e">
        <v>#N/A</v>
      </c>
      <c r="QZU227" s="1109" t="e">
        <v>#N/A</v>
      </c>
      <c r="QZV227" s="1109" t="e">
        <v>#N/A</v>
      </c>
      <c r="QZW227" s="1109" t="e">
        <v>#N/A</v>
      </c>
      <c r="QZX227" s="1109" t="e">
        <v>#N/A</v>
      </c>
      <c r="QZY227" s="1109" t="e">
        <v>#N/A</v>
      </c>
      <c r="QZZ227" s="1109" t="e">
        <v>#N/A</v>
      </c>
      <c r="RAA227" s="1109" t="e">
        <v>#N/A</v>
      </c>
      <c r="RAB227" s="1109" t="e">
        <v>#N/A</v>
      </c>
      <c r="RAC227" s="1109" t="e">
        <v>#N/A</v>
      </c>
      <c r="RAD227" s="1109" t="e">
        <v>#N/A</v>
      </c>
      <c r="RAE227" s="1109" t="e">
        <v>#N/A</v>
      </c>
      <c r="RAF227" s="1109" t="e">
        <v>#N/A</v>
      </c>
      <c r="RAG227" s="1109" t="e">
        <v>#N/A</v>
      </c>
      <c r="RAH227" s="1109" t="e">
        <v>#N/A</v>
      </c>
      <c r="RAI227" s="1109" t="e">
        <v>#N/A</v>
      </c>
      <c r="RAJ227" s="1109" t="e">
        <v>#N/A</v>
      </c>
      <c r="RAK227" s="1109" t="e">
        <v>#N/A</v>
      </c>
      <c r="RAL227" s="1109" t="e">
        <v>#N/A</v>
      </c>
      <c r="RAM227" s="1109" t="e">
        <v>#N/A</v>
      </c>
      <c r="RAN227" s="1109" t="e">
        <v>#N/A</v>
      </c>
      <c r="RAO227" s="1109" t="e">
        <v>#N/A</v>
      </c>
      <c r="RAP227" s="1109" t="e">
        <v>#N/A</v>
      </c>
      <c r="RAQ227" s="1109" t="e">
        <v>#N/A</v>
      </c>
      <c r="RAR227" s="1109" t="e">
        <v>#N/A</v>
      </c>
      <c r="RAS227" s="1109" t="e">
        <v>#N/A</v>
      </c>
      <c r="RAT227" s="1109" t="e">
        <v>#N/A</v>
      </c>
      <c r="RAU227" s="1109" t="e">
        <v>#N/A</v>
      </c>
      <c r="RAV227" s="1109" t="e">
        <v>#N/A</v>
      </c>
      <c r="RAW227" s="1109" t="e">
        <v>#N/A</v>
      </c>
      <c r="RAX227" s="1109" t="e">
        <v>#N/A</v>
      </c>
      <c r="RAY227" s="1109" t="e">
        <v>#N/A</v>
      </c>
      <c r="RAZ227" s="1109" t="e">
        <v>#N/A</v>
      </c>
      <c r="RBA227" s="1109" t="e">
        <v>#N/A</v>
      </c>
      <c r="RBB227" s="1109" t="e">
        <v>#N/A</v>
      </c>
      <c r="RBC227" s="1109" t="e">
        <v>#N/A</v>
      </c>
      <c r="RBD227" s="1109" t="e">
        <v>#N/A</v>
      </c>
      <c r="RBE227" s="1109" t="e">
        <v>#N/A</v>
      </c>
      <c r="RBF227" s="1109" t="e">
        <v>#N/A</v>
      </c>
      <c r="RBG227" s="1109" t="e">
        <v>#N/A</v>
      </c>
      <c r="RBH227" s="1109" t="e">
        <v>#N/A</v>
      </c>
      <c r="RBI227" s="1109" t="e">
        <v>#N/A</v>
      </c>
      <c r="RBJ227" s="1109" t="e">
        <v>#N/A</v>
      </c>
      <c r="RBK227" s="1109" t="e">
        <v>#N/A</v>
      </c>
      <c r="RBL227" s="1109" t="e">
        <v>#N/A</v>
      </c>
      <c r="RBM227" s="1109" t="e">
        <v>#N/A</v>
      </c>
      <c r="RBN227" s="1109" t="e">
        <v>#N/A</v>
      </c>
      <c r="RBO227" s="1109" t="e">
        <v>#N/A</v>
      </c>
      <c r="RBP227" s="1109" t="e">
        <v>#N/A</v>
      </c>
      <c r="RBQ227" s="1109" t="e">
        <v>#N/A</v>
      </c>
      <c r="RBR227" s="1109" t="e">
        <v>#N/A</v>
      </c>
      <c r="RBS227" s="1109" t="e">
        <v>#N/A</v>
      </c>
      <c r="RBT227" s="1109" t="e">
        <v>#N/A</v>
      </c>
      <c r="RBU227" s="1109" t="e">
        <v>#N/A</v>
      </c>
      <c r="RBV227" s="1109" t="e">
        <v>#N/A</v>
      </c>
      <c r="RBW227" s="1109" t="e">
        <v>#N/A</v>
      </c>
      <c r="RBX227" s="1109" t="e">
        <v>#N/A</v>
      </c>
      <c r="RBY227" s="1109" t="e">
        <v>#N/A</v>
      </c>
      <c r="RBZ227" s="1109" t="e">
        <v>#N/A</v>
      </c>
      <c r="RCA227" s="1109" t="e">
        <v>#N/A</v>
      </c>
      <c r="RCB227" s="1109" t="e">
        <v>#N/A</v>
      </c>
      <c r="RCC227" s="1109" t="e">
        <v>#N/A</v>
      </c>
      <c r="RCD227" s="1109" t="e">
        <v>#N/A</v>
      </c>
      <c r="RCE227" s="1109" t="e">
        <v>#N/A</v>
      </c>
      <c r="RCF227" s="1109" t="e">
        <v>#N/A</v>
      </c>
      <c r="RCG227" s="1109" t="e">
        <v>#N/A</v>
      </c>
      <c r="RCH227" s="1109" t="e">
        <v>#N/A</v>
      </c>
      <c r="RCI227" s="1109" t="e">
        <v>#N/A</v>
      </c>
      <c r="RCJ227" s="1109" t="e">
        <v>#N/A</v>
      </c>
      <c r="RCK227" s="1109" t="e">
        <v>#N/A</v>
      </c>
      <c r="RCL227" s="1109" t="e">
        <v>#N/A</v>
      </c>
      <c r="RCM227" s="1109" t="e">
        <v>#N/A</v>
      </c>
      <c r="RCN227" s="1109" t="e">
        <v>#N/A</v>
      </c>
      <c r="RCO227" s="1109" t="e">
        <v>#N/A</v>
      </c>
      <c r="RCP227" s="1109" t="e">
        <v>#N/A</v>
      </c>
      <c r="RCQ227" s="1109" t="e">
        <v>#N/A</v>
      </c>
      <c r="RCR227" s="1109" t="e">
        <v>#N/A</v>
      </c>
      <c r="RCS227" s="1109" t="e">
        <v>#N/A</v>
      </c>
      <c r="RCT227" s="1109" t="e">
        <v>#N/A</v>
      </c>
      <c r="RCU227" s="1109" t="e">
        <v>#N/A</v>
      </c>
      <c r="RCV227" s="1109" t="e">
        <v>#N/A</v>
      </c>
      <c r="RCW227" s="1109" t="e">
        <v>#N/A</v>
      </c>
      <c r="RCX227" s="1109" t="e">
        <v>#N/A</v>
      </c>
      <c r="RCY227" s="1109" t="e">
        <v>#N/A</v>
      </c>
      <c r="RCZ227" s="1109" t="e">
        <v>#N/A</v>
      </c>
      <c r="RDA227" s="1109" t="e">
        <v>#N/A</v>
      </c>
      <c r="RDB227" s="1109" t="e">
        <v>#N/A</v>
      </c>
      <c r="RDC227" s="1109" t="e">
        <v>#N/A</v>
      </c>
      <c r="RDD227" s="1109" t="e">
        <v>#N/A</v>
      </c>
      <c r="RDE227" s="1109" t="e">
        <v>#N/A</v>
      </c>
      <c r="RDF227" s="1109" t="e">
        <v>#N/A</v>
      </c>
      <c r="RDG227" s="1109" t="e">
        <v>#N/A</v>
      </c>
      <c r="RDH227" s="1109" t="e">
        <v>#N/A</v>
      </c>
      <c r="RDI227" s="1109" t="e">
        <v>#N/A</v>
      </c>
      <c r="RDJ227" s="1109" t="e">
        <v>#N/A</v>
      </c>
      <c r="RDK227" s="1109" t="e">
        <v>#N/A</v>
      </c>
      <c r="RDL227" s="1109" t="e">
        <v>#N/A</v>
      </c>
      <c r="RDM227" s="1109" t="e">
        <v>#N/A</v>
      </c>
      <c r="RDN227" s="1109" t="e">
        <v>#N/A</v>
      </c>
      <c r="RDO227" s="1109" t="e">
        <v>#N/A</v>
      </c>
      <c r="RDP227" s="1109" t="e">
        <v>#N/A</v>
      </c>
      <c r="RDQ227" s="1109" t="e">
        <v>#N/A</v>
      </c>
      <c r="RDR227" s="1109" t="e">
        <v>#N/A</v>
      </c>
      <c r="RDS227" s="1109" t="e">
        <v>#N/A</v>
      </c>
      <c r="RDT227" s="1109" t="e">
        <v>#N/A</v>
      </c>
      <c r="RDU227" s="1109" t="e">
        <v>#N/A</v>
      </c>
      <c r="RDV227" s="1109" t="e">
        <v>#N/A</v>
      </c>
      <c r="RDW227" s="1109" t="e">
        <v>#N/A</v>
      </c>
      <c r="RDX227" s="1109" t="e">
        <v>#N/A</v>
      </c>
      <c r="RDY227" s="1109" t="e">
        <v>#N/A</v>
      </c>
      <c r="RDZ227" s="1109" t="e">
        <v>#N/A</v>
      </c>
      <c r="REA227" s="1109" t="e">
        <v>#N/A</v>
      </c>
      <c r="REB227" s="1109" t="e">
        <v>#N/A</v>
      </c>
      <c r="REC227" s="1109" t="e">
        <v>#N/A</v>
      </c>
      <c r="RED227" s="1109" t="e">
        <v>#N/A</v>
      </c>
      <c r="REE227" s="1109" t="e">
        <v>#N/A</v>
      </c>
      <c r="REF227" s="1109" t="e">
        <v>#N/A</v>
      </c>
      <c r="REG227" s="1109" t="e">
        <v>#N/A</v>
      </c>
      <c r="REH227" s="1109" t="e">
        <v>#N/A</v>
      </c>
      <c r="REI227" s="1109" t="e">
        <v>#N/A</v>
      </c>
      <c r="REJ227" s="1109" t="e">
        <v>#N/A</v>
      </c>
      <c r="REK227" s="1109" t="e">
        <v>#N/A</v>
      </c>
      <c r="REL227" s="1109" t="e">
        <v>#N/A</v>
      </c>
      <c r="REM227" s="1109" t="e">
        <v>#N/A</v>
      </c>
      <c r="REN227" s="1109" t="e">
        <v>#N/A</v>
      </c>
      <c r="REO227" s="1109" t="e">
        <v>#N/A</v>
      </c>
      <c r="REP227" s="1109" t="e">
        <v>#N/A</v>
      </c>
      <c r="REQ227" s="1109" t="e">
        <v>#N/A</v>
      </c>
      <c r="RER227" s="1109" t="e">
        <v>#N/A</v>
      </c>
      <c r="RES227" s="1109" t="e">
        <v>#N/A</v>
      </c>
      <c r="RET227" s="1109" t="e">
        <v>#N/A</v>
      </c>
      <c r="REU227" s="1109" t="e">
        <v>#N/A</v>
      </c>
      <c r="REV227" s="1109" t="e">
        <v>#N/A</v>
      </c>
      <c r="REW227" s="1109" t="e">
        <v>#N/A</v>
      </c>
      <c r="REX227" s="1109" t="e">
        <v>#N/A</v>
      </c>
      <c r="REY227" s="1109" t="e">
        <v>#N/A</v>
      </c>
      <c r="REZ227" s="1109" t="e">
        <v>#N/A</v>
      </c>
      <c r="RFA227" s="1109" t="e">
        <v>#N/A</v>
      </c>
      <c r="RFB227" s="1109" t="e">
        <v>#N/A</v>
      </c>
      <c r="RFC227" s="1109" t="e">
        <v>#N/A</v>
      </c>
      <c r="RFD227" s="1109" t="e">
        <v>#N/A</v>
      </c>
      <c r="RFE227" s="1109" t="e">
        <v>#N/A</v>
      </c>
      <c r="RFF227" s="1109" t="e">
        <v>#N/A</v>
      </c>
      <c r="RFG227" s="1109" t="e">
        <v>#N/A</v>
      </c>
      <c r="RFH227" s="1109" t="e">
        <v>#N/A</v>
      </c>
      <c r="RFI227" s="1109" t="e">
        <v>#N/A</v>
      </c>
      <c r="RFJ227" s="1109" t="e">
        <v>#N/A</v>
      </c>
      <c r="RFK227" s="1109" t="e">
        <v>#N/A</v>
      </c>
      <c r="RFL227" s="1109" t="e">
        <v>#N/A</v>
      </c>
      <c r="RFM227" s="1109" t="e">
        <v>#N/A</v>
      </c>
      <c r="RFN227" s="1109" t="e">
        <v>#N/A</v>
      </c>
      <c r="RFO227" s="1109" t="e">
        <v>#N/A</v>
      </c>
      <c r="RFP227" s="1109" t="e">
        <v>#N/A</v>
      </c>
      <c r="RFQ227" s="1109" t="e">
        <v>#N/A</v>
      </c>
      <c r="RFR227" s="1109" t="e">
        <v>#N/A</v>
      </c>
      <c r="RFS227" s="1109" t="e">
        <v>#N/A</v>
      </c>
      <c r="RFT227" s="1109" t="e">
        <v>#N/A</v>
      </c>
      <c r="RFU227" s="1109" t="e">
        <v>#N/A</v>
      </c>
      <c r="RFV227" s="1109" t="e">
        <v>#N/A</v>
      </c>
      <c r="RFW227" s="1109" t="e">
        <v>#N/A</v>
      </c>
      <c r="RFX227" s="1109" t="e">
        <v>#N/A</v>
      </c>
      <c r="RFY227" s="1109" t="e">
        <v>#N/A</v>
      </c>
      <c r="RFZ227" s="1109" t="e">
        <v>#N/A</v>
      </c>
      <c r="RGA227" s="1109" t="e">
        <v>#N/A</v>
      </c>
      <c r="RGB227" s="1109" t="e">
        <v>#N/A</v>
      </c>
      <c r="RGC227" s="1109" t="e">
        <v>#N/A</v>
      </c>
      <c r="RGD227" s="1109" t="e">
        <v>#N/A</v>
      </c>
      <c r="RGE227" s="1109" t="e">
        <v>#N/A</v>
      </c>
      <c r="RGF227" s="1109" t="e">
        <v>#N/A</v>
      </c>
      <c r="RGG227" s="1109" t="e">
        <v>#N/A</v>
      </c>
      <c r="RGH227" s="1109" t="e">
        <v>#N/A</v>
      </c>
      <c r="RGI227" s="1109" t="e">
        <v>#N/A</v>
      </c>
      <c r="RGJ227" s="1109" t="e">
        <v>#N/A</v>
      </c>
      <c r="RGK227" s="1109" t="e">
        <v>#N/A</v>
      </c>
      <c r="RGL227" s="1109" t="e">
        <v>#N/A</v>
      </c>
      <c r="RGM227" s="1109" t="e">
        <v>#N/A</v>
      </c>
      <c r="RGN227" s="1109" t="e">
        <v>#N/A</v>
      </c>
      <c r="RGO227" s="1109" t="e">
        <v>#N/A</v>
      </c>
      <c r="RGP227" s="1109" t="e">
        <v>#N/A</v>
      </c>
      <c r="RGQ227" s="1109" t="e">
        <v>#N/A</v>
      </c>
      <c r="RGR227" s="1109" t="e">
        <v>#N/A</v>
      </c>
      <c r="RGS227" s="1109" t="e">
        <v>#N/A</v>
      </c>
      <c r="RGT227" s="1109" t="e">
        <v>#N/A</v>
      </c>
      <c r="RGU227" s="1109" t="e">
        <v>#N/A</v>
      </c>
      <c r="RGV227" s="1109" t="e">
        <v>#N/A</v>
      </c>
      <c r="RGW227" s="1109" t="e">
        <v>#N/A</v>
      </c>
      <c r="RGX227" s="1109" t="e">
        <v>#N/A</v>
      </c>
      <c r="RGY227" s="1109" t="e">
        <v>#N/A</v>
      </c>
      <c r="RGZ227" s="1109" t="e">
        <v>#N/A</v>
      </c>
      <c r="RHA227" s="1109" t="e">
        <v>#N/A</v>
      </c>
      <c r="RHB227" s="1109" t="e">
        <v>#N/A</v>
      </c>
      <c r="RHC227" s="1109" t="e">
        <v>#N/A</v>
      </c>
      <c r="RHD227" s="1109" t="e">
        <v>#N/A</v>
      </c>
      <c r="RHE227" s="1109" t="e">
        <v>#N/A</v>
      </c>
      <c r="RHF227" s="1109" t="e">
        <v>#N/A</v>
      </c>
      <c r="RHG227" s="1109" t="e">
        <v>#N/A</v>
      </c>
      <c r="RHH227" s="1109" t="e">
        <v>#N/A</v>
      </c>
      <c r="RHI227" s="1109" t="e">
        <v>#N/A</v>
      </c>
      <c r="RHJ227" s="1109" t="e">
        <v>#N/A</v>
      </c>
      <c r="RHK227" s="1109" t="e">
        <v>#N/A</v>
      </c>
      <c r="RHL227" s="1109" t="e">
        <v>#N/A</v>
      </c>
      <c r="RHM227" s="1109" t="e">
        <v>#N/A</v>
      </c>
      <c r="RHN227" s="1109" t="e">
        <v>#N/A</v>
      </c>
      <c r="RHO227" s="1109" t="e">
        <v>#N/A</v>
      </c>
      <c r="RHP227" s="1109" t="e">
        <v>#N/A</v>
      </c>
      <c r="RHQ227" s="1109" t="e">
        <v>#N/A</v>
      </c>
      <c r="RHR227" s="1109" t="e">
        <v>#N/A</v>
      </c>
      <c r="RHS227" s="1109" t="e">
        <v>#N/A</v>
      </c>
      <c r="RHT227" s="1109" t="e">
        <v>#N/A</v>
      </c>
      <c r="RHU227" s="1109" t="e">
        <v>#N/A</v>
      </c>
      <c r="RHV227" s="1109" t="e">
        <v>#N/A</v>
      </c>
      <c r="RHW227" s="1109" t="e">
        <v>#N/A</v>
      </c>
      <c r="RHX227" s="1109" t="e">
        <v>#N/A</v>
      </c>
      <c r="RHY227" s="1109" t="e">
        <v>#N/A</v>
      </c>
      <c r="RHZ227" s="1109" t="e">
        <v>#N/A</v>
      </c>
      <c r="RIA227" s="1109" t="e">
        <v>#N/A</v>
      </c>
      <c r="RIB227" s="1109" t="e">
        <v>#N/A</v>
      </c>
      <c r="RIC227" s="1109" t="e">
        <v>#N/A</v>
      </c>
      <c r="RID227" s="1109" t="e">
        <v>#N/A</v>
      </c>
      <c r="RIE227" s="1109" t="e">
        <v>#N/A</v>
      </c>
      <c r="RIF227" s="1109" t="e">
        <v>#N/A</v>
      </c>
      <c r="RIG227" s="1109" t="e">
        <v>#N/A</v>
      </c>
      <c r="RIH227" s="1109" t="e">
        <v>#N/A</v>
      </c>
      <c r="RII227" s="1109" t="e">
        <v>#N/A</v>
      </c>
      <c r="RIJ227" s="1109" t="e">
        <v>#N/A</v>
      </c>
      <c r="RIK227" s="1109" t="e">
        <v>#N/A</v>
      </c>
      <c r="RIL227" s="1109" t="e">
        <v>#N/A</v>
      </c>
      <c r="RIM227" s="1109" t="e">
        <v>#N/A</v>
      </c>
      <c r="RIN227" s="1109" t="e">
        <v>#N/A</v>
      </c>
      <c r="RIO227" s="1109" t="e">
        <v>#N/A</v>
      </c>
      <c r="RIP227" s="1109" t="e">
        <v>#N/A</v>
      </c>
      <c r="RIQ227" s="1109" t="e">
        <v>#N/A</v>
      </c>
      <c r="RIR227" s="1109" t="e">
        <v>#N/A</v>
      </c>
      <c r="RIS227" s="1109" t="e">
        <v>#N/A</v>
      </c>
      <c r="RIT227" s="1109" t="e">
        <v>#N/A</v>
      </c>
      <c r="RIU227" s="1109" t="e">
        <v>#N/A</v>
      </c>
      <c r="RIV227" s="1109" t="e">
        <v>#N/A</v>
      </c>
      <c r="RIW227" s="1109" t="e">
        <v>#N/A</v>
      </c>
      <c r="RIX227" s="1109" t="e">
        <v>#N/A</v>
      </c>
      <c r="RIY227" s="1109" t="e">
        <v>#N/A</v>
      </c>
      <c r="RIZ227" s="1109" t="e">
        <v>#N/A</v>
      </c>
      <c r="RJA227" s="1109" t="e">
        <v>#N/A</v>
      </c>
      <c r="RJB227" s="1109" t="e">
        <v>#N/A</v>
      </c>
      <c r="RJC227" s="1109" t="e">
        <v>#N/A</v>
      </c>
      <c r="RJD227" s="1109" t="e">
        <v>#N/A</v>
      </c>
      <c r="RJE227" s="1109" t="e">
        <v>#N/A</v>
      </c>
      <c r="RJF227" s="1109" t="e">
        <v>#N/A</v>
      </c>
      <c r="RJG227" s="1109" t="e">
        <v>#N/A</v>
      </c>
      <c r="RJH227" s="1109" t="e">
        <v>#N/A</v>
      </c>
      <c r="RJI227" s="1109" t="e">
        <v>#N/A</v>
      </c>
      <c r="RJJ227" s="1109" t="e">
        <v>#N/A</v>
      </c>
      <c r="RJK227" s="1109" t="e">
        <v>#N/A</v>
      </c>
      <c r="RJL227" s="1109" t="e">
        <v>#N/A</v>
      </c>
      <c r="RJM227" s="1109" t="e">
        <v>#N/A</v>
      </c>
      <c r="RJN227" s="1109" t="e">
        <v>#N/A</v>
      </c>
      <c r="RJO227" s="1109" t="e">
        <v>#N/A</v>
      </c>
      <c r="RJP227" s="1109" t="e">
        <v>#N/A</v>
      </c>
      <c r="RJQ227" s="1109" t="e">
        <v>#N/A</v>
      </c>
      <c r="RJR227" s="1109" t="e">
        <v>#N/A</v>
      </c>
      <c r="RJS227" s="1109" t="e">
        <v>#N/A</v>
      </c>
      <c r="RJT227" s="1109" t="e">
        <v>#N/A</v>
      </c>
      <c r="RJU227" s="1109" t="e">
        <v>#N/A</v>
      </c>
      <c r="RJV227" s="1109" t="e">
        <v>#N/A</v>
      </c>
      <c r="RJW227" s="1109" t="e">
        <v>#N/A</v>
      </c>
      <c r="RJX227" s="1109" t="e">
        <v>#N/A</v>
      </c>
      <c r="RJY227" s="1109" t="e">
        <v>#N/A</v>
      </c>
      <c r="RJZ227" s="1109" t="e">
        <v>#N/A</v>
      </c>
      <c r="RKA227" s="1109" t="e">
        <v>#N/A</v>
      </c>
      <c r="RKB227" s="1109" t="e">
        <v>#N/A</v>
      </c>
      <c r="RKC227" s="1109" t="e">
        <v>#N/A</v>
      </c>
      <c r="RKD227" s="1109" t="e">
        <v>#N/A</v>
      </c>
      <c r="RKE227" s="1109" t="e">
        <v>#N/A</v>
      </c>
      <c r="RKF227" s="1109" t="e">
        <v>#N/A</v>
      </c>
      <c r="RKG227" s="1109" t="e">
        <v>#N/A</v>
      </c>
      <c r="RKH227" s="1109" t="e">
        <v>#N/A</v>
      </c>
      <c r="RKI227" s="1109" t="e">
        <v>#N/A</v>
      </c>
      <c r="RKJ227" s="1109" t="e">
        <v>#N/A</v>
      </c>
      <c r="RKK227" s="1109" t="e">
        <v>#N/A</v>
      </c>
      <c r="RKL227" s="1109" t="e">
        <v>#N/A</v>
      </c>
      <c r="RKM227" s="1109" t="e">
        <v>#N/A</v>
      </c>
      <c r="RKN227" s="1109" t="e">
        <v>#N/A</v>
      </c>
      <c r="RKO227" s="1109" t="e">
        <v>#N/A</v>
      </c>
      <c r="RKP227" s="1109" t="e">
        <v>#N/A</v>
      </c>
      <c r="RKQ227" s="1109" t="e">
        <v>#N/A</v>
      </c>
      <c r="RKR227" s="1109" t="e">
        <v>#N/A</v>
      </c>
      <c r="RKS227" s="1109" t="e">
        <v>#N/A</v>
      </c>
      <c r="RKT227" s="1109" t="e">
        <v>#N/A</v>
      </c>
      <c r="RKU227" s="1109" t="e">
        <v>#N/A</v>
      </c>
      <c r="RKV227" s="1109" t="e">
        <v>#N/A</v>
      </c>
      <c r="RKW227" s="1109" t="e">
        <v>#N/A</v>
      </c>
      <c r="RKX227" s="1109" t="e">
        <v>#N/A</v>
      </c>
      <c r="RKY227" s="1109" t="e">
        <v>#N/A</v>
      </c>
      <c r="RKZ227" s="1109" t="e">
        <v>#N/A</v>
      </c>
      <c r="RLA227" s="1109" t="e">
        <v>#N/A</v>
      </c>
      <c r="RLB227" s="1109" t="e">
        <v>#N/A</v>
      </c>
      <c r="RLC227" s="1109" t="e">
        <v>#N/A</v>
      </c>
      <c r="RLD227" s="1109" t="e">
        <v>#N/A</v>
      </c>
      <c r="RLE227" s="1109" t="e">
        <v>#N/A</v>
      </c>
      <c r="RLF227" s="1109" t="e">
        <v>#N/A</v>
      </c>
      <c r="RLG227" s="1109" t="e">
        <v>#N/A</v>
      </c>
      <c r="RLH227" s="1109" t="e">
        <v>#N/A</v>
      </c>
      <c r="RLI227" s="1109" t="e">
        <v>#N/A</v>
      </c>
      <c r="RLJ227" s="1109" t="e">
        <v>#N/A</v>
      </c>
      <c r="RLK227" s="1109" t="e">
        <v>#N/A</v>
      </c>
      <c r="RLL227" s="1109" t="e">
        <v>#N/A</v>
      </c>
      <c r="RLM227" s="1109" t="e">
        <v>#N/A</v>
      </c>
      <c r="RLN227" s="1109" t="e">
        <v>#N/A</v>
      </c>
      <c r="RLO227" s="1109" t="e">
        <v>#N/A</v>
      </c>
      <c r="RLP227" s="1109" t="e">
        <v>#N/A</v>
      </c>
      <c r="RLQ227" s="1109" t="e">
        <v>#N/A</v>
      </c>
      <c r="RLR227" s="1109" t="e">
        <v>#N/A</v>
      </c>
      <c r="RLS227" s="1109" t="e">
        <v>#N/A</v>
      </c>
      <c r="RLT227" s="1109" t="e">
        <v>#N/A</v>
      </c>
      <c r="RLU227" s="1109" t="e">
        <v>#N/A</v>
      </c>
      <c r="RLV227" s="1109" t="e">
        <v>#N/A</v>
      </c>
      <c r="RLW227" s="1109" t="e">
        <v>#N/A</v>
      </c>
      <c r="RLX227" s="1109" t="e">
        <v>#N/A</v>
      </c>
      <c r="RLY227" s="1109" t="e">
        <v>#N/A</v>
      </c>
      <c r="RLZ227" s="1109" t="e">
        <v>#N/A</v>
      </c>
      <c r="RMA227" s="1109" t="e">
        <v>#N/A</v>
      </c>
      <c r="RMB227" s="1109" t="e">
        <v>#N/A</v>
      </c>
      <c r="RMC227" s="1109" t="e">
        <v>#N/A</v>
      </c>
      <c r="RMD227" s="1109" t="e">
        <v>#N/A</v>
      </c>
      <c r="RME227" s="1109" t="e">
        <v>#N/A</v>
      </c>
      <c r="RMF227" s="1109" t="e">
        <v>#N/A</v>
      </c>
      <c r="RMG227" s="1109" t="e">
        <v>#N/A</v>
      </c>
      <c r="RMH227" s="1109" t="e">
        <v>#N/A</v>
      </c>
      <c r="RMI227" s="1109" t="e">
        <v>#N/A</v>
      </c>
      <c r="RMJ227" s="1109" t="e">
        <v>#N/A</v>
      </c>
      <c r="RMK227" s="1109" t="e">
        <v>#N/A</v>
      </c>
      <c r="RML227" s="1109" t="e">
        <v>#N/A</v>
      </c>
      <c r="RMM227" s="1109" t="e">
        <v>#N/A</v>
      </c>
      <c r="RMN227" s="1109" t="e">
        <v>#N/A</v>
      </c>
      <c r="RMO227" s="1109" t="e">
        <v>#N/A</v>
      </c>
      <c r="RMP227" s="1109" t="e">
        <v>#N/A</v>
      </c>
      <c r="RMQ227" s="1109" t="e">
        <v>#N/A</v>
      </c>
      <c r="RMR227" s="1109" t="e">
        <v>#N/A</v>
      </c>
      <c r="RMS227" s="1109" t="e">
        <v>#N/A</v>
      </c>
      <c r="RMT227" s="1109" t="e">
        <v>#N/A</v>
      </c>
      <c r="RMU227" s="1109" t="e">
        <v>#N/A</v>
      </c>
      <c r="RMV227" s="1109" t="e">
        <v>#N/A</v>
      </c>
      <c r="RMW227" s="1109" t="e">
        <v>#N/A</v>
      </c>
      <c r="RMX227" s="1109" t="e">
        <v>#N/A</v>
      </c>
      <c r="RMY227" s="1109" t="e">
        <v>#N/A</v>
      </c>
      <c r="RMZ227" s="1109" t="e">
        <v>#N/A</v>
      </c>
      <c r="RNA227" s="1109" t="e">
        <v>#N/A</v>
      </c>
      <c r="RNB227" s="1109" t="e">
        <v>#N/A</v>
      </c>
      <c r="RNC227" s="1109" t="e">
        <v>#N/A</v>
      </c>
      <c r="RND227" s="1109" t="e">
        <v>#N/A</v>
      </c>
      <c r="RNE227" s="1109" t="e">
        <v>#N/A</v>
      </c>
      <c r="RNF227" s="1109" t="e">
        <v>#N/A</v>
      </c>
      <c r="RNG227" s="1109" t="e">
        <v>#N/A</v>
      </c>
      <c r="RNH227" s="1109" t="e">
        <v>#N/A</v>
      </c>
      <c r="RNI227" s="1109" t="e">
        <v>#N/A</v>
      </c>
      <c r="RNJ227" s="1109" t="e">
        <v>#N/A</v>
      </c>
      <c r="RNK227" s="1109" t="e">
        <v>#N/A</v>
      </c>
      <c r="RNL227" s="1109" t="e">
        <v>#N/A</v>
      </c>
      <c r="RNM227" s="1109" t="e">
        <v>#N/A</v>
      </c>
      <c r="RNN227" s="1109" t="e">
        <v>#N/A</v>
      </c>
      <c r="RNO227" s="1109" t="e">
        <v>#N/A</v>
      </c>
      <c r="RNP227" s="1109" t="e">
        <v>#N/A</v>
      </c>
      <c r="RNQ227" s="1109" t="e">
        <v>#N/A</v>
      </c>
      <c r="RNR227" s="1109" t="e">
        <v>#N/A</v>
      </c>
      <c r="RNS227" s="1109" t="e">
        <v>#N/A</v>
      </c>
      <c r="RNT227" s="1109" t="e">
        <v>#N/A</v>
      </c>
      <c r="RNU227" s="1109" t="e">
        <v>#N/A</v>
      </c>
      <c r="RNV227" s="1109" t="e">
        <v>#N/A</v>
      </c>
      <c r="RNW227" s="1109" t="e">
        <v>#N/A</v>
      </c>
      <c r="RNX227" s="1109" t="e">
        <v>#N/A</v>
      </c>
      <c r="RNY227" s="1109" t="e">
        <v>#N/A</v>
      </c>
      <c r="RNZ227" s="1109" t="e">
        <v>#N/A</v>
      </c>
      <c r="ROA227" s="1109" t="e">
        <v>#N/A</v>
      </c>
      <c r="ROB227" s="1109" t="e">
        <v>#N/A</v>
      </c>
      <c r="ROC227" s="1109" t="e">
        <v>#N/A</v>
      </c>
      <c r="ROD227" s="1109" t="e">
        <v>#N/A</v>
      </c>
      <c r="ROE227" s="1109" t="e">
        <v>#N/A</v>
      </c>
      <c r="ROF227" s="1109" t="e">
        <v>#N/A</v>
      </c>
      <c r="ROG227" s="1109" t="e">
        <v>#N/A</v>
      </c>
      <c r="ROH227" s="1109" t="e">
        <v>#N/A</v>
      </c>
      <c r="ROI227" s="1109" t="e">
        <v>#N/A</v>
      </c>
      <c r="ROJ227" s="1109" t="e">
        <v>#N/A</v>
      </c>
      <c r="ROK227" s="1109" t="e">
        <v>#N/A</v>
      </c>
      <c r="ROL227" s="1109" t="e">
        <v>#N/A</v>
      </c>
      <c r="ROM227" s="1109" t="e">
        <v>#N/A</v>
      </c>
      <c r="RON227" s="1109" t="e">
        <v>#N/A</v>
      </c>
      <c r="ROO227" s="1109" t="e">
        <v>#N/A</v>
      </c>
      <c r="ROP227" s="1109" t="e">
        <v>#N/A</v>
      </c>
      <c r="ROQ227" s="1109" t="e">
        <v>#N/A</v>
      </c>
      <c r="ROR227" s="1109" t="e">
        <v>#N/A</v>
      </c>
      <c r="ROS227" s="1109" t="e">
        <v>#N/A</v>
      </c>
      <c r="ROT227" s="1109" t="e">
        <v>#N/A</v>
      </c>
      <c r="ROU227" s="1109" t="e">
        <v>#N/A</v>
      </c>
      <c r="ROV227" s="1109" t="e">
        <v>#N/A</v>
      </c>
      <c r="ROW227" s="1109" t="e">
        <v>#N/A</v>
      </c>
      <c r="ROX227" s="1109" t="e">
        <v>#N/A</v>
      </c>
      <c r="ROY227" s="1109" t="e">
        <v>#N/A</v>
      </c>
      <c r="ROZ227" s="1109" t="e">
        <v>#N/A</v>
      </c>
      <c r="RPA227" s="1109" t="e">
        <v>#N/A</v>
      </c>
      <c r="RPB227" s="1109" t="e">
        <v>#N/A</v>
      </c>
      <c r="RPC227" s="1109" t="e">
        <v>#N/A</v>
      </c>
      <c r="RPD227" s="1109" t="e">
        <v>#N/A</v>
      </c>
      <c r="RPE227" s="1109" t="e">
        <v>#N/A</v>
      </c>
      <c r="RPF227" s="1109" t="e">
        <v>#N/A</v>
      </c>
      <c r="RPG227" s="1109" t="e">
        <v>#N/A</v>
      </c>
      <c r="RPH227" s="1109" t="e">
        <v>#N/A</v>
      </c>
      <c r="RPI227" s="1109" t="e">
        <v>#N/A</v>
      </c>
      <c r="RPJ227" s="1109" t="e">
        <v>#N/A</v>
      </c>
      <c r="RPK227" s="1109" t="e">
        <v>#N/A</v>
      </c>
      <c r="RPL227" s="1109" t="e">
        <v>#N/A</v>
      </c>
      <c r="RPM227" s="1109" t="e">
        <v>#N/A</v>
      </c>
      <c r="RPN227" s="1109" t="e">
        <v>#N/A</v>
      </c>
      <c r="RPO227" s="1109" t="e">
        <v>#N/A</v>
      </c>
      <c r="RPP227" s="1109" t="e">
        <v>#N/A</v>
      </c>
      <c r="RPQ227" s="1109" t="e">
        <v>#N/A</v>
      </c>
      <c r="RPR227" s="1109" t="e">
        <v>#N/A</v>
      </c>
      <c r="RPS227" s="1109" t="e">
        <v>#N/A</v>
      </c>
      <c r="RPT227" s="1109" t="e">
        <v>#N/A</v>
      </c>
      <c r="RPU227" s="1109" t="e">
        <v>#N/A</v>
      </c>
      <c r="RPV227" s="1109" t="e">
        <v>#N/A</v>
      </c>
      <c r="RPW227" s="1109" t="e">
        <v>#N/A</v>
      </c>
      <c r="RPX227" s="1109" t="e">
        <v>#N/A</v>
      </c>
      <c r="RPY227" s="1109" t="e">
        <v>#N/A</v>
      </c>
      <c r="RPZ227" s="1109" t="e">
        <v>#N/A</v>
      </c>
      <c r="RQA227" s="1109" t="e">
        <v>#N/A</v>
      </c>
      <c r="RQB227" s="1109" t="e">
        <v>#N/A</v>
      </c>
      <c r="RQC227" s="1109" t="e">
        <v>#N/A</v>
      </c>
      <c r="RQD227" s="1109" t="e">
        <v>#N/A</v>
      </c>
      <c r="RQE227" s="1109" t="e">
        <v>#N/A</v>
      </c>
      <c r="RQF227" s="1109" t="e">
        <v>#N/A</v>
      </c>
      <c r="RQG227" s="1109" t="e">
        <v>#N/A</v>
      </c>
      <c r="RQH227" s="1109" t="e">
        <v>#N/A</v>
      </c>
      <c r="RQI227" s="1109" t="e">
        <v>#N/A</v>
      </c>
      <c r="RQJ227" s="1109" t="e">
        <v>#N/A</v>
      </c>
      <c r="RQK227" s="1109" t="e">
        <v>#N/A</v>
      </c>
      <c r="RQL227" s="1109" t="e">
        <v>#N/A</v>
      </c>
      <c r="RQM227" s="1109" t="e">
        <v>#N/A</v>
      </c>
      <c r="RQN227" s="1109" t="e">
        <v>#N/A</v>
      </c>
      <c r="RQO227" s="1109" t="e">
        <v>#N/A</v>
      </c>
      <c r="RQP227" s="1109" t="e">
        <v>#N/A</v>
      </c>
      <c r="RQQ227" s="1109" t="e">
        <v>#N/A</v>
      </c>
      <c r="RQR227" s="1109" t="e">
        <v>#N/A</v>
      </c>
      <c r="RQS227" s="1109" t="e">
        <v>#N/A</v>
      </c>
      <c r="RQT227" s="1109" t="e">
        <v>#N/A</v>
      </c>
      <c r="RQU227" s="1109" t="e">
        <v>#N/A</v>
      </c>
      <c r="RQV227" s="1109" t="e">
        <v>#N/A</v>
      </c>
      <c r="RQW227" s="1109" t="e">
        <v>#N/A</v>
      </c>
      <c r="RQX227" s="1109" t="e">
        <v>#N/A</v>
      </c>
      <c r="RQY227" s="1109" t="e">
        <v>#N/A</v>
      </c>
      <c r="RQZ227" s="1109" t="e">
        <v>#N/A</v>
      </c>
      <c r="RRA227" s="1109" t="e">
        <v>#N/A</v>
      </c>
      <c r="RRB227" s="1109" t="e">
        <v>#N/A</v>
      </c>
      <c r="RRC227" s="1109" t="e">
        <v>#N/A</v>
      </c>
      <c r="RRD227" s="1109" t="e">
        <v>#N/A</v>
      </c>
      <c r="RRE227" s="1109" t="e">
        <v>#N/A</v>
      </c>
      <c r="RRF227" s="1109" t="e">
        <v>#N/A</v>
      </c>
      <c r="RRG227" s="1109" t="e">
        <v>#N/A</v>
      </c>
      <c r="RRH227" s="1109" t="e">
        <v>#N/A</v>
      </c>
      <c r="RRI227" s="1109" t="e">
        <v>#N/A</v>
      </c>
      <c r="RRJ227" s="1109" t="e">
        <v>#N/A</v>
      </c>
      <c r="RRK227" s="1109" t="e">
        <v>#N/A</v>
      </c>
      <c r="RRL227" s="1109" t="e">
        <v>#N/A</v>
      </c>
      <c r="RRM227" s="1109" t="e">
        <v>#N/A</v>
      </c>
      <c r="RRN227" s="1109" t="e">
        <v>#N/A</v>
      </c>
      <c r="RRO227" s="1109" t="e">
        <v>#N/A</v>
      </c>
      <c r="RRP227" s="1109" t="e">
        <v>#N/A</v>
      </c>
      <c r="RRQ227" s="1109" t="e">
        <v>#N/A</v>
      </c>
      <c r="RRR227" s="1109" t="e">
        <v>#N/A</v>
      </c>
      <c r="RRS227" s="1109" t="e">
        <v>#N/A</v>
      </c>
      <c r="RRT227" s="1109" t="e">
        <v>#N/A</v>
      </c>
      <c r="RRU227" s="1109" t="e">
        <v>#N/A</v>
      </c>
      <c r="RRV227" s="1109" t="e">
        <v>#N/A</v>
      </c>
      <c r="RRW227" s="1109" t="e">
        <v>#N/A</v>
      </c>
      <c r="RRX227" s="1109" t="e">
        <v>#N/A</v>
      </c>
      <c r="RRY227" s="1109" t="e">
        <v>#N/A</v>
      </c>
      <c r="RRZ227" s="1109" t="e">
        <v>#N/A</v>
      </c>
      <c r="RSA227" s="1109" t="e">
        <v>#N/A</v>
      </c>
      <c r="RSB227" s="1109" t="e">
        <v>#N/A</v>
      </c>
      <c r="RSC227" s="1109" t="e">
        <v>#N/A</v>
      </c>
      <c r="RSD227" s="1109" t="e">
        <v>#N/A</v>
      </c>
      <c r="RSE227" s="1109" t="e">
        <v>#N/A</v>
      </c>
      <c r="RSF227" s="1109" t="e">
        <v>#N/A</v>
      </c>
      <c r="RSG227" s="1109" t="e">
        <v>#N/A</v>
      </c>
      <c r="RSH227" s="1109" t="e">
        <v>#N/A</v>
      </c>
      <c r="RSI227" s="1109" t="e">
        <v>#N/A</v>
      </c>
      <c r="RSJ227" s="1109" t="e">
        <v>#N/A</v>
      </c>
      <c r="RSK227" s="1109" t="e">
        <v>#N/A</v>
      </c>
      <c r="RSL227" s="1109" t="e">
        <v>#N/A</v>
      </c>
      <c r="RSM227" s="1109" t="e">
        <v>#N/A</v>
      </c>
      <c r="RSN227" s="1109" t="e">
        <v>#N/A</v>
      </c>
      <c r="RSO227" s="1109" t="e">
        <v>#N/A</v>
      </c>
      <c r="RSP227" s="1109" t="e">
        <v>#N/A</v>
      </c>
      <c r="RSQ227" s="1109" t="e">
        <v>#N/A</v>
      </c>
      <c r="RSR227" s="1109" t="e">
        <v>#N/A</v>
      </c>
      <c r="RSS227" s="1109" t="e">
        <v>#N/A</v>
      </c>
      <c r="RST227" s="1109" t="e">
        <v>#N/A</v>
      </c>
      <c r="RSU227" s="1109" t="e">
        <v>#N/A</v>
      </c>
      <c r="RSV227" s="1109" t="e">
        <v>#N/A</v>
      </c>
      <c r="RSW227" s="1109" t="e">
        <v>#N/A</v>
      </c>
      <c r="RSX227" s="1109" t="e">
        <v>#N/A</v>
      </c>
      <c r="RSY227" s="1109" t="e">
        <v>#N/A</v>
      </c>
      <c r="RSZ227" s="1109" t="e">
        <v>#N/A</v>
      </c>
      <c r="RTA227" s="1109" t="e">
        <v>#N/A</v>
      </c>
      <c r="RTB227" s="1109" t="e">
        <v>#N/A</v>
      </c>
      <c r="RTC227" s="1109" t="e">
        <v>#N/A</v>
      </c>
      <c r="RTD227" s="1109" t="e">
        <v>#N/A</v>
      </c>
      <c r="RTE227" s="1109" t="e">
        <v>#N/A</v>
      </c>
      <c r="RTF227" s="1109" t="e">
        <v>#N/A</v>
      </c>
      <c r="RTG227" s="1109" t="e">
        <v>#N/A</v>
      </c>
      <c r="RTH227" s="1109" t="e">
        <v>#N/A</v>
      </c>
      <c r="RTI227" s="1109" t="e">
        <v>#N/A</v>
      </c>
      <c r="RTJ227" s="1109" t="e">
        <v>#N/A</v>
      </c>
      <c r="RTK227" s="1109" t="e">
        <v>#N/A</v>
      </c>
      <c r="RTL227" s="1109" t="e">
        <v>#N/A</v>
      </c>
      <c r="RTM227" s="1109" t="e">
        <v>#N/A</v>
      </c>
      <c r="RTN227" s="1109" t="e">
        <v>#N/A</v>
      </c>
      <c r="RTO227" s="1109" t="e">
        <v>#N/A</v>
      </c>
      <c r="RTP227" s="1109" t="e">
        <v>#N/A</v>
      </c>
      <c r="RTQ227" s="1109" t="e">
        <v>#N/A</v>
      </c>
      <c r="RTR227" s="1109" t="e">
        <v>#N/A</v>
      </c>
      <c r="RTS227" s="1109" t="e">
        <v>#N/A</v>
      </c>
      <c r="RTT227" s="1109" t="e">
        <v>#N/A</v>
      </c>
      <c r="RTU227" s="1109" t="e">
        <v>#N/A</v>
      </c>
      <c r="RTV227" s="1109" t="e">
        <v>#N/A</v>
      </c>
      <c r="RTW227" s="1109" t="e">
        <v>#N/A</v>
      </c>
      <c r="RTX227" s="1109" t="e">
        <v>#N/A</v>
      </c>
      <c r="RTY227" s="1109" t="e">
        <v>#N/A</v>
      </c>
      <c r="RTZ227" s="1109" t="e">
        <v>#N/A</v>
      </c>
      <c r="RUA227" s="1109" t="e">
        <v>#N/A</v>
      </c>
      <c r="RUB227" s="1109" t="e">
        <v>#N/A</v>
      </c>
      <c r="RUC227" s="1109" t="e">
        <v>#N/A</v>
      </c>
      <c r="RUD227" s="1109" t="e">
        <v>#N/A</v>
      </c>
      <c r="RUE227" s="1109" t="e">
        <v>#N/A</v>
      </c>
      <c r="RUF227" s="1109" t="e">
        <v>#N/A</v>
      </c>
      <c r="RUG227" s="1109" t="e">
        <v>#N/A</v>
      </c>
      <c r="RUH227" s="1109" t="e">
        <v>#N/A</v>
      </c>
      <c r="RUI227" s="1109" t="e">
        <v>#N/A</v>
      </c>
      <c r="RUJ227" s="1109" t="e">
        <v>#N/A</v>
      </c>
      <c r="RUK227" s="1109" t="e">
        <v>#N/A</v>
      </c>
      <c r="RUL227" s="1109" t="e">
        <v>#N/A</v>
      </c>
      <c r="RUM227" s="1109" t="e">
        <v>#N/A</v>
      </c>
      <c r="RUN227" s="1109" t="e">
        <v>#N/A</v>
      </c>
      <c r="RUO227" s="1109" t="e">
        <v>#N/A</v>
      </c>
      <c r="RUP227" s="1109" t="e">
        <v>#N/A</v>
      </c>
      <c r="RUQ227" s="1109" t="e">
        <v>#N/A</v>
      </c>
      <c r="RUR227" s="1109" t="e">
        <v>#N/A</v>
      </c>
      <c r="RUS227" s="1109" t="e">
        <v>#N/A</v>
      </c>
      <c r="RUT227" s="1109" t="e">
        <v>#N/A</v>
      </c>
      <c r="RUU227" s="1109" t="e">
        <v>#N/A</v>
      </c>
      <c r="RUV227" s="1109" t="e">
        <v>#N/A</v>
      </c>
      <c r="RUW227" s="1109" t="e">
        <v>#N/A</v>
      </c>
      <c r="RUX227" s="1109" t="e">
        <v>#N/A</v>
      </c>
      <c r="RUY227" s="1109" t="e">
        <v>#N/A</v>
      </c>
      <c r="RUZ227" s="1109" t="e">
        <v>#N/A</v>
      </c>
      <c r="RVA227" s="1109" t="e">
        <v>#N/A</v>
      </c>
      <c r="RVB227" s="1109" t="e">
        <v>#N/A</v>
      </c>
      <c r="RVC227" s="1109" t="e">
        <v>#N/A</v>
      </c>
      <c r="RVD227" s="1109" t="e">
        <v>#N/A</v>
      </c>
      <c r="RVE227" s="1109" t="e">
        <v>#N/A</v>
      </c>
      <c r="RVF227" s="1109" t="e">
        <v>#N/A</v>
      </c>
      <c r="RVG227" s="1109" t="e">
        <v>#N/A</v>
      </c>
      <c r="RVH227" s="1109" t="e">
        <v>#N/A</v>
      </c>
      <c r="RVI227" s="1109" t="e">
        <v>#N/A</v>
      </c>
      <c r="RVJ227" s="1109" t="e">
        <v>#N/A</v>
      </c>
      <c r="RVK227" s="1109" t="e">
        <v>#N/A</v>
      </c>
      <c r="RVL227" s="1109" t="e">
        <v>#N/A</v>
      </c>
      <c r="RVM227" s="1109" t="e">
        <v>#N/A</v>
      </c>
      <c r="RVN227" s="1109" t="e">
        <v>#N/A</v>
      </c>
      <c r="RVO227" s="1109" t="e">
        <v>#N/A</v>
      </c>
      <c r="RVP227" s="1109" t="e">
        <v>#N/A</v>
      </c>
      <c r="RVQ227" s="1109" t="e">
        <v>#N/A</v>
      </c>
      <c r="RVR227" s="1109" t="e">
        <v>#N/A</v>
      </c>
      <c r="RVS227" s="1109" t="e">
        <v>#N/A</v>
      </c>
      <c r="RVT227" s="1109" t="e">
        <v>#N/A</v>
      </c>
      <c r="RVU227" s="1109" t="e">
        <v>#N/A</v>
      </c>
      <c r="RVV227" s="1109" t="e">
        <v>#N/A</v>
      </c>
      <c r="RVW227" s="1109" t="e">
        <v>#N/A</v>
      </c>
      <c r="RVX227" s="1109" t="e">
        <v>#N/A</v>
      </c>
      <c r="RVY227" s="1109" t="e">
        <v>#N/A</v>
      </c>
      <c r="RVZ227" s="1109" t="e">
        <v>#N/A</v>
      </c>
      <c r="RWA227" s="1109" t="e">
        <v>#N/A</v>
      </c>
      <c r="RWB227" s="1109" t="e">
        <v>#N/A</v>
      </c>
      <c r="RWC227" s="1109" t="e">
        <v>#N/A</v>
      </c>
      <c r="RWD227" s="1109" t="e">
        <v>#N/A</v>
      </c>
      <c r="RWE227" s="1109" t="e">
        <v>#N/A</v>
      </c>
      <c r="RWF227" s="1109" t="e">
        <v>#N/A</v>
      </c>
      <c r="RWG227" s="1109" t="e">
        <v>#N/A</v>
      </c>
      <c r="RWH227" s="1109" t="e">
        <v>#N/A</v>
      </c>
      <c r="RWI227" s="1109" t="e">
        <v>#N/A</v>
      </c>
      <c r="RWJ227" s="1109" t="e">
        <v>#N/A</v>
      </c>
      <c r="RWK227" s="1109" t="e">
        <v>#N/A</v>
      </c>
      <c r="RWL227" s="1109" t="e">
        <v>#N/A</v>
      </c>
      <c r="RWM227" s="1109" t="e">
        <v>#N/A</v>
      </c>
      <c r="RWN227" s="1109" t="e">
        <v>#N/A</v>
      </c>
      <c r="RWO227" s="1109" t="e">
        <v>#N/A</v>
      </c>
      <c r="RWP227" s="1109" t="e">
        <v>#N/A</v>
      </c>
      <c r="RWQ227" s="1109" t="e">
        <v>#N/A</v>
      </c>
      <c r="RWR227" s="1109" t="e">
        <v>#N/A</v>
      </c>
      <c r="RWS227" s="1109" t="e">
        <v>#N/A</v>
      </c>
      <c r="RWT227" s="1109" t="e">
        <v>#N/A</v>
      </c>
      <c r="RWU227" s="1109" t="e">
        <v>#N/A</v>
      </c>
      <c r="RWV227" s="1109" t="e">
        <v>#N/A</v>
      </c>
      <c r="RWW227" s="1109" t="e">
        <v>#N/A</v>
      </c>
      <c r="RWX227" s="1109" t="e">
        <v>#N/A</v>
      </c>
      <c r="RWY227" s="1109" t="e">
        <v>#N/A</v>
      </c>
      <c r="RWZ227" s="1109" t="e">
        <v>#N/A</v>
      </c>
      <c r="RXA227" s="1109" t="e">
        <v>#N/A</v>
      </c>
      <c r="RXB227" s="1109" t="e">
        <v>#N/A</v>
      </c>
      <c r="RXC227" s="1109" t="e">
        <v>#N/A</v>
      </c>
      <c r="RXD227" s="1109" t="e">
        <v>#N/A</v>
      </c>
      <c r="RXE227" s="1109" t="e">
        <v>#N/A</v>
      </c>
      <c r="RXF227" s="1109" t="e">
        <v>#N/A</v>
      </c>
      <c r="RXG227" s="1109" t="e">
        <v>#N/A</v>
      </c>
      <c r="RXH227" s="1109" t="e">
        <v>#N/A</v>
      </c>
      <c r="RXI227" s="1109" t="e">
        <v>#N/A</v>
      </c>
      <c r="RXJ227" s="1109" t="e">
        <v>#N/A</v>
      </c>
      <c r="RXK227" s="1109" t="e">
        <v>#N/A</v>
      </c>
      <c r="RXL227" s="1109" t="e">
        <v>#N/A</v>
      </c>
      <c r="RXM227" s="1109" t="e">
        <v>#N/A</v>
      </c>
      <c r="RXN227" s="1109" t="e">
        <v>#N/A</v>
      </c>
      <c r="RXO227" s="1109" t="e">
        <v>#N/A</v>
      </c>
      <c r="RXP227" s="1109" t="e">
        <v>#N/A</v>
      </c>
      <c r="RXQ227" s="1109" t="e">
        <v>#N/A</v>
      </c>
      <c r="RXR227" s="1109" t="e">
        <v>#N/A</v>
      </c>
      <c r="RXS227" s="1109" t="e">
        <v>#N/A</v>
      </c>
      <c r="RXT227" s="1109" t="e">
        <v>#N/A</v>
      </c>
      <c r="RXU227" s="1109" t="e">
        <v>#N/A</v>
      </c>
      <c r="RXV227" s="1109" t="e">
        <v>#N/A</v>
      </c>
      <c r="RXW227" s="1109" t="e">
        <v>#N/A</v>
      </c>
      <c r="RXX227" s="1109" t="e">
        <v>#N/A</v>
      </c>
      <c r="RXY227" s="1109" t="e">
        <v>#N/A</v>
      </c>
      <c r="RXZ227" s="1109" t="e">
        <v>#N/A</v>
      </c>
      <c r="RYA227" s="1109" t="e">
        <v>#N/A</v>
      </c>
      <c r="RYB227" s="1109" t="e">
        <v>#N/A</v>
      </c>
      <c r="RYC227" s="1109" t="e">
        <v>#N/A</v>
      </c>
      <c r="RYD227" s="1109" t="e">
        <v>#N/A</v>
      </c>
      <c r="RYE227" s="1109" t="e">
        <v>#N/A</v>
      </c>
      <c r="RYF227" s="1109" t="e">
        <v>#N/A</v>
      </c>
      <c r="RYG227" s="1109" t="e">
        <v>#N/A</v>
      </c>
      <c r="RYH227" s="1109" t="e">
        <v>#N/A</v>
      </c>
      <c r="RYI227" s="1109" t="e">
        <v>#N/A</v>
      </c>
      <c r="RYJ227" s="1109" t="e">
        <v>#N/A</v>
      </c>
      <c r="RYK227" s="1109" t="e">
        <v>#N/A</v>
      </c>
      <c r="RYL227" s="1109" t="e">
        <v>#N/A</v>
      </c>
      <c r="RYM227" s="1109" t="e">
        <v>#N/A</v>
      </c>
      <c r="RYN227" s="1109" t="e">
        <v>#N/A</v>
      </c>
      <c r="RYO227" s="1109" t="e">
        <v>#N/A</v>
      </c>
      <c r="RYP227" s="1109" t="e">
        <v>#N/A</v>
      </c>
      <c r="RYQ227" s="1109" t="e">
        <v>#N/A</v>
      </c>
      <c r="RYR227" s="1109" t="e">
        <v>#N/A</v>
      </c>
      <c r="RYS227" s="1109" t="e">
        <v>#N/A</v>
      </c>
      <c r="RYT227" s="1109" t="e">
        <v>#N/A</v>
      </c>
      <c r="RYU227" s="1109" t="e">
        <v>#N/A</v>
      </c>
      <c r="RYV227" s="1109" t="e">
        <v>#N/A</v>
      </c>
      <c r="RYW227" s="1109" t="e">
        <v>#N/A</v>
      </c>
      <c r="RYX227" s="1109" t="e">
        <v>#N/A</v>
      </c>
      <c r="RYY227" s="1109" t="e">
        <v>#N/A</v>
      </c>
      <c r="RYZ227" s="1109" t="e">
        <v>#N/A</v>
      </c>
      <c r="RZA227" s="1109" t="e">
        <v>#N/A</v>
      </c>
      <c r="RZB227" s="1109" t="e">
        <v>#N/A</v>
      </c>
      <c r="RZC227" s="1109" t="e">
        <v>#N/A</v>
      </c>
      <c r="RZD227" s="1109" t="e">
        <v>#N/A</v>
      </c>
      <c r="RZE227" s="1109" t="e">
        <v>#N/A</v>
      </c>
      <c r="RZF227" s="1109" t="e">
        <v>#N/A</v>
      </c>
      <c r="RZG227" s="1109" t="e">
        <v>#N/A</v>
      </c>
      <c r="RZH227" s="1109" t="e">
        <v>#N/A</v>
      </c>
      <c r="RZI227" s="1109" t="e">
        <v>#N/A</v>
      </c>
      <c r="RZJ227" s="1109" t="e">
        <v>#N/A</v>
      </c>
      <c r="RZK227" s="1109" t="e">
        <v>#N/A</v>
      </c>
      <c r="RZL227" s="1109" t="e">
        <v>#N/A</v>
      </c>
      <c r="RZM227" s="1109" t="e">
        <v>#N/A</v>
      </c>
      <c r="RZN227" s="1109" t="e">
        <v>#N/A</v>
      </c>
      <c r="RZO227" s="1109" t="e">
        <v>#N/A</v>
      </c>
      <c r="RZP227" s="1109" t="e">
        <v>#N/A</v>
      </c>
      <c r="RZQ227" s="1109" t="e">
        <v>#N/A</v>
      </c>
      <c r="RZR227" s="1109" t="e">
        <v>#N/A</v>
      </c>
      <c r="RZS227" s="1109" t="e">
        <v>#N/A</v>
      </c>
      <c r="RZT227" s="1109" t="e">
        <v>#N/A</v>
      </c>
      <c r="RZU227" s="1109" t="e">
        <v>#N/A</v>
      </c>
      <c r="RZV227" s="1109" t="e">
        <v>#N/A</v>
      </c>
      <c r="RZW227" s="1109" t="e">
        <v>#N/A</v>
      </c>
      <c r="RZX227" s="1109" t="e">
        <v>#N/A</v>
      </c>
      <c r="RZY227" s="1109" t="e">
        <v>#N/A</v>
      </c>
      <c r="RZZ227" s="1109" t="e">
        <v>#N/A</v>
      </c>
      <c r="SAA227" s="1109" t="e">
        <v>#N/A</v>
      </c>
      <c r="SAB227" s="1109" t="e">
        <v>#N/A</v>
      </c>
      <c r="SAC227" s="1109" t="e">
        <v>#N/A</v>
      </c>
      <c r="SAD227" s="1109" t="e">
        <v>#N/A</v>
      </c>
      <c r="SAE227" s="1109" t="e">
        <v>#N/A</v>
      </c>
      <c r="SAF227" s="1109" t="e">
        <v>#N/A</v>
      </c>
      <c r="SAG227" s="1109" t="e">
        <v>#N/A</v>
      </c>
      <c r="SAH227" s="1109" t="e">
        <v>#N/A</v>
      </c>
      <c r="SAI227" s="1109" t="e">
        <v>#N/A</v>
      </c>
      <c r="SAJ227" s="1109" t="e">
        <v>#N/A</v>
      </c>
      <c r="SAK227" s="1109" t="e">
        <v>#N/A</v>
      </c>
      <c r="SAL227" s="1109" t="e">
        <v>#N/A</v>
      </c>
      <c r="SAM227" s="1109" t="e">
        <v>#N/A</v>
      </c>
      <c r="SAN227" s="1109" t="e">
        <v>#N/A</v>
      </c>
      <c r="SAO227" s="1109" t="e">
        <v>#N/A</v>
      </c>
      <c r="SAP227" s="1109" t="e">
        <v>#N/A</v>
      </c>
      <c r="SAQ227" s="1109" t="e">
        <v>#N/A</v>
      </c>
      <c r="SAR227" s="1109" t="e">
        <v>#N/A</v>
      </c>
      <c r="SAS227" s="1109" t="e">
        <v>#N/A</v>
      </c>
      <c r="SAT227" s="1109" t="e">
        <v>#N/A</v>
      </c>
      <c r="SAU227" s="1109" t="e">
        <v>#N/A</v>
      </c>
      <c r="SAV227" s="1109" t="e">
        <v>#N/A</v>
      </c>
      <c r="SAW227" s="1109" t="e">
        <v>#N/A</v>
      </c>
      <c r="SAX227" s="1109" t="e">
        <v>#N/A</v>
      </c>
      <c r="SAY227" s="1109" t="e">
        <v>#N/A</v>
      </c>
      <c r="SAZ227" s="1109" t="e">
        <v>#N/A</v>
      </c>
      <c r="SBA227" s="1109" t="e">
        <v>#N/A</v>
      </c>
      <c r="SBB227" s="1109" t="e">
        <v>#N/A</v>
      </c>
      <c r="SBC227" s="1109" t="e">
        <v>#N/A</v>
      </c>
      <c r="SBD227" s="1109" t="e">
        <v>#N/A</v>
      </c>
      <c r="SBE227" s="1109" t="e">
        <v>#N/A</v>
      </c>
      <c r="SBF227" s="1109" t="e">
        <v>#N/A</v>
      </c>
      <c r="SBG227" s="1109" t="e">
        <v>#N/A</v>
      </c>
      <c r="SBH227" s="1109" t="e">
        <v>#N/A</v>
      </c>
      <c r="SBI227" s="1109" t="e">
        <v>#N/A</v>
      </c>
      <c r="SBJ227" s="1109" t="e">
        <v>#N/A</v>
      </c>
      <c r="SBK227" s="1109" t="e">
        <v>#N/A</v>
      </c>
      <c r="SBL227" s="1109" t="e">
        <v>#N/A</v>
      </c>
      <c r="SBM227" s="1109" t="e">
        <v>#N/A</v>
      </c>
      <c r="SBN227" s="1109" t="e">
        <v>#N/A</v>
      </c>
      <c r="SBO227" s="1109" t="e">
        <v>#N/A</v>
      </c>
      <c r="SBP227" s="1109" t="e">
        <v>#N/A</v>
      </c>
      <c r="SBQ227" s="1109" t="e">
        <v>#N/A</v>
      </c>
      <c r="SBR227" s="1109" t="e">
        <v>#N/A</v>
      </c>
      <c r="SBS227" s="1109" t="e">
        <v>#N/A</v>
      </c>
      <c r="SBT227" s="1109" t="e">
        <v>#N/A</v>
      </c>
      <c r="SBU227" s="1109" t="e">
        <v>#N/A</v>
      </c>
      <c r="SBV227" s="1109" t="e">
        <v>#N/A</v>
      </c>
      <c r="SBW227" s="1109" t="e">
        <v>#N/A</v>
      </c>
      <c r="SBX227" s="1109" t="e">
        <v>#N/A</v>
      </c>
      <c r="SBY227" s="1109" t="e">
        <v>#N/A</v>
      </c>
      <c r="SBZ227" s="1109" t="e">
        <v>#N/A</v>
      </c>
      <c r="SCA227" s="1109" t="e">
        <v>#N/A</v>
      </c>
      <c r="SCB227" s="1109" t="e">
        <v>#N/A</v>
      </c>
      <c r="SCC227" s="1109" t="e">
        <v>#N/A</v>
      </c>
      <c r="SCD227" s="1109" t="e">
        <v>#N/A</v>
      </c>
      <c r="SCE227" s="1109" t="e">
        <v>#N/A</v>
      </c>
      <c r="SCF227" s="1109" t="e">
        <v>#N/A</v>
      </c>
      <c r="SCG227" s="1109" t="e">
        <v>#N/A</v>
      </c>
      <c r="SCH227" s="1109" t="e">
        <v>#N/A</v>
      </c>
      <c r="SCI227" s="1109" t="e">
        <v>#N/A</v>
      </c>
      <c r="SCJ227" s="1109" t="e">
        <v>#N/A</v>
      </c>
      <c r="SCK227" s="1109" t="e">
        <v>#N/A</v>
      </c>
      <c r="SCL227" s="1109" t="e">
        <v>#N/A</v>
      </c>
      <c r="SCM227" s="1109" t="e">
        <v>#N/A</v>
      </c>
      <c r="SCN227" s="1109" t="e">
        <v>#N/A</v>
      </c>
      <c r="SCO227" s="1109" t="e">
        <v>#N/A</v>
      </c>
      <c r="SCP227" s="1109" t="e">
        <v>#N/A</v>
      </c>
      <c r="SCQ227" s="1109" t="e">
        <v>#N/A</v>
      </c>
      <c r="SCR227" s="1109" t="e">
        <v>#N/A</v>
      </c>
      <c r="SCS227" s="1109" t="e">
        <v>#N/A</v>
      </c>
      <c r="SCT227" s="1109" t="e">
        <v>#N/A</v>
      </c>
      <c r="SCU227" s="1109" t="e">
        <v>#N/A</v>
      </c>
      <c r="SCV227" s="1109" t="e">
        <v>#N/A</v>
      </c>
      <c r="SCW227" s="1109" t="e">
        <v>#N/A</v>
      </c>
      <c r="SCX227" s="1109" t="e">
        <v>#N/A</v>
      </c>
      <c r="SCY227" s="1109" t="e">
        <v>#N/A</v>
      </c>
      <c r="SCZ227" s="1109" t="e">
        <v>#N/A</v>
      </c>
      <c r="SDA227" s="1109" t="e">
        <v>#N/A</v>
      </c>
      <c r="SDB227" s="1109" t="e">
        <v>#N/A</v>
      </c>
      <c r="SDC227" s="1109" t="e">
        <v>#N/A</v>
      </c>
      <c r="SDD227" s="1109" t="e">
        <v>#N/A</v>
      </c>
      <c r="SDE227" s="1109" t="e">
        <v>#N/A</v>
      </c>
      <c r="SDF227" s="1109" t="e">
        <v>#N/A</v>
      </c>
      <c r="SDG227" s="1109" t="e">
        <v>#N/A</v>
      </c>
      <c r="SDH227" s="1109" t="e">
        <v>#N/A</v>
      </c>
      <c r="SDI227" s="1109" t="e">
        <v>#N/A</v>
      </c>
      <c r="SDJ227" s="1109" t="e">
        <v>#N/A</v>
      </c>
      <c r="SDK227" s="1109" t="e">
        <v>#N/A</v>
      </c>
      <c r="SDL227" s="1109" t="e">
        <v>#N/A</v>
      </c>
      <c r="SDM227" s="1109" t="e">
        <v>#N/A</v>
      </c>
      <c r="SDN227" s="1109" t="e">
        <v>#N/A</v>
      </c>
      <c r="SDO227" s="1109" t="e">
        <v>#N/A</v>
      </c>
      <c r="SDP227" s="1109" t="e">
        <v>#N/A</v>
      </c>
      <c r="SDQ227" s="1109" t="e">
        <v>#N/A</v>
      </c>
      <c r="SDR227" s="1109" t="e">
        <v>#N/A</v>
      </c>
      <c r="SDS227" s="1109" t="e">
        <v>#N/A</v>
      </c>
      <c r="SDT227" s="1109" t="e">
        <v>#N/A</v>
      </c>
      <c r="SDU227" s="1109" t="e">
        <v>#N/A</v>
      </c>
      <c r="SDV227" s="1109" t="e">
        <v>#N/A</v>
      </c>
      <c r="SDW227" s="1109" t="e">
        <v>#N/A</v>
      </c>
      <c r="SDX227" s="1109" t="e">
        <v>#N/A</v>
      </c>
      <c r="SDY227" s="1109" t="e">
        <v>#N/A</v>
      </c>
      <c r="SDZ227" s="1109" t="e">
        <v>#N/A</v>
      </c>
      <c r="SEA227" s="1109" t="e">
        <v>#N/A</v>
      </c>
      <c r="SEB227" s="1109" t="e">
        <v>#N/A</v>
      </c>
      <c r="SEC227" s="1109" t="e">
        <v>#N/A</v>
      </c>
      <c r="SED227" s="1109" t="e">
        <v>#N/A</v>
      </c>
      <c r="SEE227" s="1109" t="e">
        <v>#N/A</v>
      </c>
      <c r="SEF227" s="1109" t="e">
        <v>#N/A</v>
      </c>
      <c r="SEG227" s="1109" t="e">
        <v>#N/A</v>
      </c>
      <c r="SEH227" s="1109" t="e">
        <v>#N/A</v>
      </c>
      <c r="SEI227" s="1109" t="e">
        <v>#N/A</v>
      </c>
      <c r="SEJ227" s="1109" t="e">
        <v>#N/A</v>
      </c>
      <c r="SEK227" s="1109" t="e">
        <v>#N/A</v>
      </c>
      <c r="SEL227" s="1109" t="e">
        <v>#N/A</v>
      </c>
      <c r="SEM227" s="1109" t="e">
        <v>#N/A</v>
      </c>
      <c r="SEN227" s="1109" t="e">
        <v>#N/A</v>
      </c>
      <c r="SEO227" s="1109" t="e">
        <v>#N/A</v>
      </c>
      <c r="SEP227" s="1109" t="e">
        <v>#N/A</v>
      </c>
      <c r="SEQ227" s="1109" t="e">
        <v>#N/A</v>
      </c>
      <c r="SER227" s="1109" t="e">
        <v>#N/A</v>
      </c>
      <c r="SES227" s="1109" t="e">
        <v>#N/A</v>
      </c>
      <c r="SET227" s="1109" t="e">
        <v>#N/A</v>
      </c>
      <c r="SEU227" s="1109" t="e">
        <v>#N/A</v>
      </c>
      <c r="SEV227" s="1109" t="e">
        <v>#N/A</v>
      </c>
      <c r="SEW227" s="1109" t="e">
        <v>#N/A</v>
      </c>
      <c r="SEX227" s="1109" t="e">
        <v>#N/A</v>
      </c>
      <c r="SEY227" s="1109" t="e">
        <v>#N/A</v>
      </c>
      <c r="SEZ227" s="1109" t="e">
        <v>#N/A</v>
      </c>
      <c r="SFA227" s="1109" t="e">
        <v>#N/A</v>
      </c>
      <c r="SFB227" s="1109" t="e">
        <v>#N/A</v>
      </c>
      <c r="SFC227" s="1109" t="e">
        <v>#N/A</v>
      </c>
      <c r="SFD227" s="1109" t="e">
        <v>#N/A</v>
      </c>
      <c r="SFE227" s="1109" t="e">
        <v>#N/A</v>
      </c>
      <c r="SFF227" s="1109" t="e">
        <v>#N/A</v>
      </c>
      <c r="SFG227" s="1109" t="e">
        <v>#N/A</v>
      </c>
      <c r="SFH227" s="1109" t="e">
        <v>#N/A</v>
      </c>
      <c r="SFI227" s="1109" t="e">
        <v>#N/A</v>
      </c>
      <c r="SFJ227" s="1109" t="e">
        <v>#N/A</v>
      </c>
      <c r="SFK227" s="1109" t="e">
        <v>#N/A</v>
      </c>
      <c r="SFL227" s="1109" t="e">
        <v>#N/A</v>
      </c>
      <c r="SFM227" s="1109" t="e">
        <v>#N/A</v>
      </c>
      <c r="SFN227" s="1109" t="e">
        <v>#N/A</v>
      </c>
      <c r="SFO227" s="1109" t="e">
        <v>#N/A</v>
      </c>
      <c r="SFP227" s="1109" t="e">
        <v>#N/A</v>
      </c>
      <c r="SFQ227" s="1109" t="e">
        <v>#N/A</v>
      </c>
      <c r="SFR227" s="1109" t="e">
        <v>#N/A</v>
      </c>
      <c r="SFS227" s="1109" t="e">
        <v>#N/A</v>
      </c>
      <c r="SFT227" s="1109" t="e">
        <v>#N/A</v>
      </c>
      <c r="SFU227" s="1109" t="e">
        <v>#N/A</v>
      </c>
      <c r="SFV227" s="1109" t="e">
        <v>#N/A</v>
      </c>
      <c r="SFW227" s="1109" t="e">
        <v>#N/A</v>
      </c>
      <c r="SFX227" s="1109" t="e">
        <v>#N/A</v>
      </c>
      <c r="SFY227" s="1109" t="e">
        <v>#N/A</v>
      </c>
      <c r="SFZ227" s="1109" t="e">
        <v>#N/A</v>
      </c>
      <c r="SGA227" s="1109" t="e">
        <v>#N/A</v>
      </c>
      <c r="SGB227" s="1109" t="e">
        <v>#N/A</v>
      </c>
      <c r="SGC227" s="1109" t="e">
        <v>#N/A</v>
      </c>
      <c r="SGD227" s="1109" t="e">
        <v>#N/A</v>
      </c>
      <c r="SGE227" s="1109" t="e">
        <v>#N/A</v>
      </c>
      <c r="SGF227" s="1109" t="e">
        <v>#N/A</v>
      </c>
      <c r="SGG227" s="1109" t="e">
        <v>#N/A</v>
      </c>
      <c r="SGH227" s="1109" t="e">
        <v>#N/A</v>
      </c>
      <c r="SGI227" s="1109" t="e">
        <v>#N/A</v>
      </c>
      <c r="SGJ227" s="1109" t="e">
        <v>#N/A</v>
      </c>
      <c r="SGK227" s="1109" t="e">
        <v>#N/A</v>
      </c>
      <c r="SGL227" s="1109" t="e">
        <v>#N/A</v>
      </c>
      <c r="SGM227" s="1109" t="e">
        <v>#N/A</v>
      </c>
      <c r="SGN227" s="1109" t="e">
        <v>#N/A</v>
      </c>
      <c r="SGO227" s="1109" t="e">
        <v>#N/A</v>
      </c>
      <c r="SGP227" s="1109" t="e">
        <v>#N/A</v>
      </c>
      <c r="SGQ227" s="1109" t="e">
        <v>#N/A</v>
      </c>
      <c r="SGR227" s="1109" t="e">
        <v>#N/A</v>
      </c>
      <c r="SGS227" s="1109" t="e">
        <v>#N/A</v>
      </c>
      <c r="SGT227" s="1109" t="e">
        <v>#N/A</v>
      </c>
      <c r="SGU227" s="1109" t="e">
        <v>#N/A</v>
      </c>
      <c r="SGV227" s="1109" t="e">
        <v>#N/A</v>
      </c>
      <c r="SGW227" s="1109" t="e">
        <v>#N/A</v>
      </c>
      <c r="SGX227" s="1109" t="e">
        <v>#N/A</v>
      </c>
      <c r="SGY227" s="1109" t="e">
        <v>#N/A</v>
      </c>
      <c r="SGZ227" s="1109" t="e">
        <v>#N/A</v>
      </c>
      <c r="SHA227" s="1109" t="e">
        <v>#N/A</v>
      </c>
      <c r="SHB227" s="1109" t="e">
        <v>#N/A</v>
      </c>
      <c r="SHC227" s="1109" t="e">
        <v>#N/A</v>
      </c>
      <c r="SHD227" s="1109" t="e">
        <v>#N/A</v>
      </c>
      <c r="SHE227" s="1109" t="e">
        <v>#N/A</v>
      </c>
      <c r="SHF227" s="1109" t="e">
        <v>#N/A</v>
      </c>
      <c r="SHG227" s="1109" t="e">
        <v>#N/A</v>
      </c>
      <c r="SHH227" s="1109" t="e">
        <v>#N/A</v>
      </c>
      <c r="SHI227" s="1109" t="e">
        <v>#N/A</v>
      </c>
      <c r="SHJ227" s="1109" t="e">
        <v>#N/A</v>
      </c>
      <c r="SHK227" s="1109" t="e">
        <v>#N/A</v>
      </c>
      <c r="SHL227" s="1109" t="e">
        <v>#N/A</v>
      </c>
      <c r="SHM227" s="1109" t="e">
        <v>#N/A</v>
      </c>
      <c r="SHN227" s="1109" t="e">
        <v>#N/A</v>
      </c>
      <c r="SHO227" s="1109" t="e">
        <v>#N/A</v>
      </c>
      <c r="SHP227" s="1109" t="e">
        <v>#N/A</v>
      </c>
      <c r="SHQ227" s="1109" t="e">
        <v>#N/A</v>
      </c>
      <c r="SHR227" s="1109" t="e">
        <v>#N/A</v>
      </c>
      <c r="SHS227" s="1109" t="e">
        <v>#N/A</v>
      </c>
      <c r="SHT227" s="1109" t="e">
        <v>#N/A</v>
      </c>
      <c r="SHU227" s="1109" t="e">
        <v>#N/A</v>
      </c>
      <c r="SHV227" s="1109" t="e">
        <v>#N/A</v>
      </c>
      <c r="SHW227" s="1109" t="e">
        <v>#N/A</v>
      </c>
      <c r="SHX227" s="1109" t="e">
        <v>#N/A</v>
      </c>
      <c r="SHY227" s="1109" t="e">
        <v>#N/A</v>
      </c>
      <c r="SHZ227" s="1109" t="e">
        <v>#N/A</v>
      </c>
      <c r="SIA227" s="1109" t="e">
        <v>#N/A</v>
      </c>
      <c r="SIB227" s="1109" t="e">
        <v>#N/A</v>
      </c>
      <c r="SIC227" s="1109" t="e">
        <v>#N/A</v>
      </c>
      <c r="SID227" s="1109" t="e">
        <v>#N/A</v>
      </c>
      <c r="SIE227" s="1109" t="e">
        <v>#N/A</v>
      </c>
      <c r="SIF227" s="1109" t="e">
        <v>#N/A</v>
      </c>
      <c r="SIG227" s="1109" t="e">
        <v>#N/A</v>
      </c>
      <c r="SIH227" s="1109" t="e">
        <v>#N/A</v>
      </c>
      <c r="SII227" s="1109" t="e">
        <v>#N/A</v>
      </c>
      <c r="SIJ227" s="1109" t="e">
        <v>#N/A</v>
      </c>
      <c r="SIK227" s="1109" t="e">
        <v>#N/A</v>
      </c>
      <c r="SIL227" s="1109" t="e">
        <v>#N/A</v>
      </c>
      <c r="SIM227" s="1109" t="e">
        <v>#N/A</v>
      </c>
      <c r="SIN227" s="1109" t="e">
        <v>#N/A</v>
      </c>
      <c r="SIO227" s="1109" t="e">
        <v>#N/A</v>
      </c>
      <c r="SIP227" s="1109" t="e">
        <v>#N/A</v>
      </c>
      <c r="SIQ227" s="1109" t="e">
        <v>#N/A</v>
      </c>
      <c r="SIR227" s="1109" t="e">
        <v>#N/A</v>
      </c>
      <c r="SIS227" s="1109" t="e">
        <v>#N/A</v>
      </c>
      <c r="SIT227" s="1109" t="e">
        <v>#N/A</v>
      </c>
      <c r="SIU227" s="1109" t="e">
        <v>#N/A</v>
      </c>
      <c r="SIV227" s="1109" t="e">
        <v>#N/A</v>
      </c>
      <c r="SIW227" s="1109" t="e">
        <v>#N/A</v>
      </c>
      <c r="SIX227" s="1109" t="e">
        <v>#N/A</v>
      </c>
      <c r="SIY227" s="1109" t="e">
        <v>#N/A</v>
      </c>
      <c r="SIZ227" s="1109" t="e">
        <v>#N/A</v>
      </c>
      <c r="SJA227" s="1109" t="e">
        <v>#N/A</v>
      </c>
      <c r="SJB227" s="1109" t="e">
        <v>#N/A</v>
      </c>
      <c r="SJC227" s="1109" t="e">
        <v>#N/A</v>
      </c>
      <c r="SJD227" s="1109" t="e">
        <v>#N/A</v>
      </c>
      <c r="SJE227" s="1109" t="e">
        <v>#N/A</v>
      </c>
      <c r="SJF227" s="1109" t="e">
        <v>#N/A</v>
      </c>
      <c r="SJG227" s="1109" t="e">
        <v>#N/A</v>
      </c>
      <c r="SJH227" s="1109" t="e">
        <v>#N/A</v>
      </c>
      <c r="SJI227" s="1109" t="e">
        <v>#N/A</v>
      </c>
      <c r="SJJ227" s="1109" t="e">
        <v>#N/A</v>
      </c>
      <c r="SJK227" s="1109" t="e">
        <v>#N/A</v>
      </c>
      <c r="SJL227" s="1109" t="e">
        <v>#N/A</v>
      </c>
      <c r="SJM227" s="1109" t="e">
        <v>#N/A</v>
      </c>
      <c r="SJN227" s="1109" t="e">
        <v>#N/A</v>
      </c>
      <c r="SJO227" s="1109" t="e">
        <v>#N/A</v>
      </c>
      <c r="SJP227" s="1109" t="e">
        <v>#N/A</v>
      </c>
      <c r="SJQ227" s="1109" t="e">
        <v>#N/A</v>
      </c>
      <c r="SJR227" s="1109" t="e">
        <v>#N/A</v>
      </c>
      <c r="SJS227" s="1109" t="e">
        <v>#N/A</v>
      </c>
      <c r="SJT227" s="1109" t="e">
        <v>#N/A</v>
      </c>
      <c r="SJU227" s="1109" t="e">
        <v>#N/A</v>
      </c>
      <c r="SJV227" s="1109" t="e">
        <v>#N/A</v>
      </c>
      <c r="SJW227" s="1109" t="e">
        <v>#N/A</v>
      </c>
      <c r="SJX227" s="1109" t="e">
        <v>#N/A</v>
      </c>
      <c r="SJY227" s="1109" t="e">
        <v>#N/A</v>
      </c>
      <c r="SJZ227" s="1109" t="e">
        <v>#N/A</v>
      </c>
      <c r="SKA227" s="1109" t="e">
        <v>#N/A</v>
      </c>
      <c r="SKB227" s="1109" t="e">
        <v>#N/A</v>
      </c>
      <c r="SKC227" s="1109" t="e">
        <v>#N/A</v>
      </c>
      <c r="SKD227" s="1109" t="e">
        <v>#N/A</v>
      </c>
      <c r="SKE227" s="1109" t="e">
        <v>#N/A</v>
      </c>
      <c r="SKF227" s="1109" t="e">
        <v>#N/A</v>
      </c>
      <c r="SKG227" s="1109" t="e">
        <v>#N/A</v>
      </c>
      <c r="SKH227" s="1109" t="e">
        <v>#N/A</v>
      </c>
      <c r="SKI227" s="1109" t="e">
        <v>#N/A</v>
      </c>
      <c r="SKJ227" s="1109" t="e">
        <v>#N/A</v>
      </c>
      <c r="SKK227" s="1109" t="e">
        <v>#N/A</v>
      </c>
      <c r="SKL227" s="1109" t="e">
        <v>#N/A</v>
      </c>
      <c r="SKM227" s="1109" t="e">
        <v>#N/A</v>
      </c>
      <c r="SKN227" s="1109" t="e">
        <v>#N/A</v>
      </c>
      <c r="SKO227" s="1109" t="e">
        <v>#N/A</v>
      </c>
      <c r="SKP227" s="1109" t="e">
        <v>#N/A</v>
      </c>
      <c r="SKQ227" s="1109" t="e">
        <v>#N/A</v>
      </c>
      <c r="SKR227" s="1109" t="e">
        <v>#N/A</v>
      </c>
      <c r="SKS227" s="1109" t="e">
        <v>#N/A</v>
      </c>
      <c r="SKT227" s="1109" t="e">
        <v>#N/A</v>
      </c>
      <c r="SKU227" s="1109" t="e">
        <v>#N/A</v>
      </c>
      <c r="SKV227" s="1109" t="e">
        <v>#N/A</v>
      </c>
      <c r="SKW227" s="1109" t="e">
        <v>#N/A</v>
      </c>
      <c r="SKX227" s="1109" t="e">
        <v>#N/A</v>
      </c>
      <c r="SKY227" s="1109" t="e">
        <v>#N/A</v>
      </c>
      <c r="SKZ227" s="1109" t="e">
        <v>#N/A</v>
      </c>
      <c r="SLA227" s="1109" t="e">
        <v>#N/A</v>
      </c>
      <c r="SLB227" s="1109" t="e">
        <v>#N/A</v>
      </c>
      <c r="SLC227" s="1109" t="e">
        <v>#N/A</v>
      </c>
      <c r="SLD227" s="1109" t="e">
        <v>#N/A</v>
      </c>
      <c r="SLE227" s="1109" t="e">
        <v>#N/A</v>
      </c>
      <c r="SLF227" s="1109" t="e">
        <v>#N/A</v>
      </c>
      <c r="SLG227" s="1109" t="e">
        <v>#N/A</v>
      </c>
      <c r="SLH227" s="1109" t="e">
        <v>#N/A</v>
      </c>
      <c r="SLI227" s="1109" t="e">
        <v>#N/A</v>
      </c>
      <c r="SLJ227" s="1109" t="e">
        <v>#N/A</v>
      </c>
      <c r="SLK227" s="1109" t="e">
        <v>#N/A</v>
      </c>
      <c r="SLL227" s="1109" t="e">
        <v>#N/A</v>
      </c>
      <c r="SLM227" s="1109" t="e">
        <v>#N/A</v>
      </c>
      <c r="SLN227" s="1109" t="e">
        <v>#N/A</v>
      </c>
      <c r="SLO227" s="1109" t="e">
        <v>#N/A</v>
      </c>
      <c r="SLP227" s="1109" t="e">
        <v>#N/A</v>
      </c>
      <c r="SLQ227" s="1109" t="e">
        <v>#N/A</v>
      </c>
      <c r="SLR227" s="1109" t="e">
        <v>#N/A</v>
      </c>
      <c r="SLS227" s="1109" t="e">
        <v>#N/A</v>
      </c>
      <c r="SLT227" s="1109" t="e">
        <v>#N/A</v>
      </c>
      <c r="SLU227" s="1109" t="e">
        <v>#N/A</v>
      </c>
      <c r="SLV227" s="1109" t="e">
        <v>#N/A</v>
      </c>
      <c r="SLW227" s="1109" t="e">
        <v>#N/A</v>
      </c>
      <c r="SLX227" s="1109" t="e">
        <v>#N/A</v>
      </c>
      <c r="SLY227" s="1109" t="e">
        <v>#N/A</v>
      </c>
      <c r="SLZ227" s="1109" t="e">
        <v>#N/A</v>
      </c>
      <c r="SMA227" s="1109" t="e">
        <v>#N/A</v>
      </c>
      <c r="SMB227" s="1109" t="e">
        <v>#N/A</v>
      </c>
      <c r="SMC227" s="1109" t="e">
        <v>#N/A</v>
      </c>
      <c r="SMD227" s="1109" t="e">
        <v>#N/A</v>
      </c>
      <c r="SME227" s="1109" t="e">
        <v>#N/A</v>
      </c>
      <c r="SMF227" s="1109" t="e">
        <v>#N/A</v>
      </c>
      <c r="SMG227" s="1109" t="e">
        <v>#N/A</v>
      </c>
      <c r="SMH227" s="1109" t="e">
        <v>#N/A</v>
      </c>
      <c r="SMI227" s="1109" t="e">
        <v>#N/A</v>
      </c>
      <c r="SMJ227" s="1109" t="e">
        <v>#N/A</v>
      </c>
      <c r="SMK227" s="1109" t="e">
        <v>#N/A</v>
      </c>
      <c r="SML227" s="1109" t="e">
        <v>#N/A</v>
      </c>
      <c r="SMM227" s="1109" t="e">
        <v>#N/A</v>
      </c>
      <c r="SMN227" s="1109" t="e">
        <v>#N/A</v>
      </c>
      <c r="SMO227" s="1109" t="e">
        <v>#N/A</v>
      </c>
      <c r="SMP227" s="1109" t="e">
        <v>#N/A</v>
      </c>
      <c r="SMQ227" s="1109" t="e">
        <v>#N/A</v>
      </c>
      <c r="SMR227" s="1109" t="e">
        <v>#N/A</v>
      </c>
      <c r="SMS227" s="1109" t="e">
        <v>#N/A</v>
      </c>
      <c r="SMT227" s="1109" t="e">
        <v>#N/A</v>
      </c>
      <c r="SMU227" s="1109" t="e">
        <v>#N/A</v>
      </c>
      <c r="SMV227" s="1109" t="e">
        <v>#N/A</v>
      </c>
      <c r="SMW227" s="1109" t="e">
        <v>#N/A</v>
      </c>
      <c r="SMX227" s="1109" t="e">
        <v>#N/A</v>
      </c>
      <c r="SMY227" s="1109" t="e">
        <v>#N/A</v>
      </c>
      <c r="SMZ227" s="1109" t="e">
        <v>#N/A</v>
      </c>
      <c r="SNA227" s="1109" t="e">
        <v>#N/A</v>
      </c>
      <c r="SNB227" s="1109" t="e">
        <v>#N/A</v>
      </c>
      <c r="SNC227" s="1109" t="e">
        <v>#N/A</v>
      </c>
      <c r="SND227" s="1109" t="e">
        <v>#N/A</v>
      </c>
      <c r="SNE227" s="1109" t="e">
        <v>#N/A</v>
      </c>
      <c r="SNF227" s="1109" t="e">
        <v>#N/A</v>
      </c>
      <c r="SNG227" s="1109" t="e">
        <v>#N/A</v>
      </c>
      <c r="SNH227" s="1109" t="e">
        <v>#N/A</v>
      </c>
      <c r="SNI227" s="1109" t="e">
        <v>#N/A</v>
      </c>
      <c r="SNJ227" s="1109" t="e">
        <v>#N/A</v>
      </c>
      <c r="SNK227" s="1109" t="e">
        <v>#N/A</v>
      </c>
      <c r="SNL227" s="1109" t="e">
        <v>#N/A</v>
      </c>
      <c r="SNM227" s="1109" t="e">
        <v>#N/A</v>
      </c>
      <c r="SNN227" s="1109" t="e">
        <v>#N/A</v>
      </c>
      <c r="SNO227" s="1109" t="e">
        <v>#N/A</v>
      </c>
      <c r="SNP227" s="1109" t="e">
        <v>#N/A</v>
      </c>
      <c r="SNQ227" s="1109" t="e">
        <v>#N/A</v>
      </c>
      <c r="SNR227" s="1109" t="e">
        <v>#N/A</v>
      </c>
      <c r="SNS227" s="1109" t="e">
        <v>#N/A</v>
      </c>
      <c r="SNT227" s="1109" t="e">
        <v>#N/A</v>
      </c>
      <c r="SNU227" s="1109" t="e">
        <v>#N/A</v>
      </c>
      <c r="SNV227" s="1109" t="e">
        <v>#N/A</v>
      </c>
      <c r="SNW227" s="1109" t="e">
        <v>#N/A</v>
      </c>
      <c r="SNX227" s="1109" t="e">
        <v>#N/A</v>
      </c>
      <c r="SNY227" s="1109" t="e">
        <v>#N/A</v>
      </c>
      <c r="SNZ227" s="1109" t="e">
        <v>#N/A</v>
      </c>
      <c r="SOA227" s="1109" t="e">
        <v>#N/A</v>
      </c>
      <c r="SOB227" s="1109" t="e">
        <v>#N/A</v>
      </c>
      <c r="SOC227" s="1109" t="e">
        <v>#N/A</v>
      </c>
      <c r="SOD227" s="1109" t="e">
        <v>#N/A</v>
      </c>
      <c r="SOE227" s="1109" t="e">
        <v>#N/A</v>
      </c>
      <c r="SOF227" s="1109" t="e">
        <v>#N/A</v>
      </c>
      <c r="SOG227" s="1109" t="e">
        <v>#N/A</v>
      </c>
      <c r="SOH227" s="1109" t="e">
        <v>#N/A</v>
      </c>
      <c r="SOI227" s="1109" t="e">
        <v>#N/A</v>
      </c>
      <c r="SOJ227" s="1109" t="e">
        <v>#N/A</v>
      </c>
      <c r="SOK227" s="1109" t="e">
        <v>#N/A</v>
      </c>
      <c r="SOL227" s="1109" t="e">
        <v>#N/A</v>
      </c>
      <c r="SOM227" s="1109" t="e">
        <v>#N/A</v>
      </c>
      <c r="SON227" s="1109" t="e">
        <v>#N/A</v>
      </c>
      <c r="SOO227" s="1109" t="e">
        <v>#N/A</v>
      </c>
      <c r="SOP227" s="1109" t="e">
        <v>#N/A</v>
      </c>
      <c r="SOQ227" s="1109" t="e">
        <v>#N/A</v>
      </c>
      <c r="SOR227" s="1109" t="e">
        <v>#N/A</v>
      </c>
      <c r="SOS227" s="1109" t="e">
        <v>#N/A</v>
      </c>
      <c r="SOT227" s="1109" t="e">
        <v>#N/A</v>
      </c>
      <c r="SOU227" s="1109" t="e">
        <v>#N/A</v>
      </c>
      <c r="SOV227" s="1109" t="e">
        <v>#N/A</v>
      </c>
      <c r="SOW227" s="1109" t="e">
        <v>#N/A</v>
      </c>
      <c r="SOX227" s="1109" t="e">
        <v>#N/A</v>
      </c>
      <c r="SOY227" s="1109" t="e">
        <v>#N/A</v>
      </c>
      <c r="SOZ227" s="1109" t="e">
        <v>#N/A</v>
      </c>
      <c r="SPA227" s="1109" t="e">
        <v>#N/A</v>
      </c>
      <c r="SPB227" s="1109" t="e">
        <v>#N/A</v>
      </c>
      <c r="SPC227" s="1109" t="e">
        <v>#N/A</v>
      </c>
      <c r="SPD227" s="1109" t="e">
        <v>#N/A</v>
      </c>
      <c r="SPE227" s="1109" t="e">
        <v>#N/A</v>
      </c>
      <c r="SPF227" s="1109" t="e">
        <v>#N/A</v>
      </c>
      <c r="SPG227" s="1109" t="e">
        <v>#N/A</v>
      </c>
      <c r="SPH227" s="1109" t="e">
        <v>#N/A</v>
      </c>
      <c r="SPI227" s="1109" t="e">
        <v>#N/A</v>
      </c>
      <c r="SPJ227" s="1109" t="e">
        <v>#N/A</v>
      </c>
      <c r="SPK227" s="1109" t="e">
        <v>#N/A</v>
      </c>
      <c r="SPL227" s="1109" t="e">
        <v>#N/A</v>
      </c>
      <c r="SPM227" s="1109" t="e">
        <v>#N/A</v>
      </c>
      <c r="SPN227" s="1109" t="e">
        <v>#N/A</v>
      </c>
      <c r="SPO227" s="1109" t="e">
        <v>#N/A</v>
      </c>
      <c r="SPP227" s="1109" t="e">
        <v>#N/A</v>
      </c>
      <c r="SPQ227" s="1109" t="e">
        <v>#N/A</v>
      </c>
      <c r="SPR227" s="1109" t="e">
        <v>#N/A</v>
      </c>
      <c r="SPS227" s="1109" t="e">
        <v>#N/A</v>
      </c>
      <c r="SPT227" s="1109" t="e">
        <v>#N/A</v>
      </c>
      <c r="SPU227" s="1109" t="e">
        <v>#N/A</v>
      </c>
      <c r="SPV227" s="1109" t="e">
        <v>#N/A</v>
      </c>
      <c r="SPW227" s="1109" t="e">
        <v>#N/A</v>
      </c>
      <c r="SPX227" s="1109" t="e">
        <v>#N/A</v>
      </c>
      <c r="SPY227" s="1109" t="e">
        <v>#N/A</v>
      </c>
      <c r="SPZ227" s="1109" t="e">
        <v>#N/A</v>
      </c>
      <c r="SQA227" s="1109" t="e">
        <v>#N/A</v>
      </c>
      <c r="SQB227" s="1109" t="e">
        <v>#N/A</v>
      </c>
      <c r="SQC227" s="1109" t="e">
        <v>#N/A</v>
      </c>
      <c r="SQD227" s="1109" t="e">
        <v>#N/A</v>
      </c>
      <c r="SQE227" s="1109" t="e">
        <v>#N/A</v>
      </c>
      <c r="SQF227" s="1109" t="e">
        <v>#N/A</v>
      </c>
      <c r="SQG227" s="1109" t="e">
        <v>#N/A</v>
      </c>
      <c r="SQH227" s="1109" t="e">
        <v>#N/A</v>
      </c>
      <c r="SQI227" s="1109" t="e">
        <v>#N/A</v>
      </c>
      <c r="SQJ227" s="1109" t="e">
        <v>#N/A</v>
      </c>
      <c r="SQK227" s="1109" t="e">
        <v>#N/A</v>
      </c>
      <c r="SQL227" s="1109" t="e">
        <v>#N/A</v>
      </c>
      <c r="SQM227" s="1109" t="e">
        <v>#N/A</v>
      </c>
      <c r="SQN227" s="1109" t="e">
        <v>#N/A</v>
      </c>
      <c r="SQO227" s="1109" t="e">
        <v>#N/A</v>
      </c>
      <c r="SQP227" s="1109" t="e">
        <v>#N/A</v>
      </c>
      <c r="SQQ227" s="1109" t="e">
        <v>#N/A</v>
      </c>
      <c r="SQR227" s="1109" t="e">
        <v>#N/A</v>
      </c>
      <c r="SQS227" s="1109" t="e">
        <v>#N/A</v>
      </c>
      <c r="SQT227" s="1109" t="e">
        <v>#N/A</v>
      </c>
      <c r="SQU227" s="1109" t="e">
        <v>#N/A</v>
      </c>
      <c r="SQV227" s="1109" t="e">
        <v>#N/A</v>
      </c>
      <c r="SQW227" s="1109" t="e">
        <v>#N/A</v>
      </c>
      <c r="SQX227" s="1109" t="e">
        <v>#N/A</v>
      </c>
      <c r="SQY227" s="1109" t="e">
        <v>#N/A</v>
      </c>
      <c r="SQZ227" s="1109" t="e">
        <v>#N/A</v>
      </c>
      <c r="SRA227" s="1109" t="e">
        <v>#N/A</v>
      </c>
      <c r="SRB227" s="1109" t="e">
        <v>#N/A</v>
      </c>
      <c r="SRC227" s="1109" t="e">
        <v>#N/A</v>
      </c>
      <c r="SRD227" s="1109" t="e">
        <v>#N/A</v>
      </c>
      <c r="SRE227" s="1109" t="e">
        <v>#N/A</v>
      </c>
      <c r="SRF227" s="1109" t="e">
        <v>#N/A</v>
      </c>
      <c r="SRG227" s="1109" t="e">
        <v>#N/A</v>
      </c>
      <c r="SRH227" s="1109" t="e">
        <v>#N/A</v>
      </c>
      <c r="SRI227" s="1109" t="e">
        <v>#N/A</v>
      </c>
      <c r="SRJ227" s="1109" t="e">
        <v>#N/A</v>
      </c>
      <c r="SRK227" s="1109" t="e">
        <v>#N/A</v>
      </c>
      <c r="SRL227" s="1109" t="e">
        <v>#N/A</v>
      </c>
      <c r="SRM227" s="1109" t="e">
        <v>#N/A</v>
      </c>
      <c r="SRN227" s="1109" t="e">
        <v>#N/A</v>
      </c>
      <c r="SRO227" s="1109" t="e">
        <v>#N/A</v>
      </c>
      <c r="SRP227" s="1109" t="e">
        <v>#N/A</v>
      </c>
      <c r="SRQ227" s="1109" t="e">
        <v>#N/A</v>
      </c>
      <c r="SRR227" s="1109" t="e">
        <v>#N/A</v>
      </c>
      <c r="SRS227" s="1109" t="e">
        <v>#N/A</v>
      </c>
      <c r="SRT227" s="1109" t="e">
        <v>#N/A</v>
      </c>
      <c r="SRU227" s="1109" t="e">
        <v>#N/A</v>
      </c>
      <c r="SRV227" s="1109" t="e">
        <v>#N/A</v>
      </c>
      <c r="SRW227" s="1109" t="e">
        <v>#N/A</v>
      </c>
      <c r="SRX227" s="1109" t="e">
        <v>#N/A</v>
      </c>
      <c r="SRY227" s="1109" t="e">
        <v>#N/A</v>
      </c>
      <c r="SRZ227" s="1109" t="e">
        <v>#N/A</v>
      </c>
      <c r="SSA227" s="1109" t="e">
        <v>#N/A</v>
      </c>
      <c r="SSB227" s="1109" t="e">
        <v>#N/A</v>
      </c>
      <c r="SSC227" s="1109" t="e">
        <v>#N/A</v>
      </c>
      <c r="SSD227" s="1109" t="e">
        <v>#N/A</v>
      </c>
      <c r="SSE227" s="1109" t="e">
        <v>#N/A</v>
      </c>
      <c r="SSF227" s="1109" t="e">
        <v>#N/A</v>
      </c>
      <c r="SSG227" s="1109" t="e">
        <v>#N/A</v>
      </c>
      <c r="SSH227" s="1109" t="e">
        <v>#N/A</v>
      </c>
      <c r="SSI227" s="1109" t="e">
        <v>#N/A</v>
      </c>
      <c r="SSJ227" s="1109" t="e">
        <v>#N/A</v>
      </c>
      <c r="SSK227" s="1109" t="e">
        <v>#N/A</v>
      </c>
      <c r="SSL227" s="1109" t="e">
        <v>#N/A</v>
      </c>
      <c r="SSM227" s="1109" t="e">
        <v>#N/A</v>
      </c>
      <c r="SSN227" s="1109" t="e">
        <v>#N/A</v>
      </c>
      <c r="SSO227" s="1109" t="e">
        <v>#N/A</v>
      </c>
      <c r="SSP227" s="1109" t="e">
        <v>#N/A</v>
      </c>
      <c r="SSQ227" s="1109" t="e">
        <v>#N/A</v>
      </c>
      <c r="SSR227" s="1109" t="e">
        <v>#N/A</v>
      </c>
      <c r="SSS227" s="1109" t="e">
        <v>#N/A</v>
      </c>
      <c r="SST227" s="1109" t="e">
        <v>#N/A</v>
      </c>
      <c r="SSU227" s="1109" t="e">
        <v>#N/A</v>
      </c>
      <c r="SSV227" s="1109" t="e">
        <v>#N/A</v>
      </c>
      <c r="SSW227" s="1109" t="e">
        <v>#N/A</v>
      </c>
      <c r="SSX227" s="1109" t="e">
        <v>#N/A</v>
      </c>
      <c r="SSY227" s="1109" t="e">
        <v>#N/A</v>
      </c>
      <c r="SSZ227" s="1109" t="e">
        <v>#N/A</v>
      </c>
      <c r="STA227" s="1109" t="e">
        <v>#N/A</v>
      </c>
      <c r="STB227" s="1109" t="e">
        <v>#N/A</v>
      </c>
      <c r="STC227" s="1109" t="e">
        <v>#N/A</v>
      </c>
      <c r="STD227" s="1109" t="e">
        <v>#N/A</v>
      </c>
      <c r="STE227" s="1109" t="e">
        <v>#N/A</v>
      </c>
      <c r="STF227" s="1109" t="e">
        <v>#N/A</v>
      </c>
      <c r="STG227" s="1109" t="e">
        <v>#N/A</v>
      </c>
      <c r="STH227" s="1109" t="e">
        <v>#N/A</v>
      </c>
      <c r="STI227" s="1109" t="e">
        <v>#N/A</v>
      </c>
      <c r="STJ227" s="1109" t="e">
        <v>#N/A</v>
      </c>
      <c r="STK227" s="1109" t="e">
        <v>#N/A</v>
      </c>
      <c r="STL227" s="1109" t="e">
        <v>#N/A</v>
      </c>
      <c r="STM227" s="1109" t="e">
        <v>#N/A</v>
      </c>
      <c r="STN227" s="1109" t="e">
        <v>#N/A</v>
      </c>
      <c r="STO227" s="1109" t="e">
        <v>#N/A</v>
      </c>
      <c r="STP227" s="1109" t="e">
        <v>#N/A</v>
      </c>
      <c r="STQ227" s="1109" t="e">
        <v>#N/A</v>
      </c>
      <c r="STR227" s="1109" t="e">
        <v>#N/A</v>
      </c>
      <c r="STS227" s="1109" t="e">
        <v>#N/A</v>
      </c>
      <c r="STT227" s="1109" t="e">
        <v>#N/A</v>
      </c>
      <c r="STU227" s="1109" t="e">
        <v>#N/A</v>
      </c>
      <c r="STV227" s="1109" t="e">
        <v>#N/A</v>
      </c>
      <c r="STW227" s="1109" t="e">
        <v>#N/A</v>
      </c>
      <c r="STX227" s="1109" t="e">
        <v>#N/A</v>
      </c>
      <c r="STY227" s="1109" t="e">
        <v>#N/A</v>
      </c>
      <c r="STZ227" s="1109" t="e">
        <v>#N/A</v>
      </c>
      <c r="SUA227" s="1109" t="e">
        <v>#N/A</v>
      </c>
      <c r="SUB227" s="1109" t="e">
        <v>#N/A</v>
      </c>
      <c r="SUC227" s="1109" t="e">
        <v>#N/A</v>
      </c>
      <c r="SUD227" s="1109" t="e">
        <v>#N/A</v>
      </c>
      <c r="SUE227" s="1109" t="e">
        <v>#N/A</v>
      </c>
      <c r="SUF227" s="1109" t="e">
        <v>#N/A</v>
      </c>
      <c r="SUG227" s="1109" t="e">
        <v>#N/A</v>
      </c>
      <c r="SUH227" s="1109" t="e">
        <v>#N/A</v>
      </c>
      <c r="SUI227" s="1109" t="e">
        <v>#N/A</v>
      </c>
      <c r="SUJ227" s="1109" t="e">
        <v>#N/A</v>
      </c>
      <c r="SUK227" s="1109" t="e">
        <v>#N/A</v>
      </c>
      <c r="SUL227" s="1109" t="e">
        <v>#N/A</v>
      </c>
      <c r="SUM227" s="1109" t="e">
        <v>#N/A</v>
      </c>
      <c r="SUN227" s="1109" t="e">
        <v>#N/A</v>
      </c>
      <c r="SUO227" s="1109" t="e">
        <v>#N/A</v>
      </c>
      <c r="SUP227" s="1109" t="e">
        <v>#N/A</v>
      </c>
      <c r="SUQ227" s="1109" t="e">
        <v>#N/A</v>
      </c>
      <c r="SUR227" s="1109" t="e">
        <v>#N/A</v>
      </c>
      <c r="SUS227" s="1109" t="e">
        <v>#N/A</v>
      </c>
      <c r="SUT227" s="1109" t="e">
        <v>#N/A</v>
      </c>
      <c r="SUU227" s="1109" t="e">
        <v>#N/A</v>
      </c>
      <c r="SUV227" s="1109" t="e">
        <v>#N/A</v>
      </c>
      <c r="SUW227" s="1109" t="e">
        <v>#N/A</v>
      </c>
      <c r="SUX227" s="1109" t="e">
        <v>#N/A</v>
      </c>
      <c r="SUY227" s="1109" t="e">
        <v>#N/A</v>
      </c>
      <c r="SUZ227" s="1109" t="e">
        <v>#N/A</v>
      </c>
      <c r="SVA227" s="1109" t="e">
        <v>#N/A</v>
      </c>
      <c r="SVB227" s="1109" t="e">
        <v>#N/A</v>
      </c>
      <c r="SVC227" s="1109" t="e">
        <v>#N/A</v>
      </c>
      <c r="SVD227" s="1109" t="e">
        <v>#N/A</v>
      </c>
      <c r="SVE227" s="1109" t="e">
        <v>#N/A</v>
      </c>
      <c r="SVF227" s="1109" t="e">
        <v>#N/A</v>
      </c>
      <c r="SVG227" s="1109" t="e">
        <v>#N/A</v>
      </c>
      <c r="SVH227" s="1109" t="e">
        <v>#N/A</v>
      </c>
      <c r="SVI227" s="1109" t="e">
        <v>#N/A</v>
      </c>
      <c r="SVJ227" s="1109" t="e">
        <v>#N/A</v>
      </c>
      <c r="SVK227" s="1109" t="e">
        <v>#N/A</v>
      </c>
      <c r="SVL227" s="1109" t="e">
        <v>#N/A</v>
      </c>
      <c r="SVM227" s="1109" t="e">
        <v>#N/A</v>
      </c>
      <c r="SVN227" s="1109" t="e">
        <v>#N/A</v>
      </c>
      <c r="SVO227" s="1109" t="e">
        <v>#N/A</v>
      </c>
      <c r="SVP227" s="1109" t="e">
        <v>#N/A</v>
      </c>
      <c r="SVQ227" s="1109" t="e">
        <v>#N/A</v>
      </c>
      <c r="SVR227" s="1109" t="e">
        <v>#N/A</v>
      </c>
      <c r="SVS227" s="1109" t="e">
        <v>#N/A</v>
      </c>
      <c r="SVT227" s="1109" t="e">
        <v>#N/A</v>
      </c>
      <c r="SVU227" s="1109" t="e">
        <v>#N/A</v>
      </c>
      <c r="SVV227" s="1109" t="e">
        <v>#N/A</v>
      </c>
      <c r="SVW227" s="1109" t="e">
        <v>#N/A</v>
      </c>
      <c r="SVX227" s="1109" t="e">
        <v>#N/A</v>
      </c>
      <c r="SVY227" s="1109" t="e">
        <v>#N/A</v>
      </c>
      <c r="SVZ227" s="1109" t="e">
        <v>#N/A</v>
      </c>
      <c r="SWA227" s="1109" t="e">
        <v>#N/A</v>
      </c>
      <c r="SWB227" s="1109" t="e">
        <v>#N/A</v>
      </c>
      <c r="SWC227" s="1109" t="e">
        <v>#N/A</v>
      </c>
      <c r="SWD227" s="1109" t="e">
        <v>#N/A</v>
      </c>
      <c r="SWE227" s="1109" t="e">
        <v>#N/A</v>
      </c>
      <c r="SWF227" s="1109" t="e">
        <v>#N/A</v>
      </c>
      <c r="SWG227" s="1109" t="e">
        <v>#N/A</v>
      </c>
      <c r="SWH227" s="1109" t="e">
        <v>#N/A</v>
      </c>
      <c r="SWI227" s="1109" t="e">
        <v>#N/A</v>
      </c>
      <c r="SWJ227" s="1109" t="e">
        <v>#N/A</v>
      </c>
      <c r="SWK227" s="1109" t="e">
        <v>#N/A</v>
      </c>
      <c r="SWL227" s="1109" t="e">
        <v>#N/A</v>
      </c>
      <c r="SWM227" s="1109" t="e">
        <v>#N/A</v>
      </c>
      <c r="SWN227" s="1109" t="e">
        <v>#N/A</v>
      </c>
      <c r="SWO227" s="1109" t="e">
        <v>#N/A</v>
      </c>
      <c r="SWP227" s="1109" t="e">
        <v>#N/A</v>
      </c>
      <c r="SWQ227" s="1109" t="e">
        <v>#N/A</v>
      </c>
      <c r="SWR227" s="1109" t="e">
        <v>#N/A</v>
      </c>
      <c r="SWS227" s="1109" t="e">
        <v>#N/A</v>
      </c>
      <c r="SWT227" s="1109" t="e">
        <v>#N/A</v>
      </c>
      <c r="SWU227" s="1109" t="e">
        <v>#N/A</v>
      </c>
      <c r="SWV227" s="1109" t="e">
        <v>#N/A</v>
      </c>
      <c r="SWW227" s="1109" t="e">
        <v>#N/A</v>
      </c>
      <c r="SWX227" s="1109" t="e">
        <v>#N/A</v>
      </c>
      <c r="SWY227" s="1109" t="e">
        <v>#N/A</v>
      </c>
      <c r="SWZ227" s="1109" t="e">
        <v>#N/A</v>
      </c>
      <c r="SXA227" s="1109" t="e">
        <v>#N/A</v>
      </c>
      <c r="SXB227" s="1109" t="e">
        <v>#N/A</v>
      </c>
      <c r="SXC227" s="1109" t="e">
        <v>#N/A</v>
      </c>
      <c r="SXD227" s="1109" t="e">
        <v>#N/A</v>
      </c>
      <c r="SXE227" s="1109" t="e">
        <v>#N/A</v>
      </c>
      <c r="SXF227" s="1109" t="e">
        <v>#N/A</v>
      </c>
      <c r="SXG227" s="1109" t="e">
        <v>#N/A</v>
      </c>
      <c r="SXH227" s="1109" t="e">
        <v>#N/A</v>
      </c>
      <c r="SXI227" s="1109" t="e">
        <v>#N/A</v>
      </c>
      <c r="SXJ227" s="1109" t="e">
        <v>#N/A</v>
      </c>
      <c r="SXK227" s="1109" t="e">
        <v>#N/A</v>
      </c>
      <c r="SXL227" s="1109" t="e">
        <v>#N/A</v>
      </c>
      <c r="SXM227" s="1109" t="e">
        <v>#N/A</v>
      </c>
      <c r="SXN227" s="1109" t="e">
        <v>#N/A</v>
      </c>
      <c r="SXO227" s="1109" t="e">
        <v>#N/A</v>
      </c>
      <c r="SXP227" s="1109" t="e">
        <v>#N/A</v>
      </c>
      <c r="SXQ227" s="1109" t="e">
        <v>#N/A</v>
      </c>
      <c r="SXR227" s="1109" t="e">
        <v>#N/A</v>
      </c>
      <c r="SXS227" s="1109" t="e">
        <v>#N/A</v>
      </c>
      <c r="SXT227" s="1109" t="e">
        <v>#N/A</v>
      </c>
      <c r="SXU227" s="1109" t="e">
        <v>#N/A</v>
      </c>
      <c r="SXV227" s="1109" t="e">
        <v>#N/A</v>
      </c>
      <c r="SXW227" s="1109" t="e">
        <v>#N/A</v>
      </c>
      <c r="SXX227" s="1109" t="e">
        <v>#N/A</v>
      </c>
      <c r="SXY227" s="1109" t="e">
        <v>#N/A</v>
      </c>
      <c r="SXZ227" s="1109" t="e">
        <v>#N/A</v>
      </c>
      <c r="SYA227" s="1109" t="e">
        <v>#N/A</v>
      </c>
      <c r="SYB227" s="1109" t="e">
        <v>#N/A</v>
      </c>
      <c r="SYC227" s="1109" t="e">
        <v>#N/A</v>
      </c>
      <c r="SYD227" s="1109" t="e">
        <v>#N/A</v>
      </c>
      <c r="SYE227" s="1109" t="e">
        <v>#N/A</v>
      </c>
      <c r="SYF227" s="1109" t="e">
        <v>#N/A</v>
      </c>
      <c r="SYG227" s="1109" t="e">
        <v>#N/A</v>
      </c>
      <c r="SYH227" s="1109" t="e">
        <v>#N/A</v>
      </c>
      <c r="SYI227" s="1109" t="e">
        <v>#N/A</v>
      </c>
      <c r="SYJ227" s="1109" t="e">
        <v>#N/A</v>
      </c>
      <c r="SYK227" s="1109" t="e">
        <v>#N/A</v>
      </c>
      <c r="SYL227" s="1109" t="e">
        <v>#N/A</v>
      </c>
      <c r="SYM227" s="1109" t="e">
        <v>#N/A</v>
      </c>
      <c r="SYN227" s="1109" t="e">
        <v>#N/A</v>
      </c>
      <c r="SYO227" s="1109" t="e">
        <v>#N/A</v>
      </c>
      <c r="SYP227" s="1109" t="e">
        <v>#N/A</v>
      </c>
      <c r="SYQ227" s="1109" t="e">
        <v>#N/A</v>
      </c>
      <c r="SYR227" s="1109" t="e">
        <v>#N/A</v>
      </c>
      <c r="SYS227" s="1109" t="e">
        <v>#N/A</v>
      </c>
      <c r="SYT227" s="1109" t="e">
        <v>#N/A</v>
      </c>
      <c r="SYU227" s="1109" t="e">
        <v>#N/A</v>
      </c>
      <c r="SYV227" s="1109" t="e">
        <v>#N/A</v>
      </c>
      <c r="SYW227" s="1109" t="e">
        <v>#N/A</v>
      </c>
      <c r="SYX227" s="1109" t="e">
        <v>#N/A</v>
      </c>
      <c r="SYY227" s="1109" t="e">
        <v>#N/A</v>
      </c>
      <c r="SYZ227" s="1109" t="e">
        <v>#N/A</v>
      </c>
      <c r="SZA227" s="1109" t="e">
        <v>#N/A</v>
      </c>
      <c r="SZB227" s="1109" t="e">
        <v>#N/A</v>
      </c>
      <c r="SZC227" s="1109" t="e">
        <v>#N/A</v>
      </c>
      <c r="SZD227" s="1109" t="e">
        <v>#N/A</v>
      </c>
      <c r="SZE227" s="1109" t="e">
        <v>#N/A</v>
      </c>
      <c r="SZF227" s="1109" t="e">
        <v>#N/A</v>
      </c>
      <c r="SZG227" s="1109" t="e">
        <v>#N/A</v>
      </c>
      <c r="SZH227" s="1109" t="e">
        <v>#N/A</v>
      </c>
      <c r="SZI227" s="1109" t="e">
        <v>#N/A</v>
      </c>
      <c r="SZJ227" s="1109" t="e">
        <v>#N/A</v>
      </c>
      <c r="SZK227" s="1109" t="e">
        <v>#N/A</v>
      </c>
      <c r="SZL227" s="1109" t="e">
        <v>#N/A</v>
      </c>
      <c r="SZM227" s="1109" t="e">
        <v>#N/A</v>
      </c>
      <c r="SZN227" s="1109" t="e">
        <v>#N/A</v>
      </c>
      <c r="SZO227" s="1109" t="e">
        <v>#N/A</v>
      </c>
      <c r="SZP227" s="1109" t="e">
        <v>#N/A</v>
      </c>
      <c r="SZQ227" s="1109" t="e">
        <v>#N/A</v>
      </c>
      <c r="SZR227" s="1109" t="e">
        <v>#N/A</v>
      </c>
      <c r="SZS227" s="1109" t="e">
        <v>#N/A</v>
      </c>
      <c r="SZT227" s="1109" t="e">
        <v>#N/A</v>
      </c>
      <c r="SZU227" s="1109" t="e">
        <v>#N/A</v>
      </c>
      <c r="SZV227" s="1109" t="e">
        <v>#N/A</v>
      </c>
      <c r="SZW227" s="1109" t="e">
        <v>#N/A</v>
      </c>
      <c r="SZX227" s="1109" t="e">
        <v>#N/A</v>
      </c>
      <c r="SZY227" s="1109" t="e">
        <v>#N/A</v>
      </c>
      <c r="SZZ227" s="1109" t="e">
        <v>#N/A</v>
      </c>
      <c r="TAA227" s="1109" t="e">
        <v>#N/A</v>
      </c>
      <c r="TAB227" s="1109" t="e">
        <v>#N/A</v>
      </c>
      <c r="TAC227" s="1109" t="e">
        <v>#N/A</v>
      </c>
      <c r="TAD227" s="1109" t="e">
        <v>#N/A</v>
      </c>
      <c r="TAE227" s="1109" t="e">
        <v>#N/A</v>
      </c>
      <c r="TAF227" s="1109" t="e">
        <v>#N/A</v>
      </c>
      <c r="TAG227" s="1109" t="e">
        <v>#N/A</v>
      </c>
      <c r="TAH227" s="1109" t="e">
        <v>#N/A</v>
      </c>
      <c r="TAI227" s="1109" t="e">
        <v>#N/A</v>
      </c>
      <c r="TAJ227" s="1109" t="e">
        <v>#N/A</v>
      </c>
      <c r="TAK227" s="1109" t="e">
        <v>#N/A</v>
      </c>
      <c r="TAL227" s="1109" t="e">
        <v>#N/A</v>
      </c>
      <c r="TAM227" s="1109" t="e">
        <v>#N/A</v>
      </c>
      <c r="TAN227" s="1109" t="e">
        <v>#N/A</v>
      </c>
      <c r="TAO227" s="1109" t="e">
        <v>#N/A</v>
      </c>
      <c r="TAP227" s="1109" t="e">
        <v>#N/A</v>
      </c>
      <c r="TAQ227" s="1109" t="e">
        <v>#N/A</v>
      </c>
      <c r="TAR227" s="1109" t="e">
        <v>#N/A</v>
      </c>
      <c r="TAS227" s="1109" t="e">
        <v>#N/A</v>
      </c>
      <c r="TAT227" s="1109" t="e">
        <v>#N/A</v>
      </c>
      <c r="TAU227" s="1109" t="e">
        <v>#N/A</v>
      </c>
      <c r="TAV227" s="1109" t="e">
        <v>#N/A</v>
      </c>
      <c r="TAW227" s="1109" t="e">
        <v>#N/A</v>
      </c>
      <c r="TAX227" s="1109" t="e">
        <v>#N/A</v>
      </c>
      <c r="TAY227" s="1109" t="e">
        <v>#N/A</v>
      </c>
      <c r="TAZ227" s="1109" t="e">
        <v>#N/A</v>
      </c>
      <c r="TBA227" s="1109" t="e">
        <v>#N/A</v>
      </c>
      <c r="TBB227" s="1109" t="e">
        <v>#N/A</v>
      </c>
      <c r="TBC227" s="1109" t="e">
        <v>#N/A</v>
      </c>
      <c r="TBD227" s="1109" t="e">
        <v>#N/A</v>
      </c>
      <c r="TBE227" s="1109" t="e">
        <v>#N/A</v>
      </c>
      <c r="TBF227" s="1109" t="e">
        <v>#N/A</v>
      </c>
      <c r="TBG227" s="1109" t="e">
        <v>#N/A</v>
      </c>
      <c r="TBH227" s="1109" t="e">
        <v>#N/A</v>
      </c>
      <c r="TBI227" s="1109" t="e">
        <v>#N/A</v>
      </c>
      <c r="TBJ227" s="1109" t="e">
        <v>#N/A</v>
      </c>
      <c r="TBK227" s="1109" t="e">
        <v>#N/A</v>
      </c>
      <c r="TBL227" s="1109" t="e">
        <v>#N/A</v>
      </c>
      <c r="TBM227" s="1109" t="e">
        <v>#N/A</v>
      </c>
      <c r="TBN227" s="1109" t="e">
        <v>#N/A</v>
      </c>
      <c r="TBO227" s="1109" t="e">
        <v>#N/A</v>
      </c>
      <c r="TBP227" s="1109" t="e">
        <v>#N/A</v>
      </c>
      <c r="TBQ227" s="1109" t="e">
        <v>#N/A</v>
      </c>
      <c r="TBR227" s="1109" t="e">
        <v>#N/A</v>
      </c>
      <c r="TBS227" s="1109" t="e">
        <v>#N/A</v>
      </c>
      <c r="TBT227" s="1109" t="e">
        <v>#N/A</v>
      </c>
      <c r="TBU227" s="1109" t="e">
        <v>#N/A</v>
      </c>
      <c r="TBV227" s="1109" t="e">
        <v>#N/A</v>
      </c>
      <c r="TBW227" s="1109" t="e">
        <v>#N/A</v>
      </c>
      <c r="TBX227" s="1109" t="e">
        <v>#N/A</v>
      </c>
      <c r="TBY227" s="1109" t="e">
        <v>#N/A</v>
      </c>
      <c r="TBZ227" s="1109" t="e">
        <v>#N/A</v>
      </c>
      <c r="TCA227" s="1109" t="e">
        <v>#N/A</v>
      </c>
      <c r="TCB227" s="1109" t="e">
        <v>#N/A</v>
      </c>
      <c r="TCC227" s="1109" t="e">
        <v>#N/A</v>
      </c>
      <c r="TCD227" s="1109" t="e">
        <v>#N/A</v>
      </c>
      <c r="TCE227" s="1109" t="e">
        <v>#N/A</v>
      </c>
      <c r="TCF227" s="1109" t="e">
        <v>#N/A</v>
      </c>
      <c r="TCG227" s="1109" t="e">
        <v>#N/A</v>
      </c>
      <c r="TCH227" s="1109" t="e">
        <v>#N/A</v>
      </c>
      <c r="TCI227" s="1109" t="e">
        <v>#N/A</v>
      </c>
      <c r="TCJ227" s="1109" t="e">
        <v>#N/A</v>
      </c>
      <c r="TCK227" s="1109" t="e">
        <v>#N/A</v>
      </c>
      <c r="TCL227" s="1109" t="e">
        <v>#N/A</v>
      </c>
      <c r="TCM227" s="1109" t="e">
        <v>#N/A</v>
      </c>
      <c r="TCN227" s="1109" t="e">
        <v>#N/A</v>
      </c>
      <c r="TCO227" s="1109" t="e">
        <v>#N/A</v>
      </c>
      <c r="TCP227" s="1109" t="e">
        <v>#N/A</v>
      </c>
      <c r="TCQ227" s="1109" t="e">
        <v>#N/A</v>
      </c>
      <c r="TCR227" s="1109" t="e">
        <v>#N/A</v>
      </c>
      <c r="TCS227" s="1109" t="e">
        <v>#N/A</v>
      </c>
      <c r="TCT227" s="1109" t="e">
        <v>#N/A</v>
      </c>
      <c r="TCU227" s="1109" t="e">
        <v>#N/A</v>
      </c>
      <c r="TCV227" s="1109" t="e">
        <v>#N/A</v>
      </c>
      <c r="TCW227" s="1109" t="e">
        <v>#N/A</v>
      </c>
      <c r="TCX227" s="1109" t="e">
        <v>#N/A</v>
      </c>
      <c r="TCY227" s="1109" t="e">
        <v>#N/A</v>
      </c>
      <c r="TCZ227" s="1109" t="e">
        <v>#N/A</v>
      </c>
      <c r="TDA227" s="1109" t="e">
        <v>#N/A</v>
      </c>
      <c r="TDB227" s="1109" t="e">
        <v>#N/A</v>
      </c>
      <c r="TDC227" s="1109" t="e">
        <v>#N/A</v>
      </c>
      <c r="TDD227" s="1109" t="e">
        <v>#N/A</v>
      </c>
      <c r="TDE227" s="1109" t="e">
        <v>#N/A</v>
      </c>
      <c r="TDF227" s="1109" t="e">
        <v>#N/A</v>
      </c>
      <c r="TDG227" s="1109" t="e">
        <v>#N/A</v>
      </c>
      <c r="TDH227" s="1109" t="e">
        <v>#N/A</v>
      </c>
      <c r="TDI227" s="1109" t="e">
        <v>#N/A</v>
      </c>
      <c r="TDJ227" s="1109" t="e">
        <v>#N/A</v>
      </c>
      <c r="TDK227" s="1109" t="e">
        <v>#N/A</v>
      </c>
      <c r="TDL227" s="1109" t="e">
        <v>#N/A</v>
      </c>
      <c r="TDM227" s="1109" t="e">
        <v>#N/A</v>
      </c>
      <c r="TDN227" s="1109" t="e">
        <v>#N/A</v>
      </c>
      <c r="TDO227" s="1109" t="e">
        <v>#N/A</v>
      </c>
      <c r="TDP227" s="1109" t="e">
        <v>#N/A</v>
      </c>
      <c r="TDQ227" s="1109" t="e">
        <v>#N/A</v>
      </c>
      <c r="TDR227" s="1109" t="e">
        <v>#N/A</v>
      </c>
      <c r="TDS227" s="1109" t="e">
        <v>#N/A</v>
      </c>
      <c r="TDT227" s="1109" t="e">
        <v>#N/A</v>
      </c>
      <c r="TDU227" s="1109" t="e">
        <v>#N/A</v>
      </c>
      <c r="TDV227" s="1109" t="e">
        <v>#N/A</v>
      </c>
      <c r="TDW227" s="1109" t="e">
        <v>#N/A</v>
      </c>
      <c r="TDX227" s="1109" t="e">
        <v>#N/A</v>
      </c>
      <c r="TDY227" s="1109" t="e">
        <v>#N/A</v>
      </c>
      <c r="TDZ227" s="1109" t="e">
        <v>#N/A</v>
      </c>
      <c r="TEA227" s="1109" t="e">
        <v>#N/A</v>
      </c>
      <c r="TEB227" s="1109" t="e">
        <v>#N/A</v>
      </c>
      <c r="TEC227" s="1109" t="e">
        <v>#N/A</v>
      </c>
      <c r="TED227" s="1109" t="e">
        <v>#N/A</v>
      </c>
      <c r="TEE227" s="1109" t="e">
        <v>#N/A</v>
      </c>
      <c r="TEF227" s="1109" t="e">
        <v>#N/A</v>
      </c>
      <c r="TEG227" s="1109" t="e">
        <v>#N/A</v>
      </c>
      <c r="TEH227" s="1109" t="e">
        <v>#N/A</v>
      </c>
      <c r="TEI227" s="1109" t="e">
        <v>#N/A</v>
      </c>
      <c r="TEJ227" s="1109" t="e">
        <v>#N/A</v>
      </c>
      <c r="TEK227" s="1109" t="e">
        <v>#N/A</v>
      </c>
      <c r="TEL227" s="1109" t="e">
        <v>#N/A</v>
      </c>
      <c r="TEM227" s="1109" t="e">
        <v>#N/A</v>
      </c>
      <c r="TEN227" s="1109" t="e">
        <v>#N/A</v>
      </c>
      <c r="TEO227" s="1109" t="e">
        <v>#N/A</v>
      </c>
      <c r="TEP227" s="1109" t="e">
        <v>#N/A</v>
      </c>
      <c r="TEQ227" s="1109" t="e">
        <v>#N/A</v>
      </c>
      <c r="TER227" s="1109" t="e">
        <v>#N/A</v>
      </c>
      <c r="TES227" s="1109" t="e">
        <v>#N/A</v>
      </c>
      <c r="TET227" s="1109" t="e">
        <v>#N/A</v>
      </c>
      <c r="TEU227" s="1109" t="e">
        <v>#N/A</v>
      </c>
      <c r="TEV227" s="1109" t="e">
        <v>#N/A</v>
      </c>
      <c r="TEW227" s="1109" t="e">
        <v>#N/A</v>
      </c>
      <c r="TEX227" s="1109" t="e">
        <v>#N/A</v>
      </c>
      <c r="TEY227" s="1109" t="e">
        <v>#N/A</v>
      </c>
      <c r="TEZ227" s="1109" t="e">
        <v>#N/A</v>
      </c>
      <c r="TFA227" s="1109" t="e">
        <v>#N/A</v>
      </c>
      <c r="TFB227" s="1109" t="e">
        <v>#N/A</v>
      </c>
      <c r="TFC227" s="1109" t="e">
        <v>#N/A</v>
      </c>
      <c r="TFD227" s="1109" t="e">
        <v>#N/A</v>
      </c>
      <c r="TFE227" s="1109" t="e">
        <v>#N/A</v>
      </c>
      <c r="TFF227" s="1109" t="e">
        <v>#N/A</v>
      </c>
      <c r="TFG227" s="1109" t="e">
        <v>#N/A</v>
      </c>
      <c r="TFH227" s="1109" t="e">
        <v>#N/A</v>
      </c>
      <c r="TFI227" s="1109" t="e">
        <v>#N/A</v>
      </c>
      <c r="TFJ227" s="1109" t="e">
        <v>#N/A</v>
      </c>
      <c r="TFK227" s="1109" t="e">
        <v>#N/A</v>
      </c>
      <c r="TFL227" s="1109" t="e">
        <v>#N/A</v>
      </c>
      <c r="TFM227" s="1109" t="e">
        <v>#N/A</v>
      </c>
      <c r="TFN227" s="1109" t="e">
        <v>#N/A</v>
      </c>
      <c r="TFO227" s="1109" t="e">
        <v>#N/A</v>
      </c>
      <c r="TFP227" s="1109" t="e">
        <v>#N/A</v>
      </c>
      <c r="TFQ227" s="1109" t="e">
        <v>#N/A</v>
      </c>
      <c r="TFR227" s="1109" t="e">
        <v>#N/A</v>
      </c>
      <c r="TFS227" s="1109" t="e">
        <v>#N/A</v>
      </c>
      <c r="TFT227" s="1109" t="e">
        <v>#N/A</v>
      </c>
      <c r="TFU227" s="1109" t="e">
        <v>#N/A</v>
      </c>
      <c r="TFV227" s="1109" t="e">
        <v>#N/A</v>
      </c>
      <c r="TFW227" s="1109" t="e">
        <v>#N/A</v>
      </c>
      <c r="TFX227" s="1109" t="e">
        <v>#N/A</v>
      </c>
      <c r="TFY227" s="1109" t="e">
        <v>#N/A</v>
      </c>
      <c r="TFZ227" s="1109" t="e">
        <v>#N/A</v>
      </c>
      <c r="TGA227" s="1109" t="e">
        <v>#N/A</v>
      </c>
      <c r="TGB227" s="1109" t="e">
        <v>#N/A</v>
      </c>
      <c r="TGC227" s="1109" t="e">
        <v>#N/A</v>
      </c>
      <c r="TGD227" s="1109" t="e">
        <v>#N/A</v>
      </c>
      <c r="TGE227" s="1109" t="e">
        <v>#N/A</v>
      </c>
      <c r="TGF227" s="1109" t="e">
        <v>#N/A</v>
      </c>
      <c r="TGG227" s="1109" t="e">
        <v>#N/A</v>
      </c>
      <c r="TGH227" s="1109" t="e">
        <v>#N/A</v>
      </c>
      <c r="TGI227" s="1109" t="e">
        <v>#N/A</v>
      </c>
      <c r="TGJ227" s="1109" t="e">
        <v>#N/A</v>
      </c>
      <c r="TGK227" s="1109" t="e">
        <v>#N/A</v>
      </c>
      <c r="TGL227" s="1109" t="e">
        <v>#N/A</v>
      </c>
      <c r="TGM227" s="1109" t="e">
        <v>#N/A</v>
      </c>
      <c r="TGN227" s="1109" t="e">
        <v>#N/A</v>
      </c>
      <c r="TGO227" s="1109" t="e">
        <v>#N/A</v>
      </c>
      <c r="TGP227" s="1109" t="e">
        <v>#N/A</v>
      </c>
      <c r="TGQ227" s="1109" t="e">
        <v>#N/A</v>
      </c>
      <c r="TGR227" s="1109" t="e">
        <v>#N/A</v>
      </c>
      <c r="TGS227" s="1109" t="e">
        <v>#N/A</v>
      </c>
      <c r="TGT227" s="1109" t="e">
        <v>#N/A</v>
      </c>
      <c r="TGU227" s="1109" t="e">
        <v>#N/A</v>
      </c>
      <c r="TGV227" s="1109" t="e">
        <v>#N/A</v>
      </c>
      <c r="TGW227" s="1109" t="e">
        <v>#N/A</v>
      </c>
      <c r="TGX227" s="1109" t="e">
        <v>#N/A</v>
      </c>
      <c r="TGY227" s="1109" t="e">
        <v>#N/A</v>
      </c>
      <c r="TGZ227" s="1109" t="e">
        <v>#N/A</v>
      </c>
      <c r="THA227" s="1109" t="e">
        <v>#N/A</v>
      </c>
      <c r="THB227" s="1109" t="e">
        <v>#N/A</v>
      </c>
      <c r="THC227" s="1109" t="e">
        <v>#N/A</v>
      </c>
      <c r="THD227" s="1109" t="e">
        <v>#N/A</v>
      </c>
      <c r="THE227" s="1109" t="e">
        <v>#N/A</v>
      </c>
      <c r="THF227" s="1109" t="e">
        <v>#N/A</v>
      </c>
      <c r="THG227" s="1109" t="e">
        <v>#N/A</v>
      </c>
      <c r="THH227" s="1109" t="e">
        <v>#N/A</v>
      </c>
      <c r="THI227" s="1109" t="e">
        <v>#N/A</v>
      </c>
      <c r="THJ227" s="1109" t="e">
        <v>#N/A</v>
      </c>
      <c r="THK227" s="1109" t="e">
        <v>#N/A</v>
      </c>
      <c r="THL227" s="1109" t="e">
        <v>#N/A</v>
      </c>
      <c r="THM227" s="1109" t="e">
        <v>#N/A</v>
      </c>
      <c r="THN227" s="1109" t="e">
        <v>#N/A</v>
      </c>
      <c r="THO227" s="1109" t="e">
        <v>#N/A</v>
      </c>
      <c r="THP227" s="1109" t="e">
        <v>#N/A</v>
      </c>
      <c r="THQ227" s="1109" t="e">
        <v>#N/A</v>
      </c>
      <c r="THR227" s="1109" t="e">
        <v>#N/A</v>
      </c>
      <c r="THS227" s="1109" t="e">
        <v>#N/A</v>
      </c>
      <c r="THT227" s="1109" t="e">
        <v>#N/A</v>
      </c>
      <c r="THU227" s="1109" t="e">
        <v>#N/A</v>
      </c>
      <c r="THV227" s="1109" t="e">
        <v>#N/A</v>
      </c>
      <c r="THW227" s="1109" t="e">
        <v>#N/A</v>
      </c>
      <c r="THX227" s="1109" t="e">
        <v>#N/A</v>
      </c>
      <c r="THY227" s="1109" t="e">
        <v>#N/A</v>
      </c>
      <c r="THZ227" s="1109" t="e">
        <v>#N/A</v>
      </c>
      <c r="TIA227" s="1109" t="e">
        <v>#N/A</v>
      </c>
      <c r="TIB227" s="1109" t="e">
        <v>#N/A</v>
      </c>
      <c r="TIC227" s="1109" t="e">
        <v>#N/A</v>
      </c>
      <c r="TID227" s="1109" t="e">
        <v>#N/A</v>
      </c>
      <c r="TIE227" s="1109" t="e">
        <v>#N/A</v>
      </c>
      <c r="TIF227" s="1109" t="e">
        <v>#N/A</v>
      </c>
      <c r="TIG227" s="1109" t="e">
        <v>#N/A</v>
      </c>
      <c r="TIH227" s="1109" t="e">
        <v>#N/A</v>
      </c>
      <c r="TII227" s="1109" t="e">
        <v>#N/A</v>
      </c>
      <c r="TIJ227" s="1109" t="e">
        <v>#N/A</v>
      </c>
      <c r="TIK227" s="1109" t="e">
        <v>#N/A</v>
      </c>
      <c r="TIL227" s="1109" t="e">
        <v>#N/A</v>
      </c>
      <c r="TIM227" s="1109" t="e">
        <v>#N/A</v>
      </c>
      <c r="TIN227" s="1109" t="e">
        <v>#N/A</v>
      </c>
      <c r="TIO227" s="1109" t="e">
        <v>#N/A</v>
      </c>
      <c r="TIP227" s="1109" t="e">
        <v>#N/A</v>
      </c>
      <c r="TIQ227" s="1109" t="e">
        <v>#N/A</v>
      </c>
      <c r="TIR227" s="1109" t="e">
        <v>#N/A</v>
      </c>
      <c r="TIS227" s="1109" t="e">
        <v>#N/A</v>
      </c>
      <c r="TIT227" s="1109" t="e">
        <v>#N/A</v>
      </c>
      <c r="TIU227" s="1109" t="e">
        <v>#N/A</v>
      </c>
      <c r="TIV227" s="1109" t="e">
        <v>#N/A</v>
      </c>
      <c r="TIW227" s="1109" t="e">
        <v>#N/A</v>
      </c>
      <c r="TIX227" s="1109" t="e">
        <v>#N/A</v>
      </c>
      <c r="TIY227" s="1109" t="e">
        <v>#N/A</v>
      </c>
      <c r="TIZ227" s="1109" t="e">
        <v>#N/A</v>
      </c>
      <c r="TJA227" s="1109" t="e">
        <v>#N/A</v>
      </c>
      <c r="TJB227" s="1109" t="e">
        <v>#N/A</v>
      </c>
      <c r="TJC227" s="1109" t="e">
        <v>#N/A</v>
      </c>
      <c r="TJD227" s="1109" t="e">
        <v>#N/A</v>
      </c>
      <c r="TJE227" s="1109" t="e">
        <v>#N/A</v>
      </c>
      <c r="TJF227" s="1109" t="e">
        <v>#N/A</v>
      </c>
      <c r="TJG227" s="1109" t="e">
        <v>#N/A</v>
      </c>
      <c r="TJH227" s="1109" t="e">
        <v>#N/A</v>
      </c>
      <c r="TJI227" s="1109" t="e">
        <v>#N/A</v>
      </c>
      <c r="TJJ227" s="1109" t="e">
        <v>#N/A</v>
      </c>
      <c r="TJK227" s="1109" t="e">
        <v>#N/A</v>
      </c>
      <c r="TJL227" s="1109" t="e">
        <v>#N/A</v>
      </c>
      <c r="TJM227" s="1109" t="e">
        <v>#N/A</v>
      </c>
      <c r="TJN227" s="1109" t="e">
        <v>#N/A</v>
      </c>
      <c r="TJO227" s="1109" t="e">
        <v>#N/A</v>
      </c>
      <c r="TJP227" s="1109" t="e">
        <v>#N/A</v>
      </c>
      <c r="TJQ227" s="1109" t="e">
        <v>#N/A</v>
      </c>
      <c r="TJR227" s="1109" t="e">
        <v>#N/A</v>
      </c>
      <c r="TJS227" s="1109" t="e">
        <v>#N/A</v>
      </c>
      <c r="TJT227" s="1109" t="e">
        <v>#N/A</v>
      </c>
      <c r="TJU227" s="1109" t="e">
        <v>#N/A</v>
      </c>
      <c r="TJV227" s="1109" t="e">
        <v>#N/A</v>
      </c>
      <c r="TJW227" s="1109" t="e">
        <v>#N/A</v>
      </c>
      <c r="TJX227" s="1109" t="e">
        <v>#N/A</v>
      </c>
      <c r="TJY227" s="1109" t="e">
        <v>#N/A</v>
      </c>
      <c r="TJZ227" s="1109" t="e">
        <v>#N/A</v>
      </c>
      <c r="TKA227" s="1109" t="e">
        <v>#N/A</v>
      </c>
      <c r="TKB227" s="1109" t="e">
        <v>#N/A</v>
      </c>
      <c r="TKC227" s="1109" t="e">
        <v>#N/A</v>
      </c>
      <c r="TKD227" s="1109" t="e">
        <v>#N/A</v>
      </c>
      <c r="TKE227" s="1109" t="e">
        <v>#N/A</v>
      </c>
      <c r="TKF227" s="1109" t="e">
        <v>#N/A</v>
      </c>
      <c r="TKG227" s="1109" t="e">
        <v>#N/A</v>
      </c>
      <c r="TKH227" s="1109" t="e">
        <v>#N/A</v>
      </c>
      <c r="TKI227" s="1109" t="e">
        <v>#N/A</v>
      </c>
      <c r="TKJ227" s="1109" t="e">
        <v>#N/A</v>
      </c>
      <c r="TKK227" s="1109" t="e">
        <v>#N/A</v>
      </c>
      <c r="TKL227" s="1109" t="e">
        <v>#N/A</v>
      </c>
      <c r="TKM227" s="1109" t="e">
        <v>#N/A</v>
      </c>
      <c r="TKN227" s="1109" t="e">
        <v>#N/A</v>
      </c>
      <c r="TKO227" s="1109" t="e">
        <v>#N/A</v>
      </c>
      <c r="TKP227" s="1109" t="e">
        <v>#N/A</v>
      </c>
      <c r="TKQ227" s="1109" t="e">
        <v>#N/A</v>
      </c>
      <c r="TKR227" s="1109" t="e">
        <v>#N/A</v>
      </c>
      <c r="TKS227" s="1109" t="e">
        <v>#N/A</v>
      </c>
      <c r="TKT227" s="1109" t="e">
        <v>#N/A</v>
      </c>
      <c r="TKU227" s="1109" t="e">
        <v>#N/A</v>
      </c>
      <c r="TKV227" s="1109" t="e">
        <v>#N/A</v>
      </c>
      <c r="TKW227" s="1109" t="e">
        <v>#N/A</v>
      </c>
      <c r="TKX227" s="1109" t="e">
        <v>#N/A</v>
      </c>
      <c r="TKY227" s="1109" t="e">
        <v>#N/A</v>
      </c>
      <c r="TKZ227" s="1109" t="e">
        <v>#N/A</v>
      </c>
      <c r="TLA227" s="1109" t="e">
        <v>#N/A</v>
      </c>
      <c r="TLB227" s="1109" t="e">
        <v>#N/A</v>
      </c>
      <c r="TLC227" s="1109" t="e">
        <v>#N/A</v>
      </c>
      <c r="TLD227" s="1109" t="e">
        <v>#N/A</v>
      </c>
      <c r="TLE227" s="1109" t="e">
        <v>#N/A</v>
      </c>
      <c r="TLF227" s="1109" t="e">
        <v>#N/A</v>
      </c>
      <c r="TLG227" s="1109" t="e">
        <v>#N/A</v>
      </c>
      <c r="TLH227" s="1109" t="e">
        <v>#N/A</v>
      </c>
      <c r="TLI227" s="1109" t="e">
        <v>#N/A</v>
      </c>
      <c r="TLJ227" s="1109" t="e">
        <v>#N/A</v>
      </c>
      <c r="TLK227" s="1109" t="e">
        <v>#N/A</v>
      </c>
      <c r="TLL227" s="1109" t="e">
        <v>#N/A</v>
      </c>
      <c r="TLM227" s="1109" t="e">
        <v>#N/A</v>
      </c>
      <c r="TLN227" s="1109" t="e">
        <v>#N/A</v>
      </c>
      <c r="TLO227" s="1109" t="e">
        <v>#N/A</v>
      </c>
      <c r="TLP227" s="1109" t="e">
        <v>#N/A</v>
      </c>
      <c r="TLQ227" s="1109" t="e">
        <v>#N/A</v>
      </c>
      <c r="TLR227" s="1109" t="e">
        <v>#N/A</v>
      </c>
      <c r="TLS227" s="1109" t="e">
        <v>#N/A</v>
      </c>
      <c r="TLT227" s="1109" t="e">
        <v>#N/A</v>
      </c>
      <c r="TLU227" s="1109" t="e">
        <v>#N/A</v>
      </c>
      <c r="TLV227" s="1109" t="e">
        <v>#N/A</v>
      </c>
      <c r="TLW227" s="1109" t="e">
        <v>#N/A</v>
      </c>
      <c r="TLX227" s="1109" t="e">
        <v>#N/A</v>
      </c>
      <c r="TLY227" s="1109" t="e">
        <v>#N/A</v>
      </c>
      <c r="TLZ227" s="1109" t="e">
        <v>#N/A</v>
      </c>
      <c r="TMA227" s="1109" t="e">
        <v>#N/A</v>
      </c>
      <c r="TMB227" s="1109" t="e">
        <v>#N/A</v>
      </c>
      <c r="TMC227" s="1109" t="e">
        <v>#N/A</v>
      </c>
      <c r="TMD227" s="1109" t="e">
        <v>#N/A</v>
      </c>
      <c r="TME227" s="1109" t="e">
        <v>#N/A</v>
      </c>
      <c r="TMF227" s="1109" t="e">
        <v>#N/A</v>
      </c>
      <c r="TMG227" s="1109" t="e">
        <v>#N/A</v>
      </c>
      <c r="TMH227" s="1109" t="e">
        <v>#N/A</v>
      </c>
      <c r="TMI227" s="1109" t="e">
        <v>#N/A</v>
      </c>
      <c r="TMJ227" s="1109" t="e">
        <v>#N/A</v>
      </c>
      <c r="TMK227" s="1109" t="e">
        <v>#N/A</v>
      </c>
      <c r="TML227" s="1109" t="e">
        <v>#N/A</v>
      </c>
      <c r="TMM227" s="1109" t="e">
        <v>#N/A</v>
      </c>
      <c r="TMN227" s="1109" t="e">
        <v>#N/A</v>
      </c>
      <c r="TMO227" s="1109" t="e">
        <v>#N/A</v>
      </c>
      <c r="TMP227" s="1109" t="e">
        <v>#N/A</v>
      </c>
      <c r="TMQ227" s="1109" t="e">
        <v>#N/A</v>
      </c>
      <c r="TMR227" s="1109" t="e">
        <v>#N/A</v>
      </c>
      <c r="TMS227" s="1109" t="e">
        <v>#N/A</v>
      </c>
      <c r="TMT227" s="1109" t="e">
        <v>#N/A</v>
      </c>
      <c r="TMU227" s="1109" t="e">
        <v>#N/A</v>
      </c>
      <c r="TMV227" s="1109" t="e">
        <v>#N/A</v>
      </c>
      <c r="TMW227" s="1109" t="e">
        <v>#N/A</v>
      </c>
      <c r="TMX227" s="1109" t="e">
        <v>#N/A</v>
      </c>
      <c r="TMY227" s="1109" t="e">
        <v>#N/A</v>
      </c>
      <c r="TMZ227" s="1109" t="e">
        <v>#N/A</v>
      </c>
      <c r="TNA227" s="1109" t="e">
        <v>#N/A</v>
      </c>
      <c r="TNB227" s="1109" t="e">
        <v>#N/A</v>
      </c>
      <c r="TNC227" s="1109" t="e">
        <v>#N/A</v>
      </c>
      <c r="TND227" s="1109" t="e">
        <v>#N/A</v>
      </c>
      <c r="TNE227" s="1109" t="e">
        <v>#N/A</v>
      </c>
      <c r="TNF227" s="1109" t="e">
        <v>#N/A</v>
      </c>
      <c r="TNG227" s="1109" t="e">
        <v>#N/A</v>
      </c>
      <c r="TNH227" s="1109" t="e">
        <v>#N/A</v>
      </c>
      <c r="TNI227" s="1109" t="e">
        <v>#N/A</v>
      </c>
      <c r="TNJ227" s="1109" t="e">
        <v>#N/A</v>
      </c>
      <c r="TNK227" s="1109" t="e">
        <v>#N/A</v>
      </c>
      <c r="TNL227" s="1109" t="e">
        <v>#N/A</v>
      </c>
      <c r="TNM227" s="1109" t="e">
        <v>#N/A</v>
      </c>
      <c r="TNN227" s="1109" t="e">
        <v>#N/A</v>
      </c>
      <c r="TNO227" s="1109" t="e">
        <v>#N/A</v>
      </c>
      <c r="TNP227" s="1109" t="e">
        <v>#N/A</v>
      </c>
      <c r="TNQ227" s="1109" t="e">
        <v>#N/A</v>
      </c>
      <c r="TNR227" s="1109" t="e">
        <v>#N/A</v>
      </c>
      <c r="TNS227" s="1109" t="e">
        <v>#N/A</v>
      </c>
      <c r="TNT227" s="1109" t="e">
        <v>#N/A</v>
      </c>
      <c r="TNU227" s="1109" t="e">
        <v>#N/A</v>
      </c>
      <c r="TNV227" s="1109" t="e">
        <v>#N/A</v>
      </c>
      <c r="TNW227" s="1109" t="e">
        <v>#N/A</v>
      </c>
      <c r="TNX227" s="1109" t="e">
        <v>#N/A</v>
      </c>
      <c r="TNY227" s="1109" t="e">
        <v>#N/A</v>
      </c>
      <c r="TNZ227" s="1109" t="e">
        <v>#N/A</v>
      </c>
      <c r="TOA227" s="1109" t="e">
        <v>#N/A</v>
      </c>
      <c r="TOB227" s="1109" t="e">
        <v>#N/A</v>
      </c>
      <c r="TOC227" s="1109" t="e">
        <v>#N/A</v>
      </c>
      <c r="TOD227" s="1109" t="e">
        <v>#N/A</v>
      </c>
      <c r="TOE227" s="1109" t="e">
        <v>#N/A</v>
      </c>
      <c r="TOF227" s="1109" t="e">
        <v>#N/A</v>
      </c>
      <c r="TOG227" s="1109" t="e">
        <v>#N/A</v>
      </c>
      <c r="TOH227" s="1109" t="e">
        <v>#N/A</v>
      </c>
      <c r="TOI227" s="1109" t="e">
        <v>#N/A</v>
      </c>
      <c r="TOJ227" s="1109" t="e">
        <v>#N/A</v>
      </c>
      <c r="TOK227" s="1109" t="e">
        <v>#N/A</v>
      </c>
      <c r="TOL227" s="1109" t="e">
        <v>#N/A</v>
      </c>
      <c r="TOM227" s="1109" t="e">
        <v>#N/A</v>
      </c>
      <c r="TON227" s="1109" t="e">
        <v>#N/A</v>
      </c>
      <c r="TOO227" s="1109" t="e">
        <v>#N/A</v>
      </c>
      <c r="TOP227" s="1109" t="e">
        <v>#N/A</v>
      </c>
      <c r="TOQ227" s="1109" t="e">
        <v>#N/A</v>
      </c>
      <c r="TOR227" s="1109" t="e">
        <v>#N/A</v>
      </c>
      <c r="TOS227" s="1109" t="e">
        <v>#N/A</v>
      </c>
      <c r="TOT227" s="1109" t="e">
        <v>#N/A</v>
      </c>
      <c r="TOU227" s="1109" t="e">
        <v>#N/A</v>
      </c>
      <c r="TOV227" s="1109" t="e">
        <v>#N/A</v>
      </c>
      <c r="TOW227" s="1109" t="e">
        <v>#N/A</v>
      </c>
      <c r="TOX227" s="1109" t="e">
        <v>#N/A</v>
      </c>
      <c r="TOY227" s="1109" t="e">
        <v>#N/A</v>
      </c>
      <c r="TOZ227" s="1109" t="e">
        <v>#N/A</v>
      </c>
      <c r="TPA227" s="1109" t="e">
        <v>#N/A</v>
      </c>
      <c r="TPB227" s="1109" t="e">
        <v>#N/A</v>
      </c>
      <c r="TPC227" s="1109" t="e">
        <v>#N/A</v>
      </c>
      <c r="TPD227" s="1109" t="e">
        <v>#N/A</v>
      </c>
      <c r="TPE227" s="1109" t="e">
        <v>#N/A</v>
      </c>
      <c r="TPF227" s="1109" t="e">
        <v>#N/A</v>
      </c>
      <c r="TPG227" s="1109" t="e">
        <v>#N/A</v>
      </c>
      <c r="TPH227" s="1109" t="e">
        <v>#N/A</v>
      </c>
      <c r="TPI227" s="1109" t="e">
        <v>#N/A</v>
      </c>
      <c r="TPJ227" s="1109" t="e">
        <v>#N/A</v>
      </c>
      <c r="TPK227" s="1109" t="e">
        <v>#N/A</v>
      </c>
      <c r="TPL227" s="1109" t="e">
        <v>#N/A</v>
      </c>
      <c r="TPM227" s="1109" t="e">
        <v>#N/A</v>
      </c>
      <c r="TPN227" s="1109" t="e">
        <v>#N/A</v>
      </c>
      <c r="TPO227" s="1109" t="e">
        <v>#N/A</v>
      </c>
      <c r="TPP227" s="1109" t="e">
        <v>#N/A</v>
      </c>
      <c r="TPQ227" s="1109" t="e">
        <v>#N/A</v>
      </c>
      <c r="TPR227" s="1109" t="e">
        <v>#N/A</v>
      </c>
      <c r="TPS227" s="1109" t="e">
        <v>#N/A</v>
      </c>
      <c r="TPT227" s="1109" t="e">
        <v>#N/A</v>
      </c>
      <c r="TPU227" s="1109" t="e">
        <v>#N/A</v>
      </c>
      <c r="TPV227" s="1109" t="e">
        <v>#N/A</v>
      </c>
      <c r="TPW227" s="1109" t="e">
        <v>#N/A</v>
      </c>
      <c r="TPX227" s="1109" t="e">
        <v>#N/A</v>
      </c>
      <c r="TPY227" s="1109" t="e">
        <v>#N/A</v>
      </c>
      <c r="TPZ227" s="1109" t="e">
        <v>#N/A</v>
      </c>
      <c r="TQA227" s="1109" t="e">
        <v>#N/A</v>
      </c>
      <c r="TQB227" s="1109" t="e">
        <v>#N/A</v>
      </c>
      <c r="TQC227" s="1109" t="e">
        <v>#N/A</v>
      </c>
      <c r="TQD227" s="1109" t="e">
        <v>#N/A</v>
      </c>
      <c r="TQE227" s="1109" t="e">
        <v>#N/A</v>
      </c>
      <c r="TQF227" s="1109" t="e">
        <v>#N/A</v>
      </c>
      <c r="TQG227" s="1109" t="e">
        <v>#N/A</v>
      </c>
      <c r="TQH227" s="1109" t="e">
        <v>#N/A</v>
      </c>
      <c r="TQI227" s="1109" t="e">
        <v>#N/A</v>
      </c>
      <c r="TQJ227" s="1109" t="e">
        <v>#N/A</v>
      </c>
      <c r="TQK227" s="1109" t="e">
        <v>#N/A</v>
      </c>
      <c r="TQL227" s="1109" t="e">
        <v>#N/A</v>
      </c>
      <c r="TQM227" s="1109" t="e">
        <v>#N/A</v>
      </c>
      <c r="TQN227" s="1109" t="e">
        <v>#N/A</v>
      </c>
      <c r="TQO227" s="1109" t="e">
        <v>#N/A</v>
      </c>
      <c r="TQP227" s="1109" t="e">
        <v>#N/A</v>
      </c>
      <c r="TQQ227" s="1109" t="e">
        <v>#N/A</v>
      </c>
      <c r="TQR227" s="1109" t="e">
        <v>#N/A</v>
      </c>
      <c r="TQS227" s="1109" t="e">
        <v>#N/A</v>
      </c>
      <c r="TQT227" s="1109" t="e">
        <v>#N/A</v>
      </c>
      <c r="TQU227" s="1109" t="e">
        <v>#N/A</v>
      </c>
      <c r="TQV227" s="1109" t="e">
        <v>#N/A</v>
      </c>
      <c r="TQW227" s="1109" t="e">
        <v>#N/A</v>
      </c>
      <c r="TQX227" s="1109" t="e">
        <v>#N/A</v>
      </c>
      <c r="TQY227" s="1109" t="e">
        <v>#N/A</v>
      </c>
      <c r="TQZ227" s="1109" t="e">
        <v>#N/A</v>
      </c>
      <c r="TRA227" s="1109" t="e">
        <v>#N/A</v>
      </c>
      <c r="TRB227" s="1109" t="e">
        <v>#N/A</v>
      </c>
      <c r="TRC227" s="1109" t="e">
        <v>#N/A</v>
      </c>
      <c r="TRD227" s="1109" t="e">
        <v>#N/A</v>
      </c>
      <c r="TRE227" s="1109" t="e">
        <v>#N/A</v>
      </c>
      <c r="TRF227" s="1109" t="e">
        <v>#N/A</v>
      </c>
      <c r="TRG227" s="1109" t="e">
        <v>#N/A</v>
      </c>
      <c r="TRH227" s="1109" t="e">
        <v>#N/A</v>
      </c>
      <c r="TRI227" s="1109" t="e">
        <v>#N/A</v>
      </c>
      <c r="TRJ227" s="1109" t="e">
        <v>#N/A</v>
      </c>
      <c r="TRK227" s="1109" t="e">
        <v>#N/A</v>
      </c>
      <c r="TRL227" s="1109" t="e">
        <v>#N/A</v>
      </c>
      <c r="TRM227" s="1109" t="e">
        <v>#N/A</v>
      </c>
      <c r="TRN227" s="1109" t="e">
        <v>#N/A</v>
      </c>
      <c r="TRO227" s="1109" t="e">
        <v>#N/A</v>
      </c>
      <c r="TRP227" s="1109" t="e">
        <v>#N/A</v>
      </c>
      <c r="TRQ227" s="1109" t="e">
        <v>#N/A</v>
      </c>
      <c r="TRR227" s="1109" t="e">
        <v>#N/A</v>
      </c>
      <c r="TRS227" s="1109" t="e">
        <v>#N/A</v>
      </c>
      <c r="TRT227" s="1109" t="e">
        <v>#N/A</v>
      </c>
      <c r="TRU227" s="1109" t="e">
        <v>#N/A</v>
      </c>
      <c r="TRV227" s="1109" t="e">
        <v>#N/A</v>
      </c>
      <c r="TRW227" s="1109" t="e">
        <v>#N/A</v>
      </c>
      <c r="TRX227" s="1109" t="e">
        <v>#N/A</v>
      </c>
      <c r="TRY227" s="1109" t="e">
        <v>#N/A</v>
      </c>
      <c r="TRZ227" s="1109" t="e">
        <v>#N/A</v>
      </c>
      <c r="TSA227" s="1109" t="e">
        <v>#N/A</v>
      </c>
      <c r="TSB227" s="1109" t="e">
        <v>#N/A</v>
      </c>
      <c r="TSC227" s="1109" t="e">
        <v>#N/A</v>
      </c>
      <c r="TSD227" s="1109" t="e">
        <v>#N/A</v>
      </c>
      <c r="TSE227" s="1109" t="e">
        <v>#N/A</v>
      </c>
      <c r="TSF227" s="1109" t="e">
        <v>#N/A</v>
      </c>
      <c r="TSG227" s="1109" t="e">
        <v>#N/A</v>
      </c>
      <c r="TSH227" s="1109" t="e">
        <v>#N/A</v>
      </c>
      <c r="TSI227" s="1109" t="e">
        <v>#N/A</v>
      </c>
      <c r="TSJ227" s="1109" t="e">
        <v>#N/A</v>
      </c>
      <c r="TSK227" s="1109" t="e">
        <v>#N/A</v>
      </c>
      <c r="TSL227" s="1109" t="e">
        <v>#N/A</v>
      </c>
      <c r="TSM227" s="1109" t="e">
        <v>#N/A</v>
      </c>
      <c r="TSN227" s="1109" t="e">
        <v>#N/A</v>
      </c>
      <c r="TSO227" s="1109" t="e">
        <v>#N/A</v>
      </c>
      <c r="TSP227" s="1109" t="e">
        <v>#N/A</v>
      </c>
      <c r="TSQ227" s="1109" t="e">
        <v>#N/A</v>
      </c>
      <c r="TSR227" s="1109" t="e">
        <v>#N/A</v>
      </c>
      <c r="TSS227" s="1109" t="e">
        <v>#N/A</v>
      </c>
      <c r="TST227" s="1109" t="e">
        <v>#N/A</v>
      </c>
      <c r="TSU227" s="1109" t="e">
        <v>#N/A</v>
      </c>
      <c r="TSV227" s="1109" t="e">
        <v>#N/A</v>
      </c>
      <c r="TSW227" s="1109" t="e">
        <v>#N/A</v>
      </c>
      <c r="TSX227" s="1109" t="e">
        <v>#N/A</v>
      </c>
      <c r="TSY227" s="1109" t="e">
        <v>#N/A</v>
      </c>
      <c r="TSZ227" s="1109" t="e">
        <v>#N/A</v>
      </c>
      <c r="TTA227" s="1109" t="e">
        <v>#N/A</v>
      </c>
      <c r="TTB227" s="1109" t="e">
        <v>#N/A</v>
      </c>
      <c r="TTC227" s="1109" t="e">
        <v>#N/A</v>
      </c>
      <c r="TTD227" s="1109" t="e">
        <v>#N/A</v>
      </c>
      <c r="TTE227" s="1109" t="e">
        <v>#N/A</v>
      </c>
      <c r="TTF227" s="1109" t="e">
        <v>#N/A</v>
      </c>
      <c r="TTG227" s="1109" t="e">
        <v>#N/A</v>
      </c>
      <c r="TTH227" s="1109" t="e">
        <v>#N/A</v>
      </c>
      <c r="TTI227" s="1109" t="e">
        <v>#N/A</v>
      </c>
      <c r="TTJ227" s="1109" t="e">
        <v>#N/A</v>
      </c>
      <c r="TTK227" s="1109" t="e">
        <v>#N/A</v>
      </c>
      <c r="TTL227" s="1109" t="e">
        <v>#N/A</v>
      </c>
      <c r="TTM227" s="1109" t="e">
        <v>#N/A</v>
      </c>
      <c r="TTN227" s="1109" t="e">
        <v>#N/A</v>
      </c>
      <c r="TTO227" s="1109" t="e">
        <v>#N/A</v>
      </c>
      <c r="TTP227" s="1109" t="e">
        <v>#N/A</v>
      </c>
      <c r="TTQ227" s="1109" t="e">
        <v>#N/A</v>
      </c>
      <c r="TTR227" s="1109" t="e">
        <v>#N/A</v>
      </c>
      <c r="TTS227" s="1109" t="e">
        <v>#N/A</v>
      </c>
      <c r="TTT227" s="1109" t="e">
        <v>#N/A</v>
      </c>
      <c r="TTU227" s="1109" t="e">
        <v>#N/A</v>
      </c>
      <c r="TTV227" s="1109" t="e">
        <v>#N/A</v>
      </c>
      <c r="TTW227" s="1109" t="e">
        <v>#N/A</v>
      </c>
      <c r="TTX227" s="1109" t="e">
        <v>#N/A</v>
      </c>
      <c r="TTY227" s="1109" t="e">
        <v>#N/A</v>
      </c>
      <c r="TTZ227" s="1109" t="e">
        <v>#N/A</v>
      </c>
      <c r="TUA227" s="1109" t="e">
        <v>#N/A</v>
      </c>
      <c r="TUB227" s="1109" t="e">
        <v>#N/A</v>
      </c>
      <c r="TUC227" s="1109" t="e">
        <v>#N/A</v>
      </c>
      <c r="TUD227" s="1109" t="e">
        <v>#N/A</v>
      </c>
      <c r="TUE227" s="1109" t="e">
        <v>#N/A</v>
      </c>
      <c r="TUF227" s="1109" t="e">
        <v>#N/A</v>
      </c>
      <c r="TUG227" s="1109" t="e">
        <v>#N/A</v>
      </c>
      <c r="TUH227" s="1109" t="e">
        <v>#N/A</v>
      </c>
      <c r="TUI227" s="1109" t="e">
        <v>#N/A</v>
      </c>
      <c r="TUJ227" s="1109" t="e">
        <v>#N/A</v>
      </c>
      <c r="TUK227" s="1109" t="e">
        <v>#N/A</v>
      </c>
      <c r="TUL227" s="1109" t="e">
        <v>#N/A</v>
      </c>
      <c r="TUM227" s="1109" t="e">
        <v>#N/A</v>
      </c>
      <c r="TUN227" s="1109" t="e">
        <v>#N/A</v>
      </c>
      <c r="TUO227" s="1109" t="e">
        <v>#N/A</v>
      </c>
      <c r="TUP227" s="1109" t="e">
        <v>#N/A</v>
      </c>
      <c r="TUQ227" s="1109" t="e">
        <v>#N/A</v>
      </c>
      <c r="TUR227" s="1109" t="e">
        <v>#N/A</v>
      </c>
      <c r="TUS227" s="1109" t="e">
        <v>#N/A</v>
      </c>
      <c r="TUT227" s="1109" t="e">
        <v>#N/A</v>
      </c>
      <c r="TUU227" s="1109" t="e">
        <v>#N/A</v>
      </c>
      <c r="TUV227" s="1109" t="e">
        <v>#N/A</v>
      </c>
      <c r="TUW227" s="1109" t="e">
        <v>#N/A</v>
      </c>
      <c r="TUX227" s="1109" t="e">
        <v>#N/A</v>
      </c>
      <c r="TUY227" s="1109" t="e">
        <v>#N/A</v>
      </c>
      <c r="TUZ227" s="1109" t="e">
        <v>#N/A</v>
      </c>
      <c r="TVA227" s="1109" t="e">
        <v>#N/A</v>
      </c>
      <c r="TVB227" s="1109" t="e">
        <v>#N/A</v>
      </c>
      <c r="TVC227" s="1109" t="e">
        <v>#N/A</v>
      </c>
      <c r="TVD227" s="1109" t="e">
        <v>#N/A</v>
      </c>
      <c r="TVE227" s="1109" t="e">
        <v>#N/A</v>
      </c>
      <c r="TVF227" s="1109" t="e">
        <v>#N/A</v>
      </c>
      <c r="TVG227" s="1109" t="e">
        <v>#N/A</v>
      </c>
      <c r="TVH227" s="1109" t="e">
        <v>#N/A</v>
      </c>
      <c r="TVI227" s="1109" t="e">
        <v>#N/A</v>
      </c>
      <c r="TVJ227" s="1109" t="e">
        <v>#N/A</v>
      </c>
      <c r="TVK227" s="1109" t="e">
        <v>#N/A</v>
      </c>
      <c r="TVL227" s="1109" t="e">
        <v>#N/A</v>
      </c>
      <c r="TVM227" s="1109" t="e">
        <v>#N/A</v>
      </c>
      <c r="TVN227" s="1109" t="e">
        <v>#N/A</v>
      </c>
      <c r="TVO227" s="1109" t="e">
        <v>#N/A</v>
      </c>
      <c r="TVP227" s="1109" t="e">
        <v>#N/A</v>
      </c>
      <c r="TVQ227" s="1109" t="e">
        <v>#N/A</v>
      </c>
      <c r="TVR227" s="1109" t="e">
        <v>#N/A</v>
      </c>
      <c r="TVS227" s="1109" t="e">
        <v>#N/A</v>
      </c>
      <c r="TVT227" s="1109" t="e">
        <v>#N/A</v>
      </c>
      <c r="TVU227" s="1109" t="e">
        <v>#N/A</v>
      </c>
      <c r="TVV227" s="1109" t="e">
        <v>#N/A</v>
      </c>
      <c r="TVW227" s="1109" t="e">
        <v>#N/A</v>
      </c>
      <c r="TVX227" s="1109" t="e">
        <v>#N/A</v>
      </c>
      <c r="TVY227" s="1109" t="e">
        <v>#N/A</v>
      </c>
      <c r="TVZ227" s="1109" t="e">
        <v>#N/A</v>
      </c>
      <c r="TWA227" s="1109" t="e">
        <v>#N/A</v>
      </c>
      <c r="TWB227" s="1109" t="e">
        <v>#N/A</v>
      </c>
      <c r="TWC227" s="1109" t="e">
        <v>#N/A</v>
      </c>
      <c r="TWD227" s="1109" t="e">
        <v>#N/A</v>
      </c>
      <c r="TWE227" s="1109" t="e">
        <v>#N/A</v>
      </c>
      <c r="TWF227" s="1109" t="e">
        <v>#N/A</v>
      </c>
      <c r="TWG227" s="1109" t="e">
        <v>#N/A</v>
      </c>
      <c r="TWH227" s="1109" t="e">
        <v>#N/A</v>
      </c>
      <c r="TWI227" s="1109" t="e">
        <v>#N/A</v>
      </c>
      <c r="TWJ227" s="1109" t="e">
        <v>#N/A</v>
      </c>
      <c r="TWK227" s="1109" t="e">
        <v>#N/A</v>
      </c>
      <c r="TWL227" s="1109" t="e">
        <v>#N/A</v>
      </c>
      <c r="TWM227" s="1109" t="e">
        <v>#N/A</v>
      </c>
      <c r="TWN227" s="1109" t="e">
        <v>#N/A</v>
      </c>
      <c r="TWO227" s="1109" t="e">
        <v>#N/A</v>
      </c>
      <c r="TWP227" s="1109" t="e">
        <v>#N/A</v>
      </c>
      <c r="TWQ227" s="1109" t="e">
        <v>#N/A</v>
      </c>
      <c r="TWR227" s="1109" t="e">
        <v>#N/A</v>
      </c>
      <c r="TWS227" s="1109" t="e">
        <v>#N/A</v>
      </c>
      <c r="TWT227" s="1109" t="e">
        <v>#N/A</v>
      </c>
      <c r="TWU227" s="1109" t="e">
        <v>#N/A</v>
      </c>
      <c r="TWV227" s="1109" t="e">
        <v>#N/A</v>
      </c>
      <c r="TWW227" s="1109" t="e">
        <v>#N/A</v>
      </c>
      <c r="TWX227" s="1109" t="e">
        <v>#N/A</v>
      </c>
      <c r="TWY227" s="1109" t="e">
        <v>#N/A</v>
      </c>
      <c r="TWZ227" s="1109" t="e">
        <v>#N/A</v>
      </c>
      <c r="TXA227" s="1109" t="e">
        <v>#N/A</v>
      </c>
      <c r="TXB227" s="1109" t="e">
        <v>#N/A</v>
      </c>
      <c r="TXC227" s="1109" t="e">
        <v>#N/A</v>
      </c>
      <c r="TXD227" s="1109" t="e">
        <v>#N/A</v>
      </c>
      <c r="TXE227" s="1109" t="e">
        <v>#N/A</v>
      </c>
      <c r="TXF227" s="1109" t="e">
        <v>#N/A</v>
      </c>
      <c r="TXG227" s="1109" t="e">
        <v>#N/A</v>
      </c>
      <c r="TXH227" s="1109" t="e">
        <v>#N/A</v>
      </c>
      <c r="TXI227" s="1109" t="e">
        <v>#N/A</v>
      </c>
      <c r="TXJ227" s="1109" t="e">
        <v>#N/A</v>
      </c>
      <c r="TXK227" s="1109" t="e">
        <v>#N/A</v>
      </c>
      <c r="TXL227" s="1109" t="e">
        <v>#N/A</v>
      </c>
      <c r="TXM227" s="1109" t="e">
        <v>#N/A</v>
      </c>
      <c r="TXN227" s="1109" t="e">
        <v>#N/A</v>
      </c>
      <c r="TXO227" s="1109" t="e">
        <v>#N/A</v>
      </c>
      <c r="TXP227" s="1109" t="e">
        <v>#N/A</v>
      </c>
      <c r="TXQ227" s="1109" t="e">
        <v>#N/A</v>
      </c>
      <c r="TXR227" s="1109" t="e">
        <v>#N/A</v>
      </c>
      <c r="TXS227" s="1109" t="e">
        <v>#N/A</v>
      </c>
      <c r="TXT227" s="1109" t="e">
        <v>#N/A</v>
      </c>
      <c r="TXU227" s="1109" t="e">
        <v>#N/A</v>
      </c>
      <c r="TXV227" s="1109" t="e">
        <v>#N/A</v>
      </c>
      <c r="TXW227" s="1109" t="e">
        <v>#N/A</v>
      </c>
      <c r="TXX227" s="1109" t="e">
        <v>#N/A</v>
      </c>
      <c r="TXY227" s="1109" t="e">
        <v>#N/A</v>
      </c>
      <c r="TXZ227" s="1109" t="e">
        <v>#N/A</v>
      </c>
      <c r="TYA227" s="1109" t="e">
        <v>#N/A</v>
      </c>
      <c r="TYB227" s="1109" t="e">
        <v>#N/A</v>
      </c>
      <c r="TYC227" s="1109" t="e">
        <v>#N/A</v>
      </c>
      <c r="TYD227" s="1109" t="e">
        <v>#N/A</v>
      </c>
      <c r="TYE227" s="1109" t="e">
        <v>#N/A</v>
      </c>
      <c r="TYF227" s="1109" t="e">
        <v>#N/A</v>
      </c>
      <c r="TYG227" s="1109" t="e">
        <v>#N/A</v>
      </c>
      <c r="TYH227" s="1109" t="e">
        <v>#N/A</v>
      </c>
      <c r="TYI227" s="1109" t="e">
        <v>#N/A</v>
      </c>
      <c r="TYJ227" s="1109" t="e">
        <v>#N/A</v>
      </c>
      <c r="TYK227" s="1109" t="e">
        <v>#N/A</v>
      </c>
      <c r="TYL227" s="1109" t="e">
        <v>#N/A</v>
      </c>
      <c r="TYM227" s="1109" t="e">
        <v>#N/A</v>
      </c>
      <c r="TYN227" s="1109" t="e">
        <v>#N/A</v>
      </c>
      <c r="TYO227" s="1109" t="e">
        <v>#N/A</v>
      </c>
      <c r="TYP227" s="1109" t="e">
        <v>#N/A</v>
      </c>
      <c r="TYQ227" s="1109" t="e">
        <v>#N/A</v>
      </c>
      <c r="TYR227" s="1109" t="e">
        <v>#N/A</v>
      </c>
      <c r="TYS227" s="1109" t="e">
        <v>#N/A</v>
      </c>
      <c r="TYT227" s="1109" t="e">
        <v>#N/A</v>
      </c>
      <c r="TYU227" s="1109" t="e">
        <v>#N/A</v>
      </c>
      <c r="TYV227" s="1109" t="e">
        <v>#N/A</v>
      </c>
      <c r="TYW227" s="1109" t="e">
        <v>#N/A</v>
      </c>
      <c r="TYX227" s="1109" t="e">
        <v>#N/A</v>
      </c>
      <c r="TYY227" s="1109" t="e">
        <v>#N/A</v>
      </c>
      <c r="TYZ227" s="1109" t="e">
        <v>#N/A</v>
      </c>
      <c r="TZA227" s="1109" t="e">
        <v>#N/A</v>
      </c>
      <c r="TZB227" s="1109" t="e">
        <v>#N/A</v>
      </c>
      <c r="TZC227" s="1109" t="e">
        <v>#N/A</v>
      </c>
      <c r="TZD227" s="1109" t="e">
        <v>#N/A</v>
      </c>
      <c r="TZE227" s="1109" t="e">
        <v>#N/A</v>
      </c>
      <c r="TZF227" s="1109" t="e">
        <v>#N/A</v>
      </c>
      <c r="TZG227" s="1109" t="e">
        <v>#N/A</v>
      </c>
      <c r="TZH227" s="1109" t="e">
        <v>#N/A</v>
      </c>
      <c r="TZI227" s="1109" t="e">
        <v>#N/A</v>
      </c>
      <c r="TZJ227" s="1109" t="e">
        <v>#N/A</v>
      </c>
      <c r="TZK227" s="1109" t="e">
        <v>#N/A</v>
      </c>
      <c r="TZL227" s="1109" t="e">
        <v>#N/A</v>
      </c>
      <c r="TZM227" s="1109" t="e">
        <v>#N/A</v>
      </c>
      <c r="TZN227" s="1109" t="e">
        <v>#N/A</v>
      </c>
      <c r="TZO227" s="1109" t="e">
        <v>#N/A</v>
      </c>
      <c r="TZP227" s="1109" t="e">
        <v>#N/A</v>
      </c>
      <c r="TZQ227" s="1109" t="e">
        <v>#N/A</v>
      </c>
      <c r="TZR227" s="1109" t="e">
        <v>#N/A</v>
      </c>
      <c r="TZS227" s="1109" t="e">
        <v>#N/A</v>
      </c>
      <c r="TZT227" s="1109" t="e">
        <v>#N/A</v>
      </c>
      <c r="TZU227" s="1109" t="e">
        <v>#N/A</v>
      </c>
      <c r="TZV227" s="1109" t="e">
        <v>#N/A</v>
      </c>
      <c r="TZW227" s="1109" t="e">
        <v>#N/A</v>
      </c>
      <c r="TZX227" s="1109" t="e">
        <v>#N/A</v>
      </c>
      <c r="TZY227" s="1109" t="e">
        <v>#N/A</v>
      </c>
      <c r="TZZ227" s="1109" t="e">
        <v>#N/A</v>
      </c>
      <c r="UAA227" s="1109" t="e">
        <v>#N/A</v>
      </c>
      <c r="UAB227" s="1109" t="e">
        <v>#N/A</v>
      </c>
      <c r="UAC227" s="1109" t="e">
        <v>#N/A</v>
      </c>
      <c r="UAD227" s="1109" t="e">
        <v>#N/A</v>
      </c>
      <c r="UAE227" s="1109" t="e">
        <v>#N/A</v>
      </c>
      <c r="UAF227" s="1109" t="e">
        <v>#N/A</v>
      </c>
      <c r="UAG227" s="1109" t="e">
        <v>#N/A</v>
      </c>
      <c r="UAH227" s="1109" t="e">
        <v>#N/A</v>
      </c>
      <c r="UAI227" s="1109" t="e">
        <v>#N/A</v>
      </c>
      <c r="UAJ227" s="1109" t="e">
        <v>#N/A</v>
      </c>
      <c r="UAK227" s="1109" t="e">
        <v>#N/A</v>
      </c>
      <c r="UAL227" s="1109" t="e">
        <v>#N/A</v>
      </c>
      <c r="UAM227" s="1109" t="e">
        <v>#N/A</v>
      </c>
      <c r="UAN227" s="1109" t="e">
        <v>#N/A</v>
      </c>
      <c r="UAO227" s="1109" t="e">
        <v>#N/A</v>
      </c>
      <c r="UAP227" s="1109" t="e">
        <v>#N/A</v>
      </c>
      <c r="UAQ227" s="1109" t="e">
        <v>#N/A</v>
      </c>
      <c r="UAR227" s="1109" t="e">
        <v>#N/A</v>
      </c>
      <c r="UAS227" s="1109" t="e">
        <v>#N/A</v>
      </c>
      <c r="UAT227" s="1109" t="e">
        <v>#N/A</v>
      </c>
      <c r="UAU227" s="1109" t="e">
        <v>#N/A</v>
      </c>
      <c r="UAV227" s="1109" t="e">
        <v>#N/A</v>
      </c>
      <c r="UAW227" s="1109" t="e">
        <v>#N/A</v>
      </c>
      <c r="UAX227" s="1109" t="e">
        <v>#N/A</v>
      </c>
      <c r="UAY227" s="1109" t="e">
        <v>#N/A</v>
      </c>
      <c r="UAZ227" s="1109" t="e">
        <v>#N/A</v>
      </c>
      <c r="UBA227" s="1109" t="e">
        <v>#N/A</v>
      </c>
      <c r="UBB227" s="1109" t="e">
        <v>#N/A</v>
      </c>
      <c r="UBC227" s="1109" t="e">
        <v>#N/A</v>
      </c>
      <c r="UBD227" s="1109" t="e">
        <v>#N/A</v>
      </c>
      <c r="UBE227" s="1109" t="e">
        <v>#N/A</v>
      </c>
      <c r="UBF227" s="1109" t="e">
        <v>#N/A</v>
      </c>
      <c r="UBG227" s="1109" t="e">
        <v>#N/A</v>
      </c>
      <c r="UBH227" s="1109" t="e">
        <v>#N/A</v>
      </c>
      <c r="UBI227" s="1109" t="e">
        <v>#N/A</v>
      </c>
      <c r="UBJ227" s="1109" t="e">
        <v>#N/A</v>
      </c>
      <c r="UBK227" s="1109" t="e">
        <v>#N/A</v>
      </c>
      <c r="UBL227" s="1109" t="e">
        <v>#N/A</v>
      </c>
      <c r="UBM227" s="1109" t="e">
        <v>#N/A</v>
      </c>
      <c r="UBN227" s="1109" t="e">
        <v>#N/A</v>
      </c>
      <c r="UBO227" s="1109" t="e">
        <v>#N/A</v>
      </c>
      <c r="UBP227" s="1109" t="e">
        <v>#N/A</v>
      </c>
      <c r="UBQ227" s="1109" t="e">
        <v>#N/A</v>
      </c>
      <c r="UBR227" s="1109" t="e">
        <v>#N/A</v>
      </c>
      <c r="UBS227" s="1109" t="e">
        <v>#N/A</v>
      </c>
      <c r="UBT227" s="1109" t="e">
        <v>#N/A</v>
      </c>
      <c r="UBU227" s="1109" t="e">
        <v>#N/A</v>
      </c>
      <c r="UBV227" s="1109" t="e">
        <v>#N/A</v>
      </c>
      <c r="UBW227" s="1109" t="e">
        <v>#N/A</v>
      </c>
      <c r="UBX227" s="1109" t="e">
        <v>#N/A</v>
      </c>
      <c r="UBY227" s="1109" t="e">
        <v>#N/A</v>
      </c>
      <c r="UBZ227" s="1109" t="e">
        <v>#N/A</v>
      </c>
      <c r="UCA227" s="1109" t="e">
        <v>#N/A</v>
      </c>
      <c r="UCB227" s="1109" t="e">
        <v>#N/A</v>
      </c>
      <c r="UCC227" s="1109" t="e">
        <v>#N/A</v>
      </c>
      <c r="UCD227" s="1109" t="e">
        <v>#N/A</v>
      </c>
      <c r="UCE227" s="1109" t="e">
        <v>#N/A</v>
      </c>
      <c r="UCF227" s="1109" t="e">
        <v>#N/A</v>
      </c>
      <c r="UCG227" s="1109" t="e">
        <v>#N/A</v>
      </c>
      <c r="UCH227" s="1109" t="e">
        <v>#N/A</v>
      </c>
      <c r="UCI227" s="1109" t="e">
        <v>#N/A</v>
      </c>
      <c r="UCJ227" s="1109" t="e">
        <v>#N/A</v>
      </c>
      <c r="UCK227" s="1109" t="e">
        <v>#N/A</v>
      </c>
      <c r="UCL227" s="1109" t="e">
        <v>#N/A</v>
      </c>
      <c r="UCM227" s="1109" t="e">
        <v>#N/A</v>
      </c>
      <c r="UCN227" s="1109" t="e">
        <v>#N/A</v>
      </c>
      <c r="UCO227" s="1109" t="e">
        <v>#N/A</v>
      </c>
      <c r="UCP227" s="1109" t="e">
        <v>#N/A</v>
      </c>
      <c r="UCQ227" s="1109" t="e">
        <v>#N/A</v>
      </c>
      <c r="UCR227" s="1109" t="e">
        <v>#N/A</v>
      </c>
      <c r="UCS227" s="1109" t="e">
        <v>#N/A</v>
      </c>
      <c r="UCT227" s="1109" t="e">
        <v>#N/A</v>
      </c>
      <c r="UCU227" s="1109" t="e">
        <v>#N/A</v>
      </c>
      <c r="UCV227" s="1109" t="e">
        <v>#N/A</v>
      </c>
      <c r="UCW227" s="1109" t="e">
        <v>#N/A</v>
      </c>
      <c r="UCX227" s="1109" t="e">
        <v>#N/A</v>
      </c>
      <c r="UCY227" s="1109" t="e">
        <v>#N/A</v>
      </c>
      <c r="UCZ227" s="1109" t="e">
        <v>#N/A</v>
      </c>
      <c r="UDA227" s="1109" t="e">
        <v>#N/A</v>
      </c>
      <c r="UDB227" s="1109" t="e">
        <v>#N/A</v>
      </c>
      <c r="UDC227" s="1109" t="e">
        <v>#N/A</v>
      </c>
      <c r="UDD227" s="1109" t="e">
        <v>#N/A</v>
      </c>
      <c r="UDE227" s="1109" t="e">
        <v>#N/A</v>
      </c>
      <c r="UDF227" s="1109" t="e">
        <v>#N/A</v>
      </c>
      <c r="UDG227" s="1109" t="e">
        <v>#N/A</v>
      </c>
      <c r="UDH227" s="1109" t="e">
        <v>#N/A</v>
      </c>
      <c r="UDI227" s="1109" t="e">
        <v>#N/A</v>
      </c>
      <c r="UDJ227" s="1109" t="e">
        <v>#N/A</v>
      </c>
      <c r="UDK227" s="1109" t="e">
        <v>#N/A</v>
      </c>
      <c r="UDL227" s="1109" t="e">
        <v>#N/A</v>
      </c>
      <c r="UDM227" s="1109" t="e">
        <v>#N/A</v>
      </c>
      <c r="UDN227" s="1109" t="e">
        <v>#N/A</v>
      </c>
      <c r="UDO227" s="1109" t="e">
        <v>#N/A</v>
      </c>
      <c r="UDP227" s="1109" t="e">
        <v>#N/A</v>
      </c>
      <c r="UDQ227" s="1109" t="e">
        <v>#N/A</v>
      </c>
      <c r="UDR227" s="1109" t="e">
        <v>#N/A</v>
      </c>
      <c r="UDS227" s="1109" t="e">
        <v>#N/A</v>
      </c>
      <c r="UDT227" s="1109" t="e">
        <v>#N/A</v>
      </c>
      <c r="UDU227" s="1109" t="e">
        <v>#N/A</v>
      </c>
      <c r="UDV227" s="1109" t="e">
        <v>#N/A</v>
      </c>
      <c r="UDW227" s="1109" t="e">
        <v>#N/A</v>
      </c>
      <c r="UDX227" s="1109" t="e">
        <v>#N/A</v>
      </c>
      <c r="UDY227" s="1109" t="e">
        <v>#N/A</v>
      </c>
      <c r="UDZ227" s="1109" t="e">
        <v>#N/A</v>
      </c>
      <c r="UEA227" s="1109" t="e">
        <v>#N/A</v>
      </c>
      <c r="UEB227" s="1109" t="e">
        <v>#N/A</v>
      </c>
      <c r="UEC227" s="1109" t="e">
        <v>#N/A</v>
      </c>
      <c r="UED227" s="1109" t="e">
        <v>#N/A</v>
      </c>
      <c r="UEE227" s="1109" t="e">
        <v>#N/A</v>
      </c>
      <c r="UEF227" s="1109" t="e">
        <v>#N/A</v>
      </c>
      <c r="UEG227" s="1109" t="e">
        <v>#N/A</v>
      </c>
      <c r="UEH227" s="1109" t="e">
        <v>#N/A</v>
      </c>
      <c r="UEI227" s="1109" t="e">
        <v>#N/A</v>
      </c>
      <c r="UEJ227" s="1109" t="e">
        <v>#N/A</v>
      </c>
      <c r="UEK227" s="1109" t="e">
        <v>#N/A</v>
      </c>
      <c r="UEL227" s="1109" t="e">
        <v>#N/A</v>
      </c>
      <c r="UEM227" s="1109" t="e">
        <v>#N/A</v>
      </c>
      <c r="UEN227" s="1109" t="e">
        <v>#N/A</v>
      </c>
      <c r="UEO227" s="1109" t="e">
        <v>#N/A</v>
      </c>
      <c r="UEP227" s="1109" t="e">
        <v>#N/A</v>
      </c>
      <c r="UEQ227" s="1109" t="e">
        <v>#N/A</v>
      </c>
      <c r="UER227" s="1109" t="e">
        <v>#N/A</v>
      </c>
      <c r="UES227" s="1109" t="e">
        <v>#N/A</v>
      </c>
      <c r="UET227" s="1109" t="e">
        <v>#N/A</v>
      </c>
      <c r="UEU227" s="1109" t="e">
        <v>#N/A</v>
      </c>
      <c r="UEV227" s="1109" t="e">
        <v>#N/A</v>
      </c>
      <c r="UEW227" s="1109" t="e">
        <v>#N/A</v>
      </c>
      <c r="UEX227" s="1109" t="e">
        <v>#N/A</v>
      </c>
      <c r="UEY227" s="1109" t="e">
        <v>#N/A</v>
      </c>
      <c r="UEZ227" s="1109" t="e">
        <v>#N/A</v>
      </c>
      <c r="UFA227" s="1109" t="e">
        <v>#N/A</v>
      </c>
      <c r="UFB227" s="1109" t="e">
        <v>#N/A</v>
      </c>
      <c r="UFC227" s="1109" t="e">
        <v>#N/A</v>
      </c>
      <c r="UFD227" s="1109" t="e">
        <v>#N/A</v>
      </c>
      <c r="UFE227" s="1109" t="e">
        <v>#N/A</v>
      </c>
      <c r="UFF227" s="1109" t="e">
        <v>#N/A</v>
      </c>
      <c r="UFG227" s="1109" t="e">
        <v>#N/A</v>
      </c>
      <c r="UFH227" s="1109" t="e">
        <v>#N/A</v>
      </c>
      <c r="UFI227" s="1109" t="e">
        <v>#N/A</v>
      </c>
      <c r="UFJ227" s="1109" t="e">
        <v>#N/A</v>
      </c>
      <c r="UFK227" s="1109" t="e">
        <v>#N/A</v>
      </c>
      <c r="UFL227" s="1109" t="e">
        <v>#N/A</v>
      </c>
      <c r="UFM227" s="1109" t="e">
        <v>#N/A</v>
      </c>
      <c r="UFN227" s="1109" t="e">
        <v>#N/A</v>
      </c>
      <c r="UFO227" s="1109" t="e">
        <v>#N/A</v>
      </c>
      <c r="UFP227" s="1109" t="e">
        <v>#N/A</v>
      </c>
      <c r="UFQ227" s="1109" t="e">
        <v>#N/A</v>
      </c>
      <c r="UFR227" s="1109" t="e">
        <v>#N/A</v>
      </c>
      <c r="UFS227" s="1109" t="e">
        <v>#N/A</v>
      </c>
      <c r="UFT227" s="1109" t="e">
        <v>#N/A</v>
      </c>
      <c r="UFU227" s="1109" t="e">
        <v>#N/A</v>
      </c>
      <c r="UFV227" s="1109" t="e">
        <v>#N/A</v>
      </c>
      <c r="UFW227" s="1109" t="e">
        <v>#N/A</v>
      </c>
      <c r="UFX227" s="1109" t="e">
        <v>#N/A</v>
      </c>
      <c r="UFY227" s="1109" t="e">
        <v>#N/A</v>
      </c>
      <c r="UFZ227" s="1109" t="e">
        <v>#N/A</v>
      </c>
      <c r="UGA227" s="1109" t="e">
        <v>#N/A</v>
      </c>
      <c r="UGB227" s="1109" t="e">
        <v>#N/A</v>
      </c>
      <c r="UGC227" s="1109" t="e">
        <v>#N/A</v>
      </c>
      <c r="UGD227" s="1109" t="e">
        <v>#N/A</v>
      </c>
      <c r="UGE227" s="1109" t="e">
        <v>#N/A</v>
      </c>
      <c r="UGF227" s="1109" t="e">
        <v>#N/A</v>
      </c>
      <c r="UGG227" s="1109" t="e">
        <v>#N/A</v>
      </c>
      <c r="UGH227" s="1109" t="e">
        <v>#N/A</v>
      </c>
      <c r="UGI227" s="1109" t="e">
        <v>#N/A</v>
      </c>
      <c r="UGJ227" s="1109" t="e">
        <v>#N/A</v>
      </c>
      <c r="UGK227" s="1109" t="e">
        <v>#N/A</v>
      </c>
      <c r="UGL227" s="1109" t="e">
        <v>#N/A</v>
      </c>
      <c r="UGM227" s="1109" t="e">
        <v>#N/A</v>
      </c>
      <c r="UGN227" s="1109" t="e">
        <v>#N/A</v>
      </c>
      <c r="UGO227" s="1109" t="e">
        <v>#N/A</v>
      </c>
      <c r="UGP227" s="1109" t="e">
        <v>#N/A</v>
      </c>
      <c r="UGQ227" s="1109" t="e">
        <v>#N/A</v>
      </c>
      <c r="UGR227" s="1109" t="e">
        <v>#N/A</v>
      </c>
      <c r="UGS227" s="1109" t="e">
        <v>#N/A</v>
      </c>
      <c r="UGT227" s="1109" t="e">
        <v>#N/A</v>
      </c>
      <c r="UGU227" s="1109" t="e">
        <v>#N/A</v>
      </c>
      <c r="UGV227" s="1109" t="e">
        <v>#N/A</v>
      </c>
      <c r="UGW227" s="1109" t="e">
        <v>#N/A</v>
      </c>
      <c r="UGX227" s="1109" t="e">
        <v>#N/A</v>
      </c>
      <c r="UGY227" s="1109" t="e">
        <v>#N/A</v>
      </c>
      <c r="UGZ227" s="1109" t="e">
        <v>#N/A</v>
      </c>
      <c r="UHA227" s="1109" t="e">
        <v>#N/A</v>
      </c>
      <c r="UHB227" s="1109" t="e">
        <v>#N/A</v>
      </c>
      <c r="UHC227" s="1109" t="e">
        <v>#N/A</v>
      </c>
      <c r="UHD227" s="1109" t="e">
        <v>#N/A</v>
      </c>
      <c r="UHE227" s="1109" t="e">
        <v>#N/A</v>
      </c>
      <c r="UHF227" s="1109" t="e">
        <v>#N/A</v>
      </c>
      <c r="UHG227" s="1109" t="e">
        <v>#N/A</v>
      </c>
      <c r="UHH227" s="1109" t="e">
        <v>#N/A</v>
      </c>
      <c r="UHI227" s="1109" t="e">
        <v>#N/A</v>
      </c>
      <c r="UHJ227" s="1109" t="e">
        <v>#N/A</v>
      </c>
      <c r="UHK227" s="1109" t="e">
        <v>#N/A</v>
      </c>
      <c r="UHL227" s="1109" t="e">
        <v>#N/A</v>
      </c>
      <c r="UHM227" s="1109" t="e">
        <v>#N/A</v>
      </c>
      <c r="UHN227" s="1109" t="e">
        <v>#N/A</v>
      </c>
      <c r="UHO227" s="1109" t="e">
        <v>#N/A</v>
      </c>
      <c r="UHP227" s="1109" t="e">
        <v>#N/A</v>
      </c>
      <c r="UHQ227" s="1109" t="e">
        <v>#N/A</v>
      </c>
      <c r="UHR227" s="1109" t="e">
        <v>#N/A</v>
      </c>
      <c r="UHS227" s="1109" t="e">
        <v>#N/A</v>
      </c>
      <c r="UHT227" s="1109" t="e">
        <v>#N/A</v>
      </c>
      <c r="UHU227" s="1109" t="e">
        <v>#N/A</v>
      </c>
      <c r="UHV227" s="1109" t="e">
        <v>#N/A</v>
      </c>
      <c r="UHW227" s="1109" t="e">
        <v>#N/A</v>
      </c>
      <c r="UHX227" s="1109" t="e">
        <v>#N/A</v>
      </c>
      <c r="UHY227" s="1109" t="e">
        <v>#N/A</v>
      </c>
      <c r="UHZ227" s="1109" t="e">
        <v>#N/A</v>
      </c>
      <c r="UIA227" s="1109" t="e">
        <v>#N/A</v>
      </c>
      <c r="UIB227" s="1109" t="e">
        <v>#N/A</v>
      </c>
      <c r="UIC227" s="1109" t="e">
        <v>#N/A</v>
      </c>
      <c r="UID227" s="1109" t="e">
        <v>#N/A</v>
      </c>
      <c r="UIE227" s="1109" t="e">
        <v>#N/A</v>
      </c>
      <c r="UIF227" s="1109" t="e">
        <v>#N/A</v>
      </c>
      <c r="UIG227" s="1109" t="e">
        <v>#N/A</v>
      </c>
      <c r="UIH227" s="1109" t="e">
        <v>#N/A</v>
      </c>
      <c r="UII227" s="1109" t="e">
        <v>#N/A</v>
      </c>
      <c r="UIJ227" s="1109" t="e">
        <v>#N/A</v>
      </c>
      <c r="UIK227" s="1109" t="e">
        <v>#N/A</v>
      </c>
      <c r="UIL227" s="1109" t="e">
        <v>#N/A</v>
      </c>
      <c r="UIM227" s="1109" t="e">
        <v>#N/A</v>
      </c>
      <c r="UIN227" s="1109" t="e">
        <v>#N/A</v>
      </c>
      <c r="UIO227" s="1109" t="e">
        <v>#N/A</v>
      </c>
      <c r="UIP227" s="1109" t="e">
        <v>#N/A</v>
      </c>
      <c r="UIQ227" s="1109" t="e">
        <v>#N/A</v>
      </c>
      <c r="UIR227" s="1109" t="e">
        <v>#N/A</v>
      </c>
      <c r="UIS227" s="1109" t="e">
        <v>#N/A</v>
      </c>
      <c r="UIT227" s="1109" t="e">
        <v>#N/A</v>
      </c>
      <c r="UIU227" s="1109" t="e">
        <v>#N/A</v>
      </c>
      <c r="UIV227" s="1109" t="e">
        <v>#N/A</v>
      </c>
      <c r="UIW227" s="1109" t="e">
        <v>#N/A</v>
      </c>
      <c r="UIX227" s="1109" t="e">
        <v>#N/A</v>
      </c>
      <c r="UIY227" s="1109" t="e">
        <v>#N/A</v>
      </c>
      <c r="UIZ227" s="1109" t="e">
        <v>#N/A</v>
      </c>
      <c r="UJA227" s="1109" t="e">
        <v>#N/A</v>
      </c>
      <c r="UJB227" s="1109" t="e">
        <v>#N/A</v>
      </c>
      <c r="UJC227" s="1109" t="e">
        <v>#N/A</v>
      </c>
      <c r="UJD227" s="1109" t="e">
        <v>#N/A</v>
      </c>
      <c r="UJE227" s="1109" t="e">
        <v>#N/A</v>
      </c>
      <c r="UJF227" s="1109" t="e">
        <v>#N/A</v>
      </c>
      <c r="UJG227" s="1109" t="e">
        <v>#N/A</v>
      </c>
      <c r="UJH227" s="1109" t="e">
        <v>#N/A</v>
      </c>
      <c r="UJI227" s="1109" t="e">
        <v>#N/A</v>
      </c>
      <c r="UJJ227" s="1109" t="e">
        <v>#N/A</v>
      </c>
      <c r="UJK227" s="1109" t="e">
        <v>#N/A</v>
      </c>
      <c r="UJL227" s="1109" t="e">
        <v>#N/A</v>
      </c>
      <c r="UJM227" s="1109" t="e">
        <v>#N/A</v>
      </c>
      <c r="UJN227" s="1109" t="e">
        <v>#N/A</v>
      </c>
      <c r="UJO227" s="1109" t="e">
        <v>#N/A</v>
      </c>
      <c r="UJP227" s="1109" t="e">
        <v>#N/A</v>
      </c>
      <c r="UJQ227" s="1109" t="e">
        <v>#N/A</v>
      </c>
      <c r="UJR227" s="1109" t="e">
        <v>#N/A</v>
      </c>
      <c r="UJS227" s="1109" t="e">
        <v>#N/A</v>
      </c>
      <c r="UJT227" s="1109" t="e">
        <v>#N/A</v>
      </c>
      <c r="UJU227" s="1109" t="e">
        <v>#N/A</v>
      </c>
      <c r="UJV227" s="1109" t="e">
        <v>#N/A</v>
      </c>
      <c r="UJW227" s="1109" t="e">
        <v>#N/A</v>
      </c>
      <c r="UJX227" s="1109" t="e">
        <v>#N/A</v>
      </c>
      <c r="UJY227" s="1109" t="e">
        <v>#N/A</v>
      </c>
      <c r="UJZ227" s="1109" t="e">
        <v>#N/A</v>
      </c>
      <c r="UKA227" s="1109" t="e">
        <v>#N/A</v>
      </c>
      <c r="UKB227" s="1109" t="e">
        <v>#N/A</v>
      </c>
      <c r="UKC227" s="1109" t="e">
        <v>#N/A</v>
      </c>
      <c r="UKD227" s="1109" t="e">
        <v>#N/A</v>
      </c>
      <c r="UKE227" s="1109" t="e">
        <v>#N/A</v>
      </c>
      <c r="UKF227" s="1109" t="e">
        <v>#N/A</v>
      </c>
      <c r="UKG227" s="1109" t="e">
        <v>#N/A</v>
      </c>
      <c r="UKH227" s="1109" t="e">
        <v>#N/A</v>
      </c>
      <c r="UKI227" s="1109" t="e">
        <v>#N/A</v>
      </c>
      <c r="UKJ227" s="1109" t="e">
        <v>#N/A</v>
      </c>
      <c r="UKK227" s="1109" t="e">
        <v>#N/A</v>
      </c>
      <c r="UKL227" s="1109" t="e">
        <v>#N/A</v>
      </c>
      <c r="UKM227" s="1109" t="e">
        <v>#N/A</v>
      </c>
      <c r="UKN227" s="1109" t="e">
        <v>#N/A</v>
      </c>
      <c r="UKO227" s="1109" t="e">
        <v>#N/A</v>
      </c>
      <c r="UKP227" s="1109" t="e">
        <v>#N/A</v>
      </c>
      <c r="UKQ227" s="1109" t="e">
        <v>#N/A</v>
      </c>
      <c r="UKR227" s="1109" t="e">
        <v>#N/A</v>
      </c>
      <c r="UKS227" s="1109" t="e">
        <v>#N/A</v>
      </c>
      <c r="UKT227" s="1109" t="e">
        <v>#N/A</v>
      </c>
      <c r="UKU227" s="1109" t="e">
        <v>#N/A</v>
      </c>
      <c r="UKV227" s="1109" t="e">
        <v>#N/A</v>
      </c>
      <c r="UKW227" s="1109" t="e">
        <v>#N/A</v>
      </c>
      <c r="UKX227" s="1109" t="e">
        <v>#N/A</v>
      </c>
      <c r="UKY227" s="1109" t="e">
        <v>#N/A</v>
      </c>
      <c r="UKZ227" s="1109" t="e">
        <v>#N/A</v>
      </c>
      <c r="ULA227" s="1109" t="e">
        <v>#N/A</v>
      </c>
      <c r="ULB227" s="1109" t="e">
        <v>#N/A</v>
      </c>
      <c r="ULC227" s="1109" t="e">
        <v>#N/A</v>
      </c>
      <c r="ULD227" s="1109" t="e">
        <v>#N/A</v>
      </c>
      <c r="ULE227" s="1109" t="e">
        <v>#N/A</v>
      </c>
      <c r="ULF227" s="1109" t="e">
        <v>#N/A</v>
      </c>
      <c r="ULG227" s="1109" t="e">
        <v>#N/A</v>
      </c>
      <c r="ULH227" s="1109" t="e">
        <v>#N/A</v>
      </c>
      <c r="ULI227" s="1109" t="e">
        <v>#N/A</v>
      </c>
      <c r="ULJ227" s="1109" t="e">
        <v>#N/A</v>
      </c>
      <c r="ULK227" s="1109" t="e">
        <v>#N/A</v>
      </c>
      <c r="ULL227" s="1109" t="e">
        <v>#N/A</v>
      </c>
      <c r="ULM227" s="1109" t="e">
        <v>#N/A</v>
      </c>
      <c r="ULN227" s="1109" t="e">
        <v>#N/A</v>
      </c>
      <c r="ULO227" s="1109" t="e">
        <v>#N/A</v>
      </c>
      <c r="ULP227" s="1109" t="e">
        <v>#N/A</v>
      </c>
      <c r="ULQ227" s="1109" t="e">
        <v>#N/A</v>
      </c>
      <c r="ULR227" s="1109" t="e">
        <v>#N/A</v>
      </c>
      <c r="ULS227" s="1109" t="e">
        <v>#N/A</v>
      </c>
      <c r="ULT227" s="1109" t="e">
        <v>#N/A</v>
      </c>
      <c r="ULU227" s="1109" t="e">
        <v>#N/A</v>
      </c>
      <c r="ULV227" s="1109" t="e">
        <v>#N/A</v>
      </c>
      <c r="ULW227" s="1109" t="e">
        <v>#N/A</v>
      </c>
      <c r="ULX227" s="1109" t="e">
        <v>#N/A</v>
      </c>
      <c r="ULY227" s="1109" t="e">
        <v>#N/A</v>
      </c>
      <c r="ULZ227" s="1109" t="e">
        <v>#N/A</v>
      </c>
      <c r="UMA227" s="1109" t="e">
        <v>#N/A</v>
      </c>
      <c r="UMB227" s="1109" t="e">
        <v>#N/A</v>
      </c>
      <c r="UMC227" s="1109" t="e">
        <v>#N/A</v>
      </c>
      <c r="UMD227" s="1109" t="e">
        <v>#N/A</v>
      </c>
      <c r="UME227" s="1109" t="e">
        <v>#N/A</v>
      </c>
      <c r="UMF227" s="1109" t="e">
        <v>#N/A</v>
      </c>
      <c r="UMG227" s="1109" t="e">
        <v>#N/A</v>
      </c>
      <c r="UMH227" s="1109" t="e">
        <v>#N/A</v>
      </c>
      <c r="UMI227" s="1109" t="e">
        <v>#N/A</v>
      </c>
      <c r="UMJ227" s="1109" t="e">
        <v>#N/A</v>
      </c>
      <c r="UMK227" s="1109" t="e">
        <v>#N/A</v>
      </c>
      <c r="UML227" s="1109" t="e">
        <v>#N/A</v>
      </c>
      <c r="UMM227" s="1109" t="e">
        <v>#N/A</v>
      </c>
      <c r="UMN227" s="1109" t="e">
        <v>#N/A</v>
      </c>
      <c r="UMO227" s="1109" t="e">
        <v>#N/A</v>
      </c>
      <c r="UMP227" s="1109" t="e">
        <v>#N/A</v>
      </c>
      <c r="UMQ227" s="1109" t="e">
        <v>#N/A</v>
      </c>
      <c r="UMR227" s="1109" t="e">
        <v>#N/A</v>
      </c>
      <c r="UMS227" s="1109" t="e">
        <v>#N/A</v>
      </c>
      <c r="UMT227" s="1109" t="e">
        <v>#N/A</v>
      </c>
      <c r="UMU227" s="1109" t="e">
        <v>#N/A</v>
      </c>
      <c r="UMV227" s="1109" t="e">
        <v>#N/A</v>
      </c>
      <c r="UMW227" s="1109" t="e">
        <v>#N/A</v>
      </c>
      <c r="UMX227" s="1109" t="e">
        <v>#N/A</v>
      </c>
      <c r="UMY227" s="1109" t="e">
        <v>#N/A</v>
      </c>
      <c r="UMZ227" s="1109" t="e">
        <v>#N/A</v>
      </c>
      <c r="UNA227" s="1109" t="e">
        <v>#N/A</v>
      </c>
      <c r="UNB227" s="1109" t="e">
        <v>#N/A</v>
      </c>
      <c r="UNC227" s="1109" t="e">
        <v>#N/A</v>
      </c>
      <c r="UND227" s="1109" t="e">
        <v>#N/A</v>
      </c>
      <c r="UNE227" s="1109" t="e">
        <v>#N/A</v>
      </c>
      <c r="UNF227" s="1109" t="e">
        <v>#N/A</v>
      </c>
      <c r="UNG227" s="1109" t="e">
        <v>#N/A</v>
      </c>
      <c r="UNH227" s="1109" t="e">
        <v>#N/A</v>
      </c>
      <c r="UNI227" s="1109" t="e">
        <v>#N/A</v>
      </c>
      <c r="UNJ227" s="1109" t="e">
        <v>#N/A</v>
      </c>
      <c r="UNK227" s="1109" t="e">
        <v>#N/A</v>
      </c>
      <c r="UNL227" s="1109" t="e">
        <v>#N/A</v>
      </c>
      <c r="UNM227" s="1109" t="e">
        <v>#N/A</v>
      </c>
      <c r="UNN227" s="1109" t="e">
        <v>#N/A</v>
      </c>
      <c r="UNO227" s="1109" t="e">
        <v>#N/A</v>
      </c>
      <c r="UNP227" s="1109" t="e">
        <v>#N/A</v>
      </c>
      <c r="UNQ227" s="1109" t="e">
        <v>#N/A</v>
      </c>
      <c r="UNR227" s="1109" t="e">
        <v>#N/A</v>
      </c>
      <c r="UNS227" s="1109" t="e">
        <v>#N/A</v>
      </c>
      <c r="UNT227" s="1109" t="e">
        <v>#N/A</v>
      </c>
      <c r="UNU227" s="1109" t="e">
        <v>#N/A</v>
      </c>
      <c r="UNV227" s="1109" t="e">
        <v>#N/A</v>
      </c>
      <c r="UNW227" s="1109" t="e">
        <v>#N/A</v>
      </c>
      <c r="UNX227" s="1109" t="e">
        <v>#N/A</v>
      </c>
      <c r="UNY227" s="1109" t="e">
        <v>#N/A</v>
      </c>
      <c r="UNZ227" s="1109" t="e">
        <v>#N/A</v>
      </c>
      <c r="UOA227" s="1109" t="e">
        <v>#N/A</v>
      </c>
      <c r="UOB227" s="1109" t="e">
        <v>#N/A</v>
      </c>
      <c r="UOC227" s="1109" t="e">
        <v>#N/A</v>
      </c>
      <c r="UOD227" s="1109" t="e">
        <v>#N/A</v>
      </c>
      <c r="UOE227" s="1109" t="e">
        <v>#N/A</v>
      </c>
      <c r="UOF227" s="1109" t="e">
        <v>#N/A</v>
      </c>
      <c r="UOG227" s="1109" t="e">
        <v>#N/A</v>
      </c>
      <c r="UOH227" s="1109" t="e">
        <v>#N/A</v>
      </c>
      <c r="UOI227" s="1109" t="e">
        <v>#N/A</v>
      </c>
      <c r="UOJ227" s="1109" t="e">
        <v>#N/A</v>
      </c>
      <c r="UOK227" s="1109" t="e">
        <v>#N/A</v>
      </c>
      <c r="UOL227" s="1109" t="e">
        <v>#N/A</v>
      </c>
      <c r="UOM227" s="1109" t="e">
        <v>#N/A</v>
      </c>
      <c r="UON227" s="1109" t="e">
        <v>#N/A</v>
      </c>
      <c r="UOO227" s="1109" t="e">
        <v>#N/A</v>
      </c>
      <c r="UOP227" s="1109" t="e">
        <v>#N/A</v>
      </c>
      <c r="UOQ227" s="1109" t="e">
        <v>#N/A</v>
      </c>
      <c r="UOR227" s="1109" t="e">
        <v>#N/A</v>
      </c>
      <c r="UOS227" s="1109" t="e">
        <v>#N/A</v>
      </c>
      <c r="UOT227" s="1109" t="e">
        <v>#N/A</v>
      </c>
      <c r="UOU227" s="1109" t="e">
        <v>#N/A</v>
      </c>
      <c r="UOV227" s="1109" t="e">
        <v>#N/A</v>
      </c>
      <c r="UOW227" s="1109" t="e">
        <v>#N/A</v>
      </c>
      <c r="UOX227" s="1109" t="e">
        <v>#N/A</v>
      </c>
      <c r="UOY227" s="1109" t="e">
        <v>#N/A</v>
      </c>
      <c r="UOZ227" s="1109" t="e">
        <v>#N/A</v>
      </c>
      <c r="UPA227" s="1109" t="e">
        <v>#N/A</v>
      </c>
      <c r="UPB227" s="1109" t="e">
        <v>#N/A</v>
      </c>
      <c r="UPC227" s="1109" t="e">
        <v>#N/A</v>
      </c>
      <c r="UPD227" s="1109" t="e">
        <v>#N/A</v>
      </c>
      <c r="UPE227" s="1109" t="e">
        <v>#N/A</v>
      </c>
      <c r="UPF227" s="1109" t="e">
        <v>#N/A</v>
      </c>
      <c r="UPG227" s="1109" t="e">
        <v>#N/A</v>
      </c>
      <c r="UPH227" s="1109" t="e">
        <v>#N/A</v>
      </c>
      <c r="UPI227" s="1109" t="e">
        <v>#N/A</v>
      </c>
      <c r="UPJ227" s="1109" t="e">
        <v>#N/A</v>
      </c>
      <c r="UPK227" s="1109" t="e">
        <v>#N/A</v>
      </c>
      <c r="UPL227" s="1109" t="e">
        <v>#N/A</v>
      </c>
      <c r="UPM227" s="1109" t="e">
        <v>#N/A</v>
      </c>
      <c r="UPN227" s="1109" t="e">
        <v>#N/A</v>
      </c>
      <c r="UPO227" s="1109" t="e">
        <v>#N/A</v>
      </c>
      <c r="UPP227" s="1109" t="e">
        <v>#N/A</v>
      </c>
      <c r="UPQ227" s="1109" t="e">
        <v>#N/A</v>
      </c>
      <c r="UPR227" s="1109" t="e">
        <v>#N/A</v>
      </c>
      <c r="UPS227" s="1109" t="e">
        <v>#N/A</v>
      </c>
      <c r="UPT227" s="1109" t="e">
        <v>#N/A</v>
      </c>
      <c r="UPU227" s="1109" t="e">
        <v>#N/A</v>
      </c>
      <c r="UPV227" s="1109" t="e">
        <v>#N/A</v>
      </c>
      <c r="UPW227" s="1109" t="e">
        <v>#N/A</v>
      </c>
      <c r="UPX227" s="1109" t="e">
        <v>#N/A</v>
      </c>
      <c r="UPY227" s="1109" t="e">
        <v>#N/A</v>
      </c>
      <c r="UPZ227" s="1109" t="e">
        <v>#N/A</v>
      </c>
      <c r="UQA227" s="1109" t="e">
        <v>#N/A</v>
      </c>
      <c r="UQB227" s="1109" t="e">
        <v>#N/A</v>
      </c>
      <c r="UQC227" s="1109" t="e">
        <v>#N/A</v>
      </c>
      <c r="UQD227" s="1109" t="e">
        <v>#N/A</v>
      </c>
      <c r="UQE227" s="1109" t="e">
        <v>#N/A</v>
      </c>
      <c r="UQF227" s="1109" t="e">
        <v>#N/A</v>
      </c>
      <c r="UQG227" s="1109" t="e">
        <v>#N/A</v>
      </c>
      <c r="UQH227" s="1109" t="e">
        <v>#N/A</v>
      </c>
      <c r="UQI227" s="1109" t="e">
        <v>#N/A</v>
      </c>
      <c r="UQJ227" s="1109" t="e">
        <v>#N/A</v>
      </c>
      <c r="UQK227" s="1109" t="e">
        <v>#N/A</v>
      </c>
      <c r="UQL227" s="1109" t="e">
        <v>#N/A</v>
      </c>
      <c r="UQM227" s="1109" t="e">
        <v>#N/A</v>
      </c>
      <c r="UQN227" s="1109" t="e">
        <v>#N/A</v>
      </c>
      <c r="UQO227" s="1109" t="e">
        <v>#N/A</v>
      </c>
      <c r="UQP227" s="1109" t="e">
        <v>#N/A</v>
      </c>
      <c r="UQQ227" s="1109" t="e">
        <v>#N/A</v>
      </c>
      <c r="UQR227" s="1109" t="e">
        <v>#N/A</v>
      </c>
      <c r="UQS227" s="1109" t="e">
        <v>#N/A</v>
      </c>
      <c r="UQT227" s="1109" t="e">
        <v>#N/A</v>
      </c>
      <c r="UQU227" s="1109" t="e">
        <v>#N/A</v>
      </c>
      <c r="UQV227" s="1109" t="e">
        <v>#N/A</v>
      </c>
      <c r="UQW227" s="1109" t="e">
        <v>#N/A</v>
      </c>
      <c r="UQX227" s="1109" t="e">
        <v>#N/A</v>
      </c>
      <c r="UQY227" s="1109" t="e">
        <v>#N/A</v>
      </c>
      <c r="UQZ227" s="1109" t="e">
        <v>#N/A</v>
      </c>
      <c r="URA227" s="1109" t="e">
        <v>#N/A</v>
      </c>
      <c r="URB227" s="1109" t="e">
        <v>#N/A</v>
      </c>
      <c r="URC227" s="1109" t="e">
        <v>#N/A</v>
      </c>
      <c r="URD227" s="1109" t="e">
        <v>#N/A</v>
      </c>
      <c r="URE227" s="1109" t="e">
        <v>#N/A</v>
      </c>
      <c r="URF227" s="1109" t="e">
        <v>#N/A</v>
      </c>
      <c r="URG227" s="1109" t="e">
        <v>#N/A</v>
      </c>
      <c r="URH227" s="1109" t="e">
        <v>#N/A</v>
      </c>
      <c r="URI227" s="1109" t="e">
        <v>#N/A</v>
      </c>
      <c r="URJ227" s="1109" t="e">
        <v>#N/A</v>
      </c>
      <c r="URK227" s="1109" t="e">
        <v>#N/A</v>
      </c>
      <c r="URL227" s="1109" t="e">
        <v>#N/A</v>
      </c>
      <c r="URM227" s="1109" t="e">
        <v>#N/A</v>
      </c>
      <c r="URN227" s="1109" t="e">
        <v>#N/A</v>
      </c>
      <c r="URO227" s="1109" t="e">
        <v>#N/A</v>
      </c>
      <c r="URP227" s="1109" t="e">
        <v>#N/A</v>
      </c>
      <c r="URQ227" s="1109" t="e">
        <v>#N/A</v>
      </c>
      <c r="URR227" s="1109" t="e">
        <v>#N/A</v>
      </c>
      <c r="URS227" s="1109" t="e">
        <v>#N/A</v>
      </c>
      <c r="URT227" s="1109" t="e">
        <v>#N/A</v>
      </c>
      <c r="URU227" s="1109" t="e">
        <v>#N/A</v>
      </c>
      <c r="URV227" s="1109" t="e">
        <v>#N/A</v>
      </c>
      <c r="URW227" s="1109" t="e">
        <v>#N/A</v>
      </c>
      <c r="URX227" s="1109" t="e">
        <v>#N/A</v>
      </c>
      <c r="URY227" s="1109" t="e">
        <v>#N/A</v>
      </c>
      <c r="URZ227" s="1109" t="e">
        <v>#N/A</v>
      </c>
      <c r="USA227" s="1109" t="e">
        <v>#N/A</v>
      </c>
      <c r="USB227" s="1109" t="e">
        <v>#N/A</v>
      </c>
      <c r="USC227" s="1109" t="e">
        <v>#N/A</v>
      </c>
      <c r="USD227" s="1109" t="e">
        <v>#N/A</v>
      </c>
      <c r="USE227" s="1109" t="e">
        <v>#N/A</v>
      </c>
      <c r="USF227" s="1109" t="e">
        <v>#N/A</v>
      </c>
      <c r="USG227" s="1109" t="e">
        <v>#N/A</v>
      </c>
      <c r="USH227" s="1109" t="e">
        <v>#N/A</v>
      </c>
      <c r="USI227" s="1109" t="e">
        <v>#N/A</v>
      </c>
      <c r="USJ227" s="1109" t="e">
        <v>#N/A</v>
      </c>
      <c r="USK227" s="1109" t="e">
        <v>#N/A</v>
      </c>
      <c r="USL227" s="1109" t="e">
        <v>#N/A</v>
      </c>
      <c r="USM227" s="1109" t="e">
        <v>#N/A</v>
      </c>
      <c r="USN227" s="1109" t="e">
        <v>#N/A</v>
      </c>
      <c r="USO227" s="1109" t="e">
        <v>#N/A</v>
      </c>
      <c r="USP227" s="1109" t="e">
        <v>#N/A</v>
      </c>
      <c r="USQ227" s="1109" t="e">
        <v>#N/A</v>
      </c>
      <c r="USR227" s="1109" t="e">
        <v>#N/A</v>
      </c>
      <c r="USS227" s="1109" t="e">
        <v>#N/A</v>
      </c>
      <c r="UST227" s="1109" t="e">
        <v>#N/A</v>
      </c>
      <c r="USU227" s="1109" t="e">
        <v>#N/A</v>
      </c>
      <c r="USV227" s="1109" t="e">
        <v>#N/A</v>
      </c>
      <c r="USW227" s="1109" t="e">
        <v>#N/A</v>
      </c>
      <c r="USX227" s="1109" t="e">
        <v>#N/A</v>
      </c>
      <c r="USY227" s="1109" t="e">
        <v>#N/A</v>
      </c>
      <c r="USZ227" s="1109" t="e">
        <v>#N/A</v>
      </c>
      <c r="UTA227" s="1109" t="e">
        <v>#N/A</v>
      </c>
      <c r="UTB227" s="1109" t="e">
        <v>#N/A</v>
      </c>
      <c r="UTC227" s="1109" t="e">
        <v>#N/A</v>
      </c>
      <c r="UTD227" s="1109" t="e">
        <v>#N/A</v>
      </c>
      <c r="UTE227" s="1109" t="e">
        <v>#N/A</v>
      </c>
      <c r="UTF227" s="1109" t="e">
        <v>#N/A</v>
      </c>
      <c r="UTG227" s="1109" t="e">
        <v>#N/A</v>
      </c>
      <c r="UTH227" s="1109" t="e">
        <v>#N/A</v>
      </c>
      <c r="UTI227" s="1109" t="e">
        <v>#N/A</v>
      </c>
      <c r="UTJ227" s="1109" t="e">
        <v>#N/A</v>
      </c>
      <c r="UTK227" s="1109" t="e">
        <v>#N/A</v>
      </c>
      <c r="UTL227" s="1109" t="e">
        <v>#N/A</v>
      </c>
      <c r="UTM227" s="1109" t="e">
        <v>#N/A</v>
      </c>
      <c r="UTN227" s="1109" t="e">
        <v>#N/A</v>
      </c>
      <c r="UTO227" s="1109" t="e">
        <v>#N/A</v>
      </c>
      <c r="UTP227" s="1109" t="e">
        <v>#N/A</v>
      </c>
      <c r="UTQ227" s="1109" t="e">
        <v>#N/A</v>
      </c>
      <c r="UTR227" s="1109" t="e">
        <v>#N/A</v>
      </c>
      <c r="UTS227" s="1109" t="e">
        <v>#N/A</v>
      </c>
      <c r="UTT227" s="1109" t="e">
        <v>#N/A</v>
      </c>
      <c r="UTU227" s="1109" t="e">
        <v>#N/A</v>
      </c>
      <c r="UTV227" s="1109" t="e">
        <v>#N/A</v>
      </c>
      <c r="UTW227" s="1109" t="e">
        <v>#N/A</v>
      </c>
      <c r="UTX227" s="1109" t="e">
        <v>#N/A</v>
      </c>
      <c r="UTY227" s="1109" t="e">
        <v>#N/A</v>
      </c>
      <c r="UTZ227" s="1109" t="e">
        <v>#N/A</v>
      </c>
      <c r="UUA227" s="1109" t="e">
        <v>#N/A</v>
      </c>
      <c r="UUB227" s="1109" t="e">
        <v>#N/A</v>
      </c>
      <c r="UUC227" s="1109" t="e">
        <v>#N/A</v>
      </c>
      <c r="UUD227" s="1109" t="e">
        <v>#N/A</v>
      </c>
      <c r="UUE227" s="1109" t="e">
        <v>#N/A</v>
      </c>
      <c r="UUF227" s="1109" t="e">
        <v>#N/A</v>
      </c>
      <c r="UUG227" s="1109" t="e">
        <v>#N/A</v>
      </c>
      <c r="UUH227" s="1109" t="e">
        <v>#N/A</v>
      </c>
      <c r="UUI227" s="1109" t="e">
        <v>#N/A</v>
      </c>
      <c r="UUJ227" s="1109" t="e">
        <v>#N/A</v>
      </c>
      <c r="UUK227" s="1109" t="e">
        <v>#N/A</v>
      </c>
      <c r="UUL227" s="1109" t="e">
        <v>#N/A</v>
      </c>
      <c r="UUM227" s="1109" t="e">
        <v>#N/A</v>
      </c>
      <c r="UUN227" s="1109" t="e">
        <v>#N/A</v>
      </c>
      <c r="UUO227" s="1109" t="e">
        <v>#N/A</v>
      </c>
      <c r="UUP227" s="1109" t="e">
        <v>#N/A</v>
      </c>
      <c r="UUQ227" s="1109" t="e">
        <v>#N/A</v>
      </c>
      <c r="UUR227" s="1109" t="e">
        <v>#N/A</v>
      </c>
      <c r="UUS227" s="1109" t="e">
        <v>#N/A</v>
      </c>
      <c r="UUT227" s="1109" t="e">
        <v>#N/A</v>
      </c>
      <c r="UUU227" s="1109" t="e">
        <v>#N/A</v>
      </c>
      <c r="UUV227" s="1109" t="e">
        <v>#N/A</v>
      </c>
      <c r="UUW227" s="1109" t="e">
        <v>#N/A</v>
      </c>
      <c r="UUX227" s="1109" t="e">
        <v>#N/A</v>
      </c>
      <c r="UUY227" s="1109" t="e">
        <v>#N/A</v>
      </c>
      <c r="UUZ227" s="1109" t="e">
        <v>#N/A</v>
      </c>
      <c r="UVA227" s="1109" t="e">
        <v>#N/A</v>
      </c>
      <c r="UVB227" s="1109" t="e">
        <v>#N/A</v>
      </c>
      <c r="UVC227" s="1109" t="e">
        <v>#N/A</v>
      </c>
      <c r="UVD227" s="1109" t="e">
        <v>#N/A</v>
      </c>
      <c r="UVE227" s="1109" t="e">
        <v>#N/A</v>
      </c>
      <c r="UVF227" s="1109" t="e">
        <v>#N/A</v>
      </c>
      <c r="UVG227" s="1109" t="e">
        <v>#N/A</v>
      </c>
      <c r="UVH227" s="1109" t="e">
        <v>#N/A</v>
      </c>
      <c r="UVI227" s="1109" t="e">
        <v>#N/A</v>
      </c>
      <c r="UVJ227" s="1109" t="e">
        <v>#N/A</v>
      </c>
      <c r="UVK227" s="1109" t="e">
        <v>#N/A</v>
      </c>
      <c r="UVL227" s="1109" t="e">
        <v>#N/A</v>
      </c>
      <c r="UVM227" s="1109" t="e">
        <v>#N/A</v>
      </c>
      <c r="UVN227" s="1109" t="e">
        <v>#N/A</v>
      </c>
      <c r="UVO227" s="1109" t="e">
        <v>#N/A</v>
      </c>
      <c r="UVP227" s="1109" t="e">
        <v>#N/A</v>
      </c>
      <c r="UVQ227" s="1109" t="e">
        <v>#N/A</v>
      </c>
      <c r="UVR227" s="1109" t="e">
        <v>#N/A</v>
      </c>
      <c r="UVS227" s="1109" t="e">
        <v>#N/A</v>
      </c>
      <c r="UVT227" s="1109" t="e">
        <v>#N/A</v>
      </c>
      <c r="UVU227" s="1109" t="e">
        <v>#N/A</v>
      </c>
      <c r="UVV227" s="1109" t="e">
        <v>#N/A</v>
      </c>
      <c r="UVW227" s="1109" t="e">
        <v>#N/A</v>
      </c>
      <c r="UVX227" s="1109" t="e">
        <v>#N/A</v>
      </c>
      <c r="UVY227" s="1109" t="e">
        <v>#N/A</v>
      </c>
      <c r="UVZ227" s="1109" t="e">
        <v>#N/A</v>
      </c>
      <c r="UWA227" s="1109" t="e">
        <v>#N/A</v>
      </c>
      <c r="UWB227" s="1109" t="e">
        <v>#N/A</v>
      </c>
      <c r="UWC227" s="1109" t="e">
        <v>#N/A</v>
      </c>
      <c r="UWD227" s="1109" t="e">
        <v>#N/A</v>
      </c>
      <c r="UWE227" s="1109" t="e">
        <v>#N/A</v>
      </c>
      <c r="UWF227" s="1109" t="e">
        <v>#N/A</v>
      </c>
      <c r="UWG227" s="1109" t="e">
        <v>#N/A</v>
      </c>
      <c r="UWH227" s="1109" t="e">
        <v>#N/A</v>
      </c>
      <c r="UWI227" s="1109" t="e">
        <v>#N/A</v>
      </c>
      <c r="UWJ227" s="1109" t="e">
        <v>#N/A</v>
      </c>
      <c r="UWK227" s="1109" t="e">
        <v>#N/A</v>
      </c>
      <c r="UWL227" s="1109" t="e">
        <v>#N/A</v>
      </c>
      <c r="UWM227" s="1109" t="e">
        <v>#N/A</v>
      </c>
      <c r="UWN227" s="1109" t="e">
        <v>#N/A</v>
      </c>
      <c r="UWO227" s="1109" t="e">
        <v>#N/A</v>
      </c>
      <c r="UWP227" s="1109" t="e">
        <v>#N/A</v>
      </c>
      <c r="UWQ227" s="1109" t="e">
        <v>#N/A</v>
      </c>
      <c r="UWR227" s="1109" t="e">
        <v>#N/A</v>
      </c>
      <c r="UWS227" s="1109" t="e">
        <v>#N/A</v>
      </c>
      <c r="UWT227" s="1109" t="e">
        <v>#N/A</v>
      </c>
      <c r="UWU227" s="1109" t="e">
        <v>#N/A</v>
      </c>
      <c r="UWV227" s="1109" t="e">
        <v>#N/A</v>
      </c>
      <c r="UWW227" s="1109" t="e">
        <v>#N/A</v>
      </c>
      <c r="UWX227" s="1109" t="e">
        <v>#N/A</v>
      </c>
      <c r="UWY227" s="1109" t="e">
        <v>#N/A</v>
      </c>
      <c r="UWZ227" s="1109" t="e">
        <v>#N/A</v>
      </c>
      <c r="UXA227" s="1109" t="e">
        <v>#N/A</v>
      </c>
      <c r="UXB227" s="1109" t="e">
        <v>#N/A</v>
      </c>
      <c r="UXC227" s="1109" t="e">
        <v>#N/A</v>
      </c>
      <c r="UXD227" s="1109" t="e">
        <v>#N/A</v>
      </c>
      <c r="UXE227" s="1109" t="e">
        <v>#N/A</v>
      </c>
      <c r="UXF227" s="1109" t="e">
        <v>#N/A</v>
      </c>
      <c r="UXG227" s="1109" t="e">
        <v>#N/A</v>
      </c>
      <c r="UXH227" s="1109" t="e">
        <v>#N/A</v>
      </c>
      <c r="UXI227" s="1109" t="e">
        <v>#N/A</v>
      </c>
      <c r="UXJ227" s="1109" t="e">
        <v>#N/A</v>
      </c>
      <c r="UXK227" s="1109" t="e">
        <v>#N/A</v>
      </c>
      <c r="UXL227" s="1109" t="e">
        <v>#N/A</v>
      </c>
      <c r="UXM227" s="1109" t="e">
        <v>#N/A</v>
      </c>
      <c r="UXN227" s="1109" t="e">
        <v>#N/A</v>
      </c>
      <c r="UXO227" s="1109" t="e">
        <v>#N/A</v>
      </c>
      <c r="UXP227" s="1109" t="e">
        <v>#N/A</v>
      </c>
      <c r="UXQ227" s="1109" t="e">
        <v>#N/A</v>
      </c>
      <c r="UXR227" s="1109" t="e">
        <v>#N/A</v>
      </c>
      <c r="UXS227" s="1109" t="e">
        <v>#N/A</v>
      </c>
      <c r="UXT227" s="1109" t="e">
        <v>#N/A</v>
      </c>
      <c r="UXU227" s="1109" t="e">
        <v>#N/A</v>
      </c>
      <c r="UXV227" s="1109" t="e">
        <v>#N/A</v>
      </c>
      <c r="UXW227" s="1109" t="e">
        <v>#N/A</v>
      </c>
      <c r="UXX227" s="1109" t="e">
        <v>#N/A</v>
      </c>
      <c r="UXY227" s="1109" t="e">
        <v>#N/A</v>
      </c>
      <c r="UXZ227" s="1109" t="e">
        <v>#N/A</v>
      </c>
      <c r="UYA227" s="1109" t="e">
        <v>#N/A</v>
      </c>
      <c r="UYB227" s="1109" t="e">
        <v>#N/A</v>
      </c>
      <c r="UYC227" s="1109" t="e">
        <v>#N/A</v>
      </c>
      <c r="UYD227" s="1109" t="e">
        <v>#N/A</v>
      </c>
      <c r="UYE227" s="1109" t="e">
        <v>#N/A</v>
      </c>
      <c r="UYF227" s="1109" t="e">
        <v>#N/A</v>
      </c>
      <c r="UYG227" s="1109" t="e">
        <v>#N/A</v>
      </c>
      <c r="UYH227" s="1109" t="e">
        <v>#N/A</v>
      </c>
      <c r="UYI227" s="1109" t="e">
        <v>#N/A</v>
      </c>
      <c r="UYJ227" s="1109" t="e">
        <v>#N/A</v>
      </c>
      <c r="UYK227" s="1109" t="e">
        <v>#N/A</v>
      </c>
      <c r="UYL227" s="1109" t="e">
        <v>#N/A</v>
      </c>
      <c r="UYM227" s="1109" t="e">
        <v>#N/A</v>
      </c>
      <c r="UYN227" s="1109" t="e">
        <v>#N/A</v>
      </c>
      <c r="UYO227" s="1109" t="e">
        <v>#N/A</v>
      </c>
      <c r="UYP227" s="1109" t="e">
        <v>#N/A</v>
      </c>
      <c r="UYQ227" s="1109" t="e">
        <v>#N/A</v>
      </c>
      <c r="UYR227" s="1109" t="e">
        <v>#N/A</v>
      </c>
      <c r="UYS227" s="1109" t="e">
        <v>#N/A</v>
      </c>
      <c r="UYT227" s="1109" t="e">
        <v>#N/A</v>
      </c>
      <c r="UYU227" s="1109" t="e">
        <v>#N/A</v>
      </c>
      <c r="UYV227" s="1109" t="e">
        <v>#N/A</v>
      </c>
      <c r="UYW227" s="1109" t="e">
        <v>#N/A</v>
      </c>
      <c r="UYX227" s="1109" t="e">
        <v>#N/A</v>
      </c>
      <c r="UYY227" s="1109" t="e">
        <v>#N/A</v>
      </c>
      <c r="UYZ227" s="1109" t="e">
        <v>#N/A</v>
      </c>
      <c r="UZA227" s="1109" t="e">
        <v>#N/A</v>
      </c>
      <c r="UZB227" s="1109" t="e">
        <v>#N/A</v>
      </c>
      <c r="UZC227" s="1109" t="e">
        <v>#N/A</v>
      </c>
      <c r="UZD227" s="1109" t="e">
        <v>#N/A</v>
      </c>
      <c r="UZE227" s="1109" t="e">
        <v>#N/A</v>
      </c>
      <c r="UZF227" s="1109" t="e">
        <v>#N/A</v>
      </c>
      <c r="UZG227" s="1109" t="e">
        <v>#N/A</v>
      </c>
      <c r="UZH227" s="1109" t="e">
        <v>#N/A</v>
      </c>
      <c r="UZI227" s="1109" t="e">
        <v>#N/A</v>
      </c>
      <c r="UZJ227" s="1109" t="e">
        <v>#N/A</v>
      </c>
      <c r="UZK227" s="1109" t="e">
        <v>#N/A</v>
      </c>
      <c r="UZL227" s="1109" t="e">
        <v>#N/A</v>
      </c>
      <c r="UZM227" s="1109" t="e">
        <v>#N/A</v>
      </c>
      <c r="UZN227" s="1109" t="e">
        <v>#N/A</v>
      </c>
      <c r="UZO227" s="1109" t="e">
        <v>#N/A</v>
      </c>
      <c r="UZP227" s="1109" t="e">
        <v>#N/A</v>
      </c>
      <c r="UZQ227" s="1109" t="e">
        <v>#N/A</v>
      </c>
      <c r="UZR227" s="1109" t="e">
        <v>#N/A</v>
      </c>
      <c r="UZS227" s="1109" t="e">
        <v>#N/A</v>
      </c>
      <c r="UZT227" s="1109" t="e">
        <v>#N/A</v>
      </c>
      <c r="UZU227" s="1109" t="e">
        <v>#N/A</v>
      </c>
      <c r="UZV227" s="1109" t="e">
        <v>#N/A</v>
      </c>
      <c r="UZW227" s="1109" t="e">
        <v>#N/A</v>
      </c>
      <c r="UZX227" s="1109" t="e">
        <v>#N/A</v>
      </c>
      <c r="UZY227" s="1109" t="e">
        <v>#N/A</v>
      </c>
      <c r="UZZ227" s="1109" t="e">
        <v>#N/A</v>
      </c>
      <c r="VAA227" s="1109" t="e">
        <v>#N/A</v>
      </c>
      <c r="VAB227" s="1109" t="e">
        <v>#N/A</v>
      </c>
      <c r="VAC227" s="1109" t="e">
        <v>#N/A</v>
      </c>
      <c r="VAD227" s="1109" t="e">
        <v>#N/A</v>
      </c>
      <c r="VAE227" s="1109" t="e">
        <v>#N/A</v>
      </c>
      <c r="VAF227" s="1109" t="e">
        <v>#N/A</v>
      </c>
      <c r="VAG227" s="1109" t="e">
        <v>#N/A</v>
      </c>
      <c r="VAH227" s="1109" t="e">
        <v>#N/A</v>
      </c>
      <c r="VAI227" s="1109" t="e">
        <v>#N/A</v>
      </c>
      <c r="VAJ227" s="1109" t="e">
        <v>#N/A</v>
      </c>
      <c r="VAK227" s="1109" t="e">
        <v>#N/A</v>
      </c>
      <c r="VAL227" s="1109" t="e">
        <v>#N/A</v>
      </c>
      <c r="VAM227" s="1109" t="e">
        <v>#N/A</v>
      </c>
      <c r="VAN227" s="1109" t="e">
        <v>#N/A</v>
      </c>
      <c r="VAO227" s="1109" t="e">
        <v>#N/A</v>
      </c>
      <c r="VAP227" s="1109" t="e">
        <v>#N/A</v>
      </c>
      <c r="VAQ227" s="1109" t="e">
        <v>#N/A</v>
      </c>
      <c r="VAR227" s="1109" t="e">
        <v>#N/A</v>
      </c>
      <c r="VAS227" s="1109" t="e">
        <v>#N/A</v>
      </c>
      <c r="VAT227" s="1109" t="e">
        <v>#N/A</v>
      </c>
      <c r="VAU227" s="1109" t="e">
        <v>#N/A</v>
      </c>
      <c r="VAV227" s="1109" t="e">
        <v>#N/A</v>
      </c>
      <c r="VAW227" s="1109" t="e">
        <v>#N/A</v>
      </c>
      <c r="VAX227" s="1109" t="e">
        <v>#N/A</v>
      </c>
      <c r="VAY227" s="1109" t="e">
        <v>#N/A</v>
      </c>
      <c r="VAZ227" s="1109" t="e">
        <v>#N/A</v>
      </c>
      <c r="VBA227" s="1109" t="e">
        <v>#N/A</v>
      </c>
      <c r="VBB227" s="1109" t="e">
        <v>#N/A</v>
      </c>
      <c r="VBC227" s="1109" t="e">
        <v>#N/A</v>
      </c>
      <c r="VBD227" s="1109" t="e">
        <v>#N/A</v>
      </c>
      <c r="VBE227" s="1109" t="e">
        <v>#N/A</v>
      </c>
      <c r="VBF227" s="1109" t="e">
        <v>#N/A</v>
      </c>
      <c r="VBG227" s="1109" t="e">
        <v>#N/A</v>
      </c>
      <c r="VBH227" s="1109" t="e">
        <v>#N/A</v>
      </c>
      <c r="VBI227" s="1109" t="e">
        <v>#N/A</v>
      </c>
      <c r="VBJ227" s="1109" t="e">
        <v>#N/A</v>
      </c>
      <c r="VBK227" s="1109" t="e">
        <v>#N/A</v>
      </c>
      <c r="VBL227" s="1109" t="e">
        <v>#N/A</v>
      </c>
      <c r="VBM227" s="1109" t="e">
        <v>#N/A</v>
      </c>
      <c r="VBN227" s="1109" t="e">
        <v>#N/A</v>
      </c>
      <c r="VBO227" s="1109" t="e">
        <v>#N/A</v>
      </c>
      <c r="VBP227" s="1109" t="e">
        <v>#N/A</v>
      </c>
      <c r="VBQ227" s="1109" t="e">
        <v>#N/A</v>
      </c>
      <c r="VBR227" s="1109" t="e">
        <v>#N/A</v>
      </c>
      <c r="VBS227" s="1109" t="e">
        <v>#N/A</v>
      </c>
      <c r="VBT227" s="1109" t="e">
        <v>#N/A</v>
      </c>
      <c r="VBU227" s="1109" t="e">
        <v>#N/A</v>
      </c>
      <c r="VBV227" s="1109" t="e">
        <v>#N/A</v>
      </c>
      <c r="VBW227" s="1109" t="e">
        <v>#N/A</v>
      </c>
      <c r="VBX227" s="1109" t="e">
        <v>#N/A</v>
      </c>
      <c r="VBY227" s="1109" t="e">
        <v>#N/A</v>
      </c>
      <c r="VBZ227" s="1109" t="e">
        <v>#N/A</v>
      </c>
      <c r="VCA227" s="1109" t="e">
        <v>#N/A</v>
      </c>
      <c r="VCB227" s="1109" t="e">
        <v>#N/A</v>
      </c>
      <c r="VCC227" s="1109" t="e">
        <v>#N/A</v>
      </c>
      <c r="VCD227" s="1109" t="e">
        <v>#N/A</v>
      </c>
      <c r="VCE227" s="1109" t="e">
        <v>#N/A</v>
      </c>
      <c r="VCF227" s="1109" t="e">
        <v>#N/A</v>
      </c>
      <c r="VCG227" s="1109" t="e">
        <v>#N/A</v>
      </c>
      <c r="VCH227" s="1109" t="e">
        <v>#N/A</v>
      </c>
      <c r="VCI227" s="1109" t="e">
        <v>#N/A</v>
      </c>
      <c r="VCJ227" s="1109" t="e">
        <v>#N/A</v>
      </c>
      <c r="VCK227" s="1109" t="e">
        <v>#N/A</v>
      </c>
      <c r="VCL227" s="1109" t="e">
        <v>#N/A</v>
      </c>
      <c r="VCM227" s="1109" t="e">
        <v>#N/A</v>
      </c>
      <c r="VCN227" s="1109" t="e">
        <v>#N/A</v>
      </c>
      <c r="VCO227" s="1109" t="e">
        <v>#N/A</v>
      </c>
      <c r="VCP227" s="1109" t="e">
        <v>#N/A</v>
      </c>
      <c r="VCQ227" s="1109" t="e">
        <v>#N/A</v>
      </c>
      <c r="VCR227" s="1109" t="e">
        <v>#N/A</v>
      </c>
      <c r="VCS227" s="1109" t="e">
        <v>#N/A</v>
      </c>
      <c r="VCT227" s="1109" t="e">
        <v>#N/A</v>
      </c>
      <c r="VCU227" s="1109" t="e">
        <v>#N/A</v>
      </c>
      <c r="VCV227" s="1109" t="e">
        <v>#N/A</v>
      </c>
      <c r="VCW227" s="1109" t="e">
        <v>#N/A</v>
      </c>
      <c r="VCX227" s="1109" t="e">
        <v>#N/A</v>
      </c>
      <c r="VCY227" s="1109" t="e">
        <v>#N/A</v>
      </c>
      <c r="VCZ227" s="1109" t="e">
        <v>#N/A</v>
      </c>
      <c r="VDA227" s="1109" t="e">
        <v>#N/A</v>
      </c>
      <c r="VDB227" s="1109" t="e">
        <v>#N/A</v>
      </c>
      <c r="VDC227" s="1109" t="e">
        <v>#N/A</v>
      </c>
      <c r="VDD227" s="1109" t="e">
        <v>#N/A</v>
      </c>
      <c r="VDE227" s="1109" t="e">
        <v>#N/A</v>
      </c>
      <c r="VDF227" s="1109" t="e">
        <v>#N/A</v>
      </c>
      <c r="VDG227" s="1109" t="e">
        <v>#N/A</v>
      </c>
      <c r="VDH227" s="1109" t="e">
        <v>#N/A</v>
      </c>
      <c r="VDI227" s="1109" t="e">
        <v>#N/A</v>
      </c>
      <c r="VDJ227" s="1109" t="e">
        <v>#N/A</v>
      </c>
      <c r="VDK227" s="1109" t="e">
        <v>#N/A</v>
      </c>
      <c r="VDL227" s="1109" t="e">
        <v>#N/A</v>
      </c>
      <c r="VDM227" s="1109" t="e">
        <v>#N/A</v>
      </c>
      <c r="VDN227" s="1109" t="e">
        <v>#N/A</v>
      </c>
      <c r="VDO227" s="1109" t="e">
        <v>#N/A</v>
      </c>
      <c r="VDP227" s="1109" t="e">
        <v>#N/A</v>
      </c>
      <c r="VDQ227" s="1109" t="e">
        <v>#N/A</v>
      </c>
      <c r="VDR227" s="1109" t="e">
        <v>#N/A</v>
      </c>
      <c r="VDS227" s="1109" t="e">
        <v>#N/A</v>
      </c>
      <c r="VDT227" s="1109" t="e">
        <v>#N/A</v>
      </c>
      <c r="VDU227" s="1109" t="e">
        <v>#N/A</v>
      </c>
      <c r="VDV227" s="1109" t="e">
        <v>#N/A</v>
      </c>
      <c r="VDW227" s="1109" t="e">
        <v>#N/A</v>
      </c>
      <c r="VDX227" s="1109" t="e">
        <v>#N/A</v>
      </c>
      <c r="VDY227" s="1109" t="e">
        <v>#N/A</v>
      </c>
      <c r="VDZ227" s="1109" t="e">
        <v>#N/A</v>
      </c>
      <c r="VEA227" s="1109" t="e">
        <v>#N/A</v>
      </c>
      <c r="VEB227" s="1109" t="e">
        <v>#N/A</v>
      </c>
      <c r="VEC227" s="1109" t="e">
        <v>#N/A</v>
      </c>
      <c r="VED227" s="1109" t="e">
        <v>#N/A</v>
      </c>
      <c r="VEE227" s="1109" t="e">
        <v>#N/A</v>
      </c>
      <c r="VEF227" s="1109" t="e">
        <v>#N/A</v>
      </c>
      <c r="VEG227" s="1109" t="e">
        <v>#N/A</v>
      </c>
      <c r="VEH227" s="1109" t="e">
        <v>#N/A</v>
      </c>
      <c r="VEI227" s="1109" t="e">
        <v>#N/A</v>
      </c>
      <c r="VEJ227" s="1109" t="e">
        <v>#N/A</v>
      </c>
      <c r="VEK227" s="1109" t="e">
        <v>#N/A</v>
      </c>
      <c r="VEL227" s="1109" t="e">
        <v>#N/A</v>
      </c>
      <c r="VEM227" s="1109" t="e">
        <v>#N/A</v>
      </c>
      <c r="VEN227" s="1109" t="e">
        <v>#N/A</v>
      </c>
      <c r="VEO227" s="1109" t="e">
        <v>#N/A</v>
      </c>
      <c r="VEP227" s="1109" t="e">
        <v>#N/A</v>
      </c>
      <c r="VEQ227" s="1109" t="e">
        <v>#N/A</v>
      </c>
      <c r="VER227" s="1109" t="e">
        <v>#N/A</v>
      </c>
      <c r="VES227" s="1109" t="e">
        <v>#N/A</v>
      </c>
      <c r="VET227" s="1109" t="e">
        <v>#N/A</v>
      </c>
      <c r="VEU227" s="1109" t="e">
        <v>#N/A</v>
      </c>
      <c r="VEV227" s="1109" t="e">
        <v>#N/A</v>
      </c>
      <c r="VEW227" s="1109" t="e">
        <v>#N/A</v>
      </c>
      <c r="VEX227" s="1109" t="e">
        <v>#N/A</v>
      </c>
      <c r="VEY227" s="1109" t="e">
        <v>#N/A</v>
      </c>
      <c r="VEZ227" s="1109" t="e">
        <v>#N/A</v>
      </c>
      <c r="VFA227" s="1109" t="e">
        <v>#N/A</v>
      </c>
      <c r="VFB227" s="1109" t="e">
        <v>#N/A</v>
      </c>
      <c r="VFC227" s="1109" t="e">
        <v>#N/A</v>
      </c>
      <c r="VFD227" s="1109" t="e">
        <v>#N/A</v>
      </c>
      <c r="VFE227" s="1109" t="e">
        <v>#N/A</v>
      </c>
      <c r="VFF227" s="1109" t="e">
        <v>#N/A</v>
      </c>
      <c r="VFG227" s="1109" t="e">
        <v>#N/A</v>
      </c>
      <c r="VFH227" s="1109" t="e">
        <v>#N/A</v>
      </c>
      <c r="VFI227" s="1109" t="e">
        <v>#N/A</v>
      </c>
      <c r="VFJ227" s="1109" t="e">
        <v>#N/A</v>
      </c>
      <c r="VFK227" s="1109" t="e">
        <v>#N/A</v>
      </c>
      <c r="VFL227" s="1109" t="e">
        <v>#N/A</v>
      </c>
      <c r="VFM227" s="1109" t="e">
        <v>#N/A</v>
      </c>
      <c r="VFN227" s="1109" t="e">
        <v>#N/A</v>
      </c>
      <c r="VFO227" s="1109" t="e">
        <v>#N/A</v>
      </c>
      <c r="VFP227" s="1109" t="e">
        <v>#N/A</v>
      </c>
      <c r="VFQ227" s="1109" t="e">
        <v>#N/A</v>
      </c>
      <c r="VFR227" s="1109" t="e">
        <v>#N/A</v>
      </c>
      <c r="VFS227" s="1109" t="e">
        <v>#N/A</v>
      </c>
      <c r="VFT227" s="1109" t="e">
        <v>#N/A</v>
      </c>
      <c r="VFU227" s="1109" t="e">
        <v>#N/A</v>
      </c>
      <c r="VFV227" s="1109" t="e">
        <v>#N/A</v>
      </c>
      <c r="VFW227" s="1109" t="e">
        <v>#N/A</v>
      </c>
      <c r="VFX227" s="1109" t="e">
        <v>#N/A</v>
      </c>
      <c r="VFY227" s="1109" t="e">
        <v>#N/A</v>
      </c>
      <c r="VFZ227" s="1109" t="e">
        <v>#N/A</v>
      </c>
      <c r="VGA227" s="1109" t="e">
        <v>#N/A</v>
      </c>
      <c r="VGB227" s="1109" t="e">
        <v>#N/A</v>
      </c>
      <c r="VGC227" s="1109" t="e">
        <v>#N/A</v>
      </c>
      <c r="VGD227" s="1109" t="e">
        <v>#N/A</v>
      </c>
      <c r="VGE227" s="1109" t="e">
        <v>#N/A</v>
      </c>
      <c r="VGF227" s="1109" t="e">
        <v>#N/A</v>
      </c>
      <c r="VGG227" s="1109" t="e">
        <v>#N/A</v>
      </c>
      <c r="VGH227" s="1109" t="e">
        <v>#N/A</v>
      </c>
      <c r="VGI227" s="1109" t="e">
        <v>#N/A</v>
      </c>
      <c r="VGJ227" s="1109" t="e">
        <v>#N/A</v>
      </c>
      <c r="VGK227" s="1109" t="e">
        <v>#N/A</v>
      </c>
      <c r="VGL227" s="1109" t="e">
        <v>#N/A</v>
      </c>
      <c r="VGM227" s="1109" t="e">
        <v>#N/A</v>
      </c>
      <c r="VGN227" s="1109" t="e">
        <v>#N/A</v>
      </c>
      <c r="VGO227" s="1109" t="e">
        <v>#N/A</v>
      </c>
      <c r="VGP227" s="1109" t="e">
        <v>#N/A</v>
      </c>
      <c r="VGQ227" s="1109" t="e">
        <v>#N/A</v>
      </c>
      <c r="VGR227" s="1109" t="e">
        <v>#N/A</v>
      </c>
      <c r="VGS227" s="1109" t="e">
        <v>#N/A</v>
      </c>
      <c r="VGT227" s="1109" t="e">
        <v>#N/A</v>
      </c>
      <c r="VGU227" s="1109" t="e">
        <v>#N/A</v>
      </c>
      <c r="VGV227" s="1109" t="e">
        <v>#N/A</v>
      </c>
      <c r="VGW227" s="1109" t="e">
        <v>#N/A</v>
      </c>
      <c r="VGX227" s="1109" t="e">
        <v>#N/A</v>
      </c>
      <c r="VGY227" s="1109" t="e">
        <v>#N/A</v>
      </c>
      <c r="VGZ227" s="1109" t="e">
        <v>#N/A</v>
      </c>
      <c r="VHA227" s="1109" t="e">
        <v>#N/A</v>
      </c>
      <c r="VHB227" s="1109" t="e">
        <v>#N/A</v>
      </c>
      <c r="VHC227" s="1109" t="e">
        <v>#N/A</v>
      </c>
      <c r="VHD227" s="1109" t="e">
        <v>#N/A</v>
      </c>
      <c r="VHE227" s="1109" t="e">
        <v>#N/A</v>
      </c>
      <c r="VHF227" s="1109" t="e">
        <v>#N/A</v>
      </c>
      <c r="VHG227" s="1109" t="e">
        <v>#N/A</v>
      </c>
      <c r="VHH227" s="1109" t="e">
        <v>#N/A</v>
      </c>
      <c r="VHI227" s="1109" t="e">
        <v>#N/A</v>
      </c>
      <c r="VHJ227" s="1109" t="e">
        <v>#N/A</v>
      </c>
      <c r="VHK227" s="1109" t="e">
        <v>#N/A</v>
      </c>
      <c r="VHL227" s="1109" t="e">
        <v>#N/A</v>
      </c>
      <c r="VHM227" s="1109" t="e">
        <v>#N/A</v>
      </c>
      <c r="VHN227" s="1109" t="e">
        <v>#N/A</v>
      </c>
      <c r="VHO227" s="1109" t="e">
        <v>#N/A</v>
      </c>
      <c r="VHP227" s="1109" t="e">
        <v>#N/A</v>
      </c>
      <c r="VHQ227" s="1109" t="e">
        <v>#N/A</v>
      </c>
      <c r="VHR227" s="1109" t="e">
        <v>#N/A</v>
      </c>
      <c r="VHS227" s="1109" t="e">
        <v>#N/A</v>
      </c>
      <c r="VHT227" s="1109" t="e">
        <v>#N/A</v>
      </c>
      <c r="VHU227" s="1109" t="e">
        <v>#N/A</v>
      </c>
      <c r="VHV227" s="1109" t="e">
        <v>#N/A</v>
      </c>
      <c r="VHW227" s="1109" t="e">
        <v>#N/A</v>
      </c>
      <c r="VHX227" s="1109" t="e">
        <v>#N/A</v>
      </c>
      <c r="VHY227" s="1109" t="e">
        <v>#N/A</v>
      </c>
      <c r="VHZ227" s="1109" t="e">
        <v>#N/A</v>
      </c>
      <c r="VIA227" s="1109" t="e">
        <v>#N/A</v>
      </c>
      <c r="VIB227" s="1109" t="e">
        <v>#N/A</v>
      </c>
      <c r="VIC227" s="1109" t="e">
        <v>#N/A</v>
      </c>
      <c r="VID227" s="1109" t="e">
        <v>#N/A</v>
      </c>
      <c r="VIE227" s="1109" t="e">
        <v>#N/A</v>
      </c>
      <c r="VIF227" s="1109" t="e">
        <v>#N/A</v>
      </c>
      <c r="VIG227" s="1109" t="e">
        <v>#N/A</v>
      </c>
      <c r="VIH227" s="1109" t="e">
        <v>#N/A</v>
      </c>
      <c r="VII227" s="1109" t="e">
        <v>#N/A</v>
      </c>
      <c r="VIJ227" s="1109" t="e">
        <v>#N/A</v>
      </c>
      <c r="VIK227" s="1109" t="e">
        <v>#N/A</v>
      </c>
      <c r="VIL227" s="1109" t="e">
        <v>#N/A</v>
      </c>
      <c r="VIM227" s="1109" t="e">
        <v>#N/A</v>
      </c>
      <c r="VIN227" s="1109" t="e">
        <v>#N/A</v>
      </c>
      <c r="VIO227" s="1109" t="e">
        <v>#N/A</v>
      </c>
      <c r="VIP227" s="1109" t="e">
        <v>#N/A</v>
      </c>
      <c r="VIQ227" s="1109" t="e">
        <v>#N/A</v>
      </c>
      <c r="VIR227" s="1109" t="e">
        <v>#N/A</v>
      </c>
      <c r="VIS227" s="1109" t="e">
        <v>#N/A</v>
      </c>
      <c r="VIT227" s="1109" t="e">
        <v>#N/A</v>
      </c>
      <c r="VIU227" s="1109" t="e">
        <v>#N/A</v>
      </c>
      <c r="VIV227" s="1109" t="e">
        <v>#N/A</v>
      </c>
      <c r="VIW227" s="1109" t="e">
        <v>#N/A</v>
      </c>
      <c r="VIX227" s="1109" t="e">
        <v>#N/A</v>
      </c>
      <c r="VIY227" s="1109" t="e">
        <v>#N/A</v>
      </c>
      <c r="VIZ227" s="1109" t="e">
        <v>#N/A</v>
      </c>
      <c r="VJA227" s="1109" t="e">
        <v>#N/A</v>
      </c>
      <c r="VJB227" s="1109" t="e">
        <v>#N/A</v>
      </c>
      <c r="VJC227" s="1109" t="e">
        <v>#N/A</v>
      </c>
      <c r="VJD227" s="1109" t="e">
        <v>#N/A</v>
      </c>
      <c r="VJE227" s="1109" t="e">
        <v>#N/A</v>
      </c>
      <c r="VJF227" s="1109" t="e">
        <v>#N/A</v>
      </c>
      <c r="VJG227" s="1109" t="e">
        <v>#N/A</v>
      </c>
      <c r="VJH227" s="1109" t="e">
        <v>#N/A</v>
      </c>
      <c r="VJI227" s="1109" t="e">
        <v>#N/A</v>
      </c>
      <c r="VJJ227" s="1109" t="e">
        <v>#N/A</v>
      </c>
      <c r="VJK227" s="1109" t="e">
        <v>#N/A</v>
      </c>
      <c r="VJL227" s="1109" t="e">
        <v>#N/A</v>
      </c>
      <c r="VJM227" s="1109" t="e">
        <v>#N/A</v>
      </c>
      <c r="VJN227" s="1109" t="e">
        <v>#N/A</v>
      </c>
      <c r="VJO227" s="1109" t="e">
        <v>#N/A</v>
      </c>
      <c r="VJP227" s="1109" t="e">
        <v>#N/A</v>
      </c>
      <c r="VJQ227" s="1109" t="e">
        <v>#N/A</v>
      </c>
      <c r="VJR227" s="1109" t="e">
        <v>#N/A</v>
      </c>
      <c r="VJS227" s="1109" t="e">
        <v>#N/A</v>
      </c>
      <c r="VJT227" s="1109" t="e">
        <v>#N/A</v>
      </c>
      <c r="VJU227" s="1109" t="e">
        <v>#N/A</v>
      </c>
      <c r="VJV227" s="1109" t="e">
        <v>#N/A</v>
      </c>
      <c r="VJW227" s="1109" t="e">
        <v>#N/A</v>
      </c>
      <c r="VJX227" s="1109" t="e">
        <v>#N/A</v>
      </c>
      <c r="VJY227" s="1109" t="e">
        <v>#N/A</v>
      </c>
      <c r="VJZ227" s="1109" t="e">
        <v>#N/A</v>
      </c>
      <c r="VKA227" s="1109" t="e">
        <v>#N/A</v>
      </c>
      <c r="VKB227" s="1109" t="e">
        <v>#N/A</v>
      </c>
      <c r="VKC227" s="1109" t="e">
        <v>#N/A</v>
      </c>
      <c r="VKD227" s="1109" t="e">
        <v>#N/A</v>
      </c>
      <c r="VKE227" s="1109" t="e">
        <v>#N/A</v>
      </c>
      <c r="VKF227" s="1109" t="e">
        <v>#N/A</v>
      </c>
      <c r="VKG227" s="1109" t="e">
        <v>#N/A</v>
      </c>
      <c r="VKH227" s="1109" t="e">
        <v>#N/A</v>
      </c>
      <c r="VKI227" s="1109" t="e">
        <v>#N/A</v>
      </c>
      <c r="VKJ227" s="1109" t="e">
        <v>#N/A</v>
      </c>
      <c r="VKK227" s="1109" t="e">
        <v>#N/A</v>
      </c>
      <c r="VKL227" s="1109" t="e">
        <v>#N/A</v>
      </c>
      <c r="VKM227" s="1109" t="e">
        <v>#N/A</v>
      </c>
      <c r="VKN227" s="1109" t="e">
        <v>#N/A</v>
      </c>
      <c r="VKO227" s="1109" t="e">
        <v>#N/A</v>
      </c>
      <c r="VKP227" s="1109" t="e">
        <v>#N/A</v>
      </c>
      <c r="VKQ227" s="1109" t="e">
        <v>#N/A</v>
      </c>
      <c r="VKR227" s="1109" t="e">
        <v>#N/A</v>
      </c>
      <c r="VKS227" s="1109" t="e">
        <v>#N/A</v>
      </c>
      <c r="VKT227" s="1109" t="e">
        <v>#N/A</v>
      </c>
      <c r="VKU227" s="1109" t="e">
        <v>#N/A</v>
      </c>
      <c r="VKV227" s="1109" t="e">
        <v>#N/A</v>
      </c>
      <c r="VKW227" s="1109" t="e">
        <v>#N/A</v>
      </c>
      <c r="VKX227" s="1109" t="e">
        <v>#N/A</v>
      </c>
      <c r="VKY227" s="1109" t="e">
        <v>#N/A</v>
      </c>
      <c r="VKZ227" s="1109" t="e">
        <v>#N/A</v>
      </c>
      <c r="VLA227" s="1109" t="e">
        <v>#N/A</v>
      </c>
      <c r="VLB227" s="1109" t="e">
        <v>#N/A</v>
      </c>
      <c r="VLC227" s="1109" t="e">
        <v>#N/A</v>
      </c>
      <c r="VLD227" s="1109" t="e">
        <v>#N/A</v>
      </c>
      <c r="VLE227" s="1109" t="e">
        <v>#N/A</v>
      </c>
      <c r="VLF227" s="1109" t="e">
        <v>#N/A</v>
      </c>
      <c r="VLG227" s="1109" t="e">
        <v>#N/A</v>
      </c>
      <c r="VLH227" s="1109" t="e">
        <v>#N/A</v>
      </c>
      <c r="VLI227" s="1109" t="e">
        <v>#N/A</v>
      </c>
      <c r="VLJ227" s="1109" t="e">
        <v>#N/A</v>
      </c>
      <c r="VLK227" s="1109" t="e">
        <v>#N/A</v>
      </c>
      <c r="VLL227" s="1109" t="e">
        <v>#N/A</v>
      </c>
      <c r="VLM227" s="1109" t="e">
        <v>#N/A</v>
      </c>
      <c r="VLN227" s="1109" t="e">
        <v>#N/A</v>
      </c>
      <c r="VLO227" s="1109" t="e">
        <v>#N/A</v>
      </c>
      <c r="VLP227" s="1109" t="e">
        <v>#N/A</v>
      </c>
      <c r="VLQ227" s="1109" t="e">
        <v>#N/A</v>
      </c>
      <c r="VLR227" s="1109" t="e">
        <v>#N/A</v>
      </c>
      <c r="VLS227" s="1109" t="e">
        <v>#N/A</v>
      </c>
      <c r="VLT227" s="1109" t="e">
        <v>#N/A</v>
      </c>
      <c r="VLU227" s="1109" t="e">
        <v>#N/A</v>
      </c>
      <c r="VLV227" s="1109" t="e">
        <v>#N/A</v>
      </c>
      <c r="VLW227" s="1109" t="e">
        <v>#N/A</v>
      </c>
      <c r="VLX227" s="1109" t="e">
        <v>#N/A</v>
      </c>
      <c r="VLY227" s="1109" t="e">
        <v>#N/A</v>
      </c>
      <c r="VLZ227" s="1109" t="e">
        <v>#N/A</v>
      </c>
      <c r="VMA227" s="1109" t="e">
        <v>#N/A</v>
      </c>
      <c r="VMB227" s="1109" t="e">
        <v>#N/A</v>
      </c>
      <c r="VMC227" s="1109" t="e">
        <v>#N/A</v>
      </c>
      <c r="VMD227" s="1109" t="e">
        <v>#N/A</v>
      </c>
      <c r="VME227" s="1109" t="e">
        <v>#N/A</v>
      </c>
      <c r="VMF227" s="1109" t="e">
        <v>#N/A</v>
      </c>
      <c r="VMG227" s="1109" t="e">
        <v>#N/A</v>
      </c>
      <c r="VMH227" s="1109" t="e">
        <v>#N/A</v>
      </c>
      <c r="VMI227" s="1109" t="e">
        <v>#N/A</v>
      </c>
      <c r="VMJ227" s="1109" t="e">
        <v>#N/A</v>
      </c>
      <c r="VMK227" s="1109" t="e">
        <v>#N/A</v>
      </c>
      <c r="VML227" s="1109" t="e">
        <v>#N/A</v>
      </c>
      <c r="VMM227" s="1109" t="e">
        <v>#N/A</v>
      </c>
      <c r="VMN227" s="1109" t="e">
        <v>#N/A</v>
      </c>
      <c r="VMO227" s="1109" t="e">
        <v>#N/A</v>
      </c>
      <c r="VMP227" s="1109" t="e">
        <v>#N/A</v>
      </c>
      <c r="VMQ227" s="1109" t="e">
        <v>#N/A</v>
      </c>
      <c r="VMR227" s="1109" t="e">
        <v>#N/A</v>
      </c>
      <c r="VMS227" s="1109" t="e">
        <v>#N/A</v>
      </c>
      <c r="VMT227" s="1109" t="e">
        <v>#N/A</v>
      </c>
      <c r="VMU227" s="1109" t="e">
        <v>#N/A</v>
      </c>
      <c r="VMV227" s="1109" t="e">
        <v>#N/A</v>
      </c>
      <c r="VMW227" s="1109" t="e">
        <v>#N/A</v>
      </c>
      <c r="VMX227" s="1109" t="e">
        <v>#N/A</v>
      </c>
      <c r="VMY227" s="1109" t="e">
        <v>#N/A</v>
      </c>
      <c r="VMZ227" s="1109" t="e">
        <v>#N/A</v>
      </c>
      <c r="VNA227" s="1109" t="e">
        <v>#N/A</v>
      </c>
      <c r="VNB227" s="1109" t="e">
        <v>#N/A</v>
      </c>
      <c r="VNC227" s="1109" t="e">
        <v>#N/A</v>
      </c>
      <c r="VND227" s="1109" t="e">
        <v>#N/A</v>
      </c>
      <c r="VNE227" s="1109" t="e">
        <v>#N/A</v>
      </c>
      <c r="VNF227" s="1109" t="e">
        <v>#N/A</v>
      </c>
      <c r="VNG227" s="1109" t="e">
        <v>#N/A</v>
      </c>
      <c r="VNH227" s="1109" t="e">
        <v>#N/A</v>
      </c>
      <c r="VNI227" s="1109" t="e">
        <v>#N/A</v>
      </c>
      <c r="VNJ227" s="1109" t="e">
        <v>#N/A</v>
      </c>
      <c r="VNK227" s="1109" t="e">
        <v>#N/A</v>
      </c>
      <c r="VNL227" s="1109" t="e">
        <v>#N/A</v>
      </c>
      <c r="VNM227" s="1109" t="e">
        <v>#N/A</v>
      </c>
      <c r="VNN227" s="1109" t="e">
        <v>#N/A</v>
      </c>
      <c r="VNO227" s="1109" t="e">
        <v>#N/A</v>
      </c>
      <c r="VNP227" s="1109" t="e">
        <v>#N/A</v>
      </c>
      <c r="VNQ227" s="1109" t="e">
        <v>#N/A</v>
      </c>
      <c r="VNR227" s="1109" t="e">
        <v>#N/A</v>
      </c>
      <c r="VNS227" s="1109" t="e">
        <v>#N/A</v>
      </c>
      <c r="VNT227" s="1109" t="e">
        <v>#N/A</v>
      </c>
      <c r="VNU227" s="1109" t="e">
        <v>#N/A</v>
      </c>
      <c r="VNV227" s="1109" t="e">
        <v>#N/A</v>
      </c>
      <c r="VNW227" s="1109" t="e">
        <v>#N/A</v>
      </c>
      <c r="VNX227" s="1109" t="e">
        <v>#N/A</v>
      </c>
      <c r="VNY227" s="1109" t="e">
        <v>#N/A</v>
      </c>
      <c r="VNZ227" s="1109" t="e">
        <v>#N/A</v>
      </c>
      <c r="VOA227" s="1109" t="e">
        <v>#N/A</v>
      </c>
      <c r="VOB227" s="1109" t="e">
        <v>#N/A</v>
      </c>
      <c r="VOC227" s="1109" t="e">
        <v>#N/A</v>
      </c>
      <c r="VOD227" s="1109" t="e">
        <v>#N/A</v>
      </c>
      <c r="VOE227" s="1109" t="e">
        <v>#N/A</v>
      </c>
      <c r="VOF227" s="1109" t="e">
        <v>#N/A</v>
      </c>
      <c r="VOG227" s="1109" t="e">
        <v>#N/A</v>
      </c>
      <c r="VOH227" s="1109" t="e">
        <v>#N/A</v>
      </c>
      <c r="VOI227" s="1109" t="e">
        <v>#N/A</v>
      </c>
      <c r="VOJ227" s="1109" t="e">
        <v>#N/A</v>
      </c>
      <c r="VOK227" s="1109" t="e">
        <v>#N/A</v>
      </c>
      <c r="VOL227" s="1109" t="e">
        <v>#N/A</v>
      </c>
      <c r="VOM227" s="1109" t="e">
        <v>#N/A</v>
      </c>
      <c r="VON227" s="1109" t="e">
        <v>#N/A</v>
      </c>
      <c r="VOO227" s="1109" t="e">
        <v>#N/A</v>
      </c>
      <c r="VOP227" s="1109" t="e">
        <v>#N/A</v>
      </c>
      <c r="VOQ227" s="1109" t="e">
        <v>#N/A</v>
      </c>
      <c r="VOR227" s="1109" t="e">
        <v>#N/A</v>
      </c>
      <c r="VOS227" s="1109" t="e">
        <v>#N/A</v>
      </c>
      <c r="VOT227" s="1109" t="e">
        <v>#N/A</v>
      </c>
      <c r="VOU227" s="1109" t="e">
        <v>#N/A</v>
      </c>
      <c r="VOV227" s="1109" t="e">
        <v>#N/A</v>
      </c>
      <c r="VOW227" s="1109" t="e">
        <v>#N/A</v>
      </c>
      <c r="VOX227" s="1109" t="e">
        <v>#N/A</v>
      </c>
      <c r="VOY227" s="1109" t="e">
        <v>#N/A</v>
      </c>
      <c r="VOZ227" s="1109" t="e">
        <v>#N/A</v>
      </c>
      <c r="VPA227" s="1109" t="e">
        <v>#N/A</v>
      </c>
      <c r="VPB227" s="1109" t="e">
        <v>#N/A</v>
      </c>
      <c r="VPC227" s="1109" t="e">
        <v>#N/A</v>
      </c>
      <c r="VPD227" s="1109" t="e">
        <v>#N/A</v>
      </c>
      <c r="VPE227" s="1109" t="e">
        <v>#N/A</v>
      </c>
      <c r="VPF227" s="1109" t="e">
        <v>#N/A</v>
      </c>
      <c r="VPG227" s="1109" t="e">
        <v>#N/A</v>
      </c>
      <c r="VPH227" s="1109" t="e">
        <v>#N/A</v>
      </c>
      <c r="VPI227" s="1109" t="e">
        <v>#N/A</v>
      </c>
      <c r="VPJ227" s="1109" t="e">
        <v>#N/A</v>
      </c>
      <c r="VPK227" s="1109" t="e">
        <v>#N/A</v>
      </c>
      <c r="VPL227" s="1109" t="e">
        <v>#N/A</v>
      </c>
      <c r="VPM227" s="1109" t="e">
        <v>#N/A</v>
      </c>
      <c r="VPN227" s="1109" t="e">
        <v>#N/A</v>
      </c>
      <c r="VPO227" s="1109" t="e">
        <v>#N/A</v>
      </c>
      <c r="VPP227" s="1109" t="e">
        <v>#N/A</v>
      </c>
      <c r="VPQ227" s="1109" t="e">
        <v>#N/A</v>
      </c>
      <c r="VPR227" s="1109" t="e">
        <v>#N/A</v>
      </c>
      <c r="VPS227" s="1109" t="e">
        <v>#N/A</v>
      </c>
      <c r="VPT227" s="1109" t="e">
        <v>#N/A</v>
      </c>
      <c r="VPU227" s="1109" t="e">
        <v>#N/A</v>
      </c>
      <c r="VPV227" s="1109" t="e">
        <v>#N/A</v>
      </c>
      <c r="VPW227" s="1109" t="e">
        <v>#N/A</v>
      </c>
      <c r="VPX227" s="1109" t="e">
        <v>#N/A</v>
      </c>
      <c r="VPY227" s="1109" t="e">
        <v>#N/A</v>
      </c>
      <c r="VPZ227" s="1109" t="e">
        <v>#N/A</v>
      </c>
      <c r="VQA227" s="1109" t="e">
        <v>#N/A</v>
      </c>
      <c r="VQB227" s="1109" t="e">
        <v>#N/A</v>
      </c>
      <c r="VQC227" s="1109" t="e">
        <v>#N/A</v>
      </c>
      <c r="VQD227" s="1109" t="e">
        <v>#N/A</v>
      </c>
      <c r="VQE227" s="1109" t="e">
        <v>#N/A</v>
      </c>
      <c r="VQF227" s="1109" t="e">
        <v>#N/A</v>
      </c>
      <c r="VQG227" s="1109" t="e">
        <v>#N/A</v>
      </c>
      <c r="VQH227" s="1109" t="e">
        <v>#N/A</v>
      </c>
      <c r="VQI227" s="1109" t="e">
        <v>#N/A</v>
      </c>
      <c r="VQJ227" s="1109" t="e">
        <v>#N/A</v>
      </c>
      <c r="VQK227" s="1109" t="e">
        <v>#N/A</v>
      </c>
      <c r="VQL227" s="1109" t="e">
        <v>#N/A</v>
      </c>
      <c r="VQM227" s="1109" t="e">
        <v>#N/A</v>
      </c>
      <c r="VQN227" s="1109" t="e">
        <v>#N/A</v>
      </c>
      <c r="VQO227" s="1109" t="e">
        <v>#N/A</v>
      </c>
      <c r="VQP227" s="1109" t="e">
        <v>#N/A</v>
      </c>
      <c r="VQQ227" s="1109" t="e">
        <v>#N/A</v>
      </c>
      <c r="VQR227" s="1109" t="e">
        <v>#N/A</v>
      </c>
      <c r="VQS227" s="1109" t="e">
        <v>#N/A</v>
      </c>
      <c r="VQT227" s="1109" t="e">
        <v>#N/A</v>
      </c>
      <c r="VQU227" s="1109" t="e">
        <v>#N/A</v>
      </c>
      <c r="VQV227" s="1109" t="e">
        <v>#N/A</v>
      </c>
      <c r="VQW227" s="1109" t="e">
        <v>#N/A</v>
      </c>
      <c r="VQX227" s="1109" t="e">
        <v>#N/A</v>
      </c>
      <c r="VQY227" s="1109" t="e">
        <v>#N/A</v>
      </c>
      <c r="VQZ227" s="1109" t="e">
        <v>#N/A</v>
      </c>
      <c r="VRA227" s="1109" t="e">
        <v>#N/A</v>
      </c>
      <c r="VRB227" s="1109" t="e">
        <v>#N/A</v>
      </c>
      <c r="VRC227" s="1109" t="e">
        <v>#N/A</v>
      </c>
      <c r="VRD227" s="1109" t="e">
        <v>#N/A</v>
      </c>
      <c r="VRE227" s="1109" t="e">
        <v>#N/A</v>
      </c>
      <c r="VRF227" s="1109" t="e">
        <v>#N/A</v>
      </c>
      <c r="VRG227" s="1109" t="e">
        <v>#N/A</v>
      </c>
      <c r="VRH227" s="1109" t="e">
        <v>#N/A</v>
      </c>
      <c r="VRI227" s="1109" t="e">
        <v>#N/A</v>
      </c>
      <c r="VRJ227" s="1109" t="e">
        <v>#N/A</v>
      </c>
      <c r="VRK227" s="1109" t="e">
        <v>#N/A</v>
      </c>
      <c r="VRL227" s="1109" t="e">
        <v>#N/A</v>
      </c>
      <c r="VRM227" s="1109" t="e">
        <v>#N/A</v>
      </c>
      <c r="VRN227" s="1109" t="e">
        <v>#N/A</v>
      </c>
      <c r="VRO227" s="1109" t="e">
        <v>#N/A</v>
      </c>
      <c r="VRP227" s="1109" t="e">
        <v>#N/A</v>
      </c>
      <c r="VRQ227" s="1109" t="e">
        <v>#N/A</v>
      </c>
      <c r="VRR227" s="1109" t="e">
        <v>#N/A</v>
      </c>
      <c r="VRS227" s="1109" t="e">
        <v>#N/A</v>
      </c>
      <c r="VRT227" s="1109" t="e">
        <v>#N/A</v>
      </c>
      <c r="VRU227" s="1109" t="e">
        <v>#N/A</v>
      </c>
      <c r="VRV227" s="1109" t="e">
        <v>#N/A</v>
      </c>
      <c r="VRW227" s="1109" t="e">
        <v>#N/A</v>
      </c>
      <c r="VRX227" s="1109" t="e">
        <v>#N/A</v>
      </c>
      <c r="VRY227" s="1109" t="e">
        <v>#N/A</v>
      </c>
      <c r="VRZ227" s="1109" t="e">
        <v>#N/A</v>
      </c>
      <c r="VSA227" s="1109" t="e">
        <v>#N/A</v>
      </c>
      <c r="VSB227" s="1109" t="e">
        <v>#N/A</v>
      </c>
      <c r="VSC227" s="1109" t="e">
        <v>#N/A</v>
      </c>
      <c r="VSD227" s="1109" t="e">
        <v>#N/A</v>
      </c>
      <c r="VSE227" s="1109" t="e">
        <v>#N/A</v>
      </c>
      <c r="VSF227" s="1109" t="e">
        <v>#N/A</v>
      </c>
      <c r="VSG227" s="1109" t="e">
        <v>#N/A</v>
      </c>
      <c r="VSH227" s="1109" t="e">
        <v>#N/A</v>
      </c>
      <c r="VSI227" s="1109" t="e">
        <v>#N/A</v>
      </c>
      <c r="VSJ227" s="1109" t="e">
        <v>#N/A</v>
      </c>
      <c r="VSK227" s="1109" t="e">
        <v>#N/A</v>
      </c>
      <c r="VSL227" s="1109" t="e">
        <v>#N/A</v>
      </c>
      <c r="VSM227" s="1109" t="e">
        <v>#N/A</v>
      </c>
      <c r="VSN227" s="1109" t="e">
        <v>#N/A</v>
      </c>
      <c r="VSO227" s="1109" t="e">
        <v>#N/A</v>
      </c>
      <c r="VSP227" s="1109" t="e">
        <v>#N/A</v>
      </c>
      <c r="VSQ227" s="1109" t="e">
        <v>#N/A</v>
      </c>
      <c r="VSR227" s="1109" t="e">
        <v>#N/A</v>
      </c>
      <c r="VSS227" s="1109" t="e">
        <v>#N/A</v>
      </c>
      <c r="VST227" s="1109" t="e">
        <v>#N/A</v>
      </c>
      <c r="VSU227" s="1109" t="e">
        <v>#N/A</v>
      </c>
      <c r="VSV227" s="1109" t="e">
        <v>#N/A</v>
      </c>
      <c r="VSW227" s="1109" t="e">
        <v>#N/A</v>
      </c>
      <c r="VSX227" s="1109" t="e">
        <v>#N/A</v>
      </c>
      <c r="VSY227" s="1109" t="e">
        <v>#N/A</v>
      </c>
      <c r="VSZ227" s="1109" t="e">
        <v>#N/A</v>
      </c>
      <c r="VTA227" s="1109" t="e">
        <v>#N/A</v>
      </c>
      <c r="VTB227" s="1109" t="e">
        <v>#N/A</v>
      </c>
      <c r="VTC227" s="1109" t="e">
        <v>#N/A</v>
      </c>
      <c r="VTD227" s="1109" t="e">
        <v>#N/A</v>
      </c>
      <c r="VTE227" s="1109" t="e">
        <v>#N/A</v>
      </c>
      <c r="VTF227" s="1109" t="e">
        <v>#N/A</v>
      </c>
      <c r="VTG227" s="1109" t="e">
        <v>#N/A</v>
      </c>
      <c r="VTH227" s="1109" t="e">
        <v>#N/A</v>
      </c>
      <c r="VTI227" s="1109" t="e">
        <v>#N/A</v>
      </c>
      <c r="VTJ227" s="1109" t="e">
        <v>#N/A</v>
      </c>
      <c r="VTK227" s="1109" t="e">
        <v>#N/A</v>
      </c>
      <c r="VTL227" s="1109" t="e">
        <v>#N/A</v>
      </c>
      <c r="VTM227" s="1109" t="e">
        <v>#N/A</v>
      </c>
      <c r="VTN227" s="1109" t="e">
        <v>#N/A</v>
      </c>
      <c r="VTO227" s="1109" t="e">
        <v>#N/A</v>
      </c>
      <c r="VTP227" s="1109" t="e">
        <v>#N/A</v>
      </c>
      <c r="VTQ227" s="1109" t="e">
        <v>#N/A</v>
      </c>
      <c r="VTR227" s="1109" t="e">
        <v>#N/A</v>
      </c>
      <c r="VTS227" s="1109" t="e">
        <v>#N/A</v>
      </c>
      <c r="VTT227" s="1109" t="e">
        <v>#N/A</v>
      </c>
      <c r="VTU227" s="1109" t="e">
        <v>#N/A</v>
      </c>
      <c r="VTV227" s="1109" t="e">
        <v>#N/A</v>
      </c>
      <c r="VTW227" s="1109" t="e">
        <v>#N/A</v>
      </c>
      <c r="VTX227" s="1109" t="e">
        <v>#N/A</v>
      </c>
      <c r="VTY227" s="1109" t="e">
        <v>#N/A</v>
      </c>
      <c r="VTZ227" s="1109" t="e">
        <v>#N/A</v>
      </c>
      <c r="VUA227" s="1109" t="e">
        <v>#N/A</v>
      </c>
      <c r="VUB227" s="1109" t="e">
        <v>#N/A</v>
      </c>
      <c r="VUC227" s="1109" t="e">
        <v>#N/A</v>
      </c>
      <c r="VUD227" s="1109" t="e">
        <v>#N/A</v>
      </c>
      <c r="VUE227" s="1109" t="e">
        <v>#N/A</v>
      </c>
      <c r="VUF227" s="1109" t="e">
        <v>#N/A</v>
      </c>
      <c r="VUG227" s="1109" t="e">
        <v>#N/A</v>
      </c>
      <c r="VUH227" s="1109" t="e">
        <v>#N/A</v>
      </c>
      <c r="VUI227" s="1109" t="e">
        <v>#N/A</v>
      </c>
      <c r="VUJ227" s="1109" t="e">
        <v>#N/A</v>
      </c>
      <c r="VUK227" s="1109" t="e">
        <v>#N/A</v>
      </c>
      <c r="VUL227" s="1109" t="e">
        <v>#N/A</v>
      </c>
      <c r="VUM227" s="1109" t="e">
        <v>#N/A</v>
      </c>
      <c r="VUN227" s="1109" t="e">
        <v>#N/A</v>
      </c>
      <c r="VUO227" s="1109" t="e">
        <v>#N/A</v>
      </c>
      <c r="VUP227" s="1109" t="e">
        <v>#N/A</v>
      </c>
      <c r="VUQ227" s="1109" t="e">
        <v>#N/A</v>
      </c>
      <c r="VUR227" s="1109" t="e">
        <v>#N/A</v>
      </c>
      <c r="VUS227" s="1109" t="e">
        <v>#N/A</v>
      </c>
      <c r="VUT227" s="1109" t="e">
        <v>#N/A</v>
      </c>
      <c r="VUU227" s="1109" t="e">
        <v>#N/A</v>
      </c>
      <c r="VUV227" s="1109" t="e">
        <v>#N/A</v>
      </c>
      <c r="VUW227" s="1109" t="e">
        <v>#N/A</v>
      </c>
      <c r="VUX227" s="1109" t="e">
        <v>#N/A</v>
      </c>
      <c r="VUY227" s="1109" t="e">
        <v>#N/A</v>
      </c>
      <c r="VUZ227" s="1109" t="e">
        <v>#N/A</v>
      </c>
      <c r="VVA227" s="1109" t="e">
        <v>#N/A</v>
      </c>
      <c r="VVB227" s="1109" t="e">
        <v>#N/A</v>
      </c>
      <c r="VVC227" s="1109" t="e">
        <v>#N/A</v>
      </c>
      <c r="VVD227" s="1109" t="e">
        <v>#N/A</v>
      </c>
      <c r="VVE227" s="1109" t="e">
        <v>#N/A</v>
      </c>
      <c r="VVF227" s="1109" t="e">
        <v>#N/A</v>
      </c>
      <c r="VVG227" s="1109" t="e">
        <v>#N/A</v>
      </c>
      <c r="VVH227" s="1109" t="e">
        <v>#N/A</v>
      </c>
      <c r="VVI227" s="1109" t="e">
        <v>#N/A</v>
      </c>
      <c r="VVJ227" s="1109" t="e">
        <v>#N/A</v>
      </c>
      <c r="VVK227" s="1109" t="e">
        <v>#N/A</v>
      </c>
      <c r="VVL227" s="1109" t="e">
        <v>#N/A</v>
      </c>
      <c r="VVM227" s="1109" t="e">
        <v>#N/A</v>
      </c>
      <c r="VVN227" s="1109" t="e">
        <v>#N/A</v>
      </c>
      <c r="VVO227" s="1109" t="e">
        <v>#N/A</v>
      </c>
      <c r="VVP227" s="1109" t="e">
        <v>#N/A</v>
      </c>
      <c r="VVQ227" s="1109" t="e">
        <v>#N/A</v>
      </c>
      <c r="VVR227" s="1109" t="e">
        <v>#N/A</v>
      </c>
      <c r="VVS227" s="1109" t="e">
        <v>#N/A</v>
      </c>
      <c r="VVT227" s="1109" t="e">
        <v>#N/A</v>
      </c>
      <c r="VVU227" s="1109" t="e">
        <v>#N/A</v>
      </c>
      <c r="VVV227" s="1109" t="e">
        <v>#N/A</v>
      </c>
      <c r="VVW227" s="1109" t="e">
        <v>#N/A</v>
      </c>
      <c r="VVX227" s="1109" t="e">
        <v>#N/A</v>
      </c>
      <c r="VVY227" s="1109" t="e">
        <v>#N/A</v>
      </c>
      <c r="VVZ227" s="1109" t="e">
        <v>#N/A</v>
      </c>
      <c r="VWA227" s="1109" t="e">
        <v>#N/A</v>
      </c>
      <c r="VWB227" s="1109" t="e">
        <v>#N/A</v>
      </c>
      <c r="VWC227" s="1109" t="e">
        <v>#N/A</v>
      </c>
      <c r="VWD227" s="1109" t="e">
        <v>#N/A</v>
      </c>
      <c r="VWE227" s="1109" t="e">
        <v>#N/A</v>
      </c>
      <c r="VWF227" s="1109" t="e">
        <v>#N/A</v>
      </c>
      <c r="VWG227" s="1109" t="e">
        <v>#N/A</v>
      </c>
      <c r="VWH227" s="1109" t="e">
        <v>#N/A</v>
      </c>
      <c r="VWI227" s="1109" t="e">
        <v>#N/A</v>
      </c>
      <c r="VWJ227" s="1109" t="e">
        <v>#N/A</v>
      </c>
      <c r="VWK227" s="1109" t="e">
        <v>#N/A</v>
      </c>
      <c r="VWL227" s="1109" t="e">
        <v>#N/A</v>
      </c>
      <c r="VWM227" s="1109" t="e">
        <v>#N/A</v>
      </c>
      <c r="VWN227" s="1109" t="e">
        <v>#N/A</v>
      </c>
      <c r="VWO227" s="1109" t="e">
        <v>#N/A</v>
      </c>
      <c r="VWP227" s="1109" t="e">
        <v>#N/A</v>
      </c>
      <c r="VWQ227" s="1109" t="e">
        <v>#N/A</v>
      </c>
      <c r="VWR227" s="1109" t="e">
        <v>#N/A</v>
      </c>
      <c r="VWS227" s="1109" t="e">
        <v>#N/A</v>
      </c>
      <c r="VWT227" s="1109" t="e">
        <v>#N/A</v>
      </c>
      <c r="VWU227" s="1109" t="e">
        <v>#N/A</v>
      </c>
      <c r="VWV227" s="1109" t="e">
        <v>#N/A</v>
      </c>
      <c r="VWW227" s="1109" t="e">
        <v>#N/A</v>
      </c>
      <c r="VWX227" s="1109" t="e">
        <v>#N/A</v>
      </c>
      <c r="VWY227" s="1109" t="e">
        <v>#N/A</v>
      </c>
      <c r="VWZ227" s="1109" t="e">
        <v>#N/A</v>
      </c>
      <c r="VXA227" s="1109" t="e">
        <v>#N/A</v>
      </c>
      <c r="VXB227" s="1109" t="e">
        <v>#N/A</v>
      </c>
      <c r="VXC227" s="1109" t="e">
        <v>#N/A</v>
      </c>
      <c r="VXD227" s="1109" t="e">
        <v>#N/A</v>
      </c>
      <c r="VXE227" s="1109" t="e">
        <v>#N/A</v>
      </c>
      <c r="VXF227" s="1109" t="e">
        <v>#N/A</v>
      </c>
      <c r="VXG227" s="1109" t="e">
        <v>#N/A</v>
      </c>
      <c r="VXH227" s="1109" t="e">
        <v>#N/A</v>
      </c>
      <c r="VXI227" s="1109" t="e">
        <v>#N/A</v>
      </c>
      <c r="VXJ227" s="1109" t="e">
        <v>#N/A</v>
      </c>
      <c r="VXK227" s="1109" t="e">
        <v>#N/A</v>
      </c>
      <c r="VXL227" s="1109" t="e">
        <v>#N/A</v>
      </c>
      <c r="VXM227" s="1109" t="e">
        <v>#N/A</v>
      </c>
      <c r="VXN227" s="1109" t="e">
        <v>#N/A</v>
      </c>
      <c r="VXO227" s="1109" t="e">
        <v>#N/A</v>
      </c>
      <c r="VXP227" s="1109" t="e">
        <v>#N/A</v>
      </c>
      <c r="VXQ227" s="1109" t="e">
        <v>#N/A</v>
      </c>
      <c r="VXR227" s="1109" t="e">
        <v>#N/A</v>
      </c>
      <c r="VXS227" s="1109" t="e">
        <v>#N/A</v>
      </c>
      <c r="VXT227" s="1109" t="e">
        <v>#N/A</v>
      </c>
      <c r="VXU227" s="1109" t="e">
        <v>#N/A</v>
      </c>
      <c r="VXV227" s="1109" t="e">
        <v>#N/A</v>
      </c>
      <c r="VXW227" s="1109" t="e">
        <v>#N/A</v>
      </c>
      <c r="VXX227" s="1109" t="e">
        <v>#N/A</v>
      </c>
      <c r="VXY227" s="1109" t="e">
        <v>#N/A</v>
      </c>
      <c r="VXZ227" s="1109" t="e">
        <v>#N/A</v>
      </c>
      <c r="VYA227" s="1109" t="e">
        <v>#N/A</v>
      </c>
      <c r="VYB227" s="1109" t="e">
        <v>#N/A</v>
      </c>
      <c r="VYC227" s="1109" t="e">
        <v>#N/A</v>
      </c>
      <c r="VYD227" s="1109" t="e">
        <v>#N/A</v>
      </c>
      <c r="VYE227" s="1109" t="e">
        <v>#N/A</v>
      </c>
      <c r="VYF227" s="1109" t="e">
        <v>#N/A</v>
      </c>
      <c r="VYG227" s="1109" t="e">
        <v>#N/A</v>
      </c>
      <c r="VYH227" s="1109" t="e">
        <v>#N/A</v>
      </c>
      <c r="VYI227" s="1109" t="e">
        <v>#N/A</v>
      </c>
      <c r="VYJ227" s="1109" t="e">
        <v>#N/A</v>
      </c>
      <c r="VYK227" s="1109" t="e">
        <v>#N/A</v>
      </c>
      <c r="VYL227" s="1109" t="e">
        <v>#N/A</v>
      </c>
      <c r="VYM227" s="1109" t="e">
        <v>#N/A</v>
      </c>
      <c r="VYN227" s="1109" t="e">
        <v>#N/A</v>
      </c>
      <c r="VYO227" s="1109" t="e">
        <v>#N/A</v>
      </c>
      <c r="VYP227" s="1109" t="e">
        <v>#N/A</v>
      </c>
      <c r="VYQ227" s="1109" t="e">
        <v>#N/A</v>
      </c>
      <c r="VYR227" s="1109" t="e">
        <v>#N/A</v>
      </c>
      <c r="VYS227" s="1109" t="e">
        <v>#N/A</v>
      </c>
      <c r="VYT227" s="1109" t="e">
        <v>#N/A</v>
      </c>
      <c r="VYU227" s="1109" t="e">
        <v>#N/A</v>
      </c>
      <c r="VYV227" s="1109" t="e">
        <v>#N/A</v>
      </c>
      <c r="VYW227" s="1109" t="e">
        <v>#N/A</v>
      </c>
      <c r="VYX227" s="1109" t="e">
        <v>#N/A</v>
      </c>
      <c r="VYY227" s="1109" t="e">
        <v>#N/A</v>
      </c>
      <c r="VYZ227" s="1109" t="e">
        <v>#N/A</v>
      </c>
      <c r="VZA227" s="1109" t="e">
        <v>#N/A</v>
      </c>
      <c r="VZB227" s="1109" t="e">
        <v>#N/A</v>
      </c>
      <c r="VZC227" s="1109" t="e">
        <v>#N/A</v>
      </c>
      <c r="VZD227" s="1109" t="e">
        <v>#N/A</v>
      </c>
      <c r="VZE227" s="1109" t="e">
        <v>#N/A</v>
      </c>
      <c r="VZF227" s="1109" t="e">
        <v>#N/A</v>
      </c>
      <c r="VZG227" s="1109" t="e">
        <v>#N/A</v>
      </c>
      <c r="VZH227" s="1109" t="e">
        <v>#N/A</v>
      </c>
      <c r="VZI227" s="1109" t="e">
        <v>#N/A</v>
      </c>
      <c r="VZJ227" s="1109" t="e">
        <v>#N/A</v>
      </c>
      <c r="VZK227" s="1109" t="e">
        <v>#N/A</v>
      </c>
      <c r="VZL227" s="1109" t="e">
        <v>#N/A</v>
      </c>
      <c r="VZM227" s="1109" t="e">
        <v>#N/A</v>
      </c>
      <c r="VZN227" s="1109" t="e">
        <v>#N/A</v>
      </c>
      <c r="VZO227" s="1109" t="e">
        <v>#N/A</v>
      </c>
      <c r="VZP227" s="1109" t="e">
        <v>#N/A</v>
      </c>
      <c r="VZQ227" s="1109" t="e">
        <v>#N/A</v>
      </c>
      <c r="VZR227" s="1109" t="e">
        <v>#N/A</v>
      </c>
      <c r="VZS227" s="1109" t="e">
        <v>#N/A</v>
      </c>
      <c r="VZT227" s="1109" t="e">
        <v>#N/A</v>
      </c>
      <c r="VZU227" s="1109" t="e">
        <v>#N/A</v>
      </c>
      <c r="VZV227" s="1109" t="e">
        <v>#N/A</v>
      </c>
      <c r="VZW227" s="1109" t="e">
        <v>#N/A</v>
      </c>
      <c r="VZX227" s="1109" t="e">
        <v>#N/A</v>
      </c>
      <c r="VZY227" s="1109" t="e">
        <v>#N/A</v>
      </c>
      <c r="VZZ227" s="1109" t="e">
        <v>#N/A</v>
      </c>
      <c r="WAA227" s="1109" t="e">
        <v>#N/A</v>
      </c>
      <c r="WAB227" s="1109" t="e">
        <v>#N/A</v>
      </c>
      <c r="WAC227" s="1109" t="e">
        <v>#N/A</v>
      </c>
      <c r="WAD227" s="1109" t="e">
        <v>#N/A</v>
      </c>
      <c r="WAE227" s="1109" t="e">
        <v>#N/A</v>
      </c>
      <c r="WAF227" s="1109" t="e">
        <v>#N/A</v>
      </c>
      <c r="WAG227" s="1109" t="e">
        <v>#N/A</v>
      </c>
      <c r="WAH227" s="1109" t="e">
        <v>#N/A</v>
      </c>
      <c r="WAI227" s="1109" t="e">
        <v>#N/A</v>
      </c>
      <c r="WAJ227" s="1109" t="e">
        <v>#N/A</v>
      </c>
      <c r="WAK227" s="1109" t="e">
        <v>#N/A</v>
      </c>
      <c r="WAL227" s="1109" t="e">
        <v>#N/A</v>
      </c>
      <c r="WAM227" s="1109" t="e">
        <v>#N/A</v>
      </c>
      <c r="WAN227" s="1109" t="e">
        <v>#N/A</v>
      </c>
      <c r="WAO227" s="1109" t="e">
        <v>#N/A</v>
      </c>
      <c r="WAP227" s="1109" t="e">
        <v>#N/A</v>
      </c>
      <c r="WAQ227" s="1109" t="e">
        <v>#N/A</v>
      </c>
      <c r="WAR227" s="1109" t="e">
        <v>#N/A</v>
      </c>
      <c r="WAS227" s="1109" t="e">
        <v>#N/A</v>
      </c>
      <c r="WAT227" s="1109" t="e">
        <v>#N/A</v>
      </c>
      <c r="WAU227" s="1109" t="e">
        <v>#N/A</v>
      </c>
      <c r="WAV227" s="1109" t="e">
        <v>#N/A</v>
      </c>
      <c r="WAW227" s="1109" t="e">
        <v>#N/A</v>
      </c>
      <c r="WAX227" s="1109" t="e">
        <v>#N/A</v>
      </c>
      <c r="WAY227" s="1109" t="e">
        <v>#N/A</v>
      </c>
      <c r="WAZ227" s="1109" t="e">
        <v>#N/A</v>
      </c>
      <c r="WBA227" s="1109" t="e">
        <v>#N/A</v>
      </c>
      <c r="WBB227" s="1109" t="e">
        <v>#N/A</v>
      </c>
      <c r="WBC227" s="1109" t="e">
        <v>#N/A</v>
      </c>
      <c r="WBD227" s="1109" t="e">
        <v>#N/A</v>
      </c>
      <c r="WBE227" s="1109" t="e">
        <v>#N/A</v>
      </c>
      <c r="WBF227" s="1109" t="e">
        <v>#N/A</v>
      </c>
      <c r="WBG227" s="1109" t="e">
        <v>#N/A</v>
      </c>
      <c r="WBH227" s="1109" t="e">
        <v>#N/A</v>
      </c>
      <c r="WBI227" s="1109" t="e">
        <v>#N/A</v>
      </c>
      <c r="WBJ227" s="1109" t="e">
        <v>#N/A</v>
      </c>
      <c r="WBK227" s="1109" t="e">
        <v>#N/A</v>
      </c>
      <c r="WBL227" s="1109" t="e">
        <v>#N/A</v>
      </c>
      <c r="WBM227" s="1109" t="e">
        <v>#N/A</v>
      </c>
      <c r="WBN227" s="1109" t="e">
        <v>#N/A</v>
      </c>
      <c r="WBO227" s="1109" t="e">
        <v>#N/A</v>
      </c>
      <c r="WBP227" s="1109" t="e">
        <v>#N/A</v>
      </c>
      <c r="WBQ227" s="1109" t="e">
        <v>#N/A</v>
      </c>
      <c r="WBR227" s="1109" t="e">
        <v>#N/A</v>
      </c>
      <c r="WBS227" s="1109" t="e">
        <v>#N/A</v>
      </c>
      <c r="WBT227" s="1109" t="e">
        <v>#N/A</v>
      </c>
      <c r="WBU227" s="1109" t="e">
        <v>#N/A</v>
      </c>
      <c r="WBV227" s="1109" t="e">
        <v>#N/A</v>
      </c>
      <c r="WBW227" s="1109" t="e">
        <v>#N/A</v>
      </c>
      <c r="WBX227" s="1109" t="e">
        <v>#N/A</v>
      </c>
      <c r="WBY227" s="1109" t="e">
        <v>#N/A</v>
      </c>
      <c r="WBZ227" s="1109" t="e">
        <v>#N/A</v>
      </c>
      <c r="WCA227" s="1109" t="e">
        <v>#N/A</v>
      </c>
      <c r="WCB227" s="1109" t="e">
        <v>#N/A</v>
      </c>
      <c r="WCC227" s="1109" t="e">
        <v>#N/A</v>
      </c>
      <c r="WCD227" s="1109" t="e">
        <v>#N/A</v>
      </c>
      <c r="WCE227" s="1109" t="e">
        <v>#N/A</v>
      </c>
      <c r="WCF227" s="1109" t="e">
        <v>#N/A</v>
      </c>
      <c r="WCG227" s="1109" t="e">
        <v>#N/A</v>
      </c>
      <c r="WCH227" s="1109" t="e">
        <v>#N/A</v>
      </c>
      <c r="WCI227" s="1109" t="e">
        <v>#N/A</v>
      </c>
      <c r="WCJ227" s="1109" t="e">
        <v>#N/A</v>
      </c>
      <c r="WCK227" s="1109" t="e">
        <v>#N/A</v>
      </c>
      <c r="WCL227" s="1109" t="e">
        <v>#N/A</v>
      </c>
      <c r="WCM227" s="1109" t="e">
        <v>#N/A</v>
      </c>
      <c r="WCN227" s="1109" t="e">
        <v>#N/A</v>
      </c>
      <c r="WCO227" s="1109" t="e">
        <v>#N/A</v>
      </c>
      <c r="WCP227" s="1109" t="e">
        <v>#N/A</v>
      </c>
      <c r="WCQ227" s="1109" t="e">
        <v>#N/A</v>
      </c>
      <c r="WCR227" s="1109" t="e">
        <v>#N/A</v>
      </c>
      <c r="WCS227" s="1109" t="e">
        <v>#N/A</v>
      </c>
      <c r="WCT227" s="1109" t="e">
        <v>#N/A</v>
      </c>
      <c r="WCU227" s="1109" t="e">
        <v>#N/A</v>
      </c>
      <c r="WCV227" s="1109" t="e">
        <v>#N/A</v>
      </c>
      <c r="WCW227" s="1109" t="e">
        <v>#N/A</v>
      </c>
      <c r="WCX227" s="1109" t="e">
        <v>#N/A</v>
      </c>
      <c r="WCY227" s="1109" t="e">
        <v>#N/A</v>
      </c>
      <c r="WCZ227" s="1109" t="e">
        <v>#N/A</v>
      </c>
      <c r="WDA227" s="1109" t="e">
        <v>#N/A</v>
      </c>
      <c r="WDB227" s="1109" t="e">
        <v>#N/A</v>
      </c>
      <c r="WDC227" s="1109" t="e">
        <v>#N/A</v>
      </c>
      <c r="WDD227" s="1109" t="e">
        <v>#N/A</v>
      </c>
      <c r="WDE227" s="1109" t="e">
        <v>#N/A</v>
      </c>
      <c r="WDF227" s="1109" t="e">
        <v>#N/A</v>
      </c>
      <c r="WDG227" s="1109" t="e">
        <v>#N/A</v>
      </c>
      <c r="WDH227" s="1109" t="e">
        <v>#N/A</v>
      </c>
      <c r="WDI227" s="1109" t="e">
        <v>#N/A</v>
      </c>
      <c r="WDJ227" s="1109" t="e">
        <v>#N/A</v>
      </c>
      <c r="WDK227" s="1109" t="e">
        <v>#N/A</v>
      </c>
      <c r="WDL227" s="1109" t="e">
        <v>#N/A</v>
      </c>
      <c r="WDM227" s="1109" t="e">
        <v>#N/A</v>
      </c>
      <c r="WDN227" s="1109" t="e">
        <v>#N/A</v>
      </c>
      <c r="WDO227" s="1109" t="e">
        <v>#N/A</v>
      </c>
      <c r="WDP227" s="1109" t="e">
        <v>#N/A</v>
      </c>
      <c r="WDQ227" s="1109" t="e">
        <v>#N/A</v>
      </c>
      <c r="WDR227" s="1109" t="e">
        <v>#N/A</v>
      </c>
      <c r="WDS227" s="1109" t="e">
        <v>#N/A</v>
      </c>
      <c r="WDT227" s="1109" t="e">
        <v>#N/A</v>
      </c>
      <c r="WDU227" s="1109" t="e">
        <v>#N/A</v>
      </c>
      <c r="WDV227" s="1109" t="e">
        <v>#N/A</v>
      </c>
      <c r="WDW227" s="1109" t="e">
        <v>#N/A</v>
      </c>
      <c r="WDX227" s="1109" t="e">
        <v>#N/A</v>
      </c>
      <c r="WDY227" s="1109" t="e">
        <v>#N/A</v>
      </c>
      <c r="WDZ227" s="1109" t="e">
        <v>#N/A</v>
      </c>
      <c r="WEA227" s="1109" t="e">
        <v>#N/A</v>
      </c>
      <c r="WEB227" s="1109" t="e">
        <v>#N/A</v>
      </c>
      <c r="WEC227" s="1109" t="e">
        <v>#N/A</v>
      </c>
      <c r="WED227" s="1109" t="e">
        <v>#N/A</v>
      </c>
      <c r="WEE227" s="1109" t="e">
        <v>#N/A</v>
      </c>
      <c r="WEF227" s="1109" t="e">
        <v>#N/A</v>
      </c>
      <c r="WEG227" s="1109" t="e">
        <v>#N/A</v>
      </c>
      <c r="WEH227" s="1109" t="e">
        <v>#N/A</v>
      </c>
      <c r="WEI227" s="1109" t="e">
        <v>#N/A</v>
      </c>
      <c r="WEJ227" s="1109" t="e">
        <v>#N/A</v>
      </c>
      <c r="WEK227" s="1109" t="e">
        <v>#N/A</v>
      </c>
      <c r="WEL227" s="1109" t="e">
        <v>#N/A</v>
      </c>
      <c r="WEM227" s="1109" t="e">
        <v>#N/A</v>
      </c>
      <c r="WEN227" s="1109" t="e">
        <v>#N/A</v>
      </c>
      <c r="WEO227" s="1109" t="e">
        <v>#N/A</v>
      </c>
      <c r="WEP227" s="1109" t="e">
        <v>#N/A</v>
      </c>
      <c r="WEQ227" s="1109" t="e">
        <v>#N/A</v>
      </c>
      <c r="WER227" s="1109" t="e">
        <v>#N/A</v>
      </c>
      <c r="WES227" s="1109" t="e">
        <v>#N/A</v>
      </c>
      <c r="WET227" s="1109" t="e">
        <v>#N/A</v>
      </c>
      <c r="WEU227" s="1109" t="e">
        <v>#N/A</v>
      </c>
      <c r="WEV227" s="1109" t="e">
        <v>#N/A</v>
      </c>
      <c r="WEW227" s="1109" t="e">
        <v>#N/A</v>
      </c>
      <c r="WEX227" s="1109" t="e">
        <v>#N/A</v>
      </c>
      <c r="WEY227" s="1109" t="e">
        <v>#N/A</v>
      </c>
      <c r="WEZ227" s="1109" t="e">
        <v>#N/A</v>
      </c>
      <c r="WFA227" s="1109" t="e">
        <v>#N/A</v>
      </c>
      <c r="WFB227" s="1109" t="e">
        <v>#N/A</v>
      </c>
      <c r="WFC227" s="1109" t="e">
        <v>#N/A</v>
      </c>
      <c r="WFD227" s="1109" t="e">
        <v>#N/A</v>
      </c>
      <c r="WFE227" s="1109" t="e">
        <v>#N/A</v>
      </c>
      <c r="WFF227" s="1109" t="e">
        <v>#N/A</v>
      </c>
      <c r="WFG227" s="1109" t="e">
        <v>#N/A</v>
      </c>
      <c r="WFH227" s="1109" t="e">
        <v>#N/A</v>
      </c>
      <c r="WFI227" s="1109" t="e">
        <v>#N/A</v>
      </c>
      <c r="WFJ227" s="1109" t="e">
        <v>#N/A</v>
      </c>
      <c r="WFK227" s="1109" t="e">
        <v>#N/A</v>
      </c>
      <c r="WFL227" s="1109" t="e">
        <v>#N/A</v>
      </c>
      <c r="WFM227" s="1109" t="e">
        <v>#N/A</v>
      </c>
      <c r="WFN227" s="1109" t="e">
        <v>#N/A</v>
      </c>
      <c r="WFO227" s="1109" t="e">
        <v>#N/A</v>
      </c>
      <c r="WFP227" s="1109" t="e">
        <v>#N/A</v>
      </c>
      <c r="WFQ227" s="1109" t="e">
        <v>#N/A</v>
      </c>
      <c r="WFR227" s="1109" t="e">
        <v>#N/A</v>
      </c>
      <c r="WFS227" s="1109" t="e">
        <v>#N/A</v>
      </c>
      <c r="WFT227" s="1109" t="e">
        <v>#N/A</v>
      </c>
      <c r="WFU227" s="1109" t="e">
        <v>#N/A</v>
      </c>
      <c r="WFV227" s="1109" t="e">
        <v>#N/A</v>
      </c>
      <c r="WFW227" s="1109" t="e">
        <v>#N/A</v>
      </c>
      <c r="WFX227" s="1109" t="e">
        <v>#N/A</v>
      </c>
      <c r="WFY227" s="1109" t="e">
        <v>#N/A</v>
      </c>
      <c r="WFZ227" s="1109" t="e">
        <v>#N/A</v>
      </c>
      <c r="WGA227" s="1109" t="e">
        <v>#N/A</v>
      </c>
      <c r="WGB227" s="1109" t="e">
        <v>#N/A</v>
      </c>
      <c r="WGC227" s="1109" t="e">
        <v>#N/A</v>
      </c>
      <c r="WGD227" s="1109" t="e">
        <v>#N/A</v>
      </c>
      <c r="WGE227" s="1109" t="e">
        <v>#N/A</v>
      </c>
      <c r="WGF227" s="1109" t="e">
        <v>#N/A</v>
      </c>
      <c r="WGG227" s="1109" t="e">
        <v>#N/A</v>
      </c>
      <c r="WGH227" s="1109" t="e">
        <v>#N/A</v>
      </c>
      <c r="WGI227" s="1109" t="e">
        <v>#N/A</v>
      </c>
      <c r="WGJ227" s="1109" t="e">
        <v>#N/A</v>
      </c>
      <c r="WGK227" s="1109" t="e">
        <v>#N/A</v>
      </c>
      <c r="WGL227" s="1109" t="e">
        <v>#N/A</v>
      </c>
      <c r="WGM227" s="1109" t="e">
        <v>#N/A</v>
      </c>
      <c r="WGN227" s="1109" t="e">
        <v>#N/A</v>
      </c>
      <c r="WGO227" s="1109" t="e">
        <v>#N/A</v>
      </c>
      <c r="WGP227" s="1109" t="e">
        <v>#N/A</v>
      </c>
      <c r="WGQ227" s="1109" t="e">
        <v>#N/A</v>
      </c>
      <c r="WGR227" s="1109" t="e">
        <v>#N/A</v>
      </c>
      <c r="WGS227" s="1109" t="e">
        <v>#N/A</v>
      </c>
      <c r="WGT227" s="1109" t="e">
        <v>#N/A</v>
      </c>
      <c r="WGU227" s="1109" t="e">
        <v>#N/A</v>
      </c>
      <c r="WGV227" s="1109" t="e">
        <v>#N/A</v>
      </c>
      <c r="WGW227" s="1109" t="e">
        <v>#N/A</v>
      </c>
      <c r="WGX227" s="1109" t="e">
        <v>#N/A</v>
      </c>
      <c r="WGY227" s="1109" t="e">
        <v>#N/A</v>
      </c>
      <c r="WGZ227" s="1109" t="e">
        <v>#N/A</v>
      </c>
      <c r="WHA227" s="1109" t="e">
        <v>#N/A</v>
      </c>
      <c r="WHB227" s="1109" t="e">
        <v>#N/A</v>
      </c>
      <c r="WHC227" s="1109" t="e">
        <v>#N/A</v>
      </c>
      <c r="WHD227" s="1109" t="e">
        <v>#N/A</v>
      </c>
      <c r="WHE227" s="1109" t="e">
        <v>#N/A</v>
      </c>
      <c r="WHF227" s="1109" t="e">
        <v>#N/A</v>
      </c>
      <c r="WHG227" s="1109" t="e">
        <v>#N/A</v>
      </c>
      <c r="WHH227" s="1109" t="e">
        <v>#N/A</v>
      </c>
      <c r="WHI227" s="1109" t="e">
        <v>#N/A</v>
      </c>
      <c r="WHJ227" s="1109" t="e">
        <v>#N/A</v>
      </c>
      <c r="WHK227" s="1109" t="e">
        <v>#N/A</v>
      </c>
      <c r="WHL227" s="1109" t="e">
        <v>#N/A</v>
      </c>
      <c r="WHM227" s="1109" t="e">
        <v>#N/A</v>
      </c>
      <c r="WHN227" s="1109" t="e">
        <v>#N/A</v>
      </c>
      <c r="WHO227" s="1109" t="e">
        <v>#N/A</v>
      </c>
      <c r="WHP227" s="1109" t="e">
        <v>#N/A</v>
      </c>
      <c r="WHQ227" s="1109" t="e">
        <v>#N/A</v>
      </c>
      <c r="WHR227" s="1109" t="e">
        <v>#N/A</v>
      </c>
      <c r="WHS227" s="1109" t="e">
        <v>#N/A</v>
      </c>
      <c r="WHT227" s="1109" t="e">
        <v>#N/A</v>
      </c>
      <c r="WHU227" s="1109" t="e">
        <v>#N/A</v>
      </c>
      <c r="WHV227" s="1109" t="e">
        <v>#N/A</v>
      </c>
      <c r="WHW227" s="1109" t="e">
        <v>#N/A</v>
      </c>
      <c r="WHX227" s="1109" t="e">
        <v>#N/A</v>
      </c>
      <c r="WHY227" s="1109" t="e">
        <v>#N/A</v>
      </c>
      <c r="WHZ227" s="1109" t="e">
        <v>#N/A</v>
      </c>
      <c r="WIA227" s="1109" t="e">
        <v>#N/A</v>
      </c>
      <c r="WIB227" s="1109" t="e">
        <v>#N/A</v>
      </c>
      <c r="WIC227" s="1109" t="e">
        <v>#N/A</v>
      </c>
      <c r="WID227" s="1109" t="e">
        <v>#N/A</v>
      </c>
      <c r="WIE227" s="1109" t="e">
        <v>#N/A</v>
      </c>
      <c r="WIF227" s="1109" t="e">
        <v>#N/A</v>
      </c>
      <c r="WIG227" s="1109" t="e">
        <v>#N/A</v>
      </c>
      <c r="WIH227" s="1109" t="e">
        <v>#N/A</v>
      </c>
      <c r="WII227" s="1109" t="e">
        <v>#N/A</v>
      </c>
      <c r="WIJ227" s="1109" t="e">
        <v>#N/A</v>
      </c>
      <c r="WIK227" s="1109" t="e">
        <v>#N/A</v>
      </c>
      <c r="WIL227" s="1109" t="e">
        <v>#N/A</v>
      </c>
      <c r="WIM227" s="1109" t="e">
        <v>#N/A</v>
      </c>
      <c r="WIN227" s="1109" t="e">
        <v>#N/A</v>
      </c>
      <c r="WIO227" s="1109" t="e">
        <v>#N/A</v>
      </c>
      <c r="WIP227" s="1109" t="e">
        <v>#N/A</v>
      </c>
      <c r="WIQ227" s="1109" t="e">
        <v>#N/A</v>
      </c>
      <c r="WIR227" s="1109" t="e">
        <v>#N/A</v>
      </c>
      <c r="WIS227" s="1109" t="e">
        <v>#N/A</v>
      </c>
      <c r="WIT227" s="1109" t="e">
        <v>#N/A</v>
      </c>
      <c r="WIU227" s="1109" t="e">
        <v>#N/A</v>
      </c>
      <c r="WIV227" s="1109" t="e">
        <v>#N/A</v>
      </c>
      <c r="WIW227" s="1109" t="e">
        <v>#N/A</v>
      </c>
      <c r="WIX227" s="1109" t="e">
        <v>#N/A</v>
      </c>
      <c r="WIY227" s="1109" t="e">
        <v>#N/A</v>
      </c>
      <c r="WIZ227" s="1109" t="e">
        <v>#N/A</v>
      </c>
      <c r="WJA227" s="1109" t="e">
        <v>#N/A</v>
      </c>
      <c r="WJB227" s="1109" t="e">
        <v>#N/A</v>
      </c>
      <c r="WJC227" s="1109" t="e">
        <v>#N/A</v>
      </c>
      <c r="WJD227" s="1109" t="e">
        <v>#N/A</v>
      </c>
      <c r="WJE227" s="1109" t="e">
        <v>#N/A</v>
      </c>
      <c r="WJF227" s="1109" t="e">
        <v>#N/A</v>
      </c>
      <c r="WJG227" s="1109" t="e">
        <v>#N/A</v>
      </c>
      <c r="WJH227" s="1109" t="e">
        <v>#N/A</v>
      </c>
      <c r="WJI227" s="1109" t="e">
        <v>#N/A</v>
      </c>
      <c r="WJJ227" s="1109" t="e">
        <v>#N/A</v>
      </c>
      <c r="WJK227" s="1109" t="e">
        <v>#N/A</v>
      </c>
      <c r="WJL227" s="1109" t="e">
        <v>#N/A</v>
      </c>
      <c r="WJM227" s="1109" t="e">
        <v>#N/A</v>
      </c>
      <c r="WJN227" s="1109" t="e">
        <v>#N/A</v>
      </c>
      <c r="WJO227" s="1109" t="e">
        <v>#N/A</v>
      </c>
      <c r="WJP227" s="1109" t="e">
        <v>#N/A</v>
      </c>
      <c r="WJQ227" s="1109" t="e">
        <v>#N/A</v>
      </c>
      <c r="WJR227" s="1109" t="e">
        <v>#N/A</v>
      </c>
      <c r="WJS227" s="1109" t="e">
        <v>#N/A</v>
      </c>
      <c r="WJT227" s="1109" t="e">
        <v>#N/A</v>
      </c>
      <c r="WJU227" s="1109" t="e">
        <v>#N/A</v>
      </c>
      <c r="WJV227" s="1109" t="e">
        <v>#N/A</v>
      </c>
      <c r="WJW227" s="1109" t="e">
        <v>#N/A</v>
      </c>
      <c r="WJX227" s="1109" t="e">
        <v>#N/A</v>
      </c>
      <c r="WJY227" s="1109" t="e">
        <v>#N/A</v>
      </c>
      <c r="WJZ227" s="1109" t="e">
        <v>#N/A</v>
      </c>
      <c r="WKA227" s="1109" t="e">
        <v>#N/A</v>
      </c>
      <c r="WKB227" s="1109" t="e">
        <v>#N/A</v>
      </c>
      <c r="WKC227" s="1109" t="e">
        <v>#N/A</v>
      </c>
      <c r="WKD227" s="1109" t="e">
        <v>#N/A</v>
      </c>
      <c r="WKE227" s="1109" t="e">
        <v>#N/A</v>
      </c>
      <c r="WKF227" s="1109" t="e">
        <v>#N/A</v>
      </c>
      <c r="WKG227" s="1109" t="e">
        <v>#N/A</v>
      </c>
      <c r="WKH227" s="1109" t="e">
        <v>#N/A</v>
      </c>
      <c r="WKI227" s="1109" t="e">
        <v>#N/A</v>
      </c>
      <c r="WKJ227" s="1109" t="e">
        <v>#N/A</v>
      </c>
      <c r="WKK227" s="1109" t="e">
        <v>#N/A</v>
      </c>
      <c r="WKL227" s="1109" t="e">
        <v>#N/A</v>
      </c>
      <c r="WKM227" s="1109" t="e">
        <v>#N/A</v>
      </c>
      <c r="WKN227" s="1109" t="e">
        <v>#N/A</v>
      </c>
      <c r="WKO227" s="1109" t="e">
        <v>#N/A</v>
      </c>
      <c r="WKP227" s="1109" t="e">
        <v>#N/A</v>
      </c>
      <c r="WKQ227" s="1109" t="e">
        <v>#N/A</v>
      </c>
      <c r="WKR227" s="1109" t="e">
        <v>#N/A</v>
      </c>
      <c r="WKS227" s="1109" t="e">
        <v>#N/A</v>
      </c>
      <c r="WKT227" s="1109" t="e">
        <v>#N/A</v>
      </c>
      <c r="WKU227" s="1109" t="e">
        <v>#N/A</v>
      </c>
      <c r="WKV227" s="1109" t="e">
        <v>#N/A</v>
      </c>
      <c r="WKW227" s="1109" t="e">
        <v>#N/A</v>
      </c>
      <c r="WKX227" s="1109" t="e">
        <v>#N/A</v>
      </c>
      <c r="WKY227" s="1109" t="e">
        <v>#N/A</v>
      </c>
      <c r="WKZ227" s="1109" t="e">
        <v>#N/A</v>
      </c>
      <c r="WLA227" s="1109" t="e">
        <v>#N/A</v>
      </c>
      <c r="WLB227" s="1109" t="e">
        <v>#N/A</v>
      </c>
      <c r="WLC227" s="1109" t="e">
        <v>#N/A</v>
      </c>
      <c r="WLD227" s="1109" t="e">
        <v>#N/A</v>
      </c>
      <c r="WLE227" s="1109" t="e">
        <v>#N/A</v>
      </c>
      <c r="WLF227" s="1109" t="e">
        <v>#N/A</v>
      </c>
      <c r="WLG227" s="1109" t="e">
        <v>#N/A</v>
      </c>
      <c r="WLH227" s="1109" t="e">
        <v>#N/A</v>
      </c>
      <c r="WLI227" s="1109" t="e">
        <v>#N/A</v>
      </c>
      <c r="WLJ227" s="1109" t="e">
        <v>#N/A</v>
      </c>
      <c r="WLK227" s="1109" t="e">
        <v>#N/A</v>
      </c>
      <c r="WLL227" s="1109" t="e">
        <v>#N/A</v>
      </c>
      <c r="WLM227" s="1109" t="e">
        <v>#N/A</v>
      </c>
      <c r="WLN227" s="1109" t="e">
        <v>#N/A</v>
      </c>
      <c r="WLO227" s="1109" t="e">
        <v>#N/A</v>
      </c>
      <c r="WLP227" s="1109" t="e">
        <v>#N/A</v>
      </c>
      <c r="WLQ227" s="1109" t="e">
        <v>#N/A</v>
      </c>
      <c r="WLR227" s="1109" t="e">
        <v>#N/A</v>
      </c>
      <c r="WLS227" s="1109" t="e">
        <v>#N/A</v>
      </c>
      <c r="WLT227" s="1109" t="e">
        <v>#N/A</v>
      </c>
      <c r="WLU227" s="1109" t="e">
        <v>#N/A</v>
      </c>
      <c r="WLV227" s="1109" t="e">
        <v>#N/A</v>
      </c>
      <c r="WLW227" s="1109" t="e">
        <v>#N/A</v>
      </c>
      <c r="WLX227" s="1109" t="e">
        <v>#N/A</v>
      </c>
      <c r="WLY227" s="1109" t="e">
        <v>#N/A</v>
      </c>
      <c r="WLZ227" s="1109" t="e">
        <v>#N/A</v>
      </c>
      <c r="WMA227" s="1109" t="e">
        <v>#N/A</v>
      </c>
      <c r="WMB227" s="1109" t="e">
        <v>#N/A</v>
      </c>
      <c r="WMC227" s="1109" t="e">
        <v>#N/A</v>
      </c>
      <c r="WMD227" s="1109" t="e">
        <v>#N/A</v>
      </c>
      <c r="WME227" s="1109" t="e">
        <v>#N/A</v>
      </c>
      <c r="WMF227" s="1109" t="e">
        <v>#N/A</v>
      </c>
      <c r="WMG227" s="1109" t="e">
        <v>#N/A</v>
      </c>
      <c r="WMH227" s="1109" t="e">
        <v>#N/A</v>
      </c>
      <c r="WMI227" s="1109" t="e">
        <v>#N/A</v>
      </c>
      <c r="WMJ227" s="1109" t="e">
        <v>#N/A</v>
      </c>
      <c r="WMK227" s="1109" t="e">
        <v>#N/A</v>
      </c>
      <c r="WML227" s="1109" t="e">
        <v>#N/A</v>
      </c>
      <c r="WMM227" s="1109" t="e">
        <v>#N/A</v>
      </c>
      <c r="WMN227" s="1109" t="e">
        <v>#N/A</v>
      </c>
      <c r="WMO227" s="1109" t="e">
        <v>#N/A</v>
      </c>
      <c r="WMP227" s="1109" t="e">
        <v>#N/A</v>
      </c>
      <c r="WMQ227" s="1109" t="e">
        <v>#N/A</v>
      </c>
      <c r="WMR227" s="1109" t="e">
        <v>#N/A</v>
      </c>
      <c r="WMS227" s="1109" t="e">
        <v>#N/A</v>
      </c>
      <c r="WMT227" s="1109" t="e">
        <v>#N/A</v>
      </c>
      <c r="WMU227" s="1109" t="e">
        <v>#N/A</v>
      </c>
      <c r="WMV227" s="1109" t="e">
        <v>#N/A</v>
      </c>
      <c r="WMW227" s="1109" t="e">
        <v>#N/A</v>
      </c>
      <c r="WMX227" s="1109" t="e">
        <v>#N/A</v>
      </c>
      <c r="WMY227" s="1109" t="e">
        <v>#N/A</v>
      </c>
      <c r="WMZ227" s="1109" t="e">
        <v>#N/A</v>
      </c>
      <c r="WNA227" s="1109" t="e">
        <v>#N/A</v>
      </c>
      <c r="WNB227" s="1109" t="e">
        <v>#N/A</v>
      </c>
      <c r="WNC227" s="1109" t="e">
        <v>#N/A</v>
      </c>
      <c r="WND227" s="1109" t="e">
        <v>#N/A</v>
      </c>
      <c r="WNE227" s="1109" t="e">
        <v>#N/A</v>
      </c>
      <c r="WNF227" s="1109" t="e">
        <v>#N/A</v>
      </c>
      <c r="WNG227" s="1109" t="e">
        <v>#N/A</v>
      </c>
      <c r="WNH227" s="1109" t="e">
        <v>#N/A</v>
      </c>
      <c r="WNI227" s="1109" t="e">
        <v>#N/A</v>
      </c>
      <c r="WNJ227" s="1109" t="e">
        <v>#N/A</v>
      </c>
      <c r="WNK227" s="1109" t="e">
        <v>#N/A</v>
      </c>
      <c r="WNL227" s="1109" t="e">
        <v>#N/A</v>
      </c>
      <c r="WNM227" s="1109" t="e">
        <v>#N/A</v>
      </c>
      <c r="WNN227" s="1109" t="e">
        <v>#N/A</v>
      </c>
      <c r="WNO227" s="1109" t="e">
        <v>#N/A</v>
      </c>
      <c r="WNP227" s="1109" t="e">
        <v>#N/A</v>
      </c>
      <c r="WNQ227" s="1109" t="e">
        <v>#N/A</v>
      </c>
      <c r="WNR227" s="1109" t="e">
        <v>#N/A</v>
      </c>
      <c r="WNS227" s="1109" t="e">
        <v>#N/A</v>
      </c>
      <c r="WNT227" s="1109" t="e">
        <v>#N/A</v>
      </c>
      <c r="WNU227" s="1109" t="e">
        <v>#N/A</v>
      </c>
      <c r="WNV227" s="1109" t="e">
        <v>#N/A</v>
      </c>
      <c r="WNW227" s="1109" t="e">
        <v>#N/A</v>
      </c>
      <c r="WNX227" s="1109" t="e">
        <v>#N/A</v>
      </c>
      <c r="WNY227" s="1109" t="e">
        <v>#N/A</v>
      </c>
      <c r="WNZ227" s="1109" t="e">
        <v>#N/A</v>
      </c>
      <c r="WOA227" s="1109" t="e">
        <v>#N/A</v>
      </c>
      <c r="WOB227" s="1109" t="e">
        <v>#N/A</v>
      </c>
      <c r="WOC227" s="1109" t="e">
        <v>#N/A</v>
      </c>
      <c r="WOD227" s="1109" t="e">
        <v>#N/A</v>
      </c>
      <c r="WOE227" s="1109" t="e">
        <v>#N/A</v>
      </c>
      <c r="WOF227" s="1109" t="e">
        <v>#N/A</v>
      </c>
      <c r="WOG227" s="1109" t="e">
        <v>#N/A</v>
      </c>
      <c r="WOH227" s="1109" t="e">
        <v>#N/A</v>
      </c>
      <c r="WOI227" s="1109" t="e">
        <v>#N/A</v>
      </c>
      <c r="WOJ227" s="1109" t="e">
        <v>#N/A</v>
      </c>
      <c r="WOK227" s="1109" t="e">
        <v>#N/A</v>
      </c>
      <c r="WOL227" s="1109" t="e">
        <v>#N/A</v>
      </c>
      <c r="WOM227" s="1109" t="e">
        <v>#N/A</v>
      </c>
      <c r="WON227" s="1109" t="e">
        <v>#N/A</v>
      </c>
      <c r="WOO227" s="1109" t="e">
        <v>#N/A</v>
      </c>
      <c r="WOP227" s="1109" t="e">
        <v>#N/A</v>
      </c>
      <c r="WOQ227" s="1109" t="e">
        <v>#N/A</v>
      </c>
      <c r="WOR227" s="1109" t="e">
        <v>#N/A</v>
      </c>
      <c r="WOS227" s="1109" t="e">
        <v>#N/A</v>
      </c>
      <c r="WOT227" s="1109" t="e">
        <v>#N/A</v>
      </c>
      <c r="WOU227" s="1109" t="e">
        <v>#N/A</v>
      </c>
      <c r="WOV227" s="1109" t="e">
        <v>#N/A</v>
      </c>
      <c r="WOW227" s="1109" t="e">
        <v>#N/A</v>
      </c>
      <c r="WOX227" s="1109" t="e">
        <v>#N/A</v>
      </c>
      <c r="WOY227" s="1109" t="e">
        <v>#N/A</v>
      </c>
      <c r="WOZ227" s="1109" t="e">
        <v>#N/A</v>
      </c>
      <c r="WPA227" s="1109" t="e">
        <v>#N/A</v>
      </c>
      <c r="WPB227" s="1109" t="e">
        <v>#N/A</v>
      </c>
      <c r="WPC227" s="1109" t="e">
        <v>#N/A</v>
      </c>
      <c r="WPD227" s="1109" t="e">
        <v>#N/A</v>
      </c>
      <c r="WPE227" s="1109" t="e">
        <v>#N/A</v>
      </c>
      <c r="WPF227" s="1109" t="e">
        <v>#N/A</v>
      </c>
      <c r="WPG227" s="1109" t="e">
        <v>#N/A</v>
      </c>
      <c r="WPH227" s="1109" t="e">
        <v>#N/A</v>
      </c>
      <c r="WPI227" s="1109" t="e">
        <v>#N/A</v>
      </c>
      <c r="WPJ227" s="1109" t="e">
        <v>#N/A</v>
      </c>
      <c r="WPK227" s="1109" t="e">
        <v>#N/A</v>
      </c>
      <c r="WPL227" s="1109" t="e">
        <v>#N/A</v>
      </c>
      <c r="WPM227" s="1109" t="e">
        <v>#N/A</v>
      </c>
      <c r="WPN227" s="1109" t="e">
        <v>#N/A</v>
      </c>
      <c r="WPO227" s="1109" t="e">
        <v>#N/A</v>
      </c>
      <c r="WPP227" s="1109" t="e">
        <v>#N/A</v>
      </c>
      <c r="WPQ227" s="1109" t="e">
        <v>#N/A</v>
      </c>
      <c r="WPR227" s="1109" t="e">
        <v>#N/A</v>
      </c>
      <c r="WPS227" s="1109" t="e">
        <v>#N/A</v>
      </c>
      <c r="WPT227" s="1109" t="e">
        <v>#N/A</v>
      </c>
      <c r="WPU227" s="1109" t="e">
        <v>#N/A</v>
      </c>
      <c r="WPV227" s="1109" t="e">
        <v>#N/A</v>
      </c>
      <c r="WPW227" s="1109" t="e">
        <v>#N/A</v>
      </c>
      <c r="WPX227" s="1109" t="e">
        <v>#N/A</v>
      </c>
      <c r="WPY227" s="1109" t="e">
        <v>#N/A</v>
      </c>
      <c r="WPZ227" s="1109" t="e">
        <v>#N/A</v>
      </c>
      <c r="WQA227" s="1109" t="e">
        <v>#N/A</v>
      </c>
      <c r="WQB227" s="1109" t="e">
        <v>#N/A</v>
      </c>
      <c r="WQC227" s="1109" t="e">
        <v>#N/A</v>
      </c>
      <c r="WQD227" s="1109" t="e">
        <v>#N/A</v>
      </c>
      <c r="WQE227" s="1109" t="e">
        <v>#N/A</v>
      </c>
      <c r="WQF227" s="1109" t="e">
        <v>#N/A</v>
      </c>
      <c r="WQG227" s="1109" t="e">
        <v>#N/A</v>
      </c>
      <c r="WQH227" s="1109" t="e">
        <v>#N/A</v>
      </c>
      <c r="WQI227" s="1109" t="e">
        <v>#N/A</v>
      </c>
      <c r="WQJ227" s="1109" t="e">
        <v>#N/A</v>
      </c>
      <c r="WQK227" s="1109" t="e">
        <v>#N/A</v>
      </c>
      <c r="WQL227" s="1109" t="e">
        <v>#N/A</v>
      </c>
      <c r="WQM227" s="1109" t="e">
        <v>#N/A</v>
      </c>
      <c r="WQN227" s="1109" t="e">
        <v>#N/A</v>
      </c>
      <c r="WQO227" s="1109" t="e">
        <v>#N/A</v>
      </c>
      <c r="WQP227" s="1109" t="e">
        <v>#N/A</v>
      </c>
      <c r="WQQ227" s="1109" t="e">
        <v>#N/A</v>
      </c>
      <c r="WQR227" s="1109" t="e">
        <v>#N/A</v>
      </c>
      <c r="WQS227" s="1109" t="e">
        <v>#N/A</v>
      </c>
      <c r="WQT227" s="1109" t="e">
        <v>#N/A</v>
      </c>
      <c r="WQU227" s="1109" t="e">
        <v>#N/A</v>
      </c>
      <c r="WQV227" s="1109" t="e">
        <v>#N/A</v>
      </c>
      <c r="WQW227" s="1109" t="e">
        <v>#N/A</v>
      </c>
      <c r="WQX227" s="1109" t="e">
        <v>#N/A</v>
      </c>
      <c r="WQY227" s="1109" t="e">
        <v>#N/A</v>
      </c>
      <c r="WQZ227" s="1109" t="e">
        <v>#N/A</v>
      </c>
      <c r="WRA227" s="1109" t="e">
        <v>#N/A</v>
      </c>
      <c r="WRB227" s="1109" t="e">
        <v>#N/A</v>
      </c>
      <c r="WRC227" s="1109" t="e">
        <v>#N/A</v>
      </c>
      <c r="WRD227" s="1109" t="e">
        <v>#N/A</v>
      </c>
      <c r="WRE227" s="1109" t="e">
        <v>#N/A</v>
      </c>
      <c r="WRF227" s="1109" t="e">
        <v>#N/A</v>
      </c>
      <c r="WRG227" s="1109" t="e">
        <v>#N/A</v>
      </c>
      <c r="WRH227" s="1109" t="e">
        <v>#N/A</v>
      </c>
      <c r="WRI227" s="1109" t="e">
        <v>#N/A</v>
      </c>
      <c r="WRJ227" s="1109" t="e">
        <v>#N/A</v>
      </c>
      <c r="WRK227" s="1109" t="e">
        <v>#N/A</v>
      </c>
      <c r="WRL227" s="1109" t="e">
        <v>#N/A</v>
      </c>
      <c r="WRM227" s="1109" t="e">
        <v>#N/A</v>
      </c>
      <c r="WRN227" s="1109" t="e">
        <v>#N/A</v>
      </c>
      <c r="WRO227" s="1109" t="e">
        <v>#N/A</v>
      </c>
      <c r="WRP227" s="1109" t="e">
        <v>#N/A</v>
      </c>
      <c r="WRQ227" s="1109" t="e">
        <v>#N/A</v>
      </c>
      <c r="WRR227" s="1109" t="e">
        <v>#N/A</v>
      </c>
      <c r="WRS227" s="1109" t="e">
        <v>#N/A</v>
      </c>
      <c r="WRT227" s="1109" t="e">
        <v>#N/A</v>
      </c>
      <c r="WRU227" s="1109" t="e">
        <v>#N/A</v>
      </c>
      <c r="WRV227" s="1109" t="e">
        <v>#N/A</v>
      </c>
      <c r="WRW227" s="1109" t="e">
        <v>#N/A</v>
      </c>
      <c r="WRX227" s="1109" t="e">
        <v>#N/A</v>
      </c>
      <c r="WRY227" s="1109" t="e">
        <v>#N/A</v>
      </c>
      <c r="WRZ227" s="1109" t="e">
        <v>#N/A</v>
      </c>
      <c r="WSA227" s="1109" t="e">
        <v>#N/A</v>
      </c>
      <c r="WSB227" s="1109" t="e">
        <v>#N/A</v>
      </c>
      <c r="WSC227" s="1109" t="e">
        <v>#N/A</v>
      </c>
      <c r="WSD227" s="1109" t="e">
        <v>#N/A</v>
      </c>
      <c r="WSE227" s="1109" t="e">
        <v>#N/A</v>
      </c>
      <c r="WSF227" s="1109" t="e">
        <v>#N/A</v>
      </c>
      <c r="WSG227" s="1109" t="e">
        <v>#N/A</v>
      </c>
      <c r="WSH227" s="1109" t="e">
        <v>#N/A</v>
      </c>
      <c r="WSI227" s="1109" t="e">
        <v>#N/A</v>
      </c>
      <c r="WSJ227" s="1109" t="e">
        <v>#N/A</v>
      </c>
      <c r="WSK227" s="1109" t="e">
        <v>#N/A</v>
      </c>
      <c r="WSL227" s="1109" t="e">
        <v>#N/A</v>
      </c>
      <c r="WSM227" s="1109" t="e">
        <v>#N/A</v>
      </c>
      <c r="WSN227" s="1109" t="e">
        <v>#N/A</v>
      </c>
      <c r="WSO227" s="1109" t="e">
        <v>#N/A</v>
      </c>
      <c r="WSP227" s="1109" t="e">
        <v>#N/A</v>
      </c>
      <c r="WSQ227" s="1109" t="e">
        <v>#N/A</v>
      </c>
      <c r="WSR227" s="1109" t="e">
        <v>#N/A</v>
      </c>
      <c r="WSS227" s="1109" t="e">
        <v>#N/A</v>
      </c>
      <c r="WST227" s="1109" t="e">
        <v>#N/A</v>
      </c>
      <c r="WSU227" s="1109" t="e">
        <v>#N/A</v>
      </c>
      <c r="WSV227" s="1109" t="e">
        <v>#N/A</v>
      </c>
      <c r="WSW227" s="1109" t="e">
        <v>#N/A</v>
      </c>
      <c r="WSX227" s="1109" t="e">
        <v>#N/A</v>
      </c>
      <c r="WSY227" s="1109" t="e">
        <v>#N/A</v>
      </c>
      <c r="WSZ227" s="1109" t="e">
        <v>#N/A</v>
      </c>
      <c r="WTA227" s="1109" t="e">
        <v>#N/A</v>
      </c>
      <c r="WTB227" s="1109" t="e">
        <v>#N/A</v>
      </c>
      <c r="WTC227" s="1109" t="e">
        <v>#N/A</v>
      </c>
      <c r="WTD227" s="1109" t="e">
        <v>#N/A</v>
      </c>
      <c r="WTE227" s="1109" t="e">
        <v>#N/A</v>
      </c>
      <c r="WTF227" s="1109" t="e">
        <v>#N/A</v>
      </c>
      <c r="WTG227" s="1109" t="e">
        <v>#N/A</v>
      </c>
      <c r="WTH227" s="1109" t="e">
        <v>#N/A</v>
      </c>
      <c r="WTI227" s="1109" t="e">
        <v>#N/A</v>
      </c>
      <c r="WTJ227" s="1109" t="e">
        <v>#N/A</v>
      </c>
      <c r="WTK227" s="1109" t="e">
        <v>#N/A</v>
      </c>
      <c r="WTL227" s="1109" t="e">
        <v>#N/A</v>
      </c>
      <c r="WTM227" s="1109" t="e">
        <v>#N/A</v>
      </c>
      <c r="WTN227" s="1109" t="e">
        <v>#N/A</v>
      </c>
      <c r="WTO227" s="1109" t="e">
        <v>#N/A</v>
      </c>
      <c r="WTP227" s="1109" t="e">
        <v>#N/A</v>
      </c>
      <c r="WTQ227" s="1109" t="e">
        <v>#N/A</v>
      </c>
      <c r="WTR227" s="1109" t="e">
        <v>#N/A</v>
      </c>
      <c r="WTS227" s="1109" t="e">
        <v>#N/A</v>
      </c>
      <c r="WTT227" s="1109" t="e">
        <v>#N/A</v>
      </c>
      <c r="WTU227" s="1109" t="e">
        <v>#N/A</v>
      </c>
      <c r="WTV227" s="1109" t="e">
        <v>#N/A</v>
      </c>
      <c r="WTW227" s="1109" t="e">
        <v>#N/A</v>
      </c>
      <c r="WTX227" s="1109" t="e">
        <v>#N/A</v>
      </c>
      <c r="WTY227" s="1109" t="e">
        <v>#N/A</v>
      </c>
      <c r="WTZ227" s="1109" t="e">
        <v>#N/A</v>
      </c>
      <c r="WUA227" s="1109" t="e">
        <v>#N/A</v>
      </c>
      <c r="WUB227" s="1109" t="e">
        <v>#N/A</v>
      </c>
      <c r="WUC227" s="1109" t="e">
        <v>#N/A</v>
      </c>
      <c r="WUD227" s="1109" t="e">
        <v>#N/A</v>
      </c>
      <c r="WUE227" s="1109" t="e">
        <v>#N/A</v>
      </c>
      <c r="WUF227" s="1109" t="e">
        <v>#N/A</v>
      </c>
      <c r="WUG227" s="1109" t="e">
        <v>#N/A</v>
      </c>
      <c r="WUH227" s="1109" t="e">
        <v>#N/A</v>
      </c>
      <c r="WUI227" s="1109" t="e">
        <v>#N/A</v>
      </c>
      <c r="WUJ227" s="1109" t="e">
        <v>#N/A</v>
      </c>
      <c r="WUK227" s="1109" t="e">
        <v>#N/A</v>
      </c>
      <c r="WUL227" s="1109" t="e">
        <v>#N/A</v>
      </c>
      <c r="WUM227" s="1109" t="e">
        <v>#N/A</v>
      </c>
      <c r="WUN227" s="1109" t="e">
        <v>#N/A</v>
      </c>
      <c r="WUO227" s="1109" t="e">
        <v>#N/A</v>
      </c>
      <c r="WUP227" s="1109" t="e">
        <v>#N/A</v>
      </c>
      <c r="WUQ227" s="1109" t="e">
        <v>#N/A</v>
      </c>
      <c r="WUR227" s="1109" t="e">
        <v>#N/A</v>
      </c>
      <c r="WUS227" s="1109" t="e">
        <v>#N/A</v>
      </c>
      <c r="WUT227" s="1109" t="e">
        <v>#N/A</v>
      </c>
      <c r="WUU227" s="1109" t="e">
        <v>#N/A</v>
      </c>
      <c r="WUV227" s="1109" t="e">
        <v>#N/A</v>
      </c>
      <c r="WUW227" s="1109" t="e">
        <v>#N/A</v>
      </c>
      <c r="WUX227" s="1109" t="e">
        <v>#N/A</v>
      </c>
      <c r="WUY227" s="1109" t="e">
        <v>#N/A</v>
      </c>
      <c r="WUZ227" s="1109" t="e">
        <v>#N/A</v>
      </c>
      <c r="WVA227" s="1109" t="e">
        <v>#N/A</v>
      </c>
      <c r="WVB227" s="1109" t="e">
        <v>#N/A</v>
      </c>
      <c r="WVC227" s="1109" t="e">
        <v>#N/A</v>
      </c>
      <c r="WVD227" s="1109" t="e">
        <v>#N/A</v>
      </c>
      <c r="WVE227" s="1109" t="e">
        <v>#N/A</v>
      </c>
      <c r="WVF227" s="1109" t="e">
        <v>#N/A</v>
      </c>
      <c r="WVG227" s="1109" t="e">
        <v>#N/A</v>
      </c>
      <c r="WVH227" s="1109" t="e">
        <v>#N/A</v>
      </c>
      <c r="WVI227" s="1109" t="e">
        <v>#N/A</v>
      </c>
      <c r="WVJ227" s="1109" t="e">
        <v>#N/A</v>
      </c>
      <c r="WVK227" s="1109" t="e">
        <v>#N/A</v>
      </c>
      <c r="WVL227" s="1109" t="e">
        <v>#N/A</v>
      </c>
      <c r="WVM227" s="1109" t="e">
        <v>#N/A</v>
      </c>
      <c r="WVN227" s="1109" t="e">
        <v>#N/A</v>
      </c>
      <c r="WVO227" s="1109" t="e">
        <v>#N/A</v>
      </c>
      <c r="WVP227" s="1109" t="e">
        <v>#N/A</v>
      </c>
      <c r="WVQ227" s="1109" t="e">
        <v>#N/A</v>
      </c>
      <c r="WVR227" s="1109" t="e">
        <v>#N/A</v>
      </c>
      <c r="WVS227" s="1109" t="e">
        <v>#N/A</v>
      </c>
      <c r="WVT227" s="1109" t="e">
        <v>#N/A</v>
      </c>
      <c r="WVU227" s="1109" t="e">
        <v>#N/A</v>
      </c>
      <c r="WVV227" s="1109" t="e">
        <v>#N/A</v>
      </c>
      <c r="WVW227" s="1109" t="e">
        <v>#N/A</v>
      </c>
      <c r="WVX227" s="1109" t="e">
        <v>#N/A</v>
      </c>
      <c r="WVY227" s="1109" t="e">
        <v>#N/A</v>
      </c>
      <c r="WVZ227" s="1109" t="e">
        <v>#N/A</v>
      </c>
      <c r="WWA227" s="1109" t="e">
        <v>#N/A</v>
      </c>
      <c r="WWB227" s="1109" t="e">
        <v>#N/A</v>
      </c>
      <c r="WWC227" s="1109" t="e">
        <v>#N/A</v>
      </c>
      <c r="WWD227" s="1109" t="e">
        <v>#N/A</v>
      </c>
      <c r="WWE227" s="1109" t="e">
        <v>#N/A</v>
      </c>
      <c r="WWF227" s="1109" t="e">
        <v>#N/A</v>
      </c>
      <c r="WWG227" s="1109" t="e">
        <v>#N/A</v>
      </c>
      <c r="WWH227" s="1109" t="e">
        <v>#N/A</v>
      </c>
      <c r="WWI227" s="1109" t="e">
        <v>#N/A</v>
      </c>
      <c r="WWJ227" s="1109" t="e">
        <v>#N/A</v>
      </c>
      <c r="WWK227" s="1109" t="e">
        <v>#N/A</v>
      </c>
      <c r="WWL227" s="1109" t="e">
        <v>#N/A</v>
      </c>
      <c r="WWM227" s="1109" t="e">
        <v>#N/A</v>
      </c>
      <c r="WWN227" s="1109" t="e">
        <v>#N/A</v>
      </c>
      <c r="WWO227" s="1109" t="e">
        <v>#N/A</v>
      </c>
      <c r="WWP227" s="1109" t="e">
        <v>#N/A</v>
      </c>
      <c r="WWQ227" s="1109" t="e">
        <v>#N/A</v>
      </c>
      <c r="WWR227" s="1109" t="e">
        <v>#N/A</v>
      </c>
      <c r="WWS227" s="1109" t="e">
        <v>#N/A</v>
      </c>
      <c r="WWT227" s="1109" t="e">
        <v>#N/A</v>
      </c>
      <c r="WWU227" s="1109" t="e">
        <v>#N/A</v>
      </c>
      <c r="WWV227" s="1109" t="e">
        <v>#N/A</v>
      </c>
      <c r="WWW227" s="1109" t="e">
        <v>#N/A</v>
      </c>
      <c r="WWX227" s="1109" t="e">
        <v>#N/A</v>
      </c>
      <c r="WWY227" s="1109" t="e">
        <v>#N/A</v>
      </c>
      <c r="WWZ227" s="1109" t="e">
        <v>#N/A</v>
      </c>
      <c r="WXA227" s="1109" t="e">
        <v>#N/A</v>
      </c>
      <c r="WXB227" s="1109" t="e">
        <v>#N/A</v>
      </c>
      <c r="WXC227" s="1109" t="e">
        <v>#N/A</v>
      </c>
      <c r="WXD227" s="1109" t="e">
        <v>#N/A</v>
      </c>
      <c r="WXE227" s="1109" t="e">
        <v>#N/A</v>
      </c>
      <c r="WXF227" s="1109" t="e">
        <v>#N/A</v>
      </c>
      <c r="WXG227" s="1109" t="e">
        <v>#N/A</v>
      </c>
      <c r="WXH227" s="1109" t="e">
        <v>#N/A</v>
      </c>
      <c r="WXI227" s="1109" t="e">
        <v>#N/A</v>
      </c>
      <c r="WXJ227" s="1109" t="e">
        <v>#N/A</v>
      </c>
      <c r="WXK227" s="1109" t="e">
        <v>#N/A</v>
      </c>
      <c r="WXL227" s="1109" t="e">
        <v>#N/A</v>
      </c>
      <c r="WXM227" s="1109" t="e">
        <v>#N/A</v>
      </c>
      <c r="WXN227" s="1109" t="e">
        <v>#N/A</v>
      </c>
      <c r="WXO227" s="1109" t="e">
        <v>#N/A</v>
      </c>
      <c r="WXP227" s="1109" t="e">
        <v>#N/A</v>
      </c>
      <c r="WXQ227" s="1109" t="e">
        <v>#N/A</v>
      </c>
      <c r="WXR227" s="1109" t="e">
        <v>#N/A</v>
      </c>
      <c r="WXS227" s="1109" t="e">
        <v>#N/A</v>
      </c>
      <c r="WXT227" s="1109" t="e">
        <v>#N/A</v>
      </c>
      <c r="WXU227" s="1109" t="e">
        <v>#N/A</v>
      </c>
      <c r="WXV227" s="1109" t="e">
        <v>#N/A</v>
      </c>
      <c r="WXW227" s="1109" t="e">
        <v>#N/A</v>
      </c>
      <c r="WXX227" s="1109" t="e">
        <v>#N/A</v>
      </c>
      <c r="WXY227" s="1109" t="e">
        <v>#N/A</v>
      </c>
      <c r="WXZ227" s="1109" t="e">
        <v>#N/A</v>
      </c>
      <c r="WYA227" s="1109" t="e">
        <v>#N/A</v>
      </c>
      <c r="WYB227" s="1109" t="e">
        <v>#N/A</v>
      </c>
      <c r="WYC227" s="1109" t="e">
        <v>#N/A</v>
      </c>
      <c r="WYD227" s="1109" t="e">
        <v>#N/A</v>
      </c>
      <c r="WYE227" s="1109" t="e">
        <v>#N/A</v>
      </c>
      <c r="WYF227" s="1109" t="e">
        <v>#N/A</v>
      </c>
      <c r="WYG227" s="1109" t="e">
        <v>#N/A</v>
      </c>
      <c r="WYH227" s="1109" t="e">
        <v>#N/A</v>
      </c>
      <c r="WYI227" s="1109" t="e">
        <v>#N/A</v>
      </c>
      <c r="WYJ227" s="1109" t="e">
        <v>#N/A</v>
      </c>
      <c r="WYK227" s="1109" t="e">
        <v>#N/A</v>
      </c>
      <c r="WYL227" s="1109" t="e">
        <v>#N/A</v>
      </c>
      <c r="WYM227" s="1109" t="e">
        <v>#N/A</v>
      </c>
      <c r="WYN227" s="1109" t="e">
        <v>#N/A</v>
      </c>
      <c r="WYO227" s="1109" t="e">
        <v>#N/A</v>
      </c>
      <c r="WYP227" s="1109" t="e">
        <v>#N/A</v>
      </c>
      <c r="WYQ227" s="1109" t="e">
        <v>#N/A</v>
      </c>
      <c r="WYR227" s="1109" t="e">
        <v>#N/A</v>
      </c>
      <c r="WYS227" s="1109" t="e">
        <v>#N/A</v>
      </c>
      <c r="WYT227" s="1109" t="e">
        <v>#N/A</v>
      </c>
      <c r="WYU227" s="1109" t="e">
        <v>#N/A</v>
      </c>
      <c r="WYV227" s="1109" t="e">
        <v>#N/A</v>
      </c>
      <c r="WYW227" s="1109" t="e">
        <v>#N/A</v>
      </c>
      <c r="WYX227" s="1109" t="e">
        <v>#N/A</v>
      </c>
      <c r="WYY227" s="1109" t="e">
        <v>#N/A</v>
      </c>
      <c r="WYZ227" s="1109" t="e">
        <v>#N/A</v>
      </c>
      <c r="WZA227" s="1109" t="e">
        <v>#N/A</v>
      </c>
      <c r="WZB227" s="1109" t="e">
        <v>#N/A</v>
      </c>
      <c r="WZC227" s="1109" t="e">
        <v>#N/A</v>
      </c>
      <c r="WZD227" s="1109" t="e">
        <v>#N/A</v>
      </c>
      <c r="WZE227" s="1109" t="e">
        <v>#N/A</v>
      </c>
      <c r="WZF227" s="1109" t="e">
        <v>#N/A</v>
      </c>
      <c r="WZG227" s="1109" t="e">
        <v>#N/A</v>
      </c>
      <c r="WZH227" s="1109" t="e">
        <v>#N/A</v>
      </c>
      <c r="WZI227" s="1109" t="e">
        <v>#N/A</v>
      </c>
      <c r="WZJ227" s="1109" t="e">
        <v>#N/A</v>
      </c>
      <c r="WZK227" s="1109" t="e">
        <v>#N/A</v>
      </c>
      <c r="WZL227" s="1109" t="e">
        <v>#N/A</v>
      </c>
      <c r="WZM227" s="1109" t="e">
        <v>#N/A</v>
      </c>
      <c r="WZN227" s="1109" t="e">
        <v>#N/A</v>
      </c>
      <c r="WZO227" s="1109" t="e">
        <v>#N/A</v>
      </c>
      <c r="WZP227" s="1109" t="e">
        <v>#N/A</v>
      </c>
      <c r="WZQ227" s="1109" t="e">
        <v>#N/A</v>
      </c>
      <c r="WZR227" s="1109" t="e">
        <v>#N/A</v>
      </c>
      <c r="WZS227" s="1109" t="e">
        <v>#N/A</v>
      </c>
      <c r="WZT227" s="1109" t="e">
        <v>#N/A</v>
      </c>
      <c r="WZU227" s="1109" t="e">
        <v>#N/A</v>
      </c>
      <c r="WZV227" s="1109" t="e">
        <v>#N/A</v>
      </c>
      <c r="WZW227" s="1109" t="e">
        <v>#N/A</v>
      </c>
      <c r="WZX227" s="1109" t="e">
        <v>#N/A</v>
      </c>
      <c r="WZY227" s="1109" t="e">
        <v>#N/A</v>
      </c>
      <c r="WZZ227" s="1109" t="e">
        <v>#N/A</v>
      </c>
      <c r="XAA227" s="1109" t="e">
        <v>#N/A</v>
      </c>
      <c r="XAB227" s="1109" t="e">
        <v>#N/A</v>
      </c>
      <c r="XAC227" s="1109" t="e">
        <v>#N/A</v>
      </c>
      <c r="XAD227" s="1109" t="e">
        <v>#N/A</v>
      </c>
      <c r="XAE227" s="1109" t="e">
        <v>#N/A</v>
      </c>
      <c r="XAF227" s="1109" t="e">
        <v>#N/A</v>
      </c>
      <c r="XAG227" s="1109" t="e">
        <v>#N/A</v>
      </c>
      <c r="XAH227" s="1109" t="e">
        <v>#N/A</v>
      </c>
      <c r="XAI227" s="1109" t="e">
        <v>#N/A</v>
      </c>
      <c r="XAJ227" s="1109" t="e">
        <v>#N/A</v>
      </c>
      <c r="XAK227" s="1109" t="e">
        <v>#N/A</v>
      </c>
      <c r="XAL227" s="1109" t="e">
        <v>#N/A</v>
      </c>
      <c r="XAM227" s="1109" t="e">
        <v>#N/A</v>
      </c>
      <c r="XAN227" s="1109" t="e">
        <v>#N/A</v>
      </c>
      <c r="XAO227" s="1109" t="e">
        <v>#N/A</v>
      </c>
      <c r="XAP227" s="1109" t="e">
        <v>#N/A</v>
      </c>
      <c r="XAQ227" s="1109" t="e">
        <v>#N/A</v>
      </c>
      <c r="XAR227" s="1109" t="e">
        <v>#N/A</v>
      </c>
      <c r="XAS227" s="1109" t="e">
        <v>#N/A</v>
      </c>
      <c r="XAT227" s="1109" t="e">
        <v>#N/A</v>
      </c>
      <c r="XAU227" s="1109" t="e">
        <v>#N/A</v>
      </c>
      <c r="XAV227" s="1109" t="e">
        <v>#N/A</v>
      </c>
      <c r="XAW227" s="1109" t="e">
        <v>#N/A</v>
      </c>
      <c r="XAX227" s="1109" t="e">
        <v>#N/A</v>
      </c>
      <c r="XAY227" s="1109" t="e">
        <v>#N/A</v>
      </c>
      <c r="XAZ227" s="1109" t="e">
        <v>#N/A</v>
      </c>
      <c r="XBA227" s="1109" t="e">
        <v>#N/A</v>
      </c>
      <c r="XBB227" s="1109" t="e">
        <v>#N/A</v>
      </c>
      <c r="XBC227" s="1109" t="e">
        <v>#N/A</v>
      </c>
      <c r="XBD227" s="1109" t="e">
        <v>#N/A</v>
      </c>
      <c r="XBE227" s="1109" t="e">
        <v>#N/A</v>
      </c>
      <c r="XBF227" s="1109" t="e">
        <v>#N/A</v>
      </c>
      <c r="XBG227" s="1109" t="e">
        <v>#N/A</v>
      </c>
      <c r="XBH227" s="1109" t="e">
        <v>#N/A</v>
      </c>
      <c r="XBI227" s="1109" t="e">
        <v>#N/A</v>
      </c>
      <c r="XBJ227" s="1109" t="e">
        <v>#N/A</v>
      </c>
      <c r="XBK227" s="1109" t="e">
        <v>#N/A</v>
      </c>
      <c r="XBL227" s="1109" t="e">
        <v>#N/A</v>
      </c>
      <c r="XBM227" s="1109" t="e">
        <v>#N/A</v>
      </c>
      <c r="XBN227" s="1109" t="e">
        <v>#N/A</v>
      </c>
      <c r="XBO227" s="1109" t="e">
        <v>#N/A</v>
      </c>
      <c r="XBP227" s="1109" t="e">
        <v>#N/A</v>
      </c>
      <c r="XBQ227" s="1109" t="e">
        <v>#N/A</v>
      </c>
      <c r="XBR227" s="1109" t="e">
        <v>#N/A</v>
      </c>
      <c r="XBS227" s="1109" t="e">
        <v>#N/A</v>
      </c>
      <c r="XBT227" s="1109" t="e">
        <v>#N/A</v>
      </c>
      <c r="XBU227" s="1109" t="e">
        <v>#N/A</v>
      </c>
      <c r="XBV227" s="1109" t="e">
        <v>#N/A</v>
      </c>
      <c r="XBW227" s="1109" t="e">
        <v>#N/A</v>
      </c>
      <c r="XBX227" s="1109" t="e">
        <v>#N/A</v>
      </c>
      <c r="XBY227" s="1109" t="e">
        <v>#N/A</v>
      </c>
      <c r="XBZ227" s="1109" t="e">
        <v>#N/A</v>
      </c>
      <c r="XCA227" s="1109" t="e">
        <v>#N/A</v>
      </c>
      <c r="XCB227" s="1109" t="e">
        <v>#N/A</v>
      </c>
      <c r="XCC227" s="1109" t="e">
        <v>#N/A</v>
      </c>
      <c r="XCD227" s="1109" t="e">
        <v>#N/A</v>
      </c>
      <c r="XCE227" s="1109" t="e">
        <v>#N/A</v>
      </c>
      <c r="XCF227" s="1109" t="e">
        <v>#N/A</v>
      </c>
      <c r="XCG227" s="1109" t="e">
        <v>#N/A</v>
      </c>
      <c r="XCH227" s="1109" t="e">
        <v>#N/A</v>
      </c>
      <c r="XCI227" s="1109" t="e">
        <v>#N/A</v>
      </c>
      <c r="XCJ227" s="1109" t="e">
        <v>#N/A</v>
      </c>
      <c r="XCK227" s="1109" t="e">
        <v>#N/A</v>
      </c>
      <c r="XCL227" s="1109" t="e">
        <v>#N/A</v>
      </c>
      <c r="XCM227" s="1109" t="e">
        <v>#N/A</v>
      </c>
      <c r="XCN227" s="1109" t="e">
        <v>#N/A</v>
      </c>
      <c r="XCO227" s="1109" t="e">
        <v>#N/A</v>
      </c>
      <c r="XCP227" s="1109" t="e">
        <v>#N/A</v>
      </c>
      <c r="XCQ227" s="1109" t="e">
        <v>#N/A</v>
      </c>
      <c r="XCR227" s="1109" t="e">
        <v>#N/A</v>
      </c>
      <c r="XCS227" s="1109" t="e">
        <v>#N/A</v>
      </c>
      <c r="XCT227" s="1109" t="e">
        <v>#N/A</v>
      </c>
      <c r="XCU227" s="1109" t="e">
        <v>#N/A</v>
      </c>
      <c r="XCV227" s="1109" t="e">
        <v>#N/A</v>
      </c>
      <c r="XCW227" s="1109" t="e">
        <v>#N/A</v>
      </c>
      <c r="XCX227" s="1109" t="e">
        <v>#N/A</v>
      </c>
      <c r="XCY227" s="1109" t="e">
        <v>#N/A</v>
      </c>
      <c r="XCZ227" s="1109" t="e">
        <v>#N/A</v>
      </c>
      <c r="XDA227" s="1109" t="e">
        <v>#N/A</v>
      </c>
      <c r="XDB227" s="1109" t="e">
        <v>#N/A</v>
      </c>
      <c r="XDC227" s="1109" t="e">
        <v>#N/A</v>
      </c>
      <c r="XDD227" s="1109" t="e">
        <v>#N/A</v>
      </c>
      <c r="XDE227" s="1109" t="e">
        <v>#N/A</v>
      </c>
      <c r="XDF227" s="1109" t="e">
        <v>#N/A</v>
      </c>
      <c r="XDG227" s="1109" t="e">
        <v>#N/A</v>
      </c>
      <c r="XDH227" s="1109" t="e">
        <v>#N/A</v>
      </c>
      <c r="XDI227" s="1109" t="e">
        <v>#N/A</v>
      </c>
      <c r="XDJ227" s="1109" t="e">
        <v>#N/A</v>
      </c>
      <c r="XDK227" s="1109" t="e">
        <v>#N/A</v>
      </c>
      <c r="XDL227" s="1109" t="e">
        <v>#N/A</v>
      </c>
      <c r="XDM227" s="1109" t="e">
        <v>#N/A</v>
      </c>
      <c r="XDN227" s="1109" t="e">
        <v>#N/A</v>
      </c>
      <c r="XDO227" s="1109" t="e">
        <v>#N/A</v>
      </c>
      <c r="XDP227" s="1109" t="e">
        <v>#N/A</v>
      </c>
      <c r="XDQ227" s="1109" t="e">
        <v>#N/A</v>
      </c>
      <c r="XDR227" s="1109" t="e">
        <v>#N/A</v>
      </c>
      <c r="XDS227" s="1109" t="e">
        <v>#N/A</v>
      </c>
      <c r="XDT227" s="1109" t="e">
        <v>#N/A</v>
      </c>
      <c r="XDU227" s="1109" t="e">
        <v>#N/A</v>
      </c>
      <c r="XDV227" s="1109" t="e">
        <v>#N/A</v>
      </c>
      <c r="XDW227" s="1109" t="e">
        <v>#N/A</v>
      </c>
      <c r="XDX227" s="1109" t="e">
        <v>#N/A</v>
      </c>
      <c r="XDY227" s="1109" t="e">
        <v>#N/A</v>
      </c>
      <c r="XDZ227" s="1109" t="e">
        <v>#N/A</v>
      </c>
      <c r="XEA227" s="1109" t="e">
        <v>#N/A</v>
      </c>
      <c r="XEB227" s="1109" t="e">
        <v>#N/A</v>
      </c>
      <c r="XEC227" s="1109" t="e">
        <v>#N/A</v>
      </c>
      <c r="XED227" s="1109" t="e">
        <v>#N/A</v>
      </c>
      <c r="XEE227" s="1109" t="e">
        <v>#N/A</v>
      </c>
      <c r="XEF227" s="1109" t="e">
        <v>#N/A</v>
      </c>
      <c r="XEG227" s="1109" t="e">
        <v>#N/A</v>
      </c>
      <c r="XEH227" s="1109" t="e">
        <v>#N/A</v>
      </c>
      <c r="XEI227" s="1109" t="e">
        <v>#N/A</v>
      </c>
      <c r="XEJ227" s="1109" t="e">
        <v>#N/A</v>
      </c>
      <c r="XEK227" s="1109" t="e">
        <v>#N/A</v>
      </c>
      <c r="XEL227" s="1109" t="e">
        <v>#N/A</v>
      </c>
      <c r="XEM227" s="1109" t="e">
        <v>#N/A</v>
      </c>
      <c r="XEN227" s="1109" t="e">
        <v>#N/A</v>
      </c>
      <c r="XEO227" s="1109" t="e">
        <v>#N/A</v>
      </c>
      <c r="XEP227" s="1109" t="e">
        <v>#N/A</v>
      </c>
      <c r="XEQ227" s="1109" t="e">
        <v>#N/A</v>
      </c>
      <c r="XER227" s="1109" t="e">
        <v>#N/A</v>
      </c>
      <c r="XES227" s="1109" t="e">
        <v>#N/A</v>
      </c>
      <c r="XET227" s="1109" t="e">
        <v>#N/A</v>
      </c>
      <c r="XEU227" s="1109" t="e">
        <v>#N/A</v>
      </c>
      <c r="XEV227" s="1109" t="e">
        <v>#N/A</v>
      </c>
      <c r="XEW227" s="1109" t="e">
        <v>#N/A</v>
      </c>
      <c r="XEX227" s="1109" t="e">
        <v>#N/A</v>
      </c>
      <c r="XEY227" s="1109" t="e">
        <v>#N/A</v>
      </c>
      <c r="XEZ227" s="1109" t="e">
        <v>#N/A</v>
      </c>
      <c r="XFA227" s="1109" t="e">
        <v>#N/A</v>
      </c>
      <c r="XFB227" s="1109" t="e">
        <v>#N/A</v>
      </c>
      <c r="XFC227" s="1109" t="e">
        <v>#N/A</v>
      </c>
      <c r="XFD227" s="1109" t="e">
        <v>#N/A</v>
      </c>
    </row>
    <row r="228" spans="1:16384" s="1109" customFormat="1" ht="26.1" hidden="1" customHeight="1">
      <c r="A228" s="690">
        <v>0</v>
      </c>
      <c r="B228" s="164"/>
      <c r="C228" s="1124" t="s">
        <v>1030</v>
      </c>
      <c r="D228" s="1124" t="s">
        <v>10095</v>
      </c>
      <c r="E228" s="1124" t="s">
        <v>1030</v>
      </c>
      <c r="F228" s="1124" t="s">
        <v>10096</v>
      </c>
      <c r="G228" s="1125">
        <v>5013</v>
      </c>
      <c r="H228" s="1125">
        <v>766</v>
      </c>
      <c r="I228" s="1125">
        <v>2300</v>
      </c>
      <c r="J228" s="709">
        <v>0</v>
      </c>
      <c r="K228" s="169">
        <v>0</v>
      </c>
      <c r="L228" s="709">
        <v>0</v>
      </c>
      <c r="M228" s="709">
        <v>0</v>
      </c>
      <c r="N228" s="1125">
        <v>1488</v>
      </c>
      <c r="O228" s="1125">
        <v>766</v>
      </c>
      <c r="P228" s="1125" t="s">
        <v>1474</v>
      </c>
      <c r="Q228" s="1124" t="s">
        <v>10097</v>
      </c>
      <c r="R228" s="1125">
        <v>722</v>
      </c>
      <c r="S228" s="1125" t="s">
        <v>1450</v>
      </c>
      <c r="T228" s="1125">
        <v>0</v>
      </c>
      <c r="U228" s="709">
        <v>0</v>
      </c>
      <c r="V228" s="709">
        <v>0</v>
      </c>
      <c r="W228" s="709">
        <v>0</v>
      </c>
      <c r="X228" s="709">
        <v>0</v>
      </c>
      <c r="Y228" s="709">
        <v>0</v>
      </c>
      <c r="Z228" s="709">
        <v>0</v>
      </c>
      <c r="AA228" s="1124" t="s">
        <v>4446</v>
      </c>
      <c r="AB228" s="1124">
        <v>0</v>
      </c>
      <c r="AC228" s="1124">
        <v>0</v>
      </c>
      <c r="AD228" s="1124">
        <v>0</v>
      </c>
      <c r="AE228" s="1124">
        <v>0</v>
      </c>
      <c r="AF228" s="1124">
        <v>0</v>
      </c>
      <c r="AG228" s="1124">
        <v>0</v>
      </c>
      <c r="AH228" s="170">
        <v>2009</v>
      </c>
      <c r="AI228" s="166">
        <v>0</v>
      </c>
      <c r="AJ228" s="166">
        <v>0</v>
      </c>
      <c r="AK228" s="166">
        <v>0</v>
      </c>
      <c r="AL228" s="166">
        <v>0</v>
      </c>
      <c r="AM228" s="166">
        <v>0</v>
      </c>
      <c r="AN228" s="166">
        <v>0</v>
      </c>
      <c r="AO228" s="167">
        <v>6500</v>
      </c>
      <c r="AP228" s="167"/>
      <c r="AX228" s="1109">
        <v>0</v>
      </c>
      <c r="AY228" s="1109">
        <v>0</v>
      </c>
      <c r="AZ228" s="1109">
        <v>0</v>
      </c>
      <c r="BA228" s="1109">
        <v>0</v>
      </c>
      <c r="BB228" s="1109">
        <v>0</v>
      </c>
      <c r="BC228" s="1109">
        <v>0</v>
      </c>
      <c r="BD228" s="1109">
        <v>0</v>
      </c>
      <c r="BE228" s="1109" t="e">
        <v>#N/A</v>
      </c>
      <c r="BF228" s="1109" t="e">
        <v>#N/A</v>
      </c>
      <c r="BG228" s="1109" t="e">
        <v>#N/A</v>
      </c>
      <c r="BH228" s="1109" t="e">
        <v>#N/A</v>
      </c>
      <c r="BI228" s="1109" t="e">
        <v>#N/A</v>
      </c>
      <c r="BJ228" s="1109" t="e">
        <v>#N/A</v>
      </c>
      <c r="BK228" s="1109" t="e">
        <v>#N/A</v>
      </c>
      <c r="BL228" s="1109" t="e">
        <v>#N/A</v>
      </c>
      <c r="BM228" s="1109" t="e">
        <v>#N/A</v>
      </c>
      <c r="BN228" s="1109" t="e">
        <v>#N/A</v>
      </c>
      <c r="BO228" s="1109" t="e">
        <v>#N/A</v>
      </c>
      <c r="BP228" s="1109" t="e">
        <v>#N/A</v>
      </c>
      <c r="BQ228" s="1109" t="e">
        <v>#N/A</v>
      </c>
      <c r="BR228" s="1109" t="e">
        <v>#N/A</v>
      </c>
      <c r="BS228" s="1109" t="e">
        <v>#N/A</v>
      </c>
      <c r="BT228" s="1109" t="e">
        <v>#N/A</v>
      </c>
      <c r="BU228" s="1109" t="e">
        <v>#N/A</v>
      </c>
      <c r="BV228" s="1109" t="e">
        <v>#N/A</v>
      </c>
      <c r="BW228" s="1109" t="e">
        <v>#N/A</v>
      </c>
      <c r="BX228" s="1109" t="e">
        <v>#N/A</v>
      </c>
      <c r="BY228" s="1109" t="e">
        <v>#N/A</v>
      </c>
      <c r="BZ228" s="1109" t="e">
        <v>#N/A</v>
      </c>
      <c r="CA228" s="1109" t="e">
        <v>#N/A</v>
      </c>
      <c r="CB228" s="1109" t="e">
        <v>#N/A</v>
      </c>
      <c r="CC228" s="1109" t="e">
        <v>#N/A</v>
      </c>
      <c r="CD228" s="1109" t="e">
        <v>#N/A</v>
      </c>
      <c r="CE228" s="1109" t="e">
        <v>#N/A</v>
      </c>
      <c r="CF228" s="1109" t="e">
        <v>#N/A</v>
      </c>
      <c r="CG228" s="1109" t="e">
        <v>#N/A</v>
      </c>
      <c r="CH228" s="1109" t="e">
        <v>#N/A</v>
      </c>
      <c r="CI228" s="1109" t="e">
        <v>#N/A</v>
      </c>
      <c r="CJ228" s="1109" t="e">
        <v>#N/A</v>
      </c>
      <c r="CK228" s="1109" t="e">
        <v>#N/A</v>
      </c>
      <c r="CL228" s="1109" t="e">
        <v>#N/A</v>
      </c>
      <c r="CM228" s="1109" t="e">
        <v>#N/A</v>
      </c>
      <c r="CN228" s="1109" t="e">
        <v>#N/A</v>
      </c>
      <c r="CO228" s="1109" t="e">
        <v>#N/A</v>
      </c>
      <c r="CP228" s="1109" t="e">
        <v>#N/A</v>
      </c>
      <c r="CQ228" s="1109" t="e">
        <v>#N/A</v>
      </c>
      <c r="CR228" s="1109" t="e">
        <v>#N/A</v>
      </c>
      <c r="CS228" s="1109" t="e">
        <v>#N/A</v>
      </c>
      <c r="CT228" s="1109" t="e">
        <v>#N/A</v>
      </c>
      <c r="CU228" s="1109" t="e">
        <v>#N/A</v>
      </c>
      <c r="CV228" s="1109" t="e">
        <v>#N/A</v>
      </c>
      <c r="CW228" s="1109" t="e">
        <v>#N/A</v>
      </c>
      <c r="CX228" s="1109" t="e">
        <v>#N/A</v>
      </c>
      <c r="CY228" s="1109" t="e">
        <v>#N/A</v>
      </c>
      <c r="CZ228" s="1109" t="e">
        <v>#N/A</v>
      </c>
      <c r="DA228" s="1109" t="e">
        <v>#N/A</v>
      </c>
      <c r="DB228" s="1109" t="e">
        <v>#N/A</v>
      </c>
      <c r="DC228" s="1109" t="e">
        <v>#N/A</v>
      </c>
      <c r="DD228" s="1109" t="e">
        <v>#N/A</v>
      </c>
      <c r="DE228" s="1109" t="e">
        <v>#N/A</v>
      </c>
      <c r="DF228" s="1109" t="e">
        <v>#N/A</v>
      </c>
      <c r="DG228" s="1109" t="e">
        <v>#N/A</v>
      </c>
      <c r="DH228" s="1109" t="e">
        <v>#N/A</v>
      </c>
      <c r="DI228" s="1109" t="e">
        <v>#N/A</v>
      </c>
      <c r="DJ228" s="1109" t="e">
        <v>#N/A</v>
      </c>
      <c r="DK228" s="1109" t="e">
        <v>#N/A</v>
      </c>
      <c r="DL228" s="1109" t="e">
        <v>#N/A</v>
      </c>
      <c r="DM228" s="1109" t="e">
        <v>#N/A</v>
      </c>
      <c r="DN228" s="1109" t="e">
        <v>#N/A</v>
      </c>
      <c r="DO228" s="1109" t="e">
        <v>#N/A</v>
      </c>
      <c r="DP228" s="1109" t="e">
        <v>#N/A</v>
      </c>
      <c r="DQ228" s="1109" t="e">
        <v>#N/A</v>
      </c>
      <c r="DR228" s="1109" t="e">
        <v>#N/A</v>
      </c>
      <c r="DS228" s="1109" t="e">
        <v>#N/A</v>
      </c>
      <c r="DT228" s="1109" t="e">
        <v>#N/A</v>
      </c>
      <c r="DU228" s="1109" t="e">
        <v>#N/A</v>
      </c>
      <c r="DV228" s="1109" t="e">
        <v>#N/A</v>
      </c>
      <c r="DW228" s="1109" t="e">
        <v>#N/A</v>
      </c>
      <c r="DX228" s="1109" t="e">
        <v>#N/A</v>
      </c>
      <c r="DY228" s="1109" t="e">
        <v>#N/A</v>
      </c>
      <c r="DZ228" s="1109" t="e">
        <v>#N/A</v>
      </c>
      <c r="EA228" s="1109" t="e">
        <v>#N/A</v>
      </c>
      <c r="EB228" s="1109" t="e">
        <v>#N/A</v>
      </c>
      <c r="EC228" s="1109" t="e">
        <v>#N/A</v>
      </c>
      <c r="ED228" s="1109" t="e">
        <v>#N/A</v>
      </c>
      <c r="EE228" s="1109" t="e">
        <v>#N/A</v>
      </c>
      <c r="EF228" s="1109" t="e">
        <v>#N/A</v>
      </c>
      <c r="EG228" s="1109" t="e">
        <v>#N/A</v>
      </c>
      <c r="EH228" s="1109" t="e">
        <v>#N/A</v>
      </c>
      <c r="EI228" s="1109" t="e">
        <v>#N/A</v>
      </c>
      <c r="EJ228" s="1109" t="e">
        <v>#N/A</v>
      </c>
      <c r="EK228" s="1109" t="e">
        <v>#N/A</v>
      </c>
      <c r="EL228" s="1109" t="e">
        <v>#N/A</v>
      </c>
      <c r="EM228" s="1109" t="e">
        <v>#N/A</v>
      </c>
      <c r="EN228" s="1109" t="e">
        <v>#N/A</v>
      </c>
      <c r="EO228" s="1109" t="e">
        <v>#N/A</v>
      </c>
      <c r="EP228" s="1109" t="e">
        <v>#N/A</v>
      </c>
      <c r="EQ228" s="1109" t="e">
        <v>#N/A</v>
      </c>
      <c r="ER228" s="1109" t="e">
        <v>#N/A</v>
      </c>
      <c r="ES228" s="1109" t="e">
        <v>#N/A</v>
      </c>
      <c r="ET228" s="1109" t="e">
        <v>#N/A</v>
      </c>
      <c r="EU228" s="1109" t="e">
        <v>#N/A</v>
      </c>
      <c r="EV228" s="1109" t="e">
        <v>#N/A</v>
      </c>
      <c r="EW228" s="1109" t="e">
        <v>#N/A</v>
      </c>
      <c r="EX228" s="1109" t="e">
        <v>#N/A</v>
      </c>
      <c r="EY228" s="1109" t="e">
        <v>#N/A</v>
      </c>
      <c r="EZ228" s="1109" t="e">
        <v>#N/A</v>
      </c>
      <c r="FA228" s="1109" t="e">
        <v>#N/A</v>
      </c>
      <c r="FB228" s="1109" t="e">
        <v>#N/A</v>
      </c>
      <c r="FC228" s="1109" t="e">
        <v>#N/A</v>
      </c>
      <c r="FD228" s="1109" t="e">
        <v>#N/A</v>
      </c>
      <c r="FE228" s="1109" t="e">
        <v>#N/A</v>
      </c>
      <c r="FF228" s="1109" t="e">
        <v>#N/A</v>
      </c>
      <c r="FG228" s="1109" t="e">
        <v>#N/A</v>
      </c>
      <c r="FH228" s="1109" t="e">
        <v>#N/A</v>
      </c>
      <c r="FI228" s="1109" t="e">
        <v>#N/A</v>
      </c>
      <c r="FJ228" s="1109" t="e">
        <v>#N/A</v>
      </c>
      <c r="FK228" s="1109" t="e">
        <v>#N/A</v>
      </c>
      <c r="FL228" s="1109" t="e">
        <v>#N/A</v>
      </c>
      <c r="FM228" s="1109" t="e">
        <v>#N/A</v>
      </c>
      <c r="FN228" s="1109" t="e">
        <v>#N/A</v>
      </c>
      <c r="FO228" s="1109" t="e">
        <v>#N/A</v>
      </c>
      <c r="FP228" s="1109" t="e">
        <v>#N/A</v>
      </c>
      <c r="FQ228" s="1109" t="e">
        <v>#N/A</v>
      </c>
      <c r="FR228" s="1109" t="e">
        <v>#N/A</v>
      </c>
      <c r="FS228" s="1109" t="e">
        <v>#N/A</v>
      </c>
      <c r="FT228" s="1109" t="e">
        <v>#N/A</v>
      </c>
      <c r="FU228" s="1109" t="e">
        <v>#N/A</v>
      </c>
      <c r="FV228" s="1109" t="e">
        <v>#N/A</v>
      </c>
      <c r="FW228" s="1109" t="e">
        <v>#N/A</v>
      </c>
      <c r="FX228" s="1109" t="e">
        <v>#N/A</v>
      </c>
      <c r="FY228" s="1109" t="e">
        <v>#N/A</v>
      </c>
      <c r="FZ228" s="1109" t="e">
        <v>#N/A</v>
      </c>
      <c r="GA228" s="1109" t="e">
        <v>#N/A</v>
      </c>
      <c r="GB228" s="1109" t="e">
        <v>#N/A</v>
      </c>
      <c r="GC228" s="1109" t="e">
        <v>#N/A</v>
      </c>
      <c r="GD228" s="1109" t="e">
        <v>#N/A</v>
      </c>
      <c r="GE228" s="1109" t="e">
        <v>#N/A</v>
      </c>
      <c r="GF228" s="1109" t="e">
        <v>#N/A</v>
      </c>
      <c r="GG228" s="1109" t="e">
        <v>#N/A</v>
      </c>
      <c r="GH228" s="1109" t="e">
        <v>#N/A</v>
      </c>
      <c r="GI228" s="1109" t="e">
        <v>#N/A</v>
      </c>
      <c r="GJ228" s="1109" t="e">
        <v>#N/A</v>
      </c>
      <c r="GK228" s="1109" t="e">
        <v>#N/A</v>
      </c>
      <c r="GL228" s="1109" t="e">
        <v>#N/A</v>
      </c>
      <c r="GM228" s="1109" t="e">
        <v>#N/A</v>
      </c>
      <c r="GN228" s="1109" t="e">
        <v>#N/A</v>
      </c>
      <c r="GO228" s="1109" t="e">
        <v>#N/A</v>
      </c>
      <c r="GP228" s="1109" t="e">
        <v>#N/A</v>
      </c>
      <c r="GQ228" s="1109" t="e">
        <v>#N/A</v>
      </c>
      <c r="GR228" s="1109" t="e">
        <v>#N/A</v>
      </c>
      <c r="GS228" s="1109" t="e">
        <v>#N/A</v>
      </c>
      <c r="GT228" s="1109" t="e">
        <v>#N/A</v>
      </c>
      <c r="GU228" s="1109" t="e">
        <v>#N/A</v>
      </c>
      <c r="GV228" s="1109" t="e">
        <v>#N/A</v>
      </c>
      <c r="GW228" s="1109" t="e">
        <v>#N/A</v>
      </c>
      <c r="GX228" s="1109" t="e">
        <v>#N/A</v>
      </c>
      <c r="GY228" s="1109" t="e">
        <v>#N/A</v>
      </c>
      <c r="GZ228" s="1109" t="e">
        <v>#N/A</v>
      </c>
      <c r="HA228" s="1109" t="e">
        <v>#N/A</v>
      </c>
      <c r="HB228" s="1109" t="e">
        <v>#N/A</v>
      </c>
      <c r="HC228" s="1109" t="e">
        <v>#N/A</v>
      </c>
      <c r="HD228" s="1109" t="e">
        <v>#N/A</v>
      </c>
      <c r="HE228" s="1109" t="e">
        <v>#N/A</v>
      </c>
      <c r="HF228" s="1109" t="e">
        <v>#N/A</v>
      </c>
      <c r="HG228" s="1109" t="e">
        <v>#N/A</v>
      </c>
      <c r="HH228" s="1109" t="e">
        <v>#N/A</v>
      </c>
      <c r="HI228" s="1109" t="e">
        <v>#N/A</v>
      </c>
      <c r="HJ228" s="1109" t="e">
        <v>#N/A</v>
      </c>
      <c r="HK228" s="1109" t="e">
        <v>#N/A</v>
      </c>
      <c r="HL228" s="1109" t="e">
        <v>#N/A</v>
      </c>
      <c r="HM228" s="1109" t="e">
        <v>#N/A</v>
      </c>
      <c r="HN228" s="1109" t="e">
        <v>#N/A</v>
      </c>
      <c r="HO228" s="1109" t="e">
        <v>#N/A</v>
      </c>
      <c r="HP228" s="1109" t="e">
        <v>#N/A</v>
      </c>
      <c r="HQ228" s="1109" t="e">
        <v>#N/A</v>
      </c>
      <c r="HR228" s="1109" t="e">
        <v>#N/A</v>
      </c>
      <c r="HS228" s="1109" t="e">
        <v>#N/A</v>
      </c>
      <c r="HT228" s="1109" t="e">
        <v>#N/A</v>
      </c>
      <c r="HU228" s="1109" t="e">
        <v>#N/A</v>
      </c>
      <c r="HV228" s="1109" t="e">
        <v>#N/A</v>
      </c>
      <c r="HW228" s="1109" t="e">
        <v>#N/A</v>
      </c>
      <c r="HX228" s="1109" t="e">
        <v>#N/A</v>
      </c>
      <c r="HY228" s="1109" t="e">
        <v>#N/A</v>
      </c>
      <c r="HZ228" s="1109" t="e">
        <v>#N/A</v>
      </c>
      <c r="IA228" s="1109" t="e">
        <v>#N/A</v>
      </c>
      <c r="IB228" s="1109" t="e">
        <v>#N/A</v>
      </c>
      <c r="IC228" s="1109" t="e">
        <v>#N/A</v>
      </c>
      <c r="ID228" s="1109" t="e">
        <v>#N/A</v>
      </c>
      <c r="IE228" s="1109" t="e">
        <v>#N/A</v>
      </c>
      <c r="IF228" s="1109" t="e">
        <v>#N/A</v>
      </c>
      <c r="IG228" s="1109" t="e">
        <v>#N/A</v>
      </c>
      <c r="IH228" s="1109" t="e">
        <v>#N/A</v>
      </c>
      <c r="II228" s="1109" t="e">
        <v>#N/A</v>
      </c>
      <c r="IJ228" s="1109" t="e">
        <v>#N/A</v>
      </c>
      <c r="IK228" s="1109" t="e">
        <v>#N/A</v>
      </c>
      <c r="IL228" s="1109" t="e">
        <v>#N/A</v>
      </c>
      <c r="IM228" s="1109" t="e">
        <v>#N/A</v>
      </c>
      <c r="IN228" s="1109" t="e">
        <v>#N/A</v>
      </c>
      <c r="IO228" s="1109" t="e">
        <v>#N/A</v>
      </c>
      <c r="IP228" s="1109" t="e">
        <v>#N/A</v>
      </c>
      <c r="IQ228" s="1109" t="e">
        <v>#N/A</v>
      </c>
      <c r="IR228" s="1109" t="e">
        <v>#N/A</v>
      </c>
      <c r="IS228" s="1109" t="e">
        <v>#N/A</v>
      </c>
      <c r="IT228" s="1109" t="e">
        <v>#N/A</v>
      </c>
      <c r="IU228" s="1109" t="e">
        <v>#N/A</v>
      </c>
      <c r="IV228" s="1109" t="e">
        <v>#N/A</v>
      </c>
      <c r="IW228" s="1109" t="e">
        <v>#N/A</v>
      </c>
      <c r="IX228" s="1109" t="e">
        <v>#N/A</v>
      </c>
      <c r="IY228" s="1109" t="e">
        <v>#N/A</v>
      </c>
      <c r="IZ228" s="1109" t="e">
        <v>#N/A</v>
      </c>
      <c r="JA228" s="1109" t="e">
        <v>#N/A</v>
      </c>
      <c r="JB228" s="1109" t="e">
        <v>#N/A</v>
      </c>
      <c r="JC228" s="1109" t="e">
        <v>#N/A</v>
      </c>
      <c r="JD228" s="1109" t="e">
        <v>#N/A</v>
      </c>
      <c r="JE228" s="1109" t="e">
        <v>#N/A</v>
      </c>
      <c r="JF228" s="1109" t="e">
        <v>#N/A</v>
      </c>
      <c r="JG228" s="1109" t="e">
        <v>#N/A</v>
      </c>
      <c r="JH228" s="1109" t="e">
        <v>#N/A</v>
      </c>
      <c r="JI228" s="1109" t="e">
        <v>#N/A</v>
      </c>
      <c r="JJ228" s="1109" t="e">
        <v>#N/A</v>
      </c>
      <c r="JK228" s="1109" t="e">
        <v>#N/A</v>
      </c>
      <c r="JL228" s="1109" t="e">
        <v>#N/A</v>
      </c>
      <c r="JM228" s="1109" t="e">
        <v>#N/A</v>
      </c>
      <c r="JN228" s="1109" t="e">
        <v>#N/A</v>
      </c>
      <c r="JO228" s="1109" t="e">
        <v>#N/A</v>
      </c>
      <c r="JP228" s="1109" t="e">
        <v>#N/A</v>
      </c>
      <c r="JQ228" s="1109" t="e">
        <v>#N/A</v>
      </c>
      <c r="JR228" s="1109" t="e">
        <v>#N/A</v>
      </c>
      <c r="JS228" s="1109" t="e">
        <v>#N/A</v>
      </c>
      <c r="JT228" s="1109" t="e">
        <v>#N/A</v>
      </c>
      <c r="JU228" s="1109" t="e">
        <v>#N/A</v>
      </c>
      <c r="JV228" s="1109" t="e">
        <v>#N/A</v>
      </c>
      <c r="JW228" s="1109" t="e">
        <v>#N/A</v>
      </c>
      <c r="JX228" s="1109" t="e">
        <v>#N/A</v>
      </c>
      <c r="JY228" s="1109" t="e">
        <v>#N/A</v>
      </c>
      <c r="JZ228" s="1109" t="e">
        <v>#N/A</v>
      </c>
      <c r="KA228" s="1109" t="e">
        <v>#N/A</v>
      </c>
      <c r="KB228" s="1109" t="e">
        <v>#N/A</v>
      </c>
      <c r="KC228" s="1109" t="e">
        <v>#N/A</v>
      </c>
      <c r="KD228" s="1109" t="e">
        <v>#N/A</v>
      </c>
      <c r="KE228" s="1109" t="e">
        <v>#N/A</v>
      </c>
      <c r="KF228" s="1109" t="e">
        <v>#N/A</v>
      </c>
      <c r="KG228" s="1109" t="e">
        <v>#N/A</v>
      </c>
      <c r="KH228" s="1109" t="e">
        <v>#N/A</v>
      </c>
      <c r="KI228" s="1109" t="e">
        <v>#N/A</v>
      </c>
      <c r="KJ228" s="1109" t="e">
        <v>#N/A</v>
      </c>
      <c r="KK228" s="1109" t="e">
        <v>#N/A</v>
      </c>
      <c r="KL228" s="1109" t="e">
        <v>#N/A</v>
      </c>
      <c r="KM228" s="1109" t="e">
        <v>#N/A</v>
      </c>
      <c r="KN228" s="1109" t="e">
        <v>#N/A</v>
      </c>
      <c r="KO228" s="1109" t="e">
        <v>#N/A</v>
      </c>
      <c r="KP228" s="1109" t="e">
        <v>#N/A</v>
      </c>
      <c r="KQ228" s="1109" t="e">
        <v>#N/A</v>
      </c>
      <c r="KR228" s="1109" t="e">
        <v>#N/A</v>
      </c>
      <c r="KS228" s="1109" t="e">
        <v>#N/A</v>
      </c>
      <c r="KT228" s="1109" t="e">
        <v>#N/A</v>
      </c>
      <c r="KU228" s="1109" t="e">
        <v>#N/A</v>
      </c>
      <c r="KV228" s="1109" t="e">
        <v>#N/A</v>
      </c>
      <c r="KW228" s="1109" t="e">
        <v>#N/A</v>
      </c>
      <c r="KX228" s="1109" t="e">
        <v>#N/A</v>
      </c>
      <c r="KY228" s="1109" t="e">
        <v>#N/A</v>
      </c>
      <c r="KZ228" s="1109" t="e">
        <v>#N/A</v>
      </c>
      <c r="LA228" s="1109" t="e">
        <v>#N/A</v>
      </c>
      <c r="LB228" s="1109" t="e">
        <v>#N/A</v>
      </c>
      <c r="LC228" s="1109" t="e">
        <v>#N/A</v>
      </c>
      <c r="LD228" s="1109" t="e">
        <v>#N/A</v>
      </c>
      <c r="LE228" s="1109" t="e">
        <v>#N/A</v>
      </c>
      <c r="LF228" s="1109" t="e">
        <v>#N/A</v>
      </c>
      <c r="LG228" s="1109" t="e">
        <v>#N/A</v>
      </c>
      <c r="LH228" s="1109" t="e">
        <v>#N/A</v>
      </c>
      <c r="LI228" s="1109" t="e">
        <v>#N/A</v>
      </c>
      <c r="LJ228" s="1109" t="e">
        <v>#N/A</v>
      </c>
      <c r="LK228" s="1109" t="e">
        <v>#N/A</v>
      </c>
      <c r="LL228" s="1109" t="e">
        <v>#N/A</v>
      </c>
      <c r="LM228" s="1109" t="e">
        <v>#N/A</v>
      </c>
      <c r="LN228" s="1109" t="e">
        <v>#N/A</v>
      </c>
      <c r="LO228" s="1109" t="e">
        <v>#N/A</v>
      </c>
      <c r="LP228" s="1109" t="e">
        <v>#N/A</v>
      </c>
      <c r="LQ228" s="1109" t="e">
        <v>#N/A</v>
      </c>
      <c r="LR228" s="1109" t="e">
        <v>#N/A</v>
      </c>
      <c r="LS228" s="1109" t="e">
        <v>#N/A</v>
      </c>
      <c r="LT228" s="1109" t="e">
        <v>#N/A</v>
      </c>
      <c r="LU228" s="1109" t="e">
        <v>#N/A</v>
      </c>
      <c r="LV228" s="1109" t="e">
        <v>#N/A</v>
      </c>
      <c r="LW228" s="1109" t="e">
        <v>#N/A</v>
      </c>
      <c r="LX228" s="1109" t="e">
        <v>#N/A</v>
      </c>
      <c r="LY228" s="1109" t="e">
        <v>#N/A</v>
      </c>
      <c r="LZ228" s="1109" t="e">
        <v>#N/A</v>
      </c>
      <c r="MA228" s="1109" t="e">
        <v>#N/A</v>
      </c>
      <c r="MB228" s="1109" t="e">
        <v>#N/A</v>
      </c>
      <c r="MC228" s="1109" t="e">
        <v>#N/A</v>
      </c>
      <c r="MD228" s="1109" t="e">
        <v>#N/A</v>
      </c>
      <c r="ME228" s="1109" t="e">
        <v>#N/A</v>
      </c>
      <c r="MF228" s="1109" t="e">
        <v>#N/A</v>
      </c>
      <c r="MG228" s="1109" t="e">
        <v>#N/A</v>
      </c>
      <c r="MH228" s="1109" t="e">
        <v>#N/A</v>
      </c>
      <c r="MI228" s="1109" t="e">
        <v>#N/A</v>
      </c>
      <c r="MJ228" s="1109" t="e">
        <v>#N/A</v>
      </c>
      <c r="MK228" s="1109" t="e">
        <v>#N/A</v>
      </c>
      <c r="ML228" s="1109" t="e">
        <v>#N/A</v>
      </c>
      <c r="MM228" s="1109" t="e">
        <v>#N/A</v>
      </c>
      <c r="MN228" s="1109" t="e">
        <v>#N/A</v>
      </c>
      <c r="MO228" s="1109" t="e">
        <v>#N/A</v>
      </c>
      <c r="MP228" s="1109" t="e">
        <v>#N/A</v>
      </c>
      <c r="MQ228" s="1109" t="e">
        <v>#N/A</v>
      </c>
      <c r="MR228" s="1109" t="e">
        <v>#N/A</v>
      </c>
      <c r="MS228" s="1109" t="e">
        <v>#N/A</v>
      </c>
      <c r="MT228" s="1109" t="e">
        <v>#N/A</v>
      </c>
      <c r="MU228" s="1109" t="e">
        <v>#N/A</v>
      </c>
      <c r="MV228" s="1109" t="e">
        <v>#N/A</v>
      </c>
      <c r="MW228" s="1109" t="e">
        <v>#N/A</v>
      </c>
      <c r="MX228" s="1109" t="e">
        <v>#N/A</v>
      </c>
      <c r="MY228" s="1109" t="e">
        <v>#N/A</v>
      </c>
      <c r="MZ228" s="1109" t="e">
        <v>#N/A</v>
      </c>
      <c r="NA228" s="1109" t="e">
        <v>#N/A</v>
      </c>
      <c r="NB228" s="1109" t="e">
        <v>#N/A</v>
      </c>
      <c r="NC228" s="1109" t="e">
        <v>#N/A</v>
      </c>
      <c r="ND228" s="1109" t="e">
        <v>#N/A</v>
      </c>
      <c r="NE228" s="1109" t="e">
        <v>#N/A</v>
      </c>
      <c r="NF228" s="1109" t="e">
        <v>#N/A</v>
      </c>
      <c r="NG228" s="1109" t="e">
        <v>#N/A</v>
      </c>
      <c r="NH228" s="1109" t="e">
        <v>#N/A</v>
      </c>
      <c r="NI228" s="1109" t="e">
        <v>#N/A</v>
      </c>
      <c r="NJ228" s="1109" t="e">
        <v>#N/A</v>
      </c>
      <c r="NK228" s="1109" t="e">
        <v>#N/A</v>
      </c>
      <c r="NL228" s="1109" t="e">
        <v>#N/A</v>
      </c>
      <c r="NM228" s="1109" t="e">
        <v>#N/A</v>
      </c>
      <c r="NN228" s="1109" t="e">
        <v>#N/A</v>
      </c>
      <c r="NO228" s="1109" t="e">
        <v>#N/A</v>
      </c>
      <c r="NP228" s="1109" t="e">
        <v>#N/A</v>
      </c>
      <c r="NQ228" s="1109" t="e">
        <v>#N/A</v>
      </c>
      <c r="NR228" s="1109" t="e">
        <v>#N/A</v>
      </c>
      <c r="NS228" s="1109" t="e">
        <v>#N/A</v>
      </c>
      <c r="NT228" s="1109" t="e">
        <v>#N/A</v>
      </c>
      <c r="NU228" s="1109" t="e">
        <v>#N/A</v>
      </c>
      <c r="NV228" s="1109" t="e">
        <v>#N/A</v>
      </c>
      <c r="NW228" s="1109" t="e">
        <v>#N/A</v>
      </c>
      <c r="NX228" s="1109" t="e">
        <v>#N/A</v>
      </c>
      <c r="NY228" s="1109" t="e">
        <v>#N/A</v>
      </c>
      <c r="NZ228" s="1109" t="e">
        <v>#N/A</v>
      </c>
      <c r="OA228" s="1109" t="e">
        <v>#N/A</v>
      </c>
      <c r="OB228" s="1109" t="e">
        <v>#N/A</v>
      </c>
      <c r="OC228" s="1109" t="e">
        <v>#N/A</v>
      </c>
      <c r="OD228" s="1109" t="e">
        <v>#N/A</v>
      </c>
      <c r="OE228" s="1109" t="e">
        <v>#N/A</v>
      </c>
      <c r="OF228" s="1109" t="e">
        <v>#N/A</v>
      </c>
      <c r="OG228" s="1109" t="e">
        <v>#N/A</v>
      </c>
      <c r="OH228" s="1109" t="e">
        <v>#N/A</v>
      </c>
      <c r="OI228" s="1109" t="e">
        <v>#N/A</v>
      </c>
      <c r="OJ228" s="1109" t="e">
        <v>#N/A</v>
      </c>
      <c r="OK228" s="1109" t="e">
        <v>#N/A</v>
      </c>
      <c r="OL228" s="1109" t="e">
        <v>#N/A</v>
      </c>
      <c r="OM228" s="1109" t="e">
        <v>#N/A</v>
      </c>
      <c r="ON228" s="1109" t="e">
        <v>#N/A</v>
      </c>
      <c r="OO228" s="1109" t="e">
        <v>#N/A</v>
      </c>
      <c r="OP228" s="1109" t="e">
        <v>#N/A</v>
      </c>
      <c r="OQ228" s="1109" t="e">
        <v>#N/A</v>
      </c>
      <c r="OR228" s="1109" t="e">
        <v>#N/A</v>
      </c>
      <c r="OS228" s="1109" t="e">
        <v>#N/A</v>
      </c>
      <c r="OT228" s="1109" t="e">
        <v>#N/A</v>
      </c>
      <c r="OU228" s="1109" t="e">
        <v>#N/A</v>
      </c>
      <c r="OV228" s="1109" t="e">
        <v>#N/A</v>
      </c>
      <c r="OW228" s="1109" t="e">
        <v>#N/A</v>
      </c>
      <c r="OX228" s="1109" t="e">
        <v>#N/A</v>
      </c>
      <c r="OY228" s="1109" t="e">
        <v>#N/A</v>
      </c>
      <c r="OZ228" s="1109" t="e">
        <v>#N/A</v>
      </c>
      <c r="PA228" s="1109" t="e">
        <v>#N/A</v>
      </c>
      <c r="PB228" s="1109" t="e">
        <v>#N/A</v>
      </c>
      <c r="PC228" s="1109" t="e">
        <v>#N/A</v>
      </c>
      <c r="PD228" s="1109" t="e">
        <v>#N/A</v>
      </c>
      <c r="PE228" s="1109" t="e">
        <v>#N/A</v>
      </c>
      <c r="PF228" s="1109" t="e">
        <v>#N/A</v>
      </c>
      <c r="PG228" s="1109" t="e">
        <v>#N/A</v>
      </c>
      <c r="PH228" s="1109" t="e">
        <v>#N/A</v>
      </c>
      <c r="PI228" s="1109" t="e">
        <v>#N/A</v>
      </c>
      <c r="PJ228" s="1109" t="e">
        <v>#N/A</v>
      </c>
      <c r="PK228" s="1109" t="e">
        <v>#N/A</v>
      </c>
      <c r="PL228" s="1109" t="e">
        <v>#N/A</v>
      </c>
      <c r="PM228" s="1109" t="e">
        <v>#N/A</v>
      </c>
      <c r="PN228" s="1109" t="e">
        <v>#N/A</v>
      </c>
      <c r="PO228" s="1109" t="e">
        <v>#N/A</v>
      </c>
      <c r="PP228" s="1109" t="e">
        <v>#N/A</v>
      </c>
      <c r="PQ228" s="1109" t="e">
        <v>#N/A</v>
      </c>
      <c r="PR228" s="1109" t="e">
        <v>#N/A</v>
      </c>
      <c r="PS228" s="1109" t="e">
        <v>#N/A</v>
      </c>
      <c r="PT228" s="1109" t="e">
        <v>#N/A</v>
      </c>
      <c r="PU228" s="1109" t="e">
        <v>#N/A</v>
      </c>
      <c r="PV228" s="1109" t="e">
        <v>#N/A</v>
      </c>
      <c r="PW228" s="1109" t="e">
        <v>#N/A</v>
      </c>
      <c r="PX228" s="1109" t="e">
        <v>#N/A</v>
      </c>
      <c r="PY228" s="1109" t="e">
        <v>#N/A</v>
      </c>
      <c r="PZ228" s="1109" t="e">
        <v>#N/A</v>
      </c>
      <c r="QA228" s="1109" t="e">
        <v>#N/A</v>
      </c>
      <c r="QB228" s="1109" t="e">
        <v>#N/A</v>
      </c>
      <c r="QC228" s="1109" t="e">
        <v>#N/A</v>
      </c>
      <c r="QD228" s="1109" t="e">
        <v>#N/A</v>
      </c>
      <c r="QE228" s="1109" t="e">
        <v>#N/A</v>
      </c>
      <c r="QF228" s="1109" t="e">
        <v>#N/A</v>
      </c>
      <c r="QG228" s="1109" t="e">
        <v>#N/A</v>
      </c>
      <c r="QH228" s="1109" t="e">
        <v>#N/A</v>
      </c>
      <c r="QI228" s="1109" t="e">
        <v>#N/A</v>
      </c>
      <c r="QJ228" s="1109" t="e">
        <v>#N/A</v>
      </c>
      <c r="QK228" s="1109" t="e">
        <v>#N/A</v>
      </c>
      <c r="QL228" s="1109" t="e">
        <v>#N/A</v>
      </c>
      <c r="QM228" s="1109" t="e">
        <v>#N/A</v>
      </c>
      <c r="QN228" s="1109" t="e">
        <v>#N/A</v>
      </c>
      <c r="QO228" s="1109" t="e">
        <v>#N/A</v>
      </c>
      <c r="QP228" s="1109" t="e">
        <v>#N/A</v>
      </c>
      <c r="QQ228" s="1109" t="e">
        <v>#N/A</v>
      </c>
      <c r="QR228" s="1109" t="e">
        <v>#N/A</v>
      </c>
      <c r="QS228" s="1109" t="e">
        <v>#N/A</v>
      </c>
      <c r="QT228" s="1109" t="e">
        <v>#N/A</v>
      </c>
      <c r="QU228" s="1109" t="e">
        <v>#N/A</v>
      </c>
      <c r="QV228" s="1109" t="e">
        <v>#N/A</v>
      </c>
      <c r="QW228" s="1109" t="e">
        <v>#N/A</v>
      </c>
      <c r="QX228" s="1109" t="e">
        <v>#N/A</v>
      </c>
      <c r="QY228" s="1109" t="e">
        <v>#N/A</v>
      </c>
      <c r="QZ228" s="1109" t="e">
        <v>#N/A</v>
      </c>
      <c r="RA228" s="1109" t="e">
        <v>#N/A</v>
      </c>
      <c r="RB228" s="1109" t="e">
        <v>#N/A</v>
      </c>
      <c r="RC228" s="1109" t="e">
        <v>#N/A</v>
      </c>
      <c r="RD228" s="1109" t="e">
        <v>#N/A</v>
      </c>
      <c r="RE228" s="1109" t="e">
        <v>#N/A</v>
      </c>
      <c r="RF228" s="1109" t="e">
        <v>#N/A</v>
      </c>
      <c r="RG228" s="1109" t="e">
        <v>#N/A</v>
      </c>
      <c r="RH228" s="1109" t="e">
        <v>#N/A</v>
      </c>
      <c r="RI228" s="1109" t="e">
        <v>#N/A</v>
      </c>
      <c r="RJ228" s="1109" t="e">
        <v>#N/A</v>
      </c>
      <c r="RK228" s="1109" t="e">
        <v>#N/A</v>
      </c>
      <c r="RL228" s="1109" t="e">
        <v>#N/A</v>
      </c>
      <c r="RM228" s="1109" t="e">
        <v>#N/A</v>
      </c>
      <c r="RN228" s="1109" t="e">
        <v>#N/A</v>
      </c>
      <c r="RO228" s="1109" t="e">
        <v>#N/A</v>
      </c>
      <c r="RP228" s="1109" t="e">
        <v>#N/A</v>
      </c>
      <c r="RQ228" s="1109" t="e">
        <v>#N/A</v>
      </c>
      <c r="RR228" s="1109" t="e">
        <v>#N/A</v>
      </c>
      <c r="RS228" s="1109" t="e">
        <v>#N/A</v>
      </c>
      <c r="RT228" s="1109" t="e">
        <v>#N/A</v>
      </c>
      <c r="RU228" s="1109" t="e">
        <v>#N/A</v>
      </c>
      <c r="RV228" s="1109" t="e">
        <v>#N/A</v>
      </c>
      <c r="RW228" s="1109" t="e">
        <v>#N/A</v>
      </c>
      <c r="RX228" s="1109" t="e">
        <v>#N/A</v>
      </c>
      <c r="RY228" s="1109" t="e">
        <v>#N/A</v>
      </c>
      <c r="RZ228" s="1109" t="e">
        <v>#N/A</v>
      </c>
      <c r="SA228" s="1109" t="e">
        <v>#N/A</v>
      </c>
      <c r="SB228" s="1109" t="e">
        <v>#N/A</v>
      </c>
      <c r="SC228" s="1109" t="e">
        <v>#N/A</v>
      </c>
      <c r="SD228" s="1109" t="e">
        <v>#N/A</v>
      </c>
      <c r="SE228" s="1109" t="e">
        <v>#N/A</v>
      </c>
      <c r="SF228" s="1109" t="e">
        <v>#N/A</v>
      </c>
      <c r="SG228" s="1109" t="e">
        <v>#N/A</v>
      </c>
      <c r="SH228" s="1109" t="e">
        <v>#N/A</v>
      </c>
      <c r="SI228" s="1109" t="e">
        <v>#N/A</v>
      </c>
      <c r="SJ228" s="1109" t="e">
        <v>#N/A</v>
      </c>
      <c r="SK228" s="1109" t="e">
        <v>#N/A</v>
      </c>
      <c r="SL228" s="1109" t="e">
        <v>#N/A</v>
      </c>
      <c r="SM228" s="1109" t="e">
        <v>#N/A</v>
      </c>
      <c r="SN228" s="1109" t="e">
        <v>#N/A</v>
      </c>
      <c r="SO228" s="1109" t="e">
        <v>#N/A</v>
      </c>
      <c r="SP228" s="1109" t="e">
        <v>#N/A</v>
      </c>
      <c r="SQ228" s="1109" t="e">
        <v>#N/A</v>
      </c>
      <c r="SR228" s="1109" t="e">
        <v>#N/A</v>
      </c>
      <c r="SS228" s="1109" t="e">
        <v>#N/A</v>
      </c>
      <c r="ST228" s="1109" t="e">
        <v>#N/A</v>
      </c>
      <c r="SU228" s="1109" t="e">
        <v>#N/A</v>
      </c>
      <c r="SV228" s="1109" t="e">
        <v>#N/A</v>
      </c>
      <c r="SW228" s="1109" t="e">
        <v>#N/A</v>
      </c>
      <c r="SX228" s="1109" t="e">
        <v>#N/A</v>
      </c>
      <c r="SY228" s="1109" t="e">
        <v>#N/A</v>
      </c>
      <c r="SZ228" s="1109" t="e">
        <v>#N/A</v>
      </c>
      <c r="TA228" s="1109" t="e">
        <v>#N/A</v>
      </c>
      <c r="TB228" s="1109" t="e">
        <v>#N/A</v>
      </c>
      <c r="TC228" s="1109" t="e">
        <v>#N/A</v>
      </c>
      <c r="TD228" s="1109" t="e">
        <v>#N/A</v>
      </c>
      <c r="TE228" s="1109" t="e">
        <v>#N/A</v>
      </c>
      <c r="TF228" s="1109" t="e">
        <v>#N/A</v>
      </c>
      <c r="TG228" s="1109" t="e">
        <v>#N/A</v>
      </c>
      <c r="TH228" s="1109" t="e">
        <v>#N/A</v>
      </c>
      <c r="TI228" s="1109" t="e">
        <v>#N/A</v>
      </c>
      <c r="TJ228" s="1109" t="e">
        <v>#N/A</v>
      </c>
      <c r="TK228" s="1109" t="e">
        <v>#N/A</v>
      </c>
      <c r="TL228" s="1109" t="e">
        <v>#N/A</v>
      </c>
      <c r="TM228" s="1109" t="e">
        <v>#N/A</v>
      </c>
      <c r="TN228" s="1109" t="e">
        <v>#N/A</v>
      </c>
      <c r="TO228" s="1109" t="e">
        <v>#N/A</v>
      </c>
      <c r="TP228" s="1109" t="e">
        <v>#N/A</v>
      </c>
      <c r="TQ228" s="1109" t="e">
        <v>#N/A</v>
      </c>
      <c r="TR228" s="1109" t="e">
        <v>#N/A</v>
      </c>
      <c r="TS228" s="1109" t="e">
        <v>#N/A</v>
      </c>
      <c r="TT228" s="1109" t="e">
        <v>#N/A</v>
      </c>
      <c r="TU228" s="1109" t="e">
        <v>#N/A</v>
      </c>
      <c r="TV228" s="1109" t="e">
        <v>#N/A</v>
      </c>
      <c r="TW228" s="1109" t="e">
        <v>#N/A</v>
      </c>
      <c r="TX228" s="1109" t="e">
        <v>#N/A</v>
      </c>
      <c r="TY228" s="1109" t="e">
        <v>#N/A</v>
      </c>
      <c r="TZ228" s="1109" t="e">
        <v>#N/A</v>
      </c>
      <c r="UA228" s="1109" t="e">
        <v>#N/A</v>
      </c>
      <c r="UB228" s="1109" t="e">
        <v>#N/A</v>
      </c>
      <c r="UC228" s="1109" t="e">
        <v>#N/A</v>
      </c>
      <c r="UD228" s="1109" t="e">
        <v>#N/A</v>
      </c>
      <c r="UE228" s="1109" t="e">
        <v>#N/A</v>
      </c>
      <c r="UF228" s="1109" t="e">
        <v>#N/A</v>
      </c>
      <c r="UG228" s="1109" t="e">
        <v>#N/A</v>
      </c>
      <c r="UH228" s="1109" t="e">
        <v>#N/A</v>
      </c>
      <c r="UI228" s="1109" t="e">
        <v>#N/A</v>
      </c>
      <c r="UJ228" s="1109" t="e">
        <v>#N/A</v>
      </c>
      <c r="UK228" s="1109" t="e">
        <v>#N/A</v>
      </c>
      <c r="UL228" s="1109" t="e">
        <v>#N/A</v>
      </c>
      <c r="UM228" s="1109" t="e">
        <v>#N/A</v>
      </c>
      <c r="UN228" s="1109" t="e">
        <v>#N/A</v>
      </c>
      <c r="UO228" s="1109" t="e">
        <v>#N/A</v>
      </c>
      <c r="UP228" s="1109" t="e">
        <v>#N/A</v>
      </c>
      <c r="UQ228" s="1109" t="e">
        <v>#N/A</v>
      </c>
      <c r="UR228" s="1109" t="e">
        <v>#N/A</v>
      </c>
      <c r="US228" s="1109" t="e">
        <v>#N/A</v>
      </c>
      <c r="UT228" s="1109" t="e">
        <v>#N/A</v>
      </c>
      <c r="UU228" s="1109" t="e">
        <v>#N/A</v>
      </c>
      <c r="UV228" s="1109" t="e">
        <v>#N/A</v>
      </c>
      <c r="UW228" s="1109" t="e">
        <v>#N/A</v>
      </c>
      <c r="UX228" s="1109" t="e">
        <v>#N/A</v>
      </c>
      <c r="UY228" s="1109" t="e">
        <v>#N/A</v>
      </c>
      <c r="UZ228" s="1109" t="e">
        <v>#N/A</v>
      </c>
      <c r="VA228" s="1109" t="e">
        <v>#N/A</v>
      </c>
      <c r="VB228" s="1109" t="e">
        <v>#N/A</v>
      </c>
      <c r="VC228" s="1109" t="e">
        <v>#N/A</v>
      </c>
      <c r="VD228" s="1109" t="e">
        <v>#N/A</v>
      </c>
      <c r="VE228" s="1109" t="e">
        <v>#N/A</v>
      </c>
      <c r="VF228" s="1109" t="e">
        <v>#N/A</v>
      </c>
      <c r="VG228" s="1109" t="e">
        <v>#N/A</v>
      </c>
      <c r="VH228" s="1109" t="e">
        <v>#N/A</v>
      </c>
      <c r="VI228" s="1109" t="e">
        <v>#N/A</v>
      </c>
      <c r="VJ228" s="1109" t="e">
        <v>#N/A</v>
      </c>
      <c r="VK228" s="1109" t="e">
        <v>#N/A</v>
      </c>
      <c r="VL228" s="1109" t="e">
        <v>#N/A</v>
      </c>
      <c r="VM228" s="1109" t="e">
        <v>#N/A</v>
      </c>
      <c r="VN228" s="1109" t="e">
        <v>#N/A</v>
      </c>
      <c r="VO228" s="1109" t="e">
        <v>#N/A</v>
      </c>
      <c r="VP228" s="1109" t="e">
        <v>#N/A</v>
      </c>
      <c r="VQ228" s="1109" t="e">
        <v>#N/A</v>
      </c>
      <c r="VR228" s="1109" t="e">
        <v>#N/A</v>
      </c>
      <c r="VS228" s="1109" t="e">
        <v>#N/A</v>
      </c>
      <c r="VT228" s="1109" t="e">
        <v>#N/A</v>
      </c>
      <c r="VU228" s="1109" t="e">
        <v>#N/A</v>
      </c>
      <c r="VV228" s="1109" t="e">
        <v>#N/A</v>
      </c>
      <c r="VW228" s="1109" t="e">
        <v>#N/A</v>
      </c>
      <c r="VX228" s="1109" t="e">
        <v>#N/A</v>
      </c>
      <c r="VY228" s="1109" t="e">
        <v>#N/A</v>
      </c>
      <c r="VZ228" s="1109" t="e">
        <v>#N/A</v>
      </c>
      <c r="WA228" s="1109" t="e">
        <v>#N/A</v>
      </c>
      <c r="WB228" s="1109" t="e">
        <v>#N/A</v>
      </c>
      <c r="WC228" s="1109" t="e">
        <v>#N/A</v>
      </c>
      <c r="WD228" s="1109" t="e">
        <v>#N/A</v>
      </c>
      <c r="WE228" s="1109" t="e">
        <v>#N/A</v>
      </c>
      <c r="WF228" s="1109" t="e">
        <v>#N/A</v>
      </c>
      <c r="WG228" s="1109" t="e">
        <v>#N/A</v>
      </c>
      <c r="WH228" s="1109" t="e">
        <v>#N/A</v>
      </c>
      <c r="WI228" s="1109" t="e">
        <v>#N/A</v>
      </c>
      <c r="WJ228" s="1109" t="e">
        <v>#N/A</v>
      </c>
      <c r="WK228" s="1109" t="e">
        <v>#N/A</v>
      </c>
      <c r="WL228" s="1109" t="e">
        <v>#N/A</v>
      </c>
      <c r="WM228" s="1109" t="e">
        <v>#N/A</v>
      </c>
      <c r="WN228" s="1109" t="e">
        <v>#N/A</v>
      </c>
      <c r="WO228" s="1109" t="e">
        <v>#N/A</v>
      </c>
      <c r="WP228" s="1109" t="e">
        <v>#N/A</v>
      </c>
      <c r="WQ228" s="1109" t="e">
        <v>#N/A</v>
      </c>
      <c r="WR228" s="1109" t="e">
        <v>#N/A</v>
      </c>
      <c r="WS228" s="1109" t="e">
        <v>#N/A</v>
      </c>
      <c r="WT228" s="1109" t="e">
        <v>#N/A</v>
      </c>
      <c r="WU228" s="1109" t="e">
        <v>#N/A</v>
      </c>
      <c r="WV228" s="1109" t="e">
        <v>#N/A</v>
      </c>
      <c r="WW228" s="1109" t="e">
        <v>#N/A</v>
      </c>
      <c r="WX228" s="1109" t="e">
        <v>#N/A</v>
      </c>
      <c r="WY228" s="1109" t="e">
        <v>#N/A</v>
      </c>
      <c r="WZ228" s="1109" t="e">
        <v>#N/A</v>
      </c>
      <c r="XA228" s="1109" t="e">
        <v>#N/A</v>
      </c>
      <c r="XB228" s="1109" t="e">
        <v>#N/A</v>
      </c>
      <c r="XC228" s="1109" t="e">
        <v>#N/A</v>
      </c>
      <c r="XD228" s="1109" t="e">
        <v>#N/A</v>
      </c>
      <c r="XE228" s="1109" t="e">
        <v>#N/A</v>
      </c>
      <c r="XF228" s="1109" t="e">
        <v>#N/A</v>
      </c>
      <c r="XG228" s="1109" t="e">
        <v>#N/A</v>
      </c>
      <c r="XH228" s="1109" t="e">
        <v>#N/A</v>
      </c>
      <c r="XI228" s="1109" t="e">
        <v>#N/A</v>
      </c>
      <c r="XJ228" s="1109" t="e">
        <v>#N/A</v>
      </c>
      <c r="XK228" s="1109" t="e">
        <v>#N/A</v>
      </c>
      <c r="XL228" s="1109" t="e">
        <v>#N/A</v>
      </c>
      <c r="XM228" s="1109" t="e">
        <v>#N/A</v>
      </c>
      <c r="XN228" s="1109" t="e">
        <v>#N/A</v>
      </c>
      <c r="XO228" s="1109" t="e">
        <v>#N/A</v>
      </c>
      <c r="XP228" s="1109" t="e">
        <v>#N/A</v>
      </c>
      <c r="XQ228" s="1109" t="e">
        <v>#N/A</v>
      </c>
      <c r="XR228" s="1109" t="e">
        <v>#N/A</v>
      </c>
      <c r="XS228" s="1109" t="e">
        <v>#N/A</v>
      </c>
      <c r="XT228" s="1109" t="e">
        <v>#N/A</v>
      </c>
      <c r="XU228" s="1109" t="e">
        <v>#N/A</v>
      </c>
      <c r="XV228" s="1109" t="e">
        <v>#N/A</v>
      </c>
      <c r="XW228" s="1109" t="e">
        <v>#N/A</v>
      </c>
      <c r="XX228" s="1109" t="e">
        <v>#N/A</v>
      </c>
      <c r="XY228" s="1109" t="e">
        <v>#N/A</v>
      </c>
      <c r="XZ228" s="1109" t="e">
        <v>#N/A</v>
      </c>
      <c r="YA228" s="1109" t="e">
        <v>#N/A</v>
      </c>
      <c r="YB228" s="1109" t="e">
        <v>#N/A</v>
      </c>
      <c r="YC228" s="1109" t="e">
        <v>#N/A</v>
      </c>
      <c r="YD228" s="1109" t="e">
        <v>#N/A</v>
      </c>
      <c r="YE228" s="1109" t="e">
        <v>#N/A</v>
      </c>
      <c r="YF228" s="1109" t="e">
        <v>#N/A</v>
      </c>
      <c r="YG228" s="1109" t="e">
        <v>#N/A</v>
      </c>
      <c r="YH228" s="1109" t="e">
        <v>#N/A</v>
      </c>
      <c r="YI228" s="1109" t="e">
        <v>#N/A</v>
      </c>
      <c r="YJ228" s="1109" t="e">
        <v>#N/A</v>
      </c>
      <c r="YK228" s="1109" t="e">
        <v>#N/A</v>
      </c>
      <c r="YL228" s="1109" t="e">
        <v>#N/A</v>
      </c>
      <c r="YM228" s="1109" t="e">
        <v>#N/A</v>
      </c>
      <c r="YN228" s="1109" t="e">
        <v>#N/A</v>
      </c>
      <c r="YO228" s="1109" t="e">
        <v>#N/A</v>
      </c>
      <c r="YP228" s="1109" t="e">
        <v>#N/A</v>
      </c>
      <c r="YQ228" s="1109" t="e">
        <v>#N/A</v>
      </c>
      <c r="YR228" s="1109" t="e">
        <v>#N/A</v>
      </c>
      <c r="YS228" s="1109" t="e">
        <v>#N/A</v>
      </c>
      <c r="YT228" s="1109" t="e">
        <v>#N/A</v>
      </c>
      <c r="YU228" s="1109" t="e">
        <v>#N/A</v>
      </c>
      <c r="YV228" s="1109" t="e">
        <v>#N/A</v>
      </c>
      <c r="YW228" s="1109" t="e">
        <v>#N/A</v>
      </c>
      <c r="YX228" s="1109" t="e">
        <v>#N/A</v>
      </c>
      <c r="YY228" s="1109" t="e">
        <v>#N/A</v>
      </c>
      <c r="YZ228" s="1109" t="e">
        <v>#N/A</v>
      </c>
      <c r="ZA228" s="1109" t="e">
        <v>#N/A</v>
      </c>
      <c r="ZB228" s="1109" t="e">
        <v>#N/A</v>
      </c>
      <c r="ZC228" s="1109" t="e">
        <v>#N/A</v>
      </c>
      <c r="ZD228" s="1109" t="e">
        <v>#N/A</v>
      </c>
      <c r="ZE228" s="1109" t="e">
        <v>#N/A</v>
      </c>
      <c r="ZF228" s="1109" t="e">
        <v>#N/A</v>
      </c>
      <c r="ZG228" s="1109" t="e">
        <v>#N/A</v>
      </c>
      <c r="ZH228" s="1109" t="e">
        <v>#N/A</v>
      </c>
      <c r="ZI228" s="1109" t="e">
        <v>#N/A</v>
      </c>
      <c r="ZJ228" s="1109" t="e">
        <v>#N/A</v>
      </c>
      <c r="ZK228" s="1109" t="e">
        <v>#N/A</v>
      </c>
      <c r="ZL228" s="1109" t="e">
        <v>#N/A</v>
      </c>
      <c r="ZM228" s="1109" t="e">
        <v>#N/A</v>
      </c>
      <c r="ZN228" s="1109" t="e">
        <v>#N/A</v>
      </c>
      <c r="ZO228" s="1109" t="e">
        <v>#N/A</v>
      </c>
      <c r="ZP228" s="1109" t="e">
        <v>#N/A</v>
      </c>
      <c r="ZQ228" s="1109" t="e">
        <v>#N/A</v>
      </c>
      <c r="ZR228" s="1109" t="e">
        <v>#N/A</v>
      </c>
      <c r="ZS228" s="1109" t="e">
        <v>#N/A</v>
      </c>
      <c r="ZT228" s="1109" t="e">
        <v>#N/A</v>
      </c>
      <c r="ZU228" s="1109" t="e">
        <v>#N/A</v>
      </c>
      <c r="ZV228" s="1109" t="e">
        <v>#N/A</v>
      </c>
      <c r="ZW228" s="1109" t="e">
        <v>#N/A</v>
      </c>
      <c r="ZX228" s="1109" t="e">
        <v>#N/A</v>
      </c>
      <c r="ZY228" s="1109" t="e">
        <v>#N/A</v>
      </c>
      <c r="ZZ228" s="1109" t="e">
        <v>#N/A</v>
      </c>
      <c r="AAA228" s="1109" t="e">
        <v>#N/A</v>
      </c>
      <c r="AAB228" s="1109" t="e">
        <v>#N/A</v>
      </c>
      <c r="AAC228" s="1109" t="e">
        <v>#N/A</v>
      </c>
      <c r="AAD228" s="1109" t="e">
        <v>#N/A</v>
      </c>
      <c r="AAE228" s="1109" t="e">
        <v>#N/A</v>
      </c>
      <c r="AAF228" s="1109" t="e">
        <v>#N/A</v>
      </c>
      <c r="AAG228" s="1109" t="e">
        <v>#N/A</v>
      </c>
      <c r="AAH228" s="1109" t="e">
        <v>#N/A</v>
      </c>
      <c r="AAI228" s="1109" t="e">
        <v>#N/A</v>
      </c>
      <c r="AAJ228" s="1109" t="e">
        <v>#N/A</v>
      </c>
      <c r="AAK228" s="1109" t="e">
        <v>#N/A</v>
      </c>
      <c r="AAL228" s="1109" t="e">
        <v>#N/A</v>
      </c>
      <c r="AAM228" s="1109" t="e">
        <v>#N/A</v>
      </c>
      <c r="AAN228" s="1109" t="e">
        <v>#N/A</v>
      </c>
      <c r="AAO228" s="1109" t="e">
        <v>#N/A</v>
      </c>
      <c r="AAP228" s="1109" t="e">
        <v>#N/A</v>
      </c>
      <c r="AAQ228" s="1109" t="e">
        <v>#N/A</v>
      </c>
      <c r="AAR228" s="1109" t="e">
        <v>#N/A</v>
      </c>
      <c r="AAS228" s="1109" t="e">
        <v>#N/A</v>
      </c>
      <c r="AAT228" s="1109" t="e">
        <v>#N/A</v>
      </c>
      <c r="AAU228" s="1109" t="e">
        <v>#N/A</v>
      </c>
      <c r="AAV228" s="1109" t="e">
        <v>#N/A</v>
      </c>
      <c r="AAW228" s="1109" t="e">
        <v>#N/A</v>
      </c>
      <c r="AAX228" s="1109" t="e">
        <v>#N/A</v>
      </c>
      <c r="AAY228" s="1109" t="e">
        <v>#N/A</v>
      </c>
      <c r="AAZ228" s="1109" t="e">
        <v>#N/A</v>
      </c>
      <c r="ABA228" s="1109" t="e">
        <v>#N/A</v>
      </c>
      <c r="ABB228" s="1109" t="e">
        <v>#N/A</v>
      </c>
      <c r="ABC228" s="1109" t="e">
        <v>#N/A</v>
      </c>
      <c r="ABD228" s="1109" t="e">
        <v>#N/A</v>
      </c>
      <c r="ABE228" s="1109" t="e">
        <v>#N/A</v>
      </c>
      <c r="ABF228" s="1109" t="e">
        <v>#N/A</v>
      </c>
      <c r="ABG228" s="1109" t="e">
        <v>#N/A</v>
      </c>
      <c r="ABH228" s="1109" t="e">
        <v>#N/A</v>
      </c>
      <c r="ABI228" s="1109" t="e">
        <v>#N/A</v>
      </c>
      <c r="ABJ228" s="1109" t="e">
        <v>#N/A</v>
      </c>
      <c r="ABK228" s="1109" t="e">
        <v>#N/A</v>
      </c>
      <c r="ABL228" s="1109" t="e">
        <v>#N/A</v>
      </c>
      <c r="ABM228" s="1109" t="e">
        <v>#N/A</v>
      </c>
      <c r="ABN228" s="1109" t="e">
        <v>#N/A</v>
      </c>
      <c r="ABO228" s="1109" t="e">
        <v>#N/A</v>
      </c>
      <c r="ABP228" s="1109" t="e">
        <v>#N/A</v>
      </c>
      <c r="ABQ228" s="1109" t="e">
        <v>#N/A</v>
      </c>
      <c r="ABR228" s="1109" t="e">
        <v>#N/A</v>
      </c>
      <c r="ABS228" s="1109" t="e">
        <v>#N/A</v>
      </c>
      <c r="ABT228" s="1109" t="e">
        <v>#N/A</v>
      </c>
      <c r="ABU228" s="1109" t="e">
        <v>#N/A</v>
      </c>
      <c r="ABV228" s="1109" t="e">
        <v>#N/A</v>
      </c>
      <c r="ABW228" s="1109" t="e">
        <v>#N/A</v>
      </c>
      <c r="ABX228" s="1109" t="e">
        <v>#N/A</v>
      </c>
      <c r="ABY228" s="1109" t="e">
        <v>#N/A</v>
      </c>
      <c r="ABZ228" s="1109" t="e">
        <v>#N/A</v>
      </c>
      <c r="ACA228" s="1109" t="e">
        <v>#N/A</v>
      </c>
      <c r="ACB228" s="1109" t="e">
        <v>#N/A</v>
      </c>
      <c r="ACC228" s="1109" t="e">
        <v>#N/A</v>
      </c>
      <c r="ACD228" s="1109" t="e">
        <v>#N/A</v>
      </c>
      <c r="ACE228" s="1109" t="e">
        <v>#N/A</v>
      </c>
      <c r="ACF228" s="1109" t="e">
        <v>#N/A</v>
      </c>
      <c r="ACG228" s="1109" t="e">
        <v>#N/A</v>
      </c>
      <c r="ACH228" s="1109" t="e">
        <v>#N/A</v>
      </c>
      <c r="ACI228" s="1109" t="e">
        <v>#N/A</v>
      </c>
      <c r="ACJ228" s="1109" t="e">
        <v>#N/A</v>
      </c>
      <c r="ACK228" s="1109" t="e">
        <v>#N/A</v>
      </c>
      <c r="ACL228" s="1109" t="e">
        <v>#N/A</v>
      </c>
      <c r="ACM228" s="1109" t="e">
        <v>#N/A</v>
      </c>
      <c r="ACN228" s="1109" t="e">
        <v>#N/A</v>
      </c>
      <c r="ACO228" s="1109" t="e">
        <v>#N/A</v>
      </c>
      <c r="ACP228" s="1109" t="e">
        <v>#N/A</v>
      </c>
      <c r="ACQ228" s="1109" t="e">
        <v>#N/A</v>
      </c>
      <c r="ACR228" s="1109" t="e">
        <v>#N/A</v>
      </c>
      <c r="ACS228" s="1109" t="e">
        <v>#N/A</v>
      </c>
      <c r="ACT228" s="1109" t="e">
        <v>#N/A</v>
      </c>
      <c r="ACU228" s="1109" t="e">
        <v>#N/A</v>
      </c>
      <c r="ACV228" s="1109" t="e">
        <v>#N/A</v>
      </c>
      <c r="ACW228" s="1109" t="e">
        <v>#N/A</v>
      </c>
      <c r="ACX228" s="1109" t="e">
        <v>#N/A</v>
      </c>
      <c r="ACY228" s="1109" t="e">
        <v>#N/A</v>
      </c>
      <c r="ACZ228" s="1109" t="e">
        <v>#N/A</v>
      </c>
      <c r="ADA228" s="1109" t="e">
        <v>#N/A</v>
      </c>
      <c r="ADB228" s="1109" t="e">
        <v>#N/A</v>
      </c>
      <c r="ADC228" s="1109" t="e">
        <v>#N/A</v>
      </c>
      <c r="ADD228" s="1109" t="e">
        <v>#N/A</v>
      </c>
      <c r="ADE228" s="1109" t="e">
        <v>#N/A</v>
      </c>
      <c r="ADF228" s="1109" t="e">
        <v>#N/A</v>
      </c>
      <c r="ADG228" s="1109" t="e">
        <v>#N/A</v>
      </c>
      <c r="ADH228" s="1109" t="e">
        <v>#N/A</v>
      </c>
      <c r="ADI228" s="1109" t="e">
        <v>#N/A</v>
      </c>
      <c r="ADJ228" s="1109" t="e">
        <v>#N/A</v>
      </c>
      <c r="ADK228" s="1109" t="e">
        <v>#N/A</v>
      </c>
      <c r="ADL228" s="1109" t="e">
        <v>#N/A</v>
      </c>
      <c r="ADM228" s="1109" t="e">
        <v>#N/A</v>
      </c>
      <c r="ADN228" s="1109" t="e">
        <v>#N/A</v>
      </c>
      <c r="ADO228" s="1109" t="e">
        <v>#N/A</v>
      </c>
      <c r="ADP228" s="1109" t="e">
        <v>#N/A</v>
      </c>
      <c r="ADQ228" s="1109" t="e">
        <v>#N/A</v>
      </c>
      <c r="ADR228" s="1109" t="e">
        <v>#N/A</v>
      </c>
      <c r="ADS228" s="1109" t="e">
        <v>#N/A</v>
      </c>
      <c r="ADT228" s="1109" t="e">
        <v>#N/A</v>
      </c>
      <c r="ADU228" s="1109" t="e">
        <v>#N/A</v>
      </c>
      <c r="ADV228" s="1109" t="e">
        <v>#N/A</v>
      </c>
      <c r="ADW228" s="1109" t="e">
        <v>#N/A</v>
      </c>
      <c r="ADX228" s="1109" t="e">
        <v>#N/A</v>
      </c>
      <c r="ADY228" s="1109" t="e">
        <v>#N/A</v>
      </c>
      <c r="ADZ228" s="1109" t="e">
        <v>#N/A</v>
      </c>
      <c r="AEA228" s="1109" t="e">
        <v>#N/A</v>
      </c>
      <c r="AEB228" s="1109" t="e">
        <v>#N/A</v>
      </c>
      <c r="AEC228" s="1109" t="e">
        <v>#N/A</v>
      </c>
      <c r="AED228" s="1109" t="e">
        <v>#N/A</v>
      </c>
      <c r="AEE228" s="1109" t="e">
        <v>#N/A</v>
      </c>
      <c r="AEF228" s="1109" t="e">
        <v>#N/A</v>
      </c>
      <c r="AEG228" s="1109" t="e">
        <v>#N/A</v>
      </c>
      <c r="AEH228" s="1109" t="e">
        <v>#N/A</v>
      </c>
      <c r="AEI228" s="1109" t="e">
        <v>#N/A</v>
      </c>
      <c r="AEJ228" s="1109" t="e">
        <v>#N/A</v>
      </c>
      <c r="AEK228" s="1109" t="e">
        <v>#N/A</v>
      </c>
      <c r="AEL228" s="1109" t="e">
        <v>#N/A</v>
      </c>
      <c r="AEM228" s="1109" t="e">
        <v>#N/A</v>
      </c>
      <c r="AEN228" s="1109" t="e">
        <v>#N/A</v>
      </c>
      <c r="AEO228" s="1109" t="e">
        <v>#N/A</v>
      </c>
      <c r="AEP228" s="1109" t="e">
        <v>#N/A</v>
      </c>
      <c r="AEQ228" s="1109" t="e">
        <v>#N/A</v>
      </c>
      <c r="AER228" s="1109" t="e">
        <v>#N/A</v>
      </c>
      <c r="AES228" s="1109" t="e">
        <v>#N/A</v>
      </c>
      <c r="AET228" s="1109" t="e">
        <v>#N/A</v>
      </c>
      <c r="AEU228" s="1109" t="e">
        <v>#N/A</v>
      </c>
      <c r="AEV228" s="1109" t="e">
        <v>#N/A</v>
      </c>
      <c r="AEW228" s="1109" t="e">
        <v>#N/A</v>
      </c>
      <c r="AEX228" s="1109" t="e">
        <v>#N/A</v>
      </c>
      <c r="AEY228" s="1109" t="e">
        <v>#N/A</v>
      </c>
      <c r="AEZ228" s="1109" t="e">
        <v>#N/A</v>
      </c>
      <c r="AFA228" s="1109" t="e">
        <v>#N/A</v>
      </c>
      <c r="AFB228" s="1109" t="e">
        <v>#N/A</v>
      </c>
      <c r="AFC228" s="1109" t="e">
        <v>#N/A</v>
      </c>
      <c r="AFD228" s="1109" t="e">
        <v>#N/A</v>
      </c>
      <c r="AFE228" s="1109" t="e">
        <v>#N/A</v>
      </c>
      <c r="AFF228" s="1109" t="e">
        <v>#N/A</v>
      </c>
      <c r="AFG228" s="1109" t="e">
        <v>#N/A</v>
      </c>
      <c r="AFH228" s="1109" t="e">
        <v>#N/A</v>
      </c>
      <c r="AFI228" s="1109" t="e">
        <v>#N/A</v>
      </c>
      <c r="AFJ228" s="1109" t="e">
        <v>#N/A</v>
      </c>
      <c r="AFK228" s="1109" t="e">
        <v>#N/A</v>
      </c>
      <c r="AFL228" s="1109" t="e">
        <v>#N/A</v>
      </c>
      <c r="AFM228" s="1109" t="e">
        <v>#N/A</v>
      </c>
      <c r="AFN228" s="1109" t="e">
        <v>#N/A</v>
      </c>
      <c r="AFO228" s="1109" t="e">
        <v>#N/A</v>
      </c>
      <c r="AFP228" s="1109" t="e">
        <v>#N/A</v>
      </c>
      <c r="AFQ228" s="1109" t="e">
        <v>#N/A</v>
      </c>
      <c r="AFR228" s="1109" t="e">
        <v>#N/A</v>
      </c>
      <c r="AFS228" s="1109" t="e">
        <v>#N/A</v>
      </c>
      <c r="AFT228" s="1109" t="e">
        <v>#N/A</v>
      </c>
      <c r="AFU228" s="1109" t="e">
        <v>#N/A</v>
      </c>
      <c r="AFV228" s="1109" t="e">
        <v>#N/A</v>
      </c>
      <c r="AFW228" s="1109" t="e">
        <v>#N/A</v>
      </c>
      <c r="AFX228" s="1109" t="e">
        <v>#N/A</v>
      </c>
      <c r="AFY228" s="1109" t="e">
        <v>#N/A</v>
      </c>
      <c r="AFZ228" s="1109" t="e">
        <v>#N/A</v>
      </c>
      <c r="AGA228" s="1109" t="e">
        <v>#N/A</v>
      </c>
      <c r="AGB228" s="1109" t="e">
        <v>#N/A</v>
      </c>
      <c r="AGC228" s="1109" t="e">
        <v>#N/A</v>
      </c>
      <c r="AGD228" s="1109" t="e">
        <v>#N/A</v>
      </c>
      <c r="AGE228" s="1109" t="e">
        <v>#N/A</v>
      </c>
      <c r="AGF228" s="1109" t="e">
        <v>#N/A</v>
      </c>
      <c r="AGG228" s="1109" t="e">
        <v>#N/A</v>
      </c>
      <c r="AGH228" s="1109" t="e">
        <v>#N/A</v>
      </c>
      <c r="AGI228" s="1109" t="e">
        <v>#N/A</v>
      </c>
      <c r="AGJ228" s="1109" t="e">
        <v>#N/A</v>
      </c>
      <c r="AGK228" s="1109" t="e">
        <v>#N/A</v>
      </c>
      <c r="AGL228" s="1109" t="e">
        <v>#N/A</v>
      </c>
      <c r="AGM228" s="1109" t="e">
        <v>#N/A</v>
      </c>
      <c r="AGN228" s="1109" t="e">
        <v>#N/A</v>
      </c>
      <c r="AGO228" s="1109" t="e">
        <v>#N/A</v>
      </c>
      <c r="AGP228" s="1109" t="e">
        <v>#N/A</v>
      </c>
      <c r="AGQ228" s="1109" t="e">
        <v>#N/A</v>
      </c>
      <c r="AGR228" s="1109" t="e">
        <v>#N/A</v>
      </c>
      <c r="AGS228" s="1109" t="e">
        <v>#N/A</v>
      </c>
      <c r="AGT228" s="1109" t="e">
        <v>#N/A</v>
      </c>
      <c r="AGU228" s="1109" t="e">
        <v>#N/A</v>
      </c>
      <c r="AGV228" s="1109" t="e">
        <v>#N/A</v>
      </c>
      <c r="AGW228" s="1109" t="e">
        <v>#N/A</v>
      </c>
      <c r="AGX228" s="1109" t="e">
        <v>#N/A</v>
      </c>
      <c r="AGY228" s="1109" t="e">
        <v>#N/A</v>
      </c>
      <c r="AGZ228" s="1109" t="e">
        <v>#N/A</v>
      </c>
      <c r="AHA228" s="1109" t="e">
        <v>#N/A</v>
      </c>
      <c r="AHB228" s="1109" t="e">
        <v>#N/A</v>
      </c>
      <c r="AHC228" s="1109" t="e">
        <v>#N/A</v>
      </c>
      <c r="AHD228" s="1109" t="e">
        <v>#N/A</v>
      </c>
      <c r="AHE228" s="1109" t="e">
        <v>#N/A</v>
      </c>
      <c r="AHF228" s="1109" t="e">
        <v>#N/A</v>
      </c>
      <c r="AHG228" s="1109" t="e">
        <v>#N/A</v>
      </c>
      <c r="AHH228" s="1109" t="e">
        <v>#N/A</v>
      </c>
      <c r="AHI228" s="1109" t="e">
        <v>#N/A</v>
      </c>
      <c r="AHJ228" s="1109" t="e">
        <v>#N/A</v>
      </c>
      <c r="AHK228" s="1109" t="e">
        <v>#N/A</v>
      </c>
      <c r="AHL228" s="1109" t="e">
        <v>#N/A</v>
      </c>
      <c r="AHM228" s="1109" t="e">
        <v>#N/A</v>
      </c>
      <c r="AHN228" s="1109" t="e">
        <v>#N/A</v>
      </c>
      <c r="AHO228" s="1109" t="e">
        <v>#N/A</v>
      </c>
      <c r="AHP228" s="1109" t="e">
        <v>#N/A</v>
      </c>
      <c r="AHQ228" s="1109" t="e">
        <v>#N/A</v>
      </c>
      <c r="AHR228" s="1109" t="e">
        <v>#N/A</v>
      </c>
      <c r="AHS228" s="1109" t="e">
        <v>#N/A</v>
      </c>
      <c r="AHT228" s="1109" t="e">
        <v>#N/A</v>
      </c>
      <c r="AHU228" s="1109" t="e">
        <v>#N/A</v>
      </c>
      <c r="AHV228" s="1109" t="e">
        <v>#N/A</v>
      </c>
      <c r="AHW228" s="1109" t="e">
        <v>#N/A</v>
      </c>
      <c r="AHX228" s="1109" t="e">
        <v>#N/A</v>
      </c>
      <c r="AHY228" s="1109" t="e">
        <v>#N/A</v>
      </c>
      <c r="AHZ228" s="1109" t="e">
        <v>#N/A</v>
      </c>
      <c r="AIA228" s="1109" t="e">
        <v>#N/A</v>
      </c>
      <c r="AIB228" s="1109" t="e">
        <v>#N/A</v>
      </c>
      <c r="AIC228" s="1109" t="e">
        <v>#N/A</v>
      </c>
      <c r="AID228" s="1109" t="e">
        <v>#N/A</v>
      </c>
      <c r="AIE228" s="1109" t="e">
        <v>#N/A</v>
      </c>
      <c r="AIF228" s="1109" t="e">
        <v>#N/A</v>
      </c>
      <c r="AIG228" s="1109" t="e">
        <v>#N/A</v>
      </c>
      <c r="AIH228" s="1109" t="e">
        <v>#N/A</v>
      </c>
      <c r="AII228" s="1109" t="e">
        <v>#N/A</v>
      </c>
      <c r="AIJ228" s="1109" t="e">
        <v>#N/A</v>
      </c>
      <c r="AIK228" s="1109" t="e">
        <v>#N/A</v>
      </c>
      <c r="AIL228" s="1109" t="e">
        <v>#N/A</v>
      </c>
      <c r="AIM228" s="1109" t="e">
        <v>#N/A</v>
      </c>
      <c r="AIN228" s="1109" t="e">
        <v>#N/A</v>
      </c>
      <c r="AIO228" s="1109" t="e">
        <v>#N/A</v>
      </c>
      <c r="AIP228" s="1109" t="e">
        <v>#N/A</v>
      </c>
      <c r="AIQ228" s="1109" t="e">
        <v>#N/A</v>
      </c>
      <c r="AIR228" s="1109" t="e">
        <v>#N/A</v>
      </c>
      <c r="AIS228" s="1109" t="e">
        <v>#N/A</v>
      </c>
      <c r="AIT228" s="1109" t="e">
        <v>#N/A</v>
      </c>
      <c r="AIU228" s="1109" t="e">
        <v>#N/A</v>
      </c>
      <c r="AIV228" s="1109" t="e">
        <v>#N/A</v>
      </c>
      <c r="AIW228" s="1109" t="e">
        <v>#N/A</v>
      </c>
      <c r="AIX228" s="1109" t="e">
        <v>#N/A</v>
      </c>
      <c r="AIY228" s="1109" t="e">
        <v>#N/A</v>
      </c>
      <c r="AIZ228" s="1109" t="e">
        <v>#N/A</v>
      </c>
      <c r="AJA228" s="1109" t="e">
        <v>#N/A</v>
      </c>
      <c r="AJB228" s="1109" t="e">
        <v>#N/A</v>
      </c>
      <c r="AJC228" s="1109" t="e">
        <v>#N/A</v>
      </c>
      <c r="AJD228" s="1109" t="e">
        <v>#N/A</v>
      </c>
      <c r="AJE228" s="1109" t="e">
        <v>#N/A</v>
      </c>
      <c r="AJF228" s="1109" t="e">
        <v>#N/A</v>
      </c>
      <c r="AJG228" s="1109" t="e">
        <v>#N/A</v>
      </c>
      <c r="AJH228" s="1109" t="e">
        <v>#N/A</v>
      </c>
      <c r="AJI228" s="1109" t="e">
        <v>#N/A</v>
      </c>
      <c r="AJJ228" s="1109" t="e">
        <v>#N/A</v>
      </c>
      <c r="AJK228" s="1109" t="e">
        <v>#N/A</v>
      </c>
      <c r="AJL228" s="1109" t="e">
        <v>#N/A</v>
      </c>
      <c r="AJM228" s="1109" t="e">
        <v>#N/A</v>
      </c>
      <c r="AJN228" s="1109" t="e">
        <v>#N/A</v>
      </c>
      <c r="AJO228" s="1109" t="e">
        <v>#N/A</v>
      </c>
      <c r="AJP228" s="1109" t="e">
        <v>#N/A</v>
      </c>
      <c r="AJQ228" s="1109" t="e">
        <v>#N/A</v>
      </c>
      <c r="AJR228" s="1109" t="e">
        <v>#N/A</v>
      </c>
      <c r="AJS228" s="1109" t="e">
        <v>#N/A</v>
      </c>
      <c r="AJT228" s="1109" t="e">
        <v>#N/A</v>
      </c>
      <c r="AJU228" s="1109" t="e">
        <v>#N/A</v>
      </c>
      <c r="AJV228" s="1109" t="e">
        <v>#N/A</v>
      </c>
      <c r="AJW228" s="1109" t="e">
        <v>#N/A</v>
      </c>
      <c r="AJX228" s="1109" t="e">
        <v>#N/A</v>
      </c>
      <c r="AJY228" s="1109" t="e">
        <v>#N/A</v>
      </c>
      <c r="AJZ228" s="1109" t="e">
        <v>#N/A</v>
      </c>
      <c r="AKA228" s="1109" t="e">
        <v>#N/A</v>
      </c>
      <c r="AKB228" s="1109" t="e">
        <v>#N/A</v>
      </c>
      <c r="AKC228" s="1109" t="e">
        <v>#N/A</v>
      </c>
      <c r="AKD228" s="1109" t="e">
        <v>#N/A</v>
      </c>
      <c r="AKE228" s="1109" t="e">
        <v>#N/A</v>
      </c>
      <c r="AKF228" s="1109" t="e">
        <v>#N/A</v>
      </c>
      <c r="AKG228" s="1109" t="e">
        <v>#N/A</v>
      </c>
      <c r="AKH228" s="1109" t="e">
        <v>#N/A</v>
      </c>
      <c r="AKI228" s="1109" t="e">
        <v>#N/A</v>
      </c>
      <c r="AKJ228" s="1109" t="e">
        <v>#N/A</v>
      </c>
      <c r="AKK228" s="1109" t="e">
        <v>#N/A</v>
      </c>
      <c r="AKL228" s="1109" t="e">
        <v>#N/A</v>
      </c>
      <c r="AKM228" s="1109" t="e">
        <v>#N/A</v>
      </c>
      <c r="AKN228" s="1109" t="e">
        <v>#N/A</v>
      </c>
      <c r="AKO228" s="1109" t="e">
        <v>#N/A</v>
      </c>
      <c r="AKP228" s="1109" t="e">
        <v>#N/A</v>
      </c>
      <c r="AKQ228" s="1109" t="e">
        <v>#N/A</v>
      </c>
      <c r="AKR228" s="1109" t="e">
        <v>#N/A</v>
      </c>
      <c r="AKS228" s="1109" t="e">
        <v>#N/A</v>
      </c>
      <c r="AKT228" s="1109" t="e">
        <v>#N/A</v>
      </c>
      <c r="AKU228" s="1109" t="e">
        <v>#N/A</v>
      </c>
      <c r="AKV228" s="1109" t="e">
        <v>#N/A</v>
      </c>
      <c r="AKW228" s="1109" t="e">
        <v>#N/A</v>
      </c>
      <c r="AKX228" s="1109" t="e">
        <v>#N/A</v>
      </c>
      <c r="AKY228" s="1109" t="e">
        <v>#N/A</v>
      </c>
      <c r="AKZ228" s="1109" t="e">
        <v>#N/A</v>
      </c>
      <c r="ALA228" s="1109" t="e">
        <v>#N/A</v>
      </c>
      <c r="ALB228" s="1109" t="e">
        <v>#N/A</v>
      </c>
      <c r="ALC228" s="1109" t="e">
        <v>#N/A</v>
      </c>
      <c r="ALD228" s="1109" t="e">
        <v>#N/A</v>
      </c>
      <c r="ALE228" s="1109" t="e">
        <v>#N/A</v>
      </c>
      <c r="ALF228" s="1109" t="e">
        <v>#N/A</v>
      </c>
      <c r="ALG228" s="1109" t="e">
        <v>#N/A</v>
      </c>
      <c r="ALH228" s="1109" t="e">
        <v>#N/A</v>
      </c>
      <c r="ALI228" s="1109" t="e">
        <v>#N/A</v>
      </c>
      <c r="ALJ228" s="1109" t="e">
        <v>#N/A</v>
      </c>
      <c r="ALK228" s="1109" t="e">
        <v>#N/A</v>
      </c>
      <c r="ALL228" s="1109" t="e">
        <v>#N/A</v>
      </c>
      <c r="ALM228" s="1109" t="e">
        <v>#N/A</v>
      </c>
      <c r="ALN228" s="1109" t="e">
        <v>#N/A</v>
      </c>
      <c r="ALO228" s="1109" t="e">
        <v>#N/A</v>
      </c>
      <c r="ALP228" s="1109" t="e">
        <v>#N/A</v>
      </c>
      <c r="ALQ228" s="1109" t="e">
        <v>#N/A</v>
      </c>
      <c r="ALR228" s="1109" t="e">
        <v>#N/A</v>
      </c>
      <c r="ALS228" s="1109" t="e">
        <v>#N/A</v>
      </c>
      <c r="ALT228" s="1109" t="e">
        <v>#N/A</v>
      </c>
      <c r="ALU228" s="1109" t="e">
        <v>#N/A</v>
      </c>
      <c r="ALV228" s="1109" t="e">
        <v>#N/A</v>
      </c>
      <c r="ALW228" s="1109" t="e">
        <v>#N/A</v>
      </c>
      <c r="ALX228" s="1109" t="e">
        <v>#N/A</v>
      </c>
      <c r="ALY228" s="1109" t="e">
        <v>#N/A</v>
      </c>
      <c r="ALZ228" s="1109" t="e">
        <v>#N/A</v>
      </c>
      <c r="AMA228" s="1109" t="e">
        <v>#N/A</v>
      </c>
      <c r="AMB228" s="1109" t="e">
        <v>#N/A</v>
      </c>
      <c r="AMC228" s="1109" t="e">
        <v>#N/A</v>
      </c>
      <c r="AMD228" s="1109" t="e">
        <v>#N/A</v>
      </c>
      <c r="AME228" s="1109" t="e">
        <v>#N/A</v>
      </c>
      <c r="AMF228" s="1109" t="e">
        <v>#N/A</v>
      </c>
      <c r="AMG228" s="1109" t="e">
        <v>#N/A</v>
      </c>
      <c r="AMH228" s="1109" t="e">
        <v>#N/A</v>
      </c>
      <c r="AMI228" s="1109" t="e">
        <v>#N/A</v>
      </c>
      <c r="AMJ228" s="1109" t="e">
        <v>#N/A</v>
      </c>
      <c r="AMK228" s="1109" t="e">
        <v>#N/A</v>
      </c>
      <c r="AML228" s="1109" t="e">
        <v>#N/A</v>
      </c>
      <c r="AMM228" s="1109" t="e">
        <v>#N/A</v>
      </c>
      <c r="AMN228" s="1109" t="e">
        <v>#N/A</v>
      </c>
      <c r="AMO228" s="1109" t="e">
        <v>#N/A</v>
      </c>
      <c r="AMP228" s="1109" t="e">
        <v>#N/A</v>
      </c>
      <c r="AMQ228" s="1109" t="e">
        <v>#N/A</v>
      </c>
      <c r="AMR228" s="1109" t="e">
        <v>#N/A</v>
      </c>
      <c r="AMS228" s="1109" t="e">
        <v>#N/A</v>
      </c>
      <c r="AMT228" s="1109" t="e">
        <v>#N/A</v>
      </c>
      <c r="AMU228" s="1109" t="e">
        <v>#N/A</v>
      </c>
      <c r="AMV228" s="1109" t="e">
        <v>#N/A</v>
      </c>
      <c r="AMW228" s="1109" t="e">
        <v>#N/A</v>
      </c>
      <c r="AMX228" s="1109" t="e">
        <v>#N/A</v>
      </c>
      <c r="AMY228" s="1109" t="e">
        <v>#N/A</v>
      </c>
      <c r="AMZ228" s="1109" t="e">
        <v>#N/A</v>
      </c>
      <c r="ANA228" s="1109" t="e">
        <v>#N/A</v>
      </c>
      <c r="ANB228" s="1109" t="e">
        <v>#N/A</v>
      </c>
      <c r="ANC228" s="1109" t="e">
        <v>#N/A</v>
      </c>
      <c r="AND228" s="1109" t="e">
        <v>#N/A</v>
      </c>
      <c r="ANE228" s="1109" t="e">
        <v>#N/A</v>
      </c>
      <c r="ANF228" s="1109" t="e">
        <v>#N/A</v>
      </c>
      <c r="ANG228" s="1109" t="e">
        <v>#N/A</v>
      </c>
      <c r="ANH228" s="1109" t="e">
        <v>#N/A</v>
      </c>
      <c r="ANI228" s="1109" t="e">
        <v>#N/A</v>
      </c>
      <c r="ANJ228" s="1109" t="e">
        <v>#N/A</v>
      </c>
      <c r="ANK228" s="1109" t="e">
        <v>#N/A</v>
      </c>
      <c r="ANL228" s="1109" t="e">
        <v>#N/A</v>
      </c>
      <c r="ANM228" s="1109" t="e">
        <v>#N/A</v>
      </c>
      <c r="ANN228" s="1109" t="e">
        <v>#N/A</v>
      </c>
      <c r="ANO228" s="1109" t="e">
        <v>#N/A</v>
      </c>
      <c r="ANP228" s="1109" t="e">
        <v>#N/A</v>
      </c>
      <c r="ANQ228" s="1109" t="e">
        <v>#N/A</v>
      </c>
      <c r="ANR228" s="1109" t="e">
        <v>#N/A</v>
      </c>
      <c r="ANS228" s="1109" t="e">
        <v>#N/A</v>
      </c>
      <c r="ANT228" s="1109" t="e">
        <v>#N/A</v>
      </c>
      <c r="ANU228" s="1109" t="e">
        <v>#N/A</v>
      </c>
      <c r="ANV228" s="1109" t="e">
        <v>#N/A</v>
      </c>
      <c r="ANW228" s="1109" t="e">
        <v>#N/A</v>
      </c>
      <c r="ANX228" s="1109" t="e">
        <v>#N/A</v>
      </c>
      <c r="ANY228" s="1109" t="e">
        <v>#N/A</v>
      </c>
      <c r="ANZ228" s="1109" t="e">
        <v>#N/A</v>
      </c>
      <c r="AOA228" s="1109" t="e">
        <v>#N/A</v>
      </c>
      <c r="AOB228" s="1109" t="e">
        <v>#N/A</v>
      </c>
      <c r="AOC228" s="1109" t="e">
        <v>#N/A</v>
      </c>
      <c r="AOD228" s="1109" t="e">
        <v>#N/A</v>
      </c>
      <c r="AOE228" s="1109" t="e">
        <v>#N/A</v>
      </c>
      <c r="AOF228" s="1109" t="e">
        <v>#N/A</v>
      </c>
      <c r="AOG228" s="1109" t="e">
        <v>#N/A</v>
      </c>
      <c r="AOH228" s="1109" t="e">
        <v>#N/A</v>
      </c>
      <c r="AOI228" s="1109" t="e">
        <v>#N/A</v>
      </c>
      <c r="AOJ228" s="1109" t="e">
        <v>#N/A</v>
      </c>
      <c r="AOK228" s="1109" t="e">
        <v>#N/A</v>
      </c>
      <c r="AOL228" s="1109" t="e">
        <v>#N/A</v>
      </c>
      <c r="AOM228" s="1109" t="e">
        <v>#N/A</v>
      </c>
      <c r="AON228" s="1109" t="e">
        <v>#N/A</v>
      </c>
      <c r="AOO228" s="1109" t="e">
        <v>#N/A</v>
      </c>
      <c r="AOP228" s="1109" t="e">
        <v>#N/A</v>
      </c>
      <c r="AOQ228" s="1109" t="e">
        <v>#N/A</v>
      </c>
      <c r="AOR228" s="1109" t="e">
        <v>#N/A</v>
      </c>
      <c r="AOS228" s="1109" t="e">
        <v>#N/A</v>
      </c>
      <c r="AOT228" s="1109" t="e">
        <v>#N/A</v>
      </c>
      <c r="AOU228" s="1109" t="e">
        <v>#N/A</v>
      </c>
      <c r="AOV228" s="1109" t="e">
        <v>#N/A</v>
      </c>
      <c r="AOW228" s="1109" t="e">
        <v>#N/A</v>
      </c>
      <c r="AOX228" s="1109" t="e">
        <v>#N/A</v>
      </c>
      <c r="AOY228" s="1109" t="e">
        <v>#N/A</v>
      </c>
      <c r="AOZ228" s="1109" t="e">
        <v>#N/A</v>
      </c>
      <c r="APA228" s="1109" t="e">
        <v>#N/A</v>
      </c>
      <c r="APB228" s="1109" t="e">
        <v>#N/A</v>
      </c>
      <c r="APC228" s="1109" t="e">
        <v>#N/A</v>
      </c>
      <c r="APD228" s="1109" t="e">
        <v>#N/A</v>
      </c>
      <c r="APE228" s="1109" t="e">
        <v>#N/A</v>
      </c>
      <c r="APF228" s="1109" t="e">
        <v>#N/A</v>
      </c>
      <c r="APG228" s="1109" t="e">
        <v>#N/A</v>
      </c>
      <c r="APH228" s="1109" t="e">
        <v>#N/A</v>
      </c>
      <c r="API228" s="1109" t="e">
        <v>#N/A</v>
      </c>
      <c r="APJ228" s="1109" t="e">
        <v>#N/A</v>
      </c>
      <c r="APK228" s="1109" t="e">
        <v>#N/A</v>
      </c>
      <c r="APL228" s="1109" t="e">
        <v>#N/A</v>
      </c>
      <c r="APM228" s="1109" t="e">
        <v>#N/A</v>
      </c>
      <c r="APN228" s="1109" t="e">
        <v>#N/A</v>
      </c>
      <c r="APO228" s="1109" t="e">
        <v>#N/A</v>
      </c>
      <c r="APP228" s="1109" t="e">
        <v>#N/A</v>
      </c>
      <c r="APQ228" s="1109" t="e">
        <v>#N/A</v>
      </c>
      <c r="APR228" s="1109" t="e">
        <v>#N/A</v>
      </c>
      <c r="APS228" s="1109" t="e">
        <v>#N/A</v>
      </c>
      <c r="APT228" s="1109" t="e">
        <v>#N/A</v>
      </c>
      <c r="APU228" s="1109" t="e">
        <v>#N/A</v>
      </c>
      <c r="APV228" s="1109" t="e">
        <v>#N/A</v>
      </c>
      <c r="APW228" s="1109" t="e">
        <v>#N/A</v>
      </c>
      <c r="APX228" s="1109" t="e">
        <v>#N/A</v>
      </c>
      <c r="APY228" s="1109" t="e">
        <v>#N/A</v>
      </c>
      <c r="APZ228" s="1109" t="e">
        <v>#N/A</v>
      </c>
      <c r="AQA228" s="1109" t="e">
        <v>#N/A</v>
      </c>
      <c r="AQB228" s="1109" t="e">
        <v>#N/A</v>
      </c>
      <c r="AQC228" s="1109" t="e">
        <v>#N/A</v>
      </c>
      <c r="AQD228" s="1109" t="e">
        <v>#N/A</v>
      </c>
      <c r="AQE228" s="1109" t="e">
        <v>#N/A</v>
      </c>
      <c r="AQF228" s="1109" t="e">
        <v>#N/A</v>
      </c>
      <c r="AQG228" s="1109" t="e">
        <v>#N/A</v>
      </c>
      <c r="AQH228" s="1109" t="e">
        <v>#N/A</v>
      </c>
      <c r="AQI228" s="1109" t="e">
        <v>#N/A</v>
      </c>
      <c r="AQJ228" s="1109" t="e">
        <v>#N/A</v>
      </c>
      <c r="AQK228" s="1109" t="e">
        <v>#N/A</v>
      </c>
      <c r="AQL228" s="1109" t="e">
        <v>#N/A</v>
      </c>
      <c r="AQM228" s="1109" t="e">
        <v>#N/A</v>
      </c>
      <c r="AQN228" s="1109" t="e">
        <v>#N/A</v>
      </c>
      <c r="AQO228" s="1109" t="e">
        <v>#N/A</v>
      </c>
      <c r="AQP228" s="1109" t="e">
        <v>#N/A</v>
      </c>
      <c r="AQQ228" s="1109" t="e">
        <v>#N/A</v>
      </c>
      <c r="AQR228" s="1109" t="e">
        <v>#N/A</v>
      </c>
      <c r="AQS228" s="1109" t="e">
        <v>#N/A</v>
      </c>
      <c r="AQT228" s="1109" t="e">
        <v>#N/A</v>
      </c>
      <c r="AQU228" s="1109" t="e">
        <v>#N/A</v>
      </c>
      <c r="AQV228" s="1109" t="e">
        <v>#N/A</v>
      </c>
      <c r="AQW228" s="1109" t="e">
        <v>#N/A</v>
      </c>
      <c r="AQX228" s="1109" t="e">
        <v>#N/A</v>
      </c>
      <c r="AQY228" s="1109" t="e">
        <v>#N/A</v>
      </c>
      <c r="AQZ228" s="1109" t="e">
        <v>#N/A</v>
      </c>
      <c r="ARA228" s="1109" t="e">
        <v>#N/A</v>
      </c>
      <c r="ARB228" s="1109" t="e">
        <v>#N/A</v>
      </c>
      <c r="ARC228" s="1109" t="e">
        <v>#N/A</v>
      </c>
      <c r="ARD228" s="1109" t="e">
        <v>#N/A</v>
      </c>
      <c r="ARE228" s="1109" t="e">
        <v>#N/A</v>
      </c>
      <c r="ARF228" s="1109" t="e">
        <v>#N/A</v>
      </c>
      <c r="ARG228" s="1109" t="e">
        <v>#N/A</v>
      </c>
      <c r="ARH228" s="1109" t="e">
        <v>#N/A</v>
      </c>
      <c r="ARI228" s="1109" t="e">
        <v>#N/A</v>
      </c>
      <c r="ARJ228" s="1109" t="e">
        <v>#N/A</v>
      </c>
      <c r="ARK228" s="1109" t="e">
        <v>#N/A</v>
      </c>
      <c r="ARL228" s="1109" t="e">
        <v>#N/A</v>
      </c>
      <c r="ARM228" s="1109" t="e">
        <v>#N/A</v>
      </c>
      <c r="ARN228" s="1109" t="e">
        <v>#N/A</v>
      </c>
      <c r="ARO228" s="1109" t="e">
        <v>#N/A</v>
      </c>
      <c r="ARP228" s="1109" t="e">
        <v>#N/A</v>
      </c>
      <c r="ARQ228" s="1109" t="e">
        <v>#N/A</v>
      </c>
      <c r="ARR228" s="1109" t="e">
        <v>#N/A</v>
      </c>
      <c r="ARS228" s="1109" t="e">
        <v>#N/A</v>
      </c>
      <c r="ART228" s="1109" t="e">
        <v>#N/A</v>
      </c>
      <c r="ARU228" s="1109" t="e">
        <v>#N/A</v>
      </c>
      <c r="ARV228" s="1109" t="e">
        <v>#N/A</v>
      </c>
      <c r="ARW228" s="1109" t="e">
        <v>#N/A</v>
      </c>
      <c r="ARX228" s="1109" t="e">
        <v>#N/A</v>
      </c>
      <c r="ARY228" s="1109" t="e">
        <v>#N/A</v>
      </c>
      <c r="ARZ228" s="1109" t="e">
        <v>#N/A</v>
      </c>
      <c r="ASA228" s="1109" t="e">
        <v>#N/A</v>
      </c>
      <c r="ASB228" s="1109" t="e">
        <v>#N/A</v>
      </c>
      <c r="ASC228" s="1109" t="e">
        <v>#N/A</v>
      </c>
      <c r="ASD228" s="1109" t="e">
        <v>#N/A</v>
      </c>
      <c r="ASE228" s="1109" t="e">
        <v>#N/A</v>
      </c>
      <c r="ASF228" s="1109" t="e">
        <v>#N/A</v>
      </c>
      <c r="ASG228" s="1109" t="e">
        <v>#N/A</v>
      </c>
      <c r="ASH228" s="1109" t="e">
        <v>#N/A</v>
      </c>
      <c r="ASI228" s="1109" t="e">
        <v>#N/A</v>
      </c>
      <c r="ASJ228" s="1109" t="e">
        <v>#N/A</v>
      </c>
      <c r="ASK228" s="1109" t="e">
        <v>#N/A</v>
      </c>
      <c r="ASL228" s="1109" t="e">
        <v>#N/A</v>
      </c>
      <c r="ASM228" s="1109" t="e">
        <v>#N/A</v>
      </c>
      <c r="ASN228" s="1109" t="e">
        <v>#N/A</v>
      </c>
      <c r="ASO228" s="1109" t="e">
        <v>#N/A</v>
      </c>
      <c r="ASP228" s="1109" t="e">
        <v>#N/A</v>
      </c>
      <c r="ASQ228" s="1109" t="e">
        <v>#N/A</v>
      </c>
      <c r="ASR228" s="1109" t="e">
        <v>#N/A</v>
      </c>
      <c r="ASS228" s="1109" t="e">
        <v>#N/A</v>
      </c>
      <c r="AST228" s="1109" t="e">
        <v>#N/A</v>
      </c>
      <c r="ASU228" s="1109" t="e">
        <v>#N/A</v>
      </c>
      <c r="ASV228" s="1109" t="e">
        <v>#N/A</v>
      </c>
      <c r="ASW228" s="1109" t="e">
        <v>#N/A</v>
      </c>
      <c r="ASX228" s="1109" t="e">
        <v>#N/A</v>
      </c>
      <c r="ASY228" s="1109" t="e">
        <v>#N/A</v>
      </c>
      <c r="ASZ228" s="1109" t="e">
        <v>#N/A</v>
      </c>
      <c r="ATA228" s="1109" t="e">
        <v>#N/A</v>
      </c>
      <c r="ATB228" s="1109" t="e">
        <v>#N/A</v>
      </c>
      <c r="ATC228" s="1109" t="e">
        <v>#N/A</v>
      </c>
      <c r="ATD228" s="1109" t="e">
        <v>#N/A</v>
      </c>
      <c r="ATE228" s="1109" t="e">
        <v>#N/A</v>
      </c>
      <c r="ATF228" s="1109" t="e">
        <v>#N/A</v>
      </c>
      <c r="ATG228" s="1109" t="e">
        <v>#N/A</v>
      </c>
      <c r="ATH228" s="1109" t="e">
        <v>#N/A</v>
      </c>
      <c r="ATI228" s="1109" t="e">
        <v>#N/A</v>
      </c>
      <c r="ATJ228" s="1109" t="e">
        <v>#N/A</v>
      </c>
      <c r="ATK228" s="1109" t="e">
        <v>#N/A</v>
      </c>
      <c r="ATL228" s="1109" t="e">
        <v>#N/A</v>
      </c>
      <c r="ATM228" s="1109" t="e">
        <v>#N/A</v>
      </c>
      <c r="ATN228" s="1109" t="e">
        <v>#N/A</v>
      </c>
      <c r="ATO228" s="1109" t="e">
        <v>#N/A</v>
      </c>
      <c r="ATP228" s="1109" t="e">
        <v>#N/A</v>
      </c>
      <c r="ATQ228" s="1109" t="e">
        <v>#N/A</v>
      </c>
      <c r="ATR228" s="1109" t="e">
        <v>#N/A</v>
      </c>
      <c r="ATS228" s="1109" t="e">
        <v>#N/A</v>
      </c>
      <c r="ATT228" s="1109" t="e">
        <v>#N/A</v>
      </c>
      <c r="ATU228" s="1109" t="e">
        <v>#N/A</v>
      </c>
      <c r="ATV228" s="1109" t="e">
        <v>#N/A</v>
      </c>
      <c r="ATW228" s="1109" t="e">
        <v>#N/A</v>
      </c>
      <c r="ATX228" s="1109" t="e">
        <v>#N/A</v>
      </c>
      <c r="ATY228" s="1109" t="e">
        <v>#N/A</v>
      </c>
      <c r="ATZ228" s="1109" t="e">
        <v>#N/A</v>
      </c>
      <c r="AUA228" s="1109" t="e">
        <v>#N/A</v>
      </c>
      <c r="AUB228" s="1109" t="e">
        <v>#N/A</v>
      </c>
      <c r="AUC228" s="1109" t="e">
        <v>#N/A</v>
      </c>
      <c r="AUD228" s="1109" t="e">
        <v>#N/A</v>
      </c>
      <c r="AUE228" s="1109" t="e">
        <v>#N/A</v>
      </c>
      <c r="AUF228" s="1109" t="e">
        <v>#N/A</v>
      </c>
      <c r="AUG228" s="1109" t="e">
        <v>#N/A</v>
      </c>
      <c r="AUH228" s="1109" t="e">
        <v>#N/A</v>
      </c>
      <c r="AUI228" s="1109" t="e">
        <v>#N/A</v>
      </c>
      <c r="AUJ228" s="1109" t="e">
        <v>#N/A</v>
      </c>
      <c r="AUK228" s="1109" t="e">
        <v>#N/A</v>
      </c>
      <c r="AUL228" s="1109" t="e">
        <v>#N/A</v>
      </c>
      <c r="AUM228" s="1109" t="e">
        <v>#N/A</v>
      </c>
      <c r="AUN228" s="1109" t="e">
        <v>#N/A</v>
      </c>
      <c r="AUO228" s="1109" t="e">
        <v>#N/A</v>
      </c>
      <c r="AUP228" s="1109" t="e">
        <v>#N/A</v>
      </c>
      <c r="AUQ228" s="1109" t="e">
        <v>#N/A</v>
      </c>
      <c r="AUR228" s="1109" t="e">
        <v>#N/A</v>
      </c>
      <c r="AUS228" s="1109" t="e">
        <v>#N/A</v>
      </c>
      <c r="AUT228" s="1109" t="e">
        <v>#N/A</v>
      </c>
      <c r="AUU228" s="1109" t="e">
        <v>#N/A</v>
      </c>
      <c r="AUV228" s="1109" t="e">
        <v>#N/A</v>
      </c>
      <c r="AUW228" s="1109" t="e">
        <v>#N/A</v>
      </c>
      <c r="AUX228" s="1109" t="e">
        <v>#N/A</v>
      </c>
      <c r="AUY228" s="1109" t="e">
        <v>#N/A</v>
      </c>
      <c r="AUZ228" s="1109" t="e">
        <v>#N/A</v>
      </c>
      <c r="AVA228" s="1109" t="e">
        <v>#N/A</v>
      </c>
      <c r="AVB228" s="1109" t="e">
        <v>#N/A</v>
      </c>
      <c r="AVC228" s="1109" t="e">
        <v>#N/A</v>
      </c>
      <c r="AVD228" s="1109" t="e">
        <v>#N/A</v>
      </c>
      <c r="AVE228" s="1109" t="e">
        <v>#N/A</v>
      </c>
      <c r="AVF228" s="1109" t="e">
        <v>#N/A</v>
      </c>
      <c r="AVG228" s="1109" t="e">
        <v>#N/A</v>
      </c>
      <c r="AVH228" s="1109" t="e">
        <v>#N/A</v>
      </c>
      <c r="AVI228" s="1109" t="e">
        <v>#N/A</v>
      </c>
      <c r="AVJ228" s="1109" t="e">
        <v>#N/A</v>
      </c>
      <c r="AVK228" s="1109" t="e">
        <v>#N/A</v>
      </c>
      <c r="AVL228" s="1109" t="e">
        <v>#N/A</v>
      </c>
      <c r="AVM228" s="1109" t="e">
        <v>#N/A</v>
      </c>
      <c r="AVN228" s="1109" t="e">
        <v>#N/A</v>
      </c>
      <c r="AVO228" s="1109" t="e">
        <v>#N/A</v>
      </c>
      <c r="AVP228" s="1109" t="e">
        <v>#N/A</v>
      </c>
      <c r="AVQ228" s="1109" t="e">
        <v>#N/A</v>
      </c>
      <c r="AVR228" s="1109" t="e">
        <v>#N/A</v>
      </c>
      <c r="AVS228" s="1109" t="e">
        <v>#N/A</v>
      </c>
      <c r="AVT228" s="1109" t="e">
        <v>#N/A</v>
      </c>
      <c r="AVU228" s="1109" t="e">
        <v>#N/A</v>
      </c>
      <c r="AVV228" s="1109" t="e">
        <v>#N/A</v>
      </c>
      <c r="AVW228" s="1109" t="e">
        <v>#N/A</v>
      </c>
      <c r="AVX228" s="1109" t="e">
        <v>#N/A</v>
      </c>
      <c r="AVY228" s="1109" t="e">
        <v>#N/A</v>
      </c>
      <c r="AVZ228" s="1109" t="e">
        <v>#N/A</v>
      </c>
      <c r="AWA228" s="1109" t="e">
        <v>#N/A</v>
      </c>
      <c r="AWB228" s="1109" t="e">
        <v>#N/A</v>
      </c>
      <c r="AWC228" s="1109" t="e">
        <v>#N/A</v>
      </c>
      <c r="AWD228" s="1109" t="e">
        <v>#N/A</v>
      </c>
      <c r="AWE228" s="1109" t="e">
        <v>#N/A</v>
      </c>
      <c r="AWF228" s="1109" t="e">
        <v>#N/A</v>
      </c>
      <c r="AWG228" s="1109" t="e">
        <v>#N/A</v>
      </c>
      <c r="AWH228" s="1109" t="e">
        <v>#N/A</v>
      </c>
      <c r="AWI228" s="1109" t="e">
        <v>#N/A</v>
      </c>
      <c r="AWJ228" s="1109" t="e">
        <v>#N/A</v>
      </c>
      <c r="AWK228" s="1109" t="e">
        <v>#N/A</v>
      </c>
      <c r="AWL228" s="1109" t="e">
        <v>#N/A</v>
      </c>
      <c r="AWM228" s="1109" t="e">
        <v>#N/A</v>
      </c>
      <c r="AWN228" s="1109" t="e">
        <v>#N/A</v>
      </c>
      <c r="AWO228" s="1109" t="e">
        <v>#N/A</v>
      </c>
      <c r="AWP228" s="1109" t="e">
        <v>#N/A</v>
      </c>
      <c r="AWQ228" s="1109" t="e">
        <v>#N/A</v>
      </c>
      <c r="AWR228" s="1109" t="e">
        <v>#N/A</v>
      </c>
      <c r="AWS228" s="1109" t="e">
        <v>#N/A</v>
      </c>
      <c r="AWT228" s="1109" t="e">
        <v>#N/A</v>
      </c>
      <c r="AWU228" s="1109" t="e">
        <v>#N/A</v>
      </c>
      <c r="AWV228" s="1109" t="e">
        <v>#N/A</v>
      </c>
      <c r="AWW228" s="1109" t="e">
        <v>#N/A</v>
      </c>
      <c r="AWX228" s="1109" t="e">
        <v>#N/A</v>
      </c>
      <c r="AWY228" s="1109" t="e">
        <v>#N/A</v>
      </c>
      <c r="AWZ228" s="1109" t="e">
        <v>#N/A</v>
      </c>
      <c r="AXA228" s="1109" t="e">
        <v>#N/A</v>
      </c>
      <c r="AXB228" s="1109" t="e">
        <v>#N/A</v>
      </c>
      <c r="AXC228" s="1109" t="e">
        <v>#N/A</v>
      </c>
      <c r="AXD228" s="1109" t="e">
        <v>#N/A</v>
      </c>
      <c r="AXE228" s="1109" t="e">
        <v>#N/A</v>
      </c>
      <c r="AXF228" s="1109" t="e">
        <v>#N/A</v>
      </c>
      <c r="AXG228" s="1109" t="e">
        <v>#N/A</v>
      </c>
      <c r="AXH228" s="1109" t="e">
        <v>#N/A</v>
      </c>
      <c r="AXI228" s="1109" t="e">
        <v>#N/A</v>
      </c>
      <c r="AXJ228" s="1109" t="e">
        <v>#N/A</v>
      </c>
      <c r="AXK228" s="1109" t="e">
        <v>#N/A</v>
      </c>
      <c r="AXL228" s="1109" t="e">
        <v>#N/A</v>
      </c>
      <c r="AXM228" s="1109" t="e">
        <v>#N/A</v>
      </c>
      <c r="AXN228" s="1109" t="e">
        <v>#N/A</v>
      </c>
      <c r="AXO228" s="1109" t="e">
        <v>#N/A</v>
      </c>
      <c r="AXP228" s="1109" t="e">
        <v>#N/A</v>
      </c>
      <c r="AXQ228" s="1109" t="e">
        <v>#N/A</v>
      </c>
      <c r="AXR228" s="1109" t="e">
        <v>#N/A</v>
      </c>
      <c r="AXS228" s="1109" t="e">
        <v>#N/A</v>
      </c>
      <c r="AXT228" s="1109" t="e">
        <v>#N/A</v>
      </c>
      <c r="AXU228" s="1109" t="e">
        <v>#N/A</v>
      </c>
      <c r="AXV228" s="1109" t="e">
        <v>#N/A</v>
      </c>
      <c r="AXW228" s="1109" t="e">
        <v>#N/A</v>
      </c>
      <c r="AXX228" s="1109" t="e">
        <v>#N/A</v>
      </c>
      <c r="AXY228" s="1109" t="e">
        <v>#N/A</v>
      </c>
      <c r="AXZ228" s="1109" t="e">
        <v>#N/A</v>
      </c>
      <c r="AYA228" s="1109" t="e">
        <v>#N/A</v>
      </c>
      <c r="AYB228" s="1109" t="e">
        <v>#N/A</v>
      </c>
      <c r="AYC228" s="1109" t="e">
        <v>#N/A</v>
      </c>
      <c r="AYD228" s="1109" t="e">
        <v>#N/A</v>
      </c>
      <c r="AYE228" s="1109" t="e">
        <v>#N/A</v>
      </c>
      <c r="AYF228" s="1109" t="e">
        <v>#N/A</v>
      </c>
      <c r="AYG228" s="1109" t="e">
        <v>#N/A</v>
      </c>
      <c r="AYH228" s="1109" t="e">
        <v>#N/A</v>
      </c>
      <c r="AYI228" s="1109" t="e">
        <v>#N/A</v>
      </c>
      <c r="AYJ228" s="1109" t="e">
        <v>#N/A</v>
      </c>
      <c r="AYK228" s="1109" t="e">
        <v>#N/A</v>
      </c>
      <c r="AYL228" s="1109" t="e">
        <v>#N/A</v>
      </c>
      <c r="AYM228" s="1109" t="e">
        <v>#N/A</v>
      </c>
      <c r="AYN228" s="1109" t="e">
        <v>#N/A</v>
      </c>
      <c r="AYO228" s="1109" t="e">
        <v>#N/A</v>
      </c>
      <c r="AYP228" s="1109" t="e">
        <v>#N/A</v>
      </c>
      <c r="AYQ228" s="1109" t="e">
        <v>#N/A</v>
      </c>
      <c r="AYR228" s="1109" t="e">
        <v>#N/A</v>
      </c>
      <c r="AYS228" s="1109" t="e">
        <v>#N/A</v>
      </c>
      <c r="AYT228" s="1109" t="e">
        <v>#N/A</v>
      </c>
      <c r="AYU228" s="1109" t="e">
        <v>#N/A</v>
      </c>
      <c r="AYV228" s="1109" t="e">
        <v>#N/A</v>
      </c>
      <c r="AYW228" s="1109" t="e">
        <v>#N/A</v>
      </c>
      <c r="AYX228" s="1109" t="e">
        <v>#N/A</v>
      </c>
      <c r="AYY228" s="1109" t="e">
        <v>#N/A</v>
      </c>
      <c r="AYZ228" s="1109" t="e">
        <v>#N/A</v>
      </c>
      <c r="AZA228" s="1109" t="e">
        <v>#N/A</v>
      </c>
      <c r="AZB228" s="1109" t="e">
        <v>#N/A</v>
      </c>
      <c r="AZC228" s="1109" t="e">
        <v>#N/A</v>
      </c>
      <c r="AZD228" s="1109" t="e">
        <v>#N/A</v>
      </c>
      <c r="AZE228" s="1109" t="e">
        <v>#N/A</v>
      </c>
      <c r="AZF228" s="1109" t="e">
        <v>#N/A</v>
      </c>
      <c r="AZG228" s="1109" t="e">
        <v>#N/A</v>
      </c>
      <c r="AZH228" s="1109" t="e">
        <v>#N/A</v>
      </c>
      <c r="AZI228" s="1109" t="e">
        <v>#N/A</v>
      </c>
      <c r="AZJ228" s="1109" t="e">
        <v>#N/A</v>
      </c>
      <c r="AZK228" s="1109" t="e">
        <v>#N/A</v>
      </c>
      <c r="AZL228" s="1109" t="e">
        <v>#N/A</v>
      </c>
      <c r="AZM228" s="1109" t="e">
        <v>#N/A</v>
      </c>
      <c r="AZN228" s="1109" t="e">
        <v>#N/A</v>
      </c>
      <c r="AZO228" s="1109" t="e">
        <v>#N/A</v>
      </c>
      <c r="AZP228" s="1109" t="e">
        <v>#N/A</v>
      </c>
      <c r="AZQ228" s="1109" t="e">
        <v>#N/A</v>
      </c>
      <c r="AZR228" s="1109" t="e">
        <v>#N/A</v>
      </c>
      <c r="AZS228" s="1109" t="e">
        <v>#N/A</v>
      </c>
      <c r="AZT228" s="1109" t="e">
        <v>#N/A</v>
      </c>
      <c r="AZU228" s="1109" t="e">
        <v>#N/A</v>
      </c>
      <c r="AZV228" s="1109" t="e">
        <v>#N/A</v>
      </c>
      <c r="AZW228" s="1109" t="e">
        <v>#N/A</v>
      </c>
      <c r="AZX228" s="1109" t="e">
        <v>#N/A</v>
      </c>
      <c r="AZY228" s="1109" t="e">
        <v>#N/A</v>
      </c>
      <c r="AZZ228" s="1109" t="e">
        <v>#N/A</v>
      </c>
      <c r="BAA228" s="1109" t="e">
        <v>#N/A</v>
      </c>
      <c r="BAB228" s="1109" t="e">
        <v>#N/A</v>
      </c>
      <c r="BAC228" s="1109" t="e">
        <v>#N/A</v>
      </c>
      <c r="BAD228" s="1109" t="e">
        <v>#N/A</v>
      </c>
      <c r="BAE228" s="1109" t="e">
        <v>#N/A</v>
      </c>
      <c r="BAF228" s="1109" t="e">
        <v>#N/A</v>
      </c>
      <c r="BAG228" s="1109" t="e">
        <v>#N/A</v>
      </c>
      <c r="BAH228" s="1109" t="e">
        <v>#N/A</v>
      </c>
      <c r="BAI228" s="1109" t="e">
        <v>#N/A</v>
      </c>
      <c r="BAJ228" s="1109" t="e">
        <v>#N/A</v>
      </c>
      <c r="BAK228" s="1109" t="e">
        <v>#N/A</v>
      </c>
      <c r="BAL228" s="1109" t="e">
        <v>#N/A</v>
      </c>
      <c r="BAM228" s="1109" t="e">
        <v>#N/A</v>
      </c>
      <c r="BAN228" s="1109" t="e">
        <v>#N/A</v>
      </c>
      <c r="BAO228" s="1109" t="e">
        <v>#N/A</v>
      </c>
      <c r="BAP228" s="1109" t="e">
        <v>#N/A</v>
      </c>
      <c r="BAQ228" s="1109" t="e">
        <v>#N/A</v>
      </c>
      <c r="BAR228" s="1109" t="e">
        <v>#N/A</v>
      </c>
      <c r="BAS228" s="1109" t="e">
        <v>#N/A</v>
      </c>
      <c r="BAT228" s="1109" t="e">
        <v>#N/A</v>
      </c>
      <c r="BAU228" s="1109" t="e">
        <v>#N/A</v>
      </c>
      <c r="BAV228" s="1109" t="e">
        <v>#N/A</v>
      </c>
      <c r="BAW228" s="1109" t="e">
        <v>#N/A</v>
      </c>
      <c r="BAX228" s="1109" t="e">
        <v>#N/A</v>
      </c>
      <c r="BAY228" s="1109" t="e">
        <v>#N/A</v>
      </c>
      <c r="BAZ228" s="1109" t="e">
        <v>#N/A</v>
      </c>
      <c r="BBA228" s="1109" t="e">
        <v>#N/A</v>
      </c>
      <c r="BBB228" s="1109" t="e">
        <v>#N/A</v>
      </c>
      <c r="BBC228" s="1109" t="e">
        <v>#N/A</v>
      </c>
      <c r="BBD228" s="1109" t="e">
        <v>#N/A</v>
      </c>
      <c r="BBE228" s="1109" t="e">
        <v>#N/A</v>
      </c>
      <c r="BBF228" s="1109" t="e">
        <v>#N/A</v>
      </c>
      <c r="BBG228" s="1109" t="e">
        <v>#N/A</v>
      </c>
      <c r="BBH228" s="1109" t="e">
        <v>#N/A</v>
      </c>
      <c r="BBI228" s="1109" t="e">
        <v>#N/A</v>
      </c>
      <c r="BBJ228" s="1109" t="e">
        <v>#N/A</v>
      </c>
      <c r="BBK228" s="1109" t="e">
        <v>#N/A</v>
      </c>
      <c r="BBL228" s="1109" t="e">
        <v>#N/A</v>
      </c>
      <c r="BBM228" s="1109" t="e">
        <v>#N/A</v>
      </c>
      <c r="BBN228" s="1109" t="e">
        <v>#N/A</v>
      </c>
      <c r="BBO228" s="1109" t="e">
        <v>#N/A</v>
      </c>
      <c r="BBP228" s="1109" t="e">
        <v>#N/A</v>
      </c>
      <c r="BBQ228" s="1109" t="e">
        <v>#N/A</v>
      </c>
      <c r="BBR228" s="1109" t="e">
        <v>#N/A</v>
      </c>
      <c r="BBS228" s="1109" t="e">
        <v>#N/A</v>
      </c>
      <c r="BBT228" s="1109" t="e">
        <v>#N/A</v>
      </c>
      <c r="BBU228" s="1109" t="e">
        <v>#N/A</v>
      </c>
      <c r="BBV228" s="1109" t="e">
        <v>#N/A</v>
      </c>
      <c r="BBW228" s="1109" t="e">
        <v>#N/A</v>
      </c>
      <c r="BBX228" s="1109" t="e">
        <v>#N/A</v>
      </c>
      <c r="BBY228" s="1109" t="e">
        <v>#N/A</v>
      </c>
      <c r="BBZ228" s="1109" t="e">
        <v>#N/A</v>
      </c>
      <c r="BCA228" s="1109" t="e">
        <v>#N/A</v>
      </c>
      <c r="BCB228" s="1109" t="e">
        <v>#N/A</v>
      </c>
      <c r="BCC228" s="1109" t="e">
        <v>#N/A</v>
      </c>
      <c r="BCD228" s="1109" t="e">
        <v>#N/A</v>
      </c>
      <c r="BCE228" s="1109" t="e">
        <v>#N/A</v>
      </c>
      <c r="BCF228" s="1109" t="e">
        <v>#N/A</v>
      </c>
      <c r="BCG228" s="1109" t="e">
        <v>#N/A</v>
      </c>
      <c r="BCH228" s="1109" t="e">
        <v>#N/A</v>
      </c>
      <c r="BCI228" s="1109" t="e">
        <v>#N/A</v>
      </c>
      <c r="BCJ228" s="1109" t="e">
        <v>#N/A</v>
      </c>
      <c r="BCK228" s="1109" t="e">
        <v>#N/A</v>
      </c>
      <c r="BCL228" s="1109" t="e">
        <v>#N/A</v>
      </c>
      <c r="BCM228" s="1109" t="e">
        <v>#N/A</v>
      </c>
      <c r="BCN228" s="1109" t="e">
        <v>#N/A</v>
      </c>
      <c r="BCO228" s="1109" t="e">
        <v>#N/A</v>
      </c>
      <c r="BCP228" s="1109" t="e">
        <v>#N/A</v>
      </c>
      <c r="BCQ228" s="1109" t="e">
        <v>#N/A</v>
      </c>
      <c r="BCR228" s="1109" t="e">
        <v>#N/A</v>
      </c>
      <c r="BCS228" s="1109" t="e">
        <v>#N/A</v>
      </c>
      <c r="BCT228" s="1109" t="e">
        <v>#N/A</v>
      </c>
      <c r="BCU228" s="1109" t="e">
        <v>#N/A</v>
      </c>
      <c r="BCV228" s="1109" t="e">
        <v>#N/A</v>
      </c>
      <c r="BCW228" s="1109" t="e">
        <v>#N/A</v>
      </c>
      <c r="BCX228" s="1109" t="e">
        <v>#N/A</v>
      </c>
      <c r="BCY228" s="1109" t="e">
        <v>#N/A</v>
      </c>
      <c r="BCZ228" s="1109" t="e">
        <v>#N/A</v>
      </c>
      <c r="BDA228" s="1109" t="e">
        <v>#N/A</v>
      </c>
      <c r="BDB228" s="1109" t="e">
        <v>#N/A</v>
      </c>
      <c r="BDC228" s="1109" t="e">
        <v>#N/A</v>
      </c>
      <c r="BDD228" s="1109" t="e">
        <v>#N/A</v>
      </c>
      <c r="BDE228" s="1109" t="e">
        <v>#N/A</v>
      </c>
      <c r="BDF228" s="1109" t="e">
        <v>#N/A</v>
      </c>
      <c r="BDG228" s="1109" t="e">
        <v>#N/A</v>
      </c>
      <c r="BDH228" s="1109" t="e">
        <v>#N/A</v>
      </c>
      <c r="BDI228" s="1109" t="e">
        <v>#N/A</v>
      </c>
      <c r="BDJ228" s="1109" t="e">
        <v>#N/A</v>
      </c>
      <c r="BDK228" s="1109" t="e">
        <v>#N/A</v>
      </c>
      <c r="BDL228" s="1109" t="e">
        <v>#N/A</v>
      </c>
      <c r="BDM228" s="1109" t="e">
        <v>#N/A</v>
      </c>
      <c r="BDN228" s="1109" t="e">
        <v>#N/A</v>
      </c>
      <c r="BDO228" s="1109" t="e">
        <v>#N/A</v>
      </c>
      <c r="BDP228" s="1109" t="e">
        <v>#N/A</v>
      </c>
      <c r="BDQ228" s="1109" t="e">
        <v>#N/A</v>
      </c>
      <c r="BDR228" s="1109" t="e">
        <v>#N/A</v>
      </c>
      <c r="BDS228" s="1109" t="e">
        <v>#N/A</v>
      </c>
      <c r="BDT228" s="1109" t="e">
        <v>#N/A</v>
      </c>
      <c r="BDU228" s="1109" t="e">
        <v>#N/A</v>
      </c>
      <c r="BDV228" s="1109" t="e">
        <v>#N/A</v>
      </c>
      <c r="BDW228" s="1109" t="e">
        <v>#N/A</v>
      </c>
      <c r="BDX228" s="1109" t="e">
        <v>#N/A</v>
      </c>
      <c r="BDY228" s="1109" t="e">
        <v>#N/A</v>
      </c>
      <c r="BDZ228" s="1109" t="e">
        <v>#N/A</v>
      </c>
      <c r="BEA228" s="1109" t="e">
        <v>#N/A</v>
      </c>
      <c r="BEB228" s="1109" t="e">
        <v>#N/A</v>
      </c>
      <c r="BEC228" s="1109" t="e">
        <v>#N/A</v>
      </c>
      <c r="BED228" s="1109" t="e">
        <v>#N/A</v>
      </c>
      <c r="BEE228" s="1109" t="e">
        <v>#N/A</v>
      </c>
      <c r="BEF228" s="1109" t="e">
        <v>#N/A</v>
      </c>
      <c r="BEG228" s="1109" t="e">
        <v>#N/A</v>
      </c>
      <c r="BEH228" s="1109" t="e">
        <v>#N/A</v>
      </c>
      <c r="BEI228" s="1109" t="e">
        <v>#N/A</v>
      </c>
      <c r="BEJ228" s="1109" t="e">
        <v>#N/A</v>
      </c>
      <c r="BEK228" s="1109" t="e">
        <v>#N/A</v>
      </c>
      <c r="BEL228" s="1109" t="e">
        <v>#N/A</v>
      </c>
      <c r="BEM228" s="1109" t="e">
        <v>#N/A</v>
      </c>
      <c r="BEN228" s="1109" t="e">
        <v>#N/A</v>
      </c>
      <c r="BEO228" s="1109" t="e">
        <v>#N/A</v>
      </c>
      <c r="BEP228" s="1109" t="e">
        <v>#N/A</v>
      </c>
      <c r="BEQ228" s="1109" t="e">
        <v>#N/A</v>
      </c>
      <c r="BER228" s="1109" t="e">
        <v>#N/A</v>
      </c>
      <c r="BES228" s="1109" t="e">
        <v>#N/A</v>
      </c>
      <c r="BET228" s="1109" t="e">
        <v>#N/A</v>
      </c>
      <c r="BEU228" s="1109" t="e">
        <v>#N/A</v>
      </c>
      <c r="BEV228" s="1109" t="e">
        <v>#N/A</v>
      </c>
      <c r="BEW228" s="1109" t="e">
        <v>#N/A</v>
      </c>
      <c r="BEX228" s="1109" t="e">
        <v>#N/A</v>
      </c>
      <c r="BEY228" s="1109" t="e">
        <v>#N/A</v>
      </c>
      <c r="BEZ228" s="1109" t="e">
        <v>#N/A</v>
      </c>
      <c r="BFA228" s="1109" t="e">
        <v>#N/A</v>
      </c>
      <c r="BFB228" s="1109" t="e">
        <v>#N/A</v>
      </c>
      <c r="BFC228" s="1109" t="e">
        <v>#N/A</v>
      </c>
      <c r="BFD228" s="1109" t="e">
        <v>#N/A</v>
      </c>
      <c r="BFE228" s="1109" t="e">
        <v>#N/A</v>
      </c>
      <c r="BFF228" s="1109" t="e">
        <v>#N/A</v>
      </c>
      <c r="BFG228" s="1109" t="e">
        <v>#N/A</v>
      </c>
      <c r="BFH228" s="1109" t="e">
        <v>#N/A</v>
      </c>
      <c r="BFI228" s="1109" t="e">
        <v>#N/A</v>
      </c>
      <c r="BFJ228" s="1109" t="e">
        <v>#N/A</v>
      </c>
      <c r="BFK228" s="1109" t="e">
        <v>#N/A</v>
      </c>
      <c r="BFL228" s="1109" t="e">
        <v>#N/A</v>
      </c>
      <c r="BFM228" s="1109" t="e">
        <v>#N/A</v>
      </c>
      <c r="BFN228" s="1109" t="e">
        <v>#N/A</v>
      </c>
      <c r="BFO228" s="1109" t="e">
        <v>#N/A</v>
      </c>
      <c r="BFP228" s="1109" t="e">
        <v>#N/A</v>
      </c>
      <c r="BFQ228" s="1109" t="e">
        <v>#N/A</v>
      </c>
      <c r="BFR228" s="1109" t="e">
        <v>#N/A</v>
      </c>
      <c r="BFS228" s="1109" t="e">
        <v>#N/A</v>
      </c>
      <c r="BFT228" s="1109" t="e">
        <v>#N/A</v>
      </c>
      <c r="BFU228" s="1109" t="e">
        <v>#N/A</v>
      </c>
      <c r="BFV228" s="1109" t="e">
        <v>#N/A</v>
      </c>
      <c r="BFW228" s="1109" t="e">
        <v>#N/A</v>
      </c>
      <c r="BFX228" s="1109" t="e">
        <v>#N/A</v>
      </c>
      <c r="BFY228" s="1109" t="e">
        <v>#N/A</v>
      </c>
      <c r="BFZ228" s="1109" t="e">
        <v>#N/A</v>
      </c>
      <c r="BGA228" s="1109" t="e">
        <v>#N/A</v>
      </c>
      <c r="BGB228" s="1109" t="e">
        <v>#N/A</v>
      </c>
      <c r="BGC228" s="1109" t="e">
        <v>#N/A</v>
      </c>
      <c r="BGD228" s="1109" t="e">
        <v>#N/A</v>
      </c>
      <c r="BGE228" s="1109" t="e">
        <v>#N/A</v>
      </c>
      <c r="BGF228" s="1109" t="e">
        <v>#N/A</v>
      </c>
      <c r="BGG228" s="1109" t="e">
        <v>#N/A</v>
      </c>
      <c r="BGH228" s="1109" t="e">
        <v>#N/A</v>
      </c>
      <c r="BGI228" s="1109" t="e">
        <v>#N/A</v>
      </c>
      <c r="BGJ228" s="1109" t="e">
        <v>#N/A</v>
      </c>
      <c r="BGK228" s="1109" t="e">
        <v>#N/A</v>
      </c>
      <c r="BGL228" s="1109" t="e">
        <v>#N/A</v>
      </c>
      <c r="BGM228" s="1109" t="e">
        <v>#N/A</v>
      </c>
      <c r="BGN228" s="1109" t="e">
        <v>#N/A</v>
      </c>
      <c r="BGO228" s="1109" t="e">
        <v>#N/A</v>
      </c>
      <c r="BGP228" s="1109" t="e">
        <v>#N/A</v>
      </c>
      <c r="BGQ228" s="1109" t="e">
        <v>#N/A</v>
      </c>
      <c r="BGR228" s="1109" t="e">
        <v>#N/A</v>
      </c>
      <c r="BGS228" s="1109" t="e">
        <v>#N/A</v>
      </c>
      <c r="BGT228" s="1109" t="e">
        <v>#N/A</v>
      </c>
      <c r="BGU228" s="1109" t="e">
        <v>#N/A</v>
      </c>
      <c r="BGV228" s="1109" t="e">
        <v>#N/A</v>
      </c>
      <c r="BGW228" s="1109" t="e">
        <v>#N/A</v>
      </c>
      <c r="BGX228" s="1109" t="e">
        <v>#N/A</v>
      </c>
      <c r="BGY228" s="1109" t="e">
        <v>#N/A</v>
      </c>
      <c r="BGZ228" s="1109" t="e">
        <v>#N/A</v>
      </c>
      <c r="BHA228" s="1109" t="e">
        <v>#N/A</v>
      </c>
      <c r="BHB228" s="1109" t="e">
        <v>#N/A</v>
      </c>
      <c r="BHC228" s="1109" t="e">
        <v>#N/A</v>
      </c>
      <c r="BHD228" s="1109" t="e">
        <v>#N/A</v>
      </c>
      <c r="BHE228" s="1109" t="e">
        <v>#N/A</v>
      </c>
      <c r="BHF228" s="1109" t="e">
        <v>#N/A</v>
      </c>
      <c r="BHG228" s="1109" t="e">
        <v>#N/A</v>
      </c>
      <c r="BHH228" s="1109" t="e">
        <v>#N/A</v>
      </c>
      <c r="BHI228" s="1109" t="e">
        <v>#N/A</v>
      </c>
      <c r="BHJ228" s="1109" t="e">
        <v>#N/A</v>
      </c>
      <c r="BHK228" s="1109" t="e">
        <v>#N/A</v>
      </c>
      <c r="BHL228" s="1109" t="e">
        <v>#N/A</v>
      </c>
      <c r="BHM228" s="1109" t="e">
        <v>#N/A</v>
      </c>
      <c r="BHN228" s="1109" t="e">
        <v>#N/A</v>
      </c>
      <c r="BHO228" s="1109" t="e">
        <v>#N/A</v>
      </c>
      <c r="BHP228" s="1109" t="e">
        <v>#N/A</v>
      </c>
      <c r="BHQ228" s="1109" t="e">
        <v>#N/A</v>
      </c>
      <c r="BHR228" s="1109" t="e">
        <v>#N/A</v>
      </c>
      <c r="BHS228" s="1109" t="e">
        <v>#N/A</v>
      </c>
      <c r="BHT228" s="1109" t="e">
        <v>#N/A</v>
      </c>
      <c r="BHU228" s="1109" t="e">
        <v>#N/A</v>
      </c>
      <c r="BHV228" s="1109" t="e">
        <v>#N/A</v>
      </c>
      <c r="BHW228" s="1109" t="e">
        <v>#N/A</v>
      </c>
      <c r="BHX228" s="1109" t="e">
        <v>#N/A</v>
      </c>
      <c r="BHY228" s="1109" t="e">
        <v>#N/A</v>
      </c>
      <c r="BHZ228" s="1109" t="e">
        <v>#N/A</v>
      </c>
      <c r="BIA228" s="1109" t="e">
        <v>#N/A</v>
      </c>
      <c r="BIB228" s="1109" t="e">
        <v>#N/A</v>
      </c>
      <c r="BIC228" s="1109" t="e">
        <v>#N/A</v>
      </c>
      <c r="BID228" s="1109" t="e">
        <v>#N/A</v>
      </c>
      <c r="BIE228" s="1109" t="e">
        <v>#N/A</v>
      </c>
      <c r="BIF228" s="1109" t="e">
        <v>#N/A</v>
      </c>
      <c r="BIG228" s="1109" t="e">
        <v>#N/A</v>
      </c>
      <c r="BIH228" s="1109" t="e">
        <v>#N/A</v>
      </c>
      <c r="BII228" s="1109" t="e">
        <v>#N/A</v>
      </c>
      <c r="BIJ228" s="1109" t="e">
        <v>#N/A</v>
      </c>
      <c r="BIK228" s="1109" t="e">
        <v>#N/A</v>
      </c>
      <c r="BIL228" s="1109" t="e">
        <v>#N/A</v>
      </c>
      <c r="BIM228" s="1109" t="e">
        <v>#N/A</v>
      </c>
      <c r="BIN228" s="1109" t="e">
        <v>#N/A</v>
      </c>
      <c r="BIO228" s="1109" t="e">
        <v>#N/A</v>
      </c>
      <c r="BIP228" s="1109" t="e">
        <v>#N/A</v>
      </c>
      <c r="BIQ228" s="1109" t="e">
        <v>#N/A</v>
      </c>
      <c r="BIR228" s="1109" t="e">
        <v>#N/A</v>
      </c>
      <c r="BIS228" s="1109" t="e">
        <v>#N/A</v>
      </c>
      <c r="BIT228" s="1109" t="e">
        <v>#N/A</v>
      </c>
      <c r="BIU228" s="1109" t="e">
        <v>#N/A</v>
      </c>
      <c r="BIV228" s="1109" t="e">
        <v>#N/A</v>
      </c>
      <c r="BIW228" s="1109" t="e">
        <v>#N/A</v>
      </c>
      <c r="BIX228" s="1109" t="e">
        <v>#N/A</v>
      </c>
      <c r="BIY228" s="1109" t="e">
        <v>#N/A</v>
      </c>
      <c r="BIZ228" s="1109" t="e">
        <v>#N/A</v>
      </c>
      <c r="BJA228" s="1109" t="e">
        <v>#N/A</v>
      </c>
      <c r="BJB228" s="1109" t="e">
        <v>#N/A</v>
      </c>
      <c r="BJC228" s="1109" t="e">
        <v>#N/A</v>
      </c>
      <c r="BJD228" s="1109" t="e">
        <v>#N/A</v>
      </c>
      <c r="BJE228" s="1109" t="e">
        <v>#N/A</v>
      </c>
      <c r="BJF228" s="1109" t="e">
        <v>#N/A</v>
      </c>
      <c r="BJG228" s="1109" t="e">
        <v>#N/A</v>
      </c>
      <c r="BJH228" s="1109" t="e">
        <v>#N/A</v>
      </c>
      <c r="BJI228" s="1109" t="e">
        <v>#N/A</v>
      </c>
      <c r="BJJ228" s="1109" t="e">
        <v>#N/A</v>
      </c>
      <c r="BJK228" s="1109" t="e">
        <v>#N/A</v>
      </c>
      <c r="BJL228" s="1109" t="e">
        <v>#N/A</v>
      </c>
      <c r="BJM228" s="1109" t="e">
        <v>#N/A</v>
      </c>
      <c r="BJN228" s="1109" t="e">
        <v>#N/A</v>
      </c>
      <c r="BJO228" s="1109" t="e">
        <v>#N/A</v>
      </c>
      <c r="BJP228" s="1109" t="e">
        <v>#N/A</v>
      </c>
      <c r="BJQ228" s="1109" t="e">
        <v>#N/A</v>
      </c>
      <c r="BJR228" s="1109" t="e">
        <v>#N/A</v>
      </c>
      <c r="BJS228" s="1109" t="e">
        <v>#N/A</v>
      </c>
      <c r="BJT228" s="1109" t="e">
        <v>#N/A</v>
      </c>
      <c r="BJU228" s="1109" t="e">
        <v>#N/A</v>
      </c>
      <c r="BJV228" s="1109" t="e">
        <v>#N/A</v>
      </c>
      <c r="BJW228" s="1109" t="e">
        <v>#N/A</v>
      </c>
      <c r="BJX228" s="1109" t="e">
        <v>#N/A</v>
      </c>
      <c r="BJY228" s="1109" t="e">
        <v>#N/A</v>
      </c>
      <c r="BJZ228" s="1109" t="e">
        <v>#N/A</v>
      </c>
      <c r="BKA228" s="1109" t="e">
        <v>#N/A</v>
      </c>
      <c r="BKB228" s="1109" t="e">
        <v>#N/A</v>
      </c>
      <c r="BKC228" s="1109" t="e">
        <v>#N/A</v>
      </c>
      <c r="BKD228" s="1109" t="e">
        <v>#N/A</v>
      </c>
      <c r="BKE228" s="1109" t="e">
        <v>#N/A</v>
      </c>
      <c r="BKF228" s="1109" t="e">
        <v>#N/A</v>
      </c>
      <c r="BKG228" s="1109" t="e">
        <v>#N/A</v>
      </c>
      <c r="BKH228" s="1109" t="e">
        <v>#N/A</v>
      </c>
      <c r="BKI228" s="1109" t="e">
        <v>#N/A</v>
      </c>
      <c r="BKJ228" s="1109" t="e">
        <v>#N/A</v>
      </c>
      <c r="BKK228" s="1109" t="e">
        <v>#N/A</v>
      </c>
      <c r="BKL228" s="1109" t="e">
        <v>#N/A</v>
      </c>
      <c r="BKM228" s="1109" t="e">
        <v>#N/A</v>
      </c>
      <c r="BKN228" s="1109" t="e">
        <v>#N/A</v>
      </c>
      <c r="BKO228" s="1109" t="e">
        <v>#N/A</v>
      </c>
      <c r="BKP228" s="1109" t="e">
        <v>#N/A</v>
      </c>
      <c r="BKQ228" s="1109" t="e">
        <v>#N/A</v>
      </c>
      <c r="BKR228" s="1109" t="e">
        <v>#N/A</v>
      </c>
      <c r="BKS228" s="1109" t="e">
        <v>#N/A</v>
      </c>
      <c r="BKT228" s="1109" t="e">
        <v>#N/A</v>
      </c>
      <c r="BKU228" s="1109" t="e">
        <v>#N/A</v>
      </c>
      <c r="BKV228" s="1109" t="e">
        <v>#N/A</v>
      </c>
      <c r="BKW228" s="1109" t="e">
        <v>#N/A</v>
      </c>
      <c r="BKX228" s="1109" t="e">
        <v>#N/A</v>
      </c>
      <c r="BKY228" s="1109" t="e">
        <v>#N/A</v>
      </c>
      <c r="BKZ228" s="1109" t="e">
        <v>#N/A</v>
      </c>
      <c r="BLA228" s="1109" t="e">
        <v>#N/A</v>
      </c>
      <c r="BLB228" s="1109" t="e">
        <v>#N/A</v>
      </c>
      <c r="BLC228" s="1109" t="e">
        <v>#N/A</v>
      </c>
      <c r="BLD228" s="1109" t="e">
        <v>#N/A</v>
      </c>
      <c r="BLE228" s="1109" t="e">
        <v>#N/A</v>
      </c>
      <c r="BLF228" s="1109" t="e">
        <v>#N/A</v>
      </c>
      <c r="BLG228" s="1109" t="e">
        <v>#N/A</v>
      </c>
      <c r="BLH228" s="1109" t="e">
        <v>#N/A</v>
      </c>
      <c r="BLI228" s="1109" t="e">
        <v>#N/A</v>
      </c>
      <c r="BLJ228" s="1109" t="e">
        <v>#N/A</v>
      </c>
      <c r="BLK228" s="1109" t="e">
        <v>#N/A</v>
      </c>
      <c r="BLL228" s="1109" t="e">
        <v>#N/A</v>
      </c>
      <c r="BLM228" s="1109" t="e">
        <v>#N/A</v>
      </c>
      <c r="BLN228" s="1109" t="e">
        <v>#N/A</v>
      </c>
      <c r="BLO228" s="1109" t="e">
        <v>#N/A</v>
      </c>
      <c r="BLP228" s="1109" t="e">
        <v>#N/A</v>
      </c>
      <c r="BLQ228" s="1109" t="e">
        <v>#N/A</v>
      </c>
      <c r="BLR228" s="1109" t="e">
        <v>#N/A</v>
      </c>
      <c r="BLS228" s="1109" t="e">
        <v>#N/A</v>
      </c>
      <c r="BLT228" s="1109" t="e">
        <v>#N/A</v>
      </c>
      <c r="BLU228" s="1109" t="e">
        <v>#N/A</v>
      </c>
      <c r="BLV228" s="1109" t="e">
        <v>#N/A</v>
      </c>
      <c r="BLW228" s="1109" t="e">
        <v>#N/A</v>
      </c>
      <c r="BLX228" s="1109" t="e">
        <v>#N/A</v>
      </c>
      <c r="BLY228" s="1109" t="e">
        <v>#N/A</v>
      </c>
      <c r="BLZ228" s="1109" t="e">
        <v>#N/A</v>
      </c>
      <c r="BMA228" s="1109" t="e">
        <v>#N/A</v>
      </c>
      <c r="BMB228" s="1109" t="e">
        <v>#N/A</v>
      </c>
      <c r="BMC228" s="1109" t="e">
        <v>#N/A</v>
      </c>
      <c r="BMD228" s="1109" t="e">
        <v>#N/A</v>
      </c>
      <c r="BME228" s="1109" t="e">
        <v>#N/A</v>
      </c>
      <c r="BMF228" s="1109" t="e">
        <v>#N/A</v>
      </c>
      <c r="BMG228" s="1109" t="e">
        <v>#N/A</v>
      </c>
      <c r="BMH228" s="1109" t="e">
        <v>#N/A</v>
      </c>
      <c r="BMI228" s="1109" t="e">
        <v>#N/A</v>
      </c>
      <c r="BMJ228" s="1109" t="e">
        <v>#N/A</v>
      </c>
      <c r="BMK228" s="1109" t="e">
        <v>#N/A</v>
      </c>
      <c r="BML228" s="1109" t="e">
        <v>#N/A</v>
      </c>
      <c r="BMM228" s="1109" t="e">
        <v>#N/A</v>
      </c>
      <c r="BMN228" s="1109" t="e">
        <v>#N/A</v>
      </c>
      <c r="BMO228" s="1109" t="e">
        <v>#N/A</v>
      </c>
      <c r="BMP228" s="1109" t="e">
        <v>#N/A</v>
      </c>
      <c r="BMQ228" s="1109" t="e">
        <v>#N/A</v>
      </c>
      <c r="BMR228" s="1109" t="e">
        <v>#N/A</v>
      </c>
      <c r="BMS228" s="1109" t="e">
        <v>#N/A</v>
      </c>
      <c r="BMT228" s="1109" t="e">
        <v>#N/A</v>
      </c>
      <c r="BMU228" s="1109" t="e">
        <v>#N/A</v>
      </c>
      <c r="BMV228" s="1109" t="e">
        <v>#N/A</v>
      </c>
      <c r="BMW228" s="1109" t="e">
        <v>#N/A</v>
      </c>
      <c r="BMX228" s="1109" t="e">
        <v>#N/A</v>
      </c>
      <c r="BMY228" s="1109" t="e">
        <v>#N/A</v>
      </c>
      <c r="BMZ228" s="1109" t="e">
        <v>#N/A</v>
      </c>
      <c r="BNA228" s="1109" t="e">
        <v>#N/A</v>
      </c>
      <c r="BNB228" s="1109" t="e">
        <v>#N/A</v>
      </c>
      <c r="BNC228" s="1109" t="e">
        <v>#N/A</v>
      </c>
      <c r="BND228" s="1109" t="e">
        <v>#N/A</v>
      </c>
      <c r="BNE228" s="1109" t="e">
        <v>#N/A</v>
      </c>
      <c r="BNF228" s="1109" t="e">
        <v>#N/A</v>
      </c>
      <c r="BNG228" s="1109" t="e">
        <v>#N/A</v>
      </c>
      <c r="BNH228" s="1109" t="e">
        <v>#N/A</v>
      </c>
      <c r="BNI228" s="1109" t="e">
        <v>#N/A</v>
      </c>
      <c r="BNJ228" s="1109" t="e">
        <v>#N/A</v>
      </c>
      <c r="BNK228" s="1109" t="e">
        <v>#N/A</v>
      </c>
      <c r="BNL228" s="1109" t="e">
        <v>#N/A</v>
      </c>
      <c r="BNM228" s="1109" t="e">
        <v>#N/A</v>
      </c>
      <c r="BNN228" s="1109" t="e">
        <v>#N/A</v>
      </c>
      <c r="BNO228" s="1109" t="e">
        <v>#N/A</v>
      </c>
      <c r="BNP228" s="1109" t="e">
        <v>#N/A</v>
      </c>
      <c r="BNQ228" s="1109" t="e">
        <v>#N/A</v>
      </c>
      <c r="BNR228" s="1109" t="e">
        <v>#N/A</v>
      </c>
      <c r="BNS228" s="1109" t="e">
        <v>#N/A</v>
      </c>
      <c r="BNT228" s="1109" t="e">
        <v>#N/A</v>
      </c>
      <c r="BNU228" s="1109" t="e">
        <v>#N/A</v>
      </c>
      <c r="BNV228" s="1109" t="e">
        <v>#N/A</v>
      </c>
      <c r="BNW228" s="1109" t="e">
        <v>#N/A</v>
      </c>
      <c r="BNX228" s="1109" t="e">
        <v>#N/A</v>
      </c>
      <c r="BNY228" s="1109" t="e">
        <v>#N/A</v>
      </c>
      <c r="BNZ228" s="1109" t="e">
        <v>#N/A</v>
      </c>
      <c r="BOA228" s="1109" t="e">
        <v>#N/A</v>
      </c>
      <c r="BOB228" s="1109" t="e">
        <v>#N/A</v>
      </c>
      <c r="BOC228" s="1109" t="e">
        <v>#N/A</v>
      </c>
      <c r="BOD228" s="1109" t="e">
        <v>#N/A</v>
      </c>
      <c r="BOE228" s="1109" t="e">
        <v>#N/A</v>
      </c>
      <c r="BOF228" s="1109" t="e">
        <v>#N/A</v>
      </c>
      <c r="BOG228" s="1109" t="e">
        <v>#N/A</v>
      </c>
      <c r="BOH228" s="1109" t="e">
        <v>#N/A</v>
      </c>
      <c r="BOI228" s="1109" t="e">
        <v>#N/A</v>
      </c>
      <c r="BOJ228" s="1109" t="e">
        <v>#N/A</v>
      </c>
      <c r="BOK228" s="1109" t="e">
        <v>#N/A</v>
      </c>
      <c r="BOL228" s="1109" t="e">
        <v>#N/A</v>
      </c>
      <c r="BOM228" s="1109" t="e">
        <v>#N/A</v>
      </c>
      <c r="BON228" s="1109" t="e">
        <v>#N/A</v>
      </c>
      <c r="BOO228" s="1109" t="e">
        <v>#N/A</v>
      </c>
      <c r="BOP228" s="1109" t="e">
        <v>#N/A</v>
      </c>
      <c r="BOQ228" s="1109" t="e">
        <v>#N/A</v>
      </c>
      <c r="BOR228" s="1109" t="e">
        <v>#N/A</v>
      </c>
      <c r="BOS228" s="1109" t="e">
        <v>#N/A</v>
      </c>
      <c r="BOT228" s="1109" t="e">
        <v>#N/A</v>
      </c>
      <c r="BOU228" s="1109" t="e">
        <v>#N/A</v>
      </c>
      <c r="BOV228" s="1109" t="e">
        <v>#N/A</v>
      </c>
      <c r="BOW228" s="1109" t="e">
        <v>#N/A</v>
      </c>
      <c r="BOX228" s="1109" t="e">
        <v>#N/A</v>
      </c>
      <c r="BOY228" s="1109" t="e">
        <v>#N/A</v>
      </c>
      <c r="BOZ228" s="1109" t="e">
        <v>#N/A</v>
      </c>
      <c r="BPA228" s="1109" t="e">
        <v>#N/A</v>
      </c>
      <c r="BPB228" s="1109" t="e">
        <v>#N/A</v>
      </c>
      <c r="BPC228" s="1109" t="e">
        <v>#N/A</v>
      </c>
      <c r="BPD228" s="1109" t="e">
        <v>#N/A</v>
      </c>
      <c r="BPE228" s="1109" t="e">
        <v>#N/A</v>
      </c>
      <c r="BPF228" s="1109" t="e">
        <v>#N/A</v>
      </c>
      <c r="BPG228" s="1109" t="e">
        <v>#N/A</v>
      </c>
      <c r="BPH228" s="1109" t="e">
        <v>#N/A</v>
      </c>
      <c r="BPI228" s="1109" t="e">
        <v>#N/A</v>
      </c>
      <c r="BPJ228" s="1109" t="e">
        <v>#N/A</v>
      </c>
      <c r="BPK228" s="1109" t="e">
        <v>#N/A</v>
      </c>
      <c r="BPL228" s="1109" t="e">
        <v>#N/A</v>
      </c>
      <c r="BPM228" s="1109" t="e">
        <v>#N/A</v>
      </c>
      <c r="BPN228" s="1109" t="e">
        <v>#N/A</v>
      </c>
      <c r="BPO228" s="1109" t="e">
        <v>#N/A</v>
      </c>
      <c r="BPP228" s="1109" t="e">
        <v>#N/A</v>
      </c>
      <c r="BPQ228" s="1109" t="e">
        <v>#N/A</v>
      </c>
      <c r="BPR228" s="1109" t="e">
        <v>#N/A</v>
      </c>
      <c r="BPS228" s="1109" t="e">
        <v>#N/A</v>
      </c>
      <c r="BPT228" s="1109" t="e">
        <v>#N/A</v>
      </c>
      <c r="BPU228" s="1109" t="e">
        <v>#N/A</v>
      </c>
      <c r="BPV228" s="1109" t="e">
        <v>#N/A</v>
      </c>
      <c r="BPW228" s="1109" t="e">
        <v>#N/A</v>
      </c>
      <c r="BPX228" s="1109" t="e">
        <v>#N/A</v>
      </c>
      <c r="BPY228" s="1109" t="e">
        <v>#N/A</v>
      </c>
      <c r="BPZ228" s="1109" t="e">
        <v>#N/A</v>
      </c>
      <c r="BQA228" s="1109" t="e">
        <v>#N/A</v>
      </c>
      <c r="BQB228" s="1109" t="e">
        <v>#N/A</v>
      </c>
      <c r="BQC228" s="1109" t="e">
        <v>#N/A</v>
      </c>
      <c r="BQD228" s="1109" t="e">
        <v>#N/A</v>
      </c>
      <c r="BQE228" s="1109" t="e">
        <v>#N/A</v>
      </c>
      <c r="BQF228" s="1109" t="e">
        <v>#N/A</v>
      </c>
      <c r="BQG228" s="1109" t="e">
        <v>#N/A</v>
      </c>
      <c r="BQH228" s="1109" t="e">
        <v>#N/A</v>
      </c>
      <c r="BQI228" s="1109" t="e">
        <v>#N/A</v>
      </c>
      <c r="BQJ228" s="1109" t="e">
        <v>#N/A</v>
      </c>
      <c r="BQK228" s="1109" t="e">
        <v>#N/A</v>
      </c>
      <c r="BQL228" s="1109" t="e">
        <v>#N/A</v>
      </c>
      <c r="BQM228" s="1109" t="e">
        <v>#N/A</v>
      </c>
      <c r="BQN228" s="1109" t="e">
        <v>#N/A</v>
      </c>
      <c r="BQO228" s="1109" t="e">
        <v>#N/A</v>
      </c>
      <c r="BQP228" s="1109" t="e">
        <v>#N/A</v>
      </c>
      <c r="BQQ228" s="1109" t="e">
        <v>#N/A</v>
      </c>
      <c r="BQR228" s="1109" t="e">
        <v>#N/A</v>
      </c>
      <c r="BQS228" s="1109" t="e">
        <v>#N/A</v>
      </c>
      <c r="BQT228" s="1109" t="e">
        <v>#N/A</v>
      </c>
      <c r="BQU228" s="1109" t="e">
        <v>#N/A</v>
      </c>
      <c r="BQV228" s="1109" t="e">
        <v>#N/A</v>
      </c>
      <c r="BQW228" s="1109" t="e">
        <v>#N/A</v>
      </c>
      <c r="BQX228" s="1109" t="e">
        <v>#N/A</v>
      </c>
      <c r="BQY228" s="1109" t="e">
        <v>#N/A</v>
      </c>
      <c r="BQZ228" s="1109" t="e">
        <v>#N/A</v>
      </c>
      <c r="BRA228" s="1109" t="e">
        <v>#N/A</v>
      </c>
      <c r="BRB228" s="1109" t="e">
        <v>#N/A</v>
      </c>
      <c r="BRC228" s="1109" t="e">
        <v>#N/A</v>
      </c>
      <c r="BRD228" s="1109" t="e">
        <v>#N/A</v>
      </c>
      <c r="BRE228" s="1109" t="e">
        <v>#N/A</v>
      </c>
      <c r="BRF228" s="1109" t="e">
        <v>#N/A</v>
      </c>
      <c r="BRG228" s="1109" t="e">
        <v>#N/A</v>
      </c>
      <c r="BRH228" s="1109" t="e">
        <v>#N/A</v>
      </c>
      <c r="BRI228" s="1109" t="e">
        <v>#N/A</v>
      </c>
      <c r="BRJ228" s="1109" t="e">
        <v>#N/A</v>
      </c>
      <c r="BRK228" s="1109" t="e">
        <v>#N/A</v>
      </c>
      <c r="BRL228" s="1109" t="e">
        <v>#N/A</v>
      </c>
      <c r="BRM228" s="1109" t="e">
        <v>#N/A</v>
      </c>
      <c r="BRN228" s="1109" t="e">
        <v>#N/A</v>
      </c>
      <c r="BRO228" s="1109" t="e">
        <v>#N/A</v>
      </c>
      <c r="BRP228" s="1109" t="e">
        <v>#N/A</v>
      </c>
      <c r="BRQ228" s="1109" t="e">
        <v>#N/A</v>
      </c>
      <c r="BRR228" s="1109" t="e">
        <v>#N/A</v>
      </c>
      <c r="BRS228" s="1109" t="e">
        <v>#N/A</v>
      </c>
      <c r="BRT228" s="1109" t="e">
        <v>#N/A</v>
      </c>
      <c r="BRU228" s="1109" t="e">
        <v>#N/A</v>
      </c>
      <c r="BRV228" s="1109" t="e">
        <v>#N/A</v>
      </c>
      <c r="BRW228" s="1109" t="e">
        <v>#N/A</v>
      </c>
      <c r="BRX228" s="1109" t="e">
        <v>#N/A</v>
      </c>
      <c r="BRY228" s="1109" t="e">
        <v>#N/A</v>
      </c>
      <c r="BRZ228" s="1109" t="e">
        <v>#N/A</v>
      </c>
      <c r="BSA228" s="1109" t="e">
        <v>#N/A</v>
      </c>
      <c r="BSB228" s="1109" t="e">
        <v>#N/A</v>
      </c>
      <c r="BSC228" s="1109" t="e">
        <v>#N/A</v>
      </c>
      <c r="BSD228" s="1109" t="e">
        <v>#N/A</v>
      </c>
      <c r="BSE228" s="1109" t="e">
        <v>#N/A</v>
      </c>
      <c r="BSF228" s="1109" t="e">
        <v>#N/A</v>
      </c>
      <c r="BSG228" s="1109" t="e">
        <v>#N/A</v>
      </c>
      <c r="BSH228" s="1109" t="e">
        <v>#N/A</v>
      </c>
      <c r="BSI228" s="1109" t="e">
        <v>#N/A</v>
      </c>
      <c r="BSJ228" s="1109" t="e">
        <v>#N/A</v>
      </c>
      <c r="BSK228" s="1109" t="e">
        <v>#N/A</v>
      </c>
      <c r="BSL228" s="1109" t="e">
        <v>#N/A</v>
      </c>
      <c r="BSM228" s="1109" t="e">
        <v>#N/A</v>
      </c>
      <c r="BSN228" s="1109" t="e">
        <v>#N/A</v>
      </c>
      <c r="BSO228" s="1109" t="e">
        <v>#N/A</v>
      </c>
      <c r="BSP228" s="1109" t="e">
        <v>#N/A</v>
      </c>
      <c r="BSQ228" s="1109" t="e">
        <v>#N/A</v>
      </c>
      <c r="BSR228" s="1109" t="e">
        <v>#N/A</v>
      </c>
      <c r="BSS228" s="1109" t="e">
        <v>#N/A</v>
      </c>
      <c r="BST228" s="1109" t="e">
        <v>#N/A</v>
      </c>
      <c r="BSU228" s="1109" t="e">
        <v>#N/A</v>
      </c>
      <c r="BSV228" s="1109" t="e">
        <v>#N/A</v>
      </c>
      <c r="BSW228" s="1109" t="e">
        <v>#N/A</v>
      </c>
      <c r="BSX228" s="1109" t="e">
        <v>#N/A</v>
      </c>
      <c r="BSY228" s="1109" t="e">
        <v>#N/A</v>
      </c>
      <c r="BSZ228" s="1109" t="e">
        <v>#N/A</v>
      </c>
      <c r="BTA228" s="1109" t="e">
        <v>#N/A</v>
      </c>
      <c r="BTB228" s="1109" t="e">
        <v>#N/A</v>
      </c>
      <c r="BTC228" s="1109" t="e">
        <v>#N/A</v>
      </c>
      <c r="BTD228" s="1109" t="e">
        <v>#N/A</v>
      </c>
      <c r="BTE228" s="1109" t="e">
        <v>#N/A</v>
      </c>
      <c r="BTF228" s="1109" t="e">
        <v>#N/A</v>
      </c>
      <c r="BTG228" s="1109" t="e">
        <v>#N/A</v>
      </c>
      <c r="BTH228" s="1109" t="e">
        <v>#N/A</v>
      </c>
      <c r="BTI228" s="1109" t="e">
        <v>#N/A</v>
      </c>
      <c r="BTJ228" s="1109" t="e">
        <v>#N/A</v>
      </c>
      <c r="BTK228" s="1109" t="e">
        <v>#N/A</v>
      </c>
      <c r="BTL228" s="1109" t="e">
        <v>#N/A</v>
      </c>
      <c r="BTM228" s="1109" t="e">
        <v>#N/A</v>
      </c>
      <c r="BTN228" s="1109" t="e">
        <v>#N/A</v>
      </c>
      <c r="BTO228" s="1109" t="e">
        <v>#N/A</v>
      </c>
      <c r="BTP228" s="1109" t="e">
        <v>#N/A</v>
      </c>
      <c r="BTQ228" s="1109" t="e">
        <v>#N/A</v>
      </c>
      <c r="BTR228" s="1109" t="e">
        <v>#N/A</v>
      </c>
      <c r="BTS228" s="1109" t="e">
        <v>#N/A</v>
      </c>
      <c r="BTT228" s="1109" t="e">
        <v>#N/A</v>
      </c>
      <c r="BTU228" s="1109" t="e">
        <v>#N/A</v>
      </c>
      <c r="BTV228" s="1109" t="e">
        <v>#N/A</v>
      </c>
      <c r="BTW228" s="1109" t="e">
        <v>#N/A</v>
      </c>
      <c r="BTX228" s="1109" t="e">
        <v>#N/A</v>
      </c>
      <c r="BTY228" s="1109" t="e">
        <v>#N/A</v>
      </c>
      <c r="BTZ228" s="1109" t="e">
        <v>#N/A</v>
      </c>
      <c r="BUA228" s="1109" t="e">
        <v>#N/A</v>
      </c>
      <c r="BUB228" s="1109" t="e">
        <v>#N/A</v>
      </c>
      <c r="BUC228" s="1109" t="e">
        <v>#N/A</v>
      </c>
      <c r="BUD228" s="1109" t="e">
        <v>#N/A</v>
      </c>
      <c r="BUE228" s="1109" t="e">
        <v>#N/A</v>
      </c>
      <c r="BUF228" s="1109" t="e">
        <v>#N/A</v>
      </c>
      <c r="BUG228" s="1109" t="e">
        <v>#N/A</v>
      </c>
      <c r="BUH228" s="1109" t="e">
        <v>#N/A</v>
      </c>
      <c r="BUI228" s="1109" t="e">
        <v>#N/A</v>
      </c>
      <c r="BUJ228" s="1109" t="e">
        <v>#N/A</v>
      </c>
      <c r="BUK228" s="1109" t="e">
        <v>#N/A</v>
      </c>
      <c r="BUL228" s="1109" t="e">
        <v>#N/A</v>
      </c>
      <c r="BUM228" s="1109" t="e">
        <v>#N/A</v>
      </c>
      <c r="BUN228" s="1109" t="e">
        <v>#N/A</v>
      </c>
      <c r="BUO228" s="1109" t="e">
        <v>#N/A</v>
      </c>
      <c r="BUP228" s="1109" t="e">
        <v>#N/A</v>
      </c>
      <c r="BUQ228" s="1109" t="e">
        <v>#N/A</v>
      </c>
      <c r="BUR228" s="1109" t="e">
        <v>#N/A</v>
      </c>
      <c r="BUS228" s="1109" t="e">
        <v>#N/A</v>
      </c>
      <c r="BUT228" s="1109" t="e">
        <v>#N/A</v>
      </c>
      <c r="BUU228" s="1109" t="e">
        <v>#N/A</v>
      </c>
      <c r="BUV228" s="1109" t="e">
        <v>#N/A</v>
      </c>
      <c r="BUW228" s="1109" t="e">
        <v>#N/A</v>
      </c>
      <c r="BUX228" s="1109" t="e">
        <v>#N/A</v>
      </c>
      <c r="BUY228" s="1109" t="e">
        <v>#N/A</v>
      </c>
      <c r="BUZ228" s="1109" t="e">
        <v>#N/A</v>
      </c>
      <c r="BVA228" s="1109" t="e">
        <v>#N/A</v>
      </c>
      <c r="BVB228" s="1109" t="e">
        <v>#N/A</v>
      </c>
      <c r="BVC228" s="1109" t="e">
        <v>#N/A</v>
      </c>
      <c r="BVD228" s="1109" t="e">
        <v>#N/A</v>
      </c>
      <c r="BVE228" s="1109" t="e">
        <v>#N/A</v>
      </c>
      <c r="BVF228" s="1109" t="e">
        <v>#N/A</v>
      </c>
      <c r="BVG228" s="1109" t="e">
        <v>#N/A</v>
      </c>
      <c r="BVH228" s="1109" t="e">
        <v>#N/A</v>
      </c>
      <c r="BVI228" s="1109" t="e">
        <v>#N/A</v>
      </c>
      <c r="BVJ228" s="1109" t="e">
        <v>#N/A</v>
      </c>
      <c r="BVK228" s="1109" t="e">
        <v>#N/A</v>
      </c>
      <c r="BVL228" s="1109" t="e">
        <v>#N/A</v>
      </c>
      <c r="BVM228" s="1109" t="e">
        <v>#N/A</v>
      </c>
      <c r="BVN228" s="1109" t="e">
        <v>#N/A</v>
      </c>
      <c r="BVO228" s="1109" t="e">
        <v>#N/A</v>
      </c>
      <c r="BVP228" s="1109" t="e">
        <v>#N/A</v>
      </c>
      <c r="BVQ228" s="1109" t="e">
        <v>#N/A</v>
      </c>
      <c r="BVR228" s="1109" t="e">
        <v>#N/A</v>
      </c>
      <c r="BVS228" s="1109" t="e">
        <v>#N/A</v>
      </c>
      <c r="BVT228" s="1109" t="e">
        <v>#N/A</v>
      </c>
      <c r="BVU228" s="1109" t="e">
        <v>#N/A</v>
      </c>
      <c r="BVV228" s="1109" t="e">
        <v>#N/A</v>
      </c>
      <c r="BVW228" s="1109" t="e">
        <v>#N/A</v>
      </c>
      <c r="BVX228" s="1109" t="e">
        <v>#N/A</v>
      </c>
      <c r="BVY228" s="1109" t="e">
        <v>#N/A</v>
      </c>
      <c r="BVZ228" s="1109" t="e">
        <v>#N/A</v>
      </c>
      <c r="BWA228" s="1109" t="e">
        <v>#N/A</v>
      </c>
      <c r="BWB228" s="1109" t="e">
        <v>#N/A</v>
      </c>
      <c r="BWC228" s="1109" t="e">
        <v>#N/A</v>
      </c>
      <c r="BWD228" s="1109" t="e">
        <v>#N/A</v>
      </c>
      <c r="BWE228" s="1109" t="e">
        <v>#N/A</v>
      </c>
      <c r="BWF228" s="1109" t="e">
        <v>#N/A</v>
      </c>
      <c r="BWG228" s="1109" t="e">
        <v>#N/A</v>
      </c>
      <c r="BWH228" s="1109" t="e">
        <v>#N/A</v>
      </c>
      <c r="BWI228" s="1109" t="e">
        <v>#N/A</v>
      </c>
      <c r="BWJ228" s="1109" t="e">
        <v>#N/A</v>
      </c>
      <c r="BWK228" s="1109" t="e">
        <v>#N/A</v>
      </c>
      <c r="BWL228" s="1109" t="e">
        <v>#N/A</v>
      </c>
      <c r="BWM228" s="1109" t="e">
        <v>#N/A</v>
      </c>
      <c r="BWN228" s="1109" t="e">
        <v>#N/A</v>
      </c>
      <c r="BWO228" s="1109" t="e">
        <v>#N/A</v>
      </c>
      <c r="BWP228" s="1109" t="e">
        <v>#N/A</v>
      </c>
      <c r="BWQ228" s="1109" t="e">
        <v>#N/A</v>
      </c>
      <c r="BWR228" s="1109" t="e">
        <v>#N/A</v>
      </c>
      <c r="BWS228" s="1109" t="e">
        <v>#N/A</v>
      </c>
      <c r="BWT228" s="1109" t="e">
        <v>#N/A</v>
      </c>
      <c r="BWU228" s="1109" t="e">
        <v>#N/A</v>
      </c>
      <c r="BWV228" s="1109" t="e">
        <v>#N/A</v>
      </c>
      <c r="BWW228" s="1109" t="e">
        <v>#N/A</v>
      </c>
      <c r="BWX228" s="1109" t="e">
        <v>#N/A</v>
      </c>
      <c r="BWY228" s="1109" t="e">
        <v>#N/A</v>
      </c>
      <c r="BWZ228" s="1109" t="e">
        <v>#N/A</v>
      </c>
      <c r="BXA228" s="1109" t="e">
        <v>#N/A</v>
      </c>
      <c r="BXB228" s="1109" t="e">
        <v>#N/A</v>
      </c>
      <c r="BXC228" s="1109" t="e">
        <v>#N/A</v>
      </c>
      <c r="BXD228" s="1109" t="e">
        <v>#N/A</v>
      </c>
      <c r="BXE228" s="1109" t="e">
        <v>#N/A</v>
      </c>
      <c r="BXF228" s="1109" t="e">
        <v>#N/A</v>
      </c>
      <c r="BXG228" s="1109" t="e">
        <v>#N/A</v>
      </c>
      <c r="BXH228" s="1109" t="e">
        <v>#N/A</v>
      </c>
      <c r="BXI228" s="1109" t="e">
        <v>#N/A</v>
      </c>
      <c r="BXJ228" s="1109" t="e">
        <v>#N/A</v>
      </c>
      <c r="BXK228" s="1109" t="e">
        <v>#N/A</v>
      </c>
      <c r="BXL228" s="1109" t="e">
        <v>#N/A</v>
      </c>
      <c r="BXM228" s="1109" t="e">
        <v>#N/A</v>
      </c>
      <c r="BXN228" s="1109" t="e">
        <v>#N/A</v>
      </c>
      <c r="BXO228" s="1109" t="e">
        <v>#N/A</v>
      </c>
      <c r="BXP228" s="1109" t="e">
        <v>#N/A</v>
      </c>
      <c r="BXQ228" s="1109" t="e">
        <v>#N/A</v>
      </c>
      <c r="BXR228" s="1109" t="e">
        <v>#N/A</v>
      </c>
      <c r="BXS228" s="1109" t="e">
        <v>#N/A</v>
      </c>
      <c r="BXT228" s="1109" t="e">
        <v>#N/A</v>
      </c>
      <c r="BXU228" s="1109" t="e">
        <v>#N/A</v>
      </c>
      <c r="BXV228" s="1109" t="e">
        <v>#N/A</v>
      </c>
      <c r="BXW228" s="1109" t="e">
        <v>#N/A</v>
      </c>
      <c r="BXX228" s="1109" t="e">
        <v>#N/A</v>
      </c>
      <c r="BXY228" s="1109" t="e">
        <v>#N/A</v>
      </c>
      <c r="BXZ228" s="1109" t="e">
        <v>#N/A</v>
      </c>
      <c r="BYA228" s="1109" t="e">
        <v>#N/A</v>
      </c>
      <c r="BYB228" s="1109" t="e">
        <v>#N/A</v>
      </c>
      <c r="BYC228" s="1109" t="e">
        <v>#N/A</v>
      </c>
      <c r="BYD228" s="1109" t="e">
        <v>#N/A</v>
      </c>
      <c r="BYE228" s="1109" t="e">
        <v>#N/A</v>
      </c>
      <c r="BYF228" s="1109" t="e">
        <v>#N/A</v>
      </c>
      <c r="BYG228" s="1109" t="e">
        <v>#N/A</v>
      </c>
      <c r="BYH228" s="1109" t="e">
        <v>#N/A</v>
      </c>
      <c r="BYI228" s="1109" t="e">
        <v>#N/A</v>
      </c>
      <c r="BYJ228" s="1109" t="e">
        <v>#N/A</v>
      </c>
      <c r="BYK228" s="1109" t="e">
        <v>#N/A</v>
      </c>
      <c r="BYL228" s="1109" t="e">
        <v>#N/A</v>
      </c>
      <c r="BYM228" s="1109" t="e">
        <v>#N/A</v>
      </c>
      <c r="BYN228" s="1109" t="e">
        <v>#N/A</v>
      </c>
      <c r="BYO228" s="1109" t="e">
        <v>#N/A</v>
      </c>
      <c r="BYP228" s="1109" t="e">
        <v>#N/A</v>
      </c>
      <c r="BYQ228" s="1109" t="e">
        <v>#N/A</v>
      </c>
      <c r="BYR228" s="1109" t="e">
        <v>#N/A</v>
      </c>
      <c r="BYS228" s="1109" t="e">
        <v>#N/A</v>
      </c>
      <c r="BYT228" s="1109" t="e">
        <v>#N/A</v>
      </c>
      <c r="BYU228" s="1109" t="e">
        <v>#N/A</v>
      </c>
      <c r="BYV228" s="1109" t="e">
        <v>#N/A</v>
      </c>
      <c r="BYW228" s="1109" t="e">
        <v>#N/A</v>
      </c>
      <c r="BYX228" s="1109" t="e">
        <v>#N/A</v>
      </c>
      <c r="BYY228" s="1109" t="e">
        <v>#N/A</v>
      </c>
      <c r="BYZ228" s="1109" t="e">
        <v>#N/A</v>
      </c>
      <c r="BZA228" s="1109" t="e">
        <v>#N/A</v>
      </c>
      <c r="BZB228" s="1109" t="e">
        <v>#N/A</v>
      </c>
      <c r="BZC228" s="1109" t="e">
        <v>#N/A</v>
      </c>
      <c r="BZD228" s="1109" t="e">
        <v>#N/A</v>
      </c>
      <c r="BZE228" s="1109" t="e">
        <v>#N/A</v>
      </c>
      <c r="BZF228" s="1109" t="e">
        <v>#N/A</v>
      </c>
      <c r="BZG228" s="1109" t="e">
        <v>#N/A</v>
      </c>
      <c r="BZH228" s="1109" t="e">
        <v>#N/A</v>
      </c>
      <c r="BZI228" s="1109" t="e">
        <v>#N/A</v>
      </c>
      <c r="BZJ228" s="1109" t="e">
        <v>#N/A</v>
      </c>
      <c r="BZK228" s="1109" t="e">
        <v>#N/A</v>
      </c>
      <c r="BZL228" s="1109" t="e">
        <v>#N/A</v>
      </c>
      <c r="BZM228" s="1109" t="e">
        <v>#N/A</v>
      </c>
      <c r="BZN228" s="1109" t="e">
        <v>#N/A</v>
      </c>
      <c r="BZO228" s="1109" t="e">
        <v>#N/A</v>
      </c>
      <c r="BZP228" s="1109" t="e">
        <v>#N/A</v>
      </c>
      <c r="BZQ228" s="1109" t="e">
        <v>#N/A</v>
      </c>
      <c r="BZR228" s="1109" t="e">
        <v>#N/A</v>
      </c>
      <c r="BZS228" s="1109" t="e">
        <v>#N/A</v>
      </c>
      <c r="BZT228" s="1109" t="e">
        <v>#N/A</v>
      </c>
      <c r="BZU228" s="1109" t="e">
        <v>#N/A</v>
      </c>
      <c r="BZV228" s="1109" t="e">
        <v>#N/A</v>
      </c>
      <c r="BZW228" s="1109" t="e">
        <v>#N/A</v>
      </c>
      <c r="BZX228" s="1109" t="e">
        <v>#N/A</v>
      </c>
      <c r="BZY228" s="1109" t="e">
        <v>#N/A</v>
      </c>
      <c r="BZZ228" s="1109" t="e">
        <v>#N/A</v>
      </c>
      <c r="CAA228" s="1109" t="e">
        <v>#N/A</v>
      </c>
      <c r="CAB228" s="1109" t="e">
        <v>#N/A</v>
      </c>
      <c r="CAC228" s="1109" t="e">
        <v>#N/A</v>
      </c>
      <c r="CAD228" s="1109" t="e">
        <v>#N/A</v>
      </c>
      <c r="CAE228" s="1109" t="e">
        <v>#N/A</v>
      </c>
      <c r="CAF228" s="1109" t="e">
        <v>#N/A</v>
      </c>
      <c r="CAG228" s="1109" t="e">
        <v>#N/A</v>
      </c>
      <c r="CAH228" s="1109" t="e">
        <v>#N/A</v>
      </c>
      <c r="CAI228" s="1109" t="e">
        <v>#N/A</v>
      </c>
      <c r="CAJ228" s="1109" t="e">
        <v>#N/A</v>
      </c>
      <c r="CAK228" s="1109" t="e">
        <v>#N/A</v>
      </c>
      <c r="CAL228" s="1109" t="e">
        <v>#N/A</v>
      </c>
      <c r="CAM228" s="1109" t="e">
        <v>#N/A</v>
      </c>
      <c r="CAN228" s="1109" t="e">
        <v>#N/A</v>
      </c>
      <c r="CAO228" s="1109" t="e">
        <v>#N/A</v>
      </c>
      <c r="CAP228" s="1109" t="e">
        <v>#N/A</v>
      </c>
      <c r="CAQ228" s="1109" t="e">
        <v>#N/A</v>
      </c>
      <c r="CAR228" s="1109" t="e">
        <v>#N/A</v>
      </c>
      <c r="CAS228" s="1109" t="e">
        <v>#N/A</v>
      </c>
      <c r="CAT228" s="1109" t="e">
        <v>#N/A</v>
      </c>
      <c r="CAU228" s="1109" t="e">
        <v>#N/A</v>
      </c>
      <c r="CAV228" s="1109" t="e">
        <v>#N/A</v>
      </c>
      <c r="CAW228" s="1109" t="e">
        <v>#N/A</v>
      </c>
      <c r="CAX228" s="1109" t="e">
        <v>#N/A</v>
      </c>
      <c r="CAY228" s="1109" t="e">
        <v>#N/A</v>
      </c>
      <c r="CAZ228" s="1109" t="e">
        <v>#N/A</v>
      </c>
      <c r="CBA228" s="1109" t="e">
        <v>#N/A</v>
      </c>
      <c r="CBB228" s="1109" t="e">
        <v>#N/A</v>
      </c>
      <c r="CBC228" s="1109" t="e">
        <v>#N/A</v>
      </c>
      <c r="CBD228" s="1109" t="e">
        <v>#N/A</v>
      </c>
      <c r="CBE228" s="1109" t="e">
        <v>#N/A</v>
      </c>
      <c r="CBF228" s="1109" t="e">
        <v>#N/A</v>
      </c>
      <c r="CBG228" s="1109" t="e">
        <v>#N/A</v>
      </c>
      <c r="CBH228" s="1109" t="e">
        <v>#N/A</v>
      </c>
      <c r="CBI228" s="1109" t="e">
        <v>#N/A</v>
      </c>
      <c r="CBJ228" s="1109" t="e">
        <v>#N/A</v>
      </c>
      <c r="CBK228" s="1109" t="e">
        <v>#N/A</v>
      </c>
      <c r="CBL228" s="1109" t="e">
        <v>#N/A</v>
      </c>
      <c r="CBM228" s="1109" t="e">
        <v>#N/A</v>
      </c>
      <c r="CBN228" s="1109" t="e">
        <v>#N/A</v>
      </c>
      <c r="CBO228" s="1109" t="e">
        <v>#N/A</v>
      </c>
      <c r="CBP228" s="1109" t="e">
        <v>#N/A</v>
      </c>
      <c r="CBQ228" s="1109" t="e">
        <v>#N/A</v>
      </c>
      <c r="CBR228" s="1109" t="e">
        <v>#N/A</v>
      </c>
      <c r="CBS228" s="1109" t="e">
        <v>#N/A</v>
      </c>
      <c r="CBT228" s="1109" t="e">
        <v>#N/A</v>
      </c>
      <c r="CBU228" s="1109" t="e">
        <v>#N/A</v>
      </c>
      <c r="CBV228" s="1109" t="e">
        <v>#N/A</v>
      </c>
      <c r="CBW228" s="1109" t="e">
        <v>#N/A</v>
      </c>
      <c r="CBX228" s="1109" t="e">
        <v>#N/A</v>
      </c>
      <c r="CBY228" s="1109" t="e">
        <v>#N/A</v>
      </c>
      <c r="CBZ228" s="1109" t="e">
        <v>#N/A</v>
      </c>
      <c r="CCA228" s="1109" t="e">
        <v>#N/A</v>
      </c>
      <c r="CCB228" s="1109" t="e">
        <v>#N/A</v>
      </c>
      <c r="CCC228" s="1109" t="e">
        <v>#N/A</v>
      </c>
      <c r="CCD228" s="1109" t="e">
        <v>#N/A</v>
      </c>
      <c r="CCE228" s="1109" t="e">
        <v>#N/A</v>
      </c>
      <c r="CCF228" s="1109" t="e">
        <v>#N/A</v>
      </c>
      <c r="CCG228" s="1109" t="e">
        <v>#N/A</v>
      </c>
      <c r="CCH228" s="1109" t="e">
        <v>#N/A</v>
      </c>
      <c r="CCI228" s="1109" t="e">
        <v>#N/A</v>
      </c>
      <c r="CCJ228" s="1109" t="e">
        <v>#N/A</v>
      </c>
      <c r="CCK228" s="1109" t="e">
        <v>#N/A</v>
      </c>
      <c r="CCL228" s="1109" t="e">
        <v>#N/A</v>
      </c>
      <c r="CCM228" s="1109" t="e">
        <v>#N/A</v>
      </c>
      <c r="CCN228" s="1109" t="e">
        <v>#N/A</v>
      </c>
      <c r="CCO228" s="1109" t="e">
        <v>#N/A</v>
      </c>
      <c r="CCP228" s="1109" t="e">
        <v>#N/A</v>
      </c>
      <c r="CCQ228" s="1109" t="e">
        <v>#N/A</v>
      </c>
      <c r="CCR228" s="1109" t="e">
        <v>#N/A</v>
      </c>
      <c r="CCS228" s="1109" t="e">
        <v>#N/A</v>
      </c>
      <c r="CCT228" s="1109" t="e">
        <v>#N/A</v>
      </c>
      <c r="CCU228" s="1109" t="e">
        <v>#N/A</v>
      </c>
      <c r="CCV228" s="1109" t="e">
        <v>#N/A</v>
      </c>
      <c r="CCW228" s="1109" t="e">
        <v>#N/A</v>
      </c>
      <c r="CCX228" s="1109" t="e">
        <v>#N/A</v>
      </c>
      <c r="CCY228" s="1109" t="e">
        <v>#N/A</v>
      </c>
      <c r="CCZ228" s="1109" t="e">
        <v>#N/A</v>
      </c>
      <c r="CDA228" s="1109" t="e">
        <v>#N/A</v>
      </c>
      <c r="CDB228" s="1109" t="e">
        <v>#N/A</v>
      </c>
      <c r="CDC228" s="1109" t="e">
        <v>#N/A</v>
      </c>
      <c r="CDD228" s="1109" t="e">
        <v>#N/A</v>
      </c>
      <c r="CDE228" s="1109" t="e">
        <v>#N/A</v>
      </c>
      <c r="CDF228" s="1109" t="e">
        <v>#N/A</v>
      </c>
      <c r="CDG228" s="1109" t="e">
        <v>#N/A</v>
      </c>
      <c r="CDH228" s="1109" t="e">
        <v>#N/A</v>
      </c>
      <c r="CDI228" s="1109" t="e">
        <v>#N/A</v>
      </c>
      <c r="CDJ228" s="1109" t="e">
        <v>#N/A</v>
      </c>
      <c r="CDK228" s="1109" t="e">
        <v>#N/A</v>
      </c>
      <c r="CDL228" s="1109" t="e">
        <v>#N/A</v>
      </c>
      <c r="CDM228" s="1109" t="e">
        <v>#N/A</v>
      </c>
      <c r="CDN228" s="1109" t="e">
        <v>#N/A</v>
      </c>
      <c r="CDO228" s="1109" t="e">
        <v>#N/A</v>
      </c>
      <c r="CDP228" s="1109" t="e">
        <v>#N/A</v>
      </c>
      <c r="CDQ228" s="1109" t="e">
        <v>#N/A</v>
      </c>
      <c r="CDR228" s="1109" t="e">
        <v>#N/A</v>
      </c>
      <c r="CDS228" s="1109" t="e">
        <v>#N/A</v>
      </c>
      <c r="CDT228" s="1109" t="e">
        <v>#N/A</v>
      </c>
      <c r="CDU228" s="1109" t="e">
        <v>#N/A</v>
      </c>
      <c r="CDV228" s="1109" t="e">
        <v>#N/A</v>
      </c>
      <c r="CDW228" s="1109" t="e">
        <v>#N/A</v>
      </c>
      <c r="CDX228" s="1109" t="e">
        <v>#N/A</v>
      </c>
      <c r="CDY228" s="1109" t="e">
        <v>#N/A</v>
      </c>
      <c r="CDZ228" s="1109" t="e">
        <v>#N/A</v>
      </c>
      <c r="CEA228" s="1109" t="e">
        <v>#N/A</v>
      </c>
      <c r="CEB228" s="1109" t="e">
        <v>#N/A</v>
      </c>
      <c r="CEC228" s="1109" t="e">
        <v>#N/A</v>
      </c>
      <c r="CED228" s="1109" t="e">
        <v>#N/A</v>
      </c>
      <c r="CEE228" s="1109" t="e">
        <v>#N/A</v>
      </c>
      <c r="CEF228" s="1109" t="e">
        <v>#N/A</v>
      </c>
      <c r="CEG228" s="1109" t="e">
        <v>#N/A</v>
      </c>
      <c r="CEH228" s="1109" t="e">
        <v>#N/A</v>
      </c>
      <c r="CEI228" s="1109" t="e">
        <v>#N/A</v>
      </c>
      <c r="CEJ228" s="1109" t="e">
        <v>#N/A</v>
      </c>
      <c r="CEK228" s="1109" t="e">
        <v>#N/A</v>
      </c>
      <c r="CEL228" s="1109" t="e">
        <v>#N/A</v>
      </c>
      <c r="CEM228" s="1109" t="e">
        <v>#N/A</v>
      </c>
      <c r="CEN228" s="1109" t="e">
        <v>#N/A</v>
      </c>
      <c r="CEO228" s="1109" t="e">
        <v>#N/A</v>
      </c>
      <c r="CEP228" s="1109" t="e">
        <v>#N/A</v>
      </c>
      <c r="CEQ228" s="1109" t="e">
        <v>#N/A</v>
      </c>
      <c r="CER228" s="1109" t="e">
        <v>#N/A</v>
      </c>
      <c r="CES228" s="1109" t="e">
        <v>#N/A</v>
      </c>
      <c r="CET228" s="1109" t="e">
        <v>#N/A</v>
      </c>
      <c r="CEU228" s="1109" t="e">
        <v>#N/A</v>
      </c>
      <c r="CEV228" s="1109" t="e">
        <v>#N/A</v>
      </c>
      <c r="CEW228" s="1109" t="e">
        <v>#N/A</v>
      </c>
      <c r="CEX228" s="1109" t="e">
        <v>#N/A</v>
      </c>
      <c r="CEY228" s="1109" t="e">
        <v>#N/A</v>
      </c>
      <c r="CEZ228" s="1109" t="e">
        <v>#N/A</v>
      </c>
      <c r="CFA228" s="1109" t="e">
        <v>#N/A</v>
      </c>
      <c r="CFB228" s="1109" t="e">
        <v>#N/A</v>
      </c>
      <c r="CFC228" s="1109" t="e">
        <v>#N/A</v>
      </c>
      <c r="CFD228" s="1109" t="e">
        <v>#N/A</v>
      </c>
      <c r="CFE228" s="1109" t="e">
        <v>#N/A</v>
      </c>
      <c r="CFF228" s="1109" t="e">
        <v>#N/A</v>
      </c>
      <c r="CFG228" s="1109" t="e">
        <v>#N/A</v>
      </c>
      <c r="CFH228" s="1109" t="e">
        <v>#N/A</v>
      </c>
      <c r="CFI228" s="1109" t="e">
        <v>#N/A</v>
      </c>
      <c r="CFJ228" s="1109" t="e">
        <v>#N/A</v>
      </c>
      <c r="CFK228" s="1109" t="e">
        <v>#N/A</v>
      </c>
      <c r="CFL228" s="1109" t="e">
        <v>#N/A</v>
      </c>
      <c r="CFM228" s="1109" t="e">
        <v>#N/A</v>
      </c>
      <c r="CFN228" s="1109" t="e">
        <v>#N/A</v>
      </c>
      <c r="CFO228" s="1109" t="e">
        <v>#N/A</v>
      </c>
      <c r="CFP228" s="1109" t="e">
        <v>#N/A</v>
      </c>
      <c r="CFQ228" s="1109" t="e">
        <v>#N/A</v>
      </c>
      <c r="CFR228" s="1109" t="e">
        <v>#N/A</v>
      </c>
      <c r="CFS228" s="1109" t="e">
        <v>#N/A</v>
      </c>
      <c r="CFT228" s="1109" t="e">
        <v>#N/A</v>
      </c>
      <c r="CFU228" s="1109" t="e">
        <v>#N/A</v>
      </c>
      <c r="CFV228" s="1109" t="e">
        <v>#N/A</v>
      </c>
      <c r="CFW228" s="1109" t="e">
        <v>#N/A</v>
      </c>
      <c r="CFX228" s="1109" t="e">
        <v>#N/A</v>
      </c>
      <c r="CFY228" s="1109" t="e">
        <v>#N/A</v>
      </c>
      <c r="CFZ228" s="1109" t="e">
        <v>#N/A</v>
      </c>
      <c r="CGA228" s="1109" t="e">
        <v>#N/A</v>
      </c>
      <c r="CGB228" s="1109" t="e">
        <v>#N/A</v>
      </c>
      <c r="CGC228" s="1109" t="e">
        <v>#N/A</v>
      </c>
      <c r="CGD228" s="1109" t="e">
        <v>#N/A</v>
      </c>
      <c r="CGE228" s="1109" t="e">
        <v>#N/A</v>
      </c>
      <c r="CGF228" s="1109" t="e">
        <v>#N/A</v>
      </c>
      <c r="CGG228" s="1109" t="e">
        <v>#N/A</v>
      </c>
      <c r="CGH228" s="1109" t="e">
        <v>#N/A</v>
      </c>
      <c r="CGI228" s="1109" t="e">
        <v>#N/A</v>
      </c>
      <c r="CGJ228" s="1109" t="e">
        <v>#N/A</v>
      </c>
      <c r="CGK228" s="1109" t="e">
        <v>#N/A</v>
      </c>
      <c r="CGL228" s="1109" t="e">
        <v>#N/A</v>
      </c>
      <c r="CGM228" s="1109" t="e">
        <v>#N/A</v>
      </c>
      <c r="CGN228" s="1109" t="e">
        <v>#N/A</v>
      </c>
      <c r="CGO228" s="1109" t="e">
        <v>#N/A</v>
      </c>
      <c r="CGP228" s="1109" t="e">
        <v>#N/A</v>
      </c>
      <c r="CGQ228" s="1109" t="e">
        <v>#N/A</v>
      </c>
      <c r="CGR228" s="1109" t="e">
        <v>#N/A</v>
      </c>
      <c r="CGS228" s="1109" t="e">
        <v>#N/A</v>
      </c>
      <c r="CGT228" s="1109" t="e">
        <v>#N/A</v>
      </c>
      <c r="CGU228" s="1109" t="e">
        <v>#N/A</v>
      </c>
      <c r="CGV228" s="1109" t="e">
        <v>#N/A</v>
      </c>
      <c r="CGW228" s="1109" t="e">
        <v>#N/A</v>
      </c>
      <c r="CGX228" s="1109" t="e">
        <v>#N/A</v>
      </c>
      <c r="CGY228" s="1109" t="e">
        <v>#N/A</v>
      </c>
      <c r="CGZ228" s="1109" t="e">
        <v>#N/A</v>
      </c>
      <c r="CHA228" s="1109" t="e">
        <v>#N/A</v>
      </c>
      <c r="CHB228" s="1109" t="e">
        <v>#N/A</v>
      </c>
      <c r="CHC228" s="1109" t="e">
        <v>#N/A</v>
      </c>
      <c r="CHD228" s="1109" t="e">
        <v>#N/A</v>
      </c>
      <c r="CHE228" s="1109" t="e">
        <v>#N/A</v>
      </c>
      <c r="CHF228" s="1109" t="e">
        <v>#N/A</v>
      </c>
      <c r="CHG228" s="1109" t="e">
        <v>#N/A</v>
      </c>
      <c r="CHH228" s="1109" t="e">
        <v>#N/A</v>
      </c>
      <c r="CHI228" s="1109" t="e">
        <v>#N/A</v>
      </c>
      <c r="CHJ228" s="1109" t="e">
        <v>#N/A</v>
      </c>
      <c r="CHK228" s="1109" t="e">
        <v>#N/A</v>
      </c>
      <c r="CHL228" s="1109" t="e">
        <v>#N/A</v>
      </c>
      <c r="CHM228" s="1109" t="e">
        <v>#N/A</v>
      </c>
      <c r="CHN228" s="1109" t="e">
        <v>#N/A</v>
      </c>
      <c r="CHO228" s="1109" t="e">
        <v>#N/A</v>
      </c>
      <c r="CHP228" s="1109" t="e">
        <v>#N/A</v>
      </c>
      <c r="CHQ228" s="1109" t="e">
        <v>#N/A</v>
      </c>
      <c r="CHR228" s="1109" t="e">
        <v>#N/A</v>
      </c>
      <c r="CHS228" s="1109" t="e">
        <v>#N/A</v>
      </c>
      <c r="CHT228" s="1109" t="e">
        <v>#N/A</v>
      </c>
      <c r="CHU228" s="1109" t="e">
        <v>#N/A</v>
      </c>
      <c r="CHV228" s="1109" t="e">
        <v>#N/A</v>
      </c>
      <c r="CHW228" s="1109" t="e">
        <v>#N/A</v>
      </c>
      <c r="CHX228" s="1109" t="e">
        <v>#N/A</v>
      </c>
      <c r="CHY228" s="1109" t="e">
        <v>#N/A</v>
      </c>
      <c r="CHZ228" s="1109" t="e">
        <v>#N/A</v>
      </c>
      <c r="CIA228" s="1109" t="e">
        <v>#N/A</v>
      </c>
      <c r="CIB228" s="1109" t="e">
        <v>#N/A</v>
      </c>
      <c r="CIC228" s="1109" t="e">
        <v>#N/A</v>
      </c>
      <c r="CID228" s="1109" t="e">
        <v>#N/A</v>
      </c>
      <c r="CIE228" s="1109" t="e">
        <v>#N/A</v>
      </c>
      <c r="CIF228" s="1109" t="e">
        <v>#N/A</v>
      </c>
      <c r="CIG228" s="1109" t="e">
        <v>#N/A</v>
      </c>
      <c r="CIH228" s="1109" t="e">
        <v>#N/A</v>
      </c>
      <c r="CII228" s="1109" t="e">
        <v>#N/A</v>
      </c>
      <c r="CIJ228" s="1109" t="e">
        <v>#N/A</v>
      </c>
      <c r="CIK228" s="1109" t="e">
        <v>#N/A</v>
      </c>
      <c r="CIL228" s="1109" t="e">
        <v>#N/A</v>
      </c>
      <c r="CIM228" s="1109" t="e">
        <v>#N/A</v>
      </c>
      <c r="CIN228" s="1109" t="e">
        <v>#N/A</v>
      </c>
      <c r="CIO228" s="1109" t="e">
        <v>#N/A</v>
      </c>
      <c r="CIP228" s="1109" t="e">
        <v>#N/A</v>
      </c>
      <c r="CIQ228" s="1109" t="e">
        <v>#N/A</v>
      </c>
      <c r="CIR228" s="1109" t="e">
        <v>#N/A</v>
      </c>
      <c r="CIS228" s="1109" t="e">
        <v>#N/A</v>
      </c>
      <c r="CIT228" s="1109" t="e">
        <v>#N/A</v>
      </c>
      <c r="CIU228" s="1109" t="e">
        <v>#N/A</v>
      </c>
      <c r="CIV228" s="1109" t="e">
        <v>#N/A</v>
      </c>
      <c r="CIW228" s="1109" t="e">
        <v>#N/A</v>
      </c>
      <c r="CIX228" s="1109" t="e">
        <v>#N/A</v>
      </c>
      <c r="CIY228" s="1109" t="e">
        <v>#N/A</v>
      </c>
      <c r="CIZ228" s="1109" t="e">
        <v>#N/A</v>
      </c>
      <c r="CJA228" s="1109" t="e">
        <v>#N/A</v>
      </c>
      <c r="CJB228" s="1109" t="e">
        <v>#N/A</v>
      </c>
      <c r="CJC228" s="1109" t="e">
        <v>#N/A</v>
      </c>
      <c r="CJD228" s="1109" t="e">
        <v>#N/A</v>
      </c>
      <c r="CJE228" s="1109" t="e">
        <v>#N/A</v>
      </c>
      <c r="CJF228" s="1109" t="e">
        <v>#N/A</v>
      </c>
      <c r="CJG228" s="1109" t="e">
        <v>#N/A</v>
      </c>
      <c r="CJH228" s="1109" t="e">
        <v>#N/A</v>
      </c>
      <c r="CJI228" s="1109" t="e">
        <v>#N/A</v>
      </c>
      <c r="CJJ228" s="1109" t="e">
        <v>#N/A</v>
      </c>
      <c r="CJK228" s="1109" t="e">
        <v>#N/A</v>
      </c>
      <c r="CJL228" s="1109" t="e">
        <v>#N/A</v>
      </c>
      <c r="CJM228" s="1109" t="e">
        <v>#N/A</v>
      </c>
      <c r="CJN228" s="1109" t="e">
        <v>#N/A</v>
      </c>
      <c r="CJO228" s="1109" t="e">
        <v>#N/A</v>
      </c>
      <c r="CJP228" s="1109" t="e">
        <v>#N/A</v>
      </c>
      <c r="CJQ228" s="1109" t="e">
        <v>#N/A</v>
      </c>
      <c r="CJR228" s="1109" t="e">
        <v>#N/A</v>
      </c>
      <c r="CJS228" s="1109" t="e">
        <v>#N/A</v>
      </c>
      <c r="CJT228" s="1109" t="e">
        <v>#N/A</v>
      </c>
      <c r="CJU228" s="1109" t="e">
        <v>#N/A</v>
      </c>
      <c r="CJV228" s="1109" t="e">
        <v>#N/A</v>
      </c>
      <c r="CJW228" s="1109" t="e">
        <v>#N/A</v>
      </c>
      <c r="CJX228" s="1109" t="e">
        <v>#N/A</v>
      </c>
      <c r="CJY228" s="1109" t="e">
        <v>#N/A</v>
      </c>
      <c r="CJZ228" s="1109" t="e">
        <v>#N/A</v>
      </c>
      <c r="CKA228" s="1109" t="e">
        <v>#N/A</v>
      </c>
      <c r="CKB228" s="1109" t="e">
        <v>#N/A</v>
      </c>
      <c r="CKC228" s="1109" t="e">
        <v>#N/A</v>
      </c>
      <c r="CKD228" s="1109" t="e">
        <v>#N/A</v>
      </c>
      <c r="CKE228" s="1109" t="e">
        <v>#N/A</v>
      </c>
      <c r="CKF228" s="1109" t="e">
        <v>#N/A</v>
      </c>
      <c r="CKG228" s="1109" t="e">
        <v>#N/A</v>
      </c>
      <c r="CKH228" s="1109" t="e">
        <v>#N/A</v>
      </c>
      <c r="CKI228" s="1109" t="e">
        <v>#N/A</v>
      </c>
      <c r="CKJ228" s="1109" t="e">
        <v>#N/A</v>
      </c>
      <c r="CKK228" s="1109" t="e">
        <v>#N/A</v>
      </c>
      <c r="CKL228" s="1109" t="e">
        <v>#N/A</v>
      </c>
      <c r="CKM228" s="1109" t="e">
        <v>#N/A</v>
      </c>
      <c r="CKN228" s="1109" t="e">
        <v>#N/A</v>
      </c>
      <c r="CKO228" s="1109" t="e">
        <v>#N/A</v>
      </c>
      <c r="CKP228" s="1109" t="e">
        <v>#N/A</v>
      </c>
      <c r="CKQ228" s="1109" t="e">
        <v>#N/A</v>
      </c>
      <c r="CKR228" s="1109" t="e">
        <v>#N/A</v>
      </c>
      <c r="CKS228" s="1109" t="e">
        <v>#N/A</v>
      </c>
      <c r="CKT228" s="1109" t="e">
        <v>#N/A</v>
      </c>
      <c r="CKU228" s="1109" t="e">
        <v>#N/A</v>
      </c>
      <c r="CKV228" s="1109" t="e">
        <v>#N/A</v>
      </c>
      <c r="CKW228" s="1109" t="e">
        <v>#N/A</v>
      </c>
      <c r="CKX228" s="1109" t="e">
        <v>#N/A</v>
      </c>
      <c r="CKY228" s="1109" t="e">
        <v>#N/A</v>
      </c>
      <c r="CKZ228" s="1109" t="e">
        <v>#N/A</v>
      </c>
      <c r="CLA228" s="1109" t="e">
        <v>#N/A</v>
      </c>
      <c r="CLB228" s="1109" t="e">
        <v>#N/A</v>
      </c>
      <c r="CLC228" s="1109" t="e">
        <v>#N/A</v>
      </c>
      <c r="CLD228" s="1109" t="e">
        <v>#N/A</v>
      </c>
      <c r="CLE228" s="1109" t="e">
        <v>#N/A</v>
      </c>
      <c r="CLF228" s="1109" t="e">
        <v>#N/A</v>
      </c>
      <c r="CLG228" s="1109" t="e">
        <v>#N/A</v>
      </c>
      <c r="CLH228" s="1109" t="e">
        <v>#N/A</v>
      </c>
      <c r="CLI228" s="1109" t="e">
        <v>#N/A</v>
      </c>
      <c r="CLJ228" s="1109" t="e">
        <v>#N/A</v>
      </c>
      <c r="CLK228" s="1109" t="e">
        <v>#N/A</v>
      </c>
      <c r="CLL228" s="1109" t="e">
        <v>#N/A</v>
      </c>
      <c r="CLM228" s="1109" t="e">
        <v>#N/A</v>
      </c>
      <c r="CLN228" s="1109" t="e">
        <v>#N/A</v>
      </c>
      <c r="CLO228" s="1109" t="e">
        <v>#N/A</v>
      </c>
      <c r="CLP228" s="1109" t="e">
        <v>#N/A</v>
      </c>
      <c r="CLQ228" s="1109" t="e">
        <v>#N/A</v>
      </c>
      <c r="CLR228" s="1109" t="e">
        <v>#N/A</v>
      </c>
      <c r="CLS228" s="1109" t="e">
        <v>#N/A</v>
      </c>
      <c r="CLT228" s="1109" t="e">
        <v>#N/A</v>
      </c>
      <c r="CLU228" s="1109" t="e">
        <v>#N/A</v>
      </c>
      <c r="CLV228" s="1109" t="e">
        <v>#N/A</v>
      </c>
      <c r="CLW228" s="1109" t="e">
        <v>#N/A</v>
      </c>
      <c r="CLX228" s="1109" t="e">
        <v>#N/A</v>
      </c>
      <c r="CLY228" s="1109" t="e">
        <v>#N/A</v>
      </c>
      <c r="CLZ228" s="1109" t="e">
        <v>#N/A</v>
      </c>
      <c r="CMA228" s="1109" t="e">
        <v>#N/A</v>
      </c>
      <c r="CMB228" s="1109" t="e">
        <v>#N/A</v>
      </c>
      <c r="CMC228" s="1109" t="e">
        <v>#N/A</v>
      </c>
      <c r="CMD228" s="1109" t="e">
        <v>#N/A</v>
      </c>
      <c r="CME228" s="1109" t="e">
        <v>#N/A</v>
      </c>
      <c r="CMF228" s="1109" t="e">
        <v>#N/A</v>
      </c>
      <c r="CMG228" s="1109" t="e">
        <v>#N/A</v>
      </c>
      <c r="CMH228" s="1109" t="e">
        <v>#N/A</v>
      </c>
      <c r="CMI228" s="1109" t="e">
        <v>#N/A</v>
      </c>
      <c r="CMJ228" s="1109" t="e">
        <v>#N/A</v>
      </c>
      <c r="CMK228" s="1109" t="e">
        <v>#N/A</v>
      </c>
      <c r="CML228" s="1109" t="e">
        <v>#N/A</v>
      </c>
      <c r="CMM228" s="1109" t="e">
        <v>#N/A</v>
      </c>
      <c r="CMN228" s="1109" t="e">
        <v>#N/A</v>
      </c>
      <c r="CMO228" s="1109" t="e">
        <v>#N/A</v>
      </c>
      <c r="CMP228" s="1109" t="e">
        <v>#N/A</v>
      </c>
      <c r="CMQ228" s="1109" t="e">
        <v>#N/A</v>
      </c>
      <c r="CMR228" s="1109" t="e">
        <v>#N/A</v>
      </c>
      <c r="CMS228" s="1109" t="e">
        <v>#N/A</v>
      </c>
      <c r="CMT228" s="1109" t="e">
        <v>#N/A</v>
      </c>
      <c r="CMU228" s="1109" t="e">
        <v>#N/A</v>
      </c>
      <c r="CMV228" s="1109" t="e">
        <v>#N/A</v>
      </c>
      <c r="CMW228" s="1109" t="e">
        <v>#N/A</v>
      </c>
      <c r="CMX228" s="1109" t="e">
        <v>#N/A</v>
      </c>
      <c r="CMY228" s="1109" t="e">
        <v>#N/A</v>
      </c>
      <c r="CMZ228" s="1109" t="e">
        <v>#N/A</v>
      </c>
      <c r="CNA228" s="1109" t="e">
        <v>#N/A</v>
      </c>
      <c r="CNB228" s="1109" t="e">
        <v>#N/A</v>
      </c>
      <c r="CNC228" s="1109" t="e">
        <v>#N/A</v>
      </c>
      <c r="CND228" s="1109" t="e">
        <v>#N/A</v>
      </c>
      <c r="CNE228" s="1109" t="e">
        <v>#N/A</v>
      </c>
      <c r="CNF228" s="1109" t="e">
        <v>#N/A</v>
      </c>
      <c r="CNG228" s="1109" t="e">
        <v>#N/A</v>
      </c>
      <c r="CNH228" s="1109" t="e">
        <v>#N/A</v>
      </c>
      <c r="CNI228" s="1109" t="e">
        <v>#N/A</v>
      </c>
      <c r="CNJ228" s="1109" t="e">
        <v>#N/A</v>
      </c>
      <c r="CNK228" s="1109" t="e">
        <v>#N/A</v>
      </c>
      <c r="CNL228" s="1109" t="e">
        <v>#N/A</v>
      </c>
      <c r="CNM228" s="1109" t="e">
        <v>#N/A</v>
      </c>
      <c r="CNN228" s="1109" t="e">
        <v>#N/A</v>
      </c>
      <c r="CNO228" s="1109" t="e">
        <v>#N/A</v>
      </c>
      <c r="CNP228" s="1109" t="e">
        <v>#N/A</v>
      </c>
      <c r="CNQ228" s="1109" t="e">
        <v>#N/A</v>
      </c>
      <c r="CNR228" s="1109" t="e">
        <v>#N/A</v>
      </c>
      <c r="CNS228" s="1109" t="e">
        <v>#N/A</v>
      </c>
      <c r="CNT228" s="1109" t="e">
        <v>#N/A</v>
      </c>
      <c r="CNU228" s="1109" t="e">
        <v>#N/A</v>
      </c>
      <c r="CNV228" s="1109" t="e">
        <v>#N/A</v>
      </c>
      <c r="CNW228" s="1109" t="e">
        <v>#N/A</v>
      </c>
      <c r="CNX228" s="1109" t="e">
        <v>#N/A</v>
      </c>
      <c r="CNY228" s="1109" t="e">
        <v>#N/A</v>
      </c>
      <c r="CNZ228" s="1109" t="e">
        <v>#N/A</v>
      </c>
      <c r="COA228" s="1109" t="e">
        <v>#N/A</v>
      </c>
      <c r="COB228" s="1109" t="e">
        <v>#N/A</v>
      </c>
      <c r="COC228" s="1109" t="e">
        <v>#N/A</v>
      </c>
      <c r="COD228" s="1109" t="e">
        <v>#N/A</v>
      </c>
      <c r="COE228" s="1109" t="e">
        <v>#N/A</v>
      </c>
      <c r="COF228" s="1109" t="e">
        <v>#N/A</v>
      </c>
      <c r="COG228" s="1109" t="e">
        <v>#N/A</v>
      </c>
      <c r="COH228" s="1109" t="e">
        <v>#N/A</v>
      </c>
      <c r="COI228" s="1109" t="e">
        <v>#N/A</v>
      </c>
      <c r="COJ228" s="1109" t="e">
        <v>#N/A</v>
      </c>
      <c r="COK228" s="1109" t="e">
        <v>#N/A</v>
      </c>
      <c r="COL228" s="1109" t="e">
        <v>#N/A</v>
      </c>
      <c r="COM228" s="1109" t="e">
        <v>#N/A</v>
      </c>
      <c r="CON228" s="1109" t="e">
        <v>#N/A</v>
      </c>
      <c r="COO228" s="1109" t="e">
        <v>#N/A</v>
      </c>
      <c r="COP228" s="1109" t="e">
        <v>#N/A</v>
      </c>
      <c r="COQ228" s="1109" t="e">
        <v>#N/A</v>
      </c>
      <c r="COR228" s="1109" t="e">
        <v>#N/A</v>
      </c>
      <c r="COS228" s="1109" t="e">
        <v>#N/A</v>
      </c>
      <c r="COT228" s="1109" t="e">
        <v>#N/A</v>
      </c>
      <c r="COU228" s="1109" t="e">
        <v>#N/A</v>
      </c>
      <c r="COV228" s="1109" t="e">
        <v>#N/A</v>
      </c>
      <c r="COW228" s="1109" t="e">
        <v>#N/A</v>
      </c>
      <c r="COX228" s="1109" t="e">
        <v>#N/A</v>
      </c>
      <c r="COY228" s="1109" t="e">
        <v>#N/A</v>
      </c>
      <c r="COZ228" s="1109" t="e">
        <v>#N/A</v>
      </c>
      <c r="CPA228" s="1109" t="e">
        <v>#N/A</v>
      </c>
      <c r="CPB228" s="1109" t="e">
        <v>#N/A</v>
      </c>
      <c r="CPC228" s="1109" t="e">
        <v>#N/A</v>
      </c>
      <c r="CPD228" s="1109" t="e">
        <v>#N/A</v>
      </c>
      <c r="CPE228" s="1109" t="e">
        <v>#N/A</v>
      </c>
      <c r="CPF228" s="1109" t="e">
        <v>#N/A</v>
      </c>
      <c r="CPG228" s="1109" t="e">
        <v>#N/A</v>
      </c>
      <c r="CPH228" s="1109" t="e">
        <v>#N/A</v>
      </c>
      <c r="CPI228" s="1109" t="e">
        <v>#N/A</v>
      </c>
      <c r="CPJ228" s="1109" t="e">
        <v>#N/A</v>
      </c>
      <c r="CPK228" s="1109" t="e">
        <v>#N/A</v>
      </c>
      <c r="CPL228" s="1109" t="e">
        <v>#N/A</v>
      </c>
      <c r="CPM228" s="1109" t="e">
        <v>#N/A</v>
      </c>
      <c r="CPN228" s="1109" t="e">
        <v>#N/A</v>
      </c>
      <c r="CPO228" s="1109" t="e">
        <v>#N/A</v>
      </c>
      <c r="CPP228" s="1109" t="e">
        <v>#N/A</v>
      </c>
      <c r="CPQ228" s="1109" t="e">
        <v>#N/A</v>
      </c>
      <c r="CPR228" s="1109" t="e">
        <v>#N/A</v>
      </c>
      <c r="CPS228" s="1109" t="e">
        <v>#N/A</v>
      </c>
      <c r="CPT228" s="1109" t="e">
        <v>#N/A</v>
      </c>
      <c r="CPU228" s="1109" t="e">
        <v>#N/A</v>
      </c>
      <c r="CPV228" s="1109" t="e">
        <v>#N/A</v>
      </c>
      <c r="CPW228" s="1109" t="e">
        <v>#N/A</v>
      </c>
      <c r="CPX228" s="1109" t="e">
        <v>#N/A</v>
      </c>
      <c r="CPY228" s="1109" t="e">
        <v>#N/A</v>
      </c>
      <c r="CPZ228" s="1109" t="e">
        <v>#N/A</v>
      </c>
      <c r="CQA228" s="1109" t="e">
        <v>#N/A</v>
      </c>
      <c r="CQB228" s="1109" t="e">
        <v>#N/A</v>
      </c>
      <c r="CQC228" s="1109" t="e">
        <v>#N/A</v>
      </c>
      <c r="CQD228" s="1109" t="e">
        <v>#N/A</v>
      </c>
      <c r="CQE228" s="1109" t="e">
        <v>#N/A</v>
      </c>
      <c r="CQF228" s="1109" t="e">
        <v>#N/A</v>
      </c>
      <c r="CQG228" s="1109" t="e">
        <v>#N/A</v>
      </c>
      <c r="CQH228" s="1109" t="e">
        <v>#N/A</v>
      </c>
      <c r="CQI228" s="1109" t="e">
        <v>#N/A</v>
      </c>
      <c r="CQJ228" s="1109" t="e">
        <v>#N/A</v>
      </c>
      <c r="CQK228" s="1109" t="e">
        <v>#N/A</v>
      </c>
      <c r="CQL228" s="1109" t="e">
        <v>#N/A</v>
      </c>
      <c r="CQM228" s="1109" t="e">
        <v>#N/A</v>
      </c>
      <c r="CQN228" s="1109" t="e">
        <v>#N/A</v>
      </c>
      <c r="CQO228" s="1109" t="e">
        <v>#N/A</v>
      </c>
      <c r="CQP228" s="1109" t="e">
        <v>#N/A</v>
      </c>
      <c r="CQQ228" s="1109" t="e">
        <v>#N/A</v>
      </c>
      <c r="CQR228" s="1109" t="e">
        <v>#N/A</v>
      </c>
      <c r="CQS228" s="1109" t="e">
        <v>#N/A</v>
      </c>
      <c r="CQT228" s="1109" t="e">
        <v>#N/A</v>
      </c>
      <c r="CQU228" s="1109" t="e">
        <v>#N/A</v>
      </c>
      <c r="CQV228" s="1109" t="e">
        <v>#N/A</v>
      </c>
      <c r="CQW228" s="1109" t="e">
        <v>#N/A</v>
      </c>
      <c r="CQX228" s="1109" t="e">
        <v>#N/A</v>
      </c>
      <c r="CQY228" s="1109" t="e">
        <v>#N/A</v>
      </c>
      <c r="CQZ228" s="1109" t="e">
        <v>#N/A</v>
      </c>
      <c r="CRA228" s="1109" t="e">
        <v>#N/A</v>
      </c>
      <c r="CRB228" s="1109" t="e">
        <v>#N/A</v>
      </c>
      <c r="CRC228" s="1109" t="e">
        <v>#N/A</v>
      </c>
      <c r="CRD228" s="1109" t="e">
        <v>#N/A</v>
      </c>
      <c r="CRE228" s="1109" t="e">
        <v>#N/A</v>
      </c>
      <c r="CRF228" s="1109" t="e">
        <v>#N/A</v>
      </c>
      <c r="CRG228" s="1109" t="e">
        <v>#N/A</v>
      </c>
      <c r="CRH228" s="1109" t="e">
        <v>#N/A</v>
      </c>
      <c r="CRI228" s="1109" t="e">
        <v>#N/A</v>
      </c>
      <c r="CRJ228" s="1109" t="e">
        <v>#N/A</v>
      </c>
      <c r="CRK228" s="1109" t="e">
        <v>#N/A</v>
      </c>
      <c r="CRL228" s="1109" t="e">
        <v>#N/A</v>
      </c>
      <c r="CRM228" s="1109" t="e">
        <v>#N/A</v>
      </c>
      <c r="CRN228" s="1109" t="e">
        <v>#N/A</v>
      </c>
      <c r="CRO228" s="1109" t="e">
        <v>#N/A</v>
      </c>
      <c r="CRP228" s="1109" t="e">
        <v>#N/A</v>
      </c>
      <c r="CRQ228" s="1109" t="e">
        <v>#N/A</v>
      </c>
      <c r="CRR228" s="1109" t="e">
        <v>#N/A</v>
      </c>
      <c r="CRS228" s="1109" t="e">
        <v>#N/A</v>
      </c>
      <c r="CRT228" s="1109" t="e">
        <v>#N/A</v>
      </c>
      <c r="CRU228" s="1109" t="e">
        <v>#N/A</v>
      </c>
      <c r="CRV228" s="1109" t="e">
        <v>#N/A</v>
      </c>
      <c r="CRW228" s="1109" t="e">
        <v>#N/A</v>
      </c>
      <c r="CRX228" s="1109" t="e">
        <v>#N/A</v>
      </c>
      <c r="CRY228" s="1109" t="e">
        <v>#N/A</v>
      </c>
      <c r="CRZ228" s="1109" t="e">
        <v>#N/A</v>
      </c>
      <c r="CSA228" s="1109" t="e">
        <v>#N/A</v>
      </c>
      <c r="CSB228" s="1109" t="e">
        <v>#N/A</v>
      </c>
      <c r="CSC228" s="1109" t="e">
        <v>#N/A</v>
      </c>
      <c r="CSD228" s="1109" t="e">
        <v>#N/A</v>
      </c>
      <c r="CSE228" s="1109" t="e">
        <v>#N/A</v>
      </c>
      <c r="CSF228" s="1109" t="e">
        <v>#N/A</v>
      </c>
      <c r="CSG228" s="1109" t="e">
        <v>#N/A</v>
      </c>
      <c r="CSH228" s="1109" t="e">
        <v>#N/A</v>
      </c>
      <c r="CSI228" s="1109" t="e">
        <v>#N/A</v>
      </c>
      <c r="CSJ228" s="1109" t="e">
        <v>#N/A</v>
      </c>
      <c r="CSK228" s="1109" t="e">
        <v>#N/A</v>
      </c>
      <c r="CSL228" s="1109" t="e">
        <v>#N/A</v>
      </c>
      <c r="CSM228" s="1109" t="e">
        <v>#N/A</v>
      </c>
      <c r="CSN228" s="1109" t="e">
        <v>#N/A</v>
      </c>
      <c r="CSO228" s="1109" t="e">
        <v>#N/A</v>
      </c>
      <c r="CSP228" s="1109" t="e">
        <v>#N/A</v>
      </c>
      <c r="CSQ228" s="1109" t="e">
        <v>#N/A</v>
      </c>
      <c r="CSR228" s="1109" t="e">
        <v>#N/A</v>
      </c>
      <c r="CSS228" s="1109" t="e">
        <v>#N/A</v>
      </c>
      <c r="CST228" s="1109" t="e">
        <v>#N/A</v>
      </c>
      <c r="CSU228" s="1109" t="e">
        <v>#N/A</v>
      </c>
      <c r="CSV228" s="1109" t="e">
        <v>#N/A</v>
      </c>
      <c r="CSW228" s="1109" t="e">
        <v>#N/A</v>
      </c>
      <c r="CSX228" s="1109" t="e">
        <v>#N/A</v>
      </c>
      <c r="CSY228" s="1109" t="e">
        <v>#N/A</v>
      </c>
      <c r="CSZ228" s="1109" t="e">
        <v>#N/A</v>
      </c>
      <c r="CTA228" s="1109" t="e">
        <v>#N/A</v>
      </c>
      <c r="CTB228" s="1109" t="e">
        <v>#N/A</v>
      </c>
      <c r="CTC228" s="1109" t="e">
        <v>#N/A</v>
      </c>
      <c r="CTD228" s="1109" t="e">
        <v>#N/A</v>
      </c>
      <c r="CTE228" s="1109" t="e">
        <v>#N/A</v>
      </c>
      <c r="CTF228" s="1109" t="e">
        <v>#N/A</v>
      </c>
      <c r="CTG228" s="1109" t="e">
        <v>#N/A</v>
      </c>
      <c r="CTH228" s="1109" t="e">
        <v>#N/A</v>
      </c>
      <c r="CTI228" s="1109" t="e">
        <v>#N/A</v>
      </c>
      <c r="CTJ228" s="1109" t="e">
        <v>#N/A</v>
      </c>
      <c r="CTK228" s="1109" t="e">
        <v>#N/A</v>
      </c>
      <c r="CTL228" s="1109" t="e">
        <v>#N/A</v>
      </c>
      <c r="CTM228" s="1109" t="e">
        <v>#N/A</v>
      </c>
      <c r="CTN228" s="1109" t="e">
        <v>#N/A</v>
      </c>
      <c r="CTO228" s="1109" t="e">
        <v>#N/A</v>
      </c>
      <c r="CTP228" s="1109" t="e">
        <v>#N/A</v>
      </c>
      <c r="CTQ228" s="1109" t="e">
        <v>#N/A</v>
      </c>
      <c r="CTR228" s="1109" t="e">
        <v>#N/A</v>
      </c>
      <c r="CTS228" s="1109" t="e">
        <v>#N/A</v>
      </c>
      <c r="CTT228" s="1109" t="e">
        <v>#N/A</v>
      </c>
      <c r="CTU228" s="1109" t="e">
        <v>#N/A</v>
      </c>
      <c r="CTV228" s="1109" t="e">
        <v>#N/A</v>
      </c>
      <c r="CTW228" s="1109" t="e">
        <v>#N/A</v>
      </c>
      <c r="CTX228" s="1109" t="e">
        <v>#N/A</v>
      </c>
      <c r="CTY228" s="1109" t="e">
        <v>#N/A</v>
      </c>
      <c r="CTZ228" s="1109" t="e">
        <v>#N/A</v>
      </c>
      <c r="CUA228" s="1109" t="e">
        <v>#N/A</v>
      </c>
      <c r="CUB228" s="1109" t="e">
        <v>#N/A</v>
      </c>
      <c r="CUC228" s="1109" t="e">
        <v>#N/A</v>
      </c>
      <c r="CUD228" s="1109" t="e">
        <v>#N/A</v>
      </c>
      <c r="CUE228" s="1109" t="e">
        <v>#N/A</v>
      </c>
      <c r="CUF228" s="1109" t="e">
        <v>#N/A</v>
      </c>
      <c r="CUG228" s="1109" t="e">
        <v>#N/A</v>
      </c>
      <c r="CUH228" s="1109" t="e">
        <v>#N/A</v>
      </c>
      <c r="CUI228" s="1109" t="e">
        <v>#N/A</v>
      </c>
      <c r="CUJ228" s="1109" t="e">
        <v>#N/A</v>
      </c>
      <c r="CUK228" s="1109" t="e">
        <v>#N/A</v>
      </c>
      <c r="CUL228" s="1109" t="e">
        <v>#N/A</v>
      </c>
      <c r="CUM228" s="1109" t="e">
        <v>#N/A</v>
      </c>
      <c r="CUN228" s="1109" t="e">
        <v>#N/A</v>
      </c>
      <c r="CUO228" s="1109" t="e">
        <v>#N/A</v>
      </c>
      <c r="CUP228" s="1109" t="e">
        <v>#N/A</v>
      </c>
      <c r="CUQ228" s="1109" t="e">
        <v>#N/A</v>
      </c>
      <c r="CUR228" s="1109" t="e">
        <v>#N/A</v>
      </c>
      <c r="CUS228" s="1109" t="e">
        <v>#N/A</v>
      </c>
      <c r="CUT228" s="1109" t="e">
        <v>#N/A</v>
      </c>
      <c r="CUU228" s="1109" t="e">
        <v>#N/A</v>
      </c>
      <c r="CUV228" s="1109" t="e">
        <v>#N/A</v>
      </c>
      <c r="CUW228" s="1109" t="e">
        <v>#N/A</v>
      </c>
      <c r="CUX228" s="1109" t="e">
        <v>#N/A</v>
      </c>
      <c r="CUY228" s="1109" t="e">
        <v>#N/A</v>
      </c>
      <c r="CUZ228" s="1109" t="e">
        <v>#N/A</v>
      </c>
      <c r="CVA228" s="1109" t="e">
        <v>#N/A</v>
      </c>
      <c r="CVB228" s="1109" t="e">
        <v>#N/A</v>
      </c>
      <c r="CVC228" s="1109" t="e">
        <v>#N/A</v>
      </c>
      <c r="CVD228" s="1109" t="e">
        <v>#N/A</v>
      </c>
      <c r="CVE228" s="1109" t="e">
        <v>#N/A</v>
      </c>
      <c r="CVF228" s="1109" t="e">
        <v>#N/A</v>
      </c>
      <c r="CVG228" s="1109" t="e">
        <v>#N/A</v>
      </c>
      <c r="CVH228" s="1109" t="e">
        <v>#N/A</v>
      </c>
      <c r="CVI228" s="1109" t="e">
        <v>#N/A</v>
      </c>
      <c r="CVJ228" s="1109" t="e">
        <v>#N/A</v>
      </c>
      <c r="CVK228" s="1109" t="e">
        <v>#N/A</v>
      </c>
      <c r="CVL228" s="1109" t="e">
        <v>#N/A</v>
      </c>
      <c r="CVM228" s="1109" t="e">
        <v>#N/A</v>
      </c>
      <c r="CVN228" s="1109" t="e">
        <v>#N/A</v>
      </c>
      <c r="CVO228" s="1109" t="e">
        <v>#N/A</v>
      </c>
      <c r="CVP228" s="1109" t="e">
        <v>#N/A</v>
      </c>
      <c r="CVQ228" s="1109" t="e">
        <v>#N/A</v>
      </c>
      <c r="CVR228" s="1109" t="e">
        <v>#N/A</v>
      </c>
      <c r="CVS228" s="1109" t="e">
        <v>#N/A</v>
      </c>
      <c r="CVT228" s="1109" t="e">
        <v>#N/A</v>
      </c>
      <c r="CVU228" s="1109" t="e">
        <v>#N/A</v>
      </c>
      <c r="CVV228" s="1109" t="e">
        <v>#N/A</v>
      </c>
      <c r="CVW228" s="1109" t="e">
        <v>#N/A</v>
      </c>
      <c r="CVX228" s="1109" t="e">
        <v>#N/A</v>
      </c>
      <c r="CVY228" s="1109" t="e">
        <v>#N/A</v>
      </c>
      <c r="CVZ228" s="1109" t="e">
        <v>#N/A</v>
      </c>
      <c r="CWA228" s="1109" t="e">
        <v>#N/A</v>
      </c>
      <c r="CWB228" s="1109" t="e">
        <v>#N/A</v>
      </c>
      <c r="CWC228" s="1109" t="e">
        <v>#N/A</v>
      </c>
      <c r="CWD228" s="1109" t="e">
        <v>#N/A</v>
      </c>
      <c r="CWE228" s="1109" t="e">
        <v>#N/A</v>
      </c>
      <c r="CWF228" s="1109" t="e">
        <v>#N/A</v>
      </c>
      <c r="CWG228" s="1109" t="e">
        <v>#N/A</v>
      </c>
      <c r="CWH228" s="1109" t="e">
        <v>#N/A</v>
      </c>
      <c r="CWI228" s="1109" t="e">
        <v>#N/A</v>
      </c>
      <c r="CWJ228" s="1109" t="e">
        <v>#N/A</v>
      </c>
      <c r="CWK228" s="1109" t="e">
        <v>#N/A</v>
      </c>
      <c r="CWL228" s="1109" t="e">
        <v>#N/A</v>
      </c>
      <c r="CWM228" s="1109" t="e">
        <v>#N/A</v>
      </c>
      <c r="CWN228" s="1109" t="e">
        <v>#N/A</v>
      </c>
      <c r="CWO228" s="1109" t="e">
        <v>#N/A</v>
      </c>
      <c r="CWP228" s="1109" t="e">
        <v>#N/A</v>
      </c>
      <c r="CWQ228" s="1109" t="e">
        <v>#N/A</v>
      </c>
      <c r="CWR228" s="1109" t="e">
        <v>#N/A</v>
      </c>
      <c r="CWS228" s="1109" t="e">
        <v>#N/A</v>
      </c>
      <c r="CWT228" s="1109" t="e">
        <v>#N/A</v>
      </c>
      <c r="CWU228" s="1109" t="e">
        <v>#N/A</v>
      </c>
      <c r="CWV228" s="1109" t="e">
        <v>#N/A</v>
      </c>
      <c r="CWW228" s="1109" t="e">
        <v>#N/A</v>
      </c>
      <c r="CWX228" s="1109" t="e">
        <v>#N/A</v>
      </c>
      <c r="CWY228" s="1109" t="e">
        <v>#N/A</v>
      </c>
      <c r="CWZ228" s="1109" t="e">
        <v>#N/A</v>
      </c>
      <c r="CXA228" s="1109" t="e">
        <v>#N/A</v>
      </c>
      <c r="CXB228" s="1109" t="e">
        <v>#N/A</v>
      </c>
      <c r="CXC228" s="1109" t="e">
        <v>#N/A</v>
      </c>
      <c r="CXD228" s="1109" t="e">
        <v>#N/A</v>
      </c>
      <c r="CXE228" s="1109" t="e">
        <v>#N/A</v>
      </c>
      <c r="CXF228" s="1109" t="e">
        <v>#N/A</v>
      </c>
      <c r="CXG228" s="1109" t="e">
        <v>#N/A</v>
      </c>
      <c r="CXH228" s="1109" t="e">
        <v>#N/A</v>
      </c>
      <c r="CXI228" s="1109" t="e">
        <v>#N/A</v>
      </c>
      <c r="CXJ228" s="1109" t="e">
        <v>#N/A</v>
      </c>
      <c r="CXK228" s="1109" t="e">
        <v>#N/A</v>
      </c>
      <c r="CXL228" s="1109" t="e">
        <v>#N/A</v>
      </c>
      <c r="CXM228" s="1109" t="e">
        <v>#N/A</v>
      </c>
      <c r="CXN228" s="1109" t="e">
        <v>#N/A</v>
      </c>
      <c r="CXO228" s="1109" t="e">
        <v>#N/A</v>
      </c>
      <c r="CXP228" s="1109" t="e">
        <v>#N/A</v>
      </c>
      <c r="CXQ228" s="1109" t="e">
        <v>#N/A</v>
      </c>
      <c r="CXR228" s="1109" t="e">
        <v>#N/A</v>
      </c>
      <c r="CXS228" s="1109" t="e">
        <v>#N/A</v>
      </c>
      <c r="CXT228" s="1109" t="e">
        <v>#N/A</v>
      </c>
      <c r="CXU228" s="1109" t="e">
        <v>#N/A</v>
      </c>
      <c r="CXV228" s="1109" t="e">
        <v>#N/A</v>
      </c>
      <c r="CXW228" s="1109" t="e">
        <v>#N/A</v>
      </c>
      <c r="CXX228" s="1109" t="e">
        <v>#N/A</v>
      </c>
      <c r="CXY228" s="1109" t="e">
        <v>#N/A</v>
      </c>
      <c r="CXZ228" s="1109" t="e">
        <v>#N/A</v>
      </c>
      <c r="CYA228" s="1109" t="e">
        <v>#N/A</v>
      </c>
      <c r="CYB228" s="1109" t="e">
        <v>#N/A</v>
      </c>
      <c r="CYC228" s="1109" t="e">
        <v>#N/A</v>
      </c>
      <c r="CYD228" s="1109" t="e">
        <v>#N/A</v>
      </c>
      <c r="CYE228" s="1109" t="e">
        <v>#N/A</v>
      </c>
      <c r="CYF228" s="1109" t="e">
        <v>#N/A</v>
      </c>
      <c r="CYG228" s="1109" t="e">
        <v>#N/A</v>
      </c>
      <c r="CYH228" s="1109" t="e">
        <v>#N/A</v>
      </c>
      <c r="CYI228" s="1109" t="e">
        <v>#N/A</v>
      </c>
      <c r="CYJ228" s="1109" t="e">
        <v>#N/A</v>
      </c>
      <c r="CYK228" s="1109" t="e">
        <v>#N/A</v>
      </c>
      <c r="CYL228" s="1109" t="e">
        <v>#N/A</v>
      </c>
      <c r="CYM228" s="1109" t="e">
        <v>#N/A</v>
      </c>
      <c r="CYN228" s="1109" t="e">
        <v>#N/A</v>
      </c>
      <c r="CYO228" s="1109" t="e">
        <v>#N/A</v>
      </c>
      <c r="CYP228" s="1109" t="e">
        <v>#N/A</v>
      </c>
      <c r="CYQ228" s="1109" t="e">
        <v>#N/A</v>
      </c>
      <c r="CYR228" s="1109" t="e">
        <v>#N/A</v>
      </c>
      <c r="CYS228" s="1109" t="e">
        <v>#N/A</v>
      </c>
      <c r="CYT228" s="1109" t="e">
        <v>#N/A</v>
      </c>
      <c r="CYU228" s="1109" t="e">
        <v>#N/A</v>
      </c>
      <c r="CYV228" s="1109" t="e">
        <v>#N/A</v>
      </c>
      <c r="CYW228" s="1109" t="e">
        <v>#N/A</v>
      </c>
      <c r="CYX228" s="1109" t="e">
        <v>#N/A</v>
      </c>
      <c r="CYY228" s="1109" t="e">
        <v>#N/A</v>
      </c>
      <c r="CYZ228" s="1109" t="e">
        <v>#N/A</v>
      </c>
      <c r="CZA228" s="1109" t="e">
        <v>#N/A</v>
      </c>
      <c r="CZB228" s="1109" t="e">
        <v>#N/A</v>
      </c>
      <c r="CZC228" s="1109" t="e">
        <v>#N/A</v>
      </c>
      <c r="CZD228" s="1109" t="e">
        <v>#N/A</v>
      </c>
      <c r="CZE228" s="1109" t="e">
        <v>#N/A</v>
      </c>
      <c r="CZF228" s="1109" t="e">
        <v>#N/A</v>
      </c>
      <c r="CZG228" s="1109" t="e">
        <v>#N/A</v>
      </c>
      <c r="CZH228" s="1109" t="e">
        <v>#N/A</v>
      </c>
      <c r="CZI228" s="1109" t="e">
        <v>#N/A</v>
      </c>
      <c r="CZJ228" s="1109" t="e">
        <v>#N/A</v>
      </c>
      <c r="CZK228" s="1109" t="e">
        <v>#N/A</v>
      </c>
      <c r="CZL228" s="1109" t="e">
        <v>#N/A</v>
      </c>
      <c r="CZM228" s="1109" t="e">
        <v>#N/A</v>
      </c>
      <c r="CZN228" s="1109" t="e">
        <v>#N/A</v>
      </c>
      <c r="CZO228" s="1109" t="e">
        <v>#N/A</v>
      </c>
      <c r="CZP228" s="1109" t="e">
        <v>#N/A</v>
      </c>
      <c r="CZQ228" s="1109" t="e">
        <v>#N/A</v>
      </c>
      <c r="CZR228" s="1109" t="e">
        <v>#N/A</v>
      </c>
      <c r="CZS228" s="1109" t="e">
        <v>#N/A</v>
      </c>
      <c r="CZT228" s="1109" t="e">
        <v>#N/A</v>
      </c>
      <c r="CZU228" s="1109" t="e">
        <v>#N/A</v>
      </c>
      <c r="CZV228" s="1109" t="e">
        <v>#N/A</v>
      </c>
      <c r="CZW228" s="1109" t="e">
        <v>#N/A</v>
      </c>
      <c r="CZX228" s="1109" t="e">
        <v>#N/A</v>
      </c>
      <c r="CZY228" s="1109" t="e">
        <v>#N/A</v>
      </c>
      <c r="CZZ228" s="1109" t="e">
        <v>#N/A</v>
      </c>
      <c r="DAA228" s="1109" t="e">
        <v>#N/A</v>
      </c>
      <c r="DAB228" s="1109" t="e">
        <v>#N/A</v>
      </c>
      <c r="DAC228" s="1109" t="e">
        <v>#N/A</v>
      </c>
      <c r="DAD228" s="1109" t="e">
        <v>#N/A</v>
      </c>
      <c r="DAE228" s="1109" t="e">
        <v>#N/A</v>
      </c>
      <c r="DAF228" s="1109" t="e">
        <v>#N/A</v>
      </c>
      <c r="DAG228" s="1109" t="e">
        <v>#N/A</v>
      </c>
      <c r="DAH228" s="1109" t="e">
        <v>#N/A</v>
      </c>
      <c r="DAI228" s="1109" t="e">
        <v>#N/A</v>
      </c>
      <c r="DAJ228" s="1109" t="e">
        <v>#N/A</v>
      </c>
      <c r="DAK228" s="1109" t="e">
        <v>#N/A</v>
      </c>
      <c r="DAL228" s="1109" t="e">
        <v>#N/A</v>
      </c>
      <c r="DAM228" s="1109" t="e">
        <v>#N/A</v>
      </c>
      <c r="DAN228" s="1109" t="e">
        <v>#N/A</v>
      </c>
      <c r="DAO228" s="1109" t="e">
        <v>#N/A</v>
      </c>
      <c r="DAP228" s="1109" t="e">
        <v>#N/A</v>
      </c>
      <c r="DAQ228" s="1109" t="e">
        <v>#N/A</v>
      </c>
      <c r="DAR228" s="1109" t="e">
        <v>#N/A</v>
      </c>
      <c r="DAS228" s="1109" t="e">
        <v>#N/A</v>
      </c>
      <c r="DAT228" s="1109" t="e">
        <v>#N/A</v>
      </c>
      <c r="DAU228" s="1109" t="e">
        <v>#N/A</v>
      </c>
      <c r="DAV228" s="1109" t="e">
        <v>#N/A</v>
      </c>
      <c r="DAW228" s="1109" t="e">
        <v>#N/A</v>
      </c>
      <c r="DAX228" s="1109" t="e">
        <v>#N/A</v>
      </c>
      <c r="DAY228" s="1109" t="e">
        <v>#N/A</v>
      </c>
      <c r="DAZ228" s="1109" t="e">
        <v>#N/A</v>
      </c>
      <c r="DBA228" s="1109" t="e">
        <v>#N/A</v>
      </c>
      <c r="DBB228" s="1109" t="e">
        <v>#N/A</v>
      </c>
      <c r="DBC228" s="1109" t="e">
        <v>#N/A</v>
      </c>
      <c r="DBD228" s="1109" t="e">
        <v>#N/A</v>
      </c>
      <c r="DBE228" s="1109" t="e">
        <v>#N/A</v>
      </c>
      <c r="DBF228" s="1109" t="e">
        <v>#N/A</v>
      </c>
      <c r="DBG228" s="1109" t="e">
        <v>#N/A</v>
      </c>
      <c r="DBH228" s="1109" t="e">
        <v>#N/A</v>
      </c>
      <c r="DBI228" s="1109" t="e">
        <v>#N/A</v>
      </c>
      <c r="DBJ228" s="1109" t="e">
        <v>#N/A</v>
      </c>
      <c r="DBK228" s="1109" t="e">
        <v>#N/A</v>
      </c>
      <c r="DBL228" s="1109" t="e">
        <v>#N/A</v>
      </c>
      <c r="DBM228" s="1109" t="e">
        <v>#N/A</v>
      </c>
      <c r="DBN228" s="1109" t="e">
        <v>#N/A</v>
      </c>
      <c r="DBO228" s="1109" t="e">
        <v>#N/A</v>
      </c>
      <c r="DBP228" s="1109" t="e">
        <v>#N/A</v>
      </c>
      <c r="DBQ228" s="1109" t="e">
        <v>#N/A</v>
      </c>
      <c r="DBR228" s="1109" t="e">
        <v>#N/A</v>
      </c>
      <c r="DBS228" s="1109" t="e">
        <v>#N/A</v>
      </c>
      <c r="DBT228" s="1109" t="e">
        <v>#N/A</v>
      </c>
      <c r="DBU228" s="1109" t="e">
        <v>#N/A</v>
      </c>
      <c r="DBV228" s="1109" t="e">
        <v>#N/A</v>
      </c>
      <c r="DBW228" s="1109" t="e">
        <v>#N/A</v>
      </c>
      <c r="DBX228" s="1109" t="e">
        <v>#N/A</v>
      </c>
      <c r="DBY228" s="1109" t="e">
        <v>#N/A</v>
      </c>
      <c r="DBZ228" s="1109" t="e">
        <v>#N/A</v>
      </c>
      <c r="DCA228" s="1109" t="e">
        <v>#N/A</v>
      </c>
      <c r="DCB228" s="1109" t="e">
        <v>#N/A</v>
      </c>
      <c r="DCC228" s="1109" t="e">
        <v>#N/A</v>
      </c>
      <c r="DCD228" s="1109" t="e">
        <v>#N/A</v>
      </c>
      <c r="DCE228" s="1109" t="e">
        <v>#N/A</v>
      </c>
      <c r="DCF228" s="1109" t="e">
        <v>#N/A</v>
      </c>
      <c r="DCG228" s="1109" t="e">
        <v>#N/A</v>
      </c>
      <c r="DCH228" s="1109" t="e">
        <v>#N/A</v>
      </c>
      <c r="DCI228" s="1109" t="e">
        <v>#N/A</v>
      </c>
      <c r="DCJ228" s="1109" t="e">
        <v>#N/A</v>
      </c>
      <c r="DCK228" s="1109" t="e">
        <v>#N/A</v>
      </c>
      <c r="DCL228" s="1109" t="e">
        <v>#N/A</v>
      </c>
      <c r="DCM228" s="1109" t="e">
        <v>#N/A</v>
      </c>
      <c r="DCN228" s="1109" t="e">
        <v>#N/A</v>
      </c>
      <c r="DCO228" s="1109" t="e">
        <v>#N/A</v>
      </c>
      <c r="DCP228" s="1109" t="e">
        <v>#N/A</v>
      </c>
      <c r="DCQ228" s="1109" t="e">
        <v>#N/A</v>
      </c>
      <c r="DCR228" s="1109" t="e">
        <v>#N/A</v>
      </c>
      <c r="DCS228" s="1109" t="e">
        <v>#N/A</v>
      </c>
      <c r="DCT228" s="1109" t="e">
        <v>#N/A</v>
      </c>
      <c r="DCU228" s="1109" t="e">
        <v>#N/A</v>
      </c>
      <c r="DCV228" s="1109" t="e">
        <v>#N/A</v>
      </c>
      <c r="DCW228" s="1109" t="e">
        <v>#N/A</v>
      </c>
      <c r="DCX228" s="1109" t="e">
        <v>#N/A</v>
      </c>
      <c r="DCY228" s="1109" t="e">
        <v>#N/A</v>
      </c>
      <c r="DCZ228" s="1109" t="e">
        <v>#N/A</v>
      </c>
      <c r="DDA228" s="1109" t="e">
        <v>#N/A</v>
      </c>
      <c r="DDB228" s="1109" t="e">
        <v>#N/A</v>
      </c>
      <c r="DDC228" s="1109" t="e">
        <v>#N/A</v>
      </c>
      <c r="DDD228" s="1109" t="e">
        <v>#N/A</v>
      </c>
      <c r="DDE228" s="1109" t="e">
        <v>#N/A</v>
      </c>
      <c r="DDF228" s="1109" t="e">
        <v>#N/A</v>
      </c>
      <c r="DDG228" s="1109" t="e">
        <v>#N/A</v>
      </c>
      <c r="DDH228" s="1109" t="e">
        <v>#N/A</v>
      </c>
      <c r="DDI228" s="1109" t="e">
        <v>#N/A</v>
      </c>
      <c r="DDJ228" s="1109" t="e">
        <v>#N/A</v>
      </c>
      <c r="DDK228" s="1109" t="e">
        <v>#N/A</v>
      </c>
      <c r="DDL228" s="1109" t="e">
        <v>#N/A</v>
      </c>
      <c r="DDM228" s="1109" t="e">
        <v>#N/A</v>
      </c>
      <c r="DDN228" s="1109" t="e">
        <v>#N/A</v>
      </c>
      <c r="DDO228" s="1109" t="e">
        <v>#N/A</v>
      </c>
      <c r="DDP228" s="1109" t="e">
        <v>#N/A</v>
      </c>
      <c r="DDQ228" s="1109" t="e">
        <v>#N/A</v>
      </c>
      <c r="DDR228" s="1109" t="e">
        <v>#N/A</v>
      </c>
      <c r="DDS228" s="1109" t="e">
        <v>#N/A</v>
      </c>
      <c r="DDT228" s="1109" t="e">
        <v>#N/A</v>
      </c>
      <c r="DDU228" s="1109" t="e">
        <v>#N/A</v>
      </c>
      <c r="DDV228" s="1109" t="e">
        <v>#N/A</v>
      </c>
      <c r="DDW228" s="1109" t="e">
        <v>#N/A</v>
      </c>
      <c r="DDX228" s="1109" t="e">
        <v>#N/A</v>
      </c>
      <c r="DDY228" s="1109" t="e">
        <v>#N/A</v>
      </c>
      <c r="DDZ228" s="1109" t="e">
        <v>#N/A</v>
      </c>
      <c r="DEA228" s="1109" t="e">
        <v>#N/A</v>
      </c>
      <c r="DEB228" s="1109" t="e">
        <v>#N/A</v>
      </c>
      <c r="DEC228" s="1109" t="e">
        <v>#N/A</v>
      </c>
      <c r="DED228" s="1109" t="e">
        <v>#N/A</v>
      </c>
      <c r="DEE228" s="1109" t="e">
        <v>#N/A</v>
      </c>
      <c r="DEF228" s="1109" t="e">
        <v>#N/A</v>
      </c>
      <c r="DEG228" s="1109" t="e">
        <v>#N/A</v>
      </c>
      <c r="DEH228" s="1109" t="e">
        <v>#N/A</v>
      </c>
      <c r="DEI228" s="1109" t="e">
        <v>#N/A</v>
      </c>
      <c r="DEJ228" s="1109" t="e">
        <v>#N/A</v>
      </c>
      <c r="DEK228" s="1109" t="e">
        <v>#N/A</v>
      </c>
      <c r="DEL228" s="1109" t="e">
        <v>#N/A</v>
      </c>
      <c r="DEM228" s="1109" t="e">
        <v>#N/A</v>
      </c>
      <c r="DEN228" s="1109" t="e">
        <v>#N/A</v>
      </c>
      <c r="DEO228" s="1109" t="e">
        <v>#N/A</v>
      </c>
      <c r="DEP228" s="1109" t="e">
        <v>#N/A</v>
      </c>
      <c r="DEQ228" s="1109" t="e">
        <v>#N/A</v>
      </c>
      <c r="DER228" s="1109" t="e">
        <v>#N/A</v>
      </c>
      <c r="DES228" s="1109" t="e">
        <v>#N/A</v>
      </c>
      <c r="DET228" s="1109" t="e">
        <v>#N/A</v>
      </c>
      <c r="DEU228" s="1109" t="e">
        <v>#N/A</v>
      </c>
      <c r="DEV228" s="1109" t="e">
        <v>#N/A</v>
      </c>
      <c r="DEW228" s="1109" t="e">
        <v>#N/A</v>
      </c>
      <c r="DEX228" s="1109" t="e">
        <v>#N/A</v>
      </c>
      <c r="DEY228" s="1109" t="e">
        <v>#N/A</v>
      </c>
      <c r="DEZ228" s="1109" t="e">
        <v>#N/A</v>
      </c>
      <c r="DFA228" s="1109" t="e">
        <v>#N/A</v>
      </c>
      <c r="DFB228" s="1109" t="e">
        <v>#N/A</v>
      </c>
      <c r="DFC228" s="1109" t="e">
        <v>#N/A</v>
      </c>
      <c r="DFD228" s="1109" t="e">
        <v>#N/A</v>
      </c>
      <c r="DFE228" s="1109" t="e">
        <v>#N/A</v>
      </c>
      <c r="DFF228" s="1109" t="e">
        <v>#N/A</v>
      </c>
      <c r="DFG228" s="1109" t="e">
        <v>#N/A</v>
      </c>
      <c r="DFH228" s="1109" t="e">
        <v>#N/A</v>
      </c>
      <c r="DFI228" s="1109" t="e">
        <v>#N/A</v>
      </c>
      <c r="DFJ228" s="1109" t="e">
        <v>#N/A</v>
      </c>
      <c r="DFK228" s="1109" t="e">
        <v>#N/A</v>
      </c>
      <c r="DFL228" s="1109" t="e">
        <v>#N/A</v>
      </c>
      <c r="DFM228" s="1109" t="e">
        <v>#N/A</v>
      </c>
      <c r="DFN228" s="1109" t="e">
        <v>#N/A</v>
      </c>
      <c r="DFO228" s="1109" t="e">
        <v>#N/A</v>
      </c>
      <c r="DFP228" s="1109" t="e">
        <v>#N/A</v>
      </c>
      <c r="DFQ228" s="1109" t="e">
        <v>#N/A</v>
      </c>
      <c r="DFR228" s="1109" t="e">
        <v>#N/A</v>
      </c>
      <c r="DFS228" s="1109" t="e">
        <v>#N/A</v>
      </c>
      <c r="DFT228" s="1109" t="e">
        <v>#N/A</v>
      </c>
      <c r="DFU228" s="1109" t="e">
        <v>#N/A</v>
      </c>
      <c r="DFV228" s="1109" t="e">
        <v>#N/A</v>
      </c>
      <c r="DFW228" s="1109" t="e">
        <v>#N/A</v>
      </c>
      <c r="DFX228" s="1109" t="e">
        <v>#N/A</v>
      </c>
      <c r="DFY228" s="1109" t="e">
        <v>#N/A</v>
      </c>
      <c r="DFZ228" s="1109" t="e">
        <v>#N/A</v>
      </c>
      <c r="DGA228" s="1109" t="e">
        <v>#N/A</v>
      </c>
      <c r="DGB228" s="1109" t="e">
        <v>#N/A</v>
      </c>
      <c r="DGC228" s="1109" t="e">
        <v>#N/A</v>
      </c>
      <c r="DGD228" s="1109" t="e">
        <v>#N/A</v>
      </c>
      <c r="DGE228" s="1109" t="e">
        <v>#N/A</v>
      </c>
      <c r="DGF228" s="1109" t="e">
        <v>#N/A</v>
      </c>
      <c r="DGG228" s="1109" t="e">
        <v>#N/A</v>
      </c>
      <c r="DGH228" s="1109" t="e">
        <v>#N/A</v>
      </c>
      <c r="DGI228" s="1109" t="e">
        <v>#N/A</v>
      </c>
      <c r="DGJ228" s="1109" t="e">
        <v>#N/A</v>
      </c>
      <c r="DGK228" s="1109" t="e">
        <v>#N/A</v>
      </c>
      <c r="DGL228" s="1109" t="e">
        <v>#N/A</v>
      </c>
      <c r="DGM228" s="1109" t="e">
        <v>#N/A</v>
      </c>
      <c r="DGN228" s="1109" t="e">
        <v>#N/A</v>
      </c>
      <c r="DGO228" s="1109" t="e">
        <v>#N/A</v>
      </c>
      <c r="DGP228" s="1109" t="e">
        <v>#N/A</v>
      </c>
      <c r="DGQ228" s="1109" t="e">
        <v>#N/A</v>
      </c>
      <c r="DGR228" s="1109" t="e">
        <v>#N/A</v>
      </c>
      <c r="DGS228" s="1109" t="e">
        <v>#N/A</v>
      </c>
      <c r="DGT228" s="1109" t="e">
        <v>#N/A</v>
      </c>
      <c r="DGU228" s="1109" t="e">
        <v>#N/A</v>
      </c>
      <c r="DGV228" s="1109" t="e">
        <v>#N/A</v>
      </c>
      <c r="DGW228" s="1109" t="e">
        <v>#N/A</v>
      </c>
      <c r="DGX228" s="1109" t="e">
        <v>#N/A</v>
      </c>
      <c r="DGY228" s="1109" t="e">
        <v>#N/A</v>
      </c>
      <c r="DGZ228" s="1109" t="e">
        <v>#N/A</v>
      </c>
      <c r="DHA228" s="1109" t="e">
        <v>#N/A</v>
      </c>
      <c r="DHB228" s="1109" t="e">
        <v>#N/A</v>
      </c>
      <c r="DHC228" s="1109" t="e">
        <v>#N/A</v>
      </c>
      <c r="DHD228" s="1109" t="e">
        <v>#N/A</v>
      </c>
      <c r="DHE228" s="1109" t="e">
        <v>#N/A</v>
      </c>
      <c r="DHF228" s="1109" t="e">
        <v>#N/A</v>
      </c>
      <c r="DHG228" s="1109" t="e">
        <v>#N/A</v>
      </c>
      <c r="DHH228" s="1109" t="e">
        <v>#N/A</v>
      </c>
      <c r="DHI228" s="1109" t="e">
        <v>#N/A</v>
      </c>
      <c r="DHJ228" s="1109" t="e">
        <v>#N/A</v>
      </c>
      <c r="DHK228" s="1109" t="e">
        <v>#N/A</v>
      </c>
      <c r="DHL228" s="1109" t="e">
        <v>#N/A</v>
      </c>
      <c r="DHM228" s="1109" t="e">
        <v>#N/A</v>
      </c>
      <c r="DHN228" s="1109" t="e">
        <v>#N/A</v>
      </c>
      <c r="DHO228" s="1109" t="e">
        <v>#N/A</v>
      </c>
      <c r="DHP228" s="1109" t="e">
        <v>#N/A</v>
      </c>
      <c r="DHQ228" s="1109" t="e">
        <v>#N/A</v>
      </c>
      <c r="DHR228" s="1109" t="e">
        <v>#N/A</v>
      </c>
      <c r="DHS228" s="1109" t="e">
        <v>#N/A</v>
      </c>
      <c r="DHT228" s="1109" t="e">
        <v>#N/A</v>
      </c>
      <c r="DHU228" s="1109" t="e">
        <v>#N/A</v>
      </c>
      <c r="DHV228" s="1109" t="e">
        <v>#N/A</v>
      </c>
      <c r="DHW228" s="1109" t="e">
        <v>#N/A</v>
      </c>
      <c r="DHX228" s="1109" t="e">
        <v>#N/A</v>
      </c>
      <c r="DHY228" s="1109" t="e">
        <v>#N/A</v>
      </c>
      <c r="DHZ228" s="1109" t="e">
        <v>#N/A</v>
      </c>
      <c r="DIA228" s="1109" t="e">
        <v>#N/A</v>
      </c>
      <c r="DIB228" s="1109" t="e">
        <v>#N/A</v>
      </c>
      <c r="DIC228" s="1109" t="e">
        <v>#N/A</v>
      </c>
      <c r="DID228" s="1109" t="e">
        <v>#N/A</v>
      </c>
      <c r="DIE228" s="1109" t="e">
        <v>#N/A</v>
      </c>
      <c r="DIF228" s="1109" t="e">
        <v>#N/A</v>
      </c>
      <c r="DIG228" s="1109" t="e">
        <v>#N/A</v>
      </c>
      <c r="DIH228" s="1109" t="e">
        <v>#N/A</v>
      </c>
      <c r="DII228" s="1109" t="e">
        <v>#N/A</v>
      </c>
      <c r="DIJ228" s="1109" t="e">
        <v>#N/A</v>
      </c>
      <c r="DIK228" s="1109" t="e">
        <v>#N/A</v>
      </c>
      <c r="DIL228" s="1109" t="e">
        <v>#N/A</v>
      </c>
      <c r="DIM228" s="1109" t="e">
        <v>#N/A</v>
      </c>
      <c r="DIN228" s="1109" t="e">
        <v>#N/A</v>
      </c>
      <c r="DIO228" s="1109" t="e">
        <v>#N/A</v>
      </c>
      <c r="DIP228" s="1109" t="e">
        <v>#N/A</v>
      </c>
      <c r="DIQ228" s="1109" t="e">
        <v>#N/A</v>
      </c>
      <c r="DIR228" s="1109" t="e">
        <v>#N/A</v>
      </c>
      <c r="DIS228" s="1109" t="e">
        <v>#N/A</v>
      </c>
      <c r="DIT228" s="1109" t="e">
        <v>#N/A</v>
      </c>
      <c r="DIU228" s="1109" t="e">
        <v>#N/A</v>
      </c>
      <c r="DIV228" s="1109" t="e">
        <v>#N/A</v>
      </c>
      <c r="DIW228" s="1109" t="e">
        <v>#N/A</v>
      </c>
      <c r="DIX228" s="1109" t="e">
        <v>#N/A</v>
      </c>
      <c r="DIY228" s="1109" t="e">
        <v>#N/A</v>
      </c>
      <c r="DIZ228" s="1109" t="e">
        <v>#N/A</v>
      </c>
      <c r="DJA228" s="1109" t="e">
        <v>#N/A</v>
      </c>
      <c r="DJB228" s="1109" t="e">
        <v>#N/A</v>
      </c>
      <c r="DJC228" s="1109" t="e">
        <v>#N/A</v>
      </c>
      <c r="DJD228" s="1109" t="e">
        <v>#N/A</v>
      </c>
      <c r="DJE228" s="1109" t="e">
        <v>#N/A</v>
      </c>
      <c r="DJF228" s="1109" t="e">
        <v>#N/A</v>
      </c>
      <c r="DJG228" s="1109" t="e">
        <v>#N/A</v>
      </c>
      <c r="DJH228" s="1109" t="e">
        <v>#N/A</v>
      </c>
      <c r="DJI228" s="1109" t="e">
        <v>#N/A</v>
      </c>
      <c r="DJJ228" s="1109" t="e">
        <v>#N/A</v>
      </c>
      <c r="DJK228" s="1109" t="e">
        <v>#N/A</v>
      </c>
      <c r="DJL228" s="1109" t="e">
        <v>#N/A</v>
      </c>
      <c r="DJM228" s="1109" t="e">
        <v>#N/A</v>
      </c>
      <c r="DJN228" s="1109" t="e">
        <v>#N/A</v>
      </c>
      <c r="DJO228" s="1109" t="e">
        <v>#N/A</v>
      </c>
      <c r="DJP228" s="1109" t="e">
        <v>#N/A</v>
      </c>
      <c r="DJQ228" s="1109" t="e">
        <v>#N/A</v>
      </c>
      <c r="DJR228" s="1109" t="e">
        <v>#N/A</v>
      </c>
      <c r="DJS228" s="1109" t="e">
        <v>#N/A</v>
      </c>
      <c r="DJT228" s="1109" t="e">
        <v>#N/A</v>
      </c>
      <c r="DJU228" s="1109" t="e">
        <v>#N/A</v>
      </c>
      <c r="DJV228" s="1109" t="e">
        <v>#N/A</v>
      </c>
      <c r="DJW228" s="1109" t="e">
        <v>#N/A</v>
      </c>
      <c r="DJX228" s="1109" t="e">
        <v>#N/A</v>
      </c>
      <c r="DJY228" s="1109" t="e">
        <v>#N/A</v>
      </c>
      <c r="DJZ228" s="1109" t="e">
        <v>#N/A</v>
      </c>
      <c r="DKA228" s="1109" t="e">
        <v>#N/A</v>
      </c>
      <c r="DKB228" s="1109" t="e">
        <v>#N/A</v>
      </c>
      <c r="DKC228" s="1109" t="e">
        <v>#N/A</v>
      </c>
      <c r="DKD228" s="1109" t="e">
        <v>#N/A</v>
      </c>
      <c r="DKE228" s="1109" t="e">
        <v>#N/A</v>
      </c>
      <c r="DKF228" s="1109" t="e">
        <v>#N/A</v>
      </c>
      <c r="DKG228" s="1109" t="e">
        <v>#N/A</v>
      </c>
      <c r="DKH228" s="1109" t="e">
        <v>#N/A</v>
      </c>
      <c r="DKI228" s="1109" t="e">
        <v>#N/A</v>
      </c>
      <c r="DKJ228" s="1109" t="e">
        <v>#N/A</v>
      </c>
      <c r="DKK228" s="1109" t="e">
        <v>#N/A</v>
      </c>
      <c r="DKL228" s="1109" t="e">
        <v>#N/A</v>
      </c>
      <c r="DKM228" s="1109" t="e">
        <v>#N/A</v>
      </c>
      <c r="DKN228" s="1109" t="e">
        <v>#N/A</v>
      </c>
      <c r="DKO228" s="1109" t="e">
        <v>#N/A</v>
      </c>
      <c r="DKP228" s="1109" t="e">
        <v>#N/A</v>
      </c>
      <c r="DKQ228" s="1109" t="e">
        <v>#N/A</v>
      </c>
      <c r="DKR228" s="1109" t="e">
        <v>#N/A</v>
      </c>
      <c r="DKS228" s="1109" t="e">
        <v>#N/A</v>
      </c>
      <c r="DKT228" s="1109" t="e">
        <v>#N/A</v>
      </c>
      <c r="DKU228" s="1109" t="e">
        <v>#N/A</v>
      </c>
      <c r="DKV228" s="1109" t="e">
        <v>#N/A</v>
      </c>
      <c r="DKW228" s="1109" t="e">
        <v>#N/A</v>
      </c>
      <c r="DKX228" s="1109" t="e">
        <v>#N/A</v>
      </c>
      <c r="DKY228" s="1109" t="e">
        <v>#N/A</v>
      </c>
      <c r="DKZ228" s="1109" t="e">
        <v>#N/A</v>
      </c>
      <c r="DLA228" s="1109" t="e">
        <v>#N/A</v>
      </c>
      <c r="DLB228" s="1109" t="e">
        <v>#N/A</v>
      </c>
      <c r="DLC228" s="1109" t="e">
        <v>#N/A</v>
      </c>
      <c r="DLD228" s="1109" t="e">
        <v>#N/A</v>
      </c>
      <c r="DLE228" s="1109" t="e">
        <v>#N/A</v>
      </c>
      <c r="DLF228" s="1109" t="e">
        <v>#N/A</v>
      </c>
      <c r="DLG228" s="1109" t="e">
        <v>#N/A</v>
      </c>
      <c r="DLH228" s="1109" t="e">
        <v>#N/A</v>
      </c>
      <c r="DLI228" s="1109" t="e">
        <v>#N/A</v>
      </c>
      <c r="DLJ228" s="1109" t="e">
        <v>#N/A</v>
      </c>
      <c r="DLK228" s="1109" t="e">
        <v>#N/A</v>
      </c>
      <c r="DLL228" s="1109" t="e">
        <v>#N/A</v>
      </c>
      <c r="DLM228" s="1109" t="e">
        <v>#N/A</v>
      </c>
      <c r="DLN228" s="1109" t="e">
        <v>#N/A</v>
      </c>
      <c r="DLO228" s="1109" t="e">
        <v>#N/A</v>
      </c>
      <c r="DLP228" s="1109" t="e">
        <v>#N/A</v>
      </c>
      <c r="DLQ228" s="1109" t="e">
        <v>#N/A</v>
      </c>
      <c r="DLR228" s="1109" t="e">
        <v>#N/A</v>
      </c>
      <c r="DLS228" s="1109" t="e">
        <v>#N/A</v>
      </c>
      <c r="DLT228" s="1109" t="e">
        <v>#N/A</v>
      </c>
      <c r="DLU228" s="1109" t="e">
        <v>#N/A</v>
      </c>
      <c r="DLV228" s="1109" t="e">
        <v>#N/A</v>
      </c>
      <c r="DLW228" s="1109" t="e">
        <v>#N/A</v>
      </c>
      <c r="DLX228" s="1109" t="e">
        <v>#N/A</v>
      </c>
      <c r="DLY228" s="1109" t="e">
        <v>#N/A</v>
      </c>
      <c r="DLZ228" s="1109" t="e">
        <v>#N/A</v>
      </c>
      <c r="DMA228" s="1109" t="e">
        <v>#N/A</v>
      </c>
      <c r="DMB228" s="1109" t="e">
        <v>#N/A</v>
      </c>
      <c r="DMC228" s="1109" t="e">
        <v>#N/A</v>
      </c>
      <c r="DMD228" s="1109" t="e">
        <v>#N/A</v>
      </c>
      <c r="DME228" s="1109" t="e">
        <v>#N/A</v>
      </c>
      <c r="DMF228" s="1109" t="e">
        <v>#N/A</v>
      </c>
      <c r="DMG228" s="1109" t="e">
        <v>#N/A</v>
      </c>
      <c r="DMH228" s="1109" t="e">
        <v>#N/A</v>
      </c>
      <c r="DMI228" s="1109" t="e">
        <v>#N/A</v>
      </c>
      <c r="DMJ228" s="1109" t="e">
        <v>#N/A</v>
      </c>
      <c r="DMK228" s="1109" t="e">
        <v>#N/A</v>
      </c>
      <c r="DML228" s="1109" t="e">
        <v>#N/A</v>
      </c>
      <c r="DMM228" s="1109" t="e">
        <v>#N/A</v>
      </c>
      <c r="DMN228" s="1109" t="e">
        <v>#N/A</v>
      </c>
      <c r="DMO228" s="1109" t="e">
        <v>#N/A</v>
      </c>
      <c r="DMP228" s="1109" t="e">
        <v>#N/A</v>
      </c>
      <c r="DMQ228" s="1109" t="e">
        <v>#N/A</v>
      </c>
      <c r="DMR228" s="1109" t="e">
        <v>#N/A</v>
      </c>
      <c r="DMS228" s="1109" t="e">
        <v>#N/A</v>
      </c>
      <c r="DMT228" s="1109" t="e">
        <v>#N/A</v>
      </c>
      <c r="DMU228" s="1109" t="e">
        <v>#N/A</v>
      </c>
      <c r="DMV228" s="1109" t="e">
        <v>#N/A</v>
      </c>
      <c r="DMW228" s="1109" t="e">
        <v>#N/A</v>
      </c>
      <c r="DMX228" s="1109" t="e">
        <v>#N/A</v>
      </c>
      <c r="DMY228" s="1109" t="e">
        <v>#N/A</v>
      </c>
      <c r="DMZ228" s="1109" t="e">
        <v>#N/A</v>
      </c>
      <c r="DNA228" s="1109" t="e">
        <v>#N/A</v>
      </c>
      <c r="DNB228" s="1109" t="e">
        <v>#N/A</v>
      </c>
      <c r="DNC228" s="1109" t="e">
        <v>#N/A</v>
      </c>
      <c r="DND228" s="1109" t="e">
        <v>#N/A</v>
      </c>
      <c r="DNE228" s="1109" t="e">
        <v>#N/A</v>
      </c>
      <c r="DNF228" s="1109" t="e">
        <v>#N/A</v>
      </c>
      <c r="DNG228" s="1109" t="e">
        <v>#N/A</v>
      </c>
      <c r="DNH228" s="1109" t="e">
        <v>#N/A</v>
      </c>
      <c r="DNI228" s="1109" t="e">
        <v>#N/A</v>
      </c>
      <c r="DNJ228" s="1109" t="e">
        <v>#N/A</v>
      </c>
      <c r="DNK228" s="1109" t="e">
        <v>#N/A</v>
      </c>
      <c r="DNL228" s="1109" t="e">
        <v>#N/A</v>
      </c>
      <c r="DNM228" s="1109" t="e">
        <v>#N/A</v>
      </c>
      <c r="DNN228" s="1109" t="e">
        <v>#N/A</v>
      </c>
      <c r="DNO228" s="1109" t="e">
        <v>#N/A</v>
      </c>
      <c r="DNP228" s="1109" t="e">
        <v>#N/A</v>
      </c>
      <c r="DNQ228" s="1109" t="e">
        <v>#N/A</v>
      </c>
      <c r="DNR228" s="1109" t="e">
        <v>#N/A</v>
      </c>
      <c r="DNS228" s="1109" t="e">
        <v>#N/A</v>
      </c>
      <c r="DNT228" s="1109" t="e">
        <v>#N/A</v>
      </c>
      <c r="DNU228" s="1109" t="e">
        <v>#N/A</v>
      </c>
      <c r="DNV228" s="1109" t="e">
        <v>#N/A</v>
      </c>
      <c r="DNW228" s="1109" t="e">
        <v>#N/A</v>
      </c>
      <c r="DNX228" s="1109" t="e">
        <v>#N/A</v>
      </c>
      <c r="DNY228" s="1109" t="e">
        <v>#N/A</v>
      </c>
      <c r="DNZ228" s="1109" t="e">
        <v>#N/A</v>
      </c>
      <c r="DOA228" s="1109" t="e">
        <v>#N/A</v>
      </c>
      <c r="DOB228" s="1109" t="e">
        <v>#N/A</v>
      </c>
      <c r="DOC228" s="1109" t="e">
        <v>#N/A</v>
      </c>
      <c r="DOD228" s="1109" t="e">
        <v>#N/A</v>
      </c>
      <c r="DOE228" s="1109" t="e">
        <v>#N/A</v>
      </c>
      <c r="DOF228" s="1109" t="e">
        <v>#N/A</v>
      </c>
      <c r="DOG228" s="1109" t="e">
        <v>#N/A</v>
      </c>
      <c r="DOH228" s="1109" t="e">
        <v>#N/A</v>
      </c>
      <c r="DOI228" s="1109" t="e">
        <v>#N/A</v>
      </c>
      <c r="DOJ228" s="1109" t="e">
        <v>#N/A</v>
      </c>
      <c r="DOK228" s="1109" t="e">
        <v>#N/A</v>
      </c>
      <c r="DOL228" s="1109" t="e">
        <v>#N/A</v>
      </c>
      <c r="DOM228" s="1109" t="e">
        <v>#N/A</v>
      </c>
      <c r="DON228" s="1109" t="e">
        <v>#N/A</v>
      </c>
      <c r="DOO228" s="1109" t="e">
        <v>#N/A</v>
      </c>
      <c r="DOP228" s="1109" t="e">
        <v>#N/A</v>
      </c>
      <c r="DOQ228" s="1109" t="e">
        <v>#N/A</v>
      </c>
      <c r="DOR228" s="1109" t="e">
        <v>#N/A</v>
      </c>
      <c r="DOS228" s="1109" t="e">
        <v>#N/A</v>
      </c>
      <c r="DOT228" s="1109" t="e">
        <v>#N/A</v>
      </c>
      <c r="DOU228" s="1109" t="e">
        <v>#N/A</v>
      </c>
      <c r="DOV228" s="1109" t="e">
        <v>#N/A</v>
      </c>
      <c r="DOW228" s="1109" t="e">
        <v>#N/A</v>
      </c>
      <c r="DOX228" s="1109" t="e">
        <v>#N/A</v>
      </c>
      <c r="DOY228" s="1109" t="e">
        <v>#N/A</v>
      </c>
      <c r="DOZ228" s="1109" t="e">
        <v>#N/A</v>
      </c>
      <c r="DPA228" s="1109" t="e">
        <v>#N/A</v>
      </c>
      <c r="DPB228" s="1109" t="e">
        <v>#N/A</v>
      </c>
      <c r="DPC228" s="1109" t="e">
        <v>#N/A</v>
      </c>
      <c r="DPD228" s="1109" t="e">
        <v>#N/A</v>
      </c>
      <c r="DPE228" s="1109" t="e">
        <v>#N/A</v>
      </c>
      <c r="DPF228" s="1109" t="e">
        <v>#N/A</v>
      </c>
      <c r="DPG228" s="1109" t="e">
        <v>#N/A</v>
      </c>
      <c r="DPH228" s="1109" t="e">
        <v>#N/A</v>
      </c>
      <c r="DPI228" s="1109" t="e">
        <v>#N/A</v>
      </c>
      <c r="DPJ228" s="1109" t="e">
        <v>#N/A</v>
      </c>
      <c r="DPK228" s="1109" t="e">
        <v>#N/A</v>
      </c>
      <c r="DPL228" s="1109" t="e">
        <v>#N/A</v>
      </c>
      <c r="DPM228" s="1109" t="e">
        <v>#N/A</v>
      </c>
      <c r="DPN228" s="1109" t="e">
        <v>#N/A</v>
      </c>
      <c r="DPO228" s="1109" t="e">
        <v>#N/A</v>
      </c>
      <c r="DPP228" s="1109" t="e">
        <v>#N/A</v>
      </c>
      <c r="DPQ228" s="1109" t="e">
        <v>#N/A</v>
      </c>
      <c r="DPR228" s="1109" t="e">
        <v>#N/A</v>
      </c>
      <c r="DPS228" s="1109" t="e">
        <v>#N/A</v>
      </c>
      <c r="DPT228" s="1109" t="e">
        <v>#N/A</v>
      </c>
      <c r="DPU228" s="1109" t="e">
        <v>#N/A</v>
      </c>
      <c r="DPV228" s="1109" t="e">
        <v>#N/A</v>
      </c>
      <c r="DPW228" s="1109" t="e">
        <v>#N/A</v>
      </c>
      <c r="DPX228" s="1109" t="e">
        <v>#N/A</v>
      </c>
      <c r="DPY228" s="1109" t="e">
        <v>#N/A</v>
      </c>
      <c r="DPZ228" s="1109" t="e">
        <v>#N/A</v>
      </c>
      <c r="DQA228" s="1109" t="e">
        <v>#N/A</v>
      </c>
      <c r="DQB228" s="1109" t="e">
        <v>#N/A</v>
      </c>
      <c r="DQC228" s="1109" t="e">
        <v>#N/A</v>
      </c>
      <c r="DQD228" s="1109" t="e">
        <v>#N/A</v>
      </c>
      <c r="DQE228" s="1109" t="e">
        <v>#N/A</v>
      </c>
      <c r="DQF228" s="1109" t="e">
        <v>#N/A</v>
      </c>
      <c r="DQG228" s="1109" t="e">
        <v>#N/A</v>
      </c>
      <c r="DQH228" s="1109" t="e">
        <v>#N/A</v>
      </c>
      <c r="DQI228" s="1109" t="e">
        <v>#N/A</v>
      </c>
      <c r="DQJ228" s="1109" t="e">
        <v>#N/A</v>
      </c>
      <c r="DQK228" s="1109" t="e">
        <v>#N/A</v>
      </c>
      <c r="DQL228" s="1109" t="e">
        <v>#N/A</v>
      </c>
      <c r="DQM228" s="1109" t="e">
        <v>#N/A</v>
      </c>
      <c r="DQN228" s="1109" t="e">
        <v>#N/A</v>
      </c>
      <c r="DQO228" s="1109" t="e">
        <v>#N/A</v>
      </c>
      <c r="DQP228" s="1109" t="e">
        <v>#N/A</v>
      </c>
      <c r="DQQ228" s="1109" t="e">
        <v>#N/A</v>
      </c>
      <c r="DQR228" s="1109" t="e">
        <v>#N/A</v>
      </c>
      <c r="DQS228" s="1109" t="e">
        <v>#N/A</v>
      </c>
      <c r="DQT228" s="1109" t="e">
        <v>#N/A</v>
      </c>
      <c r="DQU228" s="1109" t="e">
        <v>#N/A</v>
      </c>
      <c r="DQV228" s="1109" t="e">
        <v>#N/A</v>
      </c>
      <c r="DQW228" s="1109" t="e">
        <v>#N/A</v>
      </c>
      <c r="DQX228" s="1109" t="e">
        <v>#N/A</v>
      </c>
      <c r="DQY228" s="1109" t="e">
        <v>#N/A</v>
      </c>
      <c r="DQZ228" s="1109" t="e">
        <v>#N/A</v>
      </c>
      <c r="DRA228" s="1109" t="e">
        <v>#N/A</v>
      </c>
      <c r="DRB228" s="1109" t="e">
        <v>#N/A</v>
      </c>
      <c r="DRC228" s="1109" t="e">
        <v>#N/A</v>
      </c>
      <c r="DRD228" s="1109" t="e">
        <v>#N/A</v>
      </c>
      <c r="DRE228" s="1109" t="e">
        <v>#N/A</v>
      </c>
      <c r="DRF228" s="1109" t="e">
        <v>#N/A</v>
      </c>
      <c r="DRG228" s="1109" t="e">
        <v>#N/A</v>
      </c>
      <c r="DRH228" s="1109" t="e">
        <v>#N/A</v>
      </c>
      <c r="DRI228" s="1109" t="e">
        <v>#N/A</v>
      </c>
      <c r="DRJ228" s="1109" t="e">
        <v>#N/A</v>
      </c>
      <c r="DRK228" s="1109" t="e">
        <v>#N/A</v>
      </c>
      <c r="DRL228" s="1109" t="e">
        <v>#N/A</v>
      </c>
      <c r="DRM228" s="1109" t="e">
        <v>#N/A</v>
      </c>
      <c r="DRN228" s="1109" t="e">
        <v>#N/A</v>
      </c>
      <c r="DRO228" s="1109" t="e">
        <v>#N/A</v>
      </c>
      <c r="DRP228" s="1109" t="e">
        <v>#N/A</v>
      </c>
      <c r="DRQ228" s="1109" t="e">
        <v>#N/A</v>
      </c>
      <c r="DRR228" s="1109" t="e">
        <v>#N/A</v>
      </c>
      <c r="DRS228" s="1109" t="e">
        <v>#N/A</v>
      </c>
      <c r="DRT228" s="1109" t="e">
        <v>#N/A</v>
      </c>
      <c r="DRU228" s="1109" t="e">
        <v>#N/A</v>
      </c>
      <c r="DRV228" s="1109" t="e">
        <v>#N/A</v>
      </c>
      <c r="DRW228" s="1109" t="e">
        <v>#N/A</v>
      </c>
      <c r="DRX228" s="1109" t="e">
        <v>#N/A</v>
      </c>
      <c r="DRY228" s="1109" t="e">
        <v>#N/A</v>
      </c>
      <c r="DRZ228" s="1109" t="e">
        <v>#N/A</v>
      </c>
      <c r="DSA228" s="1109" t="e">
        <v>#N/A</v>
      </c>
      <c r="DSB228" s="1109" t="e">
        <v>#N/A</v>
      </c>
      <c r="DSC228" s="1109" t="e">
        <v>#N/A</v>
      </c>
      <c r="DSD228" s="1109" t="e">
        <v>#N/A</v>
      </c>
      <c r="DSE228" s="1109" t="e">
        <v>#N/A</v>
      </c>
      <c r="DSF228" s="1109" t="e">
        <v>#N/A</v>
      </c>
      <c r="DSG228" s="1109" t="e">
        <v>#N/A</v>
      </c>
      <c r="DSH228" s="1109" t="e">
        <v>#N/A</v>
      </c>
      <c r="DSI228" s="1109" t="e">
        <v>#N/A</v>
      </c>
      <c r="DSJ228" s="1109" t="e">
        <v>#N/A</v>
      </c>
      <c r="DSK228" s="1109" t="e">
        <v>#N/A</v>
      </c>
      <c r="DSL228" s="1109" t="e">
        <v>#N/A</v>
      </c>
      <c r="DSM228" s="1109" t="e">
        <v>#N/A</v>
      </c>
      <c r="DSN228" s="1109" t="e">
        <v>#N/A</v>
      </c>
      <c r="DSO228" s="1109" t="e">
        <v>#N/A</v>
      </c>
      <c r="DSP228" s="1109" t="e">
        <v>#N/A</v>
      </c>
      <c r="DSQ228" s="1109" t="e">
        <v>#N/A</v>
      </c>
      <c r="DSR228" s="1109" t="e">
        <v>#N/A</v>
      </c>
      <c r="DSS228" s="1109" t="e">
        <v>#N/A</v>
      </c>
      <c r="DST228" s="1109" t="e">
        <v>#N/A</v>
      </c>
      <c r="DSU228" s="1109" t="e">
        <v>#N/A</v>
      </c>
      <c r="DSV228" s="1109" t="e">
        <v>#N/A</v>
      </c>
      <c r="DSW228" s="1109" t="e">
        <v>#N/A</v>
      </c>
      <c r="DSX228" s="1109" t="e">
        <v>#N/A</v>
      </c>
      <c r="DSY228" s="1109" t="e">
        <v>#N/A</v>
      </c>
      <c r="DSZ228" s="1109" t="e">
        <v>#N/A</v>
      </c>
      <c r="DTA228" s="1109" t="e">
        <v>#N/A</v>
      </c>
      <c r="DTB228" s="1109" t="e">
        <v>#N/A</v>
      </c>
      <c r="DTC228" s="1109" t="e">
        <v>#N/A</v>
      </c>
      <c r="DTD228" s="1109" t="e">
        <v>#N/A</v>
      </c>
      <c r="DTE228" s="1109" t="e">
        <v>#N/A</v>
      </c>
      <c r="DTF228" s="1109" t="e">
        <v>#N/A</v>
      </c>
      <c r="DTG228" s="1109" t="e">
        <v>#N/A</v>
      </c>
      <c r="DTH228" s="1109" t="e">
        <v>#N/A</v>
      </c>
      <c r="DTI228" s="1109" t="e">
        <v>#N/A</v>
      </c>
      <c r="DTJ228" s="1109" t="e">
        <v>#N/A</v>
      </c>
      <c r="DTK228" s="1109" t="e">
        <v>#N/A</v>
      </c>
      <c r="DTL228" s="1109" t="e">
        <v>#N/A</v>
      </c>
      <c r="DTM228" s="1109" t="e">
        <v>#N/A</v>
      </c>
      <c r="DTN228" s="1109" t="e">
        <v>#N/A</v>
      </c>
      <c r="DTO228" s="1109" t="e">
        <v>#N/A</v>
      </c>
      <c r="DTP228" s="1109" t="e">
        <v>#N/A</v>
      </c>
      <c r="DTQ228" s="1109" t="e">
        <v>#N/A</v>
      </c>
      <c r="DTR228" s="1109" t="e">
        <v>#N/A</v>
      </c>
      <c r="DTS228" s="1109" t="e">
        <v>#N/A</v>
      </c>
      <c r="DTT228" s="1109" t="e">
        <v>#N/A</v>
      </c>
      <c r="DTU228" s="1109" t="e">
        <v>#N/A</v>
      </c>
      <c r="DTV228" s="1109" t="e">
        <v>#N/A</v>
      </c>
      <c r="DTW228" s="1109" t="e">
        <v>#N/A</v>
      </c>
      <c r="DTX228" s="1109" t="e">
        <v>#N/A</v>
      </c>
      <c r="DTY228" s="1109" t="e">
        <v>#N/A</v>
      </c>
      <c r="DTZ228" s="1109" t="e">
        <v>#N/A</v>
      </c>
      <c r="DUA228" s="1109" t="e">
        <v>#N/A</v>
      </c>
      <c r="DUB228" s="1109" t="e">
        <v>#N/A</v>
      </c>
      <c r="DUC228" s="1109" t="e">
        <v>#N/A</v>
      </c>
      <c r="DUD228" s="1109" t="e">
        <v>#N/A</v>
      </c>
      <c r="DUE228" s="1109" t="e">
        <v>#N/A</v>
      </c>
      <c r="DUF228" s="1109" t="e">
        <v>#N/A</v>
      </c>
      <c r="DUG228" s="1109" t="e">
        <v>#N/A</v>
      </c>
      <c r="DUH228" s="1109" t="e">
        <v>#N/A</v>
      </c>
      <c r="DUI228" s="1109" t="e">
        <v>#N/A</v>
      </c>
      <c r="DUJ228" s="1109" t="e">
        <v>#N/A</v>
      </c>
      <c r="DUK228" s="1109" t="e">
        <v>#N/A</v>
      </c>
      <c r="DUL228" s="1109" t="e">
        <v>#N/A</v>
      </c>
      <c r="DUM228" s="1109" t="e">
        <v>#N/A</v>
      </c>
      <c r="DUN228" s="1109" t="e">
        <v>#N/A</v>
      </c>
      <c r="DUO228" s="1109" t="e">
        <v>#N/A</v>
      </c>
      <c r="DUP228" s="1109" t="e">
        <v>#N/A</v>
      </c>
      <c r="DUQ228" s="1109" t="e">
        <v>#N/A</v>
      </c>
      <c r="DUR228" s="1109" t="e">
        <v>#N/A</v>
      </c>
      <c r="DUS228" s="1109" t="e">
        <v>#N/A</v>
      </c>
      <c r="DUT228" s="1109" t="e">
        <v>#N/A</v>
      </c>
      <c r="DUU228" s="1109" t="e">
        <v>#N/A</v>
      </c>
      <c r="DUV228" s="1109" t="e">
        <v>#N/A</v>
      </c>
      <c r="DUW228" s="1109" t="e">
        <v>#N/A</v>
      </c>
      <c r="DUX228" s="1109" t="e">
        <v>#N/A</v>
      </c>
      <c r="DUY228" s="1109" t="e">
        <v>#N/A</v>
      </c>
      <c r="DUZ228" s="1109" t="e">
        <v>#N/A</v>
      </c>
      <c r="DVA228" s="1109" t="e">
        <v>#N/A</v>
      </c>
      <c r="DVB228" s="1109" t="e">
        <v>#N/A</v>
      </c>
      <c r="DVC228" s="1109" t="e">
        <v>#N/A</v>
      </c>
      <c r="DVD228" s="1109" t="e">
        <v>#N/A</v>
      </c>
      <c r="DVE228" s="1109" t="e">
        <v>#N/A</v>
      </c>
      <c r="DVF228" s="1109" t="e">
        <v>#N/A</v>
      </c>
      <c r="DVG228" s="1109" t="e">
        <v>#N/A</v>
      </c>
      <c r="DVH228" s="1109" t="e">
        <v>#N/A</v>
      </c>
      <c r="DVI228" s="1109" t="e">
        <v>#N/A</v>
      </c>
      <c r="DVJ228" s="1109" t="e">
        <v>#N/A</v>
      </c>
      <c r="DVK228" s="1109" t="e">
        <v>#N/A</v>
      </c>
      <c r="DVL228" s="1109" t="e">
        <v>#N/A</v>
      </c>
      <c r="DVM228" s="1109" t="e">
        <v>#N/A</v>
      </c>
      <c r="DVN228" s="1109" t="e">
        <v>#N/A</v>
      </c>
      <c r="DVO228" s="1109" t="e">
        <v>#N/A</v>
      </c>
      <c r="DVP228" s="1109" t="e">
        <v>#N/A</v>
      </c>
      <c r="DVQ228" s="1109" t="e">
        <v>#N/A</v>
      </c>
      <c r="DVR228" s="1109" t="e">
        <v>#N/A</v>
      </c>
      <c r="DVS228" s="1109" t="e">
        <v>#N/A</v>
      </c>
      <c r="DVT228" s="1109" t="e">
        <v>#N/A</v>
      </c>
      <c r="DVU228" s="1109" t="e">
        <v>#N/A</v>
      </c>
      <c r="DVV228" s="1109" t="e">
        <v>#N/A</v>
      </c>
      <c r="DVW228" s="1109" t="e">
        <v>#N/A</v>
      </c>
      <c r="DVX228" s="1109" t="e">
        <v>#N/A</v>
      </c>
      <c r="DVY228" s="1109" t="e">
        <v>#N/A</v>
      </c>
      <c r="DVZ228" s="1109" t="e">
        <v>#N/A</v>
      </c>
      <c r="DWA228" s="1109" t="e">
        <v>#N/A</v>
      </c>
      <c r="DWB228" s="1109" t="e">
        <v>#N/A</v>
      </c>
      <c r="DWC228" s="1109" t="e">
        <v>#N/A</v>
      </c>
      <c r="DWD228" s="1109" t="e">
        <v>#N/A</v>
      </c>
      <c r="DWE228" s="1109" t="e">
        <v>#N/A</v>
      </c>
      <c r="DWF228" s="1109" t="e">
        <v>#N/A</v>
      </c>
      <c r="DWG228" s="1109" t="e">
        <v>#N/A</v>
      </c>
      <c r="DWH228" s="1109" t="e">
        <v>#N/A</v>
      </c>
      <c r="DWI228" s="1109" t="e">
        <v>#N/A</v>
      </c>
      <c r="DWJ228" s="1109" t="e">
        <v>#N/A</v>
      </c>
      <c r="DWK228" s="1109" t="e">
        <v>#N/A</v>
      </c>
      <c r="DWL228" s="1109" t="e">
        <v>#N/A</v>
      </c>
      <c r="DWM228" s="1109" t="e">
        <v>#N/A</v>
      </c>
      <c r="DWN228" s="1109" t="e">
        <v>#N/A</v>
      </c>
      <c r="DWO228" s="1109" t="e">
        <v>#N/A</v>
      </c>
      <c r="DWP228" s="1109" t="e">
        <v>#N/A</v>
      </c>
      <c r="DWQ228" s="1109" t="e">
        <v>#N/A</v>
      </c>
      <c r="DWR228" s="1109" t="e">
        <v>#N/A</v>
      </c>
      <c r="DWS228" s="1109" t="e">
        <v>#N/A</v>
      </c>
      <c r="DWT228" s="1109" t="e">
        <v>#N/A</v>
      </c>
      <c r="DWU228" s="1109" t="e">
        <v>#N/A</v>
      </c>
      <c r="DWV228" s="1109" t="e">
        <v>#N/A</v>
      </c>
      <c r="DWW228" s="1109" t="e">
        <v>#N/A</v>
      </c>
      <c r="DWX228" s="1109" t="e">
        <v>#N/A</v>
      </c>
      <c r="DWY228" s="1109" t="e">
        <v>#N/A</v>
      </c>
      <c r="DWZ228" s="1109" t="e">
        <v>#N/A</v>
      </c>
      <c r="DXA228" s="1109" t="e">
        <v>#N/A</v>
      </c>
      <c r="DXB228" s="1109" t="e">
        <v>#N/A</v>
      </c>
      <c r="DXC228" s="1109" t="e">
        <v>#N/A</v>
      </c>
      <c r="DXD228" s="1109" t="e">
        <v>#N/A</v>
      </c>
      <c r="DXE228" s="1109" t="e">
        <v>#N/A</v>
      </c>
      <c r="DXF228" s="1109" t="e">
        <v>#N/A</v>
      </c>
      <c r="DXG228" s="1109" t="e">
        <v>#N/A</v>
      </c>
      <c r="DXH228" s="1109" t="e">
        <v>#N/A</v>
      </c>
      <c r="DXI228" s="1109" t="e">
        <v>#N/A</v>
      </c>
      <c r="DXJ228" s="1109" t="e">
        <v>#N/A</v>
      </c>
      <c r="DXK228" s="1109" t="e">
        <v>#N/A</v>
      </c>
      <c r="DXL228" s="1109" t="e">
        <v>#N/A</v>
      </c>
      <c r="DXM228" s="1109" t="e">
        <v>#N/A</v>
      </c>
      <c r="DXN228" s="1109" t="e">
        <v>#N/A</v>
      </c>
      <c r="DXO228" s="1109" t="e">
        <v>#N/A</v>
      </c>
      <c r="DXP228" s="1109" t="e">
        <v>#N/A</v>
      </c>
      <c r="DXQ228" s="1109" t="e">
        <v>#N/A</v>
      </c>
      <c r="DXR228" s="1109" t="e">
        <v>#N/A</v>
      </c>
      <c r="DXS228" s="1109" t="e">
        <v>#N/A</v>
      </c>
      <c r="DXT228" s="1109" t="e">
        <v>#N/A</v>
      </c>
      <c r="DXU228" s="1109" t="e">
        <v>#N/A</v>
      </c>
      <c r="DXV228" s="1109" t="e">
        <v>#N/A</v>
      </c>
      <c r="DXW228" s="1109" t="e">
        <v>#N/A</v>
      </c>
      <c r="DXX228" s="1109" t="e">
        <v>#N/A</v>
      </c>
      <c r="DXY228" s="1109" t="e">
        <v>#N/A</v>
      </c>
      <c r="DXZ228" s="1109" t="e">
        <v>#N/A</v>
      </c>
      <c r="DYA228" s="1109" t="e">
        <v>#N/A</v>
      </c>
      <c r="DYB228" s="1109" t="e">
        <v>#N/A</v>
      </c>
      <c r="DYC228" s="1109" t="e">
        <v>#N/A</v>
      </c>
      <c r="DYD228" s="1109" t="e">
        <v>#N/A</v>
      </c>
      <c r="DYE228" s="1109" t="e">
        <v>#N/A</v>
      </c>
      <c r="DYF228" s="1109" t="e">
        <v>#N/A</v>
      </c>
      <c r="DYG228" s="1109" t="e">
        <v>#N/A</v>
      </c>
      <c r="DYH228" s="1109" t="e">
        <v>#N/A</v>
      </c>
      <c r="DYI228" s="1109" t="e">
        <v>#N/A</v>
      </c>
      <c r="DYJ228" s="1109" t="e">
        <v>#N/A</v>
      </c>
      <c r="DYK228" s="1109" t="e">
        <v>#N/A</v>
      </c>
      <c r="DYL228" s="1109" t="e">
        <v>#N/A</v>
      </c>
      <c r="DYM228" s="1109" t="e">
        <v>#N/A</v>
      </c>
      <c r="DYN228" s="1109" t="e">
        <v>#N/A</v>
      </c>
      <c r="DYO228" s="1109" t="e">
        <v>#N/A</v>
      </c>
      <c r="DYP228" s="1109" t="e">
        <v>#N/A</v>
      </c>
      <c r="DYQ228" s="1109" t="e">
        <v>#N/A</v>
      </c>
      <c r="DYR228" s="1109" t="e">
        <v>#N/A</v>
      </c>
      <c r="DYS228" s="1109" t="e">
        <v>#N/A</v>
      </c>
      <c r="DYT228" s="1109" t="e">
        <v>#N/A</v>
      </c>
      <c r="DYU228" s="1109" t="e">
        <v>#N/A</v>
      </c>
      <c r="DYV228" s="1109" t="e">
        <v>#N/A</v>
      </c>
      <c r="DYW228" s="1109" t="e">
        <v>#N/A</v>
      </c>
      <c r="DYX228" s="1109" t="e">
        <v>#N/A</v>
      </c>
      <c r="DYY228" s="1109" t="e">
        <v>#N/A</v>
      </c>
      <c r="DYZ228" s="1109" t="e">
        <v>#N/A</v>
      </c>
      <c r="DZA228" s="1109" t="e">
        <v>#N/A</v>
      </c>
      <c r="DZB228" s="1109" t="e">
        <v>#N/A</v>
      </c>
      <c r="DZC228" s="1109" t="e">
        <v>#N/A</v>
      </c>
      <c r="DZD228" s="1109" t="e">
        <v>#N/A</v>
      </c>
      <c r="DZE228" s="1109" t="e">
        <v>#N/A</v>
      </c>
      <c r="DZF228" s="1109" t="e">
        <v>#N/A</v>
      </c>
      <c r="DZG228" s="1109" t="e">
        <v>#N/A</v>
      </c>
      <c r="DZH228" s="1109" t="e">
        <v>#N/A</v>
      </c>
      <c r="DZI228" s="1109" t="e">
        <v>#N/A</v>
      </c>
      <c r="DZJ228" s="1109" t="e">
        <v>#N/A</v>
      </c>
      <c r="DZK228" s="1109" t="e">
        <v>#N/A</v>
      </c>
      <c r="DZL228" s="1109" t="e">
        <v>#N/A</v>
      </c>
      <c r="DZM228" s="1109" t="e">
        <v>#N/A</v>
      </c>
      <c r="DZN228" s="1109" t="e">
        <v>#N/A</v>
      </c>
      <c r="DZO228" s="1109" t="e">
        <v>#N/A</v>
      </c>
      <c r="DZP228" s="1109" t="e">
        <v>#N/A</v>
      </c>
      <c r="DZQ228" s="1109" t="e">
        <v>#N/A</v>
      </c>
      <c r="DZR228" s="1109" t="e">
        <v>#N/A</v>
      </c>
      <c r="DZS228" s="1109" t="e">
        <v>#N/A</v>
      </c>
      <c r="DZT228" s="1109" t="e">
        <v>#N/A</v>
      </c>
      <c r="DZU228" s="1109" t="e">
        <v>#N/A</v>
      </c>
      <c r="DZV228" s="1109" t="e">
        <v>#N/A</v>
      </c>
      <c r="DZW228" s="1109" t="e">
        <v>#N/A</v>
      </c>
      <c r="DZX228" s="1109" t="e">
        <v>#N/A</v>
      </c>
      <c r="DZY228" s="1109" t="e">
        <v>#N/A</v>
      </c>
      <c r="DZZ228" s="1109" t="e">
        <v>#N/A</v>
      </c>
      <c r="EAA228" s="1109" t="e">
        <v>#N/A</v>
      </c>
      <c r="EAB228" s="1109" t="e">
        <v>#N/A</v>
      </c>
      <c r="EAC228" s="1109" t="e">
        <v>#N/A</v>
      </c>
      <c r="EAD228" s="1109" t="e">
        <v>#N/A</v>
      </c>
      <c r="EAE228" s="1109" t="e">
        <v>#N/A</v>
      </c>
      <c r="EAF228" s="1109" t="e">
        <v>#N/A</v>
      </c>
      <c r="EAG228" s="1109" t="e">
        <v>#N/A</v>
      </c>
      <c r="EAH228" s="1109" t="e">
        <v>#N/A</v>
      </c>
      <c r="EAI228" s="1109" t="e">
        <v>#N/A</v>
      </c>
      <c r="EAJ228" s="1109" t="e">
        <v>#N/A</v>
      </c>
      <c r="EAK228" s="1109" t="e">
        <v>#N/A</v>
      </c>
      <c r="EAL228" s="1109" t="e">
        <v>#N/A</v>
      </c>
      <c r="EAM228" s="1109" t="e">
        <v>#N/A</v>
      </c>
      <c r="EAN228" s="1109" t="e">
        <v>#N/A</v>
      </c>
      <c r="EAO228" s="1109" t="e">
        <v>#N/A</v>
      </c>
      <c r="EAP228" s="1109" t="e">
        <v>#N/A</v>
      </c>
      <c r="EAQ228" s="1109" t="e">
        <v>#N/A</v>
      </c>
      <c r="EAR228" s="1109" t="e">
        <v>#N/A</v>
      </c>
      <c r="EAS228" s="1109" t="e">
        <v>#N/A</v>
      </c>
      <c r="EAT228" s="1109" t="e">
        <v>#N/A</v>
      </c>
      <c r="EAU228" s="1109" t="e">
        <v>#N/A</v>
      </c>
      <c r="EAV228" s="1109" t="e">
        <v>#N/A</v>
      </c>
      <c r="EAW228" s="1109" t="e">
        <v>#N/A</v>
      </c>
      <c r="EAX228" s="1109" t="e">
        <v>#N/A</v>
      </c>
      <c r="EAY228" s="1109" t="e">
        <v>#N/A</v>
      </c>
      <c r="EAZ228" s="1109" t="e">
        <v>#N/A</v>
      </c>
      <c r="EBA228" s="1109" t="e">
        <v>#N/A</v>
      </c>
      <c r="EBB228" s="1109" t="e">
        <v>#N/A</v>
      </c>
      <c r="EBC228" s="1109" t="e">
        <v>#N/A</v>
      </c>
      <c r="EBD228" s="1109" t="e">
        <v>#N/A</v>
      </c>
      <c r="EBE228" s="1109" t="e">
        <v>#N/A</v>
      </c>
      <c r="EBF228" s="1109" t="e">
        <v>#N/A</v>
      </c>
      <c r="EBG228" s="1109" t="e">
        <v>#N/A</v>
      </c>
      <c r="EBH228" s="1109" t="e">
        <v>#N/A</v>
      </c>
      <c r="EBI228" s="1109" t="e">
        <v>#N/A</v>
      </c>
      <c r="EBJ228" s="1109" t="e">
        <v>#N/A</v>
      </c>
      <c r="EBK228" s="1109" t="e">
        <v>#N/A</v>
      </c>
      <c r="EBL228" s="1109" t="e">
        <v>#N/A</v>
      </c>
      <c r="EBM228" s="1109" t="e">
        <v>#N/A</v>
      </c>
      <c r="EBN228" s="1109" t="e">
        <v>#N/A</v>
      </c>
      <c r="EBO228" s="1109" t="e">
        <v>#N/A</v>
      </c>
      <c r="EBP228" s="1109" t="e">
        <v>#N/A</v>
      </c>
      <c r="EBQ228" s="1109" t="e">
        <v>#N/A</v>
      </c>
      <c r="EBR228" s="1109" t="e">
        <v>#N/A</v>
      </c>
      <c r="EBS228" s="1109" t="e">
        <v>#N/A</v>
      </c>
      <c r="EBT228" s="1109" t="e">
        <v>#N/A</v>
      </c>
      <c r="EBU228" s="1109" t="e">
        <v>#N/A</v>
      </c>
      <c r="EBV228" s="1109" t="e">
        <v>#N/A</v>
      </c>
      <c r="EBW228" s="1109" t="e">
        <v>#N/A</v>
      </c>
      <c r="EBX228" s="1109" t="e">
        <v>#N/A</v>
      </c>
      <c r="EBY228" s="1109" t="e">
        <v>#N/A</v>
      </c>
      <c r="EBZ228" s="1109" t="e">
        <v>#N/A</v>
      </c>
      <c r="ECA228" s="1109" t="e">
        <v>#N/A</v>
      </c>
      <c r="ECB228" s="1109" t="e">
        <v>#N/A</v>
      </c>
      <c r="ECC228" s="1109" t="e">
        <v>#N/A</v>
      </c>
      <c r="ECD228" s="1109" t="e">
        <v>#N/A</v>
      </c>
      <c r="ECE228" s="1109" t="e">
        <v>#N/A</v>
      </c>
      <c r="ECF228" s="1109" t="e">
        <v>#N/A</v>
      </c>
      <c r="ECG228" s="1109" t="e">
        <v>#N/A</v>
      </c>
      <c r="ECH228" s="1109" t="e">
        <v>#N/A</v>
      </c>
      <c r="ECI228" s="1109" t="e">
        <v>#N/A</v>
      </c>
      <c r="ECJ228" s="1109" t="e">
        <v>#N/A</v>
      </c>
      <c r="ECK228" s="1109" t="e">
        <v>#N/A</v>
      </c>
      <c r="ECL228" s="1109" t="e">
        <v>#N/A</v>
      </c>
      <c r="ECM228" s="1109" t="e">
        <v>#N/A</v>
      </c>
      <c r="ECN228" s="1109" t="e">
        <v>#N/A</v>
      </c>
      <c r="ECO228" s="1109" t="e">
        <v>#N/A</v>
      </c>
      <c r="ECP228" s="1109" t="e">
        <v>#N/A</v>
      </c>
      <c r="ECQ228" s="1109" t="e">
        <v>#N/A</v>
      </c>
      <c r="ECR228" s="1109" t="e">
        <v>#N/A</v>
      </c>
      <c r="ECS228" s="1109" t="e">
        <v>#N/A</v>
      </c>
      <c r="ECT228" s="1109" t="e">
        <v>#N/A</v>
      </c>
      <c r="ECU228" s="1109" t="e">
        <v>#N/A</v>
      </c>
      <c r="ECV228" s="1109" t="e">
        <v>#N/A</v>
      </c>
      <c r="ECW228" s="1109" t="e">
        <v>#N/A</v>
      </c>
      <c r="ECX228" s="1109" t="e">
        <v>#N/A</v>
      </c>
      <c r="ECY228" s="1109" t="e">
        <v>#N/A</v>
      </c>
      <c r="ECZ228" s="1109" t="e">
        <v>#N/A</v>
      </c>
      <c r="EDA228" s="1109" t="e">
        <v>#N/A</v>
      </c>
      <c r="EDB228" s="1109" t="e">
        <v>#N/A</v>
      </c>
      <c r="EDC228" s="1109" t="e">
        <v>#N/A</v>
      </c>
      <c r="EDD228" s="1109" t="e">
        <v>#N/A</v>
      </c>
      <c r="EDE228" s="1109" t="e">
        <v>#N/A</v>
      </c>
      <c r="EDF228" s="1109" t="e">
        <v>#N/A</v>
      </c>
      <c r="EDG228" s="1109" t="e">
        <v>#N/A</v>
      </c>
      <c r="EDH228" s="1109" t="e">
        <v>#N/A</v>
      </c>
      <c r="EDI228" s="1109" t="e">
        <v>#N/A</v>
      </c>
      <c r="EDJ228" s="1109" t="e">
        <v>#N/A</v>
      </c>
      <c r="EDK228" s="1109" t="e">
        <v>#N/A</v>
      </c>
      <c r="EDL228" s="1109" t="e">
        <v>#N/A</v>
      </c>
      <c r="EDM228" s="1109" t="e">
        <v>#N/A</v>
      </c>
      <c r="EDN228" s="1109" t="e">
        <v>#N/A</v>
      </c>
      <c r="EDO228" s="1109" t="e">
        <v>#N/A</v>
      </c>
      <c r="EDP228" s="1109" t="e">
        <v>#N/A</v>
      </c>
      <c r="EDQ228" s="1109" t="e">
        <v>#N/A</v>
      </c>
      <c r="EDR228" s="1109" t="e">
        <v>#N/A</v>
      </c>
      <c r="EDS228" s="1109" t="e">
        <v>#N/A</v>
      </c>
      <c r="EDT228" s="1109" t="e">
        <v>#N/A</v>
      </c>
      <c r="EDU228" s="1109" t="e">
        <v>#N/A</v>
      </c>
      <c r="EDV228" s="1109" t="e">
        <v>#N/A</v>
      </c>
      <c r="EDW228" s="1109" t="e">
        <v>#N/A</v>
      </c>
      <c r="EDX228" s="1109" t="e">
        <v>#N/A</v>
      </c>
      <c r="EDY228" s="1109" t="e">
        <v>#N/A</v>
      </c>
      <c r="EDZ228" s="1109" t="e">
        <v>#N/A</v>
      </c>
      <c r="EEA228" s="1109" t="e">
        <v>#N/A</v>
      </c>
      <c r="EEB228" s="1109" t="e">
        <v>#N/A</v>
      </c>
      <c r="EEC228" s="1109" t="e">
        <v>#N/A</v>
      </c>
      <c r="EED228" s="1109" t="e">
        <v>#N/A</v>
      </c>
      <c r="EEE228" s="1109" t="e">
        <v>#N/A</v>
      </c>
      <c r="EEF228" s="1109" t="e">
        <v>#N/A</v>
      </c>
      <c r="EEG228" s="1109" t="e">
        <v>#N/A</v>
      </c>
      <c r="EEH228" s="1109" t="e">
        <v>#N/A</v>
      </c>
      <c r="EEI228" s="1109" t="e">
        <v>#N/A</v>
      </c>
      <c r="EEJ228" s="1109" t="e">
        <v>#N/A</v>
      </c>
      <c r="EEK228" s="1109" t="e">
        <v>#N/A</v>
      </c>
      <c r="EEL228" s="1109" t="e">
        <v>#N/A</v>
      </c>
      <c r="EEM228" s="1109" t="e">
        <v>#N/A</v>
      </c>
      <c r="EEN228" s="1109" t="e">
        <v>#N/A</v>
      </c>
      <c r="EEO228" s="1109" t="e">
        <v>#N/A</v>
      </c>
      <c r="EEP228" s="1109" t="e">
        <v>#N/A</v>
      </c>
      <c r="EEQ228" s="1109" t="e">
        <v>#N/A</v>
      </c>
      <c r="EER228" s="1109" t="e">
        <v>#N/A</v>
      </c>
      <c r="EES228" s="1109" t="e">
        <v>#N/A</v>
      </c>
      <c r="EET228" s="1109" t="e">
        <v>#N/A</v>
      </c>
      <c r="EEU228" s="1109" t="e">
        <v>#N/A</v>
      </c>
      <c r="EEV228" s="1109" t="e">
        <v>#N/A</v>
      </c>
      <c r="EEW228" s="1109" t="e">
        <v>#N/A</v>
      </c>
      <c r="EEX228" s="1109" t="e">
        <v>#N/A</v>
      </c>
      <c r="EEY228" s="1109" t="e">
        <v>#N/A</v>
      </c>
      <c r="EEZ228" s="1109" t="e">
        <v>#N/A</v>
      </c>
      <c r="EFA228" s="1109" t="e">
        <v>#N/A</v>
      </c>
      <c r="EFB228" s="1109" t="e">
        <v>#N/A</v>
      </c>
      <c r="EFC228" s="1109" t="e">
        <v>#N/A</v>
      </c>
      <c r="EFD228" s="1109" t="e">
        <v>#N/A</v>
      </c>
      <c r="EFE228" s="1109" t="e">
        <v>#N/A</v>
      </c>
      <c r="EFF228" s="1109" t="e">
        <v>#N/A</v>
      </c>
      <c r="EFG228" s="1109" t="e">
        <v>#N/A</v>
      </c>
      <c r="EFH228" s="1109" t="e">
        <v>#N/A</v>
      </c>
      <c r="EFI228" s="1109" t="e">
        <v>#N/A</v>
      </c>
      <c r="EFJ228" s="1109" t="e">
        <v>#N/A</v>
      </c>
      <c r="EFK228" s="1109" t="e">
        <v>#N/A</v>
      </c>
      <c r="EFL228" s="1109" t="e">
        <v>#N/A</v>
      </c>
      <c r="EFM228" s="1109" t="e">
        <v>#N/A</v>
      </c>
      <c r="EFN228" s="1109" t="e">
        <v>#N/A</v>
      </c>
      <c r="EFO228" s="1109" t="e">
        <v>#N/A</v>
      </c>
      <c r="EFP228" s="1109" t="e">
        <v>#N/A</v>
      </c>
      <c r="EFQ228" s="1109" t="e">
        <v>#N/A</v>
      </c>
      <c r="EFR228" s="1109" t="e">
        <v>#N/A</v>
      </c>
      <c r="EFS228" s="1109" t="e">
        <v>#N/A</v>
      </c>
      <c r="EFT228" s="1109" t="e">
        <v>#N/A</v>
      </c>
      <c r="EFU228" s="1109" t="e">
        <v>#N/A</v>
      </c>
      <c r="EFV228" s="1109" t="e">
        <v>#N/A</v>
      </c>
      <c r="EFW228" s="1109" t="e">
        <v>#N/A</v>
      </c>
      <c r="EFX228" s="1109" t="e">
        <v>#N/A</v>
      </c>
      <c r="EFY228" s="1109" t="e">
        <v>#N/A</v>
      </c>
      <c r="EFZ228" s="1109" t="e">
        <v>#N/A</v>
      </c>
      <c r="EGA228" s="1109" t="e">
        <v>#N/A</v>
      </c>
      <c r="EGB228" s="1109" t="e">
        <v>#N/A</v>
      </c>
      <c r="EGC228" s="1109" t="e">
        <v>#N/A</v>
      </c>
      <c r="EGD228" s="1109" t="e">
        <v>#N/A</v>
      </c>
      <c r="EGE228" s="1109" t="e">
        <v>#N/A</v>
      </c>
      <c r="EGF228" s="1109" t="e">
        <v>#N/A</v>
      </c>
      <c r="EGG228" s="1109" t="e">
        <v>#N/A</v>
      </c>
      <c r="EGH228" s="1109" t="e">
        <v>#N/A</v>
      </c>
      <c r="EGI228" s="1109" t="e">
        <v>#N/A</v>
      </c>
      <c r="EGJ228" s="1109" t="e">
        <v>#N/A</v>
      </c>
      <c r="EGK228" s="1109" t="e">
        <v>#N/A</v>
      </c>
      <c r="EGL228" s="1109" t="e">
        <v>#N/A</v>
      </c>
      <c r="EGM228" s="1109" t="e">
        <v>#N/A</v>
      </c>
      <c r="EGN228" s="1109" t="e">
        <v>#N/A</v>
      </c>
      <c r="EGO228" s="1109" t="e">
        <v>#N/A</v>
      </c>
      <c r="EGP228" s="1109" t="e">
        <v>#N/A</v>
      </c>
      <c r="EGQ228" s="1109" t="e">
        <v>#N/A</v>
      </c>
      <c r="EGR228" s="1109" t="e">
        <v>#N/A</v>
      </c>
      <c r="EGS228" s="1109" t="e">
        <v>#N/A</v>
      </c>
      <c r="EGT228" s="1109" t="e">
        <v>#N/A</v>
      </c>
      <c r="EGU228" s="1109" t="e">
        <v>#N/A</v>
      </c>
      <c r="EGV228" s="1109" t="e">
        <v>#N/A</v>
      </c>
      <c r="EGW228" s="1109" t="e">
        <v>#N/A</v>
      </c>
      <c r="EGX228" s="1109" t="e">
        <v>#N/A</v>
      </c>
      <c r="EGY228" s="1109" t="e">
        <v>#N/A</v>
      </c>
      <c r="EGZ228" s="1109" t="e">
        <v>#N/A</v>
      </c>
      <c r="EHA228" s="1109" t="e">
        <v>#N/A</v>
      </c>
      <c r="EHB228" s="1109" t="e">
        <v>#N/A</v>
      </c>
      <c r="EHC228" s="1109" t="e">
        <v>#N/A</v>
      </c>
      <c r="EHD228" s="1109" t="e">
        <v>#N/A</v>
      </c>
      <c r="EHE228" s="1109" t="e">
        <v>#N/A</v>
      </c>
      <c r="EHF228" s="1109" t="e">
        <v>#N/A</v>
      </c>
      <c r="EHG228" s="1109" t="e">
        <v>#N/A</v>
      </c>
      <c r="EHH228" s="1109" t="e">
        <v>#N/A</v>
      </c>
      <c r="EHI228" s="1109" t="e">
        <v>#N/A</v>
      </c>
      <c r="EHJ228" s="1109" t="e">
        <v>#N/A</v>
      </c>
      <c r="EHK228" s="1109" t="e">
        <v>#N/A</v>
      </c>
      <c r="EHL228" s="1109" t="e">
        <v>#N/A</v>
      </c>
      <c r="EHM228" s="1109" t="e">
        <v>#N/A</v>
      </c>
      <c r="EHN228" s="1109" t="e">
        <v>#N/A</v>
      </c>
      <c r="EHO228" s="1109" t="e">
        <v>#N/A</v>
      </c>
      <c r="EHP228" s="1109" t="e">
        <v>#N/A</v>
      </c>
      <c r="EHQ228" s="1109" t="e">
        <v>#N/A</v>
      </c>
      <c r="EHR228" s="1109" t="e">
        <v>#N/A</v>
      </c>
      <c r="EHS228" s="1109" t="e">
        <v>#N/A</v>
      </c>
      <c r="EHT228" s="1109" t="e">
        <v>#N/A</v>
      </c>
      <c r="EHU228" s="1109" t="e">
        <v>#N/A</v>
      </c>
      <c r="EHV228" s="1109" t="e">
        <v>#N/A</v>
      </c>
      <c r="EHW228" s="1109" t="e">
        <v>#N/A</v>
      </c>
      <c r="EHX228" s="1109" t="e">
        <v>#N/A</v>
      </c>
      <c r="EHY228" s="1109" t="e">
        <v>#N/A</v>
      </c>
      <c r="EHZ228" s="1109" t="e">
        <v>#N/A</v>
      </c>
      <c r="EIA228" s="1109" t="e">
        <v>#N/A</v>
      </c>
      <c r="EIB228" s="1109" t="e">
        <v>#N/A</v>
      </c>
      <c r="EIC228" s="1109" t="e">
        <v>#N/A</v>
      </c>
      <c r="EID228" s="1109" t="e">
        <v>#N/A</v>
      </c>
      <c r="EIE228" s="1109" t="e">
        <v>#N/A</v>
      </c>
      <c r="EIF228" s="1109" t="e">
        <v>#N/A</v>
      </c>
      <c r="EIG228" s="1109" t="e">
        <v>#N/A</v>
      </c>
      <c r="EIH228" s="1109" t="e">
        <v>#N/A</v>
      </c>
      <c r="EII228" s="1109" t="e">
        <v>#N/A</v>
      </c>
      <c r="EIJ228" s="1109" t="e">
        <v>#N/A</v>
      </c>
      <c r="EIK228" s="1109" t="e">
        <v>#N/A</v>
      </c>
      <c r="EIL228" s="1109" t="e">
        <v>#N/A</v>
      </c>
      <c r="EIM228" s="1109" t="e">
        <v>#N/A</v>
      </c>
      <c r="EIN228" s="1109" t="e">
        <v>#N/A</v>
      </c>
      <c r="EIO228" s="1109" t="e">
        <v>#N/A</v>
      </c>
      <c r="EIP228" s="1109" t="e">
        <v>#N/A</v>
      </c>
      <c r="EIQ228" s="1109" t="e">
        <v>#N/A</v>
      </c>
      <c r="EIR228" s="1109" t="e">
        <v>#N/A</v>
      </c>
      <c r="EIS228" s="1109" t="e">
        <v>#N/A</v>
      </c>
      <c r="EIT228" s="1109" t="e">
        <v>#N/A</v>
      </c>
      <c r="EIU228" s="1109" t="e">
        <v>#N/A</v>
      </c>
      <c r="EIV228" s="1109" t="e">
        <v>#N/A</v>
      </c>
      <c r="EIW228" s="1109" t="e">
        <v>#N/A</v>
      </c>
      <c r="EIX228" s="1109" t="e">
        <v>#N/A</v>
      </c>
      <c r="EIY228" s="1109" t="e">
        <v>#N/A</v>
      </c>
      <c r="EIZ228" s="1109" t="e">
        <v>#N/A</v>
      </c>
      <c r="EJA228" s="1109" t="e">
        <v>#N/A</v>
      </c>
      <c r="EJB228" s="1109" t="e">
        <v>#N/A</v>
      </c>
      <c r="EJC228" s="1109" t="e">
        <v>#N/A</v>
      </c>
      <c r="EJD228" s="1109" t="e">
        <v>#N/A</v>
      </c>
      <c r="EJE228" s="1109" t="e">
        <v>#N/A</v>
      </c>
      <c r="EJF228" s="1109" t="e">
        <v>#N/A</v>
      </c>
      <c r="EJG228" s="1109" t="e">
        <v>#N/A</v>
      </c>
      <c r="EJH228" s="1109" t="e">
        <v>#N/A</v>
      </c>
      <c r="EJI228" s="1109" t="e">
        <v>#N/A</v>
      </c>
      <c r="EJJ228" s="1109" t="e">
        <v>#N/A</v>
      </c>
      <c r="EJK228" s="1109" t="e">
        <v>#N/A</v>
      </c>
      <c r="EJL228" s="1109" t="e">
        <v>#N/A</v>
      </c>
      <c r="EJM228" s="1109" t="e">
        <v>#N/A</v>
      </c>
      <c r="EJN228" s="1109" t="e">
        <v>#N/A</v>
      </c>
      <c r="EJO228" s="1109" t="e">
        <v>#N/A</v>
      </c>
      <c r="EJP228" s="1109" t="e">
        <v>#N/A</v>
      </c>
      <c r="EJQ228" s="1109" t="e">
        <v>#N/A</v>
      </c>
      <c r="EJR228" s="1109" t="e">
        <v>#N/A</v>
      </c>
      <c r="EJS228" s="1109" t="e">
        <v>#N/A</v>
      </c>
      <c r="EJT228" s="1109" t="e">
        <v>#N/A</v>
      </c>
      <c r="EJU228" s="1109" t="e">
        <v>#N/A</v>
      </c>
      <c r="EJV228" s="1109" t="e">
        <v>#N/A</v>
      </c>
      <c r="EJW228" s="1109" t="e">
        <v>#N/A</v>
      </c>
      <c r="EJX228" s="1109" t="e">
        <v>#N/A</v>
      </c>
      <c r="EJY228" s="1109" t="e">
        <v>#N/A</v>
      </c>
      <c r="EJZ228" s="1109" t="e">
        <v>#N/A</v>
      </c>
      <c r="EKA228" s="1109" t="e">
        <v>#N/A</v>
      </c>
      <c r="EKB228" s="1109" t="e">
        <v>#N/A</v>
      </c>
      <c r="EKC228" s="1109" t="e">
        <v>#N/A</v>
      </c>
      <c r="EKD228" s="1109" t="e">
        <v>#N/A</v>
      </c>
      <c r="EKE228" s="1109" t="e">
        <v>#N/A</v>
      </c>
      <c r="EKF228" s="1109" t="e">
        <v>#N/A</v>
      </c>
      <c r="EKG228" s="1109" t="e">
        <v>#N/A</v>
      </c>
      <c r="EKH228" s="1109" t="e">
        <v>#N/A</v>
      </c>
      <c r="EKI228" s="1109" t="e">
        <v>#N/A</v>
      </c>
      <c r="EKJ228" s="1109" t="e">
        <v>#N/A</v>
      </c>
      <c r="EKK228" s="1109" t="e">
        <v>#N/A</v>
      </c>
      <c r="EKL228" s="1109" t="e">
        <v>#N/A</v>
      </c>
      <c r="EKM228" s="1109" t="e">
        <v>#N/A</v>
      </c>
      <c r="EKN228" s="1109" t="e">
        <v>#N/A</v>
      </c>
      <c r="EKO228" s="1109" t="e">
        <v>#N/A</v>
      </c>
      <c r="EKP228" s="1109" t="e">
        <v>#N/A</v>
      </c>
      <c r="EKQ228" s="1109" t="e">
        <v>#N/A</v>
      </c>
      <c r="EKR228" s="1109" t="e">
        <v>#N/A</v>
      </c>
      <c r="EKS228" s="1109" t="e">
        <v>#N/A</v>
      </c>
      <c r="EKT228" s="1109" t="e">
        <v>#N/A</v>
      </c>
      <c r="EKU228" s="1109" t="e">
        <v>#N/A</v>
      </c>
      <c r="EKV228" s="1109" t="e">
        <v>#N/A</v>
      </c>
      <c r="EKW228" s="1109" t="e">
        <v>#N/A</v>
      </c>
      <c r="EKX228" s="1109" t="e">
        <v>#N/A</v>
      </c>
      <c r="EKY228" s="1109" t="e">
        <v>#N/A</v>
      </c>
      <c r="EKZ228" s="1109" t="e">
        <v>#N/A</v>
      </c>
      <c r="ELA228" s="1109" t="e">
        <v>#N/A</v>
      </c>
      <c r="ELB228" s="1109" t="e">
        <v>#N/A</v>
      </c>
      <c r="ELC228" s="1109" t="e">
        <v>#N/A</v>
      </c>
      <c r="ELD228" s="1109" t="e">
        <v>#N/A</v>
      </c>
      <c r="ELE228" s="1109" t="e">
        <v>#N/A</v>
      </c>
      <c r="ELF228" s="1109" t="e">
        <v>#N/A</v>
      </c>
      <c r="ELG228" s="1109" t="e">
        <v>#N/A</v>
      </c>
      <c r="ELH228" s="1109" t="e">
        <v>#N/A</v>
      </c>
      <c r="ELI228" s="1109" t="e">
        <v>#N/A</v>
      </c>
      <c r="ELJ228" s="1109" t="e">
        <v>#N/A</v>
      </c>
      <c r="ELK228" s="1109" t="e">
        <v>#N/A</v>
      </c>
      <c r="ELL228" s="1109" t="e">
        <v>#N/A</v>
      </c>
      <c r="ELM228" s="1109" t="e">
        <v>#N/A</v>
      </c>
      <c r="ELN228" s="1109" t="e">
        <v>#N/A</v>
      </c>
      <c r="ELO228" s="1109" t="e">
        <v>#N/A</v>
      </c>
      <c r="ELP228" s="1109" t="e">
        <v>#N/A</v>
      </c>
      <c r="ELQ228" s="1109" t="e">
        <v>#N/A</v>
      </c>
      <c r="ELR228" s="1109" t="e">
        <v>#N/A</v>
      </c>
      <c r="ELS228" s="1109" t="e">
        <v>#N/A</v>
      </c>
      <c r="ELT228" s="1109" t="e">
        <v>#N/A</v>
      </c>
      <c r="ELU228" s="1109" t="e">
        <v>#N/A</v>
      </c>
      <c r="ELV228" s="1109" t="e">
        <v>#N/A</v>
      </c>
      <c r="ELW228" s="1109" t="e">
        <v>#N/A</v>
      </c>
      <c r="ELX228" s="1109" t="e">
        <v>#N/A</v>
      </c>
      <c r="ELY228" s="1109" t="e">
        <v>#N/A</v>
      </c>
      <c r="ELZ228" s="1109" t="e">
        <v>#N/A</v>
      </c>
      <c r="EMA228" s="1109" t="e">
        <v>#N/A</v>
      </c>
      <c r="EMB228" s="1109" t="e">
        <v>#N/A</v>
      </c>
      <c r="EMC228" s="1109" t="e">
        <v>#N/A</v>
      </c>
      <c r="EMD228" s="1109" t="e">
        <v>#N/A</v>
      </c>
      <c r="EME228" s="1109" t="e">
        <v>#N/A</v>
      </c>
      <c r="EMF228" s="1109" t="e">
        <v>#N/A</v>
      </c>
      <c r="EMG228" s="1109" t="e">
        <v>#N/A</v>
      </c>
      <c r="EMH228" s="1109" t="e">
        <v>#N/A</v>
      </c>
      <c r="EMI228" s="1109" t="e">
        <v>#N/A</v>
      </c>
      <c r="EMJ228" s="1109" t="e">
        <v>#N/A</v>
      </c>
      <c r="EMK228" s="1109" t="e">
        <v>#N/A</v>
      </c>
      <c r="EML228" s="1109" t="e">
        <v>#N/A</v>
      </c>
      <c r="EMM228" s="1109" t="e">
        <v>#N/A</v>
      </c>
      <c r="EMN228" s="1109" t="e">
        <v>#N/A</v>
      </c>
      <c r="EMO228" s="1109" t="e">
        <v>#N/A</v>
      </c>
      <c r="EMP228" s="1109" t="e">
        <v>#N/A</v>
      </c>
      <c r="EMQ228" s="1109" t="e">
        <v>#N/A</v>
      </c>
      <c r="EMR228" s="1109" t="e">
        <v>#N/A</v>
      </c>
      <c r="EMS228" s="1109" t="e">
        <v>#N/A</v>
      </c>
      <c r="EMT228" s="1109" t="e">
        <v>#N/A</v>
      </c>
      <c r="EMU228" s="1109" t="e">
        <v>#N/A</v>
      </c>
      <c r="EMV228" s="1109" t="e">
        <v>#N/A</v>
      </c>
      <c r="EMW228" s="1109" t="e">
        <v>#N/A</v>
      </c>
      <c r="EMX228" s="1109" t="e">
        <v>#N/A</v>
      </c>
      <c r="EMY228" s="1109" t="e">
        <v>#N/A</v>
      </c>
      <c r="EMZ228" s="1109" t="e">
        <v>#N/A</v>
      </c>
      <c r="ENA228" s="1109" t="e">
        <v>#N/A</v>
      </c>
      <c r="ENB228" s="1109" t="e">
        <v>#N/A</v>
      </c>
      <c r="ENC228" s="1109" t="e">
        <v>#N/A</v>
      </c>
      <c r="END228" s="1109" t="e">
        <v>#N/A</v>
      </c>
      <c r="ENE228" s="1109" t="e">
        <v>#N/A</v>
      </c>
      <c r="ENF228" s="1109" t="e">
        <v>#N/A</v>
      </c>
      <c r="ENG228" s="1109" t="e">
        <v>#N/A</v>
      </c>
      <c r="ENH228" s="1109" t="e">
        <v>#N/A</v>
      </c>
      <c r="ENI228" s="1109" t="e">
        <v>#N/A</v>
      </c>
      <c r="ENJ228" s="1109" t="e">
        <v>#N/A</v>
      </c>
      <c r="ENK228" s="1109" t="e">
        <v>#N/A</v>
      </c>
      <c r="ENL228" s="1109" t="e">
        <v>#N/A</v>
      </c>
      <c r="ENM228" s="1109" t="e">
        <v>#N/A</v>
      </c>
      <c r="ENN228" s="1109" t="e">
        <v>#N/A</v>
      </c>
      <c r="ENO228" s="1109" t="e">
        <v>#N/A</v>
      </c>
      <c r="ENP228" s="1109" t="e">
        <v>#N/A</v>
      </c>
      <c r="ENQ228" s="1109" t="e">
        <v>#N/A</v>
      </c>
      <c r="ENR228" s="1109" t="e">
        <v>#N/A</v>
      </c>
      <c r="ENS228" s="1109" t="e">
        <v>#N/A</v>
      </c>
      <c r="ENT228" s="1109" t="e">
        <v>#N/A</v>
      </c>
      <c r="ENU228" s="1109" t="e">
        <v>#N/A</v>
      </c>
      <c r="ENV228" s="1109" t="e">
        <v>#N/A</v>
      </c>
      <c r="ENW228" s="1109" t="e">
        <v>#N/A</v>
      </c>
      <c r="ENX228" s="1109" t="e">
        <v>#N/A</v>
      </c>
      <c r="ENY228" s="1109" t="e">
        <v>#N/A</v>
      </c>
      <c r="ENZ228" s="1109" t="e">
        <v>#N/A</v>
      </c>
      <c r="EOA228" s="1109" t="e">
        <v>#N/A</v>
      </c>
      <c r="EOB228" s="1109" t="e">
        <v>#N/A</v>
      </c>
      <c r="EOC228" s="1109" t="e">
        <v>#N/A</v>
      </c>
      <c r="EOD228" s="1109" t="e">
        <v>#N/A</v>
      </c>
      <c r="EOE228" s="1109" t="e">
        <v>#N/A</v>
      </c>
      <c r="EOF228" s="1109" t="e">
        <v>#N/A</v>
      </c>
      <c r="EOG228" s="1109" t="e">
        <v>#N/A</v>
      </c>
      <c r="EOH228" s="1109" t="e">
        <v>#N/A</v>
      </c>
      <c r="EOI228" s="1109" t="e">
        <v>#N/A</v>
      </c>
      <c r="EOJ228" s="1109" t="e">
        <v>#N/A</v>
      </c>
      <c r="EOK228" s="1109" t="e">
        <v>#N/A</v>
      </c>
      <c r="EOL228" s="1109" t="e">
        <v>#N/A</v>
      </c>
      <c r="EOM228" s="1109" t="e">
        <v>#N/A</v>
      </c>
      <c r="EON228" s="1109" t="e">
        <v>#N/A</v>
      </c>
      <c r="EOO228" s="1109" t="e">
        <v>#N/A</v>
      </c>
      <c r="EOP228" s="1109" t="e">
        <v>#N/A</v>
      </c>
      <c r="EOQ228" s="1109" t="e">
        <v>#N/A</v>
      </c>
      <c r="EOR228" s="1109" t="e">
        <v>#N/A</v>
      </c>
      <c r="EOS228" s="1109" t="e">
        <v>#N/A</v>
      </c>
      <c r="EOT228" s="1109" t="e">
        <v>#N/A</v>
      </c>
      <c r="EOU228" s="1109" t="e">
        <v>#N/A</v>
      </c>
      <c r="EOV228" s="1109" t="e">
        <v>#N/A</v>
      </c>
      <c r="EOW228" s="1109" t="e">
        <v>#N/A</v>
      </c>
      <c r="EOX228" s="1109" t="e">
        <v>#N/A</v>
      </c>
      <c r="EOY228" s="1109" t="e">
        <v>#N/A</v>
      </c>
      <c r="EOZ228" s="1109" t="e">
        <v>#N/A</v>
      </c>
      <c r="EPA228" s="1109" t="e">
        <v>#N/A</v>
      </c>
      <c r="EPB228" s="1109" t="e">
        <v>#N/A</v>
      </c>
      <c r="EPC228" s="1109" t="e">
        <v>#N/A</v>
      </c>
      <c r="EPD228" s="1109" t="e">
        <v>#N/A</v>
      </c>
      <c r="EPE228" s="1109" t="e">
        <v>#N/A</v>
      </c>
      <c r="EPF228" s="1109" t="e">
        <v>#N/A</v>
      </c>
      <c r="EPG228" s="1109" t="e">
        <v>#N/A</v>
      </c>
      <c r="EPH228" s="1109" t="e">
        <v>#N/A</v>
      </c>
      <c r="EPI228" s="1109" t="e">
        <v>#N/A</v>
      </c>
      <c r="EPJ228" s="1109" t="e">
        <v>#N/A</v>
      </c>
      <c r="EPK228" s="1109" t="e">
        <v>#N/A</v>
      </c>
      <c r="EPL228" s="1109" t="e">
        <v>#N/A</v>
      </c>
      <c r="EPM228" s="1109" t="e">
        <v>#N/A</v>
      </c>
      <c r="EPN228" s="1109" t="e">
        <v>#N/A</v>
      </c>
      <c r="EPO228" s="1109" t="e">
        <v>#N/A</v>
      </c>
      <c r="EPP228" s="1109" t="e">
        <v>#N/A</v>
      </c>
      <c r="EPQ228" s="1109" t="e">
        <v>#N/A</v>
      </c>
      <c r="EPR228" s="1109" t="e">
        <v>#N/A</v>
      </c>
      <c r="EPS228" s="1109" t="e">
        <v>#N/A</v>
      </c>
      <c r="EPT228" s="1109" t="e">
        <v>#N/A</v>
      </c>
      <c r="EPU228" s="1109" t="e">
        <v>#N/A</v>
      </c>
      <c r="EPV228" s="1109" t="e">
        <v>#N/A</v>
      </c>
      <c r="EPW228" s="1109" t="e">
        <v>#N/A</v>
      </c>
      <c r="EPX228" s="1109" t="e">
        <v>#N/A</v>
      </c>
      <c r="EPY228" s="1109" t="e">
        <v>#N/A</v>
      </c>
      <c r="EPZ228" s="1109" t="e">
        <v>#N/A</v>
      </c>
      <c r="EQA228" s="1109" t="e">
        <v>#N/A</v>
      </c>
      <c r="EQB228" s="1109" t="e">
        <v>#N/A</v>
      </c>
      <c r="EQC228" s="1109" t="e">
        <v>#N/A</v>
      </c>
      <c r="EQD228" s="1109" t="e">
        <v>#N/A</v>
      </c>
      <c r="EQE228" s="1109" t="e">
        <v>#N/A</v>
      </c>
      <c r="EQF228" s="1109" t="e">
        <v>#N/A</v>
      </c>
      <c r="EQG228" s="1109" t="e">
        <v>#N/A</v>
      </c>
      <c r="EQH228" s="1109" t="e">
        <v>#N/A</v>
      </c>
      <c r="EQI228" s="1109" t="e">
        <v>#N/A</v>
      </c>
      <c r="EQJ228" s="1109" t="e">
        <v>#N/A</v>
      </c>
      <c r="EQK228" s="1109" t="e">
        <v>#N/A</v>
      </c>
      <c r="EQL228" s="1109" t="e">
        <v>#N/A</v>
      </c>
      <c r="EQM228" s="1109" t="e">
        <v>#N/A</v>
      </c>
      <c r="EQN228" s="1109" t="e">
        <v>#N/A</v>
      </c>
      <c r="EQO228" s="1109" t="e">
        <v>#N/A</v>
      </c>
      <c r="EQP228" s="1109" t="e">
        <v>#N/A</v>
      </c>
      <c r="EQQ228" s="1109" t="e">
        <v>#N/A</v>
      </c>
      <c r="EQR228" s="1109" t="e">
        <v>#N/A</v>
      </c>
      <c r="EQS228" s="1109" t="e">
        <v>#N/A</v>
      </c>
      <c r="EQT228" s="1109" t="e">
        <v>#N/A</v>
      </c>
      <c r="EQU228" s="1109" t="e">
        <v>#N/A</v>
      </c>
      <c r="EQV228" s="1109" t="e">
        <v>#N/A</v>
      </c>
      <c r="EQW228" s="1109" t="e">
        <v>#N/A</v>
      </c>
      <c r="EQX228" s="1109" t="e">
        <v>#N/A</v>
      </c>
      <c r="EQY228" s="1109" t="e">
        <v>#N/A</v>
      </c>
      <c r="EQZ228" s="1109" t="e">
        <v>#N/A</v>
      </c>
      <c r="ERA228" s="1109" t="e">
        <v>#N/A</v>
      </c>
      <c r="ERB228" s="1109" t="e">
        <v>#N/A</v>
      </c>
      <c r="ERC228" s="1109" t="e">
        <v>#N/A</v>
      </c>
      <c r="ERD228" s="1109" t="e">
        <v>#N/A</v>
      </c>
      <c r="ERE228" s="1109" t="e">
        <v>#N/A</v>
      </c>
      <c r="ERF228" s="1109" t="e">
        <v>#N/A</v>
      </c>
      <c r="ERG228" s="1109" t="e">
        <v>#N/A</v>
      </c>
      <c r="ERH228" s="1109" t="e">
        <v>#N/A</v>
      </c>
      <c r="ERI228" s="1109" t="e">
        <v>#N/A</v>
      </c>
      <c r="ERJ228" s="1109" t="e">
        <v>#N/A</v>
      </c>
      <c r="ERK228" s="1109" t="e">
        <v>#N/A</v>
      </c>
      <c r="ERL228" s="1109" t="e">
        <v>#N/A</v>
      </c>
      <c r="ERM228" s="1109" t="e">
        <v>#N/A</v>
      </c>
      <c r="ERN228" s="1109" t="e">
        <v>#N/A</v>
      </c>
      <c r="ERO228" s="1109" t="e">
        <v>#N/A</v>
      </c>
      <c r="ERP228" s="1109" t="e">
        <v>#N/A</v>
      </c>
      <c r="ERQ228" s="1109" t="e">
        <v>#N/A</v>
      </c>
      <c r="ERR228" s="1109" t="e">
        <v>#N/A</v>
      </c>
      <c r="ERS228" s="1109" t="e">
        <v>#N/A</v>
      </c>
      <c r="ERT228" s="1109" t="e">
        <v>#N/A</v>
      </c>
      <c r="ERU228" s="1109" t="e">
        <v>#N/A</v>
      </c>
      <c r="ERV228" s="1109" t="e">
        <v>#N/A</v>
      </c>
      <c r="ERW228" s="1109" t="e">
        <v>#N/A</v>
      </c>
      <c r="ERX228" s="1109" t="e">
        <v>#N/A</v>
      </c>
      <c r="ERY228" s="1109" t="e">
        <v>#N/A</v>
      </c>
      <c r="ERZ228" s="1109" t="e">
        <v>#N/A</v>
      </c>
      <c r="ESA228" s="1109" t="e">
        <v>#N/A</v>
      </c>
      <c r="ESB228" s="1109" t="e">
        <v>#N/A</v>
      </c>
      <c r="ESC228" s="1109" t="e">
        <v>#N/A</v>
      </c>
      <c r="ESD228" s="1109" t="e">
        <v>#N/A</v>
      </c>
      <c r="ESE228" s="1109" t="e">
        <v>#N/A</v>
      </c>
      <c r="ESF228" s="1109" t="e">
        <v>#N/A</v>
      </c>
      <c r="ESG228" s="1109" t="e">
        <v>#N/A</v>
      </c>
      <c r="ESH228" s="1109" t="e">
        <v>#N/A</v>
      </c>
      <c r="ESI228" s="1109" t="e">
        <v>#N/A</v>
      </c>
      <c r="ESJ228" s="1109" t="e">
        <v>#N/A</v>
      </c>
      <c r="ESK228" s="1109" t="e">
        <v>#N/A</v>
      </c>
      <c r="ESL228" s="1109" t="e">
        <v>#N/A</v>
      </c>
      <c r="ESM228" s="1109" t="e">
        <v>#N/A</v>
      </c>
      <c r="ESN228" s="1109" t="e">
        <v>#N/A</v>
      </c>
      <c r="ESO228" s="1109" t="e">
        <v>#N/A</v>
      </c>
      <c r="ESP228" s="1109" t="e">
        <v>#N/A</v>
      </c>
      <c r="ESQ228" s="1109" t="e">
        <v>#N/A</v>
      </c>
      <c r="ESR228" s="1109" t="e">
        <v>#N/A</v>
      </c>
      <c r="ESS228" s="1109" t="e">
        <v>#N/A</v>
      </c>
      <c r="EST228" s="1109" t="e">
        <v>#N/A</v>
      </c>
      <c r="ESU228" s="1109" t="e">
        <v>#N/A</v>
      </c>
      <c r="ESV228" s="1109" t="e">
        <v>#N/A</v>
      </c>
      <c r="ESW228" s="1109" t="e">
        <v>#N/A</v>
      </c>
      <c r="ESX228" s="1109" t="e">
        <v>#N/A</v>
      </c>
      <c r="ESY228" s="1109" t="e">
        <v>#N/A</v>
      </c>
      <c r="ESZ228" s="1109" t="e">
        <v>#N/A</v>
      </c>
      <c r="ETA228" s="1109" t="e">
        <v>#N/A</v>
      </c>
      <c r="ETB228" s="1109" t="e">
        <v>#N/A</v>
      </c>
      <c r="ETC228" s="1109" t="e">
        <v>#N/A</v>
      </c>
      <c r="ETD228" s="1109" t="e">
        <v>#N/A</v>
      </c>
      <c r="ETE228" s="1109" t="e">
        <v>#N/A</v>
      </c>
      <c r="ETF228" s="1109" t="e">
        <v>#N/A</v>
      </c>
      <c r="ETG228" s="1109" t="e">
        <v>#N/A</v>
      </c>
      <c r="ETH228" s="1109" t="e">
        <v>#N/A</v>
      </c>
      <c r="ETI228" s="1109" t="e">
        <v>#N/A</v>
      </c>
      <c r="ETJ228" s="1109" t="e">
        <v>#N/A</v>
      </c>
      <c r="ETK228" s="1109" t="e">
        <v>#N/A</v>
      </c>
      <c r="ETL228" s="1109" t="e">
        <v>#N/A</v>
      </c>
      <c r="ETM228" s="1109" t="e">
        <v>#N/A</v>
      </c>
      <c r="ETN228" s="1109" t="e">
        <v>#N/A</v>
      </c>
      <c r="ETO228" s="1109" t="e">
        <v>#N/A</v>
      </c>
      <c r="ETP228" s="1109" t="e">
        <v>#N/A</v>
      </c>
      <c r="ETQ228" s="1109" t="e">
        <v>#N/A</v>
      </c>
      <c r="ETR228" s="1109" t="e">
        <v>#N/A</v>
      </c>
      <c r="ETS228" s="1109" t="e">
        <v>#N/A</v>
      </c>
      <c r="ETT228" s="1109" t="e">
        <v>#N/A</v>
      </c>
      <c r="ETU228" s="1109" t="e">
        <v>#N/A</v>
      </c>
      <c r="ETV228" s="1109" t="e">
        <v>#N/A</v>
      </c>
      <c r="ETW228" s="1109" t="e">
        <v>#N/A</v>
      </c>
      <c r="ETX228" s="1109" t="e">
        <v>#N/A</v>
      </c>
      <c r="ETY228" s="1109" t="e">
        <v>#N/A</v>
      </c>
      <c r="ETZ228" s="1109" t="e">
        <v>#N/A</v>
      </c>
      <c r="EUA228" s="1109" t="e">
        <v>#N/A</v>
      </c>
      <c r="EUB228" s="1109" t="e">
        <v>#N/A</v>
      </c>
      <c r="EUC228" s="1109" t="e">
        <v>#N/A</v>
      </c>
      <c r="EUD228" s="1109" t="e">
        <v>#N/A</v>
      </c>
      <c r="EUE228" s="1109" t="e">
        <v>#N/A</v>
      </c>
      <c r="EUF228" s="1109" t="e">
        <v>#N/A</v>
      </c>
      <c r="EUG228" s="1109" t="e">
        <v>#N/A</v>
      </c>
      <c r="EUH228" s="1109" t="e">
        <v>#N/A</v>
      </c>
      <c r="EUI228" s="1109" t="e">
        <v>#N/A</v>
      </c>
      <c r="EUJ228" s="1109" t="e">
        <v>#N/A</v>
      </c>
      <c r="EUK228" s="1109" t="e">
        <v>#N/A</v>
      </c>
      <c r="EUL228" s="1109" t="e">
        <v>#N/A</v>
      </c>
      <c r="EUM228" s="1109" t="e">
        <v>#N/A</v>
      </c>
      <c r="EUN228" s="1109" t="e">
        <v>#N/A</v>
      </c>
      <c r="EUO228" s="1109" t="e">
        <v>#N/A</v>
      </c>
      <c r="EUP228" s="1109" t="e">
        <v>#N/A</v>
      </c>
      <c r="EUQ228" s="1109" t="e">
        <v>#N/A</v>
      </c>
      <c r="EUR228" s="1109" t="e">
        <v>#N/A</v>
      </c>
      <c r="EUS228" s="1109" t="e">
        <v>#N/A</v>
      </c>
      <c r="EUT228" s="1109" t="e">
        <v>#N/A</v>
      </c>
      <c r="EUU228" s="1109" t="e">
        <v>#N/A</v>
      </c>
      <c r="EUV228" s="1109" t="e">
        <v>#N/A</v>
      </c>
      <c r="EUW228" s="1109" t="e">
        <v>#N/A</v>
      </c>
      <c r="EUX228" s="1109" t="e">
        <v>#N/A</v>
      </c>
      <c r="EUY228" s="1109" t="e">
        <v>#N/A</v>
      </c>
      <c r="EUZ228" s="1109" t="e">
        <v>#N/A</v>
      </c>
      <c r="EVA228" s="1109" t="e">
        <v>#N/A</v>
      </c>
      <c r="EVB228" s="1109" t="e">
        <v>#N/A</v>
      </c>
      <c r="EVC228" s="1109" t="e">
        <v>#N/A</v>
      </c>
      <c r="EVD228" s="1109" t="e">
        <v>#N/A</v>
      </c>
      <c r="EVE228" s="1109" t="e">
        <v>#N/A</v>
      </c>
      <c r="EVF228" s="1109" t="e">
        <v>#N/A</v>
      </c>
      <c r="EVG228" s="1109" t="e">
        <v>#N/A</v>
      </c>
      <c r="EVH228" s="1109" t="e">
        <v>#N/A</v>
      </c>
      <c r="EVI228" s="1109" t="e">
        <v>#N/A</v>
      </c>
      <c r="EVJ228" s="1109" t="e">
        <v>#N/A</v>
      </c>
      <c r="EVK228" s="1109" t="e">
        <v>#N/A</v>
      </c>
      <c r="EVL228" s="1109" t="e">
        <v>#N/A</v>
      </c>
      <c r="EVM228" s="1109" t="e">
        <v>#N/A</v>
      </c>
      <c r="EVN228" s="1109" t="e">
        <v>#N/A</v>
      </c>
      <c r="EVO228" s="1109" t="e">
        <v>#N/A</v>
      </c>
      <c r="EVP228" s="1109" t="e">
        <v>#N/A</v>
      </c>
      <c r="EVQ228" s="1109" t="e">
        <v>#N/A</v>
      </c>
      <c r="EVR228" s="1109" t="e">
        <v>#N/A</v>
      </c>
      <c r="EVS228" s="1109" t="e">
        <v>#N/A</v>
      </c>
      <c r="EVT228" s="1109" t="e">
        <v>#N/A</v>
      </c>
      <c r="EVU228" s="1109" t="e">
        <v>#N/A</v>
      </c>
      <c r="EVV228" s="1109" t="e">
        <v>#N/A</v>
      </c>
      <c r="EVW228" s="1109" t="e">
        <v>#N/A</v>
      </c>
      <c r="EVX228" s="1109" t="e">
        <v>#N/A</v>
      </c>
      <c r="EVY228" s="1109" t="e">
        <v>#N/A</v>
      </c>
      <c r="EVZ228" s="1109" t="e">
        <v>#N/A</v>
      </c>
      <c r="EWA228" s="1109" t="e">
        <v>#N/A</v>
      </c>
      <c r="EWB228" s="1109" t="e">
        <v>#N/A</v>
      </c>
      <c r="EWC228" s="1109" t="e">
        <v>#N/A</v>
      </c>
      <c r="EWD228" s="1109" t="e">
        <v>#N/A</v>
      </c>
      <c r="EWE228" s="1109" t="e">
        <v>#N/A</v>
      </c>
      <c r="EWF228" s="1109" t="e">
        <v>#N/A</v>
      </c>
      <c r="EWG228" s="1109" t="e">
        <v>#N/A</v>
      </c>
      <c r="EWH228" s="1109" t="e">
        <v>#N/A</v>
      </c>
      <c r="EWI228" s="1109" t="e">
        <v>#N/A</v>
      </c>
      <c r="EWJ228" s="1109" t="e">
        <v>#N/A</v>
      </c>
      <c r="EWK228" s="1109" t="e">
        <v>#N/A</v>
      </c>
      <c r="EWL228" s="1109" t="e">
        <v>#N/A</v>
      </c>
      <c r="EWM228" s="1109" t="e">
        <v>#N/A</v>
      </c>
      <c r="EWN228" s="1109" t="e">
        <v>#N/A</v>
      </c>
      <c r="EWO228" s="1109" t="e">
        <v>#N/A</v>
      </c>
      <c r="EWP228" s="1109" t="e">
        <v>#N/A</v>
      </c>
      <c r="EWQ228" s="1109" t="e">
        <v>#N/A</v>
      </c>
      <c r="EWR228" s="1109" t="e">
        <v>#N/A</v>
      </c>
      <c r="EWS228" s="1109" t="e">
        <v>#N/A</v>
      </c>
      <c r="EWT228" s="1109" t="e">
        <v>#N/A</v>
      </c>
      <c r="EWU228" s="1109" t="e">
        <v>#N/A</v>
      </c>
      <c r="EWV228" s="1109" t="e">
        <v>#N/A</v>
      </c>
      <c r="EWW228" s="1109" t="e">
        <v>#N/A</v>
      </c>
      <c r="EWX228" s="1109" t="e">
        <v>#N/A</v>
      </c>
      <c r="EWY228" s="1109" t="e">
        <v>#N/A</v>
      </c>
      <c r="EWZ228" s="1109" t="e">
        <v>#N/A</v>
      </c>
      <c r="EXA228" s="1109" t="e">
        <v>#N/A</v>
      </c>
      <c r="EXB228" s="1109" t="e">
        <v>#N/A</v>
      </c>
      <c r="EXC228" s="1109" t="e">
        <v>#N/A</v>
      </c>
      <c r="EXD228" s="1109" t="e">
        <v>#N/A</v>
      </c>
      <c r="EXE228" s="1109" t="e">
        <v>#N/A</v>
      </c>
      <c r="EXF228" s="1109" t="e">
        <v>#N/A</v>
      </c>
      <c r="EXG228" s="1109" t="e">
        <v>#N/A</v>
      </c>
      <c r="EXH228" s="1109" t="e">
        <v>#N/A</v>
      </c>
      <c r="EXI228" s="1109" t="e">
        <v>#N/A</v>
      </c>
      <c r="EXJ228" s="1109" t="e">
        <v>#N/A</v>
      </c>
      <c r="EXK228" s="1109" t="e">
        <v>#N/A</v>
      </c>
      <c r="EXL228" s="1109" t="e">
        <v>#N/A</v>
      </c>
      <c r="EXM228" s="1109" t="e">
        <v>#N/A</v>
      </c>
      <c r="EXN228" s="1109" t="e">
        <v>#N/A</v>
      </c>
      <c r="EXO228" s="1109" t="e">
        <v>#N/A</v>
      </c>
      <c r="EXP228" s="1109" t="e">
        <v>#N/A</v>
      </c>
      <c r="EXQ228" s="1109" t="e">
        <v>#N/A</v>
      </c>
      <c r="EXR228" s="1109" t="e">
        <v>#N/A</v>
      </c>
      <c r="EXS228" s="1109" t="e">
        <v>#N/A</v>
      </c>
      <c r="EXT228" s="1109" t="e">
        <v>#N/A</v>
      </c>
      <c r="EXU228" s="1109" t="e">
        <v>#N/A</v>
      </c>
      <c r="EXV228" s="1109" t="e">
        <v>#N/A</v>
      </c>
      <c r="EXW228" s="1109" t="e">
        <v>#N/A</v>
      </c>
      <c r="EXX228" s="1109" t="e">
        <v>#N/A</v>
      </c>
      <c r="EXY228" s="1109" t="e">
        <v>#N/A</v>
      </c>
      <c r="EXZ228" s="1109" t="e">
        <v>#N/A</v>
      </c>
      <c r="EYA228" s="1109" t="e">
        <v>#N/A</v>
      </c>
      <c r="EYB228" s="1109" t="e">
        <v>#N/A</v>
      </c>
      <c r="EYC228" s="1109" t="e">
        <v>#N/A</v>
      </c>
      <c r="EYD228" s="1109" t="e">
        <v>#N/A</v>
      </c>
      <c r="EYE228" s="1109" t="e">
        <v>#N/A</v>
      </c>
      <c r="EYF228" s="1109" t="e">
        <v>#N/A</v>
      </c>
      <c r="EYG228" s="1109" t="e">
        <v>#N/A</v>
      </c>
      <c r="EYH228" s="1109" t="e">
        <v>#N/A</v>
      </c>
      <c r="EYI228" s="1109" t="e">
        <v>#N/A</v>
      </c>
      <c r="EYJ228" s="1109" t="e">
        <v>#N/A</v>
      </c>
      <c r="EYK228" s="1109" t="e">
        <v>#N/A</v>
      </c>
      <c r="EYL228" s="1109" t="e">
        <v>#N/A</v>
      </c>
      <c r="EYM228" s="1109" t="e">
        <v>#N/A</v>
      </c>
      <c r="EYN228" s="1109" t="e">
        <v>#N/A</v>
      </c>
      <c r="EYO228" s="1109" t="e">
        <v>#N/A</v>
      </c>
      <c r="EYP228" s="1109" t="e">
        <v>#N/A</v>
      </c>
      <c r="EYQ228" s="1109" t="e">
        <v>#N/A</v>
      </c>
      <c r="EYR228" s="1109" t="e">
        <v>#N/A</v>
      </c>
      <c r="EYS228" s="1109" t="e">
        <v>#N/A</v>
      </c>
      <c r="EYT228" s="1109" t="e">
        <v>#N/A</v>
      </c>
      <c r="EYU228" s="1109" t="e">
        <v>#N/A</v>
      </c>
      <c r="EYV228" s="1109" t="e">
        <v>#N/A</v>
      </c>
      <c r="EYW228" s="1109" t="e">
        <v>#N/A</v>
      </c>
      <c r="EYX228" s="1109" t="e">
        <v>#N/A</v>
      </c>
      <c r="EYY228" s="1109" t="e">
        <v>#N/A</v>
      </c>
      <c r="EYZ228" s="1109" t="e">
        <v>#N/A</v>
      </c>
      <c r="EZA228" s="1109" t="e">
        <v>#N/A</v>
      </c>
      <c r="EZB228" s="1109" t="e">
        <v>#N/A</v>
      </c>
      <c r="EZC228" s="1109" t="e">
        <v>#N/A</v>
      </c>
      <c r="EZD228" s="1109" t="e">
        <v>#N/A</v>
      </c>
      <c r="EZE228" s="1109" t="e">
        <v>#N/A</v>
      </c>
      <c r="EZF228" s="1109" t="e">
        <v>#N/A</v>
      </c>
      <c r="EZG228" s="1109" t="e">
        <v>#N/A</v>
      </c>
      <c r="EZH228" s="1109" t="e">
        <v>#N/A</v>
      </c>
      <c r="EZI228" s="1109" t="e">
        <v>#N/A</v>
      </c>
      <c r="EZJ228" s="1109" t="e">
        <v>#N/A</v>
      </c>
      <c r="EZK228" s="1109" t="e">
        <v>#N/A</v>
      </c>
      <c r="EZL228" s="1109" t="e">
        <v>#N/A</v>
      </c>
      <c r="EZM228" s="1109" t="e">
        <v>#N/A</v>
      </c>
      <c r="EZN228" s="1109" t="e">
        <v>#N/A</v>
      </c>
      <c r="EZO228" s="1109" t="e">
        <v>#N/A</v>
      </c>
      <c r="EZP228" s="1109" t="e">
        <v>#N/A</v>
      </c>
      <c r="EZQ228" s="1109" t="e">
        <v>#N/A</v>
      </c>
      <c r="EZR228" s="1109" t="e">
        <v>#N/A</v>
      </c>
      <c r="EZS228" s="1109" t="e">
        <v>#N/A</v>
      </c>
      <c r="EZT228" s="1109" t="e">
        <v>#N/A</v>
      </c>
      <c r="EZU228" s="1109" t="e">
        <v>#N/A</v>
      </c>
      <c r="EZV228" s="1109" t="e">
        <v>#N/A</v>
      </c>
      <c r="EZW228" s="1109" t="e">
        <v>#N/A</v>
      </c>
      <c r="EZX228" s="1109" t="e">
        <v>#N/A</v>
      </c>
      <c r="EZY228" s="1109" t="e">
        <v>#N/A</v>
      </c>
      <c r="EZZ228" s="1109" t="e">
        <v>#N/A</v>
      </c>
      <c r="FAA228" s="1109" t="e">
        <v>#N/A</v>
      </c>
      <c r="FAB228" s="1109" t="e">
        <v>#N/A</v>
      </c>
      <c r="FAC228" s="1109" t="e">
        <v>#N/A</v>
      </c>
      <c r="FAD228" s="1109" t="e">
        <v>#N/A</v>
      </c>
      <c r="FAE228" s="1109" t="e">
        <v>#N/A</v>
      </c>
      <c r="FAF228" s="1109" t="e">
        <v>#N/A</v>
      </c>
      <c r="FAG228" s="1109" t="e">
        <v>#N/A</v>
      </c>
      <c r="FAH228" s="1109" t="e">
        <v>#N/A</v>
      </c>
      <c r="FAI228" s="1109" t="e">
        <v>#N/A</v>
      </c>
      <c r="FAJ228" s="1109" t="e">
        <v>#N/A</v>
      </c>
      <c r="FAK228" s="1109" t="e">
        <v>#N/A</v>
      </c>
      <c r="FAL228" s="1109" t="e">
        <v>#N/A</v>
      </c>
      <c r="FAM228" s="1109" t="e">
        <v>#N/A</v>
      </c>
      <c r="FAN228" s="1109" t="e">
        <v>#N/A</v>
      </c>
      <c r="FAO228" s="1109" t="e">
        <v>#N/A</v>
      </c>
      <c r="FAP228" s="1109" t="e">
        <v>#N/A</v>
      </c>
      <c r="FAQ228" s="1109" t="e">
        <v>#N/A</v>
      </c>
      <c r="FAR228" s="1109" t="e">
        <v>#N/A</v>
      </c>
      <c r="FAS228" s="1109" t="e">
        <v>#N/A</v>
      </c>
      <c r="FAT228" s="1109" t="e">
        <v>#N/A</v>
      </c>
      <c r="FAU228" s="1109" t="e">
        <v>#N/A</v>
      </c>
      <c r="FAV228" s="1109" t="e">
        <v>#N/A</v>
      </c>
      <c r="FAW228" s="1109" t="e">
        <v>#N/A</v>
      </c>
      <c r="FAX228" s="1109" t="e">
        <v>#N/A</v>
      </c>
      <c r="FAY228" s="1109" t="e">
        <v>#N/A</v>
      </c>
      <c r="FAZ228" s="1109" t="e">
        <v>#N/A</v>
      </c>
      <c r="FBA228" s="1109" t="e">
        <v>#N/A</v>
      </c>
      <c r="FBB228" s="1109" t="e">
        <v>#N/A</v>
      </c>
      <c r="FBC228" s="1109" t="e">
        <v>#N/A</v>
      </c>
      <c r="FBD228" s="1109" t="e">
        <v>#N/A</v>
      </c>
      <c r="FBE228" s="1109" t="e">
        <v>#N/A</v>
      </c>
      <c r="FBF228" s="1109" t="e">
        <v>#N/A</v>
      </c>
      <c r="FBG228" s="1109" t="e">
        <v>#N/A</v>
      </c>
      <c r="FBH228" s="1109" t="e">
        <v>#N/A</v>
      </c>
      <c r="FBI228" s="1109" t="e">
        <v>#N/A</v>
      </c>
      <c r="FBJ228" s="1109" t="e">
        <v>#N/A</v>
      </c>
      <c r="FBK228" s="1109" t="e">
        <v>#N/A</v>
      </c>
      <c r="FBL228" s="1109" t="e">
        <v>#N/A</v>
      </c>
      <c r="FBM228" s="1109" t="e">
        <v>#N/A</v>
      </c>
      <c r="FBN228" s="1109" t="e">
        <v>#N/A</v>
      </c>
      <c r="FBO228" s="1109" t="e">
        <v>#N/A</v>
      </c>
      <c r="FBP228" s="1109" t="e">
        <v>#N/A</v>
      </c>
      <c r="FBQ228" s="1109" t="e">
        <v>#N/A</v>
      </c>
      <c r="FBR228" s="1109" t="e">
        <v>#N/A</v>
      </c>
      <c r="FBS228" s="1109" t="e">
        <v>#N/A</v>
      </c>
      <c r="FBT228" s="1109" t="e">
        <v>#N/A</v>
      </c>
      <c r="FBU228" s="1109" t="e">
        <v>#N/A</v>
      </c>
      <c r="FBV228" s="1109" t="e">
        <v>#N/A</v>
      </c>
      <c r="FBW228" s="1109" t="e">
        <v>#N/A</v>
      </c>
      <c r="FBX228" s="1109" t="e">
        <v>#N/A</v>
      </c>
      <c r="FBY228" s="1109" t="e">
        <v>#N/A</v>
      </c>
      <c r="FBZ228" s="1109" t="e">
        <v>#N/A</v>
      </c>
      <c r="FCA228" s="1109" t="e">
        <v>#N/A</v>
      </c>
      <c r="FCB228" s="1109" t="e">
        <v>#N/A</v>
      </c>
      <c r="FCC228" s="1109" t="e">
        <v>#N/A</v>
      </c>
      <c r="FCD228" s="1109" t="e">
        <v>#N/A</v>
      </c>
      <c r="FCE228" s="1109" t="e">
        <v>#N/A</v>
      </c>
      <c r="FCF228" s="1109" t="e">
        <v>#N/A</v>
      </c>
      <c r="FCG228" s="1109" t="e">
        <v>#N/A</v>
      </c>
      <c r="FCH228" s="1109" t="e">
        <v>#N/A</v>
      </c>
      <c r="FCI228" s="1109" t="e">
        <v>#N/A</v>
      </c>
      <c r="FCJ228" s="1109" t="e">
        <v>#N/A</v>
      </c>
      <c r="FCK228" s="1109" t="e">
        <v>#N/A</v>
      </c>
      <c r="FCL228" s="1109" t="e">
        <v>#N/A</v>
      </c>
      <c r="FCM228" s="1109" t="e">
        <v>#N/A</v>
      </c>
      <c r="FCN228" s="1109" t="e">
        <v>#N/A</v>
      </c>
      <c r="FCO228" s="1109" t="e">
        <v>#N/A</v>
      </c>
      <c r="FCP228" s="1109" t="e">
        <v>#N/A</v>
      </c>
      <c r="FCQ228" s="1109" t="e">
        <v>#N/A</v>
      </c>
      <c r="FCR228" s="1109" t="e">
        <v>#N/A</v>
      </c>
      <c r="FCS228" s="1109" t="e">
        <v>#N/A</v>
      </c>
      <c r="FCT228" s="1109" t="e">
        <v>#N/A</v>
      </c>
      <c r="FCU228" s="1109" t="e">
        <v>#N/A</v>
      </c>
      <c r="FCV228" s="1109" t="e">
        <v>#N/A</v>
      </c>
      <c r="FCW228" s="1109" t="e">
        <v>#N/A</v>
      </c>
      <c r="FCX228" s="1109" t="e">
        <v>#N/A</v>
      </c>
      <c r="FCY228" s="1109" t="e">
        <v>#N/A</v>
      </c>
      <c r="FCZ228" s="1109" t="e">
        <v>#N/A</v>
      </c>
      <c r="FDA228" s="1109" t="e">
        <v>#N/A</v>
      </c>
      <c r="FDB228" s="1109" t="e">
        <v>#N/A</v>
      </c>
      <c r="FDC228" s="1109" t="e">
        <v>#N/A</v>
      </c>
      <c r="FDD228" s="1109" t="e">
        <v>#N/A</v>
      </c>
      <c r="FDE228" s="1109" t="e">
        <v>#N/A</v>
      </c>
      <c r="FDF228" s="1109" t="e">
        <v>#N/A</v>
      </c>
      <c r="FDG228" s="1109" t="e">
        <v>#N/A</v>
      </c>
      <c r="FDH228" s="1109" t="e">
        <v>#N/A</v>
      </c>
      <c r="FDI228" s="1109" t="e">
        <v>#N/A</v>
      </c>
      <c r="FDJ228" s="1109" t="e">
        <v>#N/A</v>
      </c>
      <c r="FDK228" s="1109" t="e">
        <v>#N/A</v>
      </c>
      <c r="FDL228" s="1109" t="e">
        <v>#N/A</v>
      </c>
      <c r="FDM228" s="1109" t="e">
        <v>#N/A</v>
      </c>
      <c r="FDN228" s="1109" t="e">
        <v>#N/A</v>
      </c>
      <c r="FDO228" s="1109" t="e">
        <v>#N/A</v>
      </c>
      <c r="FDP228" s="1109" t="e">
        <v>#N/A</v>
      </c>
      <c r="FDQ228" s="1109" t="e">
        <v>#N/A</v>
      </c>
      <c r="FDR228" s="1109" t="e">
        <v>#N/A</v>
      </c>
      <c r="FDS228" s="1109" t="e">
        <v>#N/A</v>
      </c>
      <c r="FDT228" s="1109" t="e">
        <v>#N/A</v>
      </c>
      <c r="FDU228" s="1109" t="e">
        <v>#N/A</v>
      </c>
      <c r="FDV228" s="1109" t="e">
        <v>#N/A</v>
      </c>
      <c r="FDW228" s="1109" t="e">
        <v>#N/A</v>
      </c>
      <c r="FDX228" s="1109" t="e">
        <v>#N/A</v>
      </c>
      <c r="FDY228" s="1109" t="e">
        <v>#N/A</v>
      </c>
      <c r="FDZ228" s="1109" t="e">
        <v>#N/A</v>
      </c>
      <c r="FEA228" s="1109" t="e">
        <v>#N/A</v>
      </c>
      <c r="FEB228" s="1109" t="e">
        <v>#N/A</v>
      </c>
      <c r="FEC228" s="1109" t="e">
        <v>#N/A</v>
      </c>
      <c r="FED228" s="1109" t="e">
        <v>#N/A</v>
      </c>
      <c r="FEE228" s="1109" t="e">
        <v>#N/A</v>
      </c>
      <c r="FEF228" s="1109" t="e">
        <v>#N/A</v>
      </c>
      <c r="FEG228" s="1109" t="e">
        <v>#N/A</v>
      </c>
      <c r="FEH228" s="1109" t="e">
        <v>#N/A</v>
      </c>
      <c r="FEI228" s="1109" t="e">
        <v>#N/A</v>
      </c>
      <c r="FEJ228" s="1109" t="e">
        <v>#N/A</v>
      </c>
      <c r="FEK228" s="1109" t="e">
        <v>#N/A</v>
      </c>
      <c r="FEL228" s="1109" t="e">
        <v>#N/A</v>
      </c>
      <c r="FEM228" s="1109" t="e">
        <v>#N/A</v>
      </c>
      <c r="FEN228" s="1109" t="e">
        <v>#N/A</v>
      </c>
      <c r="FEO228" s="1109" t="e">
        <v>#N/A</v>
      </c>
      <c r="FEP228" s="1109" t="e">
        <v>#N/A</v>
      </c>
      <c r="FEQ228" s="1109" t="e">
        <v>#N/A</v>
      </c>
      <c r="FER228" s="1109" t="e">
        <v>#N/A</v>
      </c>
      <c r="FES228" s="1109" t="e">
        <v>#N/A</v>
      </c>
      <c r="FET228" s="1109" t="e">
        <v>#N/A</v>
      </c>
      <c r="FEU228" s="1109" t="e">
        <v>#N/A</v>
      </c>
      <c r="FEV228" s="1109" t="e">
        <v>#N/A</v>
      </c>
      <c r="FEW228" s="1109" t="e">
        <v>#N/A</v>
      </c>
      <c r="FEX228" s="1109" t="e">
        <v>#N/A</v>
      </c>
      <c r="FEY228" s="1109" t="e">
        <v>#N/A</v>
      </c>
      <c r="FEZ228" s="1109" t="e">
        <v>#N/A</v>
      </c>
      <c r="FFA228" s="1109" t="e">
        <v>#N/A</v>
      </c>
      <c r="FFB228" s="1109" t="e">
        <v>#N/A</v>
      </c>
      <c r="FFC228" s="1109" t="e">
        <v>#N/A</v>
      </c>
      <c r="FFD228" s="1109" t="e">
        <v>#N/A</v>
      </c>
      <c r="FFE228" s="1109" t="e">
        <v>#N/A</v>
      </c>
      <c r="FFF228" s="1109" t="e">
        <v>#N/A</v>
      </c>
      <c r="FFG228" s="1109" t="e">
        <v>#N/A</v>
      </c>
      <c r="FFH228" s="1109" t="e">
        <v>#N/A</v>
      </c>
      <c r="FFI228" s="1109" t="e">
        <v>#N/A</v>
      </c>
      <c r="FFJ228" s="1109" t="e">
        <v>#N/A</v>
      </c>
      <c r="FFK228" s="1109" t="e">
        <v>#N/A</v>
      </c>
      <c r="FFL228" s="1109" t="e">
        <v>#N/A</v>
      </c>
      <c r="FFM228" s="1109" t="e">
        <v>#N/A</v>
      </c>
      <c r="FFN228" s="1109" t="e">
        <v>#N/A</v>
      </c>
      <c r="FFO228" s="1109" t="e">
        <v>#N/A</v>
      </c>
      <c r="FFP228" s="1109" t="e">
        <v>#N/A</v>
      </c>
      <c r="FFQ228" s="1109" t="e">
        <v>#N/A</v>
      </c>
      <c r="FFR228" s="1109" t="e">
        <v>#N/A</v>
      </c>
      <c r="FFS228" s="1109" t="e">
        <v>#N/A</v>
      </c>
      <c r="FFT228" s="1109" t="e">
        <v>#N/A</v>
      </c>
      <c r="FFU228" s="1109" t="e">
        <v>#N/A</v>
      </c>
      <c r="FFV228" s="1109" t="e">
        <v>#N/A</v>
      </c>
      <c r="FFW228" s="1109" t="e">
        <v>#N/A</v>
      </c>
      <c r="FFX228" s="1109" t="e">
        <v>#N/A</v>
      </c>
      <c r="FFY228" s="1109" t="e">
        <v>#N/A</v>
      </c>
      <c r="FFZ228" s="1109" t="e">
        <v>#N/A</v>
      </c>
      <c r="FGA228" s="1109" t="e">
        <v>#N/A</v>
      </c>
      <c r="FGB228" s="1109" t="e">
        <v>#N/A</v>
      </c>
      <c r="FGC228" s="1109" t="e">
        <v>#N/A</v>
      </c>
      <c r="FGD228" s="1109" t="e">
        <v>#N/A</v>
      </c>
      <c r="FGE228" s="1109" t="e">
        <v>#N/A</v>
      </c>
      <c r="FGF228" s="1109" t="e">
        <v>#N/A</v>
      </c>
      <c r="FGG228" s="1109" t="e">
        <v>#N/A</v>
      </c>
      <c r="FGH228" s="1109" t="e">
        <v>#N/A</v>
      </c>
      <c r="FGI228" s="1109" t="e">
        <v>#N/A</v>
      </c>
      <c r="FGJ228" s="1109" t="e">
        <v>#N/A</v>
      </c>
      <c r="FGK228" s="1109" t="e">
        <v>#N/A</v>
      </c>
      <c r="FGL228" s="1109" t="e">
        <v>#N/A</v>
      </c>
      <c r="FGM228" s="1109" t="e">
        <v>#N/A</v>
      </c>
      <c r="FGN228" s="1109" t="e">
        <v>#N/A</v>
      </c>
      <c r="FGO228" s="1109" t="e">
        <v>#N/A</v>
      </c>
      <c r="FGP228" s="1109" t="e">
        <v>#N/A</v>
      </c>
      <c r="FGQ228" s="1109" t="e">
        <v>#N/A</v>
      </c>
      <c r="FGR228" s="1109" t="e">
        <v>#N/A</v>
      </c>
      <c r="FGS228" s="1109" t="e">
        <v>#N/A</v>
      </c>
      <c r="FGT228" s="1109" t="e">
        <v>#N/A</v>
      </c>
      <c r="FGU228" s="1109" t="e">
        <v>#N/A</v>
      </c>
      <c r="FGV228" s="1109" t="e">
        <v>#N/A</v>
      </c>
      <c r="FGW228" s="1109" t="e">
        <v>#N/A</v>
      </c>
      <c r="FGX228" s="1109" t="e">
        <v>#N/A</v>
      </c>
      <c r="FGY228" s="1109" t="e">
        <v>#N/A</v>
      </c>
      <c r="FGZ228" s="1109" t="e">
        <v>#N/A</v>
      </c>
      <c r="FHA228" s="1109" t="e">
        <v>#N/A</v>
      </c>
      <c r="FHB228" s="1109" t="e">
        <v>#N/A</v>
      </c>
      <c r="FHC228" s="1109" t="e">
        <v>#N/A</v>
      </c>
      <c r="FHD228" s="1109" t="e">
        <v>#N/A</v>
      </c>
      <c r="FHE228" s="1109" t="e">
        <v>#N/A</v>
      </c>
      <c r="FHF228" s="1109" t="e">
        <v>#N/A</v>
      </c>
      <c r="FHG228" s="1109" t="e">
        <v>#N/A</v>
      </c>
      <c r="FHH228" s="1109" t="e">
        <v>#N/A</v>
      </c>
      <c r="FHI228" s="1109" t="e">
        <v>#N/A</v>
      </c>
      <c r="FHJ228" s="1109" t="e">
        <v>#N/A</v>
      </c>
      <c r="FHK228" s="1109" t="e">
        <v>#N/A</v>
      </c>
      <c r="FHL228" s="1109" t="e">
        <v>#N/A</v>
      </c>
      <c r="FHM228" s="1109" t="e">
        <v>#N/A</v>
      </c>
      <c r="FHN228" s="1109" t="e">
        <v>#N/A</v>
      </c>
      <c r="FHO228" s="1109" t="e">
        <v>#N/A</v>
      </c>
      <c r="FHP228" s="1109" t="e">
        <v>#N/A</v>
      </c>
      <c r="FHQ228" s="1109" t="e">
        <v>#N/A</v>
      </c>
      <c r="FHR228" s="1109" t="e">
        <v>#N/A</v>
      </c>
      <c r="FHS228" s="1109" t="e">
        <v>#N/A</v>
      </c>
      <c r="FHT228" s="1109" t="e">
        <v>#N/A</v>
      </c>
      <c r="FHU228" s="1109" t="e">
        <v>#N/A</v>
      </c>
      <c r="FHV228" s="1109" t="e">
        <v>#N/A</v>
      </c>
      <c r="FHW228" s="1109" t="e">
        <v>#N/A</v>
      </c>
      <c r="FHX228" s="1109" t="e">
        <v>#N/A</v>
      </c>
      <c r="FHY228" s="1109" t="e">
        <v>#N/A</v>
      </c>
      <c r="FHZ228" s="1109" t="e">
        <v>#N/A</v>
      </c>
      <c r="FIA228" s="1109" t="e">
        <v>#N/A</v>
      </c>
      <c r="FIB228" s="1109" t="e">
        <v>#N/A</v>
      </c>
      <c r="FIC228" s="1109" t="e">
        <v>#N/A</v>
      </c>
      <c r="FID228" s="1109" t="e">
        <v>#N/A</v>
      </c>
      <c r="FIE228" s="1109" t="e">
        <v>#N/A</v>
      </c>
      <c r="FIF228" s="1109" t="e">
        <v>#N/A</v>
      </c>
      <c r="FIG228" s="1109" t="e">
        <v>#N/A</v>
      </c>
      <c r="FIH228" s="1109" t="e">
        <v>#N/A</v>
      </c>
      <c r="FII228" s="1109" t="e">
        <v>#N/A</v>
      </c>
      <c r="FIJ228" s="1109" t="e">
        <v>#N/A</v>
      </c>
      <c r="FIK228" s="1109" t="e">
        <v>#N/A</v>
      </c>
      <c r="FIL228" s="1109" t="e">
        <v>#N/A</v>
      </c>
      <c r="FIM228" s="1109" t="e">
        <v>#N/A</v>
      </c>
      <c r="FIN228" s="1109" t="e">
        <v>#N/A</v>
      </c>
      <c r="FIO228" s="1109" t="e">
        <v>#N/A</v>
      </c>
      <c r="FIP228" s="1109" t="e">
        <v>#N/A</v>
      </c>
      <c r="FIQ228" s="1109" t="e">
        <v>#N/A</v>
      </c>
      <c r="FIR228" s="1109" t="e">
        <v>#N/A</v>
      </c>
      <c r="FIS228" s="1109" t="e">
        <v>#N/A</v>
      </c>
      <c r="FIT228" s="1109" t="e">
        <v>#N/A</v>
      </c>
      <c r="FIU228" s="1109" t="e">
        <v>#N/A</v>
      </c>
      <c r="FIV228" s="1109" t="e">
        <v>#N/A</v>
      </c>
      <c r="FIW228" s="1109" t="e">
        <v>#N/A</v>
      </c>
      <c r="FIX228" s="1109" t="e">
        <v>#N/A</v>
      </c>
      <c r="FIY228" s="1109" t="e">
        <v>#N/A</v>
      </c>
      <c r="FIZ228" s="1109" t="e">
        <v>#N/A</v>
      </c>
      <c r="FJA228" s="1109" t="e">
        <v>#N/A</v>
      </c>
      <c r="FJB228" s="1109" t="e">
        <v>#N/A</v>
      </c>
      <c r="FJC228" s="1109" t="e">
        <v>#N/A</v>
      </c>
      <c r="FJD228" s="1109" t="e">
        <v>#N/A</v>
      </c>
      <c r="FJE228" s="1109" t="e">
        <v>#N/A</v>
      </c>
      <c r="FJF228" s="1109" t="e">
        <v>#N/A</v>
      </c>
      <c r="FJG228" s="1109" t="e">
        <v>#N/A</v>
      </c>
      <c r="FJH228" s="1109" t="e">
        <v>#N/A</v>
      </c>
      <c r="FJI228" s="1109" t="e">
        <v>#N/A</v>
      </c>
      <c r="FJJ228" s="1109" t="e">
        <v>#N/A</v>
      </c>
      <c r="FJK228" s="1109" t="e">
        <v>#N/A</v>
      </c>
      <c r="FJL228" s="1109" t="e">
        <v>#N/A</v>
      </c>
      <c r="FJM228" s="1109" t="e">
        <v>#N/A</v>
      </c>
      <c r="FJN228" s="1109" t="e">
        <v>#N/A</v>
      </c>
      <c r="FJO228" s="1109" t="e">
        <v>#N/A</v>
      </c>
      <c r="FJP228" s="1109" t="e">
        <v>#N/A</v>
      </c>
      <c r="FJQ228" s="1109" t="e">
        <v>#N/A</v>
      </c>
      <c r="FJR228" s="1109" t="e">
        <v>#N/A</v>
      </c>
      <c r="FJS228" s="1109" t="e">
        <v>#N/A</v>
      </c>
      <c r="FJT228" s="1109" t="e">
        <v>#N/A</v>
      </c>
      <c r="FJU228" s="1109" t="e">
        <v>#N/A</v>
      </c>
      <c r="FJV228" s="1109" t="e">
        <v>#N/A</v>
      </c>
      <c r="FJW228" s="1109" t="e">
        <v>#N/A</v>
      </c>
      <c r="FJX228" s="1109" t="e">
        <v>#N/A</v>
      </c>
      <c r="FJY228" s="1109" t="e">
        <v>#N/A</v>
      </c>
      <c r="FJZ228" s="1109" t="e">
        <v>#N/A</v>
      </c>
      <c r="FKA228" s="1109" t="e">
        <v>#N/A</v>
      </c>
      <c r="FKB228" s="1109" t="e">
        <v>#N/A</v>
      </c>
      <c r="FKC228" s="1109" t="e">
        <v>#N/A</v>
      </c>
      <c r="FKD228" s="1109" t="e">
        <v>#N/A</v>
      </c>
      <c r="FKE228" s="1109" t="e">
        <v>#N/A</v>
      </c>
      <c r="FKF228" s="1109" t="e">
        <v>#N/A</v>
      </c>
      <c r="FKG228" s="1109" t="e">
        <v>#N/A</v>
      </c>
      <c r="FKH228" s="1109" t="e">
        <v>#N/A</v>
      </c>
      <c r="FKI228" s="1109" t="e">
        <v>#N/A</v>
      </c>
      <c r="FKJ228" s="1109" t="e">
        <v>#N/A</v>
      </c>
      <c r="FKK228" s="1109" t="e">
        <v>#N/A</v>
      </c>
      <c r="FKL228" s="1109" t="e">
        <v>#N/A</v>
      </c>
      <c r="FKM228" s="1109" t="e">
        <v>#N/A</v>
      </c>
      <c r="FKN228" s="1109" t="e">
        <v>#N/A</v>
      </c>
      <c r="FKO228" s="1109" t="e">
        <v>#N/A</v>
      </c>
      <c r="FKP228" s="1109" t="e">
        <v>#N/A</v>
      </c>
      <c r="FKQ228" s="1109" t="e">
        <v>#N/A</v>
      </c>
      <c r="FKR228" s="1109" t="e">
        <v>#N/A</v>
      </c>
      <c r="FKS228" s="1109" t="e">
        <v>#N/A</v>
      </c>
      <c r="FKT228" s="1109" t="e">
        <v>#N/A</v>
      </c>
      <c r="FKU228" s="1109" t="e">
        <v>#N/A</v>
      </c>
      <c r="FKV228" s="1109" t="e">
        <v>#N/A</v>
      </c>
      <c r="FKW228" s="1109" t="e">
        <v>#N/A</v>
      </c>
      <c r="FKX228" s="1109" t="e">
        <v>#N/A</v>
      </c>
      <c r="FKY228" s="1109" t="e">
        <v>#N/A</v>
      </c>
      <c r="FKZ228" s="1109" t="e">
        <v>#N/A</v>
      </c>
      <c r="FLA228" s="1109" t="e">
        <v>#N/A</v>
      </c>
      <c r="FLB228" s="1109" t="e">
        <v>#N/A</v>
      </c>
      <c r="FLC228" s="1109" t="e">
        <v>#N/A</v>
      </c>
      <c r="FLD228" s="1109" t="e">
        <v>#N/A</v>
      </c>
      <c r="FLE228" s="1109" t="e">
        <v>#N/A</v>
      </c>
      <c r="FLF228" s="1109" t="e">
        <v>#N/A</v>
      </c>
      <c r="FLG228" s="1109" t="e">
        <v>#N/A</v>
      </c>
      <c r="FLH228" s="1109" t="e">
        <v>#N/A</v>
      </c>
      <c r="FLI228" s="1109" t="e">
        <v>#N/A</v>
      </c>
      <c r="FLJ228" s="1109" t="e">
        <v>#N/A</v>
      </c>
      <c r="FLK228" s="1109" t="e">
        <v>#N/A</v>
      </c>
      <c r="FLL228" s="1109" t="e">
        <v>#N/A</v>
      </c>
      <c r="FLM228" s="1109" t="e">
        <v>#N/A</v>
      </c>
      <c r="FLN228" s="1109" t="e">
        <v>#N/A</v>
      </c>
      <c r="FLO228" s="1109" t="e">
        <v>#N/A</v>
      </c>
      <c r="FLP228" s="1109" t="e">
        <v>#N/A</v>
      </c>
      <c r="FLQ228" s="1109" t="e">
        <v>#N/A</v>
      </c>
      <c r="FLR228" s="1109" t="e">
        <v>#N/A</v>
      </c>
      <c r="FLS228" s="1109" t="e">
        <v>#N/A</v>
      </c>
      <c r="FLT228" s="1109" t="e">
        <v>#N/A</v>
      </c>
      <c r="FLU228" s="1109" t="e">
        <v>#N/A</v>
      </c>
      <c r="FLV228" s="1109" t="e">
        <v>#N/A</v>
      </c>
      <c r="FLW228" s="1109" t="e">
        <v>#N/A</v>
      </c>
      <c r="FLX228" s="1109" t="e">
        <v>#N/A</v>
      </c>
      <c r="FLY228" s="1109" t="e">
        <v>#N/A</v>
      </c>
      <c r="FLZ228" s="1109" t="e">
        <v>#N/A</v>
      </c>
      <c r="FMA228" s="1109" t="e">
        <v>#N/A</v>
      </c>
      <c r="FMB228" s="1109" t="e">
        <v>#N/A</v>
      </c>
      <c r="FMC228" s="1109" t="e">
        <v>#N/A</v>
      </c>
      <c r="FMD228" s="1109" t="e">
        <v>#N/A</v>
      </c>
      <c r="FME228" s="1109" t="e">
        <v>#N/A</v>
      </c>
      <c r="FMF228" s="1109" t="e">
        <v>#N/A</v>
      </c>
      <c r="FMG228" s="1109" t="e">
        <v>#N/A</v>
      </c>
      <c r="FMH228" s="1109" t="e">
        <v>#N/A</v>
      </c>
      <c r="FMI228" s="1109" t="e">
        <v>#N/A</v>
      </c>
      <c r="FMJ228" s="1109" t="e">
        <v>#N/A</v>
      </c>
      <c r="FMK228" s="1109" t="e">
        <v>#N/A</v>
      </c>
      <c r="FML228" s="1109" t="e">
        <v>#N/A</v>
      </c>
      <c r="FMM228" s="1109" t="e">
        <v>#N/A</v>
      </c>
      <c r="FMN228" s="1109" t="e">
        <v>#N/A</v>
      </c>
      <c r="FMO228" s="1109" t="e">
        <v>#N/A</v>
      </c>
      <c r="FMP228" s="1109" t="e">
        <v>#N/A</v>
      </c>
      <c r="FMQ228" s="1109" t="e">
        <v>#N/A</v>
      </c>
      <c r="FMR228" s="1109" t="e">
        <v>#N/A</v>
      </c>
      <c r="FMS228" s="1109" t="e">
        <v>#N/A</v>
      </c>
      <c r="FMT228" s="1109" t="e">
        <v>#N/A</v>
      </c>
      <c r="FMU228" s="1109" t="e">
        <v>#N/A</v>
      </c>
      <c r="FMV228" s="1109" t="e">
        <v>#N/A</v>
      </c>
      <c r="FMW228" s="1109" t="e">
        <v>#N/A</v>
      </c>
      <c r="FMX228" s="1109" t="e">
        <v>#N/A</v>
      </c>
      <c r="FMY228" s="1109" t="e">
        <v>#N/A</v>
      </c>
      <c r="FMZ228" s="1109" t="e">
        <v>#N/A</v>
      </c>
      <c r="FNA228" s="1109" t="e">
        <v>#N/A</v>
      </c>
      <c r="FNB228" s="1109" t="e">
        <v>#N/A</v>
      </c>
      <c r="FNC228" s="1109" t="e">
        <v>#N/A</v>
      </c>
      <c r="FND228" s="1109" t="e">
        <v>#N/A</v>
      </c>
      <c r="FNE228" s="1109" t="e">
        <v>#N/A</v>
      </c>
      <c r="FNF228" s="1109" t="e">
        <v>#N/A</v>
      </c>
      <c r="FNG228" s="1109" t="e">
        <v>#N/A</v>
      </c>
      <c r="FNH228" s="1109" t="e">
        <v>#N/A</v>
      </c>
      <c r="FNI228" s="1109" t="e">
        <v>#N/A</v>
      </c>
      <c r="FNJ228" s="1109" t="e">
        <v>#N/A</v>
      </c>
      <c r="FNK228" s="1109" t="e">
        <v>#N/A</v>
      </c>
      <c r="FNL228" s="1109" t="e">
        <v>#N/A</v>
      </c>
      <c r="FNM228" s="1109" t="e">
        <v>#N/A</v>
      </c>
      <c r="FNN228" s="1109" t="e">
        <v>#N/A</v>
      </c>
      <c r="FNO228" s="1109" t="e">
        <v>#N/A</v>
      </c>
      <c r="FNP228" s="1109" t="e">
        <v>#N/A</v>
      </c>
      <c r="FNQ228" s="1109" t="e">
        <v>#N/A</v>
      </c>
      <c r="FNR228" s="1109" t="e">
        <v>#N/A</v>
      </c>
      <c r="FNS228" s="1109" t="e">
        <v>#N/A</v>
      </c>
      <c r="FNT228" s="1109" t="e">
        <v>#N/A</v>
      </c>
      <c r="FNU228" s="1109" t="e">
        <v>#N/A</v>
      </c>
      <c r="FNV228" s="1109" t="e">
        <v>#N/A</v>
      </c>
      <c r="FNW228" s="1109" t="e">
        <v>#N/A</v>
      </c>
      <c r="FNX228" s="1109" t="e">
        <v>#N/A</v>
      </c>
      <c r="FNY228" s="1109" t="e">
        <v>#N/A</v>
      </c>
      <c r="FNZ228" s="1109" t="e">
        <v>#N/A</v>
      </c>
      <c r="FOA228" s="1109" t="e">
        <v>#N/A</v>
      </c>
      <c r="FOB228" s="1109" t="e">
        <v>#N/A</v>
      </c>
      <c r="FOC228" s="1109" t="e">
        <v>#N/A</v>
      </c>
      <c r="FOD228" s="1109" t="e">
        <v>#N/A</v>
      </c>
      <c r="FOE228" s="1109" t="e">
        <v>#N/A</v>
      </c>
      <c r="FOF228" s="1109" t="e">
        <v>#N/A</v>
      </c>
      <c r="FOG228" s="1109" t="e">
        <v>#N/A</v>
      </c>
      <c r="FOH228" s="1109" t="e">
        <v>#N/A</v>
      </c>
      <c r="FOI228" s="1109" t="e">
        <v>#N/A</v>
      </c>
      <c r="FOJ228" s="1109" t="e">
        <v>#N/A</v>
      </c>
      <c r="FOK228" s="1109" t="e">
        <v>#N/A</v>
      </c>
      <c r="FOL228" s="1109" t="e">
        <v>#N/A</v>
      </c>
      <c r="FOM228" s="1109" t="e">
        <v>#N/A</v>
      </c>
      <c r="FON228" s="1109" t="e">
        <v>#N/A</v>
      </c>
      <c r="FOO228" s="1109" t="e">
        <v>#N/A</v>
      </c>
      <c r="FOP228" s="1109" t="e">
        <v>#N/A</v>
      </c>
      <c r="FOQ228" s="1109" t="e">
        <v>#N/A</v>
      </c>
      <c r="FOR228" s="1109" t="e">
        <v>#N/A</v>
      </c>
      <c r="FOS228" s="1109" t="e">
        <v>#N/A</v>
      </c>
      <c r="FOT228" s="1109" t="e">
        <v>#N/A</v>
      </c>
      <c r="FOU228" s="1109" t="e">
        <v>#N/A</v>
      </c>
      <c r="FOV228" s="1109" t="e">
        <v>#N/A</v>
      </c>
      <c r="FOW228" s="1109" t="e">
        <v>#N/A</v>
      </c>
      <c r="FOX228" s="1109" t="e">
        <v>#N/A</v>
      </c>
      <c r="FOY228" s="1109" t="e">
        <v>#N/A</v>
      </c>
      <c r="FOZ228" s="1109" t="e">
        <v>#N/A</v>
      </c>
      <c r="FPA228" s="1109" t="e">
        <v>#N/A</v>
      </c>
      <c r="FPB228" s="1109" t="e">
        <v>#N/A</v>
      </c>
      <c r="FPC228" s="1109" t="e">
        <v>#N/A</v>
      </c>
      <c r="FPD228" s="1109" t="e">
        <v>#N/A</v>
      </c>
      <c r="FPE228" s="1109" t="e">
        <v>#N/A</v>
      </c>
      <c r="FPF228" s="1109" t="e">
        <v>#N/A</v>
      </c>
      <c r="FPG228" s="1109" t="e">
        <v>#N/A</v>
      </c>
      <c r="FPH228" s="1109" t="e">
        <v>#N/A</v>
      </c>
      <c r="FPI228" s="1109" t="e">
        <v>#N/A</v>
      </c>
      <c r="FPJ228" s="1109" t="e">
        <v>#N/A</v>
      </c>
      <c r="FPK228" s="1109" t="e">
        <v>#N/A</v>
      </c>
      <c r="FPL228" s="1109" t="e">
        <v>#N/A</v>
      </c>
      <c r="FPM228" s="1109" t="e">
        <v>#N/A</v>
      </c>
      <c r="FPN228" s="1109" t="e">
        <v>#N/A</v>
      </c>
      <c r="FPO228" s="1109" t="e">
        <v>#N/A</v>
      </c>
      <c r="FPP228" s="1109" t="e">
        <v>#N/A</v>
      </c>
      <c r="FPQ228" s="1109" t="e">
        <v>#N/A</v>
      </c>
      <c r="FPR228" s="1109" t="e">
        <v>#N/A</v>
      </c>
      <c r="FPS228" s="1109" t="e">
        <v>#N/A</v>
      </c>
      <c r="FPT228" s="1109" t="e">
        <v>#N/A</v>
      </c>
      <c r="FPU228" s="1109" t="e">
        <v>#N/A</v>
      </c>
      <c r="FPV228" s="1109" t="e">
        <v>#N/A</v>
      </c>
      <c r="FPW228" s="1109" t="e">
        <v>#N/A</v>
      </c>
      <c r="FPX228" s="1109" t="e">
        <v>#N/A</v>
      </c>
      <c r="FPY228" s="1109" t="e">
        <v>#N/A</v>
      </c>
      <c r="FPZ228" s="1109" t="e">
        <v>#N/A</v>
      </c>
      <c r="FQA228" s="1109" t="e">
        <v>#N/A</v>
      </c>
      <c r="FQB228" s="1109" t="e">
        <v>#N/A</v>
      </c>
      <c r="FQC228" s="1109" t="e">
        <v>#N/A</v>
      </c>
      <c r="FQD228" s="1109" t="e">
        <v>#N/A</v>
      </c>
      <c r="FQE228" s="1109" t="e">
        <v>#N/A</v>
      </c>
      <c r="FQF228" s="1109" t="e">
        <v>#N/A</v>
      </c>
      <c r="FQG228" s="1109" t="e">
        <v>#N/A</v>
      </c>
      <c r="FQH228" s="1109" t="e">
        <v>#N/A</v>
      </c>
      <c r="FQI228" s="1109" t="e">
        <v>#N/A</v>
      </c>
      <c r="FQJ228" s="1109" t="e">
        <v>#N/A</v>
      </c>
      <c r="FQK228" s="1109" t="e">
        <v>#N/A</v>
      </c>
      <c r="FQL228" s="1109" t="e">
        <v>#N/A</v>
      </c>
      <c r="FQM228" s="1109" t="e">
        <v>#N/A</v>
      </c>
      <c r="FQN228" s="1109" t="e">
        <v>#N/A</v>
      </c>
      <c r="FQO228" s="1109" t="e">
        <v>#N/A</v>
      </c>
      <c r="FQP228" s="1109" t="e">
        <v>#N/A</v>
      </c>
      <c r="FQQ228" s="1109" t="e">
        <v>#N/A</v>
      </c>
      <c r="FQR228" s="1109" t="e">
        <v>#N/A</v>
      </c>
      <c r="FQS228" s="1109" t="e">
        <v>#N/A</v>
      </c>
      <c r="FQT228" s="1109" t="e">
        <v>#N/A</v>
      </c>
      <c r="FQU228" s="1109" t="e">
        <v>#N/A</v>
      </c>
      <c r="FQV228" s="1109" t="e">
        <v>#N/A</v>
      </c>
      <c r="FQW228" s="1109" t="e">
        <v>#N/A</v>
      </c>
      <c r="FQX228" s="1109" t="e">
        <v>#N/A</v>
      </c>
      <c r="FQY228" s="1109" t="e">
        <v>#N/A</v>
      </c>
      <c r="FQZ228" s="1109" t="e">
        <v>#N/A</v>
      </c>
      <c r="FRA228" s="1109" t="e">
        <v>#N/A</v>
      </c>
      <c r="FRB228" s="1109" t="e">
        <v>#N/A</v>
      </c>
      <c r="FRC228" s="1109" t="e">
        <v>#N/A</v>
      </c>
      <c r="FRD228" s="1109" t="e">
        <v>#N/A</v>
      </c>
      <c r="FRE228" s="1109" t="e">
        <v>#N/A</v>
      </c>
      <c r="FRF228" s="1109" t="e">
        <v>#N/A</v>
      </c>
      <c r="FRG228" s="1109" t="e">
        <v>#N/A</v>
      </c>
      <c r="FRH228" s="1109" t="e">
        <v>#N/A</v>
      </c>
      <c r="FRI228" s="1109" t="e">
        <v>#N/A</v>
      </c>
      <c r="FRJ228" s="1109" t="e">
        <v>#N/A</v>
      </c>
      <c r="FRK228" s="1109" t="e">
        <v>#N/A</v>
      </c>
      <c r="FRL228" s="1109" t="e">
        <v>#N/A</v>
      </c>
      <c r="FRM228" s="1109" t="e">
        <v>#N/A</v>
      </c>
      <c r="FRN228" s="1109" t="e">
        <v>#N/A</v>
      </c>
      <c r="FRO228" s="1109" t="e">
        <v>#N/A</v>
      </c>
      <c r="FRP228" s="1109" t="e">
        <v>#N/A</v>
      </c>
      <c r="FRQ228" s="1109" t="e">
        <v>#N/A</v>
      </c>
      <c r="FRR228" s="1109" t="e">
        <v>#N/A</v>
      </c>
      <c r="FRS228" s="1109" t="e">
        <v>#N/A</v>
      </c>
      <c r="FRT228" s="1109" t="e">
        <v>#N/A</v>
      </c>
      <c r="FRU228" s="1109" t="e">
        <v>#N/A</v>
      </c>
      <c r="FRV228" s="1109" t="e">
        <v>#N/A</v>
      </c>
      <c r="FRW228" s="1109" t="e">
        <v>#N/A</v>
      </c>
      <c r="FRX228" s="1109" t="e">
        <v>#N/A</v>
      </c>
      <c r="FRY228" s="1109" t="e">
        <v>#N/A</v>
      </c>
      <c r="FRZ228" s="1109" t="e">
        <v>#N/A</v>
      </c>
      <c r="FSA228" s="1109" t="e">
        <v>#N/A</v>
      </c>
      <c r="FSB228" s="1109" t="e">
        <v>#N/A</v>
      </c>
      <c r="FSC228" s="1109" t="e">
        <v>#N/A</v>
      </c>
      <c r="FSD228" s="1109" t="e">
        <v>#N/A</v>
      </c>
      <c r="FSE228" s="1109" t="e">
        <v>#N/A</v>
      </c>
      <c r="FSF228" s="1109" t="e">
        <v>#N/A</v>
      </c>
      <c r="FSG228" s="1109" t="e">
        <v>#N/A</v>
      </c>
      <c r="FSH228" s="1109" t="e">
        <v>#N/A</v>
      </c>
      <c r="FSI228" s="1109" t="e">
        <v>#N/A</v>
      </c>
      <c r="FSJ228" s="1109" t="e">
        <v>#N/A</v>
      </c>
      <c r="FSK228" s="1109" t="e">
        <v>#N/A</v>
      </c>
      <c r="FSL228" s="1109" t="e">
        <v>#N/A</v>
      </c>
      <c r="FSM228" s="1109" t="e">
        <v>#N/A</v>
      </c>
      <c r="FSN228" s="1109" t="e">
        <v>#N/A</v>
      </c>
      <c r="FSO228" s="1109" t="e">
        <v>#N/A</v>
      </c>
      <c r="FSP228" s="1109" t="e">
        <v>#N/A</v>
      </c>
      <c r="FSQ228" s="1109" t="e">
        <v>#N/A</v>
      </c>
      <c r="FSR228" s="1109" t="e">
        <v>#N/A</v>
      </c>
      <c r="FSS228" s="1109" t="e">
        <v>#N/A</v>
      </c>
      <c r="FST228" s="1109" t="e">
        <v>#N/A</v>
      </c>
      <c r="FSU228" s="1109" t="e">
        <v>#N/A</v>
      </c>
      <c r="FSV228" s="1109" t="e">
        <v>#N/A</v>
      </c>
      <c r="FSW228" s="1109" t="e">
        <v>#N/A</v>
      </c>
      <c r="FSX228" s="1109" t="e">
        <v>#N/A</v>
      </c>
      <c r="FSY228" s="1109" t="e">
        <v>#N/A</v>
      </c>
      <c r="FSZ228" s="1109" t="e">
        <v>#N/A</v>
      </c>
      <c r="FTA228" s="1109" t="e">
        <v>#N/A</v>
      </c>
      <c r="FTB228" s="1109" t="e">
        <v>#N/A</v>
      </c>
      <c r="FTC228" s="1109" t="e">
        <v>#N/A</v>
      </c>
      <c r="FTD228" s="1109" t="e">
        <v>#N/A</v>
      </c>
      <c r="FTE228" s="1109" t="e">
        <v>#N/A</v>
      </c>
      <c r="FTF228" s="1109" t="e">
        <v>#N/A</v>
      </c>
      <c r="FTG228" s="1109" t="e">
        <v>#N/A</v>
      </c>
      <c r="FTH228" s="1109" t="e">
        <v>#N/A</v>
      </c>
      <c r="FTI228" s="1109" t="e">
        <v>#N/A</v>
      </c>
      <c r="FTJ228" s="1109" t="e">
        <v>#N/A</v>
      </c>
      <c r="FTK228" s="1109" t="e">
        <v>#N/A</v>
      </c>
      <c r="FTL228" s="1109" t="e">
        <v>#N/A</v>
      </c>
      <c r="FTM228" s="1109" t="e">
        <v>#N/A</v>
      </c>
      <c r="FTN228" s="1109" t="e">
        <v>#N/A</v>
      </c>
      <c r="FTO228" s="1109" t="e">
        <v>#N/A</v>
      </c>
      <c r="FTP228" s="1109" t="e">
        <v>#N/A</v>
      </c>
      <c r="FTQ228" s="1109" t="e">
        <v>#N/A</v>
      </c>
      <c r="FTR228" s="1109" t="e">
        <v>#N/A</v>
      </c>
      <c r="FTS228" s="1109" t="e">
        <v>#N/A</v>
      </c>
      <c r="FTT228" s="1109" t="e">
        <v>#N/A</v>
      </c>
      <c r="FTU228" s="1109" t="e">
        <v>#N/A</v>
      </c>
      <c r="FTV228" s="1109" t="e">
        <v>#N/A</v>
      </c>
      <c r="FTW228" s="1109" t="e">
        <v>#N/A</v>
      </c>
      <c r="FTX228" s="1109" t="e">
        <v>#N/A</v>
      </c>
      <c r="FTY228" s="1109" t="e">
        <v>#N/A</v>
      </c>
      <c r="FTZ228" s="1109" t="e">
        <v>#N/A</v>
      </c>
      <c r="FUA228" s="1109" t="e">
        <v>#N/A</v>
      </c>
      <c r="FUB228" s="1109" t="e">
        <v>#N/A</v>
      </c>
      <c r="FUC228" s="1109" t="e">
        <v>#N/A</v>
      </c>
      <c r="FUD228" s="1109" t="e">
        <v>#N/A</v>
      </c>
      <c r="FUE228" s="1109" t="e">
        <v>#N/A</v>
      </c>
      <c r="FUF228" s="1109" t="e">
        <v>#N/A</v>
      </c>
      <c r="FUG228" s="1109" t="e">
        <v>#N/A</v>
      </c>
      <c r="FUH228" s="1109" t="e">
        <v>#N/A</v>
      </c>
      <c r="FUI228" s="1109" t="e">
        <v>#N/A</v>
      </c>
      <c r="FUJ228" s="1109" t="e">
        <v>#N/A</v>
      </c>
      <c r="FUK228" s="1109" t="e">
        <v>#N/A</v>
      </c>
      <c r="FUL228" s="1109" t="e">
        <v>#N/A</v>
      </c>
      <c r="FUM228" s="1109" t="e">
        <v>#N/A</v>
      </c>
      <c r="FUN228" s="1109" t="e">
        <v>#N/A</v>
      </c>
      <c r="FUO228" s="1109" t="e">
        <v>#N/A</v>
      </c>
      <c r="FUP228" s="1109" t="e">
        <v>#N/A</v>
      </c>
      <c r="FUQ228" s="1109" t="e">
        <v>#N/A</v>
      </c>
      <c r="FUR228" s="1109" t="e">
        <v>#N/A</v>
      </c>
      <c r="FUS228" s="1109" t="e">
        <v>#N/A</v>
      </c>
      <c r="FUT228" s="1109" t="e">
        <v>#N/A</v>
      </c>
      <c r="FUU228" s="1109" t="e">
        <v>#N/A</v>
      </c>
      <c r="FUV228" s="1109" t="e">
        <v>#N/A</v>
      </c>
      <c r="FUW228" s="1109" t="e">
        <v>#N/A</v>
      </c>
      <c r="FUX228" s="1109" t="e">
        <v>#N/A</v>
      </c>
      <c r="FUY228" s="1109" t="e">
        <v>#N/A</v>
      </c>
      <c r="FUZ228" s="1109" t="e">
        <v>#N/A</v>
      </c>
      <c r="FVA228" s="1109" t="e">
        <v>#N/A</v>
      </c>
      <c r="FVB228" s="1109" t="e">
        <v>#N/A</v>
      </c>
      <c r="FVC228" s="1109" t="e">
        <v>#N/A</v>
      </c>
      <c r="FVD228" s="1109" t="e">
        <v>#N/A</v>
      </c>
      <c r="FVE228" s="1109" t="e">
        <v>#N/A</v>
      </c>
      <c r="FVF228" s="1109" t="e">
        <v>#N/A</v>
      </c>
      <c r="FVG228" s="1109" t="e">
        <v>#N/A</v>
      </c>
      <c r="FVH228" s="1109" t="e">
        <v>#N/A</v>
      </c>
      <c r="FVI228" s="1109" t="e">
        <v>#N/A</v>
      </c>
      <c r="FVJ228" s="1109" t="e">
        <v>#N/A</v>
      </c>
      <c r="FVK228" s="1109" t="e">
        <v>#N/A</v>
      </c>
      <c r="FVL228" s="1109" t="e">
        <v>#N/A</v>
      </c>
      <c r="FVM228" s="1109" t="e">
        <v>#N/A</v>
      </c>
      <c r="FVN228" s="1109" t="e">
        <v>#N/A</v>
      </c>
      <c r="FVO228" s="1109" t="e">
        <v>#N/A</v>
      </c>
      <c r="FVP228" s="1109" t="e">
        <v>#N/A</v>
      </c>
      <c r="FVQ228" s="1109" t="e">
        <v>#N/A</v>
      </c>
      <c r="FVR228" s="1109" t="e">
        <v>#N/A</v>
      </c>
      <c r="FVS228" s="1109" t="e">
        <v>#N/A</v>
      </c>
      <c r="FVT228" s="1109" t="e">
        <v>#N/A</v>
      </c>
      <c r="FVU228" s="1109" t="e">
        <v>#N/A</v>
      </c>
      <c r="FVV228" s="1109" t="e">
        <v>#N/A</v>
      </c>
      <c r="FVW228" s="1109" t="e">
        <v>#N/A</v>
      </c>
      <c r="FVX228" s="1109" t="e">
        <v>#N/A</v>
      </c>
      <c r="FVY228" s="1109" t="e">
        <v>#N/A</v>
      </c>
      <c r="FVZ228" s="1109" t="e">
        <v>#N/A</v>
      </c>
      <c r="FWA228" s="1109" t="e">
        <v>#N/A</v>
      </c>
      <c r="FWB228" s="1109" t="e">
        <v>#N/A</v>
      </c>
      <c r="FWC228" s="1109" t="e">
        <v>#N/A</v>
      </c>
      <c r="FWD228" s="1109" t="e">
        <v>#N/A</v>
      </c>
      <c r="FWE228" s="1109" t="e">
        <v>#N/A</v>
      </c>
      <c r="FWF228" s="1109" t="e">
        <v>#N/A</v>
      </c>
      <c r="FWG228" s="1109" t="e">
        <v>#N/A</v>
      </c>
      <c r="FWH228" s="1109" t="e">
        <v>#N/A</v>
      </c>
      <c r="FWI228" s="1109" t="e">
        <v>#N/A</v>
      </c>
      <c r="FWJ228" s="1109" t="e">
        <v>#N/A</v>
      </c>
      <c r="FWK228" s="1109" t="e">
        <v>#N/A</v>
      </c>
      <c r="FWL228" s="1109" t="e">
        <v>#N/A</v>
      </c>
      <c r="FWM228" s="1109" t="e">
        <v>#N/A</v>
      </c>
      <c r="FWN228" s="1109" t="e">
        <v>#N/A</v>
      </c>
      <c r="FWO228" s="1109" t="e">
        <v>#N/A</v>
      </c>
      <c r="FWP228" s="1109" t="e">
        <v>#N/A</v>
      </c>
      <c r="FWQ228" s="1109" t="e">
        <v>#N/A</v>
      </c>
      <c r="FWR228" s="1109" t="e">
        <v>#N/A</v>
      </c>
      <c r="FWS228" s="1109" t="e">
        <v>#N/A</v>
      </c>
      <c r="FWT228" s="1109" t="e">
        <v>#N/A</v>
      </c>
      <c r="FWU228" s="1109" t="e">
        <v>#N/A</v>
      </c>
      <c r="FWV228" s="1109" t="e">
        <v>#N/A</v>
      </c>
      <c r="FWW228" s="1109" t="e">
        <v>#N/A</v>
      </c>
      <c r="FWX228" s="1109" t="e">
        <v>#N/A</v>
      </c>
      <c r="FWY228" s="1109" t="e">
        <v>#N/A</v>
      </c>
      <c r="FWZ228" s="1109" t="e">
        <v>#N/A</v>
      </c>
      <c r="FXA228" s="1109" t="e">
        <v>#N/A</v>
      </c>
      <c r="FXB228" s="1109" t="e">
        <v>#N/A</v>
      </c>
      <c r="FXC228" s="1109" t="e">
        <v>#N/A</v>
      </c>
      <c r="FXD228" s="1109" t="e">
        <v>#N/A</v>
      </c>
      <c r="FXE228" s="1109" t="e">
        <v>#N/A</v>
      </c>
      <c r="FXF228" s="1109" t="e">
        <v>#N/A</v>
      </c>
      <c r="FXG228" s="1109" t="e">
        <v>#N/A</v>
      </c>
      <c r="FXH228" s="1109" t="e">
        <v>#N/A</v>
      </c>
      <c r="FXI228" s="1109" t="e">
        <v>#N/A</v>
      </c>
      <c r="FXJ228" s="1109" t="e">
        <v>#N/A</v>
      </c>
      <c r="FXK228" s="1109" t="e">
        <v>#N/A</v>
      </c>
      <c r="FXL228" s="1109" t="e">
        <v>#N/A</v>
      </c>
      <c r="FXM228" s="1109" t="e">
        <v>#N/A</v>
      </c>
      <c r="FXN228" s="1109" t="e">
        <v>#N/A</v>
      </c>
      <c r="FXO228" s="1109" t="e">
        <v>#N/A</v>
      </c>
      <c r="FXP228" s="1109" t="e">
        <v>#N/A</v>
      </c>
      <c r="FXQ228" s="1109" t="e">
        <v>#N/A</v>
      </c>
      <c r="FXR228" s="1109" t="e">
        <v>#N/A</v>
      </c>
      <c r="FXS228" s="1109" t="e">
        <v>#N/A</v>
      </c>
      <c r="FXT228" s="1109" t="e">
        <v>#N/A</v>
      </c>
      <c r="FXU228" s="1109" t="e">
        <v>#N/A</v>
      </c>
      <c r="FXV228" s="1109" t="e">
        <v>#N/A</v>
      </c>
      <c r="FXW228" s="1109" t="e">
        <v>#N/A</v>
      </c>
      <c r="FXX228" s="1109" t="e">
        <v>#N/A</v>
      </c>
      <c r="FXY228" s="1109" t="e">
        <v>#N/A</v>
      </c>
      <c r="FXZ228" s="1109" t="e">
        <v>#N/A</v>
      </c>
      <c r="FYA228" s="1109" t="e">
        <v>#N/A</v>
      </c>
      <c r="FYB228" s="1109" t="e">
        <v>#N/A</v>
      </c>
      <c r="FYC228" s="1109" t="e">
        <v>#N/A</v>
      </c>
      <c r="FYD228" s="1109" t="e">
        <v>#N/A</v>
      </c>
      <c r="FYE228" s="1109" t="e">
        <v>#N/A</v>
      </c>
      <c r="FYF228" s="1109" t="e">
        <v>#N/A</v>
      </c>
      <c r="FYG228" s="1109" t="e">
        <v>#N/A</v>
      </c>
      <c r="FYH228" s="1109" t="e">
        <v>#N/A</v>
      </c>
      <c r="FYI228" s="1109" t="e">
        <v>#N/A</v>
      </c>
      <c r="FYJ228" s="1109" t="e">
        <v>#N/A</v>
      </c>
      <c r="FYK228" s="1109" t="e">
        <v>#N/A</v>
      </c>
      <c r="FYL228" s="1109" t="e">
        <v>#N/A</v>
      </c>
      <c r="FYM228" s="1109" t="e">
        <v>#N/A</v>
      </c>
      <c r="FYN228" s="1109" t="e">
        <v>#N/A</v>
      </c>
      <c r="FYO228" s="1109" t="e">
        <v>#N/A</v>
      </c>
      <c r="FYP228" s="1109" t="e">
        <v>#N/A</v>
      </c>
      <c r="FYQ228" s="1109" t="e">
        <v>#N/A</v>
      </c>
      <c r="FYR228" s="1109" t="e">
        <v>#N/A</v>
      </c>
      <c r="FYS228" s="1109" t="e">
        <v>#N/A</v>
      </c>
      <c r="FYT228" s="1109" t="e">
        <v>#N/A</v>
      </c>
      <c r="FYU228" s="1109" t="e">
        <v>#N/A</v>
      </c>
      <c r="FYV228" s="1109" t="e">
        <v>#N/A</v>
      </c>
      <c r="FYW228" s="1109" t="e">
        <v>#N/A</v>
      </c>
      <c r="FYX228" s="1109" t="e">
        <v>#N/A</v>
      </c>
      <c r="FYY228" s="1109" t="e">
        <v>#N/A</v>
      </c>
      <c r="FYZ228" s="1109" t="e">
        <v>#N/A</v>
      </c>
      <c r="FZA228" s="1109" t="e">
        <v>#N/A</v>
      </c>
      <c r="FZB228" s="1109" t="e">
        <v>#N/A</v>
      </c>
      <c r="FZC228" s="1109" t="e">
        <v>#N/A</v>
      </c>
      <c r="FZD228" s="1109" t="e">
        <v>#N/A</v>
      </c>
      <c r="FZE228" s="1109" t="e">
        <v>#N/A</v>
      </c>
      <c r="FZF228" s="1109" t="e">
        <v>#N/A</v>
      </c>
      <c r="FZG228" s="1109" t="e">
        <v>#N/A</v>
      </c>
      <c r="FZH228" s="1109" t="e">
        <v>#N/A</v>
      </c>
      <c r="FZI228" s="1109" t="e">
        <v>#N/A</v>
      </c>
      <c r="FZJ228" s="1109" t="e">
        <v>#N/A</v>
      </c>
      <c r="FZK228" s="1109" t="e">
        <v>#N/A</v>
      </c>
      <c r="FZL228" s="1109" t="e">
        <v>#N/A</v>
      </c>
      <c r="FZM228" s="1109" t="e">
        <v>#N/A</v>
      </c>
      <c r="FZN228" s="1109" t="e">
        <v>#N/A</v>
      </c>
      <c r="FZO228" s="1109" t="e">
        <v>#N/A</v>
      </c>
      <c r="FZP228" s="1109" t="e">
        <v>#N/A</v>
      </c>
      <c r="FZQ228" s="1109" t="e">
        <v>#N/A</v>
      </c>
      <c r="FZR228" s="1109" t="e">
        <v>#N/A</v>
      </c>
      <c r="FZS228" s="1109" t="e">
        <v>#N/A</v>
      </c>
      <c r="FZT228" s="1109" t="e">
        <v>#N/A</v>
      </c>
      <c r="FZU228" s="1109" t="e">
        <v>#N/A</v>
      </c>
      <c r="FZV228" s="1109" t="e">
        <v>#N/A</v>
      </c>
      <c r="FZW228" s="1109" t="e">
        <v>#N/A</v>
      </c>
      <c r="FZX228" s="1109" t="e">
        <v>#N/A</v>
      </c>
      <c r="FZY228" s="1109" t="e">
        <v>#N/A</v>
      </c>
      <c r="FZZ228" s="1109" t="e">
        <v>#N/A</v>
      </c>
      <c r="GAA228" s="1109" t="e">
        <v>#N/A</v>
      </c>
      <c r="GAB228" s="1109" t="e">
        <v>#N/A</v>
      </c>
      <c r="GAC228" s="1109" t="e">
        <v>#N/A</v>
      </c>
      <c r="GAD228" s="1109" t="e">
        <v>#N/A</v>
      </c>
      <c r="GAE228" s="1109" t="e">
        <v>#N/A</v>
      </c>
      <c r="GAF228" s="1109" t="e">
        <v>#N/A</v>
      </c>
      <c r="GAG228" s="1109" t="e">
        <v>#N/A</v>
      </c>
      <c r="GAH228" s="1109" t="e">
        <v>#N/A</v>
      </c>
      <c r="GAI228" s="1109" t="e">
        <v>#N/A</v>
      </c>
      <c r="GAJ228" s="1109" t="e">
        <v>#N/A</v>
      </c>
      <c r="GAK228" s="1109" t="e">
        <v>#N/A</v>
      </c>
      <c r="GAL228" s="1109" t="e">
        <v>#N/A</v>
      </c>
      <c r="GAM228" s="1109" t="e">
        <v>#N/A</v>
      </c>
      <c r="GAN228" s="1109" t="e">
        <v>#N/A</v>
      </c>
      <c r="GAO228" s="1109" t="e">
        <v>#N/A</v>
      </c>
      <c r="GAP228" s="1109" t="e">
        <v>#N/A</v>
      </c>
      <c r="GAQ228" s="1109" t="e">
        <v>#N/A</v>
      </c>
      <c r="GAR228" s="1109" t="e">
        <v>#N/A</v>
      </c>
      <c r="GAS228" s="1109" t="e">
        <v>#N/A</v>
      </c>
      <c r="GAT228" s="1109" t="e">
        <v>#N/A</v>
      </c>
      <c r="GAU228" s="1109" t="e">
        <v>#N/A</v>
      </c>
      <c r="GAV228" s="1109" t="e">
        <v>#N/A</v>
      </c>
      <c r="GAW228" s="1109" t="e">
        <v>#N/A</v>
      </c>
      <c r="GAX228" s="1109" t="e">
        <v>#N/A</v>
      </c>
      <c r="GAY228" s="1109" t="e">
        <v>#N/A</v>
      </c>
      <c r="GAZ228" s="1109" t="e">
        <v>#N/A</v>
      </c>
      <c r="GBA228" s="1109" t="e">
        <v>#N/A</v>
      </c>
      <c r="GBB228" s="1109" t="e">
        <v>#N/A</v>
      </c>
      <c r="GBC228" s="1109" t="e">
        <v>#N/A</v>
      </c>
      <c r="GBD228" s="1109" t="e">
        <v>#N/A</v>
      </c>
      <c r="GBE228" s="1109" t="e">
        <v>#N/A</v>
      </c>
      <c r="GBF228" s="1109" t="e">
        <v>#N/A</v>
      </c>
      <c r="GBG228" s="1109" t="e">
        <v>#N/A</v>
      </c>
      <c r="GBH228" s="1109" t="e">
        <v>#N/A</v>
      </c>
      <c r="GBI228" s="1109" t="e">
        <v>#N/A</v>
      </c>
      <c r="GBJ228" s="1109" t="e">
        <v>#N/A</v>
      </c>
      <c r="GBK228" s="1109" t="e">
        <v>#N/A</v>
      </c>
      <c r="GBL228" s="1109" t="e">
        <v>#N/A</v>
      </c>
      <c r="GBM228" s="1109" t="e">
        <v>#N/A</v>
      </c>
      <c r="GBN228" s="1109" t="e">
        <v>#N/A</v>
      </c>
      <c r="GBO228" s="1109" t="e">
        <v>#N/A</v>
      </c>
      <c r="GBP228" s="1109" t="e">
        <v>#N/A</v>
      </c>
      <c r="GBQ228" s="1109" t="e">
        <v>#N/A</v>
      </c>
      <c r="GBR228" s="1109" t="e">
        <v>#N/A</v>
      </c>
      <c r="GBS228" s="1109" t="e">
        <v>#N/A</v>
      </c>
      <c r="GBT228" s="1109" t="e">
        <v>#N/A</v>
      </c>
      <c r="GBU228" s="1109" t="e">
        <v>#N/A</v>
      </c>
      <c r="GBV228" s="1109" t="e">
        <v>#N/A</v>
      </c>
      <c r="GBW228" s="1109" t="e">
        <v>#N/A</v>
      </c>
      <c r="GBX228" s="1109" t="e">
        <v>#N/A</v>
      </c>
      <c r="GBY228" s="1109" t="e">
        <v>#N/A</v>
      </c>
      <c r="GBZ228" s="1109" t="e">
        <v>#N/A</v>
      </c>
      <c r="GCA228" s="1109" t="e">
        <v>#N/A</v>
      </c>
      <c r="GCB228" s="1109" t="e">
        <v>#N/A</v>
      </c>
      <c r="GCC228" s="1109" t="e">
        <v>#N/A</v>
      </c>
      <c r="GCD228" s="1109" t="e">
        <v>#N/A</v>
      </c>
      <c r="GCE228" s="1109" t="e">
        <v>#N/A</v>
      </c>
      <c r="GCF228" s="1109" t="e">
        <v>#N/A</v>
      </c>
      <c r="GCG228" s="1109" t="e">
        <v>#N/A</v>
      </c>
      <c r="GCH228" s="1109" t="e">
        <v>#N/A</v>
      </c>
      <c r="GCI228" s="1109" t="e">
        <v>#N/A</v>
      </c>
      <c r="GCJ228" s="1109" t="e">
        <v>#N/A</v>
      </c>
      <c r="GCK228" s="1109" t="e">
        <v>#N/A</v>
      </c>
      <c r="GCL228" s="1109" t="e">
        <v>#N/A</v>
      </c>
      <c r="GCM228" s="1109" t="e">
        <v>#N/A</v>
      </c>
      <c r="GCN228" s="1109" t="e">
        <v>#N/A</v>
      </c>
      <c r="GCO228" s="1109" t="e">
        <v>#N/A</v>
      </c>
      <c r="GCP228" s="1109" t="e">
        <v>#N/A</v>
      </c>
      <c r="GCQ228" s="1109" t="e">
        <v>#N/A</v>
      </c>
      <c r="GCR228" s="1109" t="e">
        <v>#N/A</v>
      </c>
      <c r="GCS228" s="1109" t="e">
        <v>#N/A</v>
      </c>
      <c r="GCT228" s="1109" t="e">
        <v>#N/A</v>
      </c>
      <c r="GCU228" s="1109" t="e">
        <v>#N/A</v>
      </c>
      <c r="GCV228" s="1109" t="e">
        <v>#N/A</v>
      </c>
      <c r="GCW228" s="1109" t="e">
        <v>#N/A</v>
      </c>
      <c r="GCX228" s="1109" t="e">
        <v>#N/A</v>
      </c>
      <c r="GCY228" s="1109" t="e">
        <v>#N/A</v>
      </c>
      <c r="GCZ228" s="1109" t="e">
        <v>#N/A</v>
      </c>
      <c r="GDA228" s="1109" t="e">
        <v>#N/A</v>
      </c>
      <c r="GDB228" s="1109" t="e">
        <v>#N/A</v>
      </c>
      <c r="GDC228" s="1109" t="e">
        <v>#N/A</v>
      </c>
      <c r="GDD228" s="1109" t="e">
        <v>#N/A</v>
      </c>
      <c r="GDE228" s="1109" t="e">
        <v>#N/A</v>
      </c>
      <c r="GDF228" s="1109" t="e">
        <v>#N/A</v>
      </c>
      <c r="GDG228" s="1109" t="e">
        <v>#N/A</v>
      </c>
      <c r="GDH228" s="1109" t="e">
        <v>#N/A</v>
      </c>
      <c r="GDI228" s="1109" t="e">
        <v>#N/A</v>
      </c>
      <c r="GDJ228" s="1109" t="e">
        <v>#N/A</v>
      </c>
      <c r="GDK228" s="1109" t="e">
        <v>#N/A</v>
      </c>
      <c r="GDL228" s="1109" t="e">
        <v>#N/A</v>
      </c>
      <c r="GDM228" s="1109" t="e">
        <v>#N/A</v>
      </c>
      <c r="GDN228" s="1109" t="e">
        <v>#N/A</v>
      </c>
      <c r="GDO228" s="1109" t="e">
        <v>#N/A</v>
      </c>
      <c r="GDP228" s="1109" t="e">
        <v>#N/A</v>
      </c>
      <c r="GDQ228" s="1109" t="e">
        <v>#N/A</v>
      </c>
      <c r="GDR228" s="1109" t="e">
        <v>#N/A</v>
      </c>
      <c r="GDS228" s="1109" t="e">
        <v>#N/A</v>
      </c>
      <c r="GDT228" s="1109" t="e">
        <v>#N/A</v>
      </c>
      <c r="GDU228" s="1109" t="e">
        <v>#N/A</v>
      </c>
      <c r="GDV228" s="1109" t="e">
        <v>#N/A</v>
      </c>
      <c r="GDW228" s="1109" t="e">
        <v>#N/A</v>
      </c>
      <c r="GDX228" s="1109" t="e">
        <v>#N/A</v>
      </c>
      <c r="GDY228" s="1109" t="e">
        <v>#N/A</v>
      </c>
      <c r="GDZ228" s="1109" t="e">
        <v>#N/A</v>
      </c>
      <c r="GEA228" s="1109" t="e">
        <v>#N/A</v>
      </c>
      <c r="GEB228" s="1109" t="e">
        <v>#N/A</v>
      </c>
      <c r="GEC228" s="1109" t="e">
        <v>#N/A</v>
      </c>
      <c r="GED228" s="1109" t="e">
        <v>#N/A</v>
      </c>
      <c r="GEE228" s="1109" t="e">
        <v>#N/A</v>
      </c>
      <c r="GEF228" s="1109" t="e">
        <v>#N/A</v>
      </c>
      <c r="GEG228" s="1109" t="e">
        <v>#N/A</v>
      </c>
      <c r="GEH228" s="1109" t="e">
        <v>#N/A</v>
      </c>
      <c r="GEI228" s="1109" t="e">
        <v>#N/A</v>
      </c>
      <c r="GEJ228" s="1109" t="e">
        <v>#N/A</v>
      </c>
      <c r="GEK228" s="1109" t="e">
        <v>#N/A</v>
      </c>
      <c r="GEL228" s="1109" t="e">
        <v>#N/A</v>
      </c>
      <c r="GEM228" s="1109" t="e">
        <v>#N/A</v>
      </c>
      <c r="GEN228" s="1109" t="e">
        <v>#N/A</v>
      </c>
      <c r="GEO228" s="1109" t="e">
        <v>#N/A</v>
      </c>
      <c r="GEP228" s="1109" t="e">
        <v>#N/A</v>
      </c>
      <c r="GEQ228" s="1109" t="e">
        <v>#N/A</v>
      </c>
      <c r="GER228" s="1109" t="e">
        <v>#N/A</v>
      </c>
      <c r="GES228" s="1109" t="e">
        <v>#N/A</v>
      </c>
      <c r="GET228" s="1109" t="e">
        <v>#N/A</v>
      </c>
      <c r="GEU228" s="1109" t="e">
        <v>#N/A</v>
      </c>
      <c r="GEV228" s="1109" t="e">
        <v>#N/A</v>
      </c>
      <c r="GEW228" s="1109" t="e">
        <v>#N/A</v>
      </c>
      <c r="GEX228" s="1109" t="e">
        <v>#N/A</v>
      </c>
      <c r="GEY228" s="1109" t="e">
        <v>#N/A</v>
      </c>
      <c r="GEZ228" s="1109" t="e">
        <v>#N/A</v>
      </c>
      <c r="GFA228" s="1109" t="e">
        <v>#N/A</v>
      </c>
      <c r="GFB228" s="1109" t="e">
        <v>#N/A</v>
      </c>
      <c r="GFC228" s="1109" t="e">
        <v>#N/A</v>
      </c>
      <c r="GFD228" s="1109" t="e">
        <v>#N/A</v>
      </c>
      <c r="GFE228" s="1109" t="e">
        <v>#N/A</v>
      </c>
      <c r="GFF228" s="1109" t="e">
        <v>#N/A</v>
      </c>
      <c r="GFG228" s="1109" t="e">
        <v>#N/A</v>
      </c>
      <c r="GFH228" s="1109" t="e">
        <v>#N/A</v>
      </c>
      <c r="GFI228" s="1109" t="e">
        <v>#N/A</v>
      </c>
      <c r="GFJ228" s="1109" t="e">
        <v>#N/A</v>
      </c>
      <c r="GFK228" s="1109" t="e">
        <v>#N/A</v>
      </c>
      <c r="GFL228" s="1109" t="e">
        <v>#N/A</v>
      </c>
      <c r="GFM228" s="1109" t="e">
        <v>#N/A</v>
      </c>
      <c r="GFN228" s="1109" t="e">
        <v>#N/A</v>
      </c>
      <c r="GFO228" s="1109" t="e">
        <v>#N/A</v>
      </c>
      <c r="GFP228" s="1109" t="e">
        <v>#N/A</v>
      </c>
      <c r="GFQ228" s="1109" t="e">
        <v>#N/A</v>
      </c>
      <c r="GFR228" s="1109" t="e">
        <v>#N/A</v>
      </c>
      <c r="GFS228" s="1109" t="e">
        <v>#N/A</v>
      </c>
      <c r="GFT228" s="1109" t="e">
        <v>#N/A</v>
      </c>
      <c r="GFU228" s="1109" t="e">
        <v>#N/A</v>
      </c>
      <c r="GFV228" s="1109" t="e">
        <v>#N/A</v>
      </c>
      <c r="GFW228" s="1109" t="e">
        <v>#N/A</v>
      </c>
      <c r="GFX228" s="1109" t="e">
        <v>#N/A</v>
      </c>
      <c r="GFY228" s="1109" t="e">
        <v>#N/A</v>
      </c>
      <c r="GFZ228" s="1109" t="e">
        <v>#N/A</v>
      </c>
      <c r="GGA228" s="1109" t="e">
        <v>#N/A</v>
      </c>
      <c r="GGB228" s="1109" t="e">
        <v>#N/A</v>
      </c>
      <c r="GGC228" s="1109" t="e">
        <v>#N/A</v>
      </c>
      <c r="GGD228" s="1109" t="e">
        <v>#N/A</v>
      </c>
      <c r="GGE228" s="1109" t="e">
        <v>#N/A</v>
      </c>
      <c r="GGF228" s="1109" t="e">
        <v>#N/A</v>
      </c>
      <c r="GGG228" s="1109" t="e">
        <v>#N/A</v>
      </c>
      <c r="GGH228" s="1109" t="e">
        <v>#N/A</v>
      </c>
      <c r="GGI228" s="1109" t="e">
        <v>#N/A</v>
      </c>
      <c r="GGJ228" s="1109" t="e">
        <v>#N/A</v>
      </c>
      <c r="GGK228" s="1109" t="e">
        <v>#N/A</v>
      </c>
      <c r="GGL228" s="1109" t="e">
        <v>#N/A</v>
      </c>
      <c r="GGM228" s="1109" t="e">
        <v>#N/A</v>
      </c>
      <c r="GGN228" s="1109" t="e">
        <v>#N/A</v>
      </c>
      <c r="GGO228" s="1109" t="e">
        <v>#N/A</v>
      </c>
      <c r="GGP228" s="1109" t="e">
        <v>#N/A</v>
      </c>
      <c r="GGQ228" s="1109" t="e">
        <v>#N/A</v>
      </c>
      <c r="GGR228" s="1109" t="e">
        <v>#N/A</v>
      </c>
      <c r="GGS228" s="1109" t="e">
        <v>#N/A</v>
      </c>
      <c r="GGT228" s="1109" t="e">
        <v>#N/A</v>
      </c>
      <c r="GGU228" s="1109" t="e">
        <v>#N/A</v>
      </c>
      <c r="GGV228" s="1109" t="e">
        <v>#N/A</v>
      </c>
      <c r="GGW228" s="1109" t="e">
        <v>#N/A</v>
      </c>
      <c r="GGX228" s="1109" t="e">
        <v>#N/A</v>
      </c>
      <c r="GGY228" s="1109" t="e">
        <v>#N/A</v>
      </c>
      <c r="GGZ228" s="1109" t="e">
        <v>#N/A</v>
      </c>
      <c r="GHA228" s="1109" t="e">
        <v>#N/A</v>
      </c>
      <c r="GHB228" s="1109" t="e">
        <v>#N/A</v>
      </c>
      <c r="GHC228" s="1109" t="e">
        <v>#N/A</v>
      </c>
      <c r="GHD228" s="1109" t="e">
        <v>#N/A</v>
      </c>
      <c r="GHE228" s="1109" t="e">
        <v>#N/A</v>
      </c>
      <c r="GHF228" s="1109" t="e">
        <v>#N/A</v>
      </c>
      <c r="GHG228" s="1109" t="e">
        <v>#N/A</v>
      </c>
      <c r="GHH228" s="1109" t="e">
        <v>#N/A</v>
      </c>
      <c r="GHI228" s="1109" t="e">
        <v>#N/A</v>
      </c>
      <c r="GHJ228" s="1109" t="e">
        <v>#N/A</v>
      </c>
      <c r="GHK228" s="1109" t="e">
        <v>#N/A</v>
      </c>
      <c r="GHL228" s="1109" t="e">
        <v>#N/A</v>
      </c>
      <c r="GHM228" s="1109" t="e">
        <v>#N/A</v>
      </c>
      <c r="GHN228" s="1109" t="e">
        <v>#N/A</v>
      </c>
      <c r="GHO228" s="1109" t="e">
        <v>#N/A</v>
      </c>
      <c r="GHP228" s="1109" t="e">
        <v>#N/A</v>
      </c>
      <c r="GHQ228" s="1109" t="e">
        <v>#N/A</v>
      </c>
      <c r="GHR228" s="1109" t="e">
        <v>#N/A</v>
      </c>
      <c r="GHS228" s="1109" t="e">
        <v>#N/A</v>
      </c>
      <c r="GHT228" s="1109" t="e">
        <v>#N/A</v>
      </c>
      <c r="GHU228" s="1109" t="e">
        <v>#N/A</v>
      </c>
      <c r="GHV228" s="1109" t="e">
        <v>#N/A</v>
      </c>
      <c r="GHW228" s="1109" t="e">
        <v>#N/A</v>
      </c>
      <c r="GHX228" s="1109" t="e">
        <v>#N/A</v>
      </c>
      <c r="GHY228" s="1109" t="e">
        <v>#N/A</v>
      </c>
      <c r="GHZ228" s="1109" t="e">
        <v>#N/A</v>
      </c>
      <c r="GIA228" s="1109" t="e">
        <v>#N/A</v>
      </c>
      <c r="GIB228" s="1109" t="e">
        <v>#N/A</v>
      </c>
      <c r="GIC228" s="1109" t="e">
        <v>#N/A</v>
      </c>
      <c r="GID228" s="1109" t="e">
        <v>#N/A</v>
      </c>
      <c r="GIE228" s="1109" t="e">
        <v>#N/A</v>
      </c>
      <c r="GIF228" s="1109" t="e">
        <v>#N/A</v>
      </c>
      <c r="GIG228" s="1109" t="e">
        <v>#N/A</v>
      </c>
      <c r="GIH228" s="1109" t="e">
        <v>#N/A</v>
      </c>
      <c r="GII228" s="1109" t="e">
        <v>#N/A</v>
      </c>
      <c r="GIJ228" s="1109" t="e">
        <v>#N/A</v>
      </c>
      <c r="GIK228" s="1109" t="e">
        <v>#N/A</v>
      </c>
      <c r="GIL228" s="1109" t="e">
        <v>#N/A</v>
      </c>
      <c r="GIM228" s="1109" t="e">
        <v>#N/A</v>
      </c>
      <c r="GIN228" s="1109" t="e">
        <v>#N/A</v>
      </c>
      <c r="GIO228" s="1109" t="e">
        <v>#N/A</v>
      </c>
      <c r="GIP228" s="1109" t="e">
        <v>#N/A</v>
      </c>
      <c r="GIQ228" s="1109" t="e">
        <v>#N/A</v>
      </c>
      <c r="GIR228" s="1109" t="e">
        <v>#N/A</v>
      </c>
      <c r="GIS228" s="1109" t="e">
        <v>#N/A</v>
      </c>
      <c r="GIT228" s="1109" t="e">
        <v>#N/A</v>
      </c>
      <c r="GIU228" s="1109" t="e">
        <v>#N/A</v>
      </c>
      <c r="GIV228" s="1109" t="e">
        <v>#N/A</v>
      </c>
      <c r="GIW228" s="1109" t="e">
        <v>#N/A</v>
      </c>
      <c r="GIX228" s="1109" t="e">
        <v>#N/A</v>
      </c>
      <c r="GIY228" s="1109" t="e">
        <v>#N/A</v>
      </c>
      <c r="GIZ228" s="1109" t="e">
        <v>#N/A</v>
      </c>
      <c r="GJA228" s="1109" t="e">
        <v>#N/A</v>
      </c>
      <c r="GJB228" s="1109" t="e">
        <v>#N/A</v>
      </c>
      <c r="GJC228" s="1109" t="e">
        <v>#N/A</v>
      </c>
      <c r="GJD228" s="1109" t="e">
        <v>#N/A</v>
      </c>
      <c r="GJE228" s="1109" t="e">
        <v>#N/A</v>
      </c>
      <c r="GJF228" s="1109" t="e">
        <v>#N/A</v>
      </c>
      <c r="GJG228" s="1109" t="e">
        <v>#N/A</v>
      </c>
      <c r="GJH228" s="1109" t="e">
        <v>#N/A</v>
      </c>
      <c r="GJI228" s="1109" t="e">
        <v>#N/A</v>
      </c>
      <c r="GJJ228" s="1109" t="e">
        <v>#N/A</v>
      </c>
      <c r="GJK228" s="1109" t="e">
        <v>#N/A</v>
      </c>
      <c r="GJL228" s="1109" t="e">
        <v>#N/A</v>
      </c>
      <c r="GJM228" s="1109" t="e">
        <v>#N/A</v>
      </c>
      <c r="GJN228" s="1109" t="e">
        <v>#N/A</v>
      </c>
      <c r="GJO228" s="1109" t="e">
        <v>#N/A</v>
      </c>
      <c r="GJP228" s="1109" t="e">
        <v>#N/A</v>
      </c>
      <c r="GJQ228" s="1109" t="e">
        <v>#N/A</v>
      </c>
      <c r="GJR228" s="1109" t="e">
        <v>#N/A</v>
      </c>
      <c r="GJS228" s="1109" t="e">
        <v>#N/A</v>
      </c>
      <c r="GJT228" s="1109" t="e">
        <v>#N/A</v>
      </c>
      <c r="GJU228" s="1109" t="e">
        <v>#N/A</v>
      </c>
      <c r="GJV228" s="1109" t="e">
        <v>#N/A</v>
      </c>
      <c r="GJW228" s="1109" t="e">
        <v>#N/A</v>
      </c>
      <c r="GJX228" s="1109" t="e">
        <v>#N/A</v>
      </c>
      <c r="GJY228" s="1109" t="e">
        <v>#N/A</v>
      </c>
      <c r="GJZ228" s="1109" t="e">
        <v>#N/A</v>
      </c>
      <c r="GKA228" s="1109" t="e">
        <v>#N/A</v>
      </c>
      <c r="GKB228" s="1109" t="e">
        <v>#N/A</v>
      </c>
      <c r="GKC228" s="1109" t="e">
        <v>#N/A</v>
      </c>
      <c r="GKD228" s="1109" t="e">
        <v>#N/A</v>
      </c>
      <c r="GKE228" s="1109" t="e">
        <v>#N/A</v>
      </c>
      <c r="GKF228" s="1109" t="e">
        <v>#N/A</v>
      </c>
      <c r="GKG228" s="1109" t="e">
        <v>#N/A</v>
      </c>
      <c r="GKH228" s="1109" t="e">
        <v>#N/A</v>
      </c>
      <c r="GKI228" s="1109" t="e">
        <v>#N/A</v>
      </c>
      <c r="GKJ228" s="1109" t="e">
        <v>#N/A</v>
      </c>
      <c r="GKK228" s="1109" t="e">
        <v>#N/A</v>
      </c>
      <c r="GKL228" s="1109" t="e">
        <v>#N/A</v>
      </c>
      <c r="GKM228" s="1109" t="e">
        <v>#N/A</v>
      </c>
      <c r="GKN228" s="1109" t="e">
        <v>#N/A</v>
      </c>
      <c r="GKO228" s="1109" t="e">
        <v>#N/A</v>
      </c>
      <c r="GKP228" s="1109" t="e">
        <v>#N/A</v>
      </c>
      <c r="GKQ228" s="1109" t="e">
        <v>#N/A</v>
      </c>
      <c r="GKR228" s="1109" t="e">
        <v>#N/A</v>
      </c>
      <c r="GKS228" s="1109" t="e">
        <v>#N/A</v>
      </c>
      <c r="GKT228" s="1109" t="e">
        <v>#N/A</v>
      </c>
      <c r="GKU228" s="1109" t="e">
        <v>#N/A</v>
      </c>
      <c r="GKV228" s="1109" t="e">
        <v>#N/A</v>
      </c>
      <c r="GKW228" s="1109" t="e">
        <v>#N/A</v>
      </c>
      <c r="GKX228" s="1109" t="e">
        <v>#N/A</v>
      </c>
      <c r="GKY228" s="1109" t="e">
        <v>#N/A</v>
      </c>
      <c r="GKZ228" s="1109" t="e">
        <v>#N/A</v>
      </c>
      <c r="GLA228" s="1109" t="e">
        <v>#N/A</v>
      </c>
      <c r="GLB228" s="1109" t="e">
        <v>#N/A</v>
      </c>
      <c r="GLC228" s="1109" t="e">
        <v>#N/A</v>
      </c>
      <c r="GLD228" s="1109" t="e">
        <v>#N/A</v>
      </c>
      <c r="GLE228" s="1109" t="e">
        <v>#N/A</v>
      </c>
      <c r="GLF228" s="1109" t="e">
        <v>#N/A</v>
      </c>
      <c r="GLG228" s="1109" t="e">
        <v>#N/A</v>
      </c>
      <c r="GLH228" s="1109" t="e">
        <v>#N/A</v>
      </c>
      <c r="GLI228" s="1109" t="e">
        <v>#N/A</v>
      </c>
      <c r="GLJ228" s="1109" t="e">
        <v>#N/A</v>
      </c>
      <c r="GLK228" s="1109" t="e">
        <v>#N/A</v>
      </c>
      <c r="GLL228" s="1109" t="e">
        <v>#N/A</v>
      </c>
      <c r="GLM228" s="1109" t="e">
        <v>#N/A</v>
      </c>
      <c r="GLN228" s="1109" t="e">
        <v>#N/A</v>
      </c>
      <c r="GLO228" s="1109" t="e">
        <v>#N/A</v>
      </c>
      <c r="GLP228" s="1109" t="e">
        <v>#N/A</v>
      </c>
      <c r="GLQ228" s="1109" t="e">
        <v>#N/A</v>
      </c>
      <c r="GLR228" s="1109" t="e">
        <v>#N/A</v>
      </c>
      <c r="GLS228" s="1109" t="e">
        <v>#N/A</v>
      </c>
      <c r="GLT228" s="1109" t="e">
        <v>#N/A</v>
      </c>
      <c r="GLU228" s="1109" t="e">
        <v>#N/A</v>
      </c>
      <c r="GLV228" s="1109" t="e">
        <v>#N/A</v>
      </c>
      <c r="GLW228" s="1109" t="e">
        <v>#N/A</v>
      </c>
      <c r="GLX228" s="1109" t="e">
        <v>#N/A</v>
      </c>
      <c r="GLY228" s="1109" t="e">
        <v>#N/A</v>
      </c>
      <c r="GLZ228" s="1109" t="e">
        <v>#N/A</v>
      </c>
      <c r="GMA228" s="1109" t="e">
        <v>#N/A</v>
      </c>
      <c r="GMB228" s="1109" t="e">
        <v>#N/A</v>
      </c>
      <c r="GMC228" s="1109" t="e">
        <v>#N/A</v>
      </c>
      <c r="GMD228" s="1109" t="e">
        <v>#N/A</v>
      </c>
      <c r="GME228" s="1109" t="e">
        <v>#N/A</v>
      </c>
      <c r="GMF228" s="1109" t="e">
        <v>#N/A</v>
      </c>
      <c r="GMG228" s="1109" t="e">
        <v>#N/A</v>
      </c>
      <c r="GMH228" s="1109" t="e">
        <v>#N/A</v>
      </c>
      <c r="GMI228" s="1109" t="e">
        <v>#N/A</v>
      </c>
      <c r="GMJ228" s="1109" t="e">
        <v>#N/A</v>
      </c>
      <c r="GMK228" s="1109" t="e">
        <v>#N/A</v>
      </c>
      <c r="GML228" s="1109" t="e">
        <v>#N/A</v>
      </c>
      <c r="GMM228" s="1109" t="e">
        <v>#N/A</v>
      </c>
      <c r="GMN228" s="1109" t="e">
        <v>#N/A</v>
      </c>
      <c r="GMO228" s="1109" t="e">
        <v>#N/A</v>
      </c>
      <c r="GMP228" s="1109" t="e">
        <v>#N/A</v>
      </c>
      <c r="GMQ228" s="1109" t="e">
        <v>#N/A</v>
      </c>
      <c r="GMR228" s="1109" t="e">
        <v>#N/A</v>
      </c>
      <c r="GMS228" s="1109" t="e">
        <v>#N/A</v>
      </c>
      <c r="GMT228" s="1109" t="e">
        <v>#N/A</v>
      </c>
      <c r="GMU228" s="1109" t="e">
        <v>#N/A</v>
      </c>
      <c r="GMV228" s="1109" t="e">
        <v>#N/A</v>
      </c>
      <c r="GMW228" s="1109" t="e">
        <v>#N/A</v>
      </c>
      <c r="GMX228" s="1109" t="e">
        <v>#N/A</v>
      </c>
      <c r="GMY228" s="1109" t="e">
        <v>#N/A</v>
      </c>
      <c r="GMZ228" s="1109" t="e">
        <v>#N/A</v>
      </c>
      <c r="GNA228" s="1109" t="e">
        <v>#N/A</v>
      </c>
      <c r="GNB228" s="1109" t="e">
        <v>#N/A</v>
      </c>
      <c r="GNC228" s="1109" t="e">
        <v>#N/A</v>
      </c>
      <c r="GND228" s="1109" t="e">
        <v>#N/A</v>
      </c>
      <c r="GNE228" s="1109" t="e">
        <v>#N/A</v>
      </c>
      <c r="GNF228" s="1109" t="e">
        <v>#N/A</v>
      </c>
      <c r="GNG228" s="1109" t="e">
        <v>#N/A</v>
      </c>
      <c r="GNH228" s="1109" t="e">
        <v>#N/A</v>
      </c>
      <c r="GNI228" s="1109" t="e">
        <v>#N/A</v>
      </c>
      <c r="GNJ228" s="1109" t="e">
        <v>#N/A</v>
      </c>
      <c r="GNK228" s="1109" t="e">
        <v>#N/A</v>
      </c>
      <c r="GNL228" s="1109" t="e">
        <v>#N/A</v>
      </c>
      <c r="GNM228" s="1109" t="e">
        <v>#N/A</v>
      </c>
      <c r="GNN228" s="1109" t="e">
        <v>#N/A</v>
      </c>
      <c r="GNO228" s="1109" t="e">
        <v>#N/A</v>
      </c>
      <c r="GNP228" s="1109" t="e">
        <v>#N/A</v>
      </c>
      <c r="GNQ228" s="1109" t="e">
        <v>#N/A</v>
      </c>
      <c r="GNR228" s="1109" t="e">
        <v>#N/A</v>
      </c>
      <c r="GNS228" s="1109" t="e">
        <v>#N/A</v>
      </c>
      <c r="GNT228" s="1109" t="e">
        <v>#N/A</v>
      </c>
      <c r="GNU228" s="1109" t="e">
        <v>#N/A</v>
      </c>
      <c r="GNV228" s="1109" t="e">
        <v>#N/A</v>
      </c>
      <c r="GNW228" s="1109" t="e">
        <v>#N/A</v>
      </c>
      <c r="GNX228" s="1109" t="e">
        <v>#N/A</v>
      </c>
      <c r="GNY228" s="1109" t="e">
        <v>#N/A</v>
      </c>
      <c r="GNZ228" s="1109" t="e">
        <v>#N/A</v>
      </c>
      <c r="GOA228" s="1109" t="e">
        <v>#N/A</v>
      </c>
      <c r="GOB228" s="1109" t="e">
        <v>#N/A</v>
      </c>
      <c r="GOC228" s="1109" t="e">
        <v>#N/A</v>
      </c>
      <c r="GOD228" s="1109" t="e">
        <v>#N/A</v>
      </c>
      <c r="GOE228" s="1109" t="e">
        <v>#N/A</v>
      </c>
      <c r="GOF228" s="1109" t="e">
        <v>#N/A</v>
      </c>
      <c r="GOG228" s="1109" t="e">
        <v>#N/A</v>
      </c>
      <c r="GOH228" s="1109" t="e">
        <v>#N/A</v>
      </c>
      <c r="GOI228" s="1109" t="e">
        <v>#N/A</v>
      </c>
      <c r="GOJ228" s="1109" t="e">
        <v>#N/A</v>
      </c>
      <c r="GOK228" s="1109" t="e">
        <v>#N/A</v>
      </c>
      <c r="GOL228" s="1109" t="e">
        <v>#N/A</v>
      </c>
      <c r="GOM228" s="1109" t="e">
        <v>#N/A</v>
      </c>
      <c r="GON228" s="1109" t="e">
        <v>#N/A</v>
      </c>
      <c r="GOO228" s="1109" t="e">
        <v>#N/A</v>
      </c>
      <c r="GOP228" s="1109" t="e">
        <v>#N/A</v>
      </c>
      <c r="GOQ228" s="1109" t="e">
        <v>#N/A</v>
      </c>
      <c r="GOR228" s="1109" t="e">
        <v>#N/A</v>
      </c>
      <c r="GOS228" s="1109" t="e">
        <v>#N/A</v>
      </c>
      <c r="GOT228" s="1109" t="e">
        <v>#N/A</v>
      </c>
      <c r="GOU228" s="1109" t="e">
        <v>#N/A</v>
      </c>
      <c r="GOV228" s="1109" t="e">
        <v>#N/A</v>
      </c>
      <c r="GOW228" s="1109" t="e">
        <v>#N/A</v>
      </c>
      <c r="GOX228" s="1109" t="e">
        <v>#N/A</v>
      </c>
      <c r="GOY228" s="1109" t="e">
        <v>#N/A</v>
      </c>
      <c r="GOZ228" s="1109" t="e">
        <v>#N/A</v>
      </c>
      <c r="GPA228" s="1109" t="e">
        <v>#N/A</v>
      </c>
      <c r="GPB228" s="1109" t="e">
        <v>#N/A</v>
      </c>
      <c r="GPC228" s="1109" t="e">
        <v>#N/A</v>
      </c>
      <c r="GPD228" s="1109" t="e">
        <v>#N/A</v>
      </c>
      <c r="GPE228" s="1109" t="e">
        <v>#N/A</v>
      </c>
      <c r="GPF228" s="1109" t="e">
        <v>#N/A</v>
      </c>
      <c r="GPG228" s="1109" t="e">
        <v>#N/A</v>
      </c>
      <c r="GPH228" s="1109" t="e">
        <v>#N/A</v>
      </c>
      <c r="GPI228" s="1109" t="e">
        <v>#N/A</v>
      </c>
      <c r="GPJ228" s="1109" t="e">
        <v>#N/A</v>
      </c>
      <c r="GPK228" s="1109" t="e">
        <v>#N/A</v>
      </c>
      <c r="GPL228" s="1109" t="e">
        <v>#N/A</v>
      </c>
      <c r="GPM228" s="1109" t="e">
        <v>#N/A</v>
      </c>
      <c r="GPN228" s="1109" t="e">
        <v>#N/A</v>
      </c>
      <c r="GPO228" s="1109" t="e">
        <v>#N/A</v>
      </c>
      <c r="GPP228" s="1109" t="e">
        <v>#N/A</v>
      </c>
      <c r="GPQ228" s="1109" t="e">
        <v>#N/A</v>
      </c>
      <c r="GPR228" s="1109" t="e">
        <v>#N/A</v>
      </c>
      <c r="GPS228" s="1109" t="e">
        <v>#N/A</v>
      </c>
      <c r="GPT228" s="1109" t="e">
        <v>#N/A</v>
      </c>
      <c r="GPU228" s="1109" t="e">
        <v>#N/A</v>
      </c>
      <c r="GPV228" s="1109" t="e">
        <v>#N/A</v>
      </c>
      <c r="GPW228" s="1109" t="e">
        <v>#N/A</v>
      </c>
      <c r="GPX228" s="1109" t="e">
        <v>#N/A</v>
      </c>
      <c r="GPY228" s="1109" t="e">
        <v>#N/A</v>
      </c>
      <c r="GPZ228" s="1109" t="e">
        <v>#N/A</v>
      </c>
      <c r="GQA228" s="1109" t="e">
        <v>#N/A</v>
      </c>
      <c r="GQB228" s="1109" t="e">
        <v>#N/A</v>
      </c>
      <c r="GQC228" s="1109" t="e">
        <v>#N/A</v>
      </c>
      <c r="GQD228" s="1109" t="e">
        <v>#N/A</v>
      </c>
      <c r="GQE228" s="1109" t="e">
        <v>#N/A</v>
      </c>
      <c r="GQF228" s="1109" t="e">
        <v>#N/A</v>
      </c>
      <c r="GQG228" s="1109" t="e">
        <v>#N/A</v>
      </c>
      <c r="GQH228" s="1109" t="e">
        <v>#N/A</v>
      </c>
      <c r="GQI228" s="1109" t="e">
        <v>#N/A</v>
      </c>
      <c r="GQJ228" s="1109" t="e">
        <v>#N/A</v>
      </c>
      <c r="GQK228" s="1109" t="e">
        <v>#N/A</v>
      </c>
      <c r="GQL228" s="1109" t="e">
        <v>#N/A</v>
      </c>
      <c r="GQM228" s="1109" t="e">
        <v>#N/A</v>
      </c>
      <c r="GQN228" s="1109" t="e">
        <v>#N/A</v>
      </c>
      <c r="GQO228" s="1109" t="e">
        <v>#N/A</v>
      </c>
      <c r="GQP228" s="1109" t="e">
        <v>#N/A</v>
      </c>
      <c r="GQQ228" s="1109" t="e">
        <v>#N/A</v>
      </c>
      <c r="GQR228" s="1109" t="e">
        <v>#N/A</v>
      </c>
      <c r="GQS228" s="1109" t="e">
        <v>#N/A</v>
      </c>
      <c r="GQT228" s="1109" t="e">
        <v>#N/A</v>
      </c>
      <c r="GQU228" s="1109" t="e">
        <v>#N/A</v>
      </c>
      <c r="GQV228" s="1109" t="e">
        <v>#N/A</v>
      </c>
      <c r="GQW228" s="1109" t="e">
        <v>#N/A</v>
      </c>
      <c r="GQX228" s="1109" t="e">
        <v>#N/A</v>
      </c>
      <c r="GQY228" s="1109" t="e">
        <v>#N/A</v>
      </c>
      <c r="GQZ228" s="1109" t="e">
        <v>#N/A</v>
      </c>
      <c r="GRA228" s="1109" t="e">
        <v>#N/A</v>
      </c>
      <c r="GRB228" s="1109" t="e">
        <v>#N/A</v>
      </c>
      <c r="GRC228" s="1109" t="e">
        <v>#N/A</v>
      </c>
      <c r="GRD228" s="1109" t="e">
        <v>#N/A</v>
      </c>
      <c r="GRE228" s="1109" t="e">
        <v>#N/A</v>
      </c>
      <c r="GRF228" s="1109" t="e">
        <v>#N/A</v>
      </c>
      <c r="GRG228" s="1109" t="e">
        <v>#N/A</v>
      </c>
      <c r="GRH228" s="1109" t="e">
        <v>#N/A</v>
      </c>
      <c r="GRI228" s="1109" t="e">
        <v>#N/A</v>
      </c>
      <c r="GRJ228" s="1109" t="e">
        <v>#N/A</v>
      </c>
      <c r="GRK228" s="1109" t="e">
        <v>#N/A</v>
      </c>
      <c r="GRL228" s="1109" t="e">
        <v>#N/A</v>
      </c>
      <c r="GRM228" s="1109" t="e">
        <v>#N/A</v>
      </c>
      <c r="GRN228" s="1109" t="e">
        <v>#N/A</v>
      </c>
      <c r="GRO228" s="1109" t="e">
        <v>#N/A</v>
      </c>
      <c r="GRP228" s="1109" t="e">
        <v>#N/A</v>
      </c>
      <c r="GRQ228" s="1109" t="e">
        <v>#N/A</v>
      </c>
      <c r="GRR228" s="1109" t="e">
        <v>#N/A</v>
      </c>
      <c r="GRS228" s="1109" t="e">
        <v>#N/A</v>
      </c>
      <c r="GRT228" s="1109" t="e">
        <v>#N/A</v>
      </c>
      <c r="GRU228" s="1109" t="e">
        <v>#N/A</v>
      </c>
      <c r="GRV228" s="1109" t="e">
        <v>#N/A</v>
      </c>
      <c r="GRW228" s="1109" t="e">
        <v>#N/A</v>
      </c>
      <c r="GRX228" s="1109" t="e">
        <v>#N/A</v>
      </c>
      <c r="GRY228" s="1109" t="e">
        <v>#N/A</v>
      </c>
      <c r="GRZ228" s="1109" t="e">
        <v>#N/A</v>
      </c>
      <c r="GSA228" s="1109" t="e">
        <v>#N/A</v>
      </c>
      <c r="GSB228" s="1109" t="e">
        <v>#N/A</v>
      </c>
      <c r="GSC228" s="1109" t="e">
        <v>#N/A</v>
      </c>
      <c r="GSD228" s="1109" t="e">
        <v>#N/A</v>
      </c>
      <c r="GSE228" s="1109" t="e">
        <v>#N/A</v>
      </c>
      <c r="GSF228" s="1109" t="e">
        <v>#N/A</v>
      </c>
      <c r="GSG228" s="1109" t="e">
        <v>#N/A</v>
      </c>
      <c r="GSH228" s="1109" t="e">
        <v>#N/A</v>
      </c>
      <c r="GSI228" s="1109" t="e">
        <v>#N/A</v>
      </c>
      <c r="GSJ228" s="1109" t="e">
        <v>#N/A</v>
      </c>
      <c r="GSK228" s="1109" t="e">
        <v>#N/A</v>
      </c>
      <c r="GSL228" s="1109" t="e">
        <v>#N/A</v>
      </c>
      <c r="GSM228" s="1109" t="e">
        <v>#N/A</v>
      </c>
      <c r="GSN228" s="1109" t="e">
        <v>#N/A</v>
      </c>
      <c r="GSO228" s="1109" t="e">
        <v>#N/A</v>
      </c>
      <c r="GSP228" s="1109" t="e">
        <v>#N/A</v>
      </c>
      <c r="GSQ228" s="1109" t="e">
        <v>#N/A</v>
      </c>
      <c r="GSR228" s="1109" t="e">
        <v>#N/A</v>
      </c>
      <c r="GSS228" s="1109" t="e">
        <v>#N/A</v>
      </c>
      <c r="GST228" s="1109" t="e">
        <v>#N/A</v>
      </c>
      <c r="GSU228" s="1109" t="e">
        <v>#N/A</v>
      </c>
      <c r="GSV228" s="1109" t="e">
        <v>#N/A</v>
      </c>
      <c r="GSW228" s="1109" t="e">
        <v>#N/A</v>
      </c>
      <c r="GSX228" s="1109" t="e">
        <v>#N/A</v>
      </c>
      <c r="GSY228" s="1109" t="e">
        <v>#N/A</v>
      </c>
      <c r="GSZ228" s="1109" t="e">
        <v>#N/A</v>
      </c>
      <c r="GTA228" s="1109" t="e">
        <v>#N/A</v>
      </c>
      <c r="GTB228" s="1109" t="e">
        <v>#N/A</v>
      </c>
      <c r="GTC228" s="1109" t="e">
        <v>#N/A</v>
      </c>
      <c r="GTD228" s="1109" t="e">
        <v>#N/A</v>
      </c>
      <c r="GTE228" s="1109" t="e">
        <v>#N/A</v>
      </c>
      <c r="GTF228" s="1109" t="e">
        <v>#N/A</v>
      </c>
      <c r="GTG228" s="1109" t="e">
        <v>#N/A</v>
      </c>
      <c r="GTH228" s="1109" t="e">
        <v>#N/A</v>
      </c>
      <c r="GTI228" s="1109" t="e">
        <v>#N/A</v>
      </c>
      <c r="GTJ228" s="1109" t="e">
        <v>#N/A</v>
      </c>
      <c r="GTK228" s="1109" t="e">
        <v>#N/A</v>
      </c>
      <c r="GTL228" s="1109" t="e">
        <v>#N/A</v>
      </c>
      <c r="GTM228" s="1109" t="e">
        <v>#N/A</v>
      </c>
      <c r="GTN228" s="1109" t="e">
        <v>#N/A</v>
      </c>
      <c r="GTO228" s="1109" t="e">
        <v>#N/A</v>
      </c>
      <c r="GTP228" s="1109" t="e">
        <v>#N/A</v>
      </c>
      <c r="GTQ228" s="1109" t="e">
        <v>#N/A</v>
      </c>
      <c r="GTR228" s="1109" t="e">
        <v>#N/A</v>
      </c>
      <c r="GTS228" s="1109" t="e">
        <v>#N/A</v>
      </c>
      <c r="GTT228" s="1109" t="e">
        <v>#N/A</v>
      </c>
      <c r="GTU228" s="1109" t="e">
        <v>#N/A</v>
      </c>
      <c r="GTV228" s="1109" t="e">
        <v>#N/A</v>
      </c>
      <c r="GTW228" s="1109" t="e">
        <v>#N/A</v>
      </c>
      <c r="GTX228" s="1109" t="e">
        <v>#N/A</v>
      </c>
      <c r="GTY228" s="1109" t="e">
        <v>#N/A</v>
      </c>
      <c r="GTZ228" s="1109" t="e">
        <v>#N/A</v>
      </c>
      <c r="GUA228" s="1109" t="e">
        <v>#N/A</v>
      </c>
      <c r="GUB228" s="1109" t="e">
        <v>#N/A</v>
      </c>
      <c r="GUC228" s="1109" t="e">
        <v>#N/A</v>
      </c>
      <c r="GUD228" s="1109" t="e">
        <v>#N/A</v>
      </c>
      <c r="GUE228" s="1109" t="e">
        <v>#N/A</v>
      </c>
      <c r="GUF228" s="1109" t="e">
        <v>#N/A</v>
      </c>
      <c r="GUG228" s="1109" t="e">
        <v>#N/A</v>
      </c>
      <c r="GUH228" s="1109" t="e">
        <v>#N/A</v>
      </c>
      <c r="GUI228" s="1109" t="e">
        <v>#N/A</v>
      </c>
      <c r="GUJ228" s="1109" t="e">
        <v>#N/A</v>
      </c>
      <c r="GUK228" s="1109" t="e">
        <v>#N/A</v>
      </c>
      <c r="GUL228" s="1109" t="e">
        <v>#N/A</v>
      </c>
      <c r="GUM228" s="1109" t="e">
        <v>#N/A</v>
      </c>
      <c r="GUN228" s="1109" t="e">
        <v>#N/A</v>
      </c>
      <c r="GUO228" s="1109" t="e">
        <v>#N/A</v>
      </c>
      <c r="GUP228" s="1109" t="e">
        <v>#N/A</v>
      </c>
      <c r="GUQ228" s="1109" t="e">
        <v>#N/A</v>
      </c>
      <c r="GUR228" s="1109" t="e">
        <v>#N/A</v>
      </c>
      <c r="GUS228" s="1109" t="e">
        <v>#N/A</v>
      </c>
      <c r="GUT228" s="1109" t="e">
        <v>#N/A</v>
      </c>
      <c r="GUU228" s="1109" t="e">
        <v>#N/A</v>
      </c>
      <c r="GUV228" s="1109" t="e">
        <v>#N/A</v>
      </c>
      <c r="GUW228" s="1109" t="e">
        <v>#N/A</v>
      </c>
      <c r="GUX228" s="1109" t="e">
        <v>#N/A</v>
      </c>
      <c r="GUY228" s="1109" t="e">
        <v>#N/A</v>
      </c>
      <c r="GUZ228" s="1109" t="e">
        <v>#N/A</v>
      </c>
      <c r="GVA228" s="1109" t="e">
        <v>#N/A</v>
      </c>
      <c r="GVB228" s="1109" t="e">
        <v>#N/A</v>
      </c>
      <c r="GVC228" s="1109" t="e">
        <v>#N/A</v>
      </c>
      <c r="GVD228" s="1109" t="e">
        <v>#N/A</v>
      </c>
      <c r="GVE228" s="1109" t="e">
        <v>#N/A</v>
      </c>
      <c r="GVF228" s="1109" t="e">
        <v>#N/A</v>
      </c>
      <c r="GVG228" s="1109" t="e">
        <v>#N/A</v>
      </c>
      <c r="GVH228" s="1109" t="e">
        <v>#N/A</v>
      </c>
      <c r="GVI228" s="1109" t="e">
        <v>#N/A</v>
      </c>
      <c r="GVJ228" s="1109" t="e">
        <v>#N/A</v>
      </c>
      <c r="GVK228" s="1109" t="e">
        <v>#N/A</v>
      </c>
      <c r="GVL228" s="1109" t="e">
        <v>#N/A</v>
      </c>
      <c r="GVM228" s="1109" t="e">
        <v>#N/A</v>
      </c>
      <c r="GVN228" s="1109" t="e">
        <v>#N/A</v>
      </c>
      <c r="GVO228" s="1109" t="e">
        <v>#N/A</v>
      </c>
      <c r="GVP228" s="1109" t="e">
        <v>#N/A</v>
      </c>
      <c r="GVQ228" s="1109" t="e">
        <v>#N/A</v>
      </c>
      <c r="GVR228" s="1109" t="e">
        <v>#N/A</v>
      </c>
      <c r="GVS228" s="1109" t="e">
        <v>#N/A</v>
      </c>
      <c r="GVT228" s="1109" t="e">
        <v>#N/A</v>
      </c>
      <c r="GVU228" s="1109" t="e">
        <v>#N/A</v>
      </c>
      <c r="GVV228" s="1109" t="e">
        <v>#N/A</v>
      </c>
      <c r="GVW228" s="1109" t="e">
        <v>#N/A</v>
      </c>
      <c r="GVX228" s="1109" t="e">
        <v>#N/A</v>
      </c>
      <c r="GVY228" s="1109" t="e">
        <v>#N/A</v>
      </c>
      <c r="GVZ228" s="1109" t="e">
        <v>#N/A</v>
      </c>
      <c r="GWA228" s="1109" t="e">
        <v>#N/A</v>
      </c>
      <c r="GWB228" s="1109" t="e">
        <v>#N/A</v>
      </c>
      <c r="GWC228" s="1109" t="e">
        <v>#N/A</v>
      </c>
      <c r="GWD228" s="1109" t="e">
        <v>#N/A</v>
      </c>
      <c r="GWE228" s="1109" t="e">
        <v>#N/A</v>
      </c>
      <c r="GWF228" s="1109" t="e">
        <v>#N/A</v>
      </c>
      <c r="GWG228" s="1109" t="e">
        <v>#N/A</v>
      </c>
      <c r="GWH228" s="1109" t="e">
        <v>#N/A</v>
      </c>
      <c r="GWI228" s="1109" t="e">
        <v>#N/A</v>
      </c>
      <c r="GWJ228" s="1109" t="e">
        <v>#N/A</v>
      </c>
      <c r="GWK228" s="1109" t="e">
        <v>#N/A</v>
      </c>
      <c r="GWL228" s="1109" t="e">
        <v>#N/A</v>
      </c>
      <c r="GWM228" s="1109" t="e">
        <v>#N/A</v>
      </c>
      <c r="GWN228" s="1109" t="e">
        <v>#N/A</v>
      </c>
      <c r="GWO228" s="1109" t="e">
        <v>#N/A</v>
      </c>
      <c r="GWP228" s="1109" t="e">
        <v>#N/A</v>
      </c>
      <c r="GWQ228" s="1109" t="e">
        <v>#N/A</v>
      </c>
      <c r="GWR228" s="1109" t="e">
        <v>#N/A</v>
      </c>
      <c r="GWS228" s="1109" t="e">
        <v>#N/A</v>
      </c>
      <c r="GWT228" s="1109" t="e">
        <v>#N/A</v>
      </c>
      <c r="GWU228" s="1109" t="e">
        <v>#N/A</v>
      </c>
      <c r="GWV228" s="1109" t="e">
        <v>#N/A</v>
      </c>
      <c r="GWW228" s="1109" t="e">
        <v>#N/A</v>
      </c>
      <c r="GWX228" s="1109" t="e">
        <v>#N/A</v>
      </c>
      <c r="GWY228" s="1109" t="e">
        <v>#N/A</v>
      </c>
      <c r="GWZ228" s="1109" t="e">
        <v>#N/A</v>
      </c>
      <c r="GXA228" s="1109" t="e">
        <v>#N/A</v>
      </c>
      <c r="GXB228" s="1109" t="e">
        <v>#N/A</v>
      </c>
      <c r="GXC228" s="1109" t="e">
        <v>#N/A</v>
      </c>
      <c r="GXD228" s="1109" t="e">
        <v>#N/A</v>
      </c>
      <c r="GXE228" s="1109" t="e">
        <v>#N/A</v>
      </c>
      <c r="GXF228" s="1109" t="e">
        <v>#N/A</v>
      </c>
      <c r="GXG228" s="1109" t="e">
        <v>#N/A</v>
      </c>
      <c r="GXH228" s="1109" t="e">
        <v>#N/A</v>
      </c>
      <c r="GXI228" s="1109" t="e">
        <v>#N/A</v>
      </c>
      <c r="GXJ228" s="1109" t="e">
        <v>#N/A</v>
      </c>
      <c r="GXK228" s="1109" t="e">
        <v>#N/A</v>
      </c>
      <c r="GXL228" s="1109" t="e">
        <v>#N/A</v>
      </c>
      <c r="GXM228" s="1109" t="e">
        <v>#N/A</v>
      </c>
      <c r="GXN228" s="1109" t="e">
        <v>#N/A</v>
      </c>
      <c r="GXO228" s="1109" t="e">
        <v>#N/A</v>
      </c>
      <c r="GXP228" s="1109" t="e">
        <v>#N/A</v>
      </c>
      <c r="GXQ228" s="1109" t="e">
        <v>#N/A</v>
      </c>
      <c r="GXR228" s="1109" t="e">
        <v>#N/A</v>
      </c>
      <c r="GXS228" s="1109" t="e">
        <v>#N/A</v>
      </c>
      <c r="GXT228" s="1109" t="e">
        <v>#N/A</v>
      </c>
      <c r="GXU228" s="1109" t="e">
        <v>#N/A</v>
      </c>
      <c r="GXV228" s="1109" t="e">
        <v>#N/A</v>
      </c>
      <c r="GXW228" s="1109" t="e">
        <v>#N/A</v>
      </c>
      <c r="GXX228" s="1109" t="e">
        <v>#N/A</v>
      </c>
      <c r="GXY228" s="1109" t="e">
        <v>#N/A</v>
      </c>
      <c r="GXZ228" s="1109" t="e">
        <v>#N/A</v>
      </c>
      <c r="GYA228" s="1109" t="e">
        <v>#N/A</v>
      </c>
      <c r="GYB228" s="1109" t="e">
        <v>#N/A</v>
      </c>
      <c r="GYC228" s="1109" t="e">
        <v>#N/A</v>
      </c>
      <c r="GYD228" s="1109" t="e">
        <v>#N/A</v>
      </c>
      <c r="GYE228" s="1109" t="e">
        <v>#N/A</v>
      </c>
      <c r="GYF228" s="1109" t="e">
        <v>#N/A</v>
      </c>
      <c r="GYG228" s="1109" t="e">
        <v>#N/A</v>
      </c>
      <c r="GYH228" s="1109" t="e">
        <v>#N/A</v>
      </c>
      <c r="GYI228" s="1109" t="e">
        <v>#N/A</v>
      </c>
      <c r="GYJ228" s="1109" t="e">
        <v>#N/A</v>
      </c>
      <c r="GYK228" s="1109" t="e">
        <v>#N/A</v>
      </c>
      <c r="GYL228" s="1109" t="e">
        <v>#N/A</v>
      </c>
      <c r="GYM228" s="1109" t="e">
        <v>#N/A</v>
      </c>
      <c r="GYN228" s="1109" t="e">
        <v>#N/A</v>
      </c>
      <c r="GYO228" s="1109" t="e">
        <v>#N/A</v>
      </c>
      <c r="GYP228" s="1109" t="e">
        <v>#N/A</v>
      </c>
      <c r="GYQ228" s="1109" t="e">
        <v>#N/A</v>
      </c>
      <c r="GYR228" s="1109" t="e">
        <v>#N/A</v>
      </c>
      <c r="GYS228" s="1109" t="e">
        <v>#N/A</v>
      </c>
      <c r="GYT228" s="1109" t="e">
        <v>#N/A</v>
      </c>
      <c r="GYU228" s="1109" t="e">
        <v>#N/A</v>
      </c>
      <c r="GYV228" s="1109" t="e">
        <v>#N/A</v>
      </c>
      <c r="GYW228" s="1109" t="e">
        <v>#N/A</v>
      </c>
      <c r="GYX228" s="1109" t="e">
        <v>#N/A</v>
      </c>
      <c r="GYY228" s="1109" t="e">
        <v>#N/A</v>
      </c>
      <c r="GYZ228" s="1109" t="e">
        <v>#N/A</v>
      </c>
      <c r="GZA228" s="1109" t="e">
        <v>#N/A</v>
      </c>
      <c r="GZB228" s="1109" t="e">
        <v>#N/A</v>
      </c>
      <c r="GZC228" s="1109" t="e">
        <v>#N/A</v>
      </c>
      <c r="GZD228" s="1109" t="e">
        <v>#N/A</v>
      </c>
      <c r="GZE228" s="1109" t="e">
        <v>#N/A</v>
      </c>
      <c r="GZF228" s="1109" t="e">
        <v>#N/A</v>
      </c>
      <c r="GZG228" s="1109" t="e">
        <v>#N/A</v>
      </c>
      <c r="GZH228" s="1109" t="e">
        <v>#N/A</v>
      </c>
      <c r="GZI228" s="1109" t="e">
        <v>#N/A</v>
      </c>
      <c r="GZJ228" s="1109" t="e">
        <v>#N/A</v>
      </c>
      <c r="GZK228" s="1109" t="e">
        <v>#N/A</v>
      </c>
      <c r="GZL228" s="1109" t="e">
        <v>#N/A</v>
      </c>
      <c r="GZM228" s="1109" t="e">
        <v>#N/A</v>
      </c>
      <c r="GZN228" s="1109" t="e">
        <v>#N/A</v>
      </c>
      <c r="GZO228" s="1109" t="e">
        <v>#N/A</v>
      </c>
      <c r="GZP228" s="1109" t="e">
        <v>#N/A</v>
      </c>
      <c r="GZQ228" s="1109" t="e">
        <v>#N/A</v>
      </c>
      <c r="GZR228" s="1109" t="e">
        <v>#N/A</v>
      </c>
      <c r="GZS228" s="1109" t="e">
        <v>#N/A</v>
      </c>
      <c r="GZT228" s="1109" t="e">
        <v>#N/A</v>
      </c>
      <c r="GZU228" s="1109" t="e">
        <v>#N/A</v>
      </c>
      <c r="GZV228" s="1109" t="e">
        <v>#N/A</v>
      </c>
      <c r="GZW228" s="1109" t="e">
        <v>#N/A</v>
      </c>
      <c r="GZX228" s="1109" t="e">
        <v>#N/A</v>
      </c>
      <c r="GZY228" s="1109" t="e">
        <v>#N/A</v>
      </c>
      <c r="GZZ228" s="1109" t="e">
        <v>#N/A</v>
      </c>
      <c r="HAA228" s="1109" t="e">
        <v>#N/A</v>
      </c>
      <c r="HAB228" s="1109" t="e">
        <v>#N/A</v>
      </c>
      <c r="HAC228" s="1109" t="e">
        <v>#N/A</v>
      </c>
      <c r="HAD228" s="1109" t="e">
        <v>#N/A</v>
      </c>
      <c r="HAE228" s="1109" t="e">
        <v>#N/A</v>
      </c>
      <c r="HAF228" s="1109" t="e">
        <v>#N/A</v>
      </c>
      <c r="HAG228" s="1109" t="e">
        <v>#N/A</v>
      </c>
      <c r="HAH228" s="1109" t="e">
        <v>#N/A</v>
      </c>
      <c r="HAI228" s="1109" t="e">
        <v>#N/A</v>
      </c>
      <c r="HAJ228" s="1109" t="e">
        <v>#N/A</v>
      </c>
      <c r="HAK228" s="1109" t="e">
        <v>#N/A</v>
      </c>
      <c r="HAL228" s="1109" t="e">
        <v>#N/A</v>
      </c>
      <c r="HAM228" s="1109" t="e">
        <v>#N/A</v>
      </c>
      <c r="HAN228" s="1109" t="e">
        <v>#N/A</v>
      </c>
      <c r="HAO228" s="1109" t="e">
        <v>#N/A</v>
      </c>
      <c r="HAP228" s="1109" t="e">
        <v>#N/A</v>
      </c>
      <c r="HAQ228" s="1109" t="e">
        <v>#N/A</v>
      </c>
      <c r="HAR228" s="1109" t="e">
        <v>#N/A</v>
      </c>
      <c r="HAS228" s="1109" t="e">
        <v>#N/A</v>
      </c>
      <c r="HAT228" s="1109" t="e">
        <v>#N/A</v>
      </c>
      <c r="HAU228" s="1109" t="e">
        <v>#N/A</v>
      </c>
      <c r="HAV228" s="1109" t="e">
        <v>#N/A</v>
      </c>
      <c r="HAW228" s="1109" t="e">
        <v>#N/A</v>
      </c>
      <c r="HAX228" s="1109" t="e">
        <v>#N/A</v>
      </c>
      <c r="HAY228" s="1109" t="e">
        <v>#N/A</v>
      </c>
      <c r="HAZ228" s="1109" t="e">
        <v>#N/A</v>
      </c>
      <c r="HBA228" s="1109" t="e">
        <v>#N/A</v>
      </c>
      <c r="HBB228" s="1109" t="e">
        <v>#N/A</v>
      </c>
      <c r="HBC228" s="1109" t="e">
        <v>#N/A</v>
      </c>
      <c r="HBD228" s="1109" t="e">
        <v>#N/A</v>
      </c>
      <c r="HBE228" s="1109" t="e">
        <v>#N/A</v>
      </c>
      <c r="HBF228" s="1109" t="e">
        <v>#N/A</v>
      </c>
      <c r="HBG228" s="1109" t="e">
        <v>#N/A</v>
      </c>
      <c r="HBH228" s="1109" t="e">
        <v>#N/A</v>
      </c>
      <c r="HBI228" s="1109" t="e">
        <v>#N/A</v>
      </c>
      <c r="HBJ228" s="1109" t="e">
        <v>#N/A</v>
      </c>
      <c r="HBK228" s="1109" t="e">
        <v>#N/A</v>
      </c>
      <c r="HBL228" s="1109" t="e">
        <v>#N/A</v>
      </c>
      <c r="HBM228" s="1109" t="e">
        <v>#N/A</v>
      </c>
      <c r="HBN228" s="1109" t="e">
        <v>#N/A</v>
      </c>
      <c r="HBO228" s="1109" t="e">
        <v>#N/A</v>
      </c>
      <c r="HBP228" s="1109" t="e">
        <v>#N/A</v>
      </c>
      <c r="HBQ228" s="1109" t="e">
        <v>#N/A</v>
      </c>
      <c r="HBR228" s="1109" t="e">
        <v>#N/A</v>
      </c>
      <c r="HBS228" s="1109" t="e">
        <v>#N/A</v>
      </c>
      <c r="HBT228" s="1109" t="e">
        <v>#N/A</v>
      </c>
      <c r="HBU228" s="1109" t="e">
        <v>#N/A</v>
      </c>
      <c r="HBV228" s="1109" t="e">
        <v>#N/A</v>
      </c>
      <c r="HBW228" s="1109" t="e">
        <v>#N/A</v>
      </c>
      <c r="HBX228" s="1109" t="e">
        <v>#N/A</v>
      </c>
      <c r="HBY228" s="1109" t="e">
        <v>#N/A</v>
      </c>
      <c r="HBZ228" s="1109" t="e">
        <v>#N/A</v>
      </c>
      <c r="HCA228" s="1109" t="e">
        <v>#N/A</v>
      </c>
      <c r="HCB228" s="1109" t="e">
        <v>#N/A</v>
      </c>
      <c r="HCC228" s="1109" t="e">
        <v>#N/A</v>
      </c>
      <c r="HCD228" s="1109" t="e">
        <v>#N/A</v>
      </c>
      <c r="HCE228" s="1109" t="e">
        <v>#N/A</v>
      </c>
      <c r="HCF228" s="1109" t="e">
        <v>#N/A</v>
      </c>
      <c r="HCG228" s="1109" t="e">
        <v>#N/A</v>
      </c>
      <c r="HCH228" s="1109" t="e">
        <v>#N/A</v>
      </c>
      <c r="HCI228" s="1109" t="e">
        <v>#N/A</v>
      </c>
      <c r="HCJ228" s="1109" t="e">
        <v>#N/A</v>
      </c>
      <c r="HCK228" s="1109" t="e">
        <v>#N/A</v>
      </c>
      <c r="HCL228" s="1109" t="e">
        <v>#N/A</v>
      </c>
      <c r="HCM228" s="1109" t="e">
        <v>#N/A</v>
      </c>
      <c r="HCN228" s="1109" t="e">
        <v>#N/A</v>
      </c>
      <c r="HCO228" s="1109" t="e">
        <v>#N/A</v>
      </c>
      <c r="HCP228" s="1109" t="e">
        <v>#N/A</v>
      </c>
      <c r="HCQ228" s="1109" t="e">
        <v>#N/A</v>
      </c>
      <c r="HCR228" s="1109" t="e">
        <v>#N/A</v>
      </c>
      <c r="HCS228" s="1109" t="e">
        <v>#N/A</v>
      </c>
      <c r="HCT228" s="1109" t="e">
        <v>#N/A</v>
      </c>
      <c r="HCU228" s="1109" t="e">
        <v>#N/A</v>
      </c>
      <c r="HCV228" s="1109" t="e">
        <v>#N/A</v>
      </c>
      <c r="HCW228" s="1109" t="e">
        <v>#N/A</v>
      </c>
      <c r="HCX228" s="1109" t="e">
        <v>#N/A</v>
      </c>
      <c r="HCY228" s="1109" t="e">
        <v>#N/A</v>
      </c>
      <c r="HCZ228" s="1109" t="e">
        <v>#N/A</v>
      </c>
      <c r="HDA228" s="1109" t="e">
        <v>#N/A</v>
      </c>
      <c r="HDB228" s="1109" t="e">
        <v>#N/A</v>
      </c>
      <c r="HDC228" s="1109" t="e">
        <v>#N/A</v>
      </c>
      <c r="HDD228" s="1109" t="e">
        <v>#N/A</v>
      </c>
      <c r="HDE228" s="1109" t="e">
        <v>#N/A</v>
      </c>
      <c r="HDF228" s="1109" t="e">
        <v>#N/A</v>
      </c>
      <c r="HDG228" s="1109" t="e">
        <v>#N/A</v>
      </c>
      <c r="HDH228" s="1109" t="e">
        <v>#N/A</v>
      </c>
      <c r="HDI228" s="1109" t="e">
        <v>#N/A</v>
      </c>
      <c r="HDJ228" s="1109" t="e">
        <v>#N/A</v>
      </c>
      <c r="HDK228" s="1109" t="e">
        <v>#N/A</v>
      </c>
      <c r="HDL228" s="1109" t="e">
        <v>#N/A</v>
      </c>
      <c r="HDM228" s="1109" t="e">
        <v>#N/A</v>
      </c>
      <c r="HDN228" s="1109" t="e">
        <v>#N/A</v>
      </c>
      <c r="HDO228" s="1109" t="e">
        <v>#N/A</v>
      </c>
      <c r="HDP228" s="1109" t="e">
        <v>#N/A</v>
      </c>
      <c r="HDQ228" s="1109" t="e">
        <v>#N/A</v>
      </c>
      <c r="HDR228" s="1109" t="e">
        <v>#N/A</v>
      </c>
      <c r="HDS228" s="1109" t="e">
        <v>#N/A</v>
      </c>
      <c r="HDT228" s="1109" t="e">
        <v>#N/A</v>
      </c>
      <c r="HDU228" s="1109" t="e">
        <v>#N/A</v>
      </c>
      <c r="HDV228" s="1109" t="e">
        <v>#N/A</v>
      </c>
      <c r="HDW228" s="1109" t="e">
        <v>#N/A</v>
      </c>
      <c r="HDX228" s="1109" t="e">
        <v>#N/A</v>
      </c>
      <c r="HDY228" s="1109" t="e">
        <v>#N/A</v>
      </c>
      <c r="HDZ228" s="1109" t="e">
        <v>#N/A</v>
      </c>
      <c r="HEA228" s="1109" t="e">
        <v>#N/A</v>
      </c>
      <c r="HEB228" s="1109" t="e">
        <v>#N/A</v>
      </c>
      <c r="HEC228" s="1109" t="e">
        <v>#N/A</v>
      </c>
      <c r="HED228" s="1109" t="e">
        <v>#N/A</v>
      </c>
      <c r="HEE228" s="1109" t="e">
        <v>#N/A</v>
      </c>
      <c r="HEF228" s="1109" t="e">
        <v>#N/A</v>
      </c>
      <c r="HEG228" s="1109" t="e">
        <v>#N/A</v>
      </c>
      <c r="HEH228" s="1109" t="e">
        <v>#N/A</v>
      </c>
      <c r="HEI228" s="1109" t="e">
        <v>#N/A</v>
      </c>
      <c r="HEJ228" s="1109" t="e">
        <v>#N/A</v>
      </c>
      <c r="HEK228" s="1109" t="e">
        <v>#N/A</v>
      </c>
      <c r="HEL228" s="1109" t="e">
        <v>#N/A</v>
      </c>
      <c r="HEM228" s="1109" t="e">
        <v>#N/A</v>
      </c>
      <c r="HEN228" s="1109" t="e">
        <v>#N/A</v>
      </c>
      <c r="HEO228" s="1109" t="e">
        <v>#N/A</v>
      </c>
      <c r="HEP228" s="1109" t="e">
        <v>#N/A</v>
      </c>
      <c r="HEQ228" s="1109" t="e">
        <v>#N/A</v>
      </c>
      <c r="HER228" s="1109" t="e">
        <v>#N/A</v>
      </c>
      <c r="HES228" s="1109" t="e">
        <v>#N/A</v>
      </c>
      <c r="HET228" s="1109" t="e">
        <v>#N/A</v>
      </c>
      <c r="HEU228" s="1109" t="e">
        <v>#N/A</v>
      </c>
      <c r="HEV228" s="1109" t="e">
        <v>#N/A</v>
      </c>
      <c r="HEW228" s="1109" t="e">
        <v>#N/A</v>
      </c>
      <c r="HEX228" s="1109" t="e">
        <v>#N/A</v>
      </c>
      <c r="HEY228" s="1109" t="e">
        <v>#N/A</v>
      </c>
      <c r="HEZ228" s="1109" t="e">
        <v>#N/A</v>
      </c>
      <c r="HFA228" s="1109" t="e">
        <v>#N/A</v>
      </c>
      <c r="HFB228" s="1109" t="e">
        <v>#N/A</v>
      </c>
      <c r="HFC228" s="1109" t="e">
        <v>#N/A</v>
      </c>
      <c r="HFD228" s="1109" t="e">
        <v>#N/A</v>
      </c>
      <c r="HFE228" s="1109" t="e">
        <v>#N/A</v>
      </c>
      <c r="HFF228" s="1109" t="e">
        <v>#N/A</v>
      </c>
      <c r="HFG228" s="1109" t="e">
        <v>#N/A</v>
      </c>
      <c r="HFH228" s="1109" t="e">
        <v>#N/A</v>
      </c>
      <c r="HFI228" s="1109" t="e">
        <v>#N/A</v>
      </c>
      <c r="HFJ228" s="1109" t="e">
        <v>#N/A</v>
      </c>
      <c r="HFK228" s="1109" t="e">
        <v>#N/A</v>
      </c>
      <c r="HFL228" s="1109" t="e">
        <v>#N/A</v>
      </c>
      <c r="HFM228" s="1109" t="e">
        <v>#N/A</v>
      </c>
      <c r="HFN228" s="1109" t="e">
        <v>#N/A</v>
      </c>
      <c r="HFO228" s="1109" t="e">
        <v>#N/A</v>
      </c>
      <c r="HFP228" s="1109" t="e">
        <v>#N/A</v>
      </c>
      <c r="HFQ228" s="1109" t="e">
        <v>#N/A</v>
      </c>
      <c r="HFR228" s="1109" t="e">
        <v>#N/A</v>
      </c>
      <c r="HFS228" s="1109" t="e">
        <v>#N/A</v>
      </c>
      <c r="HFT228" s="1109" t="e">
        <v>#N/A</v>
      </c>
      <c r="HFU228" s="1109" t="e">
        <v>#N/A</v>
      </c>
      <c r="HFV228" s="1109" t="e">
        <v>#N/A</v>
      </c>
      <c r="HFW228" s="1109" t="e">
        <v>#N/A</v>
      </c>
      <c r="HFX228" s="1109" t="e">
        <v>#N/A</v>
      </c>
      <c r="HFY228" s="1109" t="e">
        <v>#N/A</v>
      </c>
      <c r="HFZ228" s="1109" t="e">
        <v>#N/A</v>
      </c>
      <c r="HGA228" s="1109" t="e">
        <v>#N/A</v>
      </c>
      <c r="HGB228" s="1109" t="e">
        <v>#N/A</v>
      </c>
      <c r="HGC228" s="1109" t="e">
        <v>#N/A</v>
      </c>
      <c r="HGD228" s="1109" t="e">
        <v>#N/A</v>
      </c>
      <c r="HGE228" s="1109" t="e">
        <v>#N/A</v>
      </c>
      <c r="HGF228" s="1109" t="e">
        <v>#N/A</v>
      </c>
      <c r="HGG228" s="1109" t="e">
        <v>#N/A</v>
      </c>
      <c r="HGH228" s="1109" t="e">
        <v>#N/A</v>
      </c>
      <c r="HGI228" s="1109" t="e">
        <v>#N/A</v>
      </c>
      <c r="HGJ228" s="1109" t="e">
        <v>#N/A</v>
      </c>
      <c r="HGK228" s="1109" t="e">
        <v>#N/A</v>
      </c>
      <c r="HGL228" s="1109" t="e">
        <v>#N/A</v>
      </c>
      <c r="HGM228" s="1109" t="e">
        <v>#N/A</v>
      </c>
      <c r="HGN228" s="1109" t="e">
        <v>#N/A</v>
      </c>
      <c r="HGO228" s="1109" t="e">
        <v>#N/A</v>
      </c>
      <c r="HGP228" s="1109" t="e">
        <v>#N/A</v>
      </c>
      <c r="HGQ228" s="1109" t="e">
        <v>#N/A</v>
      </c>
      <c r="HGR228" s="1109" t="e">
        <v>#N/A</v>
      </c>
      <c r="HGS228" s="1109" t="e">
        <v>#N/A</v>
      </c>
      <c r="HGT228" s="1109" t="e">
        <v>#N/A</v>
      </c>
      <c r="HGU228" s="1109" t="e">
        <v>#N/A</v>
      </c>
      <c r="HGV228" s="1109" t="e">
        <v>#N/A</v>
      </c>
      <c r="HGW228" s="1109" t="e">
        <v>#N/A</v>
      </c>
      <c r="HGX228" s="1109" t="e">
        <v>#N/A</v>
      </c>
      <c r="HGY228" s="1109" t="e">
        <v>#N/A</v>
      </c>
      <c r="HGZ228" s="1109" t="e">
        <v>#N/A</v>
      </c>
      <c r="HHA228" s="1109" t="e">
        <v>#N/A</v>
      </c>
      <c r="HHB228" s="1109" t="e">
        <v>#N/A</v>
      </c>
      <c r="HHC228" s="1109" t="e">
        <v>#N/A</v>
      </c>
      <c r="HHD228" s="1109" t="e">
        <v>#N/A</v>
      </c>
      <c r="HHE228" s="1109" t="e">
        <v>#N/A</v>
      </c>
      <c r="HHF228" s="1109" t="e">
        <v>#N/A</v>
      </c>
      <c r="HHG228" s="1109" t="e">
        <v>#N/A</v>
      </c>
      <c r="HHH228" s="1109" t="e">
        <v>#N/A</v>
      </c>
      <c r="HHI228" s="1109" t="e">
        <v>#N/A</v>
      </c>
      <c r="HHJ228" s="1109" t="e">
        <v>#N/A</v>
      </c>
      <c r="HHK228" s="1109" t="e">
        <v>#N/A</v>
      </c>
      <c r="HHL228" s="1109" t="e">
        <v>#N/A</v>
      </c>
      <c r="HHM228" s="1109" t="e">
        <v>#N/A</v>
      </c>
      <c r="HHN228" s="1109" t="e">
        <v>#N/A</v>
      </c>
      <c r="HHO228" s="1109" t="e">
        <v>#N/A</v>
      </c>
      <c r="HHP228" s="1109" t="e">
        <v>#N/A</v>
      </c>
      <c r="HHQ228" s="1109" t="e">
        <v>#N/A</v>
      </c>
      <c r="HHR228" s="1109" t="e">
        <v>#N/A</v>
      </c>
      <c r="HHS228" s="1109" t="e">
        <v>#N/A</v>
      </c>
      <c r="HHT228" s="1109" t="e">
        <v>#N/A</v>
      </c>
      <c r="HHU228" s="1109" t="e">
        <v>#N/A</v>
      </c>
      <c r="HHV228" s="1109" t="e">
        <v>#N/A</v>
      </c>
      <c r="HHW228" s="1109" t="e">
        <v>#N/A</v>
      </c>
      <c r="HHX228" s="1109" t="e">
        <v>#N/A</v>
      </c>
      <c r="HHY228" s="1109" t="e">
        <v>#N/A</v>
      </c>
      <c r="HHZ228" s="1109" t="e">
        <v>#N/A</v>
      </c>
      <c r="HIA228" s="1109" t="e">
        <v>#N/A</v>
      </c>
      <c r="HIB228" s="1109" t="e">
        <v>#N/A</v>
      </c>
      <c r="HIC228" s="1109" t="e">
        <v>#N/A</v>
      </c>
      <c r="HID228" s="1109" t="e">
        <v>#N/A</v>
      </c>
      <c r="HIE228" s="1109" t="e">
        <v>#N/A</v>
      </c>
      <c r="HIF228" s="1109" t="e">
        <v>#N/A</v>
      </c>
      <c r="HIG228" s="1109" t="e">
        <v>#N/A</v>
      </c>
      <c r="HIH228" s="1109" t="e">
        <v>#N/A</v>
      </c>
      <c r="HII228" s="1109" t="e">
        <v>#N/A</v>
      </c>
      <c r="HIJ228" s="1109" t="e">
        <v>#N/A</v>
      </c>
      <c r="HIK228" s="1109" t="e">
        <v>#N/A</v>
      </c>
      <c r="HIL228" s="1109" t="e">
        <v>#N/A</v>
      </c>
      <c r="HIM228" s="1109" t="e">
        <v>#N/A</v>
      </c>
      <c r="HIN228" s="1109" t="e">
        <v>#N/A</v>
      </c>
      <c r="HIO228" s="1109" t="e">
        <v>#N/A</v>
      </c>
      <c r="HIP228" s="1109" t="e">
        <v>#N/A</v>
      </c>
      <c r="HIQ228" s="1109" t="e">
        <v>#N/A</v>
      </c>
      <c r="HIR228" s="1109" t="e">
        <v>#N/A</v>
      </c>
      <c r="HIS228" s="1109" t="e">
        <v>#N/A</v>
      </c>
      <c r="HIT228" s="1109" t="e">
        <v>#N/A</v>
      </c>
      <c r="HIU228" s="1109" t="e">
        <v>#N/A</v>
      </c>
      <c r="HIV228" s="1109" t="e">
        <v>#N/A</v>
      </c>
      <c r="HIW228" s="1109" t="e">
        <v>#N/A</v>
      </c>
      <c r="HIX228" s="1109" t="e">
        <v>#N/A</v>
      </c>
      <c r="HIY228" s="1109" t="e">
        <v>#N/A</v>
      </c>
      <c r="HIZ228" s="1109" t="e">
        <v>#N/A</v>
      </c>
      <c r="HJA228" s="1109" t="e">
        <v>#N/A</v>
      </c>
      <c r="HJB228" s="1109" t="e">
        <v>#N/A</v>
      </c>
      <c r="HJC228" s="1109" t="e">
        <v>#N/A</v>
      </c>
      <c r="HJD228" s="1109" t="e">
        <v>#N/A</v>
      </c>
      <c r="HJE228" s="1109" t="e">
        <v>#N/A</v>
      </c>
      <c r="HJF228" s="1109" t="e">
        <v>#N/A</v>
      </c>
      <c r="HJG228" s="1109" t="e">
        <v>#N/A</v>
      </c>
      <c r="HJH228" s="1109" t="e">
        <v>#N/A</v>
      </c>
      <c r="HJI228" s="1109" t="e">
        <v>#N/A</v>
      </c>
      <c r="HJJ228" s="1109" t="e">
        <v>#N/A</v>
      </c>
      <c r="HJK228" s="1109" t="e">
        <v>#N/A</v>
      </c>
      <c r="HJL228" s="1109" t="e">
        <v>#N/A</v>
      </c>
      <c r="HJM228" s="1109" t="e">
        <v>#N/A</v>
      </c>
      <c r="HJN228" s="1109" t="e">
        <v>#N/A</v>
      </c>
      <c r="HJO228" s="1109" t="e">
        <v>#N/A</v>
      </c>
      <c r="HJP228" s="1109" t="e">
        <v>#N/A</v>
      </c>
      <c r="HJQ228" s="1109" t="e">
        <v>#N/A</v>
      </c>
      <c r="HJR228" s="1109" t="e">
        <v>#N/A</v>
      </c>
      <c r="HJS228" s="1109" t="e">
        <v>#N/A</v>
      </c>
      <c r="HJT228" s="1109" t="e">
        <v>#N/A</v>
      </c>
      <c r="HJU228" s="1109" t="e">
        <v>#N/A</v>
      </c>
      <c r="HJV228" s="1109" t="e">
        <v>#N/A</v>
      </c>
      <c r="HJW228" s="1109" t="e">
        <v>#N/A</v>
      </c>
      <c r="HJX228" s="1109" t="e">
        <v>#N/A</v>
      </c>
      <c r="HJY228" s="1109" t="e">
        <v>#N/A</v>
      </c>
      <c r="HJZ228" s="1109" t="e">
        <v>#N/A</v>
      </c>
      <c r="HKA228" s="1109" t="e">
        <v>#N/A</v>
      </c>
      <c r="HKB228" s="1109" t="e">
        <v>#N/A</v>
      </c>
      <c r="HKC228" s="1109" t="e">
        <v>#N/A</v>
      </c>
      <c r="HKD228" s="1109" t="e">
        <v>#N/A</v>
      </c>
      <c r="HKE228" s="1109" t="e">
        <v>#N/A</v>
      </c>
      <c r="HKF228" s="1109" t="e">
        <v>#N/A</v>
      </c>
      <c r="HKG228" s="1109" t="e">
        <v>#N/A</v>
      </c>
      <c r="HKH228" s="1109" t="e">
        <v>#N/A</v>
      </c>
      <c r="HKI228" s="1109" t="e">
        <v>#N/A</v>
      </c>
      <c r="HKJ228" s="1109" t="e">
        <v>#N/A</v>
      </c>
      <c r="HKK228" s="1109" t="e">
        <v>#N/A</v>
      </c>
      <c r="HKL228" s="1109" t="e">
        <v>#N/A</v>
      </c>
      <c r="HKM228" s="1109" t="e">
        <v>#N/A</v>
      </c>
      <c r="HKN228" s="1109" t="e">
        <v>#N/A</v>
      </c>
      <c r="HKO228" s="1109" t="e">
        <v>#N/A</v>
      </c>
      <c r="HKP228" s="1109" t="e">
        <v>#N/A</v>
      </c>
      <c r="HKQ228" s="1109" t="e">
        <v>#N/A</v>
      </c>
      <c r="HKR228" s="1109" t="e">
        <v>#N/A</v>
      </c>
      <c r="HKS228" s="1109" t="e">
        <v>#N/A</v>
      </c>
      <c r="HKT228" s="1109" t="e">
        <v>#N/A</v>
      </c>
      <c r="HKU228" s="1109" t="e">
        <v>#N/A</v>
      </c>
      <c r="HKV228" s="1109" t="e">
        <v>#N/A</v>
      </c>
      <c r="HKW228" s="1109" t="e">
        <v>#N/A</v>
      </c>
      <c r="HKX228" s="1109" t="e">
        <v>#N/A</v>
      </c>
      <c r="HKY228" s="1109" t="e">
        <v>#N/A</v>
      </c>
      <c r="HKZ228" s="1109" t="e">
        <v>#N/A</v>
      </c>
      <c r="HLA228" s="1109" t="e">
        <v>#N/A</v>
      </c>
      <c r="HLB228" s="1109" t="e">
        <v>#N/A</v>
      </c>
      <c r="HLC228" s="1109" t="e">
        <v>#N/A</v>
      </c>
      <c r="HLD228" s="1109" t="e">
        <v>#N/A</v>
      </c>
      <c r="HLE228" s="1109" t="e">
        <v>#N/A</v>
      </c>
      <c r="HLF228" s="1109" t="e">
        <v>#N/A</v>
      </c>
      <c r="HLG228" s="1109" t="e">
        <v>#N/A</v>
      </c>
      <c r="HLH228" s="1109" t="e">
        <v>#N/A</v>
      </c>
      <c r="HLI228" s="1109" t="e">
        <v>#N/A</v>
      </c>
      <c r="HLJ228" s="1109" t="e">
        <v>#N/A</v>
      </c>
      <c r="HLK228" s="1109" t="e">
        <v>#N/A</v>
      </c>
      <c r="HLL228" s="1109" t="e">
        <v>#N/A</v>
      </c>
      <c r="HLM228" s="1109" t="e">
        <v>#N/A</v>
      </c>
      <c r="HLN228" s="1109" t="e">
        <v>#N/A</v>
      </c>
      <c r="HLO228" s="1109" t="e">
        <v>#N/A</v>
      </c>
      <c r="HLP228" s="1109" t="e">
        <v>#N/A</v>
      </c>
      <c r="HLQ228" s="1109" t="e">
        <v>#N/A</v>
      </c>
      <c r="HLR228" s="1109" t="e">
        <v>#N/A</v>
      </c>
      <c r="HLS228" s="1109" t="e">
        <v>#N/A</v>
      </c>
      <c r="HLT228" s="1109" t="e">
        <v>#N/A</v>
      </c>
      <c r="HLU228" s="1109" t="e">
        <v>#N/A</v>
      </c>
      <c r="HLV228" s="1109" t="e">
        <v>#N/A</v>
      </c>
      <c r="HLW228" s="1109" t="e">
        <v>#N/A</v>
      </c>
      <c r="HLX228" s="1109" t="e">
        <v>#N/A</v>
      </c>
      <c r="HLY228" s="1109" t="e">
        <v>#N/A</v>
      </c>
      <c r="HLZ228" s="1109" t="e">
        <v>#N/A</v>
      </c>
      <c r="HMA228" s="1109" t="e">
        <v>#N/A</v>
      </c>
      <c r="HMB228" s="1109" t="e">
        <v>#N/A</v>
      </c>
      <c r="HMC228" s="1109" t="e">
        <v>#N/A</v>
      </c>
      <c r="HMD228" s="1109" t="e">
        <v>#N/A</v>
      </c>
      <c r="HME228" s="1109" t="e">
        <v>#N/A</v>
      </c>
      <c r="HMF228" s="1109" t="e">
        <v>#N/A</v>
      </c>
      <c r="HMG228" s="1109" t="e">
        <v>#N/A</v>
      </c>
      <c r="HMH228" s="1109" t="e">
        <v>#N/A</v>
      </c>
      <c r="HMI228" s="1109" t="e">
        <v>#N/A</v>
      </c>
      <c r="HMJ228" s="1109" t="e">
        <v>#N/A</v>
      </c>
      <c r="HMK228" s="1109" t="e">
        <v>#N/A</v>
      </c>
      <c r="HML228" s="1109" t="e">
        <v>#N/A</v>
      </c>
      <c r="HMM228" s="1109" t="e">
        <v>#N/A</v>
      </c>
      <c r="HMN228" s="1109" t="e">
        <v>#N/A</v>
      </c>
      <c r="HMO228" s="1109" t="e">
        <v>#N/A</v>
      </c>
      <c r="HMP228" s="1109" t="e">
        <v>#N/A</v>
      </c>
      <c r="HMQ228" s="1109" t="e">
        <v>#N/A</v>
      </c>
      <c r="HMR228" s="1109" t="e">
        <v>#N/A</v>
      </c>
      <c r="HMS228" s="1109" t="e">
        <v>#N/A</v>
      </c>
      <c r="HMT228" s="1109" t="e">
        <v>#N/A</v>
      </c>
      <c r="HMU228" s="1109" t="e">
        <v>#N/A</v>
      </c>
      <c r="HMV228" s="1109" t="e">
        <v>#N/A</v>
      </c>
      <c r="HMW228" s="1109" t="e">
        <v>#N/A</v>
      </c>
      <c r="HMX228" s="1109" t="e">
        <v>#N/A</v>
      </c>
      <c r="HMY228" s="1109" t="e">
        <v>#N/A</v>
      </c>
      <c r="HMZ228" s="1109" t="e">
        <v>#N/A</v>
      </c>
      <c r="HNA228" s="1109" t="e">
        <v>#N/A</v>
      </c>
      <c r="HNB228" s="1109" t="e">
        <v>#N/A</v>
      </c>
      <c r="HNC228" s="1109" t="e">
        <v>#N/A</v>
      </c>
      <c r="HND228" s="1109" t="e">
        <v>#N/A</v>
      </c>
      <c r="HNE228" s="1109" t="e">
        <v>#N/A</v>
      </c>
      <c r="HNF228" s="1109" t="e">
        <v>#N/A</v>
      </c>
      <c r="HNG228" s="1109" t="e">
        <v>#N/A</v>
      </c>
      <c r="HNH228" s="1109" t="e">
        <v>#N/A</v>
      </c>
      <c r="HNI228" s="1109" t="e">
        <v>#N/A</v>
      </c>
      <c r="HNJ228" s="1109" t="e">
        <v>#N/A</v>
      </c>
      <c r="HNK228" s="1109" t="e">
        <v>#N/A</v>
      </c>
      <c r="HNL228" s="1109" t="e">
        <v>#N/A</v>
      </c>
      <c r="HNM228" s="1109" t="e">
        <v>#N/A</v>
      </c>
      <c r="HNN228" s="1109" t="e">
        <v>#N/A</v>
      </c>
      <c r="HNO228" s="1109" t="e">
        <v>#N/A</v>
      </c>
      <c r="HNP228" s="1109" t="e">
        <v>#N/A</v>
      </c>
      <c r="HNQ228" s="1109" t="e">
        <v>#N/A</v>
      </c>
      <c r="HNR228" s="1109" t="e">
        <v>#N/A</v>
      </c>
      <c r="HNS228" s="1109" t="e">
        <v>#N/A</v>
      </c>
      <c r="HNT228" s="1109" t="e">
        <v>#N/A</v>
      </c>
      <c r="HNU228" s="1109" t="e">
        <v>#N/A</v>
      </c>
      <c r="HNV228" s="1109" t="e">
        <v>#N/A</v>
      </c>
      <c r="HNW228" s="1109" t="e">
        <v>#N/A</v>
      </c>
      <c r="HNX228" s="1109" t="e">
        <v>#N/A</v>
      </c>
      <c r="HNY228" s="1109" t="e">
        <v>#N/A</v>
      </c>
      <c r="HNZ228" s="1109" t="e">
        <v>#N/A</v>
      </c>
      <c r="HOA228" s="1109" t="e">
        <v>#N/A</v>
      </c>
      <c r="HOB228" s="1109" t="e">
        <v>#N/A</v>
      </c>
      <c r="HOC228" s="1109" t="e">
        <v>#N/A</v>
      </c>
      <c r="HOD228" s="1109" t="e">
        <v>#N/A</v>
      </c>
      <c r="HOE228" s="1109" t="e">
        <v>#N/A</v>
      </c>
      <c r="HOF228" s="1109" t="e">
        <v>#N/A</v>
      </c>
      <c r="HOG228" s="1109" t="e">
        <v>#N/A</v>
      </c>
      <c r="HOH228" s="1109" t="e">
        <v>#N/A</v>
      </c>
      <c r="HOI228" s="1109" t="e">
        <v>#N/A</v>
      </c>
      <c r="HOJ228" s="1109" t="e">
        <v>#N/A</v>
      </c>
      <c r="HOK228" s="1109" t="e">
        <v>#N/A</v>
      </c>
      <c r="HOL228" s="1109" t="e">
        <v>#N/A</v>
      </c>
      <c r="HOM228" s="1109" t="e">
        <v>#N/A</v>
      </c>
      <c r="HON228" s="1109" t="e">
        <v>#N/A</v>
      </c>
      <c r="HOO228" s="1109" t="e">
        <v>#N/A</v>
      </c>
      <c r="HOP228" s="1109" t="e">
        <v>#N/A</v>
      </c>
      <c r="HOQ228" s="1109" t="e">
        <v>#N/A</v>
      </c>
      <c r="HOR228" s="1109" t="e">
        <v>#N/A</v>
      </c>
      <c r="HOS228" s="1109" t="e">
        <v>#N/A</v>
      </c>
      <c r="HOT228" s="1109" t="e">
        <v>#N/A</v>
      </c>
      <c r="HOU228" s="1109" t="e">
        <v>#N/A</v>
      </c>
      <c r="HOV228" s="1109" t="e">
        <v>#N/A</v>
      </c>
      <c r="HOW228" s="1109" t="e">
        <v>#N/A</v>
      </c>
      <c r="HOX228" s="1109" t="e">
        <v>#N/A</v>
      </c>
      <c r="HOY228" s="1109" t="e">
        <v>#N/A</v>
      </c>
      <c r="HOZ228" s="1109" t="e">
        <v>#N/A</v>
      </c>
      <c r="HPA228" s="1109" t="e">
        <v>#N/A</v>
      </c>
      <c r="HPB228" s="1109" t="e">
        <v>#N/A</v>
      </c>
      <c r="HPC228" s="1109" t="e">
        <v>#N/A</v>
      </c>
      <c r="HPD228" s="1109" t="e">
        <v>#N/A</v>
      </c>
      <c r="HPE228" s="1109" t="e">
        <v>#N/A</v>
      </c>
      <c r="HPF228" s="1109" t="e">
        <v>#N/A</v>
      </c>
      <c r="HPG228" s="1109" t="e">
        <v>#N/A</v>
      </c>
      <c r="HPH228" s="1109" t="e">
        <v>#N/A</v>
      </c>
      <c r="HPI228" s="1109" t="e">
        <v>#N/A</v>
      </c>
      <c r="HPJ228" s="1109" t="e">
        <v>#N/A</v>
      </c>
      <c r="HPK228" s="1109" t="e">
        <v>#N/A</v>
      </c>
      <c r="HPL228" s="1109" t="e">
        <v>#N/A</v>
      </c>
      <c r="HPM228" s="1109" t="e">
        <v>#N/A</v>
      </c>
      <c r="HPN228" s="1109" t="e">
        <v>#N/A</v>
      </c>
      <c r="HPO228" s="1109" t="e">
        <v>#N/A</v>
      </c>
      <c r="HPP228" s="1109" t="e">
        <v>#N/A</v>
      </c>
      <c r="HPQ228" s="1109" t="e">
        <v>#N/A</v>
      </c>
      <c r="HPR228" s="1109" t="e">
        <v>#N/A</v>
      </c>
      <c r="HPS228" s="1109" t="e">
        <v>#N/A</v>
      </c>
      <c r="HPT228" s="1109" t="e">
        <v>#N/A</v>
      </c>
      <c r="HPU228" s="1109" t="e">
        <v>#N/A</v>
      </c>
      <c r="HPV228" s="1109" t="e">
        <v>#N/A</v>
      </c>
      <c r="HPW228" s="1109" t="e">
        <v>#N/A</v>
      </c>
      <c r="HPX228" s="1109" t="e">
        <v>#N/A</v>
      </c>
      <c r="HPY228" s="1109" t="e">
        <v>#N/A</v>
      </c>
      <c r="HPZ228" s="1109" t="e">
        <v>#N/A</v>
      </c>
      <c r="HQA228" s="1109" t="e">
        <v>#N/A</v>
      </c>
      <c r="HQB228" s="1109" t="e">
        <v>#N/A</v>
      </c>
      <c r="HQC228" s="1109" t="e">
        <v>#N/A</v>
      </c>
      <c r="HQD228" s="1109" t="e">
        <v>#N/A</v>
      </c>
      <c r="HQE228" s="1109" t="e">
        <v>#N/A</v>
      </c>
      <c r="HQF228" s="1109" t="e">
        <v>#N/A</v>
      </c>
      <c r="HQG228" s="1109" t="e">
        <v>#N/A</v>
      </c>
      <c r="HQH228" s="1109" t="e">
        <v>#N/A</v>
      </c>
      <c r="HQI228" s="1109" t="e">
        <v>#N/A</v>
      </c>
      <c r="HQJ228" s="1109" t="e">
        <v>#N/A</v>
      </c>
      <c r="HQK228" s="1109" t="e">
        <v>#N/A</v>
      </c>
      <c r="HQL228" s="1109" t="e">
        <v>#N/A</v>
      </c>
      <c r="HQM228" s="1109" t="e">
        <v>#N/A</v>
      </c>
      <c r="HQN228" s="1109" t="e">
        <v>#N/A</v>
      </c>
      <c r="HQO228" s="1109" t="e">
        <v>#N/A</v>
      </c>
      <c r="HQP228" s="1109" t="e">
        <v>#N/A</v>
      </c>
      <c r="HQQ228" s="1109" t="e">
        <v>#N/A</v>
      </c>
      <c r="HQR228" s="1109" t="e">
        <v>#N/A</v>
      </c>
      <c r="HQS228" s="1109" t="e">
        <v>#N/A</v>
      </c>
      <c r="HQT228" s="1109" t="e">
        <v>#N/A</v>
      </c>
      <c r="HQU228" s="1109" t="e">
        <v>#N/A</v>
      </c>
      <c r="HQV228" s="1109" t="e">
        <v>#N/A</v>
      </c>
      <c r="HQW228" s="1109" t="e">
        <v>#N/A</v>
      </c>
      <c r="HQX228" s="1109" t="e">
        <v>#N/A</v>
      </c>
      <c r="HQY228" s="1109" t="e">
        <v>#N/A</v>
      </c>
      <c r="HQZ228" s="1109" t="e">
        <v>#N/A</v>
      </c>
      <c r="HRA228" s="1109" t="e">
        <v>#N/A</v>
      </c>
      <c r="HRB228" s="1109" t="e">
        <v>#N/A</v>
      </c>
      <c r="HRC228" s="1109" t="e">
        <v>#N/A</v>
      </c>
      <c r="HRD228" s="1109" t="e">
        <v>#N/A</v>
      </c>
      <c r="HRE228" s="1109" t="e">
        <v>#N/A</v>
      </c>
      <c r="HRF228" s="1109" t="e">
        <v>#N/A</v>
      </c>
      <c r="HRG228" s="1109" t="e">
        <v>#N/A</v>
      </c>
      <c r="HRH228" s="1109" t="e">
        <v>#N/A</v>
      </c>
      <c r="HRI228" s="1109" t="e">
        <v>#N/A</v>
      </c>
      <c r="HRJ228" s="1109" t="e">
        <v>#N/A</v>
      </c>
      <c r="HRK228" s="1109" t="e">
        <v>#N/A</v>
      </c>
      <c r="HRL228" s="1109" t="e">
        <v>#N/A</v>
      </c>
      <c r="HRM228" s="1109" t="e">
        <v>#N/A</v>
      </c>
      <c r="HRN228" s="1109" t="e">
        <v>#N/A</v>
      </c>
      <c r="HRO228" s="1109" t="e">
        <v>#N/A</v>
      </c>
      <c r="HRP228" s="1109" t="e">
        <v>#N/A</v>
      </c>
      <c r="HRQ228" s="1109" t="e">
        <v>#N/A</v>
      </c>
      <c r="HRR228" s="1109" t="e">
        <v>#N/A</v>
      </c>
      <c r="HRS228" s="1109" t="e">
        <v>#N/A</v>
      </c>
      <c r="HRT228" s="1109" t="e">
        <v>#N/A</v>
      </c>
      <c r="HRU228" s="1109" t="e">
        <v>#N/A</v>
      </c>
      <c r="HRV228" s="1109" t="e">
        <v>#N/A</v>
      </c>
      <c r="HRW228" s="1109" t="e">
        <v>#N/A</v>
      </c>
      <c r="HRX228" s="1109" t="e">
        <v>#N/A</v>
      </c>
      <c r="HRY228" s="1109" t="e">
        <v>#N/A</v>
      </c>
      <c r="HRZ228" s="1109" t="e">
        <v>#N/A</v>
      </c>
      <c r="HSA228" s="1109" t="e">
        <v>#N/A</v>
      </c>
      <c r="HSB228" s="1109" t="e">
        <v>#N/A</v>
      </c>
      <c r="HSC228" s="1109" t="e">
        <v>#N/A</v>
      </c>
      <c r="HSD228" s="1109" t="e">
        <v>#N/A</v>
      </c>
      <c r="HSE228" s="1109" t="e">
        <v>#N/A</v>
      </c>
      <c r="HSF228" s="1109" t="e">
        <v>#N/A</v>
      </c>
      <c r="HSG228" s="1109" t="e">
        <v>#N/A</v>
      </c>
      <c r="HSH228" s="1109" t="e">
        <v>#N/A</v>
      </c>
      <c r="HSI228" s="1109" t="e">
        <v>#N/A</v>
      </c>
      <c r="HSJ228" s="1109" t="e">
        <v>#N/A</v>
      </c>
      <c r="HSK228" s="1109" t="e">
        <v>#N/A</v>
      </c>
      <c r="HSL228" s="1109" t="e">
        <v>#N/A</v>
      </c>
      <c r="HSM228" s="1109" t="e">
        <v>#N/A</v>
      </c>
      <c r="HSN228" s="1109" t="e">
        <v>#N/A</v>
      </c>
      <c r="HSO228" s="1109" t="e">
        <v>#N/A</v>
      </c>
      <c r="HSP228" s="1109" t="e">
        <v>#N/A</v>
      </c>
      <c r="HSQ228" s="1109" t="e">
        <v>#N/A</v>
      </c>
      <c r="HSR228" s="1109" t="e">
        <v>#N/A</v>
      </c>
      <c r="HSS228" s="1109" t="e">
        <v>#N/A</v>
      </c>
      <c r="HST228" s="1109" t="e">
        <v>#N/A</v>
      </c>
      <c r="HSU228" s="1109" t="e">
        <v>#N/A</v>
      </c>
      <c r="HSV228" s="1109" t="e">
        <v>#N/A</v>
      </c>
      <c r="HSW228" s="1109" t="e">
        <v>#N/A</v>
      </c>
      <c r="HSX228" s="1109" t="e">
        <v>#N/A</v>
      </c>
      <c r="HSY228" s="1109" t="e">
        <v>#N/A</v>
      </c>
      <c r="HSZ228" s="1109" t="e">
        <v>#N/A</v>
      </c>
      <c r="HTA228" s="1109" t="e">
        <v>#N/A</v>
      </c>
      <c r="HTB228" s="1109" t="e">
        <v>#N/A</v>
      </c>
      <c r="HTC228" s="1109" t="e">
        <v>#N/A</v>
      </c>
      <c r="HTD228" s="1109" t="e">
        <v>#N/A</v>
      </c>
      <c r="HTE228" s="1109" t="e">
        <v>#N/A</v>
      </c>
      <c r="HTF228" s="1109" t="e">
        <v>#N/A</v>
      </c>
      <c r="HTG228" s="1109" t="e">
        <v>#N/A</v>
      </c>
      <c r="HTH228" s="1109" t="e">
        <v>#N/A</v>
      </c>
      <c r="HTI228" s="1109" t="e">
        <v>#N/A</v>
      </c>
      <c r="HTJ228" s="1109" t="e">
        <v>#N/A</v>
      </c>
      <c r="HTK228" s="1109" t="e">
        <v>#N/A</v>
      </c>
      <c r="HTL228" s="1109" t="e">
        <v>#N/A</v>
      </c>
      <c r="HTM228" s="1109" t="e">
        <v>#N/A</v>
      </c>
      <c r="HTN228" s="1109" t="e">
        <v>#N/A</v>
      </c>
      <c r="HTO228" s="1109" t="e">
        <v>#N/A</v>
      </c>
      <c r="HTP228" s="1109" t="e">
        <v>#N/A</v>
      </c>
      <c r="HTQ228" s="1109" t="e">
        <v>#N/A</v>
      </c>
      <c r="HTR228" s="1109" t="e">
        <v>#N/A</v>
      </c>
      <c r="HTS228" s="1109" t="e">
        <v>#N/A</v>
      </c>
      <c r="HTT228" s="1109" t="e">
        <v>#N/A</v>
      </c>
      <c r="HTU228" s="1109" t="e">
        <v>#N/A</v>
      </c>
      <c r="HTV228" s="1109" t="e">
        <v>#N/A</v>
      </c>
      <c r="HTW228" s="1109" t="e">
        <v>#N/A</v>
      </c>
      <c r="HTX228" s="1109" t="e">
        <v>#N/A</v>
      </c>
      <c r="HTY228" s="1109" t="e">
        <v>#N/A</v>
      </c>
      <c r="HTZ228" s="1109" t="e">
        <v>#N/A</v>
      </c>
      <c r="HUA228" s="1109" t="e">
        <v>#N/A</v>
      </c>
      <c r="HUB228" s="1109" t="e">
        <v>#N/A</v>
      </c>
      <c r="HUC228" s="1109" t="e">
        <v>#N/A</v>
      </c>
      <c r="HUD228" s="1109" t="e">
        <v>#N/A</v>
      </c>
      <c r="HUE228" s="1109" t="e">
        <v>#N/A</v>
      </c>
      <c r="HUF228" s="1109" t="e">
        <v>#N/A</v>
      </c>
      <c r="HUG228" s="1109" t="e">
        <v>#N/A</v>
      </c>
      <c r="HUH228" s="1109" t="e">
        <v>#N/A</v>
      </c>
      <c r="HUI228" s="1109" t="e">
        <v>#N/A</v>
      </c>
      <c r="HUJ228" s="1109" t="e">
        <v>#N/A</v>
      </c>
      <c r="HUK228" s="1109" t="e">
        <v>#N/A</v>
      </c>
      <c r="HUL228" s="1109" t="e">
        <v>#N/A</v>
      </c>
      <c r="HUM228" s="1109" t="e">
        <v>#N/A</v>
      </c>
      <c r="HUN228" s="1109" t="e">
        <v>#N/A</v>
      </c>
      <c r="HUO228" s="1109" t="e">
        <v>#N/A</v>
      </c>
      <c r="HUP228" s="1109" t="e">
        <v>#N/A</v>
      </c>
      <c r="HUQ228" s="1109" t="e">
        <v>#N/A</v>
      </c>
      <c r="HUR228" s="1109" t="e">
        <v>#N/A</v>
      </c>
      <c r="HUS228" s="1109" t="e">
        <v>#N/A</v>
      </c>
      <c r="HUT228" s="1109" t="e">
        <v>#N/A</v>
      </c>
      <c r="HUU228" s="1109" t="e">
        <v>#N/A</v>
      </c>
      <c r="HUV228" s="1109" t="e">
        <v>#N/A</v>
      </c>
      <c r="HUW228" s="1109" t="e">
        <v>#N/A</v>
      </c>
      <c r="HUX228" s="1109" t="e">
        <v>#N/A</v>
      </c>
      <c r="HUY228" s="1109" t="e">
        <v>#N/A</v>
      </c>
      <c r="HUZ228" s="1109" t="e">
        <v>#N/A</v>
      </c>
      <c r="HVA228" s="1109" t="e">
        <v>#N/A</v>
      </c>
      <c r="HVB228" s="1109" t="e">
        <v>#N/A</v>
      </c>
      <c r="HVC228" s="1109" t="e">
        <v>#N/A</v>
      </c>
      <c r="HVD228" s="1109" t="e">
        <v>#N/A</v>
      </c>
      <c r="HVE228" s="1109" t="e">
        <v>#N/A</v>
      </c>
      <c r="HVF228" s="1109" t="e">
        <v>#N/A</v>
      </c>
      <c r="HVG228" s="1109" t="e">
        <v>#N/A</v>
      </c>
      <c r="HVH228" s="1109" t="e">
        <v>#N/A</v>
      </c>
      <c r="HVI228" s="1109" t="e">
        <v>#N/A</v>
      </c>
      <c r="HVJ228" s="1109" t="e">
        <v>#N/A</v>
      </c>
      <c r="HVK228" s="1109" t="e">
        <v>#N/A</v>
      </c>
      <c r="HVL228" s="1109" t="e">
        <v>#N/A</v>
      </c>
      <c r="HVM228" s="1109" t="e">
        <v>#N/A</v>
      </c>
      <c r="HVN228" s="1109" t="e">
        <v>#N/A</v>
      </c>
      <c r="HVO228" s="1109" t="e">
        <v>#N/A</v>
      </c>
      <c r="HVP228" s="1109" t="e">
        <v>#N/A</v>
      </c>
      <c r="HVQ228" s="1109" t="e">
        <v>#N/A</v>
      </c>
      <c r="HVR228" s="1109" t="e">
        <v>#N/A</v>
      </c>
      <c r="HVS228" s="1109" t="e">
        <v>#N/A</v>
      </c>
      <c r="HVT228" s="1109" t="e">
        <v>#N/A</v>
      </c>
      <c r="HVU228" s="1109" t="e">
        <v>#N/A</v>
      </c>
      <c r="HVV228" s="1109" t="e">
        <v>#N/A</v>
      </c>
      <c r="HVW228" s="1109" t="e">
        <v>#N/A</v>
      </c>
      <c r="HVX228" s="1109" t="e">
        <v>#N/A</v>
      </c>
      <c r="HVY228" s="1109" t="e">
        <v>#N/A</v>
      </c>
      <c r="HVZ228" s="1109" t="e">
        <v>#N/A</v>
      </c>
      <c r="HWA228" s="1109" t="e">
        <v>#N/A</v>
      </c>
      <c r="HWB228" s="1109" t="e">
        <v>#N/A</v>
      </c>
      <c r="HWC228" s="1109" t="e">
        <v>#N/A</v>
      </c>
      <c r="HWD228" s="1109" t="e">
        <v>#N/A</v>
      </c>
      <c r="HWE228" s="1109" t="e">
        <v>#N/A</v>
      </c>
      <c r="HWF228" s="1109" t="e">
        <v>#N/A</v>
      </c>
      <c r="HWG228" s="1109" t="e">
        <v>#N/A</v>
      </c>
      <c r="HWH228" s="1109" t="e">
        <v>#N/A</v>
      </c>
      <c r="HWI228" s="1109" t="e">
        <v>#N/A</v>
      </c>
      <c r="HWJ228" s="1109" t="e">
        <v>#N/A</v>
      </c>
      <c r="HWK228" s="1109" t="e">
        <v>#N/A</v>
      </c>
      <c r="HWL228" s="1109" t="e">
        <v>#N/A</v>
      </c>
      <c r="HWM228" s="1109" t="e">
        <v>#N/A</v>
      </c>
      <c r="HWN228" s="1109" t="e">
        <v>#N/A</v>
      </c>
      <c r="HWO228" s="1109" t="e">
        <v>#N/A</v>
      </c>
      <c r="HWP228" s="1109" t="e">
        <v>#N/A</v>
      </c>
      <c r="HWQ228" s="1109" t="e">
        <v>#N/A</v>
      </c>
      <c r="HWR228" s="1109" t="e">
        <v>#N/A</v>
      </c>
      <c r="HWS228" s="1109" t="e">
        <v>#N/A</v>
      </c>
      <c r="HWT228" s="1109" t="e">
        <v>#N/A</v>
      </c>
      <c r="HWU228" s="1109" t="e">
        <v>#N/A</v>
      </c>
      <c r="HWV228" s="1109" t="e">
        <v>#N/A</v>
      </c>
      <c r="HWW228" s="1109" t="e">
        <v>#N/A</v>
      </c>
      <c r="HWX228" s="1109" t="e">
        <v>#N/A</v>
      </c>
      <c r="HWY228" s="1109" t="e">
        <v>#N/A</v>
      </c>
      <c r="HWZ228" s="1109" t="e">
        <v>#N/A</v>
      </c>
      <c r="HXA228" s="1109" t="e">
        <v>#N/A</v>
      </c>
      <c r="HXB228" s="1109" t="e">
        <v>#N/A</v>
      </c>
      <c r="HXC228" s="1109" t="e">
        <v>#N/A</v>
      </c>
      <c r="HXD228" s="1109" t="e">
        <v>#N/A</v>
      </c>
      <c r="HXE228" s="1109" t="e">
        <v>#N/A</v>
      </c>
      <c r="HXF228" s="1109" t="e">
        <v>#N/A</v>
      </c>
      <c r="HXG228" s="1109" t="e">
        <v>#N/A</v>
      </c>
      <c r="HXH228" s="1109" t="e">
        <v>#N/A</v>
      </c>
      <c r="HXI228" s="1109" t="e">
        <v>#N/A</v>
      </c>
      <c r="HXJ228" s="1109" t="e">
        <v>#N/A</v>
      </c>
      <c r="HXK228" s="1109" t="e">
        <v>#N/A</v>
      </c>
      <c r="HXL228" s="1109" t="e">
        <v>#N/A</v>
      </c>
      <c r="HXM228" s="1109" t="e">
        <v>#N/A</v>
      </c>
      <c r="HXN228" s="1109" t="e">
        <v>#N/A</v>
      </c>
      <c r="HXO228" s="1109" t="e">
        <v>#N/A</v>
      </c>
      <c r="HXP228" s="1109" t="e">
        <v>#N/A</v>
      </c>
      <c r="HXQ228" s="1109" t="e">
        <v>#N/A</v>
      </c>
      <c r="HXR228" s="1109" t="e">
        <v>#N/A</v>
      </c>
      <c r="HXS228" s="1109" t="e">
        <v>#N/A</v>
      </c>
      <c r="HXT228" s="1109" t="e">
        <v>#N/A</v>
      </c>
      <c r="HXU228" s="1109" t="e">
        <v>#N/A</v>
      </c>
      <c r="HXV228" s="1109" t="e">
        <v>#N/A</v>
      </c>
      <c r="HXW228" s="1109" t="e">
        <v>#N/A</v>
      </c>
      <c r="HXX228" s="1109" t="e">
        <v>#N/A</v>
      </c>
      <c r="HXY228" s="1109" t="e">
        <v>#N/A</v>
      </c>
      <c r="HXZ228" s="1109" t="e">
        <v>#N/A</v>
      </c>
      <c r="HYA228" s="1109" t="e">
        <v>#N/A</v>
      </c>
      <c r="HYB228" s="1109" t="e">
        <v>#N/A</v>
      </c>
      <c r="HYC228" s="1109" t="e">
        <v>#N/A</v>
      </c>
      <c r="HYD228" s="1109" t="e">
        <v>#N/A</v>
      </c>
      <c r="HYE228" s="1109" t="e">
        <v>#N/A</v>
      </c>
      <c r="HYF228" s="1109" t="e">
        <v>#N/A</v>
      </c>
      <c r="HYG228" s="1109" t="e">
        <v>#N/A</v>
      </c>
      <c r="HYH228" s="1109" t="e">
        <v>#N/A</v>
      </c>
      <c r="HYI228" s="1109" t="e">
        <v>#N/A</v>
      </c>
      <c r="HYJ228" s="1109" t="e">
        <v>#N/A</v>
      </c>
      <c r="HYK228" s="1109" t="e">
        <v>#N/A</v>
      </c>
      <c r="HYL228" s="1109" t="e">
        <v>#N/A</v>
      </c>
      <c r="HYM228" s="1109" t="e">
        <v>#N/A</v>
      </c>
      <c r="HYN228" s="1109" t="e">
        <v>#N/A</v>
      </c>
      <c r="HYO228" s="1109" t="e">
        <v>#N/A</v>
      </c>
      <c r="HYP228" s="1109" t="e">
        <v>#N/A</v>
      </c>
      <c r="HYQ228" s="1109" t="e">
        <v>#N/A</v>
      </c>
      <c r="HYR228" s="1109" t="e">
        <v>#N/A</v>
      </c>
      <c r="HYS228" s="1109" t="e">
        <v>#N/A</v>
      </c>
      <c r="HYT228" s="1109" t="e">
        <v>#N/A</v>
      </c>
      <c r="HYU228" s="1109" t="e">
        <v>#N/A</v>
      </c>
      <c r="HYV228" s="1109" t="e">
        <v>#N/A</v>
      </c>
      <c r="HYW228" s="1109" t="e">
        <v>#N/A</v>
      </c>
      <c r="HYX228" s="1109" t="e">
        <v>#N/A</v>
      </c>
      <c r="HYY228" s="1109" t="e">
        <v>#N/A</v>
      </c>
      <c r="HYZ228" s="1109" t="e">
        <v>#N/A</v>
      </c>
      <c r="HZA228" s="1109" t="e">
        <v>#N/A</v>
      </c>
      <c r="HZB228" s="1109" t="e">
        <v>#N/A</v>
      </c>
      <c r="HZC228" s="1109" t="e">
        <v>#N/A</v>
      </c>
      <c r="HZD228" s="1109" t="e">
        <v>#N/A</v>
      </c>
      <c r="HZE228" s="1109" t="e">
        <v>#N/A</v>
      </c>
      <c r="HZF228" s="1109" t="e">
        <v>#N/A</v>
      </c>
      <c r="HZG228" s="1109" t="e">
        <v>#N/A</v>
      </c>
      <c r="HZH228" s="1109" t="e">
        <v>#N/A</v>
      </c>
      <c r="HZI228" s="1109" t="e">
        <v>#N/A</v>
      </c>
      <c r="HZJ228" s="1109" t="e">
        <v>#N/A</v>
      </c>
      <c r="HZK228" s="1109" t="e">
        <v>#N/A</v>
      </c>
      <c r="HZL228" s="1109" t="e">
        <v>#N/A</v>
      </c>
      <c r="HZM228" s="1109" t="e">
        <v>#N/A</v>
      </c>
      <c r="HZN228" s="1109" t="e">
        <v>#N/A</v>
      </c>
      <c r="HZO228" s="1109" t="e">
        <v>#N/A</v>
      </c>
      <c r="HZP228" s="1109" t="e">
        <v>#N/A</v>
      </c>
      <c r="HZQ228" s="1109" t="e">
        <v>#N/A</v>
      </c>
      <c r="HZR228" s="1109" t="e">
        <v>#N/A</v>
      </c>
      <c r="HZS228" s="1109" t="e">
        <v>#N/A</v>
      </c>
      <c r="HZT228" s="1109" t="e">
        <v>#N/A</v>
      </c>
      <c r="HZU228" s="1109" t="e">
        <v>#N/A</v>
      </c>
      <c r="HZV228" s="1109" t="e">
        <v>#N/A</v>
      </c>
      <c r="HZW228" s="1109" t="e">
        <v>#N/A</v>
      </c>
      <c r="HZX228" s="1109" t="e">
        <v>#N/A</v>
      </c>
      <c r="HZY228" s="1109" t="e">
        <v>#N/A</v>
      </c>
      <c r="HZZ228" s="1109" t="e">
        <v>#N/A</v>
      </c>
      <c r="IAA228" s="1109" t="e">
        <v>#N/A</v>
      </c>
      <c r="IAB228" s="1109" t="e">
        <v>#N/A</v>
      </c>
      <c r="IAC228" s="1109" t="e">
        <v>#N/A</v>
      </c>
      <c r="IAD228" s="1109" t="e">
        <v>#N/A</v>
      </c>
      <c r="IAE228" s="1109" t="e">
        <v>#N/A</v>
      </c>
      <c r="IAF228" s="1109" t="e">
        <v>#N/A</v>
      </c>
      <c r="IAG228" s="1109" t="e">
        <v>#N/A</v>
      </c>
      <c r="IAH228" s="1109" t="e">
        <v>#N/A</v>
      </c>
      <c r="IAI228" s="1109" t="e">
        <v>#N/A</v>
      </c>
      <c r="IAJ228" s="1109" t="e">
        <v>#N/A</v>
      </c>
      <c r="IAK228" s="1109" t="e">
        <v>#N/A</v>
      </c>
      <c r="IAL228" s="1109" t="e">
        <v>#N/A</v>
      </c>
      <c r="IAM228" s="1109" t="e">
        <v>#N/A</v>
      </c>
      <c r="IAN228" s="1109" t="e">
        <v>#N/A</v>
      </c>
      <c r="IAO228" s="1109" t="e">
        <v>#N/A</v>
      </c>
      <c r="IAP228" s="1109" t="e">
        <v>#N/A</v>
      </c>
      <c r="IAQ228" s="1109" t="e">
        <v>#N/A</v>
      </c>
      <c r="IAR228" s="1109" t="e">
        <v>#N/A</v>
      </c>
      <c r="IAS228" s="1109" t="e">
        <v>#N/A</v>
      </c>
      <c r="IAT228" s="1109" t="e">
        <v>#N/A</v>
      </c>
      <c r="IAU228" s="1109" t="e">
        <v>#N/A</v>
      </c>
      <c r="IAV228" s="1109" t="e">
        <v>#N/A</v>
      </c>
      <c r="IAW228" s="1109" t="e">
        <v>#N/A</v>
      </c>
      <c r="IAX228" s="1109" t="e">
        <v>#N/A</v>
      </c>
      <c r="IAY228" s="1109" t="e">
        <v>#N/A</v>
      </c>
      <c r="IAZ228" s="1109" t="e">
        <v>#N/A</v>
      </c>
      <c r="IBA228" s="1109" t="e">
        <v>#N/A</v>
      </c>
      <c r="IBB228" s="1109" t="e">
        <v>#N/A</v>
      </c>
      <c r="IBC228" s="1109" t="e">
        <v>#N/A</v>
      </c>
      <c r="IBD228" s="1109" t="e">
        <v>#N/A</v>
      </c>
      <c r="IBE228" s="1109" t="e">
        <v>#N/A</v>
      </c>
      <c r="IBF228" s="1109" t="e">
        <v>#N/A</v>
      </c>
      <c r="IBG228" s="1109" t="e">
        <v>#N/A</v>
      </c>
      <c r="IBH228" s="1109" t="e">
        <v>#N/A</v>
      </c>
      <c r="IBI228" s="1109" t="e">
        <v>#N/A</v>
      </c>
      <c r="IBJ228" s="1109" t="e">
        <v>#N/A</v>
      </c>
      <c r="IBK228" s="1109" t="e">
        <v>#N/A</v>
      </c>
      <c r="IBL228" s="1109" t="e">
        <v>#N/A</v>
      </c>
      <c r="IBM228" s="1109" t="e">
        <v>#N/A</v>
      </c>
      <c r="IBN228" s="1109" t="e">
        <v>#N/A</v>
      </c>
      <c r="IBO228" s="1109" t="e">
        <v>#N/A</v>
      </c>
      <c r="IBP228" s="1109" t="e">
        <v>#N/A</v>
      </c>
      <c r="IBQ228" s="1109" t="e">
        <v>#N/A</v>
      </c>
      <c r="IBR228" s="1109" t="e">
        <v>#N/A</v>
      </c>
      <c r="IBS228" s="1109" t="e">
        <v>#N/A</v>
      </c>
      <c r="IBT228" s="1109" t="e">
        <v>#N/A</v>
      </c>
      <c r="IBU228" s="1109" t="e">
        <v>#N/A</v>
      </c>
      <c r="IBV228" s="1109" t="e">
        <v>#N/A</v>
      </c>
      <c r="IBW228" s="1109" t="e">
        <v>#N/A</v>
      </c>
      <c r="IBX228" s="1109" t="e">
        <v>#N/A</v>
      </c>
      <c r="IBY228" s="1109" t="e">
        <v>#N/A</v>
      </c>
      <c r="IBZ228" s="1109" t="e">
        <v>#N/A</v>
      </c>
      <c r="ICA228" s="1109" t="e">
        <v>#N/A</v>
      </c>
      <c r="ICB228" s="1109" t="e">
        <v>#N/A</v>
      </c>
      <c r="ICC228" s="1109" t="e">
        <v>#N/A</v>
      </c>
      <c r="ICD228" s="1109" t="e">
        <v>#N/A</v>
      </c>
      <c r="ICE228" s="1109" t="e">
        <v>#N/A</v>
      </c>
      <c r="ICF228" s="1109" t="e">
        <v>#N/A</v>
      </c>
      <c r="ICG228" s="1109" t="e">
        <v>#N/A</v>
      </c>
      <c r="ICH228" s="1109" t="e">
        <v>#N/A</v>
      </c>
      <c r="ICI228" s="1109" t="e">
        <v>#N/A</v>
      </c>
      <c r="ICJ228" s="1109" t="e">
        <v>#N/A</v>
      </c>
      <c r="ICK228" s="1109" t="e">
        <v>#N/A</v>
      </c>
      <c r="ICL228" s="1109" t="e">
        <v>#N/A</v>
      </c>
      <c r="ICM228" s="1109" t="e">
        <v>#N/A</v>
      </c>
      <c r="ICN228" s="1109" t="e">
        <v>#N/A</v>
      </c>
      <c r="ICO228" s="1109" t="e">
        <v>#N/A</v>
      </c>
      <c r="ICP228" s="1109" t="e">
        <v>#N/A</v>
      </c>
      <c r="ICQ228" s="1109" t="e">
        <v>#N/A</v>
      </c>
      <c r="ICR228" s="1109" t="e">
        <v>#N/A</v>
      </c>
      <c r="ICS228" s="1109" t="e">
        <v>#N/A</v>
      </c>
      <c r="ICT228" s="1109" t="e">
        <v>#N/A</v>
      </c>
      <c r="ICU228" s="1109" t="e">
        <v>#N/A</v>
      </c>
      <c r="ICV228" s="1109" t="e">
        <v>#N/A</v>
      </c>
      <c r="ICW228" s="1109" t="e">
        <v>#N/A</v>
      </c>
      <c r="ICX228" s="1109" t="e">
        <v>#N/A</v>
      </c>
      <c r="ICY228" s="1109" t="e">
        <v>#N/A</v>
      </c>
      <c r="ICZ228" s="1109" t="e">
        <v>#N/A</v>
      </c>
      <c r="IDA228" s="1109" t="e">
        <v>#N/A</v>
      </c>
      <c r="IDB228" s="1109" t="e">
        <v>#N/A</v>
      </c>
      <c r="IDC228" s="1109" t="e">
        <v>#N/A</v>
      </c>
      <c r="IDD228" s="1109" t="e">
        <v>#N/A</v>
      </c>
      <c r="IDE228" s="1109" t="e">
        <v>#N/A</v>
      </c>
      <c r="IDF228" s="1109" t="e">
        <v>#N/A</v>
      </c>
      <c r="IDG228" s="1109" t="e">
        <v>#N/A</v>
      </c>
      <c r="IDH228" s="1109" t="e">
        <v>#N/A</v>
      </c>
      <c r="IDI228" s="1109" t="e">
        <v>#N/A</v>
      </c>
      <c r="IDJ228" s="1109" t="e">
        <v>#N/A</v>
      </c>
      <c r="IDK228" s="1109" t="e">
        <v>#N/A</v>
      </c>
      <c r="IDL228" s="1109" t="e">
        <v>#N/A</v>
      </c>
      <c r="IDM228" s="1109" t="e">
        <v>#N/A</v>
      </c>
      <c r="IDN228" s="1109" t="e">
        <v>#N/A</v>
      </c>
      <c r="IDO228" s="1109" t="e">
        <v>#N/A</v>
      </c>
      <c r="IDP228" s="1109" t="e">
        <v>#N/A</v>
      </c>
      <c r="IDQ228" s="1109" t="e">
        <v>#N/A</v>
      </c>
      <c r="IDR228" s="1109" t="e">
        <v>#N/A</v>
      </c>
      <c r="IDS228" s="1109" t="e">
        <v>#N/A</v>
      </c>
      <c r="IDT228" s="1109" t="e">
        <v>#N/A</v>
      </c>
      <c r="IDU228" s="1109" t="e">
        <v>#N/A</v>
      </c>
      <c r="IDV228" s="1109" t="e">
        <v>#N/A</v>
      </c>
      <c r="IDW228" s="1109" t="e">
        <v>#N/A</v>
      </c>
      <c r="IDX228" s="1109" t="e">
        <v>#N/A</v>
      </c>
      <c r="IDY228" s="1109" t="e">
        <v>#N/A</v>
      </c>
      <c r="IDZ228" s="1109" t="e">
        <v>#N/A</v>
      </c>
      <c r="IEA228" s="1109" t="e">
        <v>#N/A</v>
      </c>
      <c r="IEB228" s="1109" t="e">
        <v>#N/A</v>
      </c>
      <c r="IEC228" s="1109" t="e">
        <v>#N/A</v>
      </c>
      <c r="IED228" s="1109" t="e">
        <v>#N/A</v>
      </c>
      <c r="IEE228" s="1109" t="e">
        <v>#N/A</v>
      </c>
      <c r="IEF228" s="1109" t="e">
        <v>#N/A</v>
      </c>
      <c r="IEG228" s="1109" t="e">
        <v>#N/A</v>
      </c>
      <c r="IEH228" s="1109" t="e">
        <v>#N/A</v>
      </c>
      <c r="IEI228" s="1109" t="e">
        <v>#N/A</v>
      </c>
      <c r="IEJ228" s="1109" t="e">
        <v>#N/A</v>
      </c>
      <c r="IEK228" s="1109" t="e">
        <v>#N/A</v>
      </c>
      <c r="IEL228" s="1109" t="e">
        <v>#N/A</v>
      </c>
      <c r="IEM228" s="1109" t="e">
        <v>#N/A</v>
      </c>
      <c r="IEN228" s="1109" t="e">
        <v>#N/A</v>
      </c>
      <c r="IEO228" s="1109" t="e">
        <v>#N/A</v>
      </c>
      <c r="IEP228" s="1109" t="e">
        <v>#N/A</v>
      </c>
      <c r="IEQ228" s="1109" t="e">
        <v>#N/A</v>
      </c>
      <c r="IER228" s="1109" t="e">
        <v>#N/A</v>
      </c>
      <c r="IES228" s="1109" t="e">
        <v>#N/A</v>
      </c>
      <c r="IET228" s="1109" t="e">
        <v>#N/A</v>
      </c>
      <c r="IEU228" s="1109" t="e">
        <v>#N/A</v>
      </c>
      <c r="IEV228" s="1109" t="e">
        <v>#N/A</v>
      </c>
      <c r="IEW228" s="1109" t="e">
        <v>#N/A</v>
      </c>
      <c r="IEX228" s="1109" t="e">
        <v>#N/A</v>
      </c>
      <c r="IEY228" s="1109" t="e">
        <v>#N/A</v>
      </c>
      <c r="IEZ228" s="1109" t="e">
        <v>#N/A</v>
      </c>
      <c r="IFA228" s="1109" t="e">
        <v>#N/A</v>
      </c>
      <c r="IFB228" s="1109" t="e">
        <v>#N/A</v>
      </c>
      <c r="IFC228" s="1109" t="e">
        <v>#N/A</v>
      </c>
      <c r="IFD228" s="1109" t="e">
        <v>#N/A</v>
      </c>
      <c r="IFE228" s="1109" t="e">
        <v>#N/A</v>
      </c>
      <c r="IFF228" s="1109" t="e">
        <v>#N/A</v>
      </c>
      <c r="IFG228" s="1109" t="e">
        <v>#N/A</v>
      </c>
      <c r="IFH228" s="1109" t="e">
        <v>#N/A</v>
      </c>
      <c r="IFI228" s="1109" t="e">
        <v>#N/A</v>
      </c>
      <c r="IFJ228" s="1109" t="e">
        <v>#N/A</v>
      </c>
      <c r="IFK228" s="1109" t="e">
        <v>#N/A</v>
      </c>
      <c r="IFL228" s="1109" t="e">
        <v>#N/A</v>
      </c>
      <c r="IFM228" s="1109" t="e">
        <v>#N/A</v>
      </c>
      <c r="IFN228" s="1109" t="e">
        <v>#N/A</v>
      </c>
      <c r="IFO228" s="1109" t="e">
        <v>#N/A</v>
      </c>
      <c r="IFP228" s="1109" t="e">
        <v>#N/A</v>
      </c>
      <c r="IFQ228" s="1109" t="e">
        <v>#N/A</v>
      </c>
      <c r="IFR228" s="1109" t="e">
        <v>#N/A</v>
      </c>
      <c r="IFS228" s="1109" t="e">
        <v>#N/A</v>
      </c>
      <c r="IFT228" s="1109" t="e">
        <v>#N/A</v>
      </c>
      <c r="IFU228" s="1109" t="e">
        <v>#N/A</v>
      </c>
      <c r="IFV228" s="1109" t="e">
        <v>#N/A</v>
      </c>
      <c r="IFW228" s="1109" t="e">
        <v>#N/A</v>
      </c>
      <c r="IFX228" s="1109" t="e">
        <v>#N/A</v>
      </c>
      <c r="IFY228" s="1109" t="e">
        <v>#N/A</v>
      </c>
      <c r="IFZ228" s="1109" t="e">
        <v>#N/A</v>
      </c>
      <c r="IGA228" s="1109" t="e">
        <v>#N/A</v>
      </c>
      <c r="IGB228" s="1109" t="e">
        <v>#N/A</v>
      </c>
      <c r="IGC228" s="1109" t="e">
        <v>#N/A</v>
      </c>
      <c r="IGD228" s="1109" t="e">
        <v>#N/A</v>
      </c>
      <c r="IGE228" s="1109" t="e">
        <v>#N/A</v>
      </c>
      <c r="IGF228" s="1109" t="e">
        <v>#N/A</v>
      </c>
      <c r="IGG228" s="1109" t="e">
        <v>#N/A</v>
      </c>
      <c r="IGH228" s="1109" t="e">
        <v>#N/A</v>
      </c>
      <c r="IGI228" s="1109" t="e">
        <v>#N/A</v>
      </c>
      <c r="IGJ228" s="1109" t="e">
        <v>#N/A</v>
      </c>
      <c r="IGK228" s="1109" t="e">
        <v>#N/A</v>
      </c>
      <c r="IGL228" s="1109" t="e">
        <v>#N/A</v>
      </c>
      <c r="IGM228" s="1109" t="e">
        <v>#N/A</v>
      </c>
      <c r="IGN228" s="1109" t="e">
        <v>#N/A</v>
      </c>
      <c r="IGO228" s="1109" t="e">
        <v>#N/A</v>
      </c>
      <c r="IGP228" s="1109" t="e">
        <v>#N/A</v>
      </c>
      <c r="IGQ228" s="1109" t="e">
        <v>#N/A</v>
      </c>
      <c r="IGR228" s="1109" t="e">
        <v>#N/A</v>
      </c>
      <c r="IGS228" s="1109" t="e">
        <v>#N/A</v>
      </c>
      <c r="IGT228" s="1109" t="e">
        <v>#N/A</v>
      </c>
      <c r="IGU228" s="1109" t="e">
        <v>#N/A</v>
      </c>
      <c r="IGV228" s="1109" t="e">
        <v>#N/A</v>
      </c>
      <c r="IGW228" s="1109" t="e">
        <v>#N/A</v>
      </c>
      <c r="IGX228" s="1109" t="e">
        <v>#N/A</v>
      </c>
      <c r="IGY228" s="1109" t="e">
        <v>#N/A</v>
      </c>
      <c r="IGZ228" s="1109" t="e">
        <v>#N/A</v>
      </c>
      <c r="IHA228" s="1109" t="e">
        <v>#N/A</v>
      </c>
      <c r="IHB228" s="1109" t="e">
        <v>#N/A</v>
      </c>
      <c r="IHC228" s="1109" t="e">
        <v>#N/A</v>
      </c>
      <c r="IHD228" s="1109" t="e">
        <v>#N/A</v>
      </c>
      <c r="IHE228" s="1109" t="e">
        <v>#N/A</v>
      </c>
      <c r="IHF228" s="1109" t="e">
        <v>#N/A</v>
      </c>
      <c r="IHG228" s="1109" t="e">
        <v>#N/A</v>
      </c>
      <c r="IHH228" s="1109" t="e">
        <v>#N/A</v>
      </c>
      <c r="IHI228" s="1109" t="e">
        <v>#N/A</v>
      </c>
      <c r="IHJ228" s="1109" t="e">
        <v>#N/A</v>
      </c>
      <c r="IHK228" s="1109" t="e">
        <v>#N/A</v>
      </c>
      <c r="IHL228" s="1109" t="e">
        <v>#N/A</v>
      </c>
      <c r="IHM228" s="1109" t="e">
        <v>#N/A</v>
      </c>
      <c r="IHN228" s="1109" t="e">
        <v>#N/A</v>
      </c>
      <c r="IHO228" s="1109" t="e">
        <v>#N/A</v>
      </c>
      <c r="IHP228" s="1109" t="e">
        <v>#N/A</v>
      </c>
      <c r="IHQ228" s="1109" t="e">
        <v>#N/A</v>
      </c>
      <c r="IHR228" s="1109" t="e">
        <v>#N/A</v>
      </c>
      <c r="IHS228" s="1109" t="e">
        <v>#N/A</v>
      </c>
      <c r="IHT228" s="1109" t="e">
        <v>#N/A</v>
      </c>
      <c r="IHU228" s="1109" t="e">
        <v>#N/A</v>
      </c>
      <c r="IHV228" s="1109" t="e">
        <v>#N/A</v>
      </c>
      <c r="IHW228" s="1109" t="e">
        <v>#N/A</v>
      </c>
      <c r="IHX228" s="1109" t="e">
        <v>#N/A</v>
      </c>
      <c r="IHY228" s="1109" t="e">
        <v>#N/A</v>
      </c>
      <c r="IHZ228" s="1109" t="e">
        <v>#N/A</v>
      </c>
      <c r="IIA228" s="1109" t="e">
        <v>#N/A</v>
      </c>
      <c r="IIB228" s="1109" t="e">
        <v>#N/A</v>
      </c>
      <c r="IIC228" s="1109" t="e">
        <v>#N/A</v>
      </c>
      <c r="IID228" s="1109" t="e">
        <v>#N/A</v>
      </c>
      <c r="IIE228" s="1109" t="e">
        <v>#N/A</v>
      </c>
      <c r="IIF228" s="1109" t="e">
        <v>#N/A</v>
      </c>
      <c r="IIG228" s="1109" t="e">
        <v>#N/A</v>
      </c>
      <c r="IIH228" s="1109" t="e">
        <v>#N/A</v>
      </c>
      <c r="III228" s="1109" t="e">
        <v>#N/A</v>
      </c>
      <c r="IIJ228" s="1109" t="e">
        <v>#N/A</v>
      </c>
      <c r="IIK228" s="1109" t="e">
        <v>#N/A</v>
      </c>
      <c r="IIL228" s="1109" t="e">
        <v>#N/A</v>
      </c>
      <c r="IIM228" s="1109" t="e">
        <v>#N/A</v>
      </c>
      <c r="IIN228" s="1109" t="e">
        <v>#N/A</v>
      </c>
      <c r="IIO228" s="1109" t="e">
        <v>#N/A</v>
      </c>
      <c r="IIP228" s="1109" t="e">
        <v>#N/A</v>
      </c>
      <c r="IIQ228" s="1109" t="e">
        <v>#N/A</v>
      </c>
      <c r="IIR228" s="1109" t="e">
        <v>#N/A</v>
      </c>
      <c r="IIS228" s="1109" t="e">
        <v>#N/A</v>
      </c>
      <c r="IIT228" s="1109" t="e">
        <v>#N/A</v>
      </c>
      <c r="IIU228" s="1109" t="e">
        <v>#N/A</v>
      </c>
      <c r="IIV228" s="1109" t="e">
        <v>#N/A</v>
      </c>
      <c r="IIW228" s="1109" t="e">
        <v>#N/A</v>
      </c>
      <c r="IIX228" s="1109" t="e">
        <v>#N/A</v>
      </c>
      <c r="IIY228" s="1109" t="e">
        <v>#N/A</v>
      </c>
      <c r="IIZ228" s="1109" t="e">
        <v>#N/A</v>
      </c>
      <c r="IJA228" s="1109" t="e">
        <v>#N/A</v>
      </c>
      <c r="IJB228" s="1109" t="e">
        <v>#N/A</v>
      </c>
      <c r="IJC228" s="1109" t="e">
        <v>#N/A</v>
      </c>
      <c r="IJD228" s="1109" t="e">
        <v>#N/A</v>
      </c>
      <c r="IJE228" s="1109" t="e">
        <v>#N/A</v>
      </c>
      <c r="IJF228" s="1109" t="e">
        <v>#N/A</v>
      </c>
      <c r="IJG228" s="1109" t="e">
        <v>#N/A</v>
      </c>
      <c r="IJH228" s="1109" t="e">
        <v>#N/A</v>
      </c>
      <c r="IJI228" s="1109" t="e">
        <v>#N/A</v>
      </c>
      <c r="IJJ228" s="1109" t="e">
        <v>#N/A</v>
      </c>
      <c r="IJK228" s="1109" t="e">
        <v>#N/A</v>
      </c>
      <c r="IJL228" s="1109" t="e">
        <v>#N/A</v>
      </c>
      <c r="IJM228" s="1109" t="e">
        <v>#N/A</v>
      </c>
      <c r="IJN228" s="1109" t="e">
        <v>#N/A</v>
      </c>
      <c r="IJO228" s="1109" t="e">
        <v>#N/A</v>
      </c>
      <c r="IJP228" s="1109" t="e">
        <v>#N/A</v>
      </c>
      <c r="IJQ228" s="1109" t="e">
        <v>#N/A</v>
      </c>
      <c r="IJR228" s="1109" t="e">
        <v>#N/A</v>
      </c>
      <c r="IJS228" s="1109" t="e">
        <v>#N/A</v>
      </c>
      <c r="IJT228" s="1109" t="e">
        <v>#N/A</v>
      </c>
      <c r="IJU228" s="1109" t="e">
        <v>#N/A</v>
      </c>
      <c r="IJV228" s="1109" t="e">
        <v>#N/A</v>
      </c>
      <c r="IJW228" s="1109" t="e">
        <v>#N/A</v>
      </c>
      <c r="IJX228" s="1109" t="e">
        <v>#N/A</v>
      </c>
      <c r="IJY228" s="1109" t="e">
        <v>#N/A</v>
      </c>
      <c r="IJZ228" s="1109" t="e">
        <v>#N/A</v>
      </c>
      <c r="IKA228" s="1109" t="e">
        <v>#N/A</v>
      </c>
      <c r="IKB228" s="1109" t="e">
        <v>#N/A</v>
      </c>
      <c r="IKC228" s="1109" t="e">
        <v>#N/A</v>
      </c>
      <c r="IKD228" s="1109" t="e">
        <v>#N/A</v>
      </c>
      <c r="IKE228" s="1109" t="e">
        <v>#N/A</v>
      </c>
      <c r="IKF228" s="1109" t="e">
        <v>#N/A</v>
      </c>
      <c r="IKG228" s="1109" t="e">
        <v>#N/A</v>
      </c>
      <c r="IKH228" s="1109" t="e">
        <v>#N/A</v>
      </c>
      <c r="IKI228" s="1109" t="e">
        <v>#N/A</v>
      </c>
      <c r="IKJ228" s="1109" t="e">
        <v>#N/A</v>
      </c>
      <c r="IKK228" s="1109" t="e">
        <v>#N/A</v>
      </c>
      <c r="IKL228" s="1109" t="e">
        <v>#N/A</v>
      </c>
      <c r="IKM228" s="1109" t="e">
        <v>#N/A</v>
      </c>
      <c r="IKN228" s="1109" t="e">
        <v>#N/A</v>
      </c>
      <c r="IKO228" s="1109" t="e">
        <v>#N/A</v>
      </c>
      <c r="IKP228" s="1109" t="e">
        <v>#N/A</v>
      </c>
      <c r="IKQ228" s="1109" t="e">
        <v>#N/A</v>
      </c>
      <c r="IKR228" s="1109" t="e">
        <v>#N/A</v>
      </c>
      <c r="IKS228" s="1109" t="e">
        <v>#N/A</v>
      </c>
      <c r="IKT228" s="1109" t="e">
        <v>#N/A</v>
      </c>
      <c r="IKU228" s="1109" t="e">
        <v>#N/A</v>
      </c>
      <c r="IKV228" s="1109" t="e">
        <v>#N/A</v>
      </c>
      <c r="IKW228" s="1109" t="e">
        <v>#N/A</v>
      </c>
      <c r="IKX228" s="1109" t="e">
        <v>#N/A</v>
      </c>
      <c r="IKY228" s="1109" t="e">
        <v>#N/A</v>
      </c>
      <c r="IKZ228" s="1109" t="e">
        <v>#N/A</v>
      </c>
      <c r="ILA228" s="1109" t="e">
        <v>#N/A</v>
      </c>
      <c r="ILB228" s="1109" t="e">
        <v>#N/A</v>
      </c>
      <c r="ILC228" s="1109" t="e">
        <v>#N/A</v>
      </c>
      <c r="ILD228" s="1109" t="e">
        <v>#N/A</v>
      </c>
      <c r="ILE228" s="1109" t="e">
        <v>#N/A</v>
      </c>
      <c r="ILF228" s="1109" t="e">
        <v>#N/A</v>
      </c>
      <c r="ILG228" s="1109" t="e">
        <v>#N/A</v>
      </c>
      <c r="ILH228" s="1109" t="e">
        <v>#N/A</v>
      </c>
      <c r="ILI228" s="1109" t="e">
        <v>#N/A</v>
      </c>
      <c r="ILJ228" s="1109" t="e">
        <v>#N/A</v>
      </c>
      <c r="ILK228" s="1109" t="e">
        <v>#N/A</v>
      </c>
      <c r="ILL228" s="1109" t="e">
        <v>#N/A</v>
      </c>
      <c r="ILM228" s="1109" t="e">
        <v>#N/A</v>
      </c>
      <c r="ILN228" s="1109" t="e">
        <v>#N/A</v>
      </c>
      <c r="ILO228" s="1109" t="e">
        <v>#N/A</v>
      </c>
      <c r="ILP228" s="1109" t="e">
        <v>#N/A</v>
      </c>
      <c r="ILQ228" s="1109" t="e">
        <v>#N/A</v>
      </c>
      <c r="ILR228" s="1109" t="e">
        <v>#N/A</v>
      </c>
      <c r="ILS228" s="1109" t="e">
        <v>#N/A</v>
      </c>
      <c r="ILT228" s="1109" t="e">
        <v>#N/A</v>
      </c>
      <c r="ILU228" s="1109" t="e">
        <v>#N/A</v>
      </c>
      <c r="ILV228" s="1109" t="e">
        <v>#N/A</v>
      </c>
      <c r="ILW228" s="1109" t="e">
        <v>#N/A</v>
      </c>
      <c r="ILX228" s="1109" t="e">
        <v>#N/A</v>
      </c>
      <c r="ILY228" s="1109" t="e">
        <v>#N/A</v>
      </c>
      <c r="ILZ228" s="1109" t="e">
        <v>#N/A</v>
      </c>
      <c r="IMA228" s="1109" t="e">
        <v>#N/A</v>
      </c>
      <c r="IMB228" s="1109" t="e">
        <v>#N/A</v>
      </c>
      <c r="IMC228" s="1109" t="e">
        <v>#N/A</v>
      </c>
      <c r="IMD228" s="1109" t="e">
        <v>#N/A</v>
      </c>
      <c r="IME228" s="1109" t="e">
        <v>#N/A</v>
      </c>
      <c r="IMF228" s="1109" t="e">
        <v>#N/A</v>
      </c>
      <c r="IMG228" s="1109" t="e">
        <v>#N/A</v>
      </c>
      <c r="IMH228" s="1109" t="e">
        <v>#N/A</v>
      </c>
      <c r="IMI228" s="1109" t="e">
        <v>#N/A</v>
      </c>
      <c r="IMJ228" s="1109" t="e">
        <v>#N/A</v>
      </c>
      <c r="IMK228" s="1109" t="e">
        <v>#N/A</v>
      </c>
      <c r="IML228" s="1109" t="e">
        <v>#N/A</v>
      </c>
      <c r="IMM228" s="1109" t="e">
        <v>#N/A</v>
      </c>
      <c r="IMN228" s="1109" t="e">
        <v>#N/A</v>
      </c>
      <c r="IMO228" s="1109" t="e">
        <v>#N/A</v>
      </c>
      <c r="IMP228" s="1109" t="e">
        <v>#N/A</v>
      </c>
      <c r="IMQ228" s="1109" t="e">
        <v>#N/A</v>
      </c>
      <c r="IMR228" s="1109" t="e">
        <v>#N/A</v>
      </c>
      <c r="IMS228" s="1109" t="e">
        <v>#N/A</v>
      </c>
      <c r="IMT228" s="1109" t="e">
        <v>#N/A</v>
      </c>
      <c r="IMU228" s="1109" t="e">
        <v>#N/A</v>
      </c>
      <c r="IMV228" s="1109" t="e">
        <v>#N/A</v>
      </c>
      <c r="IMW228" s="1109" t="e">
        <v>#N/A</v>
      </c>
      <c r="IMX228" s="1109" t="e">
        <v>#N/A</v>
      </c>
      <c r="IMY228" s="1109" t="e">
        <v>#N/A</v>
      </c>
      <c r="IMZ228" s="1109" t="e">
        <v>#N/A</v>
      </c>
      <c r="INA228" s="1109" t="e">
        <v>#N/A</v>
      </c>
      <c r="INB228" s="1109" t="e">
        <v>#N/A</v>
      </c>
      <c r="INC228" s="1109" t="e">
        <v>#N/A</v>
      </c>
      <c r="IND228" s="1109" t="e">
        <v>#N/A</v>
      </c>
      <c r="INE228" s="1109" t="e">
        <v>#N/A</v>
      </c>
      <c r="INF228" s="1109" t="e">
        <v>#N/A</v>
      </c>
      <c r="ING228" s="1109" t="e">
        <v>#N/A</v>
      </c>
      <c r="INH228" s="1109" t="e">
        <v>#N/A</v>
      </c>
      <c r="INI228" s="1109" t="e">
        <v>#N/A</v>
      </c>
      <c r="INJ228" s="1109" t="e">
        <v>#N/A</v>
      </c>
      <c r="INK228" s="1109" t="e">
        <v>#N/A</v>
      </c>
      <c r="INL228" s="1109" t="e">
        <v>#N/A</v>
      </c>
      <c r="INM228" s="1109" t="e">
        <v>#N/A</v>
      </c>
      <c r="INN228" s="1109" t="e">
        <v>#N/A</v>
      </c>
      <c r="INO228" s="1109" t="e">
        <v>#N/A</v>
      </c>
      <c r="INP228" s="1109" t="e">
        <v>#N/A</v>
      </c>
      <c r="INQ228" s="1109" t="e">
        <v>#N/A</v>
      </c>
      <c r="INR228" s="1109" t="e">
        <v>#N/A</v>
      </c>
      <c r="INS228" s="1109" t="e">
        <v>#N/A</v>
      </c>
      <c r="INT228" s="1109" t="e">
        <v>#N/A</v>
      </c>
      <c r="INU228" s="1109" t="e">
        <v>#N/A</v>
      </c>
      <c r="INV228" s="1109" t="e">
        <v>#N/A</v>
      </c>
      <c r="INW228" s="1109" t="e">
        <v>#N/A</v>
      </c>
      <c r="INX228" s="1109" t="e">
        <v>#N/A</v>
      </c>
      <c r="INY228" s="1109" t="e">
        <v>#N/A</v>
      </c>
      <c r="INZ228" s="1109" t="e">
        <v>#N/A</v>
      </c>
      <c r="IOA228" s="1109" t="e">
        <v>#N/A</v>
      </c>
      <c r="IOB228" s="1109" t="e">
        <v>#N/A</v>
      </c>
      <c r="IOC228" s="1109" t="e">
        <v>#N/A</v>
      </c>
      <c r="IOD228" s="1109" t="e">
        <v>#N/A</v>
      </c>
      <c r="IOE228" s="1109" t="e">
        <v>#N/A</v>
      </c>
      <c r="IOF228" s="1109" t="e">
        <v>#N/A</v>
      </c>
      <c r="IOG228" s="1109" t="e">
        <v>#N/A</v>
      </c>
      <c r="IOH228" s="1109" t="e">
        <v>#N/A</v>
      </c>
      <c r="IOI228" s="1109" t="e">
        <v>#N/A</v>
      </c>
      <c r="IOJ228" s="1109" t="e">
        <v>#N/A</v>
      </c>
      <c r="IOK228" s="1109" t="e">
        <v>#N/A</v>
      </c>
      <c r="IOL228" s="1109" t="e">
        <v>#N/A</v>
      </c>
      <c r="IOM228" s="1109" t="e">
        <v>#N/A</v>
      </c>
      <c r="ION228" s="1109" t="e">
        <v>#N/A</v>
      </c>
      <c r="IOO228" s="1109" t="e">
        <v>#N/A</v>
      </c>
      <c r="IOP228" s="1109" t="e">
        <v>#N/A</v>
      </c>
      <c r="IOQ228" s="1109" t="e">
        <v>#N/A</v>
      </c>
      <c r="IOR228" s="1109" t="e">
        <v>#N/A</v>
      </c>
      <c r="IOS228" s="1109" t="e">
        <v>#N/A</v>
      </c>
      <c r="IOT228" s="1109" t="e">
        <v>#N/A</v>
      </c>
      <c r="IOU228" s="1109" t="e">
        <v>#N/A</v>
      </c>
      <c r="IOV228" s="1109" t="e">
        <v>#N/A</v>
      </c>
      <c r="IOW228" s="1109" t="e">
        <v>#N/A</v>
      </c>
      <c r="IOX228" s="1109" t="e">
        <v>#N/A</v>
      </c>
      <c r="IOY228" s="1109" t="e">
        <v>#N/A</v>
      </c>
      <c r="IOZ228" s="1109" t="e">
        <v>#N/A</v>
      </c>
      <c r="IPA228" s="1109" t="e">
        <v>#N/A</v>
      </c>
      <c r="IPB228" s="1109" t="e">
        <v>#N/A</v>
      </c>
      <c r="IPC228" s="1109" t="e">
        <v>#N/A</v>
      </c>
      <c r="IPD228" s="1109" t="e">
        <v>#N/A</v>
      </c>
      <c r="IPE228" s="1109" t="e">
        <v>#N/A</v>
      </c>
      <c r="IPF228" s="1109" t="e">
        <v>#N/A</v>
      </c>
      <c r="IPG228" s="1109" t="e">
        <v>#N/A</v>
      </c>
      <c r="IPH228" s="1109" t="e">
        <v>#N/A</v>
      </c>
      <c r="IPI228" s="1109" t="e">
        <v>#N/A</v>
      </c>
      <c r="IPJ228" s="1109" t="e">
        <v>#N/A</v>
      </c>
      <c r="IPK228" s="1109" t="e">
        <v>#N/A</v>
      </c>
      <c r="IPL228" s="1109" t="e">
        <v>#N/A</v>
      </c>
      <c r="IPM228" s="1109" t="e">
        <v>#N/A</v>
      </c>
      <c r="IPN228" s="1109" t="e">
        <v>#N/A</v>
      </c>
      <c r="IPO228" s="1109" t="e">
        <v>#N/A</v>
      </c>
      <c r="IPP228" s="1109" t="e">
        <v>#N/A</v>
      </c>
      <c r="IPQ228" s="1109" t="e">
        <v>#N/A</v>
      </c>
      <c r="IPR228" s="1109" t="e">
        <v>#N/A</v>
      </c>
      <c r="IPS228" s="1109" t="e">
        <v>#N/A</v>
      </c>
      <c r="IPT228" s="1109" t="e">
        <v>#N/A</v>
      </c>
      <c r="IPU228" s="1109" t="e">
        <v>#N/A</v>
      </c>
      <c r="IPV228" s="1109" t="e">
        <v>#N/A</v>
      </c>
      <c r="IPW228" s="1109" t="e">
        <v>#N/A</v>
      </c>
      <c r="IPX228" s="1109" t="e">
        <v>#N/A</v>
      </c>
      <c r="IPY228" s="1109" t="e">
        <v>#N/A</v>
      </c>
      <c r="IPZ228" s="1109" t="e">
        <v>#N/A</v>
      </c>
      <c r="IQA228" s="1109" t="e">
        <v>#N/A</v>
      </c>
      <c r="IQB228" s="1109" t="e">
        <v>#N/A</v>
      </c>
      <c r="IQC228" s="1109" t="e">
        <v>#N/A</v>
      </c>
      <c r="IQD228" s="1109" t="e">
        <v>#N/A</v>
      </c>
      <c r="IQE228" s="1109" t="e">
        <v>#N/A</v>
      </c>
      <c r="IQF228" s="1109" t="e">
        <v>#N/A</v>
      </c>
      <c r="IQG228" s="1109" t="e">
        <v>#N/A</v>
      </c>
      <c r="IQH228" s="1109" t="e">
        <v>#N/A</v>
      </c>
      <c r="IQI228" s="1109" t="e">
        <v>#N/A</v>
      </c>
      <c r="IQJ228" s="1109" t="e">
        <v>#N/A</v>
      </c>
      <c r="IQK228" s="1109" t="e">
        <v>#N/A</v>
      </c>
      <c r="IQL228" s="1109" t="e">
        <v>#N/A</v>
      </c>
      <c r="IQM228" s="1109" t="e">
        <v>#N/A</v>
      </c>
      <c r="IQN228" s="1109" t="e">
        <v>#N/A</v>
      </c>
      <c r="IQO228" s="1109" t="e">
        <v>#N/A</v>
      </c>
      <c r="IQP228" s="1109" t="e">
        <v>#N/A</v>
      </c>
      <c r="IQQ228" s="1109" t="e">
        <v>#N/A</v>
      </c>
      <c r="IQR228" s="1109" t="e">
        <v>#N/A</v>
      </c>
      <c r="IQS228" s="1109" t="e">
        <v>#N/A</v>
      </c>
      <c r="IQT228" s="1109" t="e">
        <v>#N/A</v>
      </c>
      <c r="IQU228" s="1109" t="e">
        <v>#N/A</v>
      </c>
      <c r="IQV228" s="1109" t="e">
        <v>#N/A</v>
      </c>
      <c r="IQW228" s="1109" t="e">
        <v>#N/A</v>
      </c>
      <c r="IQX228" s="1109" t="e">
        <v>#N/A</v>
      </c>
      <c r="IQY228" s="1109" t="e">
        <v>#N/A</v>
      </c>
      <c r="IQZ228" s="1109" t="e">
        <v>#N/A</v>
      </c>
      <c r="IRA228" s="1109" t="e">
        <v>#N/A</v>
      </c>
      <c r="IRB228" s="1109" t="e">
        <v>#N/A</v>
      </c>
      <c r="IRC228" s="1109" t="e">
        <v>#N/A</v>
      </c>
      <c r="IRD228" s="1109" t="e">
        <v>#N/A</v>
      </c>
      <c r="IRE228" s="1109" t="e">
        <v>#N/A</v>
      </c>
      <c r="IRF228" s="1109" t="e">
        <v>#N/A</v>
      </c>
      <c r="IRG228" s="1109" t="e">
        <v>#N/A</v>
      </c>
      <c r="IRH228" s="1109" t="e">
        <v>#N/A</v>
      </c>
      <c r="IRI228" s="1109" t="e">
        <v>#N/A</v>
      </c>
      <c r="IRJ228" s="1109" t="e">
        <v>#N/A</v>
      </c>
      <c r="IRK228" s="1109" t="e">
        <v>#N/A</v>
      </c>
      <c r="IRL228" s="1109" t="e">
        <v>#N/A</v>
      </c>
      <c r="IRM228" s="1109" t="e">
        <v>#N/A</v>
      </c>
      <c r="IRN228" s="1109" t="e">
        <v>#N/A</v>
      </c>
      <c r="IRO228" s="1109" t="e">
        <v>#N/A</v>
      </c>
      <c r="IRP228" s="1109" t="e">
        <v>#N/A</v>
      </c>
      <c r="IRQ228" s="1109" t="e">
        <v>#N/A</v>
      </c>
      <c r="IRR228" s="1109" t="e">
        <v>#N/A</v>
      </c>
      <c r="IRS228" s="1109" t="e">
        <v>#N/A</v>
      </c>
      <c r="IRT228" s="1109" t="e">
        <v>#N/A</v>
      </c>
      <c r="IRU228" s="1109" t="e">
        <v>#N/A</v>
      </c>
      <c r="IRV228" s="1109" t="e">
        <v>#N/A</v>
      </c>
      <c r="IRW228" s="1109" t="e">
        <v>#N/A</v>
      </c>
      <c r="IRX228" s="1109" t="e">
        <v>#N/A</v>
      </c>
      <c r="IRY228" s="1109" t="e">
        <v>#N/A</v>
      </c>
      <c r="IRZ228" s="1109" t="e">
        <v>#N/A</v>
      </c>
      <c r="ISA228" s="1109" t="e">
        <v>#N/A</v>
      </c>
      <c r="ISB228" s="1109" t="e">
        <v>#N/A</v>
      </c>
      <c r="ISC228" s="1109" t="e">
        <v>#N/A</v>
      </c>
      <c r="ISD228" s="1109" t="e">
        <v>#N/A</v>
      </c>
      <c r="ISE228" s="1109" t="e">
        <v>#N/A</v>
      </c>
      <c r="ISF228" s="1109" t="e">
        <v>#N/A</v>
      </c>
      <c r="ISG228" s="1109" t="e">
        <v>#N/A</v>
      </c>
      <c r="ISH228" s="1109" t="e">
        <v>#N/A</v>
      </c>
      <c r="ISI228" s="1109" t="e">
        <v>#N/A</v>
      </c>
      <c r="ISJ228" s="1109" t="e">
        <v>#N/A</v>
      </c>
      <c r="ISK228" s="1109" t="e">
        <v>#N/A</v>
      </c>
      <c r="ISL228" s="1109" t="e">
        <v>#N/A</v>
      </c>
      <c r="ISM228" s="1109" t="e">
        <v>#N/A</v>
      </c>
      <c r="ISN228" s="1109" t="e">
        <v>#N/A</v>
      </c>
      <c r="ISO228" s="1109" t="e">
        <v>#N/A</v>
      </c>
      <c r="ISP228" s="1109" t="e">
        <v>#N/A</v>
      </c>
      <c r="ISQ228" s="1109" t="e">
        <v>#N/A</v>
      </c>
      <c r="ISR228" s="1109" t="e">
        <v>#N/A</v>
      </c>
      <c r="ISS228" s="1109" t="e">
        <v>#N/A</v>
      </c>
      <c r="IST228" s="1109" t="e">
        <v>#N/A</v>
      </c>
      <c r="ISU228" s="1109" t="e">
        <v>#N/A</v>
      </c>
      <c r="ISV228" s="1109" t="e">
        <v>#N/A</v>
      </c>
      <c r="ISW228" s="1109" t="e">
        <v>#N/A</v>
      </c>
      <c r="ISX228" s="1109" t="e">
        <v>#N/A</v>
      </c>
      <c r="ISY228" s="1109" t="e">
        <v>#N/A</v>
      </c>
      <c r="ISZ228" s="1109" t="e">
        <v>#N/A</v>
      </c>
      <c r="ITA228" s="1109" t="e">
        <v>#N/A</v>
      </c>
      <c r="ITB228" s="1109" t="e">
        <v>#N/A</v>
      </c>
      <c r="ITC228" s="1109" t="e">
        <v>#N/A</v>
      </c>
      <c r="ITD228" s="1109" t="e">
        <v>#N/A</v>
      </c>
      <c r="ITE228" s="1109" t="e">
        <v>#N/A</v>
      </c>
      <c r="ITF228" s="1109" t="e">
        <v>#N/A</v>
      </c>
      <c r="ITG228" s="1109" t="e">
        <v>#N/A</v>
      </c>
      <c r="ITH228" s="1109" t="e">
        <v>#N/A</v>
      </c>
      <c r="ITI228" s="1109" t="e">
        <v>#N/A</v>
      </c>
      <c r="ITJ228" s="1109" t="e">
        <v>#N/A</v>
      </c>
      <c r="ITK228" s="1109" t="e">
        <v>#N/A</v>
      </c>
      <c r="ITL228" s="1109" t="e">
        <v>#N/A</v>
      </c>
      <c r="ITM228" s="1109" t="e">
        <v>#N/A</v>
      </c>
      <c r="ITN228" s="1109" t="e">
        <v>#N/A</v>
      </c>
      <c r="ITO228" s="1109" t="e">
        <v>#N/A</v>
      </c>
      <c r="ITP228" s="1109" t="e">
        <v>#N/A</v>
      </c>
      <c r="ITQ228" s="1109" t="e">
        <v>#N/A</v>
      </c>
      <c r="ITR228" s="1109" t="e">
        <v>#N/A</v>
      </c>
      <c r="ITS228" s="1109" t="e">
        <v>#N/A</v>
      </c>
      <c r="ITT228" s="1109" t="e">
        <v>#N/A</v>
      </c>
      <c r="ITU228" s="1109" t="e">
        <v>#N/A</v>
      </c>
      <c r="ITV228" s="1109" t="e">
        <v>#N/A</v>
      </c>
      <c r="ITW228" s="1109" t="e">
        <v>#N/A</v>
      </c>
      <c r="ITX228" s="1109" t="e">
        <v>#N/A</v>
      </c>
      <c r="ITY228" s="1109" t="e">
        <v>#N/A</v>
      </c>
      <c r="ITZ228" s="1109" t="e">
        <v>#N/A</v>
      </c>
      <c r="IUA228" s="1109" t="e">
        <v>#N/A</v>
      </c>
      <c r="IUB228" s="1109" t="e">
        <v>#N/A</v>
      </c>
      <c r="IUC228" s="1109" t="e">
        <v>#N/A</v>
      </c>
      <c r="IUD228" s="1109" t="e">
        <v>#N/A</v>
      </c>
      <c r="IUE228" s="1109" t="e">
        <v>#N/A</v>
      </c>
      <c r="IUF228" s="1109" t="e">
        <v>#N/A</v>
      </c>
      <c r="IUG228" s="1109" t="e">
        <v>#N/A</v>
      </c>
      <c r="IUH228" s="1109" t="e">
        <v>#N/A</v>
      </c>
      <c r="IUI228" s="1109" t="e">
        <v>#N/A</v>
      </c>
      <c r="IUJ228" s="1109" t="e">
        <v>#N/A</v>
      </c>
      <c r="IUK228" s="1109" t="e">
        <v>#N/A</v>
      </c>
      <c r="IUL228" s="1109" t="e">
        <v>#N/A</v>
      </c>
      <c r="IUM228" s="1109" t="e">
        <v>#N/A</v>
      </c>
      <c r="IUN228" s="1109" t="e">
        <v>#N/A</v>
      </c>
      <c r="IUO228" s="1109" t="e">
        <v>#N/A</v>
      </c>
      <c r="IUP228" s="1109" t="e">
        <v>#N/A</v>
      </c>
      <c r="IUQ228" s="1109" t="e">
        <v>#N/A</v>
      </c>
      <c r="IUR228" s="1109" t="e">
        <v>#N/A</v>
      </c>
      <c r="IUS228" s="1109" t="e">
        <v>#N/A</v>
      </c>
      <c r="IUT228" s="1109" t="e">
        <v>#N/A</v>
      </c>
      <c r="IUU228" s="1109" t="e">
        <v>#N/A</v>
      </c>
      <c r="IUV228" s="1109" t="e">
        <v>#N/A</v>
      </c>
      <c r="IUW228" s="1109" t="e">
        <v>#N/A</v>
      </c>
      <c r="IUX228" s="1109" t="e">
        <v>#N/A</v>
      </c>
      <c r="IUY228" s="1109" t="e">
        <v>#N/A</v>
      </c>
      <c r="IUZ228" s="1109" t="e">
        <v>#N/A</v>
      </c>
      <c r="IVA228" s="1109" t="e">
        <v>#N/A</v>
      </c>
      <c r="IVB228" s="1109" t="e">
        <v>#N/A</v>
      </c>
      <c r="IVC228" s="1109" t="e">
        <v>#N/A</v>
      </c>
      <c r="IVD228" s="1109" t="e">
        <v>#N/A</v>
      </c>
      <c r="IVE228" s="1109" t="e">
        <v>#N/A</v>
      </c>
      <c r="IVF228" s="1109" t="e">
        <v>#N/A</v>
      </c>
      <c r="IVG228" s="1109" t="e">
        <v>#N/A</v>
      </c>
      <c r="IVH228" s="1109" t="e">
        <v>#N/A</v>
      </c>
      <c r="IVI228" s="1109" t="e">
        <v>#N/A</v>
      </c>
      <c r="IVJ228" s="1109" t="e">
        <v>#N/A</v>
      </c>
      <c r="IVK228" s="1109" t="e">
        <v>#N/A</v>
      </c>
      <c r="IVL228" s="1109" t="e">
        <v>#N/A</v>
      </c>
      <c r="IVM228" s="1109" t="e">
        <v>#N/A</v>
      </c>
      <c r="IVN228" s="1109" t="e">
        <v>#N/A</v>
      </c>
      <c r="IVO228" s="1109" t="e">
        <v>#N/A</v>
      </c>
      <c r="IVP228" s="1109" t="e">
        <v>#N/A</v>
      </c>
      <c r="IVQ228" s="1109" t="e">
        <v>#N/A</v>
      </c>
      <c r="IVR228" s="1109" t="e">
        <v>#N/A</v>
      </c>
      <c r="IVS228" s="1109" t="e">
        <v>#N/A</v>
      </c>
      <c r="IVT228" s="1109" t="e">
        <v>#N/A</v>
      </c>
      <c r="IVU228" s="1109" t="e">
        <v>#N/A</v>
      </c>
      <c r="IVV228" s="1109" t="e">
        <v>#N/A</v>
      </c>
      <c r="IVW228" s="1109" t="e">
        <v>#N/A</v>
      </c>
      <c r="IVX228" s="1109" t="e">
        <v>#N/A</v>
      </c>
      <c r="IVY228" s="1109" t="e">
        <v>#N/A</v>
      </c>
      <c r="IVZ228" s="1109" t="e">
        <v>#N/A</v>
      </c>
      <c r="IWA228" s="1109" t="e">
        <v>#N/A</v>
      </c>
      <c r="IWB228" s="1109" t="e">
        <v>#N/A</v>
      </c>
      <c r="IWC228" s="1109" t="e">
        <v>#N/A</v>
      </c>
      <c r="IWD228" s="1109" t="e">
        <v>#N/A</v>
      </c>
      <c r="IWE228" s="1109" t="e">
        <v>#N/A</v>
      </c>
      <c r="IWF228" s="1109" t="e">
        <v>#N/A</v>
      </c>
      <c r="IWG228" s="1109" t="e">
        <v>#N/A</v>
      </c>
      <c r="IWH228" s="1109" t="e">
        <v>#N/A</v>
      </c>
      <c r="IWI228" s="1109" t="e">
        <v>#N/A</v>
      </c>
      <c r="IWJ228" s="1109" t="e">
        <v>#N/A</v>
      </c>
      <c r="IWK228" s="1109" t="e">
        <v>#N/A</v>
      </c>
      <c r="IWL228" s="1109" t="e">
        <v>#N/A</v>
      </c>
      <c r="IWM228" s="1109" t="e">
        <v>#N/A</v>
      </c>
      <c r="IWN228" s="1109" t="e">
        <v>#N/A</v>
      </c>
      <c r="IWO228" s="1109" t="e">
        <v>#N/A</v>
      </c>
      <c r="IWP228" s="1109" t="e">
        <v>#N/A</v>
      </c>
      <c r="IWQ228" s="1109" t="e">
        <v>#N/A</v>
      </c>
      <c r="IWR228" s="1109" t="e">
        <v>#N/A</v>
      </c>
      <c r="IWS228" s="1109" t="e">
        <v>#N/A</v>
      </c>
      <c r="IWT228" s="1109" t="e">
        <v>#N/A</v>
      </c>
      <c r="IWU228" s="1109" t="e">
        <v>#N/A</v>
      </c>
      <c r="IWV228" s="1109" t="e">
        <v>#N/A</v>
      </c>
      <c r="IWW228" s="1109" t="e">
        <v>#N/A</v>
      </c>
      <c r="IWX228" s="1109" t="e">
        <v>#N/A</v>
      </c>
      <c r="IWY228" s="1109" t="e">
        <v>#N/A</v>
      </c>
      <c r="IWZ228" s="1109" t="e">
        <v>#N/A</v>
      </c>
      <c r="IXA228" s="1109" t="e">
        <v>#N/A</v>
      </c>
      <c r="IXB228" s="1109" t="e">
        <v>#N/A</v>
      </c>
      <c r="IXC228" s="1109" t="e">
        <v>#N/A</v>
      </c>
      <c r="IXD228" s="1109" t="e">
        <v>#N/A</v>
      </c>
      <c r="IXE228" s="1109" t="e">
        <v>#N/A</v>
      </c>
      <c r="IXF228" s="1109" t="e">
        <v>#N/A</v>
      </c>
      <c r="IXG228" s="1109" t="e">
        <v>#N/A</v>
      </c>
      <c r="IXH228" s="1109" t="e">
        <v>#N/A</v>
      </c>
      <c r="IXI228" s="1109" t="e">
        <v>#N/A</v>
      </c>
      <c r="IXJ228" s="1109" t="e">
        <v>#N/A</v>
      </c>
      <c r="IXK228" s="1109" t="e">
        <v>#N/A</v>
      </c>
      <c r="IXL228" s="1109" t="e">
        <v>#N/A</v>
      </c>
      <c r="IXM228" s="1109" t="e">
        <v>#N/A</v>
      </c>
      <c r="IXN228" s="1109" t="e">
        <v>#N/A</v>
      </c>
      <c r="IXO228" s="1109" t="e">
        <v>#N/A</v>
      </c>
      <c r="IXP228" s="1109" t="e">
        <v>#N/A</v>
      </c>
      <c r="IXQ228" s="1109" t="e">
        <v>#N/A</v>
      </c>
      <c r="IXR228" s="1109" t="e">
        <v>#N/A</v>
      </c>
      <c r="IXS228" s="1109" t="e">
        <v>#N/A</v>
      </c>
      <c r="IXT228" s="1109" t="e">
        <v>#N/A</v>
      </c>
      <c r="IXU228" s="1109" t="e">
        <v>#N/A</v>
      </c>
      <c r="IXV228" s="1109" t="e">
        <v>#N/A</v>
      </c>
      <c r="IXW228" s="1109" t="e">
        <v>#N/A</v>
      </c>
      <c r="IXX228" s="1109" t="e">
        <v>#N/A</v>
      </c>
      <c r="IXY228" s="1109" t="e">
        <v>#N/A</v>
      </c>
      <c r="IXZ228" s="1109" t="e">
        <v>#N/A</v>
      </c>
      <c r="IYA228" s="1109" t="e">
        <v>#N/A</v>
      </c>
      <c r="IYB228" s="1109" t="e">
        <v>#N/A</v>
      </c>
      <c r="IYC228" s="1109" t="e">
        <v>#N/A</v>
      </c>
      <c r="IYD228" s="1109" t="e">
        <v>#N/A</v>
      </c>
      <c r="IYE228" s="1109" t="e">
        <v>#N/A</v>
      </c>
      <c r="IYF228" s="1109" t="e">
        <v>#N/A</v>
      </c>
      <c r="IYG228" s="1109" t="e">
        <v>#N/A</v>
      </c>
      <c r="IYH228" s="1109" t="e">
        <v>#N/A</v>
      </c>
      <c r="IYI228" s="1109" t="e">
        <v>#N/A</v>
      </c>
      <c r="IYJ228" s="1109" t="e">
        <v>#N/A</v>
      </c>
      <c r="IYK228" s="1109" t="e">
        <v>#N/A</v>
      </c>
      <c r="IYL228" s="1109" t="e">
        <v>#N/A</v>
      </c>
      <c r="IYM228" s="1109" t="e">
        <v>#N/A</v>
      </c>
      <c r="IYN228" s="1109" t="e">
        <v>#N/A</v>
      </c>
      <c r="IYO228" s="1109" t="e">
        <v>#N/A</v>
      </c>
      <c r="IYP228" s="1109" t="e">
        <v>#N/A</v>
      </c>
      <c r="IYQ228" s="1109" t="e">
        <v>#N/A</v>
      </c>
      <c r="IYR228" s="1109" t="e">
        <v>#N/A</v>
      </c>
      <c r="IYS228" s="1109" t="e">
        <v>#N/A</v>
      </c>
      <c r="IYT228" s="1109" t="e">
        <v>#N/A</v>
      </c>
      <c r="IYU228" s="1109" t="e">
        <v>#N/A</v>
      </c>
      <c r="IYV228" s="1109" t="e">
        <v>#N/A</v>
      </c>
      <c r="IYW228" s="1109" t="e">
        <v>#N/A</v>
      </c>
      <c r="IYX228" s="1109" t="e">
        <v>#N/A</v>
      </c>
      <c r="IYY228" s="1109" t="e">
        <v>#N/A</v>
      </c>
      <c r="IYZ228" s="1109" t="e">
        <v>#N/A</v>
      </c>
      <c r="IZA228" s="1109" t="e">
        <v>#N/A</v>
      </c>
      <c r="IZB228" s="1109" t="e">
        <v>#N/A</v>
      </c>
      <c r="IZC228" s="1109" t="e">
        <v>#N/A</v>
      </c>
      <c r="IZD228" s="1109" t="e">
        <v>#N/A</v>
      </c>
      <c r="IZE228" s="1109" t="e">
        <v>#N/A</v>
      </c>
      <c r="IZF228" s="1109" t="e">
        <v>#N/A</v>
      </c>
      <c r="IZG228" s="1109" t="e">
        <v>#N/A</v>
      </c>
      <c r="IZH228" s="1109" t="e">
        <v>#N/A</v>
      </c>
      <c r="IZI228" s="1109" t="e">
        <v>#N/A</v>
      </c>
      <c r="IZJ228" s="1109" t="e">
        <v>#N/A</v>
      </c>
      <c r="IZK228" s="1109" t="e">
        <v>#N/A</v>
      </c>
      <c r="IZL228" s="1109" t="e">
        <v>#N/A</v>
      </c>
      <c r="IZM228" s="1109" t="e">
        <v>#N/A</v>
      </c>
      <c r="IZN228" s="1109" t="e">
        <v>#N/A</v>
      </c>
      <c r="IZO228" s="1109" t="e">
        <v>#N/A</v>
      </c>
      <c r="IZP228" s="1109" t="e">
        <v>#N/A</v>
      </c>
      <c r="IZQ228" s="1109" t="e">
        <v>#N/A</v>
      </c>
      <c r="IZR228" s="1109" t="e">
        <v>#N/A</v>
      </c>
      <c r="IZS228" s="1109" t="e">
        <v>#N/A</v>
      </c>
      <c r="IZT228" s="1109" t="e">
        <v>#N/A</v>
      </c>
      <c r="IZU228" s="1109" t="e">
        <v>#N/A</v>
      </c>
      <c r="IZV228" s="1109" t="e">
        <v>#N/A</v>
      </c>
      <c r="IZW228" s="1109" t="e">
        <v>#N/A</v>
      </c>
      <c r="IZX228" s="1109" t="e">
        <v>#N/A</v>
      </c>
      <c r="IZY228" s="1109" t="e">
        <v>#N/A</v>
      </c>
      <c r="IZZ228" s="1109" t="e">
        <v>#N/A</v>
      </c>
      <c r="JAA228" s="1109" t="e">
        <v>#N/A</v>
      </c>
      <c r="JAB228" s="1109" t="e">
        <v>#N/A</v>
      </c>
      <c r="JAC228" s="1109" t="e">
        <v>#N/A</v>
      </c>
      <c r="JAD228" s="1109" t="e">
        <v>#N/A</v>
      </c>
      <c r="JAE228" s="1109" t="e">
        <v>#N/A</v>
      </c>
      <c r="JAF228" s="1109" t="e">
        <v>#N/A</v>
      </c>
      <c r="JAG228" s="1109" t="e">
        <v>#N/A</v>
      </c>
      <c r="JAH228" s="1109" t="e">
        <v>#N/A</v>
      </c>
      <c r="JAI228" s="1109" t="e">
        <v>#N/A</v>
      </c>
      <c r="JAJ228" s="1109" t="e">
        <v>#N/A</v>
      </c>
      <c r="JAK228" s="1109" t="e">
        <v>#N/A</v>
      </c>
      <c r="JAL228" s="1109" t="e">
        <v>#N/A</v>
      </c>
      <c r="JAM228" s="1109" t="e">
        <v>#N/A</v>
      </c>
      <c r="JAN228" s="1109" t="e">
        <v>#N/A</v>
      </c>
      <c r="JAO228" s="1109" t="e">
        <v>#N/A</v>
      </c>
      <c r="JAP228" s="1109" t="e">
        <v>#N/A</v>
      </c>
      <c r="JAQ228" s="1109" t="e">
        <v>#N/A</v>
      </c>
      <c r="JAR228" s="1109" t="e">
        <v>#N/A</v>
      </c>
      <c r="JAS228" s="1109" t="e">
        <v>#N/A</v>
      </c>
      <c r="JAT228" s="1109" t="e">
        <v>#N/A</v>
      </c>
      <c r="JAU228" s="1109" t="e">
        <v>#N/A</v>
      </c>
      <c r="JAV228" s="1109" t="e">
        <v>#N/A</v>
      </c>
      <c r="JAW228" s="1109" t="e">
        <v>#N/A</v>
      </c>
      <c r="JAX228" s="1109" t="e">
        <v>#N/A</v>
      </c>
      <c r="JAY228" s="1109" t="e">
        <v>#N/A</v>
      </c>
      <c r="JAZ228" s="1109" t="e">
        <v>#N/A</v>
      </c>
      <c r="JBA228" s="1109" t="e">
        <v>#N/A</v>
      </c>
      <c r="JBB228" s="1109" t="e">
        <v>#N/A</v>
      </c>
      <c r="JBC228" s="1109" t="e">
        <v>#N/A</v>
      </c>
      <c r="JBD228" s="1109" t="e">
        <v>#N/A</v>
      </c>
      <c r="JBE228" s="1109" t="e">
        <v>#N/A</v>
      </c>
      <c r="JBF228" s="1109" t="e">
        <v>#N/A</v>
      </c>
      <c r="JBG228" s="1109" t="e">
        <v>#N/A</v>
      </c>
      <c r="JBH228" s="1109" t="e">
        <v>#N/A</v>
      </c>
      <c r="JBI228" s="1109" t="e">
        <v>#N/A</v>
      </c>
      <c r="JBJ228" s="1109" t="e">
        <v>#N/A</v>
      </c>
      <c r="JBK228" s="1109" t="e">
        <v>#N/A</v>
      </c>
      <c r="JBL228" s="1109" t="e">
        <v>#N/A</v>
      </c>
      <c r="JBM228" s="1109" t="e">
        <v>#N/A</v>
      </c>
      <c r="JBN228" s="1109" t="e">
        <v>#N/A</v>
      </c>
      <c r="JBO228" s="1109" t="e">
        <v>#N/A</v>
      </c>
      <c r="JBP228" s="1109" t="e">
        <v>#N/A</v>
      </c>
      <c r="JBQ228" s="1109" t="e">
        <v>#N/A</v>
      </c>
      <c r="JBR228" s="1109" t="e">
        <v>#N/A</v>
      </c>
      <c r="JBS228" s="1109" t="e">
        <v>#N/A</v>
      </c>
      <c r="JBT228" s="1109" t="e">
        <v>#N/A</v>
      </c>
      <c r="JBU228" s="1109" t="e">
        <v>#N/A</v>
      </c>
      <c r="JBV228" s="1109" t="e">
        <v>#N/A</v>
      </c>
      <c r="JBW228" s="1109" t="e">
        <v>#N/A</v>
      </c>
      <c r="JBX228" s="1109" t="e">
        <v>#N/A</v>
      </c>
      <c r="JBY228" s="1109" t="e">
        <v>#N/A</v>
      </c>
      <c r="JBZ228" s="1109" t="e">
        <v>#N/A</v>
      </c>
      <c r="JCA228" s="1109" t="e">
        <v>#N/A</v>
      </c>
      <c r="JCB228" s="1109" t="e">
        <v>#N/A</v>
      </c>
      <c r="JCC228" s="1109" t="e">
        <v>#N/A</v>
      </c>
      <c r="JCD228" s="1109" t="e">
        <v>#N/A</v>
      </c>
      <c r="JCE228" s="1109" t="e">
        <v>#N/A</v>
      </c>
      <c r="JCF228" s="1109" t="e">
        <v>#N/A</v>
      </c>
      <c r="JCG228" s="1109" t="e">
        <v>#N/A</v>
      </c>
      <c r="JCH228" s="1109" t="e">
        <v>#N/A</v>
      </c>
      <c r="JCI228" s="1109" t="e">
        <v>#N/A</v>
      </c>
      <c r="JCJ228" s="1109" t="e">
        <v>#N/A</v>
      </c>
      <c r="JCK228" s="1109" t="e">
        <v>#N/A</v>
      </c>
      <c r="JCL228" s="1109" t="e">
        <v>#N/A</v>
      </c>
      <c r="JCM228" s="1109" t="e">
        <v>#N/A</v>
      </c>
      <c r="JCN228" s="1109" t="e">
        <v>#N/A</v>
      </c>
      <c r="JCO228" s="1109" t="e">
        <v>#N/A</v>
      </c>
      <c r="JCP228" s="1109" t="e">
        <v>#N/A</v>
      </c>
      <c r="JCQ228" s="1109" t="e">
        <v>#N/A</v>
      </c>
      <c r="JCR228" s="1109" t="e">
        <v>#N/A</v>
      </c>
      <c r="JCS228" s="1109" t="e">
        <v>#N/A</v>
      </c>
      <c r="JCT228" s="1109" t="e">
        <v>#N/A</v>
      </c>
      <c r="JCU228" s="1109" t="e">
        <v>#N/A</v>
      </c>
      <c r="JCV228" s="1109" t="e">
        <v>#N/A</v>
      </c>
      <c r="JCW228" s="1109" t="e">
        <v>#N/A</v>
      </c>
      <c r="JCX228" s="1109" t="e">
        <v>#N/A</v>
      </c>
      <c r="JCY228" s="1109" t="e">
        <v>#N/A</v>
      </c>
      <c r="JCZ228" s="1109" t="e">
        <v>#N/A</v>
      </c>
      <c r="JDA228" s="1109" t="e">
        <v>#N/A</v>
      </c>
      <c r="JDB228" s="1109" t="e">
        <v>#N/A</v>
      </c>
      <c r="JDC228" s="1109" t="e">
        <v>#N/A</v>
      </c>
      <c r="JDD228" s="1109" t="e">
        <v>#N/A</v>
      </c>
      <c r="JDE228" s="1109" t="e">
        <v>#N/A</v>
      </c>
      <c r="JDF228" s="1109" t="e">
        <v>#N/A</v>
      </c>
      <c r="JDG228" s="1109" t="e">
        <v>#N/A</v>
      </c>
      <c r="JDH228" s="1109" t="e">
        <v>#N/A</v>
      </c>
      <c r="JDI228" s="1109" t="e">
        <v>#N/A</v>
      </c>
      <c r="JDJ228" s="1109" t="e">
        <v>#N/A</v>
      </c>
      <c r="JDK228" s="1109" t="e">
        <v>#N/A</v>
      </c>
      <c r="JDL228" s="1109" t="e">
        <v>#N/A</v>
      </c>
      <c r="JDM228" s="1109" t="e">
        <v>#N/A</v>
      </c>
      <c r="JDN228" s="1109" t="e">
        <v>#N/A</v>
      </c>
      <c r="JDO228" s="1109" t="e">
        <v>#N/A</v>
      </c>
      <c r="JDP228" s="1109" t="e">
        <v>#N/A</v>
      </c>
      <c r="JDQ228" s="1109" t="e">
        <v>#N/A</v>
      </c>
      <c r="JDR228" s="1109" t="e">
        <v>#N/A</v>
      </c>
      <c r="JDS228" s="1109" t="e">
        <v>#N/A</v>
      </c>
      <c r="JDT228" s="1109" t="e">
        <v>#N/A</v>
      </c>
      <c r="JDU228" s="1109" t="e">
        <v>#N/A</v>
      </c>
      <c r="JDV228" s="1109" t="e">
        <v>#N/A</v>
      </c>
      <c r="JDW228" s="1109" t="e">
        <v>#N/A</v>
      </c>
      <c r="JDX228" s="1109" t="e">
        <v>#N/A</v>
      </c>
      <c r="JDY228" s="1109" t="e">
        <v>#N/A</v>
      </c>
      <c r="JDZ228" s="1109" t="e">
        <v>#N/A</v>
      </c>
      <c r="JEA228" s="1109" t="e">
        <v>#N/A</v>
      </c>
      <c r="JEB228" s="1109" t="e">
        <v>#N/A</v>
      </c>
      <c r="JEC228" s="1109" t="e">
        <v>#N/A</v>
      </c>
      <c r="JED228" s="1109" t="e">
        <v>#N/A</v>
      </c>
      <c r="JEE228" s="1109" t="e">
        <v>#N/A</v>
      </c>
      <c r="JEF228" s="1109" t="e">
        <v>#N/A</v>
      </c>
      <c r="JEG228" s="1109" t="e">
        <v>#N/A</v>
      </c>
      <c r="JEH228" s="1109" t="e">
        <v>#N/A</v>
      </c>
      <c r="JEI228" s="1109" t="e">
        <v>#N/A</v>
      </c>
      <c r="JEJ228" s="1109" t="e">
        <v>#N/A</v>
      </c>
      <c r="JEK228" s="1109" t="e">
        <v>#N/A</v>
      </c>
      <c r="JEL228" s="1109" t="e">
        <v>#N/A</v>
      </c>
      <c r="JEM228" s="1109" t="e">
        <v>#N/A</v>
      </c>
      <c r="JEN228" s="1109" t="e">
        <v>#N/A</v>
      </c>
      <c r="JEO228" s="1109" t="e">
        <v>#N/A</v>
      </c>
      <c r="JEP228" s="1109" t="e">
        <v>#N/A</v>
      </c>
      <c r="JEQ228" s="1109" t="e">
        <v>#N/A</v>
      </c>
      <c r="JER228" s="1109" t="e">
        <v>#N/A</v>
      </c>
      <c r="JES228" s="1109" t="e">
        <v>#N/A</v>
      </c>
      <c r="JET228" s="1109" t="e">
        <v>#N/A</v>
      </c>
      <c r="JEU228" s="1109" t="e">
        <v>#N/A</v>
      </c>
      <c r="JEV228" s="1109" t="e">
        <v>#N/A</v>
      </c>
      <c r="JEW228" s="1109" t="e">
        <v>#N/A</v>
      </c>
      <c r="JEX228" s="1109" t="e">
        <v>#N/A</v>
      </c>
      <c r="JEY228" s="1109" t="e">
        <v>#N/A</v>
      </c>
      <c r="JEZ228" s="1109" t="e">
        <v>#N/A</v>
      </c>
      <c r="JFA228" s="1109" t="e">
        <v>#N/A</v>
      </c>
      <c r="JFB228" s="1109" t="e">
        <v>#N/A</v>
      </c>
      <c r="JFC228" s="1109" t="e">
        <v>#N/A</v>
      </c>
      <c r="JFD228" s="1109" t="e">
        <v>#N/A</v>
      </c>
      <c r="JFE228" s="1109" t="e">
        <v>#N/A</v>
      </c>
      <c r="JFF228" s="1109" t="e">
        <v>#N/A</v>
      </c>
      <c r="JFG228" s="1109" t="e">
        <v>#N/A</v>
      </c>
      <c r="JFH228" s="1109" t="e">
        <v>#N/A</v>
      </c>
      <c r="JFI228" s="1109" t="e">
        <v>#N/A</v>
      </c>
      <c r="JFJ228" s="1109" t="e">
        <v>#N/A</v>
      </c>
      <c r="JFK228" s="1109" t="e">
        <v>#N/A</v>
      </c>
      <c r="JFL228" s="1109" t="e">
        <v>#N/A</v>
      </c>
      <c r="JFM228" s="1109" t="e">
        <v>#N/A</v>
      </c>
      <c r="JFN228" s="1109" t="e">
        <v>#N/A</v>
      </c>
      <c r="JFO228" s="1109" t="e">
        <v>#N/A</v>
      </c>
      <c r="JFP228" s="1109" t="e">
        <v>#N/A</v>
      </c>
      <c r="JFQ228" s="1109" t="e">
        <v>#N/A</v>
      </c>
      <c r="JFR228" s="1109" t="e">
        <v>#N/A</v>
      </c>
      <c r="JFS228" s="1109" t="e">
        <v>#N/A</v>
      </c>
      <c r="JFT228" s="1109" t="e">
        <v>#N/A</v>
      </c>
      <c r="JFU228" s="1109" t="e">
        <v>#N/A</v>
      </c>
      <c r="JFV228" s="1109" t="e">
        <v>#N/A</v>
      </c>
      <c r="JFW228" s="1109" t="e">
        <v>#N/A</v>
      </c>
      <c r="JFX228" s="1109" t="e">
        <v>#N/A</v>
      </c>
      <c r="JFY228" s="1109" t="e">
        <v>#N/A</v>
      </c>
      <c r="JFZ228" s="1109" t="e">
        <v>#N/A</v>
      </c>
      <c r="JGA228" s="1109" t="e">
        <v>#N/A</v>
      </c>
      <c r="JGB228" s="1109" t="e">
        <v>#N/A</v>
      </c>
      <c r="JGC228" s="1109" t="e">
        <v>#N/A</v>
      </c>
      <c r="JGD228" s="1109" t="e">
        <v>#N/A</v>
      </c>
      <c r="JGE228" s="1109" t="e">
        <v>#N/A</v>
      </c>
      <c r="JGF228" s="1109" t="e">
        <v>#N/A</v>
      </c>
      <c r="JGG228" s="1109" t="e">
        <v>#N/A</v>
      </c>
      <c r="JGH228" s="1109" t="e">
        <v>#N/A</v>
      </c>
      <c r="JGI228" s="1109" t="e">
        <v>#N/A</v>
      </c>
      <c r="JGJ228" s="1109" t="e">
        <v>#N/A</v>
      </c>
      <c r="JGK228" s="1109" t="e">
        <v>#N/A</v>
      </c>
      <c r="JGL228" s="1109" t="e">
        <v>#N/A</v>
      </c>
      <c r="JGM228" s="1109" t="e">
        <v>#N/A</v>
      </c>
      <c r="JGN228" s="1109" t="e">
        <v>#N/A</v>
      </c>
      <c r="JGO228" s="1109" t="e">
        <v>#N/A</v>
      </c>
      <c r="JGP228" s="1109" t="e">
        <v>#N/A</v>
      </c>
      <c r="JGQ228" s="1109" t="e">
        <v>#N/A</v>
      </c>
      <c r="JGR228" s="1109" t="e">
        <v>#N/A</v>
      </c>
      <c r="JGS228" s="1109" t="e">
        <v>#N/A</v>
      </c>
      <c r="JGT228" s="1109" t="e">
        <v>#N/A</v>
      </c>
      <c r="JGU228" s="1109" t="e">
        <v>#N/A</v>
      </c>
      <c r="JGV228" s="1109" t="e">
        <v>#N/A</v>
      </c>
      <c r="JGW228" s="1109" t="e">
        <v>#N/A</v>
      </c>
      <c r="JGX228" s="1109" t="e">
        <v>#N/A</v>
      </c>
      <c r="JGY228" s="1109" t="e">
        <v>#N/A</v>
      </c>
      <c r="JGZ228" s="1109" t="e">
        <v>#N/A</v>
      </c>
      <c r="JHA228" s="1109" t="e">
        <v>#N/A</v>
      </c>
      <c r="JHB228" s="1109" t="e">
        <v>#N/A</v>
      </c>
      <c r="JHC228" s="1109" t="e">
        <v>#N/A</v>
      </c>
      <c r="JHD228" s="1109" t="e">
        <v>#N/A</v>
      </c>
      <c r="JHE228" s="1109" t="e">
        <v>#N/A</v>
      </c>
      <c r="JHF228" s="1109" t="e">
        <v>#N/A</v>
      </c>
      <c r="JHG228" s="1109" t="e">
        <v>#N/A</v>
      </c>
      <c r="JHH228" s="1109" t="e">
        <v>#N/A</v>
      </c>
      <c r="JHI228" s="1109" t="e">
        <v>#N/A</v>
      </c>
      <c r="JHJ228" s="1109" t="e">
        <v>#N/A</v>
      </c>
      <c r="JHK228" s="1109" t="e">
        <v>#N/A</v>
      </c>
      <c r="JHL228" s="1109" t="e">
        <v>#N/A</v>
      </c>
      <c r="JHM228" s="1109" t="e">
        <v>#N/A</v>
      </c>
      <c r="JHN228" s="1109" t="e">
        <v>#N/A</v>
      </c>
      <c r="JHO228" s="1109" t="e">
        <v>#N/A</v>
      </c>
      <c r="JHP228" s="1109" t="e">
        <v>#N/A</v>
      </c>
      <c r="JHQ228" s="1109" t="e">
        <v>#N/A</v>
      </c>
      <c r="JHR228" s="1109" t="e">
        <v>#N/A</v>
      </c>
      <c r="JHS228" s="1109" t="e">
        <v>#N/A</v>
      </c>
      <c r="JHT228" s="1109" t="e">
        <v>#N/A</v>
      </c>
      <c r="JHU228" s="1109" t="e">
        <v>#N/A</v>
      </c>
      <c r="JHV228" s="1109" t="e">
        <v>#N/A</v>
      </c>
      <c r="JHW228" s="1109" t="e">
        <v>#N/A</v>
      </c>
      <c r="JHX228" s="1109" t="e">
        <v>#N/A</v>
      </c>
      <c r="JHY228" s="1109" t="e">
        <v>#N/A</v>
      </c>
      <c r="JHZ228" s="1109" t="e">
        <v>#N/A</v>
      </c>
      <c r="JIA228" s="1109" t="e">
        <v>#N/A</v>
      </c>
      <c r="JIB228" s="1109" t="e">
        <v>#N/A</v>
      </c>
      <c r="JIC228" s="1109" t="e">
        <v>#N/A</v>
      </c>
      <c r="JID228" s="1109" t="e">
        <v>#N/A</v>
      </c>
      <c r="JIE228" s="1109" t="e">
        <v>#N/A</v>
      </c>
      <c r="JIF228" s="1109" t="e">
        <v>#N/A</v>
      </c>
      <c r="JIG228" s="1109" t="e">
        <v>#N/A</v>
      </c>
      <c r="JIH228" s="1109" t="e">
        <v>#N/A</v>
      </c>
      <c r="JII228" s="1109" t="e">
        <v>#N/A</v>
      </c>
      <c r="JIJ228" s="1109" t="e">
        <v>#N/A</v>
      </c>
      <c r="JIK228" s="1109" t="e">
        <v>#N/A</v>
      </c>
      <c r="JIL228" s="1109" t="e">
        <v>#N/A</v>
      </c>
      <c r="JIM228" s="1109" t="e">
        <v>#N/A</v>
      </c>
      <c r="JIN228" s="1109" t="e">
        <v>#N/A</v>
      </c>
      <c r="JIO228" s="1109" t="e">
        <v>#N/A</v>
      </c>
      <c r="JIP228" s="1109" t="e">
        <v>#N/A</v>
      </c>
      <c r="JIQ228" s="1109" t="e">
        <v>#N/A</v>
      </c>
      <c r="JIR228" s="1109" t="e">
        <v>#N/A</v>
      </c>
      <c r="JIS228" s="1109" t="e">
        <v>#N/A</v>
      </c>
      <c r="JIT228" s="1109" t="e">
        <v>#N/A</v>
      </c>
      <c r="JIU228" s="1109" t="e">
        <v>#N/A</v>
      </c>
      <c r="JIV228" s="1109" t="e">
        <v>#N/A</v>
      </c>
      <c r="JIW228" s="1109" t="e">
        <v>#N/A</v>
      </c>
      <c r="JIX228" s="1109" t="e">
        <v>#N/A</v>
      </c>
      <c r="JIY228" s="1109" t="e">
        <v>#N/A</v>
      </c>
      <c r="JIZ228" s="1109" t="e">
        <v>#N/A</v>
      </c>
      <c r="JJA228" s="1109" t="e">
        <v>#N/A</v>
      </c>
      <c r="JJB228" s="1109" t="e">
        <v>#N/A</v>
      </c>
      <c r="JJC228" s="1109" t="e">
        <v>#N/A</v>
      </c>
      <c r="JJD228" s="1109" t="e">
        <v>#N/A</v>
      </c>
      <c r="JJE228" s="1109" t="e">
        <v>#N/A</v>
      </c>
      <c r="JJF228" s="1109" t="e">
        <v>#N/A</v>
      </c>
      <c r="JJG228" s="1109" t="e">
        <v>#N/A</v>
      </c>
      <c r="JJH228" s="1109" t="e">
        <v>#N/A</v>
      </c>
      <c r="JJI228" s="1109" t="e">
        <v>#N/A</v>
      </c>
      <c r="JJJ228" s="1109" t="e">
        <v>#N/A</v>
      </c>
      <c r="JJK228" s="1109" t="e">
        <v>#N/A</v>
      </c>
      <c r="JJL228" s="1109" t="e">
        <v>#N/A</v>
      </c>
      <c r="JJM228" s="1109" t="e">
        <v>#N/A</v>
      </c>
      <c r="JJN228" s="1109" t="e">
        <v>#N/A</v>
      </c>
      <c r="JJO228" s="1109" t="e">
        <v>#N/A</v>
      </c>
      <c r="JJP228" s="1109" t="e">
        <v>#N/A</v>
      </c>
      <c r="JJQ228" s="1109" t="e">
        <v>#N/A</v>
      </c>
      <c r="JJR228" s="1109" t="e">
        <v>#N/A</v>
      </c>
      <c r="JJS228" s="1109" t="e">
        <v>#N/A</v>
      </c>
      <c r="JJT228" s="1109" t="e">
        <v>#N/A</v>
      </c>
      <c r="JJU228" s="1109" t="e">
        <v>#N/A</v>
      </c>
      <c r="JJV228" s="1109" t="e">
        <v>#N/A</v>
      </c>
      <c r="JJW228" s="1109" t="e">
        <v>#N/A</v>
      </c>
      <c r="JJX228" s="1109" t="e">
        <v>#N/A</v>
      </c>
      <c r="JJY228" s="1109" t="e">
        <v>#N/A</v>
      </c>
      <c r="JJZ228" s="1109" t="e">
        <v>#N/A</v>
      </c>
      <c r="JKA228" s="1109" t="e">
        <v>#N/A</v>
      </c>
      <c r="JKB228" s="1109" t="e">
        <v>#N/A</v>
      </c>
      <c r="JKC228" s="1109" t="e">
        <v>#N/A</v>
      </c>
      <c r="JKD228" s="1109" t="e">
        <v>#N/A</v>
      </c>
      <c r="JKE228" s="1109" t="e">
        <v>#N/A</v>
      </c>
      <c r="JKF228" s="1109" t="e">
        <v>#N/A</v>
      </c>
      <c r="JKG228" s="1109" t="e">
        <v>#N/A</v>
      </c>
      <c r="JKH228" s="1109" t="e">
        <v>#N/A</v>
      </c>
      <c r="JKI228" s="1109" t="e">
        <v>#N/A</v>
      </c>
      <c r="JKJ228" s="1109" t="e">
        <v>#N/A</v>
      </c>
      <c r="JKK228" s="1109" t="e">
        <v>#N/A</v>
      </c>
      <c r="JKL228" s="1109" t="e">
        <v>#N/A</v>
      </c>
      <c r="JKM228" s="1109" t="e">
        <v>#N/A</v>
      </c>
      <c r="JKN228" s="1109" t="e">
        <v>#N/A</v>
      </c>
      <c r="JKO228" s="1109" t="e">
        <v>#N/A</v>
      </c>
      <c r="JKP228" s="1109" t="e">
        <v>#N/A</v>
      </c>
      <c r="JKQ228" s="1109" t="e">
        <v>#N/A</v>
      </c>
      <c r="JKR228" s="1109" t="e">
        <v>#N/A</v>
      </c>
      <c r="JKS228" s="1109" t="e">
        <v>#N/A</v>
      </c>
      <c r="JKT228" s="1109" t="e">
        <v>#N/A</v>
      </c>
      <c r="JKU228" s="1109" t="e">
        <v>#N/A</v>
      </c>
      <c r="JKV228" s="1109" t="e">
        <v>#N/A</v>
      </c>
      <c r="JKW228" s="1109" t="e">
        <v>#N/A</v>
      </c>
      <c r="JKX228" s="1109" t="e">
        <v>#N/A</v>
      </c>
      <c r="JKY228" s="1109" t="e">
        <v>#N/A</v>
      </c>
      <c r="JKZ228" s="1109" t="e">
        <v>#N/A</v>
      </c>
      <c r="JLA228" s="1109" t="e">
        <v>#N/A</v>
      </c>
      <c r="JLB228" s="1109" t="e">
        <v>#N/A</v>
      </c>
      <c r="JLC228" s="1109" t="e">
        <v>#N/A</v>
      </c>
      <c r="JLD228" s="1109" t="e">
        <v>#N/A</v>
      </c>
      <c r="JLE228" s="1109" t="e">
        <v>#N/A</v>
      </c>
      <c r="JLF228" s="1109" t="e">
        <v>#N/A</v>
      </c>
      <c r="JLG228" s="1109" t="e">
        <v>#N/A</v>
      </c>
      <c r="JLH228" s="1109" t="e">
        <v>#N/A</v>
      </c>
      <c r="JLI228" s="1109" t="e">
        <v>#N/A</v>
      </c>
      <c r="JLJ228" s="1109" t="e">
        <v>#N/A</v>
      </c>
      <c r="JLK228" s="1109" t="e">
        <v>#N/A</v>
      </c>
      <c r="JLL228" s="1109" t="e">
        <v>#N/A</v>
      </c>
      <c r="JLM228" s="1109" t="e">
        <v>#N/A</v>
      </c>
      <c r="JLN228" s="1109" t="e">
        <v>#N/A</v>
      </c>
      <c r="JLO228" s="1109" t="e">
        <v>#N/A</v>
      </c>
      <c r="JLP228" s="1109" t="e">
        <v>#N/A</v>
      </c>
      <c r="JLQ228" s="1109" t="e">
        <v>#N/A</v>
      </c>
      <c r="JLR228" s="1109" t="e">
        <v>#N/A</v>
      </c>
      <c r="JLS228" s="1109" t="e">
        <v>#N/A</v>
      </c>
      <c r="JLT228" s="1109" t="e">
        <v>#N/A</v>
      </c>
      <c r="JLU228" s="1109" t="e">
        <v>#N/A</v>
      </c>
      <c r="JLV228" s="1109" t="e">
        <v>#N/A</v>
      </c>
      <c r="JLW228" s="1109" t="e">
        <v>#N/A</v>
      </c>
      <c r="JLX228" s="1109" t="e">
        <v>#N/A</v>
      </c>
      <c r="JLY228" s="1109" t="e">
        <v>#N/A</v>
      </c>
      <c r="JLZ228" s="1109" t="e">
        <v>#N/A</v>
      </c>
      <c r="JMA228" s="1109" t="e">
        <v>#N/A</v>
      </c>
      <c r="JMB228" s="1109" t="e">
        <v>#N/A</v>
      </c>
      <c r="JMC228" s="1109" t="e">
        <v>#N/A</v>
      </c>
      <c r="JMD228" s="1109" t="e">
        <v>#N/A</v>
      </c>
      <c r="JME228" s="1109" t="e">
        <v>#N/A</v>
      </c>
      <c r="JMF228" s="1109" t="e">
        <v>#N/A</v>
      </c>
      <c r="JMG228" s="1109" t="e">
        <v>#N/A</v>
      </c>
      <c r="JMH228" s="1109" t="e">
        <v>#N/A</v>
      </c>
      <c r="JMI228" s="1109" t="e">
        <v>#N/A</v>
      </c>
      <c r="JMJ228" s="1109" t="e">
        <v>#N/A</v>
      </c>
      <c r="JMK228" s="1109" t="e">
        <v>#N/A</v>
      </c>
      <c r="JML228" s="1109" t="e">
        <v>#N/A</v>
      </c>
      <c r="JMM228" s="1109" t="e">
        <v>#N/A</v>
      </c>
      <c r="JMN228" s="1109" t="e">
        <v>#N/A</v>
      </c>
      <c r="JMO228" s="1109" t="e">
        <v>#N/A</v>
      </c>
      <c r="JMP228" s="1109" t="e">
        <v>#N/A</v>
      </c>
      <c r="JMQ228" s="1109" t="e">
        <v>#N/A</v>
      </c>
      <c r="JMR228" s="1109" t="e">
        <v>#N/A</v>
      </c>
      <c r="JMS228" s="1109" t="e">
        <v>#N/A</v>
      </c>
      <c r="JMT228" s="1109" t="e">
        <v>#N/A</v>
      </c>
      <c r="JMU228" s="1109" t="e">
        <v>#N/A</v>
      </c>
      <c r="JMV228" s="1109" t="e">
        <v>#N/A</v>
      </c>
      <c r="JMW228" s="1109" t="e">
        <v>#N/A</v>
      </c>
      <c r="JMX228" s="1109" t="e">
        <v>#N/A</v>
      </c>
      <c r="JMY228" s="1109" t="e">
        <v>#N/A</v>
      </c>
      <c r="JMZ228" s="1109" t="e">
        <v>#N/A</v>
      </c>
      <c r="JNA228" s="1109" t="e">
        <v>#N/A</v>
      </c>
      <c r="JNB228" s="1109" t="e">
        <v>#N/A</v>
      </c>
      <c r="JNC228" s="1109" t="e">
        <v>#N/A</v>
      </c>
      <c r="JND228" s="1109" t="e">
        <v>#N/A</v>
      </c>
      <c r="JNE228" s="1109" t="e">
        <v>#N/A</v>
      </c>
      <c r="JNF228" s="1109" t="e">
        <v>#N/A</v>
      </c>
      <c r="JNG228" s="1109" t="e">
        <v>#N/A</v>
      </c>
      <c r="JNH228" s="1109" t="e">
        <v>#N/A</v>
      </c>
      <c r="JNI228" s="1109" t="e">
        <v>#N/A</v>
      </c>
      <c r="JNJ228" s="1109" t="e">
        <v>#N/A</v>
      </c>
      <c r="JNK228" s="1109" t="e">
        <v>#N/A</v>
      </c>
      <c r="JNL228" s="1109" t="e">
        <v>#N/A</v>
      </c>
      <c r="JNM228" s="1109" t="e">
        <v>#N/A</v>
      </c>
      <c r="JNN228" s="1109" t="e">
        <v>#N/A</v>
      </c>
      <c r="JNO228" s="1109" t="e">
        <v>#N/A</v>
      </c>
      <c r="JNP228" s="1109" t="e">
        <v>#N/A</v>
      </c>
      <c r="JNQ228" s="1109" t="e">
        <v>#N/A</v>
      </c>
      <c r="JNR228" s="1109" t="e">
        <v>#N/A</v>
      </c>
      <c r="JNS228" s="1109" t="e">
        <v>#N/A</v>
      </c>
      <c r="JNT228" s="1109" t="e">
        <v>#N/A</v>
      </c>
      <c r="JNU228" s="1109" t="e">
        <v>#N/A</v>
      </c>
      <c r="JNV228" s="1109" t="e">
        <v>#N/A</v>
      </c>
      <c r="JNW228" s="1109" t="e">
        <v>#N/A</v>
      </c>
      <c r="JNX228" s="1109" t="e">
        <v>#N/A</v>
      </c>
      <c r="JNY228" s="1109" t="e">
        <v>#N/A</v>
      </c>
      <c r="JNZ228" s="1109" t="e">
        <v>#N/A</v>
      </c>
      <c r="JOA228" s="1109" t="e">
        <v>#N/A</v>
      </c>
      <c r="JOB228" s="1109" t="e">
        <v>#N/A</v>
      </c>
      <c r="JOC228" s="1109" t="e">
        <v>#N/A</v>
      </c>
      <c r="JOD228" s="1109" t="e">
        <v>#N/A</v>
      </c>
      <c r="JOE228" s="1109" t="e">
        <v>#N/A</v>
      </c>
      <c r="JOF228" s="1109" t="e">
        <v>#N/A</v>
      </c>
      <c r="JOG228" s="1109" t="e">
        <v>#N/A</v>
      </c>
      <c r="JOH228" s="1109" t="e">
        <v>#N/A</v>
      </c>
      <c r="JOI228" s="1109" t="e">
        <v>#N/A</v>
      </c>
      <c r="JOJ228" s="1109" t="e">
        <v>#N/A</v>
      </c>
      <c r="JOK228" s="1109" t="e">
        <v>#N/A</v>
      </c>
      <c r="JOL228" s="1109" t="e">
        <v>#N/A</v>
      </c>
      <c r="JOM228" s="1109" t="e">
        <v>#N/A</v>
      </c>
      <c r="JON228" s="1109" t="e">
        <v>#N/A</v>
      </c>
      <c r="JOO228" s="1109" t="e">
        <v>#N/A</v>
      </c>
      <c r="JOP228" s="1109" t="e">
        <v>#N/A</v>
      </c>
      <c r="JOQ228" s="1109" t="e">
        <v>#N/A</v>
      </c>
      <c r="JOR228" s="1109" t="e">
        <v>#N/A</v>
      </c>
      <c r="JOS228" s="1109" t="e">
        <v>#N/A</v>
      </c>
      <c r="JOT228" s="1109" t="e">
        <v>#N/A</v>
      </c>
      <c r="JOU228" s="1109" t="e">
        <v>#N/A</v>
      </c>
      <c r="JOV228" s="1109" t="e">
        <v>#N/A</v>
      </c>
      <c r="JOW228" s="1109" t="e">
        <v>#N/A</v>
      </c>
      <c r="JOX228" s="1109" t="e">
        <v>#N/A</v>
      </c>
      <c r="JOY228" s="1109" t="e">
        <v>#N/A</v>
      </c>
      <c r="JOZ228" s="1109" t="e">
        <v>#N/A</v>
      </c>
      <c r="JPA228" s="1109" t="e">
        <v>#N/A</v>
      </c>
      <c r="JPB228" s="1109" t="e">
        <v>#N/A</v>
      </c>
      <c r="JPC228" s="1109" t="e">
        <v>#N/A</v>
      </c>
      <c r="JPD228" s="1109" t="e">
        <v>#N/A</v>
      </c>
      <c r="JPE228" s="1109" t="e">
        <v>#N/A</v>
      </c>
      <c r="JPF228" s="1109" t="e">
        <v>#N/A</v>
      </c>
      <c r="JPG228" s="1109" t="e">
        <v>#N/A</v>
      </c>
      <c r="JPH228" s="1109" t="e">
        <v>#N/A</v>
      </c>
      <c r="JPI228" s="1109" t="e">
        <v>#N/A</v>
      </c>
      <c r="JPJ228" s="1109" t="e">
        <v>#N/A</v>
      </c>
      <c r="JPK228" s="1109" t="e">
        <v>#N/A</v>
      </c>
      <c r="JPL228" s="1109" t="e">
        <v>#N/A</v>
      </c>
      <c r="JPM228" s="1109" t="e">
        <v>#N/A</v>
      </c>
      <c r="JPN228" s="1109" t="e">
        <v>#N/A</v>
      </c>
      <c r="JPO228" s="1109" t="e">
        <v>#N/A</v>
      </c>
      <c r="JPP228" s="1109" t="e">
        <v>#N/A</v>
      </c>
      <c r="JPQ228" s="1109" t="e">
        <v>#N/A</v>
      </c>
      <c r="JPR228" s="1109" t="e">
        <v>#N/A</v>
      </c>
      <c r="JPS228" s="1109" t="e">
        <v>#N/A</v>
      </c>
      <c r="JPT228" s="1109" t="e">
        <v>#N/A</v>
      </c>
      <c r="JPU228" s="1109" t="e">
        <v>#N/A</v>
      </c>
      <c r="JPV228" s="1109" t="e">
        <v>#N/A</v>
      </c>
      <c r="JPW228" s="1109" t="e">
        <v>#N/A</v>
      </c>
      <c r="JPX228" s="1109" t="e">
        <v>#N/A</v>
      </c>
      <c r="JPY228" s="1109" t="e">
        <v>#N/A</v>
      </c>
      <c r="JPZ228" s="1109" t="e">
        <v>#N/A</v>
      </c>
      <c r="JQA228" s="1109" t="e">
        <v>#N/A</v>
      </c>
      <c r="JQB228" s="1109" t="e">
        <v>#N/A</v>
      </c>
      <c r="JQC228" s="1109" t="e">
        <v>#N/A</v>
      </c>
      <c r="JQD228" s="1109" t="e">
        <v>#N/A</v>
      </c>
      <c r="JQE228" s="1109" t="e">
        <v>#N/A</v>
      </c>
      <c r="JQF228" s="1109" t="e">
        <v>#N/A</v>
      </c>
      <c r="JQG228" s="1109" t="e">
        <v>#N/A</v>
      </c>
      <c r="JQH228" s="1109" t="e">
        <v>#N/A</v>
      </c>
      <c r="JQI228" s="1109" t="e">
        <v>#N/A</v>
      </c>
      <c r="JQJ228" s="1109" t="e">
        <v>#N/A</v>
      </c>
      <c r="JQK228" s="1109" t="e">
        <v>#N/A</v>
      </c>
      <c r="JQL228" s="1109" t="e">
        <v>#N/A</v>
      </c>
      <c r="JQM228" s="1109" t="e">
        <v>#N/A</v>
      </c>
      <c r="JQN228" s="1109" t="e">
        <v>#N/A</v>
      </c>
      <c r="JQO228" s="1109" t="e">
        <v>#N/A</v>
      </c>
      <c r="JQP228" s="1109" t="e">
        <v>#N/A</v>
      </c>
      <c r="JQQ228" s="1109" t="e">
        <v>#N/A</v>
      </c>
      <c r="JQR228" s="1109" t="e">
        <v>#N/A</v>
      </c>
      <c r="JQS228" s="1109" t="e">
        <v>#N/A</v>
      </c>
      <c r="JQT228" s="1109" t="e">
        <v>#N/A</v>
      </c>
      <c r="JQU228" s="1109" t="e">
        <v>#N/A</v>
      </c>
      <c r="JQV228" s="1109" t="e">
        <v>#N/A</v>
      </c>
      <c r="JQW228" s="1109" t="e">
        <v>#N/A</v>
      </c>
      <c r="JQX228" s="1109" t="e">
        <v>#N/A</v>
      </c>
      <c r="JQY228" s="1109" t="e">
        <v>#N/A</v>
      </c>
      <c r="JQZ228" s="1109" t="e">
        <v>#N/A</v>
      </c>
      <c r="JRA228" s="1109" t="e">
        <v>#N/A</v>
      </c>
      <c r="JRB228" s="1109" t="e">
        <v>#N/A</v>
      </c>
      <c r="JRC228" s="1109" t="e">
        <v>#N/A</v>
      </c>
      <c r="JRD228" s="1109" t="e">
        <v>#N/A</v>
      </c>
      <c r="JRE228" s="1109" t="e">
        <v>#N/A</v>
      </c>
      <c r="JRF228" s="1109" t="e">
        <v>#N/A</v>
      </c>
      <c r="JRG228" s="1109" t="e">
        <v>#N/A</v>
      </c>
      <c r="JRH228" s="1109" t="e">
        <v>#N/A</v>
      </c>
      <c r="JRI228" s="1109" t="e">
        <v>#N/A</v>
      </c>
      <c r="JRJ228" s="1109" t="e">
        <v>#N/A</v>
      </c>
      <c r="JRK228" s="1109" t="e">
        <v>#N/A</v>
      </c>
      <c r="JRL228" s="1109" t="e">
        <v>#N/A</v>
      </c>
      <c r="JRM228" s="1109" t="e">
        <v>#N/A</v>
      </c>
      <c r="JRN228" s="1109" t="e">
        <v>#N/A</v>
      </c>
      <c r="JRO228" s="1109" t="e">
        <v>#N/A</v>
      </c>
      <c r="JRP228" s="1109" t="e">
        <v>#N/A</v>
      </c>
      <c r="JRQ228" s="1109" t="e">
        <v>#N/A</v>
      </c>
      <c r="JRR228" s="1109" t="e">
        <v>#N/A</v>
      </c>
      <c r="JRS228" s="1109" t="e">
        <v>#N/A</v>
      </c>
      <c r="JRT228" s="1109" t="e">
        <v>#N/A</v>
      </c>
      <c r="JRU228" s="1109" t="e">
        <v>#N/A</v>
      </c>
      <c r="JRV228" s="1109" t="e">
        <v>#N/A</v>
      </c>
      <c r="JRW228" s="1109" t="e">
        <v>#N/A</v>
      </c>
      <c r="JRX228" s="1109" t="e">
        <v>#N/A</v>
      </c>
      <c r="JRY228" s="1109" t="e">
        <v>#N/A</v>
      </c>
      <c r="JRZ228" s="1109" t="e">
        <v>#N/A</v>
      </c>
      <c r="JSA228" s="1109" t="e">
        <v>#N/A</v>
      </c>
      <c r="JSB228" s="1109" t="e">
        <v>#N/A</v>
      </c>
      <c r="JSC228" s="1109" t="e">
        <v>#N/A</v>
      </c>
      <c r="JSD228" s="1109" t="e">
        <v>#N/A</v>
      </c>
      <c r="JSE228" s="1109" t="e">
        <v>#N/A</v>
      </c>
      <c r="JSF228" s="1109" t="e">
        <v>#N/A</v>
      </c>
      <c r="JSG228" s="1109" t="e">
        <v>#N/A</v>
      </c>
      <c r="JSH228" s="1109" t="e">
        <v>#N/A</v>
      </c>
      <c r="JSI228" s="1109" t="e">
        <v>#N/A</v>
      </c>
      <c r="JSJ228" s="1109" t="e">
        <v>#N/A</v>
      </c>
      <c r="JSK228" s="1109" t="e">
        <v>#N/A</v>
      </c>
      <c r="JSL228" s="1109" t="e">
        <v>#N/A</v>
      </c>
      <c r="JSM228" s="1109" t="e">
        <v>#N/A</v>
      </c>
      <c r="JSN228" s="1109" t="e">
        <v>#N/A</v>
      </c>
      <c r="JSO228" s="1109" t="e">
        <v>#N/A</v>
      </c>
      <c r="JSP228" s="1109" t="e">
        <v>#N/A</v>
      </c>
      <c r="JSQ228" s="1109" t="e">
        <v>#N/A</v>
      </c>
      <c r="JSR228" s="1109" t="e">
        <v>#N/A</v>
      </c>
      <c r="JSS228" s="1109" t="e">
        <v>#N/A</v>
      </c>
      <c r="JST228" s="1109" t="e">
        <v>#N/A</v>
      </c>
      <c r="JSU228" s="1109" t="e">
        <v>#N/A</v>
      </c>
      <c r="JSV228" s="1109" t="e">
        <v>#N/A</v>
      </c>
      <c r="JSW228" s="1109" t="e">
        <v>#N/A</v>
      </c>
      <c r="JSX228" s="1109" t="e">
        <v>#N/A</v>
      </c>
      <c r="JSY228" s="1109" t="e">
        <v>#N/A</v>
      </c>
      <c r="JSZ228" s="1109" t="e">
        <v>#N/A</v>
      </c>
      <c r="JTA228" s="1109" t="e">
        <v>#N/A</v>
      </c>
      <c r="JTB228" s="1109" t="e">
        <v>#N/A</v>
      </c>
      <c r="JTC228" s="1109" t="e">
        <v>#N/A</v>
      </c>
      <c r="JTD228" s="1109" t="e">
        <v>#N/A</v>
      </c>
      <c r="JTE228" s="1109" t="e">
        <v>#N/A</v>
      </c>
      <c r="JTF228" s="1109" t="e">
        <v>#N/A</v>
      </c>
      <c r="JTG228" s="1109" t="e">
        <v>#N/A</v>
      </c>
      <c r="JTH228" s="1109" t="e">
        <v>#N/A</v>
      </c>
      <c r="JTI228" s="1109" t="e">
        <v>#N/A</v>
      </c>
      <c r="JTJ228" s="1109" t="e">
        <v>#N/A</v>
      </c>
      <c r="JTK228" s="1109" t="e">
        <v>#N/A</v>
      </c>
      <c r="JTL228" s="1109" t="e">
        <v>#N/A</v>
      </c>
      <c r="JTM228" s="1109" t="e">
        <v>#N/A</v>
      </c>
      <c r="JTN228" s="1109" t="e">
        <v>#N/A</v>
      </c>
      <c r="JTO228" s="1109" t="e">
        <v>#N/A</v>
      </c>
      <c r="JTP228" s="1109" t="e">
        <v>#N/A</v>
      </c>
      <c r="JTQ228" s="1109" t="e">
        <v>#N/A</v>
      </c>
      <c r="JTR228" s="1109" t="e">
        <v>#N/A</v>
      </c>
      <c r="JTS228" s="1109" t="e">
        <v>#N/A</v>
      </c>
      <c r="JTT228" s="1109" t="e">
        <v>#N/A</v>
      </c>
      <c r="JTU228" s="1109" t="e">
        <v>#N/A</v>
      </c>
      <c r="JTV228" s="1109" t="e">
        <v>#N/A</v>
      </c>
      <c r="JTW228" s="1109" t="e">
        <v>#N/A</v>
      </c>
      <c r="JTX228" s="1109" t="e">
        <v>#N/A</v>
      </c>
      <c r="JTY228" s="1109" t="e">
        <v>#N/A</v>
      </c>
      <c r="JTZ228" s="1109" t="e">
        <v>#N/A</v>
      </c>
      <c r="JUA228" s="1109" t="e">
        <v>#N/A</v>
      </c>
      <c r="JUB228" s="1109" t="e">
        <v>#N/A</v>
      </c>
      <c r="JUC228" s="1109" t="e">
        <v>#N/A</v>
      </c>
      <c r="JUD228" s="1109" t="e">
        <v>#N/A</v>
      </c>
      <c r="JUE228" s="1109" t="e">
        <v>#N/A</v>
      </c>
      <c r="JUF228" s="1109" t="e">
        <v>#N/A</v>
      </c>
      <c r="JUG228" s="1109" t="e">
        <v>#N/A</v>
      </c>
      <c r="JUH228" s="1109" t="e">
        <v>#N/A</v>
      </c>
      <c r="JUI228" s="1109" t="e">
        <v>#N/A</v>
      </c>
      <c r="JUJ228" s="1109" t="e">
        <v>#N/A</v>
      </c>
      <c r="JUK228" s="1109" t="e">
        <v>#N/A</v>
      </c>
      <c r="JUL228" s="1109" t="e">
        <v>#N/A</v>
      </c>
      <c r="JUM228" s="1109" t="e">
        <v>#N/A</v>
      </c>
      <c r="JUN228" s="1109" t="e">
        <v>#N/A</v>
      </c>
      <c r="JUO228" s="1109" t="e">
        <v>#N/A</v>
      </c>
      <c r="JUP228" s="1109" t="e">
        <v>#N/A</v>
      </c>
      <c r="JUQ228" s="1109" t="e">
        <v>#N/A</v>
      </c>
      <c r="JUR228" s="1109" t="e">
        <v>#N/A</v>
      </c>
      <c r="JUS228" s="1109" t="e">
        <v>#N/A</v>
      </c>
      <c r="JUT228" s="1109" t="e">
        <v>#N/A</v>
      </c>
      <c r="JUU228" s="1109" t="e">
        <v>#N/A</v>
      </c>
      <c r="JUV228" s="1109" t="e">
        <v>#N/A</v>
      </c>
      <c r="JUW228" s="1109" t="e">
        <v>#N/A</v>
      </c>
      <c r="JUX228" s="1109" t="e">
        <v>#N/A</v>
      </c>
      <c r="JUY228" s="1109" t="e">
        <v>#N/A</v>
      </c>
      <c r="JUZ228" s="1109" t="e">
        <v>#N/A</v>
      </c>
      <c r="JVA228" s="1109" t="e">
        <v>#N/A</v>
      </c>
      <c r="JVB228" s="1109" t="e">
        <v>#N/A</v>
      </c>
      <c r="JVC228" s="1109" t="e">
        <v>#N/A</v>
      </c>
      <c r="JVD228" s="1109" t="e">
        <v>#N/A</v>
      </c>
      <c r="JVE228" s="1109" t="e">
        <v>#N/A</v>
      </c>
      <c r="JVF228" s="1109" t="e">
        <v>#N/A</v>
      </c>
      <c r="JVG228" s="1109" t="e">
        <v>#N/A</v>
      </c>
      <c r="JVH228" s="1109" t="e">
        <v>#N/A</v>
      </c>
      <c r="JVI228" s="1109" t="e">
        <v>#N/A</v>
      </c>
      <c r="JVJ228" s="1109" t="e">
        <v>#N/A</v>
      </c>
      <c r="JVK228" s="1109" t="e">
        <v>#N/A</v>
      </c>
      <c r="JVL228" s="1109" t="e">
        <v>#N/A</v>
      </c>
      <c r="JVM228" s="1109" t="e">
        <v>#N/A</v>
      </c>
      <c r="JVN228" s="1109" t="e">
        <v>#N/A</v>
      </c>
      <c r="JVO228" s="1109" t="e">
        <v>#N/A</v>
      </c>
      <c r="JVP228" s="1109" t="e">
        <v>#N/A</v>
      </c>
      <c r="JVQ228" s="1109" t="e">
        <v>#N/A</v>
      </c>
      <c r="JVR228" s="1109" t="e">
        <v>#N/A</v>
      </c>
      <c r="JVS228" s="1109" t="e">
        <v>#N/A</v>
      </c>
      <c r="JVT228" s="1109" t="e">
        <v>#N/A</v>
      </c>
      <c r="JVU228" s="1109" t="e">
        <v>#N/A</v>
      </c>
      <c r="JVV228" s="1109" t="e">
        <v>#N/A</v>
      </c>
      <c r="JVW228" s="1109" t="e">
        <v>#N/A</v>
      </c>
      <c r="JVX228" s="1109" t="e">
        <v>#N/A</v>
      </c>
      <c r="JVY228" s="1109" t="e">
        <v>#N/A</v>
      </c>
      <c r="JVZ228" s="1109" t="e">
        <v>#N/A</v>
      </c>
      <c r="JWA228" s="1109" t="e">
        <v>#N/A</v>
      </c>
      <c r="JWB228" s="1109" t="e">
        <v>#N/A</v>
      </c>
      <c r="JWC228" s="1109" t="e">
        <v>#N/A</v>
      </c>
      <c r="JWD228" s="1109" t="e">
        <v>#N/A</v>
      </c>
      <c r="JWE228" s="1109" t="e">
        <v>#N/A</v>
      </c>
      <c r="JWF228" s="1109" t="e">
        <v>#N/A</v>
      </c>
      <c r="JWG228" s="1109" t="e">
        <v>#N/A</v>
      </c>
      <c r="JWH228" s="1109" t="e">
        <v>#N/A</v>
      </c>
      <c r="JWI228" s="1109" t="e">
        <v>#N/A</v>
      </c>
      <c r="JWJ228" s="1109" t="e">
        <v>#N/A</v>
      </c>
      <c r="JWK228" s="1109" t="e">
        <v>#N/A</v>
      </c>
      <c r="JWL228" s="1109" t="e">
        <v>#N/A</v>
      </c>
      <c r="JWM228" s="1109" t="e">
        <v>#N/A</v>
      </c>
      <c r="JWN228" s="1109" t="e">
        <v>#N/A</v>
      </c>
      <c r="JWO228" s="1109" t="e">
        <v>#N/A</v>
      </c>
      <c r="JWP228" s="1109" t="e">
        <v>#N/A</v>
      </c>
      <c r="JWQ228" s="1109" t="e">
        <v>#N/A</v>
      </c>
      <c r="JWR228" s="1109" t="e">
        <v>#N/A</v>
      </c>
      <c r="JWS228" s="1109" t="e">
        <v>#N/A</v>
      </c>
      <c r="JWT228" s="1109" t="e">
        <v>#N/A</v>
      </c>
      <c r="JWU228" s="1109" t="e">
        <v>#N/A</v>
      </c>
      <c r="JWV228" s="1109" t="e">
        <v>#N/A</v>
      </c>
      <c r="JWW228" s="1109" t="e">
        <v>#N/A</v>
      </c>
      <c r="JWX228" s="1109" t="e">
        <v>#N/A</v>
      </c>
      <c r="JWY228" s="1109" t="e">
        <v>#N/A</v>
      </c>
      <c r="JWZ228" s="1109" t="e">
        <v>#N/A</v>
      </c>
      <c r="JXA228" s="1109" t="e">
        <v>#N/A</v>
      </c>
      <c r="JXB228" s="1109" t="e">
        <v>#N/A</v>
      </c>
      <c r="JXC228" s="1109" t="e">
        <v>#N/A</v>
      </c>
      <c r="JXD228" s="1109" t="e">
        <v>#N/A</v>
      </c>
      <c r="JXE228" s="1109" t="e">
        <v>#N/A</v>
      </c>
      <c r="JXF228" s="1109" t="e">
        <v>#N/A</v>
      </c>
      <c r="JXG228" s="1109" t="e">
        <v>#N/A</v>
      </c>
      <c r="JXH228" s="1109" t="e">
        <v>#N/A</v>
      </c>
      <c r="JXI228" s="1109" t="e">
        <v>#N/A</v>
      </c>
      <c r="JXJ228" s="1109" t="e">
        <v>#N/A</v>
      </c>
      <c r="JXK228" s="1109" t="e">
        <v>#N/A</v>
      </c>
      <c r="JXL228" s="1109" t="e">
        <v>#N/A</v>
      </c>
      <c r="JXM228" s="1109" t="e">
        <v>#N/A</v>
      </c>
      <c r="JXN228" s="1109" t="e">
        <v>#N/A</v>
      </c>
      <c r="JXO228" s="1109" t="e">
        <v>#N/A</v>
      </c>
      <c r="JXP228" s="1109" t="e">
        <v>#N/A</v>
      </c>
      <c r="JXQ228" s="1109" t="e">
        <v>#N/A</v>
      </c>
      <c r="JXR228" s="1109" t="e">
        <v>#N/A</v>
      </c>
      <c r="JXS228" s="1109" t="e">
        <v>#N/A</v>
      </c>
      <c r="JXT228" s="1109" t="e">
        <v>#N/A</v>
      </c>
      <c r="JXU228" s="1109" t="e">
        <v>#N/A</v>
      </c>
      <c r="JXV228" s="1109" t="e">
        <v>#N/A</v>
      </c>
      <c r="JXW228" s="1109" t="e">
        <v>#N/A</v>
      </c>
      <c r="JXX228" s="1109" t="e">
        <v>#N/A</v>
      </c>
      <c r="JXY228" s="1109" t="e">
        <v>#N/A</v>
      </c>
      <c r="JXZ228" s="1109" t="e">
        <v>#N/A</v>
      </c>
      <c r="JYA228" s="1109" t="e">
        <v>#N/A</v>
      </c>
      <c r="JYB228" s="1109" t="e">
        <v>#N/A</v>
      </c>
      <c r="JYC228" s="1109" t="e">
        <v>#N/A</v>
      </c>
      <c r="JYD228" s="1109" t="e">
        <v>#N/A</v>
      </c>
      <c r="JYE228" s="1109" t="e">
        <v>#N/A</v>
      </c>
      <c r="JYF228" s="1109" t="e">
        <v>#N/A</v>
      </c>
      <c r="JYG228" s="1109" t="e">
        <v>#N/A</v>
      </c>
      <c r="JYH228" s="1109" t="e">
        <v>#N/A</v>
      </c>
      <c r="JYI228" s="1109" t="e">
        <v>#N/A</v>
      </c>
      <c r="JYJ228" s="1109" t="e">
        <v>#N/A</v>
      </c>
      <c r="JYK228" s="1109" t="e">
        <v>#N/A</v>
      </c>
      <c r="JYL228" s="1109" t="e">
        <v>#N/A</v>
      </c>
      <c r="JYM228" s="1109" t="e">
        <v>#N/A</v>
      </c>
      <c r="JYN228" s="1109" t="e">
        <v>#N/A</v>
      </c>
      <c r="JYO228" s="1109" t="e">
        <v>#N/A</v>
      </c>
      <c r="JYP228" s="1109" t="e">
        <v>#N/A</v>
      </c>
      <c r="JYQ228" s="1109" t="e">
        <v>#N/A</v>
      </c>
      <c r="JYR228" s="1109" t="e">
        <v>#N/A</v>
      </c>
      <c r="JYS228" s="1109" t="e">
        <v>#N/A</v>
      </c>
      <c r="JYT228" s="1109" t="e">
        <v>#N/A</v>
      </c>
      <c r="JYU228" s="1109" t="e">
        <v>#N/A</v>
      </c>
      <c r="JYV228" s="1109" t="e">
        <v>#N/A</v>
      </c>
      <c r="JYW228" s="1109" t="e">
        <v>#N/A</v>
      </c>
      <c r="JYX228" s="1109" t="e">
        <v>#N/A</v>
      </c>
      <c r="JYY228" s="1109" t="e">
        <v>#N/A</v>
      </c>
      <c r="JYZ228" s="1109" t="e">
        <v>#N/A</v>
      </c>
      <c r="JZA228" s="1109" t="e">
        <v>#N/A</v>
      </c>
      <c r="JZB228" s="1109" t="e">
        <v>#N/A</v>
      </c>
      <c r="JZC228" s="1109" t="e">
        <v>#N/A</v>
      </c>
      <c r="JZD228" s="1109" t="e">
        <v>#N/A</v>
      </c>
      <c r="JZE228" s="1109" t="e">
        <v>#N/A</v>
      </c>
      <c r="JZF228" s="1109" t="e">
        <v>#N/A</v>
      </c>
      <c r="JZG228" s="1109" t="e">
        <v>#N/A</v>
      </c>
      <c r="JZH228" s="1109" t="e">
        <v>#N/A</v>
      </c>
      <c r="JZI228" s="1109" t="e">
        <v>#N/A</v>
      </c>
      <c r="JZJ228" s="1109" t="e">
        <v>#N/A</v>
      </c>
      <c r="JZK228" s="1109" t="e">
        <v>#N/A</v>
      </c>
      <c r="JZL228" s="1109" t="e">
        <v>#N/A</v>
      </c>
      <c r="JZM228" s="1109" t="e">
        <v>#N/A</v>
      </c>
      <c r="JZN228" s="1109" t="e">
        <v>#N/A</v>
      </c>
      <c r="JZO228" s="1109" t="e">
        <v>#N/A</v>
      </c>
      <c r="JZP228" s="1109" t="e">
        <v>#N/A</v>
      </c>
      <c r="JZQ228" s="1109" t="e">
        <v>#N/A</v>
      </c>
      <c r="JZR228" s="1109" t="e">
        <v>#N/A</v>
      </c>
      <c r="JZS228" s="1109" t="e">
        <v>#N/A</v>
      </c>
      <c r="JZT228" s="1109" t="e">
        <v>#N/A</v>
      </c>
      <c r="JZU228" s="1109" t="e">
        <v>#N/A</v>
      </c>
      <c r="JZV228" s="1109" t="e">
        <v>#N/A</v>
      </c>
      <c r="JZW228" s="1109" t="e">
        <v>#N/A</v>
      </c>
      <c r="JZX228" s="1109" t="e">
        <v>#N/A</v>
      </c>
      <c r="JZY228" s="1109" t="e">
        <v>#N/A</v>
      </c>
      <c r="JZZ228" s="1109" t="e">
        <v>#N/A</v>
      </c>
      <c r="KAA228" s="1109" t="e">
        <v>#N/A</v>
      </c>
      <c r="KAB228" s="1109" t="e">
        <v>#N/A</v>
      </c>
      <c r="KAC228" s="1109" t="e">
        <v>#N/A</v>
      </c>
      <c r="KAD228" s="1109" t="e">
        <v>#N/A</v>
      </c>
      <c r="KAE228" s="1109" t="e">
        <v>#N/A</v>
      </c>
      <c r="KAF228" s="1109" t="e">
        <v>#N/A</v>
      </c>
      <c r="KAG228" s="1109" t="e">
        <v>#N/A</v>
      </c>
      <c r="KAH228" s="1109" t="e">
        <v>#N/A</v>
      </c>
      <c r="KAI228" s="1109" t="e">
        <v>#N/A</v>
      </c>
      <c r="KAJ228" s="1109" t="e">
        <v>#N/A</v>
      </c>
      <c r="KAK228" s="1109" t="e">
        <v>#N/A</v>
      </c>
      <c r="KAL228" s="1109" t="e">
        <v>#N/A</v>
      </c>
      <c r="KAM228" s="1109" t="e">
        <v>#N/A</v>
      </c>
      <c r="KAN228" s="1109" t="e">
        <v>#N/A</v>
      </c>
      <c r="KAO228" s="1109" t="e">
        <v>#N/A</v>
      </c>
      <c r="KAP228" s="1109" t="e">
        <v>#N/A</v>
      </c>
      <c r="KAQ228" s="1109" t="e">
        <v>#N/A</v>
      </c>
      <c r="KAR228" s="1109" t="e">
        <v>#N/A</v>
      </c>
      <c r="KAS228" s="1109" t="e">
        <v>#N/A</v>
      </c>
      <c r="KAT228" s="1109" t="e">
        <v>#N/A</v>
      </c>
      <c r="KAU228" s="1109" t="e">
        <v>#N/A</v>
      </c>
      <c r="KAV228" s="1109" t="e">
        <v>#N/A</v>
      </c>
      <c r="KAW228" s="1109" t="e">
        <v>#N/A</v>
      </c>
      <c r="KAX228" s="1109" t="e">
        <v>#N/A</v>
      </c>
      <c r="KAY228" s="1109" t="e">
        <v>#N/A</v>
      </c>
      <c r="KAZ228" s="1109" t="e">
        <v>#N/A</v>
      </c>
      <c r="KBA228" s="1109" t="e">
        <v>#N/A</v>
      </c>
      <c r="KBB228" s="1109" t="e">
        <v>#N/A</v>
      </c>
      <c r="KBC228" s="1109" t="e">
        <v>#N/A</v>
      </c>
      <c r="KBD228" s="1109" t="e">
        <v>#N/A</v>
      </c>
      <c r="KBE228" s="1109" t="e">
        <v>#N/A</v>
      </c>
      <c r="KBF228" s="1109" t="e">
        <v>#N/A</v>
      </c>
      <c r="KBG228" s="1109" t="e">
        <v>#N/A</v>
      </c>
      <c r="KBH228" s="1109" t="e">
        <v>#N/A</v>
      </c>
      <c r="KBI228" s="1109" t="e">
        <v>#N/A</v>
      </c>
      <c r="KBJ228" s="1109" t="e">
        <v>#N/A</v>
      </c>
      <c r="KBK228" s="1109" t="e">
        <v>#N/A</v>
      </c>
      <c r="KBL228" s="1109" t="e">
        <v>#N/A</v>
      </c>
      <c r="KBM228" s="1109" t="e">
        <v>#N/A</v>
      </c>
      <c r="KBN228" s="1109" t="e">
        <v>#N/A</v>
      </c>
      <c r="KBO228" s="1109" t="e">
        <v>#N/A</v>
      </c>
      <c r="KBP228" s="1109" t="e">
        <v>#N/A</v>
      </c>
      <c r="KBQ228" s="1109" t="e">
        <v>#N/A</v>
      </c>
      <c r="KBR228" s="1109" t="e">
        <v>#N/A</v>
      </c>
      <c r="KBS228" s="1109" t="e">
        <v>#N/A</v>
      </c>
      <c r="KBT228" s="1109" t="e">
        <v>#N/A</v>
      </c>
      <c r="KBU228" s="1109" t="e">
        <v>#N/A</v>
      </c>
      <c r="KBV228" s="1109" t="e">
        <v>#N/A</v>
      </c>
      <c r="KBW228" s="1109" t="e">
        <v>#N/A</v>
      </c>
      <c r="KBX228" s="1109" t="e">
        <v>#N/A</v>
      </c>
      <c r="KBY228" s="1109" t="e">
        <v>#N/A</v>
      </c>
      <c r="KBZ228" s="1109" t="e">
        <v>#N/A</v>
      </c>
      <c r="KCA228" s="1109" t="e">
        <v>#N/A</v>
      </c>
      <c r="KCB228" s="1109" t="e">
        <v>#N/A</v>
      </c>
      <c r="KCC228" s="1109" t="e">
        <v>#N/A</v>
      </c>
      <c r="KCD228" s="1109" t="e">
        <v>#N/A</v>
      </c>
      <c r="KCE228" s="1109" t="e">
        <v>#N/A</v>
      </c>
      <c r="KCF228" s="1109" t="e">
        <v>#N/A</v>
      </c>
      <c r="KCG228" s="1109" t="e">
        <v>#N/A</v>
      </c>
      <c r="KCH228" s="1109" t="e">
        <v>#N/A</v>
      </c>
      <c r="KCI228" s="1109" t="e">
        <v>#N/A</v>
      </c>
      <c r="KCJ228" s="1109" t="e">
        <v>#N/A</v>
      </c>
      <c r="KCK228" s="1109" t="e">
        <v>#N/A</v>
      </c>
      <c r="KCL228" s="1109" t="e">
        <v>#N/A</v>
      </c>
      <c r="KCM228" s="1109" t="e">
        <v>#N/A</v>
      </c>
      <c r="KCN228" s="1109" t="e">
        <v>#N/A</v>
      </c>
      <c r="KCO228" s="1109" t="e">
        <v>#N/A</v>
      </c>
      <c r="KCP228" s="1109" t="e">
        <v>#N/A</v>
      </c>
      <c r="KCQ228" s="1109" t="e">
        <v>#N/A</v>
      </c>
      <c r="KCR228" s="1109" t="e">
        <v>#N/A</v>
      </c>
      <c r="KCS228" s="1109" t="e">
        <v>#N/A</v>
      </c>
      <c r="KCT228" s="1109" t="e">
        <v>#N/A</v>
      </c>
      <c r="KCU228" s="1109" t="e">
        <v>#N/A</v>
      </c>
      <c r="KCV228" s="1109" t="e">
        <v>#N/A</v>
      </c>
      <c r="KCW228" s="1109" t="e">
        <v>#N/A</v>
      </c>
      <c r="KCX228" s="1109" t="e">
        <v>#N/A</v>
      </c>
      <c r="KCY228" s="1109" t="e">
        <v>#N/A</v>
      </c>
      <c r="KCZ228" s="1109" t="e">
        <v>#N/A</v>
      </c>
      <c r="KDA228" s="1109" t="e">
        <v>#N/A</v>
      </c>
      <c r="KDB228" s="1109" t="e">
        <v>#N/A</v>
      </c>
      <c r="KDC228" s="1109" t="e">
        <v>#N/A</v>
      </c>
      <c r="KDD228" s="1109" t="e">
        <v>#N/A</v>
      </c>
      <c r="KDE228" s="1109" t="e">
        <v>#N/A</v>
      </c>
      <c r="KDF228" s="1109" t="e">
        <v>#N/A</v>
      </c>
      <c r="KDG228" s="1109" t="e">
        <v>#N/A</v>
      </c>
      <c r="KDH228" s="1109" t="e">
        <v>#N/A</v>
      </c>
      <c r="KDI228" s="1109" t="e">
        <v>#N/A</v>
      </c>
      <c r="KDJ228" s="1109" t="e">
        <v>#N/A</v>
      </c>
      <c r="KDK228" s="1109" t="e">
        <v>#N/A</v>
      </c>
      <c r="KDL228" s="1109" t="e">
        <v>#N/A</v>
      </c>
      <c r="KDM228" s="1109" t="e">
        <v>#N/A</v>
      </c>
      <c r="KDN228" s="1109" t="e">
        <v>#N/A</v>
      </c>
      <c r="KDO228" s="1109" t="e">
        <v>#N/A</v>
      </c>
      <c r="KDP228" s="1109" t="e">
        <v>#N/A</v>
      </c>
      <c r="KDQ228" s="1109" t="e">
        <v>#N/A</v>
      </c>
      <c r="KDR228" s="1109" t="e">
        <v>#N/A</v>
      </c>
      <c r="KDS228" s="1109" t="e">
        <v>#N/A</v>
      </c>
      <c r="KDT228" s="1109" t="e">
        <v>#N/A</v>
      </c>
      <c r="KDU228" s="1109" t="e">
        <v>#N/A</v>
      </c>
      <c r="KDV228" s="1109" t="e">
        <v>#N/A</v>
      </c>
      <c r="KDW228" s="1109" t="e">
        <v>#N/A</v>
      </c>
      <c r="KDX228" s="1109" t="e">
        <v>#N/A</v>
      </c>
      <c r="KDY228" s="1109" t="e">
        <v>#N/A</v>
      </c>
      <c r="KDZ228" s="1109" t="e">
        <v>#N/A</v>
      </c>
      <c r="KEA228" s="1109" t="e">
        <v>#N/A</v>
      </c>
      <c r="KEB228" s="1109" t="e">
        <v>#N/A</v>
      </c>
      <c r="KEC228" s="1109" t="e">
        <v>#N/A</v>
      </c>
      <c r="KED228" s="1109" t="e">
        <v>#N/A</v>
      </c>
      <c r="KEE228" s="1109" t="e">
        <v>#N/A</v>
      </c>
      <c r="KEF228" s="1109" t="e">
        <v>#N/A</v>
      </c>
      <c r="KEG228" s="1109" t="e">
        <v>#N/A</v>
      </c>
      <c r="KEH228" s="1109" t="e">
        <v>#N/A</v>
      </c>
      <c r="KEI228" s="1109" t="e">
        <v>#N/A</v>
      </c>
      <c r="KEJ228" s="1109" t="e">
        <v>#N/A</v>
      </c>
      <c r="KEK228" s="1109" t="e">
        <v>#N/A</v>
      </c>
      <c r="KEL228" s="1109" t="e">
        <v>#N/A</v>
      </c>
      <c r="KEM228" s="1109" t="e">
        <v>#N/A</v>
      </c>
      <c r="KEN228" s="1109" t="e">
        <v>#N/A</v>
      </c>
      <c r="KEO228" s="1109" t="e">
        <v>#N/A</v>
      </c>
      <c r="KEP228" s="1109" t="e">
        <v>#N/A</v>
      </c>
      <c r="KEQ228" s="1109" t="e">
        <v>#N/A</v>
      </c>
      <c r="KER228" s="1109" t="e">
        <v>#N/A</v>
      </c>
      <c r="KES228" s="1109" t="e">
        <v>#N/A</v>
      </c>
      <c r="KET228" s="1109" t="e">
        <v>#N/A</v>
      </c>
      <c r="KEU228" s="1109" t="e">
        <v>#N/A</v>
      </c>
      <c r="KEV228" s="1109" t="e">
        <v>#N/A</v>
      </c>
      <c r="KEW228" s="1109" t="e">
        <v>#N/A</v>
      </c>
      <c r="KEX228" s="1109" t="e">
        <v>#N/A</v>
      </c>
      <c r="KEY228" s="1109" t="e">
        <v>#N/A</v>
      </c>
      <c r="KEZ228" s="1109" t="e">
        <v>#N/A</v>
      </c>
      <c r="KFA228" s="1109" t="e">
        <v>#N/A</v>
      </c>
      <c r="KFB228" s="1109" t="e">
        <v>#N/A</v>
      </c>
      <c r="KFC228" s="1109" t="e">
        <v>#N/A</v>
      </c>
      <c r="KFD228" s="1109" t="e">
        <v>#N/A</v>
      </c>
      <c r="KFE228" s="1109" t="e">
        <v>#N/A</v>
      </c>
      <c r="KFF228" s="1109" t="e">
        <v>#N/A</v>
      </c>
      <c r="KFG228" s="1109" t="e">
        <v>#N/A</v>
      </c>
      <c r="KFH228" s="1109" t="e">
        <v>#N/A</v>
      </c>
      <c r="KFI228" s="1109" t="e">
        <v>#N/A</v>
      </c>
      <c r="KFJ228" s="1109" t="e">
        <v>#N/A</v>
      </c>
      <c r="KFK228" s="1109" t="e">
        <v>#N/A</v>
      </c>
      <c r="KFL228" s="1109" t="e">
        <v>#N/A</v>
      </c>
      <c r="KFM228" s="1109" t="e">
        <v>#N/A</v>
      </c>
      <c r="KFN228" s="1109" t="e">
        <v>#N/A</v>
      </c>
      <c r="KFO228" s="1109" t="e">
        <v>#N/A</v>
      </c>
      <c r="KFP228" s="1109" t="e">
        <v>#N/A</v>
      </c>
      <c r="KFQ228" s="1109" t="e">
        <v>#N/A</v>
      </c>
      <c r="KFR228" s="1109" t="e">
        <v>#N/A</v>
      </c>
      <c r="KFS228" s="1109" t="e">
        <v>#N/A</v>
      </c>
      <c r="KFT228" s="1109" t="e">
        <v>#N/A</v>
      </c>
      <c r="KFU228" s="1109" t="e">
        <v>#N/A</v>
      </c>
      <c r="KFV228" s="1109" t="e">
        <v>#N/A</v>
      </c>
      <c r="KFW228" s="1109" t="e">
        <v>#N/A</v>
      </c>
      <c r="KFX228" s="1109" t="e">
        <v>#N/A</v>
      </c>
      <c r="KFY228" s="1109" t="e">
        <v>#N/A</v>
      </c>
      <c r="KFZ228" s="1109" t="e">
        <v>#N/A</v>
      </c>
      <c r="KGA228" s="1109" t="e">
        <v>#N/A</v>
      </c>
      <c r="KGB228" s="1109" t="e">
        <v>#N/A</v>
      </c>
      <c r="KGC228" s="1109" t="e">
        <v>#N/A</v>
      </c>
      <c r="KGD228" s="1109" t="e">
        <v>#N/A</v>
      </c>
      <c r="KGE228" s="1109" t="e">
        <v>#N/A</v>
      </c>
      <c r="KGF228" s="1109" t="e">
        <v>#N/A</v>
      </c>
      <c r="KGG228" s="1109" t="e">
        <v>#N/A</v>
      </c>
      <c r="KGH228" s="1109" t="e">
        <v>#N/A</v>
      </c>
      <c r="KGI228" s="1109" t="e">
        <v>#N/A</v>
      </c>
      <c r="KGJ228" s="1109" t="e">
        <v>#N/A</v>
      </c>
      <c r="KGK228" s="1109" t="e">
        <v>#N/A</v>
      </c>
      <c r="KGL228" s="1109" t="e">
        <v>#N/A</v>
      </c>
      <c r="KGM228" s="1109" t="e">
        <v>#N/A</v>
      </c>
      <c r="KGN228" s="1109" t="e">
        <v>#N/A</v>
      </c>
      <c r="KGO228" s="1109" t="e">
        <v>#N/A</v>
      </c>
      <c r="KGP228" s="1109" t="e">
        <v>#N/A</v>
      </c>
      <c r="KGQ228" s="1109" t="e">
        <v>#N/A</v>
      </c>
      <c r="KGR228" s="1109" t="e">
        <v>#N/A</v>
      </c>
      <c r="KGS228" s="1109" t="e">
        <v>#N/A</v>
      </c>
      <c r="KGT228" s="1109" t="e">
        <v>#N/A</v>
      </c>
      <c r="KGU228" s="1109" t="e">
        <v>#N/A</v>
      </c>
      <c r="KGV228" s="1109" t="e">
        <v>#N/A</v>
      </c>
      <c r="KGW228" s="1109" t="e">
        <v>#N/A</v>
      </c>
      <c r="KGX228" s="1109" t="e">
        <v>#N/A</v>
      </c>
      <c r="KGY228" s="1109" t="e">
        <v>#N/A</v>
      </c>
      <c r="KGZ228" s="1109" t="e">
        <v>#N/A</v>
      </c>
      <c r="KHA228" s="1109" t="e">
        <v>#N/A</v>
      </c>
      <c r="KHB228" s="1109" t="e">
        <v>#N/A</v>
      </c>
      <c r="KHC228" s="1109" t="e">
        <v>#N/A</v>
      </c>
      <c r="KHD228" s="1109" t="e">
        <v>#N/A</v>
      </c>
      <c r="KHE228" s="1109" t="e">
        <v>#N/A</v>
      </c>
      <c r="KHF228" s="1109" t="e">
        <v>#N/A</v>
      </c>
      <c r="KHG228" s="1109" t="e">
        <v>#N/A</v>
      </c>
      <c r="KHH228" s="1109" t="e">
        <v>#N/A</v>
      </c>
      <c r="KHI228" s="1109" t="e">
        <v>#N/A</v>
      </c>
      <c r="KHJ228" s="1109" t="e">
        <v>#N/A</v>
      </c>
      <c r="KHK228" s="1109" t="e">
        <v>#N/A</v>
      </c>
      <c r="KHL228" s="1109" t="e">
        <v>#N/A</v>
      </c>
      <c r="KHM228" s="1109" t="e">
        <v>#N/A</v>
      </c>
      <c r="KHN228" s="1109" t="e">
        <v>#N/A</v>
      </c>
      <c r="KHO228" s="1109" t="e">
        <v>#N/A</v>
      </c>
      <c r="KHP228" s="1109" t="e">
        <v>#N/A</v>
      </c>
      <c r="KHQ228" s="1109" t="e">
        <v>#N/A</v>
      </c>
      <c r="KHR228" s="1109" t="e">
        <v>#N/A</v>
      </c>
      <c r="KHS228" s="1109" t="e">
        <v>#N/A</v>
      </c>
      <c r="KHT228" s="1109" t="e">
        <v>#N/A</v>
      </c>
      <c r="KHU228" s="1109" t="e">
        <v>#N/A</v>
      </c>
      <c r="KHV228" s="1109" t="e">
        <v>#N/A</v>
      </c>
      <c r="KHW228" s="1109" t="e">
        <v>#N/A</v>
      </c>
      <c r="KHX228" s="1109" t="e">
        <v>#N/A</v>
      </c>
      <c r="KHY228" s="1109" t="e">
        <v>#N/A</v>
      </c>
      <c r="KHZ228" s="1109" t="e">
        <v>#N/A</v>
      </c>
      <c r="KIA228" s="1109" t="e">
        <v>#N/A</v>
      </c>
      <c r="KIB228" s="1109" t="e">
        <v>#N/A</v>
      </c>
      <c r="KIC228" s="1109" t="e">
        <v>#N/A</v>
      </c>
      <c r="KID228" s="1109" t="e">
        <v>#N/A</v>
      </c>
      <c r="KIE228" s="1109" t="e">
        <v>#N/A</v>
      </c>
      <c r="KIF228" s="1109" t="e">
        <v>#N/A</v>
      </c>
      <c r="KIG228" s="1109" t="e">
        <v>#N/A</v>
      </c>
      <c r="KIH228" s="1109" t="e">
        <v>#N/A</v>
      </c>
      <c r="KII228" s="1109" t="e">
        <v>#N/A</v>
      </c>
      <c r="KIJ228" s="1109" t="e">
        <v>#N/A</v>
      </c>
      <c r="KIK228" s="1109" t="e">
        <v>#N/A</v>
      </c>
      <c r="KIL228" s="1109" t="e">
        <v>#N/A</v>
      </c>
      <c r="KIM228" s="1109" t="e">
        <v>#N/A</v>
      </c>
      <c r="KIN228" s="1109" t="e">
        <v>#N/A</v>
      </c>
      <c r="KIO228" s="1109" t="e">
        <v>#N/A</v>
      </c>
      <c r="KIP228" s="1109" t="e">
        <v>#N/A</v>
      </c>
      <c r="KIQ228" s="1109" t="e">
        <v>#N/A</v>
      </c>
      <c r="KIR228" s="1109" t="e">
        <v>#N/A</v>
      </c>
      <c r="KIS228" s="1109" t="e">
        <v>#N/A</v>
      </c>
      <c r="KIT228" s="1109" t="e">
        <v>#N/A</v>
      </c>
      <c r="KIU228" s="1109" t="e">
        <v>#N/A</v>
      </c>
      <c r="KIV228" s="1109" t="e">
        <v>#N/A</v>
      </c>
      <c r="KIW228" s="1109" t="e">
        <v>#N/A</v>
      </c>
      <c r="KIX228" s="1109" t="e">
        <v>#N/A</v>
      </c>
      <c r="KIY228" s="1109" t="e">
        <v>#N/A</v>
      </c>
      <c r="KIZ228" s="1109" t="e">
        <v>#N/A</v>
      </c>
      <c r="KJA228" s="1109" t="e">
        <v>#N/A</v>
      </c>
      <c r="KJB228" s="1109" t="e">
        <v>#N/A</v>
      </c>
      <c r="KJC228" s="1109" t="e">
        <v>#N/A</v>
      </c>
      <c r="KJD228" s="1109" t="e">
        <v>#N/A</v>
      </c>
      <c r="KJE228" s="1109" t="e">
        <v>#N/A</v>
      </c>
      <c r="KJF228" s="1109" t="e">
        <v>#N/A</v>
      </c>
      <c r="KJG228" s="1109" t="e">
        <v>#N/A</v>
      </c>
      <c r="KJH228" s="1109" t="e">
        <v>#N/A</v>
      </c>
      <c r="KJI228" s="1109" t="e">
        <v>#N/A</v>
      </c>
      <c r="KJJ228" s="1109" t="e">
        <v>#N/A</v>
      </c>
      <c r="KJK228" s="1109" t="e">
        <v>#N/A</v>
      </c>
      <c r="KJL228" s="1109" t="e">
        <v>#N/A</v>
      </c>
      <c r="KJM228" s="1109" t="e">
        <v>#N/A</v>
      </c>
      <c r="KJN228" s="1109" t="e">
        <v>#N/A</v>
      </c>
      <c r="KJO228" s="1109" t="e">
        <v>#N/A</v>
      </c>
      <c r="KJP228" s="1109" t="e">
        <v>#N/A</v>
      </c>
      <c r="KJQ228" s="1109" t="e">
        <v>#N/A</v>
      </c>
      <c r="KJR228" s="1109" t="e">
        <v>#N/A</v>
      </c>
      <c r="KJS228" s="1109" t="e">
        <v>#N/A</v>
      </c>
      <c r="KJT228" s="1109" t="e">
        <v>#N/A</v>
      </c>
      <c r="KJU228" s="1109" t="e">
        <v>#N/A</v>
      </c>
      <c r="KJV228" s="1109" t="e">
        <v>#N/A</v>
      </c>
      <c r="KJW228" s="1109" t="e">
        <v>#N/A</v>
      </c>
      <c r="KJX228" s="1109" t="e">
        <v>#N/A</v>
      </c>
      <c r="KJY228" s="1109" t="e">
        <v>#N/A</v>
      </c>
      <c r="KJZ228" s="1109" t="e">
        <v>#N/A</v>
      </c>
      <c r="KKA228" s="1109" t="e">
        <v>#N/A</v>
      </c>
      <c r="KKB228" s="1109" t="e">
        <v>#N/A</v>
      </c>
      <c r="KKC228" s="1109" t="e">
        <v>#N/A</v>
      </c>
      <c r="KKD228" s="1109" t="e">
        <v>#N/A</v>
      </c>
      <c r="KKE228" s="1109" t="e">
        <v>#N/A</v>
      </c>
      <c r="KKF228" s="1109" t="e">
        <v>#N/A</v>
      </c>
      <c r="KKG228" s="1109" t="e">
        <v>#N/A</v>
      </c>
      <c r="KKH228" s="1109" t="e">
        <v>#N/A</v>
      </c>
      <c r="KKI228" s="1109" t="e">
        <v>#N/A</v>
      </c>
      <c r="KKJ228" s="1109" t="e">
        <v>#N/A</v>
      </c>
      <c r="KKK228" s="1109" t="e">
        <v>#N/A</v>
      </c>
      <c r="KKL228" s="1109" t="e">
        <v>#N/A</v>
      </c>
      <c r="KKM228" s="1109" t="e">
        <v>#N/A</v>
      </c>
      <c r="KKN228" s="1109" t="e">
        <v>#N/A</v>
      </c>
      <c r="KKO228" s="1109" t="e">
        <v>#N/A</v>
      </c>
      <c r="KKP228" s="1109" t="e">
        <v>#N/A</v>
      </c>
      <c r="KKQ228" s="1109" t="e">
        <v>#N/A</v>
      </c>
      <c r="KKR228" s="1109" t="e">
        <v>#N/A</v>
      </c>
      <c r="KKS228" s="1109" t="e">
        <v>#N/A</v>
      </c>
      <c r="KKT228" s="1109" t="e">
        <v>#N/A</v>
      </c>
      <c r="KKU228" s="1109" t="e">
        <v>#N/A</v>
      </c>
      <c r="KKV228" s="1109" t="e">
        <v>#N/A</v>
      </c>
      <c r="KKW228" s="1109" t="e">
        <v>#N/A</v>
      </c>
      <c r="KKX228" s="1109" t="e">
        <v>#N/A</v>
      </c>
      <c r="KKY228" s="1109" t="e">
        <v>#N/A</v>
      </c>
      <c r="KKZ228" s="1109" t="e">
        <v>#N/A</v>
      </c>
      <c r="KLA228" s="1109" t="e">
        <v>#N/A</v>
      </c>
      <c r="KLB228" s="1109" t="e">
        <v>#N/A</v>
      </c>
      <c r="KLC228" s="1109" t="e">
        <v>#N/A</v>
      </c>
      <c r="KLD228" s="1109" t="e">
        <v>#N/A</v>
      </c>
      <c r="KLE228" s="1109" t="e">
        <v>#N/A</v>
      </c>
      <c r="KLF228" s="1109" t="e">
        <v>#N/A</v>
      </c>
      <c r="KLG228" s="1109" t="e">
        <v>#N/A</v>
      </c>
      <c r="KLH228" s="1109" t="e">
        <v>#N/A</v>
      </c>
      <c r="KLI228" s="1109" t="e">
        <v>#N/A</v>
      </c>
      <c r="KLJ228" s="1109" t="e">
        <v>#N/A</v>
      </c>
      <c r="KLK228" s="1109" t="e">
        <v>#N/A</v>
      </c>
      <c r="KLL228" s="1109" t="e">
        <v>#N/A</v>
      </c>
      <c r="KLM228" s="1109" t="e">
        <v>#N/A</v>
      </c>
      <c r="KLN228" s="1109" t="e">
        <v>#N/A</v>
      </c>
      <c r="KLO228" s="1109" t="e">
        <v>#N/A</v>
      </c>
      <c r="KLP228" s="1109" t="e">
        <v>#N/A</v>
      </c>
      <c r="KLQ228" s="1109" t="e">
        <v>#N/A</v>
      </c>
      <c r="KLR228" s="1109" t="e">
        <v>#N/A</v>
      </c>
      <c r="KLS228" s="1109" t="e">
        <v>#N/A</v>
      </c>
      <c r="KLT228" s="1109" t="e">
        <v>#N/A</v>
      </c>
      <c r="KLU228" s="1109" t="e">
        <v>#N/A</v>
      </c>
      <c r="KLV228" s="1109" t="e">
        <v>#N/A</v>
      </c>
      <c r="KLW228" s="1109" t="e">
        <v>#N/A</v>
      </c>
      <c r="KLX228" s="1109" t="e">
        <v>#N/A</v>
      </c>
      <c r="KLY228" s="1109" t="e">
        <v>#N/A</v>
      </c>
      <c r="KLZ228" s="1109" t="e">
        <v>#N/A</v>
      </c>
      <c r="KMA228" s="1109" t="e">
        <v>#N/A</v>
      </c>
      <c r="KMB228" s="1109" t="e">
        <v>#N/A</v>
      </c>
      <c r="KMC228" s="1109" t="e">
        <v>#N/A</v>
      </c>
      <c r="KMD228" s="1109" t="e">
        <v>#N/A</v>
      </c>
      <c r="KME228" s="1109" t="e">
        <v>#N/A</v>
      </c>
      <c r="KMF228" s="1109" t="e">
        <v>#N/A</v>
      </c>
      <c r="KMG228" s="1109" t="e">
        <v>#N/A</v>
      </c>
      <c r="KMH228" s="1109" t="e">
        <v>#N/A</v>
      </c>
      <c r="KMI228" s="1109" t="e">
        <v>#N/A</v>
      </c>
      <c r="KMJ228" s="1109" t="e">
        <v>#N/A</v>
      </c>
      <c r="KMK228" s="1109" t="e">
        <v>#N/A</v>
      </c>
      <c r="KML228" s="1109" t="e">
        <v>#N/A</v>
      </c>
      <c r="KMM228" s="1109" t="e">
        <v>#N/A</v>
      </c>
      <c r="KMN228" s="1109" t="e">
        <v>#N/A</v>
      </c>
      <c r="KMO228" s="1109" t="e">
        <v>#N/A</v>
      </c>
      <c r="KMP228" s="1109" t="e">
        <v>#N/A</v>
      </c>
      <c r="KMQ228" s="1109" t="e">
        <v>#N/A</v>
      </c>
      <c r="KMR228" s="1109" t="e">
        <v>#N/A</v>
      </c>
      <c r="KMS228" s="1109" t="e">
        <v>#N/A</v>
      </c>
      <c r="KMT228" s="1109" t="e">
        <v>#N/A</v>
      </c>
      <c r="KMU228" s="1109" t="e">
        <v>#N/A</v>
      </c>
      <c r="KMV228" s="1109" t="e">
        <v>#N/A</v>
      </c>
      <c r="KMW228" s="1109" t="e">
        <v>#N/A</v>
      </c>
      <c r="KMX228" s="1109" t="e">
        <v>#N/A</v>
      </c>
      <c r="KMY228" s="1109" t="e">
        <v>#N/A</v>
      </c>
      <c r="KMZ228" s="1109" t="e">
        <v>#N/A</v>
      </c>
      <c r="KNA228" s="1109" t="e">
        <v>#N/A</v>
      </c>
      <c r="KNB228" s="1109" t="e">
        <v>#N/A</v>
      </c>
      <c r="KNC228" s="1109" t="e">
        <v>#N/A</v>
      </c>
      <c r="KND228" s="1109" t="e">
        <v>#N/A</v>
      </c>
      <c r="KNE228" s="1109" t="e">
        <v>#N/A</v>
      </c>
      <c r="KNF228" s="1109" t="e">
        <v>#N/A</v>
      </c>
      <c r="KNG228" s="1109" t="e">
        <v>#N/A</v>
      </c>
      <c r="KNH228" s="1109" t="e">
        <v>#N/A</v>
      </c>
      <c r="KNI228" s="1109" t="e">
        <v>#N/A</v>
      </c>
      <c r="KNJ228" s="1109" t="e">
        <v>#N/A</v>
      </c>
      <c r="KNK228" s="1109" t="e">
        <v>#N/A</v>
      </c>
      <c r="KNL228" s="1109" t="e">
        <v>#N/A</v>
      </c>
      <c r="KNM228" s="1109" t="e">
        <v>#N/A</v>
      </c>
      <c r="KNN228" s="1109" t="e">
        <v>#N/A</v>
      </c>
      <c r="KNO228" s="1109" t="e">
        <v>#N/A</v>
      </c>
      <c r="KNP228" s="1109" t="e">
        <v>#N/A</v>
      </c>
      <c r="KNQ228" s="1109" t="e">
        <v>#N/A</v>
      </c>
      <c r="KNR228" s="1109" t="e">
        <v>#N/A</v>
      </c>
      <c r="KNS228" s="1109" t="e">
        <v>#N/A</v>
      </c>
      <c r="KNT228" s="1109" t="e">
        <v>#N/A</v>
      </c>
      <c r="KNU228" s="1109" t="e">
        <v>#N/A</v>
      </c>
      <c r="KNV228" s="1109" t="e">
        <v>#N/A</v>
      </c>
      <c r="KNW228" s="1109" t="e">
        <v>#N/A</v>
      </c>
      <c r="KNX228" s="1109" t="e">
        <v>#N/A</v>
      </c>
      <c r="KNY228" s="1109" t="e">
        <v>#N/A</v>
      </c>
      <c r="KNZ228" s="1109" t="e">
        <v>#N/A</v>
      </c>
      <c r="KOA228" s="1109" t="e">
        <v>#N/A</v>
      </c>
      <c r="KOB228" s="1109" t="e">
        <v>#N/A</v>
      </c>
      <c r="KOC228" s="1109" t="e">
        <v>#N/A</v>
      </c>
      <c r="KOD228" s="1109" t="e">
        <v>#N/A</v>
      </c>
      <c r="KOE228" s="1109" t="e">
        <v>#N/A</v>
      </c>
      <c r="KOF228" s="1109" t="e">
        <v>#N/A</v>
      </c>
      <c r="KOG228" s="1109" t="e">
        <v>#N/A</v>
      </c>
      <c r="KOH228" s="1109" t="e">
        <v>#N/A</v>
      </c>
      <c r="KOI228" s="1109" t="e">
        <v>#N/A</v>
      </c>
      <c r="KOJ228" s="1109" t="e">
        <v>#N/A</v>
      </c>
      <c r="KOK228" s="1109" t="e">
        <v>#N/A</v>
      </c>
      <c r="KOL228" s="1109" t="e">
        <v>#N/A</v>
      </c>
      <c r="KOM228" s="1109" t="e">
        <v>#N/A</v>
      </c>
      <c r="KON228" s="1109" t="e">
        <v>#N/A</v>
      </c>
      <c r="KOO228" s="1109" t="e">
        <v>#N/A</v>
      </c>
      <c r="KOP228" s="1109" t="e">
        <v>#N/A</v>
      </c>
      <c r="KOQ228" s="1109" t="e">
        <v>#N/A</v>
      </c>
      <c r="KOR228" s="1109" t="e">
        <v>#N/A</v>
      </c>
      <c r="KOS228" s="1109" t="e">
        <v>#N/A</v>
      </c>
      <c r="KOT228" s="1109" t="e">
        <v>#N/A</v>
      </c>
      <c r="KOU228" s="1109" t="e">
        <v>#N/A</v>
      </c>
      <c r="KOV228" s="1109" t="e">
        <v>#N/A</v>
      </c>
      <c r="KOW228" s="1109" t="e">
        <v>#N/A</v>
      </c>
      <c r="KOX228" s="1109" t="e">
        <v>#N/A</v>
      </c>
      <c r="KOY228" s="1109" t="e">
        <v>#N/A</v>
      </c>
      <c r="KOZ228" s="1109" t="e">
        <v>#N/A</v>
      </c>
      <c r="KPA228" s="1109" t="e">
        <v>#N/A</v>
      </c>
      <c r="KPB228" s="1109" t="e">
        <v>#N/A</v>
      </c>
      <c r="KPC228" s="1109" t="e">
        <v>#N/A</v>
      </c>
      <c r="KPD228" s="1109" t="e">
        <v>#N/A</v>
      </c>
      <c r="KPE228" s="1109" t="e">
        <v>#N/A</v>
      </c>
      <c r="KPF228" s="1109" t="e">
        <v>#N/A</v>
      </c>
      <c r="KPG228" s="1109" t="e">
        <v>#N/A</v>
      </c>
      <c r="KPH228" s="1109" t="e">
        <v>#N/A</v>
      </c>
      <c r="KPI228" s="1109" t="e">
        <v>#N/A</v>
      </c>
      <c r="KPJ228" s="1109" t="e">
        <v>#N/A</v>
      </c>
      <c r="KPK228" s="1109" t="e">
        <v>#N/A</v>
      </c>
      <c r="KPL228" s="1109" t="e">
        <v>#N/A</v>
      </c>
      <c r="KPM228" s="1109" t="e">
        <v>#N/A</v>
      </c>
      <c r="KPN228" s="1109" t="e">
        <v>#N/A</v>
      </c>
      <c r="KPO228" s="1109" t="e">
        <v>#N/A</v>
      </c>
      <c r="KPP228" s="1109" t="e">
        <v>#N/A</v>
      </c>
      <c r="KPQ228" s="1109" t="e">
        <v>#N/A</v>
      </c>
      <c r="KPR228" s="1109" t="e">
        <v>#N/A</v>
      </c>
      <c r="KPS228" s="1109" t="e">
        <v>#N/A</v>
      </c>
      <c r="KPT228" s="1109" t="e">
        <v>#N/A</v>
      </c>
      <c r="KPU228" s="1109" t="e">
        <v>#N/A</v>
      </c>
      <c r="KPV228" s="1109" t="e">
        <v>#N/A</v>
      </c>
      <c r="KPW228" s="1109" t="e">
        <v>#N/A</v>
      </c>
      <c r="KPX228" s="1109" t="e">
        <v>#N/A</v>
      </c>
      <c r="KPY228" s="1109" t="e">
        <v>#N/A</v>
      </c>
      <c r="KPZ228" s="1109" t="e">
        <v>#N/A</v>
      </c>
      <c r="KQA228" s="1109" t="e">
        <v>#N/A</v>
      </c>
      <c r="KQB228" s="1109" t="e">
        <v>#N/A</v>
      </c>
      <c r="KQC228" s="1109" t="e">
        <v>#N/A</v>
      </c>
      <c r="KQD228" s="1109" t="e">
        <v>#N/A</v>
      </c>
      <c r="KQE228" s="1109" t="e">
        <v>#N/A</v>
      </c>
      <c r="KQF228" s="1109" t="e">
        <v>#N/A</v>
      </c>
      <c r="KQG228" s="1109" t="e">
        <v>#N/A</v>
      </c>
      <c r="KQH228" s="1109" t="e">
        <v>#N/A</v>
      </c>
      <c r="KQI228" s="1109" t="e">
        <v>#N/A</v>
      </c>
      <c r="KQJ228" s="1109" t="e">
        <v>#N/A</v>
      </c>
      <c r="KQK228" s="1109" t="e">
        <v>#N/A</v>
      </c>
      <c r="KQL228" s="1109" t="e">
        <v>#N/A</v>
      </c>
      <c r="KQM228" s="1109" t="e">
        <v>#N/A</v>
      </c>
      <c r="KQN228" s="1109" t="e">
        <v>#N/A</v>
      </c>
      <c r="KQO228" s="1109" t="e">
        <v>#N/A</v>
      </c>
      <c r="KQP228" s="1109" t="e">
        <v>#N/A</v>
      </c>
      <c r="KQQ228" s="1109" t="e">
        <v>#N/A</v>
      </c>
      <c r="KQR228" s="1109" t="e">
        <v>#N/A</v>
      </c>
      <c r="KQS228" s="1109" t="e">
        <v>#N/A</v>
      </c>
      <c r="KQT228" s="1109" t="e">
        <v>#N/A</v>
      </c>
      <c r="KQU228" s="1109" t="e">
        <v>#N/A</v>
      </c>
      <c r="KQV228" s="1109" t="e">
        <v>#N/A</v>
      </c>
      <c r="KQW228" s="1109" t="e">
        <v>#N/A</v>
      </c>
      <c r="KQX228" s="1109" t="e">
        <v>#N/A</v>
      </c>
      <c r="KQY228" s="1109" t="e">
        <v>#N/A</v>
      </c>
      <c r="KQZ228" s="1109" t="e">
        <v>#N/A</v>
      </c>
      <c r="KRA228" s="1109" t="e">
        <v>#N/A</v>
      </c>
      <c r="KRB228" s="1109" t="e">
        <v>#N/A</v>
      </c>
      <c r="KRC228" s="1109" t="e">
        <v>#N/A</v>
      </c>
      <c r="KRD228" s="1109" t="e">
        <v>#N/A</v>
      </c>
      <c r="KRE228" s="1109" t="e">
        <v>#N/A</v>
      </c>
      <c r="KRF228" s="1109" t="e">
        <v>#N/A</v>
      </c>
      <c r="KRG228" s="1109" t="e">
        <v>#N/A</v>
      </c>
      <c r="KRH228" s="1109" t="e">
        <v>#N/A</v>
      </c>
      <c r="KRI228" s="1109" t="e">
        <v>#N/A</v>
      </c>
      <c r="KRJ228" s="1109" t="e">
        <v>#N/A</v>
      </c>
      <c r="KRK228" s="1109" t="e">
        <v>#N/A</v>
      </c>
      <c r="KRL228" s="1109" t="e">
        <v>#N/A</v>
      </c>
      <c r="KRM228" s="1109" t="e">
        <v>#N/A</v>
      </c>
      <c r="KRN228" s="1109" t="e">
        <v>#N/A</v>
      </c>
      <c r="KRO228" s="1109" t="e">
        <v>#N/A</v>
      </c>
      <c r="KRP228" s="1109" t="e">
        <v>#N/A</v>
      </c>
      <c r="KRQ228" s="1109" t="e">
        <v>#N/A</v>
      </c>
      <c r="KRR228" s="1109" t="e">
        <v>#N/A</v>
      </c>
      <c r="KRS228" s="1109" t="e">
        <v>#N/A</v>
      </c>
      <c r="KRT228" s="1109" t="e">
        <v>#N/A</v>
      </c>
      <c r="KRU228" s="1109" t="e">
        <v>#N/A</v>
      </c>
      <c r="KRV228" s="1109" t="e">
        <v>#N/A</v>
      </c>
      <c r="KRW228" s="1109" t="e">
        <v>#N/A</v>
      </c>
      <c r="KRX228" s="1109" t="e">
        <v>#N/A</v>
      </c>
      <c r="KRY228" s="1109" t="e">
        <v>#N/A</v>
      </c>
      <c r="KRZ228" s="1109" t="e">
        <v>#N/A</v>
      </c>
      <c r="KSA228" s="1109" t="e">
        <v>#N/A</v>
      </c>
      <c r="KSB228" s="1109" t="e">
        <v>#N/A</v>
      </c>
      <c r="KSC228" s="1109" t="e">
        <v>#N/A</v>
      </c>
      <c r="KSD228" s="1109" t="e">
        <v>#N/A</v>
      </c>
      <c r="KSE228" s="1109" t="e">
        <v>#N/A</v>
      </c>
      <c r="KSF228" s="1109" t="e">
        <v>#N/A</v>
      </c>
      <c r="KSG228" s="1109" t="e">
        <v>#N/A</v>
      </c>
      <c r="KSH228" s="1109" t="e">
        <v>#N/A</v>
      </c>
      <c r="KSI228" s="1109" t="e">
        <v>#N/A</v>
      </c>
      <c r="KSJ228" s="1109" t="e">
        <v>#N/A</v>
      </c>
      <c r="KSK228" s="1109" t="e">
        <v>#N/A</v>
      </c>
      <c r="KSL228" s="1109" t="e">
        <v>#N/A</v>
      </c>
      <c r="KSM228" s="1109" t="e">
        <v>#N/A</v>
      </c>
      <c r="KSN228" s="1109" t="e">
        <v>#N/A</v>
      </c>
      <c r="KSO228" s="1109" t="e">
        <v>#N/A</v>
      </c>
      <c r="KSP228" s="1109" t="e">
        <v>#N/A</v>
      </c>
      <c r="KSQ228" s="1109" t="e">
        <v>#N/A</v>
      </c>
      <c r="KSR228" s="1109" t="e">
        <v>#N/A</v>
      </c>
      <c r="KSS228" s="1109" t="e">
        <v>#N/A</v>
      </c>
      <c r="KST228" s="1109" t="e">
        <v>#N/A</v>
      </c>
      <c r="KSU228" s="1109" t="e">
        <v>#N/A</v>
      </c>
      <c r="KSV228" s="1109" t="e">
        <v>#N/A</v>
      </c>
      <c r="KSW228" s="1109" t="e">
        <v>#N/A</v>
      </c>
      <c r="KSX228" s="1109" t="e">
        <v>#N/A</v>
      </c>
      <c r="KSY228" s="1109" t="e">
        <v>#N/A</v>
      </c>
      <c r="KSZ228" s="1109" t="e">
        <v>#N/A</v>
      </c>
      <c r="KTA228" s="1109" t="e">
        <v>#N/A</v>
      </c>
      <c r="KTB228" s="1109" t="e">
        <v>#N/A</v>
      </c>
      <c r="KTC228" s="1109" t="e">
        <v>#N/A</v>
      </c>
      <c r="KTD228" s="1109" t="e">
        <v>#N/A</v>
      </c>
      <c r="KTE228" s="1109" t="e">
        <v>#N/A</v>
      </c>
      <c r="KTF228" s="1109" t="e">
        <v>#N/A</v>
      </c>
      <c r="KTG228" s="1109" t="e">
        <v>#N/A</v>
      </c>
      <c r="KTH228" s="1109" t="e">
        <v>#N/A</v>
      </c>
      <c r="KTI228" s="1109" t="e">
        <v>#N/A</v>
      </c>
      <c r="KTJ228" s="1109" t="e">
        <v>#N/A</v>
      </c>
      <c r="KTK228" s="1109" t="e">
        <v>#N/A</v>
      </c>
      <c r="KTL228" s="1109" t="e">
        <v>#N/A</v>
      </c>
      <c r="KTM228" s="1109" t="e">
        <v>#N/A</v>
      </c>
      <c r="KTN228" s="1109" t="e">
        <v>#N/A</v>
      </c>
      <c r="KTO228" s="1109" t="e">
        <v>#N/A</v>
      </c>
      <c r="KTP228" s="1109" t="e">
        <v>#N/A</v>
      </c>
      <c r="KTQ228" s="1109" t="e">
        <v>#N/A</v>
      </c>
      <c r="KTR228" s="1109" t="e">
        <v>#N/A</v>
      </c>
      <c r="KTS228" s="1109" t="e">
        <v>#N/A</v>
      </c>
      <c r="KTT228" s="1109" t="e">
        <v>#N/A</v>
      </c>
      <c r="KTU228" s="1109" t="e">
        <v>#N/A</v>
      </c>
      <c r="KTV228" s="1109" t="e">
        <v>#N/A</v>
      </c>
      <c r="KTW228" s="1109" t="e">
        <v>#N/A</v>
      </c>
      <c r="KTX228" s="1109" t="e">
        <v>#N/A</v>
      </c>
      <c r="KTY228" s="1109" t="e">
        <v>#N/A</v>
      </c>
      <c r="KTZ228" s="1109" t="e">
        <v>#N/A</v>
      </c>
      <c r="KUA228" s="1109" t="e">
        <v>#N/A</v>
      </c>
      <c r="KUB228" s="1109" t="e">
        <v>#N/A</v>
      </c>
      <c r="KUC228" s="1109" t="e">
        <v>#N/A</v>
      </c>
      <c r="KUD228" s="1109" t="e">
        <v>#N/A</v>
      </c>
      <c r="KUE228" s="1109" t="e">
        <v>#N/A</v>
      </c>
      <c r="KUF228" s="1109" t="e">
        <v>#N/A</v>
      </c>
      <c r="KUG228" s="1109" t="e">
        <v>#N/A</v>
      </c>
      <c r="KUH228" s="1109" t="e">
        <v>#N/A</v>
      </c>
      <c r="KUI228" s="1109" t="e">
        <v>#N/A</v>
      </c>
      <c r="KUJ228" s="1109" t="e">
        <v>#N/A</v>
      </c>
      <c r="KUK228" s="1109" t="e">
        <v>#N/A</v>
      </c>
      <c r="KUL228" s="1109" t="e">
        <v>#N/A</v>
      </c>
      <c r="KUM228" s="1109" t="e">
        <v>#N/A</v>
      </c>
      <c r="KUN228" s="1109" t="e">
        <v>#N/A</v>
      </c>
      <c r="KUO228" s="1109" t="e">
        <v>#N/A</v>
      </c>
      <c r="KUP228" s="1109" t="e">
        <v>#N/A</v>
      </c>
      <c r="KUQ228" s="1109" t="e">
        <v>#N/A</v>
      </c>
      <c r="KUR228" s="1109" t="e">
        <v>#N/A</v>
      </c>
      <c r="KUS228" s="1109" t="e">
        <v>#N/A</v>
      </c>
      <c r="KUT228" s="1109" t="e">
        <v>#N/A</v>
      </c>
      <c r="KUU228" s="1109" t="e">
        <v>#N/A</v>
      </c>
      <c r="KUV228" s="1109" t="e">
        <v>#N/A</v>
      </c>
      <c r="KUW228" s="1109" t="e">
        <v>#N/A</v>
      </c>
      <c r="KUX228" s="1109" t="e">
        <v>#N/A</v>
      </c>
      <c r="KUY228" s="1109" t="e">
        <v>#N/A</v>
      </c>
      <c r="KUZ228" s="1109" t="e">
        <v>#N/A</v>
      </c>
      <c r="KVA228" s="1109" t="e">
        <v>#N/A</v>
      </c>
      <c r="KVB228" s="1109" t="e">
        <v>#N/A</v>
      </c>
      <c r="KVC228" s="1109" t="e">
        <v>#N/A</v>
      </c>
      <c r="KVD228" s="1109" t="e">
        <v>#N/A</v>
      </c>
      <c r="KVE228" s="1109" t="e">
        <v>#N/A</v>
      </c>
      <c r="KVF228" s="1109" t="e">
        <v>#N/A</v>
      </c>
      <c r="KVG228" s="1109" t="e">
        <v>#N/A</v>
      </c>
      <c r="KVH228" s="1109" t="e">
        <v>#N/A</v>
      </c>
      <c r="KVI228" s="1109" t="e">
        <v>#N/A</v>
      </c>
      <c r="KVJ228" s="1109" t="e">
        <v>#N/A</v>
      </c>
      <c r="KVK228" s="1109" t="e">
        <v>#N/A</v>
      </c>
      <c r="KVL228" s="1109" t="e">
        <v>#N/A</v>
      </c>
      <c r="KVM228" s="1109" t="e">
        <v>#N/A</v>
      </c>
      <c r="KVN228" s="1109" t="e">
        <v>#N/A</v>
      </c>
      <c r="KVO228" s="1109" t="e">
        <v>#N/A</v>
      </c>
      <c r="KVP228" s="1109" t="e">
        <v>#N/A</v>
      </c>
      <c r="KVQ228" s="1109" t="e">
        <v>#N/A</v>
      </c>
      <c r="KVR228" s="1109" t="e">
        <v>#N/A</v>
      </c>
      <c r="KVS228" s="1109" t="e">
        <v>#N/A</v>
      </c>
      <c r="KVT228" s="1109" t="e">
        <v>#N/A</v>
      </c>
      <c r="KVU228" s="1109" t="e">
        <v>#N/A</v>
      </c>
      <c r="KVV228" s="1109" t="e">
        <v>#N/A</v>
      </c>
      <c r="KVW228" s="1109" t="e">
        <v>#N/A</v>
      </c>
      <c r="KVX228" s="1109" t="e">
        <v>#N/A</v>
      </c>
      <c r="KVY228" s="1109" t="e">
        <v>#N/A</v>
      </c>
      <c r="KVZ228" s="1109" t="e">
        <v>#N/A</v>
      </c>
      <c r="KWA228" s="1109" t="e">
        <v>#N/A</v>
      </c>
      <c r="KWB228" s="1109" t="e">
        <v>#N/A</v>
      </c>
      <c r="KWC228" s="1109" t="e">
        <v>#N/A</v>
      </c>
      <c r="KWD228" s="1109" t="e">
        <v>#N/A</v>
      </c>
      <c r="KWE228" s="1109" t="e">
        <v>#N/A</v>
      </c>
      <c r="KWF228" s="1109" t="e">
        <v>#N/A</v>
      </c>
      <c r="KWG228" s="1109" t="e">
        <v>#N/A</v>
      </c>
      <c r="KWH228" s="1109" t="e">
        <v>#N/A</v>
      </c>
      <c r="KWI228" s="1109" t="e">
        <v>#N/A</v>
      </c>
      <c r="KWJ228" s="1109" t="e">
        <v>#N/A</v>
      </c>
      <c r="KWK228" s="1109" t="e">
        <v>#N/A</v>
      </c>
      <c r="KWL228" s="1109" t="e">
        <v>#N/A</v>
      </c>
      <c r="KWM228" s="1109" t="e">
        <v>#N/A</v>
      </c>
      <c r="KWN228" s="1109" t="e">
        <v>#N/A</v>
      </c>
      <c r="KWO228" s="1109" t="e">
        <v>#N/A</v>
      </c>
      <c r="KWP228" s="1109" t="e">
        <v>#N/A</v>
      </c>
      <c r="KWQ228" s="1109" t="e">
        <v>#N/A</v>
      </c>
      <c r="KWR228" s="1109" t="e">
        <v>#N/A</v>
      </c>
      <c r="KWS228" s="1109" t="e">
        <v>#N/A</v>
      </c>
      <c r="KWT228" s="1109" t="e">
        <v>#N/A</v>
      </c>
      <c r="KWU228" s="1109" t="e">
        <v>#N/A</v>
      </c>
      <c r="KWV228" s="1109" t="e">
        <v>#N/A</v>
      </c>
      <c r="KWW228" s="1109" t="e">
        <v>#N/A</v>
      </c>
      <c r="KWX228" s="1109" t="e">
        <v>#N/A</v>
      </c>
      <c r="KWY228" s="1109" t="e">
        <v>#N/A</v>
      </c>
      <c r="KWZ228" s="1109" t="e">
        <v>#N/A</v>
      </c>
      <c r="KXA228" s="1109" t="e">
        <v>#N/A</v>
      </c>
      <c r="KXB228" s="1109" t="e">
        <v>#N/A</v>
      </c>
      <c r="KXC228" s="1109" t="e">
        <v>#N/A</v>
      </c>
      <c r="KXD228" s="1109" t="e">
        <v>#N/A</v>
      </c>
      <c r="KXE228" s="1109" t="e">
        <v>#N/A</v>
      </c>
      <c r="KXF228" s="1109" t="e">
        <v>#N/A</v>
      </c>
      <c r="KXG228" s="1109" t="e">
        <v>#N/A</v>
      </c>
      <c r="KXH228" s="1109" t="e">
        <v>#N/A</v>
      </c>
      <c r="KXI228" s="1109" t="e">
        <v>#N/A</v>
      </c>
      <c r="KXJ228" s="1109" t="e">
        <v>#N/A</v>
      </c>
      <c r="KXK228" s="1109" t="e">
        <v>#N/A</v>
      </c>
      <c r="KXL228" s="1109" t="e">
        <v>#N/A</v>
      </c>
      <c r="KXM228" s="1109" t="e">
        <v>#N/A</v>
      </c>
      <c r="KXN228" s="1109" t="e">
        <v>#N/A</v>
      </c>
      <c r="KXO228" s="1109" t="e">
        <v>#N/A</v>
      </c>
      <c r="KXP228" s="1109" t="e">
        <v>#N/A</v>
      </c>
      <c r="KXQ228" s="1109" t="e">
        <v>#N/A</v>
      </c>
      <c r="KXR228" s="1109" t="e">
        <v>#N/A</v>
      </c>
      <c r="KXS228" s="1109" t="e">
        <v>#N/A</v>
      </c>
      <c r="KXT228" s="1109" t="e">
        <v>#N/A</v>
      </c>
      <c r="KXU228" s="1109" t="e">
        <v>#N/A</v>
      </c>
      <c r="KXV228" s="1109" t="e">
        <v>#N/A</v>
      </c>
      <c r="KXW228" s="1109" t="e">
        <v>#N/A</v>
      </c>
      <c r="KXX228" s="1109" t="e">
        <v>#N/A</v>
      </c>
      <c r="KXY228" s="1109" t="e">
        <v>#N/A</v>
      </c>
      <c r="KXZ228" s="1109" t="e">
        <v>#N/A</v>
      </c>
      <c r="KYA228" s="1109" t="e">
        <v>#N/A</v>
      </c>
      <c r="KYB228" s="1109" t="e">
        <v>#N/A</v>
      </c>
      <c r="KYC228" s="1109" t="e">
        <v>#N/A</v>
      </c>
      <c r="KYD228" s="1109" t="e">
        <v>#N/A</v>
      </c>
      <c r="KYE228" s="1109" t="e">
        <v>#N/A</v>
      </c>
      <c r="KYF228" s="1109" t="e">
        <v>#N/A</v>
      </c>
      <c r="KYG228" s="1109" t="e">
        <v>#N/A</v>
      </c>
      <c r="KYH228" s="1109" t="e">
        <v>#N/A</v>
      </c>
      <c r="KYI228" s="1109" t="e">
        <v>#N/A</v>
      </c>
      <c r="KYJ228" s="1109" t="e">
        <v>#N/A</v>
      </c>
      <c r="KYK228" s="1109" t="e">
        <v>#N/A</v>
      </c>
      <c r="KYL228" s="1109" t="e">
        <v>#N/A</v>
      </c>
      <c r="KYM228" s="1109" t="e">
        <v>#N/A</v>
      </c>
      <c r="KYN228" s="1109" t="e">
        <v>#N/A</v>
      </c>
      <c r="KYO228" s="1109" t="e">
        <v>#N/A</v>
      </c>
      <c r="KYP228" s="1109" t="e">
        <v>#N/A</v>
      </c>
      <c r="KYQ228" s="1109" t="e">
        <v>#N/A</v>
      </c>
      <c r="KYR228" s="1109" t="e">
        <v>#N/A</v>
      </c>
      <c r="KYS228" s="1109" t="e">
        <v>#N/A</v>
      </c>
      <c r="KYT228" s="1109" t="e">
        <v>#N/A</v>
      </c>
      <c r="KYU228" s="1109" t="e">
        <v>#N/A</v>
      </c>
      <c r="KYV228" s="1109" t="e">
        <v>#N/A</v>
      </c>
      <c r="KYW228" s="1109" t="e">
        <v>#N/A</v>
      </c>
      <c r="KYX228" s="1109" t="e">
        <v>#N/A</v>
      </c>
      <c r="KYY228" s="1109" t="e">
        <v>#N/A</v>
      </c>
      <c r="KYZ228" s="1109" t="e">
        <v>#N/A</v>
      </c>
      <c r="KZA228" s="1109" t="e">
        <v>#N/A</v>
      </c>
      <c r="KZB228" s="1109" t="e">
        <v>#N/A</v>
      </c>
      <c r="KZC228" s="1109" t="e">
        <v>#N/A</v>
      </c>
      <c r="KZD228" s="1109" t="e">
        <v>#N/A</v>
      </c>
      <c r="KZE228" s="1109" t="e">
        <v>#N/A</v>
      </c>
      <c r="KZF228" s="1109" t="e">
        <v>#N/A</v>
      </c>
      <c r="KZG228" s="1109" t="e">
        <v>#N/A</v>
      </c>
      <c r="KZH228" s="1109" t="e">
        <v>#N/A</v>
      </c>
      <c r="KZI228" s="1109" t="e">
        <v>#N/A</v>
      </c>
      <c r="KZJ228" s="1109" t="e">
        <v>#N/A</v>
      </c>
      <c r="KZK228" s="1109" t="e">
        <v>#N/A</v>
      </c>
      <c r="KZL228" s="1109" t="e">
        <v>#N/A</v>
      </c>
      <c r="KZM228" s="1109" t="e">
        <v>#N/A</v>
      </c>
      <c r="KZN228" s="1109" t="e">
        <v>#N/A</v>
      </c>
      <c r="KZO228" s="1109" t="e">
        <v>#N/A</v>
      </c>
      <c r="KZP228" s="1109" t="e">
        <v>#N/A</v>
      </c>
      <c r="KZQ228" s="1109" t="e">
        <v>#N/A</v>
      </c>
      <c r="KZR228" s="1109" t="e">
        <v>#N/A</v>
      </c>
      <c r="KZS228" s="1109" t="e">
        <v>#N/A</v>
      </c>
      <c r="KZT228" s="1109" t="e">
        <v>#N/A</v>
      </c>
      <c r="KZU228" s="1109" t="e">
        <v>#N/A</v>
      </c>
      <c r="KZV228" s="1109" t="e">
        <v>#N/A</v>
      </c>
      <c r="KZW228" s="1109" t="e">
        <v>#N/A</v>
      </c>
      <c r="KZX228" s="1109" t="e">
        <v>#N/A</v>
      </c>
      <c r="KZY228" s="1109" t="e">
        <v>#N/A</v>
      </c>
      <c r="KZZ228" s="1109" t="e">
        <v>#N/A</v>
      </c>
      <c r="LAA228" s="1109" t="e">
        <v>#N/A</v>
      </c>
      <c r="LAB228" s="1109" t="e">
        <v>#N/A</v>
      </c>
      <c r="LAC228" s="1109" t="e">
        <v>#N/A</v>
      </c>
      <c r="LAD228" s="1109" t="e">
        <v>#N/A</v>
      </c>
      <c r="LAE228" s="1109" t="e">
        <v>#N/A</v>
      </c>
      <c r="LAF228" s="1109" t="e">
        <v>#N/A</v>
      </c>
      <c r="LAG228" s="1109" t="e">
        <v>#N/A</v>
      </c>
      <c r="LAH228" s="1109" t="e">
        <v>#N/A</v>
      </c>
      <c r="LAI228" s="1109" t="e">
        <v>#N/A</v>
      </c>
      <c r="LAJ228" s="1109" t="e">
        <v>#N/A</v>
      </c>
      <c r="LAK228" s="1109" t="e">
        <v>#N/A</v>
      </c>
      <c r="LAL228" s="1109" t="e">
        <v>#N/A</v>
      </c>
      <c r="LAM228" s="1109" t="e">
        <v>#N/A</v>
      </c>
      <c r="LAN228" s="1109" t="e">
        <v>#N/A</v>
      </c>
      <c r="LAO228" s="1109" t="e">
        <v>#N/A</v>
      </c>
      <c r="LAP228" s="1109" t="e">
        <v>#N/A</v>
      </c>
      <c r="LAQ228" s="1109" t="e">
        <v>#N/A</v>
      </c>
      <c r="LAR228" s="1109" t="e">
        <v>#N/A</v>
      </c>
      <c r="LAS228" s="1109" t="e">
        <v>#N/A</v>
      </c>
      <c r="LAT228" s="1109" t="e">
        <v>#N/A</v>
      </c>
      <c r="LAU228" s="1109" t="e">
        <v>#N/A</v>
      </c>
      <c r="LAV228" s="1109" t="e">
        <v>#N/A</v>
      </c>
      <c r="LAW228" s="1109" t="e">
        <v>#N/A</v>
      </c>
      <c r="LAX228" s="1109" t="e">
        <v>#N/A</v>
      </c>
      <c r="LAY228" s="1109" t="e">
        <v>#N/A</v>
      </c>
      <c r="LAZ228" s="1109" t="e">
        <v>#N/A</v>
      </c>
      <c r="LBA228" s="1109" t="e">
        <v>#N/A</v>
      </c>
      <c r="LBB228" s="1109" t="e">
        <v>#N/A</v>
      </c>
      <c r="LBC228" s="1109" t="e">
        <v>#N/A</v>
      </c>
      <c r="LBD228" s="1109" t="e">
        <v>#N/A</v>
      </c>
      <c r="LBE228" s="1109" t="e">
        <v>#N/A</v>
      </c>
      <c r="LBF228" s="1109" t="e">
        <v>#N/A</v>
      </c>
      <c r="LBG228" s="1109" t="e">
        <v>#N/A</v>
      </c>
      <c r="LBH228" s="1109" t="e">
        <v>#N/A</v>
      </c>
      <c r="LBI228" s="1109" t="e">
        <v>#N/A</v>
      </c>
      <c r="LBJ228" s="1109" t="e">
        <v>#N/A</v>
      </c>
      <c r="LBK228" s="1109" t="e">
        <v>#N/A</v>
      </c>
      <c r="LBL228" s="1109" t="e">
        <v>#N/A</v>
      </c>
      <c r="LBM228" s="1109" t="e">
        <v>#N/A</v>
      </c>
      <c r="LBN228" s="1109" t="e">
        <v>#N/A</v>
      </c>
      <c r="LBO228" s="1109" t="e">
        <v>#N/A</v>
      </c>
      <c r="LBP228" s="1109" t="e">
        <v>#N/A</v>
      </c>
      <c r="LBQ228" s="1109" t="e">
        <v>#N/A</v>
      </c>
      <c r="LBR228" s="1109" t="e">
        <v>#N/A</v>
      </c>
      <c r="LBS228" s="1109" t="e">
        <v>#N/A</v>
      </c>
      <c r="LBT228" s="1109" t="e">
        <v>#N/A</v>
      </c>
      <c r="LBU228" s="1109" t="e">
        <v>#N/A</v>
      </c>
      <c r="LBV228" s="1109" t="e">
        <v>#N/A</v>
      </c>
      <c r="LBW228" s="1109" t="e">
        <v>#N/A</v>
      </c>
      <c r="LBX228" s="1109" t="e">
        <v>#N/A</v>
      </c>
      <c r="LBY228" s="1109" t="e">
        <v>#N/A</v>
      </c>
      <c r="LBZ228" s="1109" t="e">
        <v>#N/A</v>
      </c>
      <c r="LCA228" s="1109" t="e">
        <v>#N/A</v>
      </c>
      <c r="LCB228" s="1109" t="e">
        <v>#N/A</v>
      </c>
      <c r="LCC228" s="1109" t="e">
        <v>#N/A</v>
      </c>
      <c r="LCD228" s="1109" t="e">
        <v>#N/A</v>
      </c>
      <c r="LCE228" s="1109" t="e">
        <v>#N/A</v>
      </c>
      <c r="LCF228" s="1109" t="e">
        <v>#N/A</v>
      </c>
      <c r="LCG228" s="1109" t="e">
        <v>#N/A</v>
      </c>
      <c r="LCH228" s="1109" t="e">
        <v>#N/A</v>
      </c>
      <c r="LCI228" s="1109" t="e">
        <v>#N/A</v>
      </c>
      <c r="LCJ228" s="1109" t="e">
        <v>#N/A</v>
      </c>
      <c r="LCK228" s="1109" t="e">
        <v>#N/A</v>
      </c>
      <c r="LCL228" s="1109" t="e">
        <v>#N/A</v>
      </c>
      <c r="LCM228" s="1109" t="e">
        <v>#N/A</v>
      </c>
      <c r="LCN228" s="1109" t="e">
        <v>#N/A</v>
      </c>
      <c r="LCO228" s="1109" t="e">
        <v>#N/A</v>
      </c>
      <c r="LCP228" s="1109" t="e">
        <v>#N/A</v>
      </c>
      <c r="LCQ228" s="1109" t="e">
        <v>#N/A</v>
      </c>
      <c r="LCR228" s="1109" t="e">
        <v>#N/A</v>
      </c>
      <c r="LCS228" s="1109" t="e">
        <v>#N/A</v>
      </c>
      <c r="LCT228" s="1109" t="e">
        <v>#N/A</v>
      </c>
      <c r="LCU228" s="1109" t="e">
        <v>#N/A</v>
      </c>
      <c r="LCV228" s="1109" t="e">
        <v>#N/A</v>
      </c>
      <c r="LCW228" s="1109" t="e">
        <v>#N/A</v>
      </c>
      <c r="LCX228" s="1109" t="e">
        <v>#N/A</v>
      </c>
      <c r="LCY228" s="1109" t="e">
        <v>#N/A</v>
      </c>
      <c r="LCZ228" s="1109" t="e">
        <v>#N/A</v>
      </c>
      <c r="LDA228" s="1109" t="e">
        <v>#N/A</v>
      </c>
      <c r="LDB228" s="1109" t="e">
        <v>#N/A</v>
      </c>
      <c r="LDC228" s="1109" t="e">
        <v>#N/A</v>
      </c>
      <c r="LDD228" s="1109" t="e">
        <v>#N/A</v>
      </c>
      <c r="LDE228" s="1109" t="e">
        <v>#N/A</v>
      </c>
      <c r="LDF228" s="1109" t="e">
        <v>#N/A</v>
      </c>
      <c r="LDG228" s="1109" t="e">
        <v>#N/A</v>
      </c>
      <c r="LDH228" s="1109" t="e">
        <v>#N/A</v>
      </c>
      <c r="LDI228" s="1109" t="e">
        <v>#N/A</v>
      </c>
      <c r="LDJ228" s="1109" t="e">
        <v>#N/A</v>
      </c>
      <c r="LDK228" s="1109" t="e">
        <v>#N/A</v>
      </c>
      <c r="LDL228" s="1109" t="e">
        <v>#N/A</v>
      </c>
      <c r="LDM228" s="1109" t="e">
        <v>#N/A</v>
      </c>
      <c r="LDN228" s="1109" t="e">
        <v>#N/A</v>
      </c>
      <c r="LDO228" s="1109" t="e">
        <v>#N/A</v>
      </c>
      <c r="LDP228" s="1109" t="e">
        <v>#N/A</v>
      </c>
      <c r="LDQ228" s="1109" t="e">
        <v>#N/A</v>
      </c>
      <c r="LDR228" s="1109" t="e">
        <v>#N/A</v>
      </c>
      <c r="LDS228" s="1109" t="e">
        <v>#N/A</v>
      </c>
      <c r="LDT228" s="1109" t="e">
        <v>#N/A</v>
      </c>
      <c r="LDU228" s="1109" t="e">
        <v>#N/A</v>
      </c>
      <c r="LDV228" s="1109" t="e">
        <v>#N/A</v>
      </c>
      <c r="LDW228" s="1109" t="e">
        <v>#N/A</v>
      </c>
      <c r="LDX228" s="1109" t="e">
        <v>#N/A</v>
      </c>
      <c r="LDY228" s="1109" t="e">
        <v>#N/A</v>
      </c>
      <c r="LDZ228" s="1109" t="e">
        <v>#N/A</v>
      </c>
      <c r="LEA228" s="1109" t="e">
        <v>#N/A</v>
      </c>
      <c r="LEB228" s="1109" t="e">
        <v>#N/A</v>
      </c>
      <c r="LEC228" s="1109" t="e">
        <v>#N/A</v>
      </c>
      <c r="LED228" s="1109" t="e">
        <v>#N/A</v>
      </c>
      <c r="LEE228" s="1109" t="e">
        <v>#N/A</v>
      </c>
      <c r="LEF228" s="1109" t="e">
        <v>#N/A</v>
      </c>
      <c r="LEG228" s="1109" t="e">
        <v>#N/A</v>
      </c>
      <c r="LEH228" s="1109" t="e">
        <v>#N/A</v>
      </c>
      <c r="LEI228" s="1109" t="e">
        <v>#N/A</v>
      </c>
      <c r="LEJ228" s="1109" t="e">
        <v>#N/A</v>
      </c>
      <c r="LEK228" s="1109" t="e">
        <v>#N/A</v>
      </c>
      <c r="LEL228" s="1109" t="e">
        <v>#N/A</v>
      </c>
      <c r="LEM228" s="1109" t="e">
        <v>#N/A</v>
      </c>
      <c r="LEN228" s="1109" t="e">
        <v>#N/A</v>
      </c>
      <c r="LEO228" s="1109" t="e">
        <v>#N/A</v>
      </c>
      <c r="LEP228" s="1109" t="e">
        <v>#N/A</v>
      </c>
      <c r="LEQ228" s="1109" t="e">
        <v>#N/A</v>
      </c>
      <c r="LER228" s="1109" t="e">
        <v>#N/A</v>
      </c>
      <c r="LES228" s="1109" t="e">
        <v>#N/A</v>
      </c>
      <c r="LET228" s="1109" t="e">
        <v>#N/A</v>
      </c>
      <c r="LEU228" s="1109" t="e">
        <v>#N/A</v>
      </c>
      <c r="LEV228" s="1109" t="e">
        <v>#N/A</v>
      </c>
      <c r="LEW228" s="1109" t="e">
        <v>#N/A</v>
      </c>
      <c r="LEX228" s="1109" t="e">
        <v>#N/A</v>
      </c>
      <c r="LEY228" s="1109" t="e">
        <v>#N/A</v>
      </c>
      <c r="LEZ228" s="1109" t="e">
        <v>#N/A</v>
      </c>
      <c r="LFA228" s="1109" t="e">
        <v>#N/A</v>
      </c>
      <c r="LFB228" s="1109" t="e">
        <v>#N/A</v>
      </c>
      <c r="LFC228" s="1109" t="e">
        <v>#N/A</v>
      </c>
      <c r="LFD228" s="1109" t="e">
        <v>#N/A</v>
      </c>
      <c r="LFE228" s="1109" t="e">
        <v>#N/A</v>
      </c>
      <c r="LFF228" s="1109" t="e">
        <v>#N/A</v>
      </c>
      <c r="LFG228" s="1109" t="e">
        <v>#N/A</v>
      </c>
      <c r="LFH228" s="1109" t="e">
        <v>#N/A</v>
      </c>
      <c r="LFI228" s="1109" t="e">
        <v>#N/A</v>
      </c>
      <c r="LFJ228" s="1109" t="e">
        <v>#N/A</v>
      </c>
      <c r="LFK228" s="1109" t="e">
        <v>#N/A</v>
      </c>
      <c r="LFL228" s="1109" t="e">
        <v>#N/A</v>
      </c>
      <c r="LFM228" s="1109" t="e">
        <v>#N/A</v>
      </c>
      <c r="LFN228" s="1109" t="e">
        <v>#N/A</v>
      </c>
      <c r="LFO228" s="1109" t="e">
        <v>#N/A</v>
      </c>
      <c r="LFP228" s="1109" t="e">
        <v>#N/A</v>
      </c>
      <c r="LFQ228" s="1109" t="e">
        <v>#N/A</v>
      </c>
      <c r="LFR228" s="1109" t="e">
        <v>#N/A</v>
      </c>
      <c r="LFS228" s="1109" t="e">
        <v>#N/A</v>
      </c>
      <c r="LFT228" s="1109" t="e">
        <v>#N/A</v>
      </c>
      <c r="LFU228" s="1109" t="e">
        <v>#N/A</v>
      </c>
      <c r="LFV228" s="1109" t="e">
        <v>#N/A</v>
      </c>
      <c r="LFW228" s="1109" t="e">
        <v>#N/A</v>
      </c>
      <c r="LFX228" s="1109" t="e">
        <v>#N/A</v>
      </c>
      <c r="LFY228" s="1109" t="e">
        <v>#N/A</v>
      </c>
      <c r="LFZ228" s="1109" t="e">
        <v>#N/A</v>
      </c>
      <c r="LGA228" s="1109" t="e">
        <v>#N/A</v>
      </c>
      <c r="LGB228" s="1109" t="e">
        <v>#N/A</v>
      </c>
      <c r="LGC228" s="1109" t="e">
        <v>#N/A</v>
      </c>
      <c r="LGD228" s="1109" t="e">
        <v>#N/A</v>
      </c>
      <c r="LGE228" s="1109" t="e">
        <v>#N/A</v>
      </c>
      <c r="LGF228" s="1109" t="e">
        <v>#N/A</v>
      </c>
      <c r="LGG228" s="1109" t="e">
        <v>#N/A</v>
      </c>
      <c r="LGH228" s="1109" t="e">
        <v>#N/A</v>
      </c>
      <c r="LGI228" s="1109" t="e">
        <v>#N/A</v>
      </c>
      <c r="LGJ228" s="1109" t="e">
        <v>#N/A</v>
      </c>
      <c r="LGK228" s="1109" t="e">
        <v>#N/A</v>
      </c>
      <c r="LGL228" s="1109" t="e">
        <v>#N/A</v>
      </c>
      <c r="LGM228" s="1109" t="e">
        <v>#N/A</v>
      </c>
      <c r="LGN228" s="1109" t="e">
        <v>#N/A</v>
      </c>
      <c r="LGO228" s="1109" t="e">
        <v>#N/A</v>
      </c>
      <c r="LGP228" s="1109" t="e">
        <v>#N/A</v>
      </c>
      <c r="LGQ228" s="1109" t="e">
        <v>#N/A</v>
      </c>
      <c r="LGR228" s="1109" t="e">
        <v>#N/A</v>
      </c>
      <c r="LGS228" s="1109" t="e">
        <v>#N/A</v>
      </c>
      <c r="LGT228" s="1109" t="e">
        <v>#N/A</v>
      </c>
      <c r="LGU228" s="1109" t="e">
        <v>#N/A</v>
      </c>
      <c r="LGV228" s="1109" t="e">
        <v>#N/A</v>
      </c>
      <c r="LGW228" s="1109" t="e">
        <v>#N/A</v>
      </c>
      <c r="LGX228" s="1109" t="e">
        <v>#N/A</v>
      </c>
      <c r="LGY228" s="1109" t="e">
        <v>#N/A</v>
      </c>
      <c r="LGZ228" s="1109" t="e">
        <v>#N/A</v>
      </c>
      <c r="LHA228" s="1109" t="e">
        <v>#N/A</v>
      </c>
      <c r="LHB228" s="1109" t="e">
        <v>#N/A</v>
      </c>
      <c r="LHC228" s="1109" t="e">
        <v>#N/A</v>
      </c>
      <c r="LHD228" s="1109" t="e">
        <v>#N/A</v>
      </c>
      <c r="LHE228" s="1109" t="e">
        <v>#N/A</v>
      </c>
      <c r="LHF228" s="1109" t="e">
        <v>#N/A</v>
      </c>
      <c r="LHG228" s="1109" t="e">
        <v>#N/A</v>
      </c>
      <c r="LHH228" s="1109" t="e">
        <v>#N/A</v>
      </c>
      <c r="LHI228" s="1109" t="e">
        <v>#N/A</v>
      </c>
      <c r="LHJ228" s="1109" t="e">
        <v>#N/A</v>
      </c>
      <c r="LHK228" s="1109" t="e">
        <v>#N/A</v>
      </c>
      <c r="LHL228" s="1109" t="e">
        <v>#N/A</v>
      </c>
      <c r="LHM228" s="1109" t="e">
        <v>#N/A</v>
      </c>
      <c r="LHN228" s="1109" t="e">
        <v>#N/A</v>
      </c>
      <c r="LHO228" s="1109" t="e">
        <v>#N/A</v>
      </c>
      <c r="LHP228" s="1109" t="e">
        <v>#N/A</v>
      </c>
      <c r="LHQ228" s="1109" t="e">
        <v>#N/A</v>
      </c>
      <c r="LHR228" s="1109" t="e">
        <v>#N/A</v>
      </c>
      <c r="LHS228" s="1109" t="e">
        <v>#N/A</v>
      </c>
      <c r="LHT228" s="1109" t="e">
        <v>#N/A</v>
      </c>
      <c r="LHU228" s="1109" t="e">
        <v>#N/A</v>
      </c>
      <c r="LHV228" s="1109" t="e">
        <v>#N/A</v>
      </c>
      <c r="LHW228" s="1109" t="e">
        <v>#N/A</v>
      </c>
      <c r="LHX228" s="1109" t="e">
        <v>#N/A</v>
      </c>
      <c r="LHY228" s="1109" t="e">
        <v>#N/A</v>
      </c>
      <c r="LHZ228" s="1109" t="e">
        <v>#N/A</v>
      </c>
      <c r="LIA228" s="1109" t="e">
        <v>#N/A</v>
      </c>
      <c r="LIB228" s="1109" t="e">
        <v>#N/A</v>
      </c>
      <c r="LIC228" s="1109" t="e">
        <v>#N/A</v>
      </c>
      <c r="LID228" s="1109" t="e">
        <v>#N/A</v>
      </c>
      <c r="LIE228" s="1109" t="e">
        <v>#N/A</v>
      </c>
      <c r="LIF228" s="1109" t="e">
        <v>#N/A</v>
      </c>
      <c r="LIG228" s="1109" t="e">
        <v>#N/A</v>
      </c>
      <c r="LIH228" s="1109" t="e">
        <v>#N/A</v>
      </c>
      <c r="LII228" s="1109" t="e">
        <v>#N/A</v>
      </c>
      <c r="LIJ228" s="1109" t="e">
        <v>#N/A</v>
      </c>
      <c r="LIK228" s="1109" t="e">
        <v>#N/A</v>
      </c>
      <c r="LIL228" s="1109" t="e">
        <v>#N/A</v>
      </c>
      <c r="LIM228" s="1109" t="e">
        <v>#N/A</v>
      </c>
      <c r="LIN228" s="1109" t="e">
        <v>#N/A</v>
      </c>
      <c r="LIO228" s="1109" t="e">
        <v>#N/A</v>
      </c>
      <c r="LIP228" s="1109" t="e">
        <v>#N/A</v>
      </c>
      <c r="LIQ228" s="1109" t="e">
        <v>#N/A</v>
      </c>
      <c r="LIR228" s="1109" t="e">
        <v>#N/A</v>
      </c>
      <c r="LIS228" s="1109" t="e">
        <v>#N/A</v>
      </c>
      <c r="LIT228" s="1109" t="e">
        <v>#N/A</v>
      </c>
      <c r="LIU228" s="1109" t="e">
        <v>#N/A</v>
      </c>
      <c r="LIV228" s="1109" t="e">
        <v>#N/A</v>
      </c>
      <c r="LIW228" s="1109" t="e">
        <v>#N/A</v>
      </c>
      <c r="LIX228" s="1109" t="e">
        <v>#N/A</v>
      </c>
      <c r="LIY228" s="1109" t="e">
        <v>#N/A</v>
      </c>
      <c r="LIZ228" s="1109" t="e">
        <v>#N/A</v>
      </c>
      <c r="LJA228" s="1109" t="e">
        <v>#N/A</v>
      </c>
      <c r="LJB228" s="1109" t="e">
        <v>#N/A</v>
      </c>
      <c r="LJC228" s="1109" t="e">
        <v>#N/A</v>
      </c>
      <c r="LJD228" s="1109" t="e">
        <v>#N/A</v>
      </c>
      <c r="LJE228" s="1109" t="e">
        <v>#N/A</v>
      </c>
      <c r="LJF228" s="1109" t="e">
        <v>#N/A</v>
      </c>
      <c r="LJG228" s="1109" t="e">
        <v>#N/A</v>
      </c>
      <c r="LJH228" s="1109" t="e">
        <v>#N/A</v>
      </c>
      <c r="LJI228" s="1109" t="e">
        <v>#N/A</v>
      </c>
      <c r="LJJ228" s="1109" t="e">
        <v>#N/A</v>
      </c>
      <c r="LJK228" s="1109" t="e">
        <v>#N/A</v>
      </c>
      <c r="LJL228" s="1109" t="e">
        <v>#N/A</v>
      </c>
      <c r="LJM228" s="1109" t="e">
        <v>#N/A</v>
      </c>
      <c r="LJN228" s="1109" t="e">
        <v>#N/A</v>
      </c>
      <c r="LJO228" s="1109" t="e">
        <v>#N/A</v>
      </c>
      <c r="LJP228" s="1109" t="e">
        <v>#N/A</v>
      </c>
      <c r="LJQ228" s="1109" t="e">
        <v>#N/A</v>
      </c>
      <c r="LJR228" s="1109" t="e">
        <v>#N/A</v>
      </c>
      <c r="LJS228" s="1109" t="e">
        <v>#N/A</v>
      </c>
      <c r="LJT228" s="1109" t="e">
        <v>#N/A</v>
      </c>
      <c r="LJU228" s="1109" t="e">
        <v>#N/A</v>
      </c>
      <c r="LJV228" s="1109" t="e">
        <v>#N/A</v>
      </c>
      <c r="LJW228" s="1109" t="e">
        <v>#N/A</v>
      </c>
      <c r="LJX228" s="1109" t="e">
        <v>#N/A</v>
      </c>
      <c r="LJY228" s="1109" t="e">
        <v>#N/A</v>
      </c>
      <c r="LJZ228" s="1109" t="e">
        <v>#N/A</v>
      </c>
      <c r="LKA228" s="1109" t="e">
        <v>#N/A</v>
      </c>
      <c r="LKB228" s="1109" t="e">
        <v>#N/A</v>
      </c>
      <c r="LKC228" s="1109" t="e">
        <v>#N/A</v>
      </c>
      <c r="LKD228" s="1109" t="e">
        <v>#N/A</v>
      </c>
      <c r="LKE228" s="1109" t="e">
        <v>#N/A</v>
      </c>
      <c r="LKF228" s="1109" t="e">
        <v>#N/A</v>
      </c>
      <c r="LKG228" s="1109" t="e">
        <v>#N/A</v>
      </c>
      <c r="LKH228" s="1109" t="e">
        <v>#N/A</v>
      </c>
      <c r="LKI228" s="1109" t="e">
        <v>#N/A</v>
      </c>
      <c r="LKJ228" s="1109" t="e">
        <v>#N/A</v>
      </c>
      <c r="LKK228" s="1109" t="e">
        <v>#N/A</v>
      </c>
      <c r="LKL228" s="1109" t="e">
        <v>#N/A</v>
      </c>
      <c r="LKM228" s="1109" t="e">
        <v>#N/A</v>
      </c>
      <c r="LKN228" s="1109" t="e">
        <v>#N/A</v>
      </c>
      <c r="LKO228" s="1109" t="e">
        <v>#N/A</v>
      </c>
      <c r="LKP228" s="1109" t="e">
        <v>#N/A</v>
      </c>
      <c r="LKQ228" s="1109" t="e">
        <v>#N/A</v>
      </c>
      <c r="LKR228" s="1109" t="e">
        <v>#N/A</v>
      </c>
      <c r="LKS228" s="1109" t="e">
        <v>#N/A</v>
      </c>
      <c r="LKT228" s="1109" t="e">
        <v>#N/A</v>
      </c>
      <c r="LKU228" s="1109" t="e">
        <v>#N/A</v>
      </c>
      <c r="LKV228" s="1109" t="e">
        <v>#N/A</v>
      </c>
      <c r="LKW228" s="1109" t="e">
        <v>#N/A</v>
      </c>
      <c r="LKX228" s="1109" t="e">
        <v>#N/A</v>
      </c>
      <c r="LKY228" s="1109" t="e">
        <v>#N/A</v>
      </c>
      <c r="LKZ228" s="1109" t="e">
        <v>#N/A</v>
      </c>
      <c r="LLA228" s="1109" t="e">
        <v>#N/A</v>
      </c>
      <c r="LLB228" s="1109" t="e">
        <v>#N/A</v>
      </c>
      <c r="LLC228" s="1109" t="e">
        <v>#N/A</v>
      </c>
      <c r="LLD228" s="1109" t="e">
        <v>#N/A</v>
      </c>
      <c r="LLE228" s="1109" t="e">
        <v>#N/A</v>
      </c>
      <c r="LLF228" s="1109" t="e">
        <v>#N/A</v>
      </c>
      <c r="LLG228" s="1109" t="e">
        <v>#N/A</v>
      </c>
      <c r="LLH228" s="1109" t="e">
        <v>#N/A</v>
      </c>
      <c r="LLI228" s="1109" t="e">
        <v>#N/A</v>
      </c>
      <c r="LLJ228" s="1109" t="e">
        <v>#N/A</v>
      </c>
      <c r="LLK228" s="1109" t="e">
        <v>#N/A</v>
      </c>
      <c r="LLL228" s="1109" t="e">
        <v>#N/A</v>
      </c>
      <c r="LLM228" s="1109" t="e">
        <v>#N/A</v>
      </c>
      <c r="LLN228" s="1109" t="e">
        <v>#N/A</v>
      </c>
      <c r="LLO228" s="1109" t="e">
        <v>#N/A</v>
      </c>
      <c r="LLP228" s="1109" t="e">
        <v>#N/A</v>
      </c>
      <c r="LLQ228" s="1109" t="e">
        <v>#N/A</v>
      </c>
      <c r="LLR228" s="1109" t="e">
        <v>#N/A</v>
      </c>
      <c r="LLS228" s="1109" t="e">
        <v>#N/A</v>
      </c>
      <c r="LLT228" s="1109" t="e">
        <v>#N/A</v>
      </c>
      <c r="LLU228" s="1109" t="e">
        <v>#N/A</v>
      </c>
      <c r="LLV228" s="1109" t="e">
        <v>#N/A</v>
      </c>
      <c r="LLW228" s="1109" t="e">
        <v>#N/A</v>
      </c>
      <c r="LLX228" s="1109" t="e">
        <v>#N/A</v>
      </c>
      <c r="LLY228" s="1109" t="e">
        <v>#N/A</v>
      </c>
      <c r="LLZ228" s="1109" t="e">
        <v>#N/A</v>
      </c>
      <c r="LMA228" s="1109" t="e">
        <v>#N/A</v>
      </c>
      <c r="LMB228" s="1109" t="e">
        <v>#N/A</v>
      </c>
      <c r="LMC228" s="1109" t="e">
        <v>#N/A</v>
      </c>
      <c r="LMD228" s="1109" t="e">
        <v>#N/A</v>
      </c>
      <c r="LME228" s="1109" t="e">
        <v>#N/A</v>
      </c>
      <c r="LMF228" s="1109" t="e">
        <v>#N/A</v>
      </c>
      <c r="LMG228" s="1109" t="e">
        <v>#N/A</v>
      </c>
      <c r="LMH228" s="1109" t="e">
        <v>#N/A</v>
      </c>
      <c r="LMI228" s="1109" t="e">
        <v>#N/A</v>
      </c>
      <c r="LMJ228" s="1109" t="e">
        <v>#N/A</v>
      </c>
      <c r="LMK228" s="1109" t="e">
        <v>#N/A</v>
      </c>
      <c r="LML228" s="1109" t="e">
        <v>#N/A</v>
      </c>
      <c r="LMM228" s="1109" t="e">
        <v>#N/A</v>
      </c>
      <c r="LMN228" s="1109" t="e">
        <v>#N/A</v>
      </c>
      <c r="LMO228" s="1109" t="e">
        <v>#N/A</v>
      </c>
      <c r="LMP228" s="1109" t="e">
        <v>#N/A</v>
      </c>
      <c r="LMQ228" s="1109" t="e">
        <v>#N/A</v>
      </c>
      <c r="LMR228" s="1109" t="e">
        <v>#N/A</v>
      </c>
      <c r="LMS228" s="1109" t="e">
        <v>#N/A</v>
      </c>
      <c r="LMT228" s="1109" t="e">
        <v>#N/A</v>
      </c>
      <c r="LMU228" s="1109" t="e">
        <v>#N/A</v>
      </c>
      <c r="LMV228" s="1109" t="e">
        <v>#N/A</v>
      </c>
      <c r="LMW228" s="1109" t="e">
        <v>#N/A</v>
      </c>
      <c r="LMX228" s="1109" t="e">
        <v>#N/A</v>
      </c>
      <c r="LMY228" s="1109" t="e">
        <v>#N/A</v>
      </c>
      <c r="LMZ228" s="1109" t="e">
        <v>#N/A</v>
      </c>
      <c r="LNA228" s="1109" t="e">
        <v>#N/A</v>
      </c>
      <c r="LNB228" s="1109" t="e">
        <v>#N/A</v>
      </c>
      <c r="LNC228" s="1109" t="e">
        <v>#N/A</v>
      </c>
      <c r="LND228" s="1109" t="e">
        <v>#N/A</v>
      </c>
      <c r="LNE228" s="1109" t="e">
        <v>#N/A</v>
      </c>
      <c r="LNF228" s="1109" t="e">
        <v>#N/A</v>
      </c>
      <c r="LNG228" s="1109" t="e">
        <v>#N/A</v>
      </c>
      <c r="LNH228" s="1109" t="e">
        <v>#N/A</v>
      </c>
      <c r="LNI228" s="1109" t="e">
        <v>#N/A</v>
      </c>
      <c r="LNJ228" s="1109" t="e">
        <v>#N/A</v>
      </c>
      <c r="LNK228" s="1109" t="e">
        <v>#N/A</v>
      </c>
      <c r="LNL228" s="1109" t="e">
        <v>#N/A</v>
      </c>
      <c r="LNM228" s="1109" t="e">
        <v>#N/A</v>
      </c>
      <c r="LNN228" s="1109" t="e">
        <v>#N/A</v>
      </c>
      <c r="LNO228" s="1109" t="e">
        <v>#N/A</v>
      </c>
      <c r="LNP228" s="1109" t="e">
        <v>#N/A</v>
      </c>
      <c r="LNQ228" s="1109" t="e">
        <v>#N/A</v>
      </c>
      <c r="LNR228" s="1109" t="e">
        <v>#N/A</v>
      </c>
      <c r="LNS228" s="1109" t="e">
        <v>#N/A</v>
      </c>
      <c r="LNT228" s="1109" t="e">
        <v>#N/A</v>
      </c>
      <c r="LNU228" s="1109" t="e">
        <v>#N/A</v>
      </c>
      <c r="LNV228" s="1109" t="e">
        <v>#N/A</v>
      </c>
      <c r="LNW228" s="1109" t="e">
        <v>#N/A</v>
      </c>
      <c r="LNX228" s="1109" t="e">
        <v>#N/A</v>
      </c>
      <c r="LNY228" s="1109" t="e">
        <v>#N/A</v>
      </c>
      <c r="LNZ228" s="1109" t="e">
        <v>#N/A</v>
      </c>
      <c r="LOA228" s="1109" t="e">
        <v>#N/A</v>
      </c>
      <c r="LOB228" s="1109" t="e">
        <v>#N/A</v>
      </c>
      <c r="LOC228" s="1109" t="e">
        <v>#N/A</v>
      </c>
      <c r="LOD228" s="1109" t="e">
        <v>#N/A</v>
      </c>
      <c r="LOE228" s="1109" t="e">
        <v>#N/A</v>
      </c>
      <c r="LOF228" s="1109" t="e">
        <v>#N/A</v>
      </c>
      <c r="LOG228" s="1109" t="e">
        <v>#N/A</v>
      </c>
      <c r="LOH228" s="1109" t="e">
        <v>#N/A</v>
      </c>
      <c r="LOI228" s="1109" t="e">
        <v>#N/A</v>
      </c>
      <c r="LOJ228" s="1109" t="e">
        <v>#N/A</v>
      </c>
      <c r="LOK228" s="1109" t="e">
        <v>#N/A</v>
      </c>
      <c r="LOL228" s="1109" t="e">
        <v>#N/A</v>
      </c>
      <c r="LOM228" s="1109" t="e">
        <v>#N/A</v>
      </c>
      <c r="LON228" s="1109" t="e">
        <v>#N/A</v>
      </c>
      <c r="LOO228" s="1109" t="e">
        <v>#N/A</v>
      </c>
      <c r="LOP228" s="1109" t="e">
        <v>#N/A</v>
      </c>
      <c r="LOQ228" s="1109" t="e">
        <v>#N/A</v>
      </c>
      <c r="LOR228" s="1109" t="e">
        <v>#N/A</v>
      </c>
      <c r="LOS228" s="1109" t="e">
        <v>#N/A</v>
      </c>
      <c r="LOT228" s="1109" t="e">
        <v>#N/A</v>
      </c>
      <c r="LOU228" s="1109" t="e">
        <v>#N/A</v>
      </c>
      <c r="LOV228" s="1109" t="e">
        <v>#N/A</v>
      </c>
      <c r="LOW228" s="1109" t="e">
        <v>#N/A</v>
      </c>
      <c r="LOX228" s="1109" t="e">
        <v>#N/A</v>
      </c>
      <c r="LOY228" s="1109" t="e">
        <v>#N/A</v>
      </c>
      <c r="LOZ228" s="1109" t="e">
        <v>#N/A</v>
      </c>
      <c r="LPA228" s="1109" t="e">
        <v>#N/A</v>
      </c>
      <c r="LPB228" s="1109" t="e">
        <v>#N/A</v>
      </c>
      <c r="LPC228" s="1109" t="e">
        <v>#N/A</v>
      </c>
      <c r="LPD228" s="1109" t="e">
        <v>#N/A</v>
      </c>
      <c r="LPE228" s="1109" t="e">
        <v>#N/A</v>
      </c>
      <c r="LPF228" s="1109" t="e">
        <v>#N/A</v>
      </c>
      <c r="LPG228" s="1109" t="e">
        <v>#N/A</v>
      </c>
      <c r="LPH228" s="1109" t="e">
        <v>#N/A</v>
      </c>
      <c r="LPI228" s="1109" t="e">
        <v>#N/A</v>
      </c>
      <c r="LPJ228" s="1109" t="e">
        <v>#N/A</v>
      </c>
      <c r="LPK228" s="1109" t="e">
        <v>#N/A</v>
      </c>
      <c r="LPL228" s="1109" t="e">
        <v>#N/A</v>
      </c>
      <c r="LPM228" s="1109" t="e">
        <v>#N/A</v>
      </c>
      <c r="LPN228" s="1109" t="e">
        <v>#N/A</v>
      </c>
      <c r="LPO228" s="1109" t="e">
        <v>#N/A</v>
      </c>
      <c r="LPP228" s="1109" t="e">
        <v>#N/A</v>
      </c>
      <c r="LPQ228" s="1109" t="e">
        <v>#N/A</v>
      </c>
      <c r="LPR228" s="1109" t="e">
        <v>#N/A</v>
      </c>
      <c r="LPS228" s="1109" t="e">
        <v>#N/A</v>
      </c>
      <c r="LPT228" s="1109" t="e">
        <v>#N/A</v>
      </c>
      <c r="LPU228" s="1109" t="e">
        <v>#N/A</v>
      </c>
      <c r="LPV228" s="1109" t="e">
        <v>#N/A</v>
      </c>
      <c r="LPW228" s="1109" t="e">
        <v>#N/A</v>
      </c>
      <c r="LPX228" s="1109" t="e">
        <v>#N/A</v>
      </c>
      <c r="LPY228" s="1109" t="e">
        <v>#N/A</v>
      </c>
      <c r="LPZ228" s="1109" t="e">
        <v>#N/A</v>
      </c>
      <c r="LQA228" s="1109" t="e">
        <v>#N/A</v>
      </c>
      <c r="LQB228" s="1109" t="e">
        <v>#N/A</v>
      </c>
      <c r="LQC228" s="1109" t="e">
        <v>#N/A</v>
      </c>
      <c r="LQD228" s="1109" t="e">
        <v>#N/A</v>
      </c>
      <c r="LQE228" s="1109" t="e">
        <v>#N/A</v>
      </c>
      <c r="LQF228" s="1109" t="e">
        <v>#N/A</v>
      </c>
      <c r="LQG228" s="1109" t="e">
        <v>#N/A</v>
      </c>
      <c r="LQH228" s="1109" t="e">
        <v>#N/A</v>
      </c>
      <c r="LQI228" s="1109" t="e">
        <v>#N/A</v>
      </c>
      <c r="LQJ228" s="1109" t="e">
        <v>#N/A</v>
      </c>
      <c r="LQK228" s="1109" t="e">
        <v>#N/A</v>
      </c>
      <c r="LQL228" s="1109" t="e">
        <v>#N/A</v>
      </c>
      <c r="LQM228" s="1109" t="e">
        <v>#N/A</v>
      </c>
      <c r="LQN228" s="1109" t="e">
        <v>#N/A</v>
      </c>
      <c r="LQO228" s="1109" t="e">
        <v>#N/A</v>
      </c>
      <c r="LQP228" s="1109" t="e">
        <v>#N/A</v>
      </c>
      <c r="LQQ228" s="1109" t="e">
        <v>#N/A</v>
      </c>
      <c r="LQR228" s="1109" t="e">
        <v>#N/A</v>
      </c>
      <c r="LQS228" s="1109" t="e">
        <v>#N/A</v>
      </c>
      <c r="LQT228" s="1109" t="e">
        <v>#N/A</v>
      </c>
      <c r="LQU228" s="1109" t="e">
        <v>#N/A</v>
      </c>
      <c r="LQV228" s="1109" t="e">
        <v>#N/A</v>
      </c>
      <c r="LQW228" s="1109" t="e">
        <v>#N/A</v>
      </c>
      <c r="LQX228" s="1109" t="e">
        <v>#N/A</v>
      </c>
      <c r="LQY228" s="1109" t="e">
        <v>#N/A</v>
      </c>
      <c r="LQZ228" s="1109" t="e">
        <v>#N/A</v>
      </c>
      <c r="LRA228" s="1109" t="e">
        <v>#N/A</v>
      </c>
      <c r="LRB228" s="1109" t="e">
        <v>#N/A</v>
      </c>
      <c r="LRC228" s="1109" t="e">
        <v>#N/A</v>
      </c>
      <c r="LRD228" s="1109" t="e">
        <v>#N/A</v>
      </c>
      <c r="LRE228" s="1109" t="e">
        <v>#N/A</v>
      </c>
      <c r="LRF228" s="1109" t="e">
        <v>#N/A</v>
      </c>
      <c r="LRG228" s="1109" t="e">
        <v>#N/A</v>
      </c>
      <c r="LRH228" s="1109" t="e">
        <v>#N/A</v>
      </c>
      <c r="LRI228" s="1109" t="e">
        <v>#N/A</v>
      </c>
      <c r="LRJ228" s="1109" t="e">
        <v>#N/A</v>
      </c>
      <c r="LRK228" s="1109" t="e">
        <v>#N/A</v>
      </c>
      <c r="LRL228" s="1109" t="e">
        <v>#N/A</v>
      </c>
      <c r="LRM228" s="1109" t="e">
        <v>#N/A</v>
      </c>
      <c r="LRN228" s="1109" t="e">
        <v>#N/A</v>
      </c>
      <c r="LRO228" s="1109" t="e">
        <v>#N/A</v>
      </c>
      <c r="LRP228" s="1109" t="e">
        <v>#N/A</v>
      </c>
      <c r="LRQ228" s="1109" t="e">
        <v>#N/A</v>
      </c>
      <c r="LRR228" s="1109" t="e">
        <v>#N/A</v>
      </c>
      <c r="LRS228" s="1109" t="e">
        <v>#N/A</v>
      </c>
      <c r="LRT228" s="1109" t="e">
        <v>#N/A</v>
      </c>
      <c r="LRU228" s="1109" t="e">
        <v>#N/A</v>
      </c>
      <c r="LRV228" s="1109" t="e">
        <v>#N/A</v>
      </c>
      <c r="LRW228" s="1109" t="e">
        <v>#N/A</v>
      </c>
      <c r="LRX228" s="1109" t="e">
        <v>#N/A</v>
      </c>
      <c r="LRY228" s="1109" t="e">
        <v>#N/A</v>
      </c>
      <c r="LRZ228" s="1109" t="e">
        <v>#N/A</v>
      </c>
      <c r="LSA228" s="1109" t="e">
        <v>#N/A</v>
      </c>
      <c r="LSB228" s="1109" t="e">
        <v>#N/A</v>
      </c>
      <c r="LSC228" s="1109" t="e">
        <v>#N/A</v>
      </c>
      <c r="LSD228" s="1109" t="e">
        <v>#N/A</v>
      </c>
      <c r="LSE228" s="1109" t="e">
        <v>#N/A</v>
      </c>
      <c r="LSF228" s="1109" t="e">
        <v>#N/A</v>
      </c>
      <c r="LSG228" s="1109" t="e">
        <v>#N/A</v>
      </c>
      <c r="LSH228" s="1109" t="e">
        <v>#N/A</v>
      </c>
      <c r="LSI228" s="1109" t="e">
        <v>#N/A</v>
      </c>
      <c r="LSJ228" s="1109" t="e">
        <v>#N/A</v>
      </c>
      <c r="LSK228" s="1109" t="e">
        <v>#N/A</v>
      </c>
      <c r="LSL228" s="1109" t="e">
        <v>#N/A</v>
      </c>
      <c r="LSM228" s="1109" t="e">
        <v>#N/A</v>
      </c>
      <c r="LSN228" s="1109" t="e">
        <v>#N/A</v>
      </c>
      <c r="LSO228" s="1109" t="e">
        <v>#N/A</v>
      </c>
      <c r="LSP228" s="1109" t="e">
        <v>#N/A</v>
      </c>
      <c r="LSQ228" s="1109" t="e">
        <v>#N/A</v>
      </c>
      <c r="LSR228" s="1109" t="e">
        <v>#N/A</v>
      </c>
      <c r="LSS228" s="1109" t="e">
        <v>#N/A</v>
      </c>
      <c r="LST228" s="1109" t="e">
        <v>#N/A</v>
      </c>
      <c r="LSU228" s="1109" t="e">
        <v>#N/A</v>
      </c>
      <c r="LSV228" s="1109" t="e">
        <v>#N/A</v>
      </c>
      <c r="LSW228" s="1109" t="e">
        <v>#N/A</v>
      </c>
      <c r="LSX228" s="1109" t="e">
        <v>#N/A</v>
      </c>
      <c r="LSY228" s="1109" t="e">
        <v>#N/A</v>
      </c>
      <c r="LSZ228" s="1109" t="e">
        <v>#N/A</v>
      </c>
      <c r="LTA228" s="1109" t="e">
        <v>#N/A</v>
      </c>
      <c r="LTB228" s="1109" t="e">
        <v>#N/A</v>
      </c>
      <c r="LTC228" s="1109" t="e">
        <v>#N/A</v>
      </c>
      <c r="LTD228" s="1109" t="e">
        <v>#N/A</v>
      </c>
      <c r="LTE228" s="1109" t="e">
        <v>#N/A</v>
      </c>
      <c r="LTF228" s="1109" t="e">
        <v>#N/A</v>
      </c>
      <c r="LTG228" s="1109" t="e">
        <v>#N/A</v>
      </c>
      <c r="LTH228" s="1109" t="e">
        <v>#N/A</v>
      </c>
      <c r="LTI228" s="1109" t="e">
        <v>#N/A</v>
      </c>
      <c r="LTJ228" s="1109" t="e">
        <v>#N/A</v>
      </c>
      <c r="LTK228" s="1109" t="e">
        <v>#N/A</v>
      </c>
      <c r="LTL228" s="1109" t="e">
        <v>#N/A</v>
      </c>
      <c r="LTM228" s="1109" t="e">
        <v>#N/A</v>
      </c>
      <c r="LTN228" s="1109" t="e">
        <v>#N/A</v>
      </c>
      <c r="LTO228" s="1109" t="e">
        <v>#N/A</v>
      </c>
      <c r="LTP228" s="1109" t="e">
        <v>#N/A</v>
      </c>
      <c r="LTQ228" s="1109" t="e">
        <v>#N/A</v>
      </c>
      <c r="LTR228" s="1109" t="e">
        <v>#N/A</v>
      </c>
      <c r="LTS228" s="1109" t="e">
        <v>#N/A</v>
      </c>
      <c r="LTT228" s="1109" t="e">
        <v>#N/A</v>
      </c>
      <c r="LTU228" s="1109" t="e">
        <v>#N/A</v>
      </c>
      <c r="LTV228" s="1109" t="e">
        <v>#N/A</v>
      </c>
      <c r="LTW228" s="1109" t="e">
        <v>#N/A</v>
      </c>
      <c r="LTX228" s="1109" t="e">
        <v>#N/A</v>
      </c>
      <c r="LTY228" s="1109" t="e">
        <v>#N/A</v>
      </c>
      <c r="LTZ228" s="1109" t="e">
        <v>#N/A</v>
      </c>
      <c r="LUA228" s="1109" t="e">
        <v>#N/A</v>
      </c>
      <c r="LUB228" s="1109" t="e">
        <v>#N/A</v>
      </c>
      <c r="LUC228" s="1109" t="e">
        <v>#N/A</v>
      </c>
      <c r="LUD228" s="1109" t="e">
        <v>#N/A</v>
      </c>
      <c r="LUE228" s="1109" t="e">
        <v>#N/A</v>
      </c>
      <c r="LUF228" s="1109" t="e">
        <v>#N/A</v>
      </c>
      <c r="LUG228" s="1109" t="e">
        <v>#N/A</v>
      </c>
      <c r="LUH228" s="1109" t="e">
        <v>#N/A</v>
      </c>
      <c r="LUI228" s="1109" t="e">
        <v>#N/A</v>
      </c>
      <c r="LUJ228" s="1109" t="e">
        <v>#N/A</v>
      </c>
      <c r="LUK228" s="1109" t="e">
        <v>#N/A</v>
      </c>
      <c r="LUL228" s="1109" t="e">
        <v>#N/A</v>
      </c>
      <c r="LUM228" s="1109" t="e">
        <v>#N/A</v>
      </c>
      <c r="LUN228" s="1109" t="e">
        <v>#N/A</v>
      </c>
      <c r="LUO228" s="1109" t="e">
        <v>#N/A</v>
      </c>
      <c r="LUP228" s="1109" t="e">
        <v>#N/A</v>
      </c>
      <c r="LUQ228" s="1109" t="e">
        <v>#N/A</v>
      </c>
      <c r="LUR228" s="1109" t="e">
        <v>#N/A</v>
      </c>
      <c r="LUS228" s="1109" t="e">
        <v>#N/A</v>
      </c>
      <c r="LUT228" s="1109" t="e">
        <v>#N/A</v>
      </c>
      <c r="LUU228" s="1109" t="e">
        <v>#N/A</v>
      </c>
      <c r="LUV228" s="1109" t="e">
        <v>#N/A</v>
      </c>
      <c r="LUW228" s="1109" t="e">
        <v>#N/A</v>
      </c>
      <c r="LUX228" s="1109" t="e">
        <v>#N/A</v>
      </c>
      <c r="LUY228" s="1109" t="e">
        <v>#N/A</v>
      </c>
      <c r="LUZ228" s="1109" t="e">
        <v>#N/A</v>
      </c>
      <c r="LVA228" s="1109" t="e">
        <v>#N/A</v>
      </c>
      <c r="LVB228" s="1109" t="e">
        <v>#N/A</v>
      </c>
      <c r="LVC228" s="1109" t="e">
        <v>#N/A</v>
      </c>
      <c r="LVD228" s="1109" t="e">
        <v>#N/A</v>
      </c>
      <c r="LVE228" s="1109" t="e">
        <v>#N/A</v>
      </c>
      <c r="LVF228" s="1109" t="e">
        <v>#N/A</v>
      </c>
      <c r="LVG228" s="1109" t="e">
        <v>#N/A</v>
      </c>
      <c r="LVH228" s="1109" t="e">
        <v>#N/A</v>
      </c>
      <c r="LVI228" s="1109" t="e">
        <v>#N/A</v>
      </c>
      <c r="LVJ228" s="1109" t="e">
        <v>#N/A</v>
      </c>
      <c r="LVK228" s="1109" t="e">
        <v>#N/A</v>
      </c>
      <c r="LVL228" s="1109" t="e">
        <v>#N/A</v>
      </c>
      <c r="LVM228" s="1109" t="e">
        <v>#N/A</v>
      </c>
      <c r="LVN228" s="1109" t="e">
        <v>#N/A</v>
      </c>
      <c r="LVO228" s="1109" t="e">
        <v>#N/A</v>
      </c>
      <c r="LVP228" s="1109" t="e">
        <v>#N/A</v>
      </c>
      <c r="LVQ228" s="1109" t="e">
        <v>#N/A</v>
      </c>
      <c r="LVR228" s="1109" t="e">
        <v>#N/A</v>
      </c>
      <c r="LVS228" s="1109" t="e">
        <v>#N/A</v>
      </c>
      <c r="LVT228" s="1109" t="e">
        <v>#N/A</v>
      </c>
      <c r="LVU228" s="1109" t="e">
        <v>#N/A</v>
      </c>
      <c r="LVV228" s="1109" t="e">
        <v>#N/A</v>
      </c>
      <c r="LVW228" s="1109" t="e">
        <v>#N/A</v>
      </c>
      <c r="LVX228" s="1109" t="e">
        <v>#N/A</v>
      </c>
      <c r="LVY228" s="1109" t="e">
        <v>#N/A</v>
      </c>
      <c r="LVZ228" s="1109" t="e">
        <v>#N/A</v>
      </c>
      <c r="LWA228" s="1109" t="e">
        <v>#N/A</v>
      </c>
      <c r="LWB228" s="1109" t="e">
        <v>#N/A</v>
      </c>
      <c r="LWC228" s="1109" t="e">
        <v>#N/A</v>
      </c>
      <c r="LWD228" s="1109" t="e">
        <v>#N/A</v>
      </c>
      <c r="LWE228" s="1109" t="e">
        <v>#N/A</v>
      </c>
      <c r="LWF228" s="1109" t="e">
        <v>#N/A</v>
      </c>
      <c r="LWG228" s="1109" t="e">
        <v>#N/A</v>
      </c>
      <c r="LWH228" s="1109" t="e">
        <v>#N/A</v>
      </c>
      <c r="LWI228" s="1109" t="e">
        <v>#N/A</v>
      </c>
      <c r="LWJ228" s="1109" t="e">
        <v>#N/A</v>
      </c>
      <c r="LWK228" s="1109" t="e">
        <v>#N/A</v>
      </c>
      <c r="LWL228" s="1109" t="e">
        <v>#N/A</v>
      </c>
      <c r="LWM228" s="1109" t="e">
        <v>#N/A</v>
      </c>
      <c r="LWN228" s="1109" t="e">
        <v>#N/A</v>
      </c>
      <c r="LWO228" s="1109" t="e">
        <v>#N/A</v>
      </c>
      <c r="LWP228" s="1109" t="e">
        <v>#N/A</v>
      </c>
      <c r="LWQ228" s="1109" t="e">
        <v>#N/A</v>
      </c>
      <c r="LWR228" s="1109" t="e">
        <v>#N/A</v>
      </c>
      <c r="LWS228" s="1109" t="e">
        <v>#N/A</v>
      </c>
      <c r="LWT228" s="1109" t="e">
        <v>#N/A</v>
      </c>
      <c r="LWU228" s="1109" t="e">
        <v>#N/A</v>
      </c>
      <c r="LWV228" s="1109" t="e">
        <v>#N/A</v>
      </c>
      <c r="LWW228" s="1109" t="e">
        <v>#N/A</v>
      </c>
      <c r="LWX228" s="1109" t="e">
        <v>#N/A</v>
      </c>
      <c r="LWY228" s="1109" t="e">
        <v>#N/A</v>
      </c>
      <c r="LWZ228" s="1109" t="e">
        <v>#N/A</v>
      </c>
      <c r="LXA228" s="1109" t="e">
        <v>#N/A</v>
      </c>
      <c r="LXB228" s="1109" t="e">
        <v>#N/A</v>
      </c>
      <c r="LXC228" s="1109" t="e">
        <v>#N/A</v>
      </c>
      <c r="LXD228" s="1109" t="e">
        <v>#N/A</v>
      </c>
      <c r="LXE228" s="1109" t="e">
        <v>#N/A</v>
      </c>
      <c r="LXF228" s="1109" t="e">
        <v>#N/A</v>
      </c>
      <c r="LXG228" s="1109" t="e">
        <v>#N/A</v>
      </c>
      <c r="LXH228" s="1109" t="e">
        <v>#N/A</v>
      </c>
      <c r="LXI228" s="1109" t="e">
        <v>#N/A</v>
      </c>
      <c r="LXJ228" s="1109" t="e">
        <v>#N/A</v>
      </c>
      <c r="LXK228" s="1109" t="e">
        <v>#N/A</v>
      </c>
      <c r="LXL228" s="1109" t="e">
        <v>#N/A</v>
      </c>
      <c r="LXM228" s="1109" t="e">
        <v>#N/A</v>
      </c>
      <c r="LXN228" s="1109" t="e">
        <v>#N/A</v>
      </c>
      <c r="LXO228" s="1109" t="e">
        <v>#N/A</v>
      </c>
      <c r="LXP228" s="1109" t="e">
        <v>#N/A</v>
      </c>
      <c r="LXQ228" s="1109" t="e">
        <v>#N/A</v>
      </c>
      <c r="LXR228" s="1109" t="e">
        <v>#N/A</v>
      </c>
      <c r="LXS228" s="1109" t="e">
        <v>#N/A</v>
      </c>
      <c r="LXT228" s="1109" t="e">
        <v>#N/A</v>
      </c>
      <c r="LXU228" s="1109" t="e">
        <v>#N/A</v>
      </c>
      <c r="LXV228" s="1109" t="e">
        <v>#N/A</v>
      </c>
      <c r="LXW228" s="1109" t="e">
        <v>#N/A</v>
      </c>
      <c r="LXX228" s="1109" t="e">
        <v>#N/A</v>
      </c>
      <c r="LXY228" s="1109" t="e">
        <v>#N/A</v>
      </c>
      <c r="LXZ228" s="1109" t="e">
        <v>#N/A</v>
      </c>
      <c r="LYA228" s="1109" t="e">
        <v>#N/A</v>
      </c>
      <c r="LYB228" s="1109" t="e">
        <v>#N/A</v>
      </c>
      <c r="LYC228" s="1109" t="e">
        <v>#N/A</v>
      </c>
      <c r="LYD228" s="1109" t="e">
        <v>#N/A</v>
      </c>
      <c r="LYE228" s="1109" t="e">
        <v>#N/A</v>
      </c>
      <c r="LYF228" s="1109" t="e">
        <v>#N/A</v>
      </c>
      <c r="LYG228" s="1109" t="e">
        <v>#N/A</v>
      </c>
      <c r="LYH228" s="1109" t="e">
        <v>#N/A</v>
      </c>
      <c r="LYI228" s="1109" t="e">
        <v>#N/A</v>
      </c>
      <c r="LYJ228" s="1109" t="e">
        <v>#N/A</v>
      </c>
      <c r="LYK228" s="1109" t="e">
        <v>#N/A</v>
      </c>
      <c r="LYL228" s="1109" t="e">
        <v>#N/A</v>
      </c>
      <c r="LYM228" s="1109" t="e">
        <v>#N/A</v>
      </c>
      <c r="LYN228" s="1109" t="e">
        <v>#N/A</v>
      </c>
      <c r="LYO228" s="1109" t="e">
        <v>#N/A</v>
      </c>
      <c r="LYP228" s="1109" t="e">
        <v>#N/A</v>
      </c>
      <c r="LYQ228" s="1109" t="e">
        <v>#N/A</v>
      </c>
      <c r="LYR228" s="1109" t="e">
        <v>#N/A</v>
      </c>
      <c r="LYS228" s="1109" t="e">
        <v>#N/A</v>
      </c>
      <c r="LYT228" s="1109" t="e">
        <v>#N/A</v>
      </c>
      <c r="LYU228" s="1109" t="e">
        <v>#N/A</v>
      </c>
      <c r="LYV228" s="1109" t="e">
        <v>#N/A</v>
      </c>
      <c r="LYW228" s="1109" t="e">
        <v>#N/A</v>
      </c>
      <c r="LYX228" s="1109" t="e">
        <v>#N/A</v>
      </c>
      <c r="LYY228" s="1109" t="e">
        <v>#N/A</v>
      </c>
      <c r="LYZ228" s="1109" t="e">
        <v>#N/A</v>
      </c>
      <c r="LZA228" s="1109" t="e">
        <v>#N/A</v>
      </c>
      <c r="LZB228" s="1109" t="e">
        <v>#N/A</v>
      </c>
      <c r="LZC228" s="1109" t="e">
        <v>#N/A</v>
      </c>
      <c r="LZD228" s="1109" t="e">
        <v>#N/A</v>
      </c>
      <c r="LZE228" s="1109" t="e">
        <v>#N/A</v>
      </c>
      <c r="LZF228" s="1109" t="e">
        <v>#N/A</v>
      </c>
      <c r="LZG228" s="1109" t="e">
        <v>#N/A</v>
      </c>
      <c r="LZH228" s="1109" t="e">
        <v>#N/A</v>
      </c>
      <c r="LZI228" s="1109" t="e">
        <v>#N/A</v>
      </c>
      <c r="LZJ228" s="1109" t="e">
        <v>#N/A</v>
      </c>
      <c r="LZK228" s="1109" t="e">
        <v>#N/A</v>
      </c>
      <c r="LZL228" s="1109" t="e">
        <v>#N/A</v>
      </c>
      <c r="LZM228" s="1109" t="e">
        <v>#N/A</v>
      </c>
      <c r="LZN228" s="1109" t="e">
        <v>#N/A</v>
      </c>
      <c r="LZO228" s="1109" t="e">
        <v>#N/A</v>
      </c>
      <c r="LZP228" s="1109" t="e">
        <v>#N/A</v>
      </c>
      <c r="LZQ228" s="1109" t="e">
        <v>#N/A</v>
      </c>
      <c r="LZR228" s="1109" t="e">
        <v>#N/A</v>
      </c>
      <c r="LZS228" s="1109" t="e">
        <v>#N/A</v>
      </c>
      <c r="LZT228" s="1109" t="e">
        <v>#N/A</v>
      </c>
      <c r="LZU228" s="1109" t="e">
        <v>#N/A</v>
      </c>
      <c r="LZV228" s="1109" t="e">
        <v>#N/A</v>
      </c>
      <c r="LZW228" s="1109" t="e">
        <v>#N/A</v>
      </c>
      <c r="LZX228" s="1109" t="e">
        <v>#N/A</v>
      </c>
      <c r="LZY228" s="1109" t="e">
        <v>#N/A</v>
      </c>
      <c r="LZZ228" s="1109" t="e">
        <v>#N/A</v>
      </c>
      <c r="MAA228" s="1109" t="e">
        <v>#N/A</v>
      </c>
      <c r="MAB228" s="1109" t="e">
        <v>#N/A</v>
      </c>
      <c r="MAC228" s="1109" t="e">
        <v>#N/A</v>
      </c>
      <c r="MAD228" s="1109" t="e">
        <v>#N/A</v>
      </c>
      <c r="MAE228" s="1109" t="e">
        <v>#N/A</v>
      </c>
      <c r="MAF228" s="1109" t="e">
        <v>#N/A</v>
      </c>
      <c r="MAG228" s="1109" t="e">
        <v>#N/A</v>
      </c>
      <c r="MAH228" s="1109" t="e">
        <v>#N/A</v>
      </c>
      <c r="MAI228" s="1109" t="e">
        <v>#N/A</v>
      </c>
      <c r="MAJ228" s="1109" t="e">
        <v>#N/A</v>
      </c>
      <c r="MAK228" s="1109" t="e">
        <v>#N/A</v>
      </c>
      <c r="MAL228" s="1109" t="e">
        <v>#N/A</v>
      </c>
      <c r="MAM228" s="1109" t="e">
        <v>#N/A</v>
      </c>
      <c r="MAN228" s="1109" t="e">
        <v>#N/A</v>
      </c>
      <c r="MAO228" s="1109" t="e">
        <v>#N/A</v>
      </c>
      <c r="MAP228" s="1109" t="e">
        <v>#N/A</v>
      </c>
      <c r="MAQ228" s="1109" t="e">
        <v>#N/A</v>
      </c>
      <c r="MAR228" s="1109" t="e">
        <v>#N/A</v>
      </c>
      <c r="MAS228" s="1109" t="e">
        <v>#N/A</v>
      </c>
      <c r="MAT228" s="1109" t="e">
        <v>#N/A</v>
      </c>
      <c r="MAU228" s="1109" t="e">
        <v>#N/A</v>
      </c>
      <c r="MAV228" s="1109" t="e">
        <v>#N/A</v>
      </c>
      <c r="MAW228" s="1109" t="e">
        <v>#N/A</v>
      </c>
      <c r="MAX228" s="1109" t="e">
        <v>#N/A</v>
      </c>
      <c r="MAY228" s="1109" t="e">
        <v>#N/A</v>
      </c>
      <c r="MAZ228" s="1109" t="e">
        <v>#N/A</v>
      </c>
      <c r="MBA228" s="1109" t="e">
        <v>#N/A</v>
      </c>
      <c r="MBB228" s="1109" t="e">
        <v>#N/A</v>
      </c>
      <c r="MBC228" s="1109" t="e">
        <v>#N/A</v>
      </c>
      <c r="MBD228" s="1109" t="e">
        <v>#N/A</v>
      </c>
      <c r="MBE228" s="1109" t="e">
        <v>#N/A</v>
      </c>
      <c r="MBF228" s="1109" t="e">
        <v>#N/A</v>
      </c>
      <c r="MBG228" s="1109" t="e">
        <v>#N/A</v>
      </c>
      <c r="MBH228" s="1109" t="e">
        <v>#N/A</v>
      </c>
      <c r="MBI228" s="1109" t="e">
        <v>#N/A</v>
      </c>
      <c r="MBJ228" s="1109" t="e">
        <v>#N/A</v>
      </c>
      <c r="MBK228" s="1109" t="e">
        <v>#N/A</v>
      </c>
      <c r="MBL228" s="1109" t="e">
        <v>#N/A</v>
      </c>
      <c r="MBM228" s="1109" t="e">
        <v>#N/A</v>
      </c>
      <c r="MBN228" s="1109" t="e">
        <v>#N/A</v>
      </c>
      <c r="MBO228" s="1109" t="e">
        <v>#N/A</v>
      </c>
      <c r="MBP228" s="1109" t="e">
        <v>#N/A</v>
      </c>
      <c r="MBQ228" s="1109" t="e">
        <v>#N/A</v>
      </c>
      <c r="MBR228" s="1109" t="e">
        <v>#N/A</v>
      </c>
      <c r="MBS228" s="1109" t="e">
        <v>#N/A</v>
      </c>
      <c r="MBT228" s="1109" t="e">
        <v>#N/A</v>
      </c>
      <c r="MBU228" s="1109" t="e">
        <v>#N/A</v>
      </c>
      <c r="MBV228" s="1109" t="e">
        <v>#N/A</v>
      </c>
      <c r="MBW228" s="1109" t="e">
        <v>#N/A</v>
      </c>
      <c r="MBX228" s="1109" t="e">
        <v>#N/A</v>
      </c>
      <c r="MBY228" s="1109" t="e">
        <v>#N/A</v>
      </c>
      <c r="MBZ228" s="1109" t="e">
        <v>#N/A</v>
      </c>
      <c r="MCA228" s="1109" t="e">
        <v>#N/A</v>
      </c>
      <c r="MCB228" s="1109" t="e">
        <v>#N/A</v>
      </c>
      <c r="MCC228" s="1109" t="e">
        <v>#N/A</v>
      </c>
      <c r="MCD228" s="1109" t="e">
        <v>#N/A</v>
      </c>
      <c r="MCE228" s="1109" t="e">
        <v>#N/A</v>
      </c>
      <c r="MCF228" s="1109" t="e">
        <v>#N/A</v>
      </c>
      <c r="MCG228" s="1109" t="e">
        <v>#N/A</v>
      </c>
      <c r="MCH228" s="1109" t="e">
        <v>#N/A</v>
      </c>
      <c r="MCI228" s="1109" t="e">
        <v>#N/A</v>
      </c>
      <c r="MCJ228" s="1109" t="e">
        <v>#N/A</v>
      </c>
      <c r="MCK228" s="1109" t="e">
        <v>#N/A</v>
      </c>
      <c r="MCL228" s="1109" t="e">
        <v>#N/A</v>
      </c>
      <c r="MCM228" s="1109" t="e">
        <v>#N/A</v>
      </c>
      <c r="MCN228" s="1109" t="e">
        <v>#N/A</v>
      </c>
      <c r="MCO228" s="1109" t="e">
        <v>#N/A</v>
      </c>
      <c r="MCP228" s="1109" t="e">
        <v>#N/A</v>
      </c>
      <c r="MCQ228" s="1109" t="e">
        <v>#N/A</v>
      </c>
      <c r="MCR228" s="1109" t="e">
        <v>#N/A</v>
      </c>
      <c r="MCS228" s="1109" t="e">
        <v>#N/A</v>
      </c>
      <c r="MCT228" s="1109" t="e">
        <v>#N/A</v>
      </c>
      <c r="MCU228" s="1109" t="e">
        <v>#N/A</v>
      </c>
      <c r="MCV228" s="1109" t="e">
        <v>#N/A</v>
      </c>
      <c r="MCW228" s="1109" t="e">
        <v>#N/A</v>
      </c>
      <c r="MCX228" s="1109" t="e">
        <v>#N/A</v>
      </c>
      <c r="MCY228" s="1109" t="e">
        <v>#N/A</v>
      </c>
      <c r="MCZ228" s="1109" t="e">
        <v>#N/A</v>
      </c>
      <c r="MDA228" s="1109" t="e">
        <v>#N/A</v>
      </c>
      <c r="MDB228" s="1109" t="e">
        <v>#N/A</v>
      </c>
      <c r="MDC228" s="1109" t="e">
        <v>#N/A</v>
      </c>
      <c r="MDD228" s="1109" t="e">
        <v>#N/A</v>
      </c>
      <c r="MDE228" s="1109" t="e">
        <v>#N/A</v>
      </c>
      <c r="MDF228" s="1109" t="e">
        <v>#N/A</v>
      </c>
      <c r="MDG228" s="1109" t="e">
        <v>#N/A</v>
      </c>
      <c r="MDH228" s="1109" t="e">
        <v>#N/A</v>
      </c>
      <c r="MDI228" s="1109" t="e">
        <v>#N/A</v>
      </c>
      <c r="MDJ228" s="1109" t="e">
        <v>#N/A</v>
      </c>
      <c r="MDK228" s="1109" t="e">
        <v>#N/A</v>
      </c>
      <c r="MDL228" s="1109" t="e">
        <v>#N/A</v>
      </c>
      <c r="MDM228" s="1109" t="e">
        <v>#N/A</v>
      </c>
      <c r="MDN228" s="1109" t="e">
        <v>#N/A</v>
      </c>
      <c r="MDO228" s="1109" t="e">
        <v>#N/A</v>
      </c>
      <c r="MDP228" s="1109" t="e">
        <v>#N/A</v>
      </c>
      <c r="MDQ228" s="1109" t="e">
        <v>#N/A</v>
      </c>
      <c r="MDR228" s="1109" t="e">
        <v>#N/A</v>
      </c>
      <c r="MDS228" s="1109" t="e">
        <v>#N/A</v>
      </c>
      <c r="MDT228" s="1109" t="e">
        <v>#N/A</v>
      </c>
      <c r="MDU228" s="1109" t="e">
        <v>#N/A</v>
      </c>
      <c r="MDV228" s="1109" t="e">
        <v>#N/A</v>
      </c>
      <c r="MDW228" s="1109" t="e">
        <v>#N/A</v>
      </c>
      <c r="MDX228" s="1109" t="e">
        <v>#N/A</v>
      </c>
      <c r="MDY228" s="1109" t="e">
        <v>#N/A</v>
      </c>
      <c r="MDZ228" s="1109" t="e">
        <v>#N/A</v>
      </c>
      <c r="MEA228" s="1109" t="e">
        <v>#N/A</v>
      </c>
      <c r="MEB228" s="1109" t="e">
        <v>#N/A</v>
      </c>
      <c r="MEC228" s="1109" t="e">
        <v>#N/A</v>
      </c>
      <c r="MED228" s="1109" t="e">
        <v>#N/A</v>
      </c>
      <c r="MEE228" s="1109" t="e">
        <v>#N/A</v>
      </c>
      <c r="MEF228" s="1109" t="e">
        <v>#N/A</v>
      </c>
      <c r="MEG228" s="1109" t="e">
        <v>#N/A</v>
      </c>
      <c r="MEH228" s="1109" t="e">
        <v>#N/A</v>
      </c>
      <c r="MEI228" s="1109" t="e">
        <v>#N/A</v>
      </c>
      <c r="MEJ228" s="1109" t="e">
        <v>#N/A</v>
      </c>
      <c r="MEK228" s="1109" t="e">
        <v>#N/A</v>
      </c>
      <c r="MEL228" s="1109" t="e">
        <v>#N/A</v>
      </c>
      <c r="MEM228" s="1109" t="e">
        <v>#N/A</v>
      </c>
      <c r="MEN228" s="1109" t="e">
        <v>#N/A</v>
      </c>
      <c r="MEO228" s="1109" t="e">
        <v>#N/A</v>
      </c>
      <c r="MEP228" s="1109" t="e">
        <v>#N/A</v>
      </c>
      <c r="MEQ228" s="1109" t="e">
        <v>#N/A</v>
      </c>
      <c r="MER228" s="1109" t="e">
        <v>#N/A</v>
      </c>
      <c r="MES228" s="1109" t="e">
        <v>#N/A</v>
      </c>
      <c r="MET228" s="1109" t="e">
        <v>#N/A</v>
      </c>
      <c r="MEU228" s="1109" t="e">
        <v>#N/A</v>
      </c>
      <c r="MEV228" s="1109" t="e">
        <v>#N/A</v>
      </c>
      <c r="MEW228" s="1109" t="e">
        <v>#N/A</v>
      </c>
      <c r="MEX228" s="1109" t="e">
        <v>#N/A</v>
      </c>
      <c r="MEY228" s="1109" t="e">
        <v>#N/A</v>
      </c>
      <c r="MEZ228" s="1109" t="e">
        <v>#N/A</v>
      </c>
      <c r="MFA228" s="1109" t="e">
        <v>#N/A</v>
      </c>
      <c r="MFB228" s="1109" t="e">
        <v>#N/A</v>
      </c>
      <c r="MFC228" s="1109" t="e">
        <v>#N/A</v>
      </c>
      <c r="MFD228" s="1109" t="e">
        <v>#N/A</v>
      </c>
      <c r="MFE228" s="1109" t="e">
        <v>#N/A</v>
      </c>
      <c r="MFF228" s="1109" t="e">
        <v>#N/A</v>
      </c>
      <c r="MFG228" s="1109" t="e">
        <v>#N/A</v>
      </c>
      <c r="MFH228" s="1109" t="e">
        <v>#N/A</v>
      </c>
      <c r="MFI228" s="1109" t="e">
        <v>#N/A</v>
      </c>
      <c r="MFJ228" s="1109" t="e">
        <v>#N/A</v>
      </c>
      <c r="MFK228" s="1109" t="e">
        <v>#N/A</v>
      </c>
      <c r="MFL228" s="1109" t="e">
        <v>#N/A</v>
      </c>
      <c r="MFM228" s="1109" t="e">
        <v>#N/A</v>
      </c>
      <c r="MFN228" s="1109" t="e">
        <v>#N/A</v>
      </c>
      <c r="MFO228" s="1109" t="e">
        <v>#N/A</v>
      </c>
      <c r="MFP228" s="1109" t="e">
        <v>#N/A</v>
      </c>
      <c r="MFQ228" s="1109" t="e">
        <v>#N/A</v>
      </c>
      <c r="MFR228" s="1109" t="e">
        <v>#N/A</v>
      </c>
      <c r="MFS228" s="1109" t="e">
        <v>#N/A</v>
      </c>
      <c r="MFT228" s="1109" t="e">
        <v>#N/A</v>
      </c>
      <c r="MFU228" s="1109" t="e">
        <v>#N/A</v>
      </c>
      <c r="MFV228" s="1109" t="e">
        <v>#N/A</v>
      </c>
      <c r="MFW228" s="1109" t="e">
        <v>#N/A</v>
      </c>
      <c r="MFX228" s="1109" t="e">
        <v>#N/A</v>
      </c>
      <c r="MFY228" s="1109" t="e">
        <v>#N/A</v>
      </c>
      <c r="MFZ228" s="1109" t="e">
        <v>#N/A</v>
      </c>
      <c r="MGA228" s="1109" t="e">
        <v>#N/A</v>
      </c>
      <c r="MGB228" s="1109" t="e">
        <v>#N/A</v>
      </c>
      <c r="MGC228" s="1109" t="e">
        <v>#N/A</v>
      </c>
      <c r="MGD228" s="1109" t="e">
        <v>#N/A</v>
      </c>
      <c r="MGE228" s="1109" t="e">
        <v>#N/A</v>
      </c>
      <c r="MGF228" s="1109" t="e">
        <v>#N/A</v>
      </c>
      <c r="MGG228" s="1109" t="e">
        <v>#N/A</v>
      </c>
      <c r="MGH228" s="1109" t="e">
        <v>#N/A</v>
      </c>
      <c r="MGI228" s="1109" t="e">
        <v>#N/A</v>
      </c>
      <c r="MGJ228" s="1109" t="e">
        <v>#N/A</v>
      </c>
      <c r="MGK228" s="1109" t="e">
        <v>#N/A</v>
      </c>
      <c r="MGL228" s="1109" t="e">
        <v>#N/A</v>
      </c>
      <c r="MGM228" s="1109" t="e">
        <v>#N/A</v>
      </c>
      <c r="MGN228" s="1109" t="e">
        <v>#N/A</v>
      </c>
      <c r="MGO228" s="1109" t="e">
        <v>#N/A</v>
      </c>
      <c r="MGP228" s="1109" t="e">
        <v>#N/A</v>
      </c>
      <c r="MGQ228" s="1109" t="e">
        <v>#N/A</v>
      </c>
      <c r="MGR228" s="1109" t="e">
        <v>#N/A</v>
      </c>
      <c r="MGS228" s="1109" t="e">
        <v>#N/A</v>
      </c>
      <c r="MGT228" s="1109" t="e">
        <v>#N/A</v>
      </c>
      <c r="MGU228" s="1109" t="e">
        <v>#N/A</v>
      </c>
      <c r="MGV228" s="1109" t="e">
        <v>#N/A</v>
      </c>
      <c r="MGW228" s="1109" t="e">
        <v>#N/A</v>
      </c>
      <c r="MGX228" s="1109" t="e">
        <v>#N/A</v>
      </c>
      <c r="MGY228" s="1109" t="e">
        <v>#N/A</v>
      </c>
      <c r="MGZ228" s="1109" t="e">
        <v>#N/A</v>
      </c>
      <c r="MHA228" s="1109" t="e">
        <v>#N/A</v>
      </c>
      <c r="MHB228" s="1109" t="e">
        <v>#N/A</v>
      </c>
      <c r="MHC228" s="1109" t="e">
        <v>#N/A</v>
      </c>
      <c r="MHD228" s="1109" t="e">
        <v>#N/A</v>
      </c>
      <c r="MHE228" s="1109" t="e">
        <v>#N/A</v>
      </c>
      <c r="MHF228" s="1109" t="e">
        <v>#N/A</v>
      </c>
      <c r="MHG228" s="1109" t="e">
        <v>#N/A</v>
      </c>
      <c r="MHH228" s="1109" t="e">
        <v>#N/A</v>
      </c>
      <c r="MHI228" s="1109" t="e">
        <v>#N/A</v>
      </c>
      <c r="MHJ228" s="1109" t="e">
        <v>#N/A</v>
      </c>
      <c r="MHK228" s="1109" t="e">
        <v>#N/A</v>
      </c>
      <c r="MHL228" s="1109" t="e">
        <v>#N/A</v>
      </c>
      <c r="MHM228" s="1109" t="e">
        <v>#N/A</v>
      </c>
      <c r="MHN228" s="1109" t="e">
        <v>#N/A</v>
      </c>
      <c r="MHO228" s="1109" t="e">
        <v>#N/A</v>
      </c>
      <c r="MHP228" s="1109" t="e">
        <v>#N/A</v>
      </c>
      <c r="MHQ228" s="1109" t="e">
        <v>#N/A</v>
      </c>
      <c r="MHR228" s="1109" t="e">
        <v>#N/A</v>
      </c>
      <c r="MHS228" s="1109" t="e">
        <v>#N/A</v>
      </c>
      <c r="MHT228" s="1109" t="e">
        <v>#N/A</v>
      </c>
      <c r="MHU228" s="1109" t="e">
        <v>#N/A</v>
      </c>
      <c r="MHV228" s="1109" t="e">
        <v>#N/A</v>
      </c>
      <c r="MHW228" s="1109" t="e">
        <v>#N/A</v>
      </c>
      <c r="MHX228" s="1109" t="e">
        <v>#N/A</v>
      </c>
      <c r="MHY228" s="1109" t="e">
        <v>#N/A</v>
      </c>
      <c r="MHZ228" s="1109" t="e">
        <v>#N/A</v>
      </c>
      <c r="MIA228" s="1109" t="e">
        <v>#N/A</v>
      </c>
      <c r="MIB228" s="1109" t="e">
        <v>#N/A</v>
      </c>
      <c r="MIC228" s="1109" t="e">
        <v>#N/A</v>
      </c>
      <c r="MID228" s="1109" t="e">
        <v>#N/A</v>
      </c>
      <c r="MIE228" s="1109" t="e">
        <v>#N/A</v>
      </c>
      <c r="MIF228" s="1109" t="e">
        <v>#N/A</v>
      </c>
      <c r="MIG228" s="1109" t="e">
        <v>#N/A</v>
      </c>
      <c r="MIH228" s="1109" t="e">
        <v>#N/A</v>
      </c>
      <c r="MII228" s="1109" t="e">
        <v>#N/A</v>
      </c>
      <c r="MIJ228" s="1109" t="e">
        <v>#N/A</v>
      </c>
      <c r="MIK228" s="1109" t="e">
        <v>#N/A</v>
      </c>
      <c r="MIL228" s="1109" t="e">
        <v>#N/A</v>
      </c>
      <c r="MIM228" s="1109" t="e">
        <v>#N/A</v>
      </c>
      <c r="MIN228" s="1109" t="e">
        <v>#N/A</v>
      </c>
      <c r="MIO228" s="1109" t="e">
        <v>#N/A</v>
      </c>
      <c r="MIP228" s="1109" t="e">
        <v>#N/A</v>
      </c>
      <c r="MIQ228" s="1109" t="e">
        <v>#N/A</v>
      </c>
      <c r="MIR228" s="1109" t="e">
        <v>#N/A</v>
      </c>
      <c r="MIS228" s="1109" t="e">
        <v>#N/A</v>
      </c>
      <c r="MIT228" s="1109" t="e">
        <v>#N/A</v>
      </c>
      <c r="MIU228" s="1109" t="e">
        <v>#N/A</v>
      </c>
      <c r="MIV228" s="1109" t="e">
        <v>#N/A</v>
      </c>
      <c r="MIW228" s="1109" t="e">
        <v>#N/A</v>
      </c>
      <c r="MIX228" s="1109" t="e">
        <v>#N/A</v>
      </c>
      <c r="MIY228" s="1109" t="e">
        <v>#N/A</v>
      </c>
      <c r="MIZ228" s="1109" t="e">
        <v>#N/A</v>
      </c>
      <c r="MJA228" s="1109" t="e">
        <v>#N/A</v>
      </c>
      <c r="MJB228" s="1109" t="e">
        <v>#N/A</v>
      </c>
      <c r="MJC228" s="1109" t="e">
        <v>#N/A</v>
      </c>
      <c r="MJD228" s="1109" t="e">
        <v>#N/A</v>
      </c>
      <c r="MJE228" s="1109" t="e">
        <v>#N/A</v>
      </c>
      <c r="MJF228" s="1109" t="e">
        <v>#N/A</v>
      </c>
      <c r="MJG228" s="1109" t="e">
        <v>#N/A</v>
      </c>
      <c r="MJH228" s="1109" t="e">
        <v>#N/A</v>
      </c>
      <c r="MJI228" s="1109" t="e">
        <v>#N/A</v>
      </c>
      <c r="MJJ228" s="1109" t="e">
        <v>#N/A</v>
      </c>
      <c r="MJK228" s="1109" t="e">
        <v>#N/A</v>
      </c>
      <c r="MJL228" s="1109" t="e">
        <v>#N/A</v>
      </c>
      <c r="MJM228" s="1109" t="e">
        <v>#N/A</v>
      </c>
      <c r="MJN228" s="1109" t="e">
        <v>#N/A</v>
      </c>
      <c r="MJO228" s="1109" t="e">
        <v>#N/A</v>
      </c>
      <c r="MJP228" s="1109" t="e">
        <v>#N/A</v>
      </c>
      <c r="MJQ228" s="1109" t="e">
        <v>#N/A</v>
      </c>
      <c r="MJR228" s="1109" t="e">
        <v>#N/A</v>
      </c>
      <c r="MJS228" s="1109" t="e">
        <v>#N/A</v>
      </c>
      <c r="MJT228" s="1109" t="e">
        <v>#N/A</v>
      </c>
      <c r="MJU228" s="1109" t="e">
        <v>#N/A</v>
      </c>
      <c r="MJV228" s="1109" t="e">
        <v>#N/A</v>
      </c>
      <c r="MJW228" s="1109" t="e">
        <v>#N/A</v>
      </c>
      <c r="MJX228" s="1109" t="e">
        <v>#N/A</v>
      </c>
      <c r="MJY228" s="1109" t="e">
        <v>#N/A</v>
      </c>
      <c r="MJZ228" s="1109" t="e">
        <v>#N/A</v>
      </c>
      <c r="MKA228" s="1109" t="e">
        <v>#N/A</v>
      </c>
      <c r="MKB228" s="1109" t="e">
        <v>#N/A</v>
      </c>
      <c r="MKC228" s="1109" t="e">
        <v>#N/A</v>
      </c>
      <c r="MKD228" s="1109" t="e">
        <v>#N/A</v>
      </c>
      <c r="MKE228" s="1109" t="e">
        <v>#N/A</v>
      </c>
      <c r="MKF228" s="1109" t="e">
        <v>#N/A</v>
      </c>
      <c r="MKG228" s="1109" t="e">
        <v>#N/A</v>
      </c>
      <c r="MKH228" s="1109" t="e">
        <v>#N/A</v>
      </c>
      <c r="MKI228" s="1109" t="e">
        <v>#N/A</v>
      </c>
      <c r="MKJ228" s="1109" t="e">
        <v>#N/A</v>
      </c>
      <c r="MKK228" s="1109" t="e">
        <v>#N/A</v>
      </c>
      <c r="MKL228" s="1109" t="e">
        <v>#N/A</v>
      </c>
      <c r="MKM228" s="1109" t="e">
        <v>#N/A</v>
      </c>
      <c r="MKN228" s="1109" t="e">
        <v>#N/A</v>
      </c>
      <c r="MKO228" s="1109" t="e">
        <v>#N/A</v>
      </c>
      <c r="MKP228" s="1109" t="e">
        <v>#N/A</v>
      </c>
      <c r="MKQ228" s="1109" t="e">
        <v>#N/A</v>
      </c>
      <c r="MKR228" s="1109" t="e">
        <v>#N/A</v>
      </c>
      <c r="MKS228" s="1109" t="e">
        <v>#N/A</v>
      </c>
      <c r="MKT228" s="1109" t="e">
        <v>#N/A</v>
      </c>
      <c r="MKU228" s="1109" t="e">
        <v>#N/A</v>
      </c>
      <c r="MKV228" s="1109" t="e">
        <v>#N/A</v>
      </c>
      <c r="MKW228" s="1109" t="e">
        <v>#N/A</v>
      </c>
      <c r="MKX228" s="1109" t="e">
        <v>#N/A</v>
      </c>
      <c r="MKY228" s="1109" t="e">
        <v>#N/A</v>
      </c>
      <c r="MKZ228" s="1109" t="e">
        <v>#N/A</v>
      </c>
      <c r="MLA228" s="1109" t="e">
        <v>#N/A</v>
      </c>
      <c r="MLB228" s="1109" t="e">
        <v>#N/A</v>
      </c>
      <c r="MLC228" s="1109" t="e">
        <v>#N/A</v>
      </c>
      <c r="MLD228" s="1109" t="e">
        <v>#N/A</v>
      </c>
      <c r="MLE228" s="1109" t="e">
        <v>#N/A</v>
      </c>
      <c r="MLF228" s="1109" t="e">
        <v>#N/A</v>
      </c>
      <c r="MLG228" s="1109" t="e">
        <v>#N/A</v>
      </c>
      <c r="MLH228" s="1109" t="e">
        <v>#N/A</v>
      </c>
      <c r="MLI228" s="1109" t="e">
        <v>#N/A</v>
      </c>
      <c r="MLJ228" s="1109" t="e">
        <v>#N/A</v>
      </c>
      <c r="MLK228" s="1109" t="e">
        <v>#N/A</v>
      </c>
      <c r="MLL228" s="1109" t="e">
        <v>#N/A</v>
      </c>
      <c r="MLM228" s="1109" t="e">
        <v>#N/A</v>
      </c>
      <c r="MLN228" s="1109" t="e">
        <v>#N/A</v>
      </c>
      <c r="MLO228" s="1109" t="e">
        <v>#N/A</v>
      </c>
      <c r="MLP228" s="1109" t="e">
        <v>#N/A</v>
      </c>
      <c r="MLQ228" s="1109" t="e">
        <v>#N/A</v>
      </c>
      <c r="MLR228" s="1109" t="e">
        <v>#N/A</v>
      </c>
      <c r="MLS228" s="1109" t="e">
        <v>#N/A</v>
      </c>
      <c r="MLT228" s="1109" t="e">
        <v>#N/A</v>
      </c>
      <c r="MLU228" s="1109" t="e">
        <v>#N/A</v>
      </c>
      <c r="MLV228" s="1109" t="e">
        <v>#N/A</v>
      </c>
      <c r="MLW228" s="1109" t="e">
        <v>#N/A</v>
      </c>
      <c r="MLX228" s="1109" t="e">
        <v>#N/A</v>
      </c>
      <c r="MLY228" s="1109" t="e">
        <v>#N/A</v>
      </c>
      <c r="MLZ228" s="1109" t="e">
        <v>#N/A</v>
      </c>
      <c r="MMA228" s="1109" t="e">
        <v>#N/A</v>
      </c>
      <c r="MMB228" s="1109" t="e">
        <v>#N/A</v>
      </c>
      <c r="MMC228" s="1109" t="e">
        <v>#N/A</v>
      </c>
      <c r="MMD228" s="1109" t="e">
        <v>#N/A</v>
      </c>
      <c r="MME228" s="1109" t="e">
        <v>#N/A</v>
      </c>
      <c r="MMF228" s="1109" t="e">
        <v>#N/A</v>
      </c>
      <c r="MMG228" s="1109" t="e">
        <v>#N/A</v>
      </c>
      <c r="MMH228" s="1109" t="e">
        <v>#N/A</v>
      </c>
      <c r="MMI228" s="1109" t="e">
        <v>#N/A</v>
      </c>
      <c r="MMJ228" s="1109" t="e">
        <v>#N/A</v>
      </c>
      <c r="MMK228" s="1109" t="e">
        <v>#N/A</v>
      </c>
      <c r="MML228" s="1109" t="e">
        <v>#N/A</v>
      </c>
      <c r="MMM228" s="1109" t="e">
        <v>#N/A</v>
      </c>
      <c r="MMN228" s="1109" t="e">
        <v>#N/A</v>
      </c>
      <c r="MMO228" s="1109" t="e">
        <v>#N/A</v>
      </c>
      <c r="MMP228" s="1109" t="e">
        <v>#N/A</v>
      </c>
      <c r="MMQ228" s="1109" t="e">
        <v>#N/A</v>
      </c>
      <c r="MMR228" s="1109" t="e">
        <v>#N/A</v>
      </c>
      <c r="MMS228" s="1109" t="e">
        <v>#N/A</v>
      </c>
      <c r="MMT228" s="1109" t="e">
        <v>#N/A</v>
      </c>
      <c r="MMU228" s="1109" t="e">
        <v>#N/A</v>
      </c>
      <c r="MMV228" s="1109" t="e">
        <v>#N/A</v>
      </c>
      <c r="MMW228" s="1109" t="e">
        <v>#N/A</v>
      </c>
      <c r="MMX228" s="1109" t="e">
        <v>#N/A</v>
      </c>
      <c r="MMY228" s="1109" t="e">
        <v>#N/A</v>
      </c>
      <c r="MMZ228" s="1109" t="e">
        <v>#N/A</v>
      </c>
      <c r="MNA228" s="1109" t="e">
        <v>#N/A</v>
      </c>
      <c r="MNB228" s="1109" t="e">
        <v>#N/A</v>
      </c>
      <c r="MNC228" s="1109" t="e">
        <v>#N/A</v>
      </c>
      <c r="MND228" s="1109" t="e">
        <v>#N/A</v>
      </c>
      <c r="MNE228" s="1109" t="e">
        <v>#N/A</v>
      </c>
      <c r="MNF228" s="1109" t="e">
        <v>#N/A</v>
      </c>
      <c r="MNG228" s="1109" t="e">
        <v>#N/A</v>
      </c>
      <c r="MNH228" s="1109" t="e">
        <v>#N/A</v>
      </c>
      <c r="MNI228" s="1109" t="e">
        <v>#N/A</v>
      </c>
      <c r="MNJ228" s="1109" t="e">
        <v>#N/A</v>
      </c>
      <c r="MNK228" s="1109" t="e">
        <v>#N/A</v>
      </c>
      <c r="MNL228" s="1109" t="e">
        <v>#N/A</v>
      </c>
      <c r="MNM228" s="1109" t="e">
        <v>#N/A</v>
      </c>
      <c r="MNN228" s="1109" t="e">
        <v>#N/A</v>
      </c>
      <c r="MNO228" s="1109" t="e">
        <v>#N/A</v>
      </c>
      <c r="MNP228" s="1109" t="e">
        <v>#N/A</v>
      </c>
      <c r="MNQ228" s="1109" t="e">
        <v>#N/A</v>
      </c>
      <c r="MNR228" s="1109" t="e">
        <v>#N/A</v>
      </c>
      <c r="MNS228" s="1109" t="e">
        <v>#N/A</v>
      </c>
      <c r="MNT228" s="1109" t="e">
        <v>#N/A</v>
      </c>
      <c r="MNU228" s="1109" t="e">
        <v>#N/A</v>
      </c>
      <c r="MNV228" s="1109" t="e">
        <v>#N/A</v>
      </c>
      <c r="MNW228" s="1109" t="e">
        <v>#N/A</v>
      </c>
      <c r="MNX228" s="1109" t="e">
        <v>#N/A</v>
      </c>
      <c r="MNY228" s="1109" t="e">
        <v>#N/A</v>
      </c>
      <c r="MNZ228" s="1109" t="e">
        <v>#N/A</v>
      </c>
      <c r="MOA228" s="1109" t="e">
        <v>#N/A</v>
      </c>
      <c r="MOB228" s="1109" t="e">
        <v>#N/A</v>
      </c>
      <c r="MOC228" s="1109" t="e">
        <v>#N/A</v>
      </c>
      <c r="MOD228" s="1109" t="e">
        <v>#N/A</v>
      </c>
      <c r="MOE228" s="1109" t="e">
        <v>#N/A</v>
      </c>
      <c r="MOF228" s="1109" t="e">
        <v>#N/A</v>
      </c>
      <c r="MOG228" s="1109" t="e">
        <v>#N/A</v>
      </c>
      <c r="MOH228" s="1109" t="e">
        <v>#N/A</v>
      </c>
      <c r="MOI228" s="1109" t="e">
        <v>#N/A</v>
      </c>
      <c r="MOJ228" s="1109" t="e">
        <v>#N/A</v>
      </c>
      <c r="MOK228" s="1109" t="e">
        <v>#N/A</v>
      </c>
      <c r="MOL228" s="1109" t="e">
        <v>#N/A</v>
      </c>
      <c r="MOM228" s="1109" t="e">
        <v>#N/A</v>
      </c>
      <c r="MON228" s="1109" t="e">
        <v>#N/A</v>
      </c>
      <c r="MOO228" s="1109" t="e">
        <v>#N/A</v>
      </c>
      <c r="MOP228" s="1109" t="e">
        <v>#N/A</v>
      </c>
      <c r="MOQ228" s="1109" t="e">
        <v>#N/A</v>
      </c>
      <c r="MOR228" s="1109" t="e">
        <v>#N/A</v>
      </c>
      <c r="MOS228" s="1109" t="e">
        <v>#N/A</v>
      </c>
      <c r="MOT228" s="1109" t="e">
        <v>#N/A</v>
      </c>
      <c r="MOU228" s="1109" t="e">
        <v>#N/A</v>
      </c>
      <c r="MOV228" s="1109" t="e">
        <v>#N/A</v>
      </c>
      <c r="MOW228" s="1109" t="e">
        <v>#N/A</v>
      </c>
      <c r="MOX228" s="1109" t="e">
        <v>#N/A</v>
      </c>
      <c r="MOY228" s="1109" t="e">
        <v>#N/A</v>
      </c>
      <c r="MOZ228" s="1109" t="e">
        <v>#N/A</v>
      </c>
      <c r="MPA228" s="1109" t="e">
        <v>#N/A</v>
      </c>
      <c r="MPB228" s="1109" t="e">
        <v>#N/A</v>
      </c>
      <c r="MPC228" s="1109" t="e">
        <v>#N/A</v>
      </c>
      <c r="MPD228" s="1109" t="e">
        <v>#N/A</v>
      </c>
      <c r="MPE228" s="1109" t="e">
        <v>#N/A</v>
      </c>
      <c r="MPF228" s="1109" t="e">
        <v>#N/A</v>
      </c>
      <c r="MPG228" s="1109" t="e">
        <v>#N/A</v>
      </c>
      <c r="MPH228" s="1109" t="e">
        <v>#N/A</v>
      </c>
      <c r="MPI228" s="1109" t="e">
        <v>#N/A</v>
      </c>
      <c r="MPJ228" s="1109" t="e">
        <v>#N/A</v>
      </c>
      <c r="MPK228" s="1109" t="e">
        <v>#N/A</v>
      </c>
      <c r="MPL228" s="1109" t="e">
        <v>#N/A</v>
      </c>
      <c r="MPM228" s="1109" t="e">
        <v>#N/A</v>
      </c>
      <c r="MPN228" s="1109" t="e">
        <v>#N/A</v>
      </c>
      <c r="MPO228" s="1109" t="e">
        <v>#N/A</v>
      </c>
      <c r="MPP228" s="1109" t="e">
        <v>#N/A</v>
      </c>
      <c r="MPQ228" s="1109" t="e">
        <v>#N/A</v>
      </c>
      <c r="MPR228" s="1109" t="e">
        <v>#N/A</v>
      </c>
      <c r="MPS228" s="1109" t="e">
        <v>#N/A</v>
      </c>
      <c r="MPT228" s="1109" t="e">
        <v>#N/A</v>
      </c>
      <c r="MPU228" s="1109" t="e">
        <v>#N/A</v>
      </c>
      <c r="MPV228" s="1109" t="e">
        <v>#N/A</v>
      </c>
      <c r="MPW228" s="1109" t="e">
        <v>#N/A</v>
      </c>
      <c r="MPX228" s="1109" t="e">
        <v>#N/A</v>
      </c>
      <c r="MPY228" s="1109" t="e">
        <v>#N/A</v>
      </c>
      <c r="MPZ228" s="1109" t="e">
        <v>#N/A</v>
      </c>
      <c r="MQA228" s="1109" t="e">
        <v>#N/A</v>
      </c>
      <c r="MQB228" s="1109" t="e">
        <v>#N/A</v>
      </c>
      <c r="MQC228" s="1109" t="e">
        <v>#N/A</v>
      </c>
      <c r="MQD228" s="1109" t="e">
        <v>#N/A</v>
      </c>
      <c r="MQE228" s="1109" t="e">
        <v>#N/A</v>
      </c>
      <c r="MQF228" s="1109" t="e">
        <v>#N/A</v>
      </c>
      <c r="MQG228" s="1109" t="e">
        <v>#N/A</v>
      </c>
      <c r="MQH228" s="1109" t="e">
        <v>#N/A</v>
      </c>
      <c r="MQI228" s="1109" t="e">
        <v>#N/A</v>
      </c>
      <c r="MQJ228" s="1109" t="e">
        <v>#N/A</v>
      </c>
      <c r="MQK228" s="1109" t="e">
        <v>#N/A</v>
      </c>
      <c r="MQL228" s="1109" t="e">
        <v>#N/A</v>
      </c>
      <c r="MQM228" s="1109" t="e">
        <v>#N/A</v>
      </c>
      <c r="MQN228" s="1109" t="e">
        <v>#N/A</v>
      </c>
      <c r="MQO228" s="1109" t="e">
        <v>#N/A</v>
      </c>
      <c r="MQP228" s="1109" t="e">
        <v>#N/A</v>
      </c>
      <c r="MQQ228" s="1109" t="e">
        <v>#N/A</v>
      </c>
      <c r="MQR228" s="1109" t="e">
        <v>#N/A</v>
      </c>
      <c r="MQS228" s="1109" t="e">
        <v>#N/A</v>
      </c>
      <c r="MQT228" s="1109" t="e">
        <v>#N/A</v>
      </c>
      <c r="MQU228" s="1109" t="e">
        <v>#N/A</v>
      </c>
      <c r="MQV228" s="1109" t="e">
        <v>#N/A</v>
      </c>
      <c r="MQW228" s="1109" t="e">
        <v>#N/A</v>
      </c>
      <c r="MQX228" s="1109" t="e">
        <v>#N/A</v>
      </c>
      <c r="MQY228" s="1109" t="e">
        <v>#N/A</v>
      </c>
      <c r="MQZ228" s="1109" t="e">
        <v>#N/A</v>
      </c>
      <c r="MRA228" s="1109" t="e">
        <v>#N/A</v>
      </c>
      <c r="MRB228" s="1109" t="e">
        <v>#N/A</v>
      </c>
      <c r="MRC228" s="1109" t="e">
        <v>#N/A</v>
      </c>
      <c r="MRD228" s="1109" t="e">
        <v>#N/A</v>
      </c>
      <c r="MRE228" s="1109" t="e">
        <v>#N/A</v>
      </c>
      <c r="MRF228" s="1109" t="e">
        <v>#N/A</v>
      </c>
      <c r="MRG228" s="1109" t="e">
        <v>#N/A</v>
      </c>
      <c r="MRH228" s="1109" t="e">
        <v>#N/A</v>
      </c>
      <c r="MRI228" s="1109" t="e">
        <v>#N/A</v>
      </c>
      <c r="MRJ228" s="1109" t="e">
        <v>#N/A</v>
      </c>
      <c r="MRK228" s="1109" t="e">
        <v>#N/A</v>
      </c>
      <c r="MRL228" s="1109" t="e">
        <v>#N/A</v>
      </c>
      <c r="MRM228" s="1109" t="e">
        <v>#N/A</v>
      </c>
      <c r="MRN228" s="1109" t="e">
        <v>#N/A</v>
      </c>
      <c r="MRO228" s="1109" t="e">
        <v>#N/A</v>
      </c>
      <c r="MRP228" s="1109" t="e">
        <v>#N/A</v>
      </c>
      <c r="MRQ228" s="1109" t="e">
        <v>#N/A</v>
      </c>
      <c r="MRR228" s="1109" t="e">
        <v>#N/A</v>
      </c>
      <c r="MRS228" s="1109" t="e">
        <v>#N/A</v>
      </c>
      <c r="MRT228" s="1109" t="e">
        <v>#N/A</v>
      </c>
      <c r="MRU228" s="1109" t="e">
        <v>#N/A</v>
      </c>
      <c r="MRV228" s="1109" t="e">
        <v>#N/A</v>
      </c>
      <c r="MRW228" s="1109" t="e">
        <v>#N/A</v>
      </c>
      <c r="MRX228" s="1109" t="e">
        <v>#N/A</v>
      </c>
      <c r="MRY228" s="1109" t="e">
        <v>#N/A</v>
      </c>
      <c r="MRZ228" s="1109" t="e">
        <v>#N/A</v>
      </c>
      <c r="MSA228" s="1109" t="e">
        <v>#N/A</v>
      </c>
      <c r="MSB228" s="1109" t="e">
        <v>#N/A</v>
      </c>
      <c r="MSC228" s="1109" t="e">
        <v>#N/A</v>
      </c>
      <c r="MSD228" s="1109" t="e">
        <v>#N/A</v>
      </c>
      <c r="MSE228" s="1109" t="e">
        <v>#N/A</v>
      </c>
      <c r="MSF228" s="1109" t="e">
        <v>#N/A</v>
      </c>
      <c r="MSG228" s="1109" t="e">
        <v>#N/A</v>
      </c>
      <c r="MSH228" s="1109" t="e">
        <v>#N/A</v>
      </c>
      <c r="MSI228" s="1109" t="e">
        <v>#N/A</v>
      </c>
      <c r="MSJ228" s="1109" t="e">
        <v>#N/A</v>
      </c>
      <c r="MSK228" s="1109" t="e">
        <v>#N/A</v>
      </c>
      <c r="MSL228" s="1109" t="e">
        <v>#N/A</v>
      </c>
      <c r="MSM228" s="1109" t="e">
        <v>#N/A</v>
      </c>
      <c r="MSN228" s="1109" t="e">
        <v>#N/A</v>
      </c>
      <c r="MSO228" s="1109" t="e">
        <v>#N/A</v>
      </c>
      <c r="MSP228" s="1109" t="e">
        <v>#N/A</v>
      </c>
      <c r="MSQ228" s="1109" t="e">
        <v>#N/A</v>
      </c>
      <c r="MSR228" s="1109" t="e">
        <v>#N/A</v>
      </c>
      <c r="MSS228" s="1109" t="e">
        <v>#N/A</v>
      </c>
      <c r="MST228" s="1109" t="e">
        <v>#N/A</v>
      </c>
      <c r="MSU228" s="1109" t="e">
        <v>#N/A</v>
      </c>
      <c r="MSV228" s="1109" t="e">
        <v>#N/A</v>
      </c>
      <c r="MSW228" s="1109" t="e">
        <v>#N/A</v>
      </c>
      <c r="MSX228" s="1109" t="e">
        <v>#N/A</v>
      </c>
      <c r="MSY228" s="1109" t="e">
        <v>#N/A</v>
      </c>
      <c r="MSZ228" s="1109" t="e">
        <v>#N/A</v>
      </c>
      <c r="MTA228" s="1109" t="e">
        <v>#N/A</v>
      </c>
      <c r="MTB228" s="1109" t="e">
        <v>#N/A</v>
      </c>
      <c r="MTC228" s="1109" t="e">
        <v>#N/A</v>
      </c>
      <c r="MTD228" s="1109" t="e">
        <v>#N/A</v>
      </c>
      <c r="MTE228" s="1109" t="e">
        <v>#N/A</v>
      </c>
      <c r="MTF228" s="1109" t="e">
        <v>#N/A</v>
      </c>
      <c r="MTG228" s="1109" t="e">
        <v>#N/A</v>
      </c>
      <c r="MTH228" s="1109" t="e">
        <v>#N/A</v>
      </c>
      <c r="MTI228" s="1109" t="e">
        <v>#N/A</v>
      </c>
      <c r="MTJ228" s="1109" t="e">
        <v>#N/A</v>
      </c>
      <c r="MTK228" s="1109" t="e">
        <v>#N/A</v>
      </c>
      <c r="MTL228" s="1109" t="e">
        <v>#N/A</v>
      </c>
      <c r="MTM228" s="1109" t="e">
        <v>#N/A</v>
      </c>
      <c r="MTN228" s="1109" t="e">
        <v>#N/A</v>
      </c>
      <c r="MTO228" s="1109" t="e">
        <v>#N/A</v>
      </c>
      <c r="MTP228" s="1109" t="e">
        <v>#N/A</v>
      </c>
      <c r="MTQ228" s="1109" t="e">
        <v>#N/A</v>
      </c>
      <c r="MTR228" s="1109" t="e">
        <v>#N/A</v>
      </c>
      <c r="MTS228" s="1109" t="e">
        <v>#N/A</v>
      </c>
      <c r="MTT228" s="1109" t="e">
        <v>#N/A</v>
      </c>
      <c r="MTU228" s="1109" t="e">
        <v>#N/A</v>
      </c>
      <c r="MTV228" s="1109" t="e">
        <v>#N/A</v>
      </c>
      <c r="MTW228" s="1109" t="e">
        <v>#N/A</v>
      </c>
      <c r="MTX228" s="1109" t="e">
        <v>#N/A</v>
      </c>
      <c r="MTY228" s="1109" t="e">
        <v>#N/A</v>
      </c>
      <c r="MTZ228" s="1109" t="e">
        <v>#N/A</v>
      </c>
      <c r="MUA228" s="1109" t="e">
        <v>#N/A</v>
      </c>
      <c r="MUB228" s="1109" t="e">
        <v>#N/A</v>
      </c>
      <c r="MUC228" s="1109" t="e">
        <v>#N/A</v>
      </c>
      <c r="MUD228" s="1109" t="e">
        <v>#N/A</v>
      </c>
      <c r="MUE228" s="1109" t="e">
        <v>#N/A</v>
      </c>
      <c r="MUF228" s="1109" t="e">
        <v>#N/A</v>
      </c>
      <c r="MUG228" s="1109" t="e">
        <v>#N/A</v>
      </c>
      <c r="MUH228" s="1109" t="e">
        <v>#N/A</v>
      </c>
      <c r="MUI228" s="1109" t="e">
        <v>#N/A</v>
      </c>
      <c r="MUJ228" s="1109" t="e">
        <v>#N/A</v>
      </c>
      <c r="MUK228" s="1109" t="e">
        <v>#N/A</v>
      </c>
      <c r="MUL228" s="1109" t="e">
        <v>#N/A</v>
      </c>
      <c r="MUM228" s="1109" t="e">
        <v>#N/A</v>
      </c>
      <c r="MUN228" s="1109" t="e">
        <v>#N/A</v>
      </c>
      <c r="MUO228" s="1109" t="e">
        <v>#N/A</v>
      </c>
      <c r="MUP228" s="1109" t="e">
        <v>#N/A</v>
      </c>
      <c r="MUQ228" s="1109" t="e">
        <v>#N/A</v>
      </c>
      <c r="MUR228" s="1109" t="e">
        <v>#N/A</v>
      </c>
      <c r="MUS228" s="1109" t="e">
        <v>#N/A</v>
      </c>
      <c r="MUT228" s="1109" t="e">
        <v>#N/A</v>
      </c>
      <c r="MUU228" s="1109" t="e">
        <v>#N/A</v>
      </c>
      <c r="MUV228" s="1109" t="e">
        <v>#N/A</v>
      </c>
      <c r="MUW228" s="1109" t="e">
        <v>#N/A</v>
      </c>
      <c r="MUX228" s="1109" t="e">
        <v>#N/A</v>
      </c>
      <c r="MUY228" s="1109" t="e">
        <v>#N/A</v>
      </c>
      <c r="MUZ228" s="1109" t="e">
        <v>#N/A</v>
      </c>
      <c r="MVA228" s="1109" t="e">
        <v>#N/A</v>
      </c>
      <c r="MVB228" s="1109" t="e">
        <v>#N/A</v>
      </c>
      <c r="MVC228" s="1109" t="e">
        <v>#N/A</v>
      </c>
      <c r="MVD228" s="1109" t="e">
        <v>#N/A</v>
      </c>
      <c r="MVE228" s="1109" t="e">
        <v>#N/A</v>
      </c>
      <c r="MVF228" s="1109" t="e">
        <v>#N/A</v>
      </c>
      <c r="MVG228" s="1109" t="e">
        <v>#N/A</v>
      </c>
      <c r="MVH228" s="1109" t="e">
        <v>#N/A</v>
      </c>
      <c r="MVI228" s="1109" t="e">
        <v>#N/A</v>
      </c>
      <c r="MVJ228" s="1109" t="e">
        <v>#N/A</v>
      </c>
      <c r="MVK228" s="1109" t="e">
        <v>#N/A</v>
      </c>
      <c r="MVL228" s="1109" t="e">
        <v>#N/A</v>
      </c>
      <c r="MVM228" s="1109" t="e">
        <v>#N/A</v>
      </c>
      <c r="MVN228" s="1109" t="e">
        <v>#N/A</v>
      </c>
      <c r="MVO228" s="1109" t="e">
        <v>#N/A</v>
      </c>
      <c r="MVP228" s="1109" t="e">
        <v>#N/A</v>
      </c>
      <c r="MVQ228" s="1109" t="e">
        <v>#N/A</v>
      </c>
      <c r="MVR228" s="1109" t="e">
        <v>#N/A</v>
      </c>
      <c r="MVS228" s="1109" t="e">
        <v>#N/A</v>
      </c>
      <c r="MVT228" s="1109" t="e">
        <v>#N/A</v>
      </c>
      <c r="MVU228" s="1109" t="e">
        <v>#N/A</v>
      </c>
      <c r="MVV228" s="1109" t="e">
        <v>#N/A</v>
      </c>
      <c r="MVW228" s="1109" t="e">
        <v>#N/A</v>
      </c>
      <c r="MVX228" s="1109" t="e">
        <v>#N/A</v>
      </c>
      <c r="MVY228" s="1109" t="e">
        <v>#N/A</v>
      </c>
      <c r="MVZ228" s="1109" t="e">
        <v>#N/A</v>
      </c>
      <c r="MWA228" s="1109" t="e">
        <v>#N/A</v>
      </c>
      <c r="MWB228" s="1109" t="e">
        <v>#N/A</v>
      </c>
      <c r="MWC228" s="1109" t="e">
        <v>#N/A</v>
      </c>
      <c r="MWD228" s="1109" t="e">
        <v>#N/A</v>
      </c>
      <c r="MWE228" s="1109" t="e">
        <v>#N/A</v>
      </c>
      <c r="MWF228" s="1109" t="e">
        <v>#N/A</v>
      </c>
      <c r="MWG228" s="1109" t="e">
        <v>#N/A</v>
      </c>
      <c r="MWH228" s="1109" t="e">
        <v>#N/A</v>
      </c>
      <c r="MWI228" s="1109" t="e">
        <v>#N/A</v>
      </c>
      <c r="MWJ228" s="1109" t="e">
        <v>#N/A</v>
      </c>
      <c r="MWK228" s="1109" t="e">
        <v>#N/A</v>
      </c>
      <c r="MWL228" s="1109" t="e">
        <v>#N/A</v>
      </c>
      <c r="MWM228" s="1109" t="e">
        <v>#N/A</v>
      </c>
      <c r="MWN228" s="1109" t="e">
        <v>#N/A</v>
      </c>
      <c r="MWO228" s="1109" t="e">
        <v>#N/A</v>
      </c>
      <c r="MWP228" s="1109" t="e">
        <v>#N/A</v>
      </c>
      <c r="MWQ228" s="1109" t="e">
        <v>#N/A</v>
      </c>
      <c r="MWR228" s="1109" t="e">
        <v>#N/A</v>
      </c>
      <c r="MWS228" s="1109" t="e">
        <v>#N/A</v>
      </c>
      <c r="MWT228" s="1109" t="e">
        <v>#N/A</v>
      </c>
      <c r="MWU228" s="1109" t="e">
        <v>#N/A</v>
      </c>
      <c r="MWV228" s="1109" t="e">
        <v>#N/A</v>
      </c>
      <c r="MWW228" s="1109" t="e">
        <v>#N/A</v>
      </c>
      <c r="MWX228" s="1109" t="e">
        <v>#N/A</v>
      </c>
      <c r="MWY228" s="1109" t="e">
        <v>#N/A</v>
      </c>
      <c r="MWZ228" s="1109" t="e">
        <v>#N/A</v>
      </c>
      <c r="MXA228" s="1109" t="e">
        <v>#N/A</v>
      </c>
      <c r="MXB228" s="1109" t="e">
        <v>#N/A</v>
      </c>
      <c r="MXC228" s="1109" t="e">
        <v>#N/A</v>
      </c>
      <c r="MXD228" s="1109" t="e">
        <v>#N/A</v>
      </c>
      <c r="MXE228" s="1109" t="e">
        <v>#N/A</v>
      </c>
      <c r="MXF228" s="1109" t="e">
        <v>#N/A</v>
      </c>
      <c r="MXG228" s="1109" t="e">
        <v>#N/A</v>
      </c>
      <c r="MXH228" s="1109" t="e">
        <v>#N/A</v>
      </c>
      <c r="MXI228" s="1109" t="e">
        <v>#N/A</v>
      </c>
      <c r="MXJ228" s="1109" t="e">
        <v>#N/A</v>
      </c>
      <c r="MXK228" s="1109" t="e">
        <v>#N/A</v>
      </c>
      <c r="MXL228" s="1109" t="e">
        <v>#N/A</v>
      </c>
      <c r="MXM228" s="1109" t="e">
        <v>#N/A</v>
      </c>
      <c r="MXN228" s="1109" t="e">
        <v>#N/A</v>
      </c>
      <c r="MXO228" s="1109" t="e">
        <v>#N/A</v>
      </c>
      <c r="MXP228" s="1109" t="e">
        <v>#N/A</v>
      </c>
      <c r="MXQ228" s="1109" t="e">
        <v>#N/A</v>
      </c>
      <c r="MXR228" s="1109" t="e">
        <v>#N/A</v>
      </c>
      <c r="MXS228" s="1109" t="e">
        <v>#N/A</v>
      </c>
      <c r="MXT228" s="1109" t="e">
        <v>#N/A</v>
      </c>
      <c r="MXU228" s="1109" t="e">
        <v>#N/A</v>
      </c>
      <c r="MXV228" s="1109" t="e">
        <v>#N/A</v>
      </c>
      <c r="MXW228" s="1109" t="e">
        <v>#N/A</v>
      </c>
      <c r="MXX228" s="1109" t="e">
        <v>#N/A</v>
      </c>
      <c r="MXY228" s="1109" t="e">
        <v>#N/A</v>
      </c>
      <c r="MXZ228" s="1109" t="e">
        <v>#N/A</v>
      </c>
      <c r="MYA228" s="1109" t="e">
        <v>#N/A</v>
      </c>
      <c r="MYB228" s="1109" t="e">
        <v>#N/A</v>
      </c>
      <c r="MYC228" s="1109" t="e">
        <v>#N/A</v>
      </c>
      <c r="MYD228" s="1109" t="e">
        <v>#N/A</v>
      </c>
      <c r="MYE228" s="1109" t="e">
        <v>#N/A</v>
      </c>
      <c r="MYF228" s="1109" t="e">
        <v>#N/A</v>
      </c>
      <c r="MYG228" s="1109" t="e">
        <v>#N/A</v>
      </c>
      <c r="MYH228" s="1109" t="e">
        <v>#N/A</v>
      </c>
      <c r="MYI228" s="1109" t="e">
        <v>#N/A</v>
      </c>
      <c r="MYJ228" s="1109" t="e">
        <v>#N/A</v>
      </c>
      <c r="MYK228" s="1109" t="e">
        <v>#N/A</v>
      </c>
      <c r="MYL228" s="1109" t="e">
        <v>#N/A</v>
      </c>
      <c r="MYM228" s="1109" t="e">
        <v>#N/A</v>
      </c>
      <c r="MYN228" s="1109" t="e">
        <v>#N/A</v>
      </c>
      <c r="MYO228" s="1109" t="e">
        <v>#N/A</v>
      </c>
      <c r="MYP228" s="1109" t="e">
        <v>#N/A</v>
      </c>
      <c r="MYQ228" s="1109" t="e">
        <v>#N/A</v>
      </c>
      <c r="MYR228" s="1109" t="e">
        <v>#N/A</v>
      </c>
      <c r="MYS228" s="1109" t="e">
        <v>#N/A</v>
      </c>
      <c r="MYT228" s="1109" t="e">
        <v>#N/A</v>
      </c>
      <c r="MYU228" s="1109" t="e">
        <v>#N/A</v>
      </c>
      <c r="MYV228" s="1109" t="e">
        <v>#N/A</v>
      </c>
      <c r="MYW228" s="1109" t="e">
        <v>#N/A</v>
      </c>
      <c r="MYX228" s="1109" t="e">
        <v>#N/A</v>
      </c>
      <c r="MYY228" s="1109" t="e">
        <v>#N/A</v>
      </c>
      <c r="MYZ228" s="1109" t="e">
        <v>#N/A</v>
      </c>
      <c r="MZA228" s="1109" t="e">
        <v>#N/A</v>
      </c>
      <c r="MZB228" s="1109" t="e">
        <v>#N/A</v>
      </c>
      <c r="MZC228" s="1109" t="e">
        <v>#N/A</v>
      </c>
      <c r="MZD228" s="1109" t="e">
        <v>#N/A</v>
      </c>
      <c r="MZE228" s="1109" t="e">
        <v>#N/A</v>
      </c>
      <c r="MZF228" s="1109" t="e">
        <v>#N/A</v>
      </c>
      <c r="MZG228" s="1109" t="e">
        <v>#N/A</v>
      </c>
      <c r="MZH228" s="1109" t="e">
        <v>#N/A</v>
      </c>
      <c r="MZI228" s="1109" t="e">
        <v>#N/A</v>
      </c>
      <c r="MZJ228" s="1109" t="e">
        <v>#N/A</v>
      </c>
      <c r="MZK228" s="1109" t="e">
        <v>#N/A</v>
      </c>
      <c r="MZL228" s="1109" t="e">
        <v>#N/A</v>
      </c>
      <c r="MZM228" s="1109" t="e">
        <v>#N/A</v>
      </c>
      <c r="MZN228" s="1109" t="e">
        <v>#N/A</v>
      </c>
      <c r="MZO228" s="1109" t="e">
        <v>#N/A</v>
      </c>
      <c r="MZP228" s="1109" t="e">
        <v>#N/A</v>
      </c>
      <c r="MZQ228" s="1109" t="e">
        <v>#N/A</v>
      </c>
      <c r="MZR228" s="1109" t="e">
        <v>#N/A</v>
      </c>
      <c r="MZS228" s="1109" t="e">
        <v>#N/A</v>
      </c>
      <c r="MZT228" s="1109" t="e">
        <v>#N/A</v>
      </c>
      <c r="MZU228" s="1109" t="e">
        <v>#N/A</v>
      </c>
      <c r="MZV228" s="1109" t="e">
        <v>#N/A</v>
      </c>
      <c r="MZW228" s="1109" t="e">
        <v>#N/A</v>
      </c>
      <c r="MZX228" s="1109" t="e">
        <v>#N/A</v>
      </c>
      <c r="MZY228" s="1109" t="e">
        <v>#N/A</v>
      </c>
      <c r="MZZ228" s="1109" t="e">
        <v>#N/A</v>
      </c>
      <c r="NAA228" s="1109" t="e">
        <v>#N/A</v>
      </c>
      <c r="NAB228" s="1109" t="e">
        <v>#N/A</v>
      </c>
      <c r="NAC228" s="1109" t="e">
        <v>#N/A</v>
      </c>
      <c r="NAD228" s="1109" t="e">
        <v>#N/A</v>
      </c>
      <c r="NAE228" s="1109" t="e">
        <v>#N/A</v>
      </c>
      <c r="NAF228" s="1109" t="e">
        <v>#N/A</v>
      </c>
      <c r="NAG228" s="1109" t="e">
        <v>#N/A</v>
      </c>
      <c r="NAH228" s="1109" t="e">
        <v>#N/A</v>
      </c>
      <c r="NAI228" s="1109" t="e">
        <v>#N/A</v>
      </c>
      <c r="NAJ228" s="1109" t="e">
        <v>#N/A</v>
      </c>
      <c r="NAK228" s="1109" t="e">
        <v>#N/A</v>
      </c>
      <c r="NAL228" s="1109" t="e">
        <v>#N/A</v>
      </c>
      <c r="NAM228" s="1109" t="e">
        <v>#N/A</v>
      </c>
      <c r="NAN228" s="1109" t="e">
        <v>#N/A</v>
      </c>
      <c r="NAO228" s="1109" t="e">
        <v>#N/A</v>
      </c>
      <c r="NAP228" s="1109" t="e">
        <v>#N/A</v>
      </c>
      <c r="NAQ228" s="1109" t="e">
        <v>#N/A</v>
      </c>
      <c r="NAR228" s="1109" t="e">
        <v>#N/A</v>
      </c>
      <c r="NAS228" s="1109" t="e">
        <v>#N/A</v>
      </c>
      <c r="NAT228" s="1109" t="e">
        <v>#N/A</v>
      </c>
      <c r="NAU228" s="1109" t="e">
        <v>#N/A</v>
      </c>
      <c r="NAV228" s="1109" t="e">
        <v>#N/A</v>
      </c>
      <c r="NAW228" s="1109" t="e">
        <v>#N/A</v>
      </c>
      <c r="NAX228" s="1109" t="e">
        <v>#N/A</v>
      </c>
      <c r="NAY228" s="1109" t="e">
        <v>#N/A</v>
      </c>
      <c r="NAZ228" s="1109" t="e">
        <v>#N/A</v>
      </c>
      <c r="NBA228" s="1109" t="e">
        <v>#N/A</v>
      </c>
      <c r="NBB228" s="1109" t="e">
        <v>#N/A</v>
      </c>
      <c r="NBC228" s="1109" t="e">
        <v>#N/A</v>
      </c>
      <c r="NBD228" s="1109" t="e">
        <v>#N/A</v>
      </c>
      <c r="NBE228" s="1109" t="e">
        <v>#N/A</v>
      </c>
      <c r="NBF228" s="1109" t="e">
        <v>#N/A</v>
      </c>
      <c r="NBG228" s="1109" t="e">
        <v>#N/A</v>
      </c>
      <c r="NBH228" s="1109" t="e">
        <v>#N/A</v>
      </c>
      <c r="NBI228" s="1109" t="e">
        <v>#N/A</v>
      </c>
      <c r="NBJ228" s="1109" t="e">
        <v>#N/A</v>
      </c>
      <c r="NBK228" s="1109" t="e">
        <v>#N/A</v>
      </c>
      <c r="NBL228" s="1109" t="e">
        <v>#N/A</v>
      </c>
      <c r="NBM228" s="1109" t="e">
        <v>#N/A</v>
      </c>
      <c r="NBN228" s="1109" t="e">
        <v>#N/A</v>
      </c>
      <c r="NBO228" s="1109" t="e">
        <v>#N/A</v>
      </c>
      <c r="NBP228" s="1109" t="e">
        <v>#N/A</v>
      </c>
      <c r="NBQ228" s="1109" t="e">
        <v>#N/A</v>
      </c>
      <c r="NBR228" s="1109" t="e">
        <v>#N/A</v>
      </c>
      <c r="NBS228" s="1109" t="e">
        <v>#N/A</v>
      </c>
      <c r="NBT228" s="1109" t="e">
        <v>#N/A</v>
      </c>
      <c r="NBU228" s="1109" t="e">
        <v>#N/A</v>
      </c>
      <c r="NBV228" s="1109" t="e">
        <v>#N/A</v>
      </c>
      <c r="NBW228" s="1109" t="e">
        <v>#N/A</v>
      </c>
      <c r="NBX228" s="1109" t="e">
        <v>#N/A</v>
      </c>
      <c r="NBY228" s="1109" t="e">
        <v>#N/A</v>
      </c>
      <c r="NBZ228" s="1109" t="e">
        <v>#N/A</v>
      </c>
      <c r="NCA228" s="1109" t="e">
        <v>#N/A</v>
      </c>
      <c r="NCB228" s="1109" t="e">
        <v>#N/A</v>
      </c>
      <c r="NCC228" s="1109" t="e">
        <v>#N/A</v>
      </c>
      <c r="NCD228" s="1109" t="e">
        <v>#N/A</v>
      </c>
      <c r="NCE228" s="1109" t="e">
        <v>#N/A</v>
      </c>
      <c r="NCF228" s="1109" t="e">
        <v>#N/A</v>
      </c>
      <c r="NCG228" s="1109" t="e">
        <v>#N/A</v>
      </c>
      <c r="NCH228" s="1109" t="e">
        <v>#N/A</v>
      </c>
      <c r="NCI228" s="1109" t="e">
        <v>#N/A</v>
      </c>
      <c r="NCJ228" s="1109" t="e">
        <v>#N/A</v>
      </c>
      <c r="NCK228" s="1109" t="e">
        <v>#N/A</v>
      </c>
      <c r="NCL228" s="1109" t="e">
        <v>#N/A</v>
      </c>
      <c r="NCM228" s="1109" t="e">
        <v>#N/A</v>
      </c>
      <c r="NCN228" s="1109" t="e">
        <v>#N/A</v>
      </c>
      <c r="NCO228" s="1109" t="e">
        <v>#N/A</v>
      </c>
      <c r="NCP228" s="1109" t="e">
        <v>#N/A</v>
      </c>
      <c r="NCQ228" s="1109" t="e">
        <v>#N/A</v>
      </c>
      <c r="NCR228" s="1109" t="e">
        <v>#N/A</v>
      </c>
      <c r="NCS228" s="1109" t="e">
        <v>#N/A</v>
      </c>
      <c r="NCT228" s="1109" t="e">
        <v>#N/A</v>
      </c>
      <c r="NCU228" s="1109" t="e">
        <v>#N/A</v>
      </c>
      <c r="NCV228" s="1109" t="e">
        <v>#N/A</v>
      </c>
      <c r="NCW228" s="1109" t="e">
        <v>#N/A</v>
      </c>
      <c r="NCX228" s="1109" t="e">
        <v>#N/A</v>
      </c>
      <c r="NCY228" s="1109" t="e">
        <v>#N/A</v>
      </c>
      <c r="NCZ228" s="1109" t="e">
        <v>#N/A</v>
      </c>
      <c r="NDA228" s="1109" t="e">
        <v>#N/A</v>
      </c>
      <c r="NDB228" s="1109" t="e">
        <v>#N/A</v>
      </c>
      <c r="NDC228" s="1109" t="e">
        <v>#N/A</v>
      </c>
      <c r="NDD228" s="1109" t="e">
        <v>#N/A</v>
      </c>
      <c r="NDE228" s="1109" t="e">
        <v>#N/A</v>
      </c>
      <c r="NDF228" s="1109" t="e">
        <v>#N/A</v>
      </c>
      <c r="NDG228" s="1109" t="e">
        <v>#N/A</v>
      </c>
      <c r="NDH228" s="1109" t="e">
        <v>#N/A</v>
      </c>
      <c r="NDI228" s="1109" t="e">
        <v>#N/A</v>
      </c>
      <c r="NDJ228" s="1109" t="e">
        <v>#N/A</v>
      </c>
      <c r="NDK228" s="1109" t="e">
        <v>#N/A</v>
      </c>
      <c r="NDL228" s="1109" t="e">
        <v>#N/A</v>
      </c>
      <c r="NDM228" s="1109" t="e">
        <v>#N/A</v>
      </c>
      <c r="NDN228" s="1109" t="e">
        <v>#N/A</v>
      </c>
      <c r="NDO228" s="1109" t="e">
        <v>#N/A</v>
      </c>
      <c r="NDP228" s="1109" t="e">
        <v>#N/A</v>
      </c>
      <c r="NDQ228" s="1109" t="e">
        <v>#N/A</v>
      </c>
      <c r="NDR228" s="1109" t="e">
        <v>#N/A</v>
      </c>
      <c r="NDS228" s="1109" t="e">
        <v>#N/A</v>
      </c>
      <c r="NDT228" s="1109" t="e">
        <v>#N/A</v>
      </c>
      <c r="NDU228" s="1109" t="e">
        <v>#N/A</v>
      </c>
      <c r="NDV228" s="1109" t="e">
        <v>#N/A</v>
      </c>
      <c r="NDW228" s="1109" t="e">
        <v>#N/A</v>
      </c>
      <c r="NDX228" s="1109" t="e">
        <v>#N/A</v>
      </c>
      <c r="NDY228" s="1109" t="e">
        <v>#N/A</v>
      </c>
      <c r="NDZ228" s="1109" t="e">
        <v>#N/A</v>
      </c>
      <c r="NEA228" s="1109" t="e">
        <v>#N/A</v>
      </c>
      <c r="NEB228" s="1109" t="e">
        <v>#N/A</v>
      </c>
      <c r="NEC228" s="1109" t="e">
        <v>#N/A</v>
      </c>
      <c r="NED228" s="1109" t="e">
        <v>#N/A</v>
      </c>
      <c r="NEE228" s="1109" t="e">
        <v>#N/A</v>
      </c>
      <c r="NEF228" s="1109" t="e">
        <v>#N/A</v>
      </c>
      <c r="NEG228" s="1109" t="e">
        <v>#N/A</v>
      </c>
      <c r="NEH228" s="1109" t="e">
        <v>#N/A</v>
      </c>
      <c r="NEI228" s="1109" t="e">
        <v>#N/A</v>
      </c>
      <c r="NEJ228" s="1109" t="e">
        <v>#N/A</v>
      </c>
      <c r="NEK228" s="1109" t="e">
        <v>#N/A</v>
      </c>
      <c r="NEL228" s="1109" t="e">
        <v>#N/A</v>
      </c>
      <c r="NEM228" s="1109" t="e">
        <v>#N/A</v>
      </c>
      <c r="NEN228" s="1109" t="e">
        <v>#N/A</v>
      </c>
      <c r="NEO228" s="1109" t="e">
        <v>#N/A</v>
      </c>
      <c r="NEP228" s="1109" t="e">
        <v>#N/A</v>
      </c>
      <c r="NEQ228" s="1109" t="e">
        <v>#N/A</v>
      </c>
      <c r="NER228" s="1109" t="e">
        <v>#N/A</v>
      </c>
      <c r="NES228" s="1109" t="e">
        <v>#N/A</v>
      </c>
      <c r="NET228" s="1109" t="e">
        <v>#N/A</v>
      </c>
      <c r="NEU228" s="1109" t="e">
        <v>#N/A</v>
      </c>
      <c r="NEV228" s="1109" t="e">
        <v>#N/A</v>
      </c>
      <c r="NEW228" s="1109" t="e">
        <v>#N/A</v>
      </c>
      <c r="NEX228" s="1109" t="e">
        <v>#N/A</v>
      </c>
      <c r="NEY228" s="1109" t="e">
        <v>#N/A</v>
      </c>
      <c r="NEZ228" s="1109" t="e">
        <v>#N/A</v>
      </c>
      <c r="NFA228" s="1109" t="e">
        <v>#N/A</v>
      </c>
      <c r="NFB228" s="1109" t="e">
        <v>#N/A</v>
      </c>
      <c r="NFC228" s="1109" t="e">
        <v>#N/A</v>
      </c>
      <c r="NFD228" s="1109" t="e">
        <v>#N/A</v>
      </c>
      <c r="NFE228" s="1109" t="e">
        <v>#N/A</v>
      </c>
      <c r="NFF228" s="1109" t="e">
        <v>#N/A</v>
      </c>
      <c r="NFG228" s="1109" t="e">
        <v>#N/A</v>
      </c>
      <c r="NFH228" s="1109" t="e">
        <v>#N/A</v>
      </c>
      <c r="NFI228" s="1109" t="e">
        <v>#N/A</v>
      </c>
      <c r="NFJ228" s="1109" t="e">
        <v>#N/A</v>
      </c>
      <c r="NFK228" s="1109" t="e">
        <v>#N/A</v>
      </c>
      <c r="NFL228" s="1109" t="e">
        <v>#N/A</v>
      </c>
      <c r="NFM228" s="1109" t="e">
        <v>#N/A</v>
      </c>
      <c r="NFN228" s="1109" t="e">
        <v>#N/A</v>
      </c>
      <c r="NFO228" s="1109" t="e">
        <v>#N/A</v>
      </c>
      <c r="NFP228" s="1109" t="e">
        <v>#N/A</v>
      </c>
      <c r="NFQ228" s="1109" t="e">
        <v>#N/A</v>
      </c>
      <c r="NFR228" s="1109" t="e">
        <v>#N/A</v>
      </c>
      <c r="NFS228" s="1109" t="e">
        <v>#N/A</v>
      </c>
      <c r="NFT228" s="1109" t="e">
        <v>#N/A</v>
      </c>
      <c r="NFU228" s="1109" t="e">
        <v>#N/A</v>
      </c>
      <c r="NFV228" s="1109" t="e">
        <v>#N/A</v>
      </c>
      <c r="NFW228" s="1109" t="e">
        <v>#N/A</v>
      </c>
      <c r="NFX228" s="1109" t="e">
        <v>#N/A</v>
      </c>
      <c r="NFY228" s="1109" t="e">
        <v>#N/A</v>
      </c>
      <c r="NFZ228" s="1109" t="e">
        <v>#N/A</v>
      </c>
      <c r="NGA228" s="1109" t="e">
        <v>#N/A</v>
      </c>
      <c r="NGB228" s="1109" t="e">
        <v>#N/A</v>
      </c>
      <c r="NGC228" s="1109" t="e">
        <v>#N/A</v>
      </c>
      <c r="NGD228" s="1109" t="e">
        <v>#N/A</v>
      </c>
      <c r="NGE228" s="1109" t="e">
        <v>#N/A</v>
      </c>
      <c r="NGF228" s="1109" t="e">
        <v>#N/A</v>
      </c>
      <c r="NGG228" s="1109" t="e">
        <v>#N/A</v>
      </c>
      <c r="NGH228" s="1109" t="e">
        <v>#N/A</v>
      </c>
      <c r="NGI228" s="1109" t="e">
        <v>#N/A</v>
      </c>
      <c r="NGJ228" s="1109" t="e">
        <v>#N/A</v>
      </c>
      <c r="NGK228" s="1109" t="e">
        <v>#N/A</v>
      </c>
      <c r="NGL228" s="1109" t="e">
        <v>#N/A</v>
      </c>
      <c r="NGM228" s="1109" t="e">
        <v>#N/A</v>
      </c>
      <c r="NGN228" s="1109" t="e">
        <v>#N/A</v>
      </c>
      <c r="NGO228" s="1109" t="e">
        <v>#N/A</v>
      </c>
      <c r="NGP228" s="1109" t="e">
        <v>#N/A</v>
      </c>
      <c r="NGQ228" s="1109" t="e">
        <v>#N/A</v>
      </c>
      <c r="NGR228" s="1109" t="e">
        <v>#N/A</v>
      </c>
      <c r="NGS228" s="1109" t="e">
        <v>#N/A</v>
      </c>
      <c r="NGT228" s="1109" t="e">
        <v>#N/A</v>
      </c>
      <c r="NGU228" s="1109" t="e">
        <v>#N/A</v>
      </c>
      <c r="NGV228" s="1109" t="e">
        <v>#N/A</v>
      </c>
      <c r="NGW228" s="1109" t="e">
        <v>#N/A</v>
      </c>
      <c r="NGX228" s="1109" t="e">
        <v>#N/A</v>
      </c>
      <c r="NGY228" s="1109" t="e">
        <v>#N/A</v>
      </c>
      <c r="NGZ228" s="1109" t="e">
        <v>#N/A</v>
      </c>
      <c r="NHA228" s="1109" t="e">
        <v>#N/A</v>
      </c>
      <c r="NHB228" s="1109" t="e">
        <v>#N/A</v>
      </c>
      <c r="NHC228" s="1109" t="e">
        <v>#N/A</v>
      </c>
      <c r="NHD228" s="1109" t="e">
        <v>#N/A</v>
      </c>
      <c r="NHE228" s="1109" t="e">
        <v>#N/A</v>
      </c>
      <c r="NHF228" s="1109" t="e">
        <v>#N/A</v>
      </c>
      <c r="NHG228" s="1109" t="e">
        <v>#N/A</v>
      </c>
      <c r="NHH228" s="1109" t="e">
        <v>#N/A</v>
      </c>
      <c r="NHI228" s="1109" t="e">
        <v>#N/A</v>
      </c>
      <c r="NHJ228" s="1109" t="e">
        <v>#N/A</v>
      </c>
      <c r="NHK228" s="1109" t="e">
        <v>#N/A</v>
      </c>
      <c r="NHL228" s="1109" t="e">
        <v>#N/A</v>
      </c>
      <c r="NHM228" s="1109" t="e">
        <v>#N/A</v>
      </c>
      <c r="NHN228" s="1109" t="e">
        <v>#N/A</v>
      </c>
      <c r="NHO228" s="1109" t="e">
        <v>#N/A</v>
      </c>
      <c r="NHP228" s="1109" t="e">
        <v>#N/A</v>
      </c>
      <c r="NHQ228" s="1109" t="e">
        <v>#N/A</v>
      </c>
      <c r="NHR228" s="1109" t="e">
        <v>#N/A</v>
      </c>
      <c r="NHS228" s="1109" t="e">
        <v>#N/A</v>
      </c>
      <c r="NHT228" s="1109" t="e">
        <v>#N/A</v>
      </c>
      <c r="NHU228" s="1109" t="e">
        <v>#N/A</v>
      </c>
      <c r="NHV228" s="1109" t="e">
        <v>#N/A</v>
      </c>
      <c r="NHW228" s="1109" t="e">
        <v>#N/A</v>
      </c>
      <c r="NHX228" s="1109" t="e">
        <v>#N/A</v>
      </c>
      <c r="NHY228" s="1109" t="e">
        <v>#N/A</v>
      </c>
      <c r="NHZ228" s="1109" t="e">
        <v>#N/A</v>
      </c>
      <c r="NIA228" s="1109" t="e">
        <v>#N/A</v>
      </c>
      <c r="NIB228" s="1109" t="e">
        <v>#N/A</v>
      </c>
      <c r="NIC228" s="1109" t="e">
        <v>#N/A</v>
      </c>
      <c r="NID228" s="1109" t="e">
        <v>#N/A</v>
      </c>
      <c r="NIE228" s="1109" t="e">
        <v>#N/A</v>
      </c>
      <c r="NIF228" s="1109" t="e">
        <v>#N/A</v>
      </c>
      <c r="NIG228" s="1109" t="e">
        <v>#N/A</v>
      </c>
      <c r="NIH228" s="1109" t="e">
        <v>#N/A</v>
      </c>
      <c r="NII228" s="1109" t="e">
        <v>#N/A</v>
      </c>
      <c r="NIJ228" s="1109" t="e">
        <v>#N/A</v>
      </c>
      <c r="NIK228" s="1109" t="e">
        <v>#N/A</v>
      </c>
      <c r="NIL228" s="1109" t="e">
        <v>#N/A</v>
      </c>
      <c r="NIM228" s="1109" t="e">
        <v>#N/A</v>
      </c>
      <c r="NIN228" s="1109" t="e">
        <v>#N/A</v>
      </c>
      <c r="NIO228" s="1109" t="e">
        <v>#N/A</v>
      </c>
      <c r="NIP228" s="1109" t="e">
        <v>#N/A</v>
      </c>
      <c r="NIQ228" s="1109" t="e">
        <v>#N/A</v>
      </c>
      <c r="NIR228" s="1109" t="e">
        <v>#N/A</v>
      </c>
      <c r="NIS228" s="1109" t="e">
        <v>#N/A</v>
      </c>
      <c r="NIT228" s="1109" t="e">
        <v>#N/A</v>
      </c>
      <c r="NIU228" s="1109" t="e">
        <v>#N/A</v>
      </c>
      <c r="NIV228" s="1109" t="e">
        <v>#N/A</v>
      </c>
      <c r="NIW228" s="1109" t="e">
        <v>#N/A</v>
      </c>
      <c r="NIX228" s="1109" t="e">
        <v>#N/A</v>
      </c>
      <c r="NIY228" s="1109" t="e">
        <v>#N/A</v>
      </c>
      <c r="NIZ228" s="1109" t="e">
        <v>#N/A</v>
      </c>
      <c r="NJA228" s="1109" t="e">
        <v>#N/A</v>
      </c>
      <c r="NJB228" s="1109" t="e">
        <v>#N/A</v>
      </c>
      <c r="NJC228" s="1109" t="e">
        <v>#N/A</v>
      </c>
      <c r="NJD228" s="1109" t="e">
        <v>#N/A</v>
      </c>
      <c r="NJE228" s="1109" t="e">
        <v>#N/A</v>
      </c>
      <c r="NJF228" s="1109" t="e">
        <v>#N/A</v>
      </c>
      <c r="NJG228" s="1109" t="e">
        <v>#N/A</v>
      </c>
      <c r="NJH228" s="1109" t="e">
        <v>#N/A</v>
      </c>
      <c r="NJI228" s="1109" t="e">
        <v>#N/A</v>
      </c>
      <c r="NJJ228" s="1109" t="e">
        <v>#N/A</v>
      </c>
      <c r="NJK228" s="1109" t="e">
        <v>#N/A</v>
      </c>
      <c r="NJL228" s="1109" t="e">
        <v>#N/A</v>
      </c>
      <c r="NJM228" s="1109" t="e">
        <v>#N/A</v>
      </c>
      <c r="NJN228" s="1109" t="e">
        <v>#N/A</v>
      </c>
      <c r="NJO228" s="1109" t="e">
        <v>#N/A</v>
      </c>
      <c r="NJP228" s="1109" t="e">
        <v>#N/A</v>
      </c>
      <c r="NJQ228" s="1109" t="e">
        <v>#N/A</v>
      </c>
      <c r="NJR228" s="1109" t="e">
        <v>#N/A</v>
      </c>
      <c r="NJS228" s="1109" t="e">
        <v>#N/A</v>
      </c>
      <c r="NJT228" s="1109" t="e">
        <v>#N/A</v>
      </c>
      <c r="NJU228" s="1109" t="e">
        <v>#N/A</v>
      </c>
      <c r="NJV228" s="1109" t="e">
        <v>#N/A</v>
      </c>
      <c r="NJW228" s="1109" t="e">
        <v>#N/A</v>
      </c>
      <c r="NJX228" s="1109" t="e">
        <v>#N/A</v>
      </c>
      <c r="NJY228" s="1109" t="e">
        <v>#N/A</v>
      </c>
      <c r="NJZ228" s="1109" t="e">
        <v>#N/A</v>
      </c>
      <c r="NKA228" s="1109" t="e">
        <v>#N/A</v>
      </c>
      <c r="NKB228" s="1109" t="e">
        <v>#N/A</v>
      </c>
      <c r="NKC228" s="1109" t="e">
        <v>#N/A</v>
      </c>
      <c r="NKD228" s="1109" t="e">
        <v>#N/A</v>
      </c>
      <c r="NKE228" s="1109" t="e">
        <v>#N/A</v>
      </c>
      <c r="NKF228" s="1109" t="e">
        <v>#N/A</v>
      </c>
      <c r="NKG228" s="1109" t="e">
        <v>#N/A</v>
      </c>
      <c r="NKH228" s="1109" t="e">
        <v>#N/A</v>
      </c>
      <c r="NKI228" s="1109" t="e">
        <v>#N/A</v>
      </c>
      <c r="NKJ228" s="1109" t="e">
        <v>#N/A</v>
      </c>
      <c r="NKK228" s="1109" t="e">
        <v>#N/A</v>
      </c>
      <c r="NKL228" s="1109" t="e">
        <v>#N/A</v>
      </c>
      <c r="NKM228" s="1109" t="e">
        <v>#N/A</v>
      </c>
      <c r="NKN228" s="1109" t="e">
        <v>#N/A</v>
      </c>
      <c r="NKO228" s="1109" t="e">
        <v>#N/A</v>
      </c>
      <c r="NKP228" s="1109" t="e">
        <v>#N/A</v>
      </c>
      <c r="NKQ228" s="1109" t="e">
        <v>#N/A</v>
      </c>
      <c r="NKR228" s="1109" t="e">
        <v>#N/A</v>
      </c>
      <c r="NKS228" s="1109" t="e">
        <v>#N/A</v>
      </c>
      <c r="NKT228" s="1109" t="e">
        <v>#N/A</v>
      </c>
      <c r="NKU228" s="1109" t="e">
        <v>#N/A</v>
      </c>
      <c r="NKV228" s="1109" t="e">
        <v>#N/A</v>
      </c>
      <c r="NKW228" s="1109" t="e">
        <v>#N/A</v>
      </c>
      <c r="NKX228" s="1109" t="e">
        <v>#N/A</v>
      </c>
      <c r="NKY228" s="1109" t="e">
        <v>#N/A</v>
      </c>
      <c r="NKZ228" s="1109" t="e">
        <v>#N/A</v>
      </c>
      <c r="NLA228" s="1109" t="e">
        <v>#N/A</v>
      </c>
      <c r="NLB228" s="1109" t="e">
        <v>#N/A</v>
      </c>
      <c r="NLC228" s="1109" t="e">
        <v>#N/A</v>
      </c>
      <c r="NLD228" s="1109" t="e">
        <v>#N/A</v>
      </c>
      <c r="NLE228" s="1109" t="e">
        <v>#N/A</v>
      </c>
      <c r="NLF228" s="1109" t="e">
        <v>#N/A</v>
      </c>
      <c r="NLG228" s="1109" t="e">
        <v>#N/A</v>
      </c>
      <c r="NLH228" s="1109" t="e">
        <v>#N/A</v>
      </c>
      <c r="NLI228" s="1109" t="e">
        <v>#N/A</v>
      </c>
      <c r="NLJ228" s="1109" t="e">
        <v>#N/A</v>
      </c>
      <c r="NLK228" s="1109" t="e">
        <v>#N/A</v>
      </c>
      <c r="NLL228" s="1109" t="e">
        <v>#N/A</v>
      </c>
      <c r="NLM228" s="1109" t="e">
        <v>#N/A</v>
      </c>
      <c r="NLN228" s="1109" t="e">
        <v>#N/A</v>
      </c>
      <c r="NLO228" s="1109" t="e">
        <v>#N/A</v>
      </c>
      <c r="NLP228" s="1109" t="e">
        <v>#N/A</v>
      </c>
      <c r="NLQ228" s="1109" t="e">
        <v>#N/A</v>
      </c>
      <c r="NLR228" s="1109" t="e">
        <v>#N/A</v>
      </c>
      <c r="NLS228" s="1109" t="e">
        <v>#N/A</v>
      </c>
      <c r="NLT228" s="1109" t="e">
        <v>#N/A</v>
      </c>
      <c r="NLU228" s="1109" t="e">
        <v>#N/A</v>
      </c>
      <c r="NLV228" s="1109" t="e">
        <v>#N/A</v>
      </c>
      <c r="NLW228" s="1109" t="e">
        <v>#N/A</v>
      </c>
      <c r="NLX228" s="1109" t="e">
        <v>#N/A</v>
      </c>
      <c r="NLY228" s="1109" t="e">
        <v>#N/A</v>
      </c>
      <c r="NLZ228" s="1109" t="e">
        <v>#N/A</v>
      </c>
      <c r="NMA228" s="1109" t="e">
        <v>#N/A</v>
      </c>
      <c r="NMB228" s="1109" t="e">
        <v>#N/A</v>
      </c>
      <c r="NMC228" s="1109" t="e">
        <v>#N/A</v>
      </c>
      <c r="NMD228" s="1109" t="e">
        <v>#N/A</v>
      </c>
      <c r="NME228" s="1109" t="e">
        <v>#N/A</v>
      </c>
      <c r="NMF228" s="1109" t="e">
        <v>#N/A</v>
      </c>
      <c r="NMG228" s="1109" t="e">
        <v>#N/A</v>
      </c>
      <c r="NMH228" s="1109" t="e">
        <v>#N/A</v>
      </c>
      <c r="NMI228" s="1109" t="e">
        <v>#N/A</v>
      </c>
      <c r="NMJ228" s="1109" t="e">
        <v>#N/A</v>
      </c>
      <c r="NMK228" s="1109" t="e">
        <v>#N/A</v>
      </c>
      <c r="NML228" s="1109" t="e">
        <v>#N/A</v>
      </c>
      <c r="NMM228" s="1109" t="e">
        <v>#N/A</v>
      </c>
      <c r="NMN228" s="1109" t="e">
        <v>#N/A</v>
      </c>
      <c r="NMO228" s="1109" t="e">
        <v>#N/A</v>
      </c>
      <c r="NMP228" s="1109" t="e">
        <v>#N/A</v>
      </c>
      <c r="NMQ228" s="1109" t="e">
        <v>#N/A</v>
      </c>
      <c r="NMR228" s="1109" t="e">
        <v>#N/A</v>
      </c>
      <c r="NMS228" s="1109" t="e">
        <v>#N/A</v>
      </c>
      <c r="NMT228" s="1109" t="e">
        <v>#N/A</v>
      </c>
      <c r="NMU228" s="1109" t="e">
        <v>#N/A</v>
      </c>
      <c r="NMV228" s="1109" t="e">
        <v>#N/A</v>
      </c>
      <c r="NMW228" s="1109" t="e">
        <v>#N/A</v>
      </c>
      <c r="NMX228" s="1109" t="e">
        <v>#N/A</v>
      </c>
      <c r="NMY228" s="1109" t="e">
        <v>#N/A</v>
      </c>
      <c r="NMZ228" s="1109" t="e">
        <v>#N/A</v>
      </c>
      <c r="NNA228" s="1109" t="e">
        <v>#N/A</v>
      </c>
      <c r="NNB228" s="1109" t="e">
        <v>#N/A</v>
      </c>
      <c r="NNC228" s="1109" t="e">
        <v>#N/A</v>
      </c>
      <c r="NND228" s="1109" t="e">
        <v>#N/A</v>
      </c>
      <c r="NNE228" s="1109" t="e">
        <v>#N/A</v>
      </c>
      <c r="NNF228" s="1109" t="e">
        <v>#N/A</v>
      </c>
      <c r="NNG228" s="1109" t="e">
        <v>#N/A</v>
      </c>
      <c r="NNH228" s="1109" t="e">
        <v>#N/A</v>
      </c>
      <c r="NNI228" s="1109" t="e">
        <v>#N/A</v>
      </c>
      <c r="NNJ228" s="1109" t="e">
        <v>#N/A</v>
      </c>
      <c r="NNK228" s="1109" t="e">
        <v>#N/A</v>
      </c>
      <c r="NNL228" s="1109" t="e">
        <v>#N/A</v>
      </c>
      <c r="NNM228" s="1109" t="e">
        <v>#N/A</v>
      </c>
      <c r="NNN228" s="1109" t="e">
        <v>#N/A</v>
      </c>
      <c r="NNO228" s="1109" t="e">
        <v>#N/A</v>
      </c>
      <c r="NNP228" s="1109" t="e">
        <v>#N/A</v>
      </c>
      <c r="NNQ228" s="1109" t="e">
        <v>#N/A</v>
      </c>
      <c r="NNR228" s="1109" t="e">
        <v>#N/A</v>
      </c>
      <c r="NNS228" s="1109" t="e">
        <v>#N/A</v>
      </c>
      <c r="NNT228" s="1109" t="e">
        <v>#N/A</v>
      </c>
      <c r="NNU228" s="1109" t="e">
        <v>#N/A</v>
      </c>
      <c r="NNV228" s="1109" t="e">
        <v>#N/A</v>
      </c>
      <c r="NNW228" s="1109" t="e">
        <v>#N/A</v>
      </c>
      <c r="NNX228" s="1109" t="e">
        <v>#N/A</v>
      </c>
      <c r="NNY228" s="1109" t="e">
        <v>#N/A</v>
      </c>
      <c r="NNZ228" s="1109" t="e">
        <v>#N/A</v>
      </c>
      <c r="NOA228" s="1109" t="e">
        <v>#N/A</v>
      </c>
      <c r="NOB228" s="1109" t="e">
        <v>#N/A</v>
      </c>
      <c r="NOC228" s="1109" t="e">
        <v>#N/A</v>
      </c>
      <c r="NOD228" s="1109" t="e">
        <v>#N/A</v>
      </c>
      <c r="NOE228" s="1109" t="e">
        <v>#N/A</v>
      </c>
      <c r="NOF228" s="1109" t="e">
        <v>#N/A</v>
      </c>
      <c r="NOG228" s="1109" t="e">
        <v>#N/A</v>
      </c>
      <c r="NOH228" s="1109" t="e">
        <v>#N/A</v>
      </c>
      <c r="NOI228" s="1109" t="e">
        <v>#N/A</v>
      </c>
      <c r="NOJ228" s="1109" t="e">
        <v>#N/A</v>
      </c>
      <c r="NOK228" s="1109" t="e">
        <v>#N/A</v>
      </c>
      <c r="NOL228" s="1109" t="e">
        <v>#N/A</v>
      </c>
      <c r="NOM228" s="1109" t="e">
        <v>#N/A</v>
      </c>
      <c r="NON228" s="1109" t="e">
        <v>#N/A</v>
      </c>
      <c r="NOO228" s="1109" t="e">
        <v>#N/A</v>
      </c>
      <c r="NOP228" s="1109" t="e">
        <v>#N/A</v>
      </c>
      <c r="NOQ228" s="1109" t="e">
        <v>#N/A</v>
      </c>
      <c r="NOR228" s="1109" t="e">
        <v>#N/A</v>
      </c>
      <c r="NOS228" s="1109" t="e">
        <v>#N/A</v>
      </c>
      <c r="NOT228" s="1109" t="e">
        <v>#N/A</v>
      </c>
      <c r="NOU228" s="1109" t="e">
        <v>#N/A</v>
      </c>
      <c r="NOV228" s="1109" t="e">
        <v>#N/A</v>
      </c>
      <c r="NOW228" s="1109" t="e">
        <v>#N/A</v>
      </c>
      <c r="NOX228" s="1109" t="e">
        <v>#N/A</v>
      </c>
      <c r="NOY228" s="1109" t="e">
        <v>#N/A</v>
      </c>
      <c r="NOZ228" s="1109" t="e">
        <v>#N/A</v>
      </c>
      <c r="NPA228" s="1109" t="e">
        <v>#N/A</v>
      </c>
      <c r="NPB228" s="1109" t="e">
        <v>#N/A</v>
      </c>
      <c r="NPC228" s="1109" t="e">
        <v>#N/A</v>
      </c>
      <c r="NPD228" s="1109" t="e">
        <v>#N/A</v>
      </c>
      <c r="NPE228" s="1109" t="e">
        <v>#N/A</v>
      </c>
      <c r="NPF228" s="1109" t="e">
        <v>#N/A</v>
      </c>
      <c r="NPG228" s="1109" t="e">
        <v>#N/A</v>
      </c>
      <c r="NPH228" s="1109" t="e">
        <v>#N/A</v>
      </c>
      <c r="NPI228" s="1109" t="e">
        <v>#N/A</v>
      </c>
      <c r="NPJ228" s="1109" t="e">
        <v>#N/A</v>
      </c>
      <c r="NPK228" s="1109" t="e">
        <v>#N/A</v>
      </c>
      <c r="NPL228" s="1109" t="e">
        <v>#N/A</v>
      </c>
      <c r="NPM228" s="1109" t="e">
        <v>#N/A</v>
      </c>
      <c r="NPN228" s="1109" t="e">
        <v>#N/A</v>
      </c>
      <c r="NPO228" s="1109" t="e">
        <v>#N/A</v>
      </c>
      <c r="NPP228" s="1109" t="e">
        <v>#N/A</v>
      </c>
      <c r="NPQ228" s="1109" t="e">
        <v>#N/A</v>
      </c>
      <c r="NPR228" s="1109" t="e">
        <v>#N/A</v>
      </c>
      <c r="NPS228" s="1109" t="e">
        <v>#N/A</v>
      </c>
      <c r="NPT228" s="1109" t="e">
        <v>#N/A</v>
      </c>
      <c r="NPU228" s="1109" t="e">
        <v>#N/A</v>
      </c>
      <c r="NPV228" s="1109" t="e">
        <v>#N/A</v>
      </c>
      <c r="NPW228" s="1109" t="e">
        <v>#N/A</v>
      </c>
      <c r="NPX228" s="1109" t="e">
        <v>#N/A</v>
      </c>
      <c r="NPY228" s="1109" t="e">
        <v>#N/A</v>
      </c>
      <c r="NPZ228" s="1109" t="e">
        <v>#N/A</v>
      </c>
      <c r="NQA228" s="1109" t="e">
        <v>#N/A</v>
      </c>
      <c r="NQB228" s="1109" t="e">
        <v>#N/A</v>
      </c>
      <c r="NQC228" s="1109" t="e">
        <v>#N/A</v>
      </c>
      <c r="NQD228" s="1109" t="e">
        <v>#N/A</v>
      </c>
      <c r="NQE228" s="1109" t="e">
        <v>#N/A</v>
      </c>
      <c r="NQF228" s="1109" t="e">
        <v>#N/A</v>
      </c>
      <c r="NQG228" s="1109" t="e">
        <v>#N/A</v>
      </c>
      <c r="NQH228" s="1109" t="e">
        <v>#N/A</v>
      </c>
      <c r="NQI228" s="1109" t="e">
        <v>#N/A</v>
      </c>
      <c r="NQJ228" s="1109" t="e">
        <v>#N/A</v>
      </c>
      <c r="NQK228" s="1109" t="e">
        <v>#N/A</v>
      </c>
      <c r="NQL228" s="1109" t="e">
        <v>#N/A</v>
      </c>
      <c r="NQM228" s="1109" t="e">
        <v>#N/A</v>
      </c>
      <c r="NQN228" s="1109" t="e">
        <v>#N/A</v>
      </c>
      <c r="NQO228" s="1109" t="e">
        <v>#N/A</v>
      </c>
      <c r="NQP228" s="1109" t="e">
        <v>#N/A</v>
      </c>
      <c r="NQQ228" s="1109" t="e">
        <v>#N/A</v>
      </c>
      <c r="NQR228" s="1109" t="e">
        <v>#N/A</v>
      </c>
      <c r="NQS228" s="1109" t="e">
        <v>#N/A</v>
      </c>
      <c r="NQT228" s="1109" t="e">
        <v>#N/A</v>
      </c>
      <c r="NQU228" s="1109" t="e">
        <v>#N/A</v>
      </c>
      <c r="NQV228" s="1109" t="e">
        <v>#N/A</v>
      </c>
      <c r="NQW228" s="1109" t="e">
        <v>#N/A</v>
      </c>
      <c r="NQX228" s="1109" t="e">
        <v>#N/A</v>
      </c>
      <c r="NQY228" s="1109" t="e">
        <v>#N/A</v>
      </c>
      <c r="NQZ228" s="1109" t="e">
        <v>#N/A</v>
      </c>
      <c r="NRA228" s="1109" t="e">
        <v>#N/A</v>
      </c>
      <c r="NRB228" s="1109" t="e">
        <v>#N/A</v>
      </c>
      <c r="NRC228" s="1109" t="e">
        <v>#N/A</v>
      </c>
      <c r="NRD228" s="1109" t="e">
        <v>#N/A</v>
      </c>
      <c r="NRE228" s="1109" t="e">
        <v>#N/A</v>
      </c>
      <c r="NRF228" s="1109" t="e">
        <v>#N/A</v>
      </c>
      <c r="NRG228" s="1109" t="e">
        <v>#N/A</v>
      </c>
      <c r="NRH228" s="1109" t="e">
        <v>#N/A</v>
      </c>
      <c r="NRI228" s="1109" t="e">
        <v>#N/A</v>
      </c>
      <c r="NRJ228" s="1109" t="e">
        <v>#N/A</v>
      </c>
      <c r="NRK228" s="1109" t="e">
        <v>#N/A</v>
      </c>
      <c r="NRL228" s="1109" t="e">
        <v>#N/A</v>
      </c>
      <c r="NRM228" s="1109" t="e">
        <v>#N/A</v>
      </c>
      <c r="NRN228" s="1109" t="e">
        <v>#N/A</v>
      </c>
      <c r="NRO228" s="1109" t="e">
        <v>#N/A</v>
      </c>
      <c r="NRP228" s="1109" t="e">
        <v>#N/A</v>
      </c>
      <c r="NRQ228" s="1109" t="e">
        <v>#N/A</v>
      </c>
      <c r="NRR228" s="1109" t="e">
        <v>#N/A</v>
      </c>
      <c r="NRS228" s="1109" t="e">
        <v>#N/A</v>
      </c>
      <c r="NRT228" s="1109" t="e">
        <v>#N/A</v>
      </c>
      <c r="NRU228" s="1109" t="e">
        <v>#N/A</v>
      </c>
      <c r="NRV228" s="1109" t="e">
        <v>#N/A</v>
      </c>
      <c r="NRW228" s="1109" t="e">
        <v>#N/A</v>
      </c>
      <c r="NRX228" s="1109" t="e">
        <v>#N/A</v>
      </c>
      <c r="NRY228" s="1109" t="e">
        <v>#N/A</v>
      </c>
      <c r="NRZ228" s="1109" t="e">
        <v>#N/A</v>
      </c>
      <c r="NSA228" s="1109" t="e">
        <v>#N/A</v>
      </c>
      <c r="NSB228" s="1109" t="e">
        <v>#N/A</v>
      </c>
      <c r="NSC228" s="1109" t="e">
        <v>#N/A</v>
      </c>
      <c r="NSD228" s="1109" t="e">
        <v>#N/A</v>
      </c>
      <c r="NSE228" s="1109" t="e">
        <v>#N/A</v>
      </c>
      <c r="NSF228" s="1109" t="e">
        <v>#N/A</v>
      </c>
      <c r="NSG228" s="1109" t="e">
        <v>#N/A</v>
      </c>
      <c r="NSH228" s="1109" t="e">
        <v>#N/A</v>
      </c>
      <c r="NSI228" s="1109" t="e">
        <v>#N/A</v>
      </c>
      <c r="NSJ228" s="1109" t="e">
        <v>#N/A</v>
      </c>
      <c r="NSK228" s="1109" t="e">
        <v>#N/A</v>
      </c>
      <c r="NSL228" s="1109" t="e">
        <v>#N/A</v>
      </c>
      <c r="NSM228" s="1109" t="e">
        <v>#N/A</v>
      </c>
      <c r="NSN228" s="1109" t="e">
        <v>#N/A</v>
      </c>
      <c r="NSO228" s="1109" t="e">
        <v>#N/A</v>
      </c>
      <c r="NSP228" s="1109" t="e">
        <v>#N/A</v>
      </c>
      <c r="NSQ228" s="1109" t="e">
        <v>#N/A</v>
      </c>
      <c r="NSR228" s="1109" t="e">
        <v>#N/A</v>
      </c>
      <c r="NSS228" s="1109" t="e">
        <v>#N/A</v>
      </c>
      <c r="NST228" s="1109" t="e">
        <v>#N/A</v>
      </c>
      <c r="NSU228" s="1109" t="e">
        <v>#N/A</v>
      </c>
      <c r="NSV228" s="1109" t="e">
        <v>#N/A</v>
      </c>
      <c r="NSW228" s="1109" t="e">
        <v>#N/A</v>
      </c>
      <c r="NSX228" s="1109" t="e">
        <v>#N/A</v>
      </c>
      <c r="NSY228" s="1109" t="e">
        <v>#N/A</v>
      </c>
      <c r="NSZ228" s="1109" t="e">
        <v>#N/A</v>
      </c>
      <c r="NTA228" s="1109" t="e">
        <v>#N/A</v>
      </c>
      <c r="NTB228" s="1109" t="e">
        <v>#N/A</v>
      </c>
      <c r="NTC228" s="1109" t="e">
        <v>#N/A</v>
      </c>
      <c r="NTD228" s="1109" t="e">
        <v>#N/A</v>
      </c>
      <c r="NTE228" s="1109" t="e">
        <v>#N/A</v>
      </c>
      <c r="NTF228" s="1109" t="e">
        <v>#N/A</v>
      </c>
      <c r="NTG228" s="1109" t="e">
        <v>#N/A</v>
      </c>
      <c r="NTH228" s="1109" t="e">
        <v>#N/A</v>
      </c>
      <c r="NTI228" s="1109" t="e">
        <v>#N/A</v>
      </c>
      <c r="NTJ228" s="1109" t="e">
        <v>#N/A</v>
      </c>
      <c r="NTK228" s="1109" t="e">
        <v>#N/A</v>
      </c>
      <c r="NTL228" s="1109" t="e">
        <v>#N/A</v>
      </c>
      <c r="NTM228" s="1109" t="e">
        <v>#N/A</v>
      </c>
      <c r="NTN228" s="1109" t="e">
        <v>#N/A</v>
      </c>
      <c r="NTO228" s="1109" t="e">
        <v>#N/A</v>
      </c>
      <c r="NTP228" s="1109" t="e">
        <v>#N/A</v>
      </c>
      <c r="NTQ228" s="1109" t="e">
        <v>#N/A</v>
      </c>
      <c r="NTR228" s="1109" t="e">
        <v>#N/A</v>
      </c>
      <c r="NTS228" s="1109" t="e">
        <v>#N/A</v>
      </c>
      <c r="NTT228" s="1109" t="e">
        <v>#N/A</v>
      </c>
      <c r="NTU228" s="1109" t="e">
        <v>#N/A</v>
      </c>
      <c r="NTV228" s="1109" t="e">
        <v>#N/A</v>
      </c>
      <c r="NTW228" s="1109" t="e">
        <v>#N/A</v>
      </c>
      <c r="NTX228" s="1109" t="e">
        <v>#N/A</v>
      </c>
      <c r="NTY228" s="1109" t="e">
        <v>#N/A</v>
      </c>
      <c r="NTZ228" s="1109" t="e">
        <v>#N/A</v>
      </c>
      <c r="NUA228" s="1109" t="e">
        <v>#N/A</v>
      </c>
      <c r="NUB228" s="1109" t="e">
        <v>#N/A</v>
      </c>
      <c r="NUC228" s="1109" t="e">
        <v>#N/A</v>
      </c>
      <c r="NUD228" s="1109" t="e">
        <v>#N/A</v>
      </c>
      <c r="NUE228" s="1109" t="e">
        <v>#N/A</v>
      </c>
      <c r="NUF228" s="1109" t="e">
        <v>#N/A</v>
      </c>
      <c r="NUG228" s="1109" t="e">
        <v>#N/A</v>
      </c>
      <c r="NUH228" s="1109" t="e">
        <v>#N/A</v>
      </c>
      <c r="NUI228" s="1109" t="e">
        <v>#N/A</v>
      </c>
      <c r="NUJ228" s="1109" t="e">
        <v>#N/A</v>
      </c>
      <c r="NUK228" s="1109" t="e">
        <v>#N/A</v>
      </c>
      <c r="NUL228" s="1109" t="e">
        <v>#N/A</v>
      </c>
      <c r="NUM228" s="1109" t="e">
        <v>#N/A</v>
      </c>
      <c r="NUN228" s="1109" t="e">
        <v>#N/A</v>
      </c>
      <c r="NUO228" s="1109" t="e">
        <v>#N/A</v>
      </c>
      <c r="NUP228" s="1109" t="e">
        <v>#N/A</v>
      </c>
      <c r="NUQ228" s="1109" t="e">
        <v>#N/A</v>
      </c>
      <c r="NUR228" s="1109" t="e">
        <v>#N/A</v>
      </c>
      <c r="NUS228" s="1109" t="e">
        <v>#N/A</v>
      </c>
      <c r="NUT228" s="1109" t="e">
        <v>#N/A</v>
      </c>
      <c r="NUU228" s="1109" t="e">
        <v>#N/A</v>
      </c>
      <c r="NUV228" s="1109" t="e">
        <v>#N/A</v>
      </c>
      <c r="NUW228" s="1109" t="e">
        <v>#N/A</v>
      </c>
      <c r="NUX228" s="1109" t="e">
        <v>#N/A</v>
      </c>
      <c r="NUY228" s="1109" t="e">
        <v>#N/A</v>
      </c>
      <c r="NUZ228" s="1109" t="e">
        <v>#N/A</v>
      </c>
      <c r="NVA228" s="1109" t="e">
        <v>#N/A</v>
      </c>
      <c r="NVB228" s="1109" t="e">
        <v>#N/A</v>
      </c>
      <c r="NVC228" s="1109" t="e">
        <v>#N/A</v>
      </c>
      <c r="NVD228" s="1109" t="e">
        <v>#N/A</v>
      </c>
      <c r="NVE228" s="1109" t="e">
        <v>#N/A</v>
      </c>
      <c r="NVF228" s="1109" t="e">
        <v>#N/A</v>
      </c>
      <c r="NVG228" s="1109" t="e">
        <v>#N/A</v>
      </c>
      <c r="NVH228" s="1109" t="e">
        <v>#N/A</v>
      </c>
      <c r="NVI228" s="1109" t="e">
        <v>#N/A</v>
      </c>
      <c r="NVJ228" s="1109" t="e">
        <v>#N/A</v>
      </c>
      <c r="NVK228" s="1109" t="e">
        <v>#N/A</v>
      </c>
      <c r="NVL228" s="1109" t="e">
        <v>#N/A</v>
      </c>
      <c r="NVM228" s="1109" t="e">
        <v>#N/A</v>
      </c>
      <c r="NVN228" s="1109" t="e">
        <v>#N/A</v>
      </c>
      <c r="NVO228" s="1109" t="e">
        <v>#N/A</v>
      </c>
      <c r="NVP228" s="1109" t="e">
        <v>#N/A</v>
      </c>
      <c r="NVQ228" s="1109" t="e">
        <v>#N/A</v>
      </c>
      <c r="NVR228" s="1109" t="e">
        <v>#N/A</v>
      </c>
      <c r="NVS228" s="1109" t="e">
        <v>#N/A</v>
      </c>
      <c r="NVT228" s="1109" t="e">
        <v>#N/A</v>
      </c>
      <c r="NVU228" s="1109" t="e">
        <v>#N/A</v>
      </c>
      <c r="NVV228" s="1109" t="e">
        <v>#N/A</v>
      </c>
      <c r="NVW228" s="1109" t="e">
        <v>#N/A</v>
      </c>
      <c r="NVX228" s="1109" t="e">
        <v>#N/A</v>
      </c>
      <c r="NVY228" s="1109" t="e">
        <v>#N/A</v>
      </c>
      <c r="NVZ228" s="1109" t="e">
        <v>#N/A</v>
      </c>
      <c r="NWA228" s="1109" t="e">
        <v>#N/A</v>
      </c>
      <c r="NWB228" s="1109" t="e">
        <v>#N/A</v>
      </c>
      <c r="NWC228" s="1109" t="e">
        <v>#N/A</v>
      </c>
      <c r="NWD228" s="1109" t="e">
        <v>#N/A</v>
      </c>
      <c r="NWE228" s="1109" t="e">
        <v>#N/A</v>
      </c>
      <c r="NWF228" s="1109" t="e">
        <v>#N/A</v>
      </c>
      <c r="NWG228" s="1109" t="e">
        <v>#N/A</v>
      </c>
      <c r="NWH228" s="1109" t="e">
        <v>#N/A</v>
      </c>
      <c r="NWI228" s="1109" t="e">
        <v>#N/A</v>
      </c>
      <c r="NWJ228" s="1109" t="e">
        <v>#N/A</v>
      </c>
      <c r="NWK228" s="1109" t="e">
        <v>#N/A</v>
      </c>
      <c r="NWL228" s="1109" t="e">
        <v>#N/A</v>
      </c>
      <c r="NWM228" s="1109" t="e">
        <v>#N/A</v>
      </c>
      <c r="NWN228" s="1109" t="e">
        <v>#N/A</v>
      </c>
      <c r="NWO228" s="1109" t="e">
        <v>#N/A</v>
      </c>
      <c r="NWP228" s="1109" t="e">
        <v>#N/A</v>
      </c>
      <c r="NWQ228" s="1109" t="e">
        <v>#N/A</v>
      </c>
      <c r="NWR228" s="1109" t="e">
        <v>#N/A</v>
      </c>
      <c r="NWS228" s="1109" t="e">
        <v>#N/A</v>
      </c>
      <c r="NWT228" s="1109" t="e">
        <v>#N/A</v>
      </c>
      <c r="NWU228" s="1109" t="e">
        <v>#N/A</v>
      </c>
      <c r="NWV228" s="1109" t="e">
        <v>#N/A</v>
      </c>
      <c r="NWW228" s="1109" t="e">
        <v>#N/A</v>
      </c>
      <c r="NWX228" s="1109" t="e">
        <v>#N/A</v>
      </c>
      <c r="NWY228" s="1109" t="e">
        <v>#N/A</v>
      </c>
      <c r="NWZ228" s="1109" t="e">
        <v>#N/A</v>
      </c>
      <c r="NXA228" s="1109" t="e">
        <v>#N/A</v>
      </c>
      <c r="NXB228" s="1109" t="e">
        <v>#N/A</v>
      </c>
      <c r="NXC228" s="1109" t="e">
        <v>#N/A</v>
      </c>
      <c r="NXD228" s="1109" t="e">
        <v>#N/A</v>
      </c>
      <c r="NXE228" s="1109" t="e">
        <v>#N/A</v>
      </c>
      <c r="NXF228" s="1109" t="e">
        <v>#N/A</v>
      </c>
      <c r="NXG228" s="1109" t="e">
        <v>#N/A</v>
      </c>
      <c r="NXH228" s="1109" t="e">
        <v>#N/A</v>
      </c>
      <c r="NXI228" s="1109" t="e">
        <v>#N/A</v>
      </c>
      <c r="NXJ228" s="1109" t="e">
        <v>#N/A</v>
      </c>
      <c r="NXK228" s="1109" t="e">
        <v>#N/A</v>
      </c>
      <c r="NXL228" s="1109" t="e">
        <v>#N/A</v>
      </c>
      <c r="NXM228" s="1109" t="e">
        <v>#N/A</v>
      </c>
      <c r="NXN228" s="1109" t="e">
        <v>#N/A</v>
      </c>
      <c r="NXO228" s="1109" t="e">
        <v>#N/A</v>
      </c>
      <c r="NXP228" s="1109" t="e">
        <v>#N/A</v>
      </c>
      <c r="NXQ228" s="1109" t="e">
        <v>#N/A</v>
      </c>
      <c r="NXR228" s="1109" t="e">
        <v>#N/A</v>
      </c>
      <c r="NXS228" s="1109" t="e">
        <v>#N/A</v>
      </c>
      <c r="NXT228" s="1109" t="e">
        <v>#N/A</v>
      </c>
      <c r="NXU228" s="1109" t="e">
        <v>#N/A</v>
      </c>
      <c r="NXV228" s="1109" t="e">
        <v>#N/A</v>
      </c>
      <c r="NXW228" s="1109" t="e">
        <v>#N/A</v>
      </c>
      <c r="NXX228" s="1109" t="e">
        <v>#N/A</v>
      </c>
      <c r="NXY228" s="1109" t="e">
        <v>#N/A</v>
      </c>
      <c r="NXZ228" s="1109" t="e">
        <v>#N/A</v>
      </c>
      <c r="NYA228" s="1109" t="e">
        <v>#N/A</v>
      </c>
      <c r="NYB228" s="1109" t="e">
        <v>#N/A</v>
      </c>
      <c r="NYC228" s="1109" t="e">
        <v>#N/A</v>
      </c>
      <c r="NYD228" s="1109" t="e">
        <v>#N/A</v>
      </c>
      <c r="NYE228" s="1109" t="e">
        <v>#N/A</v>
      </c>
      <c r="NYF228" s="1109" t="e">
        <v>#N/A</v>
      </c>
      <c r="NYG228" s="1109" t="e">
        <v>#N/A</v>
      </c>
      <c r="NYH228" s="1109" t="e">
        <v>#N/A</v>
      </c>
      <c r="NYI228" s="1109" t="e">
        <v>#N/A</v>
      </c>
      <c r="NYJ228" s="1109" t="e">
        <v>#N/A</v>
      </c>
      <c r="NYK228" s="1109" t="e">
        <v>#N/A</v>
      </c>
      <c r="NYL228" s="1109" t="e">
        <v>#N/A</v>
      </c>
      <c r="NYM228" s="1109" t="e">
        <v>#N/A</v>
      </c>
      <c r="NYN228" s="1109" t="e">
        <v>#N/A</v>
      </c>
      <c r="NYO228" s="1109" t="e">
        <v>#N/A</v>
      </c>
      <c r="NYP228" s="1109" t="e">
        <v>#N/A</v>
      </c>
      <c r="NYQ228" s="1109" t="e">
        <v>#N/A</v>
      </c>
      <c r="NYR228" s="1109" t="e">
        <v>#N/A</v>
      </c>
      <c r="NYS228" s="1109" t="e">
        <v>#N/A</v>
      </c>
      <c r="NYT228" s="1109" t="e">
        <v>#N/A</v>
      </c>
      <c r="NYU228" s="1109" t="e">
        <v>#N/A</v>
      </c>
      <c r="NYV228" s="1109" t="e">
        <v>#N/A</v>
      </c>
      <c r="NYW228" s="1109" t="e">
        <v>#N/A</v>
      </c>
      <c r="NYX228" s="1109" t="e">
        <v>#N/A</v>
      </c>
      <c r="NYY228" s="1109" t="e">
        <v>#N/A</v>
      </c>
      <c r="NYZ228" s="1109" t="e">
        <v>#N/A</v>
      </c>
      <c r="NZA228" s="1109" t="e">
        <v>#N/A</v>
      </c>
      <c r="NZB228" s="1109" t="e">
        <v>#N/A</v>
      </c>
      <c r="NZC228" s="1109" t="e">
        <v>#N/A</v>
      </c>
      <c r="NZD228" s="1109" t="e">
        <v>#N/A</v>
      </c>
      <c r="NZE228" s="1109" t="e">
        <v>#N/A</v>
      </c>
      <c r="NZF228" s="1109" t="e">
        <v>#N/A</v>
      </c>
      <c r="NZG228" s="1109" t="e">
        <v>#N/A</v>
      </c>
      <c r="NZH228" s="1109" t="e">
        <v>#N/A</v>
      </c>
      <c r="NZI228" s="1109" t="e">
        <v>#N/A</v>
      </c>
      <c r="NZJ228" s="1109" t="e">
        <v>#N/A</v>
      </c>
      <c r="NZK228" s="1109" t="e">
        <v>#N/A</v>
      </c>
      <c r="NZL228" s="1109" t="e">
        <v>#N/A</v>
      </c>
      <c r="NZM228" s="1109" t="e">
        <v>#N/A</v>
      </c>
      <c r="NZN228" s="1109" t="e">
        <v>#N/A</v>
      </c>
      <c r="NZO228" s="1109" t="e">
        <v>#N/A</v>
      </c>
      <c r="NZP228" s="1109" t="e">
        <v>#N/A</v>
      </c>
      <c r="NZQ228" s="1109" t="e">
        <v>#N/A</v>
      </c>
      <c r="NZR228" s="1109" t="e">
        <v>#N/A</v>
      </c>
      <c r="NZS228" s="1109" t="e">
        <v>#N/A</v>
      </c>
      <c r="NZT228" s="1109" t="e">
        <v>#N/A</v>
      </c>
      <c r="NZU228" s="1109" t="e">
        <v>#N/A</v>
      </c>
      <c r="NZV228" s="1109" t="e">
        <v>#N/A</v>
      </c>
      <c r="NZW228" s="1109" t="e">
        <v>#N/A</v>
      </c>
      <c r="NZX228" s="1109" t="e">
        <v>#N/A</v>
      </c>
      <c r="NZY228" s="1109" t="e">
        <v>#N/A</v>
      </c>
      <c r="NZZ228" s="1109" t="e">
        <v>#N/A</v>
      </c>
      <c r="OAA228" s="1109" t="e">
        <v>#N/A</v>
      </c>
      <c r="OAB228" s="1109" t="e">
        <v>#N/A</v>
      </c>
      <c r="OAC228" s="1109" t="e">
        <v>#N/A</v>
      </c>
      <c r="OAD228" s="1109" t="e">
        <v>#N/A</v>
      </c>
      <c r="OAE228" s="1109" t="e">
        <v>#N/A</v>
      </c>
      <c r="OAF228" s="1109" t="e">
        <v>#N/A</v>
      </c>
      <c r="OAG228" s="1109" t="e">
        <v>#N/A</v>
      </c>
      <c r="OAH228" s="1109" t="e">
        <v>#N/A</v>
      </c>
      <c r="OAI228" s="1109" t="e">
        <v>#N/A</v>
      </c>
      <c r="OAJ228" s="1109" t="e">
        <v>#N/A</v>
      </c>
      <c r="OAK228" s="1109" t="e">
        <v>#N/A</v>
      </c>
      <c r="OAL228" s="1109" t="e">
        <v>#N/A</v>
      </c>
      <c r="OAM228" s="1109" t="e">
        <v>#N/A</v>
      </c>
      <c r="OAN228" s="1109" t="e">
        <v>#N/A</v>
      </c>
      <c r="OAO228" s="1109" t="e">
        <v>#N/A</v>
      </c>
      <c r="OAP228" s="1109" t="e">
        <v>#N/A</v>
      </c>
      <c r="OAQ228" s="1109" t="e">
        <v>#N/A</v>
      </c>
      <c r="OAR228" s="1109" t="e">
        <v>#N/A</v>
      </c>
      <c r="OAS228" s="1109" t="e">
        <v>#N/A</v>
      </c>
      <c r="OAT228" s="1109" t="e">
        <v>#N/A</v>
      </c>
      <c r="OAU228" s="1109" t="e">
        <v>#N/A</v>
      </c>
      <c r="OAV228" s="1109" t="e">
        <v>#N/A</v>
      </c>
      <c r="OAW228" s="1109" t="e">
        <v>#N/A</v>
      </c>
      <c r="OAX228" s="1109" t="e">
        <v>#N/A</v>
      </c>
      <c r="OAY228" s="1109" t="e">
        <v>#N/A</v>
      </c>
      <c r="OAZ228" s="1109" t="e">
        <v>#N/A</v>
      </c>
      <c r="OBA228" s="1109" t="e">
        <v>#N/A</v>
      </c>
      <c r="OBB228" s="1109" t="e">
        <v>#N/A</v>
      </c>
      <c r="OBC228" s="1109" t="e">
        <v>#N/A</v>
      </c>
      <c r="OBD228" s="1109" t="e">
        <v>#N/A</v>
      </c>
      <c r="OBE228" s="1109" t="e">
        <v>#N/A</v>
      </c>
      <c r="OBF228" s="1109" t="e">
        <v>#N/A</v>
      </c>
      <c r="OBG228" s="1109" t="e">
        <v>#N/A</v>
      </c>
      <c r="OBH228" s="1109" t="e">
        <v>#N/A</v>
      </c>
      <c r="OBI228" s="1109" t="e">
        <v>#N/A</v>
      </c>
      <c r="OBJ228" s="1109" t="e">
        <v>#N/A</v>
      </c>
      <c r="OBK228" s="1109" t="e">
        <v>#N/A</v>
      </c>
      <c r="OBL228" s="1109" t="e">
        <v>#N/A</v>
      </c>
      <c r="OBM228" s="1109" t="e">
        <v>#N/A</v>
      </c>
      <c r="OBN228" s="1109" t="e">
        <v>#N/A</v>
      </c>
      <c r="OBO228" s="1109" t="e">
        <v>#N/A</v>
      </c>
      <c r="OBP228" s="1109" t="e">
        <v>#N/A</v>
      </c>
      <c r="OBQ228" s="1109" t="e">
        <v>#N/A</v>
      </c>
      <c r="OBR228" s="1109" t="e">
        <v>#N/A</v>
      </c>
      <c r="OBS228" s="1109" t="e">
        <v>#N/A</v>
      </c>
      <c r="OBT228" s="1109" t="e">
        <v>#N/A</v>
      </c>
      <c r="OBU228" s="1109" t="e">
        <v>#N/A</v>
      </c>
      <c r="OBV228" s="1109" t="e">
        <v>#N/A</v>
      </c>
      <c r="OBW228" s="1109" t="e">
        <v>#N/A</v>
      </c>
      <c r="OBX228" s="1109" t="e">
        <v>#N/A</v>
      </c>
      <c r="OBY228" s="1109" t="e">
        <v>#N/A</v>
      </c>
      <c r="OBZ228" s="1109" t="e">
        <v>#N/A</v>
      </c>
      <c r="OCA228" s="1109" t="e">
        <v>#N/A</v>
      </c>
      <c r="OCB228" s="1109" t="e">
        <v>#N/A</v>
      </c>
      <c r="OCC228" s="1109" t="e">
        <v>#N/A</v>
      </c>
      <c r="OCD228" s="1109" t="e">
        <v>#N/A</v>
      </c>
      <c r="OCE228" s="1109" t="e">
        <v>#N/A</v>
      </c>
      <c r="OCF228" s="1109" t="e">
        <v>#N/A</v>
      </c>
      <c r="OCG228" s="1109" t="e">
        <v>#N/A</v>
      </c>
      <c r="OCH228" s="1109" t="e">
        <v>#N/A</v>
      </c>
      <c r="OCI228" s="1109" t="e">
        <v>#N/A</v>
      </c>
      <c r="OCJ228" s="1109" t="e">
        <v>#N/A</v>
      </c>
      <c r="OCK228" s="1109" t="e">
        <v>#N/A</v>
      </c>
      <c r="OCL228" s="1109" t="e">
        <v>#N/A</v>
      </c>
      <c r="OCM228" s="1109" t="e">
        <v>#N/A</v>
      </c>
      <c r="OCN228" s="1109" t="e">
        <v>#N/A</v>
      </c>
      <c r="OCO228" s="1109" t="e">
        <v>#N/A</v>
      </c>
      <c r="OCP228" s="1109" t="e">
        <v>#N/A</v>
      </c>
      <c r="OCQ228" s="1109" t="e">
        <v>#N/A</v>
      </c>
      <c r="OCR228" s="1109" t="e">
        <v>#N/A</v>
      </c>
      <c r="OCS228" s="1109" t="e">
        <v>#N/A</v>
      </c>
      <c r="OCT228" s="1109" t="e">
        <v>#N/A</v>
      </c>
      <c r="OCU228" s="1109" t="e">
        <v>#N/A</v>
      </c>
      <c r="OCV228" s="1109" t="e">
        <v>#N/A</v>
      </c>
      <c r="OCW228" s="1109" t="e">
        <v>#N/A</v>
      </c>
      <c r="OCX228" s="1109" t="e">
        <v>#N/A</v>
      </c>
      <c r="OCY228" s="1109" t="e">
        <v>#N/A</v>
      </c>
      <c r="OCZ228" s="1109" t="e">
        <v>#N/A</v>
      </c>
      <c r="ODA228" s="1109" t="e">
        <v>#N/A</v>
      </c>
      <c r="ODB228" s="1109" t="e">
        <v>#N/A</v>
      </c>
      <c r="ODC228" s="1109" t="e">
        <v>#N/A</v>
      </c>
      <c r="ODD228" s="1109" t="e">
        <v>#N/A</v>
      </c>
      <c r="ODE228" s="1109" t="e">
        <v>#N/A</v>
      </c>
      <c r="ODF228" s="1109" t="e">
        <v>#N/A</v>
      </c>
      <c r="ODG228" s="1109" t="e">
        <v>#N/A</v>
      </c>
      <c r="ODH228" s="1109" t="e">
        <v>#N/A</v>
      </c>
      <c r="ODI228" s="1109" t="e">
        <v>#N/A</v>
      </c>
      <c r="ODJ228" s="1109" t="e">
        <v>#N/A</v>
      </c>
      <c r="ODK228" s="1109" t="e">
        <v>#N/A</v>
      </c>
      <c r="ODL228" s="1109" t="e">
        <v>#N/A</v>
      </c>
      <c r="ODM228" s="1109" t="e">
        <v>#N/A</v>
      </c>
      <c r="ODN228" s="1109" t="e">
        <v>#N/A</v>
      </c>
      <c r="ODO228" s="1109" t="e">
        <v>#N/A</v>
      </c>
      <c r="ODP228" s="1109" t="e">
        <v>#N/A</v>
      </c>
      <c r="ODQ228" s="1109" t="e">
        <v>#N/A</v>
      </c>
      <c r="ODR228" s="1109" t="e">
        <v>#N/A</v>
      </c>
      <c r="ODS228" s="1109" t="e">
        <v>#N/A</v>
      </c>
      <c r="ODT228" s="1109" t="e">
        <v>#N/A</v>
      </c>
      <c r="ODU228" s="1109" t="e">
        <v>#N/A</v>
      </c>
      <c r="ODV228" s="1109" t="e">
        <v>#N/A</v>
      </c>
      <c r="ODW228" s="1109" t="e">
        <v>#N/A</v>
      </c>
      <c r="ODX228" s="1109" t="e">
        <v>#N/A</v>
      </c>
      <c r="ODY228" s="1109" t="e">
        <v>#N/A</v>
      </c>
      <c r="ODZ228" s="1109" t="e">
        <v>#N/A</v>
      </c>
      <c r="OEA228" s="1109" t="e">
        <v>#N/A</v>
      </c>
      <c r="OEB228" s="1109" t="e">
        <v>#N/A</v>
      </c>
      <c r="OEC228" s="1109" t="e">
        <v>#N/A</v>
      </c>
      <c r="OED228" s="1109" t="e">
        <v>#N/A</v>
      </c>
      <c r="OEE228" s="1109" t="e">
        <v>#N/A</v>
      </c>
      <c r="OEF228" s="1109" t="e">
        <v>#N/A</v>
      </c>
      <c r="OEG228" s="1109" t="e">
        <v>#N/A</v>
      </c>
      <c r="OEH228" s="1109" t="e">
        <v>#N/A</v>
      </c>
      <c r="OEI228" s="1109" t="e">
        <v>#N/A</v>
      </c>
      <c r="OEJ228" s="1109" t="e">
        <v>#N/A</v>
      </c>
      <c r="OEK228" s="1109" t="e">
        <v>#N/A</v>
      </c>
      <c r="OEL228" s="1109" t="e">
        <v>#N/A</v>
      </c>
      <c r="OEM228" s="1109" t="e">
        <v>#N/A</v>
      </c>
      <c r="OEN228" s="1109" t="e">
        <v>#N/A</v>
      </c>
      <c r="OEO228" s="1109" t="e">
        <v>#N/A</v>
      </c>
      <c r="OEP228" s="1109" t="e">
        <v>#N/A</v>
      </c>
      <c r="OEQ228" s="1109" t="e">
        <v>#N/A</v>
      </c>
      <c r="OER228" s="1109" t="e">
        <v>#N/A</v>
      </c>
      <c r="OES228" s="1109" t="e">
        <v>#N/A</v>
      </c>
      <c r="OET228" s="1109" t="e">
        <v>#N/A</v>
      </c>
      <c r="OEU228" s="1109" t="e">
        <v>#N/A</v>
      </c>
      <c r="OEV228" s="1109" t="e">
        <v>#N/A</v>
      </c>
      <c r="OEW228" s="1109" t="e">
        <v>#N/A</v>
      </c>
      <c r="OEX228" s="1109" t="e">
        <v>#N/A</v>
      </c>
      <c r="OEY228" s="1109" t="e">
        <v>#N/A</v>
      </c>
      <c r="OEZ228" s="1109" t="e">
        <v>#N/A</v>
      </c>
      <c r="OFA228" s="1109" t="e">
        <v>#N/A</v>
      </c>
      <c r="OFB228" s="1109" t="e">
        <v>#N/A</v>
      </c>
      <c r="OFC228" s="1109" t="e">
        <v>#N/A</v>
      </c>
      <c r="OFD228" s="1109" t="e">
        <v>#N/A</v>
      </c>
      <c r="OFE228" s="1109" t="e">
        <v>#N/A</v>
      </c>
      <c r="OFF228" s="1109" t="e">
        <v>#N/A</v>
      </c>
      <c r="OFG228" s="1109" t="e">
        <v>#N/A</v>
      </c>
      <c r="OFH228" s="1109" t="e">
        <v>#N/A</v>
      </c>
      <c r="OFI228" s="1109" t="e">
        <v>#N/A</v>
      </c>
      <c r="OFJ228" s="1109" t="e">
        <v>#N/A</v>
      </c>
      <c r="OFK228" s="1109" t="e">
        <v>#N/A</v>
      </c>
      <c r="OFL228" s="1109" t="e">
        <v>#N/A</v>
      </c>
      <c r="OFM228" s="1109" t="e">
        <v>#N/A</v>
      </c>
      <c r="OFN228" s="1109" t="e">
        <v>#N/A</v>
      </c>
      <c r="OFO228" s="1109" t="e">
        <v>#N/A</v>
      </c>
      <c r="OFP228" s="1109" t="e">
        <v>#N/A</v>
      </c>
      <c r="OFQ228" s="1109" t="e">
        <v>#N/A</v>
      </c>
      <c r="OFR228" s="1109" t="e">
        <v>#N/A</v>
      </c>
      <c r="OFS228" s="1109" t="e">
        <v>#N/A</v>
      </c>
      <c r="OFT228" s="1109" t="e">
        <v>#N/A</v>
      </c>
      <c r="OFU228" s="1109" t="e">
        <v>#N/A</v>
      </c>
      <c r="OFV228" s="1109" t="e">
        <v>#N/A</v>
      </c>
      <c r="OFW228" s="1109" t="e">
        <v>#N/A</v>
      </c>
      <c r="OFX228" s="1109" t="e">
        <v>#N/A</v>
      </c>
      <c r="OFY228" s="1109" t="e">
        <v>#N/A</v>
      </c>
      <c r="OFZ228" s="1109" t="e">
        <v>#N/A</v>
      </c>
      <c r="OGA228" s="1109" t="e">
        <v>#N/A</v>
      </c>
      <c r="OGB228" s="1109" t="e">
        <v>#N/A</v>
      </c>
      <c r="OGC228" s="1109" t="e">
        <v>#N/A</v>
      </c>
      <c r="OGD228" s="1109" t="e">
        <v>#N/A</v>
      </c>
      <c r="OGE228" s="1109" t="e">
        <v>#N/A</v>
      </c>
      <c r="OGF228" s="1109" t="e">
        <v>#N/A</v>
      </c>
      <c r="OGG228" s="1109" t="e">
        <v>#N/A</v>
      </c>
      <c r="OGH228" s="1109" t="e">
        <v>#N/A</v>
      </c>
      <c r="OGI228" s="1109" t="e">
        <v>#N/A</v>
      </c>
      <c r="OGJ228" s="1109" t="e">
        <v>#N/A</v>
      </c>
      <c r="OGK228" s="1109" t="e">
        <v>#N/A</v>
      </c>
      <c r="OGL228" s="1109" t="e">
        <v>#N/A</v>
      </c>
      <c r="OGM228" s="1109" t="e">
        <v>#N/A</v>
      </c>
      <c r="OGN228" s="1109" t="e">
        <v>#N/A</v>
      </c>
      <c r="OGO228" s="1109" t="e">
        <v>#N/A</v>
      </c>
      <c r="OGP228" s="1109" t="e">
        <v>#N/A</v>
      </c>
      <c r="OGQ228" s="1109" t="e">
        <v>#N/A</v>
      </c>
      <c r="OGR228" s="1109" t="e">
        <v>#N/A</v>
      </c>
      <c r="OGS228" s="1109" t="e">
        <v>#N/A</v>
      </c>
      <c r="OGT228" s="1109" t="e">
        <v>#N/A</v>
      </c>
      <c r="OGU228" s="1109" t="e">
        <v>#N/A</v>
      </c>
      <c r="OGV228" s="1109" t="e">
        <v>#N/A</v>
      </c>
      <c r="OGW228" s="1109" t="e">
        <v>#N/A</v>
      </c>
      <c r="OGX228" s="1109" t="e">
        <v>#N/A</v>
      </c>
      <c r="OGY228" s="1109" t="e">
        <v>#N/A</v>
      </c>
      <c r="OGZ228" s="1109" t="e">
        <v>#N/A</v>
      </c>
      <c r="OHA228" s="1109" t="e">
        <v>#N/A</v>
      </c>
      <c r="OHB228" s="1109" t="e">
        <v>#N/A</v>
      </c>
      <c r="OHC228" s="1109" t="e">
        <v>#N/A</v>
      </c>
      <c r="OHD228" s="1109" t="e">
        <v>#N/A</v>
      </c>
      <c r="OHE228" s="1109" t="e">
        <v>#N/A</v>
      </c>
      <c r="OHF228" s="1109" t="e">
        <v>#N/A</v>
      </c>
      <c r="OHG228" s="1109" t="e">
        <v>#N/A</v>
      </c>
      <c r="OHH228" s="1109" t="e">
        <v>#N/A</v>
      </c>
      <c r="OHI228" s="1109" t="e">
        <v>#N/A</v>
      </c>
      <c r="OHJ228" s="1109" t="e">
        <v>#N/A</v>
      </c>
      <c r="OHK228" s="1109" t="e">
        <v>#N/A</v>
      </c>
      <c r="OHL228" s="1109" t="e">
        <v>#N/A</v>
      </c>
      <c r="OHM228" s="1109" t="e">
        <v>#N/A</v>
      </c>
      <c r="OHN228" s="1109" t="e">
        <v>#N/A</v>
      </c>
      <c r="OHO228" s="1109" t="e">
        <v>#N/A</v>
      </c>
      <c r="OHP228" s="1109" t="e">
        <v>#N/A</v>
      </c>
      <c r="OHQ228" s="1109" t="e">
        <v>#N/A</v>
      </c>
      <c r="OHR228" s="1109" t="e">
        <v>#N/A</v>
      </c>
      <c r="OHS228" s="1109" t="e">
        <v>#N/A</v>
      </c>
      <c r="OHT228" s="1109" t="e">
        <v>#N/A</v>
      </c>
      <c r="OHU228" s="1109" t="e">
        <v>#N/A</v>
      </c>
      <c r="OHV228" s="1109" t="e">
        <v>#N/A</v>
      </c>
      <c r="OHW228" s="1109" t="e">
        <v>#N/A</v>
      </c>
      <c r="OHX228" s="1109" t="e">
        <v>#N/A</v>
      </c>
      <c r="OHY228" s="1109" t="e">
        <v>#N/A</v>
      </c>
      <c r="OHZ228" s="1109" t="e">
        <v>#N/A</v>
      </c>
      <c r="OIA228" s="1109" t="e">
        <v>#N/A</v>
      </c>
      <c r="OIB228" s="1109" t="e">
        <v>#N/A</v>
      </c>
      <c r="OIC228" s="1109" t="e">
        <v>#N/A</v>
      </c>
      <c r="OID228" s="1109" t="e">
        <v>#N/A</v>
      </c>
      <c r="OIE228" s="1109" t="e">
        <v>#N/A</v>
      </c>
      <c r="OIF228" s="1109" t="e">
        <v>#N/A</v>
      </c>
      <c r="OIG228" s="1109" t="e">
        <v>#N/A</v>
      </c>
      <c r="OIH228" s="1109" t="e">
        <v>#N/A</v>
      </c>
      <c r="OII228" s="1109" t="e">
        <v>#N/A</v>
      </c>
      <c r="OIJ228" s="1109" t="e">
        <v>#N/A</v>
      </c>
      <c r="OIK228" s="1109" t="e">
        <v>#N/A</v>
      </c>
      <c r="OIL228" s="1109" t="e">
        <v>#N/A</v>
      </c>
      <c r="OIM228" s="1109" t="e">
        <v>#N/A</v>
      </c>
      <c r="OIN228" s="1109" t="e">
        <v>#N/A</v>
      </c>
      <c r="OIO228" s="1109" t="e">
        <v>#N/A</v>
      </c>
      <c r="OIP228" s="1109" t="e">
        <v>#N/A</v>
      </c>
      <c r="OIQ228" s="1109" t="e">
        <v>#N/A</v>
      </c>
      <c r="OIR228" s="1109" t="e">
        <v>#N/A</v>
      </c>
      <c r="OIS228" s="1109" t="e">
        <v>#N/A</v>
      </c>
      <c r="OIT228" s="1109" t="e">
        <v>#N/A</v>
      </c>
      <c r="OIU228" s="1109" t="e">
        <v>#N/A</v>
      </c>
      <c r="OIV228" s="1109" t="e">
        <v>#N/A</v>
      </c>
      <c r="OIW228" s="1109" t="e">
        <v>#N/A</v>
      </c>
      <c r="OIX228" s="1109" t="e">
        <v>#N/A</v>
      </c>
      <c r="OIY228" s="1109" t="e">
        <v>#N/A</v>
      </c>
      <c r="OIZ228" s="1109" t="e">
        <v>#N/A</v>
      </c>
      <c r="OJA228" s="1109" t="e">
        <v>#N/A</v>
      </c>
      <c r="OJB228" s="1109" t="e">
        <v>#N/A</v>
      </c>
      <c r="OJC228" s="1109" t="e">
        <v>#N/A</v>
      </c>
      <c r="OJD228" s="1109" t="e">
        <v>#N/A</v>
      </c>
      <c r="OJE228" s="1109" t="e">
        <v>#N/A</v>
      </c>
      <c r="OJF228" s="1109" t="e">
        <v>#N/A</v>
      </c>
      <c r="OJG228" s="1109" t="e">
        <v>#N/A</v>
      </c>
      <c r="OJH228" s="1109" t="e">
        <v>#N/A</v>
      </c>
      <c r="OJI228" s="1109" t="e">
        <v>#N/A</v>
      </c>
      <c r="OJJ228" s="1109" t="e">
        <v>#N/A</v>
      </c>
      <c r="OJK228" s="1109" t="e">
        <v>#N/A</v>
      </c>
      <c r="OJL228" s="1109" t="e">
        <v>#N/A</v>
      </c>
      <c r="OJM228" s="1109" t="e">
        <v>#N/A</v>
      </c>
      <c r="OJN228" s="1109" t="e">
        <v>#N/A</v>
      </c>
      <c r="OJO228" s="1109" t="e">
        <v>#N/A</v>
      </c>
      <c r="OJP228" s="1109" t="e">
        <v>#N/A</v>
      </c>
      <c r="OJQ228" s="1109" t="e">
        <v>#N/A</v>
      </c>
      <c r="OJR228" s="1109" t="e">
        <v>#N/A</v>
      </c>
      <c r="OJS228" s="1109" t="e">
        <v>#N/A</v>
      </c>
      <c r="OJT228" s="1109" t="e">
        <v>#N/A</v>
      </c>
      <c r="OJU228" s="1109" t="e">
        <v>#N/A</v>
      </c>
      <c r="OJV228" s="1109" t="e">
        <v>#N/A</v>
      </c>
      <c r="OJW228" s="1109" t="e">
        <v>#N/A</v>
      </c>
      <c r="OJX228" s="1109" t="e">
        <v>#N/A</v>
      </c>
      <c r="OJY228" s="1109" t="e">
        <v>#N/A</v>
      </c>
      <c r="OJZ228" s="1109" t="e">
        <v>#N/A</v>
      </c>
      <c r="OKA228" s="1109" t="e">
        <v>#N/A</v>
      </c>
      <c r="OKB228" s="1109" t="e">
        <v>#N/A</v>
      </c>
      <c r="OKC228" s="1109" t="e">
        <v>#N/A</v>
      </c>
      <c r="OKD228" s="1109" t="e">
        <v>#N/A</v>
      </c>
      <c r="OKE228" s="1109" t="e">
        <v>#N/A</v>
      </c>
      <c r="OKF228" s="1109" t="e">
        <v>#N/A</v>
      </c>
      <c r="OKG228" s="1109" t="e">
        <v>#N/A</v>
      </c>
      <c r="OKH228" s="1109" t="e">
        <v>#N/A</v>
      </c>
      <c r="OKI228" s="1109" t="e">
        <v>#N/A</v>
      </c>
      <c r="OKJ228" s="1109" t="e">
        <v>#N/A</v>
      </c>
      <c r="OKK228" s="1109" t="e">
        <v>#N/A</v>
      </c>
      <c r="OKL228" s="1109" t="e">
        <v>#N/A</v>
      </c>
      <c r="OKM228" s="1109" t="e">
        <v>#N/A</v>
      </c>
      <c r="OKN228" s="1109" t="e">
        <v>#N/A</v>
      </c>
      <c r="OKO228" s="1109" t="e">
        <v>#N/A</v>
      </c>
      <c r="OKP228" s="1109" t="e">
        <v>#N/A</v>
      </c>
      <c r="OKQ228" s="1109" t="e">
        <v>#N/A</v>
      </c>
      <c r="OKR228" s="1109" t="e">
        <v>#N/A</v>
      </c>
      <c r="OKS228" s="1109" t="e">
        <v>#N/A</v>
      </c>
      <c r="OKT228" s="1109" t="e">
        <v>#N/A</v>
      </c>
      <c r="OKU228" s="1109" t="e">
        <v>#N/A</v>
      </c>
      <c r="OKV228" s="1109" t="e">
        <v>#N/A</v>
      </c>
      <c r="OKW228" s="1109" t="e">
        <v>#N/A</v>
      </c>
      <c r="OKX228" s="1109" t="e">
        <v>#N/A</v>
      </c>
      <c r="OKY228" s="1109" t="e">
        <v>#N/A</v>
      </c>
      <c r="OKZ228" s="1109" t="e">
        <v>#N/A</v>
      </c>
      <c r="OLA228" s="1109" t="e">
        <v>#N/A</v>
      </c>
      <c r="OLB228" s="1109" t="e">
        <v>#N/A</v>
      </c>
      <c r="OLC228" s="1109" t="e">
        <v>#N/A</v>
      </c>
      <c r="OLD228" s="1109" t="e">
        <v>#N/A</v>
      </c>
      <c r="OLE228" s="1109" t="e">
        <v>#N/A</v>
      </c>
      <c r="OLF228" s="1109" t="e">
        <v>#N/A</v>
      </c>
      <c r="OLG228" s="1109" t="e">
        <v>#N/A</v>
      </c>
      <c r="OLH228" s="1109" t="e">
        <v>#N/A</v>
      </c>
      <c r="OLI228" s="1109" t="e">
        <v>#N/A</v>
      </c>
      <c r="OLJ228" s="1109" t="e">
        <v>#N/A</v>
      </c>
      <c r="OLK228" s="1109" t="e">
        <v>#N/A</v>
      </c>
      <c r="OLL228" s="1109" t="e">
        <v>#N/A</v>
      </c>
      <c r="OLM228" s="1109" t="e">
        <v>#N/A</v>
      </c>
      <c r="OLN228" s="1109" t="e">
        <v>#N/A</v>
      </c>
      <c r="OLO228" s="1109" t="e">
        <v>#N/A</v>
      </c>
      <c r="OLP228" s="1109" t="e">
        <v>#N/A</v>
      </c>
      <c r="OLQ228" s="1109" t="e">
        <v>#N/A</v>
      </c>
      <c r="OLR228" s="1109" t="e">
        <v>#N/A</v>
      </c>
      <c r="OLS228" s="1109" t="e">
        <v>#N/A</v>
      </c>
      <c r="OLT228" s="1109" t="e">
        <v>#N/A</v>
      </c>
      <c r="OLU228" s="1109" t="e">
        <v>#N/A</v>
      </c>
      <c r="OLV228" s="1109" t="e">
        <v>#N/A</v>
      </c>
      <c r="OLW228" s="1109" t="e">
        <v>#N/A</v>
      </c>
      <c r="OLX228" s="1109" t="e">
        <v>#N/A</v>
      </c>
      <c r="OLY228" s="1109" t="e">
        <v>#N/A</v>
      </c>
      <c r="OLZ228" s="1109" t="e">
        <v>#N/A</v>
      </c>
      <c r="OMA228" s="1109" t="e">
        <v>#N/A</v>
      </c>
      <c r="OMB228" s="1109" t="e">
        <v>#N/A</v>
      </c>
      <c r="OMC228" s="1109" t="e">
        <v>#N/A</v>
      </c>
      <c r="OMD228" s="1109" t="e">
        <v>#N/A</v>
      </c>
      <c r="OME228" s="1109" t="e">
        <v>#N/A</v>
      </c>
      <c r="OMF228" s="1109" t="e">
        <v>#N/A</v>
      </c>
      <c r="OMG228" s="1109" t="e">
        <v>#N/A</v>
      </c>
      <c r="OMH228" s="1109" t="e">
        <v>#N/A</v>
      </c>
      <c r="OMI228" s="1109" t="e">
        <v>#N/A</v>
      </c>
      <c r="OMJ228" s="1109" t="e">
        <v>#N/A</v>
      </c>
      <c r="OMK228" s="1109" t="e">
        <v>#N/A</v>
      </c>
      <c r="OML228" s="1109" t="e">
        <v>#N/A</v>
      </c>
      <c r="OMM228" s="1109" t="e">
        <v>#N/A</v>
      </c>
      <c r="OMN228" s="1109" t="e">
        <v>#N/A</v>
      </c>
      <c r="OMO228" s="1109" t="e">
        <v>#N/A</v>
      </c>
      <c r="OMP228" s="1109" t="e">
        <v>#N/A</v>
      </c>
      <c r="OMQ228" s="1109" t="e">
        <v>#N/A</v>
      </c>
      <c r="OMR228" s="1109" t="e">
        <v>#N/A</v>
      </c>
      <c r="OMS228" s="1109" t="e">
        <v>#N/A</v>
      </c>
      <c r="OMT228" s="1109" t="e">
        <v>#N/A</v>
      </c>
      <c r="OMU228" s="1109" t="e">
        <v>#N/A</v>
      </c>
      <c r="OMV228" s="1109" t="e">
        <v>#N/A</v>
      </c>
      <c r="OMW228" s="1109" t="e">
        <v>#N/A</v>
      </c>
      <c r="OMX228" s="1109" t="e">
        <v>#N/A</v>
      </c>
      <c r="OMY228" s="1109" t="e">
        <v>#N/A</v>
      </c>
      <c r="OMZ228" s="1109" t="e">
        <v>#N/A</v>
      </c>
      <c r="ONA228" s="1109" t="e">
        <v>#N/A</v>
      </c>
      <c r="ONB228" s="1109" t="e">
        <v>#N/A</v>
      </c>
      <c r="ONC228" s="1109" t="e">
        <v>#N/A</v>
      </c>
      <c r="OND228" s="1109" t="e">
        <v>#N/A</v>
      </c>
      <c r="ONE228" s="1109" t="e">
        <v>#N/A</v>
      </c>
      <c r="ONF228" s="1109" t="e">
        <v>#N/A</v>
      </c>
      <c r="ONG228" s="1109" t="e">
        <v>#N/A</v>
      </c>
      <c r="ONH228" s="1109" t="e">
        <v>#N/A</v>
      </c>
      <c r="ONI228" s="1109" t="e">
        <v>#N/A</v>
      </c>
      <c r="ONJ228" s="1109" t="e">
        <v>#N/A</v>
      </c>
      <c r="ONK228" s="1109" t="e">
        <v>#N/A</v>
      </c>
      <c r="ONL228" s="1109" t="e">
        <v>#N/A</v>
      </c>
      <c r="ONM228" s="1109" t="e">
        <v>#N/A</v>
      </c>
      <c r="ONN228" s="1109" t="e">
        <v>#N/A</v>
      </c>
      <c r="ONO228" s="1109" t="e">
        <v>#N/A</v>
      </c>
      <c r="ONP228" s="1109" t="e">
        <v>#N/A</v>
      </c>
      <c r="ONQ228" s="1109" t="e">
        <v>#N/A</v>
      </c>
      <c r="ONR228" s="1109" t="e">
        <v>#N/A</v>
      </c>
      <c r="ONS228" s="1109" t="e">
        <v>#N/A</v>
      </c>
      <c r="ONT228" s="1109" t="e">
        <v>#N/A</v>
      </c>
      <c r="ONU228" s="1109" t="e">
        <v>#N/A</v>
      </c>
      <c r="ONV228" s="1109" t="e">
        <v>#N/A</v>
      </c>
      <c r="ONW228" s="1109" t="e">
        <v>#N/A</v>
      </c>
      <c r="ONX228" s="1109" t="e">
        <v>#N/A</v>
      </c>
      <c r="ONY228" s="1109" t="e">
        <v>#N/A</v>
      </c>
      <c r="ONZ228" s="1109" t="e">
        <v>#N/A</v>
      </c>
      <c r="OOA228" s="1109" t="e">
        <v>#N/A</v>
      </c>
      <c r="OOB228" s="1109" t="e">
        <v>#N/A</v>
      </c>
      <c r="OOC228" s="1109" t="e">
        <v>#N/A</v>
      </c>
      <c r="OOD228" s="1109" t="e">
        <v>#N/A</v>
      </c>
      <c r="OOE228" s="1109" t="e">
        <v>#N/A</v>
      </c>
      <c r="OOF228" s="1109" t="e">
        <v>#N/A</v>
      </c>
      <c r="OOG228" s="1109" t="e">
        <v>#N/A</v>
      </c>
      <c r="OOH228" s="1109" t="e">
        <v>#N/A</v>
      </c>
      <c r="OOI228" s="1109" t="e">
        <v>#N/A</v>
      </c>
      <c r="OOJ228" s="1109" t="e">
        <v>#N/A</v>
      </c>
      <c r="OOK228" s="1109" t="e">
        <v>#N/A</v>
      </c>
      <c r="OOL228" s="1109" t="e">
        <v>#N/A</v>
      </c>
      <c r="OOM228" s="1109" t="e">
        <v>#N/A</v>
      </c>
      <c r="OON228" s="1109" t="e">
        <v>#N/A</v>
      </c>
      <c r="OOO228" s="1109" t="e">
        <v>#N/A</v>
      </c>
      <c r="OOP228" s="1109" t="e">
        <v>#N/A</v>
      </c>
      <c r="OOQ228" s="1109" t="e">
        <v>#N/A</v>
      </c>
      <c r="OOR228" s="1109" t="e">
        <v>#N/A</v>
      </c>
      <c r="OOS228" s="1109" t="e">
        <v>#N/A</v>
      </c>
      <c r="OOT228" s="1109" t="e">
        <v>#N/A</v>
      </c>
      <c r="OOU228" s="1109" t="e">
        <v>#N/A</v>
      </c>
      <c r="OOV228" s="1109" t="e">
        <v>#N/A</v>
      </c>
      <c r="OOW228" s="1109" t="e">
        <v>#N/A</v>
      </c>
      <c r="OOX228" s="1109" t="e">
        <v>#N/A</v>
      </c>
      <c r="OOY228" s="1109" t="e">
        <v>#N/A</v>
      </c>
      <c r="OOZ228" s="1109" t="e">
        <v>#N/A</v>
      </c>
      <c r="OPA228" s="1109" t="e">
        <v>#N/A</v>
      </c>
      <c r="OPB228" s="1109" t="e">
        <v>#N/A</v>
      </c>
      <c r="OPC228" s="1109" t="e">
        <v>#N/A</v>
      </c>
      <c r="OPD228" s="1109" t="e">
        <v>#N/A</v>
      </c>
      <c r="OPE228" s="1109" t="e">
        <v>#N/A</v>
      </c>
      <c r="OPF228" s="1109" t="e">
        <v>#N/A</v>
      </c>
      <c r="OPG228" s="1109" t="e">
        <v>#N/A</v>
      </c>
      <c r="OPH228" s="1109" t="e">
        <v>#N/A</v>
      </c>
      <c r="OPI228" s="1109" t="e">
        <v>#N/A</v>
      </c>
      <c r="OPJ228" s="1109" t="e">
        <v>#N/A</v>
      </c>
      <c r="OPK228" s="1109" t="e">
        <v>#N/A</v>
      </c>
      <c r="OPL228" s="1109" t="e">
        <v>#N/A</v>
      </c>
      <c r="OPM228" s="1109" t="e">
        <v>#N/A</v>
      </c>
      <c r="OPN228" s="1109" t="e">
        <v>#N/A</v>
      </c>
      <c r="OPO228" s="1109" t="e">
        <v>#N/A</v>
      </c>
      <c r="OPP228" s="1109" t="e">
        <v>#N/A</v>
      </c>
      <c r="OPQ228" s="1109" t="e">
        <v>#N/A</v>
      </c>
      <c r="OPR228" s="1109" t="e">
        <v>#N/A</v>
      </c>
      <c r="OPS228" s="1109" t="e">
        <v>#N/A</v>
      </c>
      <c r="OPT228" s="1109" t="e">
        <v>#N/A</v>
      </c>
      <c r="OPU228" s="1109" t="e">
        <v>#N/A</v>
      </c>
      <c r="OPV228" s="1109" t="e">
        <v>#N/A</v>
      </c>
      <c r="OPW228" s="1109" t="e">
        <v>#N/A</v>
      </c>
      <c r="OPX228" s="1109" t="e">
        <v>#N/A</v>
      </c>
      <c r="OPY228" s="1109" t="e">
        <v>#N/A</v>
      </c>
      <c r="OPZ228" s="1109" t="e">
        <v>#N/A</v>
      </c>
      <c r="OQA228" s="1109" t="e">
        <v>#N/A</v>
      </c>
      <c r="OQB228" s="1109" t="e">
        <v>#N/A</v>
      </c>
      <c r="OQC228" s="1109" t="e">
        <v>#N/A</v>
      </c>
      <c r="OQD228" s="1109" t="e">
        <v>#N/A</v>
      </c>
      <c r="OQE228" s="1109" t="e">
        <v>#N/A</v>
      </c>
      <c r="OQF228" s="1109" t="e">
        <v>#N/A</v>
      </c>
      <c r="OQG228" s="1109" t="e">
        <v>#N/A</v>
      </c>
      <c r="OQH228" s="1109" t="e">
        <v>#N/A</v>
      </c>
      <c r="OQI228" s="1109" t="e">
        <v>#N/A</v>
      </c>
      <c r="OQJ228" s="1109" t="e">
        <v>#N/A</v>
      </c>
      <c r="OQK228" s="1109" t="e">
        <v>#N/A</v>
      </c>
      <c r="OQL228" s="1109" t="e">
        <v>#N/A</v>
      </c>
      <c r="OQM228" s="1109" t="e">
        <v>#N/A</v>
      </c>
      <c r="OQN228" s="1109" t="e">
        <v>#N/A</v>
      </c>
      <c r="OQO228" s="1109" t="e">
        <v>#N/A</v>
      </c>
      <c r="OQP228" s="1109" t="e">
        <v>#N/A</v>
      </c>
      <c r="OQQ228" s="1109" t="e">
        <v>#N/A</v>
      </c>
      <c r="OQR228" s="1109" t="e">
        <v>#N/A</v>
      </c>
      <c r="OQS228" s="1109" t="e">
        <v>#N/A</v>
      </c>
      <c r="OQT228" s="1109" t="e">
        <v>#N/A</v>
      </c>
      <c r="OQU228" s="1109" t="e">
        <v>#N/A</v>
      </c>
      <c r="OQV228" s="1109" t="e">
        <v>#N/A</v>
      </c>
      <c r="OQW228" s="1109" t="e">
        <v>#N/A</v>
      </c>
      <c r="OQX228" s="1109" t="e">
        <v>#N/A</v>
      </c>
      <c r="OQY228" s="1109" t="e">
        <v>#N/A</v>
      </c>
      <c r="OQZ228" s="1109" t="e">
        <v>#N/A</v>
      </c>
      <c r="ORA228" s="1109" t="e">
        <v>#N/A</v>
      </c>
      <c r="ORB228" s="1109" t="e">
        <v>#N/A</v>
      </c>
      <c r="ORC228" s="1109" t="e">
        <v>#N/A</v>
      </c>
      <c r="ORD228" s="1109" t="e">
        <v>#N/A</v>
      </c>
      <c r="ORE228" s="1109" t="e">
        <v>#N/A</v>
      </c>
      <c r="ORF228" s="1109" t="e">
        <v>#N/A</v>
      </c>
      <c r="ORG228" s="1109" t="e">
        <v>#N/A</v>
      </c>
      <c r="ORH228" s="1109" t="e">
        <v>#N/A</v>
      </c>
      <c r="ORI228" s="1109" t="e">
        <v>#N/A</v>
      </c>
      <c r="ORJ228" s="1109" t="e">
        <v>#N/A</v>
      </c>
      <c r="ORK228" s="1109" t="e">
        <v>#N/A</v>
      </c>
      <c r="ORL228" s="1109" t="e">
        <v>#N/A</v>
      </c>
      <c r="ORM228" s="1109" t="e">
        <v>#N/A</v>
      </c>
      <c r="ORN228" s="1109" t="e">
        <v>#N/A</v>
      </c>
      <c r="ORO228" s="1109" t="e">
        <v>#N/A</v>
      </c>
      <c r="ORP228" s="1109" t="e">
        <v>#N/A</v>
      </c>
      <c r="ORQ228" s="1109" t="e">
        <v>#N/A</v>
      </c>
      <c r="ORR228" s="1109" t="e">
        <v>#N/A</v>
      </c>
      <c r="ORS228" s="1109" t="e">
        <v>#N/A</v>
      </c>
      <c r="ORT228" s="1109" t="e">
        <v>#N/A</v>
      </c>
      <c r="ORU228" s="1109" t="e">
        <v>#N/A</v>
      </c>
      <c r="ORV228" s="1109" t="e">
        <v>#N/A</v>
      </c>
      <c r="ORW228" s="1109" t="e">
        <v>#N/A</v>
      </c>
      <c r="ORX228" s="1109" t="e">
        <v>#N/A</v>
      </c>
      <c r="ORY228" s="1109" t="e">
        <v>#N/A</v>
      </c>
      <c r="ORZ228" s="1109" t="e">
        <v>#N/A</v>
      </c>
      <c r="OSA228" s="1109" t="e">
        <v>#N/A</v>
      </c>
      <c r="OSB228" s="1109" t="e">
        <v>#N/A</v>
      </c>
      <c r="OSC228" s="1109" t="e">
        <v>#N/A</v>
      </c>
      <c r="OSD228" s="1109" t="e">
        <v>#N/A</v>
      </c>
      <c r="OSE228" s="1109" t="e">
        <v>#N/A</v>
      </c>
      <c r="OSF228" s="1109" t="e">
        <v>#N/A</v>
      </c>
      <c r="OSG228" s="1109" t="e">
        <v>#N/A</v>
      </c>
      <c r="OSH228" s="1109" t="e">
        <v>#N/A</v>
      </c>
      <c r="OSI228" s="1109" t="e">
        <v>#N/A</v>
      </c>
      <c r="OSJ228" s="1109" t="e">
        <v>#N/A</v>
      </c>
      <c r="OSK228" s="1109" t="e">
        <v>#N/A</v>
      </c>
      <c r="OSL228" s="1109" t="e">
        <v>#N/A</v>
      </c>
      <c r="OSM228" s="1109" t="e">
        <v>#N/A</v>
      </c>
      <c r="OSN228" s="1109" t="e">
        <v>#N/A</v>
      </c>
      <c r="OSO228" s="1109" t="e">
        <v>#N/A</v>
      </c>
      <c r="OSP228" s="1109" t="e">
        <v>#N/A</v>
      </c>
      <c r="OSQ228" s="1109" t="e">
        <v>#N/A</v>
      </c>
      <c r="OSR228" s="1109" t="e">
        <v>#N/A</v>
      </c>
      <c r="OSS228" s="1109" t="e">
        <v>#N/A</v>
      </c>
      <c r="OST228" s="1109" t="e">
        <v>#N/A</v>
      </c>
      <c r="OSU228" s="1109" t="e">
        <v>#N/A</v>
      </c>
      <c r="OSV228" s="1109" t="e">
        <v>#N/A</v>
      </c>
      <c r="OSW228" s="1109" t="e">
        <v>#N/A</v>
      </c>
      <c r="OSX228" s="1109" t="e">
        <v>#N/A</v>
      </c>
      <c r="OSY228" s="1109" t="e">
        <v>#N/A</v>
      </c>
      <c r="OSZ228" s="1109" t="e">
        <v>#N/A</v>
      </c>
      <c r="OTA228" s="1109" t="e">
        <v>#N/A</v>
      </c>
      <c r="OTB228" s="1109" t="e">
        <v>#N/A</v>
      </c>
      <c r="OTC228" s="1109" t="e">
        <v>#N/A</v>
      </c>
      <c r="OTD228" s="1109" t="e">
        <v>#N/A</v>
      </c>
      <c r="OTE228" s="1109" t="e">
        <v>#N/A</v>
      </c>
      <c r="OTF228" s="1109" t="e">
        <v>#N/A</v>
      </c>
      <c r="OTG228" s="1109" t="e">
        <v>#N/A</v>
      </c>
      <c r="OTH228" s="1109" t="e">
        <v>#N/A</v>
      </c>
      <c r="OTI228" s="1109" t="e">
        <v>#N/A</v>
      </c>
      <c r="OTJ228" s="1109" t="e">
        <v>#N/A</v>
      </c>
      <c r="OTK228" s="1109" t="e">
        <v>#N/A</v>
      </c>
      <c r="OTL228" s="1109" t="e">
        <v>#N/A</v>
      </c>
      <c r="OTM228" s="1109" t="e">
        <v>#N/A</v>
      </c>
      <c r="OTN228" s="1109" t="e">
        <v>#N/A</v>
      </c>
      <c r="OTO228" s="1109" t="e">
        <v>#N/A</v>
      </c>
      <c r="OTP228" s="1109" t="e">
        <v>#N/A</v>
      </c>
      <c r="OTQ228" s="1109" t="e">
        <v>#N/A</v>
      </c>
      <c r="OTR228" s="1109" t="e">
        <v>#N/A</v>
      </c>
      <c r="OTS228" s="1109" t="e">
        <v>#N/A</v>
      </c>
      <c r="OTT228" s="1109" t="e">
        <v>#N/A</v>
      </c>
      <c r="OTU228" s="1109" t="e">
        <v>#N/A</v>
      </c>
      <c r="OTV228" s="1109" t="e">
        <v>#N/A</v>
      </c>
      <c r="OTW228" s="1109" t="e">
        <v>#N/A</v>
      </c>
      <c r="OTX228" s="1109" t="e">
        <v>#N/A</v>
      </c>
      <c r="OTY228" s="1109" t="e">
        <v>#N/A</v>
      </c>
      <c r="OTZ228" s="1109" t="e">
        <v>#N/A</v>
      </c>
      <c r="OUA228" s="1109" t="e">
        <v>#N/A</v>
      </c>
      <c r="OUB228" s="1109" t="e">
        <v>#N/A</v>
      </c>
      <c r="OUC228" s="1109" t="e">
        <v>#N/A</v>
      </c>
      <c r="OUD228" s="1109" t="e">
        <v>#N/A</v>
      </c>
      <c r="OUE228" s="1109" t="e">
        <v>#N/A</v>
      </c>
      <c r="OUF228" s="1109" t="e">
        <v>#N/A</v>
      </c>
      <c r="OUG228" s="1109" t="e">
        <v>#N/A</v>
      </c>
      <c r="OUH228" s="1109" t="e">
        <v>#N/A</v>
      </c>
      <c r="OUI228" s="1109" t="e">
        <v>#N/A</v>
      </c>
      <c r="OUJ228" s="1109" t="e">
        <v>#N/A</v>
      </c>
      <c r="OUK228" s="1109" t="e">
        <v>#N/A</v>
      </c>
      <c r="OUL228" s="1109" t="e">
        <v>#N/A</v>
      </c>
      <c r="OUM228" s="1109" t="e">
        <v>#N/A</v>
      </c>
      <c r="OUN228" s="1109" t="e">
        <v>#N/A</v>
      </c>
      <c r="OUO228" s="1109" t="e">
        <v>#N/A</v>
      </c>
      <c r="OUP228" s="1109" t="e">
        <v>#N/A</v>
      </c>
      <c r="OUQ228" s="1109" t="e">
        <v>#N/A</v>
      </c>
      <c r="OUR228" s="1109" t="e">
        <v>#N/A</v>
      </c>
      <c r="OUS228" s="1109" t="e">
        <v>#N/A</v>
      </c>
      <c r="OUT228" s="1109" t="e">
        <v>#N/A</v>
      </c>
      <c r="OUU228" s="1109" t="e">
        <v>#N/A</v>
      </c>
      <c r="OUV228" s="1109" t="e">
        <v>#N/A</v>
      </c>
      <c r="OUW228" s="1109" t="e">
        <v>#N/A</v>
      </c>
      <c r="OUX228" s="1109" t="e">
        <v>#N/A</v>
      </c>
      <c r="OUY228" s="1109" t="e">
        <v>#N/A</v>
      </c>
      <c r="OUZ228" s="1109" t="e">
        <v>#N/A</v>
      </c>
      <c r="OVA228" s="1109" t="e">
        <v>#N/A</v>
      </c>
      <c r="OVB228" s="1109" t="e">
        <v>#N/A</v>
      </c>
      <c r="OVC228" s="1109" t="e">
        <v>#N/A</v>
      </c>
      <c r="OVD228" s="1109" t="e">
        <v>#N/A</v>
      </c>
      <c r="OVE228" s="1109" t="e">
        <v>#N/A</v>
      </c>
      <c r="OVF228" s="1109" t="e">
        <v>#N/A</v>
      </c>
      <c r="OVG228" s="1109" t="e">
        <v>#N/A</v>
      </c>
      <c r="OVH228" s="1109" t="e">
        <v>#N/A</v>
      </c>
      <c r="OVI228" s="1109" t="e">
        <v>#N/A</v>
      </c>
      <c r="OVJ228" s="1109" t="e">
        <v>#N/A</v>
      </c>
      <c r="OVK228" s="1109" t="e">
        <v>#N/A</v>
      </c>
      <c r="OVL228" s="1109" t="e">
        <v>#N/A</v>
      </c>
      <c r="OVM228" s="1109" t="e">
        <v>#N/A</v>
      </c>
      <c r="OVN228" s="1109" t="e">
        <v>#N/A</v>
      </c>
      <c r="OVO228" s="1109" t="e">
        <v>#N/A</v>
      </c>
      <c r="OVP228" s="1109" t="e">
        <v>#N/A</v>
      </c>
      <c r="OVQ228" s="1109" t="e">
        <v>#N/A</v>
      </c>
      <c r="OVR228" s="1109" t="e">
        <v>#N/A</v>
      </c>
      <c r="OVS228" s="1109" t="e">
        <v>#N/A</v>
      </c>
      <c r="OVT228" s="1109" t="e">
        <v>#N/A</v>
      </c>
      <c r="OVU228" s="1109" t="e">
        <v>#N/A</v>
      </c>
      <c r="OVV228" s="1109" t="e">
        <v>#N/A</v>
      </c>
      <c r="OVW228" s="1109" t="e">
        <v>#N/A</v>
      </c>
      <c r="OVX228" s="1109" t="e">
        <v>#N/A</v>
      </c>
      <c r="OVY228" s="1109" t="e">
        <v>#N/A</v>
      </c>
      <c r="OVZ228" s="1109" t="e">
        <v>#N/A</v>
      </c>
      <c r="OWA228" s="1109" t="e">
        <v>#N/A</v>
      </c>
      <c r="OWB228" s="1109" t="e">
        <v>#N/A</v>
      </c>
      <c r="OWC228" s="1109" t="e">
        <v>#N/A</v>
      </c>
      <c r="OWD228" s="1109" t="e">
        <v>#N/A</v>
      </c>
      <c r="OWE228" s="1109" t="e">
        <v>#N/A</v>
      </c>
      <c r="OWF228" s="1109" t="e">
        <v>#N/A</v>
      </c>
      <c r="OWG228" s="1109" t="e">
        <v>#N/A</v>
      </c>
      <c r="OWH228" s="1109" t="e">
        <v>#N/A</v>
      </c>
      <c r="OWI228" s="1109" t="e">
        <v>#N/A</v>
      </c>
      <c r="OWJ228" s="1109" t="e">
        <v>#N/A</v>
      </c>
      <c r="OWK228" s="1109" t="e">
        <v>#N/A</v>
      </c>
      <c r="OWL228" s="1109" t="e">
        <v>#N/A</v>
      </c>
      <c r="OWM228" s="1109" t="e">
        <v>#N/A</v>
      </c>
      <c r="OWN228" s="1109" t="e">
        <v>#N/A</v>
      </c>
      <c r="OWO228" s="1109" t="e">
        <v>#N/A</v>
      </c>
      <c r="OWP228" s="1109" t="e">
        <v>#N/A</v>
      </c>
      <c r="OWQ228" s="1109" t="e">
        <v>#N/A</v>
      </c>
      <c r="OWR228" s="1109" t="e">
        <v>#N/A</v>
      </c>
      <c r="OWS228" s="1109" t="e">
        <v>#N/A</v>
      </c>
      <c r="OWT228" s="1109" t="e">
        <v>#N/A</v>
      </c>
      <c r="OWU228" s="1109" t="e">
        <v>#N/A</v>
      </c>
      <c r="OWV228" s="1109" t="e">
        <v>#N/A</v>
      </c>
      <c r="OWW228" s="1109" t="e">
        <v>#N/A</v>
      </c>
      <c r="OWX228" s="1109" t="e">
        <v>#N/A</v>
      </c>
      <c r="OWY228" s="1109" t="e">
        <v>#N/A</v>
      </c>
      <c r="OWZ228" s="1109" t="e">
        <v>#N/A</v>
      </c>
      <c r="OXA228" s="1109" t="e">
        <v>#N/A</v>
      </c>
      <c r="OXB228" s="1109" t="e">
        <v>#N/A</v>
      </c>
      <c r="OXC228" s="1109" t="e">
        <v>#N/A</v>
      </c>
      <c r="OXD228" s="1109" t="e">
        <v>#N/A</v>
      </c>
      <c r="OXE228" s="1109" t="e">
        <v>#N/A</v>
      </c>
      <c r="OXF228" s="1109" t="e">
        <v>#N/A</v>
      </c>
      <c r="OXG228" s="1109" t="e">
        <v>#N/A</v>
      </c>
      <c r="OXH228" s="1109" t="e">
        <v>#N/A</v>
      </c>
      <c r="OXI228" s="1109" t="e">
        <v>#N/A</v>
      </c>
      <c r="OXJ228" s="1109" t="e">
        <v>#N/A</v>
      </c>
      <c r="OXK228" s="1109" t="e">
        <v>#N/A</v>
      </c>
      <c r="OXL228" s="1109" t="e">
        <v>#N/A</v>
      </c>
      <c r="OXM228" s="1109" t="e">
        <v>#N/A</v>
      </c>
      <c r="OXN228" s="1109" t="e">
        <v>#N/A</v>
      </c>
      <c r="OXO228" s="1109" t="e">
        <v>#N/A</v>
      </c>
      <c r="OXP228" s="1109" t="e">
        <v>#N/A</v>
      </c>
      <c r="OXQ228" s="1109" t="e">
        <v>#N/A</v>
      </c>
      <c r="OXR228" s="1109" t="e">
        <v>#N/A</v>
      </c>
      <c r="OXS228" s="1109" t="e">
        <v>#N/A</v>
      </c>
      <c r="OXT228" s="1109" t="e">
        <v>#N/A</v>
      </c>
      <c r="OXU228" s="1109" t="e">
        <v>#N/A</v>
      </c>
      <c r="OXV228" s="1109" t="e">
        <v>#N/A</v>
      </c>
      <c r="OXW228" s="1109" t="e">
        <v>#N/A</v>
      </c>
      <c r="OXX228" s="1109" t="e">
        <v>#N/A</v>
      </c>
      <c r="OXY228" s="1109" t="e">
        <v>#N/A</v>
      </c>
      <c r="OXZ228" s="1109" t="e">
        <v>#N/A</v>
      </c>
      <c r="OYA228" s="1109" t="e">
        <v>#N/A</v>
      </c>
      <c r="OYB228" s="1109" t="e">
        <v>#N/A</v>
      </c>
      <c r="OYC228" s="1109" t="e">
        <v>#N/A</v>
      </c>
      <c r="OYD228" s="1109" t="e">
        <v>#N/A</v>
      </c>
      <c r="OYE228" s="1109" t="e">
        <v>#N/A</v>
      </c>
      <c r="OYF228" s="1109" t="e">
        <v>#N/A</v>
      </c>
      <c r="OYG228" s="1109" t="e">
        <v>#N/A</v>
      </c>
      <c r="OYH228" s="1109" t="e">
        <v>#N/A</v>
      </c>
      <c r="OYI228" s="1109" t="e">
        <v>#N/A</v>
      </c>
      <c r="OYJ228" s="1109" t="e">
        <v>#N/A</v>
      </c>
      <c r="OYK228" s="1109" t="e">
        <v>#N/A</v>
      </c>
      <c r="OYL228" s="1109" t="e">
        <v>#N/A</v>
      </c>
      <c r="OYM228" s="1109" t="e">
        <v>#N/A</v>
      </c>
      <c r="OYN228" s="1109" t="e">
        <v>#N/A</v>
      </c>
      <c r="OYO228" s="1109" t="e">
        <v>#N/A</v>
      </c>
      <c r="OYP228" s="1109" t="e">
        <v>#N/A</v>
      </c>
      <c r="OYQ228" s="1109" t="e">
        <v>#N/A</v>
      </c>
      <c r="OYR228" s="1109" t="e">
        <v>#N/A</v>
      </c>
      <c r="OYS228" s="1109" t="e">
        <v>#N/A</v>
      </c>
      <c r="OYT228" s="1109" t="e">
        <v>#N/A</v>
      </c>
      <c r="OYU228" s="1109" t="e">
        <v>#N/A</v>
      </c>
      <c r="OYV228" s="1109" t="e">
        <v>#N/A</v>
      </c>
      <c r="OYW228" s="1109" t="e">
        <v>#N/A</v>
      </c>
      <c r="OYX228" s="1109" t="e">
        <v>#N/A</v>
      </c>
      <c r="OYY228" s="1109" t="e">
        <v>#N/A</v>
      </c>
      <c r="OYZ228" s="1109" t="e">
        <v>#N/A</v>
      </c>
      <c r="OZA228" s="1109" t="e">
        <v>#N/A</v>
      </c>
      <c r="OZB228" s="1109" t="e">
        <v>#N/A</v>
      </c>
      <c r="OZC228" s="1109" t="e">
        <v>#N/A</v>
      </c>
      <c r="OZD228" s="1109" t="e">
        <v>#N/A</v>
      </c>
      <c r="OZE228" s="1109" t="e">
        <v>#N/A</v>
      </c>
      <c r="OZF228" s="1109" t="e">
        <v>#N/A</v>
      </c>
      <c r="OZG228" s="1109" t="e">
        <v>#N/A</v>
      </c>
      <c r="OZH228" s="1109" t="e">
        <v>#N/A</v>
      </c>
      <c r="OZI228" s="1109" t="e">
        <v>#N/A</v>
      </c>
      <c r="OZJ228" s="1109" t="e">
        <v>#N/A</v>
      </c>
      <c r="OZK228" s="1109" t="e">
        <v>#N/A</v>
      </c>
      <c r="OZL228" s="1109" t="e">
        <v>#N/A</v>
      </c>
      <c r="OZM228" s="1109" t="e">
        <v>#N/A</v>
      </c>
      <c r="OZN228" s="1109" t="e">
        <v>#N/A</v>
      </c>
      <c r="OZO228" s="1109" t="e">
        <v>#N/A</v>
      </c>
      <c r="OZP228" s="1109" t="e">
        <v>#N/A</v>
      </c>
      <c r="OZQ228" s="1109" t="e">
        <v>#N/A</v>
      </c>
      <c r="OZR228" s="1109" t="e">
        <v>#N/A</v>
      </c>
      <c r="OZS228" s="1109" t="e">
        <v>#N/A</v>
      </c>
      <c r="OZT228" s="1109" t="e">
        <v>#N/A</v>
      </c>
      <c r="OZU228" s="1109" t="e">
        <v>#N/A</v>
      </c>
      <c r="OZV228" s="1109" t="e">
        <v>#N/A</v>
      </c>
      <c r="OZW228" s="1109" t="e">
        <v>#N/A</v>
      </c>
      <c r="OZX228" s="1109" t="e">
        <v>#N/A</v>
      </c>
      <c r="OZY228" s="1109" t="e">
        <v>#N/A</v>
      </c>
      <c r="OZZ228" s="1109" t="e">
        <v>#N/A</v>
      </c>
      <c r="PAA228" s="1109" t="e">
        <v>#N/A</v>
      </c>
      <c r="PAB228" s="1109" t="e">
        <v>#N/A</v>
      </c>
      <c r="PAC228" s="1109" t="e">
        <v>#N/A</v>
      </c>
      <c r="PAD228" s="1109" t="e">
        <v>#N/A</v>
      </c>
      <c r="PAE228" s="1109" t="e">
        <v>#N/A</v>
      </c>
      <c r="PAF228" s="1109" t="e">
        <v>#N/A</v>
      </c>
      <c r="PAG228" s="1109" t="e">
        <v>#N/A</v>
      </c>
      <c r="PAH228" s="1109" t="e">
        <v>#N/A</v>
      </c>
      <c r="PAI228" s="1109" t="e">
        <v>#N/A</v>
      </c>
      <c r="PAJ228" s="1109" t="e">
        <v>#N/A</v>
      </c>
      <c r="PAK228" s="1109" t="e">
        <v>#N/A</v>
      </c>
      <c r="PAL228" s="1109" t="e">
        <v>#N/A</v>
      </c>
      <c r="PAM228" s="1109" t="e">
        <v>#N/A</v>
      </c>
      <c r="PAN228" s="1109" t="e">
        <v>#N/A</v>
      </c>
      <c r="PAO228" s="1109" t="e">
        <v>#N/A</v>
      </c>
      <c r="PAP228" s="1109" t="e">
        <v>#N/A</v>
      </c>
      <c r="PAQ228" s="1109" t="e">
        <v>#N/A</v>
      </c>
      <c r="PAR228" s="1109" t="e">
        <v>#N/A</v>
      </c>
      <c r="PAS228" s="1109" t="e">
        <v>#N/A</v>
      </c>
      <c r="PAT228" s="1109" t="e">
        <v>#N/A</v>
      </c>
      <c r="PAU228" s="1109" t="e">
        <v>#N/A</v>
      </c>
      <c r="PAV228" s="1109" t="e">
        <v>#N/A</v>
      </c>
      <c r="PAW228" s="1109" t="e">
        <v>#N/A</v>
      </c>
      <c r="PAX228" s="1109" t="e">
        <v>#N/A</v>
      </c>
      <c r="PAY228" s="1109" t="e">
        <v>#N/A</v>
      </c>
      <c r="PAZ228" s="1109" t="e">
        <v>#N/A</v>
      </c>
      <c r="PBA228" s="1109" t="e">
        <v>#N/A</v>
      </c>
      <c r="PBB228" s="1109" t="e">
        <v>#N/A</v>
      </c>
      <c r="PBC228" s="1109" t="e">
        <v>#N/A</v>
      </c>
      <c r="PBD228" s="1109" t="e">
        <v>#N/A</v>
      </c>
      <c r="PBE228" s="1109" t="e">
        <v>#N/A</v>
      </c>
      <c r="PBF228" s="1109" t="e">
        <v>#N/A</v>
      </c>
      <c r="PBG228" s="1109" t="e">
        <v>#N/A</v>
      </c>
      <c r="PBH228" s="1109" t="e">
        <v>#N/A</v>
      </c>
      <c r="PBI228" s="1109" t="e">
        <v>#N/A</v>
      </c>
      <c r="PBJ228" s="1109" t="e">
        <v>#N/A</v>
      </c>
      <c r="PBK228" s="1109" t="e">
        <v>#N/A</v>
      </c>
      <c r="PBL228" s="1109" t="e">
        <v>#N/A</v>
      </c>
      <c r="PBM228" s="1109" t="e">
        <v>#N/A</v>
      </c>
      <c r="PBN228" s="1109" t="e">
        <v>#N/A</v>
      </c>
      <c r="PBO228" s="1109" t="e">
        <v>#N/A</v>
      </c>
      <c r="PBP228" s="1109" t="e">
        <v>#N/A</v>
      </c>
      <c r="PBQ228" s="1109" t="e">
        <v>#N/A</v>
      </c>
      <c r="PBR228" s="1109" t="e">
        <v>#N/A</v>
      </c>
      <c r="PBS228" s="1109" t="e">
        <v>#N/A</v>
      </c>
      <c r="PBT228" s="1109" t="e">
        <v>#N/A</v>
      </c>
      <c r="PBU228" s="1109" t="e">
        <v>#N/A</v>
      </c>
      <c r="PBV228" s="1109" t="e">
        <v>#N/A</v>
      </c>
      <c r="PBW228" s="1109" t="e">
        <v>#N/A</v>
      </c>
      <c r="PBX228" s="1109" t="e">
        <v>#N/A</v>
      </c>
      <c r="PBY228" s="1109" t="e">
        <v>#N/A</v>
      </c>
      <c r="PBZ228" s="1109" t="e">
        <v>#N/A</v>
      </c>
      <c r="PCA228" s="1109" t="e">
        <v>#N/A</v>
      </c>
      <c r="PCB228" s="1109" t="e">
        <v>#N/A</v>
      </c>
      <c r="PCC228" s="1109" t="e">
        <v>#N/A</v>
      </c>
      <c r="PCD228" s="1109" t="e">
        <v>#N/A</v>
      </c>
      <c r="PCE228" s="1109" t="e">
        <v>#N/A</v>
      </c>
      <c r="PCF228" s="1109" t="e">
        <v>#N/A</v>
      </c>
      <c r="PCG228" s="1109" t="e">
        <v>#N/A</v>
      </c>
      <c r="PCH228" s="1109" t="e">
        <v>#N/A</v>
      </c>
      <c r="PCI228" s="1109" t="e">
        <v>#N/A</v>
      </c>
      <c r="PCJ228" s="1109" t="e">
        <v>#N/A</v>
      </c>
      <c r="PCK228" s="1109" t="e">
        <v>#N/A</v>
      </c>
      <c r="PCL228" s="1109" t="e">
        <v>#N/A</v>
      </c>
      <c r="PCM228" s="1109" t="e">
        <v>#N/A</v>
      </c>
      <c r="PCN228" s="1109" t="e">
        <v>#N/A</v>
      </c>
      <c r="PCO228" s="1109" t="e">
        <v>#N/A</v>
      </c>
      <c r="PCP228" s="1109" t="e">
        <v>#N/A</v>
      </c>
      <c r="PCQ228" s="1109" t="e">
        <v>#N/A</v>
      </c>
      <c r="PCR228" s="1109" t="e">
        <v>#N/A</v>
      </c>
      <c r="PCS228" s="1109" t="e">
        <v>#N/A</v>
      </c>
      <c r="PCT228" s="1109" t="e">
        <v>#N/A</v>
      </c>
      <c r="PCU228" s="1109" t="e">
        <v>#N/A</v>
      </c>
      <c r="PCV228" s="1109" t="e">
        <v>#N/A</v>
      </c>
      <c r="PCW228" s="1109" t="e">
        <v>#N/A</v>
      </c>
      <c r="PCX228" s="1109" t="e">
        <v>#N/A</v>
      </c>
      <c r="PCY228" s="1109" t="e">
        <v>#N/A</v>
      </c>
      <c r="PCZ228" s="1109" t="e">
        <v>#N/A</v>
      </c>
      <c r="PDA228" s="1109" t="e">
        <v>#N/A</v>
      </c>
      <c r="PDB228" s="1109" t="e">
        <v>#N/A</v>
      </c>
      <c r="PDC228" s="1109" t="e">
        <v>#N/A</v>
      </c>
      <c r="PDD228" s="1109" t="e">
        <v>#N/A</v>
      </c>
      <c r="PDE228" s="1109" t="e">
        <v>#N/A</v>
      </c>
      <c r="PDF228" s="1109" t="e">
        <v>#N/A</v>
      </c>
      <c r="PDG228" s="1109" t="e">
        <v>#N/A</v>
      </c>
      <c r="PDH228" s="1109" t="e">
        <v>#N/A</v>
      </c>
      <c r="PDI228" s="1109" t="e">
        <v>#N/A</v>
      </c>
      <c r="PDJ228" s="1109" t="e">
        <v>#N/A</v>
      </c>
      <c r="PDK228" s="1109" t="e">
        <v>#N/A</v>
      </c>
      <c r="PDL228" s="1109" t="e">
        <v>#N/A</v>
      </c>
      <c r="PDM228" s="1109" t="e">
        <v>#N/A</v>
      </c>
      <c r="PDN228" s="1109" t="e">
        <v>#N/A</v>
      </c>
      <c r="PDO228" s="1109" t="e">
        <v>#N/A</v>
      </c>
      <c r="PDP228" s="1109" t="e">
        <v>#N/A</v>
      </c>
      <c r="PDQ228" s="1109" t="e">
        <v>#N/A</v>
      </c>
      <c r="PDR228" s="1109" t="e">
        <v>#N/A</v>
      </c>
      <c r="PDS228" s="1109" t="e">
        <v>#N/A</v>
      </c>
      <c r="PDT228" s="1109" t="e">
        <v>#N/A</v>
      </c>
      <c r="PDU228" s="1109" t="e">
        <v>#N/A</v>
      </c>
      <c r="PDV228" s="1109" t="e">
        <v>#N/A</v>
      </c>
      <c r="PDW228" s="1109" t="e">
        <v>#N/A</v>
      </c>
      <c r="PDX228" s="1109" t="e">
        <v>#N/A</v>
      </c>
      <c r="PDY228" s="1109" t="e">
        <v>#N/A</v>
      </c>
      <c r="PDZ228" s="1109" t="e">
        <v>#N/A</v>
      </c>
      <c r="PEA228" s="1109" t="e">
        <v>#N/A</v>
      </c>
      <c r="PEB228" s="1109" t="e">
        <v>#N/A</v>
      </c>
      <c r="PEC228" s="1109" t="e">
        <v>#N/A</v>
      </c>
      <c r="PED228" s="1109" t="e">
        <v>#N/A</v>
      </c>
      <c r="PEE228" s="1109" t="e">
        <v>#N/A</v>
      </c>
      <c r="PEF228" s="1109" t="e">
        <v>#N/A</v>
      </c>
      <c r="PEG228" s="1109" t="e">
        <v>#N/A</v>
      </c>
      <c r="PEH228" s="1109" t="e">
        <v>#N/A</v>
      </c>
      <c r="PEI228" s="1109" t="e">
        <v>#N/A</v>
      </c>
      <c r="PEJ228" s="1109" t="e">
        <v>#N/A</v>
      </c>
      <c r="PEK228" s="1109" t="e">
        <v>#N/A</v>
      </c>
      <c r="PEL228" s="1109" t="e">
        <v>#N/A</v>
      </c>
      <c r="PEM228" s="1109" t="e">
        <v>#N/A</v>
      </c>
      <c r="PEN228" s="1109" t="e">
        <v>#N/A</v>
      </c>
      <c r="PEO228" s="1109" t="e">
        <v>#N/A</v>
      </c>
      <c r="PEP228" s="1109" t="e">
        <v>#N/A</v>
      </c>
      <c r="PEQ228" s="1109" t="e">
        <v>#N/A</v>
      </c>
      <c r="PER228" s="1109" t="e">
        <v>#N/A</v>
      </c>
      <c r="PES228" s="1109" t="e">
        <v>#N/A</v>
      </c>
      <c r="PET228" s="1109" t="e">
        <v>#N/A</v>
      </c>
      <c r="PEU228" s="1109" t="e">
        <v>#N/A</v>
      </c>
      <c r="PEV228" s="1109" t="e">
        <v>#N/A</v>
      </c>
      <c r="PEW228" s="1109" t="e">
        <v>#N/A</v>
      </c>
      <c r="PEX228" s="1109" t="e">
        <v>#N/A</v>
      </c>
      <c r="PEY228" s="1109" t="e">
        <v>#N/A</v>
      </c>
      <c r="PEZ228" s="1109" t="e">
        <v>#N/A</v>
      </c>
      <c r="PFA228" s="1109" t="e">
        <v>#N/A</v>
      </c>
      <c r="PFB228" s="1109" t="e">
        <v>#N/A</v>
      </c>
      <c r="PFC228" s="1109" t="e">
        <v>#N/A</v>
      </c>
      <c r="PFD228" s="1109" t="e">
        <v>#N/A</v>
      </c>
      <c r="PFE228" s="1109" t="e">
        <v>#N/A</v>
      </c>
      <c r="PFF228" s="1109" t="e">
        <v>#N/A</v>
      </c>
      <c r="PFG228" s="1109" t="e">
        <v>#N/A</v>
      </c>
      <c r="PFH228" s="1109" t="e">
        <v>#N/A</v>
      </c>
      <c r="PFI228" s="1109" t="e">
        <v>#N/A</v>
      </c>
      <c r="PFJ228" s="1109" t="e">
        <v>#N/A</v>
      </c>
      <c r="PFK228" s="1109" t="e">
        <v>#N/A</v>
      </c>
      <c r="PFL228" s="1109" t="e">
        <v>#N/A</v>
      </c>
      <c r="PFM228" s="1109" t="e">
        <v>#N/A</v>
      </c>
      <c r="PFN228" s="1109" t="e">
        <v>#N/A</v>
      </c>
      <c r="PFO228" s="1109" t="e">
        <v>#N/A</v>
      </c>
      <c r="PFP228" s="1109" t="e">
        <v>#N/A</v>
      </c>
      <c r="PFQ228" s="1109" t="e">
        <v>#N/A</v>
      </c>
      <c r="PFR228" s="1109" t="e">
        <v>#N/A</v>
      </c>
      <c r="PFS228" s="1109" t="e">
        <v>#N/A</v>
      </c>
      <c r="PFT228" s="1109" t="e">
        <v>#N/A</v>
      </c>
      <c r="PFU228" s="1109" t="e">
        <v>#N/A</v>
      </c>
      <c r="PFV228" s="1109" t="e">
        <v>#N/A</v>
      </c>
      <c r="PFW228" s="1109" t="e">
        <v>#N/A</v>
      </c>
      <c r="PFX228" s="1109" t="e">
        <v>#N/A</v>
      </c>
      <c r="PFY228" s="1109" t="e">
        <v>#N/A</v>
      </c>
      <c r="PFZ228" s="1109" t="e">
        <v>#N/A</v>
      </c>
      <c r="PGA228" s="1109" t="e">
        <v>#N/A</v>
      </c>
      <c r="PGB228" s="1109" t="e">
        <v>#N/A</v>
      </c>
      <c r="PGC228" s="1109" t="e">
        <v>#N/A</v>
      </c>
      <c r="PGD228" s="1109" t="e">
        <v>#N/A</v>
      </c>
      <c r="PGE228" s="1109" t="e">
        <v>#N/A</v>
      </c>
      <c r="PGF228" s="1109" t="e">
        <v>#N/A</v>
      </c>
      <c r="PGG228" s="1109" t="e">
        <v>#N/A</v>
      </c>
      <c r="PGH228" s="1109" t="e">
        <v>#N/A</v>
      </c>
      <c r="PGI228" s="1109" t="e">
        <v>#N/A</v>
      </c>
      <c r="PGJ228" s="1109" t="e">
        <v>#N/A</v>
      </c>
      <c r="PGK228" s="1109" t="e">
        <v>#N/A</v>
      </c>
      <c r="PGL228" s="1109" t="e">
        <v>#N/A</v>
      </c>
      <c r="PGM228" s="1109" t="e">
        <v>#N/A</v>
      </c>
      <c r="PGN228" s="1109" t="e">
        <v>#N/A</v>
      </c>
      <c r="PGO228" s="1109" t="e">
        <v>#N/A</v>
      </c>
      <c r="PGP228" s="1109" t="e">
        <v>#N/A</v>
      </c>
      <c r="PGQ228" s="1109" t="e">
        <v>#N/A</v>
      </c>
      <c r="PGR228" s="1109" t="e">
        <v>#N/A</v>
      </c>
      <c r="PGS228" s="1109" t="e">
        <v>#N/A</v>
      </c>
      <c r="PGT228" s="1109" t="e">
        <v>#N/A</v>
      </c>
      <c r="PGU228" s="1109" t="e">
        <v>#N/A</v>
      </c>
      <c r="PGV228" s="1109" t="e">
        <v>#N/A</v>
      </c>
      <c r="PGW228" s="1109" t="e">
        <v>#N/A</v>
      </c>
      <c r="PGX228" s="1109" t="e">
        <v>#N/A</v>
      </c>
      <c r="PGY228" s="1109" t="e">
        <v>#N/A</v>
      </c>
      <c r="PGZ228" s="1109" t="e">
        <v>#N/A</v>
      </c>
      <c r="PHA228" s="1109" t="e">
        <v>#N/A</v>
      </c>
      <c r="PHB228" s="1109" t="e">
        <v>#N/A</v>
      </c>
      <c r="PHC228" s="1109" t="e">
        <v>#N/A</v>
      </c>
      <c r="PHD228" s="1109" t="e">
        <v>#N/A</v>
      </c>
      <c r="PHE228" s="1109" t="e">
        <v>#N/A</v>
      </c>
      <c r="PHF228" s="1109" t="e">
        <v>#N/A</v>
      </c>
      <c r="PHG228" s="1109" t="e">
        <v>#N/A</v>
      </c>
      <c r="PHH228" s="1109" t="e">
        <v>#N/A</v>
      </c>
      <c r="PHI228" s="1109" t="e">
        <v>#N/A</v>
      </c>
      <c r="PHJ228" s="1109" t="e">
        <v>#N/A</v>
      </c>
      <c r="PHK228" s="1109" t="e">
        <v>#N/A</v>
      </c>
      <c r="PHL228" s="1109" t="e">
        <v>#N/A</v>
      </c>
      <c r="PHM228" s="1109" t="e">
        <v>#N/A</v>
      </c>
      <c r="PHN228" s="1109" t="e">
        <v>#N/A</v>
      </c>
      <c r="PHO228" s="1109" t="e">
        <v>#N/A</v>
      </c>
      <c r="PHP228" s="1109" t="e">
        <v>#N/A</v>
      </c>
      <c r="PHQ228" s="1109" t="e">
        <v>#N/A</v>
      </c>
      <c r="PHR228" s="1109" t="e">
        <v>#N/A</v>
      </c>
      <c r="PHS228" s="1109" t="e">
        <v>#N/A</v>
      </c>
      <c r="PHT228" s="1109" t="e">
        <v>#N/A</v>
      </c>
      <c r="PHU228" s="1109" t="e">
        <v>#N/A</v>
      </c>
      <c r="PHV228" s="1109" t="e">
        <v>#N/A</v>
      </c>
      <c r="PHW228" s="1109" t="e">
        <v>#N/A</v>
      </c>
      <c r="PHX228" s="1109" t="e">
        <v>#N/A</v>
      </c>
      <c r="PHY228" s="1109" t="e">
        <v>#N/A</v>
      </c>
      <c r="PHZ228" s="1109" t="e">
        <v>#N/A</v>
      </c>
      <c r="PIA228" s="1109" t="e">
        <v>#N/A</v>
      </c>
      <c r="PIB228" s="1109" t="e">
        <v>#N/A</v>
      </c>
      <c r="PIC228" s="1109" t="e">
        <v>#N/A</v>
      </c>
      <c r="PID228" s="1109" t="e">
        <v>#N/A</v>
      </c>
      <c r="PIE228" s="1109" t="e">
        <v>#N/A</v>
      </c>
      <c r="PIF228" s="1109" t="e">
        <v>#N/A</v>
      </c>
      <c r="PIG228" s="1109" t="e">
        <v>#N/A</v>
      </c>
      <c r="PIH228" s="1109" t="e">
        <v>#N/A</v>
      </c>
      <c r="PII228" s="1109" t="e">
        <v>#N/A</v>
      </c>
      <c r="PIJ228" s="1109" t="e">
        <v>#N/A</v>
      </c>
      <c r="PIK228" s="1109" t="e">
        <v>#N/A</v>
      </c>
      <c r="PIL228" s="1109" t="e">
        <v>#N/A</v>
      </c>
      <c r="PIM228" s="1109" t="e">
        <v>#N/A</v>
      </c>
      <c r="PIN228" s="1109" t="e">
        <v>#N/A</v>
      </c>
      <c r="PIO228" s="1109" t="e">
        <v>#N/A</v>
      </c>
      <c r="PIP228" s="1109" t="e">
        <v>#N/A</v>
      </c>
      <c r="PIQ228" s="1109" t="e">
        <v>#N/A</v>
      </c>
      <c r="PIR228" s="1109" t="e">
        <v>#N/A</v>
      </c>
      <c r="PIS228" s="1109" t="e">
        <v>#N/A</v>
      </c>
      <c r="PIT228" s="1109" t="e">
        <v>#N/A</v>
      </c>
      <c r="PIU228" s="1109" t="e">
        <v>#N/A</v>
      </c>
      <c r="PIV228" s="1109" t="e">
        <v>#N/A</v>
      </c>
      <c r="PIW228" s="1109" t="e">
        <v>#N/A</v>
      </c>
      <c r="PIX228" s="1109" t="e">
        <v>#N/A</v>
      </c>
      <c r="PIY228" s="1109" t="e">
        <v>#N/A</v>
      </c>
      <c r="PIZ228" s="1109" t="e">
        <v>#N/A</v>
      </c>
      <c r="PJA228" s="1109" t="e">
        <v>#N/A</v>
      </c>
      <c r="PJB228" s="1109" t="e">
        <v>#N/A</v>
      </c>
      <c r="PJC228" s="1109" t="e">
        <v>#N/A</v>
      </c>
      <c r="PJD228" s="1109" t="e">
        <v>#N/A</v>
      </c>
      <c r="PJE228" s="1109" t="e">
        <v>#N/A</v>
      </c>
      <c r="PJF228" s="1109" t="e">
        <v>#N/A</v>
      </c>
      <c r="PJG228" s="1109" t="e">
        <v>#N/A</v>
      </c>
      <c r="PJH228" s="1109" t="e">
        <v>#N/A</v>
      </c>
      <c r="PJI228" s="1109" t="e">
        <v>#N/A</v>
      </c>
      <c r="PJJ228" s="1109" t="e">
        <v>#N/A</v>
      </c>
      <c r="PJK228" s="1109" t="e">
        <v>#N/A</v>
      </c>
      <c r="PJL228" s="1109" t="e">
        <v>#N/A</v>
      </c>
      <c r="PJM228" s="1109" t="e">
        <v>#N/A</v>
      </c>
      <c r="PJN228" s="1109" t="e">
        <v>#N/A</v>
      </c>
      <c r="PJO228" s="1109" t="e">
        <v>#N/A</v>
      </c>
      <c r="PJP228" s="1109" t="e">
        <v>#N/A</v>
      </c>
      <c r="PJQ228" s="1109" t="e">
        <v>#N/A</v>
      </c>
      <c r="PJR228" s="1109" t="e">
        <v>#N/A</v>
      </c>
      <c r="PJS228" s="1109" t="e">
        <v>#N/A</v>
      </c>
      <c r="PJT228" s="1109" t="e">
        <v>#N/A</v>
      </c>
      <c r="PJU228" s="1109" t="e">
        <v>#N/A</v>
      </c>
      <c r="PJV228" s="1109" t="e">
        <v>#N/A</v>
      </c>
      <c r="PJW228" s="1109" t="e">
        <v>#N/A</v>
      </c>
      <c r="PJX228" s="1109" t="e">
        <v>#N/A</v>
      </c>
      <c r="PJY228" s="1109" t="e">
        <v>#N/A</v>
      </c>
      <c r="PJZ228" s="1109" t="e">
        <v>#N/A</v>
      </c>
      <c r="PKA228" s="1109" t="e">
        <v>#N/A</v>
      </c>
      <c r="PKB228" s="1109" t="e">
        <v>#N/A</v>
      </c>
      <c r="PKC228" s="1109" t="e">
        <v>#N/A</v>
      </c>
      <c r="PKD228" s="1109" t="e">
        <v>#N/A</v>
      </c>
      <c r="PKE228" s="1109" t="e">
        <v>#N/A</v>
      </c>
      <c r="PKF228" s="1109" t="e">
        <v>#N/A</v>
      </c>
      <c r="PKG228" s="1109" t="e">
        <v>#N/A</v>
      </c>
      <c r="PKH228" s="1109" t="e">
        <v>#N/A</v>
      </c>
      <c r="PKI228" s="1109" t="e">
        <v>#N/A</v>
      </c>
      <c r="PKJ228" s="1109" t="e">
        <v>#N/A</v>
      </c>
      <c r="PKK228" s="1109" t="e">
        <v>#N/A</v>
      </c>
      <c r="PKL228" s="1109" t="e">
        <v>#N/A</v>
      </c>
      <c r="PKM228" s="1109" t="e">
        <v>#N/A</v>
      </c>
      <c r="PKN228" s="1109" t="e">
        <v>#N/A</v>
      </c>
      <c r="PKO228" s="1109" t="e">
        <v>#N/A</v>
      </c>
      <c r="PKP228" s="1109" t="e">
        <v>#N/A</v>
      </c>
      <c r="PKQ228" s="1109" t="e">
        <v>#N/A</v>
      </c>
      <c r="PKR228" s="1109" t="e">
        <v>#N/A</v>
      </c>
      <c r="PKS228" s="1109" t="e">
        <v>#N/A</v>
      </c>
      <c r="PKT228" s="1109" t="e">
        <v>#N/A</v>
      </c>
      <c r="PKU228" s="1109" t="e">
        <v>#N/A</v>
      </c>
      <c r="PKV228" s="1109" t="e">
        <v>#N/A</v>
      </c>
      <c r="PKW228" s="1109" t="e">
        <v>#N/A</v>
      </c>
      <c r="PKX228" s="1109" t="e">
        <v>#N/A</v>
      </c>
      <c r="PKY228" s="1109" t="e">
        <v>#N/A</v>
      </c>
      <c r="PKZ228" s="1109" t="e">
        <v>#N/A</v>
      </c>
      <c r="PLA228" s="1109" t="e">
        <v>#N/A</v>
      </c>
      <c r="PLB228" s="1109" t="e">
        <v>#N/A</v>
      </c>
      <c r="PLC228" s="1109" t="e">
        <v>#N/A</v>
      </c>
      <c r="PLD228" s="1109" t="e">
        <v>#N/A</v>
      </c>
      <c r="PLE228" s="1109" t="e">
        <v>#N/A</v>
      </c>
      <c r="PLF228" s="1109" t="e">
        <v>#N/A</v>
      </c>
      <c r="PLG228" s="1109" t="e">
        <v>#N/A</v>
      </c>
      <c r="PLH228" s="1109" t="e">
        <v>#N/A</v>
      </c>
      <c r="PLI228" s="1109" t="e">
        <v>#N/A</v>
      </c>
      <c r="PLJ228" s="1109" t="e">
        <v>#N/A</v>
      </c>
      <c r="PLK228" s="1109" t="e">
        <v>#N/A</v>
      </c>
      <c r="PLL228" s="1109" t="e">
        <v>#N/A</v>
      </c>
      <c r="PLM228" s="1109" t="e">
        <v>#N/A</v>
      </c>
      <c r="PLN228" s="1109" t="e">
        <v>#N/A</v>
      </c>
      <c r="PLO228" s="1109" t="e">
        <v>#N/A</v>
      </c>
      <c r="PLP228" s="1109" t="e">
        <v>#N/A</v>
      </c>
      <c r="PLQ228" s="1109" t="e">
        <v>#N/A</v>
      </c>
      <c r="PLR228" s="1109" t="e">
        <v>#N/A</v>
      </c>
      <c r="PLS228" s="1109" t="e">
        <v>#N/A</v>
      </c>
      <c r="PLT228" s="1109" t="e">
        <v>#N/A</v>
      </c>
      <c r="PLU228" s="1109" t="e">
        <v>#N/A</v>
      </c>
      <c r="PLV228" s="1109" t="e">
        <v>#N/A</v>
      </c>
      <c r="PLW228" s="1109" t="e">
        <v>#N/A</v>
      </c>
      <c r="PLX228" s="1109" t="e">
        <v>#N/A</v>
      </c>
      <c r="PLY228" s="1109" t="e">
        <v>#N/A</v>
      </c>
      <c r="PLZ228" s="1109" t="e">
        <v>#N/A</v>
      </c>
      <c r="PMA228" s="1109" t="e">
        <v>#N/A</v>
      </c>
      <c r="PMB228" s="1109" t="e">
        <v>#N/A</v>
      </c>
      <c r="PMC228" s="1109" t="e">
        <v>#N/A</v>
      </c>
      <c r="PMD228" s="1109" t="e">
        <v>#N/A</v>
      </c>
      <c r="PME228" s="1109" t="e">
        <v>#N/A</v>
      </c>
      <c r="PMF228" s="1109" t="e">
        <v>#N/A</v>
      </c>
      <c r="PMG228" s="1109" t="e">
        <v>#N/A</v>
      </c>
      <c r="PMH228" s="1109" t="e">
        <v>#N/A</v>
      </c>
      <c r="PMI228" s="1109" t="e">
        <v>#N/A</v>
      </c>
      <c r="PMJ228" s="1109" t="e">
        <v>#N/A</v>
      </c>
      <c r="PMK228" s="1109" t="e">
        <v>#N/A</v>
      </c>
      <c r="PML228" s="1109" t="e">
        <v>#N/A</v>
      </c>
      <c r="PMM228" s="1109" t="e">
        <v>#N/A</v>
      </c>
      <c r="PMN228" s="1109" t="e">
        <v>#N/A</v>
      </c>
      <c r="PMO228" s="1109" t="e">
        <v>#N/A</v>
      </c>
      <c r="PMP228" s="1109" t="e">
        <v>#N/A</v>
      </c>
      <c r="PMQ228" s="1109" t="e">
        <v>#N/A</v>
      </c>
      <c r="PMR228" s="1109" t="e">
        <v>#N/A</v>
      </c>
      <c r="PMS228" s="1109" t="e">
        <v>#N/A</v>
      </c>
      <c r="PMT228" s="1109" t="e">
        <v>#N/A</v>
      </c>
      <c r="PMU228" s="1109" t="e">
        <v>#N/A</v>
      </c>
      <c r="PMV228" s="1109" t="e">
        <v>#N/A</v>
      </c>
      <c r="PMW228" s="1109" t="e">
        <v>#N/A</v>
      </c>
      <c r="PMX228" s="1109" t="e">
        <v>#N/A</v>
      </c>
      <c r="PMY228" s="1109" t="e">
        <v>#N/A</v>
      </c>
      <c r="PMZ228" s="1109" t="e">
        <v>#N/A</v>
      </c>
      <c r="PNA228" s="1109" t="e">
        <v>#N/A</v>
      </c>
      <c r="PNB228" s="1109" t="e">
        <v>#N/A</v>
      </c>
      <c r="PNC228" s="1109" t="e">
        <v>#N/A</v>
      </c>
      <c r="PND228" s="1109" t="e">
        <v>#N/A</v>
      </c>
      <c r="PNE228" s="1109" t="e">
        <v>#N/A</v>
      </c>
      <c r="PNF228" s="1109" t="e">
        <v>#N/A</v>
      </c>
      <c r="PNG228" s="1109" t="e">
        <v>#N/A</v>
      </c>
      <c r="PNH228" s="1109" t="e">
        <v>#N/A</v>
      </c>
      <c r="PNI228" s="1109" t="e">
        <v>#N/A</v>
      </c>
      <c r="PNJ228" s="1109" t="e">
        <v>#N/A</v>
      </c>
      <c r="PNK228" s="1109" t="e">
        <v>#N/A</v>
      </c>
      <c r="PNL228" s="1109" t="e">
        <v>#N/A</v>
      </c>
      <c r="PNM228" s="1109" t="e">
        <v>#N/A</v>
      </c>
      <c r="PNN228" s="1109" t="e">
        <v>#N/A</v>
      </c>
      <c r="PNO228" s="1109" t="e">
        <v>#N/A</v>
      </c>
      <c r="PNP228" s="1109" t="e">
        <v>#N/A</v>
      </c>
      <c r="PNQ228" s="1109" t="e">
        <v>#N/A</v>
      </c>
      <c r="PNR228" s="1109" t="e">
        <v>#N/A</v>
      </c>
      <c r="PNS228" s="1109" t="e">
        <v>#N/A</v>
      </c>
      <c r="PNT228" s="1109" t="e">
        <v>#N/A</v>
      </c>
      <c r="PNU228" s="1109" t="e">
        <v>#N/A</v>
      </c>
      <c r="PNV228" s="1109" t="e">
        <v>#N/A</v>
      </c>
      <c r="PNW228" s="1109" t="e">
        <v>#N/A</v>
      </c>
      <c r="PNX228" s="1109" t="e">
        <v>#N/A</v>
      </c>
      <c r="PNY228" s="1109" t="e">
        <v>#N/A</v>
      </c>
      <c r="PNZ228" s="1109" t="e">
        <v>#N/A</v>
      </c>
      <c r="POA228" s="1109" t="e">
        <v>#N/A</v>
      </c>
      <c r="POB228" s="1109" t="e">
        <v>#N/A</v>
      </c>
      <c r="POC228" s="1109" t="e">
        <v>#N/A</v>
      </c>
      <c r="POD228" s="1109" t="e">
        <v>#N/A</v>
      </c>
      <c r="POE228" s="1109" t="e">
        <v>#N/A</v>
      </c>
      <c r="POF228" s="1109" t="e">
        <v>#N/A</v>
      </c>
      <c r="POG228" s="1109" t="e">
        <v>#N/A</v>
      </c>
      <c r="POH228" s="1109" t="e">
        <v>#N/A</v>
      </c>
      <c r="POI228" s="1109" t="e">
        <v>#N/A</v>
      </c>
      <c r="POJ228" s="1109" t="e">
        <v>#N/A</v>
      </c>
      <c r="POK228" s="1109" t="e">
        <v>#N/A</v>
      </c>
      <c r="POL228" s="1109" t="e">
        <v>#N/A</v>
      </c>
      <c r="POM228" s="1109" t="e">
        <v>#N/A</v>
      </c>
      <c r="PON228" s="1109" t="e">
        <v>#N/A</v>
      </c>
      <c r="POO228" s="1109" t="e">
        <v>#N/A</v>
      </c>
      <c r="POP228" s="1109" t="e">
        <v>#N/A</v>
      </c>
      <c r="POQ228" s="1109" t="e">
        <v>#N/A</v>
      </c>
      <c r="POR228" s="1109" t="e">
        <v>#N/A</v>
      </c>
      <c r="POS228" s="1109" t="e">
        <v>#N/A</v>
      </c>
      <c r="POT228" s="1109" t="e">
        <v>#N/A</v>
      </c>
      <c r="POU228" s="1109" t="e">
        <v>#N/A</v>
      </c>
      <c r="POV228" s="1109" t="e">
        <v>#N/A</v>
      </c>
      <c r="POW228" s="1109" t="e">
        <v>#N/A</v>
      </c>
      <c r="POX228" s="1109" t="e">
        <v>#N/A</v>
      </c>
      <c r="POY228" s="1109" t="e">
        <v>#N/A</v>
      </c>
      <c r="POZ228" s="1109" t="e">
        <v>#N/A</v>
      </c>
      <c r="PPA228" s="1109" t="e">
        <v>#N/A</v>
      </c>
      <c r="PPB228" s="1109" t="e">
        <v>#N/A</v>
      </c>
      <c r="PPC228" s="1109" t="e">
        <v>#N/A</v>
      </c>
      <c r="PPD228" s="1109" t="e">
        <v>#N/A</v>
      </c>
      <c r="PPE228" s="1109" t="e">
        <v>#N/A</v>
      </c>
      <c r="PPF228" s="1109" t="e">
        <v>#N/A</v>
      </c>
      <c r="PPG228" s="1109" t="e">
        <v>#N/A</v>
      </c>
      <c r="PPH228" s="1109" t="e">
        <v>#N/A</v>
      </c>
      <c r="PPI228" s="1109" t="e">
        <v>#N/A</v>
      </c>
      <c r="PPJ228" s="1109" t="e">
        <v>#N/A</v>
      </c>
      <c r="PPK228" s="1109" t="e">
        <v>#N/A</v>
      </c>
      <c r="PPL228" s="1109" t="e">
        <v>#N/A</v>
      </c>
      <c r="PPM228" s="1109" t="e">
        <v>#N/A</v>
      </c>
      <c r="PPN228" s="1109" t="e">
        <v>#N/A</v>
      </c>
      <c r="PPO228" s="1109" t="e">
        <v>#N/A</v>
      </c>
      <c r="PPP228" s="1109" t="e">
        <v>#N/A</v>
      </c>
      <c r="PPQ228" s="1109" t="e">
        <v>#N/A</v>
      </c>
      <c r="PPR228" s="1109" t="e">
        <v>#N/A</v>
      </c>
      <c r="PPS228" s="1109" t="e">
        <v>#N/A</v>
      </c>
      <c r="PPT228" s="1109" t="e">
        <v>#N/A</v>
      </c>
      <c r="PPU228" s="1109" t="e">
        <v>#N/A</v>
      </c>
      <c r="PPV228" s="1109" t="e">
        <v>#N/A</v>
      </c>
      <c r="PPW228" s="1109" t="e">
        <v>#N/A</v>
      </c>
      <c r="PPX228" s="1109" t="e">
        <v>#N/A</v>
      </c>
      <c r="PPY228" s="1109" t="e">
        <v>#N/A</v>
      </c>
      <c r="PPZ228" s="1109" t="e">
        <v>#N/A</v>
      </c>
      <c r="PQA228" s="1109" t="e">
        <v>#N/A</v>
      </c>
      <c r="PQB228" s="1109" t="e">
        <v>#N/A</v>
      </c>
      <c r="PQC228" s="1109" t="e">
        <v>#N/A</v>
      </c>
      <c r="PQD228" s="1109" t="e">
        <v>#N/A</v>
      </c>
      <c r="PQE228" s="1109" t="e">
        <v>#N/A</v>
      </c>
      <c r="PQF228" s="1109" t="e">
        <v>#N/A</v>
      </c>
      <c r="PQG228" s="1109" t="e">
        <v>#N/A</v>
      </c>
      <c r="PQH228" s="1109" t="e">
        <v>#N/A</v>
      </c>
      <c r="PQI228" s="1109" t="e">
        <v>#N/A</v>
      </c>
      <c r="PQJ228" s="1109" t="e">
        <v>#N/A</v>
      </c>
      <c r="PQK228" s="1109" t="e">
        <v>#N/A</v>
      </c>
      <c r="PQL228" s="1109" t="e">
        <v>#N/A</v>
      </c>
      <c r="PQM228" s="1109" t="e">
        <v>#N/A</v>
      </c>
      <c r="PQN228" s="1109" t="e">
        <v>#N/A</v>
      </c>
      <c r="PQO228" s="1109" t="e">
        <v>#N/A</v>
      </c>
      <c r="PQP228" s="1109" t="e">
        <v>#N/A</v>
      </c>
      <c r="PQQ228" s="1109" t="e">
        <v>#N/A</v>
      </c>
      <c r="PQR228" s="1109" t="e">
        <v>#N/A</v>
      </c>
      <c r="PQS228" s="1109" t="e">
        <v>#N/A</v>
      </c>
      <c r="PQT228" s="1109" t="e">
        <v>#N/A</v>
      </c>
      <c r="PQU228" s="1109" t="e">
        <v>#N/A</v>
      </c>
      <c r="PQV228" s="1109" t="e">
        <v>#N/A</v>
      </c>
      <c r="PQW228" s="1109" t="e">
        <v>#N/A</v>
      </c>
      <c r="PQX228" s="1109" t="e">
        <v>#N/A</v>
      </c>
      <c r="PQY228" s="1109" t="e">
        <v>#N/A</v>
      </c>
      <c r="PQZ228" s="1109" t="e">
        <v>#N/A</v>
      </c>
      <c r="PRA228" s="1109" t="e">
        <v>#N/A</v>
      </c>
      <c r="PRB228" s="1109" t="e">
        <v>#N/A</v>
      </c>
      <c r="PRC228" s="1109" t="e">
        <v>#N/A</v>
      </c>
      <c r="PRD228" s="1109" t="e">
        <v>#N/A</v>
      </c>
      <c r="PRE228" s="1109" t="e">
        <v>#N/A</v>
      </c>
      <c r="PRF228" s="1109" t="e">
        <v>#N/A</v>
      </c>
      <c r="PRG228" s="1109" t="e">
        <v>#N/A</v>
      </c>
      <c r="PRH228" s="1109" t="e">
        <v>#N/A</v>
      </c>
      <c r="PRI228" s="1109" t="e">
        <v>#N/A</v>
      </c>
      <c r="PRJ228" s="1109" t="e">
        <v>#N/A</v>
      </c>
      <c r="PRK228" s="1109" t="e">
        <v>#N/A</v>
      </c>
      <c r="PRL228" s="1109" t="e">
        <v>#N/A</v>
      </c>
      <c r="PRM228" s="1109" t="e">
        <v>#N/A</v>
      </c>
      <c r="PRN228" s="1109" t="e">
        <v>#N/A</v>
      </c>
      <c r="PRO228" s="1109" t="e">
        <v>#N/A</v>
      </c>
      <c r="PRP228" s="1109" t="e">
        <v>#N/A</v>
      </c>
      <c r="PRQ228" s="1109" t="e">
        <v>#N/A</v>
      </c>
      <c r="PRR228" s="1109" t="e">
        <v>#N/A</v>
      </c>
      <c r="PRS228" s="1109" t="e">
        <v>#N/A</v>
      </c>
      <c r="PRT228" s="1109" t="e">
        <v>#N/A</v>
      </c>
      <c r="PRU228" s="1109" t="e">
        <v>#N/A</v>
      </c>
      <c r="PRV228" s="1109" t="e">
        <v>#N/A</v>
      </c>
      <c r="PRW228" s="1109" t="e">
        <v>#N/A</v>
      </c>
      <c r="PRX228" s="1109" t="e">
        <v>#N/A</v>
      </c>
      <c r="PRY228" s="1109" t="e">
        <v>#N/A</v>
      </c>
      <c r="PRZ228" s="1109" t="e">
        <v>#N/A</v>
      </c>
      <c r="PSA228" s="1109" t="e">
        <v>#N/A</v>
      </c>
      <c r="PSB228" s="1109" t="e">
        <v>#N/A</v>
      </c>
      <c r="PSC228" s="1109" t="e">
        <v>#N/A</v>
      </c>
      <c r="PSD228" s="1109" t="e">
        <v>#N/A</v>
      </c>
      <c r="PSE228" s="1109" t="e">
        <v>#N/A</v>
      </c>
      <c r="PSF228" s="1109" t="e">
        <v>#N/A</v>
      </c>
      <c r="PSG228" s="1109" t="e">
        <v>#N/A</v>
      </c>
      <c r="PSH228" s="1109" t="e">
        <v>#N/A</v>
      </c>
      <c r="PSI228" s="1109" t="e">
        <v>#N/A</v>
      </c>
      <c r="PSJ228" s="1109" t="e">
        <v>#N/A</v>
      </c>
      <c r="PSK228" s="1109" t="e">
        <v>#N/A</v>
      </c>
      <c r="PSL228" s="1109" t="e">
        <v>#N/A</v>
      </c>
      <c r="PSM228" s="1109" t="e">
        <v>#N/A</v>
      </c>
      <c r="PSN228" s="1109" t="e">
        <v>#N/A</v>
      </c>
      <c r="PSO228" s="1109" t="e">
        <v>#N/A</v>
      </c>
      <c r="PSP228" s="1109" t="e">
        <v>#N/A</v>
      </c>
      <c r="PSQ228" s="1109" t="e">
        <v>#N/A</v>
      </c>
      <c r="PSR228" s="1109" t="e">
        <v>#N/A</v>
      </c>
      <c r="PSS228" s="1109" t="e">
        <v>#N/A</v>
      </c>
      <c r="PST228" s="1109" t="e">
        <v>#N/A</v>
      </c>
      <c r="PSU228" s="1109" t="e">
        <v>#N/A</v>
      </c>
      <c r="PSV228" s="1109" t="e">
        <v>#N/A</v>
      </c>
      <c r="PSW228" s="1109" t="e">
        <v>#N/A</v>
      </c>
      <c r="PSX228" s="1109" t="e">
        <v>#N/A</v>
      </c>
      <c r="PSY228" s="1109" t="e">
        <v>#N/A</v>
      </c>
      <c r="PSZ228" s="1109" t="e">
        <v>#N/A</v>
      </c>
      <c r="PTA228" s="1109" t="e">
        <v>#N/A</v>
      </c>
      <c r="PTB228" s="1109" t="e">
        <v>#N/A</v>
      </c>
      <c r="PTC228" s="1109" t="e">
        <v>#N/A</v>
      </c>
      <c r="PTD228" s="1109" t="e">
        <v>#N/A</v>
      </c>
      <c r="PTE228" s="1109" t="e">
        <v>#N/A</v>
      </c>
      <c r="PTF228" s="1109" t="e">
        <v>#N/A</v>
      </c>
      <c r="PTG228" s="1109" t="e">
        <v>#N/A</v>
      </c>
      <c r="PTH228" s="1109" t="e">
        <v>#N/A</v>
      </c>
      <c r="PTI228" s="1109" t="e">
        <v>#N/A</v>
      </c>
      <c r="PTJ228" s="1109" t="e">
        <v>#N/A</v>
      </c>
      <c r="PTK228" s="1109" t="e">
        <v>#N/A</v>
      </c>
      <c r="PTL228" s="1109" t="e">
        <v>#N/A</v>
      </c>
      <c r="PTM228" s="1109" t="e">
        <v>#N/A</v>
      </c>
      <c r="PTN228" s="1109" t="e">
        <v>#N/A</v>
      </c>
      <c r="PTO228" s="1109" t="e">
        <v>#N/A</v>
      </c>
      <c r="PTP228" s="1109" t="e">
        <v>#N/A</v>
      </c>
      <c r="PTQ228" s="1109" t="e">
        <v>#N/A</v>
      </c>
      <c r="PTR228" s="1109" t="e">
        <v>#N/A</v>
      </c>
      <c r="PTS228" s="1109" t="e">
        <v>#N/A</v>
      </c>
      <c r="PTT228" s="1109" t="e">
        <v>#N/A</v>
      </c>
      <c r="PTU228" s="1109" t="e">
        <v>#N/A</v>
      </c>
      <c r="PTV228" s="1109" t="e">
        <v>#N/A</v>
      </c>
      <c r="PTW228" s="1109" t="e">
        <v>#N/A</v>
      </c>
      <c r="PTX228" s="1109" t="e">
        <v>#N/A</v>
      </c>
      <c r="PTY228" s="1109" t="e">
        <v>#N/A</v>
      </c>
      <c r="PTZ228" s="1109" t="e">
        <v>#N/A</v>
      </c>
      <c r="PUA228" s="1109" t="e">
        <v>#N/A</v>
      </c>
      <c r="PUB228" s="1109" t="e">
        <v>#N/A</v>
      </c>
      <c r="PUC228" s="1109" t="e">
        <v>#N/A</v>
      </c>
      <c r="PUD228" s="1109" t="e">
        <v>#N/A</v>
      </c>
      <c r="PUE228" s="1109" t="e">
        <v>#N/A</v>
      </c>
      <c r="PUF228" s="1109" t="e">
        <v>#N/A</v>
      </c>
      <c r="PUG228" s="1109" t="e">
        <v>#N/A</v>
      </c>
      <c r="PUH228" s="1109" t="e">
        <v>#N/A</v>
      </c>
      <c r="PUI228" s="1109" t="e">
        <v>#N/A</v>
      </c>
      <c r="PUJ228" s="1109" t="e">
        <v>#N/A</v>
      </c>
      <c r="PUK228" s="1109" t="e">
        <v>#N/A</v>
      </c>
      <c r="PUL228" s="1109" t="e">
        <v>#N/A</v>
      </c>
      <c r="PUM228" s="1109" t="e">
        <v>#N/A</v>
      </c>
      <c r="PUN228" s="1109" t="e">
        <v>#N/A</v>
      </c>
      <c r="PUO228" s="1109" t="e">
        <v>#N/A</v>
      </c>
      <c r="PUP228" s="1109" t="e">
        <v>#N/A</v>
      </c>
      <c r="PUQ228" s="1109" t="e">
        <v>#N/A</v>
      </c>
      <c r="PUR228" s="1109" t="e">
        <v>#N/A</v>
      </c>
      <c r="PUS228" s="1109" t="e">
        <v>#N/A</v>
      </c>
      <c r="PUT228" s="1109" t="e">
        <v>#N/A</v>
      </c>
      <c r="PUU228" s="1109" t="e">
        <v>#N/A</v>
      </c>
      <c r="PUV228" s="1109" t="e">
        <v>#N/A</v>
      </c>
      <c r="PUW228" s="1109" t="e">
        <v>#N/A</v>
      </c>
      <c r="PUX228" s="1109" t="e">
        <v>#N/A</v>
      </c>
      <c r="PUY228" s="1109" t="e">
        <v>#N/A</v>
      </c>
      <c r="PUZ228" s="1109" t="e">
        <v>#N/A</v>
      </c>
      <c r="PVA228" s="1109" t="e">
        <v>#N/A</v>
      </c>
      <c r="PVB228" s="1109" t="e">
        <v>#N/A</v>
      </c>
      <c r="PVC228" s="1109" t="e">
        <v>#N/A</v>
      </c>
      <c r="PVD228" s="1109" t="e">
        <v>#N/A</v>
      </c>
      <c r="PVE228" s="1109" t="e">
        <v>#N/A</v>
      </c>
      <c r="PVF228" s="1109" t="e">
        <v>#N/A</v>
      </c>
      <c r="PVG228" s="1109" t="e">
        <v>#N/A</v>
      </c>
      <c r="PVH228" s="1109" t="e">
        <v>#N/A</v>
      </c>
      <c r="PVI228" s="1109" t="e">
        <v>#N/A</v>
      </c>
      <c r="PVJ228" s="1109" t="e">
        <v>#N/A</v>
      </c>
      <c r="PVK228" s="1109" t="e">
        <v>#N/A</v>
      </c>
      <c r="PVL228" s="1109" t="e">
        <v>#N/A</v>
      </c>
      <c r="PVM228" s="1109" t="e">
        <v>#N/A</v>
      </c>
      <c r="PVN228" s="1109" t="e">
        <v>#N/A</v>
      </c>
      <c r="PVO228" s="1109" t="e">
        <v>#N/A</v>
      </c>
      <c r="PVP228" s="1109" t="e">
        <v>#N/A</v>
      </c>
      <c r="PVQ228" s="1109" t="e">
        <v>#N/A</v>
      </c>
      <c r="PVR228" s="1109" t="e">
        <v>#N/A</v>
      </c>
      <c r="PVS228" s="1109" t="e">
        <v>#N/A</v>
      </c>
      <c r="PVT228" s="1109" t="e">
        <v>#N/A</v>
      </c>
      <c r="PVU228" s="1109" t="e">
        <v>#N/A</v>
      </c>
      <c r="PVV228" s="1109" t="e">
        <v>#N/A</v>
      </c>
      <c r="PVW228" s="1109" t="e">
        <v>#N/A</v>
      </c>
      <c r="PVX228" s="1109" t="e">
        <v>#N/A</v>
      </c>
      <c r="PVY228" s="1109" t="e">
        <v>#N/A</v>
      </c>
      <c r="PVZ228" s="1109" t="e">
        <v>#N/A</v>
      </c>
      <c r="PWA228" s="1109" t="e">
        <v>#N/A</v>
      </c>
      <c r="PWB228" s="1109" t="e">
        <v>#N/A</v>
      </c>
      <c r="PWC228" s="1109" t="e">
        <v>#N/A</v>
      </c>
      <c r="PWD228" s="1109" t="e">
        <v>#N/A</v>
      </c>
      <c r="PWE228" s="1109" t="e">
        <v>#N/A</v>
      </c>
      <c r="PWF228" s="1109" t="e">
        <v>#N/A</v>
      </c>
      <c r="PWG228" s="1109" t="e">
        <v>#N/A</v>
      </c>
      <c r="PWH228" s="1109" t="e">
        <v>#N/A</v>
      </c>
      <c r="PWI228" s="1109" t="e">
        <v>#N/A</v>
      </c>
      <c r="PWJ228" s="1109" t="e">
        <v>#N/A</v>
      </c>
      <c r="PWK228" s="1109" t="e">
        <v>#N/A</v>
      </c>
      <c r="PWL228" s="1109" t="e">
        <v>#N/A</v>
      </c>
      <c r="PWM228" s="1109" t="e">
        <v>#N/A</v>
      </c>
      <c r="PWN228" s="1109" t="e">
        <v>#N/A</v>
      </c>
      <c r="PWO228" s="1109" t="e">
        <v>#N/A</v>
      </c>
      <c r="PWP228" s="1109" t="e">
        <v>#N/A</v>
      </c>
      <c r="PWQ228" s="1109" t="e">
        <v>#N/A</v>
      </c>
      <c r="PWR228" s="1109" t="e">
        <v>#N/A</v>
      </c>
      <c r="PWS228" s="1109" t="e">
        <v>#N/A</v>
      </c>
      <c r="PWT228" s="1109" t="e">
        <v>#N/A</v>
      </c>
      <c r="PWU228" s="1109" t="e">
        <v>#N/A</v>
      </c>
      <c r="PWV228" s="1109" t="e">
        <v>#N/A</v>
      </c>
      <c r="PWW228" s="1109" t="e">
        <v>#N/A</v>
      </c>
      <c r="PWX228" s="1109" t="e">
        <v>#N/A</v>
      </c>
      <c r="PWY228" s="1109" t="e">
        <v>#N/A</v>
      </c>
      <c r="PWZ228" s="1109" t="e">
        <v>#N/A</v>
      </c>
      <c r="PXA228" s="1109" t="e">
        <v>#N/A</v>
      </c>
      <c r="PXB228" s="1109" t="e">
        <v>#N/A</v>
      </c>
      <c r="PXC228" s="1109" t="e">
        <v>#N/A</v>
      </c>
      <c r="PXD228" s="1109" t="e">
        <v>#N/A</v>
      </c>
      <c r="PXE228" s="1109" t="e">
        <v>#N/A</v>
      </c>
      <c r="PXF228" s="1109" t="e">
        <v>#N/A</v>
      </c>
      <c r="PXG228" s="1109" t="e">
        <v>#N/A</v>
      </c>
      <c r="PXH228" s="1109" t="e">
        <v>#N/A</v>
      </c>
      <c r="PXI228" s="1109" t="e">
        <v>#N/A</v>
      </c>
      <c r="PXJ228" s="1109" t="e">
        <v>#N/A</v>
      </c>
      <c r="PXK228" s="1109" t="e">
        <v>#N/A</v>
      </c>
      <c r="PXL228" s="1109" t="e">
        <v>#N/A</v>
      </c>
      <c r="PXM228" s="1109" t="e">
        <v>#N/A</v>
      </c>
      <c r="PXN228" s="1109" t="e">
        <v>#N/A</v>
      </c>
      <c r="PXO228" s="1109" t="e">
        <v>#N/A</v>
      </c>
      <c r="PXP228" s="1109" t="e">
        <v>#N/A</v>
      </c>
      <c r="PXQ228" s="1109" t="e">
        <v>#N/A</v>
      </c>
      <c r="PXR228" s="1109" t="e">
        <v>#N/A</v>
      </c>
      <c r="PXS228" s="1109" t="e">
        <v>#N/A</v>
      </c>
      <c r="PXT228" s="1109" t="e">
        <v>#N/A</v>
      </c>
      <c r="PXU228" s="1109" t="e">
        <v>#N/A</v>
      </c>
      <c r="PXV228" s="1109" t="e">
        <v>#N/A</v>
      </c>
      <c r="PXW228" s="1109" t="e">
        <v>#N/A</v>
      </c>
      <c r="PXX228" s="1109" t="e">
        <v>#N/A</v>
      </c>
      <c r="PXY228" s="1109" t="e">
        <v>#N/A</v>
      </c>
      <c r="PXZ228" s="1109" t="e">
        <v>#N/A</v>
      </c>
      <c r="PYA228" s="1109" t="e">
        <v>#N/A</v>
      </c>
      <c r="PYB228" s="1109" t="e">
        <v>#N/A</v>
      </c>
      <c r="PYC228" s="1109" t="e">
        <v>#N/A</v>
      </c>
      <c r="PYD228" s="1109" t="e">
        <v>#N/A</v>
      </c>
      <c r="PYE228" s="1109" t="e">
        <v>#N/A</v>
      </c>
      <c r="PYF228" s="1109" t="e">
        <v>#N/A</v>
      </c>
      <c r="PYG228" s="1109" t="e">
        <v>#N/A</v>
      </c>
      <c r="PYH228" s="1109" t="e">
        <v>#N/A</v>
      </c>
      <c r="PYI228" s="1109" t="e">
        <v>#N/A</v>
      </c>
      <c r="PYJ228" s="1109" t="e">
        <v>#N/A</v>
      </c>
      <c r="PYK228" s="1109" t="e">
        <v>#N/A</v>
      </c>
      <c r="PYL228" s="1109" t="e">
        <v>#N/A</v>
      </c>
      <c r="PYM228" s="1109" t="e">
        <v>#N/A</v>
      </c>
      <c r="PYN228" s="1109" t="e">
        <v>#N/A</v>
      </c>
      <c r="PYO228" s="1109" t="e">
        <v>#N/A</v>
      </c>
      <c r="PYP228" s="1109" t="e">
        <v>#N/A</v>
      </c>
      <c r="PYQ228" s="1109" t="e">
        <v>#N/A</v>
      </c>
      <c r="PYR228" s="1109" t="e">
        <v>#N/A</v>
      </c>
      <c r="PYS228" s="1109" t="e">
        <v>#N/A</v>
      </c>
      <c r="PYT228" s="1109" t="e">
        <v>#N/A</v>
      </c>
      <c r="PYU228" s="1109" t="e">
        <v>#N/A</v>
      </c>
      <c r="PYV228" s="1109" t="e">
        <v>#N/A</v>
      </c>
      <c r="PYW228" s="1109" t="e">
        <v>#N/A</v>
      </c>
      <c r="PYX228" s="1109" t="e">
        <v>#N/A</v>
      </c>
      <c r="PYY228" s="1109" t="e">
        <v>#N/A</v>
      </c>
      <c r="PYZ228" s="1109" t="e">
        <v>#N/A</v>
      </c>
      <c r="PZA228" s="1109" t="e">
        <v>#N/A</v>
      </c>
      <c r="PZB228" s="1109" t="e">
        <v>#N/A</v>
      </c>
      <c r="PZC228" s="1109" t="e">
        <v>#N/A</v>
      </c>
      <c r="PZD228" s="1109" t="e">
        <v>#N/A</v>
      </c>
      <c r="PZE228" s="1109" t="e">
        <v>#N/A</v>
      </c>
      <c r="PZF228" s="1109" t="e">
        <v>#N/A</v>
      </c>
      <c r="PZG228" s="1109" t="e">
        <v>#N/A</v>
      </c>
      <c r="PZH228" s="1109" t="e">
        <v>#N/A</v>
      </c>
      <c r="PZI228" s="1109" t="e">
        <v>#N/A</v>
      </c>
      <c r="PZJ228" s="1109" t="e">
        <v>#N/A</v>
      </c>
      <c r="PZK228" s="1109" t="e">
        <v>#N/A</v>
      </c>
      <c r="PZL228" s="1109" t="e">
        <v>#N/A</v>
      </c>
      <c r="PZM228" s="1109" t="e">
        <v>#N/A</v>
      </c>
      <c r="PZN228" s="1109" t="e">
        <v>#N/A</v>
      </c>
      <c r="PZO228" s="1109" t="e">
        <v>#N/A</v>
      </c>
      <c r="PZP228" s="1109" t="e">
        <v>#N/A</v>
      </c>
      <c r="PZQ228" s="1109" t="e">
        <v>#N/A</v>
      </c>
      <c r="PZR228" s="1109" t="e">
        <v>#N/A</v>
      </c>
      <c r="PZS228" s="1109" t="e">
        <v>#N/A</v>
      </c>
      <c r="PZT228" s="1109" t="e">
        <v>#N/A</v>
      </c>
      <c r="PZU228" s="1109" t="e">
        <v>#N/A</v>
      </c>
      <c r="PZV228" s="1109" t="e">
        <v>#N/A</v>
      </c>
      <c r="PZW228" s="1109" t="e">
        <v>#N/A</v>
      </c>
      <c r="PZX228" s="1109" t="e">
        <v>#N/A</v>
      </c>
      <c r="PZY228" s="1109" t="e">
        <v>#N/A</v>
      </c>
      <c r="PZZ228" s="1109" t="e">
        <v>#N/A</v>
      </c>
      <c r="QAA228" s="1109" t="e">
        <v>#N/A</v>
      </c>
      <c r="QAB228" s="1109" t="e">
        <v>#N/A</v>
      </c>
      <c r="QAC228" s="1109" t="e">
        <v>#N/A</v>
      </c>
      <c r="QAD228" s="1109" t="e">
        <v>#N/A</v>
      </c>
      <c r="QAE228" s="1109" t="e">
        <v>#N/A</v>
      </c>
      <c r="QAF228" s="1109" t="e">
        <v>#N/A</v>
      </c>
      <c r="QAG228" s="1109" t="e">
        <v>#N/A</v>
      </c>
      <c r="QAH228" s="1109" t="e">
        <v>#N/A</v>
      </c>
      <c r="QAI228" s="1109" t="e">
        <v>#N/A</v>
      </c>
      <c r="QAJ228" s="1109" t="e">
        <v>#N/A</v>
      </c>
      <c r="QAK228" s="1109" t="e">
        <v>#N/A</v>
      </c>
      <c r="QAL228" s="1109" t="e">
        <v>#N/A</v>
      </c>
      <c r="QAM228" s="1109" t="e">
        <v>#N/A</v>
      </c>
      <c r="QAN228" s="1109" t="e">
        <v>#N/A</v>
      </c>
      <c r="QAO228" s="1109" t="e">
        <v>#N/A</v>
      </c>
      <c r="QAP228" s="1109" t="e">
        <v>#N/A</v>
      </c>
      <c r="QAQ228" s="1109" t="e">
        <v>#N/A</v>
      </c>
      <c r="QAR228" s="1109" t="e">
        <v>#N/A</v>
      </c>
      <c r="QAS228" s="1109" t="e">
        <v>#N/A</v>
      </c>
      <c r="QAT228" s="1109" t="e">
        <v>#N/A</v>
      </c>
      <c r="QAU228" s="1109" t="e">
        <v>#N/A</v>
      </c>
      <c r="QAV228" s="1109" t="e">
        <v>#N/A</v>
      </c>
      <c r="QAW228" s="1109" t="e">
        <v>#N/A</v>
      </c>
      <c r="QAX228" s="1109" t="e">
        <v>#N/A</v>
      </c>
      <c r="QAY228" s="1109" t="e">
        <v>#N/A</v>
      </c>
      <c r="QAZ228" s="1109" t="e">
        <v>#N/A</v>
      </c>
      <c r="QBA228" s="1109" t="e">
        <v>#N/A</v>
      </c>
      <c r="QBB228" s="1109" t="e">
        <v>#N/A</v>
      </c>
      <c r="QBC228" s="1109" t="e">
        <v>#N/A</v>
      </c>
      <c r="QBD228" s="1109" t="e">
        <v>#N/A</v>
      </c>
      <c r="QBE228" s="1109" t="e">
        <v>#N/A</v>
      </c>
      <c r="QBF228" s="1109" t="e">
        <v>#N/A</v>
      </c>
      <c r="QBG228" s="1109" t="e">
        <v>#N/A</v>
      </c>
      <c r="QBH228" s="1109" t="e">
        <v>#N/A</v>
      </c>
      <c r="QBI228" s="1109" t="e">
        <v>#N/A</v>
      </c>
      <c r="QBJ228" s="1109" t="e">
        <v>#N/A</v>
      </c>
      <c r="QBK228" s="1109" t="e">
        <v>#N/A</v>
      </c>
      <c r="QBL228" s="1109" t="e">
        <v>#N/A</v>
      </c>
      <c r="QBM228" s="1109" t="e">
        <v>#N/A</v>
      </c>
      <c r="QBN228" s="1109" t="e">
        <v>#N/A</v>
      </c>
      <c r="QBO228" s="1109" t="e">
        <v>#N/A</v>
      </c>
      <c r="QBP228" s="1109" t="e">
        <v>#N/A</v>
      </c>
      <c r="QBQ228" s="1109" t="e">
        <v>#N/A</v>
      </c>
      <c r="QBR228" s="1109" t="e">
        <v>#N/A</v>
      </c>
      <c r="QBS228" s="1109" t="e">
        <v>#N/A</v>
      </c>
      <c r="QBT228" s="1109" t="e">
        <v>#N/A</v>
      </c>
      <c r="QBU228" s="1109" t="e">
        <v>#N/A</v>
      </c>
      <c r="QBV228" s="1109" t="e">
        <v>#N/A</v>
      </c>
      <c r="QBW228" s="1109" t="e">
        <v>#N/A</v>
      </c>
      <c r="QBX228" s="1109" t="e">
        <v>#N/A</v>
      </c>
      <c r="QBY228" s="1109" t="e">
        <v>#N/A</v>
      </c>
      <c r="QBZ228" s="1109" t="e">
        <v>#N/A</v>
      </c>
      <c r="QCA228" s="1109" t="e">
        <v>#N/A</v>
      </c>
      <c r="QCB228" s="1109" t="e">
        <v>#N/A</v>
      </c>
      <c r="QCC228" s="1109" t="e">
        <v>#N/A</v>
      </c>
      <c r="QCD228" s="1109" t="e">
        <v>#N/A</v>
      </c>
      <c r="QCE228" s="1109" t="e">
        <v>#N/A</v>
      </c>
      <c r="QCF228" s="1109" t="e">
        <v>#N/A</v>
      </c>
      <c r="QCG228" s="1109" t="e">
        <v>#N/A</v>
      </c>
      <c r="QCH228" s="1109" t="e">
        <v>#N/A</v>
      </c>
      <c r="QCI228" s="1109" t="e">
        <v>#N/A</v>
      </c>
      <c r="QCJ228" s="1109" t="e">
        <v>#N/A</v>
      </c>
      <c r="QCK228" s="1109" t="e">
        <v>#N/A</v>
      </c>
      <c r="QCL228" s="1109" t="e">
        <v>#N/A</v>
      </c>
      <c r="QCM228" s="1109" t="e">
        <v>#N/A</v>
      </c>
      <c r="QCN228" s="1109" t="e">
        <v>#N/A</v>
      </c>
      <c r="QCO228" s="1109" t="e">
        <v>#N/A</v>
      </c>
      <c r="QCP228" s="1109" t="e">
        <v>#N/A</v>
      </c>
      <c r="QCQ228" s="1109" t="e">
        <v>#N/A</v>
      </c>
      <c r="QCR228" s="1109" t="e">
        <v>#N/A</v>
      </c>
      <c r="QCS228" s="1109" t="e">
        <v>#N/A</v>
      </c>
      <c r="QCT228" s="1109" t="e">
        <v>#N/A</v>
      </c>
      <c r="QCU228" s="1109" t="e">
        <v>#N/A</v>
      </c>
      <c r="QCV228" s="1109" t="e">
        <v>#N/A</v>
      </c>
      <c r="QCW228" s="1109" t="e">
        <v>#N/A</v>
      </c>
      <c r="QCX228" s="1109" t="e">
        <v>#N/A</v>
      </c>
      <c r="QCY228" s="1109" t="e">
        <v>#N/A</v>
      </c>
      <c r="QCZ228" s="1109" t="e">
        <v>#N/A</v>
      </c>
      <c r="QDA228" s="1109" t="e">
        <v>#N/A</v>
      </c>
      <c r="QDB228" s="1109" t="e">
        <v>#N/A</v>
      </c>
      <c r="QDC228" s="1109" t="e">
        <v>#N/A</v>
      </c>
      <c r="QDD228" s="1109" t="e">
        <v>#N/A</v>
      </c>
      <c r="QDE228" s="1109" t="e">
        <v>#N/A</v>
      </c>
      <c r="QDF228" s="1109" t="e">
        <v>#N/A</v>
      </c>
      <c r="QDG228" s="1109" t="e">
        <v>#N/A</v>
      </c>
      <c r="QDH228" s="1109" t="e">
        <v>#N/A</v>
      </c>
      <c r="QDI228" s="1109" t="e">
        <v>#N/A</v>
      </c>
      <c r="QDJ228" s="1109" t="e">
        <v>#N/A</v>
      </c>
      <c r="QDK228" s="1109" t="e">
        <v>#N/A</v>
      </c>
      <c r="QDL228" s="1109" t="e">
        <v>#N/A</v>
      </c>
      <c r="QDM228" s="1109" t="e">
        <v>#N/A</v>
      </c>
      <c r="QDN228" s="1109" t="e">
        <v>#N/A</v>
      </c>
      <c r="QDO228" s="1109" t="e">
        <v>#N/A</v>
      </c>
      <c r="QDP228" s="1109" t="e">
        <v>#N/A</v>
      </c>
      <c r="QDQ228" s="1109" t="e">
        <v>#N/A</v>
      </c>
      <c r="QDR228" s="1109" t="e">
        <v>#N/A</v>
      </c>
      <c r="QDS228" s="1109" t="e">
        <v>#N/A</v>
      </c>
      <c r="QDT228" s="1109" t="e">
        <v>#N/A</v>
      </c>
      <c r="QDU228" s="1109" t="e">
        <v>#N/A</v>
      </c>
      <c r="QDV228" s="1109" t="e">
        <v>#N/A</v>
      </c>
      <c r="QDW228" s="1109" t="e">
        <v>#N/A</v>
      </c>
      <c r="QDX228" s="1109" t="e">
        <v>#N/A</v>
      </c>
      <c r="QDY228" s="1109" t="e">
        <v>#N/A</v>
      </c>
      <c r="QDZ228" s="1109" t="e">
        <v>#N/A</v>
      </c>
      <c r="QEA228" s="1109" t="e">
        <v>#N/A</v>
      </c>
      <c r="QEB228" s="1109" t="e">
        <v>#N/A</v>
      </c>
      <c r="QEC228" s="1109" t="e">
        <v>#N/A</v>
      </c>
      <c r="QED228" s="1109" t="e">
        <v>#N/A</v>
      </c>
      <c r="QEE228" s="1109" t="e">
        <v>#N/A</v>
      </c>
      <c r="QEF228" s="1109" t="e">
        <v>#N/A</v>
      </c>
      <c r="QEG228" s="1109" t="e">
        <v>#N/A</v>
      </c>
      <c r="QEH228" s="1109" t="e">
        <v>#N/A</v>
      </c>
      <c r="QEI228" s="1109" t="e">
        <v>#N/A</v>
      </c>
      <c r="QEJ228" s="1109" t="e">
        <v>#N/A</v>
      </c>
      <c r="QEK228" s="1109" t="e">
        <v>#N/A</v>
      </c>
      <c r="QEL228" s="1109" t="e">
        <v>#N/A</v>
      </c>
      <c r="QEM228" s="1109" t="e">
        <v>#N/A</v>
      </c>
      <c r="QEN228" s="1109" t="e">
        <v>#N/A</v>
      </c>
      <c r="QEO228" s="1109" t="e">
        <v>#N/A</v>
      </c>
      <c r="QEP228" s="1109" t="e">
        <v>#N/A</v>
      </c>
      <c r="QEQ228" s="1109" t="e">
        <v>#N/A</v>
      </c>
      <c r="QER228" s="1109" t="e">
        <v>#N/A</v>
      </c>
      <c r="QES228" s="1109" t="e">
        <v>#N/A</v>
      </c>
      <c r="QET228" s="1109" t="e">
        <v>#N/A</v>
      </c>
      <c r="QEU228" s="1109" t="e">
        <v>#N/A</v>
      </c>
      <c r="QEV228" s="1109" t="e">
        <v>#N/A</v>
      </c>
      <c r="QEW228" s="1109" t="e">
        <v>#N/A</v>
      </c>
      <c r="QEX228" s="1109" t="e">
        <v>#N/A</v>
      </c>
      <c r="QEY228" s="1109" t="e">
        <v>#N/A</v>
      </c>
      <c r="QEZ228" s="1109" t="e">
        <v>#N/A</v>
      </c>
      <c r="QFA228" s="1109" t="e">
        <v>#N/A</v>
      </c>
      <c r="QFB228" s="1109" t="e">
        <v>#N/A</v>
      </c>
      <c r="QFC228" s="1109" t="e">
        <v>#N/A</v>
      </c>
      <c r="QFD228" s="1109" t="e">
        <v>#N/A</v>
      </c>
      <c r="QFE228" s="1109" t="e">
        <v>#N/A</v>
      </c>
      <c r="QFF228" s="1109" t="e">
        <v>#N/A</v>
      </c>
      <c r="QFG228" s="1109" t="e">
        <v>#N/A</v>
      </c>
      <c r="QFH228" s="1109" t="e">
        <v>#N/A</v>
      </c>
      <c r="QFI228" s="1109" t="e">
        <v>#N/A</v>
      </c>
      <c r="QFJ228" s="1109" t="e">
        <v>#N/A</v>
      </c>
      <c r="QFK228" s="1109" t="e">
        <v>#N/A</v>
      </c>
      <c r="QFL228" s="1109" t="e">
        <v>#N/A</v>
      </c>
      <c r="QFM228" s="1109" t="e">
        <v>#N/A</v>
      </c>
      <c r="QFN228" s="1109" t="e">
        <v>#N/A</v>
      </c>
      <c r="QFO228" s="1109" t="e">
        <v>#N/A</v>
      </c>
      <c r="QFP228" s="1109" t="e">
        <v>#N/A</v>
      </c>
      <c r="QFQ228" s="1109" t="e">
        <v>#N/A</v>
      </c>
      <c r="QFR228" s="1109" t="e">
        <v>#N/A</v>
      </c>
      <c r="QFS228" s="1109" t="e">
        <v>#N/A</v>
      </c>
      <c r="QFT228" s="1109" t="e">
        <v>#N/A</v>
      </c>
      <c r="QFU228" s="1109" t="e">
        <v>#N/A</v>
      </c>
      <c r="QFV228" s="1109" t="e">
        <v>#N/A</v>
      </c>
      <c r="QFW228" s="1109" t="e">
        <v>#N/A</v>
      </c>
      <c r="QFX228" s="1109" t="e">
        <v>#N/A</v>
      </c>
      <c r="QFY228" s="1109" t="e">
        <v>#N/A</v>
      </c>
      <c r="QFZ228" s="1109" t="e">
        <v>#N/A</v>
      </c>
      <c r="QGA228" s="1109" t="e">
        <v>#N/A</v>
      </c>
      <c r="QGB228" s="1109" t="e">
        <v>#N/A</v>
      </c>
      <c r="QGC228" s="1109" t="e">
        <v>#N/A</v>
      </c>
      <c r="QGD228" s="1109" t="e">
        <v>#N/A</v>
      </c>
      <c r="QGE228" s="1109" t="e">
        <v>#N/A</v>
      </c>
      <c r="QGF228" s="1109" t="e">
        <v>#N/A</v>
      </c>
      <c r="QGG228" s="1109" t="e">
        <v>#N/A</v>
      </c>
      <c r="QGH228" s="1109" t="e">
        <v>#N/A</v>
      </c>
      <c r="QGI228" s="1109" t="e">
        <v>#N/A</v>
      </c>
      <c r="QGJ228" s="1109" t="e">
        <v>#N/A</v>
      </c>
      <c r="QGK228" s="1109" t="e">
        <v>#N/A</v>
      </c>
      <c r="QGL228" s="1109" t="e">
        <v>#N/A</v>
      </c>
      <c r="QGM228" s="1109" t="e">
        <v>#N/A</v>
      </c>
      <c r="QGN228" s="1109" t="e">
        <v>#N/A</v>
      </c>
      <c r="QGO228" s="1109" t="e">
        <v>#N/A</v>
      </c>
      <c r="QGP228" s="1109" t="e">
        <v>#N/A</v>
      </c>
      <c r="QGQ228" s="1109" t="e">
        <v>#N/A</v>
      </c>
      <c r="QGR228" s="1109" t="e">
        <v>#N/A</v>
      </c>
      <c r="QGS228" s="1109" t="e">
        <v>#N/A</v>
      </c>
      <c r="QGT228" s="1109" t="e">
        <v>#N/A</v>
      </c>
      <c r="QGU228" s="1109" t="e">
        <v>#N/A</v>
      </c>
      <c r="QGV228" s="1109" t="e">
        <v>#N/A</v>
      </c>
      <c r="QGW228" s="1109" t="e">
        <v>#N/A</v>
      </c>
      <c r="QGX228" s="1109" t="e">
        <v>#N/A</v>
      </c>
      <c r="QGY228" s="1109" t="e">
        <v>#N/A</v>
      </c>
      <c r="QGZ228" s="1109" t="e">
        <v>#N/A</v>
      </c>
      <c r="QHA228" s="1109" t="e">
        <v>#N/A</v>
      </c>
      <c r="QHB228" s="1109" t="e">
        <v>#N/A</v>
      </c>
      <c r="QHC228" s="1109" t="e">
        <v>#N/A</v>
      </c>
      <c r="QHD228" s="1109" t="e">
        <v>#N/A</v>
      </c>
      <c r="QHE228" s="1109" t="e">
        <v>#N/A</v>
      </c>
      <c r="QHF228" s="1109" t="e">
        <v>#N/A</v>
      </c>
      <c r="QHG228" s="1109" t="e">
        <v>#N/A</v>
      </c>
      <c r="QHH228" s="1109" t="e">
        <v>#N/A</v>
      </c>
      <c r="QHI228" s="1109" t="e">
        <v>#N/A</v>
      </c>
      <c r="QHJ228" s="1109" t="e">
        <v>#N/A</v>
      </c>
      <c r="QHK228" s="1109" t="e">
        <v>#N/A</v>
      </c>
      <c r="QHL228" s="1109" t="e">
        <v>#N/A</v>
      </c>
      <c r="QHM228" s="1109" t="e">
        <v>#N/A</v>
      </c>
      <c r="QHN228" s="1109" t="e">
        <v>#N/A</v>
      </c>
      <c r="QHO228" s="1109" t="e">
        <v>#N/A</v>
      </c>
      <c r="QHP228" s="1109" t="e">
        <v>#N/A</v>
      </c>
      <c r="QHQ228" s="1109" t="e">
        <v>#N/A</v>
      </c>
      <c r="QHR228" s="1109" t="e">
        <v>#N/A</v>
      </c>
      <c r="QHS228" s="1109" t="e">
        <v>#N/A</v>
      </c>
      <c r="QHT228" s="1109" t="e">
        <v>#N/A</v>
      </c>
      <c r="QHU228" s="1109" t="e">
        <v>#N/A</v>
      </c>
      <c r="QHV228" s="1109" t="e">
        <v>#N/A</v>
      </c>
      <c r="QHW228" s="1109" t="e">
        <v>#N/A</v>
      </c>
      <c r="QHX228" s="1109" t="e">
        <v>#N/A</v>
      </c>
      <c r="QHY228" s="1109" t="e">
        <v>#N/A</v>
      </c>
      <c r="QHZ228" s="1109" t="e">
        <v>#N/A</v>
      </c>
      <c r="QIA228" s="1109" t="e">
        <v>#N/A</v>
      </c>
      <c r="QIB228" s="1109" t="e">
        <v>#N/A</v>
      </c>
      <c r="QIC228" s="1109" t="e">
        <v>#N/A</v>
      </c>
      <c r="QID228" s="1109" t="e">
        <v>#N/A</v>
      </c>
      <c r="QIE228" s="1109" t="e">
        <v>#N/A</v>
      </c>
      <c r="QIF228" s="1109" t="e">
        <v>#N/A</v>
      </c>
      <c r="QIG228" s="1109" t="e">
        <v>#N/A</v>
      </c>
      <c r="QIH228" s="1109" t="e">
        <v>#N/A</v>
      </c>
      <c r="QII228" s="1109" t="e">
        <v>#N/A</v>
      </c>
      <c r="QIJ228" s="1109" t="e">
        <v>#N/A</v>
      </c>
      <c r="QIK228" s="1109" t="e">
        <v>#N/A</v>
      </c>
      <c r="QIL228" s="1109" t="e">
        <v>#N/A</v>
      </c>
      <c r="QIM228" s="1109" t="e">
        <v>#N/A</v>
      </c>
      <c r="QIN228" s="1109" t="e">
        <v>#N/A</v>
      </c>
      <c r="QIO228" s="1109" t="e">
        <v>#N/A</v>
      </c>
      <c r="QIP228" s="1109" t="e">
        <v>#N/A</v>
      </c>
      <c r="QIQ228" s="1109" t="e">
        <v>#N/A</v>
      </c>
      <c r="QIR228" s="1109" t="e">
        <v>#N/A</v>
      </c>
      <c r="QIS228" s="1109" t="e">
        <v>#N/A</v>
      </c>
      <c r="QIT228" s="1109" t="e">
        <v>#N/A</v>
      </c>
      <c r="QIU228" s="1109" t="e">
        <v>#N/A</v>
      </c>
      <c r="QIV228" s="1109" t="e">
        <v>#N/A</v>
      </c>
      <c r="QIW228" s="1109" t="e">
        <v>#N/A</v>
      </c>
      <c r="QIX228" s="1109" t="e">
        <v>#N/A</v>
      </c>
      <c r="QIY228" s="1109" t="e">
        <v>#N/A</v>
      </c>
      <c r="QIZ228" s="1109" t="e">
        <v>#N/A</v>
      </c>
      <c r="QJA228" s="1109" t="e">
        <v>#N/A</v>
      </c>
      <c r="QJB228" s="1109" t="e">
        <v>#N/A</v>
      </c>
      <c r="QJC228" s="1109" t="e">
        <v>#N/A</v>
      </c>
      <c r="QJD228" s="1109" t="e">
        <v>#N/A</v>
      </c>
      <c r="QJE228" s="1109" t="e">
        <v>#N/A</v>
      </c>
      <c r="QJF228" s="1109" t="e">
        <v>#N/A</v>
      </c>
      <c r="QJG228" s="1109" t="e">
        <v>#N/A</v>
      </c>
      <c r="QJH228" s="1109" t="e">
        <v>#N/A</v>
      </c>
      <c r="QJI228" s="1109" t="e">
        <v>#N/A</v>
      </c>
      <c r="QJJ228" s="1109" t="e">
        <v>#N/A</v>
      </c>
      <c r="QJK228" s="1109" t="e">
        <v>#N/A</v>
      </c>
      <c r="QJL228" s="1109" t="e">
        <v>#N/A</v>
      </c>
      <c r="QJM228" s="1109" t="e">
        <v>#N/A</v>
      </c>
      <c r="QJN228" s="1109" t="e">
        <v>#N/A</v>
      </c>
      <c r="QJO228" s="1109" t="e">
        <v>#N/A</v>
      </c>
      <c r="QJP228" s="1109" t="e">
        <v>#N/A</v>
      </c>
      <c r="QJQ228" s="1109" t="e">
        <v>#N/A</v>
      </c>
      <c r="QJR228" s="1109" t="e">
        <v>#N/A</v>
      </c>
      <c r="QJS228" s="1109" t="e">
        <v>#N/A</v>
      </c>
      <c r="QJT228" s="1109" t="e">
        <v>#N/A</v>
      </c>
      <c r="QJU228" s="1109" t="e">
        <v>#N/A</v>
      </c>
      <c r="QJV228" s="1109" t="e">
        <v>#N/A</v>
      </c>
      <c r="QJW228" s="1109" t="e">
        <v>#N/A</v>
      </c>
      <c r="QJX228" s="1109" t="e">
        <v>#N/A</v>
      </c>
      <c r="QJY228" s="1109" t="e">
        <v>#N/A</v>
      </c>
      <c r="QJZ228" s="1109" t="e">
        <v>#N/A</v>
      </c>
      <c r="QKA228" s="1109" t="e">
        <v>#N/A</v>
      </c>
      <c r="QKB228" s="1109" t="e">
        <v>#N/A</v>
      </c>
      <c r="QKC228" s="1109" t="e">
        <v>#N/A</v>
      </c>
      <c r="QKD228" s="1109" t="e">
        <v>#N/A</v>
      </c>
      <c r="QKE228" s="1109" t="e">
        <v>#N/A</v>
      </c>
      <c r="QKF228" s="1109" t="e">
        <v>#N/A</v>
      </c>
      <c r="QKG228" s="1109" t="e">
        <v>#N/A</v>
      </c>
      <c r="QKH228" s="1109" t="e">
        <v>#N/A</v>
      </c>
      <c r="QKI228" s="1109" t="e">
        <v>#N/A</v>
      </c>
      <c r="QKJ228" s="1109" t="e">
        <v>#N/A</v>
      </c>
      <c r="QKK228" s="1109" t="e">
        <v>#N/A</v>
      </c>
      <c r="QKL228" s="1109" t="e">
        <v>#N/A</v>
      </c>
      <c r="QKM228" s="1109" t="e">
        <v>#N/A</v>
      </c>
      <c r="QKN228" s="1109" t="e">
        <v>#N/A</v>
      </c>
      <c r="QKO228" s="1109" t="e">
        <v>#N/A</v>
      </c>
      <c r="QKP228" s="1109" t="e">
        <v>#N/A</v>
      </c>
      <c r="QKQ228" s="1109" t="e">
        <v>#N/A</v>
      </c>
      <c r="QKR228" s="1109" t="e">
        <v>#N/A</v>
      </c>
      <c r="QKS228" s="1109" t="e">
        <v>#N/A</v>
      </c>
      <c r="QKT228" s="1109" t="e">
        <v>#N/A</v>
      </c>
      <c r="QKU228" s="1109" t="e">
        <v>#N/A</v>
      </c>
      <c r="QKV228" s="1109" t="e">
        <v>#N/A</v>
      </c>
      <c r="QKW228" s="1109" t="e">
        <v>#N/A</v>
      </c>
      <c r="QKX228" s="1109" t="e">
        <v>#N/A</v>
      </c>
      <c r="QKY228" s="1109" t="e">
        <v>#N/A</v>
      </c>
      <c r="QKZ228" s="1109" t="e">
        <v>#N/A</v>
      </c>
      <c r="QLA228" s="1109" t="e">
        <v>#N/A</v>
      </c>
      <c r="QLB228" s="1109" t="e">
        <v>#N/A</v>
      </c>
      <c r="QLC228" s="1109" t="e">
        <v>#N/A</v>
      </c>
      <c r="QLD228" s="1109" t="e">
        <v>#N/A</v>
      </c>
      <c r="QLE228" s="1109" t="e">
        <v>#N/A</v>
      </c>
      <c r="QLF228" s="1109" t="e">
        <v>#N/A</v>
      </c>
      <c r="QLG228" s="1109" t="e">
        <v>#N/A</v>
      </c>
      <c r="QLH228" s="1109" t="e">
        <v>#N/A</v>
      </c>
      <c r="QLI228" s="1109" t="e">
        <v>#N/A</v>
      </c>
      <c r="QLJ228" s="1109" t="e">
        <v>#N/A</v>
      </c>
      <c r="QLK228" s="1109" t="e">
        <v>#N/A</v>
      </c>
      <c r="QLL228" s="1109" t="e">
        <v>#N/A</v>
      </c>
      <c r="QLM228" s="1109" t="e">
        <v>#N/A</v>
      </c>
      <c r="QLN228" s="1109" t="e">
        <v>#N/A</v>
      </c>
      <c r="QLO228" s="1109" t="e">
        <v>#N/A</v>
      </c>
      <c r="QLP228" s="1109" t="e">
        <v>#N/A</v>
      </c>
      <c r="QLQ228" s="1109" t="e">
        <v>#N/A</v>
      </c>
      <c r="QLR228" s="1109" t="e">
        <v>#N/A</v>
      </c>
      <c r="QLS228" s="1109" t="e">
        <v>#N/A</v>
      </c>
      <c r="QLT228" s="1109" t="e">
        <v>#N/A</v>
      </c>
      <c r="QLU228" s="1109" t="e">
        <v>#N/A</v>
      </c>
      <c r="QLV228" s="1109" t="e">
        <v>#N/A</v>
      </c>
      <c r="QLW228" s="1109" t="e">
        <v>#N/A</v>
      </c>
      <c r="QLX228" s="1109" t="e">
        <v>#N/A</v>
      </c>
      <c r="QLY228" s="1109" t="e">
        <v>#N/A</v>
      </c>
      <c r="QLZ228" s="1109" t="e">
        <v>#N/A</v>
      </c>
      <c r="QMA228" s="1109" t="e">
        <v>#N/A</v>
      </c>
      <c r="QMB228" s="1109" t="e">
        <v>#N/A</v>
      </c>
      <c r="QMC228" s="1109" t="e">
        <v>#N/A</v>
      </c>
      <c r="QMD228" s="1109" t="e">
        <v>#N/A</v>
      </c>
      <c r="QME228" s="1109" t="e">
        <v>#N/A</v>
      </c>
      <c r="QMF228" s="1109" t="e">
        <v>#N/A</v>
      </c>
      <c r="QMG228" s="1109" t="e">
        <v>#N/A</v>
      </c>
      <c r="QMH228" s="1109" t="e">
        <v>#N/A</v>
      </c>
      <c r="QMI228" s="1109" t="e">
        <v>#N/A</v>
      </c>
      <c r="QMJ228" s="1109" t="e">
        <v>#N/A</v>
      </c>
      <c r="QMK228" s="1109" t="e">
        <v>#N/A</v>
      </c>
      <c r="QML228" s="1109" t="e">
        <v>#N/A</v>
      </c>
      <c r="QMM228" s="1109" t="e">
        <v>#N/A</v>
      </c>
      <c r="QMN228" s="1109" t="e">
        <v>#N/A</v>
      </c>
      <c r="QMO228" s="1109" t="e">
        <v>#N/A</v>
      </c>
      <c r="QMP228" s="1109" t="e">
        <v>#N/A</v>
      </c>
      <c r="QMQ228" s="1109" t="e">
        <v>#N/A</v>
      </c>
      <c r="QMR228" s="1109" t="e">
        <v>#N/A</v>
      </c>
      <c r="QMS228" s="1109" t="e">
        <v>#N/A</v>
      </c>
      <c r="QMT228" s="1109" t="e">
        <v>#N/A</v>
      </c>
      <c r="QMU228" s="1109" t="e">
        <v>#N/A</v>
      </c>
      <c r="QMV228" s="1109" t="e">
        <v>#N/A</v>
      </c>
      <c r="QMW228" s="1109" t="e">
        <v>#N/A</v>
      </c>
      <c r="QMX228" s="1109" t="e">
        <v>#N/A</v>
      </c>
      <c r="QMY228" s="1109" t="e">
        <v>#N/A</v>
      </c>
      <c r="QMZ228" s="1109" t="e">
        <v>#N/A</v>
      </c>
      <c r="QNA228" s="1109" t="e">
        <v>#N/A</v>
      </c>
      <c r="QNB228" s="1109" t="e">
        <v>#N/A</v>
      </c>
      <c r="QNC228" s="1109" t="e">
        <v>#N/A</v>
      </c>
      <c r="QND228" s="1109" t="e">
        <v>#N/A</v>
      </c>
      <c r="QNE228" s="1109" t="e">
        <v>#N/A</v>
      </c>
      <c r="QNF228" s="1109" t="e">
        <v>#N/A</v>
      </c>
      <c r="QNG228" s="1109" t="e">
        <v>#N/A</v>
      </c>
      <c r="QNH228" s="1109" t="e">
        <v>#N/A</v>
      </c>
      <c r="QNI228" s="1109" t="e">
        <v>#N/A</v>
      </c>
      <c r="QNJ228" s="1109" t="e">
        <v>#N/A</v>
      </c>
      <c r="QNK228" s="1109" t="e">
        <v>#N/A</v>
      </c>
      <c r="QNL228" s="1109" t="e">
        <v>#N/A</v>
      </c>
      <c r="QNM228" s="1109" t="e">
        <v>#N/A</v>
      </c>
      <c r="QNN228" s="1109" t="e">
        <v>#N/A</v>
      </c>
      <c r="QNO228" s="1109" t="e">
        <v>#N/A</v>
      </c>
      <c r="QNP228" s="1109" t="e">
        <v>#N/A</v>
      </c>
      <c r="QNQ228" s="1109" t="e">
        <v>#N/A</v>
      </c>
      <c r="QNR228" s="1109" t="e">
        <v>#N/A</v>
      </c>
      <c r="QNS228" s="1109" t="e">
        <v>#N/A</v>
      </c>
      <c r="QNT228" s="1109" t="e">
        <v>#N/A</v>
      </c>
      <c r="QNU228" s="1109" t="e">
        <v>#N/A</v>
      </c>
      <c r="QNV228" s="1109" t="e">
        <v>#N/A</v>
      </c>
      <c r="QNW228" s="1109" t="e">
        <v>#N/A</v>
      </c>
      <c r="QNX228" s="1109" t="e">
        <v>#N/A</v>
      </c>
      <c r="QNY228" s="1109" t="e">
        <v>#N/A</v>
      </c>
      <c r="QNZ228" s="1109" t="e">
        <v>#N/A</v>
      </c>
      <c r="QOA228" s="1109" t="e">
        <v>#N/A</v>
      </c>
      <c r="QOB228" s="1109" t="e">
        <v>#N/A</v>
      </c>
      <c r="QOC228" s="1109" t="e">
        <v>#N/A</v>
      </c>
      <c r="QOD228" s="1109" t="e">
        <v>#N/A</v>
      </c>
      <c r="QOE228" s="1109" t="e">
        <v>#N/A</v>
      </c>
      <c r="QOF228" s="1109" t="e">
        <v>#N/A</v>
      </c>
      <c r="QOG228" s="1109" t="e">
        <v>#N/A</v>
      </c>
      <c r="QOH228" s="1109" t="e">
        <v>#N/A</v>
      </c>
      <c r="QOI228" s="1109" t="e">
        <v>#N/A</v>
      </c>
      <c r="QOJ228" s="1109" t="e">
        <v>#N/A</v>
      </c>
      <c r="QOK228" s="1109" t="e">
        <v>#N/A</v>
      </c>
      <c r="QOL228" s="1109" t="e">
        <v>#N/A</v>
      </c>
      <c r="QOM228" s="1109" t="e">
        <v>#N/A</v>
      </c>
      <c r="QON228" s="1109" t="e">
        <v>#N/A</v>
      </c>
      <c r="QOO228" s="1109" t="e">
        <v>#N/A</v>
      </c>
      <c r="QOP228" s="1109" t="e">
        <v>#N/A</v>
      </c>
      <c r="QOQ228" s="1109" t="e">
        <v>#N/A</v>
      </c>
      <c r="QOR228" s="1109" t="e">
        <v>#N/A</v>
      </c>
      <c r="QOS228" s="1109" t="e">
        <v>#N/A</v>
      </c>
      <c r="QOT228" s="1109" t="e">
        <v>#N/A</v>
      </c>
      <c r="QOU228" s="1109" t="e">
        <v>#N/A</v>
      </c>
      <c r="QOV228" s="1109" t="e">
        <v>#N/A</v>
      </c>
      <c r="QOW228" s="1109" t="e">
        <v>#N/A</v>
      </c>
      <c r="QOX228" s="1109" t="e">
        <v>#N/A</v>
      </c>
      <c r="QOY228" s="1109" t="e">
        <v>#N/A</v>
      </c>
      <c r="QOZ228" s="1109" t="e">
        <v>#N/A</v>
      </c>
      <c r="QPA228" s="1109" t="e">
        <v>#N/A</v>
      </c>
      <c r="QPB228" s="1109" t="e">
        <v>#N/A</v>
      </c>
      <c r="QPC228" s="1109" t="e">
        <v>#N/A</v>
      </c>
      <c r="QPD228" s="1109" t="e">
        <v>#N/A</v>
      </c>
      <c r="QPE228" s="1109" t="e">
        <v>#N/A</v>
      </c>
      <c r="QPF228" s="1109" t="e">
        <v>#N/A</v>
      </c>
      <c r="QPG228" s="1109" t="e">
        <v>#N/A</v>
      </c>
      <c r="QPH228" s="1109" t="e">
        <v>#N/A</v>
      </c>
      <c r="QPI228" s="1109" t="e">
        <v>#N/A</v>
      </c>
      <c r="QPJ228" s="1109" t="e">
        <v>#N/A</v>
      </c>
      <c r="QPK228" s="1109" t="e">
        <v>#N/A</v>
      </c>
      <c r="QPL228" s="1109" t="e">
        <v>#N/A</v>
      </c>
      <c r="QPM228" s="1109" t="e">
        <v>#N/A</v>
      </c>
      <c r="QPN228" s="1109" t="e">
        <v>#N/A</v>
      </c>
      <c r="QPO228" s="1109" t="e">
        <v>#N/A</v>
      </c>
      <c r="QPP228" s="1109" t="e">
        <v>#N/A</v>
      </c>
      <c r="QPQ228" s="1109" t="e">
        <v>#N/A</v>
      </c>
      <c r="QPR228" s="1109" t="e">
        <v>#N/A</v>
      </c>
      <c r="QPS228" s="1109" t="e">
        <v>#N/A</v>
      </c>
      <c r="QPT228" s="1109" t="e">
        <v>#N/A</v>
      </c>
      <c r="QPU228" s="1109" t="e">
        <v>#N/A</v>
      </c>
      <c r="QPV228" s="1109" t="e">
        <v>#N/A</v>
      </c>
      <c r="QPW228" s="1109" t="e">
        <v>#N/A</v>
      </c>
      <c r="QPX228" s="1109" t="e">
        <v>#N/A</v>
      </c>
      <c r="QPY228" s="1109" t="e">
        <v>#N/A</v>
      </c>
      <c r="QPZ228" s="1109" t="e">
        <v>#N/A</v>
      </c>
      <c r="QQA228" s="1109" t="e">
        <v>#N/A</v>
      </c>
      <c r="QQB228" s="1109" t="e">
        <v>#N/A</v>
      </c>
      <c r="QQC228" s="1109" t="e">
        <v>#N/A</v>
      </c>
      <c r="QQD228" s="1109" t="e">
        <v>#N/A</v>
      </c>
      <c r="QQE228" s="1109" t="e">
        <v>#N/A</v>
      </c>
      <c r="QQF228" s="1109" t="e">
        <v>#N/A</v>
      </c>
      <c r="QQG228" s="1109" t="e">
        <v>#N/A</v>
      </c>
      <c r="QQH228" s="1109" t="e">
        <v>#N/A</v>
      </c>
      <c r="QQI228" s="1109" t="e">
        <v>#N/A</v>
      </c>
      <c r="QQJ228" s="1109" t="e">
        <v>#N/A</v>
      </c>
      <c r="QQK228" s="1109" t="e">
        <v>#N/A</v>
      </c>
      <c r="QQL228" s="1109" t="e">
        <v>#N/A</v>
      </c>
      <c r="QQM228" s="1109" t="e">
        <v>#N/A</v>
      </c>
      <c r="QQN228" s="1109" t="e">
        <v>#N/A</v>
      </c>
      <c r="QQO228" s="1109" t="e">
        <v>#N/A</v>
      </c>
      <c r="QQP228" s="1109" t="e">
        <v>#N/A</v>
      </c>
      <c r="QQQ228" s="1109" t="e">
        <v>#N/A</v>
      </c>
      <c r="QQR228" s="1109" t="e">
        <v>#N/A</v>
      </c>
      <c r="QQS228" s="1109" t="e">
        <v>#N/A</v>
      </c>
      <c r="QQT228" s="1109" t="e">
        <v>#N/A</v>
      </c>
      <c r="QQU228" s="1109" t="e">
        <v>#N/A</v>
      </c>
      <c r="QQV228" s="1109" t="e">
        <v>#N/A</v>
      </c>
      <c r="QQW228" s="1109" t="e">
        <v>#N/A</v>
      </c>
      <c r="QQX228" s="1109" t="e">
        <v>#N/A</v>
      </c>
      <c r="QQY228" s="1109" t="e">
        <v>#N/A</v>
      </c>
      <c r="QQZ228" s="1109" t="e">
        <v>#N/A</v>
      </c>
      <c r="QRA228" s="1109" t="e">
        <v>#N/A</v>
      </c>
      <c r="QRB228" s="1109" t="e">
        <v>#N/A</v>
      </c>
      <c r="QRC228" s="1109" t="e">
        <v>#N/A</v>
      </c>
      <c r="QRD228" s="1109" t="e">
        <v>#N/A</v>
      </c>
      <c r="QRE228" s="1109" t="e">
        <v>#N/A</v>
      </c>
      <c r="QRF228" s="1109" t="e">
        <v>#N/A</v>
      </c>
      <c r="QRG228" s="1109" t="e">
        <v>#N/A</v>
      </c>
      <c r="QRH228" s="1109" t="e">
        <v>#N/A</v>
      </c>
      <c r="QRI228" s="1109" t="e">
        <v>#N/A</v>
      </c>
      <c r="QRJ228" s="1109" t="e">
        <v>#N/A</v>
      </c>
      <c r="QRK228" s="1109" t="e">
        <v>#N/A</v>
      </c>
      <c r="QRL228" s="1109" t="e">
        <v>#N/A</v>
      </c>
      <c r="QRM228" s="1109" t="e">
        <v>#N/A</v>
      </c>
      <c r="QRN228" s="1109" t="e">
        <v>#N/A</v>
      </c>
      <c r="QRO228" s="1109" t="e">
        <v>#N/A</v>
      </c>
      <c r="QRP228" s="1109" t="e">
        <v>#N/A</v>
      </c>
      <c r="QRQ228" s="1109" t="e">
        <v>#N/A</v>
      </c>
      <c r="QRR228" s="1109" t="e">
        <v>#N/A</v>
      </c>
      <c r="QRS228" s="1109" t="e">
        <v>#N/A</v>
      </c>
      <c r="QRT228" s="1109" t="e">
        <v>#N/A</v>
      </c>
      <c r="QRU228" s="1109" t="e">
        <v>#N/A</v>
      </c>
      <c r="QRV228" s="1109" t="e">
        <v>#N/A</v>
      </c>
      <c r="QRW228" s="1109" t="e">
        <v>#N/A</v>
      </c>
      <c r="QRX228" s="1109" t="e">
        <v>#N/A</v>
      </c>
      <c r="QRY228" s="1109" t="e">
        <v>#N/A</v>
      </c>
      <c r="QRZ228" s="1109" t="e">
        <v>#N/A</v>
      </c>
      <c r="QSA228" s="1109" t="e">
        <v>#N/A</v>
      </c>
      <c r="QSB228" s="1109" t="e">
        <v>#N/A</v>
      </c>
      <c r="QSC228" s="1109" t="e">
        <v>#N/A</v>
      </c>
      <c r="QSD228" s="1109" t="e">
        <v>#N/A</v>
      </c>
      <c r="QSE228" s="1109" t="e">
        <v>#N/A</v>
      </c>
      <c r="QSF228" s="1109" t="e">
        <v>#N/A</v>
      </c>
      <c r="QSG228" s="1109" t="e">
        <v>#N/A</v>
      </c>
      <c r="QSH228" s="1109" t="e">
        <v>#N/A</v>
      </c>
      <c r="QSI228" s="1109" t="e">
        <v>#N/A</v>
      </c>
      <c r="QSJ228" s="1109" t="e">
        <v>#N/A</v>
      </c>
      <c r="QSK228" s="1109" t="e">
        <v>#N/A</v>
      </c>
      <c r="QSL228" s="1109" t="e">
        <v>#N/A</v>
      </c>
      <c r="QSM228" s="1109" t="e">
        <v>#N/A</v>
      </c>
      <c r="QSN228" s="1109" t="e">
        <v>#N/A</v>
      </c>
      <c r="QSO228" s="1109" t="e">
        <v>#N/A</v>
      </c>
      <c r="QSP228" s="1109" t="e">
        <v>#N/A</v>
      </c>
      <c r="QSQ228" s="1109" t="e">
        <v>#N/A</v>
      </c>
      <c r="QSR228" s="1109" t="e">
        <v>#N/A</v>
      </c>
      <c r="QSS228" s="1109" t="e">
        <v>#N/A</v>
      </c>
      <c r="QST228" s="1109" t="e">
        <v>#N/A</v>
      </c>
      <c r="QSU228" s="1109" t="e">
        <v>#N/A</v>
      </c>
      <c r="QSV228" s="1109" t="e">
        <v>#N/A</v>
      </c>
      <c r="QSW228" s="1109" t="e">
        <v>#N/A</v>
      </c>
      <c r="QSX228" s="1109" t="e">
        <v>#N/A</v>
      </c>
      <c r="QSY228" s="1109" t="e">
        <v>#N/A</v>
      </c>
      <c r="QSZ228" s="1109" t="e">
        <v>#N/A</v>
      </c>
      <c r="QTA228" s="1109" t="e">
        <v>#N/A</v>
      </c>
      <c r="QTB228" s="1109" t="e">
        <v>#N/A</v>
      </c>
      <c r="QTC228" s="1109" t="e">
        <v>#N/A</v>
      </c>
      <c r="QTD228" s="1109" t="e">
        <v>#N/A</v>
      </c>
      <c r="QTE228" s="1109" t="e">
        <v>#N/A</v>
      </c>
      <c r="QTF228" s="1109" t="e">
        <v>#N/A</v>
      </c>
      <c r="QTG228" s="1109" t="e">
        <v>#N/A</v>
      </c>
      <c r="QTH228" s="1109" t="e">
        <v>#N/A</v>
      </c>
      <c r="QTI228" s="1109" t="e">
        <v>#N/A</v>
      </c>
      <c r="QTJ228" s="1109" t="e">
        <v>#N/A</v>
      </c>
      <c r="QTK228" s="1109" t="e">
        <v>#N/A</v>
      </c>
      <c r="QTL228" s="1109" t="e">
        <v>#N/A</v>
      </c>
      <c r="QTM228" s="1109" t="e">
        <v>#N/A</v>
      </c>
      <c r="QTN228" s="1109" t="e">
        <v>#N/A</v>
      </c>
      <c r="QTO228" s="1109" t="e">
        <v>#N/A</v>
      </c>
      <c r="QTP228" s="1109" t="e">
        <v>#N/A</v>
      </c>
      <c r="QTQ228" s="1109" t="e">
        <v>#N/A</v>
      </c>
      <c r="QTR228" s="1109" t="e">
        <v>#N/A</v>
      </c>
      <c r="QTS228" s="1109" t="e">
        <v>#N/A</v>
      </c>
      <c r="QTT228" s="1109" t="e">
        <v>#N/A</v>
      </c>
      <c r="QTU228" s="1109" t="e">
        <v>#N/A</v>
      </c>
      <c r="QTV228" s="1109" t="e">
        <v>#N/A</v>
      </c>
      <c r="QTW228" s="1109" t="e">
        <v>#N/A</v>
      </c>
      <c r="QTX228" s="1109" t="e">
        <v>#N/A</v>
      </c>
      <c r="QTY228" s="1109" t="e">
        <v>#N/A</v>
      </c>
      <c r="QTZ228" s="1109" t="e">
        <v>#N/A</v>
      </c>
      <c r="QUA228" s="1109" t="e">
        <v>#N/A</v>
      </c>
      <c r="QUB228" s="1109" t="e">
        <v>#N/A</v>
      </c>
      <c r="QUC228" s="1109" t="e">
        <v>#N/A</v>
      </c>
      <c r="QUD228" s="1109" t="e">
        <v>#N/A</v>
      </c>
      <c r="QUE228" s="1109" t="e">
        <v>#N/A</v>
      </c>
      <c r="QUF228" s="1109" t="e">
        <v>#N/A</v>
      </c>
      <c r="QUG228" s="1109" t="e">
        <v>#N/A</v>
      </c>
      <c r="QUH228" s="1109" t="e">
        <v>#N/A</v>
      </c>
      <c r="QUI228" s="1109" t="e">
        <v>#N/A</v>
      </c>
      <c r="QUJ228" s="1109" t="e">
        <v>#N/A</v>
      </c>
      <c r="QUK228" s="1109" t="e">
        <v>#N/A</v>
      </c>
      <c r="QUL228" s="1109" t="e">
        <v>#N/A</v>
      </c>
      <c r="QUM228" s="1109" t="e">
        <v>#N/A</v>
      </c>
      <c r="QUN228" s="1109" t="e">
        <v>#N/A</v>
      </c>
      <c r="QUO228" s="1109" t="e">
        <v>#N/A</v>
      </c>
      <c r="QUP228" s="1109" t="e">
        <v>#N/A</v>
      </c>
      <c r="QUQ228" s="1109" t="e">
        <v>#N/A</v>
      </c>
      <c r="QUR228" s="1109" t="e">
        <v>#N/A</v>
      </c>
      <c r="QUS228" s="1109" t="e">
        <v>#N/A</v>
      </c>
      <c r="QUT228" s="1109" t="e">
        <v>#N/A</v>
      </c>
      <c r="QUU228" s="1109" t="e">
        <v>#N/A</v>
      </c>
      <c r="QUV228" s="1109" t="e">
        <v>#N/A</v>
      </c>
      <c r="QUW228" s="1109" t="e">
        <v>#N/A</v>
      </c>
      <c r="QUX228" s="1109" t="e">
        <v>#N/A</v>
      </c>
      <c r="QUY228" s="1109" t="e">
        <v>#N/A</v>
      </c>
      <c r="QUZ228" s="1109" t="e">
        <v>#N/A</v>
      </c>
      <c r="QVA228" s="1109" t="e">
        <v>#N/A</v>
      </c>
      <c r="QVB228" s="1109" t="e">
        <v>#N/A</v>
      </c>
      <c r="QVC228" s="1109" t="e">
        <v>#N/A</v>
      </c>
      <c r="QVD228" s="1109" t="e">
        <v>#N/A</v>
      </c>
      <c r="QVE228" s="1109" t="e">
        <v>#N/A</v>
      </c>
      <c r="QVF228" s="1109" t="e">
        <v>#N/A</v>
      </c>
      <c r="QVG228" s="1109" t="e">
        <v>#N/A</v>
      </c>
      <c r="QVH228" s="1109" t="e">
        <v>#N/A</v>
      </c>
      <c r="QVI228" s="1109" t="e">
        <v>#N/A</v>
      </c>
      <c r="QVJ228" s="1109" t="e">
        <v>#N/A</v>
      </c>
      <c r="QVK228" s="1109" t="e">
        <v>#N/A</v>
      </c>
      <c r="QVL228" s="1109" t="e">
        <v>#N/A</v>
      </c>
      <c r="QVM228" s="1109" t="e">
        <v>#N/A</v>
      </c>
      <c r="QVN228" s="1109" t="e">
        <v>#N/A</v>
      </c>
      <c r="QVO228" s="1109" t="e">
        <v>#N/A</v>
      </c>
      <c r="QVP228" s="1109" t="e">
        <v>#N/A</v>
      </c>
      <c r="QVQ228" s="1109" t="e">
        <v>#N/A</v>
      </c>
      <c r="QVR228" s="1109" t="e">
        <v>#N/A</v>
      </c>
      <c r="QVS228" s="1109" t="e">
        <v>#N/A</v>
      </c>
      <c r="QVT228" s="1109" t="e">
        <v>#N/A</v>
      </c>
      <c r="QVU228" s="1109" t="e">
        <v>#N/A</v>
      </c>
      <c r="QVV228" s="1109" t="e">
        <v>#N/A</v>
      </c>
      <c r="QVW228" s="1109" t="e">
        <v>#N/A</v>
      </c>
      <c r="QVX228" s="1109" t="e">
        <v>#N/A</v>
      </c>
      <c r="QVY228" s="1109" t="e">
        <v>#N/A</v>
      </c>
      <c r="QVZ228" s="1109" t="e">
        <v>#N/A</v>
      </c>
      <c r="QWA228" s="1109" t="e">
        <v>#N/A</v>
      </c>
      <c r="QWB228" s="1109" t="e">
        <v>#N/A</v>
      </c>
      <c r="QWC228" s="1109" t="e">
        <v>#N/A</v>
      </c>
      <c r="QWD228" s="1109" t="e">
        <v>#N/A</v>
      </c>
      <c r="QWE228" s="1109" t="e">
        <v>#N/A</v>
      </c>
      <c r="QWF228" s="1109" t="e">
        <v>#N/A</v>
      </c>
      <c r="QWG228" s="1109" t="e">
        <v>#N/A</v>
      </c>
      <c r="QWH228" s="1109" t="e">
        <v>#N/A</v>
      </c>
      <c r="QWI228" s="1109" t="e">
        <v>#N/A</v>
      </c>
      <c r="QWJ228" s="1109" t="e">
        <v>#N/A</v>
      </c>
      <c r="QWK228" s="1109" t="e">
        <v>#N/A</v>
      </c>
      <c r="QWL228" s="1109" t="e">
        <v>#N/A</v>
      </c>
      <c r="QWM228" s="1109" t="e">
        <v>#N/A</v>
      </c>
      <c r="QWN228" s="1109" t="e">
        <v>#N/A</v>
      </c>
      <c r="QWO228" s="1109" t="e">
        <v>#N/A</v>
      </c>
      <c r="QWP228" s="1109" t="e">
        <v>#N/A</v>
      </c>
      <c r="QWQ228" s="1109" t="e">
        <v>#N/A</v>
      </c>
      <c r="QWR228" s="1109" t="e">
        <v>#N/A</v>
      </c>
      <c r="QWS228" s="1109" t="e">
        <v>#N/A</v>
      </c>
      <c r="QWT228" s="1109" t="e">
        <v>#N/A</v>
      </c>
      <c r="QWU228" s="1109" t="e">
        <v>#N/A</v>
      </c>
      <c r="QWV228" s="1109" t="e">
        <v>#N/A</v>
      </c>
      <c r="QWW228" s="1109" t="e">
        <v>#N/A</v>
      </c>
      <c r="QWX228" s="1109" t="e">
        <v>#N/A</v>
      </c>
      <c r="QWY228" s="1109" t="e">
        <v>#N/A</v>
      </c>
      <c r="QWZ228" s="1109" t="e">
        <v>#N/A</v>
      </c>
      <c r="QXA228" s="1109" t="e">
        <v>#N/A</v>
      </c>
      <c r="QXB228" s="1109" t="e">
        <v>#N/A</v>
      </c>
      <c r="QXC228" s="1109" t="e">
        <v>#N/A</v>
      </c>
      <c r="QXD228" s="1109" t="e">
        <v>#N/A</v>
      </c>
      <c r="QXE228" s="1109" t="e">
        <v>#N/A</v>
      </c>
      <c r="QXF228" s="1109" t="e">
        <v>#N/A</v>
      </c>
      <c r="QXG228" s="1109" t="e">
        <v>#N/A</v>
      </c>
      <c r="QXH228" s="1109" t="e">
        <v>#N/A</v>
      </c>
      <c r="QXI228" s="1109" t="e">
        <v>#N/A</v>
      </c>
      <c r="QXJ228" s="1109" t="e">
        <v>#N/A</v>
      </c>
      <c r="QXK228" s="1109" t="e">
        <v>#N/A</v>
      </c>
      <c r="QXL228" s="1109" t="e">
        <v>#N/A</v>
      </c>
      <c r="QXM228" s="1109" t="e">
        <v>#N/A</v>
      </c>
      <c r="QXN228" s="1109" t="e">
        <v>#N/A</v>
      </c>
      <c r="QXO228" s="1109" t="e">
        <v>#N/A</v>
      </c>
      <c r="QXP228" s="1109" t="e">
        <v>#N/A</v>
      </c>
      <c r="QXQ228" s="1109" t="e">
        <v>#N/A</v>
      </c>
      <c r="QXR228" s="1109" t="e">
        <v>#N/A</v>
      </c>
      <c r="QXS228" s="1109" t="e">
        <v>#N/A</v>
      </c>
      <c r="QXT228" s="1109" t="e">
        <v>#N/A</v>
      </c>
      <c r="QXU228" s="1109" t="e">
        <v>#N/A</v>
      </c>
      <c r="QXV228" s="1109" t="e">
        <v>#N/A</v>
      </c>
      <c r="QXW228" s="1109" t="e">
        <v>#N/A</v>
      </c>
      <c r="QXX228" s="1109" t="e">
        <v>#N/A</v>
      </c>
      <c r="QXY228" s="1109" t="e">
        <v>#N/A</v>
      </c>
      <c r="QXZ228" s="1109" t="e">
        <v>#N/A</v>
      </c>
      <c r="QYA228" s="1109" t="e">
        <v>#N/A</v>
      </c>
      <c r="QYB228" s="1109" t="e">
        <v>#N/A</v>
      </c>
      <c r="QYC228" s="1109" t="e">
        <v>#N/A</v>
      </c>
      <c r="QYD228" s="1109" t="e">
        <v>#N/A</v>
      </c>
      <c r="QYE228" s="1109" t="e">
        <v>#N/A</v>
      </c>
      <c r="QYF228" s="1109" t="e">
        <v>#N/A</v>
      </c>
      <c r="QYG228" s="1109" t="e">
        <v>#N/A</v>
      </c>
      <c r="QYH228" s="1109" t="e">
        <v>#N/A</v>
      </c>
      <c r="QYI228" s="1109" t="e">
        <v>#N/A</v>
      </c>
      <c r="QYJ228" s="1109" t="e">
        <v>#N/A</v>
      </c>
      <c r="QYK228" s="1109" t="e">
        <v>#N/A</v>
      </c>
      <c r="QYL228" s="1109" t="e">
        <v>#N/A</v>
      </c>
      <c r="QYM228" s="1109" t="e">
        <v>#N/A</v>
      </c>
      <c r="QYN228" s="1109" t="e">
        <v>#N/A</v>
      </c>
      <c r="QYO228" s="1109" t="e">
        <v>#N/A</v>
      </c>
      <c r="QYP228" s="1109" t="e">
        <v>#N/A</v>
      </c>
      <c r="QYQ228" s="1109" t="e">
        <v>#N/A</v>
      </c>
      <c r="QYR228" s="1109" t="e">
        <v>#N/A</v>
      </c>
      <c r="QYS228" s="1109" t="e">
        <v>#N/A</v>
      </c>
      <c r="QYT228" s="1109" t="e">
        <v>#N/A</v>
      </c>
      <c r="QYU228" s="1109" t="e">
        <v>#N/A</v>
      </c>
      <c r="QYV228" s="1109" t="e">
        <v>#N/A</v>
      </c>
      <c r="QYW228" s="1109" t="e">
        <v>#N/A</v>
      </c>
      <c r="QYX228" s="1109" t="e">
        <v>#N/A</v>
      </c>
      <c r="QYY228" s="1109" t="e">
        <v>#N/A</v>
      </c>
      <c r="QYZ228" s="1109" t="e">
        <v>#N/A</v>
      </c>
      <c r="QZA228" s="1109" t="e">
        <v>#N/A</v>
      </c>
      <c r="QZB228" s="1109" t="e">
        <v>#N/A</v>
      </c>
      <c r="QZC228" s="1109" t="e">
        <v>#N/A</v>
      </c>
      <c r="QZD228" s="1109" t="e">
        <v>#N/A</v>
      </c>
      <c r="QZE228" s="1109" t="e">
        <v>#N/A</v>
      </c>
      <c r="QZF228" s="1109" t="e">
        <v>#N/A</v>
      </c>
      <c r="QZG228" s="1109" t="e">
        <v>#N/A</v>
      </c>
      <c r="QZH228" s="1109" t="e">
        <v>#N/A</v>
      </c>
      <c r="QZI228" s="1109" t="e">
        <v>#N/A</v>
      </c>
      <c r="QZJ228" s="1109" t="e">
        <v>#N/A</v>
      </c>
      <c r="QZK228" s="1109" t="e">
        <v>#N/A</v>
      </c>
      <c r="QZL228" s="1109" t="e">
        <v>#N/A</v>
      </c>
      <c r="QZM228" s="1109" t="e">
        <v>#N/A</v>
      </c>
      <c r="QZN228" s="1109" t="e">
        <v>#N/A</v>
      </c>
      <c r="QZO228" s="1109" t="e">
        <v>#N/A</v>
      </c>
      <c r="QZP228" s="1109" t="e">
        <v>#N/A</v>
      </c>
      <c r="QZQ228" s="1109" t="e">
        <v>#N/A</v>
      </c>
      <c r="QZR228" s="1109" t="e">
        <v>#N/A</v>
      </c>
      <c r="QZS228" s="1109" t="e">
        <v>#N/A</v>
      </c>
      <c r="QZT228" s="1109" t="e">
        <v>#N/A</v>
      </c>
      <c r="QZU228" s="1109" t="e">
        <v>#N/A</v>
      </c>
      <c r="QZV228" s="1109" t="e">
        <v>#N/A</v>
      </c>
      <c r="QZW228" s="1109" t="e">
        <v>#N/A</v>
      </c>
      <c r="QZX228" s="1109" t="e">
        <v>#N/A</v>
      </c>
      <c r="QZY228" s="1109" t="e">
        <v>#N/A</v>
      </c>
      <c r="QZZ228" s="1109" t="e">
        <v>#N/A</v>
      </c>
      <c r="RAA228" s="1109" t="e">
        <v>#N/A</v>
      </c>
      <c r="RAB228" s="1109" t="e">
        <v>#N/A</v>
      </c>
      <c r="RAC228" s="1109" t="e">
        <v>#N/A</v>
      </c>
      <c r="RAD228" s="1109" t="e">
        <v>#N/A</v>
      </c>
      <c r="RAE228" s="1109" t="e">
        <v>#N/A</v>
      </c>
      <c r="RAF228" s="1109" t="e">
        <v>#N/A</v>
      </c>
      <c r="RAG228" s="1109" t="e">
        <v>#N/A</v>
      </c>
      <c r="RAH228" s="1109" t="e">
        <v>#N/A</v>
      </c>
      <c r="RAI228" s="1109" t="e">
        <v>#N/A</v>
      </c>
      <c r="RAJ228" s="1109" t="e">
        <v>#N/A</v>
      </c>
      <c r="RAK228" s="1109" t="e">
        <v>#N/A</v>
      </c>
      <c r="RAL228" s="1109" t="e">
        <v>#N/A</v>
      </c>
      <c r="RAM228" s="1109" t="e">
        <v>#N/A</v>
      </c>
      <c r="RAN228" s="1109" t="e">
        <v>#N/A</v>
      </c>
      <c r="RAO228" s="1109" t="e">
        <v>#N/A</v>
      </c>
      <c r="RAP228" s="1109" t="e">
        <v>#N/A</v>
      </c>
      <c r="RAQ228" s="1109" t="e">
        <v>#N/A</v>
      </c>
      <c r="RAR228" s="1109" t="e">
        <v>#N/A</v>
      </c>
      <c r="RAS228" s="1109" t="e">
        <v>#N/A</v>
      </c>
      <c r="RAT228" s="1109" t="e">
        <v>#N/A</v>
      </c>
      <c r="RAU228" s="1109" t="e">
        <v>#N/A</v>
      </c>
      <c r="RAV228" s="1109" t="e">
        <v>#N/A</v>
      </c>
      <c r="RAW228" s="1109" t="e">
        <v>#N/A</v>
      </c>
      <c r="RAX228" s="1109" t="e">
        <v>#N/A</v>
      </c>
      <c r="RAY228" s="1109" t="e">
        <v>#N/A</v>
      </c>
      <c r="RAZ228" s="1109" t="e">
        <v>#N/A</v>
      </c>
      <c r="RBA228" s="1109" t="e">
        <v>#N/A</v>
      </c>
      <c r="RBB228" s="1109" t="e">
        <v>#N/A</v>
      </c>
      <c r="RBC228" s="1109" t="e">
        <v>#N/A</v>
      </c>
      <c r="RBD228" s="1109" t="e">
        <v>#N/A</v>
      </c>
      <c r="RBE228" s="1109" t="e">
        <v>#N/A</v>
      </c>
      <c r="RBF228" s="1109" t="e">
        <v>#N/A</v>
      </c>
      <c r="RBG228" s="1109" t="e">
        <v>#N/A</v>
      </c>
      <c r="RBH228" s="1109" t="e">
        <v>#N/A</v>
      </c>
      <c r="RBI228" s="1109" t="e">
        <v>#N/A</v>
      </c>
      <c r="RBJ228" s="1109" t="e">
        <v>#N/A</v>
      </c>
      <c r="RBK228" s="1109" t="e">
        <v>#N/A</v>
      </c>
      <c r="RBL228" s="1109" t="e">
        <v>#N/A</v>
      </c>
      <c r="RBM228" s="1109" t="e">
        <v>#N/A</v>
      </c>
      <c r="RBN228" s="1109" t="e">
        <v>#N/A</v>
      </c>
      <c r="RBO228" s="1109" t="e">
        <v>#N/A</v>
      </c>
      <c r="RBP228" s="1109" t="e">
        <v>#N/A</v>
      </c>
      <c r="RBQ228" s="1109" t="e">
        <v>#N/A</v>
      </c>
      <c r="RBR228" s="1109" t="e">
        <v>#N/A</v>
      </c>
      <c r="RBS228" s="1109" t="e">
        <v>#N/A</v>
      </c>
      <c r="RBT228" s="1109" t="e">
        <v>#N/A</v>
      </c>
      <c r="RBU228" s="1109" t="e">
        <v>#N/A</v>
      </c>
      <c r="RBV228" s="1109" t="e">
        <v>#N/A</v>
      </c>
      <c r="RBW228" s="1109" t="e">
        <v>#N/A</v>
      </c>
      <c r="RBX228" s="1109" t="e">
        <v>#N/A</v>
      </c>
      <c r="RBY228" s="1109" t="e">
        <v>#N/A</v>
      </c>
      <c r="RBZ228" s="1109" t="e">
        <v>#N/A</v>
      </c>
      <c r="RCA228" s="1109" t="e">
        <v>#N/A</v>
      </c>
      <c r="RCB228" s="1109" t="e">
        <v>#N/A</v>
      </c>
      <c r="RCC228" s="1109" t="e">
        <v>#N/A</v>
      </c>
      <c r="RCD228" s="1109" t="e">
        <v>#N/A</v>
      </c>
      <c r="RCE228" s="1109" t="e">
        <v>#N/A</v>
      </c>
      <c r="RCF228" s="1109" t="e">
        <v>#N/A</v>
      </c>
      <c r="RCG228" s="1109" t="e">
        <v>#N/A</v>
      </c>
      <c r="RCH228" s="1109" t="e">
        <v>#N/A</v>
      </c>
      <c r="RCI228" s="1109" t="e">
        <v>#N/A</v>
      </c>
      <c r="RCJ228" s="1109" t="e">
        <v>#N/A</v>
      </c>
      <c r="RCK228" s="1109" t="e">
        <v>#N/A</v>
      </c>
      <c r="RCL228" s="1109" t="e">
        <v>#N/A</v>
      </c>
      <c r="RCM228" s="1109" t="e">
        <v>#N/A</v>
      </c>
      <c r="RCN228" s="1109" t="e">
        <v>#N/A</v>
      </c>
      <c r="RCO228" s="1109" t="e">
        <v>#N/A</v>
      </c>
      <c r="RCP228" s="1109" t="e">
        <v>#N/A</v>
      </c>
      <c r="RCQ228" s="1109" t="e">
        <v>#N/A</v>
      </c>
      <c r="RCR228" s="1109" t="e">
        <v>#N/A</v>
      </c>
      <c r="RCS228" s="1109" t="e">
        <v>#N/A</v>
      </c>
      <c r="RCT228" s="1109" t="e">
        <v>#N/A</v>
      </c>
      <c r="RCU228" s="1109" t="e">
        <v>#N/A</v>
      </c>
      <c r="RCV228" s="1109" t="e">
        <v>#N/A</v>
      </c>
      <c r="RCW228" s="1109" t="e">
        <v>#N/A</v>
      </c>
      <c r="RCX228" s="1109" t="e">
        <v>#N/A</v>
      </c>
      <c r="RCY228" s="1109" t="e">
        <v>#N/A</v>
      </c>
      <c r="RCZ228" s="1109" t="e">
        <v>#N/A</v>
      </c>
      <c r="RDA228" s="1109" t="e">
        <v>#N/A</v>
      </c>
      <c r="RDB228" s="1109" t="e">
        <v>#N/A</v>
      </c>
      <c r="RDC228" s="1109" t="e">
        <v>#N/A</v>
      </c>
      <c r="RDD228" s="1109" t="e">
        <v>#N/A</v>
      </c>
      <c r="RDE228" s="1109" t="e">
        <v>#N/A</v>
      </c>
      <c r="RDF228" s="1109" t="e">
        <v>#N/A</v>
      </c>
      <c r="RDG228" s="1109" t="e">
        <v>#N/A</v>
      </c>
      <c r="RDH228" s="1109" t="e">
        <v>#N/A</v>
      </c>
      <c r="RDI228" s="1109" t="e">
        <v>#N/A</v>
      </c>
      <c r="RDJ228" s="1109" t="e">
        <v>#N/A</v>
      </c>
      <c r="RDK228" s="1109" t="e">
        <v>#N/A</v>
      </c>
      <c r="RDL228" s="1109" t="e">
        <v>#N/A</v>
      </c>
      <c r="RDM228" s="1109" t="e">
        <v>#N/A</v>
      </c>
      <c r="RDN228" s="1109" t="e">
        <v>#N/A</v>
      </c>
      <c r="RDO228" s="1109" t="e">
        <v>#N/A</v>
      </c>
      <c r="RDP228" s="1109" t="e">
        <v>#N/A</v>
      </c>
      <c r="RDQ228" s="1109" t="e">
        <v>#N/A</v>
      </c>
      <c r="RDR228" s="1109" t="e">
        <v>#N/A</v>
      </c>
      <c r="RDS228" s="1109" t="e">
        <v>#N/A</v>
      </c>
      <c r="RDT228" s="1109" t="e">
        <v>#N/A</v>
      </c>
      <c r="RDU228" s="1109" t="e">
        <v>#N/A</v>
      </c>
      <c r="RDV228" s="1109" t="e">
        <v>#N/A</v>
      </c>
      <c r="RDW228" s="1109" t="e">
        <v>#N/A</v>
      </c>
      <c r="RDX228" s="1109" t="e">
        <v>#N/A</v>
      </c>
      <c r="RDY228" s="1109" t="e">
        <v>#N/A</v>
      </c>
      <c r="RDZ228" s="1109" t="e">
        <v>#N/A</v>
      </c>
      <c r="REA228" s="1109" t="e">
        <v>#N/A</v>
      </c>
      <c r="REB228" s="1109" t="e">
        <v>#N/A</v>
      </c>
      <c r="REC228" s="1109" t="e">
        <v>#N/A</v>
      </c>
      <c r="RED228" s="1109" t="e">
        <v>#N/A</v>
      </c>
      <c r="REE228" s="1109" t="e">
        <v>#N/A</v>
      </c>
      <c r="REF228" s="1109" t="e">
        <v>#N/A</v>
      </c>
      <c r="REG228" s="1109" t="e">
        <v>#N/A</v>
      </c>
      <c r="REH228" s="1109" t="e">
        <v>#N/A</v>
      </c>
      <c r="REI228" s="1109" t="e">
        <v>#N/A</v>
      </c>
      <c r="REJ228" s="1109" t="e">
        <v>#N/A</v>
      </c>
      <c r="REK228" s="1109" t="e">
        <v>#N/A</v>
      </c>
      <c r="REL228" s="1109" t="e">
        <v>#N/A</v>
      </c>
      <c r="REM228" s="1109" t="e">
        <v>#N/A</v>
      </c>
      <c r="REN228" s="1109" t="e">
        <v>#N/A</v>
      </c>
      <c r="REO228" s="1109" t="e">
        <v>#N/A</v>
      </c>
      <c r="REP228" s="1109" t="e">
        <v>#N/A</v>
      </c>
      <c r="REQ228" s="1109" t="e">
        <v>#N/A</v>
      </c>
      <c r="RER228" s="1109" t="e">
        <v>#N/A</v>
      </c>
      <c r="RES228" s="1109" t="e">
        <v>#N/A</v>
      </c>
      <c r="RET228" s="1109" t="e">
        <v>#N/A</v>
      </c>
      <c r="REU228" s="1109" t="e">
        <v>#N/A</v>
      </c>
      <c r="REV228" s="1109" t="e">
        <v>#N/A</v>
      </c>
      <c r="REW228" s="1109" t="e">
        <v>#N/A</v>
      </c>
      <c r="REX228" s="1109" t="e">
        <v>#N/A</v>
      </c>
      <c r="REY228" s="1109" t="e">
        <v>#N/A</v>
      </c>
      <c r="REZ228" s="1109" t="e">
        <v>#N/A</v>
      </c>
      <c r="RFA228" s="1109" t="e">
        <v>#N/A</v>
      </c>
      <c r="RFB228" s="1109" t="e">
        <v>#N/A</v>
      </c>
      <c r="RFC228" s="1109" t="e">
        <v>#N/A</v>
      </c>
      <c r="RFD228" s="1109" t="e">
        <v>#N/A</v>
      </c>
      <c r="RFE228" s="1109" t="e">
        <v>#N/A</v>
      </c>
      <c r="RFF228" s="1109" t="e">
        <v>#N/A</v>
      </c>
      <c r="RFG228" s="1109" t="e">
        <v>#N/A</v>
      </c>
      <c r="RFH228" s="1109" t="e">
        <v>#N/A</v>
      </c>
      <c r="RFI228" s="1109" t="e">
        <v>#N/A</v>
      </c>
      <c r="RFJ228" s="1109" t="e">
        <v>#N/A</v>
      </c>
      <c r="RFK228" s="1109" t="e">
        <v>#N/A</v>
      </c>
      <c r="RFL228" s="1109" t="e">
        <v>#N/A</v>
      </c>
      <c r="RFM228" s="1109" t="e">
        <v>#N/A</v>
      </c>
      <c r="RFN228" s="1109" t="e">
        <v>#N/A</v>
      </c>
      <c r="RFO228" s="1109" t="e">
        <v>#N/A</v>
      </c>
      <c r="RFP228" s="1109" t="e">
        <v>#N/A</v>
      </c>
      <c r="RFQ228" s="1109" t="e">
        <v>#N/A</v>
      </c>
      <c r="RFR228" s="1109" t="e">
        <v>#N/A</v>
      </c>
      <c r="RFS228" s="1109" t="e">
        <v>#N/A</v>
      </c>
      <c r="RFT228" s="1109" t="e">
        <v>#N/A</v>
      </c>
      <c r="RFU228" s="1109" t="e">
        <v>#N/A</v>
      </c>
      <c r="RFV228" s="1109" t="e">
        <v>#N/A</v>
      </c>
      <c r="RFW228" s="1109" t="e">
        <v>#N/A</v>
      </c>
      <c r="RFX228" s="1109" t="e">
        <v>#N/A</v>
      </c>
      <c r="RFY228" s="1109" t="e">
        <v>#N/A</v>
      </c>
      <c r="RFZ228" s="1109" t="e">
        <v>#N/A</v>
      </c>
      <c r="RGA228" s="1109" t="e">
        <v>#N/A</v>
      </c>
      <c r="RGB228" s="1109" t="e">
        <v>#N/A</v>
      </c>
      <c r="RGC228" s="1109" t="e">
        <v>#N/A</v>
      </c>
      <c r="RGD228" s="1109" t="e">
        <v>#N/A</v>
      </c>
      <c r="RGE228" s="1109" t="e">
        <v>#N/A</v>
      </c>
      <c r="RGF228" s="1109" t="e">
        <v>#N/A</v>
      </c>
      <c r="RGG228" s="1109" t="e">
        <v>#N/A</v>
      </c>
      <c r="RGH228" s="1109" t="e">
        <v>#N/A</v>
      </c>
      <c r="RGI228" s="1109" t="e">
        <v>#N/A</v>
      </c>
      <c r="RGJ228" s="1109" t="e">
        <v>#N/A</v>
      </c>
      <c r="RGK228" s="1109" t="e">
        <v>#N/A</v>
      </c>
      <c r="RGL228" s="1109" t="e">
        <v>#N/A</v>
      </c>
      <c r="RGM228" s="1109" t="e">
        <v>#N/A</v>
      </c>
      <c r="RGN228" s="1109" t="e">
        <v>#N/A</v>
      </c>
      <c r="RGO228" s="1109" t="e">
        <v>#N/A</v>
      </c>
      <c r="RGP228" s="1109" t="e">
        <v>#N/A</v>
      </c>
      <c r="RGQ228" s="1109" t="e">
        <v>#N/A</v>
      </c>
      <c r="RGR228" s="1109" t="e">
        <v>#N/A</v>
      </c>
      <c r="RGS228" s="1109" t="e">
        <v>#N/A</v>
      </c>
      <c r="RGT228" s="1109" t="e">
        <v>#N/A</v>
      </c>
      <c r="RGU228" s="1109" t="e">
        <v>#N/A</v>
      </c>
      <c r="RGV228" s="1109" t="e">
        <v>#N/A</v>
      </c>
      <c r="RGW228" s="1109" t="e">
        <v>#N/A</v>
      </c>
      <c r="RGX228" s="1109" t="e">
        <v>#N/A</v>
      </c>
      <c r="RGY228" s="1109" t="e">
        <v>#N/A</v>
      </c>
      <c r="RGZ228" s="1109" t="e">
        <v>#N/A</v>
      </c>
      <c r="RHA228" s="1109" t="e">
        <v>#N/A</v>
      </c>
      <c r="RHB228" s="1109" t="e">
        <v>#N/A</v>
      </c>
      <c r="RHC228" s="1109" t="e">
        <v>#N/A</v>
      </c>
      <c r="RHD228" s="1109" t="e">
        <v>#N/A</v>
      </c>
      <c r="RHE228" s="1109" t="e">
        <v>#N/A</v>
      </c>
      <c r="RHF228" s="1109" t="e">
        <v>#N/A</v>
      </c>
      <c r="RHG228" s="1109" t="e">
        <v>#N/A</v>
      </c>
      <c r="RHH228" s="1109" t="e">
        <v>#N/A</v>
      </c>
      <c r="RHI228" s="1109" t="e">
        <v>#N/A</v>
      </c>
      <c r="RHJ228" s="1109" t="e">
        <v>#N/A</v>
      </c>
      <c r="RHK228" s="1109" t="e">
        <v>#N/A</v>
      </c>
      <c r="RHL228" s="1109" t="e">
        <v>#N/A</v>
      </c>
      <c r="RHM228" s="1109" t="e">
        <v>#N/A</v>
      </c>
      <c r="RHN228" s="1109" t="e">
        <v>#N/A</v>
      </c>
      <c r="RHO228" s="1109" t="e">
        <v>#N/A</v>
      </c>
      <c r="RHP228" s="1109" t="e">
        <v>#N/A</v>
      </c>
      <c r="RHQ228" s="1109" t="e">
        <v>#N/A</v>
      </c>
      <c r="RHR228" s="1109" t="e">
        <v>#N/A</v>
      </c>
      <c r="RHS228" s="1109" t="e">
        <v>#N/A</v>
      </c>
      <c r="RHT228" s="1109" t="e">
        <v>#N/A</v>
      </c>
      <c r="RHU228" s="1109" t="e">
        <v>#N/A</v>
      </c>
      <c r="RHV228" s="1109" t="e">
        <v>#N/A</v>
      </c>
      <c r="RHW228" s="1109" t="e">
        <v>#N/A</v>
      </c>
      <c r="RHX228" s="1109" t="e">
        <v>#N/A</v>
      </c>
      <c r="RHY228" s="1109" t="e">
        <v>#N/A</v>
      </c>
      <c r="RHZ228" s="1109" t="e">
        <v>#N/A</v>
      </c>
      <c r="RIA228" s="1109" t="e">
        <v>#N/A</v>
      </c>
      <c r="RIB228" s="1109" t="e">
        <v>#N/A</v>
      </c>
      <c r="RIC228" s="1109" t="e">
        <v>#N/A</v>
      </c>
      <c r="RID228" s="1109" t="e">
        <v>#N/A</v>
      </c>
      <c r="RIE228" s="1109" t="e">
        <v>#N/A</v>
      </c>
      <c r="RIF228" s="1109" t="e">
        <v>#N/A</v>
      </c>
      <c r="RIG228" s="1109" t="e">
        <v>#N/A</v>
      </c>
      <c r="RIH228" s="1109" t="e">
        <v>#N/A</v>
      </c>
      <c r="RII228" s="1109" t="e">
        <v>#N/A</v>
      </c>
      <c r="RIJ228" s="1109" t="e">
        <v>#N/A</v>
      </c>
      <c r="RIK228" s="1109" t="e">
        <v>#N/A</v>
      </c>
      <c r="RIL228" s="1109" t="e">
        <v>#N/A</v>
      </c>
      <c r="RIM228" s="1109" t="e">
        <v>#N/A</v>
      </c>
      <c r="RIN228" s="1109" t="e">
        <v>#N/A</v>
      </c>
      <c r="RIO228" s="1109" t="e">
        <v>#N/A</v>
      </c>
      <c r="RIP228" s="1109" t="e">
        <v>#N/A</v>
      </c>
      <c r="RIQ228" s="1109" t="e">
        <v>#N/A</v>
      </c>
      <c r="RIR228" s="1109" t="e">
        <v>#N/A</v>
      </c>
      <c r="RIS228" s="1109" t="e">
        <v>#N/A</v>
      </c>
      <c r="RIT228" s="1109" t="e">
        <v>#N/A</v>
      </c>
      <c r="RIU228" s="1109" t="e">
        <v>#N/A</v>
      </c>
      <c r="RIV228" s="1109" t="e">
        <v>#N/A</v>
      </c>
      <c r="RIW228" s="1109" t="e">
        <v>#N/A</v>
      </c>
      <c r="RIX228" s="1109" t="e">
        <v>#N/A</v>
      </c>
      <c r="RIY228" s="1109" t="e">
        <v>#N/A</v>
      </c>
      <c r="RIZ228" s="1109" t="e">
        <v>#N/A</v>
      </c>
      <c r="RJA228" s="1109" t="e">
        <v>#N/A</v>
      </c>
      <c r="RJB228" s="1109" t="e">
        <v>#N/A</v>
      </c>
      <c r="RJC228" s="1109" t="e">
        <v>#N/A</v>
      </c>
      <c r="RJD228" s="1109" t="e">
        <v>#N/A</v>
      </c>
      <c r="RJE228" s="1109" t="e">
        <v>#N/A</v>
      </c>
      <c r="RJF228" s="1109" t="e">
        <v>#N/A</v>
      </c>
      <c r="RJG228" s="1109" t="e">
        <v>#N/A</v>
      </c>
      <c r="RJH228" s="1109" t="e">
        <v>#N/A</v>
      </c>
      <c r="RJI228" s="1109" t="e">
        <v>#N/A</v>
      </c>
      <c r="RJJ228" s="1109" t="e">
        <v>#N/A</v>
      </c>
      <c r="RJK228" s="1109" t="e">
        <v>#N/A</v>
      </c>
      <c r="RJL228" s="1109" t="e">
        <v>#N/A</v>
      </c>
      <c r="RJM228" s="1109" t="e">
        <v>#N/A</v>
      </c>
      <c r="RJN228" s="1109" t="e">
        <v>#N/A</v>
      </c>
      <c r="RJO228" s="1109" t="e">
        <v>#N/A</v>
      </c>
      <c r="RJP228" s="1109" t="e">
        <v>#N/A</v>
      </c>
      <c r="RJQ228" s="1109" t="e">
        <v>#N/A</v>
      </c>
      <c r="RJR228" s="1109" t="e">
        <v>#N/A</v>
      </c>
      <c r="RJS228" s="1109" t="e">
        <v>#N/A</v>
      </c>
      <c r="RJT228" s="1109" t="e">
        <v>#N/A</v>
      </c>
      <c r="RJU228" s="1109" t="e">
        <v>#N/A</v>
      </c>
      <c r="RJV228" s="1109" t="e">
        <v>#N/A</v>
      </c>
      <c r="RJW228" s="1109" t="e">
        <v>#N/A</v>
      </c>
      <c r="RJX228" s="1109" t="e">
        <v>#N/A</v>
      </c>
      <c r="RJY228" s="1109" t="e">
        <v>#N/A</v>
      </c>
      <c r="RJZ228" s="1109" t="e">
        <v>#N/A</v>
      </c>
      <c r="RKA228" s="1109" t="e">
        <v>#N/A</v>
      </c>
      <c r="RKB228" s="1109" t="e">
        <v>#N/A</v>
      </c>
      <c r="RKC228" s="1109" t="e">
        <v>#N/A</v>
      </c>
      <c r="RKD228" s="1109" t="e">
        <v>#N/A</v>
      </c>
      <c r="RKE228" s="1109" t="e">
        <v>#N/A</v>
      </c>
      <c r="RKF228" s="1109" t="e">
        <v>#N/A</v>
      </c>
      <c r="RKG228" s="1109" t="e">
        <v>#N/A</v>
      </c>
      <c r="RKH228" s="1109" t="e">
        <v>#N/A</v>
      </c>
      <c r="RKI228" s="1109" t="e">
        <v>#N/A</v>
      </c>
      <c r="RKJ228" s="1109" t="e">
        <v>#N/A</v>
      </c>
      <c r="RKK228" s="1109" t="e">
        <v>#N/A</v>
      </c>
      <c r="RKL228" s="1109" t="e">
        <v>#N/A</v>
      </c>
      <c r="RKM228" s="1109" t="e">
        <v>#N/A</v>
      </c>
      <c r="RKN228" s="1109" t="e">
        <v>#N/A</v>
      </c>
      <c r="RKO228" s="1109" t="e">
        <v>#N/A</v>
      </c>
      <c r="RKP228" s="1109" t="e">
        <v>#N/A</v>
      </c>
      <c r="RKQ228" s="1109" t="e">
        <v>#N/A</v>
      </c>
      <c r="RKR228" s="1109" t="e">
        <v>#N/A</v>
      </c>
      <c r="RKS228" s="1109" t="e">
        <v>#N/A</v>
      </c>
      <c r="RKT228" s="1109" t="e">
        <v>#N/A</v>
      </c>
      <c r="RKU228" s="1109" t="e">
        <v>#N/A</v>
      </c>
      <c r="RKV228" s="1109" t="e">
        <v>#N/A</v>
      </c>
      <c r="RKW228" s="1109" t="e">
        <v>#N/A</v>
      </c>
      <c r="RKX228" s="1109" t="e">
        <v>#N/A</v>
      </c>
      <c r="RKY228" s="1109" t="e">
        <v>#N/A</v>
      </c>
      <c r="RKZ228" s="1109" t="e">
        <v>#N/A</v>
      </c>
      <c r="RLA228" s="1109" t="e">
        <v>#N/A</v>
      </c>
      <c r="RLB228" s="1109" t="e">
        <v>#N/A</v>
      </c>
      <c r="RLC228" s="1109" t="e">
        <v>#N/A</v>
      </c>
      <c r="RLD228" s="1109" t="e">
        <v>#N/A</v>
      </c>
      <c r="RLE228" s="1109" t="e">
        <v>#N/A</v>
      </c>
      <c r="RLF228" s="1109" t="e">
        <v>#N/A</v>
      </c>
      <c r="RLG228" s="1109" t="e">
        <v>#N/A</v>
      </c>
      <c r="RLH228" s="1109" t="e">
        <v>#N/A</v>
      </c>
      <c r="RLI228" s="1109" t="e">
        <v>#N/A</v>
      </c>
      <c r="RLJ228" s="1109" t="e">
        <v>#N/A</v>
      </c>
      <c r="RLK228" s="1109" t="e">
        <v>#N/A</v>
      </c>
      <c r="RLL228" s="1109" t="e">
        <v>#N/A</v>
      </c>
      <c r="RLM228" s="1109" t="e">
        <v>#N/A</v>
      </c>
      <c r="RLN228" s="1109" t="e">
        <v>#N/A</v>
      </c>
      <c r="RLO228" s="1109" t="e">
        <v>#N/A</v>
      </c>
      <c r="RLP228" s="1109" t="e">
        <v>#N/A</v>
      </c>
      <c r="RLQ228" s="1109" t="e">
        <v>#N/A</v>
      </c>
      <c r="RLR228" s="1109" t="e">
        <v>#N/A</v>
      </c>
      <c r="RLS228" s="1109" t="e">
        <v>#N/A</v>
      </c>
      <c r="RLT228" s="1109" t="e">
        <v>#N/A</v>
      </c>
      <c r="RLU228" s="1109" t="e">
        <v>#N/A</v>
      </c>
      <c r="RLV228" s="1109" t="e">
        <v>#N/A</v>
      </c>
      <c r="RLW228" s="1109" t="e">
        <v>#N/A</v>
      </c>
      <c r="RLX228" s="1109" t="e">
        <v>#N/A</v>
      </c>
      <c r="RLY228" s="1109" t="e">
        <v>#N/A</v>
      </c>
      <c r="RLZ228" s="1109" t="e">
        <v>#N/A</v>
      </c>
      <c r="RMA228" s="1109" t="e">
        <v>#N/A</v>
      </c>
      <c r="RMB228" s="1109" t="e">
        <v>#N/A</v>
      </c>
      <c r="RMC228" s="1109" t="e">
        <v>#N/A</v>
      </c>
      <c r="RMD228" s="1109" t="e">
        <v>#N/A</v>
      </c>
      <c r="RME228" s="1109" t="e">
        <v>#N/A</v>
      </c>
      <c r="RMF228" s="1109" t="e">
        <v>#N/A</v>
      </c>
      <c r="RMG228" s="1109" t="e">
        <v>#N/A</v>
      </c>
      <c r="RMH228" s="1109" t="e">
        <v>#N/A</v>
      </c>
      <c r="RMI228" s="1109" t="e">
        <v>#N/A</v>
      </c>
      <c r="RMJ228" s="1109" t="e">
        <v>#N/A</v>
      </c>
      <c r="RMK228" s="1109" t="e">
        <v>#N/A</v>
      </c>
      <c r="RML228" s="1109" t="e">
        <v>#N/A</v>
      </c>
      <c r="RMM228" s="1109" t="e">
        <v>#N/A</v>
      </c>
      <c r="RMN228" s="1109" t="e">
        <v>#N/A</v>
      </c>
      <c r="RMO228" s="1109" t="e">
        <v>#N/A</v>
      </c>
      <c r="RMP228" s="1109" t="e">
        <v>#N/A</v>
      </c>
      <c r="RMQ228" s="1109" t="e">
        <v>#N/A</v>
      </c>
      <c r="RMR228" s="1109" t="e">
        <v>#N/A</v>
      </c>
      <c r="RMS228" s="1109" t="e">
        <v>#N/A</v>
      </c>
      <c r="RMT228" s="1109" t="e">
        <v>#N/A</v>
      </c>
      <c r="RMU228" s="1109" t="e">
        <v>#N/A</v>
      </c>
      <c r="RMV228" s="1109" t="e">
        <v>#N/A</v>
      </c>
      <c r="RMW228" s="1109" t="e">
        <v>#N/A</v>
      </c>
      <c r="RMX228" s="1109" t="e">
        <v>#N/A</v>
      </c>
      <c r="RMY228" s="1109" t="e">
        <v>#N/A</v>
      </c>
      <c r="RMZ228" s="1109" t="e">
        <v>#N/A</v>
      </c>
      <c r="RNA228" s="1109" t="e">
        <v>#N/A</v>
      </c>
      <c r="RNB228" s="1109" t="e">
        <v>#N/A</v>
      </c>
      <c r="RNC228" s="1109" t="e">
        <v>#N/A</v>
      </c>
      <c r="RND228" s="1109" t="e">
        <v>#N/A</v>
      </c>
      <c r="RNE228" s="1109" t="e">
        <v>#N/A</v>
      </c>
      <c r="RNF228" s="1109" t="e">
        <v>#N/A</v>
      </c>
      <c r="RNG228" s="1109" t="e">
        <v>#N/A</v>
      </c>
      <c r="RNH228" s="1109" t="e">
        <v>#N/A</v>
      </c>
      <c r="RNI228" s="1109" t="e">
        <v>#N/A</v>
      </c>
      <c r="RNJ228" s="1109" t="e">
        <v>#N/A</v>
      </c>
      <c r="RNK228" s="1109" t="e">
        <v>#N/A</v>
      </c>
      <c r="RNL228" s="1109" t="e">
        <v>#N/A</v>
      </c>
      <c r="RNM228" s="1109" t="e">
        <v>#N/A</v>
      </c>
      <c r="RNN228" s="1109" t="e">
        <v>#N/A</v>
      </c>
      <c r="RNO228" s="1109" t="e">
        <v>#N/A</v>
      </c>
      <c r="RNP228" s="1109" t="e">
        <v>#N/A</v>
      </c>
      <c r="RNQ228" s="1109" t="e">
        <v>#N/A</v>
      </c>
      <c r="RNR228" s="1109" t="e">
        <v>#N/A</v>
      </c>
      <c r="RNS228" s="1109" t="e">
        <v>#N/A</v>
      </c>
      <c r="RNT228" s="1109" t="e">
        <v>#N/A</v>
      </c>
      <c r="RNU228" s="1109" t="e">
        <v>#N/A</v>
      </c>
      <c r="RNV228" s="1109" t="e">
        <v>#N/A</v>
      </c>
      <c r="RNW228" s="1109" t="e">
        <v>#N/A</v>
      </c>
      <c r="RNX228" s="1109" t="e">
        <v>#N/A</v>
      </c>
      <c r="RNY228" s="1109" t="e">
        <v>#N/A</v>
      </c>
      <c r="RNZ228" s="1109" t="e">
        <v>#N/A</v>
      </c>
      <c r="ROA228" s="1109" t="e">
        <v>#N/A</v>
      </c>
      <c r="ROB228" s="1109" t="e">
        <v>#N/A</v>
      </c>
      <c r="ROC228" s="1109" t="e">
        <v>#N/A</v>
      </c>
      <c r="ROD228" s="1109" t="e">
        <v>#N/A</v>
      </c>
      <c r="ROE228" s="1109" t="e">
        <v>#N/A</v>
      </c>
      <c r="ROF228" s="1109" t="e">
        <v>#N/A</v>
      </c>
      <c r="ROG228" s="1109" t="e">
        <v>#N/A</v>
      </c>
      <c r="ROH228" s="1109" t="e">
        <v>#N/A</v>
      </c>
      <c r="ROI228" s="1109" t="e">
        <v>#N/A</v>
      </c>
      <c r="ROJ228" s="1109" t="e">
        <v>#N/A</v>
      </c>
      <c r="ROK228" s="1109" t="e">
        <v>#N/A</v>
      </c>
      <c r="ROL228" s="1109" t="e">
        <v>#N/A</v>
      </c>
      <c r="ROM228" s="1109" t="e">
        <v>#N/A</v>
      </c>
      <c r="RON228" s="1109" t="e">
        <v>#N/A</v>
      </c>
      <c r="ROO228" s="1109" t="e">
        <v>#N/A</v>
      </c>
      <c r="ROP228" s="1109" t="e">
        <v>#N/A</v>
      </c>
      <c r="ROQ228" s="1109" t="e">
        <v>#N/A</v>
      </c>
      <c r="ROR228" s="1109" t="e">
        <v>#N/A</v>
      </c>
      <c r="ROS228" s="1109" t="e">
        <v>#N/A</v>
      </c>
      <c r="ROT228" s="1109" t="e">
        <v>#N/A</v>
      </c>
      <c r="ROU228" s="1109" t="e">
        <v>#N/A</v>
      </c>
      <c r="ROV228" s="1109" t="e">
        <v>#N/A</v>
      </c>
      <c r="ROW228" s="1109" t="e">
        <v>#N/A</v>
      </c>
      <c r="ROX228" s="1109" t="e">
        <v>#N/A</v>
      </c>
      <c r="ROY228" s="1109" t="e">
        <v>#N/A</v>
      </c>
      <c r="ROZ228" s="1109" t="e">
        <v>#N/A</v>
      </c>
      <c r="RPA228" s="1109" t="e">
        <v>#N/A</v>
      </c>
      <c r="RPB228" s="1109" t="e">
        <v>#N/A</v>
      </c>
      <c r="RPC228" s="1109" t="e">
        <v>#N/A</v>
      </c>
      <c r="RPD228" s="1109" t="e">
        <v>#N/A</v>
      </c>
      <c r="RPE228" s="1109" t="e">
        <v>#N/A</v>
      </c>
      <c r="RPF228" s="1109" t="e">
        <v>#N/A</v>
      </c>
      <c r="RPG228" s="1109" t="e">
        <v>#N/A</v>
      </c>
      <c r="RPH228" s="1109" t="e">
        <v>#N/A</v>
      </c>
      <c r="RPI228" s="1109" t="e">
        <v>#N/A</v>
      </c>
      <c r="RPJ228" s="1109" t="e">
        <v>#N/A</v>
      </c>
      <c r="RPK228" s="1109" t="e">
        <v>#N/A</v>
      </c>
      <c r="RPL228" s="1109" t="e">
        <v>#N/A</v>
      </c>
      <c r="RPM228" s="1109" t="e">
        <v>#N/A</v>
      </c>
      <c r="RPN228" s="1109" t="e">
        <v>#N/A</v>
      </c>
      <c r="RPO228" s="1109" t="e">
        <v>#N/A</v>
      </c>
      <c r="RPP228" s="1109" t="e">
        <v>#N/A</v>
      </c>
      <c r="RPQ228" s="1109" t="e">
        <v>#N/A</v>
      </c>
      <c r="RPR228" s="1109" t="e">
        <v>#N/A</v>
      </c>
      <c r="RPS228" s="1109" t="e">
        <v>#N/A</v>
      </c>
      <c r="RPT228" s="1109" t="e">
        <v>#N/A</v>
      </c>
      <c r="RPU228" s="1109" t="e">
        <v>#N/A</v>
      </c>
      <c r="RPV228" s="1109" t="e">
        <v>#N/A</v>
      </c>
      <c r="RPW228" s="1109" t="e">
        <v>#N/A</v>
      </c>
      <c r="RPX228" s="1109" t="e">
        <v>#N/A</v>
      </c>
      <c r="RPY228" s="1109" t="e">
        <v>#N/A</v>
      </c>
      <c r="RPZ228" s="1109" t="e">
        <v>#N/A</v>
      </c>
      <c r="RQA228" s="1109" t="e">
        <v>#N/A</v>
      </c>
      <c r="RQB228" s="1109" t="e">
        <v>#N/A</v>
      </c>
      <c r="RQC228" s="1109" t="e">
        <v>#N/A</v>
      </c>
      <c r="RQD228" s="1109" t="e">
        <v>#N/A</v>
      </c>
      <c r="RQE228" s="1109" t="e">
        <v>#N/A</v>
      </c>
      <c r="RQF228" s="1109" t="e">
        <v>#N/A</v>
      </c>
      <c r="RQG228" s="1109" t="e">
        <v>#N/A</v>
      </c>
      <c r="RQH228" s="1109" t="e">
        <v>#N/A</v>
      </c>
      <c r="RQI228" s="1109" t="e">
        <v>#N/A</v>
      </c>
      <c r="RQJ228" s="1109" t="e">
        <v>#N/A</v>
      </c>
      <c r="RQK228" s="1109" t="e">
        <v>#N/A</v>
      </c>
      <c r="RQL228" s="1109" t="e">
        <v>#N/A</v>
      </c>
      <c r="RQM228" s="1109" t="e">
        <v>#N/A</v>
      </c>
      <c r="RQN228" s="1109" t="e">
        <v>#N/A</v>
      </c>
      <c r="RQO228" s="1109" t="e">
        <v>#N/A</v>
      </c>
      <c r="RQP228" s="1109" t="e">
        <v>#N/A</v>
      </c>
      <c r="RQQ228" s="1109" t="e">
        <v>#N/A</v>
      </c>
      <c r="RQR228" s="1109" t="e">
        <v>#N/A</v>
      </c>
      <c r="RQS228" s="1109" t="e">
        <v>#N/A</v>
      </c>
      <c r="RQT228" s="1109" t="e">
        <v>#N/A</v>
      </c>
      <c r="RQU228" s="1109" t="e">
        <v>#N/A</v>
      </c>
      <c r="RQV228" s="1109" t="e">
        <v>#N/A</v>
      </c>
      <c r="RQW228" s="1109" t="e">
        <v>#N/A</v>
      </c>
      <c r="RQX228" s="1109" t="e">
        <v>#N/A</v>
      </c>
      <c r="RQY228" s="1109" t="e">
        <v>#N/A</v>
      </c>
      <c r="RQZ228" s="1109" t="e">
        <v>#N/A</v>
      </c>
      <c r="RRA228" s="1109" t="e">
        <v>#N/A</v>
      </c>
      <c r="RRB228" s="1109" t="e">
        <v>#N/A</v>
      </c>
      <c r="RRC228" s="1109" t="e">
        <v>#N/A</v>
      </c>
      <c r="RRD228" s="1109" t="e">
        <v>#N/A</v>
      </c>
      <c r="RRE228" s="1109" t="e">
        <v>#N/A</v>
      </c>
      <c r="RRF228" s="1109" t="e">
        <v>#N/A</v>
      </c>
      <c r="RRG228" s="1109" t="e">
        <v>#N/A</v>
      </c>
      <c r="RRH228" s="1109" t="e">
        <v>#N/A</v>
      </c>
      <c r="RRI228" s="1109" t="e">
        <v>#N/A</v>
      </c>
      <c r="RRJ228" s="1109" t="e">
        <v>#N/A</v>
      </c>
      <c r="RRK228" s="1109" t="e">
        <v>#N/A</v>
      </c>
      <c r="RRL228" s="1109" t="e">
        <v>#N/A</v>
      </c>
      <c r="RRM228" s="1109" t="e">
        <v>#N/A</v>
      </c>
      <c r="RRN228" s="1109" t="e">
        <v>#N/A</v>
      </c>
      <c r="RRO228" s="1109" t="e">
        <v>#N/A</v>
      </c>
      <c r="RRP228" s="1109" t="e">
        <v>#N/A</v>
      </c>
      <c r="RRQ228" s="1109" t="e">
        <v>#N/A</v>
      </c>
      <c r="RRR228" s="1109" t="e">
        <v>#N/A</v>
      </c>
      <c r="RRS228" s="1109" t="e">
        <v>#N/A</v>
      </c>
      <c r="RRT228" s="1109" t="e">
        <v>#N/A</v>
      </c>
      <c r="RRU228" s="1109" t="e">
        <v>#N/A</v>
      </c>
      <c r="RRV228" s="1109" t="e">
        <v>#N/A</v>
      </c>
      <c r="RRW228" s="1109" t="e">
        <v>#N/A</v>
      </c>
      <c r="RRX228" s="1109" t="e">
        <v>#N/A</v>
      </c>
      <c r="RRY228" s="1109" t="e">
        <v>#N/A</v>
      </c>
      <c r="RRZ228" s="1109" t="e">
        <v>#N/A</v>
      </c>
      <c r="RSA228" s="1109" t="e">
        <v>#N/A</v>
      </c>
      <c r="RSB228" s="1109" t="e">
        <v>#N/A</v>
      </c>
      <c r="RSC228" s="1109" t="e">
        <v>#N/A</v>
      </c>
      <c r="RSD228" s="1109" t="e">
        <v>#N/A</v>
      </c>
      <c r="RSE228" s="1109" t="e">
        <v>#N/A</v>
      </c>
      <c r="RSF228" s="1109" t="e">
        <v>#N/A</v>
      </c>
      <c r="RSG228" s="1109" t="e">
        <v>#N/A</v>
      </c>
      <c r="RSH228" s="1109" t="e">
        <v>#N/A</v>
      </c>
      <c r="RSI228" s="1109" t="e">
        <v>#N/A</v>
      </c>
      <c r="RSJ228" s="1109" t="e">
        <v>#N/A</v>
      </c>
      <c r="RSK228" s="1109" t="e">
        <v>#N/A</v>
      </c>
      <c r="RSL228" s="1109" t="e">
        <v>#N/A</v>
      </c>
      <c r="RSM228" s="1109" t="e">
        <v>#N/A</v>
      </c>
      <c r="RSN228" s="1109" t="e">
        <v>#N/A</v>
      </c>
      <c r="RSO228" s="1109" t="e">
        <v>#N/A</v>
      </c>
      <c r="RSP228" s="1109" t="e">
        <v>#N/A</v>
      </c>
      <c r="RSQ228" s="1109" t="e">
        <v>#N/A</v>
      </c>
      <c r="RSR228" s="1109" t="e">
        <v>#N/A</v>
      </c>
      <c r="RSS228" s="1109" t="e">
        <v>#N/A</v>
      </c>
      <c r="RST228" s="1109" t="e">
        <v>#N/A</v>
      </c>
      <c r="RSU228" s="1109" t="e">
        <v>#N/A</v>
      </c>
      <c r="RSV228" s="1109" t="e">
        <v>#N/A</v>
      </c>
      <c r="RSW228" s="1109" t="e">
        <v>#N/A</v>
      </c>
      <c r="RSX228" s="1109" t="e">
        <v>#N/A</v>
      </c>
      <c r="RSY228" s="1109" t="e">
        <v>#N/A</v>
      </c>
      <c r="RSZ228" s="1109" t="e">
        <v>#N/A</v>
      </c>
      <c r="RTA228" s="1109" t="e">
        <v>#N/A</v>
      </c>
      <c r="RTB228" s="1109" t="e">
        <v>#N/A</v>
      </c>
      <c r="RTC228" s="1109" t="e">
        <v>#N/A</v>
      </c>
      <c r="RTD228" s="1109" t="e">
        <v>#N/A</v>
      </c>
      <c r="RTE228" s="1109" t="e">
        <v>#N/A</v>
      </c>
      <c r="RTF228" s="1109" t="e">
        <v>#N/A</v>
      </c>
      <c r="RTG228" s="1109" t="e">
        <v>#N/A</v>
      </c>
      <c r="RTH228" s="1109" t="e">
        <v>#N/A</v>
      </c>
      <c r="RTI228" s="1109" t="e">
        <v>#N/A</v>
      </c>
      <c r="RTJ228" s="1109" t="e">
        <v>#N/A</v>
      </c>
      <c r="RTK228" s="1109" t="e">
        <v>#N/A</v>
      </c>
      <c r="RTL228" s="1109" t="e">
        <v>#N/A</v>
      </c>
      <c r="RTM228" s="1109" t="e">
        <v>#N/A</v>
      </c>
      <c r="RTN228" s="1109" t="e">
        <v>#N/A</v>
      </c>
      <c r="RTO228" s="1109" t="e">
        <v>#N/A</v>
      </c>
      <c r="RTP228" s="1109" t="e">
        <v>#N/A</v>
      </c>
      <c r="RTQ228" s="1109" t="e">
        <v>#N/A</v>
      </c>
      <c r="RTR228" s="1109" t="e">
        <v>#N/A</v>
      </c>
      <c r="RTS228" s="1109" t="e">
        <v>#N/A</v>
      </c>
      <c r="RTT228" s="1109" t="e">
        <v>#N/A</v>
      </c>
      <c r="RTU228" s="1109" t="e">
        <v>#N/A</v>
      </c>
      <c r="RTV228" s="1109" t="e">
        <v>#N/A</v>
      </c>
      <c r="RTW228" s="1109" t="e">
        <v>#N/A</v>
      </c>
      <c r="RTX228" s="1109" t="e">
        <v>#N/A</v>
      </c>
      <c r="RTY228" s="1109" t="e">
        <v>#N/A</v>
      </c>
      <c r="RTZ228" s="1109" t="e">
        <v>#N/A</v>
      </c>
      <c r="RUA228" s="1109" t="e">
        <v>#N/A</v>
      </c>
      <c r="RUB228" s="1109" t="e">
        <v>#N/A</v>
      </c>
      <c r="RUC228" s="1109" t="e">
        <v>#N/A</v>
      </c>
      <c r="RUD228" s="1109" t="e">
        <v>#N/A</v>
      </c>
      <c r="RUE228" s="1109" t="e">
        <v>#N/A</v>
      </c>
      <c r="RUF228" s="1109" t="e">
        <v>#N/A</v>
      </c>
      <c r="RUG228" s="1109" t="e">
        <v>#N/A</v>
      </c>
      <c r="RUH228" s="1109" t="e">
        <v>#N/A</v>
      </c>
      <c r="RUI228" s="1109" t="e">
        <v>#N/A</v>
      </c>
      <c r="RUJ228" s="1109" t="e">
        <v>#N/A</v>
      </c>
      <c r="RUK228" s="1109" t="e">
        <v>#N/A</v>
      </c>
      <c r="RUL228" s="1109" t="e">
        <v>#N/A</v>
      </c>
      <c r="RUM228" s="1109" t="e">
        <v>#N/A</v>
      </c>
      <c r="RUN228" s="1109" t="e">
        <v>#N/A</v>
      </c>
      <c r="RUO228" s="1109" t="e">
        <v>#N/A</v>
      </c>
      <c r="RUP228" s="1109" t="e">
        <v>#N/A</v>
      </c>
      <c r="RUQ228" s="1109" t="e">
        <v>#N/A</v>
      </c>
      <c r="RUR228" s="1109" t="e">
        <v>#N/A</v>
      </c>
      <c r="RUS228" s="1109" t="e">
        <v>#N/A</v>
      </c>
      <c r="RUT228" s="1109" t="e">
        <v>#N/A</v>
      </c>
      <c r="RUU228" s="1109" t="e">
        <v>#N/A</v>
      </c>
      <c r="RUV228" s="1109" t="e">
        <v>#N/A</v>
      </c>
      <c r="RUW228" s="1109" t="e">
        <v>#N/A</v>
      </c>
      <c r="RUX228" s="1109" t="e">
        <v>#N/A</v>
      </c>
      <c r="RUY228" s="1109" t="e">
        <v>#N/A</v>
      </c>
      <c r="RUZ228" s="1109" t="e">
        <v>#N/A</v>
      </c>
      <c r="RVA228" s="1109" t="e">
        <v>#N/A</v>
      </c>
      <c r="RVB228" s="1109" t="e">
        <v>#N/A</v>
      </c>
      <c r="RVC228" s="1109" t="e">
        <v>#N/A</v>
      </c>
      <c r="RVD228" s="1109" t="e">
        <v>#N/A</v>
      </c>
      <c r="RVE228" s="1109" t="e">
        <v>#N/A</v>
      </c>
      <c r="RVF228" s="1109" t="e">
        <v>#N/A</v>
      </c>
      <c r="RVG228" s="1109" t="e">
        <v>#N/A</v>
      </c>
      <c r="RVH228" s="1109" t="e">
        <v>#N/A</v>
      </c>
      <c r="RVI228" s="1109" t="e">
        <v>#N/A</v>
      </c>
      <c r="RVJ228" s="1109" t="e">
        <v>#N/A</v>
      </c>
      <c r="RVK228" s="1109" t="e">
        <v>#N/A</v>
      </c>
      <c r="RVL228" s="1109" t="e">
        <v>#N/A</v>
      </c>
      <c r="RVM228" s="1109" t="e">
        <v>#N/A</v>
      </c>
      <c r="RVN228" s="1109" t="e">
        <v>#N/A</v>
      </c>
      <c r="RVO228" s="1109" t="e">
        <v>#N/A</v>
      </c>
      <c r="RVP228" s="1109" t="e">
        <v>#N/A</v>
      </c>
      <c r="RVQ228" s="1109" t="e">
        <v>#N/A</v>
      </c>
      <c r="RVR228" s="1109" t="e">
        <v>#N/A</v>
      </c>
      <c r="RVS228" s="1109" t="e">
        <v>#N/A</v>
      </c>
      <c r="RVT228" s="1109" t="e">
        <v>#N/A</v>
      </c>
      <c r="RVU228" s="1109" t="e">
        <v>#N/A</v>
      </c>
      <c r="RVV228" s="1109" t="e">
        <v>#N/A</v>
      </c>
      <c r="RVW228" s="1109" t="e">
        <v>#N/A</v>
      </c>
      <c r="RVX228" s="1109" t="e">
        <v>#N/A</v>
      </c>
      <c r="RVY228" s="1109" t="e">
        <v>#N/A</v>
      </c>
      <c r="RVZ228" s="1109" t="e">
        <v>#N/A</v>
      </c>
      <c r="RWA228" s="1109" t="e">
        <v>#N/A</v>
      </c>
      <c r="RWB228" s="1109" t="e">
        <v>#N/A</v>
      </c>
      <c r="RWC228" s="1109" t="e">
        <v>#N/A</v>
      </c>
      <c r="RWD228" s="1109" t="e">
        <v>#N/A</v>
      </c>
      <c r="RWE228" s="1109" t="e">
        <v>#N/A</v>
      </c>
      <c r="RWF228" s="1109" t="e">
        <v>#N/A</v>
      </c>
      <c r="RWG228" s="1109" t="e">
        <v>#N/A</v>
      </c>
      <c r="RWH228" s="1109" t="e">
        <v>#N/A</v>
      </c>
      <c r="RWI228" s="1109" t="e">
        <v>#N/A</v>
      </c>
      <c r="RWJ228" s="1109" t="e">
        <v>#N/A</v>
      </c>
      <c r="RWK228" s="1109" t="e">
        <v>#N/A</v>
      </c>
      <c r="RWL228" s="1109" t="e">
        <v>#N/A</v>
      </c>
      <c r="RWM228" s="1109" t="e">
        <v>#N/A</v>
      </c>
      <c r="RWN228" s="1109" t="e">
        <v>#N/A</v>
      </c>
      <c r="RWO228" s="1109" t="e">
        <v>#N/A</v>
      </c>
      <c r="RWP228" s="1109" t="e">
        <v>#N/A</v>
      </c>
      <c r="RWQ228" s="1109" t="e">
        <v>#N/A</v>
      </c>
      <c r="RWR228" s="1109" t="e">
        <v>#N/A</v>
      </c>
      <c r="RWS228" s="1109" t="e">
        <v>#N/A</v>
      </c>
      <c r="RWT228" s="1109" t="e">
        <v>#N/A</v>
      </c>
      <c r="RWU228" s="1109" t="e">
        <v>#N/A</v>
      </c>
      <c r="RWV228" s="1109" t="e">
        <v>#N/A</v>
      </c>
      <c r="RWW228" s="1109" t="e">
        <v>#N/A</v>
      </c>
      <c r="RWX228" s="1109" t="e">
        <v>#N/A</v>
      </c>
      <c r="RWY228" s="1109" t="e">
        <v>#N/A</v>
      </c>
      <c r="RWZ228" s="1109" t="e">
        <v>#N/A</v>
      </c>
      <c r="RXA228" s="1109" t="e">
        <v>#N/A</v>
      </c>
      <c r="RXB228" s="1109" t="e">
        <v>#N/A</v>
      </c>
      <c r="RXC228" s="1109" t="e">
        <v>#N/A</v>
      </c>
      <c r="RXD228" s="1109" t="e">
        <v>#N/A</v>
      </c>
      <c r="RXE228" s="1109" t="e">
        <v>#N/A</v>
      </c>
      <c r="RXF228" s="1109" t="e">
        <v>#N/A</v>
      </c>
      <c r="RXG228" s="1109" t="e">
        <v>#N/A</v>
      </c>
      <c r="RXH228" s="1109" t="e">
        <v>#N/A</v>
      </c>
      <c r="RXI228" s="1109" t="e">
        <v>#N/A</v>
      </c>
      <c r="RXJ228" s="1109" t="e">
        <v>#N/A</v>
      </c>
      <c r="RXK228" s="1109" t="e">
        <v>#N/A</v>
      </c>
      <c r="RXL228" s="1109" t="e">
        <v>#N/A</v>
      </c>
      <c r="RXM228" s="1109" t="e">
        <v>#N/A</v>
      </c>
      <c r="RXN228" s="1109" t="e">
        <v>#N/A</v>
      </c>
      <c r="RXO228" s="1109" t="e">
        <v>#N/A</v>
      </c>
      <c r="RXP228" s="1109" t="e">
        <v>#N/A</v>
      </c>
      <c r="RXQ228" s="1109" t="e">
        <v>#N/A</v>
      </c>
      <c r="RXR228" s="1109" t="e">
        <v>#N/A</v>
      </c>
      <c r="RXS228" s="1109" t="e">
        <v>#N/A</v>
      </c>
      <c r="RXT228" s="1109" t="e">
        <v>#N/A</v>
      </c>
      <c r="RXU228" s="1109" t="e">
        <v>#N/A</v>
      </c>
      <c r="RXV228" s="1109" t="e">
        <v>#N/A</v>
      </c>
      <c r="RXW228" s="1109" t="e">
        <v>#N/A</v>
      </c>
      <c r="RXX228" s="1109" t="e">
        <v>#N/A</v>
      </c>
      <c r="RXY228" s="1109" t="e">
        <v>#N/A</v>
      </c>
      <c r="RXZ228" s="1109" t="e">
        <v>#N/A</v>
      </c>
      <c r="RYA228" s="1109" t="e">
        <v>#N/A</v>
      </c>
      <c r="RYB228" s="1109" t="e">
        <v>#N/A</v>
      </c>
      <c r="RYC228" s="1109" t="e">
        <v>#N/A</v>
      </c>
      <c r="RYD228" s="1109" t="e">
        <v>#N/A</v>
      </c>
      <c r="RYE228" s="1109" t="e">
        <v>#N/A</v>
      </c>
      <c r="RYF228" s="1109" t="e">
        <v>#N/A</v>
      </c>
      <c r="RYG228" s="1109" t="e">
        <v>#N/A</v>
      </c>
      <c r="RYH228" s="1109" t="e">
        <v>#N/A</v>
      </c>
      <c r="RYI228" s="1109" t="e">
        <v>#N/A</v>
      </c>
      <c r="RYJ228" s="1109" t="e">
        <v>#N/A</v>
      </c>
      <c r="RYK228" s="1109" t="e">
        <v>#N/A</v>
      </c>
      <c r="RYL228" s="1109" t="e">
        <v>#N/A</v>
      </c>
      <c r="RYM228" s="1109" t="e">
        <v>#N/A</v>
      </c>
      <c r="RYN228" s="1109" t="e">
        <v>#N/A</v>
      </c>
      <c r="RYO228" s="1109" t="e">
        <v>#N/A</v>
      </c>
      <c r="RYP228" s="1109" t="e">
        <v>#N/A</v>
      </c>
      <c r="RYQ228" s="1109" t="e">
        <v>#N/A</v>
      </c>
      <c r="RYR228" s="1109" t="e">
        <v>#N/A</v>
      </c>
      <c r="RYS228" s="1109" t="e">
        <v>#N/A</v>
      </c>
      <c r="RYT228" s="1109" t="e">
        <v>#N/A</v>
      </c>
      <c r="RYU228" s="1109" t="e">
        <v>#N/A</v>
      </c>
      <c r="RYV228" s="1109" t="e">
        <v>#N/A</v>
      </c>
      <c r="RYW228" s="1109" t="e">
        <v>#N/A</v>
      </c>
      <c r="RYX228" s="1109" t="e">
        <v>#N/A</v>
      </c>
      <c r="RYY228" s="1109" t="e">
        <v>#N/A</v>
      </c>
      <c r="RYZ228" s="1109" t="e">
        <v>#N/A</v>
      </c>
      <c r="RZA228" s="1109" t="e">
        <v>#N/A</v>
      </c>
      <c r="RZB228" s="1109" t="e">
        <v>#N/A</v>
      </c>
      <c r="RZC228" s="1109" t="e">
        <v>#N/A</v>
      </c>
      <c r="RZD228" s="1109" t="e">
        <v>#N/A</v>
      </c>
      <c r="RZE228" s="1109" t="e">
        <v>#N/A</v>
      </c>
      <c r="RZF228" s="1109" t="e">
        <v>#N/A</v>
      </c>
      <c r="RZG228" s="1109" t="e">
        <v>#N/A</v>
      </c>
      <c r="RZH228" s="1109" t="e">
        <v>#N/A</v>
      </c>
      <c r="RZI228" s="1109" t="e">
        <v>#N/A</v>
      </c>
      <c r="RZJ228" s="1109" t="e">
        <v>#N/A</v>
      </c>
      <c r="RZK228" s="1109" t="e">
        <v>#N/A</v>
      </c>
      <c r="RZL228" s="1109" t="e">
        <v>#N/A</v>
      </c>
      <c r="RZM228" s="1109" t="e">
        <v>#N/A</v>
      </c>
      <c r="RZN228" s="1109" t="e">
        <v>#N/A</v>
      </c>
      <c r="RZO228" s="1109" t="e">
        <v>#N/A</v>
      </c>
      <c r="RZP228" s="1109" t="e">
        <v>#N/A</v>
      </c>
      <c r="RZQ228" s="1109" t="e">
        <v>#N/A</v>
      </c>
      <c r="RZR228" s="1109" t="e">
        <v>#N/A</v>
      </c>
      <c r="RZS228" s="1109" t="e">
        <v>#N/A</v>
      </c>
      <c r="RZT228" s="1109" t="e">
        <v>#N/A</v>
      </c>
      <c r="RZU228" s="1109" t="e">
        <v>#N/A</v>
      </c>
      <c r="RZV228" s="1109" t="e">
        <v>#N/A</v>
      </c>
      <c r="RZW228" s="1109" t="e">
        <v>#N/A</v>
      </c>
      <c r="RZX228" s="1109" t="e">
        <v>#N/A</v>
      </c>
      <c r="RZY228" s="1109" t="e">
        <v>#N/A</v>
      </c>
      <c r="RZZ228" s="1109" t="e">
        <v>#N/A</v>
      </c>
      <c r="SAA228" s="1109" t="e">
        <v>#N/A</v>
      </c>
      <c r="SAB228" s="1109" t="e">
        <v>#N/A</v>
      </c>
      <c r="SAC228" s="1109" t="e">
        <v>#N/A</v>
      </c>
      <c r="SAD228" s="1109" t="e">
        <v>#N/A</v>
      </c>
      <c r="SAE228" s="1109" t="e">
        <v>#N/A</v>
      </c>
      <c r="SAF228" s="1109" t="e">
        <v>#N/A</v>
      </c>
      <c r="SAG228" s="1109" t="e">
        <v>#N/A</v>
      </c>
      <c r="SAH228" s="1109" t="e">
        <v>#N/A</v>
      </c>
      <c r="SAI228" s="1109" t="e">
        <v>#N/A</v>
      </c>
      <c r="SAJ228" s="1109" t="e">
        <v>#N/A</v>
      </c>
      <c r="SAK228" s="1109" t="e">
        <v>#N/A</v>
      </c>
      <c r="SAL228" s="1109" t="e">
        <v>#N/A</v>
      </c>
      <c r="SAM228" s="1109" t="e">
        <v>#N/A</v>
      </c>
      <c r="SAN228" s="1109" t="e">
        <v>#N/A</v>
      </c>
      <c r="SAO228" s="1109" t="e">
        <v>#N/A</v>
      </c>
      <c r="SAP228" s="1109" t="e">
        <v>#N/A</v>
      </c>
      <c r="SAQ228" s="1109" t="e">
        <v>#N/A</v>
      </c>
      <c r="SAR228" s="1109" t="e">
        <v>#N/A</v>
      </c>
      <c r="SAS228" s="1109" t="e">
        <v>#N/A</v>
      </c>
      <c r="SAT228" s="1109" t="e">
        <v>#N/A</v>
      </c>
      <c r="SAU228" s="1109" t="e">
        <v>#N/A</v>
      </c>
      <c r="SAV228" s="1109" t="e">
        <v>#N/A</v>
      </c>
      <c r="SAW228" s="1109" t="e">
        <v>#N/A</v>
      </c>
      <c r="SAX228" s="1109" t="e">
        <v>#N/A</v>
      </c>
      <c r="SAY228" s="1109" t="e">
        <v>#N/A</v>
      </c>
      <c r="SAZ228" s="1109" t="e">
        <v>#N/A</v>
      </c>
      <c r="SBA228" s="1109" t="e">
        <v>#N/A</v>
      </c>
      <c r="SBB228" s="1109" t="e">
        <v>#N/A</v>
      </c>
      <c r="SBC228" s="1109" t="e">
        <v>#N/A</v>
      </c>
      <c r="SBD228" s="1109" t="e">
        <v>#N/A</v>
      </c>
      <c r="SBE228" s="1109" t="e">
        <v>#N/A</v>
      </c>
      <c r="SBF228" s="1109" t="e">
        <v>#N/A</v>
      </c>
      <c r="SBG228" s="1109" t="e">
        <v>#N/A</v>
      </c>
      <c r="SBH228" s="1109" t="e">
        <v>#N/A</v>
      </c>
      <c r="SBI228" s="1109" t="e">
        <v>#N/A</v>
      </c>
      <c r="SBJ228" s="1109" t="e">
        <v>#N/A</v>
      </c>
      <c r="SBK228" s="1109" t="e">
        <v>#N/A</v>
      </c>
      <c r="SBL228" s="1109" t="e">
        <v>#N/A</v>
      </c>
      <c r="SBM228" s="1109" t="e">
        <v>#N/A</v>
      </c>
      <c r="SBN228" s="1109" t="e">
        <v>#N/A</v>
      </c>
      <c r="SBO228" s="1109" t="e">
        <v>#N/A</v>
      </c>
      <c r="SBP228" s="1109" t="e">
        <v>#N/A</v>
      </c>
      <c r="SBQ228" s="1109" t="e">
        <v>#N/A</v>
      </c>
      <c r="SBR228" s="1109" t="e">
        <v>#N/A</v>
      </c>
      <c r="SBS228" s="1109" t="e">
        <v>#N/A</v>
      </c>
      <c r="SBT228" s="1109" t="e">
        <v>#N/A</v>
      </c>
      <c r="SBU228" s="1109" t="e">
        <v>#N/A</v>
      </c>
      <c r="SBV228" s="1109" t="e">
        <v>#N/A</v>
      </c>
      <c r="SBW228" s="1109" t="e">
        <v>#N/A</v>
      </c>
      <c r="SBX228" s="1109" t="e">
        <v>#N/A</v>
      </c>
      <c r="SBY228" s="1109" t="e">
        <v>#N/A</v>
      </c>
      <c r="SBZ228" s="1109" t="e">
        <v>#N/A</v>
      </c>
      <c r="SCA228" s="1109" t="e">
        <v>#N/A</v>
      </c>
      <c r="SCB228" s="1109" t="e">
        <v>#N/A</v>
      </c>
      <c r="SCC228" s="1109" t="e">
        <v>#N/A</v>
      </c>
      <c r="SCD228" s="1109" t="e">
        <v>#N/A</v>
      </c>
      <c r="SCE228" s="1109" t="e">
        <v>#N/A</v>
      </c>
      <c r="SCF228" s="1109" t="e">
        <v>#N/A</v>
      </c>
      <c r="SCG228" s="1109" t="e">
        <v>#N/A</v>
      </c>
      <c r="SCH228" s="1109" t="e">
        <v>#N/A</v>
      </c>
      <c r="SCI228" s="1109" t="e">
        <v>#N/A</v>
      </c>
      <c r="SCJ228" s="1109" t="e">
        <v>#N/A</v>
      </c>
      <c r="SCK228" s="1109" t="e">
        <v>#N/A</v>
      </c>
      <c r="SCL228" s="1109" t="e">
        <v>#N/A</v>
      </c>
      <c r="SCM228" s="1109" t="e">
        <v>#N/A</v>
      </c>
      <c r="SCN228" s="1109" t="e">
        <v>#N/A</v>
      </c>
      <c r="SCO228" s="1109" t="e">
        <v>#N/A</v>
      </c>
      <c r="SCP228" s="1109" t="e">
        <v>#N/A</v>
      </c>
      <c r="SCQ228" s="1109" t="e">
        <v>#N/A</v>
      </c>
      <c r="SCR228" s="1109" t="e">
        <v>#N/A</v>
      </c>
      <c r="SCS228" s="1109" t="e">
        <v>#N/A</v>
      </c>
      <c r="SCT228" s="1109" t="e">
        <v>#N/A</v>
      </c>
      <c r="SCU228" s="1109" t="e">
        <v>#N/A</v>
      </c>
      <c r="SCV228" s="1109" t="e">
        <v>#N/A</v>
      </c>
      <c r="SCW228" s="1109" t="e">
        <v>#N/A</v>
      </c>
      <c r="SCX228" s="1109" t="e">
        <v>#N/A</v>
      </c>
      <c r="SCY228" s="1109" t="e">
        <v>#N/A</v>
      </c>
      <c r="SCZ228" s="1109" t="e">
        <v>#N/A</v>
      </c>
      <c r="SDA228" s="1109" t="e">
        <v>#N/A</v>
      </c>
      <c r="SDB228" s="1109" t="e">
        <v>#N/A</v>
      </c>
      <c r="SDC228" s="1109" t="e">
        <v>#N/A</v>
      </c>
      <c r="SDD228" s="1109" t="e">
        <v>#N/A</v>
      </c>
      <c r="SDE228" s="1109" t="e">
        <v>#N/A</v>
      </c>
      <c r="SDF228" s="1109" t="e">
        <v>#N/A</v>
      </c>
      <c r="SDG228" s="1109" t="e">
        <v>#N/A</v>
      </c>
      <c r="SDH228" s="1109" t="e">
        <v>#N/A</v>
      </c>
      <c r="SDI228" s="1109" t="e">
        <v>#N/A</v>
      </c>
      <c r="SDJ228" s="1109" t="e">
        <v>#N/A</v>
      </c>
      <c r="SDK228" s="1109" t="e">
        <v>#N/A</v>
      </c>
      <c r="SDL228" s="1109" t="e">
        <v>#N/A</v>
      </c>
      <c r="SDM228" s="1109" t="e">
        <v>#N/A</v>
      </c>
      <c r="SDN228" s="1109" t="e">
        <v>#N/A</v>
      </c>
      <c r="SDO228" s="1109" t="e">
        <v>#N/A</v>
      </c>
      <c r="SDP228" s="1109" t="e">
        <v>#N/A</v>
      </c>
      <c r="SDQ228" s="1109" t="e">
        <v>#N/A</v>
      </c>
      <c r="SDR228" s="1109" t="e">
        <v>#N/A</v>
      </c>
      <c r="SDS228" s="1109" t="e">
        <v>#N/A</v>
      </c>
      <c r="SDT228" s="1109" t="e">
        <v>#N/A</v>
      </c>
      <c r="SDU228" s="1109" t="e">
        <v>#N/A</v>
      </c>
      <c r="SDV228" s="1109" t="e">
        <v>#N/A</v>
      </c>
      <c r="SDW228" s="1109" t="e">
        <v>#N/A</v>
      </c>
      <c r="SDX228" s="1109" t="e">
        <v>#N/A</v>
      </c>
      <c r="SDY228" s="1109" t="e">
        <v>#N/A</v>
      </c>
      <c r="SDZ228" s="1109" t="e">
        <v>#N/A</v>
      </c>
      <c r="SEA228" s="1109" t="e">
        <v>#N/A</v>
      </c>
      <c r="SEB228" s="1109" t="e">
        <v>#N/A</v>
      </c>
      <c r="SEC228" s="1109" t="e">
        <v>#N/A</v>
      </c>
      <c r="SED228" s="1109" t="e">
        <v>#N/A</v>
      </c>
      <c r="SEE228" s="1109" t="e">
        <v>#N/A</v>
      </c>
      <c r="SEF228" s="1109" t="e">
        <v>#N/A</v>
      </c>
      <c r="SEG228" s="1109" t="e">
        <v>#N/A</v>
      </c>
      <c r="SEH228" s="1109" t="e">
        <v>#N/A</v>
      </c>
      <c r="SEI228" s="1109" t="e">
        <v>#N/A</v>
      </c>
      <c r="SEJ228" s="1109" t="e">
        <v>#N/A</v>
      </c>
      <c r="SEK228" s="1109" t="e">
        <v>#N/A</v>
      </c>
      <c r="SEL228" s="1109" t="e">
        <v>#N/A</v>
      </c>
      <c r="SEM228" s="1109" t="e">
        <v>#N/A</v>
      </c>
      <c r="SEN228" s="1109" t="e">
        <v>#N/A</v>
      </c>
      <c r="SEO228" s="1109" t="e">
        <v>#N/A</v>
      </c>
      <c r="SEP228" s="1109" t="e">
        <v>#N/A</v>
      </c>
      <c r="SEQ228" s="1109" t="e">
        <v>#N/A</v>
      </c>
      <c r="SER228" s="1109" t="e">
        <v>#N/A</v>
      </c>
      <c r="SES228" s="1109" t="e">
        <v>#N/A</v>
      </c>
      <c r="SET228" s="1109" t="e">
        <v>#N/A</v>
      </c>
      <c r="SEU228" s="1109" t="e">
        <v>#N/A</v>
      </c>
      <c r="SEV228" s="1109" t="e">
        <v>#N/A</v>
      </c>
      <c r="SEW228" s="1109" t="e">
        <v>#N/A</v>
      </c>
      <c r="SEX228" s="1109" t="e">
        <v>#N/A</v>
      </c>
      <c r="SEY228" s="1109" t="e">
        <v>#N/A</v>
      </c>
      <c r="SEZ228" s="1109" t="e">
        <v>#N/A</v>
      </c>
      <c r="SFA228" s="1109" t="e">
        <v>#N/A</v>
      </c>
      <c r="SFB228" s="1109" t="e">
        <v>#N/A</v>
      </c>
      <c r="SFC228" s="1109" t="e">
        <v>#N/A</v>
      </c>
      <c r="SFD228" s="1109" t="e">
        <v>#N/A</v>
      </c>
      <c r="SFE228" s="1109" t="e">
        <v>#N/A</v>
      </c>
      <c r="SFF228" s="1109" t="e">
        <v>#N/A</v>
      </c>
      <c r="SFG228" s="1109" t="e">
        <v>#N/A</v>
      </c>
      <c r="SFH228" s="1109" t="e">
        <v>#N/A</v>
      </c>
      <c r="SFI228" s="1109" t="e">
        <v>#N/A</v>
      </c>
      <c r="SFJ228" s="1109" t="e">
        <v>#N/A</v>
      </c>
      <c r="SFK228" s="1109" t="e">
        <v>#N/A</v>
      </c>
      <c r="SFL228" s="1109" t="e">
        <v>#N/A</v>
      </c>
      <c r="SFM228" s="1109" t="e">
        <v>#N/A</v>
      </c>
      <c r="SFN228" s="1109" t="e">
        <v>#N/A</v>
      </c>
      <c r="SFO228" s="1109" t="e">
        <v>#N/A</v>
      </c>
      <c r="SFP228" s="1109" t="e">
        <v>#N/A</v>
      </c>
      <c r="SFQ228" s="1109" t="e">
        <v>#N/A</v>
      </c>
      <c r="SFR228" s="1109" t="e">
        <v>#N/A</v>
      </c>
      <c r="SFS228" s="1109" t="e">
        <v>#N/A</v>
      </c>
      <c r="SFT228" s="1109" t="e">
        <v>#N/A</v>
      </c>
      <c r="SFU228" s="1109" t="e">
        <v>#N/A</v>
      </c>
      <c r="SFV228" s="1109" t="e">
        <v>#N/A</v>
      </c>
      <c r="SFW228" s="1109" t="e">
        <v>#N/A</v>
      </c>
      <c r="SFX228" s="1109" t="e">
        <v>#N/A</v>
      </c>
      <c r="SFY228" s="1109" t="e">
        <v>#N/A</v>
      </c>
      <c r="SFZ228" s="1109" t="e">
        <v>#N/A</v>
      </c>
      <c r="SGA228" s="1109" t="e">
        <v>#N/A</v>
      </c>
      <c r="SGB228" s="1109" t="e">
        <v>#N/A</v>
      </c>
      <c r="SGC228" s="1109" t="e">
        <v>#N/A</v>
      </c>
      <c r="SGD228" s="1109" t="e">
        <v>#N/A</v>
      </c>
      <c r="SGE228" s="1109" t="e">
        <v>#N/A</v>
      </c>
      <c r="SGF228" s="1109" t="e">
        <v>#N/A</v>
      </c>
      <c r="SGG228" s="1109" t="e">
        <v>#N/A</v>
      </c>
      <c r="SGH228" s="1109" t="e">
        <v>#N/A</v>
      </c>
      <c r="SGI228" s="1109" t="e">
        <v>#N/A</v>
      </c>
      <c r="SGJ228" s="1109" t="e">
        <v>#N/A</v>
      </c>
      <c r="SGK228" s="1109" t="e">
        <v>#N/A</v>
      </c>
      <c r="SGL228" s="1109" t="e">
        <v>#N/A</v>
      </c>
      <c r="SGM228" s="1109" t="e">
        <v>#N/A</v>
      </c>
      <c r="SGN228" s="1109" t="e">
        <v>#N/A</v>
      </c>
      <c r="SGO228" s="1109" t="e">
        <v>#N/A</v>
      </c>
      <c r="SGP228" s="1109" t="e">
        <v>#N/A</v>
      </c>
      <c r="SGQ228" s="1109" t="e">
        <v>#N/A</v>
      </c>
      <c r="SGR228" s="1109" t="e">
        <v>#N/A</v>
      </c>
      <c r="SGS228" s="1109" t="e">
        <v>#N/A</v>
      </c>
      <c r="SGT228" s="1109" t="e">
        <v>#N/A</v>
      </c>
      <c r="SGU228" s="1109" t="e">
        <v>#N/A</v>
      </c>
      <c r="SGV228" s="1109" t="e">
        <v>#N/A</v>
      </c>
      <c r="SGW228" s="1109" t="e">
        <v>#N/A</v>
      </c>
      <c r="SGX228" s="1109" t="e">
        <v>#N/A</v>
      </c>
      <c r="SGY228" s="1109" t="e">
        <v>#N/A</v>
      </c>
      <c r="SGZ228" s="1109" t="e">
        <v>#N/A</v>
      </c>
      <c r="SHA228" s="1109" t="e">
        <v>#N/A</v>
      </c>
      <c r="SHB228" s="1109" t="e">
        <v>#N/A</v>
      </c>
      <c r="SHC228" s="1109" t="e">
        <v>#N/A</v>
      </c>
      <c r="SHD228" s="1109" t="e">
        <v>#N/A</v>
      </c>
      <c r="SHE228" s="1109" t="e">
        <v>#N/A</v>
      </c>
      <c r="SHF228" s="1109" t="e">
        <v>#N/A</v>
      </c>
      <c r="SHG228" s="1109" t="e">
        <v>#N/A</v>
      </c>
      <c r="SHH228" s="1109" t="e">
        <v>#N/A</v>
      </c>
      <c r="SHI228" s="1109" t="e">
        <v>#N/A</v>
      </c>
      <c r="SHJ228" s="1109" t="e">
        <v>#N/A</v>
      </c>
      <c r="SHK228" s="1109" t="e">
        <v>#N/A</v>
      </c>
      <c r="SHL228" s="1109" t="e">
        <v>#N/A</v>
      </c>
      <c r="SHM228" s="1109" t="e">
        <v>#N/A</v>
      </c>
      <c r="SHN228" s="1109" t="e">
        <v>#N/A</v>
      </c>
      <c r="SHO228" s="1109" t="e">
        <v>#N/A</v>
      </c>
      <c r="SHP228" s="1109" t="e">
        <v>#N/A</v>
      </c>
      <c r="SHQ228" s="1109" t="e">
        <v>#N/A</v>
      </c>
      <c r="SHR228" s="1109" t="e">
        <v>#N/A</v>
      </c>
      <c r="SHS228" s="1109" t="e">
        <v>#N/A</v>
      </c>
      <c r="SHT228" s="1109" t="e">
        <v>#N/A</v>
      </c>
      <c r="SHU228" s="1109" t="e">
        <v>#N/A</v>
      </c>
      <c r="SHV228" s="1109" t="e">
        <v>#N/A</v>
      </c>
      <c r="SHW228" s="1109" t="e">
        <v>#N/A</v>
      </c>
      <c r="SHX228" s="1109" t="e">
        <v>#N/A</v>
      </c>
      <c r="SHY228" s="1109" t="e">
        <v>#N/A</v>
      </c>
      <c r="SHZ228" s="1109" t="e">
        <v>#N/A</v>
      </c>
      <c r="SIA228" s="1109" t="e">
        <v>#N/A</v>
      </c>
      <c r="SIB228" s="1109" t="e">
        <v>#N/A</v>
      </c>
      <c r="SIC228" s="1109" t="e">
        <v>#N/A</v>
      </c>
      <c r="SID228" s="1109" t="e">
        <v>#N/A</v>
      </c>
      <c r="SIE228" s="1109" t="e">
        <v>#N/A</v>
      </c>
      <c r="SIF228" s="1109" t="e">
        <v>#N/A</v>
      </c>
      <c r="SIG228" s="1109" t="e">
        <v>#N/A</v>
      </c>
      <c r="SIH228" s="1109" t="e">
        <v>#N/A</v>
      </c>
      <c r="SII228" s="1109" t="e">
        <v>#N/A</v>
      </c>
      <c r="SIJ228" s="1109" t="e">
        <v>#N/A</v>
      </c>
      <c r="SIK228" s="1109" t="e">
        <v>#N/A</v>
      </c>
      <c r="SIL228" s="1109" t="e">
        <v>#N/A</v>
      </c>
      <c r="SIM228" s="1109" t="e">
        <v>#N/A</v>
      </c>
      <c r="SIN228" s="1109" t="e">
        <v>#N/A</v>
      </c>
      <c r="SIO228" s="1109" t="e">
        <v>#N/A</v>
      </c>
      <c r="SIP228" s="1109" t="e">
        <v>#N/A</v>
      </c>
      <c r="SIQ228" s="1109" t="e">
        <v>#N/A</v>
      </c>
      <c r="SIR228" s="1109" t="e">
        <v>#N/A</v>
      </c>
      <c r="SIS228" s="1109" t="e">
        <v>#N/A</v>
      </c>
      <c r="SIT228" s="1109" t="e">
        <v>#N/A</v>
      </c>
      <c r="SIU228" s="1109" t="e">
        <v>#N/A</v>
      </c>
      <c r="SIV228" s="1109" t="e">
        <v>#N/A</v>
      </c>
      <c r="SIW228" s="1109" t="e">
        <v>#N/A</v>
      </c>
      <c r="SIX228" s="1109" t="e">
        <v>#N/A</v>
      </c>
      <c r="SIY228" s="1109" t="e">
        <v>#N/A</v>
      </c>
      <c r="SIZ228" s="1109" t="e">
        <v>#N/A</v>
      </c>
      <c r="SJA228" s="1109" t="e">
        <v>#N/A</v>
      </c>
      <c r="SJB228" s="1109" t="e">
        <v>#N/A</v>
      </c>
      <c r="SJC228" s="1109" t="e">
        <v>#N/A</v>
      </c>
      <c r="SJD228" s="1109" t="e">
        <v>#N/A</v>
      </c>
      <c r="SJE228" s="1109" t="e">
        <v>#N/A</v>
      </c>
      <c r="SJF228" s="1109" t="e">
        <v>#N/A</v>
      </c>
      <c r="SJG228" s="1109" t="e">
        <v>#N/A</v>
      </c>
      <c r="SJH228" s="1109" t="e">
        <v>#N/A</v>
      </c>
      <c r="SJI228" s="1109" t="e">
        <v>#N/A</v>
      </c>
      <c r="SJJ228" s="1109" t="e">
        <v>#N/A</v>
      </c>
      <c r="SJK228" s="1109" t="e">
        <v>#N/A</v>
      </c>
      <c r="SJL228" s="1109" t="e">
        <v>#N/A</v>
      </c>
      <c r="SJM228" s="1109" t="e">
        <v>#N/A</v>
      </c>
      <c r="SJN228" s="1109" t="e">
        <v>#N/A</v>
      </c>
      <c r="SJO228" s="1109" t="e">
        <v>#N/A</v>
      </c>
      <c r="SJP228" s="1109" t="e">
        <v>#N/A</v>
      </c>
      <c r="SJQ228" s="1109" t="e">
        <v>#N/A</v>
      </c>
      <c r="SJR228" s="1109" t="e">
        <v>#N/A</v>
      </c>
      <c r="SJS228" s="1109" t="e">
        <v>#N/A</v>
      </c>
      <c r="SJT228" s="1109" t="e">
        <v>#N/A</v>
      </c>
      <c r="SJU228" s="1109" t="e">
        <v>#N/A</v>
      </c>
      <c r="SJV228" s="1109" t="e">
        <v>#N/A</v>
      </c>
      <c r="SJW228" s="1109" t="e">
        <v>#N/A</v>
      </c>
      <c r="SJX228" s="1109" t="e">
        <v>#N/A</v>
      </c>
      <c r="SJY228" s="1109" t="e">
        <v>#N/A</v>
      </c>
      <c r="SJZ228" s="1109" t="e">
        <v>#N/A</v>
      </c>
      <c r="SKA228" s="1109" t="e">
        <v>#N/A</v>
      </c>
      <c r="SKB228" s="1109" t="e">
        <v>#N/A</v>
      </c>
      <c r="SKC228" s="1109" t="e">
        <v>#N/A</v>
      </c>
      <c r="SKD228" s="1109" t="e">
        <v>#N/A</v>
      </c>
      <c r="SKE228" s="1109" t="e">
        <v>#N/A</v>
      </c>
      <c r="SKF228" s="1109" t="e">
        <v>#N/A</v>
      </c>
      <c r="SKG228" s="1109" t="e">
        <v>#N/A</v>
      </c>
      <c r="SKH228" s="1109" t="e">
        <v>#N/A</v>
      </c>
      <c r="SKI228" s="1109" t="e">
        <v>#N/A</v>
      </c>
      <c r="SKJ228" s="1109" t="e">
        <v>#N/A</v>
      </c>
      <c r="SKK228" s="1109" t="e">
        <v>#N/A</v>
      </c>
      <c r="SKL228" s="1109" t="e">
        <v>#N/A</v>
      </c>
      <c r="SKM228" s="1109" t="e">
        <v>#N/A</v>
      </c>
      <c r="SKN228" s="1109" t="e">
        <v>#N/A</v>
      </c>
      <c r="SKO228" s="1109" t="e">
        <v>#N/A</v>
      </c>
      <c r="SKP228" s="1109" t="e">
        <v>#N/A</v>
      </c>
      <c r="SKQ228" s="1109" t="e">
        <v>#N/A</v>
      </c>
      <c r="SKR228" s="1109" t="e">
        <v>#N/A</v>
      </c>
      <c r="SKS228" s="1109" t="e">
        <v>#N/A</v>
      </c>
      <c r="SKT228" s="1109" t="e">
        <v>#N/A</v>
      </c>
      <c r="SKU228" s="1109" t="e">
        <v>#N/A</v>
      </c>
      <c r="SKV228" s="1109" t="e">
        <v>#N/A</v>
      </c>
      <c r="SKW228" s="1109" t="e">
        <v>#N/A</v>
      </c>
      <c r="SKX228" s="1109" t="e">
        <v>#N/A</v>
      </c>
      <c r="SKY228" s="1109" t="e">
        <v>#N/A</v>
      </c>
      <c r="SKZ228" s="1109" t="e">
        <v>#N/A</v>
      </c>
      <c r="SLA228" s="1109" t="e">
        <v>#N/A</v>
      </c>
      <c r="SLB228" s="1109" t="e">
        <v>#N/A</v>
      </c>
      <c r="SLC228" s="1109" t="e">
        <v>#N/A</v>
      </c>
      <c r="SLD228" s="1109" t="e">
        <v>#N/A</v>
      </c>
      <c r="SLE228" s="1109" t="e">
        <v>#N/A</v>
      </c>
      <c r="SLF228" s="1109" t="e">
        <v>#N/A</v>
      </c>
      <c r="SLG228" s="1109" t="e">
        <v>#N/A</v>
      </c>
      <c r="SLH228" s="1109" t="e">
        <v>#N/A</v>
      </c>
      <c r="SLI228" s="1109" t="e">
        <v>#N/A</v>
      </c>
      <c r="SLJ228" s="1109" t="e">
        <v>#N/A</v>
      </c>
      <c r="SLK228" s="1109" t="e">
        <v>#N/A</v>
      </c>
      <c r="SLL228" s="1109" t="e">
        <v>#N/A</v>
      </c>
      <c r="SLM228" s="1109" t="e">
        <v>#N/A</v>
      </c>
      <c r="SLN228" s="1109" t="e">
        <v>#N/A</v>
      </c>
      <c r="SLO228" s="1109" t="e">
        <v>#N/A</v>
      </c>
      <c r="SLP228" s="1109" t="e">
        <v>#N/A</v>
      </c>
      <c r="SLQ228" s="1109" t="e">
        <v>#N/A</v>
      </c>
      <c r="SLR228" s="1109" t="e">
        <v>#N/A</v>
      </c>
      <c r="SLS228" s="1109" t="e">
        <v>#N/A</v>
      </c>
      <c r="SLT228" s="1109" t="e">
        <v>#N/A</v>
      </c>
      <c r="SLU228" s="1109" t="e">
        <v>#N/A</v>
      </c>
      <c r="SLV228" s="1109" t="e">
        <v>#N/A</v>
      </c>
      <c r="SLW228" s="1109" t="e">
        <v>#N/A</v>
      </c>
      <c r="SLX228" s="1109" t="e">
        <v>#N/A</v>
      </c>
      <c r="SLY228" s="1109" t="e">
        <v>#N/A</v>
      </c>
      <c r="SLZ228" s="1109" t="e">
        <v>#N/A</v>
      </c>
      <c r="SMA228" s="1109" t="e">
        <v>#N/A</v>
      </c>
      <c r="SMB228" s="1109" t="e">
        <v>#N/A</v>
      </c>
      <c r="SMC228" s="1109" t="e">
        <v>#N/A</v>
      </c>
      <c r="SMD228" s="1109" t="e">
        <v>#N/A</v>
      </c>
      <c r="SME228" s="1109" t="e">
        <v>#N/A</v>
      </c>
      <c r="SMF228" s="1109" t="e">
        <v>#N/A</v>
      </c>
      <c r="SMG228" s="1109" t="e">
        <v>#N/A</v>
      </c>
      <c r="SMH228" s="1109" t="e">
        <v>#N/A</v>
      </c>
      <c r="SMI228" s="1109" t="e">
        <v>#N/A</v>
      </c>
      <c r="SMJ228" s="1109" t="e">
        <v>#N/A</v>
      </c>
      <c r="SMK228" s="1109" t="e">
        <v>#N/A</v>
      </c>
      <c r="SML228" s="1109" t="e">
        <v>#N/A</v>
      </c>
      <c r="SMM228" s="1109" t="e">
        <v>#N/A</v>
      </c>
      <c r="SMN228" s="1109" t="e">
        <v>#N/A</v>
      </c>
      <c r="SMO228" s="1109" t="e">
        <v>#N/A</v>
      </c>
      <c r="SMP228" s="1109" t="e">
        <v>#N/A</v>
      </c>
      <c r="SMQ228" s="1109" t="e">
        <v>#N/A</v>
      </c>
      <c r="SMR228" s="1109" t="e">
        <v>#N/A</v>
      </c>
      <c r="SMS228" s="1109" t="e">
        <v>#N/A</v>
      </c>
      <c r="SMT228" s="1109" t="e">
        <v>#N/A</v>
      </c>
      <c r="SMU228" s="1109" t="e">
        <v>#N/A</v>
      </c>
      <c r="SMV228" s="1109" t="e">
        <v>#N/A</v>
      </c>
      <c r="SMW228" s="1109" t="e">
        <v>#N/A</v>
      </c>
      <c r="SMX228" s="1109" t="e">
        <v>#N/A</v>
      </c>
      <c r="SMY228" s="1109" t="e">
        <v>#N/A</v>
      </c>
      <c r="SMZ228" s="1109" t="e">
        <v>#N/A</v>
      </c>
      <c r="SNA228" s="1109" t="e">
        <v>#N/A</v>
      </c>
      <c r="SNB228" s="1109" t="e">
        <v>#N/A</v>
      </c>
      <c r="SNC228" s="1109" t="e">
        <v>#N/A</v>
      </c>
      <c r="SND228" s="1109" t="e">
        <v>#N/A</v>
      </c>
      <c r="SNE228" s="1109" t="e">
        <v>#N/A</v>
      </c>
      <c r="SNF228" s="1109" t="e">
        <v>#N/A</v>
      </c>
      <c r="SNG228" s="1109" t="e">
        <v>#N/A</v>
      </c>
      <c r="SNH228" s="1109" t="e">
        <v>#N/A</v>
      </c>
      <c r="SNI228" s="1109" t="e">
        <v>#N/A</v>
      </c>
      <c r="SNJ228" s="1109" t="e">
        <v>#N/A</v>
      </c>
      <c r="SNK228" s="1109" t="e">
        <v>#N/A</v>
      </c>
      <c r="SNL228" s="1109" t="e">
        <v>#N/A</v>
      </c>
      <c r="SNM228" s="1109" t="e">
        <v>#N/A</v>
      </c>
      <c r="SNN228" s="1109" t="e">
        <v>#N/A</v>
      </c>
      <c r="SNO228" s="1109" t="e">
        <v>#N/A</v>
      </c>
      <c r="SNP228" s="1109" t="e">
        <v>#N/A</v>
      </c>
      <c r="SNQ228" s="1109" t="e">
        <v>#N/A</v>
      </c>
      <c r="SNR228" s="1109" t="e">
        <v>#N/A</v>
      </c>
      <c r="SNS228" s="1109" t="e">
        <v>#N/A</v>
      </c>
      <c r="SNT228" s="1109" t="e">
        <v>#N/A</v>
      </c>
      <c r="SNU228" s="1109" t="e">
        <v>#N/A</v>
      </c>
      <c r="SNV228" s="1109" t="e">
        <v>#N/A</v>
      </c>
      <c r="SNW228" s="1109" t="e">
        <v>#N/A</v>
      </c>
      <c r="SNX228" s="1109" t="e">
        <v>#N/A</v>
      </c>
      <c r="SNY228" s="1109" t="e">
        <v>#N/A</v>
      </c>
      <c r="SNZ228" s="1109" t="e">
        <v>#N/A</v>
      </c>
      <c r="SOA228" s="1109" t="e">
        <v>#N/A</v>
      </c>
      <c r="SOB228" s="1109" t="e">
        <v>#N/A</v>
      </c>
      <c r="SOC228" s="1109" t="e">
        <v>#N/A</v>
      </c>
      <c r="SOD228" s="1109" t="e">
        <v>#N/A</v>
      </c>
      <c r="SOE228" s="1109" t="e">
        <v>#N/A</v>
      </c>
      <c r="SOF228" s="1109" t="e">
        <v>#N/A</v>
      </c>
      <c r="SOG228" s="1109" t="e">
        <v>#N/A</v>
      </c>
      <c r="SOH228" s="1109" t="e">
        <v>#N/A</v>
      </c>
      <c r="SOI228" s="1109" t="e">
        <v>#N/A</v>
      </c>
      <c r="SOJ228" s="1109" t="e">
        <v>#N/A</v>
      </c>
      <c r="SOK228" s="1109" t="e">
        <v>#N/A</v>
      </c>
      <c r="SOL228" s="1109" t="e">
        <v>#N/A</v>
      </c>
      <c r="SOM228" s="1109" t="e">
        <v>#N/A</v>
      </c>
      <c r="SON228" s="1109" t="e">
        <v>#N/A</v>
      </c>
      <c r="SOO228" s="1109" t="e">
        <v>#N/A</v>
      </c>
      <c r="SOP228" s="1109" t="e">
        <v>#N/A</v>
      </c>
      <c r="SOQ228" s="1109" t="e">
        <v>#N/A</v>
      </c>
      <c r="SOR228" s="1109" t="e">
        <v>#N/A</v>
      </c>
      <c r="SOS228" s="1109" t="e">
        <v>#N/A</v>
      </c>
      <c r="SOT228" s="1109" t="e">
        <v>#N/A</v>
      </c>
      <c r="SOU228" s="1109" t="e">
        <v>#N/A</v>
      </c>
      <c r="SOV228" s="1109" t="e">
        <v>#N/A</v>
      </c>
      <c r="SOW228" s="1109" t="e">
        <v>#N/A</v>
      </c>
      <c r="SOX228" s="1109" t="e">
        <v>#N/A</v>
      </c>
      <c r="SOY228" s="1109" t="e">
        <v>#N/A</v>
      </c>
      <c r="SOZ228" s="1109" t="e">
        <v>#N/A</v>
      </c>
      <c r="SPA228" s="1109" t="e">
        <v>#N/A</v>
      </c>
      <c r="SPB228" s="1109" t="e">
        <v>#N/A</v>
      </c>
      <c r="SPC228" s="1109" t="e">
        <v>#N/A</v>
      </c>
      <c r="SPD228" s="1109" t="e">
        <v>#N/A</v>
      </c>
      <c r="SPE228" s="1109" t="e">
        <v>#N/A</v>
      </c>
      <c r="SPF228" s="1109" t="e">
        <v>#N/A</v>
      </c>
      <c r="SPG228" s="1109" t="e">
        <v>#N/A</v>
      </c>
      <c r="SPH228" s="1109" t="e">
        <v>#N/A</v>
      </c>
      <c r="SPI228" s="1109" t="e">
        <v>#N/A</v>
      </c>
      <c r="SPJ228" s="1109" t="e">
        <v>#N/A</v>
      </c>
      <c r="SPK228" s="1109" t="e">
        <v>#N/A</v>
      </c>
      <c r="SPL228" s="1109" t="e">
        <v>#N/A</v>
      </c>
      <c r="SPM228" s="1109" t="e">
        <v>#N/A</v>
      </c>
      <c r="SPN228" s="1109" t="e">
        <v>#N/A</v>
      </c>
      <c r="SPO228" s="1109" t="e">
        <v>#N/A</v>
      </c>
      <c r="SPP228" s="1109" t="e">
        <v>#N/A</v>
      </c>
      <c r="SPQ228" s="1109" t="e">
        <v>#N/A</v>
      </c>
      <c r="SPR228" s="1109" t="e">
        <v>#N/A</v>
      </c>
      <c r="SPS228" s="1109" t="e">
        <v>#N/A</v>
      </c>
      <c r="SPT228" s="1109" t="e">
        <v>#N/A</v>
      </c>
      <c r="SPU228" s="1109" t="e">
        <v>#N/A</v>
      </c>
      <c r="SPV228" s="1109" t="e">
        <v>#N/A</v>
      </c>
      <c r="SPW228" s="1109" t="e">
        <v>#N/A</v>
      </c>
      <c r="SPX228" s="1109" t="e">
        <v>#N/A</v>
      </c>
      <c r="SPY228" s="1109" t="e">
        <v>#N/A</v>
      </c>
      <c r="SPZ228" s="1109" t="e">
        <v>#N/A</v>
      </c>
      <c r="SQA228" s="1109" t="e">
        <v>#N/A</v>
      </c>
      <c r="SQB228" s="1109" t="e">
        <v>#N/A</v>
      </c>
      <c r="SQC228" s="1109" t="e">
        <v>#N/A</v>
      </c>
      <c r="SQD228" s="1109" t="e">
        <v>#N/A</v>
      </c>
      <c r="SQE228" s="1109" t="e">
        <v>#N/A</v>
      </c>
      <c r="SQF228" s="1109" t="e">
        <v>#N/A</v>
      </c>
      <c r="SQG228" s="1109" t="e">
        <v>#N/A</v>
      </c>
      <c r="SQH228" s="1109" t="e">
        <v>#N/A</v>
      </c>
      <c r="SQI228" s="1109" t="e">
        <v>#N/A</v>
      </c>
      <c r="SQJ228" s="1109" t="e">
        <v>#N/A</v>
      </c>
      <c r="SQK228" s="1109" t="e">
        <v>#N/A</v>
      </c>
      <c r="SQL228" s="1109" t="e">
        <v>#N/A</v>
      </c>
      <c r="SQM228" s="1109" t="e">
        <v>#N/A</v>
      </c>
      <c r="SQN228" s="1109" t="e">
        <v>#N/A</v>
      </c>
      <c r="SQO228" s="1109" t="e">
        <v>#N/A</v>
      </c>
      <c r="SQP228" s="1109" t="e">
        <v>#N/A</v>
      </c>
      <c r="SQQ228" s="1109" t="e">
        <v>#N/A</v>
      </c>
      <c r="SQR228" s="1109" t="e">
        <v>#N/A</v>
      </c>
      <c r="SQS228" s="1109" t="e">
        <v>#N/A</v>
      </c>
      <c r="SQT228" s="1109" t="e">
        <v>#N/A</v>
      </c>
      <c r="SQU228" s="1109" t="e">
        <v>#N/A</v>
      </c>
      <c r="SQV228" s="1109" t="e">
        <v>#N/A</v>
      </c>
      <c r="SQW228" s="1109" t="e">
        <v>#N/A</v>
      </c>
      <c r="SQX228" s="1109" t="e">
        <v>#N/A</v>
      </c>
      <c r="SQY228" s="1109" t="e">
        <v>#N/A</v>
      </c>
      <c r="SQZ228" s="1109" t="e">
        <v>#N/A</v>
      </c>
      <c r="SRA228" s="1109" t="e">
        <v>#N/A</v>
      </c>
      <c r="SRB228" s="1109" t="e">
        <v>#N/A</v>
      </c>
      <c r="SRC228" s="1109" t="e">
        <v>#N/A</v>
      </c>
      <c r="SRD228" s="1109" t="e">
        <v>#N/A</v>
      </c>
      <c r="SRE228" s="1109" t="e">
        <v>#N/A</v>
      </c>
      <c r="SRF228" s="1109" t="e">
        <v>#N/A</v>
      </c>
      <c r="SRG228" s="1109" t="e">
        <v>#N/A</v>
      </c>
      <c r="SRH228" s="1109" t="e">
        <v>#N/A</v>
      </c>
      <c r="SRI228" s="1109" t="e">
        <v>#N/A</v>
      </c>
      <c r="SRJ228" s="1109" t="e">
        <v>#N/A</v>
      </c>
      <c r="SRK228" s="1109" t="e">
        <v>#N/A</v>
      </c>
      <c r="SRL228" s="1109" t="e">
        <v>#N/A</v>
      </c>
      <c r="SRM228" s="1109" t="e">
        <v>#N/A</v>
      </c>
      <c r="SRN228" s="1109" t="e">
        <v>#N/A</v>
      </c>
      <c r="SRO228" s="1109" t="e">
        <v>#N/A</v>
      </c>
      <c r="SRP228" s="1109" t="e">
        <v>#N/A</v>
      </c>
      <c r="SRQ228" s="1109" t="e">
        <v>#N/A</v>
      </c>
      <c r="SRR228" s="1109" t="e">
        <v>#N/A</v>
      </c>
      <c r="SRS228" s="1109" t="e">
        <v>#N/A</v>
      </c>
      <c r="SRT228" s="1109" t="e">
        <v>#N/A</v>
      </c>
      <c r="SRU228" s="1109" t="e">
        <v>#N/A</v>
      </c>
      <c r="SRV228" s="1109" t="e">
        <v>#N/A</v>
      </c>
      <c r="SRW228" s="1109" t="e">
        <v>#N/A</v>
      </c>
      <c r="SRX228" s="1109" t="e">
        <v>#N/A</v>
      </c>
      <c r="SRY228" s="1109" t="e">
        <v>#N/A</v>
      </c>
      <c r="SRZ228" s="1109" t="e">
        <v>#N/A</v>
      </c>
      <c r="SSA228" s="1109" t="e">
        <v>#N/A</v>
      </c>
      <c r="SSB228" s="1109" t="e">
        <v>#N/A</v>
      </c>
      <c r="SSC228" s="1109" t="e">
        <v>#N/A</v>
      </c>
      <c r="SSD228" s="1109" t="e">
        <v>#N/A</v>
      </c>
      <c r="SSE228" s="1109" t="e">
        <v>#N/A</v>
      </c>
      <c r="SSF228" s="1109" t="e">
        <v>#N/A</v>
      </c>
      <c r="SSG228" s="1109" t="e">
        <v>#N/A</v>
      </c>
      <c r="SSH228" s="1109" t="e">
        <v>#N/A</v>
      </c>
      <c r="SSI228" s="1109" t="e">
        <v>#N/A</v>
      </c>
      <c r="SSJ228" s="1109" t="e">
        <v>#N/A</v>
      </c>
      <c r="SSK228" s="1109" t="e">
        <v>#N/A</v>
      </c>
      <c r="SSL228" s="1109" t="e">
        <v>#N/A</v>
      </c>
      <c r="SSM228" s="1109" t="e">
        <v>#N/A</v>
      </c>
      <c r="SSN228" s="1109" t="e">
        <v>#N/A</v>
      </c>
      <c r="SSO228" s="1109" t="e">
        <v>#N/A</v>
      </c>
      <c r="SSP228" s="1109" t="e">
        <v>#N/A</v>
      </c>
      <c r="SSQ228" s="1109" t="e">
        <v>#N/A</v>
      </c>
      <c r="SSR228" s="1109" t="e">
        <v>#N/A</v>
      </c>
      <c r="SSS228" s="1109" t="e">
        <v>#N/A</v>
      </c>
      <c r="SST228" s="1109" t="e">
        <v>#N/A</v>
      </c>
      <c r="SSU228" s="1109" t="e">
        <v>#N/A</v>
      </c>
      <c r="SSV228" s="1109" t="e">
        <v>#N/A</v>
      </c>
      <c r="SSW228" s="1109" t="e">
        <v>#N/A</v>
      </c>
      <c r="SSX228" s="1109" t="e">
        <v>#N/A</v>
      </c>
      <c r="SSY228" s="1109" t="e">
        <v>#N/A</v>
      </c>
      <c r="SSZ228" s="1109" t="e">
        <v>#N/A</v>
      </c>
      <c r="STA228" s="1109" t="e">
        <v>#N/A</v>
      </c>
      <c r="STB228" s="1109" t="e">
        <v>#N/A</v>
      </c>
      <c r="STC228" s="1109" t="e">
        <v>#N/A</v>
      </c>
      <c r="STD228" s="1109" t="e">
        <v>#N/A</v>
      </c>
      <c r="STE228" s="1109" t="e">
        <v>#N/A</v>
      </c>
      <c r="STF228" s="1109" t="e">
        <v>#N/A</v>
      </c>
      <c r="STG228" s="1109" t="e">
        <v>#N/A</v>
      </c>
      <c r="STH228" s="1109" t="e">
        <v>#N/A</v>
      </c>
      <c r="STI228" s="1109" t="e">
        <v>#N/A</v>
      </c>
      <c r="STJ228" s="1109" t="e">
        <v>#N/A</v>
      </c>
      <c r="STK228" s="1109" t="e">
        <v>#N/A</v>
      </c>
      <c r="STL228" s="1109" t="e">
        <v>#N/A</v>
      </c>
      <c r="STM228" s="1109" t="e">
        <v>#N/A</v>
      </c>
      <c r="STN228" s="1109" t="e">
        <v>#N/A</v>
      </c>
      <c r="STO228" s="1109" t="e">
        <v>#N/A</v>
      </c>
      <c r="STP228" s="1109" t="e">
        <v>#N/A</v>
      </c>
      <c r="STQ228" s="1109" t="e">
        <v>#N/A</v>
      </c>
      <c r="STR228" s="1109" t="e">
        <v>#N/A</v>
      </c>
      <c r="STS228" s="1109" t="e">
        <v>#N/A</v>
      </c>
      <c r="STT228" s="1109" t="e">
        <v>#N/A</v>
      </c>
      <c r="STU228" s="1109" t="e">
        <v>#N/A</v>
      </c>
      <c r="STV228" s="1109" t="e">
        <v>#N/A</v>
      </c>
      <c r="STW228" s="1109" t="e">
        <v>#N/A</v>
      </c>
      <c r="STX228" s="1109" t="e">
        <v>#N/A</v>
      </c>
      <c r="STY228" s="1109" t="e">
        <v>#N/A</v>
      </c>
      <c r="STZ228" s="1109" t="e">
        <v>#N/A</v>
      </c>
      <c r="SUA228" s="1109" t="e">
        <v>#N/A</v>
      </c>
      <c r="SUB228" s="1109" t="e">
        <v>#N/A</v>
      </c>
      <c r="SUC228" s="1109" t="e">
        <v>#N/A</v>
      </c>
      <c r="SUD228" s="1109" t="e">
        <v>#N/A</v>
      </c>
      <c r="SUE228" s="1109" t="e">
        <v>#N/A</v>
      </c>
      <c r="SUF228" s="1109" t="e">
        <v>#N/A</v>
      </c>
      <c r="SUG228" s="1109" t="e">
        <v>#N/A</v>
      </c>
      <c r="SUH228" s="1109" t="e">
        <v>#N/A</v>
      </c>
      <c r="SUI228" s="1109" t="e">
        <v>#N/A</v>
      </c>
      <c r="SUJ228" s="1109" t="e">
        <v>#N/A</v>
      </c>
      <c r="SUK228" s="1109" t="e">
        <v>#N/A</v>
      </c>
      <c r="SUL228" s="1109" t="e">
        <v>#N/A</v>
      </c>
      <c r="SUM228" s="1109" t="e">
        <v>#N/A</v>
      </c>
      <c r="SUN228" s="1109" t="e">
        <v>#N/A</v>
      </c>
      <c r="SUO228" s="1109" t="e">
        <v>#N/A</v>
      </c>
      <c r="SUP228" s="1109" t="e">
        <v>#N/A</v>
      </c>
      <c r="SUQ228" s="1109" t="e">
        <v>#N/A</v>
      </c>
      <c r="SUR228" s="1109" t="e">
        <v>#N/A</v>
      </c>
      <c r="SUS228" s="1109" t="e">
        <v>#N/A</v>
      </c>
      <c r="SUT228" s="1109" t="e">
        <v>#N/A</v>
      </c>
      <c r="SUU228" s="1109" t="e">
        <v>#N/A</v>
      </c>
      <c r="SUV228" s="1109" t="e">
        <v>#N/A</v>
      </c>
      <c r="SUW228" s="1109" t="e">
        <v>#N/A</v>
      </c>
      <c r="SUX228" s="1109" t="e">
        <v>#N/A</v>
      </c>
      <c r="SUY228" s="1109" t="e">
        <v>#N/A</v>
      </c>
      <c r="SUZ228" s="1109" t="e">
        <v>#N/A</v>
      </c>
      <c r="SVA228" s="1109" t="e">
        <v>#N/A</v>
      </c>
      <c r="SVB228" s="1109" t="e">
        <v>#N/A</v>
      </c>
      <c r="SVC228" s="1109" t="e">
        <v>#N/A</v>
      </c>
      <c r="SVD228" s="1109" t="e">
        <v>#N/A</v>
      </c>
      <c r="SVE228" s="1109" t="e">
        <v>#N/A</v>
      </c>
      <c r="SVF228" s="1109" t="e">
        <v>#N/A</v>
      </c>
      <c r="SVG228" s="1109" t="e">
        <v>#N/A</v>
      </c>
      <c r="SVH228" s="1109" t="e">
        <v>#N/A</v>
      </c>
      <c r="SVI228" s="1109" t="e">
        <v>#N/A</v>
      </c>
      <c r="SVJ228" s="1109" t="e">
        <v>#N/A</v>
      </c>
      <c r="SVK228" s="1109" t="e">
        <v>#N/A</v>
      </c>
      <c r="SVL228" s="1109" t="e">
        <v>#N/A</v>
      </c>
      <c r="SVM228" s="1109" t="e">
        <v>#N/A</v>
      </c>
      <c r="SVN228" s="1109" t="e">
        <v>#N/A</v>
      </c>
      <c r="SVO228" s="1109" t="e">
        <v>#N/A</v>
      </c>
      <c r="SVP228" s="1109" t="e">
        <v>#N/A</v>
      </c>
      <c r="SVQ228" s="1109" t="e">
        <v>#N/A</v>
      </c>
      <c r="SVR228" s="1109" t="e">
        <v>#N/A</v>
      </c>
      <c r="SVS228" s="1109" t="e">
        <v>#N/A</v>
      </c>
      <c r="SVT228" s="1109" t="e">
        <v>#N/A</v>
      </c>
      <c r="SVU228" s="1109" t="e">
        <v>#N/A</v>
      </c>
      <c r="SVV228" s="1109" t="e">
        <v>#N/A</v>
      </c>
      <c r="SVW228" s="1109" t="e">
        <v>#N/A</v>
      </c>
      <c r="SVX228" s="1109" t="e">
        <v>#N/A</v>
      </c>
      <c r="SVY228" s="1109" t="e">
        <v>#N/A</v>
      </c>
      <c r="SVZ228" s="1109" t="e">
        <v>#N/A</v>
      </c>
      <c r="SWA228" s="1109" t="e">
        <v>#N/A</v>
      </c>
      <c r="SWB228" s="1109" t="e">
        <v>#N/A</v>
      </c>
      <c r="SWC228" s="1109" t="e">
        <v>#N/A</v>
      </c>
      <c r="SWD228" s="1109" t="e">
        <v>#N/A</v>
      </c>
      <c r="SWE228" s="1109" t="e">
        <v>#N/A</v>
      </c>
      <c r="SWF228" s="1109" t="e">
        <v>#N/A</v>
      </c>
      <c r="SWG228" s="1109" t="e">
        <v>#N/A</v>
      </c>
      <c r="SWH228" s="1109" t="e">
        <v>#N/A</v>
      </c>
      <c r="SWI228" s="1109" t="e">
        <v>#N/A</v>
      </c>
      <c r="SWJ228" s="1109" t="e">
        <v>#N/A</v>
      </c>
      <c r="SWK228" s="1109" t="e">
        <v>#N/A</v>
      </c>
      <c r="SWL228" s="1109" t="e">
        <v>#N/A</v>
      </c>
      <c r="SWM228" s="1109" t="e">
        <v>#N/A</v>
      </c>
      <c r="SWN228" s="1109" t="e">
        <v>#N/A</v>
      </c>
      <c r="SWO228" s="1109" t="e">
        <v>#N/A</v>
      </c>
      <c r="SWP228" s="1109" t="e">
        <v>#N/A</v>
      </c>
      <c r="SWQ228" s="1109" t="e">
        <v>#N/A</v>
      </c>
      <c r="SWR228" s="1109" t="e">
        <v>#N/A</v>
      </c>
      <c r="SWS228" s="1109" t="e">
        <v>#N/A</v>
      </c>
      <c r="SWT228" s="1109" t="e">
        <v>#N/A</v>
      </c>
      <c r="SWU228" s="1109" t="e">
        <v>#N/A</v>
      </c>
      <c r="SWV228" s="1109" t="e">
        <v>#N/A</v>
      </c>
      <c r="SWW228" s="1109" t="e">
        <v>#N/A</v>
      </c>
      <c r="SWX228" s="1109" t="e">
        <v>#N/A</v>
      </c>
      <c r="SWY228" s="1109" t="e">
        <v>#N/A</v>
      </c>
      <c r="SWZ228" s="1109" t="e">
        <v>#N/A</v>
      </c>
      <c r="SXA228" s="1109" t="e">
        <v>#N/A</v>
      </c>
      <c r="SXB228" s="1109" t="e">
        <v>#N/A</v>
      </c>
      <c r="SXC228" s="1109" t="e">
        <v>#N/A</v>
      </c>
      <c r="SXD228" s="1109" t="e">
        <v>#N/A</v>
      </c>
      <c r="SXE228" s="1109" t="e">
        <v>#N/A</v>
      </c>
      <c r="SXF228" s="1109" t="e">
        <v>#N/A</v>
      </c>
      <c r="SXG228" s="1109" t="e">
        <v>#N/A</v>
      </c>
      <c r="SXH228" s="1109" t="e">
        <v>#N/A</v>
      </c>
      <c r="SXI228" s="1109" t="e">
        <v>#N/A</v>
      </c>
      <c r="SXJ228" s="1109" t="e">
        <v>#N/A</v>
      </c>
      <c r="SXK228" s="1109" t="e">
        <v>#N/A</v>
      </c>
      <c r="SXL228" s="1109" t="e">
        <v>#N/A</v>
      </c>
      <c r="SXM228" s="1109" t="e">
        <v>#N/A</v>
      </c>
      <c r="SXN228" s="1109" t="e">
        <v>#N/A</v>
      </c>
      <c r="SXO228" s="1109" t="e">
        <v>#N/A</v>
      </c>
      <c r="SXP228" s="1109" t="e">
        <v>#N/A</v>
      </c>
      <c r="SXQ228" s="1109" t="e">
        <v>#N/A</v>
      </c>
      <c r="SXR228" s="1109" t="e">
        <v>#N/A</v>
      </c>
      <c r="SXS228" s="1109" t="e">
        <v>#N/A</v>
      </c>
      <c r="SXT228" s="1109" t="e">
        <v>#N/A</v>
      </c>
      <c r="SXU228" s="1109" t="e">
        <v>#N/A</v>
      </c>
      <c r="SXV228" s="1109" t="e">
        <v>#N/A</v>
      </c>
      <c r="SXW228" s="1109" t="e">
        <v>#N/A</v>
      </c>
      <c r="SXX228" s="1109" t="e">
        <v>#N/A</v>
      </c>
      <c r="SXY228" s="1109" t="e">
        <v>#N/A</v>
      </c>
      <c r="SXZ228" s="1109" t="e">
        <v>#N/A</v>
      </c>
      <c r="SYA228" s="1109" t="e">
        <v>#N/A</v>
      </c>
      <c r="SYB228" s="1109" t="e">
        <v>#N/A</v>
      </c>
      <c r="SYC228" s="1109" t="e">
        <v>#N/A</v>
      </c>
      <c r="SYD228" s="1109" t="e">
        <v>#N/A</v>
      </c>
      <c r="SYE228" s="1109" t="e">
        <v>#N/A</v>
      </c>
      <c r="SYF228" s="1109" t="e">
        <v>#N/A</v>
      </c>
      <c r="SYG228" s="1109" t="e">
        <v>#N/A</v>
      </c>
      <c r="SYH228" s="1109" t="e">
        <v>#N/A</v>
      </c>
      <c r="SYI228" s="1109" t="e">
        <v>#N/A</v>
      </c>
      <c r="SYJ228" s="1109" t="e">
        <v>#N/A</v>
      </c>
      <c r="SYK228" s="1109" t="e">
        <v>#N/A</v>
      </c>
      <c r="SYL228" s="1109" t="e">
        <v>#N/A</v>
      </c>
      <c r="SYM228" s="1109" t="e">
        <v>#N/A</v>
      </c>
      <c r="SYN228" s="1109" t="e">
        <v>#N/A</v>
      </c>
      <c r="SYO228" s="1109" t="e">
        <v>#N/A</v>
      </c>
      <c r="SYP228" s="1109" t="e">
        <v>#N/A</v>
      </c>
      <c r="SYQ228" s="1109" t="e">
        <v>#N/A</v>
      </c>
      <c r="SYR228" s="1109" t="e">
        <v>#N/A</v>
      </c>
      <c r="SYS228" s="1109" t="e">
        <v>#N/A</v>
      </c>
      <c r="SYT228" s="1109" t="e">
        <v>#N/A</v>
      </c>
      <c r="SYU228" s="1109" t="e">
        <v>#N/A</v>
      </c>
      <c r="SYV228" s="1109" t="e">
        <v>#N/A</v>
      </c>
      <c r="SYW228" s="1109" t="e">
        <v>#N/A</v>
      </c>
      <c r="SYX228" s="1109" t="e">
        <v>#N/A</v>
      </c>
      <c r="SYY228" s="1109" t="e">
        <v>#N/A</v>
      </c>
      <c r="SYZ228" s="1109" t="e">
        <v>#N/A</v>
      </c>
      <c r="SZA228" s="1109" t="e">
        <v>#N/A</v>
      </c>
      <c r="SZB228" s="1109" t="e">
        <v>#N/A</v>
      </c>
      <c r="SZC228" s="1109" t="e">
        <v>#N/A</v>
      </c>
      <c r="SZD228" s="1109" t="e">
        <v>#N/A</v>
      </c>
      <c r="SZE228" s="1109" t="e">
        <v>#N/A</v>
      </c>
      <c r="SZF228" s="1109" t="e">
        <v>#N/A</v>
      </c>
      <c r="SZG228" s="1109" t="e">
        <v>#N/A</v>
      </c>
      <c r="SZH228" s="1109" t="e">
        <v>#N/A</v>
      </c>
      <c r="SZI228" s="1109" t="e">
        <v>#N/A</v>
      </c>
      <c r="SZJ228" s="1109" t="e">
        <v>#N/A</v>
      </c>
      <c r="SZK228" s="1109" t="e">
        <v>#N/A</v>
      </c>
      <c r="SZL228" s="1109" t="e">
        <v>#N/A</v>
      </c>
      <c r="SZM228" s="1109" t="e">
        <v>#N/A</v>
      </c>
      <c r="SZN228" s="1109" t="e">
        <v>#N/A</v>
      </c>
      <c r="SZO228" s="1109" t="e">
        <v>#N/A</v>
      </c>
      <c r="SZP228" s="1109" t="e">
        <v>#N/A</v>
      </c>
      <c r="SZQ228" s="1109" t="e">
        <v>#N/A</v>
      </c>
      <c r="SZR228" s="1109" t="e">
        <v>#N/A</v>
      </c>
      <c r="SZS228" s="1109" t="e">
        <v>#N/A</v>
      </c>
      <c r="SZT228" s="1109" t="e">
        <v>#N/A</v>
      </c>
      <c r="SZU228" s="1109" t="e">
        <v>#N/A</v>
      </c>
      <c r="SZV228" s="1109" t="e">
        <v>#N/A</v>
      </c>
      <c r="SZW228" s="1109" t="e">
        <v>#N/A</v>
      </c>
      <c r="SZX228" s="1109" t="e">
        <v>#N/A</v>
      </c>
      <c r="SZY228" s="1109" t="e">
        <v>#N/A</v>
      </c>
      <c r="SZZ228" s="1109" t="e">
        <v>#N/A</v>
      </c>
      <c r="TAA228" s="1109" t="e">
        <v>#N/A</v>
      </c>
      <c r="TAB228" s="1109" t="e">
        <v>#N/A</v>
      </c>
      <c r="TAC228" s="1109" t="e">
        <v>#N/A</v>
      </c>
      <c r="TAD228" s="1109" t="e">
        <v>#N/A</v>
      </c>
      <c r="TAE228" s="1109" t="e">
        <v>#N/A</v>
      </c>
      <c r="TAF228" s="1109" t="e">
        <v>#N/A</v>
      </c>
      <c r="TAG228" s="1109" t="e">
        <v>#N/A</v>
      </c>
      <c r="TAH228" s="1109" t="e">
        <v>#N/A</v>
      </c>
      <c r="TAI228" s="1109" t="e">
        <v>#N/A</v>
      </c>
      <c r="TAJ228" s="1109" t="e">
        <v>#N/A</v>
      </c>
      <c r="TAK228" s="1109" t="e">
        <v>#N/A</v>
      </c>
      <c r="TAL228" s="1109" t="e">
        <v>#N/A</v>
      </c>
      <c r="TAM228" s="1109" t="e">
        <v>#N/A</v>
      </c>
      <c r="TAN228" s="1109" t="e">
        <v>#N/A</v>
      </c>
      <c r="TAO228" s="1109" t="e">
        <v>#N/A</v>
      </c>
      <c r="TAP228" s="1109" t="e">
        <v>#N/A</v>
      </c>
      <c r="TAQ228" s="1109" t="e">
        <v>#N/A</v>
      </c>
      <c r="TAR228" s="1109" t="e">
        <v>#N/A</v>
      </c>
      <c r="TAS228" s="1109" t="e">
        <v>#N/A</v>
      </c>
      <c r="TAT228" s="1109" t="e">
        <v>#N/A</v>
      </c>
      <c r="TAU228" s="1109" t="e">
        <v>#N/A</v>
      </c>
      <c r="TAV228" s="1109" t="e">
        <v>#N/A</v>
      </c>
      <c r="TAW228" s="1109" t="e">
        <v>#N/A</v>
      </c>
      <c r="TAX228" s="1109" t="e">
        <v>#N/A</v>
      </c>
      <c r="TAY228" s="1109" t="e">
        <v>#N/A</v>
      </c>
      <c r="TAZ228" s="1109" t="e">
        <v>#N/A</v>
      </c>
      <c r="TBA228" s="1109" t="e">
        <v>#N/A</v>
      </c>
      <c r="TBB228" s="1109" t="e">
        <v>#N/A</v>
      </c>
      <c r="TBC228" s="1109" t="e">
        <v>#N/A</v>
      </c>
      <c r="TBD228" s="1109" t="e">
        <v>#N/A</v>
      </c>
      <c r="TBE228" s="1109" t="e">
        <v>#N/A</v>
      </c>
      <c r="TBF228" s="1109" t="e">
        <v>#N/A</v>
      </c>
      <c r="TBG228" s="1109" t="e">
        <v>#N/A</v>
      </c>
      <c r="TBH228" s="1109" t="e">
        <v>#N/A</v>
      </c>
      <c r="TBI228" s="1109" t="e">
        <v>#N/A</v>
      </c>
      <c r="TBJ228" s="1109" t="e">
        <v>#N/A</v>
      </c>
      <c r="TBK228" s="1109" t="e">
        <v>#N/A</v>
      </c>
      <c r="TBL228" s="1109" t="e">
        <v>#N/A</v>
      </c>
      <c r="TBM228" s="1109" t="e">
        <v>#N/A</v>
      </c>
      <c r="TBN228" s="1109" t="e">
        <v>#N/A</v>
      </c>
      <c r="TBO228" s="1109" t="e">
        <v>#N/A</v>
      </c>
      <c r="TBP228" s="1109" t="e">
        <v>#N/A</v>
      </c>
      <c r="TBQ228" s="1109" t="e">
        <v>#N/A</v>
      </c>
      <c r="TBR228" s="1109" t="e">
        <v>#N/A</v>
      </c>
      <c r="TBS228" s="1109" t="e">
        <v>#N/A</v>
      </c>
      <c r="TBT228" s="1109" t="e">
        <v>#N/A</v>
      </c>
      <c r="TBU228" s="1109" t="e">
        <v>#N/A</v>
      </c>
      <c r="TBV228" s="1109" t="e">
        <v>#N/A</v>
      </c>
      <c r="TBW228" s="1109" t="e">
        <v>#N/A</v>
      </c>
      <c r="TBX228" s="1109" t="e">
        <v>#N/A</v>
      </c>
      <c r="TBY228" s="1109" t="e">
        <v>#N/A</v>
      </c>
      <c r="TBZ228" s="1109" t="e">
        <v>#N/A</v>
      </c>
      <c r="TCA228" s="1109" t="e">
        <v>#N/A</v>
      </c>
      <c r="TCB228" s="1109" t="e">
        <v>#N/A</v>
      </c>
      <c r="TCC228" s="1109" t="e">
        <v>#N/A</v>
      </c>
      <c r="TCD228" s="1109" t="e">
        <v>#N/A</v>
      </c>
      <c r="TCE228" s="1109" t="e">
        <v>#N/A</v>
      </c>
      <c r="TCF228" s="1109" t="e">
        <v>#N/A</v>
      </c>
      <c r="TCG228" s="1109" t="e">
        <v>#N/A</v>
      </c>
      <c r="TCH228" s="1109" t="e">
        <v>#N/A</v>
      </c>
      <c r="TCI228" s="1109" t="e">
        <v>#N/A</v>
      </c>
      <c r="TCJ228" s="1109" t="e">
        <v>#N/A</v>
      </c>
      <c r="TCK228" s="1109" t="e">
        <v>#N/A</v>
      </c>
      <c r="TCL228" s="1109" t="e">
        <v>#N/A</v>
      </c>
      <c r="TCM228" s="1109" t="e">
        <v>#N/A</v>
      </c>
      <c r="TCN228" s="1109" t="e">
        <v>#N/A</v>
      </c>
      <c r="TCO228" s="1109" t="e">
        <v>#N/A</v>
      </c>
      <c r="TCP228" s="1109" t="e">
        <v>#N/A</v>
      </c>
      <c r="TCQ228" s="1109" t="e">
        <v>#N/A</v>
      </c>
      <c r="TCR228" s="1109" t="e">
        <v>#N/A</v>
      </c>
      <c r="TCS228" s="1109" t="e">
        <v>#N/A</v>
      </c>
      <c r="TCT228" s="1109" t="e">
        <v>#N/A</v>
      </c>
      <c r="TCU228" s="1109" t="e">
        <v>#N/A</v>
      </c>
      <c r="TCV228" s="1109" t="e">
        <v>#N/A</v>
      </c>
      <c r="TCW228" s="1109" t="e">
        <v>#N/A</v>
      </c>
      <c r="TCX228" s="1109" t="e">
        <v>#N/A</v>
      </c>
      <c r="TCY228" s="1109" t="e">
        <v>#N/A</v>
      </c>
      <c r="TCZ228" s="1109" t="e">
        <v>#N/A</v>
      </c>
      <c r="TDA228" s="1109" t="e">
        <v>#N/A</v>
      </c>
      <c r="TDB228" s="1109" t="e">
        <v>#N/A</v>
      </c>
      <c r="TDC228" s="1109" t="e">
        <v>#N/A</v>
      </c>
      <c r="TDD228" s="1109" t="e">
        <v>#N/A</v>
      </c>
      <c r="TDE228" s="1109" t="e">
        <v>#N/A</v>
      </c>
      <c r="TDF228" s="1109" t="e">
        <v>#N/A</v>
      </c>
      <c r="TDG228" s="1109" t="e">
        <v>#N/A</v>
      </c>
      <c r="TDH228" s="1109" t="e">
        <v>#N/A</v>
      </c>
      <c r="TDI228" s="1109" t="e">
        <v>#N/A</v>
      </c>
      <c r="TDJ228" s="1109" t="e">
        <v>#N/A</v>
      </c>
      <c r="TDK228" s="1109" t="e">
        <v>#N/A</v>
      </c>
      <c r="TDL228" s="1109" t="e">
        <v>#N/A</v>
      </c>
      <c r="TDM228" s="1109" t="e">
        <v>#N/A</v>
      </c>
      <c r="TDN228" s="1109" t="e">
        <v>#N/A</v>
      </c>
      <c r="TDO228" s="1109" t="e">
        <v>#N/A</v>
      </c>
      <c r="TDP228" s="1109" t="e">
        <v>#N/A</v>
      </c>
      <c r="TDQ228" s="1109" t="e">
        <v>#N/A</v>
      </c>
      <c r="TDR228" s="1109" t="e">
        <v>#N/A</v>
      </c>
      <c r="TDS228" s="1109" t="e">
        <v>#N/A</v>
      </c>
      <c r="TDT228" s="1109" t="e">
        <v>#N/A</v>
      </c>
      <c r="TDU228" s="1109" t="e">
        <v>#N/A</v>
      </c>
      <c r="TDV228" s="1109" t="e">
        <v>#N/A</v>
      </c>
      <c r="TDW228" s="1109" t="e">
        <v>#N/A</v>
      </c>
      <c r="TDX228" s="1109" t="e">
        <v>#N/A</v>
      </c>
      <c r="TDY228" s="1109" t="e">
        <v>#N/A</v>
      </c>
      <c r="TDZ228" s="1109" t="e">
        <v>#N/A</v>
      </c>
      <c r="TEA228" s="1109" t="e">
        <v>#N/A</v>
      </c>
      <c r="TEB228" s="1109" t="e">
        <v>#N/A</v>
      </c>
      <c r="TEC228" s="1109" t="e">
        <v>#N/A</v>
      </c>
      <c r="TED228" s="1109" t="e">
        <v>#N/A</v>
      </c>
      <c r="TEE228" s="1109" t="e">
        <v>#N/A</v>
      </c>
      <c r="TEF228" s="1109" t="e">
        <v>#N/A</v>
      </c>
      <c r="TEG228" s="1109" t="e">
        <v>#N/A</v>
      </c>
      <c r="TEH228" s="1109" t="e">
        <v>#N/A</v>
      </c>
      <c r="TEI228" s="1109" t="e">
        <v>#N/A</v>
      </c>
      <c r="TEJ228" s="1109" t="e">
        <v>#N/A</v>
      </c>
      <c r="TEK228" s="1109" t="e">
        <v>#N/A</v>
      </c>
      <c r="TEL228" s="1109" t="e">
        <v>#N/A</v>
      </c>
      <c r="TEM228" s="1109" t="e">
        <v>#N/A</v>
      </c>
      <c r="TEN228" s="1109" t="e">
        <v>#N/A</v>
      </c>
      <c r="TEO228" s="1109" t="e">
        <v>#N/A</v>
      </c>
      <c r="TEP228" s="1109" t="e">
        <v>#N/A</v>
      </c>
      <c r="TEQ228" s="1109" t="e">
        <v>#N/A</v>
      </c>
      <c r="TER228" s="1109" t="e">
        <v>#N/A</v>
      </c>
      <c r="TES228" s="1109" t="e">
        <v>#N/A</v>
      </c>
      <c r="TET228" s="1109" t="e">
        <v>#N/A</v>
      </c>
      <c r="TEU228" s="1109" t="e">
        <v>#N/A</v>
      </c>
      <c r="TEV228" s="1109" t="e">
        <v>#N/A</v>
      </c>
      <c r="TEW228" s="1109" t="e">
        <v>#N/A</v>
      </c>
      <c r="TEX228" s="1109" t="e">
        <v>#N/A</v>
      </c>
      <c r="TEY228" s="1109" t="e">
        <v>#N/A</v>
      </c>
      <c r="TEZ228" s="1109" t="e">
        <v>#N/A</v>
      </c>
      <c r="TFA228" s="1109" t="e">
        <v>#N/A</v>
      </c>
      <c r="TFB228" s="1109" t="e">
        <v>#N/A</v>
      </c>
      <c r="TFC228" s="1109" t="e">
        <v>#N/A</v>
      </c>
      <c r="TFD228" s="1109" t="e">
        <v>#N/A</v>
      </c>
      <c r="TFE228" s="1109" t="e">
        <v>#N/A</v>
      </c>
      <c r="TFF228" s="1109" t="e">
        <v>#N/A</v>
      </c>
      <c r="TFG228" s="1109" t="e">
        <v>#N/A</v>
      </c>
      <c r="TFH228" s="1109" t="e">
        <v>#N/A</v>
      </c>
      <c r="TFI228" s="1109" t="e">
        <v>#N/A</v>
      </c>
      <c r="TFJ228" s="1109" t="e">
        <v>#N/A</v>
      </c>
      <c r="TFK228" s="1109" t="e">
        <v>#N/A</v>
      </c>
      <c r="TFL228" s="1109" t="e">
        <v>#N/A</v>
      </c>
      <c r="TFM228" s="1109" t="e">
        <v>#N/A</v>
      </c>
      <c r="TFN228" s="1109" t="e">
        <v>#N/A</v>
      </c>
      <c r="TFO228" s="1109" t="e">
        <v>#N/A</v>
      </c>
      <c r="TFP228" s="1109" t="e">
        <v>#N/A</v>
      </c>
      <c r="TFQ228" s="1109" t="e">
        <v>#N/A</v>
      </c>
      <c r="TFR228" s="1109" t="e">
        <v>#N/A</v>
      </c>
      <c r="TFS228" s="1109" t="e">
        <v>#N/A</v>
      </c>
      <c r="TFT228" s="1109" t="e">
        <v>#N/A</v>
      </c>
      <c r="TFU228" s="1109" t="e">
        <v>#N/A</v>
      </c>
      <c r="TFV228" s="1109" t="e">
        <v>#N/A</v>
      </c>
      <c r="TFW228" s="1109" t="e">
        <v>#N/A</v>
      </c>
      <c r="TFX228" s="1109" t="e">
        <v>#N/A</v>
      </c>
      <c r="TFY228" s="1109" t="e">
        <v>#N/A</v>
      </c>
      <c r="TFZ228" s="1109" t="e">
        <v>#N/A</v>
      </c>
      <c r="TGA228" s="1109" t="e">
        <v>#N/A</v>
      </c>
      <c r="TGB228" s="1109" t="e">
        <v>#N/A</v>
      </c>
      <c r="TGC228" s="1109" t="e">
        <v>#N/A</v>
      </c>
      <c r="TGD228" s="1109" t="e">
        <v>#N/A</v>
      </c>
      <c r="TGE228" s="1109" t="e">
        <v>#N/A</v>
      </c>
      <c r="TGF228" s="1109" t="e">
        <v>#N/A</v>
      </c>
      <c r="TGG228" s="1109" t="e">
        <v>#N/A</v>
      </c>
      <c r="TGH228" s="1109" t="e">
        <v>#N/A</v>
      </c>
      <c r="TGI228" s="1109" t="e">
        <v>#N/A</v>
      </c>
      <c r="TGJ228" s="1109" t="e">
        <v>#N/A</v>
      </c>
      <c r="TGK228" s="1109" t="e">
        <v>#N/A</v>
      </c>
      <c r="TGL228" s="1109" t="e">
        <v>#N/A</v>
      </c>
      <c r="TGM228" s="1109" t="e">
        <v>#N/A</v>
      </c>
      <c r="TGN228" s="1109" t="e">
        <v>#N/A</v>
      </c>
      <c r="TGO228" s="1109" t="e">
        <v>#N/A</v>
      </c>
      <c r="TGP228" s="1109" t="e">
        <v>#N/A</v>
      </c>
      <c r="TGQ228" s="1109" t="e">
        <v>#N/A</v>
      </c>
      <c r="TGR228" s="1109" t="e">
        <v>#N/A</v>
      </c>
      <c r="TGS228" s="1109" t="e">
        <v>#N/A</v>
      </c>
      <c r="TGT228" s="1109" t="e">
        <v>#N/A</v>
      </c>
      <c r="TGU228" s="1109" t="e">
        <v>#N/A</v>
      </c>
      <c r="TGV228" s="1109" t="e">
        <v>#N/A</v>
      </c>
      <c r="TGW228" s="1109" t="e">
        <v>#N/A</v>
      </c>
      <c r="TGX228" s="1109" t="e">
        <v>#N/A</v>
      </c>
      <c r="TGY228" s="1109" t="e">
        <v>#N/A</v>
      </c>
      <c r="TGZ228" s="1109" t="e">
        <v>#N/A</v>
      </c>
      <c r="THA228" s="1109" t="e">
        <v>#N/A</v>
      </c>
      <c r="THB228" s="1109" t="e">
        <v>#N/A</v>
      </c>
      <c r="THC228" s="1109" t="e">
        <v>#N/A</v>
      </c>
      <c r="THD228" s="1109" t="e">
        <v>#N/A</v>
      </c>
      <c r="THE228" s="1109" t="e">
        <v>#N/A</v>
      </c>
      <c r="THF228" s="1109" t="e">
        <v>#N/A</v>
      </c>
      <c r="THG228" s="1109" t="e">
        <v>#N/A</v>
      </c>
      <c r="THH228" s="1109" t="e">
        <v>#N/A</v>
      </c>
      <c r="THI228" s="1109" t="e">
        <v>#N/A</v>
      </c>
      <c r="THJ228" s="1109" t="e">
        <v>#N/A</v>
      </c>
      <c r="THK228" s="1109" t="e">
        <v>#N/A</v>
      </c>
      <c r="THL228" s="1109" t="e">
        <v>#N/A</v>
      </c>
      <c r="THM228" s="1109" t="e">
        <v>#N/A</v>
      </c>
      <c r="THN228" s="1109" t="e">
        <v>#N/A</v>
      </c>
      <c r="THO228" s="1109" t="e">
        <v>#N/A</v>
      </c>
      <c r="THP228" s="1109" t="e">
        <v>#N/A</v>
      </c>
      <c r="THQ228" s="1109" t="e">
        <v>#N/A</v>
      </c>
      <c r="THR228" s="1109" t="e">
        <v>#N/A</v>
      </c>
      <c r="THS228" s="1109" t="e">
        <v>#N/A</v>
      </c>
      <c r="THT228" s="1109" t="e">
        <v>#N/A</v>
      </c>
      <c r="THU228" s="1109" t="e">
        <v>#N/A</v>
      </c>
      <c r="THV228" s="1109" t="e">
        <v>#N/A</v>
      </c>
      <c r="THW228" s="1109" t="e">
        <v>#N/A</v>
      </c>
      <c r="THX228" s="1109" t="e">
        <v>#N/A</v>
      </c>
      <c r="THY228" s="1109" t="e">
        <v>#N/A</v>
      </c>
      <c r="THZ228" s="1109" t="e">
        <v>#N/A</v>
      </c>
      <c r="TIA228" s="1109" t="e">
        <v>#N/A</v>
      </c>
      <c r="TIB228" s="1109" t="e">
        <v>#N/A</v>
      </c>
      <c r="TIC228" s="1109" t="e">
        <v>#N/A</v>
      </c>
      <c r="TID228" s="1109" t="e">
        <v>#N/A</v>
      </c>
      <c r="TIE228" s="1109" t="e">
        <v>#N/A</v>
      </c>
      <c r="TIF228" s="1109" t="e">
        <v>#N/A</v>
      </c>
      <c r="TIG228" s="1109" t="e">
        <v>#N/A</v>
      </c>
      <c r="TIH228" s="1109" t="e">
        <v>#N/A</v>
      </c>
      <c r="TII228" s="1109" t="e">
        <v>#N/A</v>
      </c>
      <c r="TIJ228" s="1109" t="e">
        <v>#N/A</v>
      </c>
      <c r="TIK228" s="1109" t="e">
        <v>#N/A</v>
      </c>
      <c r="TIL228" s="1109" t="e">
        <v>#N/A</v>
      </c>
      <c r="TIM228" s="1109" t="e">
        <v>#N/A</v>
      </c>
      <c r="TIN228" s="1109" t="e">
        <v>#N/A</v>
      </c>
      <c r="TIO228" s="1109" t="e">
        <v>#N/A</v>
      </c>
      <c r="TIP228" s="1109" t="e">
        <v>#N/A</v>
      </c>
      <c r="TIQ228" s="1109" t="e">
        <v>#N/A</v>
      </c>
      <c r="TIR228" s="1109" t="e">
        <v>#N/A</v>
      </c>
      <c r="TIS228" s="1109" t="e">
        <v>#N/A</v>
      </c>
      <c r="TIT228" s="1109" t="e">
        <v>#N/A</v>
      </c>
      <c r="TIU228" s="1109" t="e">
        <v>#N/A</v>
      </c>
      <c r="TIV228" s="1109" t="e">
        <v>#N/A</v>
      </c>
      <c r="TIW228" s="1109" t="e">
        <v>#N/A</v>
      </c>
      <c r="TIX228" s="1109" t="e">
        <v>#N/A</v>
      </c>
      <c r="TIY228" s="1109" t="e">
        <v>#N/A</v>
      </c>
      <c r="TIZ228" s="1109" t="e">
        <v>#N/A</v>
      </c>
      <c r="TJA228" s="1109" t="e">
        <v>#N/A</v>
      </c>
      <c r="TJB228" s="1109" t="e">
        <v>#N/A</v>
      </c>
      <c r="TJC228" s="1109" t="e">
        <v>#N/A</v>
      </c>
      <c r="TJD228" s="1109" t="e">
        <v>#N/A</v>
      </c>
      <c r="TJE228" s="1109" t="e">
        <v>#N/A</v>
      </c>
      <c r="TJF228" s="1109" t="e">
        <v>#N/A</v>
      </c>
      <c r="TJG228" s="1109" t="e">
        <v>#N/A</v>
      </c>
      <c r="TJH228" s="1109" t="e">
        <v>#N/A</v>
      </c>
      <c r="TJI228" s="1109" t="e">
        <v>#N/A</v>
      </c>
      <c r="TJJ228" s="1109" t="e">
        <v>#N/A</v>
      </c>
      <c r="TJK228" s="1109" t="e">
        <v>#N/A</v>
      </c>
      <c r="TJL228" s="1109" t="e">
        <v>#N/A</v>
      </c>
      <c r="TJM228" s="1109" t="e">
        <v>#N/A</v>
      </c>
      <c r="TJN228" s="1109" t="e">
        <v>#N/A</v>
      </c>
      <c r="TJO228" s="1109" t="e">
        <v>#N/A</v>
      </c>
      <c r="TJP228" s="1109" t="e">
        <v>#N/A</v>
      </c>
      <c r="TJQ228" s="1109" t="e">
        <v>#N/A</v>
      </c>
      <c r="TJR228" s="1109" t="e">
        <v>#N/A</v>
      </c>
      <c r="TJS228" s="1109" t="e">
        <v>#N/A</v>
      </c>
      <c r="TJT228" s="1109" t="e">
        <v>#N/A</v>
      </c>
      <c r="TJU228" s="1109" t="e">
        <v>#N/A</v>
      </c>
      <c r="TJV228" s="1109" t="e">
        <v>#N/A</v>
      </c>
      <c r="TJW228" s="1109" t="e">
        <v>#N/A</v>
      </c>
      <c r="TJX228" s="1109" t="e">
        <v>#N/A</v>
      </c>
      <c r="TJY228" s="1109" t="e">
        <v>#N/A</v>
      </c>
      <c r="TJZ228" s="1109" t="e">
        <v>#N/A</v>
      </c>
      <c r="TKA228" s="1109" t="e">
        <v>#N/A</v>
      </c>
      <c r="TKB228" s="1109" t="e">
        <v>#N/A</v>
      </c>
      <c r="TKC228" s="1109" t="e">
        <v>#N/A</v>
      </c>
      <c r="TKD228" s="1109" t="e">
        <v>#N/A</v>
      </c>
      <c r="TKE228" s="1109" t="e">
        <v>#N/A</v>
      </c>
      <c r="TKF228" s="1109" t="e">
        <v>#N/A</v>
      </c>
      <c r="TKG228" s="1109" t="e">
        <v>#N/A</v>
      </c>
      <c r="TKH228" s="1109" t="e">
        <v>#N/A</v>
      </c>
      <c r="TKI228" s="1109" t="e">
        <v>#N/A</v>
      </c>
      <c r="TKJ228" s="1109" t="e">
        <v>#N/A</v>
      </c>
      <c r="TKK228" s="1109" t="e">
        <v>#N/A</v>
      </c>
      <c r="TKL228" s="1109" t="e">
        <v>#N/A</v>
      </c>
      <c r="TKM228" s="1109" t="e">
        <v>#N/A</v>
      </c>
      <c r="TKN228" s="1109" t="e">
        <v>#N/A</v>
      </c>
      <c r="TKO228" s="1109" t="e">
        <v>#N/A</v>
      </c>
      <c r="TKP228" s="1109" t="e">
        <v>#N/A</v>
      </c>
      <c r="TKQ228" s="1109" t="e">
        <v>#N/A</v>
      </c>
      <c r="TKR228" s="1109" t="e">
        <v>#N/A</v>
      </c>
      <c r="TKS228" s="1109" t="e">
        <v>#N/A</v>
      </c>
      <c r="TKT228" s="1109" t="e">
        <v>#N/A</v>
      </c>
      <c r="TKU228" s="1109" t="e">
        <v>#N/A</v>
      </c>
      <c r="TKV228" s="1109" t="e">
        <v>#N/A</v>
      </c>
      <c r="TKW228" s="1109" t="e">
        <v>#N/A</v>
      </c>
      <c r="TKX228" s="1109" t="e">
        <v>#N/A</v>
      </c>
      <c r="TKY228" s="1109" t="e">
        <v>#N/A</v>
      </c>
      <c r="TKZ228" s="1109" t="e">
        <v>#N/A</v>
      </c>
      <c r="TLA228" s="1109" t="e">
        <v>#N/A</v>
      </c>
      <c r="TLB228" s="1109" t="e">
        <v>#N/A</v>
      </c>
      <c r="TLC228" s="1109" t="e">
        <v>#N/A</v>
      </c>
      <c r="TLD228" s="1109" t="e">
        <v>#N/A</v>
      </c>
      <c r="TLE228" s="1109" t="e">
        <v>#N/A</v>
      </c>
      <c r="TLF228" s="1109" t="e">
        <v>#N/A</v>
      </c>
      <c r="TLG228" s="1109" t="e">
        <v>#N/A</v>
      </c>
      <c r="TLH228" s="1109" t="e">
        <v>#N/A</v>
      </c>
      <c r="TLI228" s="1109" t="e">
        <v>#N/A</v>
      </c>
      <c r="TLJ228" s="1109" t="e">
        <v>#N/A</v>
      </c>
      <c r="TLK228" s="1109" t="e">
        <v>#N/A</v>
      </c>
      <c r="TLL228" s="1109" t="e">
        <v>#N/A</v>
      </c>
      <c r="TLM228" s="1109" t="e">
        <v>#N/A</v>
      </c>
      <c r="TLN228" s="1109" t="e">
        <v>#N/A</v>
      </c>
      <c r="TLO228" s="1109" t="e">
        <v>#N/A</v>
      </c>
      <c r="TLP228" s="1109" t="e">
        <v>#N/A</v>
      </c>
      <c r="TLQ228" s="1109" t="e">
        <v>#N/A</v>
      </c>
      <c r="TLR228" s="1109" t="e">
        <v>#N/A</v>
      </c>
      <c r="TLS228" s="1109" t="e">
        <v>#N/A</v>
      </c>
      <c r="TLT228" s="1109" t="e">
        <v>#N/A</v>
      </c>
      <c r="TLU228" s="1109" t="e">
        <v>#N/A</v>
      </c>
      <c r="TLV228" s="1109" t="e">
        <v>#N/A</v>
      </c>
      <c r="TLW228" s="1109" t="e">
        <v>#N/A</v>
      </c>
      <c r="TLX228" s="1109" t="e">
        <v>#N/A</v>
      </c>
      <c r="TLY228" s="1109" t="e">
        <v>#N/A</v>
      </c>
      <c r="TLZ228" s="1109" t="e">
        <v>#N/A</v>
      </c>
      <c r="TMA228" s="1109" t="e">
        <v>#N/A</v>
      </c>
      <c r="TMB228" s="1109" t="e">
        <v>#N/A</v>
      </c>
      <c r="TMC228" s="1109" t="e">
        <v>#N/A</v>
      </c>
      <c r="TMD228" s="1109" t="e">
        <v>#N/A</v>
      </c>
      <c r="TME228" s="1109" t="e">
        <v>#N/A</v>
      </c>
      <c r="TMF228" s="1109" t="e">
        <v>#N/A</v>
      </c>
      <c r="TMG228" s="1109" t="e">
        <v>#N/A</v>
      </c>
      <c r="TMH228" s="1109" t="e">
        <v>#N/A</v>
      </c>
      <c r="TMI228" s="1109" t="e">
        <v>#N/A</v>
      </c>
      <c r="TMJ228" s="1109" t="e">
        <v>#N/A</v>
      </c>
      <c r="TMK228" s="1109" t="e">
        <v>#N/A</v>
      </c>
      <c r="TML228" s="1109" t="e">
        <v>#N/A</v>
      </c>
      <c r="TMM228" s="1109" t="e">
        <v>#N/A</v>
      </c>
      <c r="TMN228" s="1109" t="e">
        <v>#N/A</v>
      </c>
      <c r="TMO228" s="1109" t="e">
        <v>#N/A</v>
      </c>
      <c r="TMP228" s="1109" t="e">
        <v>#N/A</v>
      </c>
      <c r="TMQ228" s="1109" t="e">
        <v>#N/A</v>
      </c>
      <c r="TMR228" s="1109" t="e">
        <v>#N/A</v>
      </c>
      <c r="TMS228" s="1109" t="e">
        <v>#N/A</v>
      </c>
      <c r="TMT228" s="1109" t="e">
        <v>#N/A</v>
      </c>
      <c r="TMU228" s="1109" t="e">
        <v>#N/A</v>
      </c>
      <c r="TMV228" s="1109" t="e">
        <v>#N/A</v>
      </c>
      <c r="TMW228" s="1109" t="e">
        <v>#N/A</v>
      </c>
      <c r="TMX228" s="1109" t="e">
        <v>#N/A</v>
      </c>
      <c r="TMY228" s="1109" t="e">
        <v>#N/A</v>
      </c>
      <c r="TMZ228" s="1109" t="e">
        <v>#N/A</v>
      </c>
      <c r="TNA228" s="1109" t="e">
        <v>#N/A</v>
      </c>
      <c r="TNB228" s="1109" t="e">
        <v>#N/A</v>
      </c>
      <c r="TNC228" s="1109" t="e">
        <v>#N/A</v>
      </c>
      <c r="TND228" s="1109" t="e">
        <v>#N/A</v>
      </c>
      <c r="TNE228" s="1109" t="e">
        <v>#N/A</v>
      </c>
      <c r="TNF228" s="1109" t="e">
        <v>#N/A</v>
      </c>
      <c r="TNG228" s="1109" t="e">
        <v>#N/A</v>
      </c>
      <c r="TNH228" s="1109" t="e">
        <v>#N/A</v>
      </c>
      <c r="TNI228" s="1109" t="e">
        <v>#N/A</v>
      </c>
      <c r="TNJ228" s="1109" t="e">
        <v>#N/A</v>
      </c>
      <c r="TNK228" s="1109" t="e">
        <v>#N/A</v>
      </c>
      <c r="TNL228" s="1109" t="e">
        <v>#N/A</v>
      </c>
      <c r="TNM228" s="1109" t="e">
        <v>#N/A</v>
      </c>
      <c r="TNN228" s="1109" t="e">
        <v>#N/A</v>
      </c>
      <c r="TNO228" s="1109" t="e">
        <v>#N/A</v>
      </c>
      <c r="TNP228" s="1109" t="e">
        <v>#N/A</v>
      </c>
      <c r="TNQ228" s="1109" t="e">
        <v>#N/A</v>
      </c>
      <c r="TNR228" s="1109" t="e">
        <v>#N/A</v>
      </c>
      <c r="TNS228" s="1109" t="e">
        <v>#N/A</v>
      </c>
      <c r="TNT228" s="1109" t="e">
        <v>#N/A</v>
      </c>
      <c r="TNU228" s="1109" t="e">
        <v>#N/A</v>
      </c>
      <c r="TNV228" s="1109" t="e">
        <v>#N/A</v>
      </c>
      <c r="TNW228" s="1109" t="e">
        <v>#N/A</v>
      </c>
      <c r="TNX228" s="1109" t="e">
        <v>#N/A</v>
      </c>
      <c r="TNY228" s="1109" t="e">
        <v>#N/A</v>
      </c>
      <c r="TNZ228" s="1109" t="e">
        <v>#N/A</v>
      </c>
      <c r="TOA228" s="1109" t="e">
        <v>#N/A</v>
      </c>
      <c r="TOB228" s="1109" t="e">
        <v>#N/A</v>
      </c>
      <c r="TOC228" s="1109" t="e">
        <v>#N/A</v>
      </c>
      <c r="TOD228" s="1109" t="e">
        <v>#N/A</v>
      </c>
      <c r="TOE228" s="1109" t="e">
        <v>#N/A</v>
      </c>
      <c r="TOF228" s="1109" t="e">
        <v>#N/A</v>
      </c>
      <c r="TOG228" s="1109" t="e">
        <v>#N/A</v>
      </c>
      <c r="TOH228" s="1109" t="e">
        <v>#N/A</v>
      </c>
      <c r="TOI228" s="1109" t="e">
        <v>#N/A</v>
      </c>
      <c r="TOJ228" s="1109" t="e">
        <v>#N/A</v>
      </c>
      <c r="TOK228" s="1109" t="e">
        <v>#N/A</v>
      </c>
      <c r="TOL228" s="1109" t="e">
        <v>#N/A</v>
      </c>
      <c r="TOM228" s="1109" t="e">
        <v>#N/A</v>
      </c>
      <c r="TON228" s="1109" t="e">
        <v>#N/A</v>
      </c>
      <c r="TOO228" s="1109" t="e">
        <v>#N/A</v>
      </c>
      <c r="TOP228" s="1109" t="e">
        <v>#N/A</v>
      </c>
      <c r="TOQ228" s="1109" t="e">
        <v>#N/A</v>
      </c>
      <c r="TOR228" s="1109" t="e">
        <v>#N/A</v>
      </c>
      <c r="TOS228" s="1109" t="e">
        <v>#N/A</v>
      </c>
      <c r="TOT228" s="1109" t="e">
        <v>#N/A</v>
      </c>
      <c r="TOU228" s="1109" t="e">
        <v>#N/A</v>
      </c>
      <c r="TOV228" s="1109" t="e">
        <v>#N/A</v>
      </c>
      <c r="TOW228" s="1109" t="e">
        <v>#N/A</v>
      </c>
      <c r="TOX228" s="1109" t="e">
        <v>#N/A</v>
      </c>
      <c r="TOY228" s="1109" t="e">
        <v>#N/A</v>
      </c>
      <c r="TOZ228" s="1109" t="e">
        <v>#N/A</v>
      </c>
      <c r="TPA228" s="1109" t="e">
        <v>#N/A</v>
      </c>
      <c r="TPB228" s="1109" t="e">
        <v>#N/A</v>
      </c>
      <c r="TPC228" s="1109" t="e">
        <v>#N/A</v>
      </c>
      <c r="TPD228" s="1109" t="e">
        <v>#N/A</v>
      </c>
      <c r="TPE228" s="1109" t="e">
        <v>#N/A</v>
      </c>
      <c r="TPF228" s="1109" t="e">
        <v>#N/A</v>
      </c>
      <c r="TPG228" s="1109" t="e">
        <v>#N/A</v>
      </c>
      <c r="TPH228" s="1109" t="e">
        <v>#N/A</v>
      </c>
      <c r="TPI228" s="1109" t="e">
        <v>#N/A</v>
      </c>
      <c r="TPJ228" s="1109" t="e">
        <v>#N/A</v>
      </c>
      <c r="TPK228" s="1109" t="e">
        <v>#N/A</v>
      </c>
      <c r="TPL228" s="1109" t="e">
        <v>#N/A</v>
      </c>
      <c r="TPM228" s="1109" t="e">
        <v>#N/A</v>
      </c>
      <c r="TPN228" s="1109" t="e">
        <v>#N/A</v>
      </c>
      <c r="TPO228" s="1109" t="e">
        <v>#N/A</v>
      </c>
      <c r="TPP228" s="1109" t="e">
        <v>#N/A</v>
      </c>
      <c r="TPQ228" s="1109" t="e">
        <v>#N/A</v>
      </c>
      <c r="TPR228" s="1109" t="e">
        <v>#N/A</v>
      </c>
      <c r="TPS228" s="1109" t="e">
        <v>#N/A</v>
      </c>
      <c r="TPT228" s="1109" t="e">
        <v>#N/A</v>
      </c>
      <c r="TPU228" s="1109" t="e">
        <v>#N/A</v>
      </c>
      <c r="TPV228" s="1109" t="e">
        <v>#N/A</v>
      </c>
      <c r="TPW228" s="1109" t="e">
        <v>#N/A</v>
      </c>
      <c r="TPX228" s="1109" t="e">
        <v>#N/A</v>
      </c>
      <c r="TPY228" s="1109" t="e">
        <v>#N/A</v>
      </c>
      <c r="TPZ228" s="1109" t="e">
        <v>#N/A</v>
      </c>
      <c r="TQA228" s="1109" t="e">
        <v>#N/A</v>
      </c>
      <c r="TQB228" s="1109" t="e">
        <v>#N/A</v>
      </c>
      <c r="TQC228" s="1109" t="e">
        <v>#N/A</v>
      </c>
      <c r="TQD228" s="1109" t="e">
        <v>#N/A</v>
      </c>
      <c r="TQE228" s="1109" t="e">
        <v>#N/A</v>
      </c>
      <c r="TQF228" s="1109" t="e">
        <v>#N/A</v>
      </c>
      <c r="TQG228" s="1109" t="e">
        <v>#N/A</v>
      </c>
      <c r="TQH228" s="1109" t="e">
        <v>#N/A</v>
      </c>
      <c r="TQI228" s="1109" t="e">
        <v>#N/A</v>
      </c>
      <c r="TQJ228" s="1109" t="e">
        <v>#N/A</v>
      </c>
      <c r="TQK228" s="1109" t="e">
        <v>#N/A</v>
      </c>
      <c r="TQL228" s="1109" t="e">
        <v>#N/A</v>
      </c>
      <c r="TQM228" s="1109" t="e">
        <v>#N/A</v>
      </c>
      <c r="TQN228" s="1109" t="e">
        <v>#N/A</v>
      </c>
      <c r="TQO228" s="1109" t="e">
        <v>#N/A</v>
      </c>
      <c r="TQP228" s="1109" t="e">
        <v>#N/A</v>
      </c>
      <c r="TQQ228" s="1109" t="e">
        <v>#N/A</v>
      </c>
      <c r="TQR228" s="1109" t="e">
        <v>#N/A</v>
      </c>
      <c r="TQS228" s="1109" t="e">
        <v>#N/A</v>
      </c>
      <c r="TQT228" s="1109" t="e">
        <v>#N/A</v>
      </c>
      <c r="TQU228" s="1109" t="e">
        <v>#N/A</v>
      </c>
      <c r="TQV228" s="1109" t="e">
        <v>#N/A</v>
      </c>
      <c r="TQW228" s="1109" t="e">
        <v>#N/A</v>
      </c>
      <c r="TQX228" s="1109" t="e">
        <v>#N/A</v>
      </c>
      <c r="TQY228" s="1109" t="e">
        <v>#N/A</v>
      </c>
      <c r="TQZ228" s="1109" t="e">
        <v>#N/A</v>
      </c>
      <c r="TRA228" s="1109" t="e">
        <v>#N/A</v>
      </c>
      <c r="TRB228" s="1109" t="e">
        <v>#N/A</v>
      </c>
      <c r="TRC228" s="1109" t="e">
        <v>#N/A</v>
      </c>
      <c r="TRD228" s="1109" t="e">
        <v>#N/A</v>
      </c>
      <c r="TRE228" s="1109" t="e">
        <v>#N/A</v>
      </c>
      <c r="TRF228" s="1109" t="e">
        <v>#N/A</v>
      </c>
      <c r="TRG228" s="1109" t="e">
        <v>#N/A</v>
      </c>
      <c r="TRH228" s="1109" t="e">
        <v>#N/A</v>
      </c>
      <c r="TRI228" s="1109" t="e">
        <v>#N/A</v>
      </c>
      <c r="TRJ228" s="1109" t="e">
        <v>#N/A</v>
      </c>
      <c r="TRK228" s="1109" t="e">
        <v>#N/A</v>
      </c>
      <c r="TRL228" s="1109" t="e">
        <v>#N/A</v>
      </c>
      <c r="TRM228" s="1109" t="e">
        <v>#N/A</v>
      </c>
      <c r="TRN228" s="1109" t="e">
        <v>#N/A</v>
      </c>
      <c r="TRO228" s="1109" t="e">
        <v>#N/A</v>
      </c>
      <c r="TRP228" s="1109" t="e">
        <v>#N/A</v>
      </c>
      <c r="TRQ228" s="1109" t="e">
        <v>#N/A</v>
      </c>
      <c r="TRR228" s="1109" t="e">
        <v>#N/A</v>
      </c>
      <c r="TRS228" s="1109" t="e">
        <v>#N/A</v>
      </c>
      <c r="TRT228" s="1109" t="e">
        <v>#N/A</v>
      </c>
      <c r="TRU228" s="1109" t="e">
        <v>#N/A</v>
      </c>
      <c r="TRV228" s="1109" t="e">
        <v>#N/A</v>
      </c>
      <c r="TRW228" s="1109" t="e">
        <v>#N/A</v>
      </c>
      <c r="TRX228" s="1109" t="e">
        <v>#N/A</v>
      </c>
      <c r="TRY228" s="1109" t="e">
        <v>#N/A</v>
      </c>
      <c r="TRZ228" s="1109" t="e">
        <v>#N/A</v>
      </c>
      <c r="TSA228" s="1109" t="e">
        <v>#N/A</v>
      </c>
      <c r="TSB228" s="1109" t="e">
        <v>#N/A</v>
      </c>
      <c r="TSC228" s="1109" t="e">
        <v>#N/A</v>
      </c>
      <c r="TSD228" s="1109" t="e">
        <v>#N/A</v>
      </c>
      <c r="TSE228" s="1109" t="e">
        <v>#N/A</v>
      </c>
      <c r="TSF228" s="1109" t="e">
        <v>#N/A</v>
      </c>
      <c r="TSG228" s="1109" t="e">
        <v>#N/A</v>
      </c>
      <c r="TSH228" s="1109" t="e">
        <v>#N/A</v>
      </c>
      <c r="TSI228" s="1109" t="e">
        <v>#N/A</v>
      </c>
      <c r="TSJ228" s="1109" t="e">
        <v>#N/A</v>
      </c>
      <c r="TSK228" s="1109" t="e">
        <v>#N/A</v>
      </c>
      <c r="TSL228" s="1109" t="e">
        <v>#N/A</v>
      </c>
      <c r="TSM228" s="1109" t="e">
        <v>#N/A</v>
      </c>
      <c r="TSN228" s="1109" t="e">
        <v>#N/A</v>
      </c>
      <c r="TSO228" s="1109" t="e">
        <v>#N/A</v>
      </c>
      <c r="TSP228" s="1109" t="e">
        <v>#N/A</v>
      </c>
      <c r="TSQ228" s="1109" t="e">
        <v>#N/A</v>
      </c>
      <c r="TSR228" s="1109" t="e">
        <v>#N/A</v>
      </c>
      <c r="TSS228" s="1109" t="e">
        <v>#N/A</v>
      </c>
      <c r="TST228" s="1109" t="e">
        <v>#N/A</v>
      </c>
      <c r="TSU228" s="1109" t="e">
        <v>#N/A</v>
      </c>
      <c r="TSV228" s="1109" t="e">
        <v>#N/A</v>
      </c>
      <c r="TSW228" s="1109" t="e">
        <v>#N/A</v>
      </c>
      <c r="TSX228" s="1109" t="e">
        <v>#N/A</v>
      </c>
      <c r="TSY228" s="1109" t="e">
        <v>#N/A</v>
      </c>
      <c r="TSZ228" s="1109" t="e">
        <v>#N/A</v>
      </c>
      <c r="TTA228" s="1109" t="e">
        <v>#N/A</v>
      </c>
      <c r="TTB228" s="1109" t="e">
        <v>#N/A</v>
      </c>
      <c r="TTC228" s="1109" t="e">
        <v>#N/A</v>
      </c>
      <c r="TTD228" s="1109" t="e">
        <v>#N/A</v>
      </c>
      <c r="TTE228" s="1109" t="e">
        <v>#N/A</v>
      </c>
      <c r="TTF228" s="1109" t="e">
        <v>#N/A</v>
      </c>
      <c r="TTG228" s="1109" t="e">
        <v>#N/A</v>
      </c>
      <c r="TTH228" s="1109" t="e">
        <v>#N/A</v>
      </c>
      <c r="TTI228" s="1109" t="e">
        <v>#N/A</v>
      </c>
      <c r="TTJ228" s="1109" t="e">
        <v>#N/A</v>
      </c>
      <c r="TTK228" s="1109" t="e">
        <v>#N/A</v>
      </c>
      <c r="TTL228" s="1109" t="e">
        <v>#N/A</v>
      </c>
      <c r="TTM228" s="1109" t="e">
        <v>#N/A</v>
      </c>
      <c r="TTN228" s="1109" t="e">
        <v>#N/A</v>
      </c>
      <c r="TTO228" s="1109" t="e">
        <v>#N/A</v>
      </c>
      <c r="TTP228" s="1109" t="e">
        <v>#N/A</v>
      </c>
      <c r="TTQ228" s="1109" t="e">
        <v>#N/A</v>
      </c>
      <c r="TTR228" s="1109" t="e">
        <v>#N/A</v>
      </c>
      <c r="TTS228" s="1109" t="e">
        <v>#N/A</v>
      </c>
      <c r="TTT228" s="1109" t="e">
        <v>#N/A</v>
      </c>
      <c r="TTU228" s="1109" t="e">
        <v>#N/A</v>
      </c>
      <c r="TTV228" s="1109" t="e">
        <v>#N/A</v>
      </c>
      <c r="TTW228" s="1109" t="e">
        <v>#N/A</v>
      </c>
      <c r="TTX228" s="1109" t="e">
        <v>#N/A</v>
      </c>
      <c r="TTY228" s="1109" t="e">
        <v>#N/A</v>
      </c>
      <c r="TTZ228" s="1109" t="e">
        <v>#N/A</v>
      </c>
      <c r="TUA228" s="1109" t="e">
        <v>#N/A</v>
      </c>
      <c r="TUB228" s="1109" t="e">
        <v>#N/A</v>
      </c>
      <c r="TUC228" s="1109" t="e">
        <v>#N/A</v>
      </c>
      <c r="TUD228" s="1109" t="e">
        <v>#N/A</v>
      </c>
      <c r="TUE228" s="1109" t="e">
        <v>#N/A</v>
      </c>
      <c r="TUF228" s="1109" t="e">
        <v>#N/A</v>
      </c>
      <c r="TUG228" s="1109" t="e">
        <v>#N/A</v>
      </c>
      <c r="TUH228" s="1109" t="e">
        <v>#N/A</v>
      </c>
      <c r="TUI228" s="1109" t="e">
        <v>#N/A</v>
      </c>
      <c r="TUJ228" s="1109" t="e">
        <v>#N/A</v>
      </c>
      <c r="TUK228" s="1109" t="e">
        <v>#N/A</v>
      </c>
      <c r="TUL228" s="1109" t="e">
        <v>#N/A</v>
      </c>
      <c r="TUM228" s="1109" t="e">
        <v>#N/A</v>
      </c>
      <c r="TUN228" s="1109" t="e">
        <v>#N/A</v>
      </c>
      <c r="TUO228" s="1109" t="e">
        <v>#N/A</v>
      </c>
      <c r="TUP228" s="1109" t="e">
        <v>#N/A</v>
      </c>
      <c r="TUQ228" s="1109" t="e">
        <v>#N/A</v>
      </c>
      <c r="TUR228" s="1109" t="e">
        <v>#N/A</v>
      </c>
      <c r="TUS228" s="1109" t="e">
        <v>#N/A</v>
      </c>
      <c r="TUT228" s="1109" t="e">
        <v>#N/A</v>
      </c>
      <c r="TUU228" s="1109" t="e">
        <v>#N/A</v>
      </c>
      <c r="TUV228" s="1109" t="e">
        <v>#N/A</v>
      </c>
      <c r="TUW228" s="1109" t="e">
        <v>#N/A</v>
      </c>
      <c r="TUX228" s="1109" t="e">
        <v>#N/A</v>
      </c>
      <c r="TUY228" s="1109" t="e">
        <v>#N/A</v>
      </c>
      <c r="TUZ228" s="1109" t="e">
        <v>#N/A</v>
      </c>
      <c r="TVA228" s="1109" t="e">
        <v>#N/A</v>
      </c>
      <c r="TVB228" s="1109" t="e">
        <v>#N/A</v>
      </c>
      <c r="TVC228" s="1109" t="e">
        <v>#N/A</v>
      </c>
      <c r="TVD228" s="1109" t="e">
        <v>#N/A</v>
      </c>
      <c r="TVE228" s="1109" t="e">
        <v>#N/A</v>
      </c>
      <c r="TVF228" s="1109" t="e">
        <v>#N/A</v>
      </c>
      <c r="TVG228" s="1109" t="e">
        <v>#N/A</v>
      </c>
      <c r="TVH228" s="1109" t="e">
        <v>#N/A</v>
      </c>
      <c r="TVI228" s="1109" t="e">
        <v>#N/A</v>
      </c>
      <c r="TVJ228" s="1109" t="e">
        <v>#N/A</v>
      </c>
      <c r="TVK228" s="1109" t="e">
        <v>#N/A</v>
      </c>
      <c r="TVL228" s="1109" t="e">
        <v>#N/A</v>
      </c>
      <c r="TVM228" s="1109" t="e">
        <v>#N/A</v>
      </c>
      <c r="TVN228" s="1109" t="e">
        <v>#N/A</v>
      </c>
      <c r="TVO228" s="1109" t="e">
        <v>#N/A</v>
      </c>
      <c r="TVP228" s="1109" t="e">
        <v>#N/A</v>
      </c>
      <c r="TVQ228" s="1109" t="e">
        <v>#N/A</v>
      </c>
      <c r="TVR228" s="1109" t="e">
        <v>#N/A</v>
      </c>
      <c r="TVS228" s="1109" t="e">
        <v>#N/A</v>
      </c>
      <c r="TVT228" s="1109" t="e">
        <v>#N/A</v>
      </c>
      <c r="TVU228" s="1109" t="e">
        <v>#N/A</v>
      </c>
      <c r="TVV228" s="1109" t="e">
        <v>#N/A</v>
      </c>
      <c r="TVW228" s="1109" t="e">
        <v>#N/A</v>
      </c>
      <c r="TVX228" s="1109" t="e">
        <v>#N/A</v>
      </c>
      <c r="TVY228" s="1109" t="e">
        <v>#N/A</v>
      </c>
      <c r="TVZ228" s="1109" t="e">
        <v>#N/A</v>
      </c>
      <c r="TWA228" s="1109" t="e">
        <v>#N/A</v>
      </c>
      <c r="TWB228" s="1109" t="e">
        <v>#N/A</v>
      </c>
      <c r="TWC228" s="1109" t="e">
        <v>#N/A</v>
      </c>
      <c r="TWD228" s="1109" t="e">
        <v>#N/A</v>
      </c>
      <c r="TWE228" s="1109" t="e">
        <v>#N/A</v>
      </c>
      <c r="TWF228" s="1109" t="e">
        <v>#N/A</v>
      </c>
      <c r="TWG228" s="1109" t="e">
        <v>#N/A</v>
      </c>
      <c r="TWH228" s="1109" t="e">
        <v>#N/A</v>
      </c>
      <c r="TWI228" s="1109" t="e">
        <v>#N/A</v>
      </c>
      <c r="TWJ228" s="1109" t="e">
        <v>#N/A</v>
      </c>
      <c r="TWK228" s="1109" t="e">
        <v>#N/A</v>
      </c>
      <c r="TWL228" s="1109" t="e">
        <v>#N/A</v>
      </c>
      <c r="TWM228" s="1109" t="e">
        <v>#N/A</v>
      </c>
      <c r="TWN228" s="1109" t="e">
        <v>#N/A</v>
      </c>
      <c r="TWO228" s="1109" t="e">
        <v>#N/A</v>
      </c>
      <c r="TWP228" s="1109" t="e">
        <v>#N/A</v>
      </c>
      <c r="TWQ228" s="1109" t="e">
        <v>#N/A</v>
      </c>
      <c r="TWR228" s="1109" t="e">
        <v>#N/A</v>
      </c>
      <c r="TWS228" s="1109" t="e">
        <v>#N/A</v>
      </c>
      <c r="TWT228" s="1109" t="e">
        <v>#N/A</v>
      </c>
      <c r="TWU228" s="1109" t="e">
        <v>#N/A</v>
      </c>
      <c r="TWV228" s="1109" t="e">
        <v>#N/A</v>
      </c>
      <c r="TWW228" s="1109" t="e">
        <v>#N/A</v>
      </c>
      <c r="TWX228" s="1109" t="e">
        <v>#N/A</v>
      </c>
      <c r="TWY228" s="1109" t="e">
        <v>#N/A</v>
      </c>
      <c r="TWZ228" s="1109" t="e">
        <v>#N/A</v>
      </c>
      <c r="TXA228" s="1109" t="e">
        <v>#N/A</v>
      </c>
      <c r="TXB228" s="1109" t="e">
        <v>#N/A</v>
      </c>
      <c r="TXC228" s="1109" t="e">
        <v>#N/A</v>
      </c>
      <c r="TXD228" s="1109" t="e">
        <v>#N/A</v>
      </c>
      <c r="TXE228" s="1109" t="e">
        <v>#N/A</v>
      </c>
      <c r="TXF228" s="1109" t="e">
        <v>#N/A</v>
      </c>
      <c r="TXG228" s="1109" t="e">
        <v>#N/A</v>
      </c>
      <c r="TXH228" s="1109" t="e">
        <v>#N/A</v>
      </c>
      <c r="TXI228" s="1109" t="e">
        <v>#N/A</v>
      </c>
      <c r="TXJ228" s="1109" t="e">
        <v>#N/A</v>
      </c>
      <c r="TXK228" s="1109" t="e">
        <v>#N/A</v>
      </c>
      <c r="TXL228" s="1109" t="e">
        <v>#N/A</v>
      </c>
      <c r="TXM228" s="1109" t="e">
        <v>#N/A</v>
      </c>
      <c r="TXN228" s="1109" t="e">
        <v>#N/A</v>
      </c>
      <c r="TXO228" s="1109" t="e">
        <v>#N/A</v>
      </c>
      <c r="TXP228" s="1109" t="e">
        <v>#N/A</v>
      </c>
      <c r="TXQ228" s="1109" t="e">
        <v>#N/A</v>
      </c>
      <c r="TXR228" s="1109" t="e">
        <v>#N/A</v>
      </c>
      <c r="TXS228" s="1109" t="e">
        <v>#N/A</v>
      </c>
      <c r="TXT228" s="1109" t="e">
        <v>#N/A</v>
      </c>
      <c r="TXU228" s="1109" t="e">
        <v>#N/A</v>
      </c>
      <c r="TXV228" s="1109" t="e">
        <v>#N/A</v>
      </c>
      <c r="TXW228" s="1109" t="e">
        <v>#N/A</v>
      </c>
      <c r="TXX228" s="1109" t="e">
        <v>#N/A</v>
      </c>
      <c r="TXY228" s="1109" t="e">
        <v>#N/A</v>
      </c>
      <c r="TXZ228" s="1109" t="e">
        <v>#N/A</v>
      </c>
      <c r="TYA228" s="1109" t="e">
        <v>#N/A</v>
      </c>
      <c r="TYB228" s="1109" t="e">
        <v>#N/A</v>
      </c>
      <c r="TYC228" s="1109" t="e">
        <v>#N/A</v>
      </c>
      <c r="TYD228" s="1109" t="e">
        <v>#N/A</v>
      </c>
      <c r="TYE228" s="1109" t="e">
        <v>#N/A</v>
      </c>
      <c r="TYF228" s="1109" t="e">
        <v>#N/A</v>
      </c>
      <c r="TYG228" s="1109" t="e">
        <v>#N/A</v>
      </c>
      <c r="TYH228" s="1109" t="e">
        <v>#N/A</v>
      </c>
      <c r="TYI228" s="1109" t="e">
        <v>#N/A</v>
      </c>
      <c r="TYJ228" s="1109" t="e">
        <v>#N/A</v>
      </c>
      <c r="TYK228" s="1109" t="e">
        <v>#N/A</v>
      </c>
      <c r="TYL228" s="1109" t="e">
        <v>#N/A</v>
      </c>
      <c r="TYM228" s="1109" t="e">
        <v>#N/A</v>
      </c>
      <c r="TYN228" s="1109" t="e">
        <v>#N/A</v>
      </c>
      <c r="TYO228" s="1109" t="e">
        <v>#N/A</v>
      </c>
      <c r="TYP228" s="1109" t="e">
        <v>#N/A</v>
      </c>
      <c r="TYQ228" s="1109" t="e">
        <v>#N/A</v>
      </c>
      <c r="TYR228" s="1109" t="e">
        <v>#N/A</v>
      </c>
      <c r="TYS228" s="1109" t="e">
        <v>#N/A</v>
      </c>
      <c r="TYT228" s="1109" t="e">
        <v>#N/A</v>
      </c>
      <c r="TYU228" s="1109" t="e">
        <v>#N/A</v>
      </c>
      <c r="TYV228" s="1109" t="e">
        <v>#N/A</v>
      </c>
      <c r="TYW228" s="1109" t="e">
        <v>#N/A</v>
      </c>
      <c r="TYX228" s="1109" t="e">
        <v>#N/A</v>
      </c>
      <c r="TYY228" s="1109" t="e">
        <v>#N/A</v>
      </c>
      <c r="TYZ228" s="1109" t="e">
        <v>#N/A</v>
      </c>
      <c r="TZA228" s="1109" t="e">
        <v>#N/A</v>
      </c>
      <c r="TZB228" s="1109" t="e">
        <v>#N/A</v>
      </c>
      <c r="TZC228" s="1109" t="e">
        <v>#N/A</v>
      </c>
      <c r="TZD228" s="1109" t="e">
        <v>#N/A</v>
      </c>
      <c r="TZE228" s="1109" t="e">
        <v>#N/A</v>
      </c>
      <c r="TZF228" s="1109" t="e">
        <v>#N/A</v>
      </c>
      <c r="TZG228" s="1109" t="e">
        <v>#N/A</v>
      </c>
      <c r="TZH228" s="1109" t="e">
        <v>#N/A</v>
      </c>
      <c r="TZI228" s="1109" t="e">
        <v>#N/A</v>
      </c>
      <c r="TZJ228" s="1109" t="e">
        <v>#N/A</v>
      </c>
      <c r="TZK228" s="1109" t="e">
        <v>#N/A</v>
      </c>
      <c r="TZL228" s="1109" t="e">
        <v>#N/A</v>
      </c>
      <c r="TZM228" s="1109" t="e">
        <v>#N/A</v>
      </c>
      <c r="TZN228" s="1109" t="e">
        <v>#N/A</v>
      </c>
      <c r="TZO228" s="1109" t="e">
        <v>#N/A</v>
      </c>
      <c r="TZP228" s="1109" t="e">
        <v>#N/A</v>
      </c>
      <c r="TZQ228" s="1109" t="e">
        <v>#N/A</v>
      </c>
      <c r="TZR228" s="1109" t="e">
        <v>#N/A</v>
      </c>
      <c r="TZS228" s="1109" t="e">
        <v>#N/A</v>
      </c>
      <c r="TZT228" s="1109" t="e">
        <v>#N/A</v>
      </c>
      <c r="TZU228" s="1109" t="e">
        <v>#N/A</v>
      </c>
      <c r="TZV228" s="1109" t="e">
        <v>#N/A</v>
      </c>
      <c r="TZW228" s="1109" t="e">
        <v>#N/A</v>
      </c>
      <c r="TZX228" s="1109" t="e">
        <v>#N/A</v>
      </c>
      <c r="TZY228" s="1109" t="e">
        <v>#N/A</v>
      </c>
      <c r="TZZ228" s="1109" t="e">
        <v>#N/A</v>
      </c>
      <c r="UAA228" s="1109" t="e">
        <v>#N/A</v>
      </c>
      <c r="UAB228" s="1109" t="e">
        <v>#N/A</v>
      </c>
      <c r="UAC228" s="1109" t="e">
        <v>#N/A</v>
      </c>
      <c r="UAD228" s="1109" t="e">
        <v>#N/A</v>
      </c>
      <c r="UAE228" s="1109" t="e">
        <v>#N/A</v>
      </c>
      <c r="UAF228" s="1109" t="e">
        <v>#N/A</v>
      </c>
      <c r="UAG228" s="1109" t="e">
        <v>#N/A</v>
      </c>
      <c r="UAH228" s="1109" t="e">
        <v>#N/A</v>
      </c>
      <c r="UAI228" s="1109" t="e">
        <v>#N/A</v>
      </c>
      <c r="UAJ228" s="1109" t="e">
        <v>#N/A</v>
      </c>
      <c r="UAK228" s="1109" t="e">
        <v>#N/A</v>
      </c>
      <c r="UAL228" s="1109" t="e">
        <v>#N/A</v>
      </c>
      <c r="UAM228" s="1109" t="e">
        <v>#N/A</v>
      </c>
      <c r="UAN228" s="1109" t="e">
        <v>#N/A</v>
      </c>
      <c r="UAO228" s="1109" t="e">
        <v>#N/A</v>
      </c>
      <c r="UAP228" s="1109" t="e">
        <v>#N/A</v>
      </c>
      <c r="UAQ228" s="1109" t="e">
        <v>#N/A</v>
      </c>
      <c r="UAR228" s="1109" t="e">
        <v>#N/A</v>
      </c>
      <c r="UAS228" s="1109" t="e">
        <v>#N/A</v>
      </c>
      <c r="UAT228" s="1109" t="e">
        <v>#N/A</v>
      </c>
      <c r="UAU228" s="1109" t="e">
        <v>#N/A</v>
      </c>
      <c r="UAV228" s="1109" t="e">
        <v>#N/A</v>
      </c>
      <c r="UAW228" s="1109" t="e">
        <v>#N/A</v>
      </c>
      <c r="UAX228" s="1109" t="e">
        <v>#N/A</v>
      </c>
      <c r="UAY228" s="1109" t="e">
        <v>#N/A</v>
      </c>
      <c r="UAZ228" s="1109" t="e">
        <v>#N/A</v>
      </c>
      <c r="UBA228" s="1109" t="e">
        <v>#N/A</v>
      </c>
      <c r="UBB228" s="1109" t="e">
        <v>#N/A</v>
      </c>
      <c r="UBC228" s="1109" t="e">
        <v>#N/A</v>
      </c>
      <c r="UBD228" s="1109" t="e">
        <v>#N/A</v>
      </c>
      <c r="UBE228" s="1109" t="e">
        <v>#N/A</v>
      </c>
      <c r="UBF228" s="1109" t="e">
        <v>#N/A</v>
      </c>
      <c r="UBG228" s="1109" t="e">
        <v>#N/A</v>
      </c>
      <c r="UBH228" s="1109" t="e">
        <v>#N/A</v>
      </c>
      <c r="UBI228" s="1109" t="e">
        <v>#N/A</v>
      </c>
      <c r="UBJ228" s="1109" t="e">
        <v>#N/A</v>
      </c>
      <c r="UBK228" s="1109" t="e">
        <v>#N/A</v>
      </c>
      <c r="UBL228" s="1109" t="e">
        <v>#N/A</v>
      </c>
      <c r="UBM228" s="1109" t="e">
        <v>#N/A</v>
      </c>
      <c r="UBN228" s="1109" t="e">
        <v>#N/A</v>
      </c>
      <c r="UBO228" s="1109" t="e">
        <v>#N/A</v>
      </c>
      <c r="UBP228" s="1109" t="e">
        <v>#N/A</v>
      </c>
      <c r="UBQ228" s="1109" t="e">
        <v>#N/A</v>
      </c>
      <c r="UBR228" s="1109" t="e">
        <v>#N/A</v>
      </c>
      <c r="UBS228" s="1109" t="e">
        <v>#N/A</v>
      </c>
      <c r="UBT228" s="1109" t="e">
        <v>#N/A</v>
      </c>
      <c r="UBU228" s="1109" t="e">
        <v>#N/A</v>
      </c>
      <c r="UBV228" s="1109" t="e">
        <v>#N/A</v>
      </c>
      <c r="UBW228" s="1109" t="e">
        <v>#N/A</v>
      </c>
      <c r="UBX228" s="1109" t="e">
        <v>#N/A</v>
      </c>
      <c r="UBY228" s="1109" t="e">
        <v>#N/A</v>
      </c>
      <c r="UBZ228" s="1109" t="e">
        <v>#N/A</v>
      </c>
      <c r="UCA228" s="1109" t="e">
        <v>#N/A</v>
      </c>
      <c r="UCB228" s="1109" t="e">
        <v>#N/A</v>
      </c>
      <c r="UCC228" s="1109" t="e">
        <v>#N/A</v>
      </c>
      <c r="UCD228" s="1109" t="e">
        <v>#N/A</v>
      </c>
      <c r="UCE228" s="1109" t="e">
        <v>#N/A</v>
      </c>
      <c r="UCF228" s="1109" t="e">
        <v>#N/A</v>
      </c>
      <c r="UCG228" s="1109" t="e">
        <v>#N/A</v>
      </c>
      <c r="UCH228" s="1109" t="e">
        <v>#N/A</v>
      </c>
      <c r="UCI228" s="1109" t="e">
        <v>#N/A</v>
      </c>
      <c r="UCJ228" s="1109" t="e">
        <v>#N/A</v>
      </c>
      <c r="UCK228" s="1109" t="e">
        <v>#N/A</v>
      </c>
      <c r="UCL228" s="1109" t="e">
        <v>#N/A</v>
      </c>
      <c r="UCM228" s="1109" t="e">
        <v>#N/A</v>
      </c>
      <c r="UCN228" s="1109" t="e">
        <v>#N/A</v>
      </c>
      <c r="UCO228" s="1109" t="e">
        <v>#N/A</v>
      </c>
      <c r="UCP228" s="1109" t="e">
        <v>#N/A</v>
      </c>
      <c r="UCQ228" s="1109" t="e">
        <v>#N/A</v>
      </c>
      <c r="UCR228" s="1109" t="e">
        <v>#N/A</v>
      </c>
      <c r="UCS228" s="1109" t="e">
        <v>#N/A</v>
      </c>
      <c r="UCT228" s="1109" t="e">
        <v>#N/A</v>
      </c>
      <c r="UCU228" s="1109" t="e">
        <v>#N/A</v>
      </c>
      <c r="UCV228" s="1109" t="e">
        <v>#N/A</v>
      </c>
      <c r="UCW228" s="1109" t="e">
        <v>#N/A</v>
      </c>
      <c r="UCX228" s="1109" t="e">
        <v>#N/A</v>
      </c>
      <c r="UCY228" s="1109" t="e">
        <v>#N/A</v>
      </c>
      <c r="UCZ228" s="1109" t="e">
        <v>#N/A</v>
      </c>
      <c r="UDA228" s="1109" t="e">
        <v>#N/A</v>
      </c>
      <c r="UDB228" s="1109" t="e">
        <v>#N/A</v>
      </c>
      <c r="UDC228" s="1109" t="e">
        <v>#N/A</v>
      </c>
      <c r="UDD228" s="1109" t="e">
        <v>#N/A</v>
      </c>
      <c r="UDE228" s="1109" t="e">
        <v>#N/A</v>
      </c>
      <c r="UDF228" s="1109" t="e">
        <v>#N/A</v>
      </c>
      <c r="UDG228" s="1109" t="e">
        <v>#N/A</v>
      </c>
      <c r="UDH228" s="1109" t="e">
        <v>#N/A</v>
      </c>
      <c r="UDI228" s="1109" t="e">
        <v>#N/A</v>
      </c>
      <c r="UDJ228" s="1109" t="e">
        <v>#N/A</v>
      </c>
      <c r="UDK228" s="1109" t="e">
        <v>#N/A</v>
      </c>
      <c r="UDL228" s="1109" t="e">
        <v>#N/A</v>
      </c>
      <c r="UDM228" s="1109" t="e">
        <v>#N/A</v>
      </c>
      <c r="UDN228" s="1109" t="e">
        <v>#N/A</v>
      </c>
      <c r="UDO228" s="1109" t="e">
        <v>#N/A</v>
      </c>
      <c r="UDP228" s="1109" t="e">
        <v>#N/A</v>
      </c>
      <c r="UDQ228" s="1109" t="e">
        <v>#N/A</v>
      </c>
      <c r="UDR228" s="1109" t="e">
        <v>#N/A</v>
      </c>
      <c r="UDS228" s="1109" t="e">
        <v>#N/A</v>
      </c>
      <c r="UDT228" s="1109" t="e">
        <v>#N/A</v>
      </c>
      <c r="UDU228" s="1109" t="e">
        <v>#N/A</v>
      </c>
      <c r="UDV228" s="1109" t="e">
        <v>#N/A</v>
      </c>
      <c r="UDW228" s="1109" t="e">
        <v>#N/A</v>
      </c>
      <c r="UDX228" s="1109" t="e">
        <v>#N/A</v>
      </c>
      <c r="UDY228" s="1109" t="e">
        <v>#N/A</v>
      </c>
      <c r="UDZ228" s="1109" t="e">
        <v>#N/A</v>
      </c>
      <c r="UEA228" s="1109" t="e">
        <v>#N/A</v>
      </c>
      <c r="UEB228" s="1109" t="e">
        <v>#N/A</v>
      </c>
      <c r="UEC228" s="1109" t="e">
        <v>#N/A</v>
      </c>
      <c r="UED228" s="1109" t="e">
        <v>#N/A</v>
      </c>
      <c r="UEE228" s="1109" t="e">
        <v>#N/A</v>
      </c>
      <c r="UEF228" s="1109" t="e">
        <v>#N/A</v>
      </c>
      <c r="UEG228" s="1109" t="e">
        <v>#N/A</v>
      </c>
      <c r="UEH228" s="1109" t="e">
        <v>#N/A</v>
      </c>
      <c r="UEI228" s="1109" t="e">
        <v>#N/A</v>
      </c>
      <c r="UEJ228" s="1109" t="e">
        <v>#N/A</v>
      </c>
      <c r="UEK228" s="1109" t="e">
        <v>#N/A</v>
      </c>
      <c r="UEL228" s="1109" t="e">
        <v>#N/A</v>
      </c>
      <c r="UEM228" s="1109" t="e">
        <v>#N/A</v>
      </c>
      <c r="UEN228" s="1109" t="e">
        <v>#N/A</v>
      </c>
      <c r="UEO228" s="1109" t="e">
        <v>#N/A</v>
      </c>
      <c r="UEP228" s="1109" t="e">
        <v>#N/A</v>
      </c>
      <c r="UEQ228" s="1109" t="e">
        <v>#N/A</v>
      </c>
      <c r="UER228" s="1109" t="e">
        <v>#N/A</v>
      </c>
      <c r="UES228" s="1109" t="e">
        <v>#N/A</v>
      </c>
      <c r="UET228" s="1109" t="e">
        <v>#N/A</v>
      </c>
      <c r="UEU228" s="1109" t="e">
        <v>#N/A</v>
      </c>
      <c r="UEV228" s="1109" t="e">
        <v>#N/A</v>
      </c>
      <c r="UEW228" s="1109" t="e">
        <v>#N/A</v>
      </c>
      <c r="UEX228" s="1109" t="e">
        <v>#N/A</v>
      </c>
      <c r="UEY228" s="1109" t="e">
        <v>#N/A</v>
      </c>
      <c r="UEZ228" s="1109" t="e">
        <v>#N/A</v>
      </c>
      <c r="UFA228" s="1109" t="e">
        <v>#N/A</v>
      </c>
      <c r="UFB228" s="1109" t="e">
        <v>#N/A</v>
      </c>
      <c r="UFC228" s="1109" t="e">
        <v>#N/A</v>
      </c>
      <c r="UFD228" s="1109" t="e">
        <v>#N/A</v>
      </c>
      <c r="UFE228" s="1109" t="e">
        <v>#N/A</v>
      </c>
      <c r="UFF228" s="1109" t="e">
        <v>#N/A</v>
      </c>
      <c r="UFG228" s="1109" t="e">
        <v>#N/A</v>
      </c>
      <c r="UFH228" s="1109" t="e">
        <v>#N/A</v>
      </c>
      <c r="UFI228" s="1109" t="e">
        <v>#N/A</v>
      </c>
      <c r="UFJ228" s="1109" t="e">
        <v>#N/A</v>
      </c>
      <c r="UFK228" s="1109" t="e">
        <v>#N/A</v>
      </c>
      <c r="UFL228" s="1109" t="e">
        <v>#N/A</v>
      </c>
      <c r="UFM228" s="1109" t="e">
        <v>#N/A</v>
      </c>
      <c r="UFN228" s="1109" t="e">
        <v>#N/A</v>
      </c>
      <c r="UFO228" s="1109" t="e">
        <v>#N/A</v>
      </c>
      <c r="UFP228" s="1109" t="e">
        <v>#N/A</v>
      </c>
      <c r="UFQ228" s="1109" t="e">
        <v>#N/A</v>
      </c>
      <c r="UFR228" s="1109" t="e">
        <v>#N/A</v>
      </c>
      <c r="UFS228" s="1109" t="e">
        <v>#N/A</v>
      </c>
      <c r="UFT228" s="1109" t="e">
        <v>#N/A</v>
      </c>
      <c r="UFU228" s="1109" t="e">
        <v>#N/A</v>
      </c>
      <c r="UFV228" s="1109" t="e">
        <v>#N/A</v>
      </c>
      <c r="UFW228" s="1109" t="e">
        <v>#N/A</v>
      </c>
      <c r="UFX228" s="1109" t="e">
        <v>#N/A</v>
      </c>
      <c r="UFY228" s="1109" t="e">
        <v>#N/A</v>
      </c>
      <c r="UFZ228" s="1109" t="e">
        <v>#N/A</v>
      </c>
      <c r="UGA228" s="1109" t="e">
        <v>#N/A</v>
      </c>
      <c r="UGB228" s="1109" t="e">
        <v>#N/A</v>
      </c>
      <c r="UGC228" s="1109" t="e">
        <v>#N/A</v>
      </c>
      <c r="UGD228" s="1109" t="e">
        <v>#N/A</v>
      </c>
      <c r="UGE228" s="1109" t="e">
        <v>#N/A</v>
      </c>
      <c r="UGF228" s="1109" t="e">
        <v>#N/A</v>
      </c>
      <c r="UGG228" s="1109" t="e">
        <v>#N/A</v>
      </c>
      <c r="UGH228" s="1109" t="e">
        <v>#N/A</v>
      </c>
      <c r="UGI228" s="1109" t="e">
        <v>#N/A</v>
      </c>
      <c r="UGJ228" s="1109" t="e">
        <v>#N/A</v>
      </c>
      <c r="UGK228" s="1109" t="e">
        <v>#N/A</v>
      </c>
      <c r="UGL228" s="1109" t="e">
        <v>#N/A</v>
      </c>
      <c r="UGM228" s="1109" t="e">
        <v>#N/A</v>
      </c>
      <c r="UGN228" s="1109" t="e">
        <v>#N/A</v>
      </c>
      <c r="UGO228" s="1109" t="e">
        <v>#N/A</v>
      </c>
      <c r="UGP228" s="1109" t="e">
        <v>#N/A</v>
      </c>
      <c r="UGQ228" s="1109" t="e">
        <v>#N/A</v>
      </c>
      <c r="UGR228" s="1109" t="e">
        <v>#N/A</v>
      </c>
      <c r="UGS228" s="1109" t="e">
        <v>#N/A</v>
      </c>
      <c r="UGT228" s="1109" t="e">
        <v>#N/A</v>
      </c>
      <c r="UGU228" s="1109" t="e">
        <v>#N/A</v>
      </c>
      <c r="UGV228" s="1109" t="e">
        <v>#N/A</v>
      </c>
      <c r="UGW228" s="1109" t="e">
        <v>#N/A</v>
      </c>
      <c r="UGX228" s="1109" t="e">
        <v>#N/A</v>
      </c>
      <c r="UGY228" s="1109" t="e">
        <v>#N/A</v>
      </c>
      <c r="UGZ228" s="1109" t="e">
        <v>#N/A</v>
      </c>
      <c r="UHA228" s="1109" t="e">
        <v>#N/A</v>
      </c>
      <c r="UHB228" s="1109" t="e">
        <v>#N/A</v>
      </c>
      <c r="UHC228" s="1109" t="e">
        <v>#N/A</v>
      </c>
      <c r="UHD228" s="1109" t="e">
        <v>#N/A</v>
      </c>
      <c r="UHE228" s="1109" t="e">
        <v>#N/A</v>
      </c>
      <c r="UHF228" s="1109" t="e">
        <v>#N/A</v>
      </c>
      <c r="UHG228" s="1109" t="e">
        <v>#N/A</v>
      </c>
      <c r="UHH228" s="1109" t="e">
        <v>#N/A</v>
      </c>
      <c r="UHI228" s="1109" t="e">
        <v>#N/A</v>
      </c>
      <c r="UHJ228" s="1109" t="e">
        <v>#N/A</v>
      </c>
      <c r="UHK228" s="1109" t="e">
        <v>#N/A</v>
      </c>
      <c r="UHL228" s="1109" t="e">
        <v>#N/A</v>
      </c>
      <c r="UHM228" s="1109" t="e">
        <v>#N/A</v>
      </c>
      <c r="UHN228" s="1109" t="e">
        <v>#N/A</v>
      </c>
      <c r="UHO228" s="1109" t="e">
        <v>#N/A</v>
      </c>
      <c r="UHP228" s="1109" t="e">
        <v>#N/A</v>
      </c>
      <c r="UHQ228" s="1109" t="e">
        <v>#N/A</v>
      </c>
      <c r="UHR228" s="1109" t="e">
        <v>#N/A</v>
      </c>
      <c r="UHS228" s="1109" t="e">
        <v>#N/A</v>
      </c>
      <c r="UHT228" s="1109" t="e">
        <v>#N/A</v>
      </c>
      <c r="UHU228" s="1109" t="e">
        <v>#N/A</v>
      </c>
      <c r="UHV228" s="1109" t="e">
        <v>#N/A</v>
      </c>
      <c r="UHW228" s="1109" t="e">
        <v>#N/A</v>
      </c>
      <c r="UHX228" s="1109" t="e">
        <v>#N/A</v>
      </c>
      <c r="UHY228" s="1109" t="e">
        <v>#N/A</v>
      </c>
      <c r="UHZ228" s="1109" t="e">
        <v>#N/A</v>
      </c>
      <c r="UIA228" s="1109" t="e">
        <v>#N/A</v>
      </c>
      <c r="UIB228" s="1109" t="e">
        <v>#N/A</v>
      </c>
      <c r="UIC228" s="1109" t="e">
        <v>#N/A</v>
      </c>
      <c r="UID228" s="1109" t="e">
        <v>#N/A</v>
      </c>
      <c r="UIE228" s="1109" t="e">
        <v>#N/A</v>
      </c>
      <c r="UIF228" s="1109" t="e">
        <v>#N/A</v>
      </c>
      <c r="UIG228" s="1109" t="e">
        <v>#N/A</v>
      </c>
      <c r="UIH228" s="1109" t="e">
        <v>#N/A</v>
      </c>
      <c r="UII228" s="1109" t="e">
        <v>#N/A</v>
      </c>
      <c r="UIJ228" s="1109" t="e">
        <v>#N/A</v>
      </c>
      <c r="UIK228" s="1109" t="e">
        <v>#N/A</v>
      </c>
      <c r="UIL228" s="1109" t="e">
        <v>#N/A</v>
      </c>
      <c r="UIM228" s="1109" t="e">
        <v>#N/A</v>
      </c>
      <c r="UIN228" s="1109" t="e">
        <v>#N/A</v>
      </c>
      <c r="UIO228" s="1109" t="e">
        <v>#N/A</v>
      </c>
      <c r="UIP228" s="1109" t="e">
        <v>#N/A</v>
      </c>
      <c r="UIQ228" s="1109" t="e">
        <v>#N/A</v>
      </c>
      <c r="UIR228" s="1109" t="e">
        <v>#N/A</v>
      </c>
      <c r="UIS228" s="1109" t="e">
        <v>#N/A</v>
      </c>
      <c r="UIT228" s="1109" t="e">
        <v>#N/A</v>
      </c>
      <c r="UIU228" s="1109" t="e">
        <v>#N/A</v>
      </c>
      <c r="UIV228" s="1109" t="e">
        <v>#N/A</v>
      </c>
      <c r="UIW228" s="1109" t="e">
        <v>#N/A</v>
      </c>
      <c r="UIX228" s="1109" t="e">
        <v>#N/A</v>
      </c>
      <c r="UIY228" s="1109" t="e">
        <v>#N/A</v>
      </c>
      <c r="UIZ228" s="1109" t="e">
        <v>#N/A</v>
      </c>
      <c r="UJA228" s="1109" t="e">
        <v>#N/A</v>
      </c>
      <c r="UJB228" s="1109" t="e">
        <v>#N/A</v>
      </c>
      <c r="UJC228" s="1109" t="e">
        <v>#N/A</v>
      </c>
      <c r="UJD228" s="1109" t="e">
        <v>#N/A</v>
      </c>
      <c r="UJE228" s="1109" t="e">
        <v>#N/A</v>
      </c>
      <c r="UJF228" s="1109" t="e">
        <v>#N/A</v>
      </c>
      <c r="UJG228" s="1109" t="e">
        <v>#N/A</v>
      </c>
      <c r="UJH228" s="1109" t="e">
        <v>#N/A</v>
      </c>
      <c r="UJI228" s="1109" t="e">
        <v>#N/A</v>
      </c>
      <c r="UJJ228" s="1109" t="e">
        <v>#N/A</v>
      </c>
      <c r="UJK228" s="1109" t="e">
        <v>#N/A</v>
      </c>
      <c r="UJL228" s="1109" t="e">
        <v>#N/A</v>
      </c>
      <c r="UJM228" s="1109" t="e">
        <v>#N/A</v>
      </c>
      <c r="UJN228" s="1109" t="e">
        <v>#N/A</v>
      </c>
      <c r="UJO228" s="1109" t="e">
        <v>#N/A</v>
      </c>
      <c r="UJP228" s="1109" t="e">
        <v>#N/A</v>
      </c>
      <c r="UJQ228" s="1109" t="e">
        <v>#N/A</v>
      </c>
      <c r="UJR228" s="1109" t="e">
        <v>#N/A</v>
      </c>
      <c r="UJS228" s="1109" t="e">
        <v>#N/A</v>
      </c>
      <c r="UJT228" s="1109" t="e">
        <v>#N/A</v>
      </c>
      <c r="UJU228" s="1109" t="e">
        <v>#N/A</v>
      </c>
      <c r="UJV228" s="1109" t="e">
        <v>#N/A</v>
      </c>
      <c r="UJW228" s="1109" t="e">
        <v>#N/A</v>
      </c>
      <c r="UJX228" s="1109" t="e">
        <v>#N/A</v>
      </c>
      <c r="UJY228" s="1109" t="e">
        <v>#N/A</v>
      </c>
      <c r="UJZ228" s="1109" t="e">
        <v>#N/A</v>
      </c>
      <c r="UKA228" s="1109" t="e">
        <v>#N/A</v>
      </c>
      <c r="UKB228" s="1109" t="e">
        <v>#N/A</v>
      </c>
      <c r="UKC228" s="1109" t="e">
        <v>#N/A</v>
      </c>
      <c r="UKD228" s="1109" t="e">
        <v>#N/A</v>
      </c>
      <c r="UKE228" s="1109" t="e">
        <v>#N/A</v>
      </c>
      <c r="UKF228" s="1109" t="e">
        <v>#N/A</v>
      </c>
      <c r="UKG228" s="1109" t="e">
        <v>#N/A</v>
      </c>
      <c r="UKH228" s="1109" t="e">
        <v>#N/A</v>
      </c>
      <c r="UKI228" s="1109" t="e">
        <v>#N/A</v>
      </c>
      <c r="UKJ228" s="1109" t="e">
        <v>#N/A</v>
      </c>
      <c r="UKK228" s="1109" t="e">
        <v>#N/A</v>
      </c>
      <c r="UKL228" s="1109" t="e">
        <v>#N/A</v>
      </c>
      <c r="UKM228" s="1109" t="e">
        <v>#N/A</v>
      </c>
      <c r="UKN228" s="1109" t="e">
        <v>#N/A</v>
      </c>
      <c r="UKO228" s="1109" t="e">
        <v>#N/A</v>
      </c>
      <c r="UKP228" s="1109" t="e">
        <v>#N/A</v>
      </c>
      <c r="UKQ228" s="1109" t="e">
        <v>#N/A</v>
      </c>
      <c r="UKR228" s="1109" t="e">
        <v>#N/A</v>
      </c>
      <c r="UKS228" s="1109" t="e">
        <v>#N/A</v>
      </c>
      <c r="UKT228" s="1109" t="e">
        <v>#N/A</v>
      </c>
      <c r="UKU228" s="1109" t="e">
        <v>#N/A</v>
      </c>
      <c r="UKV228" s="1109" t="e">
        <v>#N/A</v>
      </c>
      <c r="UKW228" s="1109" t="e">
        <v>#N/A</v>
      </c>
      <c r="UKX228" s="1109" t="e">
        <v>#N/A</v>
      </c>
      <c r="UKY228" s="1109" t="e">
        <v>#N/A</v>
      </c>
      <c r="UKZ228" s="1109" t="e">
        <v>#N/A</v>
      </c>
      <c r="ULA228" s="1109" t="e">
        <v>#N/A</v>
      </c>
      <c r="ULB228" s="1109" t="e">
        <v>#N/A</v>
      </c>
      <c r="ULC228" s="1109" t="e">
        <v>#N/A</v>
      </c>
      <c r="ULD228" s="1109" t="e">
        <v>#N/A</v>
      </c>
      <c r="ULE228" s="1109" t="e">
        <v>#N/A</v>
      </c>
      <c r="ULF228" s="1109" t="e">
        <v>#N/A</v>
      </c>
      <c r="ULG228" s="1109" t="e">
        <v>#N/A</v>
      </c>
      <c r="ULH228" s="1109" t="e">
        <v>#N/A</v>
      </c>
      <c r="ULI228" s="1109" t="e">
        <v>#N/A</v>
      </c>
      <c r="ULJ228" s="1109" t="e">
        <v>#N/A</v>
      </c>
      <c r="ULK228" s="1109" t="e">
        <v>#N/A</v>
      </c>
      <c r="ULL228" s="1109" t="e">
        <v>#N/A</v>
      </c>
      <c r="ULM228" s="1109" t="e">
        <v>#N/A</v>
      </c>
      <c r="ULN228" s="1109" t="e">
        <v>#N/A</v>
      </c>
      <c r="ULO228" s="1109" t="e">
        <v>#N/A</v>
      </c>
      <c r="ULP228" s="1109" t="e">
        <v>#N/A</v>
      </c>
      <c r="ULQ228" s="1109" t="e">
        <v>#N/A</v>
      </c>
      <c r="ULR228" s="1109" t="e">
        <v>#N/A</v>
      </c>
      <c r="ULS228" s="1109" t="e">
        <v>#N/A</v>
      </c>
      <c r="ULT228" s="1109" t="e">
        <v>#N/A</v>
      </c>
      <c r="ULU228" s="1109" t="e">
        <v>#N/A</v>
      </c>
      <c r="ULV228" s="1109" t="e">
        <v>#N/A</v>
      </c>
      <c r="ULW228" s="1109" t="e">
        <v>#N/A</v>
      </c>
      <c r="ULX228" s="1109" t="e">
        <v>#N/A</v>
      </c>
      <c r="ULY228" s="1109" t="e">
        <v>#N/A</v>
      </c>
      <c r="ULZ228" s="1109" t="e">
        <v>#N/A</v>
      </c>
      <c r="UMA228" s="1109" t="e">
        <v>#N/A</v>
      </c>
      <c r="UMB228" s="1109" t="e">
        <v>#N/A</v>
      </c>
      <c r="UMC228" s="1109" t="e">
        <v>#N/A</v>
      </c>
      <c r="UMD228" s="1109" t="e">
        <v>#N/A</v>
      </c>
      <c r="UME228" s="1109" t="e">
        <v>#N/A</v>
      </c>
      <c r="UMF228" s="1109" t="e">
        <v>#N/A</v>
      </c>
      <c r="UMG228" s="1109" t="e">
        <v>#N/A</v>
      </c>
      <c r="UMH228" s="1109" t="e">
        <v>#N/A</v>
      </c>
      <c r="UMI228" s="1109" t="e">
        <v>#N/A</v>
      </c>
      <c r="UMJ228" s="1109" t="e">
        <v>#N/A</v>
      </c>
      <c r="UMK228" s="1109" t="e">
        <v>#N/A</v>
      </c>
      <c r="UML228" s="1109" t="e">
        <v>#N/A</v>
      </c>
      <c r="UMM228" s="1109" t="e">
        <v>#N/A</v>
      </c>
      <c r="UMN228" s="1109" t="e">
        <v>#N/A</v>
      </c>
      <c r="UMO228" s="1109" t="e">
        <v>#N/A</v>
      </c>
      <c r="UMP228" s="1109" t="e">
        <v>#N/A</v>
      </c>
      <c r="UMQ228" s="1109" t="e">
        <v>#N/A</v>
      </c>
      <c r="UMR228" s="1109" t="e">
        <v>#N/A</v>
      </c>
      <c r="UMS228" s="1109" t="e">
        <v>#N/A</v>
      </c>
      <c r="UMT228" s="1109" t="e">
        <v>#N/A</v>
      </c>
      <c r="UMU228" s="1109" t="e">
        <v>#N/A</v>
      </c>
      <c r="UMV228" s="1109" t="e">
        <v>#N/A</v>
      </c>
      <c r="UMW228" s="1109" t="e">
        <v>#N/A</v>
      </c>
      <c r="UMX228" s="1109" t="e">
        <v>#N/A</v>
      </c>
      <c r="UMY228" s="1109" t="e">
        <v>#N/A</v>
      </c>
      <c r="UMZ228" s="1109" t="e">
        <v>#N/A</v>
      </c>
      <c r="UNA228" s="1109" t="e">
        <v>#N/A</v>
      </c>
      <c r="UNB228" s="1109" t="e">
        <v>#N/A</v>
      </c>
      <c r="UNC228" s="1109" t="e">
        <v>#N/A</v>
      </c>
      <c r="UND228" s="1109" t="e">
        <v>#N/A</v>
      </c>
      <c r="UNE228" s="1109" t="e">
        <v>#N/A</v>
      </c>
      <c r="UNF228" s="1109" t="e">
        <v>#N/A</v>
      </c>
      <c r="UNG228" s="1109" t="e">
        <v>#N/A</v>
      </c>
      <c r="UNH228" s="1109" t="e">
        <v>#N/A</v>
      </c>
      <c r="UNI228" s="1109" t="e">
        <v>#N/A</v>
      </c>
      <c r="UNJ228" s="1109" t="e">
        <v>#N/A</v>
      </c>
      <c r="UNK228" s="1109" t="e">
        <v>#N/A</v>
      </c>
      <c r="UNL228" s="1109" t="e">
        <v>#N/A</v>
      </c>
      <c r="UNM228" s="1109" t="e">
        <v>#N/A</v>
      </c>
      <c r="UNN228" s="1109" t="e">
        <v>#N/A</v>
      </c>
      <c r="UNO228" s="1109" t="e">
        <v>#N/A</v>
      </c>
      <c r="UNP228" s="1109" t="e">
        <v>#N/A</v>
      </c>
      <c r="UNQ228" s="1109" t="e">
        <v>#N/A</v>
      </c>
      <c r="UNR228" s="1109" t="e">
        <v>#N/A</v>
      </c>
      <c r="UNS228" s="1109" t="e">
        <v>#N/A</v>
      </c>
      <c r="UNT228" s="1109" t="e">
        <v>#N/A</v>
      </c>
      <c r="UNU228" s="1109" t="e">
        <v>#N/A</v>
      </c>
      <c r="UNV228" s="1109" t="e">
        <v>#N/A</v>
      </c>
      <c r="UNW228" s="1109" t="e">
        <v>#N/A</v>
      </c>
      <c r="UNX228" s="1109" t="e">
        <v>#N/A</v>
      </c>
      <c r="UNY228" s="1109" t="e">
        <v>#N/A</v>
      </c>
      <c r="UNZ228" s="1109" t="e">
        <v>#N/A</v>
      </c>
      <c r="UOA228" s="1109" t="e">
        <v>#N/A</v>
      </c>
      <c r="UOB228" s="1109" t="e">
        <v>#N/A</v>
      </c>
      <c r="UOC228" s="1109" t="e">
        <v>#N/A</v>
      </c>
      <c r="UOD228" s="1109" t="e">
        <v>#N/A</v>
      </c>
      <c r="UOE228" s="1109" t="e">
        <v>#N/A</v>
      </c>
      <c r="UOF228" s="1109" t="e">
        <v>#N/A</v>
      </c>
      <c r="UOG228" s="1109" t="e">
        <v>#N/A</v>
      </c>
      <c r="UOH228" s="1109" t="e">
        <v>#N/A</v>
      </c>
      <c r="UOI228" s="1109" t="e">
        <v>#N/A</v>
      </c>
      <c r="UOJ228" s="1109" t="e">
        <v>#N/A</v>
      </c>
      <c r="UOK228" s="1109" t="e">
        <v>#N/A</v>
      </c>
      <c r="UOL228" s="1109" t="e">
        <v>#N/A</v>
      </c>
      <c r="UOM228" s="1109" t="e">
        <v>#N/A</v>
      </c>
      <c r="UON228" s="1109" t="e">
        <v>#N/A</v>
      </c>
      <c r="UOO228" s="1109" t="e">
        <v>#N/A</v>
      </c>
      <c r="UOP228" s="1109" t="e">
        <v>#N/A</v>
      </c>
      <c r="UOQ228" s="1109" t="e">
        <v>#N/A</v>
      </c>
      <c r="UOR228" s="1109" t="e">
        <v>#N/A</v>
      </c>
      <c r="UOS228" s="1109" t="e">
        <v>#N/A</v>
      </c>
      <c r="UOT228" s="1109" t="e">
        <v>#N/A</v>
      </c>
      <c r="UOU228" s="1109" t="e">
        <v>#N/A</v>
      </c>
      <c r="UOV228" s="1109" t="e">
        <v>#N/A</v>
      </c>
      <c r="UOW228" s="1109" t="e">
        <v>#N/A</v>
      </c>
      <c r="UOX228" s="1109" t="e">
        <v>#N/A</v>
      </c>
      <c r="UOY228" s="1109" t="e">
        <v>#N/A</v>
      </c>
      <c r="UOZ228" s="1109" t="e">
        <v>#N/A</v>
      </c>
      <c r="UPA228" s="1109" t="e">
        <v>#N/A</v>
      </c>
      <c r="UPB228" s="1109" t="e">
        <v>#N/A</v>
      </c>
      <c r="UPC228" s="1109" t="e">
        <v>#N/A</v>
      </c>
      <c r="UPD228" s="1109" t="e">
        <v>#N/A</v>
      </c>
      <c r="UPE228" s="1109" t="e">
        <v>#N/A</v>
      </c>
      <c r="UPF228" s="1109" t="e">
        <v>#N/A</v>
      </c>
      <c r="UPG228" s="1109" t="e">
        <v>#N/A</v>
      </c>
      <c r="UPH228" s="1109" t="e">
        <v>#N/A</v>
      </c>
      <c r="UPI228" s="1109" t="e">
        <v>#N/A</v>
      </c>
      <c r="UPJ228" s="1109" t="e">
        <v>#N/A</v>
      </c>
      <c r="UPK228" s="1109" t="e">
        <v>#N/A</v>
      </c>
      <c r="UPL228" s="1109" t="e">
        <v>#N/A</v>
      </c>
      <c r="UPM228" s="1109" t="e">
        <v>#N/A</v>
      </c>
      <c r="UPN228" s="1109" t="e">
        <v>#N/A</v>
      </c>
      <c r="UPO228" s="1109" t="e">
        <v>#N/A</v>
      </c>
      <c r="UPP228" s="1109" t="e">
        <v>#N/A</v>
      </c>
      <c r="UPQ228" s="1109" t="e">
        <v>#N/A</v>
      </c>
      <c r="UPR228" s="1109" t="e">
        <v>#N/A</v>
      </c>
      <c r="UPS228" s="1109" t="e">
        <v>#N/A</v>
      </c>
      <c r="UPT228" s="1109" t="e">
        <v>#N/A</v>
      </c>
      <c r="UPU228" s="1109" t="e">
        <v>#N/A</v>
      </c>
      <c r="UPV228" s="1109" t="e">
        <v>#N/A</v>
      </c>
      <c r="UPW228" s="1109" t="e">
        <v>#N/A</v>
      </c>
      <c r="UPX228" s="1109" t="e">
        <v>#N/A</v>
      </c>
      <c r="UPY228" s="1109" t="e">
        <v>#N/A</v>
      </c>
      <c r="UPZ228" s="1109" t="e">
        <v>#N/A</v>
      </c>
      <c r="UQA228" s="1109" t="e">
        <v>#N/A</v>
      </c>
      <c r="UQB228" s="1109" t="e">
        <v>#N/A</v>
      </c>
      <c r="UQC228" s="1109" t="e">
        <v>#N/A</v>
      </c>
      <c r="UQD228" s="1109" t="e">
        <v>#N/A</v>
      </c>
      <c r="UQE228" s="1109" t="e">
        <v>#N/A</v>
      </c>
      <c r="UQF228" s="1109" t="e">
        <v>#N/A</v>
      </c>
      <c r="UQG228" s="1109" t="e">
        <v>#N/A</v>
      </c>
      <c r="UQH228" s="1109" t="e">
        <v>#N/A</v>
      </c>
      <c r="UQI228" s="1109" t="e">
        <v>#N/A</v>
      </c>
      <c r="UQJ228" s="1109" t="e">
        <v>#N/A</v>
      </c>
      <c r="UQK228" s="1109" t="e">
        <v>#N/A</v>
      </c>
      <c r="UQL228" s="1109" t="e">
        <v>#N/A</v>
      </c>
      <c r="UQM228" s="1109" t="e">
        <v>#N/A</v>
      </c>
      <c r="UQN228" s="1109" t="e">
        <v>#N/A</v>
      </c>
      <c r="UQO228" s="1109" t="e">
        <v>#N/A</v>
      </c>
      <c r="UQP228" s="1109" t="e">
        <v>#N/A</v>
      </c>
      <c r="UQQ228" s="1109" t="e">
        <v>#N/A</v>
      </c>
      <c r="UQR228" s="1109" t="e">
        <v>#N/A</v>
      </c>
      <c r="UQS228" s="1109" t="e">
        <v>#N/A</v>
      </c>
      <c r="UQT228" s="1109" t="e">
        <v>#N/A</v>
      </c>
      <c r="UQU228" s="1109" t="e">
        <v>#N/A</v>
      </c>
      <c r="UQV228" s="1109" t="e">
        <v>#N/A</v>
      </c>
      <c r="UQW228" s="1109" t="e">
        <v>#N/A</v>
      </c>
      <c r="UQX228" s="1109" t="e">
        <v>#N/A</v>
      </c>
      <c r="UQY228" s="1109" t="e">
        <v>#N/A</v>
      </c>
      <c r="UQZ228" s="1109" t="e">
        <v>#N/A</v>
      </c>
      <c r="URA228" s="1109" t="e">
        <v>#N/A</v>
      </c>
      <c r="URB228" s="1109" t="e">
        <v>#N/A</v>
      </c>
      <c r="URC228" s="1109" t="e">
        <v>#N/A</v>
      </c>
      <c r="URD228" s="1109" t="e">
        <v>#N/A</v>
      </c>
      <c r="URE228" s="1109" t="e">
        <v>#N/A</v>
      </c>
      <c r="URF228" s="1109" t="e">
        <v>#N/A</v>
      </c>
      <c r="URG228" s="1109" t="e">
        <v>#N/A</v>
      </c>
      <c r="URH228" s="1109" t="e">
        <v>#N/A</v>
      </c>
      <c r="URI228" s="1109" t="e">
        <v>#N/A</v>
      </c>
      <c r="URJ228" s="1109" t="e">
        <v>#N/A</v>
      </c>
      <c r="URK228" s="1109" t="e">
        <v>#N/A</v>
      </c>
      <c r="URL228" s="1109" t="e">
        <v>#N/A</v>
      </c>
      <c r="URM228" s="1109" t="e">
        <v>#N/A</v>
      </c>
      <c r="URN228" s="1109" t="e">
        <v>#N/A</v>
      </c>
      <c r="URO228" s="1109" t="e">
        <v>#N/A</v>
      </c>
      <c r="URP228" s="1109" t="e">
        <v>#N/A</v>
      </c>
      <c r="URQ228" s="1109" t="e">
        <v>#N/A</v>
      </c>
      <c r="URR228" s="1109" t="e">
        <v>#N/A</v>
      </c>
      <c r="URS228" s="1109" t="e">
        <v>#N/A</v>
      </c>
      <c r="URT228" s="1109" t="e">
        <v>#N/A</v>
      </c>
      <c r="URU228" s="1109" t="e">
        <v>#N/A</v>
      </c>
      <c r="URV228" s="1109" t="e">
        <v>#N/A</v>
      </c>
      <c r="URW228" s="1109" t="e">
        <v>#N/A</v>
      </c>
      <c r="URX228" s="1109" t="e">
        <v>#N/A</v>
      </c>
      <c r="URY228" s="1109" t="e">
        <v>#N/A</v>
      </c>
      <c r="URZ228" s="1109" t="e">
        <v>#N/A</v>
      </c>
      <c r="USA228" s="1109" t="e">
        <v>#N/A</v>
      </c>
      <c r="USB228" s="1109" t="e">
        <v>#N/A</v>
      </c>
      <c r="USC228" s="1109" t="e">
        <v>#N/A</v>
      </c>
      <c r="USD228" s="1109" t="e">
        <v>#N/A</v>
      </c>
      <c r="USE228" s="1109" t="e">
        <v>#N/A</v>
      </c>
      <c r="USF228" s="1109" t="e">
        <v>#N/A</v>
      </c>
      <c r="USG228" s="1109" t="e">
        <v>#N/A</v>
      </c>
      <c r="USH228" s="1109" t="e">
        <v>#N/A</v>
      </c>
      <c r="USI228" s="1109" t="e">
        <v>#N/A</v>
      </c>
      <c r="USJ228" s="1109" t="e">
        <v>#N/A</v>
      </c>
      <c r="USK228" s="1109" t="e">
        <v>#N/A</v>
      </c>
      <c r="USL228" s="1109" t="e">
        <v>#N/A</v>
      </c>
      <c r="USM228" s="1109" t="e">
        <v>#N/A</v>
      </c>
      <c r="USN228" s="1109" t="e">
        <v>#N/A</v>
      </c>
      <c r="USO228" s="1109" t="e">
        <v>#N/A</v>
      </c>
      <c r="USP228" s="1109" t="e">
        <v>#N/A</v>
      </c>
      <c r="USQ228" s="1109" t="e">
        <v>#N/A</v>
      </c>
      <c r="USR228" s="1109" t="e">
        <v>#N/A</v>
      </c>
      <c r="USS228" s="1109" t="e">
        <v>#N/A</v>
      </c>
      <c r="UST228" s="1109" t="e">
        <v>#N/A</v>
      </c>
      <c r="USU228" s="1109" t="e">
        <v>#N/A</v>
      </c>
      <c r="USV228" s="1109" t="e">
        <v>#N/A</v>
      </c>
      <c r="USW228" s="1109" t="e">
        <v>#N/A</v>
      </c>
      <c r="USX228" s="1109" t="e">
        <v>#N/A</v>
      </c>
      <c r="USY228" s="1109" t="e">
        <v>#N/A</v>
      </c>
      <c r="USZ228" s="1109" t="e">
        <v>#N/A</v>
      </c>
      <c r="UTA228" s="1109" t="e">
        <v>#N/A</v>
      </c>
      <c r="UTB228" s="1109" t="e">
        <v>#N/A</v>
      </c>
      <c r="UTC228" s="1109" t="e">
        <v>#N/A</v>
      </c>
      <c r="UTD228" s="1109" t="e">
        <v>#N/A</v>
      </c>
      <c r="UTE228" s="1109" t="e">
        <v>#N/A</v>
      </c>
      <c r="UTF228" s="1109" t="e">
        <v>#N/A</v>
      </c>
      <c r="UTG228" s="1109" t="e">
        <v>#N/A</v>
      </c>
      <c r="UTH228" s="1109" t="e">
        <v>#N/A</v>
      </c>
      <c r="UTI228" s="1109" t="e">
        <v>#N/A</v>
      </c>
      <c r="UTJ228" s="1109" t="e">
        <v>#N/A</v>
      </c>
      <c r="UTK228" s="1109" t="e">
        <v>#N/A</v>
      </c>
      <c r="UTL228" s="1109" t="e">
        <v>#N/A</v>
      </c>
      <c r="UTM228" s="1109" t="e">
        <v>#N/A</v>
      </c>
      <c r="UTN228" s="1109" t="e">
        <v>#N/A</v>
      </c>
      <c r="UTO228" s="1109" t="e">
        <v>#N/A</v>
      </c>
      <c r="UTP228" s="1109" t="e">
        <v>#N/A</v>
      </c>
      <c r="UTQ228" s="1109" t="e">
        <v>#N/A</v>
      </c>
      <c r="UTR228" s="1109" t="e">
        <v>#N/A</v>
      </c>
      <c r="UTS228" s="1109" t="e">
        <v>#N/A</v>
      </c>
      <c r="UTT228" s="1109" t="e">
        <v>#N/A</v>
      </c>
      <c r="UTU228" s="1109" t="e">
        <v>#N/A</v>
      </c>
      <c r="UTV228" s="1109" t="e">
        <v>#N/A</v>
      </c>
      <c r="UTW228" s="1109" t="e">
        <v>#N/A</v>
      </c>
      <c r="UTX228" s="1109" t="e">
        <v>#N/A</v>
      </c>
      <c r="UTY228" s="1109" t="e">
        <v>#N/A</v>
      </c>
      <c r="UTZ228" s="1109" t="e">
        <v>#N/A</v>
      </c>
      <c r="UUA228" s="1109" t="e">
        <v>#N/A</v>
      </c>
      <c r="UUB228" s="1109" t="e">
        <v>#N/A</v>
      </c>
      <c r="UUC228" s="1109" t="e">
        <v>#N/A</v>
      </c>
      <c r="UUD228" s="1109" t="e">
        <v>#N/A</v>
      </c>
      <c r="UUE228" s="1109" t="e">
        <v>#N/A</v>
      </c>
      <c r="UUF228" s="1109" t="e">
        <v>#N/A</v>
      </c>
      <c r="UUG228" s="1109" t="e">
        <v>#N/A</v>
      </c>
      <c r="UUH228" s="1109" t="e">
        <v>#N/A</v>
      </c>
      <c r="UUI228" s="1109" t="e">
        <v>#N/A</v>
      </c>
      <c r="UUJ228" s="1109" t="e">
        <v>#N/A</v>
      </c>
      <c r="UUK228" s="1109" t="e">
        <v>#N/A</v>
      </c>
      <c r="UUL228" s="1109" t="e">
        <v>#N/A</v>
      </c>
      <c r="UUM228" s="1109" t="e">
        <v>#N/A</v>
      </c>
      <c r="UUN228" s="1109" t="e">
        <v>#N/A</v>
      </c>
      <c r="UUO228" s="1109" t="e">
        <v>#N/A</v>
      </c>
      <c r="UUP228" s="1109" t="e">
        <v>#N/A</v>
      </c>
      <c r="UUQ228" s="1109" t="e">
        <v>#N/A</v>
      </c>
      <c r="UUR228" s="1109" t="e">
        <v>#N/A</v>
      </c>
      <c r="UUS228" s="1109" t="e">
        <v>#N/A</v>
      </c>
      <c r="UUT228" s="1109" t="e">
        <v>#N/A</v>
      </c>
      <c r="UUU228" s="1109" t="e">
        <v>#N/A</v>
      </c>
      <c r="UUV228" s="1109" t="e">
        <v>#N/A</v>
      </c>
      <c r="UUW228" s="1109" t="e">
        <v>#N/A</v>
      </c>
      <c r="UUX228" s="1109" t="e">
        <v>#N/A</v>
      </c>
      <c r="UUY228" s="1109" t="e">
        <v>#N/A</v>
      </c>
      <c r="UUZ228" s="1109" t="e">
        <v>#N/A</v>
      </c>
      <c r="UVA228" s="1109" t="e">
        <v>#N/A</v>
      </c>
      <c r="UVB228" s="1109" t="e">
        <v>#N/A</v>
      </c>
      <c r="UVC228" s="1109" t="e">
        <v>#N/A</v>
      </c>
      <c r="UVD228" s="1109" t="e">
        <v>#N/A</v>
      </c>
      <c r="UVE228" s="1109" t="e">
        <v>#N/A</v>
      </c>
      <c r="UVF228" s="1109" t="e">
        <v>#N/A</v>
      </c>
      <c r="UVG228" s="1109" t="e">
        <v>#N/A</v>
      </c>
      <c r="UVH228" s="1109" t="e">
        <v>#N/A</v>
      </c>
      <c r="UVI228" s="1109" t="e">
        <v>#N/A</v>
      </c>
      <c r="UVJ228" s="1109" t="e">
        <v>#N/A</v>
      </c>
      <c r="UVK228" s="1109" t="e">
        <v>#N/A</v>
      </c>
      <c r="UVL228" s="1109" t="e">
        <v>#N/A</v>
      </c>
      <c r="UVM228" s="1109" t="e">
        <v>#N/A</v>
      </c>
      <c r="UVN228" s="1109" t="e">
        <v>#N/A</v>
      </c>
      <c r="UVO228" s="1109" t="e">
        <v>#N/A</v>
      </c>
      <c r="UVP228" s="1109" t="e">
        <v>#N/A</v>
      </c>
      <c r="UVQ228" s="1109" t="e">
        <v>#N/A</v>
      </c>
      <c r="UVR228" s="1109" t="e">
        <v>#N/A</v>
      </c>
      <c r="UVS228" s="1109" t="e">
        <v>#N/A</v>
      </c>
      <c r="UVT228" s="1109" t="e">
        <v>#N/A</v>
      </c>
      <c r="UVU228" s="1109" t="e">
        <v>#N/A</v>
      </c>
      <c r="UVV228" s="1109" t="e">
        <v>#N/A</v>
      </c>
      <c r="UVW228" s="1109" t="e">
        <v>#N/A</v>
      </c>
      <c r="UVX228" s="1109" t="e">
        <v>#N/A</v>
      </c>
      <c r="UVY228" s="1109" t="e">
        <v>#N/A</v>
      </c>
      <c r="UVZ228" s="1109" t="e">
        <v>#N/A</v>
      </c>
      <c r="UWA228" s="1109" t="e">
        <v>#N/A</v>
      </c>
      <c r="UWB228" s="1109" t="e">
        <v>#N/A</v>
      </c>
      <c r="UWC228" s="1109" t="e">
        <v>#N/A</v>
      </c>
      <c r="UWD228" s="1109" t="e">
        <v>#N/A</v>
      </c>
      <c r="UWE228" s="1109" t="e">
        <v>#N/A</v>
      </c>
      <c r="UWF228" s="1109" t="e">
        <v>#N/A</v>
      </c>
      <c r="UWG228" s="1109" t="e">
        <v>#N/A</v>
      </c>
      <c r="UWH228" s="1109" t="e">
        <v>#N/A</v>
      </c>
      <c r="UWI228" s="1109" t="e">
        <v>#N/A</v>
      </c>
      <c r="UWJ228" s="1109" t="e">
        <v>#N/A</v>
      </c>
      <c r="UWK228" s="1109" t="e">
        <v>#N/A</v>
      </c>
      <c r="UWL228" s="1109" t="e">
        <v>#N/A</v>
      </c>
      <c r="UWM228" s="1109" t="e">
        <v>#N/A</v>
      </c>
      <c r="UWN228" s="1109" t="e">
        <v>#N/A</v>
      </c>
      <c r="UWO228" s="1109" t="e">
        <v>#N/A</v>
      </c>
      <c r="UWP228" s="1109" t="e">
        <v>#N/A</v>
      </c>
      <c r="UWQ228" s="1109" t="e">
        <v>#N/A</v>
      </c>
      <c r="UWR228" s="1109" t="e">
        <v>#N/A</v>
      </c>
      <c r="UWS228" s="1109" t="e">
        <v>#N/A</v>
      </c>
      <c r="UWT228" s="1109" t="e">
        <v>#N/A</v>
      </c>
      <c r="UWU228" s="1109" t="e">
        <v>#N/A</v>
      </c>
      <c r="UWV228" s="1109" t="e">
        <v>#N/A</v>
      </c>
      <c r="UWW228" s="1109" t="e">
        <v>#N/A</v>
      </c>
      <c r="UWX228" s="1109" t="e">
        <v>#N/A</v>
      </c>
      <c r="UWY228" s="1109" t="e">
        <v>#N/A</v>
      </c>
      <c r="UWZ228" s="1109" t="e">
        <v>#N/A</v>
      </c>
      <c r="UXA228" s="1109" t="e">
        <v>#N/A</v>
      </c>
      <c r="UXB228" s="1109" t="e">
        <v>#N/A</v>
      </c>
      <c r="UXC228" s="1109" t="e">
        <v>#N/A</v>
      </c>
      <c r="UXD228" s="1109" t="e">
        <v>#N/A</v>
      </c>
      <c r="UXE228" s="1109" t="e">
        <v>#N/A</v>
      </c>
      <c r="UXF228" s="1109" t="e">
        <v>#N/A</v>
      </c>
      <c r="UXG228" s="1109" t="e">
        <v>#N/A</v>
      </c>
      <c r="UXH228" s="1109" t="e">
        <v>#N/A</v>
      </c>
      <c r="UXI228" s="1109" t="e">
        <v>#N/A</v>
      </c>
      <c r="UXJ228" s="1109" t="e">
        <v>#N/A</v>
      </c>
      <c r="UXK228" s="1109" t="e">
        <v>#N/A</v>
      </c>
      <c r="UXL228" s="1109" t="e">
        <v>#N/A</v>
      </c>
      <c r="UXM228" s="1109" t="e">
        <v>#N/A</v>
      </c>
      <c r="UXN228" s="1109" t="e">
        <v>#N/A</v>
      </c>
      <c r="UXO228" s="1109" t="e">
        <v>#N/A</v>
      </c>
      <c r="UXP228" s="1109" t="e">
        <v>#N/A</v>
      </c>
      <c r="UXQ228" s="1109" t="e">
        <v>#N/A</v>
      </c>
      <c r="UXR228" s="1109" t="e">
        <v>#N/A</v>
      </c>
      <c r="UXS228" s="1109" t="e">
        <v>#N/A</v>
      </c>
      <c r="UXT228" s="1109" t="e">
        <v>#N/A</v>
      </c>
      <c r="UXU228" s="1109" t="e">
        <v>#N/A</v>
      </c>
      <c r="UXV228" s="1109" t="e">
        <v>#N/A</v>
      </c>
      <c r="UXW228" s="1109" t="e">
        <v>#N/A</v>
      </c>
      <c r="UXX228" s="1109" t="e">
        <v>#N/A</v>
      </c>
      <c r="UXY228" s="1109" t="e">
        <v>#N/A</v>
      </c>
      <c r="UXZ228" s="1109" t="e">
        <v>#N/A</v>
      </c>
      <c r="UYA228" s="1109" t="e">
        <v>#N/A</v>
      </c>
      <c r="UYB228" s="1109" t="e">
        <v>#N/A</v>
      </c>
      <c r="UYC228" s="1109" t="e">
        <v>#N/A</v>
      </c>
      <c r="UYD228" s="1109" t="e">
        <v>#N/A</v>
      </c>
      <c r="UYE228" s="1109" t="e">
        <v>#N/A</v>
      </c>
      <c r="UYF228" s="1109" t="e">
        <v>#N/A</v>
      </c>
      <c r="UYG228" s="1109" t="e">
        <v>#N/A</v>
      </c>
      <c r="UYH228" s="1109" t="e">
        <v>#N/A</v>
      </c>
      <c r="UYI228" s="1109" t="e">
        <v>#N/A</v>
      </c>
      <c r="UYJ228" s="1109" t="e">
        <v>#N/A</v>
      </c>
      <c r="UYK228" s="1109" t="e">
        <v>#N/A</v>
      </c>
      <c r="UYL228" s="1109" t="e">
        <v>#N/A</v>
      </c>
      <c r="UYM228" s="1109" t="e">
        <v>#N/A</v>
      </c>
      <c r="UYN228" s="1109" t="e">
        <v>#N/A</v>
      </c>
      <c r="UYO228" s="1109" t="e">
        <v>#N/A</v>
      </c>
      <c r="UYP228" s="1109" t="e">
        <v>#N/A</v>
      </c>
      <c r="UYQ228" s="1109" t="e">
        <v>#N/A</v>
      </c>
      <c r="UYR228" s="1109" t="e">
        <v>#N/A</v>
      </c>
      <c r="UYS228" s="1109" t="e">
        <v>#N/A</v>
      </c>
      <c r="UYT228" s="1109" t="e">
        <v>#N/A</v>
      </c>
      <c r="UYU228" s="1109" t="e">
        <v>#N/A</v>
      </c>
      <c r="UYV228" s="1109" t="e">
        <v>#N/A</v>
      </c>
      <c r="UYW228" s="1109" t="e">
        <v>#N/A</v>
      </c>
      <c r="UYX228" s="1109" t="e">
        <v>#N/A</v>
      </c>
      <c r="UYY228" s="1109" t="e">
        <v>#N/A</v>
      </c>
      <c r="UYZ228" s="1109" t="e">
        <v>#N/A</v>
      </c>
      <c r="UZA228" s="1109" t="e">
        <v>#N/A</v>
      </c>
      <c r="UZB228" s="1109" t="e">
        <v>#N/A</v>
      </c>
      <c r="UZC228" s="1109" t="e">
        <v>#N/A</v>
      </c>
      <c r="UZD228" s="1109" t="e">
        <v>#N/A</v>
      </c>
      <c r="UZE228" s="1109" t="e">
        <v>#N/A</v>
      </c>
      <c r="UZF228" s="1109" t="e">
        <v>#N/A</v>
      </c>
      <c r="UZG228" s="1109" t="e">
        <v>#N/A</v>
      </c>
      <c r="UZH228" s="1109" t="e">
        <v>#N/A</v>
      </c>
      <c r="UZI228" s="1109" t="e">
        <v>#N/A</v>
      </c>
      <c r="UZJ228" s="1109" t="e">
        <v>#N/A</v>
      </c>
      <c r="UZK228" s="1109" t="e">
        <v>#N/A</v>
      </c>
      <c r="UZL228" s="1109" t="e">
        <v>#N/A</v>
      </c>
      <c r="UZM228" s="1109" t="e">
        <v>#N/A</v>
      </c>
      <c r="UZN228" s="1109" t="e">
        <v>#N/A</v>
      </c>
      <c r="UZO228" s="1109" t="e">
        <v>#N/A</v>
      </c>
      <c r="UZP228" s="1109" t="e">
        <v>#N/A</v>
      </c>
      <c r="UZQ228" s="1109" t="e">
        <v>#N/A</v>
      </c>
      <c r="UZR228" s="1109" t="e">
        <v>#N/A</v>
      </c>
      <c r="UZS228" s="1109" t="e">
        <v>#N/A</v>
      </c>
      <c r="UZT228" s="1109" t="e">
        <v>#N/A</v>
      </c>
      <c r="UZU228" s="1109" t="e">
        <v>#N/A</v>
      </c>
      <c r="UZV228" s="1109" t="e">
        <v>#N/A</v>
      </c>
      <c r="UZW228" s="1109" t="e">
        <v>#N/A</v>
      </c>
      <c r="UZX228" s="1109" t="e">
        <v>#N/A</v>
      </c>
      <c r="UZY228" s="1109" t="e">
        <v>#N/A</v>
      </c>
      <c r="UZZ228" s="1109" t="e">
        <v>#N/A</v>
      </c>
      <c r="VAA228" s="1109" t="e">
        <v>#N/A</v>
      </c>
      <c r="VAB228" s="1109" t="e">
        <v>#N/A</v>
      </c>
      <c r="VAC228" s="1109" t="e">
        <v>#N/A</v>
      </c>
      <c r="VAD228" s="1109" t="e">
        <v>#N/A</v>
      </c>
      <c r="VAE228" s="1109" t="e">
        <v>#N/A</v>
      </c>
      <c r="VAF228" s="1109" t="e">
        <v>#N/A</v>
      </c>
      <c r="VAG228" s="1109" t="e">
        <v>#N/A</v>
      </c>
      <c r="VAH228" s="1109" t="e">
        <v>#N/A</v>
      </c>
      <c r="VAI228" s="1109" t="e">
        <v>#N/A</v>
      </c>
      <c r="VAJ228" s="1109" t="e">
        <v>#N/A</v>
      </c>
      <c r="VAK228" s="1109" t="e">
        <v>#N/A</v>
      </c>
      <c r="VAL228" s="1109" t="e">
        <v>#N/A</v>
      </c>
      <c r="VAM228" s="1109" t="e">
        <v>#N/A</v>
      </c>
      <c r="VAN228" s="1109" t="e">
        <v>#N/A</v>
      </c>
      <c r="VAO228" s="1109" t="e">
        <v>#N/A</v>
      </c>
      <c r="VAP228" s="1109" t="e">
        <v>#N/A</v>
      </c>
      <c r="VAQ228" s="1109" t="e">
        <v>#N/A</v>
      </c>
      <c r="VAR228" s="1109" t="e">
        <v>#N/A</v>
      </c>
      <c r="VAS228" s="1109" t="e">
        <v>#N/A</v>
      </c>
      <c r="VAT228" s="1109" t="e">
        <v>#N/A</v>
      </c>
      <c r="VAU228" s="1109" t="e">
        <v>#N/A</v>
      </c>
      <c r="VAV228" s="1109" t="e">
        <v>#N/A</v>
      </c>
      <c r="VAW228" s="1109" t="e">
        <v>#N/A</v>
      </c>
      <c r="VAX228" s="1109" t="e">
        <v>#N/A</v>
      </c>
      <c r="VAY228" s="1109" t="e">
        <v>#N/A</v>
      </c>
      <c r="VAZ228" s="1109" t="e">
        <v>#N/A</v>
      </c>
      <c r="VBA228" s="1109" t="e">
        <v>#N/A</v>
      </c>
      <c r="VBB228" s="1109" t="e">
        <v>#N/A</v>
      </c>
      <c r="VBC228" s="1109" t="e">
        <v>#N/A</v>
      </c>
      <c r="VBD228" s="1109" t="e">
        <v>#N/A</v>
      </c>
      <c r="VBE228" s="1109" t="e">
        <v>#N/A</v>
      </c>
      <c r="VBF228" s="1109" t="e">
        <v>#N/A</v>
      </c>
      <c r="VBG228" s="1109" t="e">
        <v>#N/A</v>
      </c>
      <c r="VBH228" s="1109" t="e">
        <v>#N/A</v>
      </c>
      <c r="VBI228" s="1109" t="e">
        <v>#N/A</v>
      </c>
      <c r="VBJ228" s="1109" t="e">
        <v>#N/A</v>
      </c>
      <c r="VBK228" s="1109" t="e">
        <v>#N/A</v>
      </c>
      <c r="VBL228" s="1109" t="e">
        <v>#N/A</v>
      </c>
      <c r="VBM228" s="1109" t="e">
        <v>#N/A</v>
      </c>
      <c r="VBN228" s="1109" t="e">
        <v>#N/A</v>
      </c>
      <c r="VBO228" s="1109" t="e">
        <v>#N/A</v>
      </c>
      <c r="VBP228" s="1109" t="e">
        <v>#N/A</v>
      </c>
      <c r="VBQ228" s="1109" t="e">
        <v>#N/A</v>
      </c>
      <c r="VBR228" s="1109" t="e">
        <v>#N/A</v>
      </c>
      <c r="VBS228" s="1109" t="e">
        <v>#N/A</v>
      </c>
      <c r="VBT228" s="1109" t="e">
        <v>#N/A</v>
      </c>
      <c r="VBU228" s="1109" t="e">
        <v>#N/A</v>
      </c>
      <c r="VBV228" s="1109" t="e">
        <v>#N/A</v>
      </c>
      <c r="VBW228" s="1109" t="e">
        <v>#N/A</v>
      </c>
      <c r="VBX228" s="1109" t="e">
        <v>#N/A</v>
      </c>
      <c r="VBY228" s="1109" t="e">
        <v>#N/A</v>
      </c>
      <c r="VBZ228" s="1109" t="e">
        <v>#N/A</v>
      </c>
      <c r="VCA228" s="1109" t="e">
        <v>#N/A</v>
      </c>
      <c r="VCB228" s="1109" t="e">
        <v>#N/A</v>
      </c>
      <c r="VCC228" s="1109" t="e">
        <v>#N/A</v>
      </c>
      <c r="VCD228" s="1109" t="e">
        <v>#N/A</v>
      </c>
      <c r="VCE228" s="1109" t="e">
        <v>#N/A</v>
      </c>
      <c r="VCF228" s="1109" t="e">
        <v>#N/A</v>
      </c>
      <c r="VCG228" s="1109" t="e">
        <v>#N/A</v>
      </c>
      <c r="VCH228" s="1109" t="e">
        <v>#N/A</v>
      </c>
      <c r="VCI228" s="1109" t="e">
        <v>#N/A</v>
      </c>
      <c r="VCJ228" s="1109" t="e">
        <v>#N/A</v>
      </c>
      <c r="VCK228" s="1109" t="e">
        <v>#N/A</v>
      </c>
      <c r="VCL228" s="1109" t="e">
        <v>#N/A</v>
      </c>
      <c r="VCM228" s="1109" t="e">
        <v>#N/A</v>
      </c>
      <c r="VCN228" s="1109" t="e">
        <v>#N/A</v>
      </c>
      <c r="VCO228" s="1109" t="e">
        <v>#N/A</v>
      </c>
      <c r="VCP228" s="1109" t="e">
        <v>#N/A</v>
      </c>
      <c r="VCQ228" s="1109" t="e">
        <v>#N/A</v>
      </c>
      <c r="VCR228" s="1109" t="e">
        <v>#N/A</v>
      </c>
      <c r="VCS228" s="1109" t="e">
        <v>#N/A</v>
      </c>
      <c r="VCT228" s="1109" t="e">
        <v>#N/A</v>
      </c>
      <c r="VCU228" s="1109" t="e">
        <v>#N/A</v>
      </c>
      <c r="VCV228" s="1109" t="e">
        <v>#N/A</v>
      </c>
      <c r="VCW228" s="1109" t="e">
        <v>#N/A</v>
      </c>
      <c r="VCX228" s="1109" t="e">
        <v>#N/A</v>
      </c>
      <c r="VCY228" s="1109" t="e">
        <v>#N/A</v>
      </c>
      <c r="VCZ228" s="1109" t="e">
        <v>#N/A</v>
      </c>
      <c r="VDA228" s="1109" t="e">
        <v>#N/A</v>
      </c>
      <c r="VDB228" s="1109" t="e">
        <v>#N/A</v>
      </c>
      <c r="VDC228" s="1109" t="e">
        <v>#N/A</v>
      </c>
      <c r="VDD228" s="1109" t="e">
        <v>#N/A</v>
      </c>
      <c r="VDE228" s="1109" t="e">
        <v>#N/A</v>
      </c>
      <c r="VDF228" s="1109" t="e">
        <v>#N/A</v>
      </c>
      <c r="VDG228" s="1109" t="e">
        <v>#N/A</v>
      </c>
      <c r="VDH228" s="1109" t="e">
        <v>#N/A</v>
      </c>
      <c r="VDI228" s="1109" t="e">
        <v>#N/A</v>
      </c>
      <c r="VDJ228" s="1109" t="e">
        <v>#N/A</v>
      </c>
      <c r="VDK228" s="1109" t="e">
        <v>#N/A</v>
      </c>
      <c r="VDL228" s="1109" t="e">
        <v>#N/A</v>
      </c>
      <c r="VDM228" s="1109" t="e">
        <v>#N/A</v>
      </c>
      <c r="VDN228" s="1109" t="e">
        <v>#N/A</v>
      </c>
      <c r="VDO228" s="1109" t="e">
        <v>#N/A</v>
      </c>
      <c r="VDP228" s="1109" t="e">
        <v>#N/A</v>
      </c>
      <c r="VDQ228" s="1109" t="e">
        <v>#N/A</v>
      </c>
      <c r="VDR228" s="1109" t="e">
        <v>#N/A</v>
      </c>
      <c r="VDS228" s="1109" t="e">
        <v>#N/A</v>
      </c>
      <c r="VDT228" s="1109" t="e">
        <v>#N/A</v>
      </c>
      <c r="VDU228" s="1109" t="e">
        <v>#N/A</v>
      </c>
      <c r="VDV228" s="1109" t="e">
        <v>#N/A</v>
      </c>
      <c r="VDW228" s="1109" t="e">
        <v>#N/A</v>
      </c>
      <c r="VDX228" s="1109" t="e">
        <v>#N/A</v>
      </c>
      <c r="VDY228" s="1109" t="e">
        <v>#N/A</v>
      </c>
      <c r="VDZ228" s="1109" t="e">
        <v>#N/A</v>
      </c>
      <c r="VEA228" s="1109" t="e">
        <v>#N/A</v>
      </c>
      <c r="VEB228" s="1109" t="e">
        <v>#N/A</v>
      </c>
      <c r="VEC228" s="1109" t="e">
        <v>#N/A</v>
      </c>
      <c r="VED228" s="1109" t="e">
        <v>#N/A</v>
      </c>
      <c r="VEE228" s="1109" t="e">
        <v>#N/A</v>
      </c>
      <c r="VEF228" s="1109" t="e">
        <v>#N/A</v>
      </c>
      <c r="VEG228" s="1109" t="e">
        <v>#N/A</v>
      </c>
      <c r="VEH228" s="1109" t="e">
        <v>#N/A</v>
      </c>
      <c r="VEI228" s="1109" t="e">
        <v>#N/A</v>
      </c>
      <c r="VEJ228" s="1109" t="e">
        <v>#N/A</v>
      </c>
      <c r="VEK228" s="1109" t="e">
        <v>#N/A</v>
      </c>
      <c r="VEL228" s="1109" t="e">
        <v>#N/A</v>
      </c>
      <c r="VEM228" s="1109" t="e">
        <v>#N/A</v>
      </c>
      <c r="VEN228" s="1109" t="e">
        <v>#N/A</v>
      </c>
      <c r="VEO228" s="1109" t="e">
        <v>#N/A</v>
      </c>
      <c r="VEP228" s="1109" t="e">
        <v>#N/A</v>
      </c>
      <c r="VEQ228" s="1109" t="e">
        <v>#N/A</v>
      </c>
      <c r="VER228" s="1109" t="e">
        <v>#N/A</v>
      </c>
      <c r="VES228" s="1109" t="e">
        <v>#N/A</v>
      </c>
      <c r="VET228" s="1109" t="e">
        <v>#N/A</v>
      </c>
      <c r="VEU228" s="1109" t="e">
        <v>#N/A</v>
      </c>
      <c r="VEV228" s="1109" t="e">
        <v>#N/A</v>
      </c>
      <c r="VEW228" s="1109" t="e">
        <v>#N/A</v>
      </c>
      <c r="VEX228" s="1109" t="e">
        <v>#N/A</v>
      </c>
      <c r="VEY228" s="1109" t="e">
        <v>#N/A</v>
      </c>
      <c r="VEZ228" s="1109" t="e">
        <v>#N/A</v>
      </c>
      <c r="VFA228" s="1109" t="e">
        <v>#N/A</v>
      </c>
      <c r="VFB228" s="1109" t="e">
        <v>#N/A</v>
      </c>
      <c r="VFC228" s="1109" t="e">
        <v>#N/A</v>
      </c>
      <c r="VFD228" s="1109" t="e">
        <v>#N/A</v>
      </c>
      <c r="VFE228" s="1109" t="e">
        <v>#N/A</v>
      </c>
      <c r="VFF228" s="1109" t="e">
        <v>#N/A</v>
      </c>
      <c r="VFG228" s="1109" t="e">
        <v>#N/A</v>
      </c>
      <c r="VFH228" s="1109" t="e">
        <v>#N/A</v>
      </c>
      <c r="VFI228" s="1109" t="e">
        <v>#N/A</v>
      </c>
      <c r="VFJ228" s="1109" t="e">
        <v>#N/A</v>
      </c>
      <c r="VFK228" s="1109" t="e">
        <v>#N/A</v>
      </c>
      <c r="VFL228" s="1109" t="e">
        <v>#N/A</v>
      </c>
      <c r="VFM228" s="1109" t="e">
        <v>#N/A</v>
      </c>
      <c r="VFN228" s="1109" t="e">
        <v>#N/A</v>
      </c>
      <c r="VFO228" s="1109" t="e">
        <v>#N/A</v>
      </c>
      <c r="VFP228" s="1109" t="e">
        <v>#N/A</v>
      </c>
      <c r="VFQ228" s="1109" t="e">
        <v>#N/A</v>
      </c>
      <c r="VFR228" s="1109" t="e">
        <v>#N/A</v>
      </c>
      <c r="VFS228" s="1109" t="e">
        <v>#N/A</v>
      </c>
      <c r="VFT228" s="1109" t="e">
        <v>#N/A</v>
      </c>
      <c r="VFU228" s="1109" t="e">
        <v>#N/A</v>
      </c>
      <c r="VFV228" s="1109" t="e">
        <v>#N/A</v>
      </c>
      <c r="VFW228" s="1109" t="e">
        <v>#N/A</v>
      </c>
      <c r="VFX228" s="1109" t="e">
        <v>#N/A</v>
      </c>
      <c r="VFY228" s="1109" t="e">
        <v>#N/A</v>
      </c>
      <c r="VFZ228" s="1109" t="e">
        <v>#N/A</v>
      </c>
      <c r="VGA228" s="1109" t="e">
        <v>#N/A</v>
      </c>
      <c r="VGB228" s="1109" t="e">
        <v>#N/A</v>
      </c>
      <c r="VGC228" s="1109" t="e">
        <v>#N/A</v>
      </c>
      <c r="VGD228" s="1109" t="e">
        <v>#N/A</v>
      </c>
      <c r="VGE228" s="1109" t="e">
        <v>#N/A</v>
      </c>
      <c r="VGF228" s="1109" t="e">
        <v>#N/A</v>
      </c>
      <c r="VGG228" s="1109" t="e">
        <v>#N/A</v>
      </c>
      <c r="VGH228" s="1109" t="e">
        <v>#N/A</v>
      </c>
      <c r="VGI228" s="1109" t="e">
        <v>#N/A</v>
      </c>
      <c r="VGJ228" s="1109" t="e">
        <v>#N/A</v>
      </c>
      <c r="VGK228" s="1109" t="e">
        <v>#N/A</v>
      </c>
      <c r="VGL228" s="1109" t="e">
        <v>#N/A</v>
      </c>
      <c r="VGM228" s="1109" t="e">
        <v>#N/A</v>
      </c>
      <c r="VGN228" s="1109" t="e">
        <v>#N/A</v>
      </c>
      <c r="VGO228" s="1109" t="e">
        <v>#N/A</v>
      </c>
      <c r="VGP228" s="1109" t="e">
        <v>#N/A</v>
      </c>
      <c r="VGQ228" s="1109" t="e">
        <v>#N/A</v>
      </c>
      <c r="VGR228" s="1109" t="e">
        <v>#N/A</v>
      </c>
      <c r="VGS228" s="1109" t="e">
        <v>#N/A</v>
      </c>
      <c r="VGT228" s="1109" t="e">
        <v>#N/A</v>
      </c>
      <c r="VGU228" s="1109" t="e">
        <v>#N/A</v>
      </c>
      <c r="VGV228" s="1109" t="e">
        <v>#N/A</v>
      </c>
      <c r="VGW228" s="1109" t="e">
        <v>#N/A</v>
      </c>
      <c r="VGX228" s="1109" t="e">
        <v>#N/A</v>
      </c>
      <c r="VGY228" s="1109" t="e">
        <v>#N/A</v>
      </c>
      <c r="VGZ228" s="1109" t="e">
        <v>#N/A</v>
      </c>
      <c r="VHA228" s="1109" t="e">
        <v>#N/A</v>
      </c>
      <c r="VHB228" s="1109" t="e">
        <v>#N/A</v>
      </c>
      <c r="VHC228" s="1109" t="e">
        <v>#N/A</v>
      </c>
      <c r="VHD228" s="1109" t="e">
        <v>#N/A</v>
      </c>
      <c r="VHE228" s="1109" t="e">
        <v>#N/A</v>
      </c>
      <c r="VHF228" s="1109" t="e">
        <v>#N/A</v>
      </c>
      <c r="VHG228" s="1109" t="e">
        <v>#N/A</v>
      </c>
      <c r="VHH228" s="1109" t="e">
        <v>#N/A</v>
      </c>
      <c r="VHI228" s="1109" t="e">
        <v>#N/A</v>
      </c>
      <c r="VHJ228" s="1109" t="e">
        <v>#N/A</v>
      </c>
      <c r="VHK228" s="1109" t="e">
        <v>#N/A</v>
      </c>
      <c r="VHL228" s="1109" t="e">
        <v>#N/A</v>
      </c>
      <c r="VHM228" s="1109" t="e">
        <v>#N/A</v>
      </c>
      <c r="VHN228" s="1109" t="e">
        <v>#N/A</v>
      </c>
      <c r="VHO228" s="1109" t="e">
        <v>#N/A</v>
      </c>
      <c r="VHP228" s="1109" t="e">
        <v>#N/A</v>
      </c>
      <c r="VHQ228" s="1109" t="e">
        <v>#N/A</v>
      </c>
      <c r="VHR228" s="1109" t="e">
        <v>#N/A</v>
      </c>
      <c r="VHS228" s="1109" t="e">
        <v>#N/A</v>
      </c>
      <c r="VHT228" s="1109" t="e">
        <v>#N/A</v>
      </c>
      <c r="VHU228" s="1109" t="e">
        <v>#N/A</v>
      </c>
      <c r="VHV228" s="1109" t="e">
        <v>#N/A</v>
      </c>
      <c r="VHW228" s="1109" t="e">
        <v>#N/A</v>
      </c>
      <c r="VHX228" s="1109" t="e">
        <v>#N/A</v>
      </c>
      <c r="VHY228" s="1109" t="e">
        <v>#N/A</v>
      </c>
      <c r="VHZ228" s="1109" t="e">
        <v>#N/A</v>
      </c>
      <c r="VIA228" s="1109" t="e">
        <v>#N/A</v>
      </c>
      <c r="VIB228" s="1109" t="e">
        <v>#N/A</v>
      </c>
      <c r="VIC228" s="1109" t="e">
        <v>#N/A</v>
      </c>
      <c r="VID228" s="1109" t="e">
        <v>#N/A</v>
      </c>
      <c r="VIE228" s="1109" t="e">
        <v>#N/A</v>
      </c>
      <c r="VIF228" s="1109" t="e">
        <v>#N/A</v>
      </c>
      <c r="VIG228" s="1109" t="e">
        <v>#N/A</v>
      </c>
      <c r="VIH228" s="1109" t="e">
        <v>#N/A</v>
      </c>
      <c r="VII228" s="1109" t="e">
        <v>#N/A</v>
      </c>
      <c r="VIJ228" s="1109" t="e">
        <v>#N/A</v>
      </c>
      <c r="VIK228" s="1109" t="e">
        <v>#N/A</v>
      </c>
      <c r="VIL228" s="1109" t="e">
        <v>#N/A</v>
      </c>
      <c r="VIM228" s="1109" t="e">
        <v>#N/A</v>
      </c>
      <c r="VIN228" s="1109" t="e">
        <v>#N/A</v>
      </c>
      <c r="VIO228" s="1109" t="e">
        <v>#N/A</v>
      </c>
      <c r="VIP228" s="1109" t="e">
        <v>#N/A</v>
      </c>
      <c r="VIQ228" s="1109" t="e">
        <v>#N/A</v>
      </c>
      <c r="VIR228" s="1109" t="e">
        <v>#N/A</v>
      </c>
      <c r="VIS228" s="1109" t="e">
        <v>#N/A</v>
      </c>
      <c r="VIT228" s="1109" t="e">
        <v>#N/A</v>
      </c>
      <c r="VIU228" s="1109" t="e">
        <v>#N/A</v>
      </c>
      <c r="VIV228" s="1109" t="e">
        <v>#N/A</v>
      </c>
      <c r="VIW228" s="1109" t="e">
        <v>#N/A</v>
      </c>
      <c r="VIX228" s="1109" t="e">
        <v>#N/A</v>
      </c>
      <c r="VIY228" s="1109" t="e">
        <v>#N/A</v>
      </c>
      <c r="VIZ228" s="1109" t="e">
        <v>#N/A</v>
      </c>
      <c r="VJA228" s="1109" t="e">
        <v>#N/A</v>
      </c>
      <c r="VJB228" s="1109" t="e">
        <v>#N/A</v>
      </c>
      <c r="VJC228" s="1109" t="e">
        <v>#N/A</v>
      </c>
      <c r="VJD228" s="1109" t="e">
        <v>#N/A</v>
      </c>
      <c r="VJE228" s="1109" t="e">
        <v>#N/A</v>
      </c>
      <c r="VJF228" s="1109" t="e">
        <v>#N/A</v>
      </c>
      <c r="VJG228" s="1109" t="e">
        <v>#N/A</v>
      </c>
      <c r="VJH228" s="1109" t="e">
        <v>#N/A</v>
      </c>
      <c r="VJI228" s="1109" t="e">
        <v>#N/A</v>
      </c>
      <c r="VJJ228" s="1109" t="e">
        <v>#N/A</v>
      </c>
      <c r="VJK228" s="1109" t="e">
        <v>#N/A</v>
      </c>
      <c r="VJL228" s="1109" t="e">
        <v>#N/A</v>
      </c>
      <c r="VJM228" s="1109" t="e">
        <v>#N/A</v>
      </c>
      <c r="VJN228" s="1109" t="e">
        <v>#N/A</v>
      </c>
      <c r="VJO228" s="1109" t="e">
        <v>#N/A</v>
      </c>
      <c r="VJP228" s="1109" t="e">
        <v>#N/A</v>
      </c>
      <c r="VJQ228" s="1109" t="e">
        <v>#N/A</v>
      </c>
      <c r="VJR228" s="1109" t="e">
        <v>#N/A</v>
      </c>
      <c r="VJS228" s="1109" t="e">
        <v>#N/A</v>
      </c>
      <c r="VJT228" s="1109" t="e">
        <v>#N/A</v>
      </c>
      <c r="VJU228" s="1109" t="e">
        <v>#N/A</v>
      </c>
      <c r="VJV228" s="1109" t="e">
        <v>#N/A</v>
      </c>
      <c r="VJW228" s="1109" t="e">
        <v>#N/A</v>
      </c>
      <c r="VJX228" s="1109" t="e">
        <v>#N/A</v>
      </c>
      <c r="VJY228" s="1109" t="e">
        <v>#N/A</v>
      </c>
      <c r="VJZ228" s="1109" t="e">
        <v>#N/A</v>
      </c>
      <c r="VKA228" s="1109" t="e">
        <v>#N/A</v>
      </c>
      <c r="VKB228" s="1109" t="e">
        <v>#N/A</v>
      </c>
      <c r="VKC228" s="1109" t="e">
        <v>#N/A</v>
      </c>
      <c r="VKD228" s="1109" t="e">
        <v>#N/A</v>
      </c>
      <c r="VKE228" s="1109" t="e">
        <v>#N/A</v>
      </c>
      <c r="VKF228" s="1109" t="e">
        <v>#N/A</v>
      </c>
      <c r="VKG228" s="1109" t="e">
        <v>#N/A</v>
      </c>
      <c r="VKH228" s="1109" t="e">
        <v>#N/A</v>
      </c>
      <c r="VKI228" s="1109" t="e">
        <v>#N/A</v>
      </c>
      <c r="VKJ228" s="1109" t="e">
        <v>#N/A</v>
      </c>
      <c r="VKK228" s="1109" t="e">
        <v>#N/A</v>
      </c>
      <c r="VKL228" s="1109" t="e">
        <v>#N/A</v>
      </c>
      <c r="VKM228" s="1109" t="e">
        <v>#N/A</v>
      </c>
      <c r="VKN228" s="1109" t="e">
        <v>#N/A</v>
      </c>
      <c r="VKO228" s="1109" t="e">
        <v>#N/A</v>
      </c>
      <c r="VKP228" s="1109" t="e">
        <v>#N/A</v>
      </c>
      <c r="VKQ228" s="1109" t="e">
        <v>#N/A</v>
      </c>
      <c r="VKR228" s="1109" t="e">
        <v>#N/A</v>
      </c>
      <c r="VKS228" s="1109" t="e">
        <v>#N/A</v>
      </c>
      <c r="VKT228" s="1109" t="e">
        <v>#N/A</v>
      </c>
      <c r="VKU228" s="1109" t="e">
        <v>#N/A</v>
      </c>
      <c r="VKV228" s="1109" t="e">
        <v>#N/A</v>
      </c>
      <c r="VKW228" s="1109" t="e">
        <v>#N/A</v>
      </c>
      <c r="VKX228" s="1109" t="e">
        <v>#N/A</v>
      </c>
      <c r="VKY228" s="1109" t="e">
        <v>#N/A</v>
      </c>
      <c r="VKZ228" s="1109" t="e">
        <v>#N/A</v>
      </c>
      <c r="VLA228" s="1109" t="e">
        <v>#N/A</v>
      </c>
      <c r="VLB228" s="1109" t="e">
        <v>#N/A</v>
      </c>
      <c r="VLC228" s="1109" t="e">
        <v>#N/A</v>
      </c>
      <c r="VLD228" s="1109" t="e">
        <v>#N/A</v>
      </c>
      <c r="VLE228" s="1109" t="e">
        <v>#N/A</v>
      </c>
      <c r="VLF228" s="1109" t="e">
        <v>#N/A</v>
      </c>
      <c r="VLG228" s="1109" t="e">
        <v>#N/A</v>
      </c>
      <c r="VLH228" s="1109" t="e">
        <v>#N/A</v>
      </c>
      <c r="VLI228" s="1109" t="e">
        <v>#N/A</v>
      </c>
      <c r="VLJ228" s="1109" t="e">
        <v>#N/A</v>
      </c>
      <c r="VLK228" s="1109" t="e">
        <v>#N/A</v>
      </c>
      <c r="VLL228" s="1109" t="e">
        <v>#N/A</v>
      </c>
      <c r="VLM228" s="1109" t="e">
        <v>#N/A</v>
      </c>
      <c r="VLN228" s="1109" t="e">
        <v>#N/A</v>
      </c>
      <c r="VLO228" s="1109" t="e">
        <v>#N/A</v>
      </c>
      <c r="VLP228" s="1109" t="e">
        <v>#N/A</v>
      </c>
      <c r="VLQ228" s="1109" t="e">
        <v>#N/A</v>
      </c>
      <c r="VLR228" s="1109" t="e">
        <v>#N/A</v>
      </c>
      <c r="VLS228" s="1109" t="e">
        <v>#N/A</v>
      </c>
      <c r="VLT228" s="1109" t="e">
        <v>#N/A</v>
      </c>
      <c r="VLU228" s="1109" t="e">
        <v>#N/A</v>
      </c>
      <c r="VLV228" s="1109" t="e">
        <v>#N/A</v>
      </c>
      <c r="VLW228" s="1109" t="e">
        <v>#N/A</v>
      </c>
      <c r="VLX228" s="1109" t="e">
        <v>#N/A</v>
      </c>
      <c r="VLY228" s="1109" t="e">
        <v>#N/A</v>
      </c>
      <c r="VLZ228" s="1109" t="e">
        <v>#N/A</v>
      </c>
      <c r="VMA228" s="1109" t="e">
        <v>#N/A</v>
      </c>
      <c r="VMB228" s="1109" t="e">
        <v>#N/A</v>
      </c>
      <c r="VMC228" s="1109" t="e">
        <v>#N/A</v>
      </c>
      <c r="VMD228" s="1109" t="e">
        <v>#N/A</v>
      </c>
      <c r="VME228" s="1109" t="e">
        <v>#N/A</v>
      </c>
      <c r="VMF228" s="1109" t="e">
        <v>#N/A</v>
      </c>
      <c r="VMG228" s="1109" t="e">
        <v>#N/A</v>
      </c>
      <c r="VMH228" s="1109" t="e">
        <v>#N/A</v>
      </c>
      <c r="VMI228" s="1109" t="e">
        <v>#N/A</v>
      </c>
      <c r="VMJ228" s="1109" t="e">
        <v>#N/A</v>
      </c>
      <c r="VMK228" s="1109" t="e">
        <v>#N/A</v>
      </c>
      <c r="VML228" s="1109" t="e">
        <v>#N/A</v>
      </c>
      <c r="VMM228" s="1109" t="e">
        <v>#N/A</v>
      </c>
      <c r="VMN228" s="1109" t="e">
        <v>#N/A</v>
      </c>
      <c r="VMO228" s="1109" t="e">
        <v>#N/A</v>
      </c>
      <c r="VMP228" s="1109" t="e">
        <v>#N/A</v>
      </c>
      <c r="VMQ228" s="1109" t="e">
        <v>#N/A</v>
      </c>
      <c r="VMR228" s="1109" t="e">
        <v>#N/A</v>
      </c>
      <c r="VMS228" s="1109" t="e">
        <v>#N/A</v>
      </c>
      <c r="VMT228" s="1109" t="e">
        <v>#N/A</v>
      </c>
      <c r="VMU228" s="1109" t="e">
        <v>#N/A</v>
      </c>
      <c r="VMV228" s="1109" t="e">
        <v>#N/A</v>
      </c>
      <c r="VMW228" s="1109" t="e">
        <v>#N/A</v>
      </c>
      <c r="VMX228" s="1109" t="e">
        <v>#N/A</v>
      </c>
      <c r="VMY228" s="1109" t="e">
        <v>#N/A</v>
      </c>
      <c r="VMZ228" s="1109" t="e">
        <v>#N/A</v>
      </c>
      <c r="VNA228" s="1109" t="e">
        <v>#N/A</v>
      </c>
      <c r="VNB228" s="1109" t="e">
        <v>#N/A</v>
      </c>
      <c r="VNC228" s="1109" t="e">
        <v>#N/A</v>
      </c>
      <c r="VND228" s="1109" t="e">
        <v>#N/A</v>
      </c>
      <c r="VNE228" s="1109" t="e">
        <v>#N/A</v>
      </c>
      <c r="VNF228" s="1109" t="e">
        <v>#N/A</v>
      </c>
      <c r="VNG228" s="1109" t="e">
        <v>#N/A</v>
      </c>
      <c r="VNH228" s="1109" t="e">
        <v>#N/A</v>
      </c>
      <c r="VNI228" s="1109" t="e">
        <v>#N/A</v>
      </c>
      <c r="VNJ228" s="1109" t="e">
        <v>#N/A</v>
      </c>
      <c r="VNK228" s="1109" t="e">
        <v>#N/A</v>
      </c>
      <c r="VNL228" s="1109" t="e">
        <v>#N/A</v>
      </c>
      <c r="VNM228" s="1109" t="e">
        <v>#N/A</v>
      </c>
      <c r="VNN228" s="1109" t="e">
        <v>#N/A</v>
      </c>
      <c r="VNO228" s="1109" t="e">
        <v>#N/A</v>
      </c>
      <c r="VNP228" s="1109" t="e">
        <v>#N/A</v>
      </c>
      <c r="VNQ228" s="1109" t="e">
        <v>#N/A</v>
      </c>
      <c r="VNR228" s="1109" t="e">
        <v>#N/A</v>
      </c>
      <c r="VNS228" s="1109" t="e">
        <v>#N/A</v>
      </c>
      <c r="VNT228" s="1109" t="e">
        <v>#N/A</v>
      </c>
      <c r="VNU228" s="1109" t="e">
        <v>#N/A</v>
      </c>
      <c r="VNV228" s="1109" t="e">
        <v>#N/A</v>
      </c>
      <c r="VNW228" s="1109" t="e">
        <v>#N/A</v>
      </c>
      <c r="VNX228" s="1109" t="e">
        <v>#N/A</v>
      </c>
      <c r="VNY228" s="1109" t="e">
        <v>#N/A</v>
      </c>
      <c r="VNZ228" s="1109" t="e">
        <v>#N/A</v>
      </c>
      <c r="VOA228" s="1109" t="e">
        <v>#N/A</v>
      </c>
      <c r="VOB228" s="1109" t="e">
        <v>#N/A</v>
      </c>
      <c r="VOC228" s="1109" t="e">
        <v>#N/A</v>
      </c>
      <c r="VOD228" s="1109" t="e">
        <v>#N/A</v>
      </c>
      <c r="VOE228" s="1109" t="e">
        <v>#N/A</v>
      </c>
      <c r="VOF228" s="1109" t="e">
        <v>#N/A</v>
      </c>
      <c r="VOG228" s="1109" t="e">
        <v>#N/A</v>
      </c>
      <c r="VOH228" s="1109" t="e">
        <v>#N/A</v>
      </c>
      <c r="VOI228" s="1109" t="e">
        <v>#N/A</v>
      </c>
      <c r="VOJ228" s="1109" t="e">
        <v>#N/A</v>
      </c>
      <c r="VOK228" s="1109" t="e">
        <v>#N/A</v>
      </c>
      <c r="VOL228" s="1109" t="e">
        <v>#N/A</v>
      </c>
      <c r="VOM228" s="1109" t="e">
        <v>#N/A</v>
      </c>
      <c r="VON228" s="1109" t="e">
        <v>#N/A</v>
      </c>
      <c r="VOO228" s="1109" t="e">
        <v>#N/A</v>
      </c>
      <c r="VOP228" s="1109" t="e">
        <v>#N/A</v>
      </c>
      <c r="VOQ228" s="1109" t="e">
        <v>#N/A</v>
      </c>
      <c r="VOR228" s="1109" t="e">
        <v>#N/A</v>
      </c>
      <c r="VOS228" s="1109" t="e">
        <v>#N/A</v>
      </c>
      <c r="VOT228" s="1109" t="e">
        <v>#N/A</v>
      </c>
      <c r="VOU228" s="1109" t="e">
        <v>#N/A</v>
      </c>
      <c r="VOV228" s="1109" t="e">
        <v>#N/A</v>
      </c>
      <c r="VOW228" s="1109" t="e">
        <v>#N/A</v>
      </c>
      <c r="VOX228" s="1109" t="e">
        <v>#N/A</v>
      </c>
      <c r="VOY228" s="1109" t="e">
        <v>#N/A</v>
      </c>
      <c r="VOZ228" s="1109" t="e">
        <v>#N/A</v>
      </c>
      <c r="VPA228" s="1109" t="e">
        <v>#N/A</v>
      </c>
      <c r="VPB228" s="1109" t="e">
        <v>#N/A</v>
      </c>
      <c r="VPC228" s="1109" t="e">
        <v>#N/A</v>
      </c>
      <c r="VPD228" s="1109" t="e">
        <v>#N/A</v>
      </c>
      <c r="VPE228" s="1109" t="e">
        <v>#N/A</v>
      </c>
      <c r="VPF228" s="1109" t="e">
        <v>#N/A</v>
      </c>
      <c r="VPG228" s="1109" t="e">
        <v>#N/A</v>
      </c>
      <c r="VPH228" s="1109" t="e">
        <v>#N/A</v>
      </c>
      <c r="VPI228" s="1109" t="e">
        <v>#N/A</v>
      </c>
      <c r="VPJ228" s="1109" t="e">
        <v>#N/A</v>
      </c>
      <c r="VPK228" s="1109" t="e">
        <v>#N/A</v>
      </c>
      <c r="VPL228" s="1109" t="e">
        <v>#N/A</v>
      </c>
      <c r="VPM228" s="1109" t="e">
        <v>#N/A</v>
      </c>
      <c r="VPN228" s="1109" t="e">
        <v>#N/A</v>
      </c>
      <c r="VPO228" s="1109" t="e">
        <v>#N/A</v>
      </c>
      <c r="VPP228" s="1109" t="e">
        <v>#N/A</v>
      </c>
      <c r="VPQ228" s="1109" t="e">
        <v>#N/A</v>
      </c>
      <c r="VPR228" s="1109" t="e">
        <v>#N/A</v>
      </c>
      <c r="VPS228" s="1109" t="e">
        <v>#N/A</v>
      </c>
      <c r="VPT228" s="1109" t="e">
        <v>#N/A</v>
      </c>
      <c r="VPU228" s="1109" t="e">
        <v>#N/A</v>
      </c>
      <c r="VPV228" s="1109" t="e">
        <v>#N/A</v>
      </c>
      <c r="VPW228" s="1109" t="e">
        <v>#N/A</v>
      </c>
      <c r="VPX228" s="1109" t="e">
        <v>#N/A</v>
      </c>
      <c r="VPY228" s="1109" t="e">
        <v>#N/A</v>
      </c>
      <c r="VPZ228" s="1109" t="e">
        <v>#N/A</v>
      </c>
      <c r="VQA228" s="1109" t="e">
        <v>#N/A</v>
      </c>
      <c r="VQB228" s="1109" t="e">
        <v>#N/A</v>
      </c>
      <c r="VQC228" s="1109" t="e">
        <v>#N/A</v>
      </c>
      <c r="VQD228" s="1109" t="e">
        <v>#N/A</v>
      </c>
      <c r="VQE228" s="1109" t="e">
        <v>#N/A</v>
      </c>
      <c r="VQF228" s="1109" t="e">
        <v>#N/A</v>
      </c>
      <c r="VQG228" s="1109" t="e">
        <v>#N/A</v>
      </c>
      <c r="VQH228" s="1109" t="e">
        <v>#N/A</v>
      </c>
      <c r="VQI228" s="1109" t="e">
        <v>#N/A</v>
      </c>
      <c r="VQJ228" s="1109" t="e">
        <v>#N/A</v>
      </c>
      <c r="VQK228" s="1109" t="e">
        <v>#N/A</v>
      </c>
      <c r="VQL228" s="1109" t="e">
        <v>#N/A</v>
      </c>
      <c r="VQM228" s="1109" t="e">
        <v>#N/A</v>
      </c>
      <c r="VQN228" s="1109" t="e">
        <v>#N/A</v>
      </c>
      <c r="VQO228" s="1109" t="e">
        <v>#N/A</v>
      </c>
      <c r="VQP228" s="1109" t="e">
        <v>#N/A</v>
      </c>
      <c r="VQQ228" s="1109" t="e">
        <v>#N/A</v>
      </c>
      <c r="VQR228" s="1109" t="e">
        <v>#N/A</v>
      </c>
      <c r="VQS228" s="1109" t="e">
        <v>#N/A</v>
      </c>
      <c r="VQT228" s="1109" t="e">
        <v>#N/A</v>
      </c>
      <c r="VQU228" s="1109" t="e">
        <v>#N/A</v>
      </c>
      <c r="VQV228" s="1109" t="e">
        <v>#N/A</v>
      </c>
      <c r="VQW228" s="1109" t="e">
        <v>#N/A</v>
      </c>
      <c r="VQX228" s="1109" t="e">
        <v>#N/A</v>
      </c>
      <c r="VQY228" s="1109" t="e">
        <v>#N/A</v>
      </c>
      <c r="VQZ228" s="1109" t="e">
        <v>#N/A</v>
      </c>
      <c r="VRA228" s="1109" t="e">
        <v>#N/A</v>
      </c>
      <c r="VRB228" s="1109" t="e">
        <v>#N/A</v>
      </c>
      <c r="VRC228" s="1109" t="e">
        <v>#N/A</v>
      </c>
      <c r="VRD228" s="1109" t="e">
        <v>#N/A</v>
      </c>
      <c r="VRE228" s="1109" t="e">
        <v>#N/A</v>
      </c>
      <c r="VRF228" s="1109" t="e">
        <v>#N/A</v>
      </c>
      <c r="VRG228" s="1109" t="e">
        <v>#N/A</v>
      </c>
      <c r="VRH228" s="1109" t="e">
        <v>#N/A</v>
      </c>
      <c r="VRI228" s="1109" t="e">
        <v>#N/A</v>
      </c>
      <c r="VRJ228" s="1109" t="e">
        <v>#N/A</v>
      </c>
      <c r="VRK228" s="1109" t="e">
        <v>#N/A</v>
      </c>
      <c r="VRL228" s="1109" t="e">
        <v>#N/A</v>
      </c>
      <c r="VRM228" s="1109" t="e">
        <v>#N/A</v>
      </c>
      <c r="VRN228" s="1109" t="e">
        <v>#N/A</v>
      </c>
      <c r="VRO228" s="1109" t="e">
        <v>#N/A</v>
      </c>
      <c r="VRP228" s="1109" t="e">
        <v>#N/A</v>
      </c>
      <c r="VRQ228" s="1109" t="e">
        <v>#N/A</v>
      </c>
      <c r="VRR228" s="1109" t="e">
        <v>#N/A</v>
      </c>
      <c r="VRS228" s="1109" t="e">
        <v>#N/A</v>
      </c>
      <c r="VRT228" s="1109" t="e">
        <v>#N/A</v>
      </c>
      <c r="VRU228" s="1109" t="e">
        <v>#N/A</v>
      </c>
      <c r="VRV228" s="1109" t="e">
        <v>#N/A</v>
      </c>
      <c r="VRW228" s="1109" t="e">
        <v>#N/A</v>
      </c>
      <c r="VRX228" s="1109" t="e">
        <v>#N/A</v>
      </c>
      <c r="VRY228" s="1109" t="e">
        <v>#N/A</v>
      </c>
      <c r="VRZ228" s="1109" t="e">
        <v>#N/A</v>
      </c>
      <c r="VSA228" s="1109" t="e">
        <v>#N/A</v>
      </c>
      <c r="VSB228" s="1109" t="e">
        <v>#N/A</v>
      </c>
      <c r="VSC228" s="1109" t="e">
        <v>#N/A</v>
      </c>
      <c r="VSD228" s="1109" t="e">
        <v>#N/A</v>
      </c>
      <c r="VSE228" s="1109" t="e">
        <v>#N/A</v>
      </c>
      <c r="VSF228" s="1109" t="e">
        <v>#N/A</v>
      </c>
      <c r="VSG228" s="1109" t="e">
        <v>#N/A</v>
      </c>
      <c r="VSH228" s="1109" t="e">
        <v>#N/A</v>
      </c>
      <c r="VSI228" s="1109" t="e">
        <v>#N/A</v>
      </c>
      <c r="VSJ228" s="1109" t="e">
        <v>#N/A</v>
      </c>
      <c r="VSK228" s="1109" t="e">
        <v>#N/A</v>
      </c>
      <c r="VSL228" s="1109" t="e">
        <v>#N/A</v>
      </c>
      <c r="VSM228" s="1109" t="e">
        <v>#N/A</v>
      </c>
      <c r="VSN228" s="1109" t="e">
        <v>#N/A</v>
      </c>
      <c r="VSO228" s="1109" t="e">
        <v>#N/A</v>
      </c>
      <c r="VSP228" s="1109" t="e">
        <v>#N/A</v>
      </c>
      <c r="VSQ228" s="1109" t="e">
        <v>#N/A</v>
      </c>
      <c r="VSR228" s="1109" t="e">
        <v>#N/A</v>
      </c>
      <c r="VSS228" s="1109" t="e">
        <v>#N/A</v>
      </c>
      <c r="VST228" s="1109" t="e">
        <v>#N/A</v>
      </c>
      <c r="VSU228" s="1109" t="e">
        <v>#N/A</v>
      </c>
      <c r="VSV228" s="1109" t="e">
        <v>#N/A</v>
      </c>
      <c r="VSW228" s="1109" t="e">
        <v>#N/A</v>
      </c>
      <c r="VSX228" s="1109" t="e">
        <v>#N/A</v>
      </c>
      <c r="VSY228" s="1109" t="e">
        <v>#N/A</v>
      </c>
      <c r="VSZ228" s="1109" t="e">
        <v>#N/A</v>
      </c>
      <c r="VTA228" s="1109" t="e">
        <v>#N/A</v>
      </c>
      <c r="VTB228" s="1109" t="e">
        <v>#N/A</v>
      </c>
      <c r="VTC228" s="1109" t="e">
        <v>#N/A</v>
      </c>
      <c r="VTD228" s="1109" t="e">
        <v>#N/A</v>
      </c>
      <c r="VTE228" s="1109" t="e">
        <v>#N/A</v>
      </c>
      <c r="VTF228" s="1109" t="e">
        <v>#N/A</v>
      </c>
      <c r="VTG228" s="1109" t="e">
        <v>#N/A</v>
      </c>
      <c r="VTH228" s="1109" t="e">
        <v>#N/A</v>
      </c>
      <c r="VTI228" s="1109" t="e">
        <v>#N/A</v>
      </c>
      <c r="VTJ228" s="1109" t="e">
        <v>#N/A</v>
      </c>
      <c r="VTK228" s="1109" t="e">
        <v>#N/A</v>
      </c>
      <c r="VTL228" s="1109" t="e">
        <v>#N/A</v>
      </c>
      <c r="VTM228" s="1109" t="e">
        <v>#N/A</v>
      </c>
      <c r="VTN228" s="1109" t="e">
        <v>#N/A</v>
      </c>
      <c r="VTO228" s="1109" t="e">
        <v>#N/A</v>
      </c>
      <c r="VTP228" s="1109" t="e">
        <v>#N/A</v>
      </c>
      <c r="VTQ228" s="1109" t="e">
        <v>#N/A</v>
      </c>
      <c r="VTR228" s="1109" t="e">
        <v>#N/A</v>
      </c>
      <c r="VTS228" s="1109" t="e">
        <v>#N/A</v>
      </c>
      <c r="VTT228" s="1109" t="e">
        <v>#N/A</v>
      </c>
      <c r="VTU228" s="1109" t="e">
        <v>#N/A</v>
      </c>
      <c r="VTV228" s="1109" t="e">
        <v>#N/A</v>
      </c>
      <c r="VTW228" s="1109" t="e">
        <v>#N/A</v>
      </c>
      <c r="VTX228" s="1109" t="e">
        <v>#N/A</v>
      </c>
      <c r="VTY228" s="1109" t="e">
        <v>#N/A</v>
      </c>
      <c r="VTZ228" s="1109" t="e">
        <v>#N/A</v>
      </c>
      <c r="VUA228" s="1109" t="e">
        <v>#N/A</v>
      </c>
      <c r="VUB228" s="1109" t="e">
        <v>#N/A</v>
      </c>
      <c r="VUC228" s="1109" t="e">
        <v>#N/A</v>
      </c>
      <c r="VUD228" s="1109" t="e">
        <v>#N/A</v>
      </c>
      <c r="VUE228" s="1109" t="e">
        <v>#N/A</v>
      </c>
      <c r="VUF228" s="1109" t="e">
        <v>#N/A</v>
      </c>
      <c r="VUG228" s="1109" t="e">
        <v>#N/A</v>
      </c>
      <c r="VUH228" s="1109" t="e">
        <v>#N/A</v>
      </c>
      <c r="VUI228" s="1109" t="e">
        <v>#N/A</v>
      </c>
      <c r="VUJ228" s="1109" t="e">
        <v>#N/A</v>
      </c>
      <c r="VUK228" s="1109" t="e">
        <v>#N/A</v>
      </c>
      <c r="VUL228" s="1109" t="e">
        <v>#N/A</v>
      </c>
      <c r="VUM228" s="1109" t="e">
        <v>#N/A</v>
      </c>
      <c r="VUN228" s="1109" t="e">
        <v>#N/A</v>
      </c>
      <c r="VUO228" s="1109" t="e">
        <v>#N/A</v>
      </c>
      <c r="VUP228" s="1109" t="e">
        <v>#N/A</v>
      </c>
      <c r="VUQ228" s="1109" t="e">
        <v>#N/A</v>
      </c>
      <c r="VUR228" s="1109" t="e">
        <v>#N/A</v>
      </c>
      <c r="VUS228" s="1109" t="e">
        <v>#N/A</v>
      </c>
      <c r="VUT228" s="1109" t="e">
        <v>#N/A</v>
      </c>
      <c r="VUU228" s="1109" t="e">
        <v>#N/A</v>
      </c>
      <c r="VUV228" s="1109" t="e">
        <v>#N/A</v>
      </c>
      <c r="VUW228" s="1109" t="e">
        <v>#N/A</v>
      </c>
      <c r="VUX228" s="1109" t="e">
        <v>#N/A</v>
      </c>
      <c r="VUY228" s="1109" t="e">
        <v>#N/A</v>
      </c>
      <c r="VUZ228" s="1109" t="e">
        <v>#N/A</v>
      </c>
      <c r="VVA228" s="1109" t="e">
        <v>#N/A</v>
      </c>
      <c r="VVB228" s="1109" t="e">
        <v>#N/A</v>
      </c>
      <c r="VVC228" s="1109" t="e">
        <v>#N/A</v>
      </c>
      <c r="VVD228" s="1109" t="e">
        <v>#N/A</v>
      </c>
      <c r="VVE228" s="1109" t="e">
        <v>#N/A</v>
      </c>
      <c r="VVF228" s="1109" t="e">
        <v>#N/A</v>
      </c>
      <c r="VVG228" s="1109" t="e">
        <v>#N/A</v>
      </c>
      <c r="VVH228" s="1109" t="e">
        <v>#N/A</v>
      </c>
      <c r="VVI228" s="1109" t="e">
        <v>#N/A</v>
      </c>
      <c r="VVJ228" s="1109" t="e">
        <v>#N/A</v>
      </c>
      <c r="VVK228" s="1109" t="e">
        <v>#N/A</v>
      </c>
      <c r="VVL228" s="1109" t="e">
        <v>#N/A</v>
      </c>
      <c r="VVM228" s="1109" t="e">
        <v>#N/A</v>
      </c>
      <c r="VVN228" s="1109" t="e">
        <v>#N/A</v>
      </c>
      <c r="VVO228" s="1109" t="e">
        <v>#N/A</v>
      </c>
      <c r="VVP228" s="1109" t="e">
        <v>#N/A</v>
      </c>
      <c r="VVQ228" s="1109" t="e">
        <v>#N/A</v>
      </c>
      <c r="VVR228" s="1109" t="e">
        <v>#N/A</v>
      </c>
      <c r="VVS228" s="1109" t="e">
        <v>#N/A</v>
      </c>
      <c r="VVT228" s="1109" t="e">
        <v>#N/A</v>
      </c>
      <c r="VVU228" s="1109" t="e">
        <v>#N/A</v>
      </c>
      <c r="VVV228" s="1109" t="e">
        <v>#N/A</v>
      </c>
      <c r="VVW228" s="1109" t="e">
        <v>#N/A</v>
      </c>
      <c r="VVX228" s="1109" t="e">
        <v>#N/A</v>
      </c>
      <c r="VVY228" s="1109" t="e">
        <v>#N/A</v>
      </c>
      <c r="VVZ228" s="1109" t="e">
        <v>#N/A</v>
      </c>
      <c r="VWA228" s="1109" t="e">
        <v>#N/A</v>
      </c>
      <c r="VWB228" s="1109" t="e">
        <v>#N/A</v>
      </c>
      <c r="VWC228" s="1109" t="e">
        <v>#N/A</v>
      </c>
      <c r="VWD228" s="1109" t="e">
        <v>#N/A</v>
      </c>
      <c r="VWE228" s="1109" t="e">
        <v>#N/A</v>
      </c>
      <c r="VWF228" s="1109" t="e">
        <v>#N/A</v>
      </c>
      <c r="VWG228" s="1109" t="e">
        <v>#N/A</v>
      </c>
      <c r="VWH228" s="1109" t="e">
        <v>#N/A</v>
      </c>
      <c r="VWI228" s="1109" t="e">
        <v>#N/A</v>
      </c>
      <c r="VWJ228" s="1109" t="e">
        <v>#N/A</v>
      </c>
      <c r="VWK228" s="1109" t="e">
        <v>#N/A</v>
      </c>
      <c r="VWL228" s="1109" t="e">
        <v>#N/A</v>
      </c>
      <c r="VWM228" s="1109" t="e">
        <v>#N/A</v>
      </c>
      <c r="VWN228" s="1109" t="e">
        <v>#N/A</v>
      </c>
      <c r="VWO228" s="1109" t="e">
        <v>#N/A</v>
      </c>
      <c r="VWP228" s="1109" t="e">
        <v>#N/A</v>
      </c>
      <c r="VWQ228" s="1109" t="e">
        <v>#N/A</v>
      </c>
      <c r="VWR228" s="1109" t="e">
        <v>#N/A</v>
      </c>
      <c r="VWS228" s="1109" t="e">
        <v>#N/A</v>
      </c>
      <c r="VWT228" s="1109" t="e">
        <v>#N/A</v>
      </c>
      <c r="VWU228" s="1109" t="e">
        <v>#N/A</v>
      </c>
      <c r="VWV228" s="1109" t="e">
        <v>#N/A</v>
      </c>
      <c r="VWW228" s="1109" t="e">
        <v>#N/A</v>
      </c>
      <c r="VWX228" s="1109" t="e">
        <v>#N/A</v>
      </c>
      <c r="VWY228" s="1109" t="e">
        <v>#N/A</v>
      </c>
      <c r="VWZ228" s="1109" t="e">
        <v>#N/A</v>
      </c>
      <c r="VXA228" s="1109" t="e">
        <v>#N/A</v>
      </c>
      <c r="VXB228" s="1109" t="e">
        <v>#N/A</v>
      </c>
      <c r="VXC228" s="1109" t="e">
        <v>#N/A</v>
      </c>
      <c r="VXD228" s="1109" t="e">
        <v>#N/A</v>
      </c>
      <c r="VXE228" s="1109" t="e">
        <v>#N/A</v>
      </c>
      <c r="VXF228" s="1109" t="e">
        <v>#N/A</v>
      </c>
      <c r="VXG228" s="1109" t="e">
        <v>#N/A</v>
      </c>
      <c r="VXH228" s="1109" t="e">
        <v>#N/A</v>
      </c>
      <c r="VXI228" s="1109" t="e">
        <v>#N/A</v>
      </c>
      <c r="VXJ228" s="1109" t="e">
        <v>#N/A</v>
      </c>
      <c r="VXK228" s="1109" t="e">
        <v>#N/A</v>
      </c>
      <c r="VXL228" s="1109" t="e">
        <v>#N/A</v>
      </c>
      <c r="VXM228" s="1109" t="e">
        <v>#N/A</v>
      </c>
      <c r="VXN228" s="1109" t="e">
        <v>#N/A</v>
      </c>
      <c r="VXO228" s="1109" t="e">
        <v>#N/A</v>
      </c>
      <c r="VXP228" s="1109" t="e">
        <v>#N/A</v>
      </c>
      <c r="VXQ228" s="1109" t="e">
        <v>#N/A</v>
      </c>
      <c r="VXR228" s="1109" t="e">
        <v>#N/A</v>
      </c>
      <c r="VXS228" s="1109" t="e">
        <v>#N/A</v>
      </c>
      <c r="VXT228" s="1109" t="e">
        <v>#N/A</v>
      </c>
      <c r="VXU228" s="1109" t="e">
        <v>#N/A</v>
      </c>
      <c r="VXV228" s="1109" t="e">
        <v>#N/A</v>
      </c>
      <c r="VXW228" s="1109" t="e">
        <v>#N/A</v>
      </c>
      <c r="VXX228" s="1109" t="e">
        <v>#N/A</v>
      </c>
      <c r="VXY228" s="1109" t="e">
        <v>#N/A</v>
      </c>
      <c r="VXZ228" s="1109" t="e">
        <v>#N/A</v>
      </c>
      <c r="VYA228" s="1109" t="e">
        <v>#N/A</v>
      </c>
      <c r="VYB228" s="1109" t="e">
        <v>#N/A</v>
      </c>
      <c r="VYC228" s="1109" t="e">
        <v>#N/A</v>
      </c>
      <c r="VYD228" s="1109" t="e">
        <v>#N/A</v>
      </c>
      <c r="VYE228" s="1109" t="e">
        <v>#N/A</v>
      </c>
      <c r="VYF228" s="1109" t="e">
        <v>#N/A</v>
      </c>
      <c r="VYG228" s="1109" t="e">
        <v>#N/A</v>
      </c>
      <c r="VYH228" s="1109" t="e">
        <v>#N/A</v>
      </c>
      <c r="VYI228" s="1109" t="e">
        <v>#N/A</v>
      </c>
      <c r="VYJ228" s="1109" t="e">
        <v>#N/A</v>
      </c>
      <c r="VYK228" s="1109" t="e">
        <v>#N/A</v>
      </c>
      <c r="VYL228" s="1109" t="e">
        <v>#N/A</v>
      </c>
      <c r="VYM228" s="1109" t="e">
        <v>#N/A</v>
      </c>
      <c r="VYN228" s="1109" t="e">
        <v>#N/A</v>
      </c>
      <c r="VYO228" s="1109" t="e">
        <v>#N/A</v>
      </c>
      <c r="VYP228" s="1109" t="e">
        <v>#N/A</v>
      </c>
      <c r="VYQ228" s="1109" t="e">
        <v>#N/A</v>
      </c>
      <c r="VYR228" s="1109" t="e">
        <v>#N/A</v>
      </c>
      <c r="VYS228" s="1109" t="e">
        <v>#N/A</v>
      </c>
      <c r="VYT228" s="1109" t="e">
        <v>#N/A</v>
      </c>
      <c r="VYU228" s="1109" t="e">
        <v>#N/A</v>
      </c>
      <c r="VYV228" s="1109" t="e">
        <v>#N/A</v>
      </c>
      <c r="VYW228" s="1109" t="e">
        <v>#N/A</v>
      </c>
      <c r="VYX228" s="1109" t="e">
        <v>#N/A</v>
      </c>
      <c r="VYY228" s="1109" t="e">
        <v>#N/A</v>
      </c>
      <c r="VYZ228" s="1109" t="e">
        <v>#N/A</v>
      </c>
      <c r="VZA228" s="1109" t="e">
        <v>#N/A</v>
      </c>
      <c r="VZB228" s="1109" t="e">
        <v>#N/A</v>
      </c>
      <c r="VZC228" s="1109" t="e">
        <v>#N/A</v>
      </c>
      <c r="VZD228" s="1109" t="e">
        <v>#N/A</v>
      </c>
      <c r="VZE228" s="1109" t="e">
        <v>#N/A</v>
      </c>
      <c r="VZF228" s="1109" t="e">
        <v>#N/A</v>
      </c>
      <c r="VZG228" s="1109" t="e">
        <v>#N/A</v>
      </c>
      <c r="VZH228" s="1109" t="e">
        <v>#N/A</v>
      </c>
      <c r="VZI228" s="1109" t="e">
        <v>#N/A</v>
      </c>
      <c r="VZJ228" s="1109" t="e">
        <v>#N/A</v>
      </c>
      <c r="VZK228" s="1109" t="e">
        <v>#N/A</v>
      </c>
      <c r="VZL228" s="1109" t="e">
        <v>#N/A</v>
      </c>
      <c r="VZM228" s="1109" t="e">
        <v>#N/A</v>
      </c>
      <c r="VZN228" s="1109" t="e">
        <v>#N/A</v>
      </c>
      <c r="VZO228" s="1109" t="e">
        <v>#N/A</v>
      </c>
      <c r="VZP228" s="1109" t="e">
        <v>#N/A</v>
      </c>
      <c r="VZQ228" s="1109" t="e">
        <v>#N/A</v>
      </c>
      <c r="VZR228" s="1109" t="e">
        <v>#N/A</v>
      </c>
      <c r="VZS228" s="1109" t="e">
        <v>#N/A</v>
      </c>
      <c r="VZT228" s="1109" t="e">
        <v>#N/A</v>
      </c>
      <c r="VZU228" s="1109" t="e">
        <v>#N/A</v>
      </c>
      <c r="VZV228" s="1109" t="e">
        <v>#N/A</v>
      </c>
      <c r="VZW228" s="1109" t="e">
        <v>#N/A</v>
      </c>
      <c r="VZX228" s="1109" t="e">
        <v>#N/A</v>
      </c>
      <c r="VZY228" s="1109" t="e">
        <v>#N/A</v>
      </c>
      <c r="VZZ228" s="1109" t="e">
        <v>#N/A</v>
      </c>
      <c r="WAA228" s="1109" t="e">
        <v>#N/A</v>
      </c>
      <c r="WAB228" s="1109" t="e">
        <v>#N/A</v>
      </c>
      <c r="WAC228" s="1109" t="e">
        <v>#N/A</v>
      </c>
      <c r="WAD228" s="1109" t="e">
        <v>#N/A</v>
      </c>
      <c r="WAE228" s="1109" t="e">
        <v>#N/A</v>
      </c>
      <c r="WAF228" s="1109" t="e">
        <v>#N/A</v>
      </c>
      <c r="WAG228" s="1109" t="e">
        <v>#N/A</v>
      </c>
      <c r="WAH228" s="1109" t="e">
        <v>#N/A</v>
      </c>
      <c r="WAI228" s="1109" t="e">
        <v>#N/A</v>
      </c>
      <c r="WAJ228" s="1109" t="e">
        <v>#N/A</v>
      </c>
      <c r="WAK228" s="1109" t="e">
        <v>#N/A</v>
      </c>
      <c r="WAL228" s="1109" t="e">
        <v>#N/A</v>
      </c>
      <c r="WAM228" s="1109" t="e">
        <v>#N/A</v>
      </c>
      <c r="WAN228" s="1109" t="e">
        <v>#N/A</v>
      </c>
      <c r="WAO228" s="1109" t="e">
        <v>#N/A</v>
      </c>
      <c r="WAP228" s="1109" t="e">
        <v>#N/A</v>
      </c>
      <c r="WAQ228" s="1109" t="e">
        <v>#N/A</v>
      </c>
      <c r="WAR228" s="1109" t="e">
        <v>#N/A</v>
      </c>
      <c r="WAS228" s="1109" t="e">
        <v>#N/A</v>
      </c>
      <c r="WAT228" s="1109" t="e">
        <v>#N/A</v>
      </c>
      <c r="WAU228" s="1109" t="e">
        <v>#N/A</v>
      </c>
      <c r="WAV228" s="1109" t="e">
        <v>#N/A</v>
      </c>
      <c r="WAW228" s="1109" t="e">
        <v>#N/A</v>
      </c>
      <c r="WAX228" s="1109" t="e">
        <v>#N/A</v>
      </c>
      <c r="WAY228" s="1109" t="e">
        <v>#N/A</v>
      </c>
      <c r="WAZ228" s="1109" t="e">
        <v>#N/A</v>
      </c>
      <c r="WBA228" s="1109" t="e">
        <v>#N/A</v>
      </c>
      <c r="WBB228" s="1109" t="e">
        <v>#N/A</v>
      </c>
      <c r="WBC228" s="1109" t="e">
        <v>#N/A</v>
      </c>
      <c r="WBD228" s="1109" t="e">
        <v>#N/A</v>
      </c>
      <c r="WBE228" s="1109" t="e">
        <v>#N/A</v>
      </c>
      <c r="WBF228" s="1109" t="e">
        <v>#N/A</v>
      </c>
      <c r="WBG228" s="1109" t="e">
        <v>#N/A</v>
      </c>
      <c r="WBH228" s="1109" t="e">
        <v>#N/A</v>
      </c>
      <c r="WBI228" s="1109" t="e">
        <v>#N/A</v>
      </c>
      <c r="WBJ228" s="1109" t="e">
        <v>#N/A</v>
      </c>
      <c r="WBK228" s="1109" t="e">
        <v>#N/A</v>
      </c>
      <c r="WBL228" s="1109" t="e">
        <v>#N/A</v>
      </c>
      <c r="WBM228" s="1109" t="e">
        <v>#N/A</v>
      </c>
      <c r="WBN228" s="1109" t="e">
        <v>#N/A</v>
      </c>
      <c r="WBO228" s="1109" t="e">
        <v>#N/A</v>
      </c>
      <c r="WBP228" s="1109" t="e">
        <v>#N/A</v>
      </c>
      <c r="WBQ228" s="1109" t="e">
        <v>#N/A</v>
      </c>
      <c r="WBR228" s="1109" t="e">
        <v>#N/A</v>
      </c>
      <c r="WBS228" s="1109" t="e">
        <v>#N/A</v>
      </c>
      <c r="WBT228" s="1109" t="e">
        <v>#N/A</v>
      </c>
      <c r="WBU228" s="1109" t="e">
        <v>#N/A</v>
      </c>
      <c r="WBV228" s="1109" t="e">
        <v>#N/A</v>
      </c>
      <c r="WBW228" s="1109" t="e">
        <v>#N/A</v>
      </c>
      <c r="WBX228" s="1109" t="e">
        <v>#N/A</v>
      </c>
      <c r="WBY228" s="1109" t="e">
        <v>#N/A</v>
      </c>
      <c r="WBZ228" s="1109" t="e">
        <v>#N/A</v>
      </c>
      <c r="WCA228" s="1109" t="e">
        <v>#N/A</v>
      </c>
      <c r="WCB228" s="1109" t="e">
        <v>#N/A</v>
      </c>
      <c r="WCC228" s="1109" t="e">
        <v>#N/A</v>
      </c>
      <c r="WCD228" s="1109" t="e">
        <v>#N/A</v>
      </c>
      <c r="WCE228" s="1109" t="e">
        <v>#N/A</v>
      </c>
      <c r="WCF228" s="1109" t="e">
        <v>#N/A</v>
      </c>
      <c r="WCG228" s="1109" t="e">
        <v>#N/A</v>
      </c>
      <c r="WCH228" s="1109" t="e">
        <v>#N/A</v>
      </c>
      <c r="WCI228" s="1109" t="e">
        <v>#N/A</v>
      </c>
      <c r="WCJ228" s="1109" t="e">
        <v>#N/A</v>
      </c>
      <c r="WCK228" s="1109" t="e">
        <v>#N/A</v>
      </c>
      <c r="WCL228" s="1109" t="e">
        <v>#N/A</v>
      </c>
      <c r="WCM228" s="1109" t="e">
        <v>#N/A</v>
      </c>
      <c r="WCN228" s="1109" t="e">
        <v>#N/A</v>
      </c>
      <c r="WCO228" s="1109" t="e">
        <v>#N/A</v>
      </c>
      <c r="WCP228" s="1109" t="e">
        <v>#N/A</v>
      </c>
      <c r="WCQ228" s="1109" t="e">
        <v>#N/A</v>
      </c>
      <c r="WCR228" s="1109" t="e">
        <v>#N/A</v>
      </c>
      <c r="WCS228" s="1109" t="e">
        <v>#N/A</v>
      </c>
      <c r="WCT228" s="1109" t="e">
        <v>#N/A</v>
      </c>
      <c r="WCU228" s="1109" t="e">
        <v>#N/A</v>
      </c>
      <c r="WCV228" s="1109" t="e">
        <v>#N/A</v>
      </c>
      <c r="WCW228" s="1109" t="e">
        <v>#N/A</v>
      </c>
      <c r="WCX228" s="1109" t="e">
        <v>#N/A</v>
      </c>
      <c r="WCY228" s="1109" t="e">
        <v>#N/A</v>
      </c>
      <c r="WCZ228" s="1109" t="e">
        <v>#N/A</v>
      </c>
      <c r="WDA228" s="1109" t="e">
        <v>#N/A</v>
      </c>
      <c r="WDB228" s="1109" t="e">
        <v>#N/A</v>
      </c>
      <c r="WDC228" s="1109" t="e">
        <v>#N/A</v>
      </c>
      <c r="WDD228" s="1109" t="e">
        <v>#N/A</v>
      </c>
      <c r="WDE228" s="1109" t="e">
        <v>#N/A</v>
      </c>
      <c r="WDF228" s="1109" t="e">
        <v>#N/A</v>
      </c>
      <c r="WDG228" s="1109" t="e">
        <v>#N/A</v>
      </c>
      <c r="WDH228" s="1109" t="e">
        <v>#N/A</v>
      </c>
      <c r="WDI228" s="1109" t="e">
        <v>#N/A</v>
      </c>
      <c r="WDJ228" s="1109" t="e">
        <v>#N/A</v>
      </c>
      <c r="WDK228" s="1109" t="e">
        <v>#N/A</v>
      </c>
      <c r="WDL228" s="1109" t="e">
        <v>#N/A</v>
      </c>
      <c r="WDM228" s="1109" t="e">
        <v>#N/A</v>
      </c>
      <c r="WDN228" s="1109" t="e">
        <v>#N/A</v>
      </c>
      <c r="WDO228" s="1109" t="e">
        <v>#N/A</v>
      </c>
      <c r="WDP228" s="1109" t="e">
        <v>#N/A</v>
      </c>
      <c r="WDQ228" s="1109" t="e">
        <v>#N/A</v>
      </c>
      <c r="WDR228" s="1109" t="e">
        <v>#N/A</v>
      </c>
      <c r="WDS228" s="1109" t="e">
        <v>#N/A</v>
      </c>
      <c r="WDT228" s="1109" t="e">
        <v>#N/A</v>
      </c>
      <c r="WDU228" s="1109" t="e">
        <v>#N/A</v>
      </c>
      <c r="WDV228" s="1109" t="e">
        <v>#N/A</v>
      </c>
      <c r="WDW228" s="1109" t="e">
        <v>#N/A</v>
      </c>
      <c r="WDX228" s="1109" t="e">
        <v>#N/A</v>
      </c>
      <c r="WDY228" s="1109" t="e">
        <v>#N/A</v>
      </c>
      <c r="WDZ228" s="1109" t="e">
        <v>#N/A</v>
      </c>
      <c r="WEA228" s="1109" t="e">
        <v>#N/A</v>
      </c>
      <c r="WEB228" s="1109" t="e">
        <v>#N/A</v>
      </c>
      <c r="WEC228" s="1109" t="e">
        <v>#N/A</v>
      </c>
      <c r="WED228" s="1109" t="e">
        <v>#N/A</v>
      </c>
      <c r="WEE228" s="1109" t="e">
        <v>#N/A</v>
      </c>
      <c r="WEF228" s="1109" t="e">
        <v>#N/A</v>
      </c>
      <c r="WEG228" s="1109" t="e">
        <v>#N/A</v>
      </c>
      <c r="WEH228" s="1109" t="e">
        <v>#N/A</v>
      </c>
      <c r="WEI228" s="1109" t="e">
        <v>#N/A</v>
      </c>
      <c r="WEJ228" s="1109" t="e">
        <v>#N/A</v>
      </c>
      <c r="WEK228" s="1109" t="e">
        <v>#N/A</v>
      </c>
      <c r="WEL228" s="1109" t="e">
        <v>#N/A</v>
      </c>
      <c r="WEM228" s="1109" t="e">
        <v>#N/A</v>
      </c>
      <c r="WEN228" s="1109" t="e">
        <v>#N/A</v>
      </c>
      <c r="WEO228" s="1109" t="e">
        <v>#N/A</v>
      </c>
      <c r="WEP228" s="1109" t="e">
        <v>#N/A</v>
      </c>
      <c r="WEQ228" s="1109" t="e">
        <v>#N/A</v>
      </c>
      <c r="WER228" s="1109" t="e">
        <v>#N/A</v>
      </c>
      <c r="WES228" s="1109" t="e">
        <v>#N/A</v>
      </c>
      <c r="WET228" s="1109" t="e">
        <v>#N/A</v>
      </c>
      <c r="WEU228" s="1109" t="e">
        <v>#N/A</v>
      </c>
      <c r="WEV228" s="1109" t="e">
        <v>#N/A</v>
      </c>
      <c r="WEW228" s="1109" t="e">
        <v>#N/A</v>
      </c>
      <c r="WEX228" s="1109" t="e">
        <v>#N/A</v>
      </c>
      <c r="WEY228" s="1109" t="e">
        <v>#N/A</v>
      </c>
      <c r="WEZ228" s="1109" t="e">
        <v>#N/A</v>
      </c>
      <c r="WFA228" s="1109" t="e">
        <v>#N/A</v>
      </c>
      <c r="WFB228" s="1109" t="e">
        <v>#N/A</v>
      </c>
      <c r="WFC228" s="1109" t="e">
        <v>#N/A</v>
      </c>
      <c r="WFD228" s="1109" t="e">
        <v>#N/A</v>
      </c>
      <c r="WFE228" s="1109" t="e">
        <v>#N/A</v>
      </c>
      <c r="WFF228" s="1109" t="e">
        <v>#N/A</v>
      </c>
      <c r="WFG228" s="1109" t="e">
        <v>#N/A</v>
      </c>
      <c r="WFH228" s="1109" t="e">
        <v>#N/A</v>
      </c>
      <c r="WFI228" s="1109" t="e">
        <v>#N/A</v>
      </c>
      <c r="WFJ228" s="1109" t="e">
        <v>#N/A</v>
      </c>
      <c r="WFK228" s="1109" t="e">
        <v>#N/A</v>
      </c>
      <c r="WFL228" s="1109" t="e">
        <v>#N/A</v>
      </c>
      <c r="WFM228" s="1109" t="e">
        <v>#N/A</v>
      </c>
      <c r="WFN228" s="1109" t="e">
        <v>#N/A</v>
      </c>
      <c r="WFO228" s="1109" t="e">
        <v>#N/A</v>
      </c>
      <c r="WFP228" s="1109" t="e">
        <v>#N/A</v>
      </c>
      <c r="WFQ228" s="1109" t="e">
        <v>#N/A</v>
      </c>
      <c r="WFR228" s="1109" t="e">
        <v>#N/A</v>
      </c>
      <c r="WFS228" s="1109" t="e">
        <v>#N/A</v>
      </c>
      <c r="WFT228" s="1109" t="e">
        <v>#N/A</v>
      </c>
      <c r="WFU228" s="1109" t="e">
        <v>#N/A</v>
      </c>
      <c r="WFV228" s="1109" t="e">
        <v>#N/A</v>
      </c>
      <c r="WFW228" s="1109" t="e">
        <v>#N/A</v>
      </c>
      <c r="WFX228" s="1109" t="e">
        <v>#N/A</v>
      </c>
      <c r="WFY228" s="1109" t="e">
        <v>#N/A</v>
      </c>
      <c r="WFZ228" s="1109" t="e">
        <v>#N/A</v>
      </c>
      <c r="WGA228" s="1109" t="e">
        <v>#N/A</v>
      </c>
      <c r="WGB228" s="1109" t="e">
        <v>#N/A</v>
      </c>
      <c r="WGC228" s="1109" t="e">
        <v>#N/A</v>
      </c>
      <c r="WGD228" s="1109" t="e">
        <v>#N/A</v>
      </c>
      <c r="WGE228" s="1109" t="e">
        <v>#N/A</v>
      </c>
      <c r="WGF228" s="1109" t="e">
        <v>#N/A</v>
      </c>
      <c r="WGG228" s="1109" t="e">
        <v>#N/A</v>
      </c>
      <c r="WGH228" s="1109" t="e">
        <v>#N/A</v>
      </c>
      <c r="WGI228" s="1109" t="e">
        <v>#N/A</v>
      </c>
      <c r="WGJ228" s="1109" t="e">
        <v>#N/A</v>
      </c>
      <c r="WGK228" s="1109" t="e">
        <v>#N/A</v>
      </c>
      <c r="WGL228" s="1109" t="e">
        <v>#N/A</v>
      </c>
      <c r="WGM228" s="1109" t="e">
        <v>#N/A</v>
      </c>
      <c r="WGN228" s="1109" t="e">
        <v>#N/A</v>
      </c>
      <c r="WGO228" s="1109" t="e">
        <v>#N/A</v>
      </c>
      <c r="WGP228" s="1109" t="e">
        <v>#N/A</v>
      </c>
      <c r="WGQ228" s="1109" t="e">
        <v>#N/A</v>
      </c>
      <c r="WGR228" s="1109" t="e">
        <v>#N/A</v>
      </c>
      <c r="WGS228" s="1109" t="e">
        <v>#N/A</v>
      </c>
      <c r="WGT228" s="1109" t="e">
        <v>#N/A</v>
      </c>
      <c r="WGU228" s="1109" t="e">
        <v>#N/A</v>
      </c>
      <c r="WGV228" s="1109" t="e">
        <v>#N/A</v>
      </c>
      <c r="WGW228" s="1109" t="e">
        <v>#N/A</v>
      </c>
      <c r="WGX228" s="1109" t="e">
        <v>#N/A</v>
      </c>
      <c r="WGY228" s="1109" t="e">
        <v>#N/A</v>
      </c>
      <c r="WGZ228" s="1109" t="e">
        <v>#N/A</v>
      </c>
      <c r="WHA228" s="1109" t="e">
        <v>#N/A</v>
      </c>
      <c r="WHB228" s="1109" t="e">
        <v>#N/A</v>
      </c>
      <c r="WHC228" s="1109" t="e">
        <v>#N/A</v>
      </c>
      <c r="WHD228" s="1109" t="e">
        <v>#N/A</v>
      </c>
      <c r="WHE228" s="1109" t="e">
        <v>#N/A</v>
      </c>
      <c r="WHF228" s="1109" t="e">
        <v>#N/A</v>
      </c>
      <c r="WHG228" s="1109" t="e">
        <v>#N/A</v>
      </c>
      <c r="WHH228" s="1109" t="e">
        <v>#N/A</v>
      </c>
      <c r="WHI228" s="1109" t="e">
        <v>#N/A</v>
      </c>
      <c r="WHJ228" s="1109" t="e">
        <v>#N/A</v>
      </c>
      <c r="WHK228" s="1109" t="e">
        <v>#N/A</v>
      </c>
      <c r="WHL228" s="1109" t="e">
        <v>#N/A</v>
      </c>
      <c r="WHM228" s="1109" t="e">
        <v>#N/A</v>
      </c>
      <c r="WHN228" s="1109" t="e">
        <v>#N/A</v>
      </c>
      <c r="WHO228" s="1109" t="e">
        <v>#N/A</v>
      </c>
      <c r="WHP228" s="1109" t="e">
        <v>#N/A</v>
      </c>
      <c r="WHQ228" s="1109" t="e">
        <v>#N/A</v>
      </c>
      <c r="WHR228" s="1109" t="e">
        <v>#N/A</v>
      </c>
      <c r="WHS228" s="1109" t="e">
        <v>#N/A</v>
      </c>
      <c r="WHT228" s="1109" t="e">
        <v>#N/A</v>
      </c>
      <c r="WHU228" s="1109" t="e">
        <v>#N/A</v>
      </c>
      <c r="WHV228" s="1109" t="e">
        <v>#N/A</v>
      </c>
      <c r="WHW228" s="1109" t="e">
        <v>#N/A</v>
      </c>
      <c r="WHX228" s="1109" t="e">
        <v>#N/A</v>
      </c>
      <c r="WHY228" s="1109" t="e">
        <v>#N/A</v>
      </c>
      <c r="WHZ228" s="1109" t="e">
        <v>#N/A</v>
      </c>
      <c r="WIA228" s="1109" t="e">
        <v>#N/A</v>
      </c>
      <c r="WIB228" s="1109" t="e">
        <v>#N/A</v>
      </c>
      <c r="WIC228" s="1109" t="e">
        <v>#N/A</v>
      </c>
      <c r="WID228" s="1109" t="e">
        <v>#N/A</v>
      </c>
      <c r="WIE228" s="1109" t="e">
        <v>#N/A</v>
      </c>
      <c r="WIF228" s="1109" t="e">
        <v>#N/A</v>
      </c>
      <c r="WIG228" s="1109" t="e">
        <v>#N/A</v>
      </c>
      <c r="WIH228" s="1109" t="e">
        <v>#N/A</v>
      </c>
      <c r="WII228" s="1109" t="e">
        <v>#N/A</v>
      </c>
      <c r="WIJ228" s="1109" t="e">
        <v>#N/A</v>
      </c>
      <c r="WIK228" s="1109" t="e">
        <v>#N/A</v>
      </c>
      <c r="WIL228" s="1109" t="e">
        <v>#N/A</v>
      </c>
      <c r="WIM228" s="1109" t="e">
        <v>#N/A</v>
      </c>
      <c r="WIN228" s="1109" t="e">
        <v>#N/A</v>
      </c>
      <c r="WIO228" s="1109" t="e">
        <v>#N/A</v>
      </c>
      <c r="WIP228" s="1109" t="e">
        <v>#N/A</v>
      </c>
      <c r="WIQ228" s="1109" t="e">
        <v>#N/A</v>
      </c>
      <c r="WIR228" s="1109" t="e">
        <v>#N/A</v>
      </c>
      <c r="WIS228" s="1109" t="e">
        <v>#N/A</v>
      </c>
      <c r="WIT228" s="1109" t="e">
        <v>#N/A</v>
      </c>
      <c r="WIU228" s="1109" t="e">
        <v>#N/A</v>
      </c>
      <c r="WIV228" s="1109" t="e">
        <v>#N/A</v>
      </c>
      <c r="WIW228" s="1109" t="e">
        <v>#N/A</v>
      </c>
      <c r="WIX228" s="1109" t="e">
        <v>#N/A</v>
      </c>
      <c r="WIY228" s="1109" t="e">
        <v>#N/A</v>
      </c>
      <c r="WIZ228" s="1109" t="e">
        <v>#N/A</v>
      </c>
      <c r="WJA228" s="1109" t="e">
        <v>#N/A</v>
      </c>
      <c r="WJB228" s="1109" t="e">
        <v>#N/A</v>
      </c>
      <c r="WJC228" s="1109" t="e">
        <v>#N/A</v>
      </c>
      <c r="WJD228" s="1109" t="e">
        <v>#N/A</v>
      </c>
      <c r="WJE228" s="1109" t="e">
        <v>#N/A</v>
      </c>
      <c r="WJF228" s="1109" t="e">
        <v>#N/A</v>
      </c>
      <c r="WJG228" s="1109" t="e">
        <v>#N/A</v>
      </c>
      <c r="WJH228" s="1109" t="e">
        <v>#N/A</v>
      </c>
      <c r="WJI228" s="1109" t="e">
        <v>#N/A</v>
      </c>
      <c r="WJJ228" s="1109" t="e">
        <v>#N/A</v>
      </c>
      <c r="WJK228" s="1109" t="e">
        <v>#N/A</v>
      </c>
      <c r="WJL228" s="1109" t="e">
        <v>#N/A</v>
      </c>
      <c r="WJM228" s="1109" t="e">
        <v>#N/A</v>
      </c>
      <c r="WJN228" s="1109" t="e">
        <v>#N/A</v>
      </c>
      <c r="WJO228" s="1109" t="e">
        <v>#N/A</v>
      </c>
      <c r="WJP228" s="1109" t="e">
        <v>#N/A</v>
      </c>
      <c r="WJQ228" s="1109" t="e">
        <v>#N/A</v>
      </c>
      <c r="WJR228" s="1109" t="e">
        <v>#N/A</v>
      </c>
      <c r="WJS228" s="1109" t="e">
        <v>#N/A</v>
      </c>
      <c r="WJT228" s="1109" t="e">
        <v>#N/A</v>
      </c>
      <c r="WJU228" s="1109" t="e">
        <v>#N/A</v>
      </c>
      <c r="WJV228" s="1109" t="e">
        <v>#N/A</v>
      </c>
      <c r="WJW228" s="1109" t="e">
        <v>#N/A</v>
      </c>
      <c r="WJX228" s="1109" t="e">
        <v>#N/A</v>
      </c>
      <c r="WJY228" s="1109" t="e">
        <v>#N/A</v>
      </c>
      <c r="WJZ228" s="1109" t="e">
        <v>#N/A</v>
      </c>
      <c r="WKA228" s="1109" t="e">
        <v>#N/A</v>
      </c>
      <c r="WKB228" s="1109" t="e">
        <v>#N/A</v>
      </c>
      <c r="WKC228" s="1109" t="e">
        <v>#N/A</v>
      </c>
      <c r="WKD228" s="1109" t="e">
        <v>#N/A</v>
      </c>
      <c r="WKE228" s="1109" t="e">
        <v>#N/A</v>
      </c>
      <c r="WKF228" s="1109" t="e">
        <v>#N/A</v>
      </c>
      <c r="WKG228" s="1109" t="e">
        <v>#N/A</v>
      </c>
      <c r="WKH228" s="1109" t="e">
        <v>#N/A</v>
      </c>
      <c r="WKI228" s="1109" t="e">
        <v>#N/A</v>
      </c>
      <c r="WKJ228" s="1109" t="e">
        <v>#N/A</v>
      </c>
      <c r="WKK228" s="1109" t="e">
        <v>#N/A</v>
      </c>
      <c r="WKL228" s="1109" t="e">
        <v>#N/A</v>
      </c>
      <c r="WKM228" s="1109" t="e">
        <v>#N/A</v>
      </c>
      <c r="WKN228" s="1109" t="e">
        <v>#N/A</v>
      </c>
      <c r="WKO228" s="1109" t="e">
        <v>#N/A</v>
      </c>
      <c r="WKP228" s="1109" t="e">
        <v>#N/A</v>
      </c>
      <c r="WKQ228" s="1109" t="e">
        <v>#N/A</v>
      </c>
      <c r="WKR228" s="1109" t="e">
        <v>#N/A</v>
      </c>
      <c r="WKS228" s="1109" t="e">
        <v>#N/A</v>
      </c>
      <c r="WKT228" s="1109" t="e">
        <v>#N/A</v>
      </c>
      <c r="WKU228" s="1109" t="e">
        <v>#N/A</v>
      </c>
      <c r="WKV228" s="1109" t="e">
        <v>#N/A</v>
      </c>
      <c r="WKW228" s="1109" t="e">
        <v>#N/A</v>
      </c>
      <c r="WKX228" s="1109" t="e">
        <v>#N/A</v>
      </c>
      <c r="WKY228" s="1109" t="e">
        <v>#N/A</v>
      </c>
      <c r="WKZ228" s="1109" t="e">
        <v>#N/A</v>
      </c>
      <c r="WLA228" s="1109" t="e">
        <v>#N/A</v>
      </c>
      <c r="WLB228" s="1109" t="e">
        <v>#N/A</v>
      </c>
      <c r="WLC228" s="1109" t="e">
        <v>#N/A</v>
      </c>
      <c r="WLD228" s="1109" t="e">
        <v>#N/A</v>
      </c>
      <c r="WLE228" s="1109" t="e">
        <v>#N/A</v>
      </c>
      <c r="WLF228" s="1109" t="e">
        <v>#N/A</v>
      </c>
      <c r="WLG228" s="1109" t="e">
        <v>#N/A</v>
      </c>
      <c r="WLH228" s="1109" t="e">
        <v>#N/A</v>
      </c>
      <c r="WLI228" s="1109" t="e">
        <v>#N/A</v>
      </c>
      <c r="WLJ228" s="1109" t="e">
        <v>#N/A</v>
      </c>
      <c r="WLK228" s="1109" t="e">
        <v>#N/A</v>
      </c>
      <c r="WLL228" s="1109" t="e">
        <v>#N/A</v>
      </c>
      <c r="WLM228" s="1109" t="e">
        <v>#N/A</v>
      </c>
      <c r="WLN228" s="1109" t="e">
        <v>#N/A</v>
      </c>
      <c r="WLO228" s="1109" t="e">
        <v>#N/A</v>
      </c>
      <c r="WLP228" s="1109" t="e">
        <v>#N/A</v>
      </c>
      <c r="WLQ228" s="1109" t="e">
        <v>#N/A</v>
      </c>
      <c r="WLR228" s="1109" t="e">
        <v>#N/A</v>
      </c>
      <c r="WLS228" s="1109" t="e">
        <v>#N/A</v>
      </c>
      <c r="WLT228" s="1109" t="e">
        <v>#N/A</v>
      </c>
      <c r="WLU228" s="1109" t="e">
        <v>#N/A</v>
      </c>
      <c r="WLV228" s="1109" t="e">
        <v>#N/A</v>
      </c>
      <c r="WLW228" s="1109" t="e">
        <v>#N/A</v>
      </c>
      <c r="WLX228" s="1109" t="e">
        <v>#N/A</v>
      </c>
      <c r="WLY228" s="1109" t="e">
        <v>#N/A</v>
      </c>
      <c r="WLZ228" s="1109" t="e">
        <v>#N/A</v>
      </c>
      <c r="WMA228" s="1109" t="e">
        <v>#N/A</v>
      </c>
      <c r="WMB228" s="1109" t="e">
        <v>#N/A</v>
      </c>
      <c r="WMC228" s="1109" t="e">
        <v>#N/A</v>
      </c>
      <c r="WMD228" s="1109" t="e">
        <v>#N/A</v>
      </c>
      <c r="WME228" s="1109" t="e">
        <v>#N/A</v>
      </c>
      <c r="WMF228" s="1109" t="e">
        <v>#N/A</v>
      </c>
      <c r="WMG228" s="1109" t="e">
        <v>#N/A</v>
      </c>
      <c r="WMH228" s="1109" t="e">
        <v>#N/A</v>
      </c>
      <c r="WMI228" s="1109" t="e">
        <v>#N/A</v>
      </c>
      <c r="WMJ228" s="1109" t="e">
        <v>#N/A</v>
      </c>
      <c r="WMK228" s="1109" t="e">
        <v>#N/A</v>
      </c>
      <c r="WML228" s="1109" t="e">
        <v>#N/A</v>
      </c>
      <c r="WMM228" s="1109" t="e">
        <v>#N/A</v>
      </c>
      <c r="WMN228" s="1109" t="e">
        <v>#N/A</v>
      </c>
      <c r="WMO228" s="1109" t="e">
        <v>#N/A</v>
      </c>
      <c r="WMP228" s="1109" t="e">
        <v>#N/A</v>
      </c>
      <c r="WMQ228" s="1109" t="e">
        <v>#N/A</v>
      </c>
      <c r="WMR228" s="1109" t="e">
        <v>#N/A</v>
      </c>
      <c r="WMS228" s="1109" t="e">
        <v>#N/A</v>
      </c>
      <c r="WMT228" s="1109" t="e">
        <v>#N/A</v>
      </c>
      <c r="WMU228" s="1109" t="e">
        <v>#N/A</v>
      </c>
      <c r="WMV228" s="1109" t="e">
        <v>#N/A</v>
      </c>
      <c r="WMW228" s="1109" t="e">
        <v>#N/A</v>
      </c>
      <c r="WMX228" s="1109" t="e">
        <v>#N/A</v>
      </c>
      <c r="WMY228" s="1109" t="e">
        <v>#N/A</v>
      </c>
      <c r="WMZ228" s="1109" t="e">
        <v>#N/A</v>
      </c>
      <c r="WNA228" s="1109" t="e">
        <v>#N/A</v>
      </c>
      <c r="WNB228" s="1109" t="e">
        <v>#N/A</v>
      </c>
      <c r="WNC228" s="1109" t="e">
        <v>#N/A</v>
      </c>
      <c r="WND228" s="1109" t="e">
        <v>#N/A</v>
      </c>
      <c r="WNE228" s="1109" t="e">
        <v>#N/A</v>
      </c>
      <c r="WNF228" s="1109" t="e">
        <v>#N/A</v>
      </c>
      <c r="WNG228" s="1109" t="e">
        <v>#N/A</v>
      </c>
      <c r="WNH228" s="1109" t="e">
        <v>#N/A</v>
      </c>
      <c r="WNI228" s="1109" t="e">
        <v>#N/A</v>
      </c>
      <c r="WNJ228" s="1109" t="e">
        <v>#N/A</v>
      </c>
      <c r="WNK228" s="1109" t="e">
        <v>#N/A</v>
      </c>
      <c r="WNL228" s="1109" t="e">
        <v>#N/A</v>
      </c>
      <c r="WNM228" s="1109" t="e">
        <v>#N/A</v>
      </c>
      <c r="WNN228" s="1109" t="e">
        <v>#N/A</v>
      </c>
      <c r="WNO228" s="1109" t="e">
        <v>#N/A</v>
      </c>
      <c r="WNP228" s="1109" t="e">
        <v>#N/A</v>
      </c>
      <c r="WNQ228" s="1109" t="e">
        <v>#N/A</v>
      </c>
      <c r="WNR228" s="1109" t="e">
        <v>#N/A</v>
      </c>
      <c r="WNS228" s="1109" t="e">
        <v>#N/A</v>
      </c>
      <c r="WNT228" s="1109" t="e">
        <v>#N/A</v>
      </c>
      <c r="WNU228" s="1109" t="e">
        <v>#N/A</v>
      </c>
      <c r="WNV228" s="1109" t="e">
        <v>#N/A</v>
      </c>
      <c r="WNW228" s="1109" t="e">
        <v>#N/A</v>
      </c>
      <c r="WNX228" s="1109" t="e">
        <v>#N/A</v>
      </c>
      <c r="WNY228" s="1109" t="e">
        <v>#N/A</v>
      </c>
      <c r="WNZ228" s="1109" t="e">
        <v>#N/A</v>
      </c>
      <c r="WOA228" s="1109" t="e">
        <v>#N/A</v>
      </c>
      <c r="WOB228" s="1109" t="e">
        <v>#N/A</v>
      </c>
      <c r="WOC228" s="1109" t="e">
        <v>#N/A</v>
      </c>
      <c r="WOD228" s="1109" t="e">
        <v>#N/A</v>
      </c>
      <c r="WOE228" s="1109" t="e">
        <v>#N/A</v>
      </c>
      <c r="WOF228" s="1109" t="e">
        <v>#N/A</v>
      </c>
      <c r="WOG228" s="1109" t="e">
        <v>#N/A</v>
      </c>
      <c r="WOH228" s="1109" t="e">
        <v>#N/A</v>
      </c>
      <c r="WOI228" s="1109" t="e">
        <v>#N/A</v>
      </c>
      <c r="WOJ228" s="1109" t="e">
        <v>#N/A</v>
      </c>
      <c r="WOK228" s="1109" t="e">
        <v>#N/A</v>
      </c>
      <c r="WOL228" s="1109" t="e">
        <v>#N/A</v>
      </c>
      <c r="WOM228" s="1109" t="e">
        <v>#N/A</v>
      </c>
      <c r="WON228" s="1109" t="e">
        <v>#N/A</v>
      </c>
      <c r="WOO228" s="1109" t="e">
        <v>#N/A</v>
      </c>
      <c r="WOP228" s="1109" t="e">
        <v>#N/A</v>
      </c>
      <c r="WOQ228" s="1109" t="e">
        <v>#N/A</v>
      </c>
      <c r="WOR228" s="1109" t="e">
        <v>#N/A</v>
      </c>
      <c r="WOS228" s="1109" t="e">
        <v>#N/A</v>
      </c>
      <c r="WOT228" s="1109" t="e">
        <v>#N/A</v>
      </c>
      <c r="WOU228" s="1109" t="e">
        <v>#N/A</v>
      </c>
      <c r="WOV228" s="1109" t="e">
        <v>#N/A</v>
      </c>
      <c r="WOW228" s="1109" t="e">
        <v>#N/A</v>
      </c>
      <c r="WOX228" s="1109" t="e">
        <v>#N/A</v>
      </c>
      <c r="WOY228" s="1109" t="e">
        <v>#N/A</v>
      </c>
      <c r="WOZ228" s="1109" t="e">
        <v>#N/A</v>
      </c>
      <c r="WPA228" s="1109" t="e">
        <v>#N/A</v>
      </c>
      <c r="WPB228" s="1109" t="e">
        <v>#N/A</v>
      </c>
      <c r="WPC228" s="1109" t="e">
        <v>#N/A</v>
      </c>
      <c r="WPD228" s="1109" t="e">
        <v>#N/A</v>
      </c>
      <c r="WPE228" s="1109" t="e">
        <v>#N/A</v>
      </c>
      <c r="WPF228" s="1109" t="e">
        <v>#N/A</v>
      </c>
      <c r="WPG228" s="1109" t="e">
        <v>#N/A</v>
      </c>
      <c r="WPH228" s="1109" t="e">
        <v>#N/A</v>
      </c>
      <c r="WPI228" s="1109" t="e">
        <v>#N/A</v>
      </c>
      <c r="WPJ228" s="1109" t="e">
        <v>#N/A</v>
      </c>
      <c r="WPK228" s="1109" t="e">
        <v>#N/A</v>
      </c>
      <c r="WPL228" s="1109" t="e">
        <v>#N/A</v>
      </c>
      <c r="WPM228" s="1109" t="e">
        <v>#N/A</v>
      </c>
      <c r="WPN228" s="1109" t="e">
        <v>#N/A</v>
      </c>
      <c r="WPO228" s="1109" t="e">
        <v>#N/A</v>
      </c>
      <c r="WPP228" s="1109" t="e">
        <v>#N/A</v>
      </c>
      <c r="WPQ228" s="1109" t="e">
        <v>#N/A</v>
      </c>
      <c r="WPR228" s="1109" t="e">
        <v>#N/A</v>
      </c>
      <c r="WPS228" s="1109" t="e">
        <v>#N/A</v>
      </c>
      <c r="WPT228" s="1109" t="e">
        <v>#N/A</v>
      </c>
      <c r="WPU228" s="1109" t="e">
        <v>#N/A</v>
      </c>
      <c r="WPV228" s="1109" t="e">
        <v>#N/A</v>
      </c>
      <c r="WPW228" s="1109" t="e">
        <v>#N/A</v>
      </c>
      <c r="WPX228" s="1109" t="e">
        <v>#N/A</v>
      </c>
      <c r="WPY228" s="1109" t="e">
        <v>#N/A</v>
      </c>
      <c r="WPZ228" s="1109" t="e">
        <v>#N/A</v>
      </c>
      <c r="WQA228" s="1109" t="e">
        <v>#N/A</v>
      </c>
      <c r="WQB228" s="1109" t="e">
        <v>#N/A</v>
      </c>
      <c r="WQC228" s="1109" t="e">
        <v>#N/A</v>
      </c>
      <c r="WQD228" s="1109" t="e">
        <v>#N/A</v>
      </c>
      <c r="WQE228" s="1109" t="e">
        <v>#N/A</v>
      </c>
      <c r="WQF228" s="1109" t="e">
        <v>#N/A</v>
      </c>
      <c r="WQG228" s="1109" t="e">
        <v>#N/A</v>
      </c>
      <c r="WQH228" s="1109" t="e">
        <v>#N/A</v>
      </c>
      <c r="WQI228" s="1109" t="e">
        <v>#N/A</v>
      </c>
      <c r="WQJ228" s="1109" t="e">
        <v>#N/A</v>
      </c>
      <c r="WQK228" s="1109" t="e">
        <v>#N/A</v>
      </c>
      <c r="WQL228" s="1109" t="e">
        <v>#N/A</v>
      </c>
      <c r="WQM228" s="1109" t="e">
        <v>#N/A</v>
      </c>
      <c r="WQN228" s="1109" t="e">
        <v>#N/A</v>
      </c>
      <c r="WQO228" s="1109" t="e">
        <v>#N/A</v>
      </c>
      <c r="WQP228" s="1109" t="e">
        <v>#N/A</v>
      </c>
      <c r="WQQ228" s="1109" t="e">
        <v>#N/A</v>
      </c>
      <c r="WQR228" s="1109" t="e">
        <v>#N/A</v>
      </c>
      <c r="WQS228" s="1109" t="e">
        <v>#N/A</v>
      </c>
      <c r="WQT228" s="1109" t="e">
        <v>#N/A</v>
      </c>
      <c r="WQU228" s="1109" t="e">
        <v>#N/A</v>
      </c>
      <c r="WQV228" s="1109" t="e">
        <v>#N/A</v>
      </c>
      <c r="WQW228" s="1109" t="e">
        <v>#N/A</v>
      </c>
      <c r="WQX228" s="1109" t="e">
        <v>#N/A</v>
      </c>
      <c r="WQY228" s="1109" t="e">
        <v>#N/A</v>
      </c>
      <c r="WQZ228" s="1109" t="e">
        <v>#N/A</v>
      </c>
      <c r="WRA228" s="1109" t="e">
        <v>#N/A</v>
      </c>
      <c r="WRB228" s="1109" t="e">
        <v>#N/A</v>
      </c>
      <c r="WRC228" s="1109" t="e">
        <v>#N/A</v>
      </c>
      <c r="WRD228" s="1109" t="e">
        <v>#N/A</v>
      </c>
      <c r="WRE228" s="1109" t="e">
        <v>#N/A</v>
      </c>
      <c r="WRF228" s="1109" t="e">
        <v>#N/A</v>
      </c>
      <c r="WRG228" s="1109" t="e">
        <v>#N/A</v>
      </c>
      <c r="WRH228" s="1109" t="e">
        <v>#N/A</v>
      </c>
      <c r="WRI228" s="1109" t="e">
        <v>#N/A</v>
      </c>
      <c r="WRJ228" s="1109" t="e">
        <v>#N/A</v>
      </c>
      <c r="WRK228" s="1109" t="e">
        <v>#N/A</v>
      </c>
      <c r="WRL228" s="1109" t="e">
        <v>#N/A</v>
      </c>
      <c r="WRM228" s="1109" t="e">
        <v>#N/A</v>
      </c>
      <c r="WRN228" s="1109" t="e">
        <v>#N/A</v>
      </c>
      <c r="WRO228" s="1109" t="e">
        <v>#N/A</v>
      </c>
      <c r="WRP228" s="1109" t="e">
        <v>#N/A</v>
      </c>
      <c r="WRQ228" s="1109" t="e">
        <v>#N/A</v>
      </c>
      <c r="WRR228" s="1109" t="e">
        <v>#N/A</v>
      </c>
      <c r="WRS228" s="1109" t="e">
        <v>#N/A</v>
      </c>
      <c r="WRT228" s="1109" t="e">
        <v>#N/A</v>
      </c>
      <c r="WRU228" s="1109" t="e">
        <v>#N/A</v>
      </c>
      <c r="WRV228" s="1109" t="e">
        <v>#N/A</v>
      </c>
      <c r="WRW228" s="1109" t="e">
        <v>#N/A</v>
      </c>
      <c r="WRX228" s="1109" t="e">
        <v>#N/A</v>
      </c>
      <c r="WRY228" s="1109" t="e">
        <v>#N/A</v>
      </c>
      <c r="WRZ228" s="1109" t="e">
        <v>#N/A</v>
      </c>
      <c r="WSA228" s="1109" t="e">
        <v>#N/A</v>
      </c>
      <c r="WSB228" s="1109" t="e">
        <v>#N/A</v>
      </c>
      <c r="WSC228" s="1109" t="e">
        <v>#N/A</v>
      </c>
      <c r="WSD228" s="1109" t="e">
        <v>#N/A</v>
      </c>
      <c r="WSE228" s="1109" t="e">
        <v>#N/A</v>
      </c>
      <c r="WSF228" s="1109" t="e">
        <v>#N/A</v>
      </c>
      <c r="WSG228" s="1109" t="e">
        <v>#N/A</v>
      </c>
      <c r="WSH228" s="1109" t="e">
        <v>#N/A</v>
      </c>
      <c r="WSI228" s="1109" t="e">
        <v>#N/A</v>
      </c>
      <c r="WSJ228" s="1109" t="e">
        <v>#N/A</v>
      </c>
      <c r="WSK228" s="1109" t="e">
        <v>#N/A</v>
      </c>
      <c r="WSL228" s="1109" t="e">
        <v>#N/A</v>
      </c>
      <c r="WSM228" s="1109" t="e">
        <v>#N/A</v>
      </c>
      <c r="WSN228" s="1109" t="e">
        <v>#N/A</v>
      </c>
      <c r="WSO228" s="1109" t="e">
        <v>#N/A</v>
      </c>
      <c r="WSP228" s="1109" t="e">
        <v>#N/A</v>
      </c>
      <c r="WSQ228" s="1109" t="e">
        <v>#N/A</v>
      </c>
      <c r="WSR228" s="1109" t="e">
        <v>#N/A</v>
      </c>
      <c r="WSS228" s="1109" t="e">
        <v>#N/A</v>
      </c>
      <c r="WST228" s="1109" t="e">
        <v>#N/A</v>
      </c>
      <c r="WSU228" s="1109" t="e">
        <v>#N/A</v>
      </c>
      <c r="WSV228" s="1109" t="e">
        <v>#N/A</v>
      </c>
      <c r="WSW228" s="1109" t="e">
        <v>#N/A</v>
      </c>
      <c r="WSX228" s="1109" t="e">
        <v>#N/A</v>
      </c>
      <c r="WSY228" s="1109" t="e">
        <v>#N/A</v>
      </c>
      <c r="WSZ228" s="1109" t="e">
        <v>#N/A</v>
      </c>
      <c r="WTA228" s="1109" t="e">
        <v>#N/A</v>
      </c>
      <c r="WTB228" s="1109" t="e">
        <v>#N/A</v>
      </c>
      <c r="WTC228" s="1109" t="e">
        <v>#N/A</v>
      </c>
      <c r="WTD228" s="1109" t="e">
        <v>#N/A</v>
      </c>
      <c r="WTE228" s="1109" t="e">
        <v>#N/A</v>
      </c>
      <c r="WTF228" s="1109" t="e">
        <v>#N/A</v>
      </c>
      <c r="WTG228" s="1109" t="e">
        <v>#N/A</v>
      </c>
      <c r="WTH228" s="1109" t="e">
        <v>#N/A</v>
      </c>
      <c r="WTI228" s="1109" t="e">
        <v>#N/A</v>
      </c>
      <c r="WTJ228" s="1109" t="e">
        <v>#N/A</v>
      </c>
      <c r="WTK228" s="1109" t="e">
        <v>#N/A</v>
      </c>
      <c r="WTL228" s="1109" t="e">
        <v>#N/A</v>
      </c>
      <c r="WTM228" s="1109" t="e">
        <v>#N/A</v>
      </c>
      <c r="WTN228" s="1109" t="e">
        <v>#N/A</v>
      </c>
      <c r="WTO228" s="1109" t="e">
        <v>#N/A</v>
      </c>
      <c r="WTP228" s="1109" t="e">
        <v>#N/A</v>
      </c>
      <c r="WTQ228" s="1109" t="e">
        <v>#N/A</v>
      </c>
      <c r="WTR228" s="1109" t="e">
        <v>#N/A</v>
      </c>
      <c r="WTS228" s="1109" t="e">
        <v>#N/A</v>
      </c>
      <c r="WTT228" s="1109" t="e">
        <v>#N/A</v>
      </c>
      <c r="WTU228" s="1109" t="e">
        <v>#N/A</v>
      </c>
      <c r="WTV228" s="1109" t="e">
        <v>#N/A</v>
      </c>
      <c r="WTW228" s="1109" t="e">
        <v>#N/A</v>
      </c>
      <c r="WTX228" s="1109" t="e">
        <v>#N/A</v>
      </c>
      <c r="WTY228" s="1109" t="e">
        <v>#N/A</v>
      </c>
      <c r="WTZ228" s="1109" t="e">
        <v>#N/A</v>
      </c>
      <c r="WUA228" s="1109" t="e">
        <v>#N/A</v>
      </c>
      <c r="WUB228" s="1109" t="e">
        <v>#N/A</v>
      </c>
      <c r="WUC228" s="1109" t="e">
        <v>#N/A</v>
      </c>
      <c r="WUD228" s="1109" t="e">
        <v>#N/A</v>
      </c>
      <c r="WUE228" s="1109" t="e">
        <v>#N/A</v>
      </c>
      <c r="WUF228" s="1109" t="e">
        <v>#N/A</v>
      </c>
      <c r="WUG228" s="1109" t="e">
        <v>#N/A</v>
      </c>
      <c r="WUH228" s="1109" t="e">
        <v>#N/A</v>
      </c>
      <c r="WUI228" s="1109" t="e">
        <v>#N/A</v>
      </c>
      <c r="WUJ228" s="1109" t="e">
        <v>#N/A</v>
      </c>
      <c r="WUK228" s="1109" t="e">
        <v>#N/A</v>
      </c>
      <c r="WUL228" s="1109" t="e">
        <v>#N/A</v>
      </c>
      <c r="WUM228" s="1109" t="e">
        <v>#N/A</v>
      </c>
      <c r="WUN228" s="1109" t="e">
        <v>#N/A</v>
      </c>
      <c r="WUO228" s="1109" t="e">
        <v>#N/A</v>
      </c>
      <c r="WUP228" s="1109" t="e">
        <v>#N/A</v>
      </c>
      <c r="WUQ228" s="1109" t="e">
        <v>#N/A</v>
      </c>
      <c r="WUR228" s="1109" t="e">
        <v>#N/A</v>
      </c>
      <c r="WUS228" s="1109" t="e">
        <v>#N/A</v>
      </c>
      <c r="WUT228" s="1109" t="e">
        <v>#N/A</v>
      </c>
      <c r="WUU228" s="1109" t="e">
        <v>#N/A</v>
      </c>
      <c r="WUV228" s="1109" t="e">
        <v>#N/A</v>
      </c>
      <c r="WUW228" s="1109" t="e">
        <v>#N/A</v>
      </c>
      <c r="WUX228" s="1109" t="e">
        <v>#N/A</v>
      </c>
      <c r="WUY228" s="1109" t="e">
        <v>#N/A</v>
      </c>
      <c r="WUZ228" s="1109" t="e">
        <v>#N/A</v>
      </c>
      <c r="WVA228" s="1109" t="e">
        <v>#N/A</v>
      </c>
      <c r="WVB228" s="1109" t="e">
        <v>#N/A</v>
      </c>
      <c r="WVC228" s="1109" t="e">
        <v>#N/A</v>
      </c>
      <c r="WVD228" s="1109" t="e">
        <v>#N/A</v>
      </c>
      <c r="WVE228" s="1109" t="e">
        <v>#N/A</v>
      </c>
      <c r="WVF228" s="1109" t="e">
        <v>#N/A</v>
      </c>
      <c r="WVG228" s="1109" t="e">
        <v>#N/A</v>
      </c>
      <c r="WVH228" s="1109" t="e">
        <v>#N/A</v>
      </c>
      <c r="WVI228" s="1109" t="e">
        <v>#N/A</v>
      </c>
      <c r="WVJ228" s="1109" t="e">
        <v>#N/A</v>
      </c>
      <c r="WVK228" s="1109" t="e">
        <v>#N/A</v>
      </c>
      <c r="WVL228" s="1109" t="e">
        <v>#N/A</v>
      </c>
      <c r="WVM228" s="1109" t="e">
        <v>#N/A</v>
      </c>
      <c r="WVN228" s="1109" t="e">
        <v>#N/A</v>
      </c>
      <c r="WVO228" s="1109" t="e">
        <v>#N/A</v>
      </c>
      <c r="WVP228" s="1109" t="e">
        <v>#N/A</v>
      </c>
      <c r="WVQ228" s="1109" t="e">
        <v>#N/A</v>
      </c>
      <c r="WVR228" s="1109" t="e">
        <v>#N/A</v>
      </c>
      <c r="WVS228" s="1109" t="e">
        <v>#N/A</v>
      </c>
      <c r="WVT228" s="1109" t="e">
        <v>#N/A</v>
      </c>
      <c r="WVU228" s="1109" t="e">
        <v>#N/A</v>
      </c>
      <c r="WVV228" s="1109" t="e">
        <v>#N/A</v>
      </c>
      <c r="WVW228" s="1109" t="e">
        <v>#N/A</v>
      </c>
      <c r="WVX228" s="1109" t="e">
        <v>#N/A</v>
      </c>
      <c r="WVY228" s="1109" t="e">
        <v>#N/A</v>
      </c>
      <c r="WVZ228" s="1109" t="e">
        <v>#N/A</v>
      </c>
      <c r="WWA228" s="1109" t="e">
        <v>#N/A</v>
      </c>
      <c r="WWB228" s="1109" t="e">
        <v>#N/A</v>
      </c>
      <c r="WWC228" s="1109" t="e">
        <v>#N/A</v>
      </c>
      <c r="WWD228" s="1109" t="e">
        <v>#N/A</v>
      </c>
      <c r="WWE228" s="1109" t="e">
        <v>#N/A</v>
      </c>
      <c r="WWF228" s="1109" t="e">
        <v>#N/A</v>
      </c>
      <c r="WWG228" s="1109" t="e">
        <v>#N/A</v>
      </c>
      <c r="WWH228" s="1109" t="e">
        <v>#N/A</v>
      </c>
      <c r="WWI228" s="1109" t="e">
        <v>#N/A</v>
      </c>
      <c r="WWJ228" s="1109" t="e">
        <v>#N/A</v>
      </c>
      <c r="WWK228" s="1109" t="e">
        <v>#N/A</v>
      </c>
      <c r="WWL228" s="1109" t="e">
        <v>#N/A</v>
      </c>
      <c r="WWM228" s="1109" t="e">
        <v>#N/A</v>
      </c>
      <c r="WWN228" s="1109" t="e">
        <v>#N/A</v>
      </c>
      <c r="WWO228" s="1109" t="e">
        <v>#N/A</v>
      </c>
      <c r="WWP228" s="1109" t="e">
        <v>#N/A</v>
      </c>
      <c r="WWQ228" s="1109" t="e">
        <v>#N/A</v>
      </c>
      <c r="WWR228" s="1109" t="e">
        <v>#N/A</v>
      </c>
      <c r="WWS228" s="1109" t="e">
        <v>#N/A</v>
      </c>
      <c r="WWT228" s="1109" t="e">
        <v>#N/A</v>
      </c>
      <c r="WWU228" s="1109" t="e">
        <v>#N/A</v>
      </c>
      <c r="WWV228" s="1109" t="e">
        <v>#N/A</v>
      </c>
      <c r="WWW228" s="1109" t="e">
        <v>#N/A</v>
      </c>
      <c r="WWX228" s="1109" t="e">
        <v>#N/A</v>
      </c>
      <c r="WWY228" s="1109" t="e">
        <v>#N/A</v>
      </c>
      <c r="WWZ228" s="1109" t="e">
        <v>#N/A</v>
      </c>
      <c r="WXA228" s="1109" t="e">
        <v>#N/A</v>
      </c>
      <c r="WXB228" s="1109" t="e">
        <v>#N/A</v>
      </c>
      <c r="WXC228" s="1109" t="e">
        <v>#N/A</v>
      </c>
      <c r="WXD228" s="1109" t="e">
        <v>#N/A</v>
      </c>
      <c r="WXE228" s="1109" t="e">
        <v>#N/A</v>
      </c>
      <c r="WXF228" s="1109" t="e">
        <v>#N/A</v>
      </c>
      <c r="WXG228" s="1109" t="e">
        <v>#N/A</v>
      </c>
      <c r="WXH228" s="1109" t="e">
        <v>#N/A</v>
      </c>
      <c r="WXI228" s="1109" t="e">
        <v>#N/A</v>
      </c>
      <c r="WXJ228" s="1109" t="e">
        <v>#N/A</v>
      </c>
      <c r="WXK228" s="1109" t="e">
        <v>#N/A</v>
      </c>
      <c r="WXL228" s="1109" t="e">
        <v>#N/A</v>
      </c>
      <c r="WXM228" s="1109" t="e">
        <v>#N/A</v>
      </c>
      <c r="WXN228" s="1109" t="e">
        <v>#N/A</v>
      </c>
      <c r="WXO228" s="1109" t="e">
        <v>#N/A</v>
      </c>
      <c r="WXP228" s="1109" t="e">
        <v>#N/A</v>
      </c>
      <c r="WXQ228" s="1109" t="e">
        <v>#N/A</v>
      </c>
      <c r="WXR228" s="1109" t="e">
        <v>#N/A</v>
      </c>
      <c r="WXS228" s="1109" t="e">
        <v>#N/A</v>
      </c>
      <c r="WXT228" s="1109" t="e">
        <v>#N/A</v>
      </c>
      <c r="WXU228" s="1109" t="e">
        <v>#N/A</v>
      </c>
      <c r="WXV228" s="1109" t="e">
        <v>#N/A</v>
      </c>
      <c r="WXW228" s="1109" t="e">
        <v>#N/A</v>
      </c>
      <c r="WXX228" s="1109" t="e">
        <v>#N/A</v>
      </c>
      <c r="WXY228" s="1109" t="e">
        <v>#N/A</v>
      </c>
      <c r="WXZ228" s="1109" t="e">
        <v>#N/A</v>
      </c>
      <c r="WYA228" s="1109" t="e">
        <v>#N/A</v>
      </c>
      <c r="WYB228" s="1109" t="e">
        <v>#N/A</v>
      </c>
      <c r="WYC228" s="1109" t="e">
        <v>#N/A</v>
      </c>
      <c r="WYD228" s="1109" t="e">
        <v>#N/A</v>
      </c>
      <c r="WYE228" s="1109" t="e">
        <v>#N/A</v>
      </c>
      <c r="WYF228" s="1109" t="e">
        <v>#N/A</v>
      </c>
      <c r="WYG228" s="1109" t="e">
        <v>#N/A</v>
      </c>
      <c r="WYH228" s="1109" t="e">
        <v>#N/A</v>
      </c>
      <c r="WYI228" s="1109" t="e">
        <v>#N/A</v>
      </c>
      <c r="WYJ228" s="1109" t="e">
        <v>#N/A</v>
      </c>
      <c r="WYK228" s="1109" t="e">
        <v>#N/A</v>
      </c>
      <c r="WYL228" s="1109" t="e">
        <v>#N/A</v>
      </c>
      <c r="WYM228" s="1109" t="e">
        <v>#N/A</v>
      </c>
      <c r="WYN228" s="1109" t="e">
        <v>#N/A</v>
      </c>
      <c r="WYO228" s="1109" t="e">
        <v>#N/A</v>
      </c>
      <c r="WYP228" s="1109" t="e">
        <v>#N/A</v>
      </c>
      <c r="WYQ228" s="1109" t="e">
        <v>#N/A</v>
      </c>
      <c r="WYR228" s="1109" t="e">
        <v>#N/A</v>
      </c>
      <c r="WYS228" s="1109" t="e">
        <v>#N/A</v>
      </c>
      <c r="WYT228" s="1109" t="e">
        <v>#N/A</v>
      </c>
      <c r="WYU228" s="1109" t="e">
        <v>#N/A</v>
      </c>
      <c r="WYV228" s="1109" t="e">
        <v>#N/A</v>
      </c>
      <c r="WYW228" s="1109" t="e">
        <v>#N/A</v>
      </c>
      <c r="WYX228" s="1109" t="e">
        <v>#N/A</v>
      </c>
      <c r="WYY228" s="1109" t="e">
        <v>#N/A</v>
      </c>
      <c r="WYZ228" s="1109" t="e">
        <v>#N/A</v>
      </c>
      <c r="WZA228" s="1109" t="e">
        <v>#N/A</v>
      </c>
      <c r="WZB228" s="1109" t="e">
        <v>#N/A</v>
      </c>
      <c r="WZC228" s="1109" t="e">
        <v>#N/A</v>
      </c>
      <c r="WZD228" s="1109" t="e">
        <v>#N/A</v>
      </c>
      <c r="WZE228" s="1109" t="e">
        <v>#N/A</v>
      </c>
      <c r="WZF228" s="1109" t="e">
        <v>#N/A</v>
      </c>
      <c r="WZG228" s="1109" t="e">
        <v>#N/A</v>
      </c>
      <c r="WZH228" s="1109" t="e">
        <v>#N/A</v>
      </c>
      <c r="WZI228" s="1109" t="e">
        <v>#N/A</v>
      </c>
      <c r="WZJ228" s="1109" t="e">
        <v>#N/A</v>
      </c>
      <c r="WZK228" s="1109" t="e">
        <v>#N/A</v>
      </c>
      <c r="WZL228" s="1109" t="e">
        <v>#N/A</v>
      </c>
      <c r="WZM228" s="1109" t="e">
        <v>#N/A</v>
      </c>
      <c r="WZN228" s="1109" t="e">
        <v>#N/A</v>
      </c>
      <c r="WZO228" s="1109" t="e">
        <v>#N/A</v>
      </c>
      <c r="WZP228" s="1109" t="e">
        <v>#N/A</v>
      </c>
      <c r="WZQ228" s="1109" t="e">
        <v>#N/A</v>
      </c>
      <c r="WZR228" s="1109" t="e">
        <v>#N/A</v>
      </c>
      <c r="WZS228" s="1109" t="e">
        <v>#N/A</v>
      </c>
      <c r="WZT228" s="1109" t="e">
        <v>#N/A</v>
      </c>
      <c r="WZU228" s="1109" t="e">
        <v>#N/A</v>
      </c>
      <c r="WZV228" s="1109" t="e">
        <v>#N/A</v>
      </c>
      <c r="WZW228" s="1109" t="e">
        <v>#N/A</v>
      </c>
      <c r="WZX228" s="1109" t="e">
        <v>#N/A</v>
      </c>
      <c r="WZY228" s="1109" t="e">
        <v>#N/A</v>
      </c>
      <c r="WZZ228" s="1109" t="e">
        <v>#N/A</v>
      </c>
      <c r="XAA228" s="1109" t="e">
        <v>#N/A</v>
      </c>
      <c r="XAB228" s="1109" t="e">
        <v>#N/A</v>
      </c>
      <c r="XAC228" s="1109" t="e">
        <v>#N/A</v>
      </c>
      <c r="XAD228" s="1109" t="e">
        <v>#N/A</v>
      </c>
      <c r="XAE228" s="1109" t="e">
        <v>#N/A</v>
      </c>
      <c r="XAF228" s="1109" t="e">
        <v>#N/A</v>
      </c>
      <c r="XAG228" s="1109" t="e">
        <v>#N/A</v>
      </c>
      <c r="XAH228" s="1109" t="e">
        <v>#N/A</v>
      </c>
      <c r="XAI228" s="1109" t="e">
        <v>#N/A</v>
      </c>
      <c r="XAJ228" s="1109" t="e">
        <v>#N/A</v>
      </c>
      <c r="XAK228" s="1109" t="e">
        <v>#N/A</v>
      </c>
      <c r="XAL228" s="1109" t="e">
        <v>#N/A</v>
      </c>
      <c r="XAM228" s="1109" t="e">
        <v>#N/A</v>
      </c>
      <c r="XAN228" s="1109" t="e">
        <v>#N/A</v>
      </c>
      <c r="XAO228" s="1109" t="e">
        <v>#N/A</v>
      </c>
      <c r="XAP228" s="1109" t="e">
        <v>#N/A</v>
      </c>
      <c r="XAQ228" s="1109" t="e">
        <v>#N/A</v>
      </c>
      <c r="XAR228" s="1109" t="e">
        <v>#N/A</v>
      </c>
      <c r="XAS228" s="1109" t="e">
        <v>#N/A</v>
      </c>
      <c r="XAT228" s="1109" t="e">
        <v>#N/A</v>
      </c>
      <c r="XAU228" s="1109" t="e">
        <v>#N/A</v>
      </c>
      <c r="XAV228" s="1109" t="e">
        <v>#N/A</v>
      </c>
      <c r="XAW228" s="1109" t="e">
        <v>#N/A</v>
      </c>
      <c r="XAX228" s="1109" t="e">
        <v>#N/A</v>
      </c>
      <c r="XAY228" s="1109" t="e">
        <v>#N/A</v>
      </c>
      <c r="XAZ228" s="1109" t="e">
        <v>#N/A</v>
      </c>
      <c r="XBA228" s="1109" t="e">
        <v>#N/A</v>
      </c>
      <c r="XBB228" s="1109" t="e">
        <v>#N/A</v>
      </c>
      <c r="XBC228" s="1109" t="e">
        <v>#N/A</v>
      </c>
      <c r="XBD228" s="1109" t="e">
        <v>#N/A</v>
      </c>
      <c r="XBE228" s="1109" t="e">
        <v>#N/A</v>
      </c>
      <c r="XBF228" s="1109" t="e">
        <v>#N/A</v>
      </c>
      <c r="XBG228" s="1109" t="e">
        <v>#N/A</v>
      </c>
      <c r="XBH228" s="1109" t="e">
        <v>#N/A</v>
      </c>
      <c r="XBI228" s="1109" t="e">
        <v>#N/A</v>
      </c>
      <c r="XBJ228" s="1109" t="e">
        <v>#N/A</v>
      </c>
      <c r="XBK228" s="1109" t="e">
        <v>#N/A</v>
      </c>
      <c r="XBL228" s="1109" t="e">
        <v>#N/A</v>
      </c>
      <c r="XBM228" s="1109" t="e">
        <v>#N/A</v>
      </c>
      <c r="XBN228" s="1109" t="e">
        <v>#N/A</v>
      </c>
      <c r="XBO228" s="1109" t="e">
        <v>#N/A</v>
      </c>
      <c r="XBP228" s="1109" t="e">
        <v>#N/A</v>
      </c>
      <c r="XBQ228" s="1109" t="e">
        <v>#N/A</v>
      </c>
      <c r="XBR228" s="1109" t="e">
        <v>#N/A</v>
      </c>
      <c r="XBS228" s="1109" t="e">
        <v>#N/A</v>
      </c>
      <c r="XBT228" s="1109" t="e">
        <v>#N/A</v>
      </c>
      <c r="XBU228" s="1109" t="e">
        <v>#N/A</v>
      </c>
      <c r="XBV228" s="1109" t="e">
        <v>#N/A</v>
      </c>
      <c r="XBW228" s="1109" t="e">
        <v>#N/A</v>
      </c>
      <c r="XBX228" s="1109" t="e">
        <v>#N/A</v>
      </c>
      <c r="XBY228" s="1109" t="e">
        <v>#N/A</v>
      </c>
      <c r="XBZ228" s="1109" t="e">
        <v>#N/A</v>
      </c>
      <c r="XCA228" s="1109" t="e">
        <v>#N/A</v>
      </c>
      <c r="XCB228" s="1109" t="e">
        <v>#N/A</v>
      </c>
      <c r="XCC228" s="1109" t="e">
        <v>#N/A</v>
      </c>
      <c r="XCD228" s="1109" t="e">
        <v>#N/A</v>
      </c>
      <c r="XCE228" s="1109" t="e">
        <v>#N/A</v>
      </c>
      <c r="XCF228" s="1109" t="e">
        <v>#N/A</v>
      </c>
      <c r="XCG228" s="1109" t="e">
        <v>#N/A</v>
      </c>
      <c r="XCH228" s="1109" t="e">
        <v>#N/A</v>
      </c>
      <c r="XCI228" s="1109" t="e">
        <v>#N/A</v>
      </c>
      <c r="XCJ228" s="1109" t="e">
        <v>#N/A</v>
      </c>
      <c r="XCK228" s="1109" t="e">
        <v>#N/A</v>
      </c>
      <c r="XCL228" s="1109" t="e">
        <v>#N/A</v>
      </c>
      <c r="XCM228" s="1109" t="e">
        <v>#N/A</v>
      </c>
      <c r="XCN228" s="1109" t="e">
        <v>#N/A</v>
      </c>
      <c r="XCO228" s="1109" t="e">
        <v>#N/A</v>
      </c>
      <c r="XCP228" s="1109" t="e">
        <v>#N/A</v>
      </c>
      <c r="XCQ228" s="1109" t="e">
        <v>#N/A</v>
      </c>
      <c r="XCR228" s="1109" t="e">
        <v>#N/A</v>
      </c>
      <c r="XCS228" s="1109" t="e">
        <v>#N/A</v>
      </c>
      <c r="XCT228" s="1109" t="e">
        <v>#N/A</v>
      </c>
      <c r="XCU228" s="1109" t="e">
        <v>#N/A</v>
      </c>
      <c r="XCV228" s="1109" t="e">
        <v>#N/A</v>
      </c>
      <c r="XCW228" s="1109" t="e">
        <v>#N/A</v>
      </c>
      <c r="XCX228" s="1109" t="e">
        <v>#N/A</v>
      </c>
      <c r="XCY228" s="1109" t="e">
        <v>#N/A</v>
      </c>
      <c r="XCZ228" s="1109" t="e">
        <v>#N/A</v>
      </c>
      <c r="XDA228" s="1109" t="e">
        <v>#N/A</v>
      </c>
      <c r="XDB228" s="1109" t="e">
        <v>#N/A</v>
      </c>
      <c r="XDC228" s="1109" t="e">
        <v>#N/A</v>
      </c>
      <c r="XDD228" s="1109" t="e">
        <v>#N/A</v>
      </c>
      <c r="XDE228" s="1109" t="e">
        <v>#N/A</v>
      </c>
      <c r="XDF228" s="1109" t="e">
        <v>#N/A</v>
      </c>
      <c r="XDG228" s="1109" t="e">
        <v>#N/A</v>
      </c>
      <c r="XDH228" s="1109" t="e">
        <v>#N/A</v>
      </c>
      <c r="XDI228" s="1109" t="e">
        <v>#N/A</v>
      </c>
      <c r="XDJ228" s="1109" t="e">
        <v>#N/A</v>
      </c>
      <c r="XDK228" s="1109" t="e">
        <v>#N/A</v>
      </c>
      <c r="XDL228" s="1109" t="e">
        <v>#N/A</v>
      </c>
      <c r="XDM228" s="1109" t="e">
        <v>#N/A</v>
      </c>
      <c r="XDN228" s="1109" t="e">
        <v>#N/A</v>
      </c>
      <c r="XDO228" s="1109" t="e">
        <v>#N/A</v>
      </c>
      <c r="XDP228" s="1109" t="e">
        <v>#N/A</v>
      </c>
      <c r="XDQ228" s="1109" t="e">
        <v>#N/A</v>
      </c>
      <c r="XDR228" s="1109" t="e">
        <v>#N/A</v>
      </c>
      <c r="XDS228" s="1109" t="e">
        <v>#N/A</v>
      </c>
      <c r="XDT228" s="1109" t="e">
        <v>#N/A</v>
      </c>
      <c r="XDU228" s="1109" t="e">
        <v>#N/A</v>
      </c>
      <c r="XDV228" s="1109" t="e">
        <v>#N/A</v>
      </c>
      <c r="XDW228" s="1109" t="e">
        <v>#N/A</v>
      </c>
      <c r="XDX228" s="1109" t="e">
        <v>#N/A</v>
      </c>
      <c r="XDY228" s="1109" t="e">
        <v>#N/A</v>
      </c>
      <c r="XDZ228" s="1109" t="e">
        <v>#N/A</v>
      </c>
      <c r="XEA228" s="1109" t="e">
        <v>#N/A</v>
      </c>
      <c r="XEB228" s="1109" t="e">
        <v>#N/A</v>
      </c>
      <c r="XEC228" s="1109" t="e">
        <v>#N/A</v>
      </c>
      <c r="XED228" s="1109" t="e">
        <v>#N/A</v>
      </c>
      <c r="XEE228" s="1109" t="e">
        <v>#N/A</v>
      </c>
      <c r="XEF228" s="1109" t="e">
        <v>#N/A</v>
      </c>
      <c r="XEG228" s="1109" t="e">
        <v>#N/A</v>
      </c>
      <c r="XEH228" s="1109" t="e">
        <v>#N/A</v>
      </c>
      <c r="XEI228" s="1109" t="e">
        <v>#N/A</v>
      </c>
      <c r="XEJ228" s="1109" t="e">
        <v>#N/A</v>
      </c>
      <c r="XEK228" s="1109" t="e">
        <v>#N/A</v>
      </c>
      <c r="XEL228" s="1109" t="e">
        <v>#N/A</v>
      </c>
      <c r="XEM228" s="1109" t="e">
        <v>#N/A</v>
      </c>
      <c r="XEN228" s="1109" t="e">
        <v>#N/A</v>
      </c>
      <c r="XEO228" s="1109" t="e">
        <v>#N/A</v>
      </c>
      <c r="XEP228" s="1109" t="e">
        <v>#N/A</v>
      </c>
      <c r="XEQ228" s="1109" t="e">
        <v>#N/A</v>
      </c>
      <c r="XER228" s="1109" t="e">
        <v>#N/A</v>
      </c>
      <c r="XES228" s="1109" t="e">
        <v>#N/A</v>
      </c>
      <c r="XET228" s="1109" t="e">
        <v>#N/A</v>
      </c>
      <c r="XEU228" s="1109" t="e">
        <v>#N/A</v>
      </c>
      <c r="XEV228" s="1109" t="e">
        <v>#N/A</v>
      </c>
      <c r="XEW228" s="1109" t="e">
        <v>#N/A</v>
      </c>
      <c r="XEX228" s="1109" t="e">
        <v>#N/A</v>
      </c>
      <c r="XEY228" s="1109" t="e">
        <v>#N/A</v>
      </c>
      <c r="XEZ228" s="1109" t="e">
        <v>#N/A</v>
      </c>
      <c r="XFA228" s="1109" t="e">
        <v>#N/A</v>
      </c>
      <c r="XFB228" s="1109" t="e">
        <v>#N/A</v>
      </c>
      <c r="XFC228" s="1109" t="e">
        <v>#N/A</v>
      </c>
      <c r="XFD228" s="1109" t="e">
        <v>#N/A</v>
      </c>
    </row>
    <row r="229" spans="1:16384" s="1109" customFormat="1" ht="26.1" hidden="1" customHeight="1">
      <c r="A229" s="690"/>
      <c r="B229" s="164"/>
      <c r="C229" s="1124" t="s">
        <v>1030</v>
      </c>
      <c r="D229" s="1124" t="s">
        <v>1478</v>
      </c>
      <c r="E229" s="1124" t="s">
        <v>596</v>
      </c>
      <c r="F229" s="1124" t="s">
        <v>1479</v>
      </c>
      <c r="G229" s="1125">
        <v>3034</v>
      </c>
      <c r="H229" s="1125">
        <v>1130</v>
      </c>
      <c r="I229" s="1125">
        <v>4520</v>
      </c>
      <c r="J229" s="709"/>
      <c r="K229" s="169"/>
      <c r="L229" s="709"/>
      <c r="M229" s="709"/>
      <c r="N229" s="1125">
        <v>1585</v>
      </c>
      <c r="O229" s="1125">
        <v>756</v>
      </c>
      <c r="P229" s="1125" t="s">
        <v>1480</v>
      </c>
      <c r="Q229" s="1124" t="s">
        <v>1481</v>
      </c>
      <c r="R229" s="1125">
        <v>722</v>
      </c>
      <c r="S229" s="1125" t="s">
        <v>1450</v>
      </c>
      <c r="T229" s="1125">
        <v>107</v>
      </c>
      <c r="U229" s="709"/>
      <c r="V229" s="709"/>
      <c r="W229" s="709"/>
      <c r="X229" s="709"/>
      <c r="Y229" s="709"/>
      <c r="Z229" s="709"/>
      <c r="AA229" s="1124" t="s">
        <v>1248</v>
      </c>
      <c r="AB229" s="1124"/>
      <c r="AC229" s="1124"/>
      <c r="AD229" s="1124"/>
      <c r="AE229" s="1124"/>
      <c r="AF229" s="1124"/>
      <c r="AG229" s="1124"/>
      <c r="AH229" s="170">
        <v>1997</v>
      </c>
      <c r="AI229" s="166"/>
      <c r="AJ229" s="166"/>
      <c r="AK229" s="166"/>
      <c r="AL229" s="166"/>
      <c r="AM229" s="166"/>
      <c r="AN229" s="166"/>
      <c r="AO229" s="167">
        <v>4886</v>
      </c>
      <c r="AP229" s="167"/>
    </row>
    <row r="230" spans="1:16384" s="1109" customFormat="1" ht="26.1" hidden="1" customHeight="1">
      <c r="A230" s="690"/>
      <c r="B230" s="507"/>
      <c r="C230" s="1124" t="s">
        <v>1030</v>
      </c>
      <c r="D230" s="1124" t="s">
        <v>1482</v>
      </c>
      <c r="E230" s="1124" t="s">
        <v>1030</v>
      </c>
      <c r="F230" s="1124" t="s">
        <v>15283</v>
      </c>
      <c r="G230" s="1125">
        <v>17713</v>
      </c>
      <c r="H230" s="1125">
        <v>2085</v>
      </c>
      <c r="I230" s="1125">
        <v>4724</v>
      </c>
      <c r="J230" s="709" t="s">
        <v>454</v>
      </c>
      <c r="K230" s="169" t="s">
        <v>1230</v>
      </c>
      <c r="L230" s="709" t="s">
        <v>1284</v>
      </c>
      <c r="M230" s="709" t="s">
        <v>1248</v>
      </c>
      <c r="N230" s="1125">
        <v>1467</v>
      </c>
      <c r="O230" s="1125">
        <v>761</v>
      </c>
      <c r="P230" s="1125" t="s">
        <v>1483</v>
      </c>
      <c r="Q230" s="1124" t="s">
        <v>1484</v>
      </c>
      <c r="R230" s="1125">
        <v>706</v>
      </c>
      <c r="S230" s="1125" t="s">
        <v>1485</v>
      </c>
      <c r="T230" s="1125"/>
      <c r="U230" s="709">
        <v>1300</v>
      </c>
      <c r="V230" s="709"/>
      <c r="W230" s="709"/>
      <c r="X230" s="709">
        <v>2200</v>
      </c>
      <c r="Y230" s="709"/>
      <c r="Z230" s="709"/>
      <c r="AA230" s="1124" t="s">
        <v>1248</v>
      </c>
      <c r="AB230" s="1124"/>
      <c r="AC230" s="1124"/>
      <c r="AD230" s="1124"/>
      <c r="AE230" s="1124"/>
      <c r="AF230" s="1124"/>
      <c r="AG230" s="1124"/>
      <c r="AH230" s="170">
        <v>1998</v>
      </c>
      <c r="AI230" s="166"/>
      <c r="AJ230" s="166"/>
      <c r="AK230" s="166"/>
      <c r="AL230" s="166"/>
      <c r="AM230" s="166"/>
      <c r="AN230" s="166"/>
      <c r="AO230" s="167"/>
      <c r="AP230" s="167"/>
    </row>
    <row r="231" spans="1:16384" s="1109" customFormat="1" ht="26.1" hidden="1" customHeight="1">
      <c r="A231" s="690"/>
      <c r="B231" s="164" t="s">
        <v>2254</v>
      </c>
      <c r="C231" s="1124" t="s">
        <v>2251</v>
      </c>
      <c r="D231" s="331">
        <f>COUNTA(D232:D242)</f>
        <v>11</v>
      </c>
      <c r="E231" s="709"/>
      <c r="F231" s="709"/>
      <c r="G231" s="1125">
        <f>SUM(G232:G242)</f>
        <v>137009</v>
      </c>
      <c r="H231" s="1125">
        <f>SUM(H232:H242)</f>
        <v>25642.52</v>
      </c>
      <c r="I231" s="1125">
        <f>SUM(I232:I242)</f>
        <v>56037.520000000004</v>
      </c>
      <c r="J231" s="709"/>
      <c r="K231" s="169"/>
      <c r="L231" s="709"/>
      <c r="M231" s="709"/>
      <c r="N231" s="1125"/>
      <c r="O231" s="1125"/>
      <c r="P231" s="1125"/>
      <c r="Q231" s="1124"/>
      <c r="R231" s="1125"/>
      <c r="S231" s="1125"/>
      <c r="T231" s="1125"/>
      <c r="U231" s="709"/>
      <c r="V231" s="709"/>
      <c r="W231" s="709"/>
      <c r="X231" s="709"/>
      <c r="Y231" s="709"/>
      <c r="Z231" s="709"/>
      <c r="AA231" s="1124"/>
      <c r="AB231" s="1124"/>
      <c r="AC231" s="1124"/>
      <c r="AD231" s="1124"/>
      <c r="AE231" s="1124"/>
      <c r="AF231" s="1124"/>
      <c r="AG231" s="1124"/>
      <c r="AH231" s="170"/>
      <c r="AI231" s="166"/>
      <c r="AJ231" s="166"/>
      <c r="AK231" s="166"/>
      <c r="AL231" s="166"/>
      <c r="AM231" s="166"/>
      <c r="AN231" s="166"/>
      <c r="AO231" s="167"/>
      <c r="AP231" s="167"/>
    </row>
    <row r="232" spans="1:16384" s="1109" customFormat="1" ht="26.1" hidden="1" customHeight="1">
      <c r="A232" s="690"/>
      <c r="B232" s="164"/>
      <c r="C232" s="1124" t="s">
        <v>593</v>
      </c>
      <c r="D232" s="1124" t="s">
        <v>13271</v>
      </c>
      <c r="E232" s="1124" t="s">
        <v>13175</v>
      </c>
      <c r="F232" s="1124" t="s">
        <v>299</v>
      </c>
      <c r="G232" s="1125">
        <v>18323</v>
      </c>
      <c r="H232" s="1125">
        <v>1480</v>
      </c>
      <c r="I232" s="1125">
        <v>3879</v>
      </c>
      <c r="J232" s="709"/>
      <c r="K232" s="169"/>
      <c r="L232" s="709"/>
      <c r="M232" s="709"/>
      <c r="N232" s="1125">
        <v>1867</v>
      </c>
      <c r="O232" s="1125">
        <v>641</v>
      </c>
      <c r="P232" s="1125" t="s">
        <v>13272</v>
      </c>
      <c r="Q232" s="1124" t="s">
        <v>13273</v>
      </c>
      <c r="R232" s="1125">
        <v>970</v>
      </c>
      <c r="S232" s="1125" t="s">
        <v>3262</v>
      </c>
      <c r="T232" s="1125">
        <v>256</v>
      </c>
      <c r="U232" s="709"/>
      <c r="V232" s="709"/>
      <c r="W232" s="709"/>
      <c r="X232" s="709"/>
      <c r="Y232" s="709"/>
      <c r="Z232" s="709"/>
      <c r="AA232" s="1124" t="s">
        <v>13274</v>
      </c>
      <c r="AB232" s="1124"/>
      <c r="AC232" s="1124"/>
      <c r="AD232" s="1124"/>
      <c r="AE232" s="1124"/>
      <c r="AF232" s="1124"/>
      <c r="AG232" s="1124"/>
      <c r="AH232" s="170">
        <v>2004</v>
      </c>
      <c r="AI232" s="166"/>
      <c r="AJ232" s="166"/>
      <c r="AK232" s="166"/>
      <c r="AL232" s="166"/>
      <c r="AM232" s="166"/>
      <c r="AN232" s="166"/>
      <c r="AO232" s="167">
        <v>6723</v>
      </c>
      <c r="AP232" s="167"/>
    </row>
    <row r="233" spans="1:16384" s="1109" customFormat="1" ht="26.1" hidden="1" customHeight="1">
      <c r="A233" s="690"/>
      <c r="B233" s="164"/>
      <c r="C233" s="1124" t="s">
        <v>574</v>
      </c>
      <c r="D233" s="1124" t="s">
        <v>1260</v>
      </c>
      <c r="E233" s="1124" t="s">
        <v>574</v>
      </c>
      <c r="F233" s="1124" t="s">
        <v>13185</v>
      </c>
      <c r="G233" s="1125">
        <v>10630</v>
      </c>
      <c r="H233" s="1125">
        <v>2121</v>
      </c>
      <c r="I233" s="1125">
        <v>4050</v>
      </c>
      <c r="J233" s="709">
        <v>2121</v>
      </c>
      <c r="K233" s="169">
        <v>4050</v>
      </c>
      <c r="L233" s="709"/>
      <c r="M233" s="709"/>
      <c r="N233" s="1125">
        <v>1684</v>
      </c>
      <c r="O233" s="1125">
        <v>630</v>
      </c>
      <c r="P233" s="1125" t="s">
        <v>13275</v>
      </c>
      <c r="Q233" s="1124" t="s">
        <v>4971</v>
      </c>
      <c r="R233" s="1125">
        <v>750</v>
      </c>
      <c r="S233" s="1125" t="s">
        <v>3262</v>
      </c>
      <c r="T233" s="1125">
        <v>304</v>
      </c>
      <c r="U233" s="709" t="s">
        <v>3262</v>
      </c>
      <c r="V233" s="709">
        <v>304</v>
      </c>
      <c r="W233" s="709"/>
      <c r="X233" s="709"/>
      <c r="Y233" s="709"/>
      <c r="Z233" s="709"/>
      <c r="AA233" s="1124" t="s">
        <v>13276</v>
      </c>
      <c r="AB233" s="1124"/>
      <c r="AC233" s="1124" t="s">
        <v>13276</v>
      </c>
      <c r="AD233" s="1124"/>
      <c r="AE233" s="1124"/>
      <c r="AF233" s="1124"/>
      <c r="AG233" s="1124"/>
      <c r="AH233" s="170">
        <v>2010</v>
      </c>
      <c r="AI233" s="166"/>
      <c r="AJ233" s="166"/>
      <c r="AK233" s="166"/>
      <c r="AL233" s="166"/>
      <c r="AM233" s="166"/>
      <c r="AN233" s="166"/>
      <c r="AO233" s="167">
        <v>8000</v>
      </c>
      <c r="AP233" s="167"/>
    </row>
    <row r="234" spans="1:16384" s="1338" customFormat="1" ht="26.1" hidden="1" customHeight="1">
      <c r="A234" s="690"/>
      <c r="B234" s="164"/>
      <c r="C234" s="1401" t="s">
        <v>574</v>
      </c>
      <c r="D234" s="1401" t="s">
        <v>13277</v>
      </c>
      <c r="E234" s="1401" t="s">
        <v>13175</v>
      </c>
      <c r="F234" s="1401" t="s">
        <v>299</v>
      </c>
      <c r="G234" s="1402">
        <v>12135</v>
      </c>
      <c r="H234" s="1402">
        <v>3368</v>
      </c>
      <c r="I234" s="1402">
        <v>10053</v>
      </c>
      <c r="J234" s="709"/>
      <c r="K234" s="169"/>
      <c r="L234" s="709"/>
      <c r="M234" s="709"/>
      <c r="N234" s="1402">
        <v>1087</v>
      </c>
      <c r="O234" s="1402">
        <v>1087</v>
      </c>
      <c r="P234" s="1402" t="s">
        <v>13278</v>
      </c>
      <c r="Q234" s="1401" t="s">
        <v>3255</v>
      </c>
      <c r="R234" s="1402"/>
      <c r="S234" s="1402"/>
      <c r="T234" s="1402"/>
      <c r="U234" s="709"/>
      <c r="V234" s="709"/>
      <c r="W234" s="709"/>
      <c r="X234" s="709"/>
      <c r="Y234" s="709"/>
      <c r="Z234" s="709"/>
      <c r="AA234" s="1401" t="s">
        <v>13279</v>
      </c>
      <c r="AB234" s="1401"/>
      <c r="AC234" s="1401"/>
      <c r="AD234" s="1401"/>
      <c r="AE234" s="1401"/>
      <c r="AF234" s="1401"/>
      <c r="AG234" s="1401"/>
      <c r="AH234" s="1324">
        <v>2002</v>
      </c>
      <c r="AI234" s="1323"/>
      <c r="AJ234" s="1323"/>
      <c r="AK234" s="1323"/>
      <c r="AL234" s="1323"/>
      <c r="AM234" s="1323"/>
      <c r="AN234" s="1323"/>
      <c r="AO234" s="167">
        <v>7200</v>
      </c>
      <c r="AP234" s="167"/>
    </row>
    <row r="235" spans="1:16384" s="1109" customFormat="1" ht="26.1" hidden="1" customHeight="1">
      <c r="A235" s="690"/>
      <c r="B235" s="164"/>
      <c r="C235" s="1124" t="s">
        <v>794</v>
      </c>
      <c r="D235" s="1124" t="s">
        <v>3218</v>
      </c>
      <c r="E235" s="1124" t="s">
        <v>2638</v>
      </c>
      <c r="F235" s="1124" t="s">
        <v>16226</v>
      </c>
      <c r="G235" s="1125">
        <v>8000</v>
      </c>
      <c r="H235" s="1125">
        <v>1049.52</v>
      </c>
      <c r="I235" s="1125">
        <v>1734.52</v>
      </c>
      <c r="J235" s="709"/>
      <c r="K235" s="169"/>
      <c r="L235" s="709"/>
      <c r="M235" s="709"/>
      <c r="N235" s="1125">
        <v>848</v>
      </c>
      <c r="O235" s="1125">
        <v>236</v>
      </c>
      <c r="P235" s="1125" t="s">
        <v>13280</v>
      </c>
      <c r="Q235" s="1124" t="s">
        <v>13281</v>
      </c>
      <c r="R235" s="1125">
        <v>559</v>
      </c>
      <c r="S235" s="1125" t="s">
        <v>3262</v>
      </c>
      <c r="T235" s="1125">
        <v>53</v>
      </c>
      <c r="U235" s="709"/>
      <c r="V235" s="709"/>
      <c r="W235" s="709"/>
      <c r="X235" s="709"/>
      <c r="Y235" s="709"/>
      <c r="Z235" s="709"/>
      <c r="AA235" s="1124" t="s">
        <v>13282</v>
      </c>
      <c r="AB235" s="1124"/>
      <c r="AC235" s="1124"/>
      <c r="AD235" s="1124"/>
      <c r="AE235" s="1124"/>
      <c r="AF235" s="1124"/>
      <c r="AG235" s="1124"/>
      <c r="AH235" s="170">
        <v>2005</v>
      </c>
      <c r="AI235" s="166"/>
      <c r="AJ235" s="166"/>
      <c r="AK235" s="166"/>
      <c r="AL235" s="166"/>
      <c r="AM235" s="166"/>
      <c r="AN235" s="166"/>
      <c r="AO235" s="167">
        <v>5858</v>
      </c>
      <c r="AP235" s="167" t="s">
        <v>12303</v>
      </c>
    </row>
    <row r="236" spans="1:16384" s="1109" customFormat="1" ht="26.1" hidden="1" customHeight="1">
      <c r="A236" s="690"/>
      <c r="B236" s="164"/>
      <c r="C236" s="1124" t="s">
        <v>794</v>
      </c>
      <c r="D236" s="1124" t="s">
        <v>13283</v>
      </c>
      <c r="E236" s="1124" t="s">
        <v>2638</v>
      </c>
      <c r="F236" s="1124" t="s">
        <v>16226</v>
      </c>
      <c r="G236" s="1125">
        <v>21599</v>
      </c>
      <c r="H236" s="1125">
        <v>2877</v>
      </c>
      <c r="I236" s="1125">
        <v>6146</v>
      </c>
      <c r="J236" s="709"/>
      <c r="K236" s="169"/>
      <c r="L236" s="709"/>
      <c r="M236" s="709"/>
      <c r="N236" s="1125" t="s">
        <v>384</v>
      </c>
      <c r="O236" s="1125" t="s">
        <v>384</v>
      </c>
      <c r="P236" s="1125" t="s">
        <v>384</v>
      </c>
      <c r="Q236" s="1124" t="s">
        <v>13284</v>
      </c>
      <c r="R236" s="1125" t="s">
        <v>384</v>
      </c>
      <c r="S236" s="1125" t="s">
        <v>384</v>
      </c>
      <c r="T236" s="1125" t="s">
        <v>384</v>
      </c>
      <c r="U236" s="709"/>
      <c r="V236" s="709"/>
      <c r="W236" s="709"/>
      <c r="X236" s="709"/>
      <c r="Y236" s="709"/>
      <c r="Z236" s="709"/>
      <c r="AA236" s="1124" t="s">
        <v>13285</v>
      </c>
      <c r="AB236" s="1124"/>
      <c r="AC236" s="1124"/>
      <c r="AD236" s="1124"/>
      <c r="AE236" s="1124"/>
      <c r="AF236" s="1124"/>
      <c r="AG236" s="1124"/>
      <c r="AH236" s="170">
        <v>2015</v>
      </c>
      <c r="AI236" s="166"/>
      <c r="AJ236" s="166"/>
      <c r="AK236" s="166"/>
      <c r="AL236" s="166"/>
      <c r="AM236" s="166"/>
      <c r="AN236" s="166"/>
      <c r="AO236" s="167">
        <v>16600</v>
      </c>
      <c r="AP236" s="167" t="s">
        <v>12303</v>
      </c>
    </row>
    <row r="237" spans="1:16384" s="1109" customFormat="1" ht="26.1" hidden="1" customHeight="1">
      <c r="A237" s="690"/>
      <c r="B237" s="164"/>
      <c r="C237" s="709" t="s">
        <v>607</v>
      </c>
      <c r="D237" s="612" t="s">
        <v>1271</v>
      </c>
      <c r="E237" s="709" t="s">
        <v>2650</v>
      </c>
      <c r="F237" s="709" t="s">
        <v>16238</v>
      </c>
      <c r="G237" s="159">
        <v>4705</v>
      </c>
      <c r="H237" s="709">
        <v>2039</v>
      </c>
      <c r="I237" s="1125">
        <v>4128</v>
      </c>
      <c r="J237" s="1125"/>
      <c r="K237" s="1125"/>
      <c r="L237" s="709"/>
      <c r="M237" s="169"/>
      <c r="N237" s="159">
        <v>1525</v>
      </c>
      <c r="O237" s="159">
        <v>596</v>
      </c>
      <c r="P237" s="1125" t="s">
        <v>13286</v>
      </c>
      <c r="Q237" s="1125" t="s">
        <v>13287</v>
      </c>
      <c r="R237" s="1125">
        <v>744</v>
      </c>
      <c r="S237" s="1125" t="s">
        <v>3262</v>
      </c>
      <c r="T237" s="1125">
        <v>184.5</v>
      </c>
      <c r="U237" s="1125"/>
      <c r="V237" s="1125"/>
      <c r="W237" s="709"/>
      <c r="X237" s="709"/>
      <c r="Y237" s="709"/>
      <c r="Z237" s="709"/>
      <c r="AA237" s="1125" t="s">
        <v>13288</v>
      </c>
      <c r="AB237" s="709"/>
      <c r="AC237" s="1125"/>
      <c r="AD237" s="1124"/>
      <c r="AE237" s="1124"/>
      <c r="AF237" s="709"/>
      <c r="AG237" s="709"/>
      <c r="AH237" s="1124">
        <v>2009</v>
      </c>
      <c r="AI237" s="709"/>
      <c r="AJ237" s="709"/>
      <c r="AK237" s="709"/>
      <c r="AL237" s="709"/>
      <c r="AM237" s="709"/>
      <c r="AN237" s="709"/>
      <c r="AO237" s="159">
        <v>7900</v>
      </c>
      <c r="AP237" s="709"/>
    </row>
    <row r="238" spans="1:16384" s="1109" customFormat="1" ht="26.1" hidden="1" customHeight="1">
      <c r="A238" s="690"/>
      <c r="B238" s="164"/>
      <c r="C238" s="184" t="s">
        <v>607</v>
      </c>
      <c r="D238" s="184" t="s">
        <v>13289</v>
      </c>
      <c r="E238" s="166" t="s">
        <v>607</v>
      </c>
      <c r="F238" s="166" t="s">
        <v>16238</v>
      </c>
      <c r="G238" s="167">
        <v>9524</v>
      </c>
      <c r="H238" s="167">
        <v>1879</v>
      </c>
      <c r="I238" s="709">
        <v>5192</v>
      </c>
      <c r="J238" s="166"/>
      <c r="K238" s="166"/>
      <c r="L238" s="166"/>
      <c r="M238" s="166"/>
      <c r="N238" s="1125">
        <v>2251</v>
      </c>
      <c r="O238" s="167">
        <v>880</v>
      </c>
      <c r="P238" s="167" t="s">
        <v>13290</v>
      </c>
      <c r="Q238" s="170" t="s">
        <v>4971</v>
      </c>
      <c r="R238" s="1125">
        <v>1160</v>
      </c>
      <c r="S238" s="167" t="s">
        <v>3262</v>
      </c>
      <c r="T238" s="167">
        <v>211</v>
      </c>
      <c r="U238" s="166"/>
      <c r="V238" s="166"/>
      <c r="W238" s="166"/>
      <c r="X238" s="166"/>
      <c r="Y238" s="166"/>
      <c r="Z238" s="166"/>
      <c r="AA238" s="170" t="s">
        <v>13288</v>
      </c>
      <c r="AB238" s="170"/>
      <c r="AC238" s="170"/>
      <c r="AD238" s="170"/>
      <c r="AE238" s="170"/>
      <c r="AF238" s="170"/>
      <c r="AG238" s="170"/>
      <c r="AH238" s="170">
        <v>2017</v>
      </c>
      <c r="AI238" s="166"/>
      <c r="AJ238" s="166"/>
      <c r="AK238" s="166"/>
      <c r="AL238" s="166"/>
      <c r="AM238" s="166"/>
      <c r="AN238" s="166"/>
      <c r="AO238" s="167">
        <v>16000</v>
      </c>
      <c r="AP238" s="709"/>
    </row>
    <row r="239" spans="1:16384" s="1109" customFormat="1" ht="26.1" hidden="1" customHeight="1">
      <c r="A239" s="690"/>
      <c r="B239" s="164"/>
      <c r="C239" s="1124" t="s">
        <v>607</v>
      </c>
      <c r="D239" s="1124" t="s">
        <v>13291</v>
      </c>
      <c r="E239" s="1124" t="s">
        <v>2650</v>
      </c>
      <c r="F239" s="1124" t="s">
        <v>16238</v>
      </c>
      <c r="G239" s="1125">
        <v>8778</v>
      </c>
      <c r="H239" s="1125">
        <v>3283</v>
      </c>
      <c r="I239" s="1125">
        <v>6335</v>
      </c>
      <c r="J239" s="709"/>
      <c r="K239" s="169"/>
      <c r="L239" s="709"/>
      <c r="M239" s="709"/>
      <c r="N239" s="1125">
        <v>2839</v>
      </c>
      <c r="O239" s="1125">
        <v>1405</v>
      </c>
      <c r="P239" s="1125" t="s">
        <v>13292</v>
      </c>
      <c r="Q239" s="1124" t="s">
        <v>4971</v>
      </c>
      <c r="R239" s="1125">
        <v>1011</v>
      </c>
      <c r="S239" s="1125" t="s">
        <v>3262</v>
      </c>
      <c r="T239" s="1125">
        <v>423</v>
      </c>
      <c r="U239" s="709"/>
      <c r="V239" s="709"/>
      <c r="W239" s="709"/>
      <c r="X239" s="709"/>
      <c r="Y239" s="709"/>
      <c r="Z239" s="709"/>
      <c r="AA239" s="1124" t="s">
        <v>13288</v>
      </c>
      <c r="AB239" s="1124"/>
      <c r="AC239" s="1124"/>
      <c r="AD239" s="1124"/>
      <c r="AE239" s="1124"/>
      <c r="AF239" s="1124"/>
      <c r="AG239" s="1124"/>
      <c r="AH239" s="170">
        <v>2009</v>
      </c>
      <c r="AI239" s="166"/>
      <c r="AJ239" s="166"/>
      <c r="AK239" s="166"/>
      <c r="AL239" s="166"/>
      <c r="AM239" s="166"/>
      <c r="AN239" s="166"/>
      <c r="AO239" s="167">
        <v>20000</v>
      </c>
      <c r="AP239" s="167"/>
    </row>
    <row r="240" spans="1:16384" s="19" customFormat="1" ht="26.1" hidden="1" customHeight="1">
      <c r="A240" s="690"/>
      <c r="B240" s="164"/>
      <c r="C240" s="1124" t="s">
        <v>607</v>
      </c>
      <c r="D240" s="1124" t="s">
        <v>16239</v>
      </c>
      <c r="E240" s="1124" t="s">
        <v>607</v>
      </c>
      <c r="F240" s="1124" t="s">
        <v>16238</v>
      </c>
      <c r="G240" s="1125">
        <v>9280</v>
      </c>
      <c r="H240" s="1125">
        <v>1855</v>
      </c>
      <c r="I240" s="1125">
        <v>2860</v>
      </c>
      <c r="J240" s="709"/>
      <c r="K240" s="169"/>
      <c r="L240" s="709"/>
      <c r="M240" s="709"/>
      <c r="N240" s="1125">
        <v>1348</v>
      </c>
      <c r="O240" s="1125">
        <v>360</v>
      </c>
      <c r="P240" s="1125"/>
      <c r="Q240" s="1124" t="s">
        <v>16240</v>
      </c>
      <c r="R240" s="1125">
        <v>839</v>
      </c>
      <c r="S240" s="1125" t="s">
        <v>3262</v>
      </c>
      <c r="T240" s="1125">
        <v>149</v>
      </c>
      <c r="U240" s="709"/>
      <c r="V240" s="709"/>
      <c r="W240" s="709"/>
      <c r="X240" s="709"/>
      <c r="Y240" s="709"/>
      <c r="Z240" s="709"/>
      <c r="AA240" s="1124" t="s">
        <v>13288</v>
      </c>
      <c r="AB240" s="1124"/>
      <c r="AC240" s="1124"/>
      <c r="AD240" s="1124"/>
      <c r="AE240" s="1124"/>
      <c r="AF240" s="1124"/>
      <c r="AG240" s="1124"/>
      <c r="AH240" s="170">
        <v>2019</v>
      </c>
      <c r="AI240" s="166"/>
      <c r="AJ240" s="166"/>
      <c r="AK240" s="166"/>
      <c r="AL240" s="166"/>
      <c r="AM240" s="166"/>
      <c r="AN240" s="166"/>
      <c r="AO240" s="167">
        <v>14000</v>
      </c>
      <c r="AP240" s="167"/>
    </row>
    <row r="241" spans="1:42" s="1109" customFormat="1" ht="26.1" hidden="1" customHeight="1">
      <c r="A241" s="690"/>
      <c r="B241" s="164"/>
      <c r="C241" s="1124" t="s">
        <v>13200</v>
      </c>
      <c r="D241" s="1124" t="s">
        <v>13293</v>
      </c>
      <c r="E241" s="1124" t="s">
        <v>13200</v>
      </c>
      <c r="F241" s="1124" t="s">
        <v>13294</v>
      </c>
      <c r="G241" s="1125">
        <v>18703</v>
      </c>
      <c r="H241" s="1125">
        <v>2639</v>
      </c>
      <c r="I241" s="1125">
        <v>5137</v>
      </c>
      <c r="J241" s="709"/>
      <c r="K241" s="169"/>
      <c r="L241" s="709"/>
      <c r="M241" s="709"/>
      <c r="N241" s="1125">
        <v>1755.25</v>
      </c>
      <c r="O241" s="1125">
        <v>731.25</v>
      </c>
      <c r="P241" s="1125" t="s">
        <v>13295</v>
      </c>
      <c r="Q241" s="1124" t="s">
        <v>4971</v>
      </c>
      <c r="R241" s="1125">
        <v>803</v>
      </c>
      <c r="S241" s="1125" t="s">
        <v>3262</v>
      </c>
      <c r="T241" s="1125">
        <v>221</v>
      </c>
      <c r="U241" s="709"/>
      <c r="V241" s="709"/>
      <c r="W241" s="709"/>
      <c r="X241" s="709"/>
      <c r="Y241" s="709"/>
      <c r="Z241" s="709"/>
      <c r="AA241" s="1124"/>
      <c r="AB241" s="1124"/>
      <c r="AC241" s="1124"/>
      <c r="AD241" s="1124"/>
      <c r="AE241" s="1124"/>
      <c r="AF241" s="1124"/>
      <c r="AG241" s="1124"/>
      <c r="AH241" s="170">
        <v>2016</v>
      </c>
      <c r="AI241" s="166"/>
      <c r="AJ241" s="166"/>
      <c r="AK241" s="166"/>
      <c r="AL241" s="166"/>
      <c r="AM241" s="166"/>
      <c r="AN241" s="166"/>
      <c r="AO241" s="167">
        <v>141</v>
      </c>
      <c r="AP241" s="167"/>
    </row>
    <row r="242" spans="1:42" s="1109" customFormat="1" ht="26.1" hidden="1" customHeight="1">
      <c r="A242" s="690"/>
      <c r="B242" s="507"/>
      <c r="C242" s="1124" t="s">
        <v>13200</v>
      </c>
      <c r="D242" s="1124" t="s">
        <v>13296</v>
      </c>
      <c r="E242" s="1124" t="s">
        <v>13200</v>
      </c>
      <c r="F242" s="1124" t="s">
        <v>13294</v>
      </c>
      <c r="G242" s="1125">
        <v>15332</v>
      </c>
      <c r="H242" s="1125">
        <v>3052</v>
      </c>
      <c r="I242" s="1125">
        <v>6523</v>
      </c>
      <c r="J242" s="709"/>
      <c r="K242" s="169"/>
      <c r="L242" s="709"/>
      <c r="M242" s="709"/>
      <c r="N242" s="1125">
        <v>2548</v>
      </c>
      <c r="O242" s="1125">
        <v>1699</v>
      </c>
      <c r="P242" s="1125" t="s">
        <v>13297</v>
      </c>
      <c r="Q242" s="1124" t="s">
        <v>4971</v>
      </c>
      <c r="R242" s="1125">
        <v>739</v>
      </c>
      <c r="S242" s="1125" t="s">
        <v>13298</v>
      </c>
      <c r="T242" s="1125">
        <v>110</v>
      </c>
      <c r="U242" s="709"/>
      <c r="V242" s="709"/>
      <c r="W242" s="709"/>
      <c r="X242" s="709"/>
      <c r="Y242" s="709"/>
      <c r="Z242" s="709"/>
      <c r="AA242" s="1124"/>
      <c r="AB242" s="1124"/>
      <c r="AC242" s="1124"/>
      <c r="AD242" s="1124"/>
      <c r="AE242" s="1124"/>
      <c r="AF242" s="1124"/>
      <c r="AG242" s="1124"/>
      <c r="AH242" s="170">
        <v>2014</v>
      </c>
      <c r="AI242" s="166"/>
      <c r="AJ242" s="166"/>
      <c r="AK242" s="166"/>
      <c r="AL242" s="166"/>
      <c r="AM242" s="166"/>
      <c r="AN242" s="166"/>
      <c r="AO242" s="167">
        <v>22900</v>
      </c>
      <c r="AP242" s="167"/>
    </row>
    <row r="243" spans="1:42" s="1109" customFormat="1" ht="26.1" hidden="1" customHeight="1">
      <c r="A243" s="690"/>
      <c r="B243" s="164" t="s">
        <v>2423</v>
      </c>
      <c r="C243" s="1124" t="s">
        <v>2251</v>
      </c>
      <c r="D243" s="331">
        <f>COUNTA(D244:D258)</f>
        <v>15</v>
      </c>
      <c r="E243" s="1124"/>
      <c r="F243" s="1124"/>
      <c r="G243" s="1125">
        <f>SUM(G244:G258)</f>
        <v>132796</v>
      </c>
      <c r="H243" s="1125">
        <f>SUM(H244:H258)</f>
        <v>61269.84</v>
      </c>
      <c r="I243" s="1125">
        <f>SUM(I244:I258)</f>
        <v>151631.95000000001</v>
      </c>
      <c r="J243" s="709"/>
      <c r="K243" s="169"/>
      <c r="L243" s="709"/>
      <c r="M243" s="709"/>
      <c r="N243" s="1125"/>
      <c r="O243" s="1125"/>
      <c r="P243" s="1125"/>
      <c r="Q243" s="1124"/>
      <c r="R243" s="1125"/>
      <c r="S243" s="1125"/>
      <c r="T243" s="1125"/>
      <c r="U243" s="709"/>
      <c r="V243" s="709"/>
      <c r="W243" s="709"/>
      <c r="X243" s="709"/>
      <c r="Y243" s="709"/>
      <c r="Z243" s="709"/>
      <c r="AA243" s="1124"/>
      <c r="AB243" s="1124"/>
      <c r="AC243" s="1124"/>
      <c r="AD243" s="1124"/>
      <c r="AE243" s="1124"/>
      <c r="AF243" s="1124"/>
      <c r="AG243" s="1124"/>
      <c r="AH243" s="170"/>
      <c r="AI243" s="166"/>
      <c r="AJ243" s="166"/>
      <c r="AK243" s="166"/>
      <c r="AL243" s="166"/>
      <c r="AM243" s="166"/>
      <c r="AN243" s="166"/>
      <c r="AO243" s="167"/>
      <c r="AP243" s="167"/>
    </row>
    <row r="244" spans="1:42" s="1109" customFormat="1" ht="26.1" hidden="1" customHeight="1">
      <c r="A244" s="690"/>
      <c r="B244" s="164"/>
      <c r="C244" s="1124" t="s">
        <v>3236</v>
      </c>
      <c r="D244" s="1124" t="s">
        <v>3253</v>
      </c>
      <c r="E244" s="1124" t="s">
        <v>3236</v>
      </c>
      <c r="F244" s="1124" t="s">
        <v>15312</v>
      </c>
      <c r="G244" s="1125">
        <v>5640</v>
      </c>
      <c r="H244" s="1125">
        <v>1920</v>
      </c>
      <c r="I244" s="1125">
        <v>2256</v>
      </c>
      <c r="J244" s="709" t="s">
        <v>1230</v>
      </c>
      <c r="K244" s="169" t="s">
        <v>454</v>
      </c>
      <c r="L244" s="709"/>
      <c r="M244" s="709"/>
      <c r="N244" s="1125">
        <v>780</v>
      </c>
      <c r="O244" s="1125">
        <v>720</v>
      </c>
      <c r="P244" s="1125" t="s">
        <v>3254</v>
      </c>
      <c r="Q244" s="1124" t="s">
        <v>15322</v>
      </c>
      <c r="R244" s="1125" t="s">
        <v>944</v>
      </c>
      <c r="S244" s="1125" t="s">
        <v>944</v>
      </c>
      <c r="T244" s="1125">
        <v>60</v>
      </c>
      <c r="U244" s="709">
        <v>719</v>
      </c>
      <c r="V244" s="709"/>
      <c r="W244" s="709"/>
      <c r="X244" s="709">
        <v>1100</v>
      </c>
      <c r="Y244" s="709"/>
      <c r="Z244" s="709"/>
      <c r="AA244" s="1124" t="s">
        <v>1644</v>
      </c>
      <c r="AB244" s="1124">
        <v>1999</v>
      </c>
      <c r="AC244" s="1124">
        <v>2002</v>
      </c>
      <c r="AD244" s="1124"/>
      <c r="AE244" s="1124"/>
      <c r="AF244" s="1124"/>
      <c r="AG244" s="1124"/>
      <c r="AH244" s="170">
        <v>2004</v>
      </c>
      <c r="AI244" s="166"/>
      <c r="AJ244" s="166"/>
      <c r="AK244" s="166"/>
      <c r="AL244" s="166"/>
      <c r="AM244" s="166"/>
      <c r="AN244" s="166"/>
      <c r="AO244" s="167">
        <v>3600</v>
      </c>
      <c r="AP244" s="167"/>
    </row>
    <row r="245" spans="1:42" s="1109" customFormat="1" ht="26.1" hidden="1" customHeight="1">
      <c r="A245" s="690"/>
      <c r="B245" s="164"/>
      <c r="C245" s="1124" t="s">
        <v>3236</v>
      </c>
      <c r="D245" s="1124" t="s">
        <v>3256</v>
      </c>
      <c r="E245" s="1124" t="s">
        <v>3236</v>
      </c>
      <c r="F245" s="1124" t="s">
        <v>15312</v>
      </c>
      <c r="G245" s="1125">
        <v>13976</v>
      </c>
      <c r="H245" s="1125">
        <v>576</v>
      </c>
      <c r="I245" s="1125">
        <v>1152</v>
      </c>
      <c r="J245" s="709"/>
      <c r="K245" s="169"/>
      <c r="L245" s="709"/>
      <c r="M245" s="709"/>
      <c r="N245" s="1125">
        <v>960</v>
      </c>
      <c r="O245" s="1125">
        <v>960</v>
      </c>
      <c r="P245" s="1125" t="s">
        <v>3257</v>
      </c>
      <c r="Q245" s="1124" t="s">
        <v>3258</v>
      </c>
      <c r="R245" s="1125"/>
      <c r="S245" s="1125"/>
      <c r="T245" s="1125"/>
      <c r="U245" s="709"/>
      <c r="V245" s="709"/>
      <c r="W245" s="709"/>
      <c r="X245" s="709"/>
      <c r="Y245" s="709"/>
      <c r="Z245" s="709"/>
      <c r="AA245" s="1124" t="s">
        <v>1644</v>
      </c>
      <c r="AB245" s="1124"/>
      <c r="AC245" s="1124"/>
      <c r="AD245" s="1124"/>
      <c r="AE245" s="1124"/>
      <c r="AF245" s="1124"/>
      <c r="AG245" s="1124"/>
      <c r="AH245" s="170">
        <v>2006</v>
      </c>
      <c r="AI245" s="166"/>
      <c r="AJ245" s="166"/>
      <c r="AK245" s="166"/>
      <c r="AL245" s="166"/>
      <c r="AM245" s="166"/>
      <c r="AN245" s="166"/>
      <c r="AO245" s="167">
        <v>980</v>
      </c>
      <c r="AP245" s="167"/>
    </row>
    <row r="246" spans="1:42" s="1109" customFormat="1" ht="26.1" hidden="1" customHeight="1">
      <c r="A246" s="690"/>
      <c r="B246" s="164"/>
      <c r="C246" s="1124" t="s">
        <v>3236</v>
      </c>
      <c r="D246" s="1124" t="s">
        <v>3259</v>
      </c>
      <c r="E246" s="1124" t="s">
        <v>3236</v>
      </c>
      <c r="F246" s="1124" t="s">
        <v>15312</v>
      </c>
      <c r="G246" s="1125">
        <v>4032</v>
      </c>
      <c r="H246" s="1125">
        <v>1675.4</v>
      </c>
      <c r="I246" s="1125">
        <v>4460.17</v>
      </c>
      <c r="J246" s="709"/>
      <c r="K246" s="169"/>
      <c r="L246" s="709"/>
      <c r="M246" s="709"/>
      <c r="N246" s="1125">
        <v>2558</v>
      </c>
      <c r="O246" s="1125">
        <v>1405.3</v>
      </c>
      <c r="P246" s="1125" t="s">
        <v>3260</v>
      </c>
      <c r="Q246" s="1124" t="s">
        <v>3261</v>
      </c>
      <c r="R246" s="1125">
        <v>858.5</v>
      </c>
      <c r="S246" s="1125" t="s">
        <v>3262</v>
      </c>
      <c r="T246" s="1125">
        <v>293.8</v>
      </c>
      <c r="U246" s="709"/>
      <c r="V246" s="709"/>
      <c r="W246" s="709"/>
      <c r="X246" s="709"/>
      <c r="Y246" s="709"/>
      <c r="Z246" s="709"/>
      <c r="AA246" s="1124" t="s">
        <v>3263</v>
      </c>
      <c r="AB246" s="1124"/>
      <c r="AC246" s="1124"/>
      <c r="AD246" s="1124"/>
      <c r="AE246" s="1124"/>
      <c r="AF246" s="1124"/>
      <c r="AG246" s="1124"/>
      <c r="AH246" s="170">
        <v>2013</v>
      </c>
      <c r="AI246" s="166"/>
      <c r="AJ246" s="166"/>
      <c r="AK246" s="166"/>
      <c r="AL246" s="166"/>
      <c r="AM246" s="166"/>
      <c r="AN246" s="166"/>
      <c r="AO246" s="167">
        <v>63600</v>
      </c>
      <c r="AP246" s="167"/>
    </row>
    <row r="247" spans="1:42" s="1338" customFormat="1" ht="26.1" hidden="1" customHeight="1">
      <c r="A247" s="690"/>
      <c r="B247" s="164"/>
      <c r="C247" s="1299" t="s">
        <v>3236</v>
      </c>
      <c r="D247" s="1299" t="s">
        <v>3264</v>
      </c>
      <c r="E247" s="1299" t="s">
        <v>3236</v>
      </c>
      <c r="F247" s="1299" t="s">
        <v>15323</v>
      </c>
      <c r="G247" s="1300">
        <v>11158</v>
      </c>
      <c r="H247" s="1300">
        <v>5041.8</v>
      </c>
      <c r="I247" s="1300">
        <v>11890.5</v>
      </c>
      <c r="J247" s="709"/>
      <c r="K247" s="169"/>
      <c r="L247" s="709"/>
      <c r="M247" s="709"/>
      <c r="N247" s="1300">
        <v>2340</v>
      </c>
      <c r="O247" s="1300">
        <v>1722.3</v>
      </c>
      <c r="P247" s="1300" t="s">
        <v>3260</v>
      </c>
      <c r="Q247" s="1299" t="s">
        <v>3265</v>
      </c>
      <c r="R247" s="1300"/>
      <c r="S247" s="1300"/>
      <c r="T247" s="1300">
        <v>617.5</v>
      </c>
      <c r="U247" s="709"/>
      <c r="V247" s="709"/>
      <c r="W247" s="709"/>
      <c r="X247" s="709"/>
      <c r="Y247" s="709"/>
      <c r="Z247" s="709"/>
      <c r="AA247" s="1299" t="s">
        <v>15324</v>
      </c>
      <c r="AB247" s="1299"/>
      <c r="AC247" s="1299"/>
      <c r="AD247" s="1299"/>
      <c r="AE247" s="1299"/>
      <c r="AF247" s="1299"/>
      <c r="AG247" s="1299"/>
      <c r="AH247" s="1324">
        <v>2013</v>
      </c>
      <c r="AI247" s="1323"/>
      <c r="AJ247" s="1323"/>
      <c r="AK247" s="1323"/>
      <c r="AL247" s="1323"/>
      <c r="AM247" s="1323"/>
      <c r="AN247" s="1323"/>
      <c r="AO247" s="167">
        <v>38000</v>
      </c>
      <c r="AP247" s="167"/>
    </row>
    <row r="248" spans="1:42" s="1338" customFormat="1" ht="26.1" hidden="1" customHeight="1">
      <c r="A248" s="690"/>
      <c r="B248" s="164"/>
      <c r="C248" s="1299" t="s">
        <v>3236</v>
      </c>
      <c r="D248" s="1299" t="s">
        <v>3266</v>
      </c>
      <c r="E248" s="1299" t="s">
        <v>3236</v>
      </c>
      <c r="F248" s="1299" t="s">
        <v>15325</v>
      </c>
      <c r="G248" s="1300">
        <v>14982</v>
      </c>
      <c r="H248" s="1300">
        <v>8323.89</v>
      </c>
      <c r="I248" s="1300">
        <v>13461.28</v>
      </c>
      <c r="J248" s="709"/>
      <c r="K248" s="169"/>
      <c r="L248" s="709"/>
      <c r="M248" s="709"/>
      <c r="N248" s="1300">
        <v>2537</v>
      </c>
      <c r="O248" s="1300">
        <v>1924.9</v>
      </c>
      <c r="P248" s="1300" t="s">
        <v>3267</v>
      </c>
      <c r="Q248" s="1299" t="s">
        <v>3265</v>
      </c>
      <c r="R248" s="1300"/>
      <c r="S248" s="1300"/>
      <c r="T248" s="1300">
        <v>612.04999999999995</v>
      </c>
      <c r="U248" s="709"/>
      <c r="V248" s="709"/>
      <c r="W248" s="709"/>
      <c r="X248" s="709"/>
      <c r="Y248" s="709"/>
      <c r="Z248" s="709"/>
      <c r="AA248" s="1299" t="s">
        <v>3268</v>
      </c>
      <c r="AB248" s="1299"/>
      <c r="AC248" s="1299"/>
      <c r="AD248" s="1299"/>
      <c r="AE248" s="1299"/>
      <c r="AF248" s="1299"/>
      <c r="AG248" s="1299"/>
      <c r="AH248" s="1324">
        <v>2013</v>
      </c>
      <c r="AI248" s="1323"/>
      <c r="AJ248" s="1323"/>
      <c r="AK248" s="1323"/>
      <c r="AL248" s="1323"/>
      <c r="AM248" s="1323"/>
      <c r="AN248" s="1323"/>
      <c r="AO248" s="167">
        <v>37902</v>
      </c>
      <c r="AP248" s="167"/>
    </row>
    <row r="249" spans="1:42" s="1109" customFormat="1" ht="26.1" hidden="1" customHeight="1">
      <c r="A249" s="690"/>
      <c r="B249" s="164"/>
      <c r="C249" s="1124" t="s">
        <v>3236</v>
      </c>
      <c r="D249" s="1124" t="s">
        <v>3269</v>
      </c>
      <c r="E249" s="1124" t="s">
        <v>3236</v>
      </c>
      <c r="F249" s="1124" t="s">
        <v>15326</v>
      </c>
      <c r="G249" s="1125">
        <v>8109</v>
      </c>
      <c r="H249" s="1125">
        <v>3682</v>
      </c>
      <c r="I249" s="1125">
        <v>12501</v>
      </c>
      <c r="J249" s="709"/>
      <c r="K249" s="169"/>
      <c r="L249" s="709"/>
      <c r="M249" s="709"/>
      <c r="N249" s="1125">
        <v>1772</v>
      </c>
      <c r="O249" s="1125">
        <v>1772</v>
      </c>
      <c r="P249" s="1125" t="s">
        <v>3270</v>
      </c>
      <c r="Q249" s="1124" t="s">
        <v>3271</v>
      </c>
      <c r="R249" s="1125"/>
      <c r="S249" s="1125"/>
      <c r="T249" s="1125"/>
      <c r="U249" s="709"/>
      <c r="V249" s="709"/>
      <c r="W249" s="709"/>
      <c r="X249" s="709"/>
      <c r="Y249" s="709"/>
      <c r="Z249" s="709"/>
      <c r="AA249" s="1124" t="s">
        <v>3268</v>
      </c>
      <c r="AB249" s="1124"/>
      <c r="AC249" s="1124"/>
      <c r="AD249" s="1124"/>
      <c r="AE249" s="1124"/>
      <c r="AF249" s="1124"/>
      <c r="AG249" s="1124"/>
      <c r="AH249" s="170">
        <v>2015</v>
      </c>
      <c r="AI249" s="166"/>
      <c r="AJ249" s="166"/>
      <c r="AK249" s="166"/>
      <c r="AL249" s="166"/>
      <c r="AM249" s="166"/>
      <c r="AN249" s="166"/>
      <c r="AO249" s="167">
        <v>22800</v>
      </c>
      <c r="AP249" s="167"/>
    </row>
    <row r="250" spans="1:42" s="1109" customFormat="1" ht="26.1" hidden="1" customHeight="1">
      <c r="A250" s="690"/>
      <c r="B250" s="164"/>
      <c r="C250" s="1124" t="s">
        <v>3236</v>
      </c>
      <c r="D250" s="1124" t="s">
        <v>15327</v>
      </c>
      <c r="E250" s="1124" t="s">
        <v>3236</v>
      </c>
      <c r="F250" s="1124" t="s">
        <v>15328</v>
      </c>
      <c r="G250" s="1125">
        <v>8057</v>
      </c>
      <c r="H250" s="1125">
        <v>3435</v>
      </c>
      <c r="I250" s="1125">
        <v>11794</v>
      </c>
      <c r="J250" s="709"/>
      <c r="K250" s="169"/>
      <c r="L250" s="709"/>
      <c r="M250" s="709"/>
      <c r="N250" s="1125">
        <v>848</v>
      </c>
      <c r="O250" s="1125">
        <v>848</v>
      </c>
      <c r="P250" s="1125" t="s">
        <v>15329</v>
      </c>
      <c r="Q250" s="1124" t="s">
        <v>15330</v>
      </c>
      <c r="R250" s="1125"/>
      <c r="S250" s="1125"/>
      <c r="T250" s="1125"/>
      <c r="U250" s="709"/>
      <c r="V250" s="709"/>
      <c r="W250" s="709"/>
      <c r="X250" s="709"/>
      <c r="Y250" s="709"/>
      <c r="Z250" s="709"/>
      <c r="AA250" s="1124" t="s">
        <v>3268</v>
      </c>
      <c r="AB250" s="1124"/>
      <c r="AC250" s="1124"/>
      <c r="AD250" s="1124"/>
      <c r="AE250" s="1124"/>
      <c r="AF250" s="1124"/>
      <c r="AG250" s="1124"/>
      <c r="AH250" s="170">
        <v>2017</v>
      </c>
      <c r="AI250" s="166"/>
      <c r="AJ250" s="166"/>
      <c r="AK250" s="166"/>
      <c r="AL250" s="166"/>
      <c r="AM250" s="166"/>
      <c r="AN250" s="166"/>
      <c r="AO250" s="167">
        <v>30131</v>
      </c>
      <c r="AP250" s="167"/>
    </row>
    <row r="251" spans="1:42" s="1109" customFormat="1" ht="26.1" hidden="1" customHeight="1">
      <c r="A251" s="690"/>
      <c r="B251" s="164"/>
      <c r="C251" s="1124" t="s">
        <v>3236</v>
      </c>
      <c r="D251" s="1124" t="s">
        <v>13391</v>
      </c>
      <c r="E251" s="1124" t="s">
        <v>3236</v>
      </c>
      <c r="F251" s="1124" t="s">
        <v>15331</v>
      </c>
      <c r="G251" s="1125">
        <v>11695</v>
      </c>
      <c r="H251" s="1125">
        <v>4180</v>
      </c>
      <c r="I251" s="1125">
        <v>17489</v>
      </c>
      <c r="J251" s="709"/>
      <c r="K251" s="169"/>
      <c r="L251" s="709"/>
      <c r="M251" s="709"/>
      <c r="N251" s="1125">
        <v>2567</v>
      </c>
      <c r="O251" s="1125">
        <v>1059</v>
      </c>
      <c r="P251" s="1125" t="s">
        <v>15332</v>
      </c>
      <c r="Q251" s="1124" t="s">
        <v>15330</v>
      </c>
      <c r="R251" s="1125">
        <v>1240</v>
      </c>
      <c r="S251" s="1125" t="s">
        <v>3262</v>
      </c>
      <c r="T251" s="1125">
        <v>268</v>
      </c>
      <c r="U251" s="709"/>
      <c r="V251" s="709"/>
      <c r="W251" s="709"/>
      <c r="X251" s="709"/>
      <c r="Y251" s="709"/>
      <c r="Z251" s="709"/>
      <c r="AA251" s="1124" t="s">
        <v>3268</v>
      </c>
      <c r="AB251" s="1124"/>
      <c r="AC251" s="1124"/>
      <c r="AD251" s="1124"/>
      <c r="AE251" s="1124"/>
      <c r="AF251" s="1124"/>
      <c r="AG251" s="1124"/>
      <c r="AH251" s="170">
        <v>2017</v>
      </c>
      <c r="AI251" s="166"/>
      <c r="AJ251" s="166"/>
      <c r="AK251" s="166"/>
      <c r="AL251" s="166"/>
      <c r="AM251" s="166"/>
      <c r="AN251" s="166"/>
      <c r="AO251" s="167">
        <v>49225</v>
      </c>
      <c r="AP251" s="167"/>
    </row>
    <row r="252" spans="1:42" s="1109" customFormat="1" ht="26.1" hidden="1" customHeight="1">
      <c r="A252" s="690"/>
      <c r="B252" s="164"/>
      <c r="C252" s="1124" t="s">
        <v>3236</v>
      </c>
      <c r="D252" s="1124" t="s">
        <v>13392</v>
      </c>
      <c r="E252" s="1124" t="s">
        <v>3236</v>
      </c>
      <c r="F252" s="1124" t="s">
        <v>15333</v>
      </c>
      <c r="G252" s="1125">
        <v>8086</v>
      </c>
      <c r="H252" s="1125">
        <v>4045</v>
      </c>
      <c r="I252" s="1125">
        <v>14100</v>
      </c>
      <c r="J252" s="709"/>
      <c r="K252" s="169"/>
      <c r="L252" s="709"/>
      <c r="M252" s="709"/>
      <c r="N252" s="1125">
        <v>696</v>
      </c>
      <c r="O252" s="1125">
        <v>696</v>
      </c>
      <c r="P252" s="1125" t="s">
        <v>15334</v>
      </c>
      <c r="Q252" s="1124" t="s">
        <v>15330</v>
      </c>
      <c r="R252" s="1125"/>
      <c r="S252" s="1125"/>
      <c r="T252" s="1125"/>
      <c r="U252" s="709"/>
      <c r="V252" s="709"/>
      <c r="W252" s="709"/>
      <c r="X252" s="709"/>
      <c r="Y252" s="709"/>
      <c r="Z252" s="709"/>
      <c r="AA252" s="1124" t="s">
        <v>3268</v>
      </c>
      <c r="AB252" s="1124"/>
      <c r="AC252" s="1124"/>
      <c r="AD252" s="1124"/>
      <c r="AE252" s="1124"/>
      <c r="AF252" s="1124"/>
      <c r="AG252" s="1124"/>
      <c r="AH252" s="170">
        <v>2018</v>
      </c>
      <c r="AI252" s="166"/>
      <c r="AJ252" s="166"/>
      <c r="AK252" s="166"/>
      <c r="AL252" s="166"/>
      <c r="AM252" s="166"/>
      <c r="AN252" s="166"/>
      <c r="AO252" s="167">
        <v>37730</v>
      </c>
      <c r="AP252" s="167"/>
    </row>
    <row r="253" spans="1:42" s="1109" customFormat="1" ht="26.1" hidden="1" customHeight="1">
      <c r="A253" s="690"/>
      <c r="B253" s="164"/>
      <c r="C253" s="1124" t="s">
        <v>3236</v>
      </c>
      <c r="D253" s="1124" t="s">
        <v>13393</v>
      </c>
      <c r="E253" s="1124" t="s">
        <v>3236</v>
      </c>
      <c r="F253" s="1124" t="s">
        <v>15335</v>
      </c>
      <c r="G253" s="1125">
        <v>7895</v>
      </c>
      <c r="H253" s="1125">
        <v>3189</v>
      </c>
      <c r="I253" s="1125">
        <v>12023</v>
      </c>
      <c r="J253" s="709"/>
      <c r="K253" s="169"/>
      <c r="L253" s="709"/>
      <c r="M253" s="709"/>
      <c r="N253" s="1125">
        <v>1439</v>
      </c>
      <c r="O253" s="1125">
        <v>1439</v>
      </c>
      <c r="P253" s="1125" t="s">
        <v>15336</v>
      </c>
      <c r="Q253" s="1124" t="s">
        <v>15330</v>
      </c>
      <c r="R253" s="1125"/>
      <c r="S253" s="1125"/>
      <c r="T253" s="1125"/>
      <c r="U253" s="709"/>
      <c r="V253" s="709"/>
      <c r="W253" s="709"/>
      <c r="X253" s="709"/>
      <c r="Y253" s="709"/>
      <c r="Z253" s="709"/>
      <c r="AA253" s="1124" t="s">
        <v>3268</v>
      </c>
      <c r="AB253" s="1124"/>
      <c r="AC253" s="1124"/>
      <c r="AD253" s="1124"/>
      <c r="AE253" s="1124"/>
      <c r="AF253" s="1124"/>
      <c r="AG253" s="1124"/>
      <c r="AH253" s="170">
        <v>2018</v>
      </c>
      <c r="AI253" s="166"/>
      <c r="AJ253" s="166"/>
      <c r="AK253" s="166"/>
      <c r="AL253" s="166"/>
      <c r="AM253" s="166"/>
      <c r="AN253" s="166"/>
      <c r="AO253" s="167">
        <v>30802</v>
      </c>
      <c r="AP253" s="167"/>
    </row>
    <row r="254" spans="1:42" s="1109" customFormat="1" ht="26.1" hidden="1" customHeight="1">
      <c r="A254" s="690"/>
      <c r="B254" s="164"/>
      <c r="C254" s="1124" t="s">
        <v>3236</v>
      </c>
      <c r="D254" s="1124" t="s">
        <v>13394</v>
      </c>
      <c r="E254" s="1124" t="s">
        <v>3236</v>
      </c>
      <c r="F254" s="1124" t="s">
        <v>15337</v>
      </c>
      <c r="G254" s="1125">
        <v>8196</v>
      </c>
      <c r="H254" s="1125">
        <v>4365.75</v>
      </c>
      <c r="I254" s="1125">
        <v>14213</v>
      </c>
      <c r="J254" s="709"/>
      <c r="K254" s="169"/>
      <c r="L254" s="709"/>
      <c r="M254" s="709"/>
      <c r="N254" s="1125">
        <v>1053</v>
      </c>
      <c r="O254" s="1125">
        <v>1053</v>
      </c>
      <c r="P254" s="1125" t="s">
        <v>15338</v>
      </c>
      <c r="Q254" s="1124" t="s">
        <v>15330</v>
      </c>
      <c r="R254" s="1125"/>
      <c r="S254" s="1125"/>
      <c r="T254" s="1125"/>
      <c r="U254" s="709"/>
      <c r="V254" s="709"/>
      <c r="W254" s="709"/>
      <c r="X254" s="709"/>
      <c r="Y254" s="709"/>
      <c r="Z254" s="709"/>
      <c r="AA254" s="1124" t="s">
        <v>3268</v>
      </c>
      <c r="AB254" s="1124"/>
      <c r="AC254" s="1124"/>
      <c r="AD254" s="1124"/>
      <c r="AE254" s="1124"/>
      <c r="AF254" s="1124"/>
      <c r="AG254" s="1124"/>
      <c r="AH254" s="170">
        <v>2018</v>
      </c>
      <c r="AI254" s="166"/>
      <c r="AJ254" s="166"/>
      <c r="AK254" s="166"/>
      <c r="AL254" s="166"/>
      <c r="AM254" s="166"/>
      <c r="AN254" s="166"/>
      <c r="AO254" s="167">
        <v>37835</v>
      </c>
      <c r="AP254" s="167"/>
    </row>
    <row r="255" spans="1:42" s="1109" customFormat="1" ht="37.5" hidden="1" customHeight="1">
      <c r="A255" s="690"/>
      <c r="B255" s="164"/>
      <c r="C255" s="1124" t="s">
        <v>3236</v>
      </c>
      <c r="D255" s="1124" t="s">
        <v>15339</v>
      </c>
      <c r="E255" s="1124" t="s">
        <v>3236</v>
      </c>
      <c r="F255" s="1124" t="s">
        <v>15340</v>
      </c>
      <c r="G255" s="1125">
        <v>7738</v>
      </c>
      <c r="H255" s="1125">
        <v>2371</v>
      </c>
      <c r="I255" s="1125">
        <v>3277</v>
      </c>
      <c r="J255" s="709"/>
      <c r="K255" s="169"/>
      <c r="L255" s="709"/>
      <c r="M255" s="709"/>
      <c r="N255" s="1125"/>
      <c r="O255" s="1125"/>
      <c r="P255" s="1125"/>
      <c r="Q255" s="1124"/>
      <c r="R255" s="1125"/>
      <c r="S255" s="1125"/>
      <c r="T255" s="1125"/>
      <c r="U255" s="709"/>
      <c r="V255" s="709"/>
      <c r="W255" s="709"/>
      <c r="X255" s="709"/>
      <c r="Y255" s="709"/>
      <c r="Z255" s="709"/>
      <c r="AA255" s="1124"/>
      <c r="AB255" s="1124"/>
      <c r="AC255" s="1124"/>
      <c r="AD255" s="1124"/>
      <c r="AE255" s="1124"/>
      <c r="AF255" s="1124"/>
      <c r="AG255" s="1124"/>
      <c r="AH255" s="170">
        <v>2019</v>
      </c>
      <c r="AI255" s="166"/>
      <c r="AJ255" s="166"/>
      <c r="AK255" s="166"/>
      <c r="AL255" s="166"/>
      <c r="AM255" s="166"/>
      <c r="AN255" s="166"/>
      <c r="AO255" s="167"/>
      <c r="AP255" s="167"/>
    </row>
    <row r="256" spans="1:42" s="1109" customFormat="1" ht="40.15" hidden="1" customHeight="1">
      <c r="A256" s="690"/>
      <c r="B256" s="164"/>
      <c r="C256" s="1124" t="s">
        <v>3236</v>
      </c>
      <c r="D256" s="1124" t="s">
        <v>15341</v>
      </c>
      <c r="E256" s="1124" t="s">
        <v>3236</v>
      </c>
      <c r="F256" s="1124" t="s">
        <v>15342</v>
      </c>
      <c r="G256" s="1125">
        <v>4226</v>
      </c>
      <c r="H256" s="1125">
        <v>2379</v>
      </c>
      <c r="I256" s="1125">
        <v>8376</v>
      </c>
      <c r="J256" s="709"/>
      <c r="K256" s="169"/>
      <c r="L256" s="709"/>
      <c r="M256" s="709"/>
      <c r="N256" s="1125">
        <v>2194</v>
      </c>
      <c r="O256" s="1125">
        <v>966</v>
      </c>
      <c r="P256" s="1125" t="s">
        <v>15343</v>
      </c>
      <c r="Q256" s="1124" t="s">
        <v>15330</v>
      </c>
      <c r="R256" s="1125">
        <v>1228</v>
      </c>
      <c r="S256" s="1125" t="s">
        <v>15344</v>
      </c>
      <c r="T256" s="1125"/>
      <c r="U256" s="709"/>
      <c r="V256" s="709"/>
      <c r="W256" s="709"/>
      <c r="X256" s="709"/>
      <c r="Y256" s="709"/>
      <c r="Z256" s="709"/>
      <c r="AA256" s="1124" t="s">
        <v>3268</v>
      </c>
      <c r="AB256" s="1124"/>
      <c r="AC256" s="1124"/>
      <c r="AD256" s="1124"/>
      <c r="AE256" s="1124"/>
      <c r="AF256" s="1124"/>
      <c r="AG256" s="1124"/>
      <c r="AH256" s="170">
        <v>2019</v>
      </c>
      <c r="AI256" s="166"/>
      <c r="AJ256" s="166"/>
      <c r="AK256" s="166"/>
      <c r="AL256" s="166"/>
      <c r="AM256" s="166"/>
      <c r="AN256" s="166"/>
      <c r="AO256" s="167">
        <v>12709</v>
      </c>
      <c r="AP256" s="167"/>
    </row>
    <row r="257" spans="1:43" s="1338" customFormat="1" ht="40.15" hidden="1" customHeight="1">
      <c r="A257" s="690"/>
      <c r="B257" s="164"/>
      <c r="C257" s="1500" t="s">
        <v>3236</v>
      </c>
      <c r="D257" s="1500" t="s">
        <v>15345</v>
      </c>
      <c r="E257" s="1500" t="s">
        <v>3236</v>
      </c>
      <c r="F257" s="1500" t="s">
        <v>15346</v>
      </c>
      <c r="G257" s="1501">
        <v>8243</v>
      </c>
      <c r="H257" s="1501">
        <v>3522</v>
      </c>
      <c r="I257" s="1501">
        <v>12075</v>
      </c>
      <c r="J257" s="709"/>
      <c r="K257" s="169"/>
      <c r="L257" s="709"/>
      <c r="M257" s="709"/>
      <c r="N257" s="1501">
        <v>779</v>
      </c>
      <c r="O257" s="1501">
        <v>779</v>
      </c>
      <c r="P257" s="1501" t="s">
        <v>15347</v>
      </c>
      <c r="Q257" s="1500" t="s">
        <v>4440</v>
      </c>
      <c r="R257" s="1501"/>
      <c r="S257" s="1501"/>
      <c r="T257" s="1501"/>
      <c r="U257" s="709"/>
      <c r="V257" s="709"/>
      <c r="W257" s="709"/>
      <c r="X257" s="709"/>
      <c r="Y257" s="709"/>
      <c r="Z257" s="709"/>
      <c r="AA257" s="1500" t="s">
        <v>3268</v>
      </c>
      <c r="AB257" s="1500"/>
      <c r="AC257" s="1500"/>
      <c r="AD257" s="1500"/>
      <c r="AE257" s="1500"/>
      <c r="AF257" s="1500"/>
      <c r="AG257" s="1500"/>
      <c r="AH257" s="1324">
        <v>2018</v>
      </c>
      <c r="AI257" s="1323"/>
      <c r="AJ257" s="1323"/>
      <c r="AK257" s="1323"/>
      <c r="AL257" s="1323"/>
      <c r="AM257" s="1323"/>
      <c r="AN257" s="1323"/>
      <c r="AO257" s="167">
        <v>32096</v>
      </c>
      <c r="AP257" s="167"/>
    </row>
    <row r="258" spans="1:43" s="1109" customFormat="1" ht="38.25" hidden="1" customHeight="1">
      <c r="A258" s="690"/>
      <c r="B258" s="164"/>
      <c r="C258" s="1124" t="s">
        <v>3236</v>
      </c>
      <c r="D258" s="1124" t="s">
        <v>17133</v>
      </c>
      <c r="E258" s="1124" t="s">
        <v>3236</v>
      </c>
      <c r="F258" s="1124" t="s">
        <v>15350</v>
      </c>
      <c r="G258" s="1125">
        <v>10763</v>
      </c>
      <c r="H258" s="1125">
        <v>12564</v>
      </c>
      <c r="I258" s="1125">
        <v>12564</v>
      </c>
      <c r="J258" s="709"/>
      <c r="K258" s="169"/>
      <c r="L258" s="709"/>
      <c r="M258" s="709"/>
      <c r="N258" s="1125">
        <v>2500</v>
      </c>
      <c r="O258" s="1125">
        <v>2500</v>
      </c>
      <c r="P258" s="1125" t="s">
        <v>17134</v>
      </c>
      <c r="Q258" s="1124" t="s">
        <v>17135</v>
      </c>
      <c r="R258" s="1125"/>
      <c r="S258" s="1125"/>
      <c r="T258" s="1125"/>
      <c r="U258" s="709"/>
      <c r="V258" s="709"/>
      <c r="W258" s="709"/>
      <c r="X258" s="709"/>
      <c r="Y258" s="709"/>
      <c r="Z258" s="709"/>
      <c r="AA258" s="1124" t="s">
        <v>3268</v>
      </c>
      <c r="AB258" s="1124"/>
      <c r="AC258" s="1124"/>
      <c r="AD258" s="1124"/>
      <c r="AE258" s="1124"/>
      <c r="AF258" s="1124"/>
      <c r="AG258" s="1124"/>
      <c r="AH258" s="170">
        <v>2020</v>
      </c>
      <c r="AI258" s="166"/>
      <c r="AJ258" s="166"/>
      <c r="AK258" s="166"/>
      <c r="AL258" s="166"/>
      <c r="AM258" s="166"/>
      <c r="AN258" s="166"/>
      <c r="AO258" s="167"/>
      <c r="AP258" s="167"/>
    </row>
    <row r="259" spans="1:43" s="1109" customFormat="1" ht="24.75" hidden="1" customHeight="1">
      <c r="A259" s="690"/>
      <c r="B259" s="670" t="s">
        <v>2425</v>
      </c>
      <c r="C259" s="1124" t="s">
        <v>2426</v>
      </c>
      <c r="D259" s="331">
        <f>COUNTA(D260:D400)</f>
        <v>141</v>
      </c>
      <c r="E259" s="709"/>
      <c r="F259" s="709"/>
      <c r="G259" s="1125">
        <f>SUM(G260:G400)</f>
        <v>4359605.96</v>
      </c>
      <c r="H259" s="1125">
        <f>SUM(H260:H400)</f>
        <v>416303.16300000006</v>
      </c>
      <c r="I259" s="1125">
        <f>SUM(I260:I400)</f>
        <v>876561.08999999985</v>
      </c>
      <c r="J259" s="709"/>
      <c r="K259" s="169"/>
      <c r="L259" s="709"/>
      <c r="M259" s="709"/>
      <c r="N259" s="1125"/>
      <c r="O259" s="1125"/>
      <c r="P259" s="1125"/>
      <c r="Q259" s="1124"/>
      <c r="R259" s="1125"/>
      <c r="S259" s="1125"/>
      <c r="T259" s="1125"/>
      <c r="U259" s="709"/>
      <c r="V259" s="709"/>
      <c r="W259" s="709"/>
      <c r="X259" s="709"/>
      <c r="Y259" s="709"/>
      <c r="Z259" s="709"/>
      <c r="AA259" s="1124"/>
      <c r="AB259" s="1124"/>
      <c r="AC259" s="1124"/>
      <c r="AD259" s="1124"/>
      <c r="AE259" s="1124"/>
      <c r="AF259" s="1124"/>
      <c r="AG259" s="1124"/>
      <c r="AH259" s="170"/>
      <c r="AI259" s="166"/>
      <c r="AJ259" s="166"/>
      <c r="AK259" s="166"/>
      <c r="AL259" s="166"/>
      <c r="AM259" s="166"/>
      <c r="AN259" s="166"/>
      <c r="AO259" s="1125"/>
      <c r="AP259" s="167"/>
    </row>
    <row r="260" spans="1:43" s="1109" customFormat="1" ht="24.75" hidden="1" customHeight="1">
      <c r="A260" s="690"/>
      <c r="B260" s="164"/>
      <c r="C260" s="1124" t="s">
        <v>3308</v>
      </c>
      <c r="D260" s="1124" t="s">
        <v>4185</v>
      </c>
      <c r="E260" s="1124" t="s">
        <v>3308</v>
      </c>
      <c r="F260" s="1124" t="s">
        <v>4200</v>
      </c>
      <c r="G260" s="1125">
        <v>52586</v>
      </c>
      <c r="H260" s="1125">
        <v>851</v>
      </c>
      <c r="I260" s="1125">
        <v>985</v>
      </c>
      <c r="J260" s="709" t="s">
        <v>1230</v>
      </c>
      <c r="K260" s="169" t="s">
        <v>454</v>
      </c>
      <c r="L260" s="709"/>
      <c r="M260" s="709"/>
      <c r="N260" s="1125">
        <v>792.36</v>
      </c>
      <c r="O260" s="1125">
        <v>792.36</v>
      </c>
      <c r="P260" s="1125" t="s">
        <v>4186</v>
      </c>
      <c r="Q260" s="1124" t="s">
        <v>454</v>
      </c>
      <c r="R260" s="1125"/>
      <c r="S260" s="1125"/>
      <c r="T260" s="1125"/>
      <c r="U260" s="709">
        <v>1090</v>
      </c>
      <c r="V260" s="709"/>
      <c r="W260" s="709"/>
      <c r="X260" s="709"/>
      <c r="Y260" s="709"/>
      <c r="Z260" s="709"/>
      <c r="AA260" s="1124" t="s">
        <v>4187</v>
      </c>
      <c r="AB260" s="1124"/>
      <c r="AC260" s="1124"/>
      <c r="AD260" s="1124">
        <v>2</v>
      </c>
      <c r="AE260" s="1124">
        <v>3</v>
      </c>
      <c r="AF260" s="1124">
        <v>700</v>
      </c>
      <c r="AG260" s="1124"/>
      <c r="AH260" s="170">
        <v>2006</v>
      </c>
      <c r="AI260" s="166"/>
      <c r="AJ260" s="166"/>
      <c r="AK260" s="166"/>
      <c r="AL260" s="166"/>
      <c r="AM260" s="166"/>
      <c r="AN260" s="166"/>
      <c r="AO260" s="167">
        <v>1200</v>
      </c>
      <c r="AP260" s="167"/>
      <c r="AQ260" s="1109" t="s">
        <v>14249</v>
      </c>
    </row>
    <row r="261" spans="1:43" s="1109" customFormat="1" ht="24.75" hidden="1" customHeight="1">
      <c r="A261" s="690"/>
      <c r="B261" s="164"/>
      <c r="C261" s="1130" t="s">
        <v>3308</v>
      </c>
      <c r="D261" s="1130" t="s">
        <v>4188</v>
      </c>
      <c r="E261" s="1130" t="s">
        <v>3308</v>
      </c>
      <c r="F261" s="1130" t="s">
        <v>4200</v>
      </c>
      <c r="G261" s="1131">
        <v>71000</v>
      </c>
      <c r="H261" s="1131">
        <v>1053</v>
      </c>
      <c r="I261" s="1131">
        <v>1024</v>
      </c>
      <c r="J261" s="709" t="s">
        <v>1230</v>
      </c>
      <c r="K261" s="169" t="s">
        <v>454</v>
      </c>
      <c r="L261" s="709"/>
      <c r="M261" s="709"/>
      <c r="N261" s="1131">
        <v>976</v>
      </c>
      <c r="O261" s="1131">
        <v>976</v>
      </c>
      <c r="P261" s="1131" t="s">
        <v>4189</v>
      </c>
      <c r="Q261" s="1130" t="s">
        <v>454</v>
      </c>
      <c r="R261" s="1131"/>
      <c r="S261" s="1131"/>
      <c r="T261" s="1131"/>
      <c r="U261" s="709">
        <v>1090</v>
      </c>
      <c r="V261" s="709"/>
      <c r="W261" s="709"/>
      <c r="X261" s="709"/>
      <c r="Y261" s="709"/>
      <c r="Z261" s="709"/>
      <c r="AA261" s="1130" t="s">
        <v>4187</v>
      </c>
      <c r="AB261" s="1130"/>
      <c r="AC261" s="1130"/>
      <c r="AD261" s="1130">
        <v>2</v>
      </c>
      <c r="AE261" s="1130">
        <v>3</v>
      </c>
      <c r="AF261" s="1130">
        <v>700</v>
      </c>
      <c r="AG261" s="1130"/>
      <c r="AH261" s="170">
        <v>2007</v>
      </c>
      <c r="AI261" s="166"/>
      <c r="AJ261" s="166"/>
      <c r="AK261" s="166"/>
      <c r="AL261" s="166"/>
      <c r="AM261" s="166"/>
      <c r="AN261" s="166"/>
      <c r="AO261" s="167">
        <v>1000</v>
      </c>
      <c r="AP261" s="167" t="s">
        <v>16307</v>
      </c>
      <c r="AQ261" s="1109" t="s">
        <v>14250</v>
      </c>
    </row>
    <row r="262" spans="1:43" s="1338" customFormat="1" ht="24.75" hidden="1" customHeight="1">
      <c r="A262" s="690"/>
      <c r="B262" s="164"/>
      <c r="C262" s="1407" t="s">
        <v>3308</v>
      </c>
      <c r="D262" s="1407" t="s">
        <v>4190</v>
      </c>
      <c r="E262" s="1407" t="s">
        <v>3308</v>
      </c>
      <c r="F262" s="1407" t="s">
        <v>4200</v>
      </c>
      <c r="G262" s="1408">
        <v>836</v>
      </c>
      <c r="H262" s="1408">
        <v>836</v>
      </c>
      <c r="I262" s="1408">
        <v>836</v>
      </c>
      <c r="J262" s="709"/>
      <c r="K262" s="169"/>
      <c r="L262" s="709"/>
      <c r="M262" s="709"/>
      <c r="N262" s="1408">
        <v>836</v>
      </c>
      <c r="O262" s="1408">
        <v>836</v>
      </c>
      <c r="P262" s="1408" t="s">
        <v>4191</v>
      </c>
      <c r="Q262" s="1407" t="s">
        <v>454</v>
      </c>
      <c r="R262" s="1408"/>
      <c r="S262" s="1408"/>
      <c r="T262" s="1408"/>
      <c r="U262" s="709"/>
      <c r="V262" s="709"/>
      <c r="W262" s="709"/>
      <c r="X262" s="709"/>
      <c r="Y262" s="709"/>
      <c r="Z262" s="709"/>
      <c r="AA262" s="1407" t="s">
        <v>1496</v>
      </c>
      <c r="AB262" s="1407"/>
      <c r="AC262" s="1407"/>
      <c r="AD262" s="1407"/>
      <c r="AE262" s="1407"/>
      <c r="AF262" s="1407"/>
      <c r="AG262" s="1407"/>
      <c r="AH262" s="1324">
        <v>2006</v>
      </c>
      <c r="AI262" s="1323"/>
      <c r="AJ262" s="1323"/>
      <c r="AK262" s="1323"/>
      <c r="AL262" s="1323"/>
      <c r="AM262" s="1323"/>
      <c r="AN262" s="1323"/>
      <c r="AO262" s="167">
        <v>1200</v>
      </c>
      <c r="AP262" s="167"/>
      <c r="AQ262" s="1338" t="s">
        <v>14251</v>
      </c>
    </row>
    <row r="263" spans="1:43" s="1338" customFormat="1" ht="24.75" hidden="1" customHeight="1">
      <c r="A263" s="690">
        <v>10</v>
      </c>
      <c r="B263" s="164"/>
      <c r="C263" s="1407" t="s">
        <v>3308</v>
      </c>
      <c r="D263" s="1407" t="s">
        <v>4192</v>
      </c>
      <c r="E263" s="1407" t="s">
        <v>3308</v>
      </c>
      <c r="F263" s="1407" t="s">
        <v>4200</v>
      </c>
      <c r="G263" s="1408">
        <v>275280</v>
      </c>
      <c r="H263" s="1408">
        <v>1737.71</v>
      </c>
      <c r="I263" s="1408">
        <v>1650.35</v>
      </c>
      <c r="J263" s="709"/>
      <c r="K263" s="169"/>
      <c r="L263" s="709"/>
      <c r="M263" s="709"/>
      <c r="N263" s="1408">
        <v>1581</v>
      </c>
      <c r="O263" s="1408">
        <v>1581</v>
      </c>
      <c r="P263" s="1408" t="s">
        <v>4193</v>
      </c>
      <c r="Q263" s="1407" t="s">
        <v>4194</v>
      </c>
      <c r="R263" s="1408"/>
      <c r="S263" s="1408"/>
      <c r="T263" s="1408"/>
      <c r="U263" s="709"/>
      <c r="V263" s="709"/>
      <c r="W263" s="709"/>
      <c r="X263" s="709"/>
      <c r="Y263" s="709"/>
      <c r="Z263" s="709"/>
      <c r="AA263" s="1407" t="s">
        <v>4195</v>
      </c>
      <c r="AB263" s="1407"/>
      <c r="AC263" s="1407"/>
      <c r="AD263" s="1407"/>
      <c r="AE263" s="1407"/>
      <c r="AF263" s="1407"/>
      <c r="AG263" s="1407"/>
      <c r="AH263" s="1324">
        <v>2009</v>
      </c>
      <c r="AI263" s="1323"/>
      <c r="AJ263" s="1323"/>
      <c r="AK263" s="1323"/>
      <c r="AL263" s="1323"/>
      <c r="AM263" s="1323"/>
      <c r="AN263" s="1323"/>
      <c r="AO263" s="167">
        <v>2864</v>
      </c>
      <c r="AP263" s="167"/>
      <c r="AQ263" s="1338" t="s">
        <v>14252</v>
      </c>
    </row>
    <row r="264" spans="1:43" s="1338" customFormat="1" ht="24.75" hidden="1" customHeight="1">
      <c r="A264" s="690"/>
      <c r="B264" s="164"/>
      <c r="C264" s="1407" t="s">
        <v>3308</v>
      </c>
      <c r="D264" s="1407" t="s">
        <v>4196</v>
      </c>
      <c r="E264" s="1407" t="s">
        <v>3308</v>
      </c>
      <c r="F264" s="1407" t="s">
        <v>4200</v>
      </c>
      <c r="G264" s="1408">
        <v>59939</v>
      </c>
      <c r="H264" s="1408">
        <v>1571</v>
      </c>
      <c r="I264" s="1408">
        <v>3058</v>
      </c>
      <c r="J264" s="709"/>
      <c r="K264" s="169"/>
      <c r="L264" s="709"/>
      <c r="M264" s="709"/>
      <c r="N264" s="1408">
        <v>1125</v>
      </c>
      <c r="O264" s="1408">
        <v>1125</v>
      </c>
      <c r="P264" s="1408" t="s">
        <v>4197</v>
      </c>
      <c r="Q264" s="1407" t="s">
        <v>4198</v>
      </c>
      <c r="R264" s="1408"/>
      <c r="S264" s="1408"/>
      <c r="T264" s="1408"/>
      <c r="U264" s="709"/>
      <c r="V264" s="709"/>
      <c r="W264" s="709"/>
      <c r="X264" s="709"/>
      <c r="Y264" s="709"/>
      <c r="Z264" s="709"/>
      <c r="AA264" s="1407" t="s">
        <v>4195</v>
      </c>
      <c r="AB264" s="1407"/>
      <c r="AC264" s="1407"/>
      <c r="AD264" s="1407"/>
      <c r="AE264" s="1407"/>
      <c r="AF264" s="1407"/>
      <c r="AG264" s="1407"/>
      <c r="AH264" s="1324">
        <v>2010</v>
      </c>
      <c r="AI264" s="1323"/>
      <c r="AJ264" s="1323"/>
      <c r="AK264" s="1323"/>
      <c r="AL264" s="1323"/>
      <c r="AM264" s="1323"/>
      <c r="AN264" s="1323"/>
      <c r="AO264" s="167">
        <v>3826</v>
      </c>
      <c r="AP264" s="167"/>
      <c r="AQ264" s="1338" t="s">
        <v>14253</v>
      </c>
    </row>
    <row r="265" spans="1:43" s="1338" customFormat="1" ht="24.75" hidden="1" customHeight="1">
      <c r="A265" s="690"/>
      <c r="B265" s="164"/>
      <c r="C265" s="1407" t="s">
        <v>3308</v>
      </c>
      <c r="D265" s="1407" t="s">
        <v>4199</v>
      </c>
      <c r="E265" s="1407" t="s">
        <v>3308</v>
      </c>
      <c r="F265" s="1407" t="s">
        <v>4200</v>
      </c>
      <c r="G265" s="1408">
        <v>71679</v>
      </c>
      <c r="H265" s="1408">
        <v>1769</v>
      </c>
      <c r="I265" s="1408">
        <v>4309</v>
      </c>
      <c r="J265" s="709"/>
      <c r="K265" s="169"/>
      <c r="L265" s="709"/>
      <c r="M265" s="709"/>
      <c r="N265" s="1408">
        <v>1214</v>
      </c>
      <c r="O265" s="1408">
        <v>765</v>
      </c>
      <c r="P265" s="1408" t="s">
        <v>4201</v>
      </c>
      <c r="Q265" s="1407" t="s">
        <v>4202</v>
      </c>
      <c r="R265" s="1408"/>
      <c r="S265" s="1408"/>
      <c r="T265" s="1408">
        <v>449</v>
      </c>
      <c r="U265" s="709"/>
      <c r="V265" s="709"/>
      <c r="W265" s="709"/>
      <c r="X265" s="709"/>
      <c r="Y265" s="709"/>
      <c r="Z265" s="709"/>
      <c r="AA265" s="1407" t="s">
        <v>4203</v>
      </c>
      <c r="AB265" s="1407"/>
      <c r="AC265" s="1407"/>
      <c r="AD265" s="1407"/>
      <c r="AE265" s="1407"/>
      <c r="AF265" s="1407"/>
      <c r="AG265" s="1407"/>
      <c r="AH265" s="1324">
        <v>2011</v>
      </c>
      <c r="AI265" s="1323"/>
      <c r="AJ265" s="1323"/>
      <c r="AK265" s="1323"/>
      <c r="AL265" s="1323"/>
      <c r="AM265" s="1323"/>
      <c r="AN265" s="1323"/>
      <c r="AO265" s="167">
        <v>4685</v>
      </c>
      <c r="AP265" s="167"/>
      <c r="AQ265" s="1338" t="s">
        <v>14254</v>
      </c>
    </row>
    <row r="266" spans="1:43" s="1109" customFormat="1" ht="24.75" hidden="1" customHeight="1">
      <c r="A266" s="690"/>
      <c r="B266" s="164"/>
      <c r="C266" s="1130" t="s">
        <v>3308</v>
      </c>
      <c r="D266" s="1130" t="s">
        <v>4204</v>
      </c>
      <c r="E266" s="1130" t="s">
        <v>3308</v>
      </c>
      <c r="F266" s="1130" t="s">
        <v>4200</v>
      </c>
      <c r="G266" s="1131">
        <v>1500</v>
      </c>
      <c r="H266" s="1131">
        <v>1124.7</v>
      </c>
      <c r="I266" s="1131">
        <v>2986.73</v>
      </c>
      <c r="J266" s="709"/>
      <c r="K266" s="169"/>
      <c r="L266" s="709"/>
      <c r="M266" s="709"/>
      <c r="N266" s="1131">
        <v>2581</v>
      </c>
      <c r="O266" s="1131">
        <v>1474</v>
      </c>
      <c r="P266" s="1131"/>
      <c r="Q266" s="1130" t="s">
        <v>4205</v>
      </c>
      <c r="R266" s="1131">
        <v>1107</v>
      </c>
      <c r="S266" s="1131" t="s">
        <v>14256</v>
      </c>
      <c r="T266" s="1131"/>
      <c r="U266" s="709"/>
      <c r="V266" s="709"/>
      <c r="W266" s="709"/>
      <c r="X266" s="709"/>
      <c r="Y266" s="709"/>
      <c r="Z266" s="709"/>
      <c r="AA266" s="1130"/>
      <c r="AB266" s="1130"/>
      <c r="AC266" s="1130"/>
      <c r="AD266" s="1130"/>
      <c r="AE266" s="1130"/>
      <c r="AF266" s="1130"/>
      <c r="AG266" s="1130"/>
      <c r="AH266" s="170">
        <v>2013</v>
      </c>
      <c r="AI266" s="166"/>
      <c r="AJ266" s="166"/>
      <c r="AK266" s="166"/>
      <c r="AL266" s="166"/>
      <c r="AM266" s="166"/>
      <c r="AN266" s="166"/>
      <c r="AO266" s="167">
        <v>8500</v>
      </c>
      <c r="AP266" s="167"/>
      <c r="AQ266" s="1109" t="s">
        <v>14255</v>
      </c>
    </row>
    <row r="267" spans="1:43" s="1109" customFormat="1" ht="24.75" hidden="1" customHeight="1">
      <c r="A267" s="690"/>
      <c r="B267" s="164"/>
      <c r="C267" s="1130" t="s">
        <v>3308</v>
      </c>
      <c r="D267" s="1130" t="s">
        <v>10606</v>
      </c>
      <c r="E267" s="1130" t="s">
        <v>3308</v>
      </c>
      <c r="F267" s="1130" t="s">
        <v>4200</v>
      </c>
      <c r="G267" s="1131">
        <v>1569</v>
      </c>
      <c r="H267" s="1131">
        <v>688</v>
      </c>
      <c r="I267" s="1131">
        <v>1406</v>
      </c>
      <c r="J267" s="709"/>
      <c r="K267" s="169"/>
      <c r="L267" s="709"/>
      <c r="M267" s="709"/>
      <c r="N267" s="1131">
        <v>308</v>
      </c>
      <c r="O267" s="1131">
        <v>308</v>
      </c>
      <c r="P267" s="1131"/>
      <c r="Q267" s="1130" t="s">
        <v>10607</v>
      </c>
      <c r="R267" s="1131"/>
      <c r="S267" s="1131"/>
      <c r="T267" s="1131"/>
      <c r="U267" s="709"/>
      <c r="V267" s="709"/>
      <c r="W267" s="709"/>
      <c r="X267" s="709"/>
      <c r="Y267" s="709"/>
      <c r="Z267" s="709"/>
      <c r="AA267" s="1130" t="s">
        <v>10608</v>
      </c>
      <c r="AB267" s="1130"/>
      <c r="AC267" s="1130"/>
      <c r="AD267" s="1130"/>
      <c r="AE267" s="1130"/>
      <c r="AF267" s="1130"/>
      <c r="AG267" s="1130"/>
      <c r="AH267" s="170">
        <v>2017</v>
      </c>
      <c r="AI267" s="166"/>
      <c r="AJ267" s="166"/>
      <c r="AK267" s="166"/>
      <c r="AL267" s="166"/>
      <c r="AM267" s="166"/>
      <c r="AN267" s="166"/>
      <c r="AO267" s="167">
        <v>1950</v>
      </c>
      <c r="AP267" s="167" t="s">
        <v>14258</v>
      </c>
      <c r="AQ267" s="1109" t="s">
        <v>14257</v>
      </c>
    </row>
    <row r="268" spans="1:43" s="1109" customFormat="1" ht="24.75" hidden="1" customHeight="1">
      <c r="A268" s="690"/>
      <c r="B268" s="164"/>
      <c r="C268" s="1130" t="s">
        <v>3308</v>
      </c>
      <c r="D268" s="1130" t="s">
        <v>1957</v>
      </c>
      <c r="E268" s="1130" t="s">
        <v>3308</v>
      </c>
      <c r="F268" s="1130" t="s">
        <v>10197</v>
      </c>
      <c r="G268" s="1131">
        <v>2025</v>
      </c>
      <c r="H268" s="1131">
        <v>2025</v>
      </c>
      <c r="I268" s="1131">
        <v>5425</v>
      </c>
      <c r="J268" s="709"/>
      <c r="K268" s="169"/>
      <c r="L268" s="709"/>
      <c r="M268" s="709"/>
      <c r="N268" s="1131">
        <v>1969</v>
      </c>
      <c r="O268" s="1131">
        <v>1969</v>
      </c>
      <c r="P268" s="1131" t="s">
        <v>4206</v>
      </c>
      <c r="Q268" s="1130" t="s">
        <v>1484</v>
      </c>
      <c r="R268" s="1131"/>
      <c r="S268" s="1131"/>
      <c r="T268" s="1131"/>
      <c r="U268" s="709"/>
      <c r="V268" s="709"/>
      <c r="W268" s="709"/>
      <c r="X268" s="709"/>
      <c r="Y268" s="709"/>
      <c r="Z268" s="709"/>
      <c r="AA268" s="1130" t="s">
        <v>4207</v>
      </c>
      <c r="AB268" s="1130"/>
      <c r="AC268" s="1130"/>
      <c r="AD268" s="1130"/>
      <c r="AE268" s="1130"/>
      <c r="AF268" s="1130"/>
      <c r="AG268" s="1130"/>
      <c r="AH268" s="170">
        <v>2014</v>
      </c>
      <c r="AI268" s="166"/>
      <c r="AJ268" s="166"/>
      <c r="AK268" s="166"/>
      <c r="AL268" s="166"/>
      <c r="AM268" s="166"/>
      <c r="AN268" s="166"/>
      <c r="AO268" s="167">
        <v>9230</v>
      </c>
      <c r="AP268" s="167"/>
      <c r="AQ268" s="1109" t="s">
        <v>14259</v>
      </c>
    </row>
    <row r="269" spans="1:43" s="1109" customFormat="1" ht="24.75" hidden="1" customHeight="1">
      <c r="A269" s="690"/>
      <c r="B269" s="164"/>
      <c r="C269" s="1130" t="s">
        <v>3308</v>
      </c>
      <c r="D269" s="1130" t="s">
        <v>14261</v>
      </c>
      <c r="E269" s="1130" t="s">
        <v>3308</v>
      </c>
      <c r="F269" s="1130" t="s">
        <v>10197</v>
      </c>
      <c r="G269" s="1131">
        <v>44176.5</v>
      </c>
      <c r="H269" s="1131">
        <v>3186.56</v>
      </c>
      <c r="I269" s="1131">
        <v>4680</v>
      </c>
      <c r="J269" s="709"/>
      <c r="K269" s="169"/>
      <c r="L269" s="709"/>
      <c r="M269" s="709"/>
      <c r="N269" s="1131">
        <v>1686.2</v>
      </c>
      <c r="O269" s="1131">
        <v>813.2</v>
      </c>
      <c r="P269" s="1131" t="s">
        <v>14262</v>
      </c>
      <c r="Q269" s="1130" t="s">
        <v>4205</v>
      </c>
      <c r="R269" s="1131">
        <v>873</v>
      </c>
      <c r="S269" s="1131" t="s">
        <v>14263</v>
      </c>
      <c r="T269" s="1131"/>
      <c r="U269" s="709"/>
      <c r="V269" s="709"/>
      <c r="W269" s="709"/>
      <c r="X269" s="709"/>
      <c r="Y269" s="709"/>
      <c r="Z269" s="709"/>
      <c r="AA269" s="1130" t="s">
        <v>4207</v>
      </c>
      <c r="AB269" s="1130"/>
      <c r="AC269" s="1130"/>
      <c r="AD269" s="1130"/>
      <c r="AE269" s="1130"/>
      <c r="AF269" s="1130"/>
      <c r="AG269" s="1130"/>
      <c r="AH269" s="170">
        <v>2019</v>
      </c>
      <c r="AI269" s="166"/>
      <c r="AJ269" s="166"/>
      <c r="AK269" s="166"/>
      <c r="AL269" s="166"/>
      <c r="AM269" s="166"/>
      <c r="AN269" s="166"/>
      <c r="AO269" s="167">
        <v>18400</v>
      </c>
      <c r="AP269" s="167" t="s">
        <v>3615</v>
      </c>
      <c r="AQ269" s="1109" t="s">
        <v>14260</v>
      </c>
    </row>
    <row r="270" spans="1:43" s="1109" customFormat="1" ht="24.75" hidden="1" customHeight="1">
      <c r="A270" s="690"/>
      <c r="B270" s="164"/>
      <c r="C270" s="1130" t="s">
        <v>3329</v>
      </c>
      <c r="D270" s="1130" t="s">
        <v>4230</v>
      </c>
      <c r="E270" s="1130" t="s">
        <v>950</v>
      </c>
      <c r="F270" s="1130" t="s">
        <v>4209</v>
      </c>
      <c r="G270" s="1131">
        <v>3717</v>
      </c>
      <c r="H270" s="1131">
        <v>2593.25</v>
      </c>
      <c r="I270" s="1131">
        <v>35849</v>
      </c>
      <c r="J270" s="709"/>
      <c r="K270" s="169"/>
      <c r="L270" s="709"/>
      <c r="M270" s="709"/>
      <c r="N270" s="1131">
        <v>1835.6</v>
      </c>
      <c r="O270" s="1131">
        <v>1148.5999999999999</v>
      </c>
      <c r="P270" s="1131" t="s">
        <v>4231</v>
      </c>
      <c r="Q270" s="1130"/>
      <c r="R270" s="1131">
        <v>687</v>
      </c>
      <c r="S270" s="1131" t="s">
        <v>4232</v>
      </c>
      <c r="T270" s="1131"/>
      <c r="U270" s="709"/>
      <c r="V270" s="709"/>
      <c r="W270" s="709"/>
      <c r="X270" s="709"/>
      <c r="Y270" s="709"/>
      <c r="Z270" s="709"/>
      <c r="AA270" s="1130" t="s">
        <v>4233</v>
      </c>
      <c r="AB270" s="1130"/>
      <c r="AC270" s="1130"/>
      <c r="AD270" s="1130"/>
      <c r="AE270" s="1130"/>
      <c r="AF270" s="1130"/>
      <c r="AG270" s="1130"/>
      <c r="AH270" s="170">
        <v>1998</v>
      </c>
      <c r="AI270" s="166"/>
      <c r="AJ270" s="166"/>
      <c r="AK270" s="166"/>
      <c r="AL270" s="166"/>
      <c r="AM270" s="166"/>
      <c r="AN270" s="166"/>
      <c r="AO270" s="167">
        <v>38000</v>
      </c>
      <c r="AP270" s="167"/>
      <c r="AQ270" s="1109" t="s">
        <v>14264</v>
      </c>
    </row>
    <row r="271" spans="1:43" s="1109" customFormat="1" ht="24.75" hidden="1" customHeight="1">
      <c r="A271" s="690"/>
      <c r="B271" s="164"/>
      <c r="C271" s="1130" t="s">
        <v>3329</v>
      </c>
      <c r="D271" s="1130" t="s">
        <v>4234</v>
      </c>
      <c r="E271" s="1130" t="s">
        <v>3329</v>
      </c>
      <c r="F271" s="1130" t="s">
        <v>3332</v>
      </c>
      <c r="G271" s="1131">
        <v>13400</v>
      </c>
      <c r="H271" s="1131">
        <v>7329</v>
      </c>
      <c r="I271" s="1131">
        <v>13400</v>
      </c>
      <c r="J271" s="709"/>
      <c r="K271" s="169"/>
      <c r="L271" s="709"/>
      <c r="M271" s="709"/>
      <c r="N271" s="1131">
        <v>12392</v>
      </c>
      <c r="O271" s="1131">
        <v>5473</v>
      </c>
      <c r="P271" s="1131"/>
      <c r="Q271" s="1130" t="s">
        <v>4235</v>
      </c>
      <c r="R271" s="1131">
        <v>6919</v>
      </c>
      <c r="S271" s="1131" t="s">
        <v>4236</v>
      </c>
      <c r="T271" s="1131"/>
      <c r="U271" s="709"/>
      <c r="V271" s="709"/>
      <c r="W271" s="709"/>
      <c r="X271" s="709"/>
      <c r="Y271" s="709"/>
      <c r="Z271" s="709"/>
      <c r="AA271" s="1130" t="s">
        <v>4233</v>
      </c>
      <c r="AB271" s="1130"/>
      <c r="AC271" s="1130"/>
      <c r="AD271" s="1130"/>
      <c r="AE271" s="1130"/>
      <c r="AF271" s="1130"/>
      <c r="AG271" s="1130"/>
      <c r="AH271" s="170">
        <v>2005</v>
      </c>
      <c r="AI271" s="166"/>
      <c r="AJ271" s="166"/>
      <c r="AK271" s="166"/>
      <c r="AL271" s="166"/>
      <c r="AM271" s="166"/>
      <c r="AN271" s="166"/>
      <c r="AO271" s="167"/>
      <c r="AP271" s="167"/>
      <c r="AQ271" s="1109" t="s">
        <v>4493</v>
      </c>
    </row>
    <row r="272" spans="1:43" s="1109" customFormat="1" ht="24.75" hidden="1" customHeight="1">
      <c r="A272" s="690"/>
      <c r="B272" s="164"/>
      <c r="C272" s="1130" t="s">
        <v>3329</v>
      </c>
      <c r="D272" s="1130" t="s">
        <v>4237</v>
      </c>
      <c r="E272" s="1130" t="s">
        <v>3329</v>
      </c>
      <c r="F272" s="1130" t="s">
        <v>3332</v>
      </c>
      <c r="G272" s="1131">
        <v>305320</v>
      </c>
      <c r="H272" s="1131">
        <v>16405.82</v>
      </c>
      <c r="I272" s="1131">
        <v>39370.75</v>
      </c>
      <c r="J272" s="709"/>
      <c r="K272" s="169"/>
      <c r="L272" s="709"/>
      <c r="M272" s="709"/>
      <c r="N272" s="1131"/>
      <c r="O272" s="1131">
        <v>5708</v>
      </c>
      <c r="P272" s="1131" t="s">
        <v>4238</v>
      </c>
      <c r="Q272" s="1130" t="s">
        <v>1284</v>
      </c>
      <c r="R272" s="1131">
        <v>4768</v>
      </c>
      <c r="S272" s="1131" t="s">
        <v>4239</v>
      </c>
      <c r="T272" s="1131" t="s">
        <v>4240</v>
      </c>
      <c r="U272" s="709"/>
      <c r="V272" s="709"/>
      <c r="W272" s="709"/>
      <c r="X272" s="709"/>
      <c r="Y272" s="709"/>
      <c r="Z272" s="709"/>
      <c r="AA272" s="1130" t="s">
        <v>4233</v>
      </c>
      <c r="AB272" s="1130"/>
      <c r="AC272" s="1130"/>
      <c r="AD272" s="1130"/>
      <c r="AE272" s="1130"/>
      <c r="AF272" s="1130"/>
      <c r="AG272" s="1130"/>
      <c r="AH272" s="170">
        <v>2011</v>
      </c>
      <c r="AI272" s="166"/>
      <c r="AJ272" s="166"/>
      <c r="AK272" s="166"/>
      <c r="AL272" s="166"/>
      <c r="AM272" s="166"/>
      <c r="AN272" s="166"/>
      <c r="AO272" s="167">
        <v>99128</v>
      </c>
      <c r="AP272" s="167"/>
      <c r="AQ272" s="1109" t="s">
        <v>3679</v>
      </c>
    </row>
    <row r="273" spans="1:43" s="1109" customFormat="1" ht="24.75" hidden="1" customHeight="1">
      <c r="A273" s="690"/>
      <c r="B273" s="164"/>
      <c r="C273" s="1130" t="s">
        <v>3329</v>
      </c>
      <c r="D273" s="1130" t="s">
        <v>4241</v>
      </c>
      <c r="E273" s="1130" t="s">
        <v>3329</v>
      </c>
      <c r="F273" s="1130" t="s">
        <v>3332</v>
      </c>
      <c r="G273" s="1131">
        <v>3180.7</v>
      </c>
      <c r="H273" s="1131">
        <v>534.89</v>
      </c>
      <c r="I273" s="1131">
        <v>3444.92</v>
      </c>
      <c r="J273" s="709"/>
      <c r="K273" s="169"/>
      <c r="L273" s="709"/>
      <c r="M273" s="709">
        <v>980.49</v>
      </c>
      <c r="N273" s="1131">
        <v>980.49</v>
      </c>
      <c r="O273" s="1131">
        <v>980</v>
      </c>
      <c r="P273" s="1131" t="s">
        <v>4242</v>
      </c>
      <c r="Q273" s="1130" t="s">
        <v>4243</v>
      </c>
      <c r="R273" s="1131"/>
      <c r="S273" s="1131"/>
      <c r="T273" s="1131" t="s">
        <v>4240</v>
      </c>
      <c r="U273" s="709"/>
      <c r="V273" s="709"/>
      <c r="W273" s="709"/>
      <c r="X273" s="709"/>
      <c r="Y273" s="709"/>
      <c r="Z273" s="709" t="s">
        <v>4244</v>
      </c>
      <c r="AA273" s="1130" t="s">
        <v>4245</v>
      </c>
      <c r="AB273" s="1130"/>
      <c r="AC273" s="1130"/>
      <c r="AD273" s="1130"/>
      <c r="AE273" s="1130"/>
      <c r="AF273" s="1130"/>
      <c r="AG273" s="1130">
        <v>2012</v>
      </c>
      <c r="AH273" s="170">
        <v>2011</v>
      </c>
      <c r="AI273" s="166"/>
      <c r="AJ273" s="166"/>
      <c r="AK273" s="166"/>
      <c r="AL273" s="166"/>
      <c r="AM273" s="166"/>
      <c r="AN273" s="166">
        <v>11070</v>
      </c>
      <c r="AO273" s="167">
        <v>11070</v>
      </c>
      <c r="AP273" s="167"/>
      <c r="AQ273" s="1109" t="s">
        <v>14265</v>
      </c>
    </row>
    <row r="274" spans="1:43" s="1109" customFormat="1" ht="24.75" hidden="1" customHeight="1">
      <c r="A274" s="690"/>
      <c r="B274" s="164"/>
      <c r="C274" s="1130" t="s">
        <v>3329</v>
      </c>
      <c r="D274" s="1130" t="s">
        <v>4246</v>
      </c>
      <c r="E274" s="1130" t="s">
        <v>3329</v>
      </c>
      <c r="F274" s="1130" t="s">
        <v>3332</v>
      </c>
      <c r="G274" s="1131">
        <v>182829</v>
      </c>
      <c r="H274" s="1131">
        <v>985.19</v>
      </c>
      <c r="I274" s="1131">
        <v>2710</v>
      </c>
      <c r="J274" s="709"/>
      <c r="K274" s="169"/>
      <c r="L274" s="709"/>
      <c r="M274" s="709"/>
      <c r="N274" s="1131">
        <v>675</v>
      </c>
      <c r="O274" s="1131">
        <v>675</v>
      </c>
      <c r="P274" s="1131" t="s">
        <v>4247</v>
      </c>
      <c r="Q274" s="1130" t="s">
        <v>4248</v>
      </c>
      <c r="R274" s="1131"/>
      <c r="S274" s="1131"/>
      <c r="T274" s="1131" t="s">
        <v>4240</v>
      </c>
      <c r="U274" s="709"/>
      <c r="V274" s="709"/>
      <c r="W274" s="709"/>
      <c r="X274" s="709"/>
      <c r="Y274" s="709"/>
      <c r="Z274" s="709"/>
      <c r="AA274" s="1130" t="s">
        <v>4249</v>
      </c>
      <c r="AB274" s="1130"/>
      <c r="AC274" s="1130"/>
      <c r="AD274" s="1130"/>
      <c r="AE274" s="1130"/>
      <c r="AF274" s="1130"/>
      <c r="AG274" s="1130"/>
      <c r="AH274" s="170">
        <v>2013</v>
      </c>
      <c r="AI274" s="166"/>
      <c r="AJ274" s="166"/>
      <c r="AK274" s="166"/>
      <c r="AL274" s="166"/>
      <c r="AM274" s="166"/>
      <c r="AN274" s="166"/>
      <c r="AO274" s="167">
        <v>5277</v>
      </c>
      <c r="AP274" s="167"/>
      <c r="AQ274" s="1109" t="s">
        <v>3966</v>
      </c>
    </row>
    <row r="275" spans="1:43" s="1109" customFormat="1" ht="24.75" hidden="1" customHeight="1">
      <c r="A275" s="690"/>
      <c r="B275" s="164"/>
      <c r="C275" s="1130" t="s">
        <v>2005</v>
      </c>
      <c r="D275" s="1130" t="s">
        <v>4259</v>
      </c>
      <c r="E275" s="1130" t="s">
        <v>2005</v>
      </c>
      <c r="F275" s="1130" t="s">
        <v>3101</v>
      </c>
      <c r="G275" s="1131">
        <v>7988</v>
      </c>
      <c r="H275" s="1131">
        <v>4438</v>
      </c>
      <c r="I275" s="1131">
        <v>13647</v>
      </c>
      <c r="J275" s="709" t="s">
        <v>914</v>
      </c>
      <c r="K275" s="169" t="s">
        <v>1234</v>
      </c>
      <c r="L275" s="709" t="s">
        <v>1230</v>
      </c>
      <c r="M275" s="709" t="s">
        <v>454</v>
      </c>
      <c r="N275" s="1131">
        <v>1954</v>
      </c>
      <c r="O275" s="1131"/>
      <c r="P275" s="1131"/>
      <c r="Q275" s="1130"/>
      <c r="R275" s="1131">
        <v>1322</v>
      </c>
      <c r="S275" s="1131" t="s">
        <v>4260</v>
      </c>
      <c r="T275" s="1131">
        <v>626</v>
      </c>
      <c r="U275" s="709"/>
      <c r="V275" s="709">
        <v>2005</v>
      </c>
      <c r="W275" s="709"/>
      <c r="X275" s="709">
        <v>12811</v>
      </c>
      <c r="Y275" s="709">
        <v>937</v>
      </c>
      <c r="Z275" s="709"/>
      <c r="AA275" s="1130" t="s">
        <v>12396</v>
      </c>
      <c r="AB275" s="1130"/>
      <c r="AC275" s="1130">
        <v>8572</v>
      </c>
      <c r="AD275" s="1130"/>
      <c r="AE275" s="1130"/>
      <c r="AF275" s="1130"/>
      <c r="AG275" s="1130"/>
      <c r="AH275" s="170">
        <v>2004</v>
      </c>
      <c r="AI275" s="166"/>
      <c r="AJ275" s="166"/>
      <c r="AK275" s="166"/>
      <c r="AL275" s="166"/>
      <c r="AM275" s="166"/>
      <c r="AN275" s="166"/>
      <c r="AO275" s="167">
        <v>22012</v>
      </c>
      <c r="AP275" s="167" t="s">
        <v>12397</v>
      </c>
      <c r="AQ275" s="1109" t="s">
        <v>14266</v>
      </c>
    </row>
    <row r="276" spans="1:43" s="1109" customFormat="1" ht="24.75" hidden="1" customHeight="1">
      <c r="A276" s="690"/>
      <c r="B276" s="164"/>
      <c r="C276" s="1130" t="s">
        <v>2005</v>
      </c>
      <c r="D276" s="1130" t="s">
        <v>4261</v>
      </c>
      <c r="E276" s="1130" t="s">
        <v>2005</v>
      </c>
      <c r="F276" s="1130" t="s">
        <v>4262</v>
      </c>
      <c r="G276" s="1131">
        <v>81403</v>
      </c>
      <c r="H276" s="1131">
        <v>5225</v>
      </c>
      <c r="I276" s="1131">
        <v>1747</v>
      </c>
      <c r="J276" s="709" t="s">
        <v>914</v>
      </c>
      <c r="K276" s="169" t="s">
        <v>1234</v>
      </c>
      <c r="L276" s="709" t="s">
        <v>1230</v>
      </c>
      <c r="M276" s="709" t="s">
        <v>454</v>
      </c>
      <c r="N276" s="1131">
        <v>1820</v>
      </c>
      <c r="O276" s="1131">
        <v>739</v>
      </c>
      <c r="P276" s="1131" t="s">
        <v>4263</v>
      </c>
      <c r="Q276" s="1130" t="s">
        <v>4264</v>
      </c>
      <c r="R276" s="1131">
        <v>787</v>
      </c>
      <c r="S276" s="1131" t="s">
        <v>4265</v>
      </c>
      <c r="T276" s="1131">
        <v>294</v>
      </c>
      <c r="U276" s="709"/>
      <c r="V276" s="709">
        <v>2005</v>
      </c>
      <c r="W276" s="709"/>
      <c r="X276" s="709">
        <v>12811</v>
      </c>
      <c r="Y276" s="709">
        <v>937</v>
      </c>
      <c r="Z276" s="709"/>
      <c r="AA276" s="1130" t="s">
        <v>16308</v>
      </c>
      <c r="AB276" s="1130"/>
      <c r="AC276" s="1130">
        <v>8572</v>
      </c>
      <c r="AD276" s="1130"/>
      <c r="AE276" s="1130"/>
      <c r="AF276" s="1130"/>
      <c r="AG276" s="1130"/>
      <c r="AH276" s="170">
        <v>2005</v>
      </c>
      <c r="AI276" s="166"/>
      <c r="AJ276" s="166"/>
      <c r="AK276" s="166"/>
      <c r="AL276" s="166"/>
      <c r="AM276" s="166"/>
      <c r="AN276" s="166"/>
      <c r="AO276" s="167">
        <v>19500</v>
      </c>
      <c r="AP276" s="167"/>
      <c r="AQ276" s="1109" t="s">
        <v>14267</v>
      </c>
    </row>
    <row r="277" spans="1:43" s="1109" customFormat="1" ht="24.75" hidden="1" customHeight="1">
      <c r="A277" s="690"/>
      <c r="B277" s="164"/>
      <c r="C277" s="1130" t="s">
        <v>2005</v>
      </c>
      <c r="D277" s="1130" t="s">
        <v>4266</v>
      </c>
      <c r="E277" s="1130" t="s">
        <v>2005</v>
      </c>
      <c r="F277" s="1130" t="s">
        <v>3549</v>
      </c>
      <c r="G277" s="1131">
        <v>12849</v>
      </c>
      <c r="H277" s="1131">
        <v>2568</v>
      </c>
      <c r="I277" s="1131">
        <v>6664</v>
      </c>
      <c r="J277" s="709"/>
      <c r="K277" s="169"/>
      <c r="L277" s="709"/>
      <c r="M277" s="709"/>
      <c r="N277" s="1131">
        <v>2488</v>
      </c>
      <c r="O277" s="1131">
        <v>759</v>
      </c>
      <c r="P277" s="1131" t="s">
        <v>4267</v>
      </c>
      <c r="Q277" s="1130" t="s">
        <v>1298</v>
      </c>
      <c r="R277" s="1131">
        <v>1452</v>
      </c>
      <c r="S277" s="1131" t="s">
        <v>10609</v>
      </c>
      <c r="T277" s="1131">
        <v>277</v>
      </c>
      <c r="U277" s="709"/>
      <c r="V277" s="709"/>
      <c r="W277" s="709"/>
      <c r="X277" s="709"/>
      <c r="Y277" s="709"/>
      <c r="Z277" s="709"/>
      <c r="AA277" s="1130" t="s">
        <v>4268</v>
      </c>
      <c r="AB277" s="1130"/>
      <c r="AC277" s="1130"/>
      <c r="AD277" s="1130"/>
      <c r="AE277" s="1130"/>
      <c r="AF277" s="1130"/>
      <c r="AG277" s="1130"/>
      <c r="AH277" s="170">
        <v>2009</v>
      </c>
      <c r="AI277" s="166"/>
      <c r="AJ277" s="166"/>
      <c r="AK277" s="166"/>
      <c r="AL277" s="166"/>
      <c r="AM277" s="166"/>
      <c r="AN277" s="166"/>
      <c r="AO277" s="167"/>
      <c r="AP277" s="167"/>
      <c r="AQ277" s="1109" t="s">
        <v>14268</v>
      </c>
    </row>
    <row r="278" spans="1:43" s="1109" customFormat="1" ht="24.75" hidden="1" customHeight="1">
      <c r="A278" s="690"/>
      <c r="B278" s="164"/>
      <c r="C278" s="1130" t="s">
        <v>2005</v>
      </c>
      <c r="D278" s="1130" t="s">
        <v>1957</v>
      </c>
      <c r="E278" s="1130" t="s">
        <v>2005</v>
      </c>
      <c r="F278" s="1130" t="s">
        <v>16309</v>
      </c>
      <c r="G278" s="1131">
        <v>15560</v>
      </c>
      <c r="H278" s="1131">
        <v>1133.0899999999999</v>
      </c>
      <c r="I278" s="1131">
        <v>1992.05</v>
      </c>
      <c r="J278" s="709"/>
      <c r="K278" s="169"/>
      <c r="L278" s="709"/>
      <c r="M278" s="709"/>
      <c r="N278" s="1131"/>
      <c r="O278" s="1131" t="s">
        <v>10610</v>
      </c>
      <c r="P278" s="1131" t="s">
        <v>10611</v>
      </c>
      <c r="Q278" s="1130" t="s">
        <v>10612</v>
      </c>
      <c r="R278" s="1131"/>
      <c r="S278" s="1131"/>
      <c r="T278" s="1131"/>
      <c r="U278" s="709"/>
      <c r="V278" s="709"/>
      <c r="W278" s="709"/>
      <c r="X278" s="709"/>
      <c r="Y278" s="709"/>
      <c r="Z278" s="709"/>
      <c r="AA278" s="1130"/>
      <c r="AB278" s="1130"/>
      <c r="AC278" s="1130"/>
      <c r="AD278" s="1130"/>
      <c r="AE278" s="1130"/>
      <c r="AF278" s="1130"/>
      <c r="AG278" s="1130"/>
      <c r="AH278" s="170">
        <v>2017</v>
      </c>
      <c r="AI278" s="166"/>
      <c r="AJ278" s="166"/>
      <c r="AK278" s="166"/>
      <c r="AL278" s="166"/>
      <c r="AM278" s="166"/>
      <c r="AN278" s="166"/>
      <c r="AO278" s="167">
        <v>62000</v>
      </c>
      <c r="AP278" s="167"/>
      <c r="AQ278" s="1109" t="s">
        <v>14269</v>
      </c>
    </row>
    <row r="279" spans="1:43" s="1109" customFormat="1" ht="24.75" hidden="1" customHeight="1">
      <c r="A279" s="690"/>
      <c r="B279" s="164"/>
      <c r="C279" s="1130" t="s">
        <v>2005</v>
      </c>
      <c r="D279" s="1130" t="s">
        <v>12398</v>
      </c>
      <c r="E279" s="1130" t="s">
        <v>2005</v>
      </c>
      <c r="F279" s="1130" t="s">
        <v>3549</v>
      </c>
      <c r="G279" s="1131">
        <v>31775.200000000001</v>
      </c>
      <c r="H279" s="1131">
        <v>2557</v>
      </c>
      <c r="I279" s="1131">
        <v>9584</v>
      </c>
      <c r="J279" s="709"/>
      <c r="K279" s="169"/>
      <c r="L279" s="709"/>
      <c r="M279" s="709"/>
      <c r="N279" s="1131"/>
      <c r="O279" s="1131"/>
      <c r="P279" s="1131"/>
      <c r="Q279" s="1130"/>
      <c r="R279" s="1131">
        <v>737</v>
      </c>
      <c r="S279" s="1131" t="s">
        <v>1265</v>
      </c>
      <c r="T279" s="1131">
        <v>1350</v>
      </c>
      <c r="U279" s="709"/>
      <c r="V279" s="709"/>
      <c r="W279" s="709"/>
      <c r="X279" s="709"/>
      <c r="Y279" s="709"/>
      <c r="Z279" s="709">
        <v>1860</v>
      </c>
      <c r="AA279" s="1130" t="s">
        <v>12399</v>
      </c>
      <c r="AB279" s="1130"/>
      <c r="AC279" s="1130"/>
      <c r="AD279" s="1130"/>
      <c r="AE279" s="1130"/>
      <c r="AF279" s="1130"/>
      <c r="AG279" s="1130"/>
      <c r="AH279" s="170">
        <v>2018</v>
      </c>
      <c r="AI279" s="166"/>
      <c r="AJ279" s="166"/>
      <c r="AK279" s="166"/>
      <c r="AL279" s="166"/>
      <c r="AM279" s="166"/>
      <c r="AN279" s="166"/>
      <c r="AO279" s="167">
        <v>18600</v>
      </c>
      <c r="AP279" s="167"/>
      <c r="AQ279" s="1109" t="s">
        <v>14270</v>
      </c>
    </row>
    <row r="280" spans="1:43" s="1109" customFormat="1" ht="24.75" hidden="1" customHeight="1">
      <c r="A280" s="690"/>
      <c r="B280" s="164"/>
      <c r="C280" s="1130" t="s">
        <v>3317</v>
      </c>
      <c r="D280" s="1130" t="s">
        <v>4208</v>
      </c>
      <c r="E280" s="1130" t="s">
        <v>950</v>
      </c>
      <c r="F280" s="1130" t="s">
        <v>4209</v>
      </c>
      <c r="G280" s="1131">
        <v>4535</v>
      </c>
      <c r="H280" s="1131">
        <v>2204</v>
      </c>
      <c r="I280" s="1131">
        <v>20035</v>
      </c>
      <c r="J280" s="709"/>
      <c r="K280" s="169"/>
      <c r="L280" s="709"/>
      <c r="M280" s="709"/>
      <c r="N280" s="1131">
        <v>3495</v>
      </c>
      <c r="O280" s="1131">
        <v>752</v>
      </c>
      <c r="P280" s="1131" t="s">
        <v>4210</v>
      </c>
      <c r="Q280" s="1130" t="s">
        <v>4211</v>
      </c>
      <c r="R280" s="1131">
        <v>1994</v>
      </c>
      <c r="S280" s="1131" t="s">
        <v>4212</v>
      </c>
      <c r="T280" s="1131">
        <v>749</v>
      </c>
      <c r="U280" s="709"/>
      <c r="V280" s="709"/>
      <c r="W280" s="709"/>
      <c r="X280" s="709"/>
      <c r="Y280" s="709"/>
      <c r="Z280" s="709"/>
      <c r="AA280" s="1130" t="s">
        <v>4213</v>
      </c>
      <c r="AB280" s="1130"/>
      <c r="AC280" s="1130"/>
      <c r="AD280" s="1130"/>
      <c r="AE280" s="1130"/>
      <c r="AF280" s="1130"/>
      <c r="AG280" s="1130"/>
      <c r="AH280" s="170">
        <v>1994</v>
      </c>
      <c r="AI280" s="166"/>
      <c r="AJ280" s="166"/>
      <c r="AK280" s="166"/>
      <c r="AL280" s="166"/>
      <c r="AM280" s="166"/>
      <c r="AN280" s="166"/>
      <c r="AO280" s="167">
        <v>24100</v>
      </c>
      <c r="AP280" s="167"/>
    </row>
    <row r="281" spans="1:43" s="1109" customFormat="1" ht="24.75" hidden="1" customHeight="1">
      <c r="A281" s="690"/>
      <c r="B281" s="164"/>
      <c r="C281" s="1130" t="s">
        <v>3317</v>
      </c>
      <c r="D281" s="1130" t="s">
        <v>4214</v>
      </c>
      <c r="E281" s="1130" t="s">
        <v>3317</v>
      </c>
      <c r="F281" s="1130"/>
      <c r="G281" s="1131">
        <v>12740</v>
      </c>
      <c r="H281" s="1131">
        <v>2543</v>
      </c>
      <c r="I281" s="1131">
        <v>7746</v>
      </c>
      <c r="J281" s="709"/>
      <c r="K281" s="169"/>
      <c r="L281" s="709"/>
      <c r="M281" s="709"/>
      <c r="N281" s="1131">
        <v>2261</v>
      </c>
      <c r="O281" s="1131">
        <v>699</v>
      </c>
      <c r="P281" s="1131" t="s">
        <v>4216</v>
      </c>
      <c r="Q281" s="1130" t="s">
        <v>10613</v>
      </c>
      <c r="R281" s="1131">
        <v>1400</v>
      </c>
      <c r="S281" s="1131" t="s">
        <v>4217</v>
      </c>
      <c r="T281" s="1131">
        <v>162</v>
      </c>
      <c r="U281" s="709"/>
      <c r="V281" s="709"/>
      <c r="W281" s="709"/>
      <c r="X281" s="709"/>
      <c r="Y281" s="709"/>
      <c r="Z281" s="709"/>
      <c r="AA281" s="1130" t="s">
        <v>4223</v>
      </c>
      <c r="AB281" s="1130"/>
      <c r="AC281" s="1130"/>
      <c r="AD281" s="1130"/>
      <c r="AE281" s="1130"/>
      <c r="AF281" s="1130"/>
      <c r="AG281" s="1130"/>
      <c r="AH281" s="170">
        <v>1994</v>
      </c>
      <c r="AI281" s="166"/>
      <c r="AJ281" s="166"/>
      <c r="AK281" s="166"/>
      <c r="AL281" s="166"/>
      <c r="AM281" s="166"/>
      <c r="AN281" s="166"/>
      <c r="AO281" s="167">
        <v>10800</v>
      </c>
      <c r="AP281" s="167"/>
    </row>
    <row r="282" spans="1:43" s="1109" customFormat="1" ht="24.75" hidden="1" customHeight="1">
      <c r="A282" s="690"/>
      <c r="B282" s="164"/>
      <c r="C282" s="1130" t="s">
        <v>3317</v>
      </c>
      <c r="D282" s="1130" t="s">
        <v>4218</v>
      </c>
      <c r="E282" s="1130" t="s">
        <v>3317</v>
      </c>
      <c r="F282" s="1130"/>
      <c r="G282" s="1131">
        <v>15000</v>
      </c>
      <c r="H282" s="1131">
        <v>3151</v>
      </c>
      <c r="I282" s="1131">
        <v>14323</v>
      </c>
      <c r="J282" s="709"/>
      <c r="K282" s="169"/>
      <c r="L282" s="709"/>
      <c r="M282" s="709"/>
      <c r="N282" s="1131">
        <v>2885</v>
      </c>
      <c r="O282" s="1131">
        <v>1008</v>
      </c>
      <c r="P282" s="1131" t="s">
        <v>4219</v>
      </c>
      <c r="Q282" s="1130" t="s">
        <v>10614</v>
      </c>
      <c r="R282" s="1131">
        <v>1514</v>
      </c>
      <c r="S282" s="1131" t="s">
        <v>4220</v>
      </c>
      <c r="T282" s="1131">
        <v>363</v>
      </c>
      <c r="U282" s="709"/>
      <c r="V282" s="709"/>
      <c r="W282" s="709"/>
      <c r="X282" s="709"/>
      <c r="Y282" s="709"/>
      <c r="Z282" s="709"/>
      <c r="AA282" s="1130" t="s">
        <v>4223</v>
      </c>
      <c r="AB282" s="1130"/>
      <c r="AC282" s="1130"/>
      <c r="AD282" s="1130"/>
      <c r="AE282" s="1130"/>
      <c r="AF282" s="1130"/>
      <c r="AG282" s="1130"/>
      <c r="AH282" s="170">
        <v>2007</v>
      </c>
      <c r="AI282" s="166"/>
      <c r="AJ282" s="166"/>
      <c r="AK282" s="166"/>
      <c r="AL282" s="166"/>
      <c r="AM282" s="166"/>
      <c r="AN282" s="166"/>
      <c r="AO282" s="167">
        <v>31000</v>
      </c>
      <c r="AP282" s="167"/>
    </row>
    <row r="283" spans="1:43" s="1109" customFormat="1" ht="24.75" hidden="1" customHeight="1">
      <c r="A283" s="690"/>
      <c r="B283" s="164"/>
      <c r="C283" s="1130" t="s">
        <v>3317</v>
      </c>
      <c r="D283" s="1130" t="s">
        <v>4221</v>
      </c>
      <c r="E283" s="1130" t="s">
        <v>3317</v>
      </c>
      <c r="F283" s="1130"/>
      <c r="G283" s="1131">
        <v>2922</v>
      </c>
      <c r="H283" s="1131">
        <v>1158</v>
      </c>
      <c r="I283" s="1131">
        <v>7328</v>
      </c>
      <c r="J283" s="709"/>
      <c r="K283" s="169"/>
      <c r="L283" s="709"/>
      <c r="M283" s="709"/>
      <c r="N283" s="1131">
        <v>1141</v>
      </c>
      <c r="O283" s="1131">
        <v>1141</v>
      </c>
      <c r="P283" s="1131" t="s">
        <v>4222</v>
      </c>
      <c r="Q283" s="1130" t="s">
        <v>3124</v>
      </c>
      <c r="R283" s="1131"/>
      <c r="S283" s="1131"/>
      <c r="T283" s="1131"/>
      <c r="U283" s="709"/>
      <c r="V283" s="709"/>
      <c r="W283" s="709"/>
      <c r="X283" s="709"/>
      <c r="Y283" s="709"/>
      <c r="Z283" s="709"/>
      <c r="AA283" s="1130" t="s">
        <v>4223</v>
      </c>
      <c r="AB283" s="1130"/>
      <c r="AC283" s="1130"/>
      <c r="AD283" s="1130"/>
      <c r="AE283" s="1130"/>
      <c r="AF283" s="1130"/>
      <c r="AG283" s="1130"/>
      <c r="AH283" s="170">
        <v>2004</v>
      </c>
      <c r="AI283" s="166"/>
      <c r="AJ283" s="166"/>
      <c r="AK283" s="166"/>
      <c r="AL283" s="166"/>
      <c r="AM283" s="166"/>
      <c r="AN283" s="166"/>
      <c r="AO283" s="167">
        <v>15589</v>
      </c>
      <c r="AP283" s="167"/>
    </row>
    <row r="284" spans="1:43" s="1109" customFormat="1" ht="24.75" hidden="1" customHeight="1">
      <c r="A284" s="690"/>
      <c r="B284" s="164"/>
      <c r="C284" s="1130" t="s">
        <v>3317</v>
      </c>
      <c r="D284" s="1130" t="s">
        <v>4224</v>
      </c>
      <c r="E284" s="1130" t="s">
        <v>3317</v>
      </c>
      <c r="F284" s="1130" t="s">
        <v>3322</v>
      </c>
      <c r="G284" s="1131">
        <v>3468</v>
      </c>
      <c r="H284" s="1131">
        <v>1136</v>
      </c>
      <c r="I284" s="1131">
        <v>1389</v>
      </c>
      <c r="J284" s="709"/>
      <c r="K284" s="169"/>
      <c r="L284" s="709"/>
      <c r="M284" s="709"/>
      <c r="N284" s="1131">
        <v>963</v>
      </c>
      <c r="O284" s="1131">
        <v>963</v>
      </c>
      <c r="P284" s="1131" t="s">
        <v>4225</v>
      </c>
      <c r="Q284" s="1130" t="s">
        <v>454</v>
      </c>
      <c r="R284" s="1131"/>
      <c r="S284" s="1131"/>
      <c r="T284" s="1131"/>
      <c r="U284" s="709"/>
      <c r="V284" s="709"/>
      <c r="W284" s="709"/>
      <c r="X284" s="709"/>
      <c r="Y284" s="709"/>
      <c r="Z284" s="709"/>
      <c r="AA284" s="1130"/>
      <c r="AB284" s="1130"/>
      <c r="AC284" s="1130"/>
      <c r="AD284" s="1130"/>
      <c r="AE284" s="1130"/>
      <c r="AF284" s="1130"/>
      <c r="AG284" s="1130"/>
      <c r="AH284" s="170">
        <v>2008</v>
      </c>
      <c r="AI284" s="166"/>
      <c r="AJ284" s="166"/>
      <c r="AK284" s="166"/>
      <c r="AL284" s="166"/>
      <c r="AM284" s="166"/>
      <c r="AN284" s="166"/>
      <c r="AO284" s="167">
        <v>2584</v>
      </c>
      <c r="AP284" s="167"/>
    </row>
    <row r="285" spans="1:43" s="1109" customFormat="1" ht="24.75" hidden="1" customHeight="1">
      <c r="A285" s="690"/>
      <c r="B285" s="164"/>
      <c r="C285" s="1124" t="s">
        <v>3317</v>
      </c>
      <c r="D285" s="1124" t="s">
        <v>4226</v>
      </c>
      <c r="E285" s="1124" t="s">
        <v>3317</v>
      </c>
      <c r="F285" s="1124" t="s">
        <v>3322</v>
      </c>
      <c r="G285" s="1125">
        <v>9990</v>
      </c>
      <c r="H285" s="1125">
        <v>3286.42</v>
      </c>
      <c r="I285" s="1125">
        <v>9990</v>
      </c>
      <c r="J285" s="709"/>
      <c r="K285" s="169"/>
      <c r="L285" s="709"/>
      <c r="M285" s="709"/>
      <c r="N285" s="1125">
        <v>7009</v>
      </c>
      <c r="O285" s="1125" t="s">
        <v>4227</v>
      </c>
      <c r="P285" s="1125" t="s">
        <v>4228</v>
      </c>
      <c r="Q285" s="1124" t="s">
        <v>4229</v>
      </c>
      <c r="R285" s="1125"/>
      <c r="S285" s="1125"/>
      <c r="T285" s="1125"/>
      <c r="U285" s="709"/>
      <c r="V285" s="709"/>
      <c r="W285" s="709"/>
      <c r="X285" s="709"/>
      <c r="Y285" s="709"/>
      <c r="Z285" s="709"/>
      <c r="AA285" s="1124"/>
      <c r="AB285" s="1124"/>
      <c r="AC285" s="1124"/>
      <c r="AD285" s="1124"/>
      <c r="AE285" s="1124"/>
      <c r="AF285" s="1124"/>
      <c r="AG285" s="1124"/>
      <c r="AH285" s="170">
        <v>2010</v>
      </c>
      <c r="AI285" s="166"/>
      <c r="AJ285" s="166"/>
      <c r="AK285" s="166"/>
      <c r="AL285" s="166"/>
      <c r="AM285" s="166"/>
      <c r="AN285" s="166"/>
      <c r="AO285" s="167"/>
      <c r="AP285" s="167"/>
    </row>
    <row r="286" spans="1:43" s="1109" customFormat="1" ht="24.75" hidden="1" customHeight="1">
      <c r="A286" s="690"/>
      <c r="B286" s="164"/>
      <c r="C286" s="1124" t="s">
        <v>3317</v>
      </c>
      <c r="D286" s="1124" t="s">
        <v>16310</v>
      </c>
      <c r="E286" s="1124" t="s">
        <v>3317</v>
      </c>
      <c r="F286" s="1124" t="s">
        <v>10673</v>
      </c>
      <c r="G286" s="1125">
        <v>37957</v>
      </c>
      <c r="H286" s="1125">
        <v>2901</v>
      </c>
      <c r="I286" s="1125">
        <v>9119</v>
      </c>
      <c r="J286" s="709"/>
      <c r="K286" s="169"/>
      <c r="L286" s="709"/>
      <c r="M286" s="709"/>
      <c r="N286" s="1125"/>
      <c r="O286" s="1125">
        <v>860</v>
      </c>
      <c r="P286" s="1125" t="s">
        <v>16311</v>
      </c>
      <c r="Q286" s="1124" t="s">
        <v>16312</v>
      </c>
      <c r="R286" s="1125">
        <v>819</v>
      </c>
      <c r="S286" s="1125" t="s">
        <v>1476</v>
      </c>
      <c r="T286" s="1125">
        <v>594</v>
      </c>
      <c r="U286" s="709" t="s">
        <v>614</v>
      </c>
      <c r="V286" s="709">
        <v>2020</v>
      </c>
      <c r="W286" s="709">
        <v>24761</v>
      </c>
      <c r="X286" s="709"/>
      <c r="Y286" s="709"/>
      <c r="Z286" s="709"/>
      <c r="AA286" s="1124" t="s">
        <v>614</v>
      </c>
      <c r="AB286" s="1124">
        <v>2020</v>
      </c>
      <c r="AC286" s="1124">
        <v>24761</v>
      </c>
      <c r="AD286" s="1124"/>
      <c r="AE286" s="1124"/>
      <c r="AF286" s="1124"/>
      <c r="AG286" s="1124"/>
      <c r="AH286" s="170">
        <v>2020</v>
      </c>
      <c r="AI286" s="166">
        <v>24761</v>
      </c>
      <c r="AJ286" s="166"/>
      <c r="AK286" s="166"/>
      <c r="AL286" s="166"/>
      <c r="AM286" s="166"/>
      <c r="AN286" s="166"/>
      <c r="AO286" s="167">
        <v>24761</v>
      </c>
      <c r="AP286" s="167"/>
    </row>
    <row r="287" spans="1:43" s="1109" customFormat="1" ht="24.75" hidden="1" customHeight="1">
      <c r="A287" s="690"/>
      <c r="B287" s="164"/>
      <c r="C287" s="1124" t="s">
        <v>3337</v>
      </c>
      <c r="D287" s="1124" t="s">
        <v>4250</v>
      </c>
      <c r="E287" s="1124" t="s">
        <v>3337</v>
      </c>
      <c r="F287" s="1124" t="s">
        <v>10198</v>
      </c>
      <c r="G287" s="1125">
        <v>8212</v>
      </c>
      <c r="H287" s="1125">
        <v>4797</v>
      </c>
      <c r="I287" s="1125">
        <v>6548</v>
      </c>
      <c r="J287" s="709">
        <v>6548</v>
      </c>
      <c r="K287" s="169"/>
      <c r="L287" s="709"/>
      <c r="M287" s="709"/>
      <c r="N287" s="1125">
        <v>2588</v>
      </c>
      <c r="O287" s="1125">
        <v>1032</v>
      </c>
      <c r="P287" s="1125" t="s">
        <v>4251</v>
      </c>
      <c r="Q287" s="1124" t="s">
        <v>4252</v>
      </c>
      <c r="R287" s="1125">
        <v>1317</v>
      </c>
      <c r="S287" s="1125" t="s">
        <v>4253</v>
      </c>
      <c r="T287" s="1125">
        <v>239</v>
      </c>
      <c r="U287" s="709"/>
      <c r="V287" s="709"/>
      <c r="W287" s="709"/>
      <c r="X287" s="709"/>
      <c r="Y287" s="709"/>
      <c r="Z287" s="709"/>
      <c r="AA287" s="1124" t="s">
        <v>4254</v>
      </c>
      <c r="AB287" s="1124"/>
      <c r="AC287" s="1124"/>
      <c r="AD287" s="1124"/>
      <c r="AE287" s="1124"/>
      <c r="AF287" s="1124"/>
      <c r="AG287" s="1124"/>
      <c r="AH287" s="170">
        <v>2002</v>
      </c>
      <c r="AI287" s="166"/>
      <c r="AJ287" s="166"/>
      <c r="AK287" s="166"/>
      <c r="AL287" s="166"/>
      <c r="AM287" s="166"/>
      <c r="AN287" s="166"/>
      <c r="AO287" s="167">
        <v>10380</v>
      </c>
      <c r="AP287" s="167"/>
      <c r="AQ287" s="1109" t="s">
        <v>14271</v>
      </c>
    </row>
    <row r="288" spans="1:43" s="1109" customFormat="1" ht="24.75" hidden="1" customHeight="1">
      <c r="A288" s="690"/>
      <c r="B288" s="164"/>
      <c r="C288" s="1124" t="s">
        <v>3337</v>
      </c>
      <c r="D288" s="1124" t="s">
        <v>4255</v>
      </c>
      <c r="E288" s="1124" t="s">
        <v>3337</v>
      </c>
      <c r="F288" s="1124" t="s">
        <v>10198</v>
      </c>
      <c r="G288" s="1125">
        <v>17926</v>
      </c>
      <c r="H288" s="1125">
        <v>2927.77</v>
      </c>
      <c r="I288" s="1125">
        <v>9792.17</v>
      </c>
      <c r="J288" s="709">
        <v>6548</v>
      </c>
      <c r="K288" s="169"/>
      <c r="L288" s="709"/>
      <c r="M288" s="709"/>
      <c r="N288" s="1125">
        <v>4254</v>
      </c>
      <c r="O288" s="1125">
        <v>907</v>
      </c>
      <c r="P288" s="1125" t="s">
        <v>4256</v>
      </c>
      <c r="Q288" s="1124" t="s">
        <v>4257</v>
      </c>
      <c r="R288" s="1125">
        <v>2334</v>
      </c>
      <c r="S288" s="1125" t="s">
        <v>4253</v>
      </c>
      <c r="T288" s="1125">
        <v>1013</v>
      </c>
      <c r="U288" s="709"/>
      <c r="V288" s="709"/>
      <c r="W288" s="709"/>
      <c r="X288" s="709"/>
      <c r="Y288" s="709"/>
      <c r="Z288" s="709"/>
      <c r="AA288" s="1124" t="s">
        <v>4258</v>
      </c>
      <c r="AB288" s="1124"/>
      <c r="AC288" s="1124"/>
      <c r="AD288" s="1124"/>
      <c r="AE288" s="1124"/>
      <c r="AF288" s="1124"/>
      <c r="AG288" s="1124"/>
      <c r="AH288" s="170">
        <v>2011</v>
      </c>
      <c r="AI288" s="166"/>
      <c r="AJ288" s="166"/>
      <c r="AK288" s="166"/>
      <c r="AL288" s="166"/>
      <c r="AM288" s="166"/>
      <c r="AN288" s="166"/>
      <c r="AO288" s="167">
        <v>22595</v>
      </c>
      <c r="AP288" s="167"/>
      <c r="AQ288" s="1109" t="s">
        <v>14136</v>
      </c>
    </row>
    <row r="289" spans="1:43" s="1109" customFormat="1" ht="24.75" hidden="1" customHeight="1">
      <c r="A289" s="690"/>
      <c r="B289" s="164"/>
      <c r="C289" s="1124" t="s">
        <v>3337</v>
      </c>
      <c r="D289" s="1124" t="s">
        <v>12400</v>
      </c>
      <c r="E289" s="1124" t="s">
        <v>3337</v>
      </c>
      <c r="F289" s="1124" t="s">
        <v>10198</v>
      </c>
      <c r="G289" s="1125">
        <v>9118</v>
      </c>
      <c r="H289" s="1125">
        <v>4605</v>
      </c>
      <c r="I289" s="1125">
        <v>31097</v>
      </c>
      <c r="J289" s="709"/>
      <c r="K289" s="169"/>
      <c r="L289" s="709"/>
      <c r="M289" s="709"/>
      <c r="N289" s="1125"/>
      <c r="O289" s="1125">
        <v>1378</v>
      </c>
      <c r="P289" s="1125">
        <v>1080</v>
      </c>
      <c r="Q289" s="1124" t="s">
        <v>4257</v>
      </c>
      <c r="R289" s="1125">
        <v>927</v>
      </c>
      <c r="S289" s="1125" t="s">
        <v>12401</v>
      </c>
      <c r="T289" s="1125">
        <v>321.49</v>
      </c>
      <c r="U289" s="709"/>
      <c r="V289" s="709"/>
      <c r="W289" s="709"/>
      <c r="X289" s="709"/>
      <c r="Y289" s="709"/>
      <c r="Z289" s="709"/>
      <c r="AA289" s="1124" t="s">
        <v>12402</v>
      </c>
      <c r="AB289" s="1124"/>
      <c r="AC289" s="1124"/>
      <c r="AD289" s="1124"/>
      <c r="AE289" s="1124"/>
      <c r="AF289" s="1124"/>
      <c r="AG289" s="1124"/>
      <c r="AH289" s="170">
        <v>1998</v>
      </c>
      <c r="AI289" s="166"/>
      <c r="AJ289" s="166"/>
      <c r="AK289" s="166"/>
      <c r="AL289" s="166"/>
      <c r="AM289" s="166"/>
      <c r="AN289" s="166"/>
      <c r="AO289" s="167"/>
      <c r="AP289" s="167" t="s">
        <v>12403</v>
      </c>
      <c r="AQ289" s="1109" t="s">
        <v>14272</v>
      </c>
    </row>
    <row r="290" spans="1:43" s="1109" customFormat="1" ht="24.75" hidden="1" customHeight="1">
      <c r="A290" s="690"/>
      <c r="B290" s="164"/>
      <c r="C290" s="1124" t="s">
        <v>3404</v>
      </c>
      <c r="D290" s="1124" t="s">
        <v>4311</v>
      </c>
      <c r="E290" s="1124" t="s">
        <v>3404</v>
      </c>
      <c r="F290" s="1124" t="s">
        <v>4312</v>
      </c>
      <c r="G290" s="1125">
        <v>19325</v>
      </c>
      <c r="H290" s="1125">
        <v>3855.56</v>
      </c>
      <c r="I290" s="1125">
        <v>6120</v>
      </c>
      <c r="J290" s="709"/>
      <c r="K290" s="169"/>
      <c r="L290" s="709"/>
      <c r="M290" s="709"/>
      <c r="N290" s="1125">
        <v>3276</v>
      </c>
      <c r="O290" s="1125">
        <v>932</v>
      </c>
      <c r="P290" s="1125" t="s">
        <v>4313</v>
      </c>
      <c r="Q290" s="1124" t="s">
        <v>4314</v>
      </c>
      <c r="R290" s="1125">
        <v>1917</v>
      </c>
      <c r="S290" s="1125" t="s">
        <v>4315</v>
      </c>
      <c r="T290" s="1125">
        <v>427</v>
      </c>
      <c r="U290" s="709">
        <v>1991</v>
      </c>
      <c r="V290" s="709"/>
      <c r="W290" s="709">
        <v>1110</v>
      </c>
      <c r="X290" s="709">
        <v>3000</v>
      </c>
      <c r="Y290" s="709"/>
      <c r="Z290" s="709"/>
      <c r="AA290" s="1124" t="s">
        <v>4316</v>
      </c>
      <c r="AB290" s="1124">
        <v>4110</v>
      </c>
      <c r="AC290" s="1124"/>
      <c r="AD290" s="1124"/>
      <c r="AE290" s="1124"/>
      <c r="AF290" s="1124"/>
      <c r="AG290" s="1124"/>
      <c r="AH290" s="170">
        <v>2008</v>
      </c>
      <c r="AI290" s="166"/>
      <c r="AJ290" s="166"/>
      <c r="AK290" s="166"/>
      <c r="AL290" s="166"/>
      <c r="AM290" s="166"/>
      <c r="AN290" s="166"/>
      <c r="AO290" s="167">
        <v>74600</v>
      </c>
      <c r="AP290" s="167"/>
      <c r="AQ290" s="1109" t="s">
        <v>14273</v>
      </c>
    </row>
    <row r="291" spans="1:43" s="1109" customFormat="1" ht="24.75" hidden="1" customHeight="1">
      <c r="A291" s="690"/>
      <c r="B291" s="164"/>
      <c r="C291" s="1124" t="s">
        <v>3404</v>
      </c>
      <c r="D291" s="1124" t="s">
        <v>4317</v>
      </c>
      <c r="E291" s="1124" t="s">
        <v>3404</v>
      </c>
      <c r="F291" s="1124" t="s">
        <v>3407</v>
      </c>
      <c r="G291" s="1125">
        <v>12249</v>
      </c>
      <c r="H291" s="1125">
        <v>1968.36</v>
      </c>
      <c r="I291" s="1125">
        <v>9984.76</v>
      </c>
      <c r="J291" s="709"/>
      <c r="K291" s="169"/>
      <c r="L291" s="709"/>
      <c r="M291" s="709"/>
      <c r="N291" s="1125">
        <v>2601.1399999999994</v>
      </c>
      <c r="O291" s="1125">
        <v>938.99</v>
      </c>
      <c r="P291" s="1125" t="s">
        <v>4318</v>
      </c>
      <c r="Q291" s="1124" t="s">
        <v>2938</v>
      </c>
      <c r="R291" s="1125">
        <v>1230.6199999999999</v>
      </c>
      <c r="S291" s="1125" t="s">
        <v>4319</v>
      </c>
      <c r="T291" s="1125">
        <v>431.53</v>
      </c>
      <c r="U291" s="709"/>
      <c r="V291" s="709"/>
      <c r="W291" s="709"/>
      <c r="X291" s="709"/>
      <c r="Y291" s="709"/>
      <c r="Z291" s="709"/>
      <c r="AA291" s="1124" t="s">
        <v>4320</v>
      </c>
      <c r="AB291" s="1124"/>
      <c r="AC291" s="1124"/>
      <c r="AD291" s="1124"/>
      <c r="AE291" s="1124"/>
      <c r="AF291" s="1124"/>
      <c r="AG291" s="1124"/>
      <c r="AH291" s="170">
        <v>2011</v>
      </c>
      <c r="AI291" s="166"/>
      <c r="AJ291" s="166"/>
      <c r="AK291" s="166"/>
      <c r="AL291" s="166"/>
      <c r="AM291" s="166"/>
      <c r="AN291" s="166"/>
      <c r="AO291" s="167">
        <v>30756</v>
      </c>
      <c r="AP291" s="167"/>
      <c r="AQ291" s="1109" t="s">
        <v>4557</v>
      </c>
    </row>
    <row r="292" spans="1:43" s="1109" customFormat="1" ht="24.75" hidden="1" customHeight="1">
      <c r="A292" s="690"/>
      <c r="B292" s="164"/>
      <c r="C292" s="1124" t="s">
        <v>3404</v>
      </c>
      <c r="D292" s="1124" t="s">
        <v>12404</v>
      </c>
      <c r="E292" s="1124" t="s">
        <v>3404</v>
      </c>
      <c r="F292" s="1124" t="s">
        <v>3407</v>
      </c>
      <c r="G292" s="1125">
        <v>11128</v>
      </c>
      <c r="H292" s="1125">
        <v>3581.98</v>
      </c>
      <c r="I292" s="1125">
        <v>11783.3</v>
      </c>
      <c r="J292" s="709"/>
      <c r="K292" s="169"/>
      <c r="L292" s="709"/>
      <c r="M292" s="709"/>
      <c r="N292" s="1125"/>
      <c r="O292" s="1125"/>
      <c r="P292" s="1125"/>
      <c r="Q292" s="1124"/>
      <c r="R292" s="1125"/>
      <c r="S292" s="1125" t="s">
        <v>4319</v>
      </c>
      <c r="T292" s="1125"/>
      <c r="U292" s="709"/>
      <c r="V292" s="709"/>
      <c r="W292" s="709"/>
      <c r="X292" s="709"/>
      <c r="Y292" s="709"/>
      <c r="Z292" s="709"/>
      <c r="AA292" s="1124" t="s">
        <v>12405</v>
      </c>
      <c r="AB292" s="1124"/>
      <c r="AC292" s="1124"/>
      <c r="AD292" s="1124"/>
      <c r="AE292" s="1124"/>
      <c r="AF292" s="1124"/>
      <c r="AG292" s="1124"/>
      <c r="AH292" s="170">
        <v>2018</v>
      </c>
      <c r="AI292" s="166"/>
      <c r="AJ292" s="166"/>
      <c r="AK292" s="166"/>
      <c r="AL292" s="166"/>
      <c r="AM292" s="166"/>
      <c r="AN292" s="166"/>
      <c r="AO292" s="167">
        <v>49800</v>
      </c>
      <c r="AP292" s="167"/>
      <c r="AQ292" s="1109" t="s">
        <v>14274</v>
      </c>
    </row>
    <row r="293" spans="1:43" s="1109" customFormat="1" ht="24.75" hidden="1" customHeight="1">
      <c r="A293" s="690"/>
      <c r="B293" s="164"/>
      <c r="C293" s="1124" t="s">
        <v>3404</v>
      </c>
      <c r="D293" s="1124" t="s">
        <v>12406</v>
      </c>
      <c r="E293" s="1124" t="s">
        <v>3404</v>
      </c>
      <c r="F293" s="1124" t="s">
        <v>3407</v>
      </c>
      <c r="G293" s="1125">
        <v>17875.5</v>
      </c>
      <c r="H293" s="1125">
        <v>1558.51</v>
      </c>
      <c r="I293" s="1125">
        <v>3830.67</v>
      </c>
      <c r="J293" s="709"/>
      <c r="K293" s="169"/>
      <c r="L293" s="709"/>
      <c r="M293" s="709"/>
      <c r="N293" s="1125"/>
      <c r="O293" s="1125">
        <v>1238.7</v>
      </c>
      <c r="P293" s="1125"/>
      <c r="Q293" s="1124"/>
      <c r="R293" s="1125"/>
      <c r="S293" s="1125" t="s">
        <v>12407</v>
      </c>
      <c r="T293" s="1125"/>
      <c r="U293" s="709"/>
      <c r="V293" s="709"/>
      <c r="W293" s="709"/>
      <c r="X293" s="709"/>
      <c r="Y293" s="709"/>
      <c r="Z293" s="709"/>
      <c r="AA293" s="1124" t="s">
        <v>12408</v>
      </c>
      <c r="AB293" s="1124"/>
      <c r="AC293" s="1124"/>
      <c r="AD293" s="1124"/>
      <c r="AE293" s="1124"/>
      <c r="AF293" s="1124"/>
      <c r="AG293" s="1124"/>
      <c r="AH293" s="170">
        <v>2018</v>
      </c>
      <c r="AI293" s="166"/>
      <c r="AJ293" s="166"/>
      <c r="AK293" s="166"/>
      <c r="AL293" s="166"/>
      <c r="AM293" s="166"/>
      <c r="AN293" s="166"/>
      <c r="AO293" s="167"/>
      <c r="AP293" s="167"/>
      <c r="AQ293" s="1109" t="s">
        <v>14275</v>
      </c>
    </row>
    <row r="294" spans="1:43" s="1109" customFormat="1" ht="24.75" hidden="1" customHeight="1">
      <c r="A294" s="690"/>
      <c r="B294" s="164"/>
      <c r="C294" s="1124" t="s">
        <v>3404</v>
      </c>
      <c r="D294" s="1124" t="s">
        <v>12409</v>
      </c>
      <c r="E294" s="1124" t="s">
        <v>3404</v>
      </c>
      <c r="F294" s="1124" t="s">
        <v>11058</v>
      </c>
      <c r="G294" s="1125"/>
      <c r="H294" s="1125"/>
      <c r="I294" s="1125"/>
      <c r="J294" s="709"/>
      <c r="K294" s="169"/>
      <c r="L294" s="709"/>
      <c r="M294" s="709"/>
      <c r="N294" s="1125"/>
      <c r="O294" s="1125"/>
      <c r="P294" s="1125"/>
      <c r="Q294" s="1124"/>
      <c r="R294" s="1125"/>
      <c r="S294" s="1125" t="s">
        <v>12410</v>
      </c>
      <c r="T294" s="1125"/>
      <c r="U294" s="709"/>
      <c r="V294" s="709"/>
      <c r="W294" s="709"/>
      <c r="X294" s="709"/>
      <c r="Y294" s="709"/>
      <c r="Z294" s="709"/>
      <c r="AA294" s="1124" t="s">
        <v>12411</v>
      </c>
      <c r="AB294" s="1124"/>
      <c r="AC294" s="1124"/>
      <c r="AD294" s="1124"/>
      <c r="AE294" s="1124"/>
      <c r="AF294" s="1124"/>
      <c r="AG294" s="1124"/>
      <c r="AH294" s="170">
        <v>2010</v>
      </c>
      <c r="AI294" s="166"/>
      <c r="AJ294" s="166"/>
      <c r="AK294" s="166"/>
      <c r="AL294" s="166"/>
      <c r="AM294" s="166"/>
      <c r="AN294" s="166"/>
      <c r="AO294" s="167"/>
      <c r="AP294" s="167"/>
      <c r="AQ294" s="1109" t="s">
        <v>14276</v>
      </c>
    </row>
    <row r="295" spans="1:43" s="1109" customFormat="1" ht="24.75" hidden="1" customHeight="1">
      <c r="A295" s="690"/>
      <c r="B295" s="164"/>
      <c r="C295" s="1124" t="s">
        <v>3404</v>
      </c>
      <c r="D295" s="1124" t="s">
        <v>12412</v>
      </c>
      <c r="E295" s="1124" t="s">
        <v>3404</v>
      </c>
      <c r="F295" s="1124" t="s">
        <v>3407</v>
      </c>
      <c r="G295" s="1125"/>
      <c r="H295" s="1125"/>
      <c r="I295" s="1125"/>
      <c r="J295" s="709"/>
      <c r="K295" s="169"/>
      <c r="L295" s="709"/>
      <c r="M295" s="709"/>
      <c r="N295" s="1125"/>
      <c r="O295" s="1125"/>
      <c r="P295" s="1125"/>
      <c r="Q295" s="1124"/>
      <c r="R295" s="1125"/>
      <c r="S295" s="1125" t="s">
        <v>12413</v>
      </c>
      <c r="T295" s="1125"/>
      <c r="U295" s="709"/>
      <c r="V295" s="709"/>
      <c r="W295" s="709"/>
      <c r="X295" s="709"/>
      <c r="Y295" s="709"/>
      <c r="Z295" s="709"/>
      <c r="AA295" s="1124" t="s">
        <v>12414</v>
      </c>
      <c r="AB295" s="1124"/>
      <c r="AC295" s="1124"/>
      <c r="AD295" s="1124"/>
      <c r="AE295" s="1124"/>
      <c r="AF295" s="1124"/>
      <c r="AG295" s="1124"/>
      <c r="AH295" s="170">
        <v>2011</v>
      </c>
      <c r="AI295" s="166"/>
      <c r="AJ295" s="166"/>
      <c r="AK295" s="166"/>
      <c r="AL295" s="166"/>
      <c r="AM295" s="166"/>
      <c r="AN295" s="166"/>
      <c r="AO295" s="167"/>
      <c r="AP295" s="167"/>
      <c r="AQ295" s="1109" t="s">
        <v>14277</v>
      </c>
    </row>
    <row r="296" spans="1:43" s="1109" customFormat="1" ht="24.75" hidden="1" customHeight="1">
      <c r="A296" s="690"/>
      <c r="B296" s="164"/>
      <c r="C296" s="1124" t="s">
        <v>3404</v>
      </c>
      <c r="D296" s="1124" t="s">
        <v>1599</v>
      </c>
      <c r="E296" s="1124" t="s">
        <v>3404</v>
      </c>
      <c r="F296" s="1124" t="s">
        <v>12415</v>
      </c>
      <c r="G296" s="1125">
        <v>1974</v>
      </c>
      <c r="H296" s="1125">
        <v>3047.19</v>
      </c>
      <c r="I296" s="1125">
        <v>10460.77</v>
      </c>
      <c r="J296" s="709"/>
      <c r="K296" s="169"/>
      <c r="L296" s="709"/>
      <c r="M296" s="709"/>
      <c r="N296" s="1125"/>
      <c r="O296" s="1125"/>
      <c r="P296" s="1125"/>
      <c r="Q296" s="1124"/>
      <c r="R296" s="1125"/>
      <c r="S296" s="1125" t="s">
        <v>4373</v>
      </c>
      <c r="T296" s="1125"/>
      <c r="U296" s="709"/>
      <c r="V296" s="709"/>
      <c r="W296" s="709"/>
      <c r="X296" s="709"/>
      <c r="Y296" s="709"/>
      <c r="Z296" s="709"/>
      <c r="AA296" s="1124" t="s">
        <v>12416</v>
      </c>
      <c r="AB296" s="1124"/>
      <c r="AC296" s="1124"/>
      <c r="AD296" s="1124"/>
      <c r="AE296" s="1124"/>
      <c r="AF296" s="1124"/>
      <c r="AG296" s="1124"/>
      <c r="AH296" s="170">
        <v>2014</v>
      </c>
      <c r="AI296" s="166"/>
      <c r="AJ296" s="166"/>
      <c r="AK296" s="166"/>
      <c r="AL296" s="166"/>
      <c r="AM296" s="166"/>
      <c r="AN296" s="166"/>
      <c r="AO296" s="167"/>
      <c r="AP296" s="167"/>
      <c r="AQ296" s="1109" t="s">
        <v>14278</v>
      </c>
    </row>
    <row r="297" spans="1:43" s="1109" customFormat="1" ht="24.75" hidden="1" customHeight="1">
      <c r="A297" s="690"/>
      <c r="B297" s="164"/>
      <c r="C297" s="1124" t="s">
        <v>3404</v>
      </c>
      <c r="D297" s="1124" t="s">
        <v>10963</v>
      </c>
      <c r="E297" s="1124" t="s">
        <v>3404</v>
      </c>
      <c r="F297" s="1124" t="s">
        <v>12417</v>
      </c>
      <c r="G297" s="1125">
        <v>22500</v>
      </c>
      <c r="H297" s="1125">
        <v>3574.22</v>
      </c>
      <c r="I297" s="1125">
        <v>20332.72</v>
      </c>
      <c r="J297" s="709"/>
      <c r="K297" s="169"/>
      <c r="L297" s="709"/>
      <c r="M297" s="709"/>
      <c r="N297" s="1125"/>
      <c r="O297" s="1125">
        <v>5562.83</v>
      </c>
      <c r="P297" s="1125"/>
      <c r="Q297" s="1124"/>
      <c r="R297" s="1125"/>
      <c r="S297" s="1125" t="s">
        <v>12418</v>
      </c>
      <c r="T297" s="1125"/>
      <c r="U297" s="709"/>
      <c r="V297" s="709"/>
      <c r="W297" s="709"/>
      <c r="X297" s="709"/>
      <c r="Y297" s="709"/>
      <c r="Z297" s="709"/>
      <c r="AA297" s="1124" t="s">
        <v>12419</v>
      </c>
      <c r="AB297" s="1124"/>
      <c r="AC297" s="1124"/>
      <c r="AD297" s="1124"/>
      <c r="AE297" s="1124"/>
      <c r="AF297" s="1124"/>
      <c r="AG297" s="1124"/>
      <c r="AH297" s="170">
        <v>2016</v>
      </c>
      <c r="AI297" s="166"/>
      <c r="AJ297" s="166"/>
      <c r="AK297" s="166"/>
      <c r="AL297" s="166"/>
      <c r="AM297" s="166"/>
      <c r="AN297" s="166"/>
      <c r="AO297" s="167"/>
      <c r="AP297" s="167"/>
      <c r="AQ297" s="1109" t="s">
        <v>14279</v>
      </c>
    </row>
    <row r="298" spans="1:43" s="1109" customFormat="1" ht="24.75" hidden="1" customHeight="1">
      <c r="A298" s="690"/>
      <c r="B298" s="164"/>
      <c r="C298" s="1124" t="s">
        <v>3404</v>
      </c>
      <c r="D298" s="1124" t="s">
        <v>14563</v>
      </c>
      <c r="E298" s="1124" t="s">
        <v>3404</v>
      </c>
      <c r="F298" s="1124" t="s">
        <v>3407</v>
      </c>
      <c r="G298" s="1125">
        <v>51409</v>
      </c>
      <c r="H298" s="1125">
        <v>3359.05</v>
      </c>
      <c r="I298" s="1125">
        <v>4960.2299999999996</v>
      </c>
      <c r="J298" s="709" t="s">
        <v>396</v>
      </c>
      <c r="K298" s="169"/>
      <c r="L298" s="709"/>
      <c r="M298" s="709"/>
      <c r="N298" s="1125"/>
      <c r="O298" s="1125"/>
      <c r="P298" s="1125"/>
      <c r="Q298" s="1124"/>
      <c r="R298" s="1125"/>
      <c r="S298" s="1125" t="s">
        <v>4319</v>
      </c>
      <c r="T298" s="1125"/>
      <c r="U298" s="709"/>
      <c r="V298" s="709"/>
      <c r="W298" s="709"/>
      <c r="X298" s="709"/>
      <c r="Y298" s="709"/>
      <c r="Z298" s="709"/>
      <c r="AA298" s="1124" t="s">
        <v>16313</v>
      </c>
      <c r="AB298" s="1124"/>
      <c r="AC298" s="1124"/>
      <c r="AD298" s="1124"/>
      <c r="AE298" s="1124"/>
      <c r="AF298" s="1124"/>
      <c r="AG298" s="1124"/>
      <c r="AH298" s="170">
        <v>2019</v>
      </c>
      <c r="AI298" s="166"/>
      <c r="AJ298" s="166"/>
      <c r="AK298" s="166"/>
      <c r="AL298" s="166"/>
      <c r="AM298" s="166"/>
      <c r="AN298" s="166"/>
      <c r="AO298" s="167">
        <v>44056</v>
      </c>
      <c r="AP298" s="167"/>
    </row>
    <row r="299" spans="1:43" s="1109" customFormat="1" ht="24.75" hidden="1" customHeight="1">
      <c r="A299" s="690"/>
      <c r="B299" s="164"/>
      <c r="C299" s="1124" t="s">
        <v>3358</v>
      </c>
      <c r="D299" s="1124" t="s">
        <v>1460</v>
      </c>
      <c r="E299" s="1124" t="s">
        <v>3358</v>
      </c>
      <c r="F299" s="1124" t="s">
        <v>3361</v>
      </c>
      <c r="G299" s="1125">
        <v>24287</v>
      </c>
      <c r="H299" s="1125">
        <v>4830</v>
      </c>
      <c r="I299" s="1125">
        <v>10437</v>
      </c>
      <c r="J299" s="709" t="s">
        <v>1284</v>
      </c>
      <c r="K299" s="169" t="s">
        <v>1230</v>
      </c>
      <c r="L299" s="709"/>
      <c r="M299" s="709"/>
      <c r="N299" s="1125">
        <v>1448</v>
      </c>
      <c r="O299" s="1125">
        <v>1344</v>
      </c>
      <c r="P299" s="1125" t="s">
        <v>4269</v>
      </c>
      <c r="Q299" s="1124" t="s">
        <v>3089</v>
      </c>
      <c r="R299" s="1125">
        <v>5306</v>
      </c>
      <c r="S299" s="1125" t="s">
        <v>4271</v>
      </c>
      <c r="T299" s="1125">
        <v>104</v>
      </c>
      <c r="U299" s="709">
        <v>3457</v>
      </c>
      <c r="V299" s="709"/>
      <c r="W299" s="709"/>
      <c r="X299" s="709"/>
      <c r="Y299" s="709"/>
      <c r="Z299" s="709"/>
      <c r="AA299" s="1124" t="s">
        <v>14281</v>
      </c>
      <c r="AB299" s="1124"/>
      <c r="AC299" s="1124"/>
      <c r="AD299" s="1124">
        <v>1</v>
      </c>
      <c r="AE299" s="1124"/>
      <c r="AF299" s="1124">
        <v>300</v>
      </c>
      <c r="AG299" s="1124"/>
      <c r="AH299" s="170">
        <v>1992</v>
      </c>
      <c r="AI299" s="166"/>
      <c r="AJ299" s="166"/>
      <c r="AK299" s="166"/>
      <c r="AL299" s="166"/>
      <c r="AM299" s="166"/>
      <c r="AN299" s="166"/>
      <c r="AO299" s="167">
        <v>9654</v>
      </c>
      <c r="AP299" s="167"/>
      <c r="AQ299" s="1109" t="s">
        <v>14280</v>
      </c>
    </row>
    <row r="300" spans="1:43" s="1109" customFormat="1" ht="24.75" hidden="1" customHeight="1">
      <c r="A300" s="690"/>
      <c r="B300" s="164"/>
      <c r="C300" s="1124" t="s">
        <v>3358</v>
      </c>
      <c r="D300" s="1124" t="s">
        <v>4273</v>
      </c>
      <c r="E300" s="1124" t="s">
        <v>3358</v>
      </c>
      <c r="F300" s="1124" t="s">
        <v>3560</v>
      </c>
      <c r="G300" s="1125">
        <v>123747</v>
      </c>
      <c r="H300" s="1125">
        <v>7557</v>
      </c>
      <c r="I300" s="1125">
        <v>9833</v>
      </c>
      <c r="J300" s="709"/>
      <c r="K300" s="169"/>
      <c r="L300" s="709"/>
      <c r="M300" s="709"/>
      <c r="N300" s="1125">
        <v>2233</v>
      </c>
      <c r="O300" s="1125" t="s">
        <v>4274</v>
      </c>
      <c r="P300" s="1125" t="s">
        <v>4275</v>
      </c>
      <c r="Q300" s="1124" t="s">
        <v>4276</v>
      </c>
      <c r="R300" s="1125"/>
      <c r="S300" s="1125"/>
      <c r="T300" s="1125">
        <v>414</v>
      </c>
      <c r="U300" s="709"/>
      <c r="V300" s="709"/>
      <c r="W300" s="709"/>
      <c r="X300" s="709"/>
      <c r="Y300" s="709"/>
      <c r="Z300" s="709"/>
      <c r="AA300" s="1124" t="s">
        <v>4277</v>
      </c>
      <c r="AB300" s="1124"/>
      <c r="AC300" s="1124"/>
      <c r="AD300" s="1124"/>
      <c r="AE300" s="1124"/>
      <c r="AF300" s="1124"/>
      <c r="AG300" s="1124"/>
      <c r="AH300" s="170">
        <v>2013</v>
      </c>
      <c r="AI300" s="166"/>
      <c r="AJ300" s="166"/>
      <c r="AK300" s="166"/>
      <c r="AL300" s="166"/>
      <c r="AM300" s="166"/>
      <c r="AN300" s="166"/>
      <c r="AO300" s="167">
        <v>27500</v>
      </c>
      <c r="AP300" s="167"/>
      <c r="AQ300" s="1109" t="s">
        <v>14282</v>
      </c>
    </row>
    <row r="301" spans="1:43" s="1109" customFormat="1" ht="24.75" hidden="1" customHeight="1">
      <c r="A301" s="690"/>
      <c r="B301" s="164"/>
      <c r="C301" s="1124" t="s">
        <v>3358</v>
      </c>
      <c r="D301" s="1124" t="s">
        <v>16314</v>
      </c>
      <c r="E301" s="1124" t="s">
        <v>3358</v>
      </c>
      <c r="F301" s="1124" t="s">
        <v>16265</v>
      </c>
      <c r="G301" s="1125">
        <v>6364</v>
      </c>
      <c r="H301" s="1125">
        <v>597.09299999999996</v>
      </c>
      <c r="I301" s="1125">
        <v>652</v>
      </c>
      <c r="J301" s="709"/>
      <c r="K301" s="169"/>
      <c r="L301" s="709"/>
      <c r="M301" s="709"/>
      <c r="N301" s="1125">
        <v>653</v>
      </c>
      <c r="O301" s="1125">
        <v>652.95000000000005</v>
      </c>
      <c r="P301" s="1125" t="s">
        <v>10615</v>
      </c>
      <c r="Q301" s="1124" t="s">
        <v>10616</v>
      </c>
      <c r="R301" s="1125"/>
      <c r="S301" s="1125"/>
      <c r="T301" s="1125"/>
      <c r="U301" s="709"/>
      <c r="V301" s="709"/>
      <c r="W301" s="709"/>
      <c r="X301" s="709"/>
      <c r="Y301" s="709"/>
      <c r="Z301" s="709"/>
      <c r="AA301" s="1124" t="s">
        <v>10617</v>
      </c>
      <c r="AB301" s="1124"/>
      <c r="AC301" s="1124"/>
      <c r="AD301" s="1124"/>
      <c r="AE301" s="1124"/>
      <c r="AF301" s="1124"/>
      <c r="AG301" s="1124"/>
      <c r="AH301" s="170">
        <v>2017</v>
      </c>
      <c r="AI301" s="166"/>
      <c r="AJ301" s="166"/>
      <c r="AK301" s="166"/>
      <c r="AL301" s="166"/>
      <c r="AM301" s="166"/>
      <c r="AN301" s="166"/>
      <c r="AO301" s="167">
        <v>1150</v>
      </c>
      <c r="AP301" s="167"/>
      <c r="AQ301" s="1109" t="s">
        <v>14283</v>
      </c>
    </row>
    <row r="302" spans="1:43" s="1109" customFormat="1" ht="24.75" hidden="1" customHeight="1">
      <c r="A302" s="690"/>
      <c r="B302" s="164"/>
      <c r="C302" s="1124" t="s">
        <v>3358</v>
      </c>
      <c r="D302" s="1124" t="s">
        <v>10618</v>
      </c>
      <c r="E302" s="1124" t="s">
        <v>3358</v>
      </c>
      <c r="F302" s="1124" t="s">
        <v>16265</v>
      </c>
      <c r="G302" s="1125">
        <v>19208</v>
      </c>
      <c r="H302" s="1125">
        <v>713</v>
      </c>
      <c r="I302" s="1125">
        <v>749</v>
      </c>
      <c r="J302" s="709"/>
      <c r="K302" s="169"/>
      <c r="L302" s="709"/>
      <c r="M302" s="709"/>
      <c r="N302" s="1125">
        <v>749</v>
      </c>
      <c r="O302" s="1125">
        <v>749</v>
      </c>
      <c r="P302" s="1125" t="s">
        <v>10619</v>
      </c>
      <c r="Q302" s="1124" t="s">
        <v>10620</v>
      </c>
      <c r="R302" s="1125"/>
      <c r="S302" s="1125"/>
      <c r="T302" s="1125"/>
      <c r="U302" s="709"/>
      <c r="V302" s="709"/>
      <c r="W302" s="709"/>
      <c r="X302" s="709"/>
      <c r="Y302" s="709"/>
      <c r="Z302" s="709"/>
      <c r="AA302" s="1124" t="s">
        <v>10621</v>
      </c>
      <c r="AB302" s="1124"/>
      <c r="AC302" s="1124"/>
      <c r="AD302" s="1124"/>
      <c r="AE302" s="1124"/>
      <c r="AF302" s="1124"/>
      <c r="AG302" s="1124"/>
      <c r="AH302" s="170">
        <v>2017</v>
      </c>
      <c r="AI302" s="166"/>
      <c r="AJ302" s="166"/>
      <c r="AK302" s="166"/>
      <c r="AL302" s="166"/>
      <c r="AM302" s="166"/>
      <c r="AN302" s="166"/>
      <c r="AO302" s="167">
        <v>1370</v>
      </c>
      <c r="AP302" s="167"/>
      <c r="AQ302" s="1109" t="s">
        <v>14284</v>
      </c>
    </row>
    <row r="303" spans="1:43" s="1109" customFormat="1" ht="24.75" hidden="1" customHeight="1">
      <c r="A303" s="690"/>
      <c r="B303" s="164"/>
      <c r="C303" s="1124" t="s">
        <v>3358</v>
      </c>
      <c r="D303" s="1124" t="s">
        <v>10622</v>
      </c>
      <c r="E303" s="1124" t="s">
        <v>3358</v>
      </c>
      <c r="F303" s="1124" t="s">
        <v>3560</v>
      </c>
      <c r="G303" s="1125">
        <v>9744</v>
      </c>
      <c r="H303" s="1125">
        <v>594</v>
      </c>
      <c r="I303" s="1125">
        <v>594</v>
      </c>
      <c r="J303" s="709"/>
      <c r="K303" s="169"/>
      <c r="L303" s="709"/>
      <c r="M303" s="709"/>
      <c r="N303" s="1125">
        <v>594</v>
      </c>
      <c r="O303" s="1125">
        <v>594</v>
      </c>
      <c r="P303" s="1125" t="s">
        <v>10623</v>
      </c>
      <c r="Q303" s="1124" t="s">
        <v>10624</v>
      </c>
      <c r="R303" s="1125"/>
      <c r="S303" s="1125"/>
      <c r="T303" s="1125"/>
      <c r="U303" s="709"/>
      <c r="V303" s="709"/>
      <c r="W303" s="709"/>
      <c r="X303" s="709"/>
      <c r="Y303" s="709"/>
      <c r="Z303" s="709"/>
      <c r="AA303" s="1124" t="s">
        <v>10621</v>
      </c>
      <c r="AB303" s="1124"/>
      <c r="AC303" s="1124"/>
      <c r="AD303" s="1124"/>
      <c r="AE303" s="1124"/>
      <c r="AF303" s="1124"/>
      <c r="AG303" s="1124"/>
      <c r="AH303" s="170">
        <v>2017</v>
      </c>
      <c r="AI303" s="166"/>
      <c r="AJ303" s="166"/>
      <c r="AK303" s="166"/>
      <c r="AL303" s="166"/>
      <c r="AM303" s="166"/>
      <c r="AN303" s="166"/>
      <c r="AO303" s="167">
        <v>1320</v>
      </c>
      <c r="AP303" s="167"/>
      <c r="AQ303" s="1109" t="s">
        <v>13675</v>
      </c>
    </row>
    <row r="304" spans="1:43" s="1109" customFormat="1" ht="24.75" hidden="1" customHeight="1">
      <c r="A304" s="690"/>
      <c r="B304" s="164"/>
      <c r="C304" s="1124" t="s">
        <v>3358</v>
      </c>
      <c r="D304" s="1124" t="s">
        <v>10625</v>
      </c>
      <c r="E304" s="1124" t="s">
        <v>3358</v>
      </c>
      <c r="F304" s="1124" t="s">
        <v>3560</v>
      </c>
      <c r="G304" s="1125">
        <v>10632.5</v>
      </c>
      <c r="H304" s="1125">
        <v>2122.92</v>
      </c>
      <c r="I304" s="1125">
        <v>4699</v>
      </c>
      <c r="J304" s="709"/>
      <c r="K304" s="169"/>
      <c r="L304" s="709"/>
      <c r="M304" s="709"/>
      <c r="N304" s="1125">
        <v>1899</v>
      </c>
      <c r="O304" s="1125">
        <v>936.02</v>
      </c>
      <c r="P304" s="1125" t="s">
        <v>10626</v>
      </c>
      <c r="Q304" s="1124" t="s">
        <v>4090</v>
      </c>
      <c r="R304" s="1125">
        <v>773.28</v>
      </c>
      <c r="S304" s="1125" t="s">
        <v>10627</v>
      </c>
      <c r="T304" s="1125">
        <v>189.5</v>
      </c>
      <c r="U304" s="709"/>
      <c r="V304" s="709"/>
      <c r="W304" s="709"/>
      <c r="X304" s="709"/>
      <c r="Y304" s="709"/>
      <c r="Z304" s="709"/>
      <c r="AA304" s="1124" t="s">
        <v>2068</v>
      </c>
      <c r="AB304" s="1124"/>
      <c r="AC304" s="1124"/>
      <c r="AD304" s="1124"/>
      <c r="AE304" s="1124"/>
      <c r="AF304" s="1124"/>
      <c r="AG304" s="1124"/>
      <c r="AH304" s="170">
        <v>2017</v>
      </c>
      <c r="AI304" s="166"/>
      <c r="AJ304" s="166"/>
      <c r="AK304" s="166"/>
      <c r="AL304" s="166"/>
      <c r="AM304" s="166"/>
      <c r="AN304" s="166"/>
      <c r="AO304" s="167">
        <v>13386</v>
      </c>
      <c r="AP304" s="167"/>
      <c r="AQ304" s="1109" t="s">
        <v>13672</v>
      </c>
    </row>
    <row r="305" spans="1:43" s="1109" customFormat="1" ht="24.75" hidden="1" customHeight="1">
      <c r="A305" s="690"/>
      <c r="B305" s="164"/>
      <c r="C305" s="1124" t="s">
        <v>328</v>
      </c>
      <c r="D305" s="1124" t="s">
        <v>14286</v>
      </c>
      <c r="E305" s="1124" t="s">
        <v>328</v>
      </c>
      <c r="F305" s="1124" t="s">
        <v>4282</v>
      </c>
      <c r="G305" s="1125">
        <v>41755</v>
      </c>
      <c r="H305" s="1125">
        <v>4442</v>
      </c>
      <c r="I305" s="1125">
        <v>10620</v>
      </c>
      <c r="J305" s="709" t="s">
        <v>1230</v>
      </c>
      <c r="K305" s="169" t="s">
        <v>454</v>
      </c>
      <c r="L305" s="709" t="s">
        <v>1248</v>
      </c>
      <c r="M305" s="709"/>
      <c r="N305" s="1125">
        <v>3836</v>
      </c>
      <c r="O305" s="1125">
        <v>1640</v>
      </c>
      <c r="P305" s="1125" t="s">
        <v>4283</v>
      </c>
      <c r="Q305" s="1124" t="s">
        <v>1475</v>
      </c>
      <c r="R305" s="1125">
        <v>2027</v>
      </c>
      <c r="S305" s="1125" t="s">
        <v>4284</v>
      </c>
      <c r="T305" s="1125">
        <v>169</v>
      </c>
      <c r="U305" s="709"/>
      <c r="V305" s="709"/>
      <c r="W305" s="709"/>
      <c r="X305" s="709"/>
      <c r="Y305" s="709"/>
      <c r="Z305" s="709"/>
      <c r="AA305" s="1124" t="s">
        <v>4285</v>
      </c>
      <c r="AB305" s="1124"/>
      <c r="AC305" s="1124"/>
      <c r="AD305" s="1124"/>
      <c r="AE305" s="1124"/>
      <c r="AF305" s="1124"/>
      <c r="AG305" s="1124"/>
      <c r="AH305" s="170">
        <v>2002</v>
      </c>
      <c r="AI305" s="166"/>
      <c r="AJ305" s="166"/>
      <c r="AK305" s="166"/>
      <c r="AL305" s="166"/>
      <c r="AM305" s="166"/>
      <c r="AN305" s="166"/>
      <c r="AO305" s="167">
        <v>16566</v>
      </c>
      <c r="AP305" s="167"/>
      <c r="AQ305" s="1109" t="s">
        <v>14285</v>
      </c>
    </row>
    <row r="306" spans="1:43" s="1109" customFormat="1" ht="24.75" hidden="1" customHeight="1">
      <c r="A306" s="690"/>
      <c r="B306" s="164"/>
      <c r="C306" s="1124" t="s">
        <v>328</v>
      </c>
      <c r="D306" s="1124" t="s">
        <v>4286</v>
      </c>
      <c r="E306" s="1124" t="s">
        <v>328</v>
      </c>
      <c r="F306" s="1124" t="s">
        <v>4282</v>
      </c>
      <c r="G306" s="1125">
        <v>11750</v>
      </c>
      <c r="H306" s="1125">
        <v>2751</v>
      </c>
      <c r="I306" s="1125">
        <v>5883</v>
      </c>
      <c r="J306" s="709" t="s">
        <v>1230</v>
      </c>
      <c r="K306" s="169" t="s">
        <v>454</v>
      </c>
      <c r="L306" s="709" t="s">
        <v>1248</v>
      </c>
      <c r="M306" s="709"/>
      <c r="N306" s="1125">
        <v>1935</v>
      </c>
      <c r="O306" s="1125">
        <v>907</v>
      </c>
      <c r="P306" s="1125" t="s">
        <v>4287</v>
      </c>
      <c r="Q306" s="1124" t="s">
        <v>1475</v>
      </c>
      <c r="R306" s="1125">
        <v>843</v>
      </c>
      <c r="S306" s="1125" t="s">
        <v>4288</v>
      </c>
      <c r="T306" s="1125">
        <v>185</v>
      </c>
      <c r="U306" s="709"/>
      <c r="V306" s="709"/>
      <c r="W306" s="709"/>
      <c r="X306" s="709"/>
      <c r="Y306" s="709"/>
      <c r="Z306" s="709"/>
      <c r="AA306" s="1124" t="s">
        <v>4289</v>
      </c>
      <c r="AB306" s="1124"/>
      <c r="AC306" s="1124"/>
      <c r="AD306" s="1124"/>
      <c r="AE306" s="1124"/>
      <c r="AF306" s="1124"/>
      <c r="AG306" s="1124"/>
      <c r="AH306" s="170">
        <v>2009</v>
      </c>
      <c r="AI306" s="166"/>
      <c r="AJ306" s="166"/>
      <c r="AK306" s="166"/>
      <c r="AL306" s="166"/>
      <c r="AM306" s="166"/>
      <c r="AN306" s="166"/>
      <c r="AO306" s="167">
        <v>14100</v>
      </c>
      <c r="AP306" s="167"/>
      <c r="AQ306" s="1109" t="s">
        <v>14287</v>
      </c>
    </row>
    <row r="307" spans="1:43" s="1109" customFormat="1" ht="24.75" hidden="1" customHeight="1">
      <c r="A307" s="690"/>
      <c r="B307" s="164"/>
      <c r="C307" s="1124" t="s">
        <v>328</v>
      </c>
      <c r="D307" s="1124" t="s">
        <v>4290</v>
      </c>
      <c r="E307" s="1124" t="s">
        <v>328</v>
      </c>
      <c r="F307" s="1124" t="s">
        <v>4282</v>
      </c>
      <c r="G307" s="1125">
        <v>2506</v>
      </c>
      <c r="H307" s="1125">
        <v>1443</v>
      </c>
      <c r="I307" s="1125">
        <v>4269</v>
      </c>
      <c r="J307" s="709"/>
      <c r="K307" s="169"/>
      <c r="L307" s="709"/>
      <c r="M307" s="709"/>
      <c r="N307" s="1125">
        <v>1996</v>
      </c>
      <c r="O307" s="1125">
        <v>1040</v>
      </c>
      <c r="P307" s="1125" t="s">
        <v>4291</v>
      </c>
      <c r="Q307" s="1124" t="s">
        <v>1475</v>
      </c>
      <c r="R307" s="1125">
        <v>956</v>
      </c>
      <c r="S307" s="1125" t="s">
        <v>1556</v>
      </c>
      <c r="T307" s="1125"/>
      <c r="U307" s="709"/>
      <c r="V307" s="709"/>
      <c r="W307" s="709"/>
      <c r="X307" s="709"/>
      <c r="Y307" s="709"/>
      <c r="Z307" s="709"/>
      <c r="AA307" s="1124"/>
      <c r="AB307" s="1124"/>
      <c r="AC307" s="1124"/>
      <c r="AD307" s="1124"/>
      <c r="AE307" s="1124"/>
      <c r="AF307" s="1124"/>
      <c r="AG307" s="1124"/>
      <c r="AH307" s="170">
        <v>2010</v>
      </c>
      <c r="AI307" s="166"/>
      <c r="AJ307" s="166"/>
      <c r="AK307" s="166"/>
      <c r="AL307" s="166"/>
      <c r="AM307" s="166"/>
      <c r="AN307" s="166"/>
      <c r="AO307" s="167">
        <v>10110</v>
      </c>
      <c r="AP307" s="167"/>
      <c r="AQ307" s="1109" t="s">
        <v>14288</v>
      </c>
    </row>
    <row r="308" spans="1:43" s="1109" customFormat="1" ht="24.75" hidden="1" customHeight="1">
      <c r="A308" s="690"/>
      <c r="B308" s="164"/>
      <c r="C308" s="1124" t="s">
        <v>328</v>
      </c>
      <c r="D308" s="1124" t="s">
        <v>4292</v>
      </c>
      <c r="E308" s="1124" t="s">
        <v>328</v>
      </c>
      <c r="F308" s="1124" t="s">
        <v>4282</v>
      </c>
      <c r="G308" s="1125">
        <v>9297</v>
      </c>
      <c r="H308" s="1125">
        <v>1567</v>
      </c>
      <c r="I308" s="1125">
        <v>4762</v>
      </c>
      <c r="J308" s="709"/>
      <c r="K308" s="169"/>
      <c r="L308" s="709"/>
      <c r="M308" s="709"/>
      <c r="N308" s="1125">
        <v>1575</v>
      </c>
      <c r="O308" s="1125">
        <v>915</v>
      </c>
      <c r="P308" s="1125" t="s">
        <v>4293</v>
      </c>
      <c r="Q308" s="1124" t="s">
        <v>1475</v>
      </c>
      <c r="R308" s="1125">
        <v>660</v>
      </c>
      <c r="S308" s="1125" t="s">
        <v>4294</v>
      </c>
      <c r="T308" s="1125"/>
      <c r="U308" s="709"/>
      <c r="V308" s="709"/>
      <c r="W308" s="709"/>
      <c r="X308" s="709"/>
      <c r="Y308" s="709"/>
      <c r="Z308" s="709"/>
      <c r="AA308" s="1124"/>
      <c r="AB308" s="1124"/>
      <c r="AC308" s="1124"/>
      <c r="AD308" s="1124"/>
      <c r="AE308" s="1124"/>
      <c r="AF308" s="1124"/>
      <c r="AG308" s="1124"/>
      <c r="AH308" s="170">
        <v>2014</v>
      </c>
      <c r="AI308" s="166"/>
      <c r="AJ308" s="166"/>
      <c r="AK308" s="166"/>
      <c r="AL308" s="166"/>
      <c r="AM308" s="166"/>
      <c r="AN308" s="166"/>
      <c r="AO308" s="167">
        <v>20370</v>
      </c>
      <c r="AP308" s="167"/>
      <c r="AQ308" s="1109" t="s">
        <v>14289</v>
      </c>
    </row>
    <row r="309" spans="1:43" s="1109" customFormat="1" ht="24.75" hidden="1" customHeight="1">
      <c r="A309" s="690"/>
      <c r="B309" s="164"/>
      <c r="C309" s="1124" t="s">
        <v>328</v>
      </c>
      <c r="D309" s="1124" t="s">
        <v>4295</v>
      </c>
      <c r="E309" s="1124" t="s">
        <v>328</v>
      </c>
      <c r="F309" s="1124" t="s">
        <v>4282</v>
      </c>
      <c r="G309" s="1125">
        <v>14633</v>
      </c>
      <c r="H309" s="1125">
        <v>6598</v>
      </c>
      <c r="I309" s="1125">
        <v>12693</v>
      </c>
      <c r="J309" s="709"/>
      <c r="K309" s="169"/>
      <c r="L309" s="709"/>
      <c r="M309" s="709"/>
      <c r="N309" s="1125">
        <v>2861</v>
      </c>
      <c r="O309" s="1125">
        <v>1812</v>
      </c>
      <c r="P309" s="1125" t="s">
        <v>4296</v>
      </c>
      <c r="Q309" s="1124" t="s">
        <v>1475</v>
      </c>
      <c r="R309" s="1125">
        <v>909</v>
      </c>
      <c r="S309" s="1125" t="s">
        <v>4297</v>
      </c>
      <c r="T309" s="1125">
        <v>140</v>
      </c>
      <c r="U309" s="709"/>
      <c r="V309" s="709"/>
      <c r="W309" s="709"/>
      <c r="X309" s="709"/>
      <c r="Y309" s="709"/>
      <c r="Z309" s="709"/>
      <c r="AA309" s="1124"/>
      <c r="AB309" s="1124"/>
      <c r="AC309" s="1124"/>
      <c r="AD309" s="1124"/>
      <c r="AE309" s="1124"/>
      <c r="AF309" s="1124"/>
      <c r="AG309" s="1124"/>
      <c r="AH309" s="170">
        <v>2015</v>
      </c>
      <c r="AI309" s="166"/>
      <c r="AJ309" s="166"/>
      <c r="AK309" s="166"/>
      <c r="AL309" s="166"/>
      <c r="AM309" s="166"/>
      <c r="AN309" s="166"/>
      <c r="AO309" s="167">
        <v>33008</v>
      </c>
      <c r="AP309" s="167"/>
      <c r="AQ309" s="1109" t="s">
        <v>14290</v>
      </c>
    </row>
    <row r="310" spans="1:43" s="1109" customFormat="1" ht="24.75" hidden="1" customHeight="1">
      <c r="A310" s="690"/>
      <c r="B310" s="164"/>
      <c r="C310" s="1124" t="s">
        <v>328</v>
      </c>
      <c r="D310" s="1124" t="s">
        <v>1557</v>
      </c>
      <c r="E310" s="1124" t="s">
        <v>328</v>
      </c>
      <c r="F310" s="1124" t="s">
        <v>4282</v>
      </c>
      <c r="G310" s="1125">
        <v>8421</v>
      </c>
      <c r="H310" s="1125">
        <v>1560</v>
      </c>
      <c r="I310" s="1125">
        <v>3869</v>
      </c>
      <c r="J310" s="709"/>
      <c r="K310" s="169"/>
      <c r="L310" s="709"/>
      <c r="M310" s="709"/>
      <c r="N310" s="1125">
        <v>2171</v>
      </c>
      <c r="O310" s="1125">
        <v>1029</v>
      </c>
      <c r="P310" s="1125" t="s">
        <v>1558</v>
      </c>
      <c r="Q310" s="1124" t="s">
        <v>1475</v>
      </c>
      <c r="R310" s="1125">
        <v>1142</v>
      </c>
      <c r="S310" s="1125" t="s">
        <v>1559</v>
      </c>
      <c r="T310" s="1125"/>
      <c r="U310" s="709"/>
      <c r="V310" s="709"/>
      <c r="W310" s="709"/>
      <c r="X310" s="709"/>
      <c r="Y310" s="709"/>
      <c r="Z310" s="709"/>
      <c r="AA310" s="1124"/>
      <c r="AB310" s="1124"/>
      <c r="AC310" s="1124"/>
      <c r="AD310" s="1124"/>
      <c r="AE310" s="1124"/>
      <c r="AF310" s="1124"/>
      <c r="AG310" s="1124"/>
      <c r="AH310" s="170">
        <v>2011</v>
      </c>
      <c r="AI310" s="166"/>
      <c r="AJ310" s="166"/>
      <c r="AK310" s="166"/>
      <c r="AL310" s="166"/>
      <c r="AM310" s="166"/>
      <c r="AN310" s="166"/>
      <c r="AO310" s="167">
        <v>11100</v>
      </c>
      <c r="AP310" s="167"/>
      <c r="AQ310" s="1109" t="s">
        <v>14291</v>
      </c>
    </row>
    <row r="311" spans="1:43" s="1109" customFormat="1" ht="24.75" hidden="1" customHeight="1">
      <c r="A311" s="690"/>
      <c r="B311" s="164"/>
      <c r="C311" s="1124" t="s">
        <v>3363</v>
      </c>
      <c r="D311" s="1124" t="s">
        <v>4278</v>
      </c>
      <c r="E311" s="1124" t="s">
        <v>3363</v>
      </c>
      <c r="F311" s="1124" t="s">
        <v>14716</v>
      </c>
      <c r="G311" s="1125">
        <v>4488</v>
      </c>
      <c r="H311" s="1125">
        <v>3400</v>
      </c>
      <c r="I311" s="1125">
        <v>12391</v>
      </c>
      <c r="J311" s="709"/>
      <c r="K311" s="169"/>
      <c r="L311" s="709"/>
      <c r="M311" s="709"/>
      <c r="N311" s="1125">
        <v>8400</v>
      </c>
      <c r="O311" s="1125" t="s">
        <v>4279</v>
      </c>
      <c r="P311" s="1125" t="s">
        <v>4280</v>
      </c>
      <c r="Q311" s="1124" t="s">
        <v>4281</v>
      </c>
      <c r="R311" s="1125"/>
      <c r="S311" s="1125"/>
      <c r="T311" s="1125"/>
      <c r="U311" s="709"/>
      <c r="V311" s="709"/>
      <c r="W311" s="709"/>
      <c r="X311" s="709"/>
      <c r="Y311" s="709"/>
      <c r="Z311" s="709"/>
      <c r="AA311" s="1124"/>
      <c r="AB311" s="1124"/>
      <c r="AC311" s="1124"/>
      <c r="AD311" s="1124"/>
      <c r="AE311" s="1124"/>
      <c r="AF311" s="1124"/>
      <c r="AG311" s="1124"/>
      <c r="AH311" s="170">
        <v>2008</v>
      </c>
      <c r="AI311" s="166"/>
      <c r="AJ311" s="166"/>
      <c r="AK311" s="166"/>
      <c r="AL311" s="166"/>
      <c r="AM311" s="166"/>
      <c r="AN311" s="166"/>
      <c r="AO311" s="167">
        <v>30294</v>
      </c>
      <c r="AP311" s="167"/>
    </row>
    <row r="312" spans="1:43" s="1109" customFormat="1" ht="37.5" hidden="1" customHeight="1">
      <c r="A312" s="690"/>
      <c r="B312" s="164"/>
      <c r="C312" s="1124" t="s">
        <v>3387</v>
      </c>
      <c r="D312" s="1124" t="s">
        <v>4299</v>
      </c>
      <c r="E312" s="1124" t="s">
        <v>3387</v>
      </c>
      <c r="F312" s="1124" t="s">
        <v>16260</v>
      </c>
      <c r="G312" s="1125">
        <v>9032</v>
      </c>
      <c r="H312" s="1125">
        <v>1639</v>
      </c>
      <c r="I312" s="1125">
        <v>4053</v>
      </c>
      <c r="J312" s="709" t="s">
        <v>914</v>
      </c>
      <c r="K312" s="169" t="s">
        <v>1234</v>
      </c>
      <c r="L312" s="709" t="s">
        <v>1230</v>
      </c>
      <c r="M312" s="709" t="s">
        <v>454</v>
      </c>
      <c r="N312" s="1125">
        <v>1724</v>
      </c>
      <c r="O312" s="1125">
        <v>691</v>
      </c>
      <c r="P312" s="1125" t="s">
        <v>4300</v>
      </c>
      <c r="Q312" s="1124" t="s">
        <v>1475</v>
      </c>
      <c r="R312" s="1125">
        <v>500</v>
      </c>
      <c r="S312" s="1125" t="s">
        <v>4301</v>
      </c>
      <c r="T312" s="1125">
        <v>107</v>
      </c>
      <c r="U312" s="709"/>
      <c r="V312" s="709">
        <v>2005</v>
      </c>
      <c r="W312" s="709"/>
      <c r="X312" s="709">
        <v>12811</v>
      </c>
      <c r="Y312" s="709">
        <v>937</v>
      </c>
      <c r="Z312" s="709"/>
      <c r="AA312" s="1124" t="s">
        <v>4302</v>
      </c>
      <c r="AB312" s="1124"/>
      <c r="AC312" s="1124">
        <v>8572</v>
      </c>
      <c r="AD312" s="1124"/>
      <c r="AE312" s="1124"/>
      <c r="AF312" s="1124"/>
      <c r="AG312" s="1124"/>
      <c r="AH312" s="170">
        <v>2005</v>
      </c>
      <c r="AI312" s="166"/>
      <c r="AJ312" s="166"/>
      <c r="AK312" s="166"/>
      <c r="AL312" s="166"/>
      <c r="AM312" s="166"/>
      <c r="AN312" s="166"/>
      <c r="AO312" s="167">
        <v>8572</v>
      </c>
      <c r="AP312" s="167"/>
      <c r="AQ312" s="1109" t="s">
        <v>14292</v>
      </c>
    </row>
    <row r="313" spans="1:43" s="1109" customFormat="1" ht="24.75" hidden="1" customHeight="1">
      <c r="A313" s="742"/>
      <c r="B313" s="164"/>
      <c r="C313" s="170" t="s">
        <v>3387</v>
      </c>
      <c r="D313" s="170" t="s">
        <v>4303</v>
      </c>
      <c r="E313" s="170" t="s">
        <v>3387</v>
      </c>
      <c r="F313" s="1124" t="s">
        <v>16315</v>
      </c>
      <c r="G313" s="167">
        <v>15949</v>
      </c>
      <c r="H313" s="167">
        <v>5038</v>
      </c>
      <c r="I313" s="167">
        <v>9985</v>
      </c>
      <c r="J313" s="166" t="s">
        <v>914</v>
      </c>
      <c r="K313" s="166" t="s">
        <v>1234</v>
      </c>
      <c r="L313" s="166" t="s">
        <v>1230</v>
      </c>
      <c r="M313" s="166" t="s">
        <v>454</v>
      </c>
      <c r="N313" s="167">
        <v>2914</v>
      </c>
      <c r="O313" s="167">
        <v>1653</v>
      </c>
      <c r="P313" s="167" t="s">
        <v>4304</v>
      </c>
      <c r="Q313" s="353" t="s">
        <v>4305</v>
      </c>
      <c r="R313" s="167">
        <v>600</v>
      </c>
      <c r="S313" s="167" t="s">
        <v>4306</v>
      </c>
      <c r="T313" s="167">
        <v>661</v>
      </c>
      <c r="U313" s="166"/>
      <c r="V313" s="166">
        <v>2005</v>
      </c>
      <c r="W313" s="166"/>
      <c r="X313" s="166">
        <v>12811</v>
      </c>
      <c r="Y313" s="166">
        <v>937</v>
      </c>
      <c r="Z313" s="166"/>
      <c r="AA313" s="353" t="s">
        <v>4302</v>
      </c>
      <c r="AB313" s="170"/>
      <c r="AC313" s="170">
        <v>8572</v>
      </c>
      <c r="AD313" s="170"/>
      <c r="AE313" s="170"/>
      <c r="AF313" s="170"/>
      <c r="AG313" s="170"/>
      <c r="AH313" s="170">
        <v>2003</v>
      </c>
      <c r="AI313" s="166"/>
      <c r="AJ313" s="166"/>
      <c r="AK313" s="166"/>
      <c r="AL313" s="166"/>
      <c r="AM313" s="166"/>
      <c r="AN313" s="166"/>
      <c r="AO313" s="167">
        <v>13748</v>
      </c>
      <c r="AP313" s="167"/>
      <c r="AQ313" s="1109" t="s">
        <v>14293</v>
      </c>
    </row>
    <row r="314" spans="1:43" s="1109" customFormat="1" ht="25.15" hidden="1" customHeight="1">
      <c r="A314" s="742"/>
      <c r="B314" s="164"/>
      <c r="C314" s="170" t="s">
        <v>3387</v>
      </c>
      <c r="D314" s="170" t="s">
        <v>4307</v>
      </c>
      <c r="E314" s="170" t="s">
        <v>3387</v>
      </c>
      <c r="F314" s="1124" t="s">
        <v>14295</v>
      </c>
      <c r="G314" s="167">
        <v>42770</v>
      </c>
      <c r="H314" s="167">
        <v>1519</v>
      </c>
      <c r="I314" s="167">
        <v>2030</v>
      </c>
      <c r="J314" s="166" t="s">
        <v>914</v>
      </c>
      <c r="K314" s="166" t="s">
        <v>1234</v>
      </c>
      <c r="L314" s="166" t="s">
        <v>1230</v>
      </c>
      <c r="M314" s="166" t="s">
        <v>454</v>
      </c>
      <c r="N314" s="167">
        <v>784</v>
      </c>
      <c r="O314" s="167">
        <v>784</v>
      </c>
      <c r="P314" s="167" t="s">
        <v>4308</v>
      </c>
      <c r="Q314" s="353" t="s">
        <v>1298</v>
      </c>
      <c r="R314" s="167"/>
      <c r="S314" s="167"/>
      <c r="T314" s="167"/>
      <c r="U314" s="166"/>
      <c r="V314" s="166">
        <v>2005</v>
      </c>
      <c r="W314" s="166"/>
      <c r="X314" s="166">
        <v>12811</v>
      </c>
      <c r="Y314" s="166">
        <v>937</v>
      </c>
      <c r="Z314" s="166"/>
      <c r="AA314" s="353" t="s">
        <v>4309</v>
      </c>
      <c r="AB314" s="170"/>
      <c r="AC314" s="170">
        <v>8572</v>
      </c>
      <c r="AD314" s="170"/>
      <c r="AE314" s="170"/>
      <c r="AF314" s="170"/>
      <c r="AG314" s="170"/>
      <c r="AH314" s="170">
        <v>2010</v>
      </c>
      <c r="AI314" s="166"/>
      <c r="AJ314" s="166"/>
      <c r="AK314" s="166"/>
      <c r="AL314" s="166"/>
      <c r="AM314" s="166"/>
      <c r="AN314" s="166"/>
      <c r="AO314" s="167">
        <v>4082</v>
      </c>
      <c r="AP314" s="167"/>
      <c r="AQ314" s="1109" t="s">
        <v>14294</v>
      </c>
    </row>
    <row r="315" spans="1:43" s="1109" customFormat="1" ht="25.15" hidden="1" customHeight="1">
      <c r="A315" s="742"/>
      <c r="B315" s="164"/>
      <c r="C315" s="197" t="s">
        <v>3393</v>
      </c>
      <c r="D315" s="197" t="s">
        <v>14297</v>
      </c>
      <c r="E315" s="197" t="s">
        <v>3393</v>
      </c>
      <c r="F315" s="1124" t="s">
        <v>13717</v>
      </c>
      <c r="G315" s="200">
        <v>2146</v>
      </c>
      <c r="H315" s="200">
        <v>6162</v>
      </c>
      <c r="I315" s="200">
        <v>2146</v>
      </c>
      <c r="J315" s="507">
        <v>4893</v>
      </c>
      <c r="K315" s="507"/>
      <c r="L315" s="507"/>
      <c r="M315" s="507"/>
      <c r="N315" s="200">
        <v>4893</v>
      </c>
      <c r="O315" s="200">
        <v>1164</v>
      </c>
      <c r="P315" s="200" t="s">
        <v>16316</v>
      </c>
      <c r="Q315" s="1266" t="s">
        <v>16317</v>
      </c>
      <c r="R315" s="200"/>
      <c r="S315" s="200"/>
      <c r="T315" s="200"/>
      <c r="U315" s="507"/>
      <c r="V315" s="507"/>
      <c r="W315" s="507"/>
      <c r="X315" s="507"/>
      <c r="Y315" s="507"/>
      <c r="Z315" s="507"/>
      <c r="AA315" s="1266" t="s">
        <v>16318</v>
      </c>
      <c r="AB315" s="197"/>
      <c r="AC315" s="197"/>
      <c r="AD315" s="197"/>
      <c r="AE315" s="197"/>
      <c r="AF315" s="197"/>
      <c r="AG315" s="197"/>
      <c r="AH315" s="197">
        <v>1996</v>
      </c>
      <c r="AI315" s="502"/>
      <c r="AJ315" s="502"/>
      <c r="AK315" s="502"/>
      <c r="AL315" s="502"/>
      <c r="AM315" s="502"/>
      <c r="AN315" s="502"/>
      <c r="AO315" s="167">
        <v>1446</v>
      </c>
      <c r="AP315" s="167"/>
      <c r="AQ315" s="1109" t="s">
        <v>14296</v>
      </c>
    </row>
    <row r="316" spans="1:43" s="1109" customFormat="1" ht="25.15" hidden="1" customHeight="1">
      <c r="A316" s="742"/>
      <c r="B316" s="164"/>
      <c r="C316" s="170" t="s">
        <v>3393</v>
      </c>
      <c r="D316" s="170" t="s">
        <v>14299</v>
      </c>
      <c r="E316" s="170" t="s">
        <v>3393</v>
      </c>
      <c r="F316" s="1124" t="s">
        <v>13711</v>
      </c>
      <c r="G316" s="167">
        <v>9721</v>
      </c>
      <c r="H316" s="167">
        <v>9721</v>
      </c>
      <c r="I316" s="167">
        <v>3260</v>
      </c>
      <c r="J316" s="166">
        <v>9138</v>
      </c>
      <c r="K316" s="166"/>
      <c r="L316" s="166"/>
      <c r="M316" s="166"/>
      <c r="N316" s="167">
        <v>1570</v>
      </c>
      <c r="O316" s="167">
        <v>627</v>
      </c>
      <c r="P316" s="167"/>
      <c r="Q316" s="353" t="s">
        <v>10630</v>
      </c>
      <c r="R316" s="167">
        <v>666.01</v>
      </c>
      <c r="S316" s="167" t="s">
        <v>1450</v>
      </c>
      <c r="T316" s="167">
        <v>277</v>
      </c>
      <c r="U316" s="166"/>
      <c r="V316" s="166"/>
      <c r="W316" s="166"/>
      <c r="X316" s="166"/>
      <c r="Y316" s="166"/>
      <c r="Z316" s="166"/>
      <c r="AA316" s="353" t="s">
        <v>16318</v>
      </c>
      <c r="AB316" s="170"/>
      <c r="AC316" s="170"/>
      <c r="AD316" s="170"/>
      <c r="AE316" s="170"/>
      <c r="AF316" s="170"/>
      <c r="AG316" s="170"/>
      <c r="AH316" s="170">
        <v>2018</v>
      </c>
      <c r="AI316" s="1262"/>
      <c r="AJ316" s="1262"/>
      <c r="AK316" s="1262"/>
      <c r="AL316" s="1262"/>
      <c r="AM316" s="1262"/>
      <c r="AN316" s="1262"/>
      <c r="AO316" s="167">
        <v>21800</v>
      </c>
      <c r="AP316" s="167"/>
      <c r="AQ316" s="1109" t="s">
        <v>14298</v>
      </c>
    </row>
    <row r="317" spans="1:43" s="1109" customFormat="1" ht="25.15" hidden="1" customHeight="1">
      <c r="A317" s="742"/>
      <c r="B317" s="164"/>
      <c r="C317" s="170" t="s">
        <v>3393</v>
      </c>
      <c r="D317" s="170" t="s">
        <v>14300</v>
      </c>
      <c r="E317" s="170" t="s">
        <v>3393</v>
      </c>
      <c r="F317" s="1124" t="s">
        <v>13711</v>
      </c>
      <c r="G317" s="167">
        <v>693</v>
      </c>
      <c r="H317" s="167">
        <v>5710</v>
      </c>
      <c r="I317" s="167">
        <v>693</v>
      </c>
      <c r="J317" s="166">
        <v>693</v>
      </c>
      <c r="K317" s="166"/>
      <c r="L317" s="166"/>
      <c r="M317" s="166"/>
      <c r="N317" s="167">
        <v>693</v>
      </c>
      <c r="O317" s="167">
        <v>693</v>
      </c>
      <c r="P317" s="167"/>
      <c r="Q317" s="353" t="s">
        <v>16319</v>
      </c>
      <c r="R317" s="167"/>
      <c r="S317" s="167"/>
      <c r="T317" s="167"/>
      <c r="U317" s="166"/>
      <c r="V317" s="166"/>
      <c r="W317" s="166"/>
      <c r="X317" s="166"/>
      <c r="Y317" s="166"/>
      <c r="Z317" s="166"/>
      <c r="AA317" s="353" t="s">
        <v>16320</v>
      </c>
      <c r="AB317" s="170"/>
      <c r="AC317" s="170"/>
      <c r="AD317" s="170"/>
      <c r="AE317" s="170"/>
      <c r="AF317" s="170"/>
      <c r="AG317" s="170"/>
      <c r="AH317" s="170">
        <v>2014</v>
      </c>
      <c r="AI317" s="1262"/>
      <c r="AJ317" s="1262"/>
      <c r="AK317" s="1262"/>
      <c r="AL317" s="1262"/>
      <c r="AM317" s="1262"/>
      <c r="AN317" s="1262"/>
      <c r="AO317" s="167">
        <v>976</v>
      </c>
      <c r="AP317" s="167"/>
      <c r="AQ317" s="1109" t="s">
        <v>14183</v>
      </c>
    </row>
    <row r="318" spans="1:43" s="1109" customFormat="1" ht="39" hidden="1" customHeight="1">
      <c r="A318" s="742"/>
      <c r="B318" s="164"/>
      <c r="C318" s="1124" t="s">
        <v>4044</v>
      </c>
      <c r="D318" s="1124" t="s">
        <v>10628</v>
      </c>
      <c r="E318" s="1124" t="s">
        <v>3393</v>
      </c>
      <c r="F318" s="1124" t="s">
        <v>13717</v>
      </c>
      <c r="G318" s="1125">
        <v>10117</v>
      </c>
      <c r="H318" s="1125">
        <v>10117</v>
      </c>
      <c r="I318" s="1125">
        <v>878</v>
      </c>
      <c r="J318" s="709">
        <v>854</v>
      </c>
      <c r="K318" s="169"/>
      <c r="L318" s="709"/>
      <c r="M318" s="709"/>
      <c r="N318" s="1125">
        <v>854</v>
      </c>
      <c r="O318" s="1125">
        <v>854.31</v>
      </c>
      <c r="P318" s="1125" t="s">
        <v>10629</v>
      </c>
      <c r="Q318" s="1124" t="s">
        <v>10630</v>
      </c>
      <c r="R318" s="1125"/>
      <c r="S318" s="1125"/>
      <c r="T318" s="1125"/>
      <c r="U318" s="709"/>
      <c r="V318" s="709"/>
      <c r="W318" s="709"/>
      <c r="X318" s="709"/>
      <c r="Y318" s="709"/>
      <c r="Z318" s="709"/>
      <c r="AA318" s="1124" t="s">
        <v>10631</v>
      </c>
      <c r="AB318" s="1124"/>
      <c r="AC318" s="1124"/>
      <c r="AD318" s="1124"/>
      <c r="AE318" s="1124"/>
      <c r="AF318" s="1124"/>
      <c r="AG318" s="1124"/>
      <c r="AH318" s="170">
        <v>2017</v>
      </c>
      <c r="AI318" s="1262"/>
      <c r="AJ318" s="1262"/>
      <c r="AK318" s="1262"/>
      <c r="AL318" s="1262"/>
      <c r="AM318" s="1262"/>
      <c r="AN318" s="1262"/>
      <c r="AO318" s="167">
        <v>2841</v>
      </c>
      <c r="AP318" s="167"/>
      <c r="AQ318" s="1109" t="s">
        <v>14301</v>
      </c>
    </row>
    <row r="319" spans="1:43" s="1109" customFormat="1" ht="25.15" hidden="1" customHeight="1">
      <c r="A319" s="742"/>
      <c r="B319" s="164"/>
      <c r="C319" s="1124" t="s">
        <v>4044</v>
      </c>
      <c r="D319" s="1124" t="s">
        <v>12423</v>
      </c>
      <c r="E319" s="1124" t="s">
        <v>3393</v>
      </c>
      <c r="F319" s="1124" t="s">
        <v>13717</v>
      </c>
      <c r="G319" s="1125"/>
      <c r="H319" s="1125">
        <v>12096</v>
      </c>
      <c r="I319" s="1125">
        <v>589</v>
      </c>
      <c r="J319" s="709">
        <v>987</v>
      </c>
      <c r="K319" s="169"/>
      <c r="L319" s="709"/>
      <c r="M319" s="709"/>
      <c r="N319" s="1125">
        <v>987</v>
      </c>
      <c r="O319" s="1125">
        <v>987</v>
      </c>
      <c r="P319" s="1125"/>
      <c r="Q319" s="1124" t="s">
        <v>12424</v>
      </c>
      <c r="R319" s="1125"/>
      <c r="S319" s="1125"/>
      <c r="T319" s="1125"/>
      <c r="U319" s="709"/>
      <c r="V319" s="709"/>
      <c r="W319" s="709"/>
      <c r="X319" s="709"/>
      <c r="Y319" s="709"/>
      <c r="Z319" s="709"/>
      <c r="AA319" s="1124" t="s">
        <v>16321</v>
      </c>
      <c r="AB319" s="1124"/>
      <c r="AC319" s="1124"/>
      <c r="AD319" s="1124"/>
      <c r="AE319" s="1124"/>
      <c r="AF319" s="1124"/>
      <c r="AG319" s="1124"/>
      <c r="AH319" s="170">
        <v>2018</v>
      </c>
      <c r="AI319" s="1262"/>
      <c r="AJ319" s="1262"/>
      <c r="AK319" s="1262"/>
      <c r="AL319" s="1262"/>
      <c r="AM319" s="1262"/>
      <c r="AN319" s="1262"/>
      <c r="AO319" s="167">
        <v>1945</v>
      </c>
      <c r="AP319" s="167"/>
      <c r="AQ319" s="1109" t="s">
        <v>14302</v>
      </c>
    </row>
    <row r="320" spans="1:43" s="1109" customFormat="1" ht="25.15" hidden="1" customHeight="1" thickBot="1">
      <c r="A320" s="742"/>
      <c r="B320" s="164"/>
      <c r="C320" s="1124" t="s">
        <v>4044</v>
      </c>
      <c r="D320" s="1124" t="s">
        <v>14303</v>
      </c>
      <c r="E320" s="1124" t="s">
        <v>3393</v>
      </c>
      <c r="F320" s="1124" t="s">
        <v>13717</v>
      </c>
      <c r="G320" s="1125">
        <v>330</v>
      </c>
      <c r="H320" s="1125">
        <v>330</v>
      </c>
      <c r="I320" s="1125">
        <v>330</v>
      </c>
      <c r="J320" s="709">
        <v>330</v>
      </c>
      <c r="K320" s="169"/>
      <c r="L320" s="709"/>
      <c r="M320" s="709"/>
      <c r="N320" s="1125">
        <v>330</v>
      </c>
      <c r="O320" s="1125">
        <v>330</v>
      </c>
      <c r="P320" s="1125"/>
      <c r="Q320" s="1124" t="s">
        <v>16322</v>
      </c>
      <c r="R320" s="1125"/>
      <c r="S320" s="1125"/>
      <c r="T320" s="1125"/>
      <c r="U320" s="709"/>
      <c r="V320" s="709"/>
      <c r="W320" s="709"/>
      <c r="X320" s="709"/>
      <c r="Y320" s="709"/>
      <c r="Z320" s="709"/>
      <c r="AA320" s="1124"/>
      <c r="AB320" s="1124"/>
      <c r="AC320" s="1124"/>
      <c r="AD320" s="1124"/>
      <c r="AE320" s="1124"/>
      <c r="AF320" s="1124"/>
      <c r="AG320" s="1124"/>
      <c r="AH320" s="170">
        <v>2017</v>
      </c>
      <c r="AI320" s="1267"/>
      <c r="AJ320" s="1267"/>
      <c r="AK320" s="1267"/>
      <c r="AL320" s="1267"/>
      <c r="AM320" s="1267"/>
      <c r="AN320" s="1267"/>
      <c r="AO320" s="167">
        <v>630</v>
      </c>
      <c r="AP320" s="167"/>
      <c r="AQ320" s="1109" t="s">
        <v>14123</v>
      </c>
    </row>
    <row r="321" spans="1:43" s="1109" customFormat="1" ht="25.15" hidden="1" customHeight="1" thickTop="1">
      <c r="A321" s="742"/>
      <c r="B321" s="164"/>
      <c r="C321" s="488" t="s">
        <v>4044</v>
      </c>
      <c r="D321" s="488" t="s">
        <v>14305</v>
      </c>
      <c r="E321" s="488" t="s">
        <v>3393</v>
      </c>
      <c r="F321" s="488" t="s">
        <v>13717</v>
      </c>
      <c r="G321" s="708">
        <v>786</v>
      </c>
      <c r="H321" s="708">
        <v>11613</v>
      </c>
      <c r="I321" s="708">
        <v>785</v>
      </c>
      <c r="J321" s="1127">
        <v>785</v>
      </c>
      <c r="K321" s="1244"/>
      <c r="L321" s="1127"/>
      <c r="M321" s="1127"/>
      <c r="N321" s="708">
        <v>785</v>
      </c>
      <c r="O321" s="708">
        <v>785</v>
      </c>
      <c r="P321" s="708"/>
      <c r="Q321" s="488" t="s">
        <v>1248</v>
      </c>
      <c r="R321" s="708"/>
      <c r="S321" s="708"/>
      <c r="T321" s="708"/>
      <c r="U321" s="1127"/>
      <c r="V321" s="1127"/>
      <c r="W321" s="1127"/>
      <c r="X321" s="1127"/>
      <c r="Y321" s="1127"/>
      <c r="Z321" s="1127"/>
      <c r="AA321" s="488" t="s">
        <v>13089</v>
      </c>
      <c r="AB321" s="488"/>
      <c r="AC321" s="488"/>
      <c r="AD321" s="488"/>
      <c r="AE321" s="488"/>
      <c r="AF321" s="488"/>
      <c r="AG321" s="488"/>
      <c r="AH321" s="197">
        <v>2019</v>
      </c>
      <c r="AI321" s="502"/>
      <c r="AJ321" s="502"/>
      <c r="AK321" s="502"/>
      <c r="AL321" s="502"/>
      <c r="AM321" s="502"/>
      <c r="AN321" s="502"/>
      <c r="AO321" s="200">
        <v>1010</v>
      </c>
      <c r="AP321" s="200"/>
      <c r="AQ321" s="1109" t="s">
        <v>14304</v>
      </c>
    </row>
    <row r="322" spans="1:43" s="1109" customFormat="1" ht="25.15" hidden="1" customHeight="1">
      <c r="A322" s="742"/>
      <c r="B322" s="164"/>
      <c r="C322" s="170" t="s">
        <v>4044</v>
      </c>
      <c r="D322" s="170" t="s">
        <v>14307</v>
      </c>
      <c r="E322" s="170" t="s">
        <v>3393</v>
      </c>
      <c r="F322" s="170" t="s">
        <v>13717</v>
      </c>
      <c r="G322" s="167">
        <v>1050</v>
      </c>
      <c r="H322" s="167">
        <v>859</v>
      </c>
      <c r="I322" s="167">
        <v>630</v>
      </c>
      <c r="J322" s="166">
        <v>3379</v>
      </c>
      <c r="K322" s="166"/>
      <c r="L322" s="166"/>
      <c r="M322" s="166"/>
      <c r="N322" s="167">
        <v>1050</v>
      </c>
      <c r="O322" s="167">
        <v>617</v>
      </c>
      <c r="P322" s="167"/>
      <c r="Q322" s="170" t="s">
        <v>16323</v>
      </c>
      <c r="R322" s="167"/>
      <c r="S322" s="167"/>
      <c r="T322" s="167"/>
      <c r="U322" s="166"/>
      <c r="V322" s="166"/>
      <c r="W322" s="166"/>
      <c r="X322" s="166"/>
      <c r="Y322" s="166"/>
      <c r="Z322" s="166"/>
      <c r="AA322" s="170" t="s">
        <v>16324</v>
      </c>
      <c r="AB322" s="170"/>
      <c r="AC322" s="170"/>
      <c r="AD322" s="170"/>
      <c r="AE322" s="170"/>
      <c r="AF322" s="170"/>
      <c r="AG322" s="170"/>
      <c r="AH322" s="170">
        <v>2015</v>
      </c>
      <c r="AI322" s="166"/>
      <c r="AJ322" s="166"/>
      <c r="AK322" s="166"/>
      <c r="AL322" s="166"/>
      <c r="AM322" s="166"/>
      <c r="AN322" s="166"/>
      <c r="AO322" s="167">
        <v>7076</v>
      </c>
      <c r="AP322" s="167"/>
      <c r="AQ322" s="1109" t="s">
        <v>14306</v>
      </c>
    </row>
    <row r="323" spans="1:43" s="1109" customFormat="1" ht="37.5" hidden="1" customHeight="1">
      <c r="A323" s="742"/>
      <c r="B323" s="164"/>
      <c r="C323" s="170" t="s">
        <v>4044</v>
      </c>
      <c r="D323" s="170" t="s">
        <v>14309</v>
      </c>
      <c r="E323" s="170" t="s">
        <v>3393</v>
      </c>
      <c r="F323" s="170" t="s">
        <v>13711</v>
      </c>
      <c r="G323" s="167">
        <v>9560</v>
      </c>
      <c r="H323" s="167">
        <v>9560</v>
      </c>
      <c r="I323" s="167">
        <v>3940</v>
      </c>
      <c r="J323" s="166">
        <v>13807</v>
      </c>
      <c r="K323" s="166"/>
      <c r="L323" s="166"/>
      <c r="M323" s="166"/>
      <c r="N323" s="167">
        <v>3304</v>
      </c>
      <c r="O323" s="167">
        <v>880</v>
      </c>
      <c r="P323" s="167"/>
      <c r="Q323" s="170" t="s">
        <v>16325</v>
      </c>
      <c r="R323" s="167">
        <v>1122</v>
      </c>
      <c r="S323" s="167" t="s">
        <v>16326</v>
      </c>
      <c r="T323" s="167">
        <v>277</v>
      </c>
      <c r="U323" s="166"/>
      <c r="V323" s="166"/>
      <c r="W323" s="166"/>
      <c r="X323" s="166"/>
      <c r="Y323" s="166"/>
      <c r="Z323" s="166"/>
      <c r="AA323" s="170" t="s">
        <v>16327</v>
      </c>
      <c r="AB323" s="170"/>
      <c r="AC323" s="170"/>
      <c r="AD323" s="170"/>
      <c r="AE323" s="170"/>
      <c r="AF323" s="170"/>
      <c r="AG323" s="170"/>
      <c r="AH323" s="170">
        <v>2019</v>
      </c>
      <c r="AI323" s="166"/>
      <c r="AJ323" s="166"/>
      <c r="AK323" s="166"/>
      <c r="AL323" s="166"/>
      <c r="AM323" s="166"/>
      <c r="AN323" s="166"/>
      <c r="AO323" s="167">
        <v>36771</v>
      </c>
      <c r="AP323" s="167"/>
      <c r="AQ323" s="1109" t="s">
        <v>14308</v>
      </c>
    </row>
    <row r="324" spans="1:43" s="1109" customFormat="1" ht="25.15" hidden="1" customHeight="1">
      <c r="A324" s="742">
        <v>14</v>
      </c>
      <c r="B324" s="164"/>
      <c r="C324" s="1124" t="s">
        <v>3417</v>
      </c>
      <c r="D324" s="1124" t="s">
        <v>4326</v>
      </c>
      <c r="E324" s="1124" t="s">
        <v>3417</v>
      </c>
      <c r="F324" s="1124" t="s">
        <v>4327</v>
      </c>
      <c r="G324" s="1125">
        <v>144936</v>
      </c>
      <c r="H324" s="1125">
        <v>2859</v>
      </c>
      <c r="I324" s="1125">
        <v>7144</v>
      </c>
      <c r="J324" s="709"/>
      <c r="K324" s="169"/>
      <c r="L324" s="709"/>
      <c r="M324" s="709"/>
      <c r="N324" s="1125">
        <v>2223</v>
      </c>
      <c r="O324" s="1125">
        <v>586</v>
      </c>
      <c r="P324" s="1125"/>
      <c r="Q324" s="1124" t="s">
        <v>16328</v>
      </c>
      <c r="R324" s="1125">
        <v>1586</v>
      </c>
      <c r="S324" s="1125" t="s">
        <v>4328</v>
      </c>
      <c r="T324" s="1125">
        <v>51</v>
      </c>
      <c r="U324" s="709"/>
      <c r="V324" s="709"/>
      <c r="W324" s="709"/>
      <c r="X324" s="709"/>
      <c r="Y324" s="709"/>
      <c r="Z324" s="709"/>
      <c r="AA324" s="1124" t="s">
        <v>4329</v>
      </c>
      <c r="AB324" s="1124"/>
      <c r="AC324" s="1124"/>
      <c r="AD324" s="1124"/>
      <c r="AE324" s="1124"/>
      <c r="AF324" s="1124"/>
      <c r="AG324" s="1124"/>
      <c r="AH324" s="170">
        <v>2003</v>
      </c>
      <c r="AI324" s="166"/>
      <c r="AJ324" s="166"/>
      <c r="AK324" s="166"/>
      <c r="AL324" s="166"/>
      <c r="AM324" s="166"/>
      <c r="AN324" s="166"/>
      <c r="AO324" s="167">
        <v>5750</v>
      </c>
      <c r="AP324" s="167"/>
      <c r="AQ324" s="1109" t="s">
        <v>14310</v>
      </c>
    </row>
    <row r="325" spans="1:43" s="1109" customFormat="1" ht="25.15" hidden="1" customHeight="1">
      <c r="A325" s="742">
        <v>15</v>
      </c>
      <c r="B325" s="164"/>
      <c r="C325" s="1124" t="s">
        <v>3417</v>
      </c>
      <c r="D325" s="416" t="s">
        <v>4330</v>
      </c>
      <c r="E325" s="1124" t="s">
        <v>3417</v>
      </c>
      <c r="F325" s="1124" t="s">
        <v>4327</v>
      </c>
      <c r="G325" s="1125">
        <v>73233</v>
      </c>
      <c r="H325" s="1125">
        <v>28156</v>
      </c>
      <c r="I325" s="1125">
        <v>41724</v>
      </c>
      <c r="J325" s="709"/>
      <c r="K325" s="169"/>
      <c r="L325" s="709"/>
      <c r="M325" s="709"/>
      <c r="N325" s="1125">
        <v>2026</v>
      </c>
      <c r="O325" s="1125">
        <v>340</v>
      </c>
      <c r="P325" s="1125"/>
      <c r="Q325" s="1124" t="s">
        <v>16329</v>
      </c>
      <c r="R325" s="1125">
        <v>1240</v>
      </c>
      <c r="S325" s="1125" t="s">
        <v>4331</v>
      </c>
      <c r="T325" s="1125">
        <v>446</v>
      </c>
      <c r="U325" s="709"/>
      <c r="V325" s="709"/>
      <c r="W325" s="709"/>
      <c r="X325" s="709"/>
      <c r="Y325" s="709"/>
      <c r="Z325" s="709"/>
      <c r="AA325" s="1124" t="s">
        <v>4332</v>
      </c>
      <c r="AB325" s="1124"/>
      <c r="AC325" s="1124"/>
      <c r="AD325" s="1124"/>
      <c r="AE325" s="1124"/>
      <c r="AF325" s="1124"/>
      <c r="AG325" s="1124"/>
      <c r="AH325" s="170">
        <v>2011</v>
      </c>
      <c r="AI325" s="166"/>
      <c r="AJ325" s="166"/>
      <c r="AK325" s="166"/>
      <c r="AL325" s="166"/>
      <c r="AM325" s="166"/>
      <c r="AN325" s="166"/>
      <c r="AO325" s="1125"/>
      <c r="AP325" s="405"/>
      <c r="AQ325" s="1109" t="s">
        <v>14311</v>
      </c>
    </row>
    <row r="326" spans="1:43" s="1109" customFormat="1" ht="39" hidden="1" customHeight="1">
      <c r="A326" s="742"/>
      <c r="B326" s="164"/>
      <c r="C326" s="488" t="s">
        <v>3417</v>
      </c>
      <c r="D326" s="488" t="s">
        <v>4333</v>
      </c>
      <c r="E326" s="488" t="s">
        <v>3417</v>
      </c>
      <c r="F326" s="488" t="s">
        <v>4327</v>
      </c>
      <c r="G326" s="708">
        <v>29557</v>
      </c>
      <c r="H326" s="708">
        <v>4444</v>
      </c>
      <c r="I326" s="708">
        <v>9994</v>
      </c>
      <c r="J326" s="1127"/>
      <c r="K326" s="1244"/>
      <c r="L326" s="1127"/>
      <c r="M326" s="1127"/>
      <c r="N326" s="708">
        <v>1859</v>
      </c>
      <c r="O326" s="708">
        <v>277</v>
      </c>
      <c r="P326" s="708"/>
      <c r="Q326" s="488" t="s">
        <v>16330</v>
      </c>
      <c r="R326" s="708">
        <v>1250</v>
      </c>
      <c r="S326" s="1268" t="s">
        <v>4334</v>
      </c>
      <c r="T326" s="708">
        <v>332</v>
      </c>
      <c r="U326" s="1127"/>
      <c r="V326" s="1127"/>
      <c r="W326" s="1127"/>
      <c r="X326" s="1127"/>
      <c r="Y326" s="1127"/>
      <c r="Z326" s="1127"/>
      <c r="AA326" s="488" t="s">
        <v>4332</v>
      </c>
      <c r="AB326" s="488"/>
      <c r="AC326" s="488"/>
      <c r="AD326" s="488"/>
      <c r="AE326" s="488"/>
      <c r="AF326" s="488"/>
      <c r="AG326" s="488"/>
      <c r="AH326" s="197">
        <v>2012</v>
      </c>
      <c r="AI326" s="166"/>
      <c r="AJ326" s="166"/>
      <c r="AK326" s="166"/>
      <c r="AL326" s="166"/>
      <c r="AM326" s="166"/>
      <c r="AN326" s="166"/>
      <c r="AO326" s="708"/>
      <c r="AP326" s="200"/>
      <c r="AQ326" s="1109" t="s">
        <v>14312</v>
      </c>
    </row>
    <row r="327" spans="1:43" s="1109" customFormat="1" ht="25.15" hidden="1" customHeight="1">
      <c r="A327" s="742"/>
      <c r="B327" s="164"/>
      <c r="C327" s="488" t="s">
        <v>3417</v>
      </c>
      <c r="D327" s="488" t="s">
        <v>12420</v>
      </c>
      <c r="E327" s="488" t="s">
        <v>3417</v>
      </c>
      <c r="F327" s="708" t="s">
        <v>12421</v>
      </c>
      <c r="G327" s="708">
        <v>8869</v>
      </c>
      <c r="H327" s="708">
        <v>1699.88</v>
      </c>
      <c r="I327" s="708">
        <v>5528</v>
      </c>
      <c r="J327" s="1244"/>
      <c r="K327" s="1127"/>
      <c r="L327" s="1127"/>
      <c r="M327" s="708"/>
      <c r="N327" s="708"/>
      <c r="O327" s="708"/>
      <c r="P327" s="708"/>
      <c r="Q327" s="488" t="s">
        <v>16331</v>
      </c>
      <c r="R327" s="708">
        <v>1055</v>
      </c>
      <c r="S327" s="708" t="s">
        <v>12422</v>
      </c>
      <c r="T327" s="1127">
        <v>462</v>
      </c>
      <c r="U327" s="1127"/>
      <c r="V327" s="1127"/>
      <c r="W327" s="1127"/>
      <c r="X327" s="1127"/>
      <c r="Y327" s="1127"/>
      <c r="Z327" s="488"/>
      <c r="AA327" s="488" t="s">
        <v>4332</v>
      </c>
      <c r="AB327" s="488"/>
      <c r="AC327" s="488"/>
      <c r="AD327" s="488"/>
      <c r="AE327" s="488"/>
      <c r="AF327" s="488"/>
      <c r="AG327" s="197"/>
      <c r="AH327" s="507">
        <v>2018</v>
      </c>
      <c r="AI327" s="166"/>
      <c r="AJ327" s="166"/>
      <c r="AK327" s="166"/>
      <c r="AL327" s="166"/>
      <c r="AM327" s="166"/>
      <c r="AN327" s="1125"/>
      <c r="AO327" s="200">
        <v>14000</v>
      </c>
      <c r="AP327" s="507"/>
      <c r="AQ327" s="1109" t="s">
        <v>14313</v>
      </c>
    </row>
    <row r="328" spans="1:43" s="1109" customFormat="1" ht="25.15" hidden="1" customHeight="1">
      <c r="A328" s="742"/>
      <c r="B328" s="164"/>
      <c r="C328" s="488" t="s">
        <v>3417</v>
      </c>
      <c r="D328" s="488" t="s">
        <v>14315</v>
      </c>
      <c r="E328" s="488" t="s">
        <v>3417</v>
      </c>
      <c r="F328" s="708" t="s">
        <v>4327</v>
      </c>
      <c r="G328" s="708">
        <v>8156</v>
      </c>
      <c r="H328" s="708">
        <v>1576.7</v>
      </c>
      <c r="I328" s="708">
        <v>3583</v>
      </c>
      <c r="J328" s="1244"/>
      <c r="K328" s="1127"/>
      <c r="L328" s="1127"/>
      <c r="M328" s="708"/>
      <c r="N328" s="708"/>
      <c r="O328" s="708"/>
      <c r="P328" s="708"/>
      <c r="Q328" s="488" t="s">
        <v>16332</v>
      </c>
      <c r="R328" s="708">
        <v>1058</v>
      </c>
      <c r="S328" s="708" t="s">
        <v>14316</v>
      </c>
      <c r="T328" s="1127">
        <v>278</v>
      </c>
      <c r="U328" s="1127"/>
      <c r="V328" s="1127"/>
      <c r="W328" s="1127"/>
      <c r="X328" s="1127"/>
      <c r="Y328" s="1127"/>
      <c r="Z328" s="488"/>
      <c r="AA328" s="488"/>
      <c r="AB328" s="488"/>
      <c r="AC328" s="488"/>
      <c r="AD328" s="488"/>
      <c r="AE328" s="488"/>
      <c r="AF328" s="488"/>
      <c r="AG328" s="197"/>
      <c r="AH328" s="507">
        <v>2019</v>
      </c>
      <c r="AI328" s="166"/>
      <c r="AJ328" s="166"/>
      <c r="AK328" s="166"/>
      <c r="AL328" s="166"/>
      <c r="AM328" s="166"/>
      <c r="AN328" s="1125"/>
      <c r="AO328" s="200">
        <v>12599</v>
      </c>
      <c r="AP328" s="200" t="s">
        <v>14192</v>
      </c>
      <c r="AQ328" s="1109" t="s">
        <v>14314</v>
      </c>
    </row>
    <row r="329" spans="1:43" s="1109" customFormat="1" ht="25.15" hidden="1" customHeight="1">
      <c r="A329" s="742"/>
      <c r="B329" s="164"/>
      <c r="C329" s="1124" t="s">
        <v>1578</v>
      </c>
      <c r="D329" s="1124" t="s">
        <v>14317</v>
      </c>
      <c r="E329" s="1124" t="s">
        <v>1578</v>
      </c>
      <c r="F329" s="204" t="s">
        <v>299</v>
      </c>
      <c r="G329" s="1125">
        <v>6559</v>
      </c>
      <c r="H329" s="1125">
        <v>1236</v>
      </c>
      <c r="I329" s="1125">
        <v>3257</v>
      </c>
      <c r="J329" s="1125"/>
      <c r="K329" s="169"/>
      <c r="L329" s="709"/>
      <c r="M329" s="709"/>
      <c r="N329" s="1125">
        <v>1691</v>
      </c>
      <c r="O329" s="1125"/>
      <c r="P329" s="1125"/>
      <c r="Q329" s="1124"/>
      <c r="R329" s="1125">
        <v>1201</v>
      </c>
      <c r="S329" s="1125" t="s">
        <v>4220</v>
      </c>
      <c r="T329" s="1125">
        <v>490</v>
      </c>
      <c r="U329" s="709"/>
      <c r="V329" s="709"/>
      <c r="W329" s="709"/>
      <c r="X329" s="709"/>
      <c r="Y329" s="709"/>
      <c r="Z329" s="709"/>
      <c r="AA329" s="1124" t="s">
        <v>1306</v>
      </c>
      <c r="AB329" s="1124"/>
      <c r="AC329" s="1124"/>
      <c r="AD329" s="1124"/>
      <c r="AE329" s="1124"/>
      <c r="AF329" s="1124"/>
      <c r="AG329" s="1124"/>
      <c r="AH329" s="170">
        <v>2003</v>
      </c>
      <c r="AI329" s="166"/>
      <c r="AJ329" s="166"/>
      <c r="AK329" s="166"/>
      <c r="AL329" s="166"/>
      <c r="AM329" s="166"/>
      <c r="AN329" s="166"/>
      <c r="AO329" s="167">
        <v>6000</v>
      </c>
      <c r="AP329" s="167"/>
    </row>
    <row r="330" spans="1:43" s="1109" customFormat="1" ht="26.65" hidden="1" customHeight="1">
      <c r="A330" s="742"/>
      <c r="B330" s="164"/>
      <c r="C330" s="1124" t="s">
        <v>1578</v>
      </c>
      <c r="D330" s="1124" t="s">
        <v>4298</v>
      </c>
      <c r="E330" s="1124" t="s">
        <v>1578</v>
      </c>
      <c r="F330" s="204" t="s">
        <v>1578</v>
      </c>
      <c r="G330" s="1125">
        <v>25173</v>
      </c>
      <c r="H330" s="1125">
        <v>882.9</v>
      </c>
      <c r="I330" s="1125">
        <v>2517.9299999999998</v>
      </c>
      <c r="J330" s="1125"/>
      <c r="K330" s="169"/>
      <c r="L330" s="709"/>
      <c r="M330" s="709"/>
      <c r="N330" s="1125"/>
      <c r="O330" s="1125"/>
      <c r="P330" s="1125"/>
      <c r="Q330" s="1124"/>
      <c r="R330" s="1125"/>
      <c r="S330" s="1125"/>
      <c r="T330" s="1125">
        <v>503.83</v>
      </c>
      <c r="U330" s="709"/>
      <c r="V330" s="709"/>
      <c r="W330" s="709"/>
      <c r="X330" s="709"/>
      <c r="Y330" s="709"/>
      <c r="Z330" s="709"/>
      <c r="AA330" s="1124"/>
      <c r="AB330" s="1124"/>
      <c r="AC330" s="1124"/>
      <c r="AD330" s="1124"/>
      <c r="AE330" s="1124"/>
      <c r="AF330" s="1124"/>
      <c r="AG330" s="1124"/>
      <c r="AH330" s="170">
        <v>2013</v>
      </c>
      <c r="AI330" s="166"/>
      <c r="AJ330" s="166"/>
      <c r="AK330" s="166"/>
      <c r="AL330" s="166"/>
      <c r="AM330" s="166"/>
      <c r="AN330" s="166"/>
      <c r="AO330" s="167">
        <v>3415.2</v>
      </c>
      <c r="AP330" s="167"/>
    </row>
    <row r="331" spans="1:43" s="1109" customFormat="1" ht="38.25" hidden="1" customHeight="1">
      <c r="A331" s="742"/>
      <c r="B331" s="164"/>
      <c r="C331" s="1124" t="s">
        <v>3434</v>
      </c>
      <c r="D331" s="1124" t="s">
        <v>10632</v>
      </c>
      <c r="E331" s="1124" t="s">
        <v>3434</v>
      </c>
      <c r="F331" s="1124" t="s">
        <v>16269</v>
      </c>
      <c r="G331" s="1125">
        <v>8900</v>
      </c>
      <c r="H331" s="1125">
        <v>1675.48</v>
      </c>
      <c r="I331" s="1125">
        <v>2474.5700000000002</v>
      </c>
      <c r="J331" s="709"/>
      <c r="K331" s="709"/>
      <c r="L331" s="709"/>
      <c r="M331" s="169"/>
      <c r="N331" s="548">
        <v>807</v>
      </c>
      <c r="O331" s="1125">
        <v>807</v>
      </c>
      <c r="P331" s="708" t="s">
        <v>4340</v>
      </c>
      <c r="Q331" s="1124" t="s">
        <v>1475</v>
      </c>
      <c r="R331" s="1125"/>
      <c r="S331" s="1125"/>
      <c r="T331" s="1125"/>
      <c r="U331" s="709"/>
      <c r="V331" s="1124"/>
      <c r="W331" s="620"/>
      <c r="X331" s="709"/>
      <c r="Y331" s="709"/>
      <c r="Z331" s="709"/>
      <c r="AA331" s="1124" t="s">
        <v>4341</v>
      </c>
      <c r="AB331" s="1124"/>
      <c r="AC331" s="1124"/>
      <c r="AD331" s="1124"/>
      <c r="AE331" s="1124"/>
      <c r="AF331" s="1124"/>
      <c r="AG331" s="1124"/>
      <c r="AH331" s="1124">
        <v>2002</v>
      </c>
      <c r="AI331" s="709"/>
      <c r="AJ331" s="622"/>
      <c r="AK331" s="622"/>
      <c r="AL331" s="622"/>
      <c r="AM331" s="622"/>
      <c r="AN331" s="622"/>
      <c r="AO331" s="1125">
        <v>2680</v>
      </c>
      <c r="AP331" s="166"/>
      <c r="AQ331" s="1109" t="s">
        <v>14318</v>
      </c>
    </row>
    <row r="332" spans="1:43" s="1109" customFormat="1" ht="26.65" hidden="1" customHeight="1">
      <c r="A332" s="742"/>
      <c r="B332" s="164"/>
      <c r="C332" s="1124" t="s">
        <v>3434</v>
      </c>
      <c r="D332" s="1124" t="s">
        <v>10633</v>
      </c>
      <c r="E332" s="1124" t="s">
        <v>3434</v>
      </c>
      <c r="F332" s="1124" t="s">
        <v>16269</v>
      </c>
      <c r="G332" s="1125">
        <v>2534</v>
      </c>
      <c r="H332" s="1125">
        <v>1403.37</v>
      </c>
      <c r="I332" s="1125">
        <v>4294</v>
      </c>
      <c r="J332" s="709"/>
      <c r="K332" s="709"/>
      <c r="L332" s="709"/>
      <c r="M332" s="169"/>
      <c r="N332" s="548">
        <v>1574.13</v>
      </c>
      <c r="O332" s="1125">
        <v>743.63</v>
      </c>
      <c r="P332" s="1125" t="s">
        <v>4342</v>
      </c>
      <c r="Q332" s="1124" t="s">
        <v>4343</v>
      </c>
      <c r="R332" s="1125">
        <v>733</v>
      </c>
      <c r="S332" s="1125" t="s">
        <v>4344</v>
      </c>
      <c r="T332" s="1125">
        <v>97.5</v>
      </c>
      <c r="U332" s="709"/>
      <c r="V332" s="1124"/>
      <c r="W332" s="620"/>
      <c r="X332" s="709"/>
      <c r="Y332" s="709"/>
      <c r="Z332" s="709"/>
      <c r="AA332" s="1124" t="s">
        <v>4345</v>
      </c>
      <c r="AB332" s="1124"/>
      <c r="AC332" s="1124"/>
      <c r="AD332" s="1124"/>
      <c r="AE332" s="1124"/>
      <c r="AF332" s="1124"/>
      <c r="AG332" s="1124"/>
      <c r="AH332" s="1124">
        <v>2013</v>
      </c>
      <c r="AI332" s="709"/>
      <c r="AJ332" s="622"/>
      <c r="AK332" s="622"/>
      <c r="AL332" s="622"/>
      <c r="AM332" s="622"/>
      <c r="AN332" s="622"/>
      <c r="AO332" s="1125">
        <v>7900</v>
      </c>
      <c r="AP332" s="166"/>
      <c r="AQ332" s="1109" t="s">
        <v>14319</v>
      </c>
    </row>
    <row r="333" spans="1:43" s="1109" customFormat="1" ht="26.65" hidden="1" customHeight="1">
      <c r="A333" s="742"/>
      <c r="B333" s="164"/>
      <c r="C333" s="1124" t="s">
        <v>3434</v>
      </c>
      <c r="D333" s="1124" t="s">
        <v>4346</v>
      </c>
      <c r="E333" s="1124" t="s">
        <v>3434</v>
      </c>
      <c r="F333" s="1124" t="s">
        <v>16269</v>
      </c>
      <c r="G333" s="1125">
        <v>203778</v>
      </c>
      <c r="H333" s="1125">
        <v>3086</v>
      </c>
      <c r="I333" s="1125">
        <v>9998</v>
      </c>
      <c r="J333" s="709"/>
      <c r="K333" s="709"/>
      <c r="L333" s="709"/>
      <c r="M333" s="169"/>
      <c r="N333" s="548">
        <v>2392</v>
      </c>
      <c r="O333" s="1125">
        <v>2392</v>
      </c>
      <c r="P333" s="1125" t="s">
        <v>4347</v>
      </c>
      <c r="Q333" s="1124" t="s">
        <v>4348</v>
      </c>
      <c r="R333" s="1125" t="s">
        <v>384</v>
      </c>
      <c r="S333" s="1125" t="s">
        <v>384</v>
      </c>
      <c r="T333" s="1125" t="s">
        <v>384</v>
      </c>
      <c r="U333" s="709"/>
      <c r="V333" s="1124"/>
      <c r="W333" s="620"/>
      <c r="X333" s="709"/>
      <c r="Y333" s="709"/>
      <c r="Z333" s="709"/>
      <c r="AA333" s="1124" t="s">
        <v>4349</v>
      </c>
      <c r="AB333" s="1124"/>
      <c r="AC333" s="1124"/>
      <c r="AD333" s="1124"/>
      <c r="AE333" s="1124"/>
      <c r="AF333" s="1124"/>
      <c r="AG333" s="1124"/>
      <c r="AH333" s="1124">
        <v>2014</v>
      </c>
      <c r="AI333" s="709"/>
      <c r="AJ333" s="622"/>
      <c r="AK333" s="622"/>
      <c r="AL333" s="622"/>
      <c r="AM333" s="622"/>
      <c r="AN333" s="622"/>
      <c r="AO333" s="1125">
        <v>16734</v>
      </c>
      <c r="AP333" s="166"/>
      <c r="AQ333" s="1109" t="s">
        <v>13741</v>
      </c>
    </row>
    <row r="334" spans="1:43" s="1109" customFormat="1" ht="26.65" hidden="1" customHeight="1">
      <c r="A334" s="742"/>
      <c r="B334" s="164"/>
      <c r="C334" s="1124" t="s">
        <v>3434</v>
      </c>
      <c r="D334" s="1124" t="s">
        <v>12425</v>
      </c>
      <c r="E334" s="1124" t="s">
        <v>3434</v>
      </c>
      <c r="F334" s="1124" t="s">
        <v>16269</v>
      </c>
      <c r="G334" s="1125">
        <v>12881</v>
      </c>
      <c r="H334" s="1125">
        <v>1133</v>
      </c>
      <c r="I334" s="1125">
        <v>1854</v>
      </c>
      <c r="J334" s="709"/>
      <c r="K334" s="709"/>
      <c r="L334" s="709"/>
      <c r="M334" s="169"/>
      <c r="N334" s="548">
        <v>794</v>
      </c>
      <c r="O334" s="1125">
        <v>794</v>
      </c>
      <c r="P334" s="1125" t="s">
        <v>12426</v>
      </c>
      <c r="Q334" s="1124" t="s">
        <v>12427</v>
      </c>
      <c r="R334" s="1125"/>
      <c r="S334" s="1125"/>
      <c r="T334" s="1125"/>
      <c r="U334" s="709"/>
      <c r="V334" s="1124"/>
      <c r="W334" s="620"/>
      <c r="X334" s="709"/>
      <c r="Y334" s="709"/>
      <c r="Z334" s="709"/>
      <c r="AA334" s="1124" t="s">
        <v>12428</v>
      </c>
      <c r="AB334" s="1124"/>
      <c r="AC334" s="1124"/>
      <c r="AD334" s="1124"/>
      <c r="AE334" s="1124"/>
      <c r="AF334" s="1124"/>
      <c r="AG334" s="1124"/>
      <c r="AH334" s="1124">
        <v>2018</v>
      </c>
      <c r="AI334" s="709"/>
      <c r="AJ334" s="622"/>
      <c r="AK334" s="622"/>
      <c r="AL334" s="622"/>
      <c r="AM334" s="622"/>
      <c r="AN334" s="622"/>
      <c r="AO334" s="1125">
        <v>3100</v>
      </c>
      <c r="AP334" s="166"/>
      <c r="AQ334" s="1109" t="s">
        <v>14320</v>
      </c>
    </row>
    <row r="335" spans="1:43" s="1109" customFormat="1" ht="26.65" hidden="1" customHeight="1">
      <c r="A335" s="742"/>
      <c r="B335" s="164"/>
      <c r="C335" s="1124" t="s">
        <v>3434</v>
      </c>
      <c r="D335" s="1124" t="s">
        <v>12429</v>
      </c>
      <c r="E335" s="1124" t="s">
        <v>3434</v>
      </c>
      <c r="F335" s="1124" t="s">
        <v>16269</v>
      </c>
      <c r="G335" s="1125">
        <v>3360</v>
      </c>
      <c r="H335" s="1125">
        <v>671.17</v>
      </c>
      <c r="I335" s="1125">
        <v>3459.74</v>
      </c>
      <c r="J335" s="709"/>
      <c r="K335" s="169"/>
      <c r="L335" s="709"/>
      <c r="M335" s="709"/>
      <c r="N335" s="1125">
        <v>992</v>
      </c>
      <c r="O335" s="1125"/>
      <c r="P335" s="1125"/>
      <c r="Q335" s="1124"/>
      <c r="R335" s="1125">
        <v>420</v>
      </c>
      <c r="S335" s="1125" t="s">
        <v>12430</v>
      </c>
      <c r="T335" s="1125">
        <v>572.25</v>
      </c>
      <c r="U335" s="709"/>
      <c r="V335" s="709"/>
      <c r="W335" s="709"/>
      <c r="X335" s="709"/>
      <c r="Y335" s="709"/>
      <c r="Z335" s="709"/>
      <c r="AA335" s="1124" t="s">
        <v>12431</v>
      </c>
      <c r="AB335" s="1124"/>
      <c r="AC335" s="1124"/>
      <c r="AD335" s="1124"/>
      <c r="AE335" s="1124"/>
      <c r="AF335" s="1124"/>
      <c r="AG335" s="1124"/>
      <c r="AH335" s="170">
        <v>2002</v>
      </c>
      <c r="AI335" s="166"/>
      <c r="AJ335" s="166"/>
      <c r="AK335" s="166"/>
      <c r="AL335" s="166"/>
      <c r="AM335" s="166"/>
      <c r="AN335" s="166"/>
      <c r="AO335" s="167"/>
      <c r="AP335" s="167"/>
      <c r="AQ335" s="1109" t="s">
        <v>4581</v>
      </c>
    </row>
    <row r="336" spans="1:43" s="1109" customFormat="1" ht="26.65" hidden="1" customHeight="1">
      <c r="A336" s="742">
        <v>19</v>
      </c>
      <c r="B336" s="164"/>
      <c r="C336" s="1124" t="s">
        <v>588</v>
      </c>
      <c r="D336" s="1124" t="s">
        <v>4335</v>
      </c>
      <c r="E336" s="1124" t="s">
        <v>588</v>
      </c>
      <c r="F336" s="1124" t="s">
        <v>4336</v>
      </c>
      <c r="G336" s="1125">
        <v>30582</v>
      </c>
      <c r="H336" s="1125">
        <v>6054</v>
      </c>
      <c r="I336" s="1125">
        <v>26925.87</v>
      </c>
      <c r="J336" s="709"/>
      <c r="K336" s="169"/>
      <c r="L336" s="709"/>
      <c r="M336" s="709"/>
      <c r="N336" s="1125">
        <v>2265</v>
      </c>
      <c r="O336" s="1125">
        <v>1001.13</v>
      </c>
      <c r="P336" s="1125" t="s">
        <v>4337</v>
      </c>
      <c r="Q336" s="1124" t="s">
        <v>4338</v>
      </c>
      <c r="R336" s="1125">
        <v>975.72</v>
      </c>
      <c r="S336" s="1125" t="s">
        <v>1141</v>
      </c>
      <c r="T336" s="1125">
        <v>287.77999999999997</v>
      </c>
      <c r="U336" s="709"/>
      <c r="V336" s="709"/>
      <c r="W336" s="709"/>
      <c r="X336" s="709"/>
      <c r="Y336" s="709"/>
      <c r="Z336" s="709"/>
      <c r="AA336" s="1124" t="s">
        <v>4339</v>
      </c>
      <c r="AB336" s="1124"/>
      <c r="AC336" s="1124"/>
      <c r="AD336" s="1124"/>
      <c r="AE336" s="1124"/>
      <c r="AF336" s="1124"/>
      <c r="AG336" s="1124"/>
      <c r="AH336" s="170">
        <v>2011</v>
      </c>
      <c r="AI336" s="166"/>
      <c r="AJ336" s="166"/>
      <c r="AK336" s="166"/>
      <c r="AL336" s="166"/>
      <c r="AM336" s="166"/>
      <c r="AN336" s="166"/>
      <c r="AO336" s="167">
        <v>61610</v>
      </c>
      <c r="AP336" s="167"/>
      <c r="AQ336" s="1109" t="s">
        <v>14321</v>
      </c>
    </row>
    <row r="337" spans="1:43" s="1109" customFormat="1" ht="39" hidden="1" customHeight="1">
      <c r="A337" s="742"/>
      <c r="B337" s="164"/>
      <c r="C337" s="1124" t="s">
        <v>3414</v>
      </c>
      <c r="D337" s="1124" t="s">
        <v>4321</v>
      </c>
      <c r="E337" s="1124" t="s">
        <v>3414</v>
      </c>
      <c r="F337" s="204" t="s">
        <v>10199</v>
      </c>
      <c r="G337" s="1125">
        <v>2592</v>
      </c>
      <c r="H337" s="1125">
        <v>2156</v>
      </c>
      <c r="I337" s="1125">
        <v>10340</v>
      </c>
      <c r="J337" s="1125"/>
      <c r="K337" s="169"/>
      <c r="L337" s="709"/>
      <c r="M337" s="709"/>
      <c r="N337" s="1125">
        <v>868</v>
      </c>
      <c r="O337" s="1125">
        <v>868</v>
      </c>
      <c r="P337" s="401" t="s">
        <v>4322</v>
      </c>
      <c r="Q337" s="1269" t="s">
        <v>4323</v>
      </c>
      <c r="R337" s="1125"/>
      <c r="S337" s="1125"/>
      <c r="T337" s="1125"/>
      <c r="U337" s="709"/>
      <c r="V337" s="709"/>
      <c r="W337" s="709"/>
      <c r="X337" s="709"/>
      <c r="Y337" s="709"/>
      <c r="Z337" s="709"/>
      <c r="AA337" s="1124" t="s">
        <v>4324</v>
      </c>
      <c r="AB337" s="1124"/>
      <c r="AC337" s="1124"/>
      <c r="AD337" s="1124"/>
      <c r="AE337" s="1124"/>
      <c r="AF337" s="1124"/>
      <c r="AG337" s="1124"/>
      <c r="AH337" s="170">
        <v>2008</v>
      </c>
      <c r="AI337" s="166"/>
      <c r="AJ337" s="166"/>
      <c r="AK337" s="166"/>
      <c r="AL337" s="166"/>
      <c r="AM337" s="166"/>
      <c r="AN337" s="166"/>
      <c r="AO337" s="167">
        <v>15744</v>
      </c>
      <c r="AP337" s="167"/>
      <c r="AQ337" s="1109" t="s">
        <v>14322</v>
      </c>
    </row>
    <row r="338" spans="1:43" s="1109" customFormat="1" ht="26.65" hidden="1" customHeight="1">
      <c r="A338" s="742"/>
      <c r="B338" s="164"/>
      <c r="C338" s="1124" t="s">
        <v>3422</v>
      </c>
      <c r="D338" s="1124" t="s">
        <v>12432</v>
      </c>
      <c r="E338" s="1124" t="s">
        <v>3422</v>
      </c>
      <c r="F338" s="1124" t="s">
        <v>13587</v>
      </c>
      <c r="G338" s="1125">
        <v>80680</v>
      </c>
      <c r="H338" s="1125">
        <v>1907</v>
      </c>
      <c r="I338" s="1125">
        <v>7993</v>
      </c>
      <c r="J338" s="169"/>
      <c r="K338" s="709"/>
      <c r="L338" s="709"/>
      <c r="M338" s="709"/>
      <c r="N338" s="1125">
        <v>3966</v>
      </c>
      <c r="O338" s="1125">
        <v>2846</v>
      </c>
      <c r="P338" s="1125" t="s">
        <v>12433</v>
      </c>
      <c r="Q338" s="1124" t="s">
        <v>12434</v>
      </c>
      <c r="R338" s="1125">
        <v>889</v>
      </c>
      <c r="S338" s="1125" t="s">
        <v>12435</v>
      </c>
      <c r="T338" s="1125">
        <v>231.3</v>
      </c>
      <c r="U338" s="709"/>
      <c r="V338" s="709"/>
      <c r="W338" s="709"/>
      <c r="X338" s="709"/>
      <c r="Y338" s="709"/>
      <c r="Z338" s="709"/>
      <c r="AA338" s="1124" t="s">
        <v>12436</v>
      </c>
      <c r="AB338" s="1124"/>
      <c r="AC338" s="1124"/>
      <c r="AD338" s="1124"/>
      <c r="AE338" s="1124"/>
      <c r="AF338" s="1124"/>
      <c r="AG338" s="1124"/>
      <c r="AH338" s="170">
        <v>2018</v>
      </c>
      <c r="AI338" s="166"/>
      <c r="AJ338" s="166"/>
      <c r="AK338" s="166"/>
      <c r="AL338" s="166"/>
      <c r="AM338" s="166"/>
      <c r="AN338" s="166"/>
      <c r="AO338" s="167">
        <v>25393</v>
      </c>
      <c r="AP338" s="167"/>
    </row>
    <row r="339" spans="1:43" s="1109" customFormat="1" ht="26.65" hidden="1" customHeight="1">
      <c r="A339" s="742"/>
      <c r="B339" s="164"/>
      <c r="C339" s="1124" t="s">
        <v>3422</v>
      </c>
      <c r="D339" s="1124" t="s">
        <v>14323</v>
      </c>
      <c r="E339" s="1124" t="s">
        <v>3422</v>
      </c>
      <c r="F339" s="1124" t="s">
        <v>13587</v>
      </c>
      <c r="G339" s="1125" t="s">
        <v>14324</v>
      </c>
      <c r="H339" s="1125">
        <v>2875.21</v>
      </c>
      <c r="I339" s="1125" t="s">
        <v>14325</v>
      </c>
      <c r="J339" s="169"/>
      <c r="K339" s="709"/>
      <c r="L339" s="709"/>
      <c r="M339" s="709"/>
      <c r="N339" s="1125">
        <v>1519.4</v>
      </c>
      <c r="O339" s="1125">
        <v>899.5</v>
      </c>
      <c r="P339" s="1125"/>
      <c r="Q339" s="1124" t="s">
        <v>14326</v>
      </c>
      <c r="R339" s="1125"/>
      <c r="S339" s="1125"/>
      <c r="T339" s="1125"/>
      <c r="U339" s="709"/>
      <c r="V339" s="709"/>
      <c r="W339" s="709"/>
      <c r="X339" s="709"/>
      <c r="Y339" s="709"/>
      <c r="Z339" s="709"/>
      <c r="AA339" s="1124" t="s">
        <v>14327</v>
      </c>
      <c r="AB339" s="1124"/>
      <c r="AC339" s="1124"/>
      <c r="AD339" s="1124"/>
      <c r="AE339" s="1124"/>
      <c r="AF339" s="1124"/>
      <c r="AG339" s="1124"/>
      <c r="AH339" s="170">
        <v>2019</v>
      </c>
      <c r="AI339" s="166"/>
      <c r="AJ339" s="166"/>
      <c r="AK339" s="166"/>
      <c r="AL339" s="166"/>
      <c r="AM339" s="166"/>
      <c r="AN339" s="166"/>
      <c r="AO339" s="167">
        <v>3451</v>
      </c>
      <c r="AP339" s="167"/>
    </row>
    <row r="340" spans="1:43" s="1109" customFormat="1" ht="26.65" hidden="1" customHeight="1">
      <c r="A340" s="742"/>
      <c r="B340" s="164"/>
      <c r="C340" s="1124" t="s">
        <v>3476</v>
      </c>
      <c r="D340" s="1124" t="s">
        <v>4406</v>
      </c>
      <c r="E340" s="1124" t="s">
        <v>3476</v>
      </c>
      <c r="F340" s="1124" t="s">
        <v>3478</v>
      </c>
      <c r="G340" s="1125">
        <v>139821</v>
      </c>
      <c r="H340" s="1125">
        <v>3420</v>
      </c>
      <c r="I340" s="1125">
        <v>8832</v>
      </c>
      <c r="J340" s="169" t="s">
        <v>1230</v>
      </c>
      <c r="K340" s="709" t="s">
        <v>454</v>
      </c>
      <c r="L340" s="709"/>
      <c r="M340" s="709"/>
      <c r="N340" s="1125">
        <v>792</v>
      </c>
      <c r="O340" s="1125">
        <v>1417</v>
      </c>
      <c r="P340" s="1125" t="s">
        <v>4407</v>
      </c>
      <c r="Q340" s="1124" t="s">
        <v>4388</v>
      </c>
      <c r="R340" s="1125">
        <v>872</v>
      </c>
      <c r="S340" s="1125" t="s">
        <v>1141</v>
      </c>
      <c r="T340" s="1125">
        <v>195</v>
      </c>
      <c r="U340" s="709">
        <v>6000</v>
      </c>
      <c r="V340" s="709"/>
      <c r="W340" s="709"/>
      <c r="X340" s="709">
        <v>3000</v>
      </c>
      <c r="Y340" s="709"/>
      <c r="Z340" s="709"/>
      <c r="AA340" s="1124" t="s">
        <v>4389</v>
      </c>
      <c r="AB340" s="1124"/>
      <c r="AC340" s="1124"/>
      <c r="AD340" s="1124"/>
      <c r="AE340" s="1124"/>
      <c r="AF340" s="1124"/>
      <c r="AG340" s="1124"/>
      <c r="AH340" s="170">
        <v>2007</v>
      </c>
      <c r="AI340" s="166"/>
      <c r="AJ340" s="166"/>
      <c r="AK340" s="166"/>
      <c r="AL340" s="166"/>
      <c r="AM340" s="166"/>
      <c r="AN340" s="166"/>
      <c r="AO340" s="167"/>
      <c r="AP340" s="167"/>
      <c r="AQ340" s="1109" t="s">
        <v>14328</v>
      </c>
    </row>
    <row r="341" spans="1:43" s="1109" customFormat="1" ht="26.65" hidden="1" customHeight="1">
      <c r="A341" s="742"/>
      <c r="B341" s="164"/>
      <c r="C341" s="1124" t="s">
        <v>3476</v>
      </c>
      <c r="D341" s="1124" t="s">
        <v>4408</v>
      </c>
      <c r="E341" s="1124" t="s">
        <v>3476</v>
      </c>
      <c r="F341" s="1124" t="s">
        <v>3478</v>
      </c>
      <c r="G341" s="1125">
        <v>2700</v>
      </c>
      <c r="H341" s="1125">
        <v>2333</v>
      </c>
      <c r="I341" s="1125">
        <v>2583</v>
      </c>
      <c r="J341" s="169"/>
      <c r="K341" s="709"/>
      <c r="L341" s="709"/>
      <c r="M341" s="709"/>
      <c r="N341" s="1125">
        <v>1568</v>
      </c>
      <c r="O341" s="1125">
        <v>1568</v>
      </c>
      <c r="P341" s="1125" t="s">
        <v>4409</v>
      </c>
      <c r="Q341" s="1124" t="s">
        <v>4410</v>
      </c>
      <c r="R341" s="1125"/>
      <c r="S341" s="1125"/>
      <c r="T341" s="1125"/>
      <c r="U341" s="709"/>
      <c r="V341" s="709"/>
      <c r="W341" s="709"/>
      <c r="X341" s="709"/>
      <c r="Y341" s="709"/>
      <c r="Z341" s="709"/>
      <c r="AA341" s="1124" t="s">
        <v>10634</v>
      </c>
      <c r="AB341" s="1124"/>
      <c r="AC341" s="1124"/>
      <c r="AD341" s="1124"/>
      <c r="AE341" s="1124"/>
      <c r="AF341" s="1124"/>
      <c r="AG341" s="1124"/>
      <c r="AH341" s="170">
        <v>2014</v>
      </c>
      <c r="AI341" s="166"/>
      <c r="AJ341" s="166"/>
      <c r="AK341" s="166"/>
      <c r="AL341" s="166"/>
      <c r="AM341" s="166"/>
      <c r="AN341" s="166"/>
      <c r="AO341" s="167">
        <v>7643</v>
      </c>
      <c r="AP341" s="167"/>
      <c r="AQ341" s="1109" t="s">
        <v>14329</v>
      </c>
    </row>
    <row r="342" spans="1:43" s="1109" customFormat="1" ht="26.65" hidden="1" customHeight="1">
      <c r="A342" s="742"/>
      <c r="B342" s="164"/>
      <c r="C342" s="1124" t="s">
        <v>3476</v>
      </c>
      <c r="D342" s="1124" t="s">
        <v>4411</v>
      </c>
      <c r="E342" s="1124" t="s">
        <v>3476</v>
      </c>
      <c r="F342" s="1124" t="s">
        <v>3476</v>
      </c>
      <c r="G342" s="1125">
        <v>79053</v>
      </c>
      <c r="H342" s="1125">
        <v>1200</v>
      </c>
      <c r="I342" s="1125">
        <v>1200</v>
      </c>
      <c r="J342" s="169">
        <v>1200</v>
      </c>
      <c r="K342" s="709">
        <v>1200</v>
      </c>
      <c r="L342" s="709" t="s">
        <v>4412</v>
      </c>
      <c r="M342" s="709" t="s">
        <v>1459</v>
      </c>
      <c r="N342" s="1125">
        <v>1200</v>
      </c>
      <c r="O342" s="1125">
        <v>1200</v>
      </c>
      <c r="P342" s="1125" t="s">
        <v>4413</v>
      </c>
      <c r="Q342" s="1124" t="s">
        <v>1459</v>
      </c>
      <c r="R342" s="1125"/>
      <c r="S342" s="1125"/>
      <c r="T342" s="1125"/>
      <c r="U342" s="709" t="s">
        <v>4414</v>
      </c>
      <c r="V342" s="709"/>
      <c r="W342" s="709"/>
      <c r="X342" s="709"/>
      <c r="Y342" s="709"/>
      <c r="Z342" s="709"/>
      <c r="AA342" s="1124" t="s">
        <v>4415</v>
      </c>
      <c r="AB342" s="1124"/>
      <c r="AC342" s="1124"/>
      <c r="AD342" s="1124"/>
      <c r="AE342" s="1124"/>
      <c r="AF342" s="1124"/>
      <c r="AG342" s="1124"/>
      <c r="AH342" s="170">
        <v>2014</v>
      </c>
      <c r="AI342" s="166"/>
      <c r="AJ342" s="166"/>
      <c r="AK342" s="166"/>
      <c r="AL342" s="166"/>
      <c r="AM342" s="166"/>
      <c r="AN342" s="166"/>
      <c r="AO342" s="167">
        <v>2588</v>
      </c>
      <c r="AP342" s="167"/>
      <c r="AQ342" s="1109" t="s">
        <v>14330</v>
      </c>
    </row>
    <row r="343" spans="1:43" s="1109" customFormat="1" ht="26.65" hidden="1" customHeight="1">
      <c r="A343" s="742"/>
      <c r="B343" s="164"/>
      <c r="C343" s="1124" t="s">
        <v>333</v>
      </c>
      <c r="D343" s="1124" t="s">
        <v>4402</v>
      </c>
      <c r="E343" s="1124" t="s">
        <v>333</v>
      </c>
      <c r="F343" s="1124" t="s">
        <v>299</v>
      </c>
      <c r="G343" s="1125">
        <v>33278</v>
      </c>
      <c r="H343" s="1125">
        <v>6834</v>
      </c>
      <c r="I343" s="1125">
        <v>26167</v>
      </c>
      <c r="J343" s="169">
        <v>7878</v>
      </c>
      <c r="K343" s="709"/>
      <c r="L343" s="709"/>
      <c r="M343" s="709"/>
      <c r="N343" s="1125">
        <v>3431</v>
      </c>
      <c r="O343" s="1125">
        <v>1750</v>
      </c>
      <c r="P343" s="1125" t="s">
        <v>4403</v>
      </c>
      <c r="Q343" s="1124" t="s">
        <v>4385</v>
      </c>
      <c r="R343" s="1125">
        <v>1250</v>
      </c>
      <c r="S343" s="1125" t="s">
        <v>4404</v>
      </c>
      <c r="T343" s="1125">
        <v>431</v>
      </c>
      <c r="U343" s="709"/>
      <c r="V343" s="709"/>
      <c r="W343" s="709"/>
      <c r="X343" s="709"/>
      <c r="Y343" s="709"/>
      <c r="Z343" s="709"/>
      <c r="AA343" s="1124" t="s">
        <v>4405</v>
      </c>
      <c r="AB343" s="1124"/>
      <c r="AC343" s="1124"/>
      <c r="AD343" s="1124"/>
      <c r="AE343" s="1124"/>
      <c r="AF343" s="1124"/>
      <c r="AG343" s="1124"/>
      <c r="AH343" s="170">
        <v>2010</v>
      </c>
      <c r="AI343" s="166"/>
      <c r="AJ343" s="166"/>
      <c r="AK343" s="166"/>
      <c r="AL343" s="166"/>
      <c r="AM343" s="166"/>
      <c r="AN343" s="166"/>
      <c r="AO343" s="167">
        <v>29122</v>
      </c>
      <c r="AP343" s="167"/>
      <c r="AQ343" s="1109" t="s">
        <v>4604</v>
      </c>
    </row>
    <row r="344" spans="1:43" s="1109" customFormat="1" ht="26.65" hidden="1" customHeight="1">
      <c r="A344" s="742"/>
      <c r="B344" s="164"/>
      <c r="C344" s="1124" t="s">
        <v>3463</v>
      </c>
      <c r="D344" s="1124" t="s">
        <v>14332</v>
      </c>
      <c r="E344" s="1124" t="s">
        <v>3463</v>
      </c>
      <c r="F344" s="1124" t="s">
        <v>3463</v>
      </c>
      <c r="G344" s="1125">
        <v>4876</v>
      </c>
      <c r="H344" s="1125">
        <v>569.29999999999995</v>
      </c>
      <c r="I344" s="1125">
        <v>1530.72</v>
      </c>
      <c r="J344" s="169"/>
      <c r="K344" s="709"/>
      <c r="L344" s="709"/>
      <c r="M344" s="709"/>
      <c r="N344" s="1125">
        <v>798.5</v>
      </c>
      <c r="O344" s="1125">
        <v>452.5</v>
      </c>
      <c r="P344" s="1125" t="s">
        <v>4365</v>
      </c>
      <c r="Q344" s="1124" t="s">
        <v>14333</v>
      </c>
      <c r="R344" s="1125"/>
      <c r="S344" s="1125"/>
      <c r="T344" s="1125">
        <v>346</v>
      </c>
      <c r="U344" s="709"/>
      <c r="V344" s="709"/>
      <c r="W344" s="709"/>
      <c r="X344" s="709"/>
      <c r="Y344" s="709"/>
      <c r="Z344" s="709"/>
      <c r="AA344" s="1124" t="s">
        <v>4366</v>
      </c>
      <c r="AB344" s="1124"/>
      <c r="AC344" s="1124"/>
      <c r="AD344" s="1124"/>
      <c r="AE344" s="1124"/>
      <c r="AF344" s="1124"/>
      <c r="AG344" s="1124"/>
      <c r="AH344" s="170">
        <v>2004</v>
      </c>
      <c r="AI344" s="166"/>
      <c r="AJ344" s="166"/>
      <c r="AK344" s="166"/>
      <c r="AL344" s="166"/>
      <c r="AM344" s="166"/>
      <c r="AN344" s="166"/>
      <c r="AO344" s="167">
        <v>650</v>
      </c>
      <c r="AP344" s="167"/>
      <c r="AQ344" s="1109" t="s">
        <v>14331</v>
      </c>
    </row>
    <row r="345" spans="1:43" s="1109" customFormat="1" ht="26.65" hidden="1" customHeight="1">
      <c r="A345" s="742"/>
      <c r="B345" s="164"/>
      <c r="C345" s="1124" t="s">
        <v>3463</v>
      </c>
      <c r="D345" s="1124" t="s">
        <v>14335</v>
      </c>
      <c r="E345" s="1124" t="s">
        <v>3463</v>
      </c>
      <c r="F345" s="1124" t="s">
        <v>3463</v>
      </c>
      <c r="G345" s="1125">
        <v>2314</v>
      </c>
      <c r="H345" s="1125">
        <v>442.53</v>
      </c>
      <c r="I345" s="1125">
        <v>439.29</v>
      </c>
      <c r="J345" s="709"/>
      <c r="K345" s="169"/>
      <c r="L345" s="709"/>
      <c r="M345" s="709"/>
      <c r="N345" s="1125">
        <v>229</v>
      </c>
      <c r="O345" s="1125">
        <v>143.91</v>
      </c>
      <c r="P345" s="1125"/>
      <c r="Q345" s="1124" t="s">
        <v>14333</v>
      </c>
      <c r="R345" s="1125"/>
      <c r="S345" s="1125"/>
      <c r="T345" s="1125">
        <v>85.5</v>
      </c>
      <c r="U345" s="709"/>
      <c r="V345" s="709"/>
      <c r="W345" s="709"/>
      <c r="X345" s="709"/>
      <c r="Y345" s="709"/>
      <c r="Z345" s="709"/>
      <c r="AA345" s="1124" t="s">
        <v>4366</v>
      </c>
      <c r="AB345" s="1124"/>
      <c r="AC345" s="1124"/>
      <c r="AD345" s="1124"/>
      <c r="AE345" s="1124"/>
      <c r="AF345" s="1124"/>
      <c r="AG345" s="1124"/>
      <c r="AH345" s="170">
        <v>2009</v>
      </c>
      <c r="AI345" s="166"/>
      <c r="AJ345" s="166"/>
      <c r="AK345" s="166"/>
      <c r="AL345" s="166"/>
      <c r="AM345" s="166"/>
      <c r="AN345" s="166"/>
      <c r="AO345" s="167"/>
      <c r="AP345" s="167"/>
      <c r="AQ345" s="1109" t="s">
        <v>14334</v>
      </c>
    </row>
    <row r="346" spans="1:43" s="1109" customFormat="1" ht="36.6" hidden="1" customHeight="1">
      <c r="A346" s="742"/>
      <c r="B346" s="164"/>
      <c r="C346" s="170" t="s">
        <v>3463</v>
      </c>
      <c r="D346" s="184" t="s">
        <v>14336</v>
      </c>
      <c r="E346" s="166" t="s">
        <v>3463</v>
      </c>
      <c r="F346" s="166" t="s">
        <v>3463</v>
      </c>
      <c r="G346" s="167">
        <v>754</v>
      </c>
      <c r="H346" s="439">
        <v>754</v>
      </c>
      <c r="I346" s="623">
        <v>754</v>
      </c>
      <c r="J346" s="166"/>
      <c r="K346" s="166"/>
      <c r="L346" s="166"/>
      <c r="M346" s="166"/>
      <c r="N346" s="1125">
        <v>754</v>
      </c>
      <c r="O346" s="167">
        <v>754</v>
      </c>
      <c r="P346" s="167"/>
      <c r="Q346" s="170" t="s">
        <v>14333</v>
      </c>
      <c r="R346" s="1125"/>
      <c r="S346" s="167"/>
      <c r="T346" s="623"/>
      <c r="U346" s="166"/>
      <c r="V346" s="166"/>
      <c r="W346" s="166"/>
      <c r="X346" s="166"/>
      <c r="Y346" s="166"/>
      <c r="Z346" s="166"/>
      <c r="AA346" s="170"/>
      <c r="AB346" s="170"/>
      <c r="AC346" s="170"/>
      <c r="AD346" s="170"/>
      <c r="AE346" s="170"/>
      <c r="AF346" s="170"/>
      <c r="AG346" s="170"/>
      <c r="AH346" s="170">
        <v>2013</v>
      </c>
      <c r="AI346" s="166"/>
      <c r="AJ346" s="166"/>
      <c r="AK346" s="166"/>
      <c r="AL346" s="166"/>
      <c r="AM346" s="166"/>
      <c r="AN346" s="166"/>
      <c r="AO346" s="439"/>
      <c r="AP346" s="167"/>
      <c r="AQ346" s="1109" t="s">
        <v>13762</v>
      </c>
    </row>
    <row r="347" spans="1:43" s="1109" customFormat="1" ht="25.9" hidden="1" customHeight="1">
      <c r="A347" s="742"/>
      <c r="B347" s="164"/>
      <c r="C347" s="170" t="s">
        <v>3463</v>
      </c>
      <c r="D347" s="184" t="s">
        <v>4111</v>
      </c>
      <c r="E347" s="1270" t="s">
        <v>3463</v>
      </c>
      <c r="F347" s="166" t="s">
        <v>12306</v>
      </c>
      <c r="G347" s="167">
        <v>38071</v>
      </c>
      <c r="H347" s="439">
        <v>3677</v>
      </c>
      <c r="I347" s="623">
        <v>3677</v>
      </c>
      <c r="J347" s="166"/>
      <c r="K347" s="166"/>
      <c r="L347" s="166"/>
      <c r="M347" s="166"/>
      <c r="N347" s="1125"/>
      <c r="O347" s="167"/>
      <c r="P347" s="167"/>
      <c r="Q347" s="170" t="s">
        <v>14333</v>
      </c>
      <c r="R347" s="1125"/>
      <c r="S347" s="167"/>
      <c r="T347" s="623"/>
      <c r="U347" s="166"/>
      <c r="V347" s="166"/>
      <c r="W347" s="166"/>
      <c r="X347" s="166"/>
      <c r="Y347" s="166"/>
      <c r="Z347" s="166"/>
      <c r="AA347" s="170"/>
      <c r="AB347" s="170"/>
      <c r="AC347" s="170"/>
      <c r="AD347" s="170"/>
      <c r="AE347" s="170"/>
      <c r="AF347" s="170"/>
      <c r="AG347" s="170"/>
      <c r="AH347" s="170"/>
      <c r="AI347" s="166"/>
      <c r="AJ347" s="166"/>
      <c r="AK347" s="166"/>
      <c r="AL347" s="166"/>
      <c r="AM347" s="166"/>
      <c r="AN347" s="166"/>
      <c r="AO347" s="439"/>
      <c r="AP347" s="167"/>
      <c r="AQ347" s="1109" t="s">
        <v>14337</v>
      </c>
    </row>
    <row r="348" spans="1:43" s="1109" customFormat="1" ht="25.9" hidden="1" customHeight="1">
      <c r="A348" s="742"/>
      <c r="B348" s="164"/>
      <c r="C348" s="1124" t="s">
        <v>3463</v>
      </c>
      <c r="D348" s="1124" t="s">
        <v>4367</v>
      </c>
      <c r="E348" s="1124" t="s">
        <v>3463</v>
      </c>
      <c r="F348" s="1124" t="s">
        <v>299</v>
      </c>
      <c r="G348" s="1125">
        <v>2163</v>
      </c>
      <c r="H348" s="1125">
        <v>1294</v>
      </c>
      <c r="I348" s="1125">
        <v>3689</v>
      </c>
      <c r="J348" s="709"/>
      <c r="K348" s="709"/>
      <c r="L348" s="709"/>
      <c r="M348" s="169"/>
      <c r="N348" s="548">
        <v>2703</v>
      </c>
      <c r="O348" s="1125">
        <v>957</v>
      </c>
      <c r="P348" s="1125"/>
      <c r="Q348" s="1124" t="s">
        <v>14333</v>
      </c>
      <c r="R348" s="1125">
        <v>1239</v>
      </c>
      <c r="S348" s="1125" t="s">
        <v>1141</v>
      </c>
      <c r="T348" s="1125">
        <v>507</v>
      </c>
      <c r="U348" s="709"/>
      <c r="V348" s="1124"/>
      <c r="W348" s="620"/>
      <c r="X348" s="709"/>
      <c r="Y348" s="709"/>
      <c r="Z348" s="709"/>
      <c r="AA348" s="1124" t="s">
        <v>4369</v>
      </c>
      <c r="AB348" s="1124"/>
      <c r="AC348" s="1124"/>
      <c r="AD348" s="1124"/>
      <c r="AE348" s="1124"/>
      <c r="AF348" s="1124"/>
      <c r="AG348" s="1124"/>
      <c r="AH348" s="1124">
        <v>2013</v>
      </c>
      <c r="AI348" s="709"/>
      <c r="AJ348" s="622"/>
      <c r="AK348" s="622"/>
      <c r="AL348" s="622"/>
      <c r="AM348" s="622"/>
      <c r="AN348" s="622"/>
      <c r="AO348" s="1125">
        <v>11800</v>
      </c>
      <c r="AP348" s="166"/>
      <c r="AQ348" s="1109" t="s">
        <v>10987</v>
      </c>
    </row>
    <row r="349" spans="1:43" s="1109" customFormat="1" ht="25.9" hidden="1" customHeight="1">
      <c r="A349" s="742"/>
      <c r="B349" s="164"/>
      <c r="C349" s="1124" t="s">
        <v>3463</v>
      </c>
      <c r="D349" s="1124" t="s">
        <v>14339</v>
      </c>
      <c r="E349" s="1124" t="s">
        <v>3463</v>
      </c>
      <c r="F349" s="1124" t="s">
        <v>299</v>
      </c>
      <c r="G349" s="1125">
        <v>3158.56</v>
      </c>
      <c r="H349" s="1125">
        <v>1557.28</v>
      </c>
      <c r="I349" s="1125">
        <v>11018.17</v>
      </c>
      <c r="J349" s="709"/>
      <c r="K349" s="709"/>
      <c r="L349" s="709"/>
      <c r="M349" s="169"/>
      <c r="N349" s="548">
        <v>3315</v>
      </c>
      <c r="O349" s="1125">
        <v>1428.77</v>
      </c>
      <c r="P349" s="1125"/>
      <c r="Q349" s="1124" t="s">
        <v>14333</v>
      </c>
      <c r="R349" s="1125">
        <v>1526.02</v>
      </c>
      <c r="S349" s="1125" t="s">
        <v>1141</v>
      </c>
      <c r="T349" s="1125">
        <v>360.49</v>
      </c>
      <c r="U349" s="709"/>
      <c r="V349" s="1124"/>
      <c r="W349" s="620"/>
      <c r="X349" s="709"/>
      <c r="Y349" s="709"/>
      <c r="Z349" s="709"/>
      <c r="AA349" s="1124" t="s">
        <v>4366</v>
      </c>
      <c r="AB349" s="1124"/>
      <c r="AC349" s="1124"/>
      <c r="AD349" s="1124"/>
      <c r="AE349" s="1124"/>
      <c r="AF349" s="1124"/>
      <c r="AG349" s="1124"/>
      <c r="AH349" s="1124">
        <v>2019</v>
      </c>
      <c r="AI349" s="709"/>
      <c r="AJ349" s="622"/>
      <c r="AK349" s="622"/>
      <c r="AL349" s="622"/>
      <c r="AM349" s="622"/>
      <c r="AN349" s="622"/>
      <c r="AO349" s="1125">
        <v>29623</v>
      </c>
      <c r="AP349" s="166"/>
      <c r="AQ349" s="1109" t="s">
        <v>14338</v>
      </c>
    </row>
    <row r="350" spans="1:43" s="1109" customFormat="1" ht="25.9" hidden="1" customHeight="1">
      <c r="A350" s="742"/>
      <c r="B350" s="164"/>
      <c r="C350" s="1124" t="s">
        <v>3463</v>
      </c>
      <c r="D350" s="1124" t="s">
        <v>14341</v>
      </c>
      <c r="E350" s="1124" t="s">
        <v>3463</v>
      </c>
      <c r="F350" s="1124" t="s">
        <v>299</v>
      </c>
      <c r="G350" s="1125">
        <v>58190</v>
      </c>
      <c r="H350" s="1125">
        <v>2906</v>
      </c>
      <c r="I350" s="1125">
        <v>2928.78</v>
      </c>
      <c r="J350" s="709"/>
      <c r="K350" s="709"/>
      <c r="L350" s="709"/>
      <c r="M350" s="169"/>
      <c r="N350" s="1125">
        <v>1135</v>
      </c>
      <c r="O350" s="1125"/>
      <c r="P350" s="1125"/>
      <c r="Q350" s="1124" t="s">
        <v>14333</v>
      </c>
      <c r="R350" s="1125">
        <v>878.89</v>
      </c>
      <c r="S350" s="1125" t="s">
        <v>1141</v>
      </c>
      <c r="T350" s="1125">
        <v>256.39999999999998</v>
      </c>
      <c r="U350" s="709"/>
      <c r="V350" s="1124"/>
      <c r="W350" s="620"/>
      <c r="X350" s="709"/>
      <c r="Y350" s="709"/>
      <c r="Z350" s="709"/>
      <c r="AA350" s="1124" t="s">
        <v>4366</v>
      </c>
      <c r="AB350" s="1124"/>
      <c r="AC350" s="1124"/>
      <c r="AD350" s="1124"/>
      <c r="AE350" s="1124"/>
      <c r="AF350" s="1124"/>
      <c r="AG350" s="1124"/>
      <c r="AH350" s="1124">
        <v>2019</v>
      </c>
      <c r="AI350" s="709"/>
      <c r="AJ350" s="622"/>
      <c r="AK350" s="622"/>
      <c r="AL350" s="622"/>
      <c r="AM350" s="622"/>
      <c r="AN350" s="622"/>
      <c r="AO350" s="1125">
        <v>11081</v>
      </c>
      <c r="AP350" s="166"/>
      <c r="AQ350" s="1109" t="s">
        <v>14340</v>
      </c>
    </row>
    <row r="351" spans="1:43" s="1109" customFormat="1" ht="25.9" hidden="1" customHeight="1">
      <c r="A351" s="742"/>
      <c r="B351" s="164"/>
      <c r="C351" s="1124" t="s">
        <v>3463</v>
      </c>
      <c r="D351" s="1124" t="s">
        <v>14343</v>
      </c>
      <c r="E351" s="1124" t="s">
        <v>3463</v>
      </c>
      <c r="F351" s="1124" t="s">
        <v>299</v>
      </c>
      <c r="G351" s="1125">
        <v>22510</v>
      </c>
      <c r="H351" s="1125">
        <v>3158.56</v>
      </c>
      <c r="I351" s="1125">
        <v>4201.2299999999996</v>
      </c>
      <c r="J351" s="709"/>
      <c r="K351" s="169"/>
      <c r="L351" s="709"/>
      <c r="M351" s="709"/>
      <c r="N351" s="1125">
        <v>3625</v>
      </c>
      <c r="O351" s="1125">
        <v>1132.4100000000001</v>
      </c>
      <c r="P351" s="1125"/>
      <c r="Q351" s="1124" t="s">
        <v>14333</v>
      </c>
      <c r="R351" s="1125">
        <v>1799.58</v>
      </c>
      <c r="S351" s="1125" t="s">
        <v>1141</v>
      </c>
      <c r="T351" s="1125">
        <v>693.27</v>
      </c>
      <c r="U351" s="709"/>
      <c r="V351" s="709"/>
      <c r="W351" s="709"/>
      <c r="X351" s="709"/>
      <c r="Y351" s="709"/>
      <c r="Z351" s="709"/>
      <c r="AA351" s="1124" t="s">
        <v>14344</v>
      </c>
      <c r="AB351" s="1124"/>
      <c r="AC351" s="1124"/>
      <c r="AD351" s="1124"/>
      <c r="AE351" s="1124"/>
      <c r="AF351" s="1124"/>
      <c r="AG351" s="1124"/>
      <c r="AH351" s="170">
        <v>2019</v>
      </c>
      <c r="AI351" s="166"/>
      <c r="AJ351" s="166"/>
      <c r="AK351" s="166"/>
      <c r="AL351" s="166"/>
      <c r="AM351" s="166"/>
      <c r="AN351" s="166"/>
      <c r="AO351" s="167">
        <v>27500</v>
      </c>
      <c r="AP351" s="167"/>
      <c r="AQ351" s="1109" t="s">
        <v>14342</v>
      </c>
    </row>
    <row r="352" spans="1:43" s="1109" customFormat="1" ht="25.9" hidden="1" customHeight="1">
      <c r="A352" s="742"/>
      <c r="B352" s="164"/>
      <c r="C352" s="1124" t="s">
        <v>3443</v>
      </c>
      <c r="D352" s="1124" t="s">
        <v>4350</v>
      </c>
      <c r="E352" s="1124" t="s">
        <v>3453</v>
      </c>
      <c r="F352" s="204" t="s">
        <v>3454</v>
      </c>
      <c r="G352" s="471">
        <v>99290</v>
      </c>
      <c r="H352" s="471">
        <v>12352</v>
      </c>
      <c r="I352" s="471">
        <v>23280</v>
      </c>
      <c r="J352" s="709"/>
      <c r="K352" s="709"/>
      <c r="L352" s="169"/>
      <c r="M352" s="709"/>
      <c r="N352" s="471"/>
      <c r="O352" s="471"/>
      <c r="P352" s="709"/>
      <c r="Q352" s="1124"/>
      <c r="R352" s="474">
        <v>300</v>
      </c>
      <c r="S352" s="471" t="s">
        <v>14345</v>
      </c>
      <c r="T352" s="471">
        <v>331</v>
      </c>
      <c r="U352" s="1124"/>
      <c r="V352" s="709"/>
      <c r="W352" s="709"/>
      <c r="X352" s="709"/>
      <c r="Y352" s="709"/>
      <c r="Z352" s="709"/>
      <c r="AA352" s="1124" t="s">
        <v>14346</v>
      </c>
      <c r="AB352" s="1124"/>
      <c r="AC352" s="1124"/>
      <c r="AD352" s="1124"/>
      <c r="AE352" s="1124"/>
      <c r="AF352" s="1124"/>
      <c r="AG352" s="1124"/>
      <c r="AH352" s="1124">
        <v>2009</v>
      </c>
      <c r="AI352" s="709"/>
      <c r="AJ352" s="709"/>
      <c r="AK352" s="709"/>
      <c r="AL352" s="709"/>
      <c r="AM352" s="709"/>
      <c r="AN352" s="709"/>
      <c r="AO352" s="1125"/>
      <c r="AP352" s="471"/>
      <c r="AQ352" s="1109" t="s">
        <v>13592</v>
      </c>
    </row>
    <row r="353" spans="1:43" s="1109" customFormat="1" ht="25.9" hidden="1" customHeight="1">
      <c r="A353" s="742">
        <v>28</v>
      </c>
      <c r="B353" s="164"/>
      <c r="C353" s="1124" t="s">
        <v>3443</v>
      </c>
      <c r="D353" s="1124" t="s">
        <v>3253</v>
      </c>
      <c r="E353" s="1124" t="s">
        <v>3443</v>
      </c>
      <c r="F353" s="1124" t="s">
        <v>3443</v>
      </c>
      <c r="G353" s="1125">
        <v>29720</v>
      </c>
      <c r="H353" s="1125">
        <v>1143</v>
      </c>
      <c r="I353" s="1125">
        <v>1600</v>
      </c>
      <c r="J353" s="709" t="s">
        <v>1230</v>
      </c>
      <c r="K353" s="169" t="s">
        <v>454</v>
      </c>
      <c r="L353" s="709"/>
      <c r="M353" s="709"/>
      <c r="N353" s="1125">
        <v>640</v>
      </c>
      <c r="O353" s="1125">
        <v>640</v>
      </c>
      <c r="P353" s="1125" t="s">
        <v>4351</v>
      </c>
      <c r="Q353" s="1124" t="s">
        <v>1250</v>
      </c>
      <c r="R353" s="1125"/>
      <c r="S353" s="1125"/>
      <c r="T353" s="1125">
        <v>72</v>
      </c>
      <c r="U353" s="709"/>
      <c r="V353" s="709"/>
      <c r="W353" s="709"/>
      <c r="X353" s="709"/>
      <c r="Y353" s="709"/>
      <c r="Z353" s="709"/>
      <c r="AA353" s="1124" t="s">
        <v>14346</v>
      </c>
      <c r="AB353" s="1124"/>
      <c r="AC353" s="1124"/>
      <c r="AD353" s="1124"/>
      <c r="AE353" s="1124"/>
      <c r="AF353" s="1124"/>
      <c r="AG353" s="1124"/>
      <c r="AH353" s="170">
        <v>2005</v>
      </c>
      <c r="AI353" s="166"/>
      <c r="AJ353" s="166"/>
      <c r="AK353" s="166"/>
      <c r="AL353" s="166"/>
      <c r="AM353" s="166"/>
      <c r="AN353" s="166"/>
      <c r="AO353" s="167">
        <v>2000</v>
      </c>
      <c r="AP353" s="167"/>
      <c r="AQ353" s="1109" t="s">
        <v>14347</v>
      </c>
    </row>
    <row r="354" spans="1:43" s="1109" customFormat="1" ht="25.9" hidden="1" customHeight="1">
      <c r="A354" s="742">
        <v>32</v>
      </c>
      <c r="B354" s="164"/>
      <c r="C354" s="1124" t="s">
        <v>3443</v>
      </c>
      <c r="D354" s="1124" t="s">
        <v>4352</v>
      </c>
      <c r="E354" s="1124" t="s">
        <v>3443</v>
      </c>
      <c r="F354" s="1124" t="s">
        <v>3443</v>
      </c>
      <c r="G354" s="1125">
        <v>24627</v>
      </c>
      <c r="H354" s="1125">
        <v>1497</v>
      </c>
      <c r="I354" s="1125">
        <v>2293</v>
      </c>
      <c r="J354" s="709"/>
      <c r="K354" s="169"/>
      <c r="L354" s="709"/>
      <c r="M354" s="709"/>
      <c r="N354" s="1125">
        <v>835.2</v>
      </c>
      <c r="O354" s="1125">
        <v>835.2</v>
      </c>
      <c r="P354" s="1125" t="s">
        <v>4353</v>
      </c>
      <c r="Q354" s="1124" t="s">
        <v>4354</v>
      </c>
      <c r="R354" s="1125"/>
      <c r="S354" s="1125"/>
      <c r="T354" s="1125">
        <v>86.4</v>
      </c>
      <c r="U354" s="709"/>
      <c r="V354" s="709"/>
      <c r="W354" s="709"/>
      <c r="X354" s="709"/>
      <c r="Y354" s="709"/>
      <c r="Z354" s="709"/>
      <c r="AA354" s="1124" t="s">
        <v>14346</v>
      </c>
      <c r="AB354" s="1124"/>
      <c r="AC354" s="1124"/>
      <c r="AD354" s="1124"/>
      <c r="AE354" s="1124"/>
      <c r="AF354" s="1124"/>
      <c r="AG354" s="1124"/>
      <c r="AH354" s="170">
        <v>2013</v>
      </c>
      <c r="AI354" s="166"/>
      <c r="AJ354" s="166"/>
      <c r="AK354" s="166"/>
      <c r="AL354" s="166"/>
      <c r="AM354" s="166"/>
      <c r="AN354" s="166"/>
      <c r="AO354" s="167">
        <v>4250</v>
      </c>
      <c r="AP354" s="167"/>
      <c r="AQ354" s="1109" t="s">
        <v>14348</v>
      </c>
    </row>
    <row r="355" spans="1:43" s="1109" customFormat="1" ht="26.65" hidden="1" customHeight="1">
      <c r="A355" s="742"/>
      <c r="B355" s="164"/>
      <c r="C355" s="1124" t="s">
        <v>3443</v>
      </c>
      <c r="D355" s="1124" t="s">
        <v>4099</v>
      </c>
      <c r="E355" s="1124" t="s">
        <v>3443</v>
      </c>
      <c r="F355" s="1124" t="s">
        <v>3443</v>
      </c>
      <c r="G355" s="1125">
        <v>94919</v>
      </c>
      <c r="H355" s="1125">
        <v>2675.35</v>
      </c>
      <c r="I355" s="1125">
        <v>6260.71</v>
      </c>
      <c r="J355" s="709"/>
      <c r="K355" s="709"/>
      <c r="L355" s="709"/>
      <c r="M355" s="169"/>
      <c r="N355" s="548">
        <v>1953.35</v>
      </c>
      <c r="O355" s="1125">
        <v>1953.35</v>
      </c>
      <c r="P355" s="1125" t="s">
        <v>4355</v>
      </c>
      <c r="Q355" s="1124" t="s">
        <v>4356</v>
      </c>
      <c r="R355" s="1125"/>
      <c r="S355" s="1125"/>
      <c r="T355" s="1125"/>
      <c r="U355" s="709"/>
      <c r="V355" s="1124"/>
      <c r="W355" s="620"/>
      <c r="X355" s="709"/>
      <c r="Y355" s="709"/>
      <c r="Z355" s="709"/>
      <c r="AA355" s="1124" t="s">
        <v>14346</v>
      </c>
      <c r="AB355" s="1124"/>
      <c r="AC355" s="1124"/>
      <c r="AD355" s="1124"/>
      <c r="AE355" s="1124"/>
      <c r="AF355" s="1124"/>
      <c r="AG355" s="1124"/>
      <c r="AH355" s="1124">
        <v>2009</v>
      </c>
      <c r="AI355" s="709"/>
      <c r="AJ355" s="622"/>
      <c r="AK355" s="622"/>
      <c r="AL355" s="622"/>
      <c r="AM355" s="622"/>
      <c r="AN355" s="622"/>
      <c r="AO355" s="1125">
        <v>2835</v>
      </c>
      <c r="AP355" s="166"/>
      <c r="AQ355" s="1109" t="s">
        <v>14349</v>
      </c>
    </row>
    <row r="356" spans="1:43" s="1109" customFormat="1" ht="26.65" hidden="1" customHeight="1">
      <c r="A356" s="742">
        <v>32</v>
      </c>
      <c r="B356" s="164"/>
      <c r="C356" s="1124" t="s">
        <v>3443</v>
      </c>
      <c r="D356" s="1124" t="s">
        <v>4357</v>
      </c>
      <c r="E356" s="1124" t="s">
        <v>3443</v>
      </c>
      <c r="F356" s="1124" t="s">
        <v>3443</v>
      </c>
      <c r="G356" s="1125">
        <v>25690</v>
      </c>
      <c r="H356" s="1125">
        <v>1403</v>
      </c>
      <c r="I356" s="1125">
        <v>1403</v>
      </c>
      <c r="J356" s="709"/>
      <c r="K356" s="709"/>
      <c r="L356" s="709"/>
      <c r="M356" s="169"/>
      <c r="N356" s="548">
        <v>807</v>
      </c>
      <c r="O356" s="1125">
        <v>807</v>
      </c>
      <c r="P356" s="1125" t="s">
        <v>4358</v>
      </c>
      <c r="Q356" s="1124" t="s">
        <v>4359</v>
      </c>
      <c r="R356" s="1125"/>
      <c r="S356" s="1125"/>
      <c r="T356" s="1125"/>
      <c r="U356" s="709"/>
      <c r="V356" s="1124"/>
      <c r="W356" s="620"/>
      <c r="X356" s="709"/>
      <c r="Y356" s="709"/>
      <c r="Z356" s="709"/>
      <c r="AA356" s="1124" t="s">
        <v>14346</v>
      </c>
      <c r="AB356" s="1124"/>
      <c r="AC356" s="1124"/>
      <c r="AD356" s="1124"/>
      <c r="AE356" s="1124"/>
      <c r="AF356" s="1124"/>
      <c r="AG356" s="1124"/>
      <c r="AH356" s="1124">
        <v>2015</v>
      </c>
      <c r="AI356" s="709"/>
      <c r="AJ356" s="622"/>
      <c r="AK356" s="622"/>
      <c r="AL356" s="622"/>
      <c r="AM356" s="622"/>
      <c r="AN356" s="622"/>
      <c r="AO356" s="1125">
        <v>931</v>
      </c>
      <c r="AP356" s="166"/>
      <c r="AQ356" s="1109" t="s">
        <v>10400</v>
      </c>
    </row>
    <row r="357" spans="1:43" s="1109" customFormat="1" ht="26.65" hidden="1" customHeight="1">
      <c r="A357" s="742">
        <v>32</v>
      </c>
      <c r="B357" s="164"/>
      <c r="C357" s="1124" t="s">
        <v>3443</v>
      </c>
      <c r="D357" s="1124" t="s">
        <v>4360</v>
      </c>
      <c r="E357" s="1124" t="s">
        <v>3443</v>
      </c>
      <c r="F357" s="1124" t="s">
        <v>3443</v>
      </c>
      <c r="G357" s="1125">
        <v>28719</v>
      </c>
      <c r="H357" s="1125">
        <v>1038</v>
      </c>
      <c r="I357" s="1125">
        <v>1038</v>
      </c>
      <c r="J357" s="169"/>
      <c r="K357" s="709"/>
      <c r="L357" s="709"/>
      <c r="M357" s="709"/>
      <c r="N357" s="1125">
        <v>904</v>
      </c>
      <c r="O357" s="1125">
        <v>904</v>
      </c>
      <c r="P357" s="1125" t="s">
        <v>4361</v>
      </c>
      <c r="Q357" s="1124" t="s">
        <v>4359</v>
      </c>
      <c r="R357" s="1125"/>
      <c r="S357" s="1125"/>
      <c r="T357" s="1125"/>
      <c r="U357" s="709"/>
      <c r="V357" s="709"/>
      <c r="W357" s="709"/>
      <c r="X357" s="709"/>
      <c r="Y357" s="709"/>
      <c r="Z357" s="709"/>
      <c r="AA357" s="1124" t="s">
        <v>14346</v>
      </c>
      <c r="AB357" s="1124"/>
      <c r="AC357" s="1124"/>
      <c r="AD357" s="1124"/>
      <c r="AE357" s="1124"/>
      <c r="AF357" s="1124"/>
      <c r="AG357" s="1124"/>
      <c r="AH357" s="170">
        <v>2015</v>
      </c>
      <c r="AI357" s="166"/>
      <c r="AJ357" s="166"/>
      <c r="AK357" s="166"/>
      <c r="AL357" s="166"/>
      <c r="AM357" s="166"/>
      <c r="AN357" s="166"/>
      <c r="AO357" s="167">
        <v>1150</v>
      </c>
      <c r="AP357" s="167"/>
      <c r="AQ357" s="1109" t="s">
        <v>10402</v>
      </c>
    </row>
    <row r="358" spans="1:43" s="1109" customFormat="1" ht="25.35" hidden="1" customHeight="1">
      <c r="A358" s="742"/>
      <c r="B358" s="164"/>
      <c r="C358" s="1124" t="s">
        <v>3443</v>
      </c>
      <c r="D358" s="1124" t="s">
        <v>10585</v>
      </c>
      <c r="E358" s="1124" t="s">
        <v>3443</v>
      </c>
      <c r="F358" s="1124" t="s">
        <v>3443</v>
      </c>
      <c r="G358" s="1125">
        <v>6692</v>
      </c>
      <c r="H358" s="1125">
        <v>918</v>
      </c>
      <c r="I358" s="1125">
        <v>918</v>
      </c>
      <c r="J358" s="169"/>
      <c r="K358" s="709"/>
      <c r="L358" s="709"/>
      <c r="M358" s="709"/>
      <c r="N358" s="1125">
        <v>918</v>
      </c>
      <c r="O358" s="1125">
        <v>918</v>
      </c>
      <c r="P358" s="1125" t="s">
        <v>14351</v>
      </c>
      <c r="Q358" s="1124" t="s">
        <v>10586</v>
      </c>
      <c r="R358" s="1125"/>
      <c r="S358" s="1125"/>
      <c r="T358" s="1125"/>
      <c r="U358" s="709"/>
      <c r="V358" s="709"/>
      <c r="W358" s="709"/>
      <c r="X358" s="709"/>
      <c r="Y358" s="709"/>
      <c r="Z358" s="709"/>
      <c r="AA358" s="1124" t="s">
        <v>14346</v>
      </c>
      <c r="AB358" s="1124"/>
      <c r="AC358" s="1124"/>
      <c r="AD358" s="1124"/>
      <c r="AE358" s="1124"/>
      <c r="AF358" s="1124"/>
      <c r="AG358" s="1124"/>
      <c r="AH358" s="170">
        <v>2017</v>
      </c>
      <c r="AI358" s="166"/>
      <c r="AJ358" s="166"/>
      <c r="AK358" s="166"/>
      <c r="AL358" s="166"/>
      <c r="AM358" s="166"/>
      <c r="AN358" s="166"/>
      <c r="AO358" s="167"/>
      <c r="AP358" s="167"/>
      <c r="AQ358" s="1109" t="s">
        <v>14350</v>
      </c>
    </row>
    <row r="359" spans="1:43" s="1109" customFormat="1" ht="25.35" hidden="1" customHeight="1">
      <c r="A359" s="742"/>
      <c r="B359" s="164"/>
      <c r="C359" s="1124" t="s">
        <v>3443</v>
      </c>
      <c r="D359" s="1124" t="s">
        <v>14352</v>
      </c>
      <c r="E359" s="1124" t="s">
        <v>3443</v>
      </c>
      <c r="F359" s="1124" t="s">
        <v>3443</v>
      </c>
      <c r="G359" s="1125">
        <v>24925</v>
      </c>
      <c r="H359" s="1125">
        <v>870</v>
      </c>
      <c r="I359" s="1125">
        <v>870</v>
      </c>
      <c r="J359" s="169"/>
      <c r="K359" s="709"/>
      <c r="L359" s="709"/>
      <c r="M359" s="709"/>
      <c r="N359" s="1125">
        <v>870</v>
      </c>
      <c r="O359" s="1125">
        <v>870</v>
      </c>
      <c r="P359" s="1125" t="s">
        <v>14351</v>
      </c>
      <c r="Q359" s="1124" t="s">
        <v>1234</v>
      </c>
      <c r="R359" s="1125"/>
      <c r="S359" s="1125"/>
      <c r="T359" s="1125"/>
      <c r="U359" s="709"/>
      <c r="V359" s="709"/>
      <c r="W359" s="709"/>
      <c r="X359" s="709"/>
      <c r="Y359" s="709"/>
      <c r="Z359" s="709"/>
      <c r="AA359" s="1124" t="s">
        <v>14346</v>
      </c>
      <c r="AB359" s="1124"/>
      <c r="AC359" s="1124"/>
      <c r="AD359" s="1124"/>
      <c r="AE359" s="1124"/>
      <c r="AF359" s="1124"/>
      <c r="AG359" s="1124"/>
      <c r="AH359" s="170">
        <v>2019</v>
      </c>
      <c r="AI359" s="166"/>
      <c r="AJ359" s="166"/>
      <c r="AK359" s="166"/>
      <c r="AL359" s="166"/>
      <c r="AM359" s="166"/>
      <c r="AN359" s="166"/>
      <c r="AO359" s="167"/>
      <c r="AP359" s="167" t="s">
        <v>14353</v>
      </c>
      <c r="AQ359" s="1109" t="s">
        <v>10412</v>
      </c>
    </row>
    <row r="360" spans="1:43" s="1109" customFormat="1" ht="25.35" hidden="1" customHeight="1">
      <c r="A360" s="742"/>
      <c r="B360" s="164"/>
      <c r="C360" s="1124" t="s">
        <v>3443</v>
      </c>
      <c r="D360" s="1124" t="s">
        <v>14354</v>
      </c>
      <c r="E360" s="1124" t="s">
        <v>3443</v>
      </c>
      <c r="F360" s="1124" t="s">
        <v>3443</v>
      </c>
      <c r="G360" s="1125">
        <v>27636</v>
      </c>
      <c r="H360" s="1125">
        <v>921</v>
      </c>
      <c r="I360" s="1125">
        <v>921</v>
      </c>
      <c r="J360" s="709"/>
      <c r="K360" s="169"/>
      <c r="L360" s="709"/>
      <c r="M360" s="709"/>
      <c r="N360" s="1125">
        <v>921</v>
      </c>
      <c r="O360" s="1125">
        <v>921</v>
      </c>
      <c r="P360" s="1125" t="s">
        <v>14351</v>
      </c>
      <c r="Q360" s="1124" t="s">
        <v>1234</v>
      </c>
      <c r="R360" s="1125"/>
      <c r="S360" s="1125"/>
      <c r="T360" s="1125"/>
      <c r="U360" s="709"/>
      <c r="V360" s="709"/>
      <c r="W360" s="709"/>
      <c r="X360" s="709"/>
      <c r="Y360" s="709"/>
      <c r="Z360" s="709"/>
      <c r="AA360" s="1124" t="s">
        <v>14346</v>
      </c>
      <c r="AB360" s="1124"/>
      <c r="AC360" s="1124"/>
      <c r="AD360" s="1124"/>
      <c r="AE360" s="1124"/>
      <c r="AF360" s="1124"/>
      <c r="AG360" s="1124"/>
      <c r="AH360" s="170">
        <v>2017</v>
      </c>
      <c r="AI360" s="166"/>
      <c r="AJ360" s="166"/>
      <c r="AK360" s="166"/>
      <c r="AL360" s="166"/>
      <c r="AM360" s="166"/>
      <c r="AN360" s="166"/>
      <c r="AO360" s="167"/>
      <c r="AP360" s="167"/>
      <c r="AQ360" s="1109" t="s">
        <v>10404</v>
      </c>
    </row>
    <row r="361" spans="1:43" s="1109" customFormat="1" ht="25.35" hidden="1" customHeight="1">
      <c r="A361" s="742"/>
      <c r="B361" s="164"/>
      <c r="C361" s="1124" t="s">
        <v>3443</v>
      </c>
      <c r="D361" s="1124" t="s">
        <v>14355</v>
      </c>
      <c r="E361" s="1124" t="s">
        <v>3443</v>
      </c>
      <c r="F361" s="1124" t="s">
        <v>3443</v>
      </c>
      <c r="G361" s="1125">
        <v>32814</v>
      </c>
      <c r="H361" s="1125">
        <v>893</v>
      </c>
      <c r="I361" s="1125">
        <v>893</v>
      </c>
      <c r="J361" s="709"/>
      <c r="K361" s="169"/>
      <c r="L361" s="709"/>
      <c r="M361" s="709"/>
      <c r="N361" s="1125">
        <v>893</v>
      </c>
      <c r="O361" s="1125">
        <v>893</v>
      </c>
      <c r="P361" s="1125" t="s">
        <v>14351</v>
      </c>
      <c r="Q361" s="1124" t="s">
        <v>1234</v>
      </c>
      <c r="R361" s="1125"/>
      <c r="S361" s="1125"/>
      <c r="T361" s="1125"/>
      <c r="U361" s="709"/>
      <c r="V361" s="709"/>
      <c r="W361" s="709"/>
      <c r="X361" s="709"/>
      <c r="Y361" s="709"/>
      <c r="Z361" s="709"/>
      <c r="AA361" s="1124" t="s">
        <v>14346</v>
      </c>
      <c r="AB361" s="1124"/>
      <c r="AC361" s="1124"/>
      <c r="AD361" s="1124"/>
      <c r="AE361" s="1124"/>
      <c r="AF361" s="1124"/>
      <c r="AG361" s="1124"/>
      <c r="AH361" s="170">
        <v>2019</v>
      </c>
      <c r="AI361" s="166"/>
      <c r="AJ361" s="166"/>
      <c r="AK361" s="166"/>
      <c r="AL361" s="166"/>
      <c r="AM361" s="166"/>
      <c r="AN361" s="166"/>
      <c r="AO361" s="167"/>
      <c r="AP361" s="167" t="s">
        <v>14353</v>
      </c>
      <c r="AQ361" s="1109" t="s">
        <v>14064</v>
      </c>
    </row>
    <row r="362" spans="1:43" s="1109" customFormat="1" ht="25.35" hidden="1" customHeight="1">
      <c r="A362" s="742"/>
      <c r="B362" s="164"/>
      <c r="C362" s="1124" t="s">
        <v>3443</v>
      </c>
      <c r="D362" s="1124" t="s">
        <v>16333</v>
      </c>
      <c r="E362" s="1124" t="s">
        <v>3443</v>
      </c>
      <c r="F362" s="1124" t="s">
        <v>3443</v>
      </c>
      <c r="G362" s="1125">
        <v>4396</v>
      </c>
      <c r="H362" s="1125">
        <v>819.84</v>
      </c>
      <c r="I362" s="1125">
        <v>819.84</v>
      </c>
      <c r="J362" s="709">
        <v>819.84</v>
      </c>
      <c r="K362" s="169">
        <v>819.84</v>
      </c>
      <c r="L362" s="709" t="s">
        <v>14351</v>
      </c>
      <c r="M362" s="709" t="s">
        <v>3105</v>
      </c>
      <c r="N362" s="1125">
        <v>819.84</v>
      </c>
      <c r="O362" s="1125">
        <v>819.84</v>
      </c>
      <c r="P362" s="1125" t="s">
        <v>14351</v>
      </c>
      <c r="Q362" s="1124" t="s">
        <v>3105</v>
      </c>
      <c r="R362" s="1125"/>
      <c r="S362" s="1125"/>
      <c r="T362" s="1125"/>
      <c r="U362" s="709"/>
      <c r="V362" s="709"/>
      <c r="W362" s="709"/>
      <c r="X362" s="709"/>
      <c r="Y362" s="709"/>
      <c r="Z362" s="709"/>
      <c r="AA362" s="1124" t="s">
        <v>1889</v>
      </c>
      <c r="AB362" s="1124">
        <v>2021</v>
      </c>
      <c r="AC362" s="1124">
        <v>2736</v>
      </c>
      <c r="AD362" s="1124" t="s">
        <v>16334</v>
      </c>
      <c r="AE362" s="1124"/>
      <c r="AF362" s="1124"/>
      <c r="AG362" s="1124"/>
      <c r="AH362" s="170">
        <v>2021</v>
      </c>
      <c r="AI362" s="166">
        <v>2736</v>
      </c>
      <c r="AJ362" s="166" t="s">
        <v>16334</v>
      </c>
      <c r="AK362" s="166"/>
      <c r="AL362" s="166"/>
      <c r="AM362" s="166"/>
      <c r="AN362" s="166"/>
      <c r="AO362" s="167">
        <v>2736</v>
      </c>
      <c r="AP362" s="405" t="s">
        <v>16334</v>
      </c>
    </row>
    <row r="363" spans="1:43" s="1109" customFormat="1" ht="25.35" hidden="1" customHeight="1">
      <c r="A363" s="742"/>
      <c r="B363" s="164"/>
      <c r="C363" s="170" t="s">
        <v>3443</v>
      </c>
      <c r="D363" s="184" t="s">
        <v>14356</v>
      </c>
      <c r="E363" s="166" t="s">
        <v>3443</v>
      </c>
      <c r="F363" s="1124" t="s">
        <v>4588</v>
      </c>
      <c r="G363" s="167">
        <v>33456</v>
      </c>
      <c r="H363" s="167">
        <v>3930</v>
      </c>
      <c r="I363" s="167">
        <v>9584</v>
      </c>
      <c r="J363" s="166"/>
      <c r="K363" s="166"/>
      <c r="L363" s="166"/>
      <c r="M363" s="166"/>
      <c r="N363" s="167">
        <v>9584</v>
      </c>
      <c r="O363" s="167"/>
      <c r="P363" s="167"/>
      <c r="Q363" s="170"/>
      <c r="R363" s="167">
        <v>3930</v>
      </c>
      <c r="S363" s="167" t="s">
        <v>4404</v>
      </c>
      <c r="T363" s="167">
        <v>400</v>
      </c>
      <c r="U363" s="166"/>
      <c r="V363" s="166"/>
      <c r="W363" s="166"/>
      <c r="X363" s="166"/>
      <c r="Y363" s="166"/>
      <c r="Z363" s="166"/>
      <c r="AA363" s="170" t="s">
        <v>14346</v>
      </c>
      <c r="AB363" s="170"/>
      <c r="AC363" s="170"/>
      <c r="AD363" s="170"/>
      <c r="AE363" s="170"/>
      <c r="AF363" s="170"/>
      <c r="AG363" s="170"/>
      <c r="AH363" s="170">
        <v>2008</v>
      </c>
      <c r="AI363" s="166"/>
      <c r="AJ363" s="166"/>
      <c r="AK363" s="166"/>
      <c r="AL363" s="166"/>
      <c r="AM363" s="166"/>
      <c r="AN363" s="166"/>
      <c r="AO363" s="167"/>
      <c r="AP363" s="167"/>
      <c r="AQ363" s="1109" t="s">
        <v>14066</v>
      </c>
    </row>
    <row r="364" spans="1:43" s="1109" customFormat="1" ht="25.35" hidden="1" customHeight="1">
      <c r="A364" s="742"/>
      <c r="B364" s="164"/>
      <c r="C364" s="1124" t="s">
        <v>3603</v>
      </c>
      <c r="D364" s="1124" t="s">
        <v>14358</v>
      </c>
      <c r="E364" s="1124" t="s">
        <v>3603</v>
      </c>
      <c r="F364" s="1124" t="s">
        <v>10435</v>
      </c>
      <c r="G364" s="1125">
        <v>8200</v>
      </c>
      <c r="H364" s="1125">
        <v>2509</v>
      </c>
      <c r="I364" s="1125">
        <v>3891</v>
      </c>
      <c r="J364" s="709"/>
      <c r="K364" s="169"/>
      <c r="L364" s="709"/>
      <c r="M364" s="709"/>
      <c r="N364" s="1125"/>
      <c r="O364" s="1125"/>
      <c r="P364" s="1125"/>
      <c r="Q364" s="1124"/>
      <c r="R364" s="1125">
        <v>750</v>
      </c>
      <c r="S364" s="1125" t="s">
        <v>16335</v>
      </c>
      <c r="T364" s="1125"/>
      <c r="U364" s="709"/>
      <c r="V364" s="709"/>
      <c r="W364" s="709"/>
      <c r="X364" s="709"/>
      <c r="Y364" s="709"/>
      <c r="Z364" s="709"/>
      <c r="AA364" s="1124" t="s">
        <v>16336</v>
      </c>
      <c r="AB364" s="1124"/>
      <c r="AC364" s="1124"/>
      <c r="AD364" s="1124"/>
      <c r="AE364" s="1124"/>
      <c r="AF364" s="1124"/>
      <c r="AG364" s="1124"/>
      <c r="AH364" s="170">
        <v>2002</v>
      </c>
      <c r="AI364" s="166"/>
      <c r="AJ364" s="166"/>
      <c r="AK364" s="166"/>
      <c r="AL364" s="166"/>
      <c r="AM364" s="166"/>
      <c r="AN364" s="166"/>
      <c r="AO364" s="167">
        <v>10000</v>
      </c>
      <c r="AP364" s="167"/>
      <c r="AQ364" s="1109" t="s">
        <v>14357</v>
      </c>
    </row>
    <row r="365" spans="1:43" s="1109" customFormat="1" ht="25.35" hidden="1" customHeight="1">
      <c r="A365" s="742"/>
      <c r="B365" s="164"/>
      <c r="C365" s="1124" t="s">
        <v>3603</v>
      </c>
      <c r="D365" s="1124" t="s">
        <v>4362</v>
      </c>
      <c r="E365" s="1124" t="s">
        <v>3603</v>
      </c>
      <c r="F365" s="1124" t="s">
        <v>4363</v>
      </c>
      <c r="G365" s="1125">
        <v>2980</v>
      </c>
      <c r="H365" s="1125">
        <v>1980</v>
      </c>
      <c r="I365" s="1125">
        <v>7333</v>
      </c>
      <c r="J365" s="709"/>
      <c r="K365" s="169"/>
      <c r="L365" s="709">
        <v>2984</v>
      </c>
      <c r="M365" s="709">
        <v>1980</v>
      </c>
      <c r="N365" s="1125"/>
      <c r="O365" s="1125"/>
      <c r="P365" s="1125"/>
      <c r="Q365" s="1124" t="s">
        <v>2921</v>
      </c>
      <c r="R365" s="1125">
        <v>360</v>
      </c>
      <c r="S365" s="1125" t="s">
        <v>1141</v>
      </c>
      <c r="T365" s="1125"/>
      <c r="U365" s="709"/>
      <c r="V365" s="709"/>
      <c r="W365" s="709">
        <v>25</v>
      </c>
      <c r="X365" s="709">
        <v>14</v>
      </c>
      <c r="Y365" s="709">
        <v>6</v>
      </c>
      <c r="Z365" s="709">
        <v>30</v>
      </c>
      <c r="AA365" s="1124" t="s">
        <v>4364</v>
      </c>
      <c r="AB365" s="1124"/>
      <c r="AC365" s="1124"/>
      <c r="AD365" s="1124"/>
      <c r="AE365" s="1124"/>
      <c r="AF365" s="1124">
        <v>2002</v>
      </c>
      <c r="AG365" s="1124">
        <v>2002</v>
      </c>
      <c r="AH365" s="170">
        <v>2002</v>
      </c>
      <c r="AI365" s="166"/>
      <c r="AJ365" s="166"/>
      <c r="AK365" s="166"/>
      <c r="AL365" s="166"/>
      <c r="AM365" s="166">
        <v>11190</v>
      </c>
      <c r="AN365" s="166">
        <v>11190</v>
      </c>
      <c r="AO365" s="167">
        <v>11190</v>
      </c>
      <c r="AP365" s="167"/>
      <c r="AQ365" s="1109" t="s">
        <v>14359</v>
      </c>
    </row>
    <row r="366" spans="1:43" s="1109" customFormat="1" ht="25.35" hidden="1" customHeight="1">
      <c r="A366" s="742"/>
      <c r="B366" s="164"/>
      <c r="C366" s="1124" t="s">
        <v>3603</v>
      </c>
      <c r="D366" s="1124" t="s">
        <v>12437</v>
      </c>
      <c r="E366" s="1124" t="s">
        <v>3603</v>
      </c>
      <c r="F366" s="1124" t="s">
        <v>12385</v>
      </c>
      <c r="G366" s="1125">
        <v>10692</v>
      </c>
      <c r="H366" s="1125">
        <v>2031.42</v>
      </c>
      <c r="I366" s="1125">
        <v>8125.65</v>
      </c>
      <c r="J366" s="709"/>
      <c r="K366" s="169">
        <v>736</v>
      </c>
      <c r="L366" s="709" t="s">
        <v>12438</v>
      </c>
      <c r="M366" s="709" t="s">
        <v>12439</v>
      </c>
      <c r="N366" s="1125"/>
      <c r="O366" s="1125">
        <v>736</v>
      </c>
      <c r="P366" s="1125" t="s">
        <v>12438</v>
      </c>
      <c r="Q366" s="1124" t="s">
        <v>12439</v>
      </c>
      <c r="R366" s="1125">
        <v>2488.5500000000002</v>
      </c>
      <c r="S366" s="1125" t="s">
        <v>12440</v>
      </c>
      <c r="T366" s="1125"/>
      <c r="U366" s="709"/>
      <c r="V366" s="709"/>
      <c r="W366" s="709"/>
      <c r="X366" s="709"/>
      <c r="Y366" s="709"/>
      <c r="Z366" s="709"/>
      <c r="AA366" s="1124" t="s">
        <v>12441</v>
      </c>
      <c r="AB366" s="1124"/>
      <c r="AC366" s="1124"/>
      <c r="AD366" s="1124"/>
      <c r="AE366" s="1124"/>
      <c r="AF366" s="1124"/>
      <c r="AG366" s="1124"/>
      <c r="AH366" s="170">
        <v>2014</v>
      </c>
      <c r="AI366" s="166"/>
      <c r="AJ366" s="166"/>
      <c r="AK366" s="166"/>
      <c r="AL366" s="166"/>
      <c r="AM366" s="166"/>
      <c r="AN366" s="166"/>
      <c r="AO366" s="167">
        <v>23227</v>
      </c>
      <c r="AP366" s="1271"/>
      <c r="AQ366" s="1109" t="s">
        <v>14360</v>
      </c>
    </row>
    <row r="367" spans="1:43" s="1109" customFormat="1" ht="25.35" hidden="1" customHeight="1">
      <c r="A367" s="742"/>
      <c r="B367" s="164"/>
      <c r="C367" s="1125" t="s">
        <v>3457</v>
      </c>
      <c r="D367" s="1125" t="s">
        <v>14362</v>
      </c>
      <c r="E367" s="1125" t="s">
        <v>3457</v>
      </c>
      <c r="F367" s="1125" t="s">
        <v>3457</v>
      </c>
      <c r="G367" s="1125">
        <v>3306</v>
      </c>
      <c r="H367" s="1272">
        <v>924</v>
      </c>
      <c r="I367" s="1125">
        <v>1115</v>
      </c>
      <c r="J367" s="1125" t="s">
        <v>1230</v>
      </c>
      <c r="K367" s="1125" t="s">
        <v>454</v>
      </c>
      <c r="L367" s="1125"/>
      <c r="M367" s="1125"/>
      <c r="N367" s="1125">
        <v>600</v>
      </c>
      <c r="O367" s="1125">
        <v>600</v>
      </c>
      <c r="P367" s="1125" t="s">
        <v>4370</v>
      </c>
      <c r="Q367" s="1125" t="s">
        <v>3255</v>
      </c>
      <c r="R367" s="1125"/>
      <c r="S367" s="1125"/>
      <c r="T367" s="1125"/>
      <c r="U367" s="1125">
        <v>200</v>
      </c>
      <c r="V367" s="1125">
        <v>300</v>
      </c>
      <c r="W367" s="1125"/>
      <c r="X367" s="1125">
        <v>1100</v>
      </c>
      <c r="Y367" s="1125"/>
      <c r="Z367" s="1125"/>
      <c r="AA367" s="1125" t="s">
        <v>4371</v>
      </c>
      <c r="AB367" s="1125"/>
      <c r="AC367" s="1125"/>
      <c r="AD367" s="1125"/>
      <c r="AE367" s="1125"/>
      <c r="AF367" s="1125"/>
      <c r="AG367" s="1125"/>
      <c r="AH367" s="170">
        <v>1999</v>
      </c>
      <c r="AI367" s="1125"/>
      <c r="AJ367" s="1125"/>
      <c r="AK367" s="1125"/>
      <c r="AL367" s="1125"/>
      <c r="AM367" s="1125"/>
      <c r="AN367" s="1125"/>
      <c r="AO367" s="1125">
        <v>1600</v>
      </c>
      <c r="AP367" s="1125"/>
      <c r="AQ367" s="1109" t="s">
        <v>14361</v>
      </c>
    </row>
    <row r="368" spans="1:43" s="1109" customFormat="1" ht="25.35" hidden="1" customHeight="1">
      <c r="A368" s="742"/>
      <c r="B368" s="164"/>
      <c r="C368" s="1124" t="s">
        <v>3457</v>
      </c>
      <c r="D368" s="1124" t="s">
        <v>4372</v>
      </c>
      <c r="E368" s="1124" t="s">
        <v>3457</v>
      </c>
      <c r="F368" s="1124" t="s">
        <v>3457</v>
      </c>
      <c r="G368" s="1125">
        <v>115066</v>
      </c>
      <c r="H368" s="1125">
        <v>2043.58</v>
      </c>
      <c r="I368" s="1125">
        <v>2973.24</v>
      </c>
      <c r="J368" s="709"/>
      <c r="K368" s="169"/>
      <c r="L368" s="709"/>
      <c r="M368" s="709"/>
      <c r="N368" s="1125"/>
      <c r="O368" s="1125"/>
      <c r="P368" s="1125"/>
      <c r="Q368" s="1124"/>
      <c r="R368" s="1125">
        <v>415.65</v>
      </c>
      <c r="S368" s="1125" t="s">
        <v>4373</v>
      </c>
      <c r="T368" s="1125">
        <v>343.78</v>
      </c>
      <c r="U368" s="709"/>
      <c r="V368" s="709"/>
      <c r="W368" s="709"/>
      <c r="X368" s="709"/>
      <c r="Y368" s="709"/>
      <c r="Z368" s="709"/>
      <c r="AA368" s="1124" t="s">
        <v>4374</v>
      </c>
      <c r="AB368" s="1124"/>
      <c r="AC368" s="1124"/>
      <c r="AD368" s="1124"/>
      <c r="AE368" s="1124"/>
      <c r="AF368" s="1124"/>
      <c r="AG368" s="1124"/>
      <c r="AH368" s="170">
        <v>2011</v>
      </c>
      <c r="AI368" s="166"/>
      <c r="AJ368" s="166"/>
      <c r="AK368" s="166"/>
      <c r="AL368" s="166"/>
      <c r="AM368" s="166"/>
      <c r="AN368" s="166"/>
      <c r="AO368" s="167">
        <v>8700</v>
      </c>
      <c r="AP368" s="167"/>
      <c r="AQ368" s="1109" t="s">
        <v>3458</v>
      </c>
    </row>
    <row r="369" spans="1:43" s="1109" customFormat="1" ht="25.35" hidden="1" customHeight="1">
      <c r="A369" s="742"/>
      <c r="B369" s="164"/>
      <c r="C369" s="1124" t="s">
        <v>940</v>
      </c>
      <c r="D369" s="1124" t="s">
        <v>4375</v>
      </c>
      <c r="E369" s="1124" t="s">
        <v>940</v>
      </c>
      <c r="F369" s="1124" t="s">
        <v>940</v>
      </c>
      <c r="G369" s="1125">
        <v>5796</v>
      </c>
      <c r="H369" s="1125">
        <v>1157</v>
      </c>
      <c r="I369" s="1125">
        <v>1382</v>
      </c>
      <c r="J369" s="709"/>
      <c r="K369" s="169"/>
      <c r="L369" s="709"/>
      <c r="M369" s="709"/>
      <c r="N369" s="1125">
        <v>1098</v>
      </c>
      <c r="O369" s="1125">
        <v>1098</v>
      </c>
      <c r="P369" s="1125" t="s">
        <v>4376</v>
      </c>
      <c r="Q369" s="1124" t="s">
        <v>1560</v>
      </c>
      <c r="R369" s="1125"/>
      <c r="S369" s="1125"/>
      <c r="T369" s="1125"/>
      <c r="U369" s="709"/>
      <c r="V369" s="709"/>
      <c r="W369" s="709"/>
      <c r="X369" s="709"/>
      <c r="Y369" s="709"/>
      <c r="Z369" s="709"/>
      <c r="AA369" s="1124"/>
      <c r="AB369" s="1124">
        <v>2007</v>
      </c>
      <c r="AC369" s="1124">
        <v>3600</v>
      </c>
      <c r="AD369" s="1124"/>
      <c r="AE369" s="1124"/>
      <c r="AF369" s="1124"/>
      <c r="AG369" s="1124"/>
      <c r="AH369" s="170">
        <v>2007</v>
      </c>
      <c r="AI369" s="166"/>
      <c r="AJ369" s="166"/>
      <c r="AK369" s="166"/>
      <c r="AL369" s="166"/>
      <c r="AM369" s="166"/>
      <c r="AN369" s="166"/>
      <c r="AO369" s="167">
        <v>3600</v>
      </c>
      <c r="AP369" s="167"/>
      <c r="AQ369" s="1109" t="s">
        <v>14363</v>
      </c>
    </row>
    <row r="370" spans="1:43" s="1109" customFormat="1" ht="25.15" hidden="1" customHeight="1">
      <c r="A370" s="742"/>
      <c r="B370" s="164"/>
      <c r="C370" s="1124" t="s">
        <v>940</v>
      </c>
      <c r="D370" s="1124" t="s">
        <v>4377</v>
      </c>
      <c r="E370" s="1124" t="s">
        <v>940</v>
      </c>
      <c r="F370" s="1124" t="s">
        <v>940</v>
      </c>
      <c r="G370" s="1125">
        <v>9991</v>
      </c>
      <c r="H370" s="1125">
        <v>1276</v>
      </c>
      <c r="I370" s="1125">
        <v>1615</v>
      </c>
      <c r="J370" s="709"/>
      <c r="K370" s="169"/>
      <c r="L370" s="709"/>
      <c r="M370" s="709"/>
      <c r="N370" s="1125">
        <v>1475</v>
      </c>
      <c r="O370" s="1125">
        <v>1475</v>
      </c>
      <c r="P370" s="1125" t="s">
        <v>4378</v>
      </c>
      <c r="Q370" s="1124" t="s">
        <v>1560</v>
      </c>
      <c r="R370" s="1125"/>
      <c r="S370" s="1125"/>
      <c r="T370" s="1125"/>
      <c r="U370" s="709"/>
      <c r="V370" s="709"/>
      <c r="W370" s="709"/>
      <c r="X370" s="709"/>
      <c r="Y370" s="709"/>
      <c r="Z370" s="709"/>
      <c r="AA370" s="1124"/>
      <c r="AB370" s="1124">
        <v>2010</v>
      </c>
      <c r="AC370" s="1124">
        <v>3400</v>
      </c>
      <c r="AD370" s="1124"/>
      <c r="AE370" s="1124"/>
      <c r="AF370" s="1124"/>
      <c r="AG370" s="1124"/>
      <c r="AH370" s="170">
        <v>2005</v>
      </c>
      <c r="AI370" s="166"/>
      <c r="AJ370" s="166"/>
      <c r="AK370" s="166"/>
      <c r="AL370" s="166"/>
      <c r="AM370" s="166"/>
      <c r="AN370" s="166"/>
      <c r="AO370" s="167">
        <v>3500</v>
      </c>
      <c r="AP370" s="167"/>
      <c r="AQ370" s="1109" t="s">
        <v>14364</v>
      </c>
    </row>
    <row r="371" spans="1:43" s="1109" customFormat="1" ht="25.15" hidden="1" customHeight="1">
      <c r="A371" s="742"/>
      <c r="B371" s="164"/>
      <c r="C371" s="1124" t="s">
        <v>940</v>
      </c>
      <c r="D371" s="1124" t="s">
        <v>4379</v>
      </c>
      <c r="E371" s="1124" t="s">
        <v>940</v>
      </c>
      <c r="F371" s="1124" t="s">
        <v>940</v>
      </c>
      <c r="G371" s="1125">
        <v>4757</v>
      </c>
      <c r="H371" s="1125">
        <v>1532</v>
      </c>
      <c r="I371" s="1125">
        <v>1705</v>
      </c>
      <c r="J371" s="709"/>
      <c r="K371" s="169"/>
      <c r="L371" s="709"/>
      <c r="M371" s="709"/>
      <c r="N371" s="1125">
        <v>704</v>
      </c>
      <c r="O371" s="1125">
        <v>704</v>
      </c>
      <c r="P371" s="1125" t="s">
        <v>4380</v>
      </c>
      <c r="Q371" s="1124" t="s">
        <v>1560</v>
      </c>
      <c r="R371" s="1125"/>
      <c r="S371" s="1125"/>
      <c r="T371" s="1125">
        <v>158</v>
      </c>
      <c r="U371" s="709"/>
      <c r="V371" s="709"/>
      <c r="W371" s="709"/>
      <c r="X371" s="709"/>
      <c r="Y371" s="709"/>
      <c r="Z371" s="709"/>
      <c r="AA371" s="1124"/>
      <c r="AB371" s="1124">
        <v>2010</v>
      </c>
      <c r="AC371" s="1124">
        <v>4700</v>
      </c>
      <c r="AD371" s="1124"/>
      <c r="AE371" s="1124"/>
      <c r="AF371" s="1124"/>
      <c r="AG371" s="1124"/>
      <c r="AH371" s="170">
        <v>2010</v>
      </c>
      <c r="AI371" s="166"/>
      <c r="AJ371" s="166"/>
      <c r="AK371" s="166"/>
      <c r="AL371" s="166"/>
      <c r="AM371" s="166"/>
      <c r="AN371" s="166"/>
      <c r="AO371" s="167">
        <v>3400</v>
      </c>
      <c r="AP371" s="440"/>
      <c r="AQ371" s="1109" t="s">
        <v>14365</v>
      </c>
    </row>
    <row r="372" spans="1:43" s="1109" customFormat="1" ht="25.15" hidden="1" customHeight="1">
      <c r="A372" s="897"/>
      <c r="B372" s="164"/>
      <c r="C372" s="1124" t="s">
        <v>940</v>
      </c>
      <c r="D372" s="1124" t="s">
        <v>4381</v>
      </c>
      <c r="E372" s="1124" t="s">
        <v>940</v>
      </c>
      <c r="F372" s="1124" t="s">
        <v>940</v>
      </c>
      <c r="G372" s="1125">
        <v>7169</v>
      </c>
      <c r="H372" s="1125">
        <v>1407</v>
      </c>
      <c r="I372" s="1125">
        <v>1694</v>
      </c>
      <c r="J372" s="709">
        <v>7878</v>
      </c>
      <c r="K372" s="169"/>
      <c r="L372" s="709"/>
      <c r="M372" s="709"/>
      <c r="N372" s="1125">
        <v>711</v>
      </c>
      <c r="O372" s="1125">
        <v>711</v>
      </c>
      <c r="P372" s="1125" t="s">
        <v>4382</v>
      </c>
      <c r="Q372" s="1124" t="s">
        <v>1560</v>
      </c>
      <c r="R372" s="1125"/>
      <c r="S372" s="1125"/>
      <c r="T372" s="1125">
        <v>181</v>
      </c>
      <c r="U372" s="709"/>
      <c r="V372" s="709"/>
      <c r="W372" s="709"/>
      <c r="X372" s="709"/>
      <c r="Y372" s="709"/>
      <c r="Z372" s="709"/>
      <c r="AA372" s="1124"/>
      <c r="AB372" s="1124">
        <v>2011</v>
      </c>
      <c r="AC372" s="1124">
        <v>5500</v>
      </c>
      <c r="AD372" s="1124"/>
      <c r="AE372" s="1124"/>
      <c r="AF372" s="1124"/>
      <c r="AG372" s="1124"/>
      <c r="AH372" s="170">
        <v>2010</v>
      </c>
      <c r="AI372" s="166"/>
      <c r="AJ372" s="166"/>
      <c r="AK372" s="166"/>
      <c r="AL372" s="166"/>
      <c r="AM372" s="166"/>
      <c r="AN372" s="166"/>
      <c r="AO372" s="167">
        <v>4700</v>
      </c>
      <c r="AP372" s="167"/>
      <c r="AQ372" s="1109" t="s">
        <v>14366</v>
      </c>
    </row>
    <row r="373" spans="1:43" s="1109" customFormat="1" ht="25.15" hidden="1" customHeight="1">
      <c r="A373" s="897"/>
      <c r="B373" s="164"/>
      <c r="C373" s="1124" t="s">
        <v>940</v>
      </c>
      <c r="D373" s="1124" t="s">
        <v>4383</v>
      </c>
      <c r="E373" s="1124" t="s">
        <v>940</v>
      </c>
      <c r="F373" s="1124" t="s">
        <v>13595</v>
      </c>
      <c r="G373" s="1125">
        <v>7400</v>
      </c>
      <c r="H373" s="1125">
        <v>1473.98</v>
      </c>
      <c r="I373" s="1125">
        <v>1993.66</v>
      </c>
      <c r="J373" s="709" t="s">
        <v>1230</v>
      </c>
      <c r="K373" s="169" t="s">
        <v>454</v>
      </c>
      <c r="L373" s="709"/>
      <c r="M373" s="709"/>
      <c r="N373" s="1125">
        <v>1815</v>
      </c>
      <c r="O373" s="1125">
        <v>1815.36</v>
      </c>
      <c r="P373" s="1125" t="s">
        <v>4384</v>
      </c>
      <c r="Q373" s="1124" t="s">
        <v>4385</v>
      </c>
      <c r="R373" s="1125"/>
      <c r="S373" s="1125"/>
      <c r="T373" s="1125"/>
      <c r="U373" s="709">
        <v>6000</v>
      </c>
      <c r="V373" s="709"/>
      <c r="W373" s="709"/>
      <c r="X373" s="709">
        <v>3000</v>
      </c>
      <c r="Y373" s="709"/>
      <c r="Z373" s="709"/>
      <c r="AA373" s="1124" t="s">
        <v>2621</v>
      </c>
      <c r="AB373" s="1124">
        <v>2011</v>
      </c>
      <c r="AC373" s="1124">
        <v>4500</v>
      </c>
      <c r="AD373" s="1124"/>
      <c r="AE373" s="1124"/>
      <c r="AF373" s="1124"/>
      <c r="AG373" s="1124"/>
      <c r="AH373" s="170">
        <v>2011</v>
      </c>
      <c r="AI373" s="166"/>
      <c r="AJ373" s="166"/>
      <c r="AK373" s="166"/>
      <c r="AL373" s="166"/>
      <c r="AM373" s="166"/>
      <c r="AN373" s="166"/>
      <c r="AO373" s="167">
        <v>5500</v>
      </c>
      <c r="AP373" s="167"/>
      <c r="AQ373" s="1109" t="s">
        <v>14367</v>
      </c>
    </row>
    <row r="374" spans="1:43" s="1109" customFormat="1" ht="25.15" hidden="1" customHeight="1">
      <c r="A374" s="897"/>
      <c r="B374" s="164"/>
      <c r="C374" s="488" t="s">
        <v>940</v>
      </c>
      <c r="D374" s="488" t="s">
        <v>4386</v>
      </c>
      <c r="E374" s="488" t="s">
        <v>940</v>
      </c>
      <c r="F374" s="488" t="s">
        <v>940</v>
      </c>
      <c r="G374" s="1125">
        <v>6710</v>
      </c>
      <c r="H374" s="1125">
        <v>1331</v>
      </c>
      <c r="I374" s="1125">
        <v>1665</v>
      </c>
      <c r="J374" s="709"/>
      <c r="K374" s="1244"/>
      <c r="L374" s="1127"/>
      <c r="M374" s="1127"/>
      <c r="N374" s="708">
        <v>1252</v>
      </c>
      <c r="O374" s="708">
        <v>1252.49</v>
      </c>
      <c r="P374" s="1125" t="s">
        <v>4387</v>
      </c>
      <c r="Q374" s="488" t="s">
        <v>4388</v>
      </c>
      <c r="R374" s="708"/>
      <c r="S374" s="708"/>
      <c r="T374" s="708">
        <v>231</v>
      </c>
      <c r="U374" s="1127"/>
      <c r="V374" s="1127"/>
      <c r="W374" s="1127"/>
      <c r="X374" s="1127"/>
      <c r="Y374" s="1127"/>
      <c r="Z374" s="1127"/>
      <c r="AA374" s="488" t="s">
        <v>4389</v>
      </c>
      <c r="AB374" s="488">
        <v>2012</v>
      </c>
      <c r="AC374" s="488">
        <v>6700</v>
      </c>
      <c r="AD374" s="488"/>
      <c r="AE374" s="488"/>
      <c r="AF374" s="488"/>
      <c r="AG374" s="488"/>
      <c r="AH374" s="197">
        <v>2011</v>
      </c>
      <c r="AI374" s="502"/>
      <c r="AJ374" s="502"/>
      <c r="AK374" s="502"/>
      <c r="AL374" s="502"/>
      <c r="AM374" s="502"/>
      <c r="AN374" s="502"/>
      <c r="AO374" s="167">
        <v>4500</v>
      </c>
      <c r="AP374" s="167"/>
      <c r="AQ374" s="1109" t="s">
        <v>14368</v>
      </c>
    </row>
    <row r="375" spans="1:43" s="1109" customFormat="1" ht="25.15" hidden="1" customHeight="1">
      <c r="A375" s="897"/>
      <c r="B375" s="164"/>
      <c r="C375" s="1124" t="s">
        <v>940</v>
      </c>
      <c r="D375" s="1124" t="s">
        <v>4390</v>
      </c>
      <c r="E375" s="1124" t="s">
        <v>940</v>
      </c>
      <c r="F375" s="1124" t="s">
        <v>940</v>
      </c>
      <c r="G375" s="1125">
        <v>9673</v>
      </c>
      <c r="H375" s="1125">
        <v>1534</v>
      </c>
      <c r="I375" s="1125">
        <v>1792</v>
      </c>
      <c r="J375" s="709"/>
      <c r="K375" s="169"/>
      <c r="L375" s="709"/>
      <c r="M375" s="709"/>
      <c r="N375" s="1125">
        <v>828</v>
      </c>
      <c r="O375" s="1125">
        <v>828</v>
      </c>
      <c r="P375" s="1125" t="s">
        <v>4391</v>
      </c>
      <c r="Q375" s="1124" t="s">
        <v>1560</v>
      </c>
      <c r="R375" s="1125"/>
      <c r="S375" s="1125"/>
      <c r="T375" s="1125">
        <v>150</v>
      </c>
      <c r="U375" s="709"/>
      <c r="V375" s="709"/>
      <c r="W375" s="709"/>
      <c r="X375" s="709"/>
      <c r="Y375" s="709"/>
      <c r="Z375" s="709"/>
      <c r="AA375" s="1124" t="s">
        <v>1561</v>
      </c>
      <c r="AB375" s="1124">
        <v>2013</v>
      </c>
      <c r="AC375" s="1124">
        <v>5800</v>
      </c>
      <c r="AD375" s="1124"/>
      <c r="AE375" s="1124"/>
      <c r="AF375" s="1124"/>
      <c r="AG375" s="1124"/>
      <c r="AH375" s="170">
        <v>2012</v>
      </c>
      <c r="AI375" s="166"/>
      <c r="AJ375" s="166"/>
      <c r="AK375" s="166"/>
      <c r="AL375" s="166"/>
      <c r="AM375" s="166"/>
      <c r="AN375" s="166"/>
      <c r="AO375" s="167">
        <v>6700</v>
      </c>
      <c r="AP375" s="167"/>
      <c r="AQ375" s="1109" t="s">
        <v>14369</v>
      </c>
    </row>
    <row r="376" spans="1:43" s="1109" customFormat="1" ht="25.15" hidden="1" customHeight="1">
      <c r="A376" s="897" t="s">
        <v>310</v>
      </c>
      <c r="B376" s="164"/>
      <c r="C376" s="1124" t="s">
        <v>940</v>
      </c>
      <c r="D376" s="1124" t="s">
        <v>4392</v>
      </c>
      <c r="E376" s="1124" t="s">
        <v>940</v>
      </c>
      <c r="F376" s="1124" t="s">
        <v>940</v>
      </c>
      <c r="G376" s="1125">
        <v>7700</v>
      </c>
      <c r="H376" s="1125">
        <v>1514</v>
      </c>
      <c r="I376" s="1125">
        <v>1668</v>
      </c>
      <c r="J376" s="709"/>
      <c r="K376" s="169"/>
      <c r="L376" s="709"/>
      <c r="M376" s="709"/>
      <c r="N376" s="1125">
        <v>828</v>
      </c>
      <c r="O376" s="1125">
        <v>892</v>
      </c>
      <c r="P376" s="1125" t="s">
        <v>1922</v>
      </c>
      <c r="Q376" s="1124" t="s">
        <v>1560</v>
      </c>
      <c r="R376" s="1125"/>
      <c r="S376" s="1125"/>
      <c r="T376" s="1125">
        <v>142</v>
      </c>
      <c r="U376" s="709"/>
      <c r="V376" s="709"/>
      <c r="W376" s="709"/>
      <c r="X376" s="709"/>
      <c r="Y376" s="709"/>
      <c r="Z376" s="709"/>
      <c r="AA376" s="1124" t="s">
        <v>1561</v>
      </c>
      <c r="AB376" s="1124">
        <v>2014</v>
      </c>
      <c r="AC376" s="1124">
        <v>7400</v>
      </c>
      <c r="AD376" s="1124"/>
      <c r="AE376" s="1124"/>
      <c r="AF376" s="1124"/>
      <c r="AG376" s="1124"/>
      <c r="AH376" s="170">
        <v>2013</v>
      </c>
      <c r="AI376" s="166"/>
      <c r="AJ376" s="166"/>
      <c r="AK376" s="166"/>
      <c r="AL376" s="166"/>
      <c r="AM376" s="166"/>
      <c r="AN376" s="166"/>
      <c r="AO376" s="167">
        <v>5800</v>
      </c>
      <c r="AP376" s="167"/>
      <c r="AQ376" s="1109" t="s">
        <v>14370</v>
      </c>
    </row>
    <row r="377" spans="1:43" s="1109" customFormat="1" ht="25.15" hidden="1" customHeight="1">
      <c r="A377" s="897"/>
      <c r="B377" s="164"/>
      <c r="C377" s="488" t="s">
        <v>940</v>
      </c>
      <c r="D377" s="488" t="s">
        <v>4393</v>
      </c>
      <c r="E377" s="488" t="s">
        <v>940</v>
      </c>
      <c r="F377" s="488" t="s">
        <v>940</v>
      </c>
      <c r="G377" s="1125">
        <v>7016</v>
      </c>
      <c r="H377" s="1125">
        <v>1931</v>
      </c>
      <c r="I377" s="1125">
        <v>2902</v>
      </c>
      <c r="J377" s="709"/>
      <c r="K377" s="1244"/>
      <c r="L377" s="1127"/>
      <c r="M377" s="1127"/>
      <c r="N377" s="708">
        <v>828</v>
      </c>
      <c r="O377" s="708">
        <v>1394</v>
      </c>
      <c r="P377" s="1125" t="s">
        <v>4394</v>
      </c>
      <c r="Q377" s="488" t="s">
        <v>1560</v>
      </c>
      <c r="R377" s="708"/>
      <c r="S377" s="708"/>
      <c r="T377" s="708">
        <v>182</v>
      </c>
      <c r="U377" s="1127"/>
      <c r="V377" s="1127"/>
      <c r="W377" s="1127"/>
      <c r="X377" s="1127"/>
      <c r="Y377" s="1127"/>
      <c r="Z377" s="1127"/>
      <c r="AA377" s="488" t="s">
        <v>1561</v>
      </c>
      <c r="AB377" s="488">
        <v>2016</v>
      </c>
      <c r="AC377" s="488">
        <v>7260</v>
      </c>
      <c r="AD377" s="488"/>
      <c r="AE377" s="488"/>
      <c r="AF377" s="488"/>
      <c r="AG377" s="488"/>
      <c r="AH377" s="197">
        <v>2014</v>
      </c>
      <c r="AI377" s="502"/>
      <c r="AJ377" s="502"/>
      <c r="AK377" s="502"/>
      <c r="AL377" s="502"/>
      <c r="AM377" s="502"/>
      <c r="AN377" s="502"/>
      <c r="AO377" s="167">
        <v>7400</v>
      </c>
      <c r="AP377" s="167"/>
      <c r="AQ377" s="1109" t="s">
        <v>14371</v>
      </c>
    </row>
    <row r="378" spans="1:43" s="1109" customFormat="1" ht="25.15" hidden="1" customHeight="1">
      <c r="A378" s="897"/>
      <c r="B378" s="164"/>
      <c r="C378" s="197" t="s">
        <v>940</v>
      </c>
      <c r="D378" s="197" t="s">
        <v>4395</v>
      </c>
      <c r="E378" s="197" t="s">
        <v>940</v>
      </c>
      <c r="F378" s="488" t="s">
        <v>940</v>
      </c>
      <c r="G378" s="1125">
        <v>5540</v>
      </c>
      <c r="H378" s="1125">
        <v>2134</v>
      </c>
      <c r="I378" s="1125">
        <v>2887</v>
      </c>
      <c r="J378" s="1125"/>
      <c r="K378" s="507"/>
      <c r="L378" s="507"/>
      <c r="M378" s="507"/>
      <c r="N378" s="200"/>
      <c r="O378" s="200">
        <v>1856</v>
      </c>
      <c r="P378" s="1125" t="s">
        <v>4396</v>
      </c>
      <c r="Q378" s="1266" t="s">
        <v>454</v>
      </c>
      <c r="R378" s="200"/>
      <c r="S378" s="200"/>
      <c r="T378" s="200">
        <v>163</v>
      </c>
      <c r="U378" s="507"/>
      <c r="V378" s="507"/>
      <c r="W378" s="507"/>
      <c r="X378" s="507"/>
      <c r="Y378" s="507"/>
      <c r="Z378" s="507"/>
      <c r="AA378" s="1266" t="s">
        <v>4397</v>
      </c>
      <c r="AB378" s="197">
        <v>2009</v>
      </c>
      <c r="AC378" s="197">
        <v>2690</v>
      </c>
      <c r="AD378" s="197"/>
      <c r="AE378" s="197"/>
      <c r="AF378" s="197"/>
      <c r="AG378" s="197"/>
      <c r="AH378" s="197">
        <v>2016</v>
      </c>
      <c r="AI378" s="502"/>
      <c r="AJ378" s="502"/>
      <c r="AK378" s="502"/>
      <c r="AL378" s="502"/>
      <c r="AM378" s="502"/>
      <c r="AN378" s="502"/>
      <c r="AO378" s="167">
        <v>7260</v>
      </c>
      <c r="AP378" s="167"/>
      <c r="AQ378" s="1109" t="s">
        <v>14372</v>
      </c>
    </row>
    <row r="379" spans="1:43" s="1109" customFormat="1" ht="25.15" hidden="1" customHeight="1">
      <c r="A379" s="897"/>
      <c r="B379" s="164"/>
      <c r="C379" s="1124" t="s">
        <v>4398</v>
      </c>
      <c r="D379" s="1124" t="s">
        <v>4399</v>
      </c>
      <c r="E379" s="1124" t="s">
        <v>940</v>
      </c>
      <c r="F379" s="1124" t="s">
        <v>940</v>
      </c>
      <c r="G379" s="1125">
        <v>3284</v>
      </c>
      <c r="H379" s="1125">
        <v>478</v>
      </c>
      <c r="I379" s="1125">
        <v>957</v>
      </c>
      <c r="J379" s="709"/>
      <c r="K379" s="169"/>
      <c r="L379" s="709"/>
      <c r="M379" s="709"/>
      <c r="N379" s="1125">
        <v>828</v>
      </c>
      <c r="O379" s="1125">
        <v>200</v>
      </c>
      <c r="P379" s="1125" t="s">
        <v>4400</v>
      </c>
      <c r="Q379" s="1124" t="s">
        <v>1248</v>
      </c>
      <c r="R379" s="1125"/>
      <c r="S379" s="1125"/>
      <c r="T379" s="1125">
        <v>200</v>
      </c>
      <c r="U379" s="709"/>
      <c r="V379" s="709"/>
      <c r="W379" s="709"/>
      <c r="X379" s="709"/>
      <c r="Y379" s="709"/>
      <c r="Z379" s="709"/>
      <c r="AA379" s="1124" t="s">
        <v>4401</v>
      </c>
      <c r="AB379" s="1124">
        <v>2008</v>
      </c>
      <c r="AC379" s="1124"/>
      <c r="AD379" s="1124"/>
      <c r="AE379" s="1124"/>
      <c r="AF379" s="1124"/>
      <c r="AG379" s="1124"/>
      <c r="AH379" s="170">
        <v>2009</v>
      </c>
      <c r="AI379" s="166"/>
      <c r="AJ379" s="166"/>
      <c r="AK379" s="166"/>
      <c r="AL379" s="166"/>
      <c r="AM379" s="166"/>
      <c r="AN379" s="166"/>
      <c r="AO379" s="167">
        <v>2690</v>
      </c>
      <c r="AP379" s="167"/>
      <c r="AQ379" s="1109" t="s">
        <v>14370</v>
      </c>
    </row>
    <row r="380" spans="1:43" s="1109" customFormat="1" ht="25.15" hidden="1" customHeight="1">
      <c r="A380" s="897"/>
      <c r="B380" s="164"/>
      <c r="C380" s="1124" t="s">
        <v>940</v>
      </c>
      <c r="D380" s="184" t="s">
        <v>10635</v>
      </c>
      <c r="E380" s="166" t="s">
        <v>940</v>
      </c>
      <c r="F380" s="166" t="s">
        <v>13595</v>
      </c>
      <c r="G380" s="167">
        <v>5732</v>
      </c>
      <c r="H380" s="167">
        <v>970</v>
      </c>
      <c r="I380" s="167">
        <v>970</v>
      </c>
      <c r="J380" s="166"/>
      <c r="K380" s="166"/>
      <c r="L380" s="166"/>
      <c r="M380" s="166"/>
      <c r="N380" s="167"/>
      <c r="O380" s="167"/>
      <c r="P380" s="167"/>
      <c r="Q380" s="170" t="s">
        <v>10636</v>
      </c>
      <c r="R380" s="167"/>
      <c r="S380" s="167"/>
      <c r="T380" s="167"/>
      <c r="U380" s="166"/>
      <c r="V380" s="166"/>
      <c r="W380" s="166"/>
      <c r="X380" s="166"/>
      <c r="Y380" s="166"/>
      <c r="Z380" s="166"/>
      <c r="AA380" s="170"/>
      <c r="AB380" s="170"/>
      <c r="AC380" s="170"/>
      <c r="AD380" s="170"/>
      <c r="AE380" s="170"/>
      <c r="AF380" s="170"/>
      <c r="AG380" s="170"/>
      <c r="AH380" s="170">
        <v>2008</v>
      </c>
      <c r="AI380" s="166"/>
      <c r="AJ380" s="166"/>
      <c r="AK380" s="166"/>
      <c r="AL380" s="166"/>
      <c r="AM380" s="166"/>
      <c r="AN380" s="166"/>
      <c r="AO380" s="167"/>
      <c r="AP380" s="167"/>
      <c r="AQ380" s="1109" t="s">
        <v>14373</v>
      </c>
    </row>
    <row r="381" spans="1:43" s="1109" customFormat="1" ht="25.15" hidden="1" customHeight="1">
      <c r="A381" s="897"/>
      <c r="B381" s="164"/>
      <c r="C381" s="1124" t="s">
        <v>3836</v>
      </c>
      <c r="D381" s="184" t="s">
        <v>4416</v>
      </c>
      <c r="E381" s="166" t="s">
        <v>3836</v>
      </c>
      <c r="F381" s="166" t="s">
        <v>3838</v>
      </c>
      <c r="G381" s="167">
        <v>22214</v>
      </c>
      <c r="H381" s="167">
        <v>3373</v>
      </c>
      <c r="I381" s="167">
        <v>4241</v>
      </c>
      <c r="J381" s="166" t="s">
        <v>1230</v>
      </c>
      <c r="K381" s="166" t="s">
        <v>454</v>
      </c>
      <c r="L381" s="166"/>
      <c r="M381" s="166"/>
      <c r="N381" s="167">
        <v>3113</v>
      </c>
      <c r="O381" s="167">
        <v>1407</v>
      </c>
      <c r="P381" s="167" t="s">
        <v>4417</v>
      </c>
      <c r="Q381" s="170" t="s">
        <v>3255</v>
      </c>
      <c r="R381" s="167">
        <v>850</v>
      </c>
      <c r="S381" s="167" t="s">
        <v>4418</v>
      </c>
      <c r="T381" s="167">
        <v>856</v>
      </c>
      <c r="U381" s="166">
        <v>6000</v>
      </c>
      <c r="V381" s="166"/>
      <c r="W381" s="166"/>
      <c r="X381" s="166">
        <v>3000</v>
      </c>
      <c r="Y381" s="166"/>
      <c r="Z381" s="166"/>
      <c r="AA381" s="170" t="s">
        <v>1306</v>
      </c>
      <c r="AB381" s="170"/>
      <c r="AC381" s="170"/>
      <c r="AD381" s="170"/>
      <c r="AE381" s="170"/>
      <c r="AF381" s="170"/>
      <c r="AG381" s="170"/>
      <c r="AH381" s="170">
        <v>2002</v>
      </c>
      <c r="AI381" s="166"/>
      <c r="AJ381" s="166"/>
      <c r="AK381" s="166"/>
      <c r="AL381" s="166"/>
      <c r="AM381" s="166"/>
      <c r="AN381" s="166"/>
      <c r="AO381" s="167">
        <v>9041</v>
      </c>
      <c r="AP381" s="167"/>
      <c r="AQ381" s="1109" t="s">
        <v>14374</v>
      </c>
    </row>
    <row r="382" spans="1:43" s="1109" customFormat="1" ht="25.15" hidden="1" customHeight="1">
      <c r="A382" s="839"/>
      <c r="B382" s="164"/>
      <c r="C382" s="1124" t="s">
        <v>3836</v>
      </c>
      <c r="D382" s="184" t="s">
        <v>10637</v>
      </c>
      <c r="E382" s="166" t="s">
        <v>3836</v>
      </c>
      <c r="F382" s="166" t="s">
        <v>3838</v>
      </c>
      <c r="G382" s="167">
        <v>2891</v>
      </c>
      <c r="H382" s="167">
        <v>1793</v>
      </c>
      <c r="I382" s="167">
        <v>8712</v>
      </c>
      <c r="J382" s="166"/>
      <c r="K382" s="166"/>
      <c r="L382" s="166"/>
      <c r="M382" s="166"/>
      <c r="N382" s="167">
        <v>1830</v>
      </c>
      <c r="O382" s="167">
        <v>702</v>
      </c>
      <c r="P382" s="167" t="s">
        <v>10638</v>
      </c>
      <c r="Q382" s="170" t="s">
        <v>1619</v>
      </c>
      <c r="R382" s="167">
        <v>833</v>
      </c>
      <c r="S382" s="167" t="s">
        <v>10639</v>
      </c>
      <c r="T382" s="167">
        <v>295</v>
      </c>
      <c r="U382" s="166"/>
      <c r="V382" s="166"/>
      <c r="W382" s="166"/>
      <c r="X382" s="166"/>
      <c r="Y382" s="166"/>
      <c r="Z382" s="166"/>
      <c r="AA382" s="170" t="s">
        <v>10640</v>
      </c>
      <c r="AB382" s="170"/>
      <c r="AC382" s="170"/>
      <c r="AD382" s="170"/>
      <c r="AE382" s="170"/>
      <c r="AF382" s="170"/>
      <c r="AG382" s="170"/>
      <c r="AH382" s="170">
        <v>2017</v>
      </c>
      <c r="AI382" s="166"/>
      <c r="AJ382" s="166"/>
      <c r="AK382" s="166"/>
      <c r="AL382" s="166"/>
      <c r="AM382" s="166"/>
      <c r="AN382" s="166"/>
      <c r="AO382" s="167">
        <v>19373</v>
      </c>
      <c r="AP382" s="167"/>
      <c r="AQ382" s="1109" t="s">
        <v>14375</v>
      </c>
    </row>
    <row r="383" spans="1:43" s="1109" customFormat="1" ht="25.15" hidden="1" customHeight="1">
      <c r="A383" s="839"/>
      <c r="B383" s="164"/>
      <c r="C383" s="170" t="s">
        <v>3625</v>
      </c>
      <c r="D383" s="170" t="s">
        <v>4434</v>
      </c>
      <c r="E383" s="170" t="s">
        <v>3625</v>
      </c>
      <c r="F383" s="1124" t="s">
        <v>4435</v>
      </c>
      <c r="G383" s="1125">
        <v>4250</v>
      </c>
      <c r="H383" s="1125">
        <v>682</v>
      </c>
      <c r="I383" s="1125">
        <v>1846</v>
      </c>
      <c r="J383" s="1125" t="s">
        <v>454</v>
      </c>
      <c r="K383" s="166" t="s">
        <v>1230</v>
      </c>
      <c r="L383" s="166"/>
      <c r="M383" s="166"/>
      <c r="N383" s="167">
        <v>252</v>
      </c>
      <c r="O383" s="167">
        <v>252</v>
      </c>
      <c r="P383" s="1125" t="s">
        <v>4436</v>
      </c>
      <c r="Q383" s="353" t="s">
        <v>2033</v>
      </c>
      <c r="R383" s="167"/>
      <c r="S383" s="167"/>
      <c r="T383" s="167"/>
      <c r="U383" s="166">
        <v>2802</v>
      </c>
      <c r="V383" s="166">
        <v>2100</v>
      </c>
      <c r="W383" s="166">
        <v>0</v>
      </c>
      <c r="X383" s="166">
        <v>1100</v>
      </c>
      <c r="Y383" s="166"/>
      <c r="Z383" s="166"/>
      <c r="AA383" s="353" t="s">
        <v>4437</v>
      </c>
      <c r="AB383" s="170"/>
      <c r="AC383" s="170"/>
      <c r="AD383" s="170"/>
      <c r="AE383" s="170"/>
      <c r="AF383" s="170"/>
      <c r="AG383" s="170"/>
      <c r="AH383" s="170">
        <v>2001</v>
      </c>
      <c r="AI383" s="166"/>
      <c r="AJ383" s="166"/>
      <c r="AK383" s="166"/>
      <c r="AL383" s="166"/>
      <c r="AM383" s="166"/>
      <c r="AN383" s="166"/>
      <c r="AO383" s="167">
        <v>3790</v>
      </c>
      <c r="AP383" s="167"/>
      <c r="AQ383" s="1109" t="s">
        <v>14376</v>
      </c>
    </row>
    <row r="384" spans="1:43" s="1109" customFormat="1" ht="25.15" hidden="1" customHeight="1">
      <c r="A384" s="839"/>
      <c r="B384" s="164"/>
      <c r="C384" s="1124" t="s">
        <v>3625</v>
      </c>
      <c r="D384" s="1124" t="s">
        <v>4438</v>
      </c>
      <c r="E384" s="1124" t="s">
        <v>3625</v>
      </c>
      <c r="F384" s="1124" t="s">
        <v>3177</v>
      </c>
      <c r="G384" s="1125">
        <v>51520</v>
      </c>
      <c r="H384" s="1125">
        <v>1940</v>
      </c>
      <c r="I384" s="1125">
        <v>4981</v>
      </c>
      <c r="J384" s="709"/>
      <c r="K384" s="169"/>
      <c r="L384" s="709"/>
      <c r="M384" s="709"/>
      <c r="N384" s="1125">
        <v>2171</v>
      </c>
      <c r="O384" s="1125">
        <v>783</v>
      </c>
      <c r="P384" s="1125" t="s">
        <v>4439</v>
      </c>
      <c r="Q384" s="1124" t="s">
        <v>4440</v>
      </c>
      <c r="R384" s="1125">
        <v>1184</v>
      </c>
      <c r="S384" s="1125" t="s">
        <v>4441</v>
      </c>
      <c r="T384" s="1125">
        <v>204</v>
      </c>
      <c r="U384" s="709"/>
      <c r="V384" s="709"/>
      <c r="W384" s="709"/>
      <c r="X384" s="709"/>
      <c r="Y384" s="709"/>
      <c r="Z384" s="709"/>
      <c r="AA384" s="1124" t="s">
        <v>4442</v>
      </c>
      <c r="AB384" s="1124"/>
      <c r="AC384" s="1124"/>
      <c r="AD384" s="1124"/>
      <c r="AE384" s="1124"/>
      <c r="AF384" s="1124"/>
      <c r="AG384" s="1124"/>
      <c r="AH384" s="170">
        <v>2011</v>
      </c>
      <c r="AI384" s="166"/>
      <c r="AJ384" s="166"/>
      <c r="AK384" s="166"/>
      <c r="AL384" s="166"/>
      <c r="AM384" s="166"/>
      <c r="AN384" s="166"/>
      <c r="AO384" s="167">
        <v>9700</v>
      </c>
      <c r="AP384" s="167"/>
      <c r="AQ384" s="1109" t="s">
        <v>14377</v>
      </c>
    </row>
    <row r="385" spans="1:43" s="1109" customFormat="1" ht="25.15" hidden="1" customHeight="1">
      <c r="A385" s="839"/>
      <c r="B385" s="164"/>
      <c r="C385" s="1124" t="s">
        <v>3625</v>
      </c>
      <c r="D385" s="1124" t="s">
        <v>16337</v>
      </c>
      <c r="E385" s="1124" t="s">
        <v>3625</v>
      </c>
      <c r="F385" s="1124" t="s">
        <v>16338</v>
      </c>
      <c r="G385" s="1125">
        <v>3410</v>
      </c>
      <c r="H385" s="1125">
        <v>1568</v>
      </c>
      <c r="I385" s="1125">
        <v>6917</v>
      </c>
      <c r="J385" s="709"/>
      <c r="K385" s="169"/>
      <c r="L385" s="709"/>
      <c r="M385" s="709"/>
      <c r="N385" s="1125">
        <v>2089</v>
      </c>
      <c r="O385" s="1125">
        <v>1020</v>
      </c>
      <c r="P385" s="1125" t="s">
        <v>15486</v>
      </c>
      <c r="Q385" s="1124" t="s">
        <v>11266</v>
      </c>
      <c r="R385" s="1125">
        <v>820</v>
      </c>
      <c r="S385" s="1125" t="s">
        <v>12653</v>
      </c>
      <c r="T385" s="1125">
        <v>249</v>
      </c>
      <c r="U385" s="709"/>
      <c r="V385" s="709"/>
      <c r="W385" s="709"/>
      <c r="X385" s="709"/>
      <c r="Y385" s="709"/>
      <c r="Z385" s="709"/>
      <c r="AA385" s="1124" t="s">
        <v>16339</v>
      </c>
      <c r="AB385" s="1124"/>
      <c r="AC385" s="1124"/>
      <c r="AD385" s="1124"/>
      <c r="AE385" s="1124"/>
      <c r="AF385" s="1124"/>
      <c r="AG385" s="1124"/>
      <c r="AH385" s="170">
        <v>2020</v>
      </c>
      <c r="AI385" s="166"/>
      <c r="AJ385" s="166"/>
      <c r="AK385" s="166"/>
      <c r="AL385" s="166"/>
      <c r="AM385" s="166"/>
      <c r="AN385" s="166"/>
      <c r="AO385" s="167">
        <v>16300</v>
      </c>
      <c r="AP385" s="167"/>
    </row>
    <row r="386" spans="1:43" s="1109" customFormat="1" ht="25.15" hidden="1" customHeight="1">
      <c r="A386" s="839"/>
      <c r="B386" s="164"/>
      <c r="C386" s="1124" t="s">
        <v>3479</v>
      </c>
      <c r="D386" s="1124" t="s">
        <v>4419</v>
      </c>
      <c r="E386" s="1124" t="s">
        <v>3479</v>
      </c>
      <c r="F386" s="1124" t="s">
        <v>1439</v>
      </c>
      <c r="G386" s="1125">
        <v>3218</v>
      </c>
      <c r="H386" s="1125">
        <v>1615</v>
      </c>
      <c r="I386" s="1125">
        <v>2267</v>
      </c>
      <c r="J386" s="1125"/>
      <c r="K386" s="1125"/>
      <c r="L386" s="1125"/>
      <c r="M386" s="1124"/>
      <c r="N386" s="1125">
        <v>1370</v>
      </c>
      <c r="O386" s="1125">
        <v>600</v>
      </c>
      <c r="P386" s="1125" t="s">
        <v>4420</v>
      </c>
      <c r="Q386" s="1124" t="s">
        <v>2921</v>
      </c>
      <c r="R386" s="170">
        <v>770</v>
      </c>
      <c r="S386" s="167" t="s">
        <v>3262</v>
      </c>
      <c r="T386" s="170">
        <v>1</v>
      </c>
      <c r="U386" s="167"/>
      <c r="V386" s="709"/>
      <c r="W386" s="709"/>
      <c r="X386" s="709"/>
      <c r="Y386" s="709"/>
      <c r="Z386" s="709"/>
      <c r="AA386" s="1124" t="s">
        <v>4421</v>
      </c>
      <c r="AB386" s="1124"/>
      <c r="AC386" s="1124"/>
      <c r="AD386" s="1124"/>
      <c r="AE386" s="1124"/>
      <c r="AF386" s="1124"/>
      <c r="AG386" s="1124"/>
      <c r="AH386" s="170">
        <v>2013</v>
      </c>
      <c r="AI386" s="166"/>
      <c r="AJ386" s="166"/>
      <c r="AK386" s="166"/>
      <c r="AL386" s="166"/>
      <c r="AM386" s="166"/>
      <c r="AN386" s="166"/>
      <c r="AO386" s="167">
        <v>4800</v>
      </c>
      <c r="AP386" s="167"/>
      <c r="AQ386" s="1109" t="s">
        <v>14378</v>
      </c>
    </row>
    <row r="387" spans="1:43" s="1109" customFormat="1" ht="25.15" hidden="1" customHeight="1">
      <c r="A387" s="839"/>
      <c r="B387" s="164"/>
      <c r="C387" s="1124" t="s">
        <v>3479</v>
      </c>
      <c r="D387" s="1124" t="s">
        <v>4422</v>
      </c>
      <c r="E387" s="1124" t="s">
        <v>3479</v>
      </c>
      <c r="F387" s="1124" t="s">
        <v>1439</v>
      </c>
      <c r="G387" s="1125">
        <v>104897</v>
      </c>
      <c r="H387" s="1125">
        <v>1170</v>
      </c>
      <c r="I387" s="1125">
        <v>1170</v>
      </c>
      <c r="J387" s="709"/>
      <c r="K387" s="169"/>
      <c r="L387" s="709"/>
      <c r="M387" s="709"/>
      <c r="N387" s="1125">
        <v>2858.61</v>
      </c>
      <c r="O387" s="1125">
        <v>2775</v>
      </c>
      <c r="P387" s="1125" t="s">
        <v>4423</v>
      </c>
      <c r="Q387" s="1124" t="s">
        <v>1459</v>
      </c>
      <c r="R387" s="1125"/>
      <c r="S387" s="1125"/>
      <c r="T387" s="1125"/>
      <c r="U387" s="709"/>
      <c r="V387" s="709"/>
      <c r="W387" s="709"/>
      <c r="X387" s="709"/>
      <c r="Y387" s="709"/>
      <c r="Z387" s="709"/>
      <c r="AA387" s="1124" t="s">
        <v>1496</v>
      </c>
      <c r="AB387" s="1124"/>
      <c r="AC387" s="1124"/>
      <c r="AD387" s="1124"/>
      <c r="AE387" s="1124"/>
      <c r="AF387" s="1124"/>
      <c r="AG387" s="1124"/>
      <c r="AH387" s="170">
        <v>2013</v>
      </c>
      <c r="AI387" s="166"/>
      <c r="AJ387" s="166"/>
      <c r="AK387" s="166"/>
      <c r="AL387" s="166"/>
      <c r="AM387" s="166"/>
      <c r="AN387" s="166"/>
      <c r="AO387" s="167">
        <v>1000</v>
      </c>
      <c r="AP387" s="167"/>
      <c r="AQ387" s="1109" t="s">
        <v>4141</v>
      </c>
    </row>
    <row r="388" spans="1:43" s="1109" customFormat="1" ht="25.15" hidden="1" customHeight="1">
      <c r="A388" s="839"/>
      <c r="B388" s="502"/>
      <c r="C388" s="1124" t="s">
        <v>3479</v>
      </c>
      <c r="D388" s="331" t="s">
        <v>4424</v>
      </c>
      <c r="E388" s="709" t="s">
        <v>3479</v>
      </c>
      <c r="F388" s="709" t="s">
        <v>3479</v>
      </c>
      <c r="G388" s="1125">
        <v>106459</v>
      </c>
      <c r="H388" s="1125">
        <v>390.3</v>
      </c>
      <c r="I388" s="1125">
        <v>390</v>
      </c>
      <c r="J388" s="709"/>
      <c r="K388" s="169"/>
      <c r="L388" s="709"/>
      <c r="M388" s="709"/>
      <c r="N388" s="1125">
        <v>2858.61</v>
      </c>
      <c r="O388" s="1125">
        <v>390</v>
      </c>
      <c r="P388" s="1125" t="s">
        <v>4425</v>
      </c>
      <c r="Q388" s="1124" t="s">
        <v>1484</v>
      </c>
      <c r="R388" s="1125"/>
      <c r="S388" s="1125"/>
      <c r="T388" s="1125"/>
      <c r="U388" s="709"/>
      <c r="V388" s="709"/>
      <c r="W388" s="709"/>
      <c r="X388" s="709"/>
      <c r="Y388" s="709"/>
      <c r="Z388" s="709"/>
      <c r="AA388" s="1124" t="s">
        <v>1496</v>
      </c>
      <c r="AB388" s="1124"/>
      <c r="AC388" s="1124"/>
      <c r="AD388" s="1124"/>
      <c r="AE388" s="1124"/>
      <c r="AF388" s="1124"/>
      <c r="AG388" s="1124"/>
      <c r="AH388" s="170">
        <v>2013</v>
      </c>
      <c r="AI388" s="166"/>
      <c r="AJ388" s="166"/>
      <c r="AK388" s="166"/>
      <c r="AL388" s="166"/>
      <c r="AM388" s="166"/>
      <c r="AN388" s="166"/>
      <c r="AO388" s="1125">
        <v>900</v>
      </c>
      <c r="AP388" s="167"/>
      <c r="AQ388" s="1109" t="s">
        <v>14379</v>
      </c>
    </row>
    <row r="389" spans="1:43" s="1109" customFormat="1" ht="25.15" hidden="1" customHeight="1">
      <c r="A389" s="839"/>
      <c r="B389" s="192"/>
      <c r="C389" s="1124" t="s">
        <v>3479</v>
      </c>
      <c r="D389" s="1124" t="s">
        <v>4426</v>
      </c>
      <c r="E389" s="1124" t="s">
        <v>3479</v>
      </c>
      <c r="F389" s="1124" t="s">
        <v>3479</v>
      </c>
      <c r="G389" s="1125">
        <v>27978</v>
      </c>
      <c r="H389" s="1125">
        <v>542</v>
      </c>
      <c r="I389" s="1125">
        <v>542</v>
      </c>
      <c r="J389" s="709"/>
      <c r="K389" s="169"/>
      <c r="L389" s="709"/>
      <c r="M389" s="709"/>
      <c r="N389" s="1125">
        <v>542</v>
      </c>
      <c r="O389" s="1125">
        <v>542</v>
      </c>
      <c r="P389" s="1125" t="s">
        <v>4427</v>
      </c>
      <c r="Q389" s="1124" t="s">
        <v>1484</v>
      </c>
      <c r="R389" s="1125"/>
      <c r="S389" s="1125"/>
      <c r="T389" s="1125"/>
      <c r="U389" s="709"/>
      <c r="V389" s="709"/>
      <c r="W389" s="709"/>
      <c r="X389" s="709"/>
      <c r="Y389" s="709"/>
      <c r="Z389" s="709"/>
      <c r="AA389" s="1124" t="s">
        <v>1496</v>
      </c>
      <c r="AB389" s="1124"/>
      <c r="AC389" s="1124"/>
      <c r="AD389" s="1124"/>
      <c r="AE389" s="1124"/>
      <c r="AF389" s="1124"/>
      <c r="AG389" s="1124"/>
      <c r="AH389" s="170">
        <v>2014</v>
      </c>
      <c r="AI389" s="166"/>
      <c r="AJ389" s="166"/>
      <c r="AK389" s="166"/>
      <c r="AL389" s="166"/>
      <c r="AM389" s="166"/>
      <c r="AN389" s="166"/>
      <c r="AO389" s="167">
        <v>900</v>
      </c>
      <c r="AP389" s="167"/>
      <c r="AQ389" s="1109" t="s">
        <v>14380</v>
      </c>
    </row>
    <row r="390" spans="1:43" s="1109" customFormat="1" ht="25.15" hidden="1" customHeight="1">
      <c r="A390" s="839"/>
      <c r="B390" s="192"/>
      <c r="C390" s="1124" t="s">
        <v>3479</v>
      </c>
      <c r="D390" s="1124" t="s">
        <v>14382</v>
      </c>
      <c r="E390" s="1124" t="s">
        <v>3479</v>
      </c>
      <c r="F390" s="1124" t="s">
        <v>3479</v>
      </c>
      <c r="G390" s="1125">
        <v>52550</v>
      </c>
      <c r="H390" s="1125">
        <v>446</v>
      </c>
      <c r="I390" s="1125">
        <v>441</v>
      </c>
      <c r="J390" s="709"/>
      <c r="K390" s="169"/>
      <c r="L390" s="709"/>
      <c r="M390" s="709"/>
      <c r="N390" s="1125">
        <v>441</v>
      </c>
      <c r="O390" s="1125">
        <v>441</v>
      </c>
      <c r="P390" s="1125" t="s">
        <v>14383</v>
      </c>
      <c r="Q390" s="1124" t="s">
        <v>1248</v>
      </c>
      <c r="R390" s="1125"/>
      <c r="S390" s="1125"/>
      <c r="T390" s="1125"/>
      <c r="U390" s="709"/>
      <c r="V390" s="709"/>
      <c r="W390" s="709"/>
      <c r="X390" s="709"/>
      <c r="Y390" s="709"/>
      <c r="Z390" s="709"/>
      <c r="AA390" s="1124" t="s">
        <v>1496</v>
      </c>
      <c r="AB390" s="1124"/>
      <c r="AC390" s="1124"/>
      <c r="AD390" s="1124"/>
      <c r="AE390" s="1124"/>
      <c r="AF390" s="1124"/>
      <c r="AG390" s="1124"/>
      <c r="AH390" s="170">
        <v>2015</v>
      </c>
      <c r="AI390" s="166"/>
      <c r="AJ390" s="166"/>
      <c r="AK390" s="166"/>
      <c r="AL390" s="166"/>
      <c r="AM390" s="166"/>
      <c r="AN390" s="166"/>
      <c r="AO390" s="167"/>
      <c r="AP390" s="167"/>
      <c r="AQ390" s="1109" t="s">
        <v>14381</v>
      </c>
    </row>
    <row r="391" spans="1:43" s="1109" customFormat="1" ht="25.15" hidden="1" customHeight="1">
      <c r="A391" s="839"/>
      <c r="B391" s="192"/>
      <c r="C391" s="1124" t="s">
        <v>3485</v>
      </c>
      <c r="D391" s="1124" t="s">
        <v>4428</v>
      </c>
      <c r="E391" s="1124" t="s">
        <v>3485</v>
      </c>
      <c r="F391" s="1124" t="s">
        <v>3485</v>
      </c>
      <c r="G391" s="1125">
        <v>19140</v>
      </c>
      <c r="H391" s="1125">
        <v>3218</v>
      </c>
      <c r="I391" s="1125">
        <v>6080</v>
      </c>
      <c r="J391" s="709" t="s">
        <v>1284</v>
      </c>
      <c r="K391" s="169" t="s">
        <v>454</v>
      </c>
      <c r="L391" s="709"/>
      <c r="M391" s="709"/>
      <c r="N391" s="1125">
        <v>1548</v>
      </c>
      <c r="O391" s="1125">
        <v>1548</v>
      </c>
      <c r="P391" s="1125" t="s">
        <v>4429</v>
      </c>
      <c r="Q391" s="1124" t="s">
        <v>3255</v>
      </c>
      <c r="R391" s="1125"/>
      <c r="S391" s="1125"/>
      <c r="T391" s="1125"/>
      <c r="U391" s="709">
        <v>2540</v>
      </c>
      <c r="V391" s="709">
        <v>2410</v>
      </c>
      <c r="W391" s="709"/>
      <c r="X391" s="709"/>
      <c r="Y391" s="709"/>
      <c r="Z391" s="709"/>
      <c r="AA391" s="1124" t="s">
        <v>4430</v>
      </c>
      <c r="AB391" s="1124"/>
      <c r="AC391" s="1124"/>
      <c r="AD391" s="1124"/>
      <c r="AE391" s="1124"/>
      <c r="AF391" s="1124"/>
      <c r="AG391" s="1124"/>
      <c r="AH391" s="170">
        <v>1992</v>
      </c>
      <c r="AI391" s="166"/>
      <c r="AJ391" s="166"/>
      <c r="AK391" s="166"/>
      <c r="AL391" s="166"/>
      <c r="AM391" s="166"/>
      <c r="AN391" s="166"/>
      <c r="AO391" s="167">
        <v>4950</v>
      </c>
      <c r="AP391" s="167"/>
    </row>
    <row r="392" spans="1:43" s="1109" customFormat="1" ht="25.15" hidden="1" customHeight="1">
      <c r="A392" s="839"/>
      <c r="B392" s="192"/>
      <c r="C392" s="1124" t="s">
        <v>3485</v>
      </c>
      <c r="D392" s="1124" t="s">
        <v>14384</v>
      </c>
      <c r="E392" s="1124" t="s">
        <v>3485</v>
      </c>
      <c r="F392" s="1124" t="s">
        <v>3485</v>
      </c>
      <c r="G392" s="1125">
        <v>21353</v>
      </c>
      <c r="H392" s="1125">
        <v>2371</v>
      </c>
      <c r="I392" s="1125">
        <v>3059</v>
      </c>
      <c r="J392" s="709"/>
      <c r="K392" s="169"/>
      <c r="L392" s="709"/>
      <c r="M392" s="709"/>
      <c r="N392" s="1125">
        <v>1365</v>
      </c>
      <c r="O392" s="1125">
        <v>1365</v>
      </c>
      <c r="P392" s="1125" t="s">
        <v>14385</v>
      </c>
      <c r="Q392" s="1124" t="s">
        <v>3255</v>
      </c>
      <c r="R392" s="1125"/>
      <c r="S392" s="1125"/>
      <c r="T392" s="1125"/>
      <c r="U392" s="709"/>
      <c r="V392" s="709"/>
      <c r="W392" s="709"/>
      <c r="X392" s="709"/>
      <c r="Y392" s="709"/>
      <c r="Z392" s="709"/>
      <c r="AA392" s="1124" t="s">
        <v>14386</v>
      </c>
      <c r="AB392" s="1124"/>
      <c r="AC392" s="1124"/>
      <c r="AD392" s="1124"/>
      <c r="AE392" s="1124"/>
      <c r="AF392" s="1124"/>
      <c r="AG392" s="1124"/>
      <c r="AH392" s="170">
        <v>2019</v>
      </c>
      <c r="AI392" s="166"/>
      <c r="AJ392" s="166"/>
      <c r="AK392" s="166"/>
      <c r="AL392" s="166"/>
      <c r="AM392" s="166"/>
      <c r="AN392" s="166"/>
      <c r="AO392" s="167">
        <v>10000</v>
      </c>
      <c r="AP392" s="167"/>
    </row>
    <row r="393" spans="1:43" s="1109" customFormat="1" ht="25.15" hidden="1" customHeight="1">
      <c r="A393" s="839"/>
      <c r="B393" s="192"/>
      <c r="C393" s="1124" t="s">
        <v>3485</v>
      </c>
      <c r="D393" s="1124" t="s">
        <v>4431</v>
      </c>
      <c r="E393" s="1124" t="s">
        <v>3485</v>
      </c>
      <c r="F393" s="1124" t="s">
        <v>4432</v>
      </c>
      <c r="G393" s="1125">
        <v>127588</v>
      </c>
      <c r="H393" s="1125">
        <v>9556.7800000000007</v>
      </c>
      <c r="I393" s="1125">
        <v>12585.32</v>
      </c>
      <c r="J393" s="709"/>
      <c r="K393" s="169"/>
      <c r="L393" s="709"/>
      <c r="M393" s="709"/>
      <c r="N393" s="1125">
        <v>398.52</v>
      </c>
      <c r="O393" s="1125">
        <v>398.52</v>
      </c>
      <c r="P393" s="1125" t="s">
        <v>4433</v>
      </c>
      <c r="Q393" s="1124" t="s">
        <v>1484</v>
      </c>
      <c r="R393" s="1125"/>
      <c r="S393" s="1125"/>
      <c r="T393" s="1125"/>
      <c r="U393" s="709"/>
      <c r="V393" s="709"/>
      <c r="W393" s="709"/>
      <c r="X393" s="709"/>
      <c r="Y393" s="709"/>
      <c r="Z393" s="709"/>
      <c r="AA393" s="1124" t="s">
        <v>14387</v>
      </c>
      <c r="AB393" s="1124"/>
      <c r="AC393" s="1124"/>
      <c r="AD393" s="1124"/>
      <c r="AE393" s="1124"/>
      <c r="AF393" s="1124"/>
      <c r="AG393" s="1124"/>
      <c r="AH393" s="170">
        <v>2015</v>
      </c>
      <c r="AI393" s="166"/>
      <c r="AJ393" s="166"/>
      <c r="AK393" s="166"/>
      <c r="AL393" s="166"/>
      <c r="AM393" s="166"/>
      <c r="AN393" s="166"/>
      <c r="AO393" s="167">
        <v>410</v>
      </c>
      <c r="AP393" s="167"/>
    </row>
    <row r="394" spans="1:43" s="1109" customFormat="1" ht="25.15" hidden="1" customHeight="1">
      <c r="A394" s="839"/>
      <c r="B394" s="192"/>
      <c r="C394" s="1124" t="s">
        <v>3510</v>
      </c>
      <c r="D394" s="1124" t="s">
        <v>4451</v>
      </c>
      <c r="E394" s="1124" t="s">
        <v>3510</v>
      </c>
      <c r="F394" s="1124" t="s">
        <v>299</v>
      </c>
      <c r="G394" s="1125">
        <v>7500</v>
      </c>
      <c r="H394" s="1125">
        <v>1537</v>
      </c>
      <c r="I394" s="1125">
        <v>2997</v>
      </c>
      <c r="J394" s="709"/>
      <c r="K394" s="169"/>
      <c r="L394" s="709"/>
      <c r="M394" s="709"/>
      <c r="N394" s="1125">
        <v>1002</v>
      </c>
      <c r="O394" s="1125" t="s">
        <v>384</v>
      </c>
      <c r="P394" s="1125" t="s">
        <v>384</v>
      </c>
      <c r="Q394" s="1124" t="s">
        <v>384</v>
      </c>
      <c r="R394" s="1125">
        <v>853</v>
      </c>
      <c r="S394" s="1125" t="s">
        <v>1141</v>
      </c>
      <c r="T394" s="1125">
        <v>149</v>
      </c>
      <c r="U394" s="709"/>
      <c r="V394" s="709"/>
      <c r="W394" s="709"/>
      <c r="X394" s="709"/>
      <c r="Y394" s="709"/>
      <c r="Z394" s="709"/>
      <c r="AA394" s="1124" t="s">
        <v>4452</v>
      </c>
      <c r="AB394" s="1124"/>
      <c r="AC394" s="1124"/>
      <c r="AD394" s="1124"/>
      <c r="AE394" s="1124"/>
      <c r="AF394" s="1124"/>
      <c r="AG394" s="1124"/>
      <c r="AH394" s="170">
        <v>2008</v>
      </c>
      <c r="AI394" s="166"/>
      <c r="AJ394" s="166"/>
      <c r="AK394" s="166"/>
      <c r="AL394" s="166"/>
      <c r="AM394" s="166"/>
      <c r="AN394" s="166"/>
      <c r="AO394" s="167">
        <v>4950</v>
      </c>
      <c r="AP394" s="167"/>
      <c r="AQ394" s="1109" t="s">
        <v>14388</v>
      </c>
    </row>
    <row r="395" spans="1:43" s="1109" customFormat="1" ht="25.15" hidden="1" customHeight="1">
      <c r="A395" s="839"/>
      <c r="B395" s="192"/>
      <c r="C395" s="1124" t="s">
        <v>3510</v>
      </c>
      <c r="D395" s="1124" t="s">
        <v>4453</v>
      </c>
      <c r="E395" s="1124" t="s">
        <v>3510</v>
      </c>
      <c r="F395" s="1124" t="s">
        <v>299</v>
      </c>
      <c r="G395" s="1125">
        <v>62903</v>
      </c>
      <c r="H395" s="1125">
        <v>3042.33</v>
      </c>
      <c r="I395" s="1125">
        <v>7880.95</v>
      </c>
      <c r="J395" s="709"/>
      <c r="K395" s="169"/>
      <c r="L395" s="709"/>
      <c r="M395" s="709"/>
      <c r="N395" s="1125">
        <v>3221</v>
      </c>
      <c r="O395" s="1125">
        <v>1960</v>
      </c>
      <c r="P395" s="1125" t="s">
        <v>14389</v>
      </c>
      <c r="Q395" s="1124" t="s">
        <v>4454</v>
      </c>
      <c r="R395" s="1125">
        <v>1102</v>
      </c>
      <c r="S395" s="1125" t="s">
        <v>1141</v>
      </c>
      <c r="T395" s="1125">
        <v>159</v>
      </c>
      <c r="U395" s="709"/>
      <c r="V395" s="709"/>
      <c r="W395" s="709"/>
      <c r="X395" s="709"/>
      <c r="Y395" s="709"/>
      <c r="Z395" s="709"/>
      <c r="AA395" s="1124" t="s">
        <v>4455</v>
      </c>
      <c r="AB395" s="1124"/>
      <c r="AC395" s="1124"/>
      <c r="AD395" s="1124"/>
      <c r="AE395" s="1124"/>
      <c r="AF395" s="1124"/>
      <c r="AG395" s="1124"/>
      <c r="AH395" s="170">
        <v>2016</v>
      </c>
      <c r="AI395" s="166"/>
      <c r="AJ395" s="166"/>
      <c r="AK395" s="166"/>
      <c r="AL395" s="166"/>
      <c r="AM395" s="166"/>
      <c r="AN395" s="166"/>
      <c r="AO395" s="167">
        <v>17966</v>
      </c>
      <c r="AP395" s="167"/>
      <c r="AQ395" s="1109" t="s">
        <v>10999</v>
      </c>
    </row>
    <row r="396" spans="1:43" s="1109" customFormat="1" ht="25.15" hidden="1" customHeight="1">
      <c r="A396" s="839"/>
      <c r="B396" s="192"/>
      <c r="C396" s="1124" t="s">
        <v>3510</v>
      </c>
      <c r="D396" s="1124" t="s">
        <v>14391</v>
      </c>
      <c r="E396" s="1124" t="s">
        <v>3510</v>
      </c>
      <c r="F396" s="1124" t="s">
        <v>299</v>
      </c>
      <c r="G396" s="1125">
        <v>4582</v>
      </c>
      <c r="H396" s="1125">
        <v>2348</v>
      </c>
      <c r="I396" s="1125">
        <v>7318</v>
      </c>
      <c r="J396" s="709"/>
      <c r="K396" s="169"/>
      <c r="L396" s="709"/>
      <c r="M396" s="709"/>
      <c r="N396" s="1125">
        <v>2487</v>
      </c>
      <c r="O396" s="1125">
        <v>1173</v>
      </c>
      <c r="P396" s="1125"/>
      <c r="Q396" s="1124" t="s">
        <v>14392</v>
      </c>
      <c r="R396" s="1125">
        <v>952</v>
      </c>
      <c r="S396" s="1125" t="s">
        <v>14393</v>
      </c>
      <c r="T396" s="1125">
        <v>362</v>
      </c>
      <c r="U396" s="709"/>
      <c r="V396" s="709"/>
      <c r="W396" s="709"/>
      <c r="X396" s="709"/>
      <c r="Y396" s="709"/>
      <c r="Z396" s="709"/>
      <c r="AA396" s="1124" t="s">
        <v>394</v>
      </c>
      <c r="AB396" s="1124"/>
      <c r="AC396" s="1124"/>
      <c r="AD396" s="1124"/>
      <c r="AE396" s="1124"/>
      <c r="AF396" s="1124"/>
      <c r="AG396" s="1124"/>
      <c r="AH396" s="170">
        <v>2019</v>
      </c>
      <c r="AI396" s="166"/>
      <c r="AJ396" s="166"/>
      <c r="AK396" s="166"/>
      <c r="AL396" s="166"/>
      <c r="AM396" s="166"/>
      <c r="AN396" s="166"/>
      <c r="AO396" s="167">
        <v>18600</v>
      </c>
      <c r="AP396" s="167"/>
      <c r="AQ396" s="1109" t="s">
        <v>14390</v>
      </c>
    </row>
    <row r="397" spans="1:43" s="1109" customFormat="1" ht="25.15" hidden="1" customHeight="1">
      <c r="A397" s="839"/>
      <c r="B397" s="192"/>
      <c r="C397" s="1124" t="s">
        <v>3493</v>
      </c>
      <c r="D397" s="709" t="s">
        <v>4443</v>
      </c>
      <c r="E397" s="1124" t="s">
        <v>3493</v>
      </c>
      <c r="F397" s="1124" t="s">
        <v>13603</v>
      </c>
      <c r="G397" s="1125">
        <v>8331</v>
      </c>
      <c r="H397" s="1125">
        <v>2489</v>
      </c>
      <c r="I397" s="1125">
        <v>3772</v>
      </c>
      <c r="J397" s="1125"/>
      <c r="K397" s="1124"/>
      <c r="L397" s="1124"/>
      <c r="M397" s="1124"/>
      <c r="N397" s="1125">
        <v>3373</v>
      </c>
      <c r="O397" s="1125">
        <v>1081</v>
      </c>
      <c r="P397" s="1125"/>
      <c r="Q397" s="1124" t="s">
        <v>4444</v>
      </c>
      <c r="R397" s="1125">
        <v>1892</v>
      </c>
      <c r="S397" s="1125" t="s">
        <v>4445</v>
      </c>
      <c r="T397" s="1124">
        <v>400</v>
      </c>
      <c r="U397" s="1124"/>
      <c r="V397" s="620"/>
      <c r="W397" s="709"/>
      <c r="X397" s="709"/>
      <c r="Y397" s="709"/>
      <c r="Z397" s="709"/>
      <c r="AA397" s="612" t="s">
        <v>4446</v>
      </c>
      <c r="AB397" s="1125"/>
      <c r="AC397" s="1124"/>
      <c r="AD397" s="1124"/>
      <c r="AE397" s="709"/>
      <c r="AF397" s="709"/>
      <c r="AG397" s="709"/>
      <c r="AH397" s="1124">
        <v>2007</v>
      </c>
      <c r="AI397" s="620"/>
      <c r="AJ397" s="709"/>
      <c r="AK397" s="709"/>
      <c r="AL397" s="709"/>
      <c r="AM397" s="709"/>
      <c r="AN397" s="709"/>
      <c r="AO397" s="1125">
        <v>14935</v>
      </c>
      <c r="AP397" s="709"/>
      <c r="AQ397" s="1109" t="s">
        <v>14394</v>
      </c>
    </row>
    <row r="398" spans="1:43" s="1109" customFormat="1" ht="25.15" hidden="1" customHeight="1">
      <c r="A398" s="839"/>
      <c r="B398" s="192"/>
      <c r="C398" s="1124" t="s">
        <v>3493</v>
      </c>
      <c r="D398" s="1124" t="s">
        <v>4447</v>
      </c>
      <c r="E398" s="1124" t="s">
        <v>3493</v>
      </c>
      <c r="F398" s="1124" t="s">
        <v>13603</v>
      </c>
      <c r="G398" s="1125">
        <v>22237</v>
      </c>
      <c r="H398" s="1125">
        <v>7726</v>
      </c>
      <c r="I398" s="1125">
        <v>41056</v>
      </c>
      <c r="J398" s="709"/>
      <c r="K398" s="169"/>
      <c r="L398" s="709"/>
      <c r="M398" s="709"/>
      <c r="N398" s="1125">
        <v>25</v>
      </c>
      <c r="O398" s="1125">
        <v>4502</v>
      </c>
      <c r="P398" s="1125" t="s">
        <v>4448</v>
      </c>
      <c r="Q398" s="1124" t="s">
        <v>4444</v>
      </c>
      <c r="R398" s="1125">
        <v>2538</v>
      </c>
      <c r="S398" s="1125" t="s">
        <v>1450</v>
      </c>
      <c r="T398" s="1125">
        <v>610</v>
      </c>
      <c r="U398" s="709"/>
      <c r="V398" s="709"/>
      <c r="W398" s="709"/>
      <c r="X398" s="709"/>
      <c r="Y398" s="709"/>
      <c r="Z398" s="709"/>
      <c r="AA398" s="1124" t="s">
        <v>4449</v>
      </c>
      <c r="AB398" s="1124"/>
      <c r="AC398" s="1124"/>
      <c r="AD398" s="1124"/>
      <c r="AE398" s="1124"/>
      <c r="AF398" s="1124"/>
      <c r="AG398" s="1124"/>
      <c r="AH398" s="170">
        <v>1995</v>
      </c>
      <c r="AI398" s="166"/>
      <c r="AJ398" s="166"/>
      <c r="AK398" s="166"/>
      <c r="AL398" s="166"/>
      <c r="AM398" s="166"/>
      <c r="AN398" s="166"/>
      <c r="AO398" s="167">
        <v>56432</v>
      </c>
      <c r="AP398" s="167"/>
      <c r="AQ398" s="1109" t="s">
        <v>14395</v>
      </c>
    </row>
    <row r="399" spans="1:43" s="1109" customFormat="1" ht="25.15" hidden="1" customHeight="1">
      <c r="A399" s="839"/>
      <c r="B399" s="192"/>
      <c r="C399" s="1124" t="s">
        <v>3514</v>
      </c>
      <c r="D399" s="1124" t="s">
        <v>4456</v>
      </c>
      <c r="E399" s="1124" t="s">
        <v>3514</v>
      </c>
      <c r="F399" s="1124" t="s">
        <v>4457</v>
      </c>
      <c r="G399" s="1125">
        <v>33186</v>
      </c>
      <c r="H399" s="1125">
        <v>2598</v>
      </c>
      <c r="I399" s="1125">
        <v>4496</v>
      </c>
      <c r="J399" s="709"/>
      <c r="K399" s="169"/>
      <c r="L399" s="709"/>
      <c r="M399" s="709"/>
      <c r="N399" s="1125">
        <v>1064</v>
      </c>
      <c r="O399" s="1125">
        <v>864</v>
      </c>
      <c r="P399" s="1125" t="s">
        <v>4458</v>
      </c>
      <c r="Q399" s="1124" t="s">
        <v>3255</v>
      </c>
      <c r="R399" s="1125"/>
      <c r="S399" s="1125"/>
      <c r="T399" s="1125">
        <v>200</v>
      </c>
      <c r="U399" s="709"/>
      <c r="V399" s="709"/>
      <c r="W399" s="709"/>
      <c r="X399" s="709"/>
      <c r="Y399" s="709"/>
      <c r="Z399" s="709"/>
      <c r="AA399" s="1124" t="s">
        <v>1306</v>
      </c>
      <c r="AB399" s="1124"/>
      <c r="AC399" s="1124"/>
      <c r="AD399" s="1124"/>
      <c r="AE399" s="1124"/>
      <c r="AF399" s="1124"/>
      <c r="AG399" s="1124"/>
      <c r="AH399" s="170">
        <v>2001</v>
      </c>
      <c r="AI399" s="166"/>
      <c r="AJ399" s="166"/>
      <c r="AK399" s="166"/>
      <c r="AL399" s="166"/>
      <c r="AM399" s="166"/>
      <c r="AN399" s="166"/>
      <c r="AO399" s="167">
        <v>3790</v>
      </c>
      <c r="AP399" s="167"/>
      <c r="AQ399" s="1109" t="s">
        <v>14396</v>
      </c>
    </row>
    <row r="400" spans="1:43" s="1109" customFormat="1" ht="25.15" hidden="1" customHeight="1">
      <c r="A400" s="839"/>
      <c r="B400" s="192"/>
      <c r="C400" s="1124" t="s">
        <v>3514</v>
      </c>
      <c r="D400" s="1124" t="s">
        <v>4459</v>
      </c>
      <c r="E400" s="1124" t="s">
        <v>3514</v>
      </c>
      <c r="F400" s="1124" t="s">
        <v>299</v>
      </c>
      <c r="G400" s="1125">
        <v>104897</v>
      </c>
      <c r="H400" s="1125">
        <v>2445.92</v>
      </c>
      <c r="I400" s="1125">
        <v>2775</v>
      </c>
      <c r="J400" s="709"/>
      <c r="K400" s="169"/>
      <c r="L400" s="709"/>
      <c r="M400" s="709"/>
      <c r="N400" s="1125">
        <v>2858.61</v>
      </c>
      <c r="O400" s="1125">
        <v>2775</v>
      </c>
      <c r="P400" s="1125" t="s">
        <v>4460</v>
      </c>
      <c r="Q400" s="1124" t="s">
        <v>4461</v>
      </c>
      <c r="R400" s="1125"/>
      <c r="S400" s="1125"/>
      <c r="T400" s="1125"/>
      <c r="U400" s="709"/>
      <c r="V400" s="709"/>
      <c r="W400" s="709"/>
      <c r="X400" s="709"/>
      <c r="Y400" s="709"/>
      <c r="Z400" s="709"/>
      <c r="AA400" s="1124" t="s">
        <v>4462</v>
      </c>
      <c r="AB400" s="1124"/>
      <c r="AC400" s="1124"/>
      <c r="AD400" s="1124"/>
      <c r="AE400" s="1124"/>
      <c r="AF400" s="1124"/>
      <c r="AG400" s="1124"/>
      <c r="AH400" s="170">
        <v>2010</v>
      </c>
      <c r="AI400" s="166"/>
      <c r="AJ400" s="166"/>
      <c r="AK400" s="166"/>
      <c r="AL400" s="166"/>
      <c r="AM400" s="166"/>
      <c r="AN400" s="166"/>
      <c r="AO400" s="167">
        <v>7359</v>
      </c>
      <c r="AP400" s="167"/>
      <c r="AQ400" s="1109" t="s">
        <v>14397</v>
      </c>
    </row>
    <row r="401" spans="1:42" s="1109" customFormat="1" ht="25.15" customHeight="1">
      <c r="A401" s="839" t="s">
        <v>207</v>
      </c>
      <c r="B401" s="1126" t="s">
        <v>2265</v>
      </c>
      <c r="C401" s="1124" t="s">
        <v>2244</v>
      </c>
      <c r="D401" s="331">
        <f>COUNTA(D402:D450)</f>
        <v>49</v>
      </c>
      <c r="E401" s="709"/>
      <c r="F401" s="709"/>
      <c r="G401" s="1125">
        <f t="shared" ref="G401:M401" si="1">SUM(G402:G450)</f>
        <v>798512.4</v>
      </c>
      <c r="H401" s="1125">
        <f t="shared" si="1"/>
        <v>79217.509999999995</v>
      </c>
      <c r="I401" s="1125">
        <f t="shared" si="1"/>
        <v>121953.77999999998</v>
      </c>
      <c r="J401" s="1125">
        <f t="shared" si="1"/>
        <v>8050.6</v>
      </c>
      <c r="K401" s="1125">
        <f t="shared" si="1"/>
        <v>4615.6000000000004</v>
      </c>
      <c r="L401" s="1125">
        <f t="shared" si="1"/>
        <v>3278</v>
      </c>
      <c r="M401" s="1125">
        <f t="shared" si="1"/>
        <v>0</v>
      </c>
      <c r="N401" s="1125"/>
      <c r="O401" s="1125"/>
      <c r="P401" s="1125"/>
      <c r="Q401" s="1125"/>
      <c r="R401" s="1125"/>
      <c r="S401" s="1125"/>
      <c r="T401" s="1125"/>
      <c r="U401" s="709"/>
      <c r="V401" s="709"/>
      <c r="W401" s="709"/>
      <c r="X401" s="709"/>
      <c r="Y401" s="709"/>
      <c r="Z401" s="709"/>
      <c r="AA401" s="1125"/>
      <c r="AB401" s="1124"/>
      <c r="AC401" s="1124"/>
      <c r="AD401" s="709"/>
      <c r="AE401" s="709"/>
      <c r="AF401" s="709"/>
      <c r="AG401" s="709"/>
      <c r="AH401" s="166"/>
      <c r="AI401" s="166"/>
      <c r="AJ401" s="166"/>
      <c r="AK401" s="166"/>
      <c r="AL401" s="166"/>
      <c r="AM401" s="166"/>
      <c r="AN401" s="166"/>
      <c r="AO401" s="1125"/>
      <c r="AP401" s="167"/>
    </row>
    <row r="402" spans="1:42" s="1109" customFormat="1" ht="25.15" customHeight="1">
      <c r="A402" s="839"/>
      <c r="B402" s="1579" t="s">
        <v>57</v>
      </c>
      <c r="C402" s="1124" t="s">
        <v>617</v>
      </c>
      <c r="D402" s="195" t="s">
        <v>1460</v>
      </c>
      <c r="E402" s="193" t="s">
        <v>617</v>
      </c>
      <c r="F402" s="193" t="s">
        <v>4828</v>
      </c>
      <c r="G402" s="1125">
        <v>5466</v>
      </c>
      <c r="H402" s="1125">
        <v>4843</v>
      </c>
      <c r="I402" s="1125">
        <v>7203</v>
      </c>
      <c r="J402" s="193" t="s">
        <v>1230</v>
      </c>
      <c r="K402" s="193" t="s">
        <v>1581</v>
      </c>
      <c r="L402" s="193"/>
      <c r="M402" s="193"/>
      <c r="N402" s="1125">
        <v>2470</v>
      </c>
      <c r="O402" s="1125">
        <v>1114</v>
      </c>
      <c r="P402" s="1125" t="s">
        <v>1582</v>
      </c>
      <c r="Q402" s="1125" t="s">
        <v>1583</v>
      </c>
      <c r="R402" s="1125">
        <v>1050</v>
      </c>
      <c r="S402" s="1125" t="s">
        <v>1584</v>
      </c>
      <c r="T402" s="1125">
        <v>306</v>
      </c>
      <c r="U402" s="1125" t="s">
        <v>1585</v>
      </c>
      <c r="V402" s="1125"/>
      <c r="W402" s="193" t="s">
        <v>1586</v>
      </c>
      <c r="X402" s="1125"/>
      <c r="Y402" s="1125"/>
      <c r="Z402" s="1125"/>
      <c r="AA402" s="1125"/>
      <c r="AB402" s="1125"/>
      <c r="AC402" s="1125"/>
      <c r="AD402" s="1125"/>
      <c r="AE402" s="1125"/>
      <c r="AF402" s="1125"/>
      <c r="AG402" s="193"/>
      <c r="AH402" s="166">
        <v>1991</v>
      </c>
      <c r="AI402" s="166"/>
      <c r="AJ402" s="166"/>
      <c r="AK402" s="166"/>
      <c r="AL402" s="166"/>
      <c r="AM402" s="166"/>
      <c r="AN402" s="166"/>
      <c r="AO402" s="167">
        <v>4632</v>
      </c>
      <c r="AP402" s="167"/>
    </row>
    <row r="403" spans="1:42" s="1109" customFormat="1" ht="25.15" customHeight="1">
      <c r="A403" s="839"/>
      <c r="B403" s="1579" t="s">
        <v>57</v>
      </c>
      <c r="C403" s="1124" t="s">
        <v>617</v>
      </c>
      <c r="D403" s="195" t="s">
        <v>4947</v>
      </c>
      <c r="E403" s="193" t="s">
        <v>617</v>
      </c>
      <c r="F403" s="193" t="s">
        <v>4828</v>
      </c>
      <c r="G403" s="1125">
        <v>57576</v>
      </c>
      <c r="H403" s="1125">
        <v>4412.7</v>
      </c>
      <c r="I403" s="1125">
        <v>4282.6400000000003</v>
      </c>
      <c r="J403" s="193" t="s">
        <v>1230</v>
      </c>
      <c r="K403" s="193" t="s">
        <v>1581</v>
      </c>
      <c r="L403" s="193"/>
      <c r="M403" s="193"/>
      <c r="N403" s="1125">
        <v>2964.16</v>
      </c>
      <c r="O403" s="1125">
        <v>2964.16</v>
      </c>
      <c r="P403" s="1125" t="s">
        <v>4948</v>
      </c>
      <c r="Q403" s="1125" t="s">
        <v>4949</v>
      </c>
      <c r="R403" s="1125"/>
      <c r="S403" s="1125"/>
      <c r="T403" s="1125"/>
      <c r="U403" s="1125" t="s">
        <v>1585</v>
      </c>
      <c r="V403" s="1125"/>
      <c r="W403" s="193" t="s">
        <v>1586</v>
      </c>
      <c r="X403" s="1125"/>
      <c r="Y403" s="1125"/>
      <c r="Z403" s="1125"/>
      <c r="AA403" s="1125" t="s">
        <v>4950</v>
      </c>
      <c r="AB403" s="1125"/>
      <c r="AC403" s="1125"/>
      <c r="AD403" s="1125"/>
      <c r="AE403" s="1125"/>
      <c r="AF403" s="1125"/>
      <c r="AG403" s="193"/>
      <c r="AH403" s="166">
        <v>2013</v>
      </c>
      <c r="AI403" s="166"/>
      <c r="AJ403" s="166"/>
      <c r="AK403" s="166"/>
      <c r="AL403" s="166"/>
      <c r="AM403" s="166"/>
      <c r="AN403" s="166"/>
      <c r="AO403" s="167">
        <v>5100</v>
      </c>
      <c r="AP403" s="167"/>
    </row>
    <row r="404" spans="1:42" s="1109" customFormat="1" ht="25.15" customHeight="1">
      <c r="A404" s="839"/>
      <c r="B404" s="1579" t="s">
        <v>57</v>
      </c>
      <c r="C404" s="1124" t="s">
        <v>622</v>
      </c>
      <c r="D404" s="195" t="s">
        <v>1587</v>
      </c>
      <c r="E404" s="193" t="s">
        <v>622</v>
      </c>
      <c r="F404" s="1600" t="s">
        <v>622</v>
      </c>
      <c r="G404" s="1125">
        <v>8438</v>
      </c>
      <c r="H404" s="1125">
        <v>2131</v>
      </c>
      <c r="I404" s="1125">
        <v>4368</v>
      </c>
      <c r="J404" s="193" t="s">
        <v>1284</v>
      </c>
      <c r="K404" s="193" t="s">
        <v>454</v>
      </c>
      <c r="L404" s="193" t="s">
        <v>1588</v>
      </c>
      <c r="M404" s="193"/>
      <c r="N404" s="1125">
        <v>2347</v>
      </c>
      <c r="O404" s="1125">
        <v>1092</v>
      </c>
      <c r="P404" s="1125" t="s">
        <v>1589</v>
      </c>
      <c r="Q404" s="1125" t="s">
        <v>1590</v>
      </c>
      <c r="R404" s="1125">
        <v>1104</v>
      </c>
      <c r="S404" s="1125" t="s">
        <v>1591</v>
      </c>
      <c r="T404" s="1125">
        <v>151</v>
      </c>
      <c r="U404" s="1125">
        <v>4072</v>
      </c>
      <c r="V404" s="1125">
        <v>1000</v>
      </c>
      <c r="W404" s="193" t="s">
        <v>944</v>
      </c>
      <c r="X404" s="1125">
        <v>1100</v>
      </c>
      <c r="Y404" s="1125" t="s">
        <v>944</v>
      </c>
      <c r="Z404" s="1125"/>
      <c r="AA404" s="1125"/>
      <c r="AB404" s="1125"/>
      <c r="AC404" s="1125"/>
      <c r="AD404" s="1125"/>
      <c r="AE404" s="1125"/>
      <c r="AF404" s="1125"/>
      <c r="AG404" s="193"/>
      <c r="AH404" s="166">
        <v>2001</v>
      </c>
      <c r="AI404" s="166"/>
      <c r="AJ404" s="166"/>
      <c r="AK404" s="166"/>
      <c r="AL404" s="166"/>
      <c r="AM404" s="166"/>
      <c r="AN404" s="166"/>
      <c r="AO404" s="167">
        <v>6172</v>
      </c>
      <c r="AP404" s="167"/>
    </row>
    <row r="405" spans="1:42" s="1338" customFormat="1" ht="25.15" customHeight="1">
      <c r="A405" s="839"/>
      <c r="B405" s="1579" t="s">
        <v>57</v>
      </c>
      <c r="C405" s="1440" t="s">
        <v>622</v>
      </c>
      <c r="D405" s="195" t="s">
        <v>1592</v>
      </c>
      <c r="E405" s="193" t="s">
        <v>622</v>
      </c>
      <c r="F405" s="1600" t="s">
        <v>17289</v>
      </c>
      <c r="G405" s="1441">
        <v>19353</v>
      </c>
      <c r="H405" s="1441">
        <v>3553</v>
      </c>
      <c r="I405" s="1441">
        <v>9994</v>
      </c>
      <c r="J405" s="193"/>
      <c r="K405" s="193"/>
      <c r="L405" s="193"/>
      <c r="M405" s="193"/>
      <c r="N405" s="1441">
        <v>3121</v>
      </c>
      <c r="O405" s="1441">
        <v>1540</v>
      </c>
      <c r="P405" s="1441" t="s">
        <v>1593</v>
      </c>
      <c r="Q405" s="1441" t="s">
        <v>1590</v>
      </c>
      <c r="R405" s="1441">
        <v>1068</v>
      </c>
      <c r="S405" s="1441" t="s">
        <v>1594</v>
      </c>
      <c r="T405" s="1441">
        <v>326</v>
      </c>
      <c r="U405" s="1441"/>
      <c r="V405" s="1441"/>
      <c r="W405" s="193"/>
      <c r="X405" s="1441"/>
      <c r="Y405" s="1441"/>
      <c r="Z405" s="1441"/>
      <c r="AA405" s="1441"/>
      <c r="AB405" s="1441"/>
      <c r="AC405" s="1441"/>
      <c r="AD405" s="1441"/>
      <c r="AE405" s="1441"/>
      <c r="AF405" s="1441"/>
      <c r="AG405" s="193"/>
      <c r="AH405" s="1323">
        <v>2006</v>
      </c>
      <c r="AI405" s="1323"/>
      <c r="AJ405" s="1323"/>
      <c r="AK405" s="1323"/>
      <c r="AL405" s="1323"/>
      <c r="AM405" s="1323"/>
      <c r="AN405" s="1323"/>
      <c r="AO405" s="167">
        <v>38743</v>
      </c>
      <c r="AP405" s="167"/>
    </row>
    <row r="406" spans="1:42" s="1338" customFormat="1" ht="25.15" customHeight="1">
      <c r="A406" s="839"/>
      <c r="B406" s="1579" t="s">
        <v>57</v>
      </c>
      <c r="C406" s="1440" t="s">
        <v>622</v>
      </c>
      <c r="D406" s="195" t="s">
        <v>4951</v>
      </c>
      <c r="E406" s="193" t="s">
        <v>622</v>
      </c>
      <c r="F406" s="1600" t="s">
        <v>622</v>
      </c>
      <c r="G406" s="1441">
        <v>6223</v>
      </c>
      <c r="H406" s="1441">
        <v>2008</v>
      </c>
      <c r="I406" s="1441">
        <v>4510</v>
      </c>
      <c r="J406" s="193"/>
      <c r="K406" s="193"/>
      <c r="L406" s="193"/>
      <c r="M406" s="193"/>
      <c r="N406" s="1441">
        <v>2918.19</v>
      </c>
      <c r="O406" s="1441">
        <v>1059.57</v>
      </c>
      <c r="P406" s="1441" t="s">
        <v>4952</v>
      </c>
      <c r="Q406" s="1441" t="s">
        <v>4202</v>
      </c>
      <c r="R406" s="1441">
        <v>1858.62</v>
      </c>
      <c r="S406" s="1441" t="s">
        <v>4953</v>
      </c>
      <c r="T406" s="1441">
        <v>176.72</v>
      </c>
      <c r="U406" s="1441"/>
      <c r="V406" s="1441"/>
      <c r="W406" s="193"/>
      <c r="X406" s="1441"/>
      <c r="Y406" s="1441"/>
      <c r="Z406" s="1441"/>
      <c r="AA406" s="1441"/>
      <c r="AB406" s="1441"/>
      <c r="AC406" s="1441"/>
      <c r="AD406" s="1441"/>
      <c r="AE406" s="1441"/>
      <c r="AF406" s="1441"/>
      <c r="AG406" s="193"/>
      <c r="AH406" s="1323">
        <v>2015</v>
      </c>
      <c r="AI406" s="1323"/>
      <c r="AJ406" s="1323"/>
      <c r="AK406" s="1323"/>
      <c r="AL406" s="1323"/>
      <c r="AM406" s="1323"/>
      <c r="AN406" s="1323"/>
      <c r="AO406" s="167">
        <v>12100</v>
      </c>
      <c r="AP406" s="167"/>
    </row>
    <row r="407" spans="1:42" s="1338" customFormat="1" ht="25.15" customHeight="1">
      <c r="A407" s="839"/>
      <c r="B407" s="1612" t="s">
        <v>57</v>
      </c>
      <c r="C407" s="1597" t="s">
        <v>1595</v>
      </c>
      <c r="D407" s="1613" t="s">
        <v>17162</v>
      </c>
      <c r="E407" s="1600" t="s">
        <v>17156</v>
      </c>
      <c r="F407" s="1600" t="s">
        <v>17155</v>
      </c>
      <c r="G407" s="1601">
        <v>118818</v>
      </c>
      <c r="H407" s="1601">
        <v>1789.03</v>
      </c>
      <c r="I407" s="1601">
        <v>1660.51</v>
      </c>
      <c r="J407" s="193"/>
      <c r="K407" s="193"/>
      <c r="L407" s="193"/>
      <c r="M407" s="193"/>
      <c r="N407" s="1601">
        <v>300</v>
      </c>
      <c r="O407" s="1601"/>
      <c r="P407" s="1601" t="s">
        <v>17165</v>
      </c>
      <c r="Q407" s="1601"/>
      <c r="R407" s="1601"/>
      <c r="S407" s="1601"/>
      <c r="T407" s="1615"/>
      <c r="U407" s="1585"/>
      <c r="V407" s="1585"/>
      <c r="W407" s="193"/>
      <c r="X407" s="1585"/>
      <c r="Y407" s="1585"/>
      <c r="Z407" s="1585"/>
      <c r="AA407" s="1615"/>
      <c r="AB407" s="1585"/>
      <c r="AC407" s="1585"/>
      <c r="AD407" s="1585"/>
      <c r="AE407" s="1585"/>
      <c r="AF407" s="1585"/>
      <c r="AG407" s="193"/>
      <c r="AH407" s="1604">
        <v>2015</v>
      </c>
      <c r="AI407" s="1323"/>
      <c r="AJ407" s="1323"/>
      <c r="AK407" s="1323"/>
      <c r="AL407" s="1323"/>
      <c r="AM407" s="1323"/>
      <c r="AN407" s="1323"/>
      <c r="AO407" s="1614">
        <v>5000</v>
      </c>
      <c r="AP407" s="1614" t="s">
        <v>17167</v>
      </c>
    </row>
    <row r="408" spans="1:42" s="1338" customFormat="1" ht="25.15" customHeight="1">
      <c r="A408" s="839"/>
      <c r="B408" s="1612" t="s">
        <v>57</v>
      </c>
      <c r="C408" s="1597" t="s">
        <v>1595</v>
      </c>
      <c r="D408" s="1613" t="s">
        <v>17163</v>
      </c>
      <c r="E408" s="1600" t="s">
        <v>17156</v>
      </c>
      <c r="F408" s="1600" t="s">
        <v>17164</v>
      </c>
      <c r="G408" s="1601">
        <v>118818</v>
      </c>
      <c r="H408" s="1601">
        <v>1705.05</v>
      </c>
      <c r="I408" s="1601">
        <v>2019.51</v>
      </c>
      <c r="J408" s="193"/>
      <c r="K408" s="193"/>
      <c r="L408" s="193"/>
      <c r="M408" s="193"/>
      <c r="N408" s="1601"/>
      <c r="O408" s="1601"/>
      <c r="P408" s="1601" t="s">
        <v>17166</v>
      </c>
      <c r="Q408" s="1601"/>
      <c r="R408" s="1601"/>
      <c r="S408" s="1601"/>
      <c r="T408" s="1615"/>
      <c r="U408" s="1585"/>
      <c r="V408" s="1585"/>
      <c r="W408" s="193"/>
      <c r="X408" s="1585"/>
      <c r="Y408" s="1585"/>
      <c r="Z408" s="1585"/>
      <c r="AA408" s="1601" t="s">
        <v>17168</v>
      </c>
      <c r="AB408" s="1585"/>
      <c r="AC408" s="1585"/>
      <c r="AD408" s="1585"/>
      <c r="AE408" s="1585"/>
      <c r="AF408" s="1585"/>
      <c r="AG408" s="193"/>
      <c r="AH408" s="1604">
        <v>2015</v>
      </c>
      <c r="AI408" s="1323"/>
      <c r="AJ408" s="1323"/>
      <c r="AK408" s="1323"/>
      <c r="AL408" s="1323"/>
      <c r="AM408" s="1323"/>
      <c r="AN408" s="1323"/>
      <c r="AO408" s="1614">
        <v>4800</v>
      </c>
      <c r="AP408" s="1614" t="s">
        <v>17167</v>
      </c>
    </row>
    <row r="409" spans="1:42" s="1338" customFormat="1" ht="25.15" customHeight="1">
      <c r="A409" s="839"/>
      <c r="B409" s="1579" t="s">
        <v>57</v>
      </c>
      <c r="C409" s="1440" t="s">
        <v>1595</v>
      </c>
      <c r="D409" s="195" t="s">
        <v>1276</v>
      </c>
      <c r="E409" s="193" t="s">
        <v>1595</v>
      </c>
      <c r="F409" s="1600" t="s">
        <v>17155</v>
      </c>
      <c r="G409" s="1441">
        <v>5455</v>
      </c>
      <c r="H409" s="1441">
        <v>2232</v>
      </c>
      <c r="I409" s="1441">
        <v>4467</v>
      </c>
      <c r="J409" s="193" t="s">
        <v>1118</v>
      </c>
      <c r="K409" s="193" t="s">
        <v>1596</v>
      </c>
      <c r="L409" s="193" t="s">
        <v>453</v>
      </c>
      <c r="M409" s="193" t="s">
        <v>1248</v>
      </c>
      <c r="N409" s="1441">
        <v>2470</v>
      </c>
      <c r="O409" s="1441">
        <v>1639</v>
      </c>
      <c r="P409" s="1441" t="s">
        <v>4954</v>
      </c>
      <c r="Q409" s="1441" t="s">
        <v>4955</v>
      </c>
      <c r="R409" s="1441"/>
      <c r="S409" s="1441"/>
      <c r="T409" s="1441"/>
      <c r="U409" s="1441"/>
      <c r="V409" s="1441"/>
      <c r="W409" s="193"/>
      <c r="X409" s="1441"/>
      <c r="Y409" s="1441"/>
      <c r="Z409" s="1441"/>
      <c r="AA409" s="1441" t="s">
        <v>4956</v>
      </c>
      <c r="AB409" s="1441"/>
      <c r="AC409" s="1441"/>
      <c r="AD409" s="1441"/>
      <c r="AE409" s="1441"/>
      <c r="AF409" s="1441"/>
      <c r="AG409" s="193"/>
      <c r="AH409" s="1323" t="s">
        <v>4957</v>
      </c>
      <c r="AI409" s="1323"/>
      <c r="AJ409" s="1323"/>
      <c r="AK409" s="1323"/>
      <c r="AL409" s="1323" t="s">
        <v>2755</v>
      </c>
      <c r="AM409" s="1323"/>
      <c r="AN409" s="1323"/>
      <c r="AO409" s="167">
        <v>6000</v>
      </c>
      <c r="AP409" s="167"/>
    </row>
    <row r="410" spans="1:42" s="1109" customFormat="1" ht="25.15" customHeight="1">
      <c r="A410" s="839"/>
      <c r="B410" s="1579" t="s">
        <v>57</v>
      </c>
      <c r="C410" s="1124" t="s">
        <v>636</v>
      </c>
      <c r="D410" s="195" t="s">
        <v>1597</v>
      </c>
      <c r="E410" s="193" t="s">
        <v>636</v>
      </c>
      <c r="F410" s="193" t="s">
        <v>636</v>
      </c>
      <c r="G410" s="1125">
        <v>1000</v>
      </c>
      <c r="H410" s="1125">
        <v>1815</v>
      </c>
      <c r="I410" s="1125">
        <v>3497</v>
      </c>
      <c r="J410" s="193"/>
      <c r="K410" s="193"/>
      <c r="L410" s="193"/>
      <c r="M410" s="193"/>
      <c r="N410" s="1125">
        <v>1427</v>
      </c>
      <c r="O410" s="1125">
        <v>1105</v>
      </c>
      <c r="P410" s="1125" t="s">
        <v>1598</v>
      </c>
      <c r="Q410" s="1125" t="s">
        <v>1135</v>
      </c>
      <c r="R410" s="1125"/>
      <c r="S410" s="1125"/>
      <c r="T410" s="1125">
        <v>322</v>
      </c>
      <c r="U410" s="1125"/>
      <c r="V410" s="1125"/>
      <c r="W410" s="193"/>
      <c r="X410" s="1125"/>
      <c r="Y410" s="1125"/>
      <c r="Z410" s="1125"/>
      <c r="AA410" s="1125"/>
      <c r="AB410" s="1125"/>
      <c r="AC410" s="1125"/>
      <c r="AD410" s="1125"/>
      <c r="AE410" s="1125"/>
      <c r="AF410" s="1125"/>
      <c r="AG410" s="193"/>
      <c r="AH410" s="166">
        <v>2007</v>
      </c>
      <c r="AI410" s="166"/>
      <c r="AJ410" s="166"/>
      <c r="AK410" s="166"/>
      <c r="AL410" s="166"/>
      <c r="AM410" s="166"/>
      <c r="AN410" s="166"/>
      <c r="AO410" s="167">
        <v>6036</v>
      </c>
      <c r="AP410" s="167"/>
    </row>
    <row r="411" spans="1:42" s="1109" customFormat="1" ht="25.15" customHeight="1">
      <c r="A411" s="839" t="s">
        <v>174</v>
      </c>
      <c r="B411" s="1579" t="s">
        <v>57</v>
      </c>
      <c r="C411" s="1124" t="s">
        <v>638</v>
      </c>
      <c r="D411" s="195" t="s">
        <v>1599</v>
      </c>
      <c r="E411" s="193" t="s">
        <v>638</v>
      </c>
      <c r="F411" s="193" t="s">
        <v>638</v>
      </c>
      <c r="G411" s="1125">
        <v>3120</v>
      </c>
      <c r="H411" s="1125">
        <v>1369</v>
      </c>
      <c r="I411" s="1125">
        <v>2444</v>
      </c>
      <c r="J411" s="193"/>
      <c r="K411" s="193"/>
      <c r="L411" s="193"/>
      <c r="M411" s="193"/>
      <c r="N411" s="1125">
        <v>824</v>
      </c>
      <c r="O411" s="1125">
        <v>824.16</v>
      </c>
      <c r="P411" s="1125"/>
      <c r="Q411" s="1125" t="s">
        <v>1600</v>
      </c>
      <c r="R411" s="1125"/>
      <c r="S411" s="1125"/>
      <c r="T411" s="1125"/>
      <c r="U411" s="1125"/>
      <c r="V411" s="1125"/>
      <c r="W411" s="193"/>
      <c r="X411" s="1125"/>
      <c r="Y411" s="1125"/>
      <c r="Z411" s="1125"/>
      <c r="AA411" s="1125"/>
      <c r="AB411" s="1125"/>
      <c r="AC411" s="1125"/>
      <c r="AD411" s="1125"/>
      <c r="AE411" s="1125"/>
      <c r="AF411" s="1125"/>
      <c r="AG411" s="193"/>
      <c r="AH411" s="166">
        <v>2011</v>
      </c>
      <c r="AI411" s="166"/>
      <c r="AJ411" s="166"/>
      <c r="AK411" s="166"/>
      <c r="AL411" s="166"/>
      <c r="AM411" s="166"/>
      <c r="AN411" s="166"/>
      <c r="AO411" s="167">
        <v>5600</v>
      </c>
      <c r="AP411" s="167"/>
    </row>
    <row r="412" spans="1:42" s="1109" customFormat="1" ht="25.15" customHeight="1">
      <c r="A412" s="839" t="s">
        <v>177</v>
      </c>
      <c r="B412" s="1579" t="s">
        <v>57</v>
      </c>
      <c r="C412" s="1124" t="s">
        <v>638</v>
      </c>
      <c r="D412" s="195" t="s">
        <v>4958</v>
      </c>
      <c r="E412" s="193" t="s">
        <v>638</v>
      </c>
      <c r="F412" s="193" t="s">
        <v>638</v>
      </c>
      <c r="G412" s="1125">
        <v>896.8</v>
      </c>
      <c r="H412" s="1125">
        <v>897</v>
      </c>
      <c r="I412" s="1125">
        <v>897</v>
      </c>
      <c r="J412" s="193"/>
      <c r="K412" s="193"/>
      <c r="L412" s="193"/>
      <c r="M412" s="193"/>
      <c r="N412" s="1125">
        <v>666</v>
      </c>
      <c r="O412" s="1125">
        <v>666.25</v>
      </c>
      <c r="P412" s="1125" t="s">
        <v>1601</v>
      </c>
      <c r="Q412" s="1125" t="s">
        <v>1602</v>
      </c>
      <c r="R412" s="1125"/>
      <c r="S412" s="1125"/>
      <c r="T412" s="1125"/>
      <c r="U412" s="1125"/>
      <c r="V412" s="1125"/>
      <c r="W412" s="193"/>
      <c r="X412" s="1125"/>
      <c r="Y412" s="1125"/>
      <c r="Z412" s="1125"/>
      <c r="AA412" s="1125"/>
      <c r="AB412" s="1125"/>
      <c r="AC412" s="1125"/>
      <c r="AD412" s="1125"/>
      <c r="AE412" s="1125"/>
      <c r="AF412" s="1125"/>
      <c r="AG412" s="193"/>
      <c r="AH412" s="166">
        <v>2002</v>
      </c>
      <c r="AI412" s="166"/>
      <c r="AJ412" s="166"/>
      <c r="AK412" s="166"/>
      <c r="AL412" s="166"/>
      <c r="AM412" s="166"/>
      <c r="AN412" s="166"/>
      <c r="AO412" s="167">
        <v>3000</v>
      </c>
      <c r="AP412" s="167"/>
    </row>
    <row r="413" spans="1:42" s="1109" customFormat="1" ht="25.15" customHeight="1">
      <c r="A413" s="839"/>
      <c r="B413" s="1579" t="s">
        <v>57</v>
      </c>
      <c r="C413" s="1124" t="s">
        <v>638</v>
      </c>
      <c r="D413" s="195" t="s">
        <v>4959</v>
      </c>
      <c r="E413" s="193" t="s">
        <v>638</v>
      </c>
      <c r="F413" s="193" t="s">
        <v>4960</v>
      </c>
      <c r="G413" s="1125">
        <v>7071</v>
      </c>
      <c r="H413" s="1125">
        <v>1912</v>
      </c>
      <c r="I413" s="1125">
        <v>5317</v>
      </c>
      <c r="J413" s="193"/>
      <c r="K413" s="193"/>
      <c r="L413" s="193"/>
      <c r="M413" s="193"/>
      <c r="N413" s="1125">
        <v>1781</v>
      </c>
      <c r="O413" s="1125">
        <v>1781</v>
      </c>
      <c r="P413" s="1125"/>
      <c r="Q413" s="1125" t="s">
        <v>11699</v>
      </c>
      <c r="R413" s="1125">
        <v>867</v>
      </c>
      <c r="S413" s="1125" t="s">
        <v>4961</v>
      </c>
      <c r="T413" s="1125">
        <v>202</v>
      </c>
      <c r="U413" s="1125"/>
      <c r="V413" s="1125"/>
      <c r="W413" s="193"/>
      <c r="X413" s="1125"/>
      <c r="Y413" s="1125"/>
      <c r="Z413" s="1125"/>
      <c r="AA413" s="1125" t="s">
        <v>11700</v>
      </c>
      <c r="AB413" s="1125"/>
      <c r="AC413" s="1125"/>
      <c r="AD413" s="1125"/>
      <c r="AE413" s="1125"/>
      <c r="AF413" s="1125"/>
      <c r="AG413" s="193"/>
      <c r="AH413" s="166">
        <v>2011</v>
      </c>
      <c r="AI413" s="166"/>
      <c r="AJ413" s="166"/>
      <c r="AK413" s="166"/>
      <c r="AL413" s="166"/>
      <c r="AM413" s="166"/>
      <c r="AN413" s="166"/>
      <c r="AO413" s="167">
        <v>9996</v>
      </c>
      <c r="AP413" s="167"/>
    </row>
    <row r="414" spans="1:42" s="1338" customFormat="1" ht="25.15" customHeight="1">
      <c r="A414" s="839"/>
      <c r="B414" s="1612" t="s">
        <v>57</v>
      </c>
      <c r="C414" s="1597" t="s">
        <v>17210</v>
      </c>
      <c r="D414" s="1613" t="s">
        <v>17212</v>
      </c>
      <c r="E414" s="1602" t="s">
        <v>17210</v>
      </c>
      <c r="F414" s="1602" t="s">
        <v>17213</v>
      </c>
      <c r="G414" s="1601">
        <v>5360</v>
      </c>
      <c r="H414" s="1601">
        <v>1298</v>
      </c>
      <c r="I414" s="1601">
        <v>1298</v>
      </c>
      <c r="J414" s="193"/>
      <c r="K414" s="193"/>
      <c r="L414" s="193"/>
      <c r="M414" s="193"/>
      <c r="N414" s="1601">
        <v>576</v>
      </c>
      <c r="O414" s="1601">
        <v>576</v>
      </c>
      <c r="P414" s="1601" t="s">
        <v>17217</v>
      </c>
      <c r="Q414" s="1601" t="s">
        <v>17218</v>
      </c>
      <c r="R414" s="1601"/>
      <c r="S414" s="1601"/>
      <c r="T414" s="1601"/>
      <c r="U414" s="1589"/>
      <c r="V414" s="1589"/>
      <c r="W414" s="193"/>
      <c r="X414" s="1589"/>
      <c r="Y414" s="1589"/>
      <c r="Z414" s="1589"/>
      <c r="AA414" s="1601"/>
      <c r="AB414" s="1589"/>
      <c r="AC414" s="1589"/>
      <c r="AD414" s="1589"/>
      <c r="AE414" s="1589"/>
      <c r="AF414" s="1589"/>
      <c r="AG414" s="193"/>
      <c r="AH414" s="1604">
        <v>1977</v>
      </c>
      <c r="AI414" s="1323"/>
      <c r="AJ414" s="1323"/>
      <c r="AK414" s="1323"/>
      <c r="AL414" s="1323"/>
      <c r="AM414" s="1323"/>
      <c r="AN414" s="1323"/>
      <c r="AO414" s="1650"/>
      <c r="AP414" s="1614" t="s">
        <v>17297</v>
      </c>
    </row>
    <row r="415" spans="1:42" s="1338" customFormat="1" ht="25.15" customHeight="1">
      <c r="A415" s="839"/>
      <c r="B415" s="1612" t="s">
        <v>57</v>
      </c>
      <c r="C415" s="1597" t="s">
        <v>17210</v>
      </c>
      <c r="D415" s="1613" t="s">
        <v>17214</v>
      </c>
      <c r="E415" s="1602" t="s">
        <v>17210</v>
      </c>
      <c r="F415" s="1602" t="s">
        <v>17215</v>
      </c>
      <c r="G415" s="1601">
        <v>4996</v>
      </c>
      <c r="H415" s="1601">
        <v>1484</v>
      </c>
      <c r="I415" s="1601">
        <v>2977</v>
      </c>
      <c r="J415" s="193"/>
      <c r="K415" s="193"/>
      <c r="L415" s="193"/>
      <c r="M415" s="193"/>
      <c r="N415" s="1601">
        <v>2300</v>
      </c>
      <c r="O415" s="1601">
        <v>1150</v>
      </c>
      <c r="P415" s="1601" t="s">
        <v>17219</v>
      </c>
      <c r="Q415" s="1601" t="s">
        <v>17220</v>
      </c>
      <c r="R415" s="1601"/>
      <c r="S415" s="1601"/>
      <c r="T415" s="1601"/>
      <c r="U415" s="1589"/>
      <c r="V415" s="1589"/>
      <c r="W415" s="193"/>
      <c r="X415" s="1589"/>
      <c r="Y415" s="1589"/>
      <c r="Z415" s="1589"/>
      <c r="AA415" s="1601" t="s">
        <v>17222</v>
      </c>
      <c r="AB415" s="1589"/>
      <c r="AC415" s="1589"/>
      <c r="AD415" s="1589"/>
      <c r="AE415" s="1589"/>
      <c r="AF415" s="1589"/>
      <c r="AG415" s="193"/>
      <c r="AH415" s="1604">
        <v>2021</v>
      </c>
      <c r="AI415" s="1323"/>
      <c r="AJ415" s="1323"/>
      <c r="AK415" s="1323"/>
      <c r="AL415" s="1323"/>
      <c r="AM415" s="1323"/>
      <c r="AN415" s="1323"/>
      <c r="AO415" s="1650">
        <v>5600</v>
      </c>
      <c r="AP415" s="1614" t="s">
        <v>17291</v>
      </c>
    </row>
    <row r="416" spans="1:42" s="1338" customFormat="1" ht="25.15" customHeight="1">
      <c r="A416" s="839"/>
      <c r="B416" s="1612" t="s">
        <v>57</v>
      </c>
      <c r="C416" s="1597" t="s">
        <v>17210</v>
      </c>
      <c r="D416" s="1613" t="s">
        <v>17216</v>
      </c>
      <c r="E416" s="1602" t="s">
        <v>17210</v>
      </c>
      <c r="F416" s="1602" t="s">
        <v>17210</v>
      </c>
      <c r="G416" s="1601">
        <v>4400</v>
      </c>
      <c r="H416" s="1601">
        <v>1230.8699999999999</v>
      </c>
      <c r="I416" s="1601">
        <v>3385.76</v>
      </c>
      <c r="J416" s="193"/>
      <c r="K416" s="193"/>
      <c r="L416" s="193"/>
      <c r="M416" s="193"/>
      <c r="N416" s="1601">
        <v>408</v>
      </c>
      <c r="O416" s="1601"/>
      <c r="P416" s="1601"/>
      <c r="Q416" s="1601"/>
      <c r="R416" s="1601">
        <v>358</v>
      </c>
      <c r="S416" s="1601" t="s">
        <v>17221</v>
      </c>
      <c r="T416" s="1601">
        <v>50</v>
      </c>
      <c r="U416" s="1589"/>
      <c r="V416" s="1589"/>
      <c r="W416" s="193"/>
      <c r="X416" s="1589"/>
      <c r="Y416" s="1589"/>
      <c r="Z416" s="1589"/>
      <c r="AA416" s="1601" t="s">
        <v>17223</v>
      </c>
      <c r="AB416" s="1589"/>
      <c r="AC416" s="1589"/>
      <c r="AD416" s="1589"/>
      <c r="AE416" s="1589"/>
      <c r="AF416" s="1589"/>
      <c r="AG416" s="193"/>
      <c r="AH416" s="1604">
        <v>2014</v>
      </c>
      <c r="AI416" s="1323"/>
      <c r="AJ416" s="1323"/>
      <c r="AK416" s="1323"/>
      <c r="AL416" s="1323"/>
      <c r="AM416" s="1323"/>
      <c r="AN416" s="1323"/>
      <c r="AO416" s="1650">
        <v>240</v>
      </c>
      <c r="AP416" s="1614" t="s">
        <v>17297</v>
      </c>
    </row>
    <row r="417" spans="1:42" s="1109" customFormat="1" ht="25.15" customHeight="1">
      <c r="A417" s="839"/>
      <c r="B417" s="1579" t="s">
        <v>57</v>
      </c>
      <c r="C417" s="1124" t="s">
        <v>323</v>
      </c>
      <c r="D417" s="195" t="s">
        <v>1603</v>
      </c>
      <c r="E417" s="193" t="s">
        <v>323</v>
      </c>
      <c r="F417" s="193" t="s">
        <v>323</v>
      </c>
      <c r="G417" s="1125">
        <v>1849</v>
      </c>
      <c r="H417" s="1125">
        <v>957</v>
      </c>
      <c r="I417" s="1125">
        <v>1046</v>
      </c>
      <c r="J417" s="193"/>
      <c r="K417" s="193"/>
      <c r="L417" s="193"/>
      <c r="M417" s="193"/>
      <c r="N417" s="1125">
        <v>712</v>
      </c>
      <c r="O417" s="1125">
        <v>712</v>
      </c>
      <c r="P417" s="1125" t="s">
        <v>1604</v>
      </c>
      <c r="Q417" s="1125" t="s">
        <v>11701</v>
      </c>
      <c r="R417" s="1125"/>
      <c r="S417" s="1125"/>
      <c r="T417" s="1125"/>
      <c r="U417" s="1125"/>
      <c r="V417" s="1125"/>
      <c r="W417" s="193"/>
      <c r="X417" s="1125"/>
      <c r="Y417" s="1125"/>
      <c r="Z417" s="1125"/>
      <c r="AA417" s="1125" t="s">
        <v>1605</v>
      </c>
      <c r="AB417" s="1125"/>
      <c r="AC417" s="1125"/>
      <c r="AD417" s="1125"/>
      <c r="AE417" s="1125"/>
      <c r="AF417" s="1125"/>
      <c r="AG417" s="193"/>
      <c r="AH417" s="166">
        <v>2011</v>
      </c>
      <c r="AI417" s="166"/>
      <c r="AJ417" s="166"/>
      <c r="AK417" s="166"/>
      <c r="AL417" s="166"/>
      <c r="AM417" s="166"/>
      <c r="AN417" s="166"/>
      <c r="AO417" s="167">
        <v>1500</v>
      </c>
      <c r="AP417" s="167"/>
    </row>
    <row r="418" spans="1:42" s="1109" customFormat="1" ht="25.15" customHeight="1">
      <c r="A418" s="839"/>
      <c r="B418" s="1579" t="s">
        <v>57</v>
      </c>
      <c r="C418" s="1124" t="s">
        <v>323</v>
      </c>
      <c r="D418" s="195" t="s">
        <v>4962</v>
      </c>
      <c r="E418" s="193" t="s">
        <v>323</v>
      </c>
      <c r="F418" s="193" t="s">
        <v>323</v>
      </c>
      <c r="G418" s="1125">
        <v>11850</v>
      </c>
      <c r="H418" s="1125">
        <v>3034</v>
      </c>
      <c r="I418" s="1125">
        <v>5133</v>
      </c>
      <c r="J418" s="193"/>
      <c r="K418" s="193"/>
      <c r="L418" s="193"/>
      <c r="M418" s="193"/>
      <c r="N418" s="1125">
        <v>2676</v>
      </c>
      <c r="O418" s="1125">
        <v>966</v>
      </c>
      <c r="P418" s="1125" t="s">
        <v>4963</v>
      </c>
      <c r="Q418" s="1125" t="s">
        <v>11702</v>
      </c>
      <c r="R418" s="1125">
        <v>1573</v>
      </c>
      <c r="S418" s="1125" t="s">
        <v>4964</v>
      </c>
      <c r="T418" s="1125">
        <v>137</v>
      </c>
      <c r="U418" s="1125"/>
      <c r="V418" s="1125"/>
      <c r="W418" s="193"/>
      <c r="X418" s="1125"/>
      <c r="Y418" s="1125"/>
      <c r="Z418" s="1125"/>
      <c r="AA418" s="1125" t="s">
        <v>4965</v>
      </c>
      <c r="AB418" s="1125"/>
      <c r="AC418" s="1125"/>
      <c r="AD418" s="1125"/>
      <c r="AE418" s="1125"/>
      <c r="AF418" s="1125"/>
      <c r="AG418" s="193"/>
      <c r="AH418" s="166">
        <v>2012</v>
      </c>
      <c r="AI418" s="166"/>
      <c r="AJ418" s="166"/>
      <c r="AK418" s="166"/>
      <c r="AL418" s="166"/>
      <c r="AM418" s="166"/>
      <c r="AN418" s="166"/>
      <c r="AO418" s="167">
        <v>10800</v>
      </c>
      <c r="AP418" s="167"/>
    </row>
    <row r="419" spans="1:42" s="1109" customFormat="1" ht="25.15" customHeight="1">
      <c r="A419" s="839"/>
      <c r="B419" s="1579" t="s">
        <v>57</v>
      </c>
      <c r="C419" s="1124" t="s">
        <v>323</v>
      </c>
      <c r="D419" s="195" t="s">
        <v>11703</v>
      </c>
      <c r="E419" s="193" t="s">
        <v>323</v>
      </c>
      <c r="F419" s="193" t="s">
        <v>323</v>
      </c>
      <c r="G419" s="1125">
        <v>3949</v>
      </c>
      <c r="H419" s="1125">
        <v>941.48</v>
      </c>
      <c r="I419" s="1125">
        <v>984.64</v>
      </c>
      <c r="J419" s="193"/>
      <c r="K419" s="193"/>
      <c r="L419" s="193"/>
      <c r="M419" s="193"/>
      <c r="N419" s="1125">
        <v>638</v>
      </c>
      <c r="O419" s="1125">
        <v>638.4</v>
      </c>
      <c r="P419" s="1125" t="s">
        <v>11704</v>
      </c>
      <c r="Q419" s="1125" t="s">
        <v>11705</v>
      </c>
      <c r="R419" s="1125"/>
      <c r="S419" s="1125"/>
      <c r="T419" s="1125"/>
      <c r="U419" s="1125"/>
      <c r="V419" s="1125"/>
      <c r="W419" s="193"/>
      <c r="X419" s="1125"/>
      <c r="Y419" s="1125"/>
      <c r="Z419" s="1125"/>
      <c r="AA419" s="1125" t="s">
        <v>11706</v>
      </c>
      <c r="AB419" s="1125"/>
      <c r="AC419" s="1125"/>
      <c r="AD419" s="1125"/>
      <c r="AE419" s="1125"/>
      <c r="AF419" s="1125"/>
      <c r="AG419" s="193"/>
      <c r="AH419" s="166">
        <v>2017</v>
      </c>
      <c r="AI419" s="166"/>
      <c r="AJ419" s="166"/>
      <c r="AK419" s="166"/>
      <c r="AL419" s="166"/>
      <c r="AM419" s="166"/>
      <c r="AN419" s="166"/>
      <c r="AO419" s="167">
        <v>1800</v>
      </c>
      <c r="AP419" s="167"/>
    </row>
    <row r="420" spans="1:42" s="1109" customFormat="1" ht="25.15" customHeight="1">
      <c r="A420" s="839"/>
      <c r="B420" s="1579" t="s">
        <v>57</v>
      </c>
      <c r="C420" s="1124" t="s">
        <v>323</v>
      </c>
      <c r="D420" s="195" t="s">
        <v>16408</v>
      </c>
      <c r="E420" s="193" t="s">
        <v>323</v>
      </c>
      <c r="F420" s="193" t="s">
        <v>323</v>
      </c>
      <c r="G420" s="1125">
        <v>990</v>
      </c>
      <c r="H420" s="1125">
        <v>272.55</v>
      </c>
      <c r="I420" s="1125">
        <v>272.55</v>
      </c>
      <c r="J420" s="193">
        <v>162</v>
      </c>
      <c r="K420" s="193">
        <v>162</v>
      </c>
      <c r="L420" s="193" t="s">
        <v>16409</v>
      </c>
      <c r="M420" s="193" t="s">
        <v>16410</v>
      </c>
      <c r="N420" s="1125">
        <v>162</v>
      </c>
      <c r="O420" s="1125">
        <v>162</v>
      </c>
      <c r="P420" s="1125" t="s">
        <v>16409</v>
      </c>
      <c r="Q420" s="1125" t="s">
        <v>16410</v>
      </c>
      <c r="R420" s="1125"/>
      <c r="S420" s="1125"/>
      <c r="T420" s="1125"/>
      <c r="U420" s="1125"/>
      <c r="V420" s="1125"/>
      <c r="W420" s="193"/>
      <c r="X420" s="1125"/>
      <c r="Y420" s="1125"/>
      <c r="Z420" s="1125"/>
      <c r="AA420" s="1125"/>
      <c r="AB420" s="1125"/>
      <c r="AC420" s="1125"/>
      <c r="AD420" s="1125"/>
      <c r="AE420" s="1125"/>
      <c r="AF420" s="1125"/>
      <c r="AG420" s="193"/>
      <c r="AH420" s="166">
        <v>2020</v>
      </c>
      <c r="AI420" s="166"/>
      <c r="AJ420" s="166"/>
      <c r="AK420" s="166"/>
      <c r="AL420" s="166"/>
      <c r="AM420" s="166"/>
      <c r="AN420" s="166"/>
      <c r="AO420" s="167">
        <v>600</v>
      </c>
      <c r="AP420" s="167"/>
    </row>
    <row r="421" spans="1:42" s="1109" customFormat="1" ht="25.15" customHeight="1">
      <c r="A421" s="839"/>
      <c r="B421" s="1579" t="s">
        <v>57</v>
      </c>
      <c r="C421" s="1124" t="s">
        <v>323</v>
      </c>
      <c r="D421" s="195" t="s">
        <v>16411</v>
      </c>
      <c r="E421" s="193" t="s">
        <v>323</v>
      </c>
      <c r="F421" s="193" t="s">
        <v>323</v>
      </c>
      <c r="G421" s="1125">
        <v>1986.4</v>
      </c>
      <c r="H421" s="1125">
        <v>346.69</v>
      </c>
      <c r="I421" s="1125">
        <v>347.29</v>
      </c>
      <c r="J421" s="1125">
        <v>255</v>
      </c>
      <c r="K421" s="193">
        <v>255</v>
      </c>
      <c r="L421" s="193" t="s">
        <v>16412</v>
      </c>
      <c r="M421" s="193" t="s">
        <v>16410</v>
      </c>
      <c r="N421" s="1125">
        <v>255</v>
      </c>
      <c r="O421" s="1125">
        <v>255</v>
      </c>
      <c r="P421" s="1125" t="s">
        <v>16412</v>
      </c>
      <c r="Q421" s="1125" t="s">
        <v>16410</v>
      </c>
      <c r="R421" s="1125"/>
      <c r="S421" s="1125"/>
      <c r="T421" s="1125"/>
      <c r="U421" s="1125"/>
      <c r="V421" s="1125"/>
      <c r="W421" s="193"/>
      <c r="X421" s="1125"/>
      <c r="Y421" s="1125"/>
      <c r="Z421" s="1125"/>
      <c r="AA421" s="1125"/>
      <c r="AB421" s="1125"/>
      <c r="AC421" s="1125"/>
      <c r="AD421" s="1125"/>
      <c r="AE421" s="1125"/>
      <c r="AF421" s="1125"/>
      <c r="AG421" s="193"/>
      <c r="AH421" s="166">
        <v>2020</v>
      </c>
      <c r="AI421" s="166"/>
      <c r="AJ421" s="166"/>
      <c r="AK421" s="166"/>
      <c r="AL421" s="166"/>
      <c r="AM421" s="166"/>
      <c r="AN421" s="166"/>
      <c r="AO421" s="196">
        <v>500</v>
      </c>
      <c r="AP421" s="167"/>
    </row>
    <row r="422" spans="1:42" s="1338" customFormat="1" ht="25.15" customHeight="1">
      <c r="A422" s="839"/>
      <c r="B422" s="1586" t="s">
        <v>57</v>
      </c>
      <c r="C422" s="1584" t="s">
        <v>323</v>
      </c>
      <c r="D422" s="195" t="s">
        <v>16413</v>
      </c>
      <c r="E422" s="193" t="s">
        <v>323</v>
      </c>
      <c r="F422" s="193" t="s">
        <v>323</v>
      </c>
      <c r="G422" s="1585">
        <v>629</v>
      </c>
      <c r="H422" s="1585">
        <v>266.10000000000002</v>
      </c>
      <c r="I422" s="1585">
        <v>264</v>
      </c>
      <c r="J422" s="1585"/>
      <c r="K422" s="193"/>
      <c r="L422" s="193"/>
      <c r="M422" s="193"/>
      <c r="N422" s="1585">
        <v>216</v>
      </c>
      <c r="O422" s="1585">
        <v>216</v>
      </c>
      <c r="P422" s="1585" t="s">
        <v>16414</v>
      </c>
      <c r="Q422" s="1585" t="s">
        <v>16410</v>
      </c>
      <c r="R422" s="1585"/>
      <c r="S422" s="1585"/>
      <c r="T422" s="1585"/>
      <c r="U422" s="1585"/>
      <c r="V422" s="1585"/>
      <c r="W422" s="193"/>
      <c r="X422" s="1585"/>
      <c r="Y422" s="1585"/>
      <c r="Z422" s="1585"/>
      <c r="AA422" s="1585"/>
      <c r="AB422" s="1585"/>
      <c r="AC422" s="1585"/>
      <c r="AD422" s="1585"/>
      <c r="AE422" s="1585"/>
      <c r="AF422" s="1585"/>
      <c r="AG422" s="193"/>
      <c r="AH422" s="1323">
        <v>2020</v>
      </c>
      <c r="AI422" s="1323"/>
      <c r="AJ422" s="1323"/>
      <c r="AK422" s="1323"/>
      <c r="AL422" s="1323"/>
      <c r="AM422" s="1323"/>
      <c r="AN422" s="1323"/>
      <c r="AO422" s="167">
        <v>500</v>
      </c>
      <c r="AP422" s="167"/>
    </row>
    <row r="423" spans="1:42" s="1338" customFormat="1" ht="25.15" customHeight="1">
      <c r="A423" s="839"/>
      <c r="B423" s="1612" t="s">
        <v>57</v>
      </c>
      <c r="C423" s="1597" t="s">
        <v>17175</v>
      </c>
      <c r="D423" s="1613" t="s">
        <v>17176</v>
      </c>
      <c r="E423" s="1600" t="s">
        <v>17175</v>
      </c>
      <c r="F423" s="1600" t="s">
        <v>17175</v>
      </c>
      <c r="G423" s="1601">
        <v>1790</v>
      </c>
      <c r="H423" s="1601">
        <v>499</v>
      </c>
      <c r="I423" s="1601">
        <v>499</v>
      </c>
      <c r="J423" s="1585"/>
      <c r="K423" s="193"/>
      <c r="L423" s="193"/>
      <c r="M423" s="193"/>
      <c r="N423" s="1601">
        <v>300</v>
      </c>
      <c r="O423" s="1601">
        <v>300</v>
      </c>
      <c r="P423" s="1615" t="s">
        <v>17177</v>
      </c>
      <c r="Q423" s="1601" t="s">
        <v>17178</v>
      </c>
      <c r="R423" s="1601"/>
      <c r="S423" s="1601"/>
      <c r="T423" s="1601"/>
      <c r="U423" s="1585"/>
      <c r="V423" s="1585"/>
      <c r="W423" s="193"/>
      <c r="X423" s="1585"/>
      <c r="Y423" s="1585"/>
      <c r="Z423" s="1585"/>
      <c r="AA423" s="1615"/>
      <c r="AB423" s="1585"/>
      <c r="AC423" s="1585"/>
      <c r="AD423" s="1585"/>
      <c r="AE423" s="1585"/>
      <c r="AF423" s="1585"/>
      <c r="AG423" s="193"/>
      <c r="AH423" s="1604">
        <v>2021</v>
      </c>
      <c r="AI423" s="1323"/>
      <c r="AJ423" s="1323"/>
      <c r="AK423" s="1323"/>
      <c r="AL423" s="1323"/>
      <c r="AM423" s="1323"/>
      <c r="AN423" s="1323"/>
      <c r="AO423" s="1629">
        <v>430</v>
      </c>
      <c r="AP423" s="1614" t="s">
        <v>17160</v>
      </c>
    </row>
    <row r="424" spans="1:42" s="1338" customFormat="1" ht="25.15" customHeight="1">
      <c r="A424" s="839"/>
      <c r="B424" s="1612" t="s">
        <v>57</v>
      </c>
      <c r="C424" s="1597" t="s">
        <v>17175</v>
      </c>
      <c r="D424" s="1613" t="s">
        <v>17179</v>
      </c>
      <c r="E424" s="1600" t="s">
        <v>17175</v>
      </c>
      <c r="F424" s="1600" t="s">
        <v>17175</v>
      </c>
      <c r="G424" s="1601">
        <v>2967</v>
      </c>
      <c r="H424" s="1601">
        <v>321</v>
      </c>
      <c r="I424" s="1601">
        <v>319</v>
      </c>
      <c r="J424" s="1585"/>
      <c r="K424" s="193"/>
      <c r="L424" s="193"/>
      <c r="M424" s="193"/>
      <c r="N424" s="1601">
        <v>163</v>
      </c>
      <c r="O424" s="1601">
        <v>163</v>
      </c>
      <c r="P424" s="1615" t="s">
        <v>17182</v>
      </c>
      <c r="Q424" s="1601" t="s">
        <v>17183</v>
      </c>
      <c r="R424" s="1601"/>
      <c r="S424" s="1601"/>
      <c r="T424" s="1601"/>
      <c r="U424" s="1585"/>
      <c r="V424" s="1585"/>
      <c r="W424" s="193"/>
      <c r="X424" s="1585"/>
      <c r="Y424" s="1585"/>
      <c r="Z424" s="1585"/>
      <c r="AA424" s="1615"/>
      <c r="AB424" s="1585"/>
      <c r="AC424" s="1585"/>
      <c r="AD424" s="1585"/>
      <c r="AE424" s="1585"/>
      <c r="AF424" s="1585"/>
      <c r="AG424" s="193"/>
      <c r="AH424" s="1604">
        <v>2021</v>
      </c>
      <c r="AI424" s="1323"/>
      <c r="AJ424" s="1323"/>
      <c r="AK424" s="1323"/>
      <c r="AL424" s="1323"/>
      <c r="AM424" s="1323"/>
      <c r="AN424" s="1323"/>
      <c r="AO424" s="1629">
        <v>505</v>
      </c>
      <c r="AP424" s="1614" t="s">
        <v>17160</v>
      </c>
    </row>
    <row r="425" spans="1:42" s="1338" customFormat="1" ht="25.15" customHeight="1">
      <c r="A425" s="839"/>
      <c r="B425" s="1612" t="s">
        <v>57</v>
      </c>
      <c r="C425" s="1597" t="s">
        <v>17175</v>
      </c>
      <c r="D425" s="1613" t="s">
        <v>17180</v>
      </c>
      <c r="E425" s="1600" t="s">
        <v>17175</v>
      </c>
      <c r="F425" s="1600" t="s">
        <v>17175</v>
      </c>
      <c r="G425" s="1601">
        <v>2736</v>
      </c>
      <c r="H425" s="1601">
        <v>477</v>
      </c>
      <c r="I425" s="1601">
        <v>477</v>
      </c>
      <c r="J425" s="1585"/>
      <c r="K425" s="193"/>
      <c r="L425" s="193"/>
      <c r="M425" s="193"/>
      <c r="N425" s="1601">
        <v>300</v>
      </c>
      <c r="O425" s="1601">
        <v>300</v>
      </c>
      <c r="P425" s="1615" t="s">
        <v>17177</v>
      </c>
      <c r="Q425" s="1601" t="s">
        <v>17178</v>
      </c>
      <c r="R425" s="1601"/>
      <c r="S425" s="1601"/>
      <c r="T425" s="1601"/>
      <c r="U425" s="1585"/>
      <c r="V425" s="1585"/>
      <c r="W425" s="193"/>
      <c r="X425" s="1585"/>
      <c r="Y425" s="1585"/>
      <c r="Z425" s="1585"/>
      <c r="AA425" s="1615"/>
      <c r="AB425" s="1585"/>
      <c r="AC425" s="1585"/>
      <c r="AD425" s="1585"/>
      <c r="AE425" s="1585"/>
      <c r="AF425" s="1585"/>
      <c r="AG425" s="193"/>
      <c r="AH425" s="1604">
        <v>2021</v>
      </c>
      <c r="AI425" s="1323"/>
      <c r="AJ425" s="1323"/>
      <c r="AK425" s="1323"/>
      <c r="AL425" s="1323"/>
      <c r="AM425" s="1323"/>
      <c r="AN425" s="1323"/>
      <c r="AO425" s="1629">
        <v>471</v>
      </c>
      <c r="AP425" s="1614" t="s">
        <v>17160</v>
      </c>
    </row>
    <row r="426" spans="1:42" s="1109" customFormat="1" ht="25.15" customHeight="1">
      <c r="A426" s="839"/>
      <c r="B426" s="1612" t="s">
        <v>57</v>
      </c>
      <c r="C426" s="1597" t="s">
        <v>17175</v>
      </c>
      <c r="D426" s="1613" t="s">
        <v>17181</v>
      </c>
      <c r="E426" s="1600" t="s">
        <v>17175</v>
      </c>
      <c r="F426" s="1600" t="s">
        <v>17175</v>
      </c>
      <c r="G426" s="1601">
        <v>1137</v>
      </c>
      <c r="H426" s="1601">
        <v>493</v>
      </c>
      <c r="I426" s="1601">
        <v>493</v>
      </c>
      <c r="J426" s="193">
        <v>216</v>
      </c>
      <c r="K426" s="193">
        <v>216</v>
      </c>
      <c r="L426" s="193" t="s">
        <v>16414</v>
      </c>
      <c r="M426" s="193" t="s">
        <v>16410</v>
      </c>
      <c r="N426" s="1601">
        <v>300</v>
      </c>
      <c r="O426" s="1601">
        <v>300</v>
      </c>
      <c r="P426" s="1615" t="s">
        <v>17177</v>
      </c>
      <c r="Q426" s="1601" t="s">
        <v>17184</v>
      </c>
      <c r="R426" s="1601"/>
      <c r="S426" s="1601"/>
      <c r="T426" s="1601"/>
      <c r="U426" s="1125"/>
      <c r="V426" s="1125"/>
      <c r="W426" s="193"/>
      <c r="X426" s="1125"/>
      <c r="Y426" s="1125"/>
      <c r="Z426" s="1125"/>
      <c r="AA426" s="1615"/>
      <c r="AB426" s="1125"/>
      <c r="AC426" s="1125"/>
      <c r="AD426" s="1125"/>
      <c r="AE426" s="1125"/>
      <c r="AF426" s="1125"/>
      <c r="AG426" s="193"/>
      <c r="AH426" s="1604">
        <v>2021</v>
      </c>
      <c r="AI426" s="166"/>
      <c r="AJ426" s="166"/>
      <c r="AK426" s="166"/>
      <c r="AL426" s="166"/>
      <c r="AM426" s="166"/>
      <c r="AN426" s="166"/>
      <c r="AO426" s="1614">
        <v>559</v>
      </c>
      <c r="AP426" s="1614" t="s">
        <v>17160</v>
      </c>
    </row>
    <row r="427" spans="1:42" s="1109" customFormat="1" ht="25.15" customHeight="1">
      <c r="A427" s="839"/>
      <c r="B427" s="1579" t="s">
        <v>57</v>
      </c>
      <c r="C427" s="1124" t="s">
        <v>657</v>
      </c>
      <c r="D427" s="195" t="s">
        <v>1606</v>
      </c>
      <c r="E427" s="193" t="s">
        <v>657</v>
      </c>
      <c r="F427" s="193" t="s">
        <v>657</v>
      </c>
      <c r="G427" s="1125">
        <v>17313</v>
      </c>
      <c r="H427" s="1125">
        <v>2870</v>
      </c>
      <c r="I427" s="1125">
        <v>5100</v>
      </c>
      <c r="J427" s="193" t="s">
        <v>1284</v>
      </c>
      <c r="K427" s="193" t="s">
        <v>1230</v>
      </c>
      <c r="L427" s="193" t="s">
        <v>1607</v>
      </c>
      <c r="M427" s="193" t="s">
        <v>1608</v>
      </c>
      <c r="N427" s="1125">
        <v>2802</v>
      </c>
      <c r="O427" s="1125">
        <v>800</v>
      </c>
      <c r="P427" s="1125" t="s">
        <v>1609</v>
      </c>
      <c r="Q427" s="1125" t="s">
        <v>1610</v>
      </c>
      <c r="R427" s="1125">
        <v>1885</v>
      </c>
      <c r="S427" s="1125" t="s">
        <v>1287</v>
      </c>
      <c r="T427" s="1125">
        <v>108</v>
      </c>
      <c r="U427" s="1125" t="s">
        <v>1611</v>
      </c>
      <c r="V427" s="1125" t="s">
        <v>1612</v>
      </c>
      <c r="W427" s="193" t="s">
        <v>643</v>
      </c>
      <c r="X427" s="1125" t="s">
        <v>1613</v>
      </c>
      <c r="Y427" s="1125"/>
      <c r="Z427" s="1125"/>
      <c r="AA427" s="1125" t="s">
        <v>4966</v>
      </c>
      <c r="AB427" s="1125"/>
      <c r="AC427" s="1125"/>
      <c r="AD427" s="1125"/>
      <c r="AE427" s="1125"/>
      <c r="AF427" s="1125"/>
      <c r="AG427" s="193"/>
      <c r="AH427" s="166">
        <v>2001</v>
      </c>
      <c r="AI427" s="166"/>
      <c r="AJ427" s="166"/>
      <c r="AK427" s="166"/>
      <c r="AL427" s="166"/>
      <c r="AM427" s="166"/>
      <c r="AN427" s="166"/>
      <c r="AO427" s="167">
        <v>7024</v>
      </c>
      <c r="AP427" s="167"/>
    </row>
    <row r="428" spans="1:42" s="1109" customFormat="1" ht="25.15" customHeight="1">
      <c r="A428" s="839"/>
      <c r="B428" s="1579" t="s">
        <v>57</v>
      </c>
      <c r="C428" s="1124" t="s">
        <v>657</v>
      </c>
      <c r="D428" s="195" t="s">
        <v>1957</v>
      </c>
      <c r="E428" s="193" t="s">
        <v>657</v>
      </c>
      <c r="F428" s="193" t="s">
        <v>657</v>
      </c>
      <c r="G428" s="1125">
        <v>9198</v>
      </c>
      <c r="H428" s="1125">
        <v>3407.64</v>
      </c>
      <c r="I428" s="1125">
        <v>5318</v>
      </c>
      <c r="J428" s="193"/>
      <c r="K428" s="193"/>
      <c r="L428" s="193"/>
      <c r="M428" s="193"/>
      <c r="N428" s="1125">
        <v>2210</v>
      </c>
      <c r="O428" s="1125">
        <v>1998</v>
      </c>
      <c r="P428" s="1125" t="s">
        <v>4967</v>
      </c>
      <c r="Q428" s="1125" t="s">
        <v>2752</v>
      </c>
      <c r="R428" s="1125"/>
      <c r="S428" s="1125"/>
      <c r="T428" s="1125">
        <v>211.68</v>
      </c>
      <c r="U428" s="1125"/>
      <c r="V428" s="1125"/>
      <c r="W428" s="193"/>
      <c r="X428" s="1125"/>
      <c r="Y428" s="1125"/>
      <c r="Z428" s="1125"/>
      <c r="AA428" s="1125" t="s">
        <v>4968</v>
      </c>
      <c r="AB428" s="1125"/>
      <c r="AC428" s="1125"/>
      <c r="AD428" s="1125"/>
      <c r="AE428" s="1125"/>
      <c r="AF428" s="1125"/>
      <c r="AG428" s="193"/>
      <c r="AH428" s="166">
        <v>2013</v>
      </c>
      <c r="AI428" s="166"/>
      <c r="AJ428" s="166"/>
      <c r="AK428" s="166"/>
      <c r="AL428" s="166"/>
      <c r="AM428" s="166"/>
      <c r="AN428" s="166"/>
      <c r="AO428" s="167">
        <v>7398</v>
      </c>
      <c r="AP428" s="167"/>
    </row>
    <row r="429" spans="1:42" s="1109" customFormat="1" ht="25.15" customHeight="1">
      <c r="A429" s="930">
        <v>2</v>
      </c>
      <c r="B429" s="1579" t="s">
        <v>57</v>
      </c>
      <c r="C429" s="1124" t="s">
        <v>657</v>
      </c>
      <c r="D429" s="195" t="s">
        <v>4969</v>
      </c>
      <c r="E429" s="193" t="s">
        <v>657</v>
      </c>
      <c r="F429" s="193" t="s">
        <v>657</v>
      </c>
      <c r="G429" s="1125">
        <v>5898</v>
      </c>
      <c r="H429" s="1125">
        <v>1428.8</v>
      </c>
      <c r="I429" s="1125">
        <v>1628.75</v>
      </c>
      <c r="J429" s="193"/>
      <c r="K429" s="193"/>
      <c r="L429" s="193"/>
      <c r="M429" s="193"/>
      <c r="N429" s="1125">
        <v>956</v>
      </c>
      <c r="O429" s="1125">
        <v>693</v>
      </c>
      <c r="P429" s="1125" t="s">
        <v>4970</v>
      </c>
      <c r="Q429" s="1125" t="s">
        <v>4971</v>
      </c>
      <c r="R429" s="1125"/>
      <c r="S429" s="1125"/>
      <c r="T429" s="1125"/>
      <c r="U429" s="1125"/>
      <c r="V429" s="1125"/>
      <c r="W429" s="193"/>
      <c r="X429" s="1125"/>
      <c r="Y429" s="1125"/>
      <c r="Z429" s="1125"/>
      <c r="AA429" s="1125"/>
      <c r="AB429" s="1125"/>
      <c r="AC429" s="1125"/>
      <c r="AD429" s="1125"/>
      <c r="AE429" s="1125"/>
      <c r="AF429" s="1125"/>
      <c r="AG429" s="193"/>
      <c r="AH429" s="166">
        <v>2014</v>
      </c>
      <c r="AI429" s="166"/>
      <c r="AJ429" s="166"/>
      <c r="AK429" s="166"/>
      <c r="AL429" s="166"/>
      <c r="AM429" s="166"/>
      <c r="AN429" s="166"/>
      <c r="AO429" s="167"/>
      <c r="AP429" s="167"/>
    </row>
    <row r="430" spans="1:42" s="1109" customFormat="1" ht="25.15" customHeight="1">
      <c r="A430" s="930"/>
      <c r="B430" s="1579" t="s">
        <v>57</v>
      </c>
      <c r="C430" s="1124" t="s">
        <v>657</v>
      </c>
      <c r="D430" s="331" t="s">
        <v>4972</v>
      </c>
      <c r="E430" s="709" t="s">
        <v>657</v>
      </c>
      <c r="F430" s="709" t="s">
        <v>657</v>
      </c>
      <c r="G430" s="1125">
        <v>69543</v>
      </c>
      <c r="H430" s="1125">
        <v>2162</v>
      </c>
      <c r="I430" s="1125">
        <v>2481</v>
      </c>
      <c r="J430" s="709"/>
      <c r="K430" s="169"/>
      <c r="L430" s="709"/>
      <c r="M430" s="709"/>
      <c r="N430" s="1125">
        <v>693</v>
      </c>
      <c r="O430" s="1125">
        <v>693</v>
      </c>
      <c r="P430" s="1125" t="s">
        <v>4970</v>
      </c>
      <c r="Q430" s="1125" t="s">
        <v>11707</v>
      </c>
      <c r="R430" s="1125"/>
      <c r="S430" s="1125"/>
      <c r="T430" s="1125"/>
      <c r="U430" s="709"/>
      <c r="V430" s="709"/>
      <c r="W430" s="709"/>
      <c r="X430" s="709"/>
      <c r="Y430" s="709"/>
      <c r="Z430" s="709"/>
      <c r="AA430" s="1125" t="s">
        <v>4973</v>
      </c>
      <c r="AB430" s="1124"/>
      <c r="AC430" s="1124"/>
      <c r="AD430" s="709"/>
      <c r="AE430" s="709"/>
      <c r="AF430" s="709"/>
      <c r="AG430" s="709"/>
      <c r="AH430" s="166">
        <v>2016</v>
      </c>
      <c r="AI430" s="166"/>
      <c r="AJ430" s="166"/>
      <c r="AK430" s="166"/>
      <c r="AL430" s="166"/>
      <c r="AM430" s="166"/>
      <c r="AN430" s="166"/>
      <c r="AO430" s="167">
        <v>480</v>
      </c>
      <c r="AP430" s="167"/>
    </row>
    <row r="431" spans="1:42" s="1109" customFormat="1" ht="25.15" customHeight="1">
      <c r="A431" s="930">
        <v>2</v>
      </c>
      <c r="B431" s="1579" t="s">
        <v>57</v>
      </c>
      <c r="C431" s="1124" t="s">
        <v>672</v>
      </c>
      <c r="D431" s="184" t="s">
        <v>1614</v>
      </c>
      <c r="E431" s="166" t="s">
        <v>672</v>
      </c>
      <c r="F431" s="166" t="s">
        <v>16415</v>
      </c>
      <c r="G431" s="167">
        <v>2898.2</v>
      </c>
      <c r="H431" s="167">
        <v>900.32</v>
      </c>
      <c r="I431" s="167">
        <v>990.78</v>
      </c>
      <c r="J431" s="166"/>
      <c r="K431" s="166"/>
      <c r="L431" s="166"/>
      <c r="M431" s="166"/>
      <c r="N431" s="1125">
        <v>804</v>
      </c>
      <c r="O431" s="167">
        <v>804</v>
      </c>
      <c r="P431" s="167" t="s">
        <v>1615</v>
      </c>
      <c r="Q431" s="1125" t="s">
        <v>1616</v>
      </c>
      <c r="R431" s="1125"/>
      <c r="S431" s="167"/>
      <c r="T431" s="167"/>
      <c r="U431" s="166"/>
      <c r="V431" s="166"/>
      <c r="W431" s="166"/>
      <c r="X431" s="166"/>
      <c r="Y431" s="166"/>
      <c r="Z431" s="166"/>
      <c r="AA431" s="170" t="s">
        <v>1617</v>
      </c>
      <c r="AB431" s="170"/>
      <c r="AC431" s="170"/>
      <c r="AD431" s="170"/>
      <c r="AE431" s="170"/>
      <c r="AF431" s="170"/>
      <c r="AG431" s="170"/>
      <c r="AH431" s="170">
        <v>2012</v>
      </c>
      <c r="AI431" s="166"/>
      <c r="AJ431" s="166"/>
      <c r="AK431" s="166"/>
      <c r="AL431" s="166"/>
      <c r="AM431" s="166"/>
      <c r="AN431" s="166"/>
      <c r="AO431" s="167">
        <v>1048</v>
      </c>
      <c r="AP431" s="167"/>
    </row>
    <row r="432" spans="1:42" s="1109" customFormat="1" ht="25.15" customHeight="1">
      <c r="A432" s="930"/>
      <c r="B432" s="1579" t="s">
        <v>57</v>
      </c>
      <c r="C432" s="1124" t="s">
        <v>672</v>
      </c>
      <c r="D432" s="331" t="s">
        <v>4974</v>
      </c>
      <c r="E432" s="709" t="s">
        <v>672</v>
      </c>
      <c r="F432" s="709" t="s">
        <v>672</v>
      </c>
      <c r="G432" s="1125">
        <v>6777</v>
      </c>
      <c r="H432" s="1125">
        <v>813.6</v>
      </c>
      <c r="I432" s="1125">
        <v>907.2</v>
      </c>
      <c r="J432" s="709">
        <v>704.6</v>
      </c>
      <c r="K432" s="169">
        <v>704.6</v>
      </c>
      <c r="L432" s="709" t="s">
        <v>4975</v>
      </c>
      <c r="M432" s="709"/>
      <c r="N432" s="1125">
        <v>705</v>
      </c>
      <c r="O432" s="1125">
        <v>705</v>
      </c>
      <c r="P432" s="1125" t="s">
        <v>4975</v>
      </c>
      <c r="Q432" s="1125" t="s">
        <v>4106</v>
      </c>
      <c r="R432" s="1125"/>
      <c r="S432" s="1125"/>
      <c r="T432" s="1125"/>
      <c r="U432" s="709"/>
      <c r="V432" s="709"/>
      <c r="W432" s="709"/>
      <c r="X432" s="709"/>
      <c r="Y432" s="709"/>
      <c r="Z432" s="709"/>
      <c r="AA432" s="1125" t="s">
        <v>4976</v>
      </c>
      <c r="AB432" s="1124"/>
      <c r="AC432" s="1124"/>
      <c r="AD432" s="709"/>
      <c r="AE432" s="709"/>
      <c r="AF432" s="709"/>
      <c r="AG432" s="709"/>
      <c r="AH432" s="166">
        <v>2013</v>
      </c>
      <c r="AI432" s="166"/>
      <c r="AJ432" s="166"/>
      <c r="AK432" s="166"/>
      <c r="AL432" s="166"/>
      <c r="AM432" s="166"/>
      <c r="AN432" s="166"/>
      <c r="AO432" s="167">
        <v>1127</v>
      </c>
      <c r="AP432" s="167"/>
    </row>
    <row r="433" spans="1:56" s="1109" customFormat="1" ht="25.15" customHeight="1">
      <c r="A433" s="930"/>
      <c r="B433" s="1579" t="s">
        <v>57</v>
      </c>
      <c r="C433" s="1124" t="s">
        <v>672</v>
      </c>
      <c r="D433" s="331" t="s">
        <v>4977</v>
      </c>
      <c r="E433" s="709" t="s">
        <v>672</v>
      </c>
      <c r="F433" s="709" t="s">
        <v>4978</v>
      </c>
      <c r="G433" s="1125">
        <v>1315</v>
      </c>
      <c r="H433" s="1125">
        <v>459</v>
      </c>
      <c r="I433" s="1125">
        <v>459</v>
      </c>
      <c r="J433" s="709"/>
      <c r="K433" s="169"/>
      <c r="L433" s="709"/>
      <c r="M433" s="709"/>
      <c r="N433" s="1125">
        <v>459</v>
      </c>
      <c r="O433" s="1125">
        <v>459</v>
      </c>
      <c r="P433" s="1125" t="s">
        <v>4979</v>
      </c>
      <c r="Q433" s="1125" t="s">
        <v>1248</v>
      </c>
      <c r="R433" s="1125"/>
      <c r="S433" s="1125"/>
      <c r="T433" s="1125"/>
      <c r="U433" s="709"/>
      <c r="V433" s="709"/>
      <c r="W433" s="709"/>
      <c r="X433" s="709"/>
      <c r="Y433" s="709"/>
      <c r="Z433" s="709"/>
      <c r="AA433" s="1125" t="s">
        <v>1279</v>
      </c>
      <c r="AB433" s="1124"/>
      <c r="AC433" s="1124"/>
      <c r="AD433" s="709"/>
      <c r="AE433" s="709"/>
      <c r="AF433" s="709"/>
      <c r="AG433" s="709"/>
      <c r="AH433" s="166">
        <v>2013</v>
      </c>
      <c r="AI433" s="166"/>
      <c r="AJ433" s="166"/>
      <c r="AK433" s="166"/>
      <c r="AL433" s="166"/>
      <c r="AM433" s="166"/>
      <c r="AN433" s="166"/>
      <c r="AO433" s="167">
        <v>265</v>
      </c>
      <c r="AP433" s="167"/>
    </row>
    <row r="434" spans="1:56" s="1109" customFormat="1" ht="25.15" customHeight="1">
      <c r="A434" s="690"/>
      <c r="B434" s="1579" t="s">
        <v>57</v>
      </c>
      <c r="C434" s="1124" t="s">
        <v>672</v>
      </c>
      <c r="D434" s="331" t="s">
        <v>4980</v>
      </c>
      <c r="E434" s="709" t="s">
        <v>672</v>
      </c>
      <c r="F434" s="709" t="s">
        <v>672</v>
      </c>
      <c r="G434" s="1125">
        <v>8812</v>
      </c>
      <c r="H434" s="1125">
        <v>1539</v>
      </c>
      <c r="I434" s="1125">
        <v>1998</v>
      </c>
      <c r="J434" s="709" t="s">
        <v>1230</v>
      </c>
      <c r="K434" s="169" t="s">
        <v>1581</v>
      </c>
      <c r="L434" s="709"/>
      <c r="M434" s="709"/>
      <c r="N434" s="1125">
        <v>2470</v>
      </c>
      <c r="O434" s="1125">
        <v>1080</v>
      </c>
      <c r="P434" s="1125" t="s">
        <v>4981</v>
      </c>
      <c r="Q434" s="1125" t="s">
        <v>1583</v>
      </c>
      <c r="R434" s="1125"/>
      <c r="S434" s="1125"/>
      <c r="T434" s="1125"/>
      <c r="U434" s="709" t="s">
        <v>1585</v>
      </c>
      <c r="V434" s="709"/>
      <c r="W434" s="709" t="s">
        <v>1586</v>
      </c>
      <c r="X434" s="709"/>
      <c r="Y434" s="709"/>
      <c r="Z434" s="709"/>
      <c r="AA434" s="1125" t="s">
        <v>4982</v>
      </c>
      <c r="AB434" s="1124"/>
      <c r="AC434" s="1124"/>
      <c r="AD434" s="709"/>
      <c r="AE434" s="709"/>
      <c r="AF434" s="709"/>
      <c r="AG434" s="709"/>
      <c r="AH434" s="166">
        <v>2015</v>
      </c>
      <c r="AI434" s="166"/>
      <c r="AJ434" s="166"/>
      <c r="AK434" s="166"/>
      <c r="AL434" s="166"/>
      <c r="AM434" s="166"/>
      <c r="AN434" s="166"/>
      <c r="AO434" s="167">
        <v>4500</v>
      </c>
      <c r="AP434" s="167"/>
    </row>
    <row r="435" spans="1:56" s="1109" customFormat="1" ht="25.15" customHeight="1">
      <c r="A435" s="690"/>
      <c r="B435" s="1579" t="s">
        <v>57</v>
      </c>
      <c r="C435" s="1124" t="s">
        <v>672</v>
      </c>
      <c r="D435" s="195" t="s">
        <v>4983</v>
      </c>
      <c r="E435" s="709" t="s">
        <v>672</v>
      </c>
      <c r="F435" s="709" t="s">
        <v>16416</v>
      </c>
      <c r="G435" s="1125">
        <v>1960</v>
      </c>
      <c r="H435" s="1125">
        <v>413.79</v>
      </c>
      <c r="I435" s="1125">
        <v>576.41999999999996</v>
      </c>
      <c r="J435" s="709">
        <v>163</v>
      </c>
      <c r="K435" s="709"/>
      <c r="L435" s="709"/>
      <c r="M435" s="709"/>
      <c r="N435" s="1125">
        <v>163</v>
      </c>
      <c r="O435" s="1125"/>
      <c r="P435" s="1125"/>
      <c r="Q435" s="1125"/>
      <c r="R435" s="1125"/>
      <c r="S435" s="1125"/>
      <c r="T435" s="1125">
        <v>163</v>
      </c>
      <c r="U435" s="709"/>
      <c r="V435" s="709"/>
      <c r="W435" s="709"/>
      <c r="X435" s="709"/>
      <c r="Y435" s="709"/>
      <c r="Z435" s="709"/>
      <c r="AA435" s="1125" t="s">
        <v>4984</v>
      </c>
      <c r="AB435" s="709"/>
      <c r="AC435" s="709"/>
      <c r="AD435" s="709"/>
      <c r="AE435" s="709"/>
      <c r="AF435" s="709"/>
      <c r="AG435" s="709"/>
      <c r="AH435" s="166">
        <v>2010</v>
      </c>
      <c r="AI435" s="166"/>
      <c r="AJ435" s="166"/>
      <c r="AK435" s="166"/>
      <c r="AL435" s="166"/>
      <c r="AM435" s="166"/>
      <c r="AN435" s="166"/>
      <c r="AO435" s="167">
        <v>1620</v>
      </c>
      <c r="AP435" s="167"/>
    </row>
    <row r="436" spans="1:56" s="1109" customFormat="1" ht="25.15" customHeight="1">
      <c r="A436" s="1114"/>
      <c r="B436" s="1579" t="s">
        <v>57</v>
      </c>
      <c r="C436" s="59" t="s">
        <v>1200</v>
      </c>
      <c r="D436" s="136" t="s">
        <v>16417</v>
      </c>
      <c r="E436" s="173" t="s">
        <v>1200</v>
      </c>
      <c r="F436" s="173" t="s">
        <v>16418</v>
      </c>
      <c r="G436" s="131">
        <v>451</v>
      </c>
      <c r="H436" s="131">
        <v>117.45</v>
      </c>
      <c r="I436" s="131">
        <v>117.45</v>
      </c>
      <c r="J436" s="1273"/>
      <c r="K436" s="173"/>
      <c r="L436" s="173"/>
      <c r="M436" s="173"/>
      <c r="N436" s="131">
        <v>93.55</v>
      </c>
      <c r="O436" s="131"/>
      <c r="P436" s="131"/>
      <c r="Q436" s="131"/>
      <c r="R436" s="131"/>
      <c r="S436" s="131"/>
      <c r="T436" s="131">
        <v>93.55</v>
      </c>
      <c r="U436" s="131"/>
      <c r="V436" s="131"/>
      <c r="W436" s="173"/>
      <c r="X436" s="131"/>
      <c r="Y436" s="131"/>
      <c r="Z436" s="131"/>
      <c r="AA436" s="131"/>
      <c r="AB436" s="131"/>
      <c r="AC436" s="131"/>
      <c r="AD436" s="131"/>
      <c r="AE436" s="131"/>
      <c r="AF436" s="131"/>
      <c r="AG436" s="173"/>
      <c r="AH436" s="134">
        <v>2018</v>
      </c>
      <c r="AI436" s="134"/>
      <c r="AJ436" s="134"/>
      <c r="AK436" s="134"/>
      <c r="AL436" s="134"/>
      <c r="AM436" s="134"/>
      <c r="AN436" s="134"/>
      <c r="AO436" s="61">
        <v>226.83</v>
      </c>
      <c r="AP436" s="61" t="s">
        <v>2025</v>
      </c>
    </row>
    <row r="437" spans="1:56" s="1109" customFormat="1" ht="25.15" customHeight="1">
      <c r="A437" s="690"/>
      <c r="B437" s="1579" t="s">
        <v>57</v>
      </c>
      <c r="C437" s="1124" t="s">
        <v>4855</v>
      </c>
      <c r="D437" s="1274" t="s">
        <v>1606</v>
      </c>
      <c r="E437" s="709" t="s">
        <v>4855</v>
      </c>
      <c r="F437" s="709" t="s">
        <v>4855</v>
      </c>
      <c r="G437" s="1125">
        <v>4662</v>
      </c>
      <c r="H437" s="1125">
        <v>2209</v>
      </c>
      <c r="I437" s="1125">
        <v>2673</v>
      </c>
      <c r="J437" s="709" t="s">
        <v>454</v>
      </c>
      <c r="K437" s="709" t="s">
        <v>1700</v>
      </c>
      <c r="L437" s="709" t="s">
        <v>4985</v>
      </c>
      <c r="M437" s="709" t="s">
        <v>1284</v>
      </c>
      <c r="N437" s="1125">
        <v>2028</v>
      </c>
      <c r="O437" s="1125">
        <v>1983</v>
      </c>
      <c r="P437" s="1125" t="s">
        <v>4986</v>
      </c>
      <c r="Q437" s="1125" t="s">
        <v>1250</v>
      </c>
      <c r="R437" s="1125"/>
      <c r="S437" s="1125"/>
      <c r="T437" s="1125">
        <v>45</v>
      </c>
      <c r="U437" s="709" t="s">
        <v>1701</v>
      </c>
      <c r="V437" s="709" t="s">
        <v>1702</v>
      </c>
      <c r="W437" s="709" t="s">
        <v>1703</v>
      </c>
      <c r="X437" s="709"/>
      <c r="Y437" s="709"/>
      <c r="Z437" s="709"/>
      <c r="AA437" s="1125"/>
      <c r="AB437" s="709"/>
      <c r="AC437" s="709"/>
      <c r="AD437" s="709"/>
      <c r="AE437" s="709"/>
      <c r="AF437" s="709"/>
      <c r="AG437" s="709"/>
      <c r="AH437" s="166">
        <v>2002</v>
      </c>
      <c r="AI437" s="166"/>
      <c r="AJ437" s="166"/>
      <c r="AK437" s="166"/>
      <c r="AL437" s="166"/>
      <c r="AM437" s="166"/>
      <c r="AN437" s="166"/>
      <c r="AO437" s="167">
        <v>4045</v>
      </c>
      <c r="AP437" s="167"/>
    </row>
    <row r="438" spans="1:56" s="1109" customFormat="1" ht="25.15" customHeight="1">
      <c r="A438" s="690"/>
      <c r="B438" s="1579" t="s">
        <v>57</v>
      </c>
      <c r="C438" s="670" t="s">
        <v>680</v>
      </c>
      <c r="D438" s="1275" t="s">
        <v>4987</v>
      </c>
      <c r="E438" s="1126" t="s">
        <v>680</v>
      </c>
      <c r="F438" s="1126" t="s">
        <v>680</v>
      </c>
      <c r="G438" s="335">
        <v>1167</v>
      </c>
      <c r="H438" s="335">
        <v>640</v>
      </c>
      <c r="I438" s="335">
        <v>640</v>
      </c>
      <c r="J438" s="1126"/>
      <c r="K438" s="1126"/>
      <c r="L438" s="1126"/>
      <c r="M438" s="1126"/>
      <c r="N438" s="335">
        <v>437</v>
      </c>
      <c r="O438" s="335">
        <v>437</v>
      </c>
      <c r="P438" s="335" t="s">
        <v>1618</v>
      </c>
      <c r="Q438" s="335" t="s">
        <v>1619</v>
      </c>
      <c r="R438" s="335"/>
      <c r="S438" s="335"/>
      <c r="T438" s="335"/>
      <c r="U438" s="1126"/>
      <c r="V438" s="1126"/>
      <c r="W438" s="1126"/>
      <c r="X438" s="1126"/>
      <c r="Y438" s="1126"/>
      <c r="Z438" s="1126"/>
      <c r="AA438" s="335" t="s">
        <v>1620</v>
      </c>
      <c r="AB438" s="1126"/>
      <c r="AC438" s="1126"/>
      <c r="AD438" s="1126"/>
      <c r="AE438" s="1126"/>
      <c r="AF438" s="1126"/>
      <c r="AG438" s="1126"/>
      <c r="AH438" s="189">
        <v>2012</v>
      </c>
      <c r="AI438" s="189"/>
      <c r="AJ438" s="189"/>
      <c r="AK438" s="189"/>
      <c r="AL438" s="189"/>
      <c r="AM438" s="189"/>
      <c r="AN438" s="189"/>
      <c r="AO438" s="404">
        <v>1200</v>
      </c>
      <c r="AP438" s="167"/>
    </row>
    <row r="439" spans="1:56" s="1109" customFormat="1" ht="25.15" customHeight="1">
      <c r="A439" s="839"/>
      <c r="B439" s="1579" t="s">
        <v>57</v>
      </c>
      <c r="C439" s="1124" t="s">
        <v>680</v>
      </c>
      <c r="D439" s="195" t="s">
        <v>4988</v>
      </c>
      <c r="E439" s="193" t="s">
        <v>680</v>
      </c>
      <c r="F439" s="193" t="s">
        <v>680</v>
      </c>
      <c r="G439" s="1125"/>
      <c r="H439" s="1125">
        <v>1016</v>
      </c>
      <c r="I439" s="1125">
        <v>1610</v>
      </c>
      <c r="J439" s="193"/>
      <c r="K439" s="193"/>
      <c r="L439" s="193"/>
      <c r="M439" s="193"/>
      <c r="N439" s="1125"/>
      <c r="O439" s="1125"/>
      <c r="P439" s="1125" t="s">
        <v>4989</v>
      </c>
      <c r="Q439" s="1125" t="s">
        <v>454</v>
      </c>
      <c r="R439" s="1125"/>
      <c r="S439" s="1125"/>
      <c r="T439" s="1125"/>
      <c r="U439" s="1125"/>
      <c r="V439" s="1125"/>
      <c r="W439" s="193"/>
      <c r="X439" s="1125"/>
      <c r="Y439" s="1125"/>
      <c r="Z439" s="1125"/>
      <c r="AA439" s="1125"/>
      <c r="AB439" s="1125"/>
      <c r="AC439" s="1125"/>
      <c r="AD439" s="1125"/>
      <c r="AE439" s="1125"/>
      <c r="AF439" s="1125"/>
      <c r="AG439" s="193"/>
      <c r="AH439" s="166">
        <v>2016</v>
      </c>
      <c r="AI439" s="166"/>
      <c r="AJ439" s="166"/>
      <c r="AK439" s="166"/>
      <c r="AL439" s="166"/>
      <c r="AM439" s="166"/>
      <c r="AN439" s="166"/>
      <c r="AO439" s="167">
        <v>3983</v>
      </c>
      <c r="AP439" s="167"/>
    </row>
    <row r="440" spans="1:56" s="19" customFormat="1" ht="25.15" customHeight="1">
      <c r="A440" s="893"/>
      <c r="B440" s="1579" t="s">
        <v>57</v>
      </c>
      <c r="C440" s="86" t="s">
        <v>680</v>
      </c>
      <c r="D440" s="1276" t="s">
        <v>16419</v>
      </c>
      <c r="E440" s="55" t="s">
        <v>680</v>
      </c>
      <c r="F440" s="55" t="s">
        <v>680</v>
      </c>
      <c r="G440" s="85">
        <v>2141</v>
      </c>
      <c r="H440" s="85">
        <v>363.55</v>
      </c>
      <c r="I440" s="85">
        <v>678.79</v>
      </c>
      <c r="J440" s="55"/>
      <c r="K440" s="55"/>
      <c r="L440" s="55"/>
      <c r="M440" s="55"/>
      <c r="N440" s="85"/>
      <c r="O440" s="85"/>
      <c r="P440" s="85"/>
      <c r="Q440" s="85"/>
      <c r="R440" s="85"/>
      <c r="S440" s="85"/>
      <c r="T440" s="85"/>
      <c r="U440" s="55"/>
      <c r="V440" s="55"/>
      <c r="W440" s="55"/>
      <c r="X440" s="55"/>
      <c r="Y440" s="55"/>
      <c r="Z440" s="55"/>
      <c r="AA440" s="85"/>
      <c r="AB440" s="55"/>
      <c r="AC440" s="55"/>
      <c r="AD440" s="55"/>
      <c r="AE440" s="55"/>
      <c r="AF440" s="55"/>
      <c r="AG440" s="55"/>
      <c r="AH440" s="1277">
        <v>2018</v>
      </c>
      <c r="AI440" s="1277"/>
      <c r="AJ440" s="1277"/>
      <c r="AK440" s="1277"/>
      <c r="AL440" s="1277"/>
      <c r="AM440" s="1277"/>
      <c r="AN440" s="1277"/>
      <c r="AO440" s="35">
        <v>1200</v>
      </c>
      <c r="AP440" s="35" t="s">
        <v>2025</v>
      </c>
    </row>
    <row r="441" spans="1:56" s="1109" customFormat="1" ht="25.15" customHeight="1">
      <c r="A441" s="690"/>
      <c r="B441" s="1579" t="s">
        <v>57</v>
      </c>
      <c r="C441" s="1124" t="s">
        <v>683</v>
      </c>
      <c r="D441" s="195" t="s">
        <v>1621</v>
      </c>
      <c r="E441" s="709" t="s">
        <v>683</v>
      </c>
      <c r="F441" s="709" t="s">
        <v>11708</v>
      </c>
      <c r="G441" s="1125">
        <v>5529</v>
      </c>
      <c r="H441" s="1125">
        <v>2507</v>
      </c>
      <c r="I441" s="1125">
        <v>3738</v>
      </c>
      <c r="J441" s="709" t="s">
        <v>453</v>
      </c>
      <c r="K441" s="709" t="s">
        <v>1622</v>
      </c>
      <c r="L441" s="709" t="s">
        <v>1241</v>
      </c>
      <c r="M441" s="709" t="s">
        <v>454</v>
      </c>
      <c r="N441" s="1125">
        <v>1246</v>
      </c>
      <c r="O441" s="1125">
        <v>1150</v>
      </c>
      <c r="P441" s="1125" t="s">
        <v>1623</v>
      </c>
      <c r="Q441" s="1125" t="s">
        <v>1624</v>
      </c>
      <c r="R441" s="1125"/>
      <c r="S441" s="1125"/>
      <c r="T441" s="1125">
        <v>96</v>
      </c>
      <c r="U441" s="709">
        <v>830</v>
      </c>
      <c r="V441" s="709"/>
      <c r="W441" s="709">
        <v>820</v>
      </c>
      <c r="X441" s="709">
        <v>1090</v>
      </c>
      <c r="Y441" s="709"/>
      <c r="Z441" s="709"/>
      <c r="AA441" s="1125"/>
      <c r="AB441" s="709">
        <v>2003</v>
      </c>
      <c r="AC441" s="709"/>
      <c r="AD441" s="709"/>
      <c r="AE441" s="709"/>
      <c r="AF441" s="709"/>
      <c r="AG441" s="709" t="s">
        <v>1625</v>
      </c>
      <c r="AH441" s="166">
        <v>1996</v>
      </c>
      <c r="AI441" s="166"/>
      <c r="AJ441" s="166"/>
      <c r="AK441" s="166"/>
      <c r="AL441" s="166"/>
      <c r="AM441" s="166"/>
      <c r="AN441" s="166"/>
      <c r="AO441" s="167">
        <v>2740</v>
      </c>
      <c r="AP441" s="167"/>
    </row>
    <row r="442" spans="1:56" s="1109" customFormat="1" ht="25.15" customHeight="1">
      <c r="A442" s="690"/>
      <c r="B442" s="1579" t="s">
        <v>57</v>
      </c>
      <c r="C442" s="488" t="s">
        <v>683</v>
      </c>
      <c r="D442" s="496" t="s">
        <v>1626</v>
      </c>
      <c r="E442" s="1127" t="s">
        <v>683</v>
      </c>
      <c r="F442" s="1127" t="s">
        <v>11708</v>
      </c>
      <c r="G442" s="708">
        <v>3533</v>
      </c>
      <c r="H442" s="708">
        <v>1331.72</v>
      </c>
      <c r="I442" s="708">
        <v>2697.21</v>
      </c>
      <c r="J442" s="1127"/>
      <c r="K442" s="1127"/>
      <c r="L442" s="1127"/>
      <c r="M442" s="1127"/>
      <c r="N442" s="708">
        <v>967.05</v>
      </c>
      <c r="O442" s="708">
        <v>705.6</v>
      </c>
      <c r="P442" s="708" t="s">
        <v>1627</v>
      </c>
      <c r="Q442" s="708" t="s">
        <v>4990</v>
      </c>
      <c r="R442" s="708"/>
      <c r="S442" s="708"/>
      <c r="T442" s="708">
        <v>261.45</v>
      </c>
      <c r="U442" s="1127"/>
      <c r="V442" s="1127"/>
      <c r="W442" s="1127"/>
      <c r="X442" s="1127"/>
      <c r="Y442" s="1127"/>
      <c r="Z442" s="1127"/>
      <c r="AA442" s="708"/>
      <c r="AB442" s="1127"/>
      <c r="AC442" s="1127"/>
      <c r="AD442" s="1127"/>
      <c r="AE442" s="1127"/>
      <c r="AF442" s="1127"/>
      <c r="AG442" s="1127"/>
      <c r="AH442" s="507">
        <v>2010</v>
      </c>
      <c r="AI442" s="507"/>
      <c r="AJ442" s="507"/>
      <c r="AK442" s="507"/>
      <c r="AL442" s="507"/>
      <c r="AM442" s="507"/>
      <c r="AN442" s="507"/>
      <c r="AO442" s="200">
        <v>4400</v>
      </c>
      <c r="AP442" s="167"/>
    </row>
    <row r="443" spans="1:56" s="1109" customFormat="1" ht="25.15" customHeight="1">
      <c r="A443" s="690"/>
      <c r="B443" s="1579" t="s">
        <v>57</v>
      </c>
      <c r="C443" s="1124" t="s">
        <v>683</v>
      </c>
      <c r="D443" s="195" t="s">
        <v>11709</v>
      </c>
      <c r="E443" s="709" t="s">
        <v>683</v>
      </c>
      <c r="F443" s="709" t="s">
        <v>11708</v>
      </c>
      <c r="G443" s="1125">
        <v>9776</v>
      </c>
      <c r="H443" s="1125">
        <v>2447</v>
      </c>
      <c r="I443" s="1125">
        <v>3091</v>
      </c>
      <c r="J443" s="709"/>
      <c r="K443" s="709"/>
      <c r="L443" s="709"/>
      <c r="M443" s="709"/>
      <c r="N443" s="1125">
        <v>1763</v>
      </c>
      <c r="O443" s="1125">
        <v>1763</v>
      </c>
      <c r="P443" s="1125" t="s">
        <v>11710</v>
      </c>
      <c r="Q443" s="1125" t="s">
        <v>11711</v>
      </c>
      <c r="R443" s="1125" t="s">
        <v>384</v>
      </c>
      <c r="S443" s="1125" t="s">
        <v>384</v>
      </c>
      <c r="T443" s="1125" t="s">
        <v>384</v>
      </c>
      <c r="U443" s="709"/>
      <c r="V443" s="709"/>
      <c r="W443" s="709"/>
      <c r="X443" s="709"/>
      <c r="Y443" s="709"/>
      <c r="Z443" s="709"/>
      <c r="AA443" s="1125" t="s">
        <v>11712</v>
      </c>
      <c r="AB443" s="709"/>
      <c r="AC443" s="709"/>
      <c r="AD443" s="709"/>
      <c r="AE443" s="709"/>
      <c r="AF443" s="709"/>
      <c r="AG443" s="709"/>
      <c r="AH443" s="166">
        <v>2017</v>
      </c>
      <c r="AI443" s="166"/>
      <c r="AJ443" s="166"/>
      <c r="AK443" s="166"/>
      <c r="AL443" s="166"/>
      <c r="AM443" s="166"/>
      <c r="AN443" s="166"/>
      <c r="AO443" s="167">
        <v>6000</v>
      </c>
      <c r="AP443" s="167"/>
    </row>
    <row r="444" spans="1:56" s="1109" customFormat="1" ht="25.15" customHeight="1">
      <c r="A444" s="690"/>
      <c r="B444" s="1579" t="s">
        <v>57</v>
      </c>
      <c r="C444" s="1124" t="s">
        <v>692</v>
      </c>
      <c r="D444" s="195" t="s">
        <v>16420</v>
      </c>
      <c r="E444" s="709" t="s">
        <v>692</v>
      </c>
      <c r="F444" s="709" t="s">
        <v>1628</v>
      </c>
      <c r="G444" s="1125">
        <v>22905</v>
      </c>
      <c r="H444" s="1601">
        <v>1551</v>
      </c>
      <c r="I444" s="1601">
        <v>3348</v>
      </c>
      <c r="J444" s="709"/>
      <c r="K444" s="709"/>
      <c r="L444" s="709"/>
      <c r="M444" s="709"/>
      <c r="N444" s="1125"/>
      <c r="O444" s="1125"/>
      <c r="P444" s="1125"/>
      <c r="Q444" s="1125" t="s">
        <v>4991</v>
      </c>
      <c r="R444" s="1125">
        <v>922.38</v>
      </c>
      <c r="S444" s="1125" t="s">
        <v>1629</v>
      </c>
      <c r="T444" s="1125">
        <v>147.72999999999999</v>
      </c>
      <c r="U444" s="709"/>
      <c r="V444" s="709"/>
      <c r="W444" s="709"/>
      <c r="X444" s="709"/>
      <c r="Y444" s="709"/>
      <c r="Z444" s="709"/>
      <c r="AA444" s="1125"/>
      <c r="AB444" s="709"/>
      <c r="AC444" s="709"/>
      <c r="AD444" s="709"/>
      <c r="AE444" s="709"/>
      <c r="AF444" s="709"/>
      <c r="AG444" s="709"/>
      <c r="AH444" s="166">
        <v>2009</v>
      </c>
      <c r="AI444" s="166"/>
      <c r="AJ444" s="166"/>
      <c r="AK444" s="166"/>
      <c r="AL444" s="166"/>
      <c r="AM444" s="166"/>
      <c r="AN444" s="166"/>
      <c r="AO444" s="167">
        <v>36757</v>
      </c>
      <c r="AP444" s="167" t="s">
        <v>17278</v>
      </c>
    </row>
    <row r="445" spans="1:56" s="1109" customFormat="1" ht="25.15" customHeight="1">
      <c r="A445" s="690"/>
      <c r="B445" s="1579" t="s">
        <v>57</v>
      </c>
      <c r="C445" s="1124" t="s">
        <v>692</v>
      </c>
      <c r="D445" s="195" t="s">
        <v>16421</v>
      </c>
      <c r="E445" s="709" t="s">
        <v>692</v>
      </c>
      <c r="F445" s="709" t="s">
        <v>5095</v>
      </c>
      <c r="G445" s="1125">
        <v>35011</v>
      </c>
      <c r="H445" s="1125">
        <v>1369.56</v>
      </c>
      <c r="I445" s="1125">
        <v>1443.26</v>
      </c>
      <c r="J445" s="709"/>
      <c r="K445" s="709"/>
      <c r="L445" s="709"/>
      <c r="M445" s="709"/>
      <c r="N445" s="1125">
        <v>770</v>
      </c>
      <c r="O445" s="1125">
        <v>770</v>
      </c>
      <c r="P445" s="1125" t="s">
        <v>1630</v>
      </c>
      <c r="Q445" s="1125" t="s">
        <v>1135</v>
      </c>
      <c r="R445" s="1125"/>
      <c r="S445" s="1125"/>
      <c r="T445" s="1125"/>
      <c r="U445" s="709"/>
      <c r="V445" s="709"/>
      <c r="W445" s="709"/>
      <c r="X445" s="709"/>
      <c r="Y445" s="709"/>
      <c r="Z445" s="709"/>
      <c r="AA445" s="1125"/>
      <c r="AB445" s="709"/>
      <c r="AC445" s="709"/>
      <c r="AD445" s="709"/>
      <c r="AE445" s="709"/>
      <c r="AF445" s="709"/>
      <c r="AG445" s="709"/>
      <c r="AH445" s="166">
        <v>2012</v>
      </c>
      <c r="AI445" s="166"/>
      <c r="AJ445" s="166"/>
      <c r="AK445" s="166"/>
      <c r="AL445" s="166"/>
      <c r="AM445" s="166"/>
      <c r="AN445" s="166"/>
      <c r="AO445" s="167">
        <v>2503</v>
      </c>
      <c r="AP445" s="167"/>
    </row>
    <row r="446" spans="1:56" s="1109" customFormat="1" ht="25.15" customHeight="1">
      <c r="A446" s="690"/>
      <c r="B446" s="1579" t="s">
        <v>57</v>
      </c>
      <c r="C446" s="1124" t="s">
        <v>692</v>
      </c>
      <c r="D446" s="195" t="s">
        <v>16422</v>
      </c>
      <c r="E446" s="709" t="s">
        <v>692</v>
      </c>
      <c r="F446" s="709" t="s">
        <v>692</v>
      </c>
      <c r="G446" s="1125">
        <v>6550</v>
      </c>
      <c r="H446" s="1125">
        <v>3278</v>
      </c>
      <c r="I446" s="1125">
        <v>3278</v>
      </c>
      <c r="J446" s="709">
        <v>6550</v>
      </c>
      <c r="K446" s="709">
        <v>3278</v>
      </c>
      <c r="L446" s="709">
        <v>3278</v>
      </c>
      <c r="M446" s="709"/>
      <c r="N446" s="1601">
        <v>2695</v>
      </c>
      <c r="O446" s="1125">
        <v>2695</v>
      </c>
      <c r="P446" s="1125" t="s">
        <v>4992</v>
      </c>
      <c r="Q446" s="1125" t="s">
        <v>4993</v>
      </c>
      <c r="R446" s="1125"/>
      <c r="S446" s="1125"/>
      <c r="T446" s="1125"/>
      <c r="U446" s="709"/>
      <c r="V446" s="709"/>
      <c r="W446" s="709"/>
      <c r="X446" s="709"/>
      <c r="Y446" s="709"/>
      <c r="Z446" s="709"/>
      <c r="AA446" s="1125"/>
      <c r="AB446" s="709"/>
      <c r="AC446" s="709"/>
      <c r="AD446" s="709"/>
      <c r="AE446" s="709"/>
      <c r="AF446" s="709"/>
      <c r="AG446" s="709"/>
      <c r="AH446" s="166">
        <v>2010</v>
      </c>
      <c r="AI446" s="166"/>
      <c r="AJ446" s="166"/>
      <c r="AK446" s="166"/>
      <c r="AL446" s="166"/>
      <c r="AM446" s="166"/>
      <c r="AN446" s="166"/>
      <c r="AO446" s="167">
        <v>3900</v>
      </c>
      <c r="AP446" s="167" t="s">
        <v>17278</v>
      </c>
      <c r="AV446" s="1109">
        <v>2010</v>
      </c>
      <c r="BC446" s="1109">
        <v>3900</v>
      </c>
    </row>
    <row r="447" spans="1:56" s="19" customFormat="1" ht="25.15" customHeight="1">
      <c r="A447" s="893"/>
      <c r="B447" s="1579" t="s">
        <v>57</v>
      </c>
      <c r="C447" s="1278" t="s">
        <v>692</v>
      </c>
      <c r="D447" s="1276" t="s">
        <v>16423</v>
      </c>
      <c r="E447" s="1278" t="s">
        <v>692</v>
      </c>
      <c r="F447" s="1278" t="s">
        <v>4887</v>
      </c>
      <c r="G447" s="85">
        <v>74974</v>
      </c>
      <c r="H447" s="85">
        <v>1619.34</v>
      </c>
      <c r="I447" s="85">
        <v>2083.08</v>
      </c>
      <c r="J447" s="85"/>
      <c r="K447" s="85"/>
      <c r="L447" s="85"/>
      <c r="M447" s="1279"/>
      <c r="N447" s="85">
        <v>625.24</v>
      </c>
      <c r="O447" s="85">
        <v>625.24</v>
      </c>
      <c r="P447" s="85" t="s">
        <v>16424</v>
      </c>
      <c r="Q447" s="131" t="s">
        <v>1135</v>
      </c>
      <c r="R447" s="85"/>
      <c r="S447" s="85"/>
      <c r="T447" s="85"/>
      <c r="U447" s="85"/>
      <c r="V447" s="85"/>
      <c r="W447" s="1278"/>
      <c r="X447" s="85"/>
      <c r="Y447" s="85"/>
      <c r="Z447" s="85"/>
      <c r="AA447" s="85"/>
      <c r="AB447" s="85"/>
      <c r="AC447" s="85"/>
      <c r="AD447" s="85"/>
      <c r="AE447" s="85"/>
      <c r="AF447" s="85"/>
      <c r="AG447" s="1278"/>
      <c r="AH447" s="85">
        <v>2015</v>
      </c>
      <c r="AI447" s="1278"/>
      <c r="AJ447" s="85"/>
      <c r="AK447" s="85"/>
      <c r="AL447" s="85"/>
      <c r="AM447" s="85"/>
      <c r="AN447" s="85"/>
      <c r="AO447" s="85">
        <v>5400</v>
      </c>
      <c r="AP447" s="1278" t="s">
        <v>11234</v>
      </c>
      <c r="AQ447" s="1115"/>
      <c r="AR447" s="1116"/>
      <c r="AS447" s="1116"/>
      <c r="AT447" s="1116"/>
      <c r="AU447" s="1116"/>
      <c r="BC447" s="1117"/>
      <c r="BD447" s="1117"/>
    </row>
    <row r="448" spans="1:56" s="1317" customFormat="1" ht="25.15" customHeight="1">
      <c r="A448" s="893"/>
      <c r="B448" s="1612" t="s">
        <v>57</v>
      </c>
      <c r="C448" s="1660" t="s">
        <v>692</v>
      </c>
      <c r="D448" s="1658" t="s">
        <v>17279</v>
      </c>
      <c r="E448" s="1660" t="s">
        <v>692</v>
      </c>
      <c r="F448" s="1660" t="s">
        <v>17280</v>
      </c>
      <c r="G448" s="1633">
        <v>17384</v>
      </c>
      <c r="H448" s="1633">
        <v>2790</v>
      </c>
      <c r="I448" s="1633">
        <v>4327</v>
      </c>
      <c r="J448" s="85"/>
      <c r="K448" s="85"/>
      <c r="L448" s="85"/>
      <c r="M448" s="1279"/>
      <c r="N448" s="1633">
        <v>1604</v>
      </c>
      <c r="O448" s="1633">
        <v>152</v>
      </c>
      <c r="P448" s="1633" t="s">
        <v>17284</v>
      </c>
      <c r="Q448" s="1661" t="s">
        <v>17281</v>
      </c>
      <c r="R448" s="1633">
        <v>1256</v>
      </c>
      <c r="S448" s="1601" t="s">
        <v>17282</v>
      </c>
      <c r="T448" s="1633">
        <v>196</v>
      </c>
      <c r="U448" s="85"/>
      <c r="V448" s="85"/>
      <c r="W448" s="1278"/>
      <c r="X448" s="85"/>
      <c r="Y448" s="85"/>
      <c r="Z448" s="85"/>
      <c r="AA448" s="1633" t="s">
        <v>17283</v>
      </c>
      <c r="AB448" s="85"/>
      <c r="AC448" s="85"/>
      <c r="AD448" s="85"/>
      <c r="AE448" s="85"/>
      <c r="AF448" s="85"/>
      <c r="AG448" s="1278"/>
      <c r="AH448" s="1662">
        <v>2021</v>
      </c>
      <c r="AI448" s="1278"/>
      <c r="AJ448" s="85"/>
      <c r="AK448" s="85"/>
      <c r="AL448" s="85"/>
      <c r="AM448" s="85"/>
      <c r="AN448" s="85"/>
      <c r="AO448" s="1633">
        <v>21500</v>
      </c>
      <c r="AP448" s="1660" t="s">
        <v>17160</v>
      </c>
      <c r="AQ448" s="1115"/>
      <c r="AR448" s="1116"/>
      <c r="AS448" s="1116"/>
      <c r="AT448" s="1116"/>
      <c r="AU448" s="1116"/>
      <c r="BC448" s="1117"/>
      <c r="BD448" s="1117"/>
    </row>
    <row r="449" spans="1:56" s="19" customFormat="1" ht="25.15" customHeight="1">
      <c r="A449" s="893"/>
      <c r="B449" s="1579" t="s">
        <v>57</v>
      </c>
      <c r="C449" s="59" t="s">
        <v>705</v>
      </c>
      <c r="D449" s="136" t="s">
        <v>16425</v>
      </c>
      <c r="E449" s="171" t="s">
        <v>705</v>
      </c>
      <c r="F449" s="171" t="s">
        <v>705</v>
      </c>
      <c r="G449" s="131">
        <v>90193</v>
      </c>
      <c r="H449" s="131">
        <v>2587.27</v>
      </c>
      <c r="I449" s="131">
        <v>3527.94</v>
      </c>
      <c r="J449" s="171"/>
      <c r="K449" s="171"/>
      <c r="L449" s="171"/>
      <c r="M449" s="171"/>
      <c r="N449" s="1642">
        <v>918.54</v>
      </c>
      <c r="O449" s="131">
        <v>918.54</v>
      </c>
      <c r="P449" s="131" t="s">
        <v>16426</v>
      </c>
      <c r="Q449" s="131" t="s">
        <v>11266</v>
      </c>
      <c r="R449" s="131"/>
      <c r="S449" s="131"/>
      <c r="T449" s="131"/>
      <c r="U449" s="171"/>
      <c r="V449" s="171"/>
      <c r="W449" s="171"/>
      <c r="X449" s="171"/>
      <c r="Y449" s="171"/>
      <c r="Z449" s="171"/>
      <c r="AA449" s="131" t="s">
        <v>16427</v>
      </c>
      <c r="AB449" s="171"/>
      <c r="AC449" s="171"/>
      <c r="AD449" s="171"/>
      <c r="AE449" s="171"/>
      <c r="AF449" s="171"/>
      <c r="AG449" s="171"/>
      <c r="AH449" s="134">
        <v>2018</v>
      </c>
      <c r="AI449" s="134"/>
      <c r="AJ449" s="134"/>
      <c r="AK449" s="134"/>
      <c r="AL449" s="134"/>
      <c r="AM449" s="134"/>
      <c r="AN449" s="134"/>
      <c r="AO449" s="61">
        <v>9500</v>
      </c>
      <c r="AP449" s="61" t="s">
        <v>2025</v>
      </c>
      <c r="AQ449" s="1115"/>
      <c r="AR449" s="1116"/>
      <c r="AS449" s="1116"/>
      <c r="AT449" s="1116"/>
      <c r="AU449" s="1116"/>
      <c r="BC449" s="1117"/>
      <c r="BD449" s="1117"/>
    </row>
    <row r="450" spans="1:56" s="1109" customFormat="1" ht="25.15" customHeight="1">
      <c r="A450" s="690"/>
      <c r="B450" s="1579" t="s">
        <v>57</v>
      </c>
      <c r="C450" s="1124" t="s">
        <v>705</v>
      </c>
      <c r="D450" s="195" t="s">
        <v>16428</v>
      </c>
      <c r="E450" s="709" t="s">
        <v>705</v>
      </c>
      <c r="F450" s="709" t="s">
        <v>705</v>
      </c>
      <c r="G450" s="1125">
        <v>3648</v>
      </c>
      <c r="H450" s="1125">
        <v>1109</v>
      </c>
      <c r="I450" s="1125">
        <v>1086</v>
      </c>
      <c r="J450" s="709"/>
      <c r="K450" s="709"/>
      <c r="L450" s="709"/>
      <c r="M450" s="709"/>
      <c r="N450" s="1125">
        <v>1086</v>
      </c>
      <c r="O450" s="1125">
        <v>1086</v>
      </c>
      <c r="P450" s="1125"/>
      <c r="Q450" s="1125" t="s">
        <v>1248</v>
      </c>
      <c r="R450" s="1125"/>
      <c r="S450" s="1125"/>
      <c r="T450" s="1125"/>
      <c r="U450" s="709"/>
      <c r="V450" s="709"/>
      <c r="W450" s="709"/>
      <c r="X450" s="709"/>
      <c r="Y450" s="709"/>
      <c r="Z450" s="709"/>
      <c r="AA450" s="1125"/>
      <c r="AB450" s="709"/>
      <c r="AC450" s="709"/>
      <c r="AD450" s="709"/>
      <c r="AE450" s="709"/>
      <c r="AF450" s="709"/>
      <c r="AG450" s="709"/>
      <c r="AH450" s="166">
        <v>2020</v>
      </c>
      <c r="AI450" s="166"/>
      <c r="AJ450" s="166"/>
      <c r="AK450" s="166"/>
      <c r="AL450" s="166"/>
      <c r="AM450" s="166"/>
      <c r="AN450" s="166"/>
      <c r="AO450" s="167">
        <v>3300</v>
      </c>
      <c r="AP450" s="167" t="s">
        <v>2025</v>
      </c>
    </row>
    <row r="451" spans="1:56" s="1109" customFormat="1" ht="25.15" hidden="1" customHeight="1">
      <c r="A451" s="690"/>
      <c r="B451" s="670" t="s">
        <v>5345</v>
      </c>
      <c r="C451" s="1124" t="s">
        <v>535</v>
      </c>
      <c r="D451" s="331">
        <f>COUNTA(D452:D476)</f>
        <v>25</v>
      </c>
      <c r="E451" s="709"/>
      <c r="F451" s="709"/>
      <c r="G451" s="1125">
        <f>SUM(G452:G476)</f>
        <v>431871</v>
      </c>
      <c r="H451" s="1125">
        <v>61195.689999999995</v>
      </c>
      <c r="I451" s="1125">
        <v>94621.14</v>
      </c>
      <c r="J451" s="709"/>
      <c r="K451" s="709"/>
      <c r="L451" s="709"/>
      <c r="M451" s="709"/>
      <c r="N451" s="1125"/>
      <c r="O451" s="1125"/>
      <c r="P451" s="1125"/>
      <c r="Q451" s="1124"/>
      <c r="R451" s="1125"/>
      <c r="S451" s="1125"/>
      <c r="T451" s="1125"/>
      <c r="U451" s="709"/>
      <c r="V451" s="709"/>
      <c r="W451" s="709"/>
      <c r="X451" s="709"/>
      <c r="Y451" s="709"/>
      <c r="Z451" s="709"/>
      <c r="AA451" s="1124"/>
      <c r="AB451" s="1124"/>
      <c r="AC451" s="1124"/>
      <c r="AD451" s="1124"/>
      <c r="AE451" s="1124"/>
      <c r="AF451" s="1124"/>
      <c r="AG451" s="1124"/>
      <c r="AH451" s="170"/>
      <c r="AI451" s="166"/>
      <c r="AJ451" s="166"/>
      <c r="AK451" s="166"/>
      <c r="AL451" s="166"/>
      <c r="AM451" s="166"/>
      <c r="AN451" s="166"/>
      <c r="AO451" s="167"/>
      <c r="AP451" s="167"/>
    </row>
    <row r="452" spans="1:56" s="1109" customFormat="1" ht="25.15" hidden="1" customHeight="1">
      <c r="A452" s="690"/>
      <c r="B452" s="164"/>
      <c r="C452" s="1124" t="s">
        <v>461</v>
      </c>
      <c r="D452" s="1124" t="s">
        <v>1460</v>
      </c>
      <c r="E452" s="1124" t="s">
        <v>461</v>
      </c>
      <c r="F452" s="1124" t="s">
        <v>5247</v>
      </c>
      <c r="G452" s="1125">
        <v>5530</v>
      </c>
      <c r="H452" s="1125">
        <v>2386</v>
      </c>
      <c r="I452" s="1125">
        <v>6628</v>
      </c>
      <c r="J452" s="709" t="s">
        <v>1230</v>
      </c>
      <c r="K452" s="169" t="s">
        <v>1596</v>
      </c>
      <c r="L452" s="709"/>
      <c r="M452" s="709"/>
      <c r="N452" s="1125">
        <v>1296</v>
      </c>
      <c r="O452" s="1125">
        <v>1296</v>
      </c>
      <c r="P452" s="1125" t="s">
        <v>5400</v>
      </c>
      <c r="Q452" s="1124" t="s">
        <v>5401</v>
      </c>
      <c r="R452" s="1125"/>
      <c r="S452" s="1125"/>
      <c r="T452" s="1125"/>
      <c r="U452" s="709"/>
      <c r="V452" s="709">
        <v>1600</v>
      </c>
      <c r="W452" s="709" t="s">
        <v>944</v>
      </c>
      <c r="X452" s="709">
        <v>3000</v>
      </c>
      <c r="Y452" s="709"/>
      <c r="Z452" s="709"/>
      <c r="AA452" s="1124" t="s">
        <v>1644</v>
      </c>
      <c r="AB452" s="1124"/>
      <c r="AC452" s="1124"/>
      <c r="AD452" s="1124">
        <v>2</v>
      </c>
      <c r="AE452" s="1124">
        <v>90</v>
      </c>
      <c r="AF452" s="1124">
        <v>1500</v>
      </c>
      <c r="AG452" s="1124"/>
      <c r="AH452" s="170">
        <v>1990</v>
      </c>
      <c r="AI452" s="166"/>
      <c r="AJ452" s="166"/>
      <c r="AK452" s="166"/>
      <c r="AL452" s="166"/>
      <c r="AM452" s="166"/>
      <c r="AN452" s="166"/>
      <c r="AO452" s="167">
        <v>4660</v>
      </c>
      <c r="AP452" s="167"/>
    </row>
    <row r="453" spans="1:56" s="1109" customFormat="1" ht="25.15" hidden="1" customHeight="1">
      <c r="A453" s="690"/>
      <c r="B453" s="164"/>
      <c r="C453" s="1124" t="s">
        <v>461</v>
      </c>
      <c r="D453" s="1124" t="s">
        <v>5402</v>
      </c>
      <c r="E453" s="1124" t="s">
        <v>5403</v>
      </c>
      <c r="F453" s="1124" t="s">
        <v>5398</v>
      </c>
      <c r="G453" s="1125">
        <v>5314</v>
      </c>
      <c r="H453" s="1125">
        <v>1140</v>
      </c>
      <c r="I453" s="1125">
        <v>4856</v>
      </c>
      <c r="J453" s="709"/>
      <c r="K453" s="169"/>
      <c r="L453" s="709"/>
      <c r="M453" s="709"/>
      <c r="N453" s="1125">
        <v>2327</v>
      </c>
      <c r="O453" s="1125" t="s">
        <v>944</v>
      </c>
      <c r="P453" s="1125" t="s">
        <v>944</v>
      </c>
      <c r="Q453" s="1124" t="s">
        <v>944</v>
      </c>
      <c r="R453" s="1125">
        <v>1593</v>
      </c>
      <c r="S453" s="1125" t="s">
        <v>5404</v>
      </c>
      <c r="T453" s="1125">
        <v>734</v>
      </c>
      <c r="U453" s="709"/>
      <c r="V453" s="709"/>
      <c r="W453" s="709"/>
      <c r="X453" s="709"/>
      <c r="Y453" s="709"/>
      <c r="Z453" s="709"/>
      <c r="AA453" s="1124" t="s">
        <v>2919</v>
      </c>
      <c r="AB453" s="1124"/>
      <c r="AC453" s="1124"/>
      <c r="AD453" s="1124"/>
      <c r="AE453" s="1124"/>
      <c r="AF453" s="1124"/>
      <c r="AG453" s="1124"/>
      <c r="AH453" s="170">
        <v>1995</v>
      </c>
      <c r="AI453" s="166"/>
      <c r="AJ453" s="166"/>
      <c r="AK453" s="166"/>
      <c r="AL453" s="166"/>
      <c r="AM453" s="166"/>
      <c r="AN453" s="166"/>
      <c r="AO453" s="167">
        <v>5245</v>
      </c>
      <c r="AP453" s="167"/>
    </row>
    <row r="454" spans="1:56" s="1338" customFormat="1" ht="25.15" hidden="1" customHeight="1">
      <c r="A454" s="690"/>
      <c r="B454" s="164"/>
      <c r="C454" s="1348" t="s">
        <v>461</v>
      </c>
      <c r="D454" s="1348" t="s">
        <v>5405</v>
      </c>
      <c r="E454" s="1348" t="s">
        <v>461</v>
      </c>
      <c r="F454" s="1348" t="s">
        <v>13156</v>
      </c>
      <c r="G454" s="1349">
        <v>4463</v>
      </c>
      <c r="H454" s="1349">
        <v>1260</v>
      </c>
      <c r="I454" s="1349">
        <v>2700</v>
      </c>
      <c r="J454" s="709"/>
      <c r="K454" s="169"/>
      <c r="L454" s="709"/>
      <c r="M454" s="709"/>
      <c r="N454" s="1349">
        <v>1793</v>
      </c>
      <c r="O454" s="1349">
        <v>980</v>
      </c>
      <c r="P454" s="1349" t="s">
        <v>5406</v>
      </c>
      <c r="Q454" s="1348" t="s">
        <v>5407</v>
      </c>
      <c r="R454" s="1349">
        <v>92</v>
      </c>
      <c r="S454" s="1349" t="s">
        <v>5408</v>
      </c>
      <c r="T454" s="1349">
        <v>182</v>
      </c>
      <c r="U454" s="709"/>
      <c r="V454" s="709"/>
      <c r="W454" s="709"/>
      <c r="X454" s="709"/>
      <c r="Y454" s="709"/>
      <c r="Z454" s="709"/>
      <c r="AA454" s="1348" t="s">
        <v>5409</v>
      </c>
      <c r="AB454" s="1348"/>
      <c r="AC454" s="1348"/>
      <c r="AD454" s="1348"/>
      <c r="AE454" s="1348"/>
      <c r="AF454" s="1348"/>
      <c r="AG454" s="1348"/>
      <c r="AH454" s="1324">
        <v>2005</v>
      </c>
      <c r="AI454" s="1323"/>
      <c r="AJ454" s="1323"/>
      <c r="AK454" s="1323"/>
      <c r="AL454" s="1323"/>
      <c r="AM454" s="1323"/>
      <c r="AN454" s="1323"/>
      <c r="AO454" s="167">
        <v>5174</v>
      </c>
      <c r="AP454" s="167"/>
    </row>
    <row r="455" spans="1:56" s="1338" customFormat="1" ht="25.15" hidden="1" customHeight="1">
      <c r="A455" s="690"/>
      <c r="B455" s="164"/>
      <c r="C455" s="1348" t="s">
        <v>461</v>
      </c>
      <c r="D455" s="1348" t="s">
        <v>11140</v>
      </c>
      <c r="E455" s="1348" t="s">
        <v>461</v>
      </c>
      <c r="F455" s="1348" t="s">
        <v>13157</v>
      </c>
      <c r="G455" s="1349">
        <v>20000</v>
      </c>
      <c r="H455" s="1349">
        <v>5537</v>
      </c>
      <c r="I455" s="1349">
        <v>6864</v>
      </c>
      <c r="J455" s="709"/>
      <c r="K455" s="169"/>
      <c r="L455" s="709"/>
      <c r="M455" s="709"/>
      <c r="N455" s="1349">
        <v>1248</v>
      </c>
      <c r="O455" s="1349">
        <v>1248</v>
      </c>
      <c r="P455" s="1349" t="s">
        <v>11141</v>
      </c>
      <c r="Q455" s="1348" t="s">
        <v>11142</v>
      </c>
      <c r="R455" s="1349"/>
      <c r="S455" s="1349"/>
      <c r="T455" s="1349"/>
      <c r="U455" s="709"/>
      <c r="V455" s="709"/>
      <c r="W455" s="709"/>
      <c r="X455" s="709"/>
      <c r="Y455" s="709"/>
      <c r="Z455" s="709"/>
      <c r="AA455" s="1348" t="s">
        <v>11143</v>
      </c>
      <c r="AB455" s="1348"/>
      <c r="AC455" s="1348"/>
      <c r="AD455" s="1348"/>
      <c r="AE455" s="1348"/>
      <c r="AF455" s="1348"/>
      <c r="AG455" s="1348"/>
      <c r="AH455" s="1324">
        <v>2016</v>
      </c>
      <c r="AI455" s="1323"/>
      <c r="AJ455" s="1323"/>
      <c r="AK455" s="1323"/>
      <c r="AL455" s="1323"/>
      <c r="AM455" s="1323"/>
      <c r="AN455" s="1323"/>
      <c r="AO455" s="167"/>
      <c r="AP455" s="167"/>
    </row>
    <row r="456" spans="1:56" s="1338" customFormat="1" ht="25.15" hidden="1" customHeight="1">
      <c r="A456" s="690"/>
      <c r="B456" s="164"/>
      <c r="C456" s="1444" t="s">
        <v>461</v>
      </c>
      <c r="D456" s="1444" t="s">
        <v>11144</v>
      </c>
      <c r="E456" s="1444" t="s">
        <v>461</v>
      </c>
      <c r="F456" s="1444" t="s">
        <v>5247</v>
      </c>
      <c r="G456" s="1445">
        <v>9198</v>
      </c>
      <c r="H456" s="1445">
        <v>1655</v>
      </c>
      <c r="I456" s="1445">
        <v>4240</v>
      </c>
      <c r="J456" s="709"/>
      <c r="K456" s="169"/>
      <c r="L456" s="709"/>
      <c r="M456" s="709"/>
      <c r="N456" s="1445">
        <v>680</v>
      </c>
      <c r="O456" s="1445">
        <v>680</v>
      </c>
      <c r="P456" s="1445" t="s">
        <v>11145</v>
      </c>
      <c r="Q456" s="1444" t="s">
        <v>5459</v>
      </c>
      <c r="R456" s="1445"/>
      <c r="S456" s="1445"/>
      <c r="T456" s="1445"/>
      <c r="U456" s="709"/>
      <c r="V456" s="709"/>
      <c r="W456" s="709"/>
      <c r="X456" s="709"/>
      <c r="Y456" s="709"/>
      <c r="Z456" s="709"/>
      <c r="AA456" s="1444" t="s">
        <v>11146</v>
      </c>
      <c r="AB456" s="1444"/>
      <c r="AC456" s="1444"/>
      <c r="AD456" s="1444"/>
      <c r="AE456" s="1444"/>
      <c r="AF456" s="1444"/>
      <c r="AG456" s="1444"/>
      <c r="AH456" s="1324">
        <v>2017</v>
      </c>
      <c r="AI456" s="1323"/>
      <c r="AJ456" s="1323"/>
      <c r="AK456" s="1323"/>
      <c r="AL456" s="1323"/>
      <c r="AM456" s="1323"/>
      <c r="AN456" s="1323"/>
      <c r="AO456" s="167"/>
      <c r="AP456" s="167"/>
    </row>
    <row r="457" spans="1:56" s="1109" customFormat="1" ht="25.15" hidden="1" customHeight="1">
      <c r="A457" s="690"/>
      <c r="B457" s="164"/>
      <c r="C457" s="1124" t="s">
        <v>461</v>
      </c>
      <c r="D457" s="1124" t="s">
        <v>15587</v>
      </c>
      <c r="E457" s="1124" t="s">
        <v>461</v>
      </c>
      <c r="F457" s="1124" t="s">
        <v>15588</v>
      </c>
      <c r="G457" s="1125">
        <v>2370</v>
      </c>
      <c r="H457" s="1125">
        <v>690.24</v>
      </c>
      <c r="I457" s="1125">
        <v>669.39</v>
      </c>
      <c r="J457" s="709"/>
      <c r="K457" s="169"/>
      <c r="L457" s="709"/>
      <c r="M457" s="709"/>
      <c r="N457" s="1125">
        <v>471</v>
      </c>
      <c r="O457" s="1125">
        <v>399</v>
      </c>
      <c r="P457" s="1125" t="s">
        <v>15589</v>
      </c>
      <c r="Q457" s="1124" t="s">
        <v>1484</v>
      </c>
      <c r="R457" s="1125"/>
      <c r="S457" s="1125"/>
      <c r="T457" s="1125">
        <v>72</v>
      </c>
      <c r="U457" s="709"/>
      <c r="V457" s="709"/>
      <c r="W457" s="709"/>
      <c r="X457" s="709"/>
      <c r="Y457" s="709"/>
      <c r="Z457" s="709"/>
      <c r="AA457" s="1124" t="s">
        <v>8707</v>
      </c>
      <c r="AB457" s="1124"/>
      <c r="AC457" s="1124"/>
      <c r="AD457" s="1124"/>
      <c r="AE457" s="1124"/>
      <c r="AF457" s="1124"/>
      <c r="AG457" s="1124"/>
      <c r="AH457" s="170">
        <v>2019</v>
      </c>
      <c r="AI457" s="166"/>
      <c r="AJ457" s="166"/>
      <c r="AK457" s="166"/>
      <c r="AL457" s="166"/>
      <c r="AM457" s="166"/>
      <c r="AN457" s="166"/>
      <c r="AO457" s="167">
        <v>1523</v>
      </c>
      <c r="AP457" s="167" t="s">
        <v>3615</v>
      </c>
    </row>
    <row r="458" spans="1:56" s="1109" customFormat="1" ht="25.15" hidden="1" customHeight="1">
      <c r="A458" s="690"/>
      <c r="B458" s="164"/>
      <c r="C458" s="1124" t="s">
        <v>5183</v>
      </c>
      <c r="D458" s="1124" t="s">
        <v>1606</v>
      </c>
      <c r="E458" s="1124" t="s">
        <v>5183</v>
      </c>
      <c r="F458" s="1124" t="s">
        <v>5183</v>
      </c>
      <c r="G458" s="1125">
        <v>7041</v>
      </c>
      <c r="H458" s="1125">
        <v>2001</v>
      </c>
      <c r="I458" s="1125">
        <v>2036</v>
      </c>
      <c r="J458" s="709"/>
      <c r="K458" s="169"/>
      <c r="L458" s="709"/>
      <c r="M458" s="709"/>
      <c r="N458" s="1125">
        <v>729</v>
      </c>
      <c r="O458" s="1125">
        <v>660</v>
      </c>
      <c r="P458" s="1125" t="s">
        <v>5410</v>
      </c>
      <c r="Q458" s="1124" t="s">
        <v>5411</v>
      </c>
      <c r="R458" s="1125" t="s">
        <v>944</v>
      </c>
      <c r="S458" s="1125" t="s">
        <v>944</v>
      </c>
      <c r="T458" s="1125">
        <v>69</v>
      </c>
      <c r="U458" s="709"/>
      <c r="V458" s="709"/>
      <c r="W458" s="709"/>
      <c r="X458" s="709"/>
      <c r="Y458" s="709"/>
      <c r="Z458" s="709"/>
      <c r="AA458" s="1124" t="s">
        <v>5412</v>
      </c>
      <c r="AB458" s="1124"/>
      <c r="AC458" s="1124"/>
      <c r="AD458" s="1124"/>
      <c r="AE458" s="1124"/>
      <c r="AF458" s="1124"/>
      <c r="AG458" s="1124"/>
      <c r="AH458" s="170">
        <v>2005</v>
      </c>
      <c r="AI458" s="166"/>
      <c r="AJ458" s="166"/>
      <c r="AK458" s="166"/>
      <c r="AL458" s="166"/>
      <c r="AM458" s="166"/>
      <c r="AN458" s="166"/>
      <c r="AO458" s="167">
        <v>3500</v>
      </c>
      <c r="AP458" s="167"/>
    </row>
    <row r="459" spans="1:56" s="1109" customFormat="1" ht="25.15" hidden="1" customHeight="1">
      <c r="A459" s="690"/>
      <c r="B459" s="164"/>
      <c r="C459" s="1124" t="s">
        <v>5183</v>
      </c>
      <c r="D459" s="1124" t="s">
        <v>13159</v>
      </c>
      <c r="E459" s="1124" t="s">
        <v>5183</v>
      </c>
      <c r="F459" s="1124" t="s">
        <v>13160</v>
      </c>
      <c r="G459" s="1125">
        <v>19038</v>
      </c>
      <c r="H459" s="1125">
        <v>4479</v>
      </c>
      <c r="I459" s="1125">
        <v>5599</v>
      </c>
      <c r="J459" s="709">
        <v>1156</v>
      </c>
      <c r="K459" s="169">
        <v>959</v>
      </c>
      <c r="L459" s="709"/>
      <c r="M459" s="709" t="s">
        <v>2906</v>
      </c>
      <c r="N459" s="1125">
        <v>1156</v>
      </c>
      <c r="O459" s="1125">
        <v>959</v>
      </c>
      <c r="P459" s="1125"/>
      <c r="Q459" s="1124" t="s">
        <v>2906</v>
      </c>
      <c r="R459" s="1125">
        <v>365</v>
      </c>
      <c r="S459" s="1125" t="s">
        <v>13161</v>
      </c>
      <c r="T459" s="1125">
        <v>197</v>
      </c>
      <c r="U459" s="709" t="s">
        <v>4446</v>
      </c>
      <c r="V459" s="709">
        <v>2018</v>
      </c>
      <c r="W459" s="709">
        <v>18000</v>
      </c>
      <c r="X459" s="709"/>
      <c r="Y459" s="709"/>
      <c r="Z459" s="709"/>
      <c r="AA459" s="1124" t="s">
        <v>4446</v>
      </c>
      <c r="AB459" s="1124"/>
      <c r="AC459" s="1124"/>
      <c r="AD459" s="1124"/>
      <c r="AE459" s="1124"/>
      <c r="AF459" s="1124"/>
      <c r="AG459" s="1124"/>
      <c r="AH459" s="170">
        <v>2018</v>
      </c>
      <c r="AI459" s="166"/>
      <c r="AJ459" s="166"/>
      <c r="AK459" s="166"/>
      <c r="AL459" s="166"/>
      <c r="AM459" s="166"/>
      <c r="AN459" s="166"/>
      <c r="AO459" s="167">
        <v>18000</v>
      </c>
      <c r="AP459" s="167" t="s">
        <v>3615</v>
      </c>
    </row>
    <row r="460" spans="1:56" s="1109" customFormat="1" ht="25.15" hidden="1" customHeight="1">
      <c r="A460" s="690"/>
      <c r="B460" s="164"/>
      <c r="C460" s="1124" t="s">
        <v>706</v>
      </c>
      <c r="D460" s="1124" t="s">
        <v>5413</v>
      </c>
      <c r="E460" s="1124" t="s">
        <v>706</v>
      </c>
      <c r="F460" s="1124" t="s">
        <v>706</v>
      </c>
      <c r="G460" s="1125">
        <v>9000</v>
      </c>
      <c r="H460" s="1125">
        <v>7223</v>
      </c>
      <c r="I460" s="1125">
        <v>5002</v>
      </c>
      <c r="J460" s="709"/>
      <c r="K460" s="169"/>
      <c r="L460" s="709"/>
      <c r="M460" s="709"/>
      <c r="N460" s="1125">
        <v>4504</v>
      </c>
      <c r="O460" s="1125">
        <v>1650</v>
      </c>
      <c r="P460" s="1125" t="s">
        <v>944</v>
      </c>
      <c r="Q460" s="1124" t="s">
        <v>944</v>
      </c>
      <c r="R460" s="1125">
        <v>2113</v>
      </c>
      <c r="S460" s="1125" t="s">
        <v>5414</v>
      </c>
      <c r="T460" s="1125">
        <v>741</v>
      </c>
      <c r="U460" s="709">
        <v>560</v>
      </c>
      <c r="V460" s="709"/>
      <c r="W460" s="709"/>
      <c r="X460" s="709">
        <v>4500</v>
      </c>
      <c r="Y460" s="709" t="s">
        <v>944</v>
      </c>
      <c r="Z460" s="709" t="s">
        <v>944</v>
      </c>
      <c r="AA460" s="1124" t="s">
        <v>5415</v>
      </c>
      <c r="AB460" s="1124"/>
      <c r="AC460" s="1124"/>
      <c r="AD460" s="1124"/>
      <c r="AE460" s="1124"/>
      <c r="AF460" s="1124"/>
      <c r="AG460" s="1124"/>
      <c r="AH460" s="170">
        <v>1999</v>
      </c>
      <c r="AI460" s="166"/>
      <c r="AJ460" s="166"/>
      <c r="AK460" s="166"/>
      <c r="AL460" s="166"/>
      <c r="AM460" s="166"/>
      <c r="AN460" s="166"/>
      <c r="AO460" s="167">
        <v>5060</v>
      </c>
      <c r="AP460" s="167"/>
    </row>
    <row r="461" spans="1:56" s="1109" customFormat="1" ht="25.15" hidden="1" customHeight="1">
      <c r="A461" s="690"/>
      <c r="B461" s="164"/>
      <c r="C461" s="1124" t="s">
        <v>5197</v>
      </c>
      <c r="D461" s="1124" t="s">
        <v>5416</v>
      </c>
      <c r="E461" s="1124" t="s">
        <v>5197</v>
      </c>
      <c r="F461" s="1124" t="s">
        <v>5197</v>
      </c>
      <c r="G461" s="1125">
        <v>26142</v>
      </c>
      <c r="H461" s="1125">
        <v>5034</v>
      </c>
      <c r="I461" s="1125">
        <v>7801</v>
      </c>
      <c r="J461" s="709"/>
      <c r="K461" s="169"/>
      <c r="L461" s="709"/>
      <c r="M461" s="709"/>
      <c r="N461" s="1125">
        <v>1964</v>
      </c>
      <c r="O461" s="1125">
        <v>1276</v>
      </c>
      <c r="P461" s="1125" t="s">
        <v>5417</v>
      </c>
      <c r="Q461" s="1124" t="s">
        <v>1590</v>
      </c>
      <c r="R461" s="1125">
        <v>365</v>
      </c>
      <c r="S461" s="1125" t="s">
        <v>5418</v>
      </c>
      <c r="T461" s="1125">
        <v>323</v>
      </c>
      <c r="U461" s="709"/>
      <c r="V461" s="709"/>
      <c r="W461" s="709"/>
      <c r="X461" s="709"/>
      <c r="Y461" s="709"/>
      <c r="Z461" s="709"/>
      <c r="AA461" s="1124" t="s">
        <v>394</v>
      </c>
      <c r="AB461" s="1124"/>
      <c r="AC461" s="1124"/>
      <c r="AD461" s="1124"/>
      <c r="AE461" s="1124"/>
      <c r="AF461" s="1124"/>
      <c r="AG461" s="1124"/>
      <c r="AH461" s="170">
        <v>2006</v>
      </c>
      <c r="AI461" s="166"/>
      <c r="AJ461" s="166"/>
      <c r="AK461" s="166"/>
      <c r="AL461" s="166"/>
      <c r="AM461" s="166"/>
      <c r="AN461" s="166"/>
      <c r="AO461" s="167">
        <v>14600</v>
      </c>
      <c r="AP461" s="167"/>
    </row>
    <row r="462" spans="1:56" s="1109" customFormat="1" ht="25.15" hidden="1" customHeight="1">
      <c r="A462" s="690"/>
      <c r="B462" s="164"/>
      <c r="C462" s="1124" t="s">
        <v>468</v>
      </c>
      <c r="D462" s="1124" t="s">
        <v>5380</v>
      </c>
      <c r="E462" s="1124" t="s">
        <v>468</v>
      </c>
      <c r="F462" s="1124" t="s">
        <v>468</v>
      </c>
      <c r="G462" s="1125">
        <v>10338</v>
      </c>
      <c r="H462" s="1125">
        <v>3900</v>
      </c>
      <c r="I462" s="1125">
        <v>6421</v>
      </c>
      <c r="J462" s="709"/>
      <c r="K462" s="169"/>
      <c r="L462" s="709"/>
      <c r="M462" s="709"/>
      <c r="N462" s="1125">
        <v>1269</v>
      </c>
      <c r="O462" s="1125">
        <v>1269</v>
      </c>
      <c r="P462" s="1125" t="s">
        <v>5419</v>
      </c>
      <c r="Q462" s="1124" t="s">
        <v>5411</v>
      </c>
      <c r="R462" s="1125" t="s">
        <v>944</v>
      </c>
      <c r="S462" s="1125" t="s">
        <v>944</v>
      </c>
      <c r="T462" s="1125">
        <v>0</v>
      </c>
      <c r="U462" s="709"/>
      <c r="V462" s="709"/>
      <c r="W462" s="709"/>
      <c r="X462" s="709"/>
      <c r="Y462" s="709"/>
      <c r="Z462" s="709"/>
      <c r="AA462" s="1124" t="s">
        <v>5420</v>
      </c>
      <c r="AB462" s="1124"/>
      <c r="AC462" s="1124"/>
      <c r="AD462" s="1124"/>
      <c r="AE462" s="1124"/>
      <c r="AF462" s="1124"/>
      <c r="AG462" s="1124"/>
      <c r="AH462" s="170">
        <v>2004</v>
      </c>
      <c r="AI462" s="166"/>
      <c r="AJ462" s="166"/>
      <c r="AK462" s="166"/>
      <c r="AL462" s="166"/>
      <c r="AM462" s="166"/>
      <c r="AN462" s="166"/>
      <c r="AO462" s="167">
        <v>10753</v>
      </c>
      <c r="AP462" s="1124"/>
    </row>
    <row r="463" spans="1:56" s="1109" customFormat="1" ht="25.15" hidden="1" customHeight="1">
      <c r="A463" s="690"/>
      <c r="B463" s="164"/>
      <c r="C463" s="1124" t="s">
        <v>2052</v>
      </c>
      <c r="D463" s="1124" t="s">
        <v>5421</v>
      </c>
      <c r="E463" s="1124" t="s">
        <v>2052</v>
      </c>
      <c r="F463" s="1124" t="s">
        <v>13158</v>
      </c>
      <c r="G463" s="1125">
        <v>5459</v>
      </c>
      <c r="H463" s="1125">
        <v>744</v>
      </c>
      <c r="I463" s="1125">
        <v>1845</v>
      </c>
      <c r="J463" s="709" t="s">
        <v>5422</v>
      </c>
      <c r="K463" s="169"/>
      <c r="L463" s="709"/>
      <c r="M463" s="709"/>
      <c r="N463" s="1125">
        <v>373</v>
      </c>
      <c r="O463" s="1125">
        <v>256</v>
      </c>
      <c r="P463" s="1125" t="s">
        <v>5423</v>
      </c>
      <c r="Q463" s="1124" t="s">
        <v>5424</v>
      </c>
      <c r="R463" s="1125"/>
      <c r="S463" s="1125"/>
      <c r="T463" s="1125">
        <v>117</v>
      </c>
      <c r="U463" s="709">
        <v>234</v>
      </c>
      <c r="V463" s="709"/>
      <c r="W463" s="709"/>
      <c r="X463" s="709">
        <v>1100</v>
      </c>
      <c r="Y463" s="709"/>
      <c r="Z463" s="709"/>
      <c r="AA463" s="1124" t="s">
        <v>1644</v>
      </c>
      <c r="AB463" s="1124"/>
      <c r="AC463" s="1124"/>
      <c r="AD463" s="1124"/>
      <c r="AE463" s="1124"/>
      <c r="AF463" s="1124"/>
      <c r="AG463" s="1124"/>
      <c r="AH463" s="170">
        <v>1998</v>
      </c>
      <c r="AI463" s="166"/>
      <c r="AJ463" s="166"/>
      <c r="AK463" s="166"/>
      <c r="AL463" s="166"/>
      <c r="AM463" s="166"/>
      <c r="AN463" s="166"/>
      <c r="AO463" s="167">
        <v>1884</v>
      </c>
      <c r="AP463" s="167"/>
    </row>
    <row r="464" spans="1:56" s="1109" customFormat="1" ht="25.15" hidden="1" customHeight="1">
      <c r="A464" s="690"/>
      <c r="B464" s="164"/>
      <c r="C464" s="1124" t="s">
        <v>2052</v>
      </c>
      <c r="D464" s="1124" t="s">
        <v>5425</v>
      </c>
      <c r="E464" s="1124" t="s">
        <v>2052</v>
      </c>
      <c r="F464" s="1124" t="s">
        <v>2052</v>
      </c>
      <c r="G464" s="1125">
        <v>23155</v>
      </c>
      <c r="H464" s="1125">
        <v>3844</v>
      </c>
      <c r="I464" s="1125">
        <v>5482</v>
      </c>
      <c r="J464" s="709"/>
      <c r="K464" s="169"/>
      <c r="L464" s="709"/>
      <c r="M464" s="709"/>
      <c r="N464" s="1125">
        <v>1269</v>
      </c>
      <c r="O464" s="1125">
        <v>1269</v>
      </c>
      <c r="P464" s="1125" t="s">
        <v>5426</v>
      </c>
      <c r="Q464" s="1124" t="s">
        <v>1590</v>
      </c>
      <c r="R464" s="1125"/>
      <c r="S464" s="1125"/>
      <c r="T464" s="1125"/>
      <c r="U464" s="709"/>
      <c r="V464" s="709"/>
      <c r="W464" s="709"/>
      <c r="X464" s="709"/>
      <c r="Y464" s="709"/>
      <c r="Z464" s="709"/>
      <c r="AA464" s="1124" t="s">
        <v>4446</v>
      </c>
      <c r="AB464" s="1124"/>
      <c r="AC464" s="1124"/>
      <c r="AD464" s="1124"/>
      <c r="AE464" s="1124"/>
      <c r="AF464" s="1124"/>
      <c r="AG464" s="1124"/>
      <c r="AH464" s="170">
        <v>2008</v>
      </c>
      <c r="AI464" s="166"/>
      <c r="AJ464" s="166"/>
      <c r="AK464" s="166"/>
      <c r="AL464" s="166"/>
      <c r="AM464" s="166"/>
      <c r="AN464" s="166"/>
      <c r="AO464" s="167">
        <v>10888</v>
      </c>
      <c r="AP464" s="167"/>
    </row>
    <row r="465" spans="1:42" s="1109" customFormat="1" ht="25.15" hidden="1" customHeight="1">
      <c r="A465" s="690"/>
      <c r="B465" s="164"/>
      <c r="C465" s="1124" t="s">
        <v>5270</v>
      </c>
      <c r="D465" s="1124" t="s">
        <v>5427</v>
      </c>
      <c r="E465" s="1124" t="s">
        <v>5270</v>
      </c>
      <c r="F465" s="1124" t="s">
        <v>5270</v>
      </c>
      <c r="G465" s="1125">
        <v>19876</v>
      </c>
      <c r="H465" s="1125">
        <v>3605</v>
      </c>
      <c r="I465" s="1125">
        <v>4724</v>
      </c>
      <c r="J465" s="709" t="s">
        <v>1284</v>
      </c>
      <c r="K465" s="169"/>
      <c r="L465" s="709"/>
      <c r="M465" s="709"/>
      <c r="N465" s="1125">
        <v>1255</v>
      </c>
      <c r="O465" s="1125">
        <v>1255</v>
      </c>
      <c r="P465" s="1125" t="s">
        <v>5428</v>
      </c>
      <c r="Q465" s="1124" t="s">
        <v>5429</v>
      </c>
      <c r="R465" s="1125"/>
      <c r="S465" s="1125"/>
      <c r="T465" s="1125"/>
      <c r="U465" s="709" t="s">
        <v>944</v>
      </c>
      <c r="V465" s="709">
        <v>6003</v>
      </c>
      <c r="W465" s="709">
        <v>3000</v>
      </c>
      <c r="X465" s="709"/>
      <c r="Y465" s="709"/>
      <c r="Z465" s="709"/>
      <c r="AA465" s="1124" t="s">
        <v>5430</v>
      </c>
      <c r="AB465" s="1124"/>
      <c r="AC465" s="1124"/>
      <c r="AD465" s="1124">
        <v>1</v>
      </c>
      <c r="AE465" s="1124">
        <v>140</v>
      </c>
      <c r="AF465" s="1124"/>
      <c r="AG465" s="1124">
        <v>7</v>
      </c>
      <c r="AH465" s="170">
        <v>2003</v>
      </c>
      <c r="AI465" s="166"/>
      <c r="AJ465" s="166"/>
      <c r="AK465" s="166"/>
      <c r="AL465" s="166"/>
      <c r="AM465" s="166"/>
      <c r="AN465" s="166"/>
      <c r="AO465" s="167">
        <v>9003</v>
      </c>
      <c r="AP465" s="167"/>
    </row>
    <row r="466" spans="1:42" s="1109" customFormat="1" ht="25.5" hidden="1" customHeight="1">
      <c r="A466" s="690"/>
      <c r="B466" s="164"/>
      <c r="C466" s="1124" t="s">
        <v>5270</v>
      </c>
      <c r="D466" s="1124" t="s">
        <v>11147</v>
      </c>
      <c r="E466" s="1124" t="s">
        <v>11148</v>
      </c>
      <c r="F466" s="1124" t="s">
        <v>5270</v>
      </c>
      <c r="G466" s="1125">
        <v>27620</v>
      </c>
      <c r="H466" s="1125">
        <v>2418</v>
      </c>
      <c r="I466" s="1125">
        <v>3722</v>
      </c>
      <c r="J466" s="709"/>
      <c r="K466" s="169"/>
      <c r="L466" s="709"/>
      <c r="M466" s="709"/>
      <c r="N466" s="1125">
        <v>594</v>
      </c>
      <c r="O466" s="1125">
        <v>594</v>
      </c>
      <c r="P466" s="1125" t="s">
        <v>11149</v>
      </c>
      <c r="Q466" s="1124" t="s">
        <v>11150</v>
      </c>
      <c r="R466" s="1125"/>
      <c r="S466" s="1125"/>
      <c r="T466" s="1125"/>
      <c r="U466" s="709"/>
      <c r="V466" s="709"/>
      <c r="W466" s="709"/>
      <c r="X466" s="709"/>
      <c r="Y466" s="709"/>
      <c r="Z466" s="709"/>
      <c r="AA466" s="1124" t="s">
        <v>1644</v>
      </c>
      <c r="AB466" s="1124"/>
      <c r="AC466" s="1124"/>
      <c r="AD466" s="1124"/>
      <c r="AE466" s="1124"/>
      <c r="AF466" s="1124"/>
      <c r="AG466" s="1124"/>
      <c r="AH466" s="170">
        <v>2017</v>
      </c>
      <c r="AI466" s="166"/>
      <c r="AJ466" s="166"/>
      <c r="AK466" s="166"/>
      <c r="AL466" s="166"/>
      <c r="AM466" s="166"/>
      <c r="AN466" s="166"/>
      <c r="AO466" s="167">
        <v>7500</v>
      </c>
      <c r="AP466" s="167"/>
    </row>
    <row r="467" spans="1:42" s="1109" customFormat="1" ht="25.5" hidden="1" customHeight="1">
      <c r="A467" s="690"/>
      <c r="B467" s="164"/>
      <c r="C467" s="1124" t="s">
        <v>5215</v>
      </c>
      <c r="D467" s="1124" t="s">
        <v>5436</v>
      </c>
      <c r="E467" s="1124" t="s">
        <v>5215</v>
      </c>
      <c r="F467" s="1124" t="s">
        <v>5215</v>
      </c>
      <c r="G467" s="1125">
        <v>9130</v>
      </c>
      <c r="H467" s="1125">
        <v>3572.31</v>
      </c>
      <c r="I467" s="1125">
        <v>4967</v>
      </c>
      <c r="J467" s="709" t="s">
        <v>1284</v>
      </c>
      <c r="K467" s="169" t="s">
        <v>1230</v>
      </c>
      <c r="L467" s="709" t="s">
        <v>1248</v>
      </c>
      <c r="M467" s="709" t="s">
        <v>1596</v>
      </c>
      <c r="N467" s="1125">
        <v>1286</v>
      </c>
      <c r="O467" s="1125">
        <v>1286</v>
      </c>
      <c r="P467" s="1125" t="s">
        <v>5437</v>
      </c>
      <c r="Q467" s="1124" t="s">
        <v>5438</v>
      </c>
      <c r="R467" s="1125"/>
      <c r="S467" s="1125"/>
      <c r="T467" s="1125"/>
      <c r="U467" s="709">
        <v>3390</v>
      </c>
      <c r="V467" s="709">
        <v>1550</v>
      </c>
      <c r="W467" s="709">
        <v>2000</v>
      </c>
      <c r="X467" s="709">
        <v>1100</v>
      </c>
      <c r="Y467" s="709">
        <v>700</v>
      </c>
      <c r="Z467" s="709" t="s">
        <v>5439</v>
      </c>
      <c r="AA467" s="1124" t="s">
        <v>5440</v>
      </c>
      <c r="AB467" s="1124"/>
      <c r="AC467" s="1124"/>
      <c r="AD467" s="1124">
        <v>2</v>
      </c>
      <c r="AE467" s="1124">
        <v>48000000</v>
      </c>
      <c r="AF467" s="1124" t="s">
        <v>5441</v>
      </c>
      <c r="AG467" s="1124" t="s">
        <v>5442</v>
      </c>
      <c r="AH467" s="170">
        <v>2003</v>
      </c>
      <c r="AI467" s="166"/>
      <c r="AJ467" s="166"/>
      <c r="AK467" s="166"/>
      <c r="AL467" s="166"/>
      <c r="AM467" s="166"/>
      <c r="AN467" s="166"/>
      <c r="AO467" s="167">
        <v>8740</v>
      </c>
      <c r="AP467" s="167"/>
    </row>
    <row r="468" spans="1:42" s="1109" customFormat="1" ht="25.5" hidden="1" customHeight="1">
      <c r="A468" s="690"/>
      <c r="B468" s="164"/>
      <c r="C468" s="1124" t="s">
        <v>5215</v>
      </c>
      <c r="D468" s="1124" t="s">
        <v>16498</v>
      </c>
      <c r="E468" s="1124" t="s">
        <v>5215</v>
      </c>
      <c r="F468" s="1124" t="s">
        <v>5215</v>
      </c>
      <c r="G468" s="1125">
        <v>137821</v>
      </c>
      <c r="H468" s="1125">
        <v>2055.7600000000002</v>
      </c>
      <c r="I468" s="1125">
        <v>2055.7600000000002</v>
      </c>
      <c r="J468" s="709"/>
      <c r="K468" s="169"/>
      <c r="L468" s="709"/>
      <c r="M468" s="709"/>
      <c r="N468" s="1125">
        <v>1816.01</v>
      </c>
      <c r="O468" s="1125">
        <v>1771.75</v>
      </c>
      <c r="P468" s="1125" t="s">
        <v>16499</v>
      </c>
      <c r="Q468" s="1124" t="s">
        <v>454</v>
      </c>
      <c r="R468" s="1125"/>
      <c r="S468" s="1125"/>
      <c r="T468" s="1125"/>
      <c r="U468" s="709"/>
      <c r="V468" s="709"/>
      <c r="W468" s="709"/>
      <c r="X468" s="709"/>
      <c r="Y468" s="709"/>
      <c r="Z468" s="709"/>
      <c r="AA468" s="1124" t="s">
        <v>8707</v>
      </c>
      <c r="AB468" s="1124"/>
      <c r="AC468" s="1124"/>
      <c r="AD468" s="1124"/>
      <c r="AE468" s="1124"/>
      <c r="AF468" s="1124"/>
      <c r="AG468" s="1124"/>
      <c r="AH468" s="170">
        <v>2020</v>
      </c>
      <c r="AI468" s="166"/>
      <c r="AJ468" s="166"/>
      <c r="AK468" s="166"/>
      <c r="AL468" s="166"/>
      <c r="AM468" s="166"/>
      <c r="AN468" s="166"/>
      <c r="AO468" s="167">
        <v>35244</v>
      </c>
      <c r="AP468" s="167" t="s">
        <v>6506</v>
      </c>
    </row>
    <row r="469" spans="1:42" s="1109" customFormat="1" ht="25.5" hidden="1" customHeight="1">
      <c r="A469" s="690"/>
      <c r="B469" s="164"/>
      <c r="C469" s="1124" t="s">
        <v>5226</v>
      </c>
      <c r="D469" s="1124" t="s">
        <v>5443</v>
      </c>
      <c r="E469" s="1124" t="s">
        <v>5226</v>
      </c>
      <c r="F469" s="1124" t="s">
        <v>5226</v>
      </c>
      <c r="G469" s="1125">
        <v>24113</v>
      </c>
      <c r="H469" s="1125">
        <v>3343</v>
      </c>
      <c r="I469" s="1125">
        <v>4666</v>
      </c>
      <c r="J469" s="709" t="s">
        <v>1284</v>
      </c>
      <c r="K469" s="169" t="s">
        <v>1230</v>
      </c>
      <c r="L469" s="709" t="s">
        <v>454</v>
      </c>
      <c r="M469" s="709" t="s">
        <v>1248</v>
      </c>
      <c r="N469" s="1125">
        <v>1294</v>
      </c>
      <c r="O469" s="1125">
        <v>1294</v>
      </c>
      <c r="P469" s="1125" t="s">
        <v>5444</v>
      </c>
      <c r="Q469" s="1124" t="s">
        <v>1590</v>
      </c>
      <c r="R469" s="1125"/>
      <c r="S469" s="1125"/>
      <c r="T469" s="1125"/>
      <c r="U469" s="709">
        <v>5396</v>
      </c>
      <c r="V469" s="709">
        <v>1050</v>
      </c>
      <c r="W469" s="709" t="s">
        <v>944</v>
      </c>
      <c r="X469" s="709">
        <v>1100</v>
      </c>
      <c r="Y469" s="709"/>
      <c r="Z469" s="709"/>
      <c r="AA469" s="1124" t="s">
        <v>5445</v>
      </c>
      <c r="AB469" s="1124"/>
      <c r="AC469" s="1124"/>
      <c r="AD469" s="1124" t="s">
        <v>5446</v>
      </c>
      <c r="AE469" s="1124">
        <v>48</v>
      </c>
      <c r="AF469" s="1124" t="s">
        <v>5447</v>
      </c>
      <c r="AG469" s="1124"/>
      <c r="AH469" s="170">
        <v>2002</v>
      </c>
      <c r="AI469" s="166"/>
      <c r="AJ469" s="166"/>
      <c r="AK469" s="166"/>
      <c r="AL469" s="166"/>
      <c r="AM469" s="166"/>
      <c r="AN469" s="166"/>
      <c r="AO469" s="167">
        <v>7546</v>
      </c>
      <c r="AP469" s="167"/>
    </row>
    <row r="470" spans="1:42" s="1109" customFormat="1" ht="25.5" hidden="1" customHeight="1">
      <c r="A470" s="690"/>
      <c r="B470" s="164"/>
      <c r="C470" s="670" t="s">
        <v>5226</v>
      </c>
      <c r="D470" s="670" t="s">
        <v>5448</v>
      </c>
      <c r="E470" s="670" t="s">
        <v>5226</v>
      </c>
      <c r="F470" s="670" t="s">
        <v>5226</v>
      </c>
      <c r="G470" s="335">
        <v>9592</v>
      </c>
      <c r="H470" s="335">
        <v>1910</v>
      </c>
      <c r="I470" s="335">
        <v>3163</v>
      </c>
      <c r="J470" s="1126"/>
      <c r="K470" s="1238"/>
      <c r="L470" s="1126"/>
      <c r="M470" s="1126"/>
      <c r="N470" s="335">
        <v>813</v>
      </c>
      <c r="O470" s="335">
        <v>813</v>
      </c>
      <c r="P470" s="335" t="s">
        <v>5449</v>
      </c>
      <c r="Q470" s="670" t="s">
        <v>5450</v>
      </c>
      <c r="R470" s="335"/>
      <c r="S470" s="335"/>
      <c r="T470" s="335"/>
      <c r="U470" s="1126"/>
      <c r="V470" s="1126"/>
      <c r="W470" s="1126"/>
      <c r="X470" s="1126"/>
      <c r="Y470" s="1126"/>
      <c r="Z470" s="1126"/>
      <c r="AA470" s="670" t="s">
        <v>5451</v>
      </c>
      <c r="AB470" s="670"/>
      <c r="AC470" s="670"/>
      <c r="AD470" s="670"/>
      <c r="AE470" s="670"/>
      <c r="AF470" s="670"/>
      <c r="AG470" s="670"/>
      <c r="AH470" s="203">
        <v>2014</v>
      </c>
      <c r="AI470" s="189"/>
      <c r="AJ470" s="189"/>
      <c r="AK470" s="189"/>
      <c r="AL470" s="189"/>
      <c r="AM470" s="189"/>
      <c r="AN470" s="189"/>
      <c r="AO470" s="404">
        <v>7557</v>
      </c>
      <c r="AP470" s="404"/>
    </row>
    <row r="471" spans="1:42" s="1109" customFormat="1" ht="25.5" hidden="1" customHeight="1">
      <c r="A471" s="690" t="s">
        <v>310</v>
      </c>
      <c r="B471" s="164"/>
      <c r="C471" s="1124" t="s">
        <v>5232</v>
      </c>
      <c r="D471" s="1124" t="s">
        <v>5431</v>
      </c>
      <c r="E471" s="1124" t="s">
        <v>5232</v>
      </c>
      <c r="F471" s="1124" t="s">
        <v>5232</v>
      </c>
      <c r="G471" s="1125">
        <v>12740</v>
      </c>
      <c r="H471" s="1125">
        <v>2182.34</v>
      </c>
      <c r="I471" s="1125">
        <v>2358.15</v>
      </c>
      <c r="J471" s="709"/>
      <c r="K471" s="169"/>
      <c r="L471" s="709"/>
      <c r="M471" s="709"/>
      <c r="N471" s="624">
        <v>1085</v>
      </c>
      <c r="O471" s="1125">
        <v>1085</v>
      </c>
      <c r="P471" s="1125" t="s">
        <v>5432</v>
      </c>
      <c r="Q471" s="1124" t="s">
        <v>5433</v>
      </c>
      <c r="R471" s="1125"/>
      <c r="S471" s="1125"/>
      <c r="T471" s="1125">
        <v>69</v>
      </c>
      <c r="U471" s="709"/>
      <c r="V471" s="709"/>
      <c r="W471" s="709"/>
      <c r="X471" s="709"/>
      <c r="Y471" s="709"/>
      <c r="Z471" s="709"/>
      <c r="AA471" s="1124" t="s">
        <v>5434</v>
      </c>
      <c r="AB471" s="1124"/>
      <c r="AC471" s="1124"/>
      <c r="AD471" s="1124"/>
      <c r="AE471" s="1124"/>
      <c r="AF471" s="1124"/>
      <c r="AG471" s="1124"/>
      <c r="AH471" s="170">
        <v>2010</v>
      </c>
      <c r="AI471" s="166"/>
      <c r="AJ471" s="166"/>
      <c r="AK471" s="166"/>
      <c r="AL471" s="166"/>
      <c r="AM471" s="166"/>
      <c r="AN471" s="166"/>
      <c r="AO471" s="167">
        <v>5300</v>
      </c>
      <c r="AP471" s="167"/>
    </row>
    <row r="472" spans="1:42" s="1109" customFormat="1" ht="25.5" hidden="1" customHeight="1">
      <c r="A472" s="690"/>
      <c r="B472" s="502"/>
      <c r="C472" s="488" t="s">
        <v>5232</v>
      </c>
      <c r="D472" s="488" t="s">
        <v>5435</v>
      </c>
      <c r="E472" s="488" t="s">
        <v>5232</v>
      </c>
      <c r="F472" s="488" t="s">
        <v>5232</v>
      </c>
      <c r="G472" s="708">
        <v>15817</v>
      </c>
      <c r="H472" s="708">
        <v>1723.04</v>
      </c>
      <c r="I472" s="708">
        <v>1976.99</v>
      </c>
      <c r="J472" s="1127"/>
      <c r="K472" s="1244"/>
      <c r="L472" s="1127"/>
      <c r="M472" s="1127"/>
      <c r="N472" s="708">
        <v>1085</v>
      </c>
      <c r="O472" s="708">
        <v>1085</v>
      </c>
      <c r="P472" s="708" t="s">
        <v>5432</v>
      </c>
      <c r="Q472" s="488" t="s">
        <v>4135</v>
      </c>
      <c r="R472" s="708"/>
      <c r="S472" s="708"/>
      <c r="T472" s="708"/>
      <c r="U472" s="1127"/>
      <c r="V472" s="1127"/>
      <c r="W472" s="1127"/>
      <c r="X472" s="1127"/>
      <c r="Y472" s="1127"/>
      <c r="Z472" s="1127"/>
      <c r="AA472" s="488"/>
      <c r="AB472" s="488"/>
      <c r="AC472" s="488"/>
      <c r="AD472" s="488"/>
      <c r="AE472" s="488"/>
      <c r="AF472" s="488"/>
      <c r="AG472" s="488"/>
      <c r="AH472" s="197">
        <v>2013</v>
      </c>
      <c r="AI472" s="507"/>
      <c r="AJ472" s="507"/>
      <c r="AK472" s="507"/>
      <c r="AL472" s="507"/>
      <c r="AM472" s="507"/>
      <c r="AN472" s="507"/>
      <c r="AO472" s="200">
        <v>2800</v>
      </c>
      <c r="AP472" s="200"/>
    </row>
    <row r="473" spans="1:42" s="1109" customFormat="1" ht="25.5" hidden="1" customHeight="1">
      <c r="A473" s="690"/>
      <c r="B473" s="164"/>
      <c r="C473" s="1124" t="s">
        <v>5240</v>
      </c>
      <c r="D473" s="1124" t="s">
        <v>5452</v>
      </c>
      <c r="E473" s="1124" t="s">
        <v>5240</v>
      </c>
      <c r="F473" s="1124" t="s">
        <v>5240</v>
      </c>
      <c r="G473" s="1125">
        <v>9338</v>
      </c>
      <c r="H473" s="1125">
        <v>1283</v>
      </c>
      <c r="I473" s="1125">
        <v>3060</v>
      </c>
      <c r="J473" s="709"/>
      <c r="K473" s="169"/>
      <c r="L473" s="709"/>
      <c r="M473" s="709"/>
      <c r="N473" s="1125">
        <v>6507</v>
      </c>
      <c r="O473" s="1125">
        <v>720</v>
      </c>
      <c r="P473" s="1125" t="s">
        <v>5453</v>
      </c>
      <c r="Q473" s="1124" t="s">
        <v>1248</v>
      </c>
      <c r="R473" s="1125"/>
      <c r="S473" s="1125"/>
      <c r="T473" s="1125">
        <v>5787</v>
      </c>
      <c r="U473" s="709"/>
      <c r="V473" s="709"/>
      <c r="W473" s="709"/>
      <c r="X473" s="709"/>
      <c r="Y473" s="709"/>
      <c r="Z473" s="709"/>
      <c r="AA473" s="1124" t="s">
        <v>5454</v>
      </c>
      <c r="AB473" s="1124"/>
      <c r="AC473" s="1124"/>
      <c r="AD473" s="1124"/>
      <c r="AE473" s="1124"/>
      <c r="AF473" s="1124"/>
      <c r="AG473" s="1124"/>
      <c r="AH473" s="170">
        <v>2004</v>
      </c>
      <c r="AI473" s="166"/>
      <c r="AJ473" s="166"/>
      <c r="AK473" s="166"/>
      <c r="AL473" s="166"/>
      <c r="AM473" s="166"/>
      <c r="AN473" s="166"/>
      <c r="AO473" s="167">
        <v>5245</v>
      </c>
      <c r="AP473" s="167"/>
    </row>
    <row r="474" spans="1:42" s="1109" customFormat="1" ht="25.5" hidden="1" customHeight="1">
      <c r="A474" s="690"/>
      <c r="B474" s="164"/>
      <c r="C474" s="1124" t="s">
        <v>5240</v>
      </c>
      <c r="D474" s="1124" t="s">
        <v>1606</v>
      </c>
      <c r="E474" s="1124" t="s">
        <v>5240</v>
      </c>
      <c r="F474" s="1124" t="s">
        <v>5240</v>
      </c>
      <c r="G474" s="1125">
        <v>4838</v>
      </c>
      <c r="H474" s="1125">
        <v>1908</v>
      </c>
      <c r="I474" s="1125">
        <v>4067</v>
      </c>
      <c r="J474" s="709"/>
      <c r="K474" s="169"/>
      <c r="L474" s="709"/>
      <c r="M474" s="709"/>
      <c r="N474" s="1125">
        <v>1026</v>
      </c>
      <c r="O474" s="1125">
        <v>1026</v>
      </c>
      <c r="P474" s="1125" t="s">
        <v>5455</v>
      </c>
      <c r="Q474" s="1124" t="s">
        <v>1230</v>
      </c>
      <c r="R474" s="1125"/>
      <c r="S474" s="1125"/>
      <c r="T474" s="1125"/>
      <c r="U474" s="709">
        <v>1160</v>
      </c>
      <c r="V474" s="709">
        <v>300</v>
      </c>
      <c r="W474" s="709"/>
      <c r="X474" s="709">
        <v>1100</v>
      </c>
      <c r="Y474" s="709"/>
      <c r="Z474" s="709"/>
      <c r="AA474" s="1124" t="s">
        <v>1644</v>
      </c>
      <c r="AB474" s="1124" t="s">
        <v>5456</v>
      </c>
      <c r="AC474" s="1124"/>
      <c r="AD474" s="1124"/>
      <c r="AE474" s="1124"/>
      <c r="AF474" s="1124">
        <v>1200</v>
      </c>
      <c r="AG474" s="1124"/>
      <c r="AH474" s="170">
        <v>1996</v>
      </c>
      <c r="AI474" s="166"/>
      <c r="AJ474" s="166"/>
      <c r="AK474" s="166"/>
      <c r="AL474" s="166"/>
      <c r="AM474" s="166"/>
      <c r="AN474" s="166"/>
      <c r="AO474" s="167">
        <v>2560</v>
      </c>
      <c r="AP474" s="167"/>
    </row>
    <row r="475" spans="1:42" s="1109" customFormat="1" ht="25.5" hidden="1" customHeight="1">
      <c r="A475" s="690"/>
      <c r="B475" s="164"/>
      <c r="C475" s="1124" t="s">
        <v>5240</v>
      </c>
      <c r="D475" s="1124" t="s">
        <v>5457</v>
      </c>
      <c r="E475" s="1124" t="s">
        <v>5240</v>
      </c>
      <c r="F475" s="1124" t="s">
        <v>5240</v>
      </c>
      <c r="G475" s="1125">
        <v>8479</v>
      </c>
      <c r="H475" s="1125">
        <v>2189</v>
      </c>
      <c r="I475" s="1125">
        <v>4828</v>
      </c>
      <c r="J475" s="709"/>
      <c r="K475" s="169"/>
      <c r="L475" s="709"/>
      <c r="M475" s="709"/>
      <c r="N475" s="1125">
        <v>1352</v>
      </c>
      <c r="O475" s="1125">
        <v>1352</v>
      </c>
      <c r="P475" s="1125" t="s">
        <v>5458</v>
      </c>
      <c r="Q475" s="1124" t="s">
        <v>5459</v>
      </c>
      <c r="R475" s="1125"/>
      <c r="S475" s="1125"/>
      <c r="T475" s="1125"/>
      <c r="U475" s="709">
        <v>1160</v>
      </c>
      <c r="V475" s="709">
        <v>300</v>
      </c>
      <c r="W475" s="709"/>
      <c r="X475" s="709">
        <v>1100</v>
      </c>
      <c r="Y475" s="709"/>
      <c r="Z475" s="709"/>
      <c r="AA475" s="1124" t="s">
        <v>5460</v>
      </c>
      <c r="AB475" s="1124" t="s">
        <v>1841</v>
      </c>
      <c r="AC475" s="1124"/>
      <c r="AD475" s="1124"/>
      <c r="AE475" s="1124"/>
      <c r="AF475" s="1124">
        <v>1200</v>
      </c>
      <c r="AG475" s="1124"/>
      <c r="AH475" s="170">
        <v>2013</v>
      </c>
      <c r="AI475" s="166"/>
      <c r="AJ475" s="166"/>
      <c r="AK475" s="166"/>
      <c r="AL475" s="166"/>
      <c r="AM475" s="166"/>
      <c r="AN475" s="166"/>
      <c r="AO475" s="167">
        <v>8400</v>
      </c>
      <c r="AP475" s="167"/>
    </row>
    <row r="476" spans="1:42" s="1109" customFormat="1" ht="25.5" hidden="1" customHeight="1">
      <c r="A476" s="690"/>
      <c r="B476" s="164"/>
      <c r="C476" s="1124" t="s">
        <v>5240</v>
      </c>
      <c r="D476" s="1124" t="s">
        <v>11151</v>
      </c>
      <c r="E476" s="1124" t="s">
        <v>5240</v>
      </c>
      <c r="F476" s="1124" t="s">
        <v>5240</v>
      </c>
      <c r="G476" s="1125">
        <v>5459</v>
      </c>
      <c r="H476" s="1125">
        <v>2338</v>
      </c>
      <c r="I476" s="1125">
        <v>3214</v>
      </c>
      <c r="J476" s="709"/>
      <c r="K476" s="169"/>
      <c r="L476" s="709"/>
      <c r="M476" s="709"/>
      <c r="N476" s="1125">
        <v>2205</v>
      </c>
      <c r="O476" s="1125">
        <v>2068</v>
      </c>
      <c r="P476" s="1125" t="s">
        <v>11152</v>
      </c>
      <c r="Q476" s="1124" t="s">
        <v>11153</v>
      </c>
      <c r="R476" s="1125"/>
      <c r="S476" s="1125"/>
      <c r="T476" s="1125">
        <v>137</v>
      </c>
      <c r="U476" s="709"/>
      <c r="V476" s="709"/>
      <c r="W476" s="709"/>
      <c r="X476" s="709"/>
      <c r="Y476" s="709"/>
      <c r="Z476" s="709"/>
      <c r="AA476" s="1124"/>
      <c r="AB476" s="1124"/>
      <c r="AC476" s="1124"/>
      <c r="AD476" s="1124"/>
      <c r="AE476" s="1124"/>
      <c r="AF476" s="1124"/>
      <c r="AG476" s="1124"/>
      <c r="AH476" s="170">
        <v>2017</v>
      </c>
      <c r="AI476" s="166"/>
      <c r="AJ476" s="166"/>
      <c r="AK476" s="166"/>
      <c r="AL476" s="166"/>
      <c r="AM476" s="166"/>
      <c r="AN476" s="166"/>
      <c r="AO476" s="167">
        <v>6150</v>
      </c>
      <c r="AP476" s="167"/>
    </row>
    <row r="477" spans="1:42" s="1109" customFormat="1" ht="25.5" hidden="1" customHeight="1">
      <c r="A477" s="690"/>
      <c r="B477" s="670" t="s">
        <v>2267</v>
      </c>
      <c r="C477" s="1124" t="s">
        <v>2234</v>
      </c>
      <c r="D477" s="331">
        <f>COUNTA(D478:D508)</f>
        <v>31</v>
      </c>
      <c r="E477" s="709"/>
      <c r="F477" s="709"/>
      <c r="G477" s="1125">
        <f>SUM(G478:G508)</f>
        <v>780586.1</v>
      </c>
      <c r="H477" s="1125">
        <f t="shared" ref="H477:I477" si="2">SUM(H478:H508)</f>
        <v>75938.069999999992</v>
      </c>
      <c r="I477" s="1125">
        <f t="shared" si="2"/>
        <v>153197.59000000003</v>
      </c>
      <c r="J477" s="709"/>
      <c r="K477" s="169"/>
      <c r="L477" s="709"/>
      <c r="M477" s="709"/>
      <c r="N477" s="1125"/>
      <c r="O477" s="1125"/>
      <c r="P477" s="1125"/>
      <c r="Q477" s="1124"/>
      <c r="R477" s="1125"/>
      <c r="S477" s="1125"/>
      <c r="T477" s="1125"/>
      <c r="U477" s="709"/>
      <c r="V477" s="709"/>
      <c r="W477" s="709"/>
      <c r="X477" s="709"/>
      <c r="Y477" s="709"/>
      <c r="Z477" s="709"/>
      <c r="AA477" s="1124"/>
      <c r="AB477" s="1124"/>
      <c r="AC477" s="1124"/>
      <c r="AD477" s="1124"/>
      <c r="AE477" s="1124"/>
      <c r="AF477" s="1124"/>
      <c r="AG477" s="1124"/>
      <c r="AH477" s="170"/>
      <c r="AI477" s="166"/>
      <c r="AJ477" s="166"/>
      <c r="AK477" s="166"/>
      <c r="AL477" s="166"/>
      <c r="AM477" s="166"/>
      <c r="AN477" s="166"/>
      <c r="AO477" s="167"/>
      <c r="AP477" s="167"/>
    </row>
    <row r="478" spans="1:42" s="1109" customFormat="1" ht="25.5" hidden="1" customHeight="1">
      <c r="A478" s="690" t="s">
        <v>312</v>
      </c>
      <c r="B478" s="164"/>
      <c r="C478" s="1124" t="s">
        <v>1848</v>
      </c>
      <c r="D478" s="1124" t="s">
        <v>5823</v>
      </c>
      <c r="E478" s="1124" t="s">
        <v>1848</v>
      </c>
      <c r="F478" s="1124" t="s">
        <v>16517</v>
      </c>
      <c r="G478" s="1125">
        <v>4000</v>
      </c>
      <c r="H478" s="1125">
        <v>3716</v>
      </c>
      <c r="I478" s="1125">
        <v>7338</v>
      </c>
      <c r="J478" s="709"/>
      <c r="K478" s="169"/>
      <c r="L478" s="709"/>
      <c r="M478" s="709"/>
      <c r="N478" s="1125">
        <v>1050</v>
      </c>
      <c r="O478" s="1125"/>
      <c r="P478" s="1125"/>
      <c r="Q478" s="1124"/>
      <c r="R478" s="1125">
        <v>1050</v>
      </c>
      <c r="S478" s="1125" t="s">
        <v>1584</v>
      </c>
      <c r="T478" s="1125" t="s">
        <v>384</v>
      </c>
      <c r="U478" s="709"/>
      <c r="V478" s="709">
        <v>6600</v>
      </c>
      <c r="W478" s="709"/>
      <c r="X478" s="709">
        <v>3000</v>
      </c>
      <c r="Y478" s="709"/>
      <c r="Z478" s="709"/>
      <c r="AA478" s="1124" t="s">
        <v>5824</v>
      </c>
      <c r="AB478" s="1124"/>
      <c r="AC478" s="1124"/>
      <c r="AD478" s="1124">
        <v>1</v>
      </c>
      <c r="AE478" s="1124"/>
      <c r="AF478" s="1124">
        <v>1600</v>
      </c>
      <c r="AG478" s="1124"/>
      <c r="AH478" s="170">
        <v>2001</v>
      </c>
      <c r="AI478" s="166"/>
      <c r="AJ478" s="166"/>
      <c r="AK478" s="166"/>
      <c r="AL478" s="166"/>
      <c r="AM478" s="166"/>
      <c r="AN478" s="166"/>
      <c r="AO478" s="167">
        <v>9600</v>
      </c>
      <c r="AP478" s="167"/>
    </row>
    <row r="479" spans="1:42" s="1338" customFormat="1" ht="25.5" hidden="1" customHeight="1">
      <c r="A479" s="690"/>
      <c r="B479" s="164"/>
      <c r="C479" s="1455" t="s">
        <v>1848</v>
      </c>
      <c r="D479" s="1455" t="s">
        <v>15561</v>
      </c>
      <c r="E479" s="1455" t="s">
        <v>1848</v>
      </c>
      <c r="F479" s="1455" t="s">
        <v>16517</v>
      </c>
      <c r="G479" s="1456">
        <v>33231</v>
      </c>
      <c r="H479" s="1456">
        <v>1560.13</v>
      </c>
      <c r="I479" s="1456">
        <v>4787</v>
      </c>
      <c r="J479" s="709"/>
      <c r="K479" s="169"/>
      <c r="L479" s="709"/>
      <c r="M479" s="709"/>
      <c r="N479" s="1456">
        <v>2523</v>
      </c>
      <c r="O479" s="1456">
        <v>953.39</v>
      </c>
      <c r="P479" s="1456"/>
      <c r="Q479" s="1455" t="s">
        <v>15562</v>
      </c>
      <c r="R479" s="1456">
        <v>1138.32</v>
      </c>
      <c r="S479" s="1456" t="s">
        <v>1476</v>
      </c>
      <c r="T479" s="1456">
        <v>432</v>
      </c>
      <c r="U479" s="709"/>
      <c r="V479" s="709"/>
      <c r="W479" s="709"/>
      <c r="X479" s="709"/>
      <c r="Y479" s="709"/>
      <c r="Z479" s="709"/>
      <c r="AA479" s="1455" t="s">
        <v>15563</v>
      </c>
      <c r="AB479" s="1455"/>
      <c r="AC479" s="1455"/>
      <c r="AD479" s="1455"/>
      <c r="AE479" s="1455"/>
      <c r="AF479" s="1455"/>
      <c r="AG479" s="1455"/>
      <c r="AH479" s="1324">
        <v>2019</v>
      </c>
      <c r="AI479" s="1323"/>
      <c r="AJ479" s="1323"/>
      <c r="AK479" s="1323"/>
      <c r="AL479" s="1323"/>
      <c r="AM479" s="1323"/>
      <c r="AN479" s="1323"/>
      <c r="AO479" s="167">
        <v>27900</v>
      </c>
      <c r="AP479" s="167"/>
    </row>
    <row r="480" spans="1:42" s="1338" customFormat="1" ht="25.5" hidden="1" customHeight="1">
      <c r="A480" s="690"/>
      <c r="B480" s="164"/>
      <c r="C480" s="1455" t="s">
        <v>1848</v>
      </c>
      <c r="D480" s="1455" t="s">
        <v>16553</v>
      </c>
      <c r="E480" s="1455" t="s">
        <v>1848</v>
      </c>
      <c r="F480" s="1455" t="s">
        <v>16517</v>
      </c>
      <c r="G480" s="1456">
        <v>52499.1</v>
      </c>
      <c r="H480" s="1456">
        <v>4892</v>
      </c>
      <c r="I480" s="1456">
        <v>8483</v>
      </c>
      <c r="J480" s="709"/>
      <c r="K480" s="169"/>
      <c r="L480" s="709"/>
      <c r="M480" s="709"/>
      <c r="N480" s="1456">
        <v>3657</v>
      </c>
      <c r="O480" s="1456"/>
      <c r="P480" s="1456"/>
      <c r="Q480" s="1455"/>
      <c r="R480" s="1456">
        <v>3339</v>
      </c>
      <c r="S480" s="1456" t="s">
        <v>16554</v>
      </c>
      <c r="T480" s="1456">
        <v>318</v>
      </c>
      <c r="U480" s="709"/>
      <c r="V480" s="709"/>
      <c r="W480" s="709"/>
      <c r="X480" s="709"/>
      <c r="Y480" s="709"/>
      <c r="Z480" s="709"/>
      <c r="AA480" s="1455" t="s">
        <v>16555</v>
      </c>
      <c r="AB480" s="1455"/>
      <c r="AC480" s="1455"/>
      <c r="AD480" s="1455"/>
      <c r="AE480" s="1455"/>
      <c r="AF480" s="1455"/>
      <c r="AG480" s="1455"/>
      <c r="AH480" s="1324">
        <v>2015</v>
      </c>
      <c r="AI480" s="1323"/>
      <c r="AJ480" s="1323"/>
      <c r="AK480" s="1323"/>
      <c r="AL480" s="1323"/>
      <c r="AM480" s="1323"/>
      <c r="AN480" s="1323"/>
      <c r="AO480" s="167">
        <v>55000</v>
      </c>
      <c r="AP480" s="167" t="s">
        <v>3794</v>
      </c>
    </row>
    <row r="481" spans="1:42" s="1338" customFormat="1" ht="25.5" hidden="1" customHeight="1">
      <c r="A481" s="690" t="s">
        <v>315</v>
      </c>
      <c r="B481" s="164"/>
      <c r="C481" s="1455" t="s">
        <v>5630</v>
      </c>
      <c r="D481" s="1455" t="s">
        <v>5829</v>
      </c>
      <c r="E481" s="1455" t="s">
        <v>5830</v>
      </c>
      <c r="F481" s="1455" t="s">
        <v>5831</v>
      </c>
      <c r="G481" s="1456">
        <v>2500</v>
      </c>
      <c r="H481" s="1456">
        <v>1212</v>
      </c>
      <c r="I481" s="1456">
        <v>1927</v>
      </c>
      <c r="J481" s="709"/>
      <c r="K481" s="169"/>
      <c r="L481" s="709"/>
      <c r="M481" s="709"/>
      <c r="N481" s="1456">
        <v>1387</v>
      </c>
      <c r="O481" s="1456"/>
      <c r="P481" s="1456"/>
      <c r="Q481" s="1455"/>
      <c r="R481" s="1456">
        <v>1237</v>
      </c>
      <c r="S481" s="1456" t="s">
        <v>1450</v>
      </c>
      <c r="T481" s="1456">
        <v>150</v>
      </c>
      <c r="U481" s="709"/>
      <c r="V481" s="709"/>
      <c r="W481" s="709"/>
      <c r="X481" s="709">
        <v>3000</v>
      </c>
      <c r="Y481" s="709">
        <v>100</v>
      </c>
      <c r="Z481" s="709" t="s">
        <v>5831</v>
      </c>
      <c r="AA481" s="1455" t="s">
        <v>2899</v>
      </c>
      <c r="AB481" s="1455"/>
      <c r="AC481" s="1455"/>
      <c r="AD481" s="1455">
        <v>5</v>
      </c>
      <c r="AE481" s="1455"/>
      <c r="AF481" s="1455"/>
      <c r="AG481" s="1455"/>
      <c r="AH481" s="1324">
        <v>2003</v>
      </c>
      <c r="AI481" s="1323"/>
      <c r="AJ481" s="1323"/>
      <c r="AK481" s="1323"/>
      <c r="AL481" s="1323"/>
      <c r="AM481" s="1323"/>
      <c r="AN481" s="1323"/>
      <c r="AO481" s="167">
        <v>3100</v>
      </c>
      <c r="AP481" s="167"/>
    </row>
    <row r="482" spans="1:42" s="1338" customFormat="1" ht="25.5" hidden="1" customHeight="1">
      <c r="A482" s="690"/>
      <c r="B482" s="164"/>
      <c r="C482" s="1455" t="s">
        <v>5632</v>
      </c>
      <c r="D482" s="1455" t="s">
        <v>5825</v>
      </c>
      <c r="E482" s="1455" t="s">
        <v>5632</v>
      </c>
      <c r="F482" s="1455" t="s">
        <v>5632</v>
      </c>
      <c r="G482" s="1456">
        <v>16586</v>
      </c>
      <c r="H482" s="1456">
        <v>6222</v>
      </c>
      <c r="I482" s="1456">
        <v>13592</v>
      </c>
      <c r="J482" s="709"/>
      <c r="K482" s="169"/>
      <c r="L482" s="709"/>
      <c r="M482" s="709"/>
      <c r="N482" s="1456">
        <v>1508</v>
      </c>
      <c r="O482" s="1456">
        <v>1508</v>
      </c>
      <c r="P482" s="1456" t="s">
        <v>5826</v>
      </c>
      <c r="Q482" s="1455" t="s">
        <v>5827</v>
      </c>
      <c r="R482" s="1456" t="s">
        <v>384</v>
      </c>
      <c r="S482" s="1456"/>
      <c r="T482" s="1456"/>
      <c r="U482" s="709"/>
      <c r="V482" s="709"/>
      <c r="W482" s="709"/>
      <c r="X482" s="709"/>
      <c r="Y482" s="709"/>
      <c r="Z482" s="709"/>
      <c r="AA482" s="1455" t="s">
        <v>5828</v>
      </c>
      <c r="AB482" s="1455"/>
      <c r="AC482" s="1455"/>
      <c r="AD482" s="1455"/>
      <c r="AE482" s="1455"/>
      <c r="AF482" s="1455"/>
      <c r="AG482" s="1455"/>
      <c r="AH482" s="1324">
        <v>2016</v>
      </c>
      <c r="AI482" s="1323"/>
      <c r="AJ482" s="1323"/>
      <c r="AK482" s="1323"/>
      <c r="AL482" s="1323"/>
      <c r="AM482" s="1323"/>
      <c r="AN482" s="1323"/>
      <c r="AO482" s="167">
        <v>29500</v>
      </c>
      <c r="AP482" s="167"/>
    </row>
    <row r="483" spans="1:42" s="1338" customFormat="1" ht="25.5" hidden="1" customHeight="1">
      <c r="A483" s="690"/>
      <c r="B483" s="164"/>
      <c r="C483" s="1455" t="s">
        <v>1850</v>
      </c>
      <c r="D483" s="1455" t="s">
        <v>5832</v>
      </c>
      <c r="E483" s="1455" t="s">
        <v>1850</v>
      </c>
      <c r="F483" s="1455" t="s">
        <v>5833</v>
      </c>
      <c r="G483" s="1456">
        <v>10074</v>
      </c>
      <c r="H483" s="1456">
        <v>8403</v>
      </c>
      <c r="I483" s="1456">
        <v>6949</v>
      </c>
      <c r="J483" s="709" t="s">
        <v>1284</v>
      </c>
      <c r="K483" s="169" t="s">
        <v>454</v>
      </c>
      <c r="L483" s="709" t="s">
        <v>1588</v>
      </c>
      <c r="M483" s="709"/>
      <c r="N483" s="1456">
        <v>1723</v>
      </c>
      <c r="O483" s="1456">
        <v>1502</v>
      </c>
      <c r="P483" s="1456" t="s">
        <v>5834</v>
      </c>
      <c r="Q483" s="1455" t="s">
        <v>1590</v>
      </c>
      <c r="R483" s="1456"/>
      <c r="S483" s="1456"/>
      <c r="T483" s="1456">
        <v>221</v>
      </c>
      <c r="U483" s="709">
        <v>1700</v>
      </c>
      <c r="V483" s="709">
        <v>1500</v>
      </c>
      <c r="W483" s="709"/>
      <c r="X483" s="709">
        <v>3000</v>
      </c>
      <c r="Y483" s="709"/>
      <c r="Z483" s="709"/>
      <c r="AA483" s="1455" t="s">
        <v>1644</v>
      </c>
      <c r="AB483" s="1455"/>
      <c r="AC483" s="1455"/>
      <c r="AD483" s="1455"/>
      <c r="AE483" s="1455"/>
      <c r="AF483" s="1455"/>
      <c r="AG483" s="1455"/>
      <c r="AH483" s="1324">
        <v>1992</v>
      </c>
      <c r="AI483" s="1323"/>
      <c r="AJ483" s="1323"/>
      <c r="AK483" s="1323"/>
      <c r="AL483" s="1323"/>
      <c r="AM483" s="1323"/>
      <c r="AN483" s="1323"/>
      <c r="AO483" s="167">
        <v>6200</v>
      </c>
      <c r="AP483" s="167"/>
    </row>
    <row r="484" spans="1:42" s="1338" customFormat="1" ht="25.5" hidden="1" customHeight="1">
      <c r="A484" s="690"/>
      <c r="B484" s="164"/>
      <c r="C484" s="1455" t="s">
        <v>1850</v>
      </c>
      <c r="D484" s="1455" t="s">
        <v>5835</v>
      </c>
      <c r="E484" s="1455" t="s">
        <v>1850</v>
      </c>
      <c r="F484" s="1455" t="s">
        <v>1850</v>
      </c>
      <c r="G484" s="1456">
        <v>28949</v>
      </c>
      <c r="H484" s="1456">
        <v>1369</v>
      </c>
      <c r="I484" s="1456">
        <v>1994</v>
      </c>
      <c r="J484" s="709"/>
      <c r="K484" s="169"/>
      <c r="L484" s="709"/>
      <c r="M484" s="709"/>
      <c r="N484" s="1456">
        <v>841</v>
      </c>
      <c r="O484" s="1456">
        <v>699</v>
      </c>
      <c r="P484" s="1456" t="s">
        <v>5836</v>
      </c>
      <c r="Q484" s="1455" t="s">
        <v>5837</v>
      </c>
      <c r="R484" s="1456"/>
      <c r="S484" s="1456"/>
      <c r="T484" s="1456">
        <v>142</v>
      </c>
      <c r="U484" s="709"/>
      <c r="V484" s="709"/>
      <c r="W484" s="709"/>
      <c r="X484" s="709"/>
      <c r="Y484" s="709"/>
      <c r="Z484" s="709"/>
      <c r="AA484" s="1455" t="s">
        <v>5838</v>
      </c>
      <c r="AB484" s="1455"/>
      <c r="AC484" s="1455"/>
      <c r="AD484" s="1455"/>
      <c r="AE484" s="1455"/>
      <c r="AF484" s="1455"/>
      <c r="AG484" s="1455"/>
      <c r="AH484" s="1324">
        <v>2015</v>
      </c>
      <c r="AI484" s="1323"/>
      <c r="AJ484" s="1323"/>
      <c r="AK484" s="1323"/>
      <c r="AL484" s="1323"/>
      <c r="AM484" s="1323"/>
      <c r="AN484" s="1323"/>
      <c r="AO484" s="167">
        <v>4900</v>
      </c>
      <c r="AP484" s="167"/>
    </row>
    <row r="485" spans="1:42" s="1338" customFormat="1" ht="25.5" hidden="1" customHeight="1">
      <c r="A485" s="690"/>
      <c r="B485" s="164"/>
      <c r="C485" s="1455" t="s">
        <v>1850</v>
      </c>
      <c r="D485" s="1455" t="s">
        <v>15564</v>
      </c>
      <c r="E485" s="1455" t="s">
        <v>1850</v>
      </c>
      <c r="F485" s="1455" t="s">
        <v>1850</v>
      </c>
      <c r="G485" s="1456">
        <v>168060</v>
      </c>
      <c r="H485" s="1456">
        <v>1888</v>
      </c>
      <c r="I485" s="1456">
        <v>18640</v>
      </c>
      <c r="J485" s="709"/>
      <c r="K485" s="169"/>
      <c r="L485" s="709"/>
      <c r="M485" s="709"/>
      <c r="N485" s="1456">
        <v>1760</v>
      </c>
      <c r="O485" s="1456">
        <v>1760</v>
      </c>
      <c r="P485" s="1456"/>
      <c r="Q485" s="1455" t="s">
        <v>454</v>
      </c>
      <c r="R485" s="1456"/>
      <c r="S485" s="1456"/>
      <c r="T485" s="1456"/>
      <c r="U485" s="709"/>
      <c r="V485" s="709"/>
      <c r="W485" s="709"/>
      <c r="X485" s="709"/>
      <c r="Y485" s="709"/>
      <c r="Z485" s="709"/>
      <c r="AA485" s="1455" t="s">
        <v>15565</v>
      </c>
      <c r="AB485" s="1455"/>
      <c r="AC485" s="1455"/>
      <c r="AD485" s="1455"/>
      <c r="AE485" s="1455"/>
      <c r="AF485" s="1455"/>
      <c r="AG485" s="1455"/>
      <c r="AH485" s="1324">
        <v>2016</v>
      </c>
      <c r="AI485" s="1323"/>
      <c r="AJ485" s="1323"/>
      <c r="AK485" s="1323"/>
      <c r="AL485" s="1323"/>
      <c r="AM485" s="1323"/>
      <c r="AN485" s="1323"/>
      <c r="AO485" s="167">
        <v>12200</v>
      </c>
      <c r="AP485" s="167"/>
    </row>
    <row r="486" spans="1:42" s="1109" customFormat="1" ht="25.5" hidden="1" customHeight="1">
      <c r="A486" s="690"/>
      <c r="B486" s="164"/>
      <c r="C486" s="1124" t="s">
        <v>1850</v>
      </c>
      <c r="D486" s="1124" t="s">
        <v>16556</v>
      </c>
      <c r="E486" s="1124" t="s">
        <v>1850</v>
      </c>
      <c r="F486" s="1124" t="s">
        <v>16547</v>
      </c>
      <c r="G486" s="1125">
        <v>25675</v>
      </c>
      <c r="H486" s="1125" t="s">
        <v>384</v>
      </c>
      <c r="I486" s="1125">
        <v>5268</v>
      </c>
      <c r="J486" s="709"/>
      <c r="K486" s="169"/>
      <c r="L486" s="709"/>
      <c r="M486" s="709"/>
      <c r="N486" s="1125">
        <v>870</v>
      </c>
      <c r="O486" s="1125">
        <v>870</v>
      </c>
      <c r="P486" s="1125"/>
      <c r="Q486" s="1124" t="s">
        <v>3105</v>
      </c>
      <c r="R486" s="1125" t="s">
        <v>384</v>
      </c>
      <c r="S486" s="1125" t="s">
        <v>384</v>
      </c>
      <c r="T486" s="1125" t="s">
        <v>384</v>
      </c>
      <c r="U486" s="709"/>
      <c r="V486" s="709"/>
      <c r="W486" s="709"/>
      <c r="X486" s="709"/>
      <c r="Y486" s="709"/>
      <c r="Z486" s="709"/>
      <c r="AA486" s="1124" t="s">
        <v>384</v>
      </c>
      <c r="AB486" s="1124"/>
      <c r="AC486" s="1124"/>
      <c r="AD486" s="1124"/>
      <c r="AE486" s="1124"/>
      <c r="AF486" s="1124"/>
      <c r="AG486" s="1124"/>
      <c r="AH486" s="170">
        <v>2020</v>
      </c>
      <c r="AI486" s="166"/>
      <c r="AJ486" s="166"/>
      <c r="AK486" s="166"/>
      <c r="AL486" s="166"/>
      <c r="AM486" s="166"/>
      <c r="AN486" s="166"/>
      <c r="AO486" s="167">
        <v>15000</v>
      </c>
      <c r="AP486" s="167"/>
    </row>
    <row r="487" spans="1:42" s="1338" customFormat="1" ht="25.5" hidden="1" customHeight="1">
      <c r="A487" s="690"/>
      <c r="B487" s="164"/>
      <c r="C487" s="1348" t="s">
        <v>1850</v>
      </c>
      <c r="D487" s="1348" t="s">
        <v>11629</v>
      </c>
      <c r="E487" s="1348" t="s">
        <v>1850</v>
      </c>
      <c r="F487" s="1348" t="s">
        <v>1850</v>
      </c>
      <c r="G487" s="1349">
        <v>797</v>
      </c>
      <c r="H487" s="1349">
        <v>797</v>
      </c>
      <c r="I487" s="1349">
        <v>797</v>
      </c>
      <c r="J487" s="709"/>
      <c r="K487" s="169"/>
      <c r="L487" s="709"/>
      <c r="M487" s="709"/>
      <c r="N487" s="1349">
        <v>797</v>
      </c>
      <c r="O487" s="1349">
        <v>797</v>
      </c>
      <c r="P487" s="1349"/>
      <c r="Q487" s="1348" t="s">
        <v>3105</v>
      </c>
      <c r="R487" s="1349" t="s">
        <v>384</v>
      </c>
      <c r="S487" s="1349" t="s">
        <v>384</v>
      </c>
      <c r="T487" s="1349" t="s">
        <v>384</v>
      </c>
      <c r="U487" s="709"/>
      <c r="V487" s="709"/>
      <c r="W487" s="709"/>
      <c r="X487" s="709"/>
      <c r="Y487" s="709"/>
      <c r="Z487" s="709"/>
      <c r="AA487" s="1348" t="s">
        <v>384</v>
      </c>
      <c r="AB487" s="1348"/>
      <c r="AC487" s="1348"/>
      <c r="AD487" s="1348"/>
      <c r="AE487" s="1348"/>
      <c r="AF487" s="1348"/>
      <c r="AG487" s="1348"/>
      <c r="AH487" s="1324">
        <v>2016</v>
      </c>
      <c r="AI487" s="1323"/>
      <c r="AJ487" s="1323"/>
      <c r="AK487" s="1323"/>
      <c r="AL487" s="1323"/>
      <c r="AM487" s="1323"/>
      <c r="AN487" s="1323"/>
      <c r="AO487" s="167">
        <v>570</v>
      </c>
      <c r="AP487" s="167"/>
    </row>
    <row r="488" spans="1:42" s="1338" customFormat="1" ht="25.5" hidden="1" customHeight="1">
      <c r="A488" s="690"/>
      <c r="B488" s="164"/>
      <c r="C488" s="1348" t="s">
        <v>1850</v>
      </c>
      <c r="D488" s="1348" t="s">
        <v>15238</v>
      </c>
      <c r="E488" s="1348" t="s">
        <v>1850</v>
      </c>
      <c r="F488" s="1348" t="s">
        <v>1850</v>
      </c>
      <c r="G488" s="1349">
        <v>9448</v>
      </c>
      <c r="H488" s="1349">
        <v>1866</v>
      </c>
      <c r="I488" s="1349">
        <v>4176</v>
      </c>
      <c r="J488" s="709"/>
      <c r="K488" s="169"/>
      <c r="L488" s="709"/>
      <c r="M488" s="709"/>
      <c r="N488" s="1349">
        <v>1807</v>
      </c>
      <c r="O488" s="1349">
        <v>1807</v>
      </c>
      <c r="P488" s="1349"/>
      <c r="Q488" s="1348" t="s">
        <v>4202</v>
      </c>
      <c r="R488" s="1349"/>
      <c r="S488" s="1349"/>
      <c r="T488" s="1349">
        <v>234</v>
      </c>
      <c r="U488" s="709"/>
      <c r="V488" s="709"/>
      <c r="W488" s="709"/>
      <c r="X488" s="709"/>
      <c r="Y488" s="709"/>
      <c r="Z488" s="709"/>
      <c r="AA488" s="1348" t="s">
        <v>15566</v>
      </c>
      <c r="AB488" s="1348"/>
      <c r="AC488" s="1348"/>
      <c r="AD488" s="1348"/>
      <c r="AE488" s="1348"/>
      <c r="AF488" s="1348"/>
      <c r="AG488" s="1348"/>
      <c r="AH488" s="1324">
        <v>2018</v>
      </c>
      <c r="AI488" s="1323"/>
      <c r="AJ488" s="1323"/>
      <c r="AK488" s="1323"/>
      <c r="AL488" s="1323"/>
      <c r="AM488" s="1323"/>
      <c r="AN488" s="1323"/>
      <c r="AO488" s="167">
        <v>12000</v>
      </c>
      <c r="AP488" s="167"/>
    </row>
    <row r="489" spans="1:42" s="1338" customFormat="1" ht="25.5" hidden="1" customHeight="1">
      <c r="A489" s="690"/>
      <c r="B489" s="164"/>
      <c r="C489" s="1348" t="s">
        <v>1855</v>
      </c>
      <c r="D489" s="1348" t="s">
        <v>5839</v>
      </c>
      <c r="E489" s="1348" t="s">
        <v>1855</v>
      </c>
      <c r="F489" s="1348" t="s">
        <v>5690</v>
      </c>
      <c r="G489" s="1349">
        <v>4550</v>
      </c>
      <c r="H489" s="1349">
        <v>2643.25</v>
      </c>
      <c r="I489" s="1349">
        <v>4355</v>
      </c>
      <c r="J489" s="709"/>
      <c r="K489" s="169"/>
      <c r="L489" s="709"/>
      <c r="M489" s="709"/>
      <c r="N489" s="1349">
        <v>1422</v>
      </c>
      <c r="O489" s="1349"/>
      <c r="P489" s="1349"/>
      <c r="Q489" s="1348"/>
      <c r="R489" s="1349">
        <v>1124.58</v>
      </c>
      <c r="S489" s="1349" t="s">
        <v>1450</v>
      </c>
      <c r="T489" s="1349">
        <v>296.91000000000003</v>
      </c>
      <c r="U489" s="709"/>
      <c r="V489" s="709"/>
      <c r="W489" s="709"/>
      <c r="X489" s="709"/>
      <c r="Y489" s="709"/>
      <c r="Z489" s="709"/>
      <c r="AA489" s="1348" t="s">
        <v>11713</v>
      </c>
      <c r="AB489" s="1348"/>
      <c r="AC489" s="1348"/>
      <c r="AD489" s="1348"/>
      <c r="AE489" s="1348"/>
      <c r="AF489" s="1348"/>
      <c r="AG489" s="1348"/>
      <c r="AH489" s="1324">
        <v>2006</v>
      </c>
      <c r="AI489" s="1323"/>
      <c r="AJ489" s="1323"/>
      <c r="AK489" s="1323"/>
      <c r="AL489" s="1323"/>
      <c r="AM489" s="1323"/>
      <c r="AN489" s="1323"/>
      <c r="AO489" s="167">
        <v>7440</v>
      </c>
      <c r="AP489" s="167"/>
    </row>
    <row r="490" spans="1:42" s="1109" customFormat="1" ht="25.5" hidden="1" customHeight="1">
      <c r="A490" s="690"/>
      <c r="B490" s="164"/>
      <c r="C490" s="1124" t="s">
        <v>1855</v>
      </c>
      <c r="D490" s="1124" t="s">
        <v>5840</v>
      </c>
      <c r="E490" s="1124" t="s">
        <v>1855</v>
      </c>
      <c r="F490" s="1124" t="s">
        <v>5690</v>
      </c>
      <c r="G490" s="1125">
        <v>5115</v>
      </c>
      <c r="H490" s="1125">
        <v>3538.1</v>
      </c>
      <c r="I490" s="1125">
        <v>7986.6</v>
      </c>
      <c r="J490" s="709" t="s">
        <v>1284</v>
      </c>
      <c r="K490" s="169" t="s">
        <v>454</v>
      </c>
      <c r="L490" s="709"/>
      <c r="M490" s="709"/>
      <c r="N490" s="1125">
        <v>3538</v>
      </c>
      <c r="O490" s="1125">
        <v>3538.1</v>
      </c>
      <c r="P490" s="1125" t="s">
        <v>5841</v>
      </c>
      <c r="Q490" s="1124" t="s">
        <v>11714</v>
      </c>
      <c r="R490" s="1125"/>
      <c r="S490" s="1125"/>
      <c r="T490" s="1125"/>
      <c r="U490" s="709">
        <v>7747</v>
      </c>
      <c r="V490" s="709"/>
      <c r="W490" s="709">
        <v>150</v>
      </c>
      <c r="X490" s="709">
        <v>1100</v>
      </c>
      <c r="Y490" s="709"/>
      <c r="Z490" s="709"/>
      <c r="AA490" s="1124" t="s">
        <v>11715</v>
      </c>
      <c r="AB490" s="1124"/>
      <c r="AC490" s="1124"/>
      <c r="AD490" s="1124">
        <v>1</v>
      </c>
      <c r="AE490" s="1124">
        <v>80</v>
      </c>
      <c r="AF490" s="1124" t="s">
        <v>5842</v>
      </c>
      <c r="AG490" s="1124"/>
      <c r="AH490" s="170">
        <v>2001</v>
      </c>
      <c r="AI490" s="166"/>
      <c r="AJ490" s="166"/>
      <c r="AK490" s="166"/>
      <c r="AL490" s="166"/>
      <c r="AM490" s="166"/>
      <c r="AN490" s="166"/>
      <c r="AO490" s="167">
        <v>8997</v>
      </c>
      <c r="AP490" s="167" t="s">
        <v>3253</v>
      </c>
    </row>
    <row r="491" spans="1:42" s="1109" customFormat="1" ht="25.5" hidden="1" customHeight="1">
      <c r="A491" s="690" t="s">
        <v>133</v>
      </c>
      <c r="B491" s="164"/>
      <c r="C491" s="1124" t="s">
        <v>1866</v>
      </c>
      <c r="D491" s="1124" t="s">
        <v>5843</v>
      </c>
      <c r="E491" s="1124" t="s">
        <v>1866</v>
      </c>
      <c r="F491" s="1124" t="s">
        <v>1866</v>
      </c>
      <c r="G491" s="1125">
        <v>25982</v>
      </c>
      <c r="H491" s="1125">
        <v>2322</v>
      </c>
      <c r="I491" s="1125">
        <v>3416.8</v>
      </c>
      <c r="J491" s="709"/>
      <c r="K491" s="169"/>
      <c r="L491" s="709"/>
      <c r="M491" s="709"/>
      <c r="N491" s="1125">
        <v>1887</v>
      </c>
      <c r="O491" s="1125">
        <v>1887</v>
      </c>
      <c r="P491" s="1125" t="s">
        <v>5844</v>
      </c>
      <c r="Q491" s="1124" t="s">
        <v>1135</v>
      </c>
      <c r="R491" s="1125"/>
      <c r="S491" s="1125"/>
      <c r="T491" s="1125"/>
      <c r="U491" s="709"/>
      <c r="V491" s="709"/>
      <c r="W491" s="709"/>
      <c r="X491" s="709"/>
      <c r="Y491" s="709"/>
      <c r="Z491" s="709"/>
      <c r="AA491" s="1124" t="s">
        <v>5845</v>
      </c>
      <c r="AB491" s="1124"/>
      <c r="AC491" s="1124"/>
      <c r="AD491" s="1124"/>
      <c r="AE491" s="1124"/>
      <c r="AF491" s="1124"/>
      <c r="AG491" s="1124"/>
      <c r="AH491" s="170">
        <v>2007</v>
      </c>
      <c r="AI491" s="166"/>
      <c r="AJ491" s="166"/>
      <c r="AK491" s="166"/>
      <c r="AL491" s="166"/>
      <c r="AM491" s="166"/>
      <c r="AN491" s="166"/>
      <c r="AO491" s="167">
        <v>4900</v>
      </c>
      <c r="AP491" s="167"/>
    </row>
    <row r="492" spans="1:42" s="1109" customFormat="1" ht="25.5" hidden="1" customHeight="1">
      <c r="A492" s="690"/>
      <c r="B492" s="164"/>
      <c r="C492" s="1124" t="s">
        <v>1866</v>
      </c>
      <c r="D492" s="1124" t="s">
        <v>5846</v>
      </c>
      <c r="E492" s="1124" t="s">
        <v>1866</v>
      </c>
      <c r="F492" s="1124" t="s">
        <v>1866</v>
      </c>
      <c r="G492" s="1125">
        <v>25092</v>
      </c>
      <c r="H492" s="1125">
        <v>2607</v>
      </c>
      <c r="I492" s="1125">
        <v>5482</v>
      </c>
      <c r="J492" s="709"/>
      <c r="K492" s="169"/>
      <c r="L492" s="709"/>
      <c r="M492" s="709"/>
      <c r="N492" s="1125">
        <v>1496</v>
      </c>
      <c r="O492" s="1125">
        <v>1496</v>
      </c>
      <c r="P492" s="1125" t="s">
        <v>5847</v>
      </c>
      <c r="Q492" s="1124" t="s">
        <v>4211</v>
      </c>
      <c r="R492" s="1125">
        <v>2162</v>
      </c>
      <c r="S492" s="1125" t="s">
        <v>1450</v>
      </c>
      <c r="T492" s="1125">
        <v>239</v>
      </c>
      <c r="U492" s="709"/>
      <c r="V492" s="709"/>
      <c r="W492" s="709"/>
      <c r="X492" s="709"/>
      <c r="Y492" s="709"/>
      <c r="Z492" s="709"/>
      <c r="AA492" s="1124" t="s">
        <v>5848</v>
      </c>
      <c r="AB492" s="1124"/>
      <c r="AC492" s="1124"/>
      <c r="AD492" s="1124"/>
      <c r="AE492" s="1124"/>
      <c r="AF492" s="1124"/>
      <c r="AG492" s="1124"/>
      <c r="AH492" s="170">
        <v>2009</v>
      </c>
      <c r="AI492" s="166"/>
      <c r="AJ492" s="166"/>
      <c r="AK492" s="166"/>
      <c r="AL492" s="166"/>
      <c r="AM492" s="166"/>
      <c r="AN492" s="166"/>
      <c r="AO492" s="167">
        <v>15500</v>
      </c>
      <c r="AP492" s="167"/>
    </row>
    <row r="493" spans="1:42" s="1109" customFormat="1" ht="25.5" hidden="1" customHeight="1">
      <c r="A493" s="690"/>
      <c r="B493" s="164"/>
      <c r="C493" s="1124" t="s">
        <v>5641</v>
      </c>
      <c r="D493" s="1124" t="s">
        <v>5849</v>
      </c>
      <c r="E493" s="1124" t="s">
        <v>5641</v>
      </c>
      <c r="F493" s="1124" t="s">
        <v>16557</v>
      </c>
      <c r="G493" s="1125">
        <v>12931</v>
      </c>
      <c r="H493" s="1125">
        <v>4133.0200000000004</v>
      </c>
      <c r="I493" s="1125">
        <v>11356</v>
      </c>
      <c r="J493" s="709"/>
      <c r="K493" s="169"/>
      <c r="L493" s="709"/>
      <c r="M493" s="709"/>
      <c r="N493" s="1125">
        <v>2199</v>
      </c>
      <c r="O493" s="1125"/>
      <c r="P493" s="1125"/>
      <c r="Q493" s="1124"/>
      <c r="R493" s="1125">
        <v>1885</v>
      </c>
      <c r="S493" s="1125" t="s">
        <v>5850</v>
      </c>
      <c r="T493" s="1125">
        <v>314</v>
      </c>
      <c r="U493" s="709"/>
      <c r="V493" s="709"/>
      <c r="W493" s="709"/>
      <c r="X493" s="709"/>
      <c r="Y493" s="709"/>
      <c r="Z493" s="709"/>
      <c r="AA493" s="1124" t="s">
        <v>5851</v>
      </c>
      <c r="AB493" s="1124"/>
      <c r="AC493" s="1124"/>
      <c r="AD493" s="1124"/>
      <c r="AE493" s="1124"/>
      <c r="AF493" s="1124"/>
      <c r="AG493" s="1124"/>
      <c r="AH493" s="170">
        <v>2009</v>
      </c>
      <c r="AI493" s="166"/>
      <c r="AJ493" s="166"/>
      <c r="AK493" s="166"/>
      <c r="AL493" s="166"/>
      <c r="AM493" s="166"/>
      <c r="AN493" s="166"/>
      <c r="AO493" s="167">
        <v>21067</v>
      </c>
      <c r="AP493" s="167"/>
    </row>
    <row r="494" spans="1:42" s="1109" customFormat="1" ht="24.75" hidden="1" customHeight="1">
      <c r="A494" s="690"/>
      <c r="B494" s="164"/>
      <c r="C494" s="1124" t="s">
        <v>5641</v>
      </c>
      <c r="D494" s="1124" t="s">
        <v>5852</v>
      </c>
      <c r="E494" s="1124" t="s">
        <v>5641</v>
      </c>
      <c r="F494" s="1124" t="s">
        <v>5641</v>
      </c>
      <c r="G494" s="1125"/>
      <c r="H494" s="1125">
        <v>569.88</v>
      </c>
      <c r="I494" s="1125">
        <v>1493.74</v>
      </c>
      <c r="J494" s="709"/>
      <c r="K494" s="169"/>
      <c r="L494" s="709"/>
      <c r="M494" s="709"/>
      <c r="N494" s="1125">
        <v>1073</v>
      </c>
      <c r="O494" s="1125">
        <v>569</v>
      </c>
      <c r="P494" s="1125" t="s">
        <v>5853</v>
      </c>
      <c r="Q494" s="1124" t="s">
        <v>5854</v>
      </c>
      <c r="R494" s="1125"/>
      <c r="S494" s="1125"/>
      <c r="T494" s="1125">
        <v>504</v>
      </c>
      <c r="U494" s="709"/>
      <c r="V494" s="709"/>
      <c r="W494" s="709"/>
      <c r="X494" s="709"/>
      <c r="Y494" s="709"/>
      <c r="Z494" s="709"/>
      <c r="AA494" s="1124" t="s">
        <v>5855</v>
      </c>
      <c r="AB494" s="1124"/>
      <c r="AC494" s="1124"/>
      <c r="AD494" s="1124"/>
      <c r="AE494" s="1124"/>
      <c r="AF494" s="1124"/>
      <c r="AG494" s="1124"/>
      <c r="AH494" s="170">
        <v>2009</v>
      </c>
      <c r="AI494" s="166"/>
      <c r="AJ494" s="166"/>
      <c r="AK494" s="166"/>
      <c r="AL494" s="166"/>
      <c r="AM494" s="166"/>
      <c r="AN494" s="166"/>
      <c r="AO494" s="167">
        <v>2450</v>
      </c>
      <c r="AP494" s="167" t="s">
        <v>5856</v>
      </c>
    </row>
    <row r="495" spans="1:42" s="1109" customFormat="1" ht="25.5" hidden="1" customHeight="1">
      <c r="A495" s="690"/>
      <c r="B495" s="164"/>
      <c r="C495" s="670" t="s">
        <v>5641</v>
      </c>
      <c r="D495" s="1124" t="s">
        <v>16558</v>
      </c>
      <c r="E495" s="1124" t="s">
        <v>5641</v>
      </c>
      <c r="F495" s="1124" t="s">
        <v>16557</v>
      </c>
      <c r="G495" s="1125">
        <v>19587</v>
      </c>
      <c r="H495" s="1125">
        <v>3169</v>
      </c>
      <c r="I495" s="1125">
        <v>4103</v>
      </c>
      <c r="J495" s="709"/>
      <c r="K495" s="169"/>
      <c r="L495" s="709"/>
      <c r="M495" s="709"/>
      <c r="N495" s="1125">
        <v>2509</v>
      </c>
      <c r="O495" s="1125">
        <v>1006</v>
      </c>
      <c r="P495" s="1125" t="s">
        <v>16559</v>
      </c>
      <c r="Q495" s="1124" t="s">
        <v>11714</v>
      </c>
      <c r="R495" s="1125">
        <v>1181</v>
      </c>
      <c r="S495" s="1125" t="s">
        <v>16560</v>
      </c>
      <c r="T495" s="1125">
        <v>323</v>
      </c>
      <c r="U495" s="709"/>
      <c r="V495" s="709"/>
      <c r="W495" s="709"/>
      <c r="X495" s="709"/>
      <c r="Y495" s="709"/>
      <c r="Z495" s="709"/>
      <c r="AA495" s="1124" t="s">
        <v>16561</v>
      </c>
      <c r="AB495" s="1124"/>
      <c r="AC495" s="1124"/>
      <c r="AD495" s="1124"/>
      <c r="AE495" s="1124"/>
      <c r="AF495" s="1124"/>
      <c r="AG495" s="1124"/>
      <c r="AH495" s="170">
        <v>2017</v>
      </c>
      <c r="AI495" s="166"/>
      <c r="AJ495" s="166"/>
      <c r="AK495" s="166"/>
      <c r="AL495" s="166"/>
      <c r="AM495" s="166"/>
      <c r="AN495" s="166"/>
      <c r="AO495" s="167">
        <v>19100</v>
      </c>
      <c r="AP495" s="167"/>
    </row>
    <row r="496" spans="1:42" s="1109" customFormat="1" ht="25.5" hidden="1" customHeight="1">
      <c r="A496" s="690"/>
      <c r="B496" s="164"/>
      <c r="C496" s="1124" t="s">
        <v>5641</v>
      </c>
      <c r="D496" s="1124" t="s">
        <v>16562</v>
      </c>
      <c r="E496" s="1124" t="s">
        <v>5641</v>
      </c>
      <c r="F496" s="1124" t="s">
        <v>16557</v>
      </c>
      <c r="G496" s="1125">
        <v>15611</v>
      </c>
      <c r="H496" s="1125">
        <v>2068</v>
      </c>
      <c r="I496" s="1125">
        <v>3282</v>
      </c>
      <c r="J496" s="709"/>
      <c r="K496" s="169"/>
      <c r="L496" s="709"/>
      <c r="M496" s="709"/>
      <c r="N496" s="1125">
        <v>830</v>
      </c>
      <c r="O496" s="1125">
        <v>635</v>
      </c>
      <c r="P496" s="1125" t="s">
        <v>16563</v>
      </c>
      <c r="Q496" s="1124" t="s">
        <v>16564</v>
      </c>
      <c r="R496" s="1125"/>
      <c r="S496" s="1125"/>
      <c r="T496" s="1125">
        <v>195</v>
      </c>
      <c r="U496" s="709"/>
      <c r="V496" s="709"/>
      <c r="W496" s="709"/>
      <c r="X496" s="709"/>
      <c r="Y496" s="709"/>
      <c r="Z496" s="709"/>
      <c r="AA496" s="1124" t="s">
        <v>1644</v>
      </c>
      <c r="AB496" s="1124"/>
      <c r="AC496" s="1124"/>
      <c r="AD496" s="1124"/>
      <c r="AE496" s="1124"/>
      <c r="AF496" s="1124"/>
      <c r="AG496" s="1124"/>
      <c r="AH496" s="170">
        <v>2020</v>
      </c>
      <c r="AI496" s="166"/>
      <c r="AJ496" s="166"/>
      <c r="AK496" s="166"/>
      <c r="AL496" s="166"/>
      <c r="AM496" s="166"/>
      <c r="AN496" s="166"/>
      <c r="AO496" s="167">
        <v>8000</v>
      </c>
      <c r="AP496" s="167"/>
    </row>
    <row r="497" spans="1:42" s="1109" customFormat="1" ht="25.5" hidden="1" customHeight="1">
      <c r="A497" s="690"/>
      <c r="B497" s="164"/>
      <c r="C497" s="1124" t="s">
        <v>5641</v>
      </c>
      <c r="D497" s="1124" t="s">
        <v>16565</v>
      </c>
      <c r="E497" s="1124" t="s">
        <v>5641</v>
      </c>
      <c r="F497" s="1124" t="s">
        <v>16557</v>
      </c>
      <c r="G497" s="1125">
        <v>10044</v>
      </c>
      <c r="H497" s="1125">
        <v>2071</v>
      </c>
      <c r="I497" s="1125">
        <v>4086</v>
      </c>
      <c r="J497" s="709"/>
      <c r="K497" s="169"/>
      <c r="L497" s="709"/>
      <c r="M497" s="709"/>
      <c r="N497" s="1125">
        <v>324</v>
      </c>
      <c r="O497" s="1125"/>
      <c r="P497" s="1125"/>
      <c r="Q497" s="1124"/>
      <c r="R497" s="1125"/>
      <c r="S497" s="1125"/>
      <c r="T497" s="1125">
        <v>324</v>
      </c>
      <c r="U497" s="709"/>
      <c r="V497" s="709"/>
      <c r="W497" s="709"/>
      <c r="X497" s="709"/>
      <c r="Y497" s="709"/>
      <c r="Z497" s="709"/>
      <c r="AA497" s="1124" t="s">
        <v>16566</v>
      </c>
      <c r="AB497" s="1124"/>
      <c r="AC497" s="1124"/>
      <c r="AD497" s="1124"/>
      <c r="AE497" s="1124"/>
      <c r="AF497" s="1124"/>
      <c r="AG497" s="1124"/>
      <c r="AH497" s="170">
        <v>2017</v>
      </c>
      <c r="AI497" s="166"/>
      <c r="AJ497" s="166"/>
      <c r="AK497" s="166"/>
      <c r="AL497" s="166"/>
      <c r="AM497" s="166"/>
      <c r="AN497" s="166"/>
      <c r="AO497" s="167">
        <v>8900</v>
      </c>
      <c r="AP497" s="167"/>
    </row>
    <row r="498" spans="1:42" s="1109" customFormat="1" ht="25.5" hidden="1" customHeight="1">
      <c r="A498" s="690" t="s">
        <v>134</v>
      </c>
      <c r="B498" s="164"/>
      <c r="C498" s="1124" t="s">
        <v>5641</v>
      </c>
      <c r="D498" s="1124" t="s">
        <v>5857</v>
      </c>
      <c r="E498" s="1124" t="s">
        <v>5641</v>
      </c>
      <c r="F498" s="1124" t="s">
        <v>16557</v>
      </c>
      <c r="G498" s="1125">
        <v>15367</v>
      </c>
      <c r="H498" s="1125">
        <v>1477</v>
      </c>
      <c r="I498" s="1125">
        <v>2704</v>
      </c>
      <c r="J498" s="709"/>
      <c r="K498" s="169"/>
      <c r="L498" s="709"/>
      <c r="M498" s="709"/>
      <c r="N498" s="1125">
        <v>1035</v>
      </c>
      <c r="O498" s="1125">
        <v>1035</v>
      </c>
      <c r="P498" s="1125" t="s">
        <v>5858</v>
      </c>
      <c r="Q498" s="1124" t="s">
        <v>5859</v>
      </c>
      <c r="R498" s="1125"/>
      <c r="S498" s="1125"/>
      <c r="T498" s="1125">
        <v>200</v>
      </c>
      <c r="U498" s="709"/>
      <c r="V498" s="709"/>
      <c r="W498" s="709"/>
      <c r="X498" s="709"/>
      <c r="Y498" s="709"/>
      <c r="Z498" s="709"/>
      <c r="AA498" s="1124" t="s">
        <v>5860</v>
      </c>
      <c r="AB498" s="1124"/>
      <c r="AC498" s="1124"/>
      <c r="AD498" s="1124"/>
      <c r="AE498" s="1124"/>
      <c r="AF498" s="1124"/>
      <c r="AG498" s="1124"/>
      <c r="AH498" s="170">
        <v>2013</v>
      </c>
      <c r="AI498" s="166"/>
      <c r="AJ498" s="166"/>
      <c r="AK498" s="166"/>
      <c r="AL498" s="166"/>
      <c r="AM498" s="166"/>
      <c r="AN498" s="166"/>
      <c r="AO498" s="167">
        <v>4266</v>
      </c>
      <c r="AP498" s="167"/>
    </row>
    <row r="499" spans="1:42" s="1109" customFormat="1" ht="25.5" hidden="1" customHeight="1">
      <c r="A499" s="690"/>
      <c r="B499" s="164"/>
      <c r="C499" s="1124" t="s">
        <v>5641</v>
      </c>
      <c r="D499" s="1124" t="s">
        <v>5861</v>
      </c>
      <c r="E499" s="1124" t="s">
        <v>5641</v>
      </c>
      <c r="F499" s="1124" t="s">
        <v>16557</v>
      </c>
      <c r="G499" s="1125">
        <v>8106</v>
      </c>
      <c r="H499" s="1125">
        <v>1454.64</v>
      </c>
      <c r="I499" s="1125">
        <v>4986.76</v>
      </c>
      <c r="J499" s="709"/>
      <c r="K499" s="169"/>
      <c r="L499" s="709"/>
      <c r="M499" s="709"/>
      <c r="N499" s="1125">
        <v>893</v>
      </c>
      <c r="O499" s="1125">
        <v>893</v>
      </c>
      <c r="P499" s="1125" t="s">
        <v>5862</v>
      </c>
      <c r="Q499" s="1124" t="s">
        <v>3130</v>
      </c>
      <c r="R499" s="1125"/>
      <c r="S499" s="1125"/>
      <c r="T499" s="1125">
        <v>144</v>
      </c>
      <c r="U499" s="709"/>
      <c r="V499" s="709"/>
      <c r="W499" s="709"/>
      <c r="X499" s="709"/>
      <c r="Y499" s="709"/>
      <c r="Z499" s="709"/>
      <c r="AA499" s="1124" t="s">
        <v>5863</v>
      </c>
      <c r="AB499" s="1124"/>
      <c r="AC499" s="1124"/>
      <c r="AD499" s="1124"/>
      <c r="AE499" s="1124"/>
      <c r="AF499" s="1124"/>
      <c r="AG499" s="1124"/>
      <c r="AH499" s="170">
        <v>2013</v>
      </c>
      <c r="AI499" s="166"/>
      <c r="AJ499" s="166"/>
      <c r="AK499" s="166"/>
      <c r="AL499" s="166"/>
      <c r="AM499" s="166"/>
      <c r="AN499" s="166"/>
      <c r="AO499" s="167">
        <v>7385</v>
      </c>
      <c r="AP499" s="167"/>
    </row>
    <row r="500" spans="1:42" s="1109" customFormat="1" ht="25.5" hidden="1" customHeight="1">
      <c r="A500" s="690" t="s">
        <v>135</v>
      </c>
      <c r="B500" s="502"/>
      <c r="C500" s="1124" t="s">
        <v>5643</v>
      </c>
      <c r="D500" s="1124" t="s">
        <v>5864</v>
      </c>
      <c r="E500" s="1124" t="s">
        <v>5643</v>
      </c>
      <c r="F500" s="1124" t="s">
        <v>5643</v>
      </c>
      <c r="G500" s="1125">
        <v>47414</v>
      </c>
      <c r="H500" s="1125">
        <v>4602.6400000000003</v>
      </c>
      <c r="I500" s="1125">
        <v>4602.6400000000003</v>
      </c>
      <c r="J500" s="709"/>
      <c r="K500" s="169"/>
      <c r="L500" s="709"/>
      <c r="M500" s="709"/>
      <c r="N500" s="1125">
        <v>1692</v>
      </c>
      <c r="O500" s="1125">
        <v>971</v>
      </c>
      <c r="P500" s="1125" t="s">
        <v>5865</v>
      </c>
      <c r="Q500" s="1124" t="s">
        <v>4323</v>
      </c>
      <c r="R500" s="1125">
        <v>620</v>
      </c>
      <c r="S500" s="1125" t="s">
        <v>1454</v>
      </c>
      <c r="T500" s="1125">
        <v>101</v>
      </c>
      <c r="U500" s="709"/>
      <c r="V500" s="709"/>
      <c r="W500" s="709"/>
      <c r="X500" s="709"/>
      <c r="Y500" s="709"/>
      <c r="Z500" s="709"/>
      <c r="AA500" s="1124" t="s">
        <v>5866</v>
      </c>
      <c r="AB500" s="1124"/>
      <c r="AC500" s="1124"/>
      <c r="AD500" s="1124"/>
      <c r="AE500" s="1124"/>
      <c r="AF500" s="1124"/>
      <c r="AG500" s="1124"/>
      <c r="AH500" s="170">
        <v>2006</v>
      </c>
      <c r="AI500" s="166"/>
      <c r="AJ500" s="166"/>
      <c r="AK500" s="166"/>
      <c r="AL500" s="166"/>
      <c r="AM500" s="166"/>
      <c r="AN500" s="166"/>
      <c r="AO500" s="167">
        <v>7123</v>
      </c>
      <c r="AP500" s="167"/>
    </row>
    <row r="501" spans="1:42" s="1109" customFormat="1" ht="25.5" hidden="1" customHeight="1">
      <c r="A501" s="690"/>
      <c r="B501" s="164"/>
      <c r="C501" s="1124" t="s">
        <v>5744</v>
      </c>
      <c r="D501" s="1124" t="s">
        <v>5867</v>
      </c>
      <c r="E501" s="1124" t="s">
        <v>5744</v>
      </c>
      <c r="F501" s="1124" t="s">
        <v>5744</v>
      </c>
      <c r="G501" s="1125">
        <v>145380</v>
      </c>
      <c r="H501" s="1125">
        <v>1856.13</v>
      </c>
      <c r="I501" s="1125">
        <v>1192.2</v>
      </c>
      <c r="J501" s="709"/>
      <c r="K501" s="169"/>
      <c r="L501" s="709"/>
      <c r="M501" s="709"/>
      <c r="N501" s="1125">
        <v>750</v>
      </c>
      <c r="O501" s="1125">
        <v>750</v>
      </c>
      <c r="P501" s="1125" t="s">
        <v>5868</v>
      </c>
      <c r="Q501" s="1124" t="s">
        <v>290</v>
      </c>
      <c r="R501" s="1125"/>
      <c r="S501" s="1125"/>
      <c r="T501" s="1125"/>
      <c r="U501" s="709"/>
      <c r="V501" s="709"/>
      <c r="W501" s="709"/>
      <c r="X501" s="709"/>
      <c r="Y501" s="709"/>
      <c r="Z501" s="709"/>
      <c r="AA501" s="1124" t="s">
        <v>5869</v>
      </c>
      <c r="AB501" s="1124"/>
      <c r="AC501" s="1124"/>
      <c r="AD501" s="1124"/>
      <c r="AE501" s="1124"/>
      <c r="AF501" s="1124"/>
      <c r="AG501" s="1124"/>
      <c r="AH501" s="170">
        <v>2012</v>
      </c>
      <c r="AI501" s="166"/>
      <c r="AJ501" s="166"/>
      <c r="AK501" s="166"/>
      <c r="AL501" s="166"/>
      <c r="AM501" s="166"/>
      <c r="AN501" s="166"/>
      <c r="AO501" s="167">
        <v>12400</v>
      </c>
      <c r="AP501" s="167"/>
    </row>
    <row r="502" spans="1:42" s="1109" customFormat="1" ht="25.5" hidden="1" customHeight="1">
      <c r="A502" s="690"/>
      <c r="B502" s="164"/>
      <c r="C502" s="1124" t="s">
        <v>5744</v>
      </c>
      <c r="D502" s="184" t="s">
        <v>5870</v>
      </c>
      <c r="E502" s="166" t="s">
        <v>5744</v>
      </c>
      <c r="F502" s="166" t="s">
        <v>5744</v>
      </c>
      <c r="G502" s="167">
        <v>59858</v>
      </c>
      <c r="H502" s="167">
        <v>3109</v>
      </c>
      <c r="I502" s="167">
        <v>5367</v>
      </c>
      <c r="J502" s="166"/>
      <c r="K502" s="166"/>
      <c r="L502" s="166"/>
      <c r="M502" s="166"/>
      <c r="N502" s="167">
        <v>1384</v>
      </c>
      <c r="O502" s="167">
        <v>1257</v>
      </c>
      <c r="P502" s="167" t="s">
        <v>5871</v>
      </c>
      <c r="Q502" s="170" t="s">
        <v>5872</v>
      </c>
      <c r="R502" s="167"/>
      <c r="S502" s="1125"/>
      <c r="T502" s="167">
        <v>127</v>
      </c>
      <c r="U502" s="166"/>
      <c r="V502" s="166"/>
      <c r="W502" s="166"/>
      <c r="X502" s="166"/>
      <c r="Y502" s="166"/>
      <c r="Z502" s="166"/>
      <c r="AA502" s="170" t="s">
        <v>5873</v>
      </c>
      <c r="AB502" s="170"/>
      <c r="AC502" s="170"/>
      <c r="AD502" s="170"/>
      <c r="AE502" s="170"/>
      <c r="AF502" s="170"/>
      <c r="AG502" s="170"/>
      <c r="AH502" s="170">
        <v>2013</v>
      </c>
      <c r="AI502" s="166"/>
      <c r="AJ502" s="166"/>
      <c r="AK502" s="166"/>
      <c r="AL502" s="166"/>
      <c r="AM502" s="166"/>
      <c r="AN502" s="166"/>
      <c r="AO502" s="167">
        <v>10400</v>
      </c>
      <c r="AP502" s="167"/>
    </row>
    <row r="503" spans="1:42" s="1109" customFormat="1" ht="25.5" hidden="1" customHeight="1">
      <c r="A503" s="690"/>
      <c r="B503" s="164"/>
      <c r="C503" s="1124" t="s">
        <v>5649</v>
      </c>
      <c r="D503" s="184" t="s">
        <v>16567</v>
      </c>
      <c r="E503" s="166" t="s">
        <v>5649</v>
      </c>
      <c r="F503" s="166" t="s">
        <v>16568</v>
      </c>
      <c r="G503" s="167">
        <v>8625</v>
      </c>
      <c r="H503" s="167">
        <v>2907</v>
      </c>
      <c r="I503" s="167">
        <v>4067</v>
      </c>
      <c r="J503" s="166"/>
      <c r="K503" s="166"/>
      <c r="L503" s="166"/>
      <c r="M503" s="166"/>
      <c r="N503" s="167">
        <v>2504</v>
      </c>
      <c r="O503" s="167">
        <v>2504</v>
      </c>
      <c r="P503" s="167"/>
      <c r="Q503" s="170" t="s">
        <v>16569</v>
      </c>
      <c r="R503" s="167"/>
      <c r="S503" s="1125"/>
      <c r="T503" s="167"/>
      <c r="U503" s="166"/>
      <c r="V503" s="166"/>
      <c r="W503" s="166"/>
      <c r="X503" s="166"/>
      <c r="Y503" s="166"/>
      <c r="Z503" s="166"/>
      <c r="AA503" s="170" t="s">
        <v>16570</v>
      </c>
      <c r="AB503" s="170"/>
      <c r="AC503" s="170"/>
      <c r="AD503" s="170"/>
      <c r="AE503" s="170"/>
      <c r="AF503" s="170"/>
      <c r="AG503" s="170"/>
      <c r="AH503" s="170">
        <v>2019</v>
      </c>
      <c r="AI503" s="166"/>
      <c r="AJ503" s="166"/>
      <c r="AK503" s="166"/>
      <c r="AL503" s="166"/>
      <c r="AM503" s="166"/>
      <c r="AN503" s="166"/>
      <c r="AO503" s="167">
        <v>10300</v>
      </c>
      <c r="AP503" s="167"/>
    </row>
    <row r="504" spans="1:42" s="1109" customFormat="1" ht="25.15" hidden="1" customHeight="1">
      <c r="A504" s="690"/>
      <c r="B504" s="164"/>
      <c r="C504" s="1124" t="s">
        <v>5649</v>
      </c>
      <c r="D504" s="1124" t="s">
        <v>5874</v>
      </c>
      <c r="E504" s="1124" t="s">
        <v>5649</v>
      </c>
      <c r="F504" s="1124" t="s">
        <v>5651</v>
      </c>
      <c r="G504" s="1125">
        <v>2645</v>
      </c>
      <c r="H504" s="1125">
        <v>1159.43</v>
      </c>
      <c r="I504" s="1125">
        <v>3152</v>
      </c>
      <c r="J504" s="709" t="s">
        <v>1230</v>
      </c>
      <c r="K504" s="169" t="s">
        <v>454</v>
      </c>
      <c r="L504" s="709"/>
      <c r="M504" s="709"/>
      <c r="N504" s="1125">
        <v>1147</v>
      </c>
      <c r="O504" s="1125">
        <v>630</v>
      </c>
      <c r="P504" s="1125" t="s">
        <v>5875</v>
      </c>
      <c r="Q504" s="1124" t="s">
        <v>3255</v>
      </c>
      <c r="R504" s="1125"/>
      <c r="S504" s="1125"/>
      <c r="T504" s="1125">
        <v>517</v>
      </c>
      <c r="U504" s="709">
        <v>719</v>
      </c>
      <c r="V504" s="709"/>
      <c r="W504" s="709"/>
      <c r="X504" s="709">
        <v>1100</v>
      </c>
      <c r="Y504" s="709"/>
      <c r="Z504" s="709"/>
      <c r="AA504" s="1124" t="s">
        <v>1644</v>
      </c>
      <c r="AB504" s="1124">
        <v>1999</v>
      </c>
      <c r="AC504" s="1124">
        <v>2002</v>
      </c>
      <c r="AD504" s="1124"/>
      <c r="AE504" s="1124"/>
      <c r="AF504" s="1124"/>
      <c r="AG504" s="1124"/>
      <c r="AH504" s="170">
        <v>1996</v>
      </c>
      <c r="AI504" s="166"/>
      <c r="AJ504" s="166"/>
      <c r="AK504" s="166"/>
      <c r="AL504" s="166"/>
      <c r="AM504" s="166"/>
      <c r="AN504" s="166"/>
      <c r="AO504" s="167">
        <v>1880</v>
      </c>
      <c r="AP504" s="167"/>
    </row>
    <row r="505" spans="1:42" s="1109" customFormat="1" ht="25.15" hidden="1" customHeight="1">
      <c r="A505" s="690"/>
      <c r="B505" s="164"/>
      <c r="C505" s="1124" t="s">
        <v>5654</v>
      </c>
      <c r="D505" s="1124" t="s">
        <v>5876</v>
      </c>
      <c r="E505" s="1124" t="s">
        <v>5654</v>
      </c>
      <c r="F505" s="1124" t="s">
        <v>5877</v>
      </c>
      <c r="G505" s="1125">
        <v>10301</v>
      </c>
      <c r="H505" s="1125">
        <v>1255.8499999999999</v>
      </c>
      <c r="I505" s="1125">
        <v>1255.8499999999999</v>
      </c>
      <c r="J505" s="709"/>
      <c r="K505" s="169"/>
      <c r="L505" s="709"/>
      <c r="M505" s="709"/>
      <c r="N505" s="1125">
        <v>1255.8499999999999</v>
      </c>
      <c r="O505" s="1125">
        <v>1255.8499999999999</v>
      </c>
      <c r="P505" s="1125" t="s">
        <v>5878</v>
      </c>
      <c r="Q505" s="1124" t="s">
        <v>1484</v>
      </c>
      <c r="R505" s="1125"/>
      <c r="S505" s="1125"/>
      <c r="T505" s="1125"/>
      <c r="U505" s="709"/>
      <c r="V505" s="709"/>
      <c r="W505" s="709"/>
      <c r="X505" s="709"/>
      <c r="Y505" s="709"/>
      <c r="Z505" s="709"/>
      <c r="AA505" s="1124"/>
      <c r="AB505" s="1124"/>
      <c r="AC505" s="1124"/>
      <c r="AD505" s="1124"/>
      <c r="AE505" s="1124"/>
      <c r="AF505" s="1124"/>
      <c r="AG505" s="1124"/>
      <c r="AH505" s="170">
        <v>2010</v>
      </c>
      <c r="AI505" s="166"/>
      <c r="AJ505" s="166"/>
      <c r="AK505" s="166"/>
      <c r="AL505" s="166"/>
      <c r="AM505" s="166"/>
      <c r="AN505" s="166"/>
      <c r="AO505" s="167">
        <v>1650</v>
      </c>
      <c r="AP505" s="167"/>
    </row>
    <row r="506" spans="1:42" s="1109" customFormat="1" ht="25.15" hidden="1" customHeight="1">
      <c r="A506" s="690"/>
      <c r="B506" s="164"/>
      <c r="C506" s="1124" t="s">
        <v>5654</v>
      </c>
      <c r="D506" s="1124" t="s">
        <v>5879</v>
      </c>
      <c r="E506" s="1124" t="s">
        <v>5654</v>
      </c>
      <c r="F506" s="1124" t="s">
        <v>5880</v>
      </c>
      <c r="G506" s="1125">
        <v>2995</v>
      </c>
      <c r="H506" s="1125">
        <v>1069</v>
      </c>
      <c r="I506" s="1125">
        <v>2088</v>
      </c>
      <c r="J506" s="709"/>
      <c r="K506" s="169"/>
      <c r="L506" s="709"/>
      <c r="M506" s="709"/>
      <c r="N506" s="1125">
        <v>591</v>
      </c>
      <c r="O506" s="1125">
        <v>591.29999999999995</v>
      </c>
      <c r="P506" s="1125" t="s">
        <v>5881</v>
      </c>
      <c r="Q506" s="1124" t="s">
        <v>3140</v>
      </c>
      <c r="R506" s="1125"/>
      <c r="S506" s="1125"/>
      <c r="T506" s="1125">
        <v>179</v>
      </c>
      <c r="U506" s="709"/>
      <c r="V506" s="709"/>
      <c r="W506" s="709"/>
      <c r="X506" s="709"/>
      <c r="Y506" s="709"/>
      <c r="Z506" s="709"/>
      <c r="AA506" s="1124" t="s">
        <v>5882</v>
      </c>
      <c r="AB506" s="1124"/>
      <c r="AC506" s="1124"/>
      <c r="AD506" s="1124"/>
      <c r="AE506" s="1124"/>
      <c r="AF506" s="1124"/>
      <c r="AG506" s="1124"/>
      <c r="AH506" s="170">
        <v>2013</v>
      </c>
      <c r="AI506" s="166"/>
      <c r="AJ506" s="166"/>
      <c r="AK506" s="166"/>
      <c r="AL506" s="166"/>
      <c r="AM506" s="166"/>
      <c r="AN506" s="166"/>
      <c r="AO506" s="167">
        <v>5400</v>
      </c>
      <c r="AP506" s="167"/>
    </row>
    <row r="507" spans="1:42" s="1109" customFormat="1" ht="25.15" hidden="1" customHeight="1">
      <c r="A507" s="690"/>
      <c r="B507" s="164"/>
      <c r="C507" s="1124" t="s">
        <v>5654</v>
      </c>
      <c r="D507" s="1124" t="s">
        <v>5883</v>
      </c>
      <c r="E507" s="1124" t="s">
        <v>5654</v>
      </c>
      <c r="F507" s="1124" t="s">
        <v>5884</v>
      </c>
      <c r="G507" s="1125">
        <v>2049</v>
      </c>
      <c r="H507" s="1125">
        <v>585</v>
      </c>
      <c r="I507" s="1125">
        <v>2049</v>
      </c>
      <c r="J507" s="709"/>
      <c r="K507" s="169"/>
      <c r="L507" s="709"/>
      <c r="M507" s="709"/>
      <c r="N507" s="1125">
        <v>591</v>
      </c>
      <c r="O507" s="1125">
        <v>585</v>
      </c>
      <c r="P507" s="1125" t="s">
        <v>5885</v>
      </c>
      <c r="Q507" s="1124" t="s">
        <v>5886</v>
      </c>
      <c r="R507" s="1125"/>
      <c r="S507" s="1125"/>
      <c r="T507" s="1125"/>
      <c r="U507" s="709"/>
      <c r="V507" s="709"/>
      <c r="W507" s="709"/>
      <c r="X507" s="709"/>
      <c r="Y507" s="709"/>
      <c r="Z507" s="709"/>
      <c r="AA507" s="1124" t="s">
        <v>5887</v>
      </c>
      <c r="AB507" s="1124"/>
      <c r="AC507" s="1124"/>
      <c r="AD507" s="1124"/>
      <c r="AE507" s="1124"/>
      <c r="AF507" s="1124"/>
      <c r="AG507" s="1124"/>
      <c r="AH507" s="170">
        <v>2012</v>
      </c>
      <c r="AI507" s="166"/>
      <c r="AJ507" s="166"/>
      <c r="AK507" s="166"/>
      <c r="AL507" s="166"/>
      <c r="AM507" s="166"/>
      <c r="AN507" s="166"/>
      <c r="AO507" s="167">
        <v>1250</v>
      </c>
      <c r="AP507" s="167"/>
    </row>
    <row r="508" spans="1:42" s="1109" customFormat="1" ht="25.15" hidden="1" customHeight="1">
      <c r="A508" s="690"/>
      <c r="B508" s="488"/>
      <c r="C508" s="1124" t="s">
        <v>5657</v>
      </c>
      <c r="D508" s="184" t="s">
        <v>5888</v>
      </c>
      <c r="E508" s="166" t="s">
        <v>5657</v>
      </c>
      <c r="F508" s="166" t="s">
        <v>5657</v>
      </c>
      <c r="G508" s="167">
        <v>7115</v>
      </c>
      <c r="H508" s="167">
        <v>1416</v>
      </c>
      <c r="I508" s="167">
        <v>2221</v>
      </c>
      <c r="J508" s="166"/>
      <c r="K508" s="166"/>
      <c r="L508" s="166"/>
      <c r="M508" s="166"/>
      <c r="N508" s="167">
        <v>1009</v>
      </c>
      <c r="O508" s="167"/>
      <c r="P508" s="167"/>
      <c r="Q508" s="170"/>
      <c r="R508" s="167">
        <v>1009</v>
      </c>
      <c r="S508" s="1125" t="s">
        <v>1450</v>
      </c>
      <c r="T508" s="167"/>
      <c r="U508" s="166"/>
      <c r="V508" s="166"/>
      <c r="W508" s="166"/>
      <c r="X508" s="166"/>
      <c r="Y508" s="166"/>
      <c r="Z508" s="166"/>
      <c r="AA508" s="170" t="s">
        <v>4446</v>
      </c>
      <c r="AB508" s="170"/>
      <c r="AC508" s="170"/>
      <c r="AD508" s="170"/>
      <c r="AE508" s="170"/>
      <c r="AF508" s="170"/>
      <c r="AG508" s="170"/>
      <c r="AH508" s="170">
        <v>2011</v>
      </c>
      <c r="AI508" s="166"/>
      <c r="AJ508" s="166"/>
      <c r="AK508" s="166"/>
      <c r="AL508" s="166"/>
      <c r="AM508" s="166"/>
      <c r="AN508" s="166"/>
      <c r="AO508" s="167">
        <v>6500</v>
      </c>
      <c r="AP508" s="167"/>
    </row>
    <row r="509" spans="1:42" s="1109" customFormat="1" ht="25.15" hidden="1" customHeight="1">
      <c r="A509" s="690"/>
      <c r="B509" s="164" t="s">
        <v>2233</v>
      </c>
      <c r="C509" s="1124" t="s">
        <v>2234</v>
      </c>
      <c r="D509" s="331">
        <f>COUNTA(D510:D559)</f>
        <v>50</v>
      </c>
      <c r="E509" s="399"/>
      <c r="F509" s="399" t="s">
        <v>2235</v>
      </c>
      <c r="G509" s="1125">
        <f>SUM(G510:G559)</f>
        <v>949158.40000000002</v>
      </c>
      <c r="H509" s="1125">
        <f>SUM(H510:H559)</f>
        <v>85019.809999999983</v>
      </c>
      <c r="I509" s="1125">
        <f>SUM(I510:I559)</f>
        <v>123635</v>
      </c>
      <c r="J509" s="1125">
        <f>SUM(J525:J556)</f>
        <v>0</v>
      </c>
      <c r="K509" s="1125">
        <f>SUM(K525:K556)</f>
        <v>0</v>
      </c>
      <c r="L509" s="1125">
        <f>SUM(L525:L556)</f>
        <v>0</v>
      </c>
      <c r="M509" s="1125">
        <f>SUM(M525:M556)</f>
        <v>0</v>
      </c>
      <c r="N509" s="1125"/>
      <c r="O509" s="1125"/>
      <c r="P509" s="1125"/>
      <c r="Q509" s="1124"/>
      <c r="R509" s="1125"/>
      <c r="S509" s="1125"/>
      <c r="T509" s="1125"/>
      <c r="U509" s="399"/>
      <c r="V509" s="399"/>
      <c r="W509" s="399"/>
      <c r="X509" s="399"/>
      <c r="Y509" s="399"/>
      <c r="Z509" s="399"/>
      <c r="AA509" s="1124"/>
      <c r="AB509" s="1124"/>
      <c r="AC509" s="1124"/>
      <c r="AD509" s="1124"/>
      <c r="AE509" s="1124"/>
      <c r="AF509" s="1124"/>
      <c r="AG509" s="1124"/>
      <c r="AH509" s="170"/>
      <c r="AI509" s="166"/>
      <c r="AJ509" s="166"/>
      <c r="AK509" s="166"/>
      <c r="AL509" s="166"/>
      <c r="AM509" s="166"/>
      <c r="AN509" s="166"/>
      <c r="AO509" s="167"/>
      <c r="AP509" s="167"/>
    </row>
    <row r="510" spans="1:42" s="1109" customFormat="1" ht="25.15" hidden="1" customHeight="1">
      <c r="A510" s="690"/>
      <c r="B510" s="164"/>
      <c r="C510" s="1124" t="s">
        <v>6166</v>
      </c>
      <c r="D510" s="1124" t="s">
        <v>6438</v>
      </c>
      <c r="E510" s="1124" t="s">
        <v>6183</v>
      </c>
      <c r="F510" s="1124" t="s">
        <v>6439</v>
      </c>
      <c r="G510" s="1125">
        <v>30321</v>
      </c>
      <c r="H510" s="1125">
        <v>1092</v>
      </c>
      <c r="I510" s="1125">
        <v>2519</v>
      </c>
      <c r="J510" s="399"/>
      <c r="K510" s="169"/>
      <c r="L510" s="399"/>
      <c r="M510" s="399"/>
      <c r="N510" s="1125">
        <v>2125</v>
      </c>
      <c r="O510" s="1125">
        <v>1033</v>
      </c>
      <c r="P510" s="1125" t="s">
        <v>6440</v>
      </c>
      <c r="Q510" s="1124" t="s">
        <v>3255</v>
      </c>
      <c r="R510" s="1125">
        <v>1092</v>
      </c>
      <c r="S510" s="1125" t="s">
        <v>1476</v>
      </c>
      <c r="T510" s="1125"/>
      <c r="U510" s="399"/>
      <c r="V510" s="399"/>
      <c r="W510" s="399"/>
      <c r="X510" s="399"/>
      <c r="Y510" s="399"/>
      <c r="Z510" s="399"/>
      <c r="AA510" s="1124"/>
      <c r="AB510" s="1124"/>
      <c r="AC510" s="1124"/>
      <c r="AD510" s="1124"/>
      <c r="AE510" s="1124"/>
      <c r="AF510" s="1124"/>
      <c r="AG510" s="1124"/>
      <c r="AH510" s="170">
        <v>1997</v>
      </c>
      <c r="AI510" s="166"/>
      <c r="AJ510" s="166"/>
      <c r="AK510" s="166"/>
      <c r="AL510" s="166"/>
      <c r="AM510" s="166"/>
      <c r="AN510" s="166"/>
      <c r="AO510" s="167">
        <v>2800</v>
      </c>
      <c r="AP510" s="167"/>
    </row>
    <row r="511" spans="1:42" s="1109" customFormat="1" ht="25.15" hidden="1" customHeight="1">
      <c r="A511" s="690"/>
      <c r="B511" s="164"/>
      <c r="C511" s="1124" t="s">
        <v>6166</v>
      </c>
      <c r="D511" s="1124" t="s">
        <v>6441</v>
      </c>
      <c r="E511" s="1124" t="s">
        <v>6166</v>
      </c>
      <c r="F511" s="1124" t="s">
        <v>6442</v>
      </c>
      <c r="G511" s="1125">
        <v>8420</v>
      </c>
      <c r="H511" s="1125">
        <v>3916</v>
      </c>
      <c r="I511" s="1125">
        <v>3916</v>
      </c>
      <c r="J511" s="399"/>
      <c r="K511" s="169"/>
      <c r="L511" s="399"/>
      <c r="M511" s="399"/>
      <c r="N511" s="1125">
        <v>3916</v>
      </c>
      <c r="O511" s="1125">
        <v>3916</v>
      </c>
      <c r="P511" s="1125"/>
      <c r="Q511" s="1124" t="s">
        <v>454</v>
      </c>
      <c r="R511" s="1125"/>
      <c r="S511" s="1125"/>
      <c r="T511" s="1125"/>
      <c r="U511" s="399"/>
      <c r="V511" s="399"/>
      <c r="W511" s="399"/>
      <c r="X511" s="399"/>
      <c r="Y511" s="399"/>
      <c r="Z511" s="399"/>
      <c r="AA511" s="1124"/>
      <c r="AB511" s="1124"/>
      <c r="AC511" s="1124"/>
      <c r="AD511" s="1124"/>
      <c r="AE511" s="1124"/>
      <c r="AF511" s="1124"/>
      <c r="AG511" s="1124"/>
      <c r="AH511" s="170">
        <v>2007</v>
      </c>
      <c r="AI511" s="166"/>
      <c r="AJ511" s="166"/>
      <c r="AK511" s="166"/>
      <c r="AL511" s="166"/>
      <c r="AM511" s="166"/>
      <c r="AN511" s="166"/>
      <c r="AO511" s="167"/>
      <c r="AP511" s="167"/>
    </row>
    <row r="512" spans="1:42" s="1338" customFormat="1" ht="25.15" hidden="1" customHeight="1">
      <c r="A512" s="690"/>
      <c r="B512" s="164"/>
      <c r="C512" s="1458" t="s">
        <v>6166</v>
      </c>
      <c r="D512" s="1458" t="s">
        <v>15477</v>
      </c>
      <c r="E512" s="1458" t="s">
        <v>6166</v>
      </c>
      <c r="F512" s="1458" t="s">
        <v>6442</v>
      </c>
      <c r="G512" s="1459">
        <v>12377</v>
      </c>
      <c r="H512" s="1459">
        <v>2254</v>
      </c>
      <c r="I512" s="1459">
        <v>2894</v>
      </c>
      <c r="J512" s="399"/>
      <c r="K512" s="169"/>
      <c r="L512" s="399"/>
      <c r="M512" s="399"/>
      <c r="N512" s="1459">
        <v>2894</v>
      </c>
      <c r="O512" s="1459">
        <v>801</v>
      </c>
      <c r="P512" s="1459"/>
      <c r="Q512" s="1458" t="s">
        <v>15478</v>
      </c>
      <c r="R512" s="1459"/>
      <c r="S512" s="1459"/>
      <c r="T512" s="1459">
        <v>142</v>
      </c>
      <c r="U512" s="399"/>
      <c r="V512" s="399"/>
      <c r="W512" s="399"/>
      <c r="X512" s="399"/>
      <c r="Y512" s="399"/>
      <c r="Z512" s="399"/>
      <c r="AA512" s="1458" t="s">
        <v>15479</v>
      </c>
      <c r="AB512" s="1458"/>
      <c r="AC512" s="1458"/>
      <c r="AD512" s="1458"/>
      <c r="AE512" s="1458"/>
      <c r="AF512" s="1458"/>
      <c r="AG512" s="1458"/>
      <c r="AH512" s="1324">
        <v>2019</v>
      </c>
      <c r="AI512" s="1323"/>
      <c r="AJ512" s="1323"/>
      <c r="AK512" s="1323"/>
      <c r="AL512" s="1323"/>
      <c r="AM512" s="1323"/>
      <c r="AN512" s="1323"/>
      <c r="AO512" s="167">
        <v>11590</v>
      </c>
      <c r="AP512" s="167" t="s">
        <v>2025</v>
      </c>
    </row>
    <row r="513" spans="1:42" s="1338" customFormat="1" ht="25.15" hidden="1" customHeight="1">
      <c r="A513" s="690"/>
      <c r="B513" s="164"/>
      <c r="C513" s="1458" t="s">
        <v>6166</v>
      </c>
      <c r="D513" s="1458" t="s">
        <v>13086</v>
      </c>
      <c r="E513" s="1458" t="s">
        <v>6166</v>
      </c>
      <c r="F513" s="1458" t="s">
        <v>6442</v>
      </c>
      <c r="G513" s="1459">
        <v>46138</v>
      </c>
      <c r="H513" s="1459">
        <v>2991.73</v>
      </c>
      <c r="I513" s="1459">
        <v>4528</v>
      </c>
      <c r="J513" s="399"/>
      <c r="K513" s="169"/>
      <c r="L513" s="399"/>
      <c r="M513" s="399"/>
      <c r="N513" s="1459">
        <v>4528</v>
      </c>
      <c r="O513" s="1459">
        <v>2162</v>
      </c>
      <c r="P513" s="1459"/>
      <c r="Q513" s="1458" t="s">
        <v>13087</v>
      </c>
      <c r="R513" s="1459"/>
      <c r="S513" s="1459"/>
      <c r="T513" s="1459"/>
      <c r="U513" s="399"/>
      <c r="V513" s="399"/>
      <c r="W513" s="399"/>
      <c r="X513" s="399"/>
      <c r="Y513" s="399"/>
      <c r="Z513" s="399"/>
      <c r="AA513" s="1458" t="s">
        <v>15480</v>
      </c>
      <c r="AB513" s="1458"/>
      <c r="AC513" s="1458"/>
      <c r="AD513" s="1458"/>
      <c r="AE513" s="1458"/>
      <c r="AF513" s="1458"/>
      <c r="AG513" s="1458"/>
      <c r="AH513" s="1324">
        <v>2018</v>
      </c>
      <c r="AI513" s="1323"/>
      <c r="AJ513" s="1323"/>
      <c r="AK513" s="1323"/>
      <c r="AL513" s="1323"/>
      <c r="AM513" s="1323"/>
      <c r="AN513" s="1323"/>
      <c r="AO513" s="167">
        <v>8970</v>
      </c>
      <c r="AP513" s="167"/>
    </row>
    <row r="514" spans="1:42" s="1338" customFormat="1" ht="25.15" hidden="1" customHeight="1">
      <c r="A514" s="690"/>
      <c r="B514" s="164"/>
      <c r="C514" s="1458" t="s">
        <v>6184</v>
      </c>
      <c r="D514" s="1458" t="s">
        <v>6443</v>
      </c>
      <c r="E514" s="1458" t="s">
        <v>6184</v>
      </c>
      <c r="F514" s="1458" t="s">
        <v>6184</v>
      </c>
      <c r="G514" s="1459">
        <v>4527</v>
      </c>
      <c r="H514" s="1459">
        <v>3246</v>
      </c>
      <c r="I514" s="1459">
        <v>6553</v>
      </c>
      <c r="J514" s="399"/>
      <c r="K514" s="169"/>
      <c r="L514" s="399"/>
      <c r="M514" s="399"/>
      <c r="N514" s="1459"/>
      <c r="O514" s="1459"/>
      <c r="P514" s="1459" t="s">
        <v>6444</v>
      </c>
      <c r="Q514" s="1458" t="s">
        <v>454</v>
      </c>
      <c r="R514" s="1459"/>
      <c r="S514" s="1459"/>
      <c r="T514" s="1459"/>
      <c r="U514" s="399"/>
      <c r="V514" s="399"/>
      <c r="W514" s="399"/>
      <c r="X514" s="399"/>
      <c r="Y514" s="399"/>
      <c r="Z514" s="399"/>
      <c r="AA514" s="1458"/>
      <c r="AB514" s="1458"/>
      <c r="AC514" s="1458"/>
      <c r="AD514" s="1458"/>
      <c r="AE514" s="1458"/>
      <c r="AF514" s="1458"/>
      <c r="AG514" s="1458"/>
      <c r="AH514" s="1324">
        <v>2015</v>
      </c>
      <c r="AI514" s="1323"/>
      <c r="AJ514" s="1323"/>
      <c r="AK514" s="1323"/>
      <c r="AL514" s="1323"/>
      <c r="AM514" s="1323"/>
      <c r="AN514" s="1323"/>
      <c r="AO514" s="167">
        <v>1200</v>
      </c>
      <c r="AP514" s="167"/>
    </row>
    <row r="515" spans="1:42" s="1338" customFormat="1" ht="25.15" hidden="1" customHeight="1">
      <c r="A515" s="690"/>
      <c r="B515" s="164"/>
      <c r="C515" s="1458" t="s">
        <v>6184</v>
      </c>
      <c r="D515" s="1458" t="s">
        <v>15481</v>
      </c>
      <c r="E515" s="1458" t="s">
        <v>6184</v>
      </c>
      <c r="F515" s="1458" t="s">
        <v>6184</v>
      </c>
      <c r="G515" s="1459">
        <v>9660</v>
      </c>
      <c r="H515" s="1459">
        <v>2705</v>
      </c>
      <c r="I515" s="1459">
        <v>4679</v>
      </c>
      <c r="J515" s="399"/>
      <c r="K515" s="169"/>
      <c r="L515" s="399"/>
      <c r="M515" s="399"/>
      <c r="N515" s="1459"/>
      <c r="O515" s="1459">
        <v>800</v>
      </c>
      <c r="P515" s="1459"/>
      <c r="Q515" s="1458" t="s">
        <v>2906</v>
      </c>
      <c r="R515" s="1459"/>
      <c r="S515" s="1459"/>
      <c r="T515" s="1459">
        <v>1</v>
      </c>
      <c r="U515" s="399"/>
      <c r="V515" s="399"/>
      <c r="W515" s="399"/>
      <c r="X515" s="399"/>
      <c r="Y515" s="399"/>
      <c r="Z515" s="399"/>
      <c r="AA515" s="1458" t="s">
        <v>15482</v>
      </c>
      <c r="AB515" s="1458"/>
      <c r="AC515" s="1458"/>
      <c r="AD515" s="1458"/>
      <c r="AE515" s="1458"/>
      <c r="AF515" s="1458"/>
      <c r="AG515" s="1458"/>
      <c r="AH515" s="1324">
        <v>2017</v>
      </c>
      <c r="AI515" s="1323"/>
      <c r="AJ515" s="1323"/>
      <c r="AK515" s="1323"/>
      <c r="AL515" s="1323"/>
      <c r="AM515" s="1323"/>
      <c r="AN515" s="1323"/>
      <c r="AO515" s="167">
        <v>17200</v>
      </c>
      <c r="AP515" s="167" t="s">
        <v>3615</v>
      </c>
    </row>
    <row r="516" spans="1:42" s="1109" customFormat="1" ht="25.15" hidden="1" customHeight="1">
      <c r="A516" s="690"/>
      <c r="B516" s="164"/>
      <c r="C516" s="1124" t="s">
        <v>6191</v>
      </c>
      <c r="D516" s="1124" t="s">
        <v>6445</v>
      </c>
      <c r="E516" s="1124" t="s">
        <v>6191</v>
      </c>
      <c r="F516" s="1124" t="s">
        <v>6446</v>
      </c>
      <c r="G516" s="1125">
        <v>23009</v>
      </c>
      <c r="H516" s="1125">
        <v>3773</v>
      </c>
      <c r="I516" s="1125">
        <v>4151</v>
      </c>
      <c r="J516" s="399" t="s">
        <v>1284</v>
      </c>
      <c r="K516" s="169" t="s">
        <v>1230</v>
      </c>
      <c r="L516" s="399"/>
      <c r="M516" s="399"/>
      <c r="N516" s="1125">
        <v>1842</v>
      </c>
      <c r="O516" s="1125">
        <v>798</v>
      </c>
      <c r="P516" s="1125" t="s">
        <v>6447</v>
      </c>
      <c r="Q516" s="1124" t="s">
        <v>3255</v>
      </c>
      <c r="R516" s="1125">
        <v>545</v>
      </c>
      <c r="S516" s="1125" t="s">
        <v>6448</v>
      </c>
      <c r="T516" s="1125">
        <v>499</v>
      </c>
      <c r="U516" s="399" t="s">
        <v>6449</v>
      </c>
      <c r="V516" s="399"/>
      <c r="W516" s="399"/>
      <c r="X516" s="399" t="s">
        <v>6450</v>
      </c>
      <c r="Y516" s="399"/>
      <c r="Z516" s="399"/>
      <c r="AA516" s="1124" t="s">
        <v>6451</v>
      </c>
      <c r="AB516" s="1124"/>
      <c r="AC516" s="1124"/>
      <c r="AD516" s="1124"/>
      <c r="AE516" s="1124"/>
      <c r="AF516" s="1124" t="s">
        <v>5725</v>
      </c>
      <c r="AG516" s="1124"/>
      <c r="AH516" s="170">
        <v>2000</v>
      </c>
      <c r="AI516" s="166"/>
      <c r="AJ516" s="166"/>
      <c r="AK516" s="166"/>
      <c r="AL516" s="166"/>
      <c r="AM516" s="166"/>
      <c r="AN516" s="166"/>
      <c r="AO516" s="167">
        <v>6378</v>
      </c>
      <c r="AP516" s="167"/>
    </row>
    <row r="517" spans="1:42" s="1338" customFormat="1" ht="25.15" hidden="1" customHeight="1">
      <c r="A517" s="690"/>
      <c r="B517" s="164"/>
      <c r="C517" s="1313" t="s">
        <v>6191</v>
      </c>
      <c r="D517" s="1313" t="s">
        <v>6452</v>
      </c>
      <c r="E517" s="1313" t="s">
        <v>6191</v>
      </c>
      <c r="F517" s="1313" t="s">
        <v>6446</v>
      </c>
      <c r="G517" s="1314">
        <v>14651</v>
      </c>
      <c r="H517" s="1314">
        <v>2121</v>
      </c>
      <c r="I517" s="1314">
        <v>6725</v>
      </c>
      <c r="J517" s="399" t="s">
        <v>1248</v>
      </c>
      <c r="K517" s="169" t="s">
        <v>1239</v>
      </c>
      <c r="L517" s="399"/>
      <c r="M517" s="399"/>
      <c r="N517" s="1314">
        <v>3484</v>
      </c>
      <c r="O517" s="1314">
        <v>1863</v>
      </c>
      <c r="P517" s="1314" t="s">
        <v>1461</v>
      </c>
      <c r="Q517" s="1313" t="s">
        <v>6453</v>
      </c>
      <c r="R517" s="1314">
        <v>1442</v>
      </c>
      <c r="S517" s="1314" t="s">
        <v>1463</v>
      </c>
      <c r="T517" s="1314">
        <v>179</v>
      </c>
      <c r="U517" s="399">
        <v>2514</v>
      </c>
      <c r="V517" s="399"/>
      <c r="W517" s="399"/>
      <c r="X517" s="399"/>
      <c r="Y517" s="399">
        <v>3000</v>
      </c>
      <c r="Z517" s="399" t="s">
        <v>6454</v>
      </c>
      <c r="AA517" s="1313" t="s">
        <v>1644</v>
      </c>
      <c r="AB517" s="1313"/>
      <c r="AC517" s="1313"/>
      <c r="AD517" s="1313"/>
      <c r="AE517" s="1313"/>
      <c r="AF517" s="1313" t="s">
        <v>5725</v>
      </c>
      <c r="AG517" s="1313"/>
      <c r="AH517" s="1324">
        <v>1991</v>
      </c>
      <c r="AI517" s="1323"/>
      <c r="AJ517" s="1323"/>
      <c r="AK517" s="1323"/>
      <c r="AL517" s="1323"/>
      <c r="AM517" s="1323"/>
      <c r="AN517" s="1323"/>
      <c r="AO517" s="167">
        <v>5514</v>
      </c>
      <c r="AP517" s="167"/>
    </row>
    <row r="518" spans="1:42" s="1338" customFormat="1" ht="25.15" hidden="1" customHeight="1">
      <c r="A518" s="690"/>
      <c r="B518" s="164"/>
      <c r="C518" s="1313" t="s">
        <v>6191</v>
      </c>
      <c r="D518" s="1313" t="s">
        <v>6455</v>
      </c>
      <c r="E518" s="1313" t="s">
        <v>6191</v>
      </c>
      <c r="F518" s="1313" t="s">
        <v>6446</v>
      </c>
      <c r="G518" s="1314">
        <v>20604</v>
      </c>
      <c r="H518" s="1314">
        <v>1138</v>
      </c>
      <c r="I518" s="1314">
        <v>1675</v>
      </c>
      <c r="J518" s="399" t="s">
        <v>1700</v>
      </c>
      <c r="K518" s="169" t="s">
        <v>454</v>
      </c>
      <c r="L518" s="399"/>
      <c r="M518" s="399"/>
      <c r="N518" s="1314">
        <v>393</v>
      </c>
      <c r="O518" s="1314">
        <v>393</v>
      </c>
      <c r="P518" s="1314" t="s">
        <v>6456</v>
      </c>
      <c r="Q518" s="1313" t="s">
        <v>6457</v>
      </c>
      <c r="R518" s="1314"/>
      <c r="S518" s="1314"/>
      <c r="T518" s="1314"/>
      <c r="U518" s="399"/>
      <c r="V518" s="399">
        <v>1562</v>
      </c>
      <c r="W518" s="399"/>
      <c r="X518" s="399">
        <v>1100</v>
      </c>
      <c r="Y518" s="399"/>
      <c r="Z518" s="399"/>
      <c r="AA518" s="1313" t="s">
        <v>6458</v>
      </c>
      <c r="AB518" s="1313"/>
      <c r="AC518" s="1313"/>
      <c r="AD518" s="1313"/>
      <c r="AE518" s="1313"/>
      <c r="AF518" s="1313" t="s">
        <v>6459</v>
      </c>
      <c r="AG518" s="1313"/>
      <c r="AH518" s="1324">
        <v>2002</v>
      </c>
      <c r="AI518" s="1323"/>
      <c r="AJ518" s="1323"/>
      <c r="AK518" s="1323"/>
      <c r="AL518" s="1323"/>
      <c r="AM518" s="1323"/>
      <c r="AN518" s="1323"/>
      <c r="AO518" s="167">
        <v>2662</v>
      </c>
      <c r="AP518" s="167"/>
    </row>
    <row r="519" spans="1:42" s="1338" customFormat="1" ht="25.15" hidden="1" customHeight="1">
      <c r="A519" s="690"/>
      <c r="B519" s="164"/>
      <c r="C519" s="1313" t="s">
        <v>6191</v>
      </c>
      <c r="D519" s="1313" t="s">
        <v>6460</v>
      </c>
      <c r="E519" s="1313" t="s">
        <v>6191</v>
      </c>
      <c r="F519" s="1313" t="s">
        <v>6191</v>
      </c>
      <c r="G519" s="1314">
        <v>6359</v>
      </c>
      <c r="H519" s="1314">
        <v>492</v>
      </c>
      <c r="I519" s="1314">
        <v>492</v>
      </c>
      <c r="J519" s="399"/>
      <c r="K519" s="169"/>
      <c r="L519" s="399"/>
      <c r="M519" s="399"/>
      <c r="N519" s="1314">
        <v>496</v>
      </c>
      <c r="O519" s="1314">
        <v>465</v>
      </c>
      <c r="P519" s="1314" t="s">
        <v>6461</v>
      </c>
      <c r="Q519" s="1313" t="s">
        <v>6457</v>
      </c>
      <c r="R519" s="1314"/>
      <c r="S519" s="1314"/>
      <c r="T519" s="1314"/>
      <c r="U519" s="399"/>
      <c r="V519" s="399"/>
      <c r="W519" s="399"/>
      <c r="X519" s="399"/>
      <c r="Y519" s="399"/>
      <c r="Z519" s="399"/>
      <c r="AA519" s="1313" t="s">
        <v>6462</v>
      </c>
      <c r="AB519" s="1313"/>
      <c r="AC519" s="1313"/>
      <c r="AD519" s="1313"/>
      <c r="AE519" s="1313"/>
      <c r="AF519" s="1313"/>
      <c r="AG519" s="1313"/>
      <c r="AH519" s="1324">
        <v>2004</v>
      </c>
      <c r="AI519" s="1323"/>
      <c r="AJ519" s="1323"/>
      <c r="AK519" s="1323"/>
      <c r="AL519" s="1323"/>
      <c r="AM519" s="1323"/>
      <c r="AN519" s="1323"/>
      <c r="AO519" s="167">
        <v>48</v>
      </c>
      <c r="AP519" s="167"/>
    </row>
    <row r="520" spans="1:42" s="1338" customFormat="1" ht="25.15" hidden="1" customHeight="1">
      <c r="A520" s="690"/>
      <c r="B520" s="164"/>
      <c r="C520" s="1313" t="s">
        <v>6191</v>
      </c>
      <c r="D520" s="1313" t="s">
        <v>6463</v>
      </c>
      <c r="E520" s="1313" t="s">
        <v>6191</v>
      </c>
      <c r="F520" s="1313" t="s">
        <v>6191</v>
      </c>
      <c r="G520" s="1314">
        <v>4534</v>
      </c>
      <c r="H520" s="1314">
        <v>501</v>
      </c>
      <c r="I520" s="1314">
        <v>496</v>
      </c>
      <c r="J520" s="399"/>
      <c r="K520" s="169"/>
      <c r="L520" s="399"/>
      <c r="M520" s="399"/>
      <c r="N520" s="1314">
        <v>399</v>
      </c>
      <c r="O520" s="1314">
        <v>399</v>
      </c>
      <c r="P520" s="1314" t="s">
        <v>6464</v>
      </c>
      <c r="Q520" s="1313" t="s">
        <v>6457</v>
      </c>
      <c r="R520" s="1314"/>
      <c r="S520" s="1314"/>
      <c r="T520" s="1314"/>
      <c r="U520" s="399"/>
      <c r="V520" s="399"/>
      <c r="W520" s="399"/>
      <c r="X520" s="399"/>
      <c r="Y520" s="399"/>
      <c r="Z520" s="399"/>
      <c r="AA520" s="1313" t="s">
        <v>6462</v>
      </c>
      <c r="AB520" s="1313"/>
      <c r="AC520" s="1313"/>
      <c r="AD520" s="1313"/>
      <c r="AE520" s="1313"/>
      <c r="AF520" s="1313"/>
      <c r="AG520" s="1313"/>
      <c r="AH520" s="1324">
        <v>2010</v>
      </c>
      <c r="AI520" s="1323"/>
      <c r="AJ520" s="1323"/>
      <c r="AK520" s="1323"/>
      <c r="AL520" s="1323"/>
      <c r="AM520" s="1323"/>
      <c r="AN520" s="1323"/>
      <c r="AO520" s="167"/>
      <c r="AP520" s="167"/>
    </row>
    <row r="521" spans="1:42" s="1338" customFormat="1" ht="25.15" hidden="1" customHeight="1">
      <c r="A521" s="690"/>
      <c r="B521" s="164"/>
      <c r="C521" s="1313" t="s">
        <v>6191</v>
      </c>
      <c r="D521" s="1313" t="s">
        <v>6465</v>
      </c>
      <c r="E521" s="1313" t="s">
        <v>6191</v>
      </c>
      <c r="F521" s="1313" t="s">
        <v>6191</v>
      </c>
      <c r="G521" s="1314">
        <v>59874</v>
      </c>
      <c r="H521" s="1314">
        <v>1349</v>
      </c>
      <c r="I521" s="1314">
        <v>7492</v>
      </c>
      <c r="J521" s="399"/>
      <c r="K521" s="169"/>
      <c r="L521" s="399"/>
      <c r="M521" s="399"/>
      <c r="N521" s="1314"/>
      <c r="O521" s="1314"/>
      <c r="P521" s="1314"/>
      <c r="Q521" s="1313" t="s">
        <v>1248</v>
      </c>
      <c r="R521" s="1314"/>
      <c r="S521" s="1314"/>
      <c r="T521" s="1314"/>
      <c r="U521" s="399"/>
      <c r="V521" s="399"/>
      <c r="W521" s="399"/>
      <c r="X521" s="399"/>
      <c r="Y521" s="399"/>
      <c r="Z521" s="399"/>
      <c r="AA521" s="1313" t="s">
        <v>6466</v>
      </c>
      <c r="AB521" s="1313"/>
      <c r="AC521" s="1313"/>
      <c r="AD521" s="1313"/>
      <c r="AE521" s="1313"/>
      <c r="AF521" s="1313"/>
      <c r="AG521" s="1313"/>
      <c r="AH521" s="1324">
        <v>2011</v>
      </c>
      <c r="AI521" s="1323"/>
      <c r="AJ521" s="1323"/>
      <c r="AK521" s="1323"/>
      <c r="AL521" s="1323"/>
      <c r="AM521" s="1323"/>
      <c r="AN521" s="1323"/>
      <c r="AO521" s="167"/>
      <c r="AP521" s="167"/>
    </row>
    <row r="522" spans="1:42" s="1109" customFormat="1" ht="25.15" hidden="1" customHeight="1">
      <c r="A522" s="690"/>
      <c r="B522" s="164"/>
      <c r="C522" s="1124" t="s">
        <v>6210</v>
      </c>
      <c r="D522" s="1124" t="s">
        <v>6467</v>
      </c>
      <c r="E522" s="1124" t="s">
        <v>6210</v>
      </c>
      <c r="F522" s="1124" t="s">
        <v>6468</v>
      </c>
      <c r="G522" s="1125">
        <v>6660</v>
      </c>
      <c r="H522" s="1125">
        <v>708</v>
      </c>
      <c r="I522" s="1125">
        <v>708</v>
      </c>
      <c r="J522" s="399"/>
      <c r="K522" s="169"/>
      <c r="L522" s="399"/>
      <c r="M522" s="399"/>
      <c r="N522" s="1125">
        <v>1008</v>
      </c>
      <c r="O522" s="1125">
        <v>1008</v>
      </c>
      <c r="P522" s="1125" t="s">
        <v>6469</v>
      </c>
      <c r="Q522" s="1124" t="s">
        <v>1700</v>
      </c>
      <c r="R522" s="1125"/>
      <c r="S522" s="1125"/>
      <c r="T522" s="1125"/>
      <c r="U522" s="399"/>
      <c r="V522" s="399"/>
      <c r="W522" s="399"/>
      <c r="X522" s="399"/>
      <c r="Y522" s="399"/>
      <c r="Z522" s="399"/>
      <c r="AA522" s="1124" t="s">
        <v>6458</v>
      </c>
      <c r="AB522" s="1124"/>
      <c r="AC522" s="1124"/>
      <c r="AD522" s="1124"/>
      <c r="AE522" s="1124"/>
      <c r="AF522" s="1124"/>
      <c r="AG522" s="1124"/>
      <c r="AH522" s="170">
        <v>2009</v>
      </c>
      <c r="AI522" s="166"/>
      <c r="AJ522" s="166"/>
      <c r="AK522" s="166"/>
      <c r="AL522" s="166"/>
      <c r="AM522" s="166"/>
      <c r="AN522" s="166"/>
      <c r="AO522" s="167">
        <v>750</v>
      </c>
      <c r="AP522" s="167"/>
    </row>
    <row r="523" spans="1:42" s="1109" customFormat="1" ht="25.15" hidden="1" customHeight="1">
      <c r="A523" s="690"/>
      <c r="B523" s="164"/>
      <c r="C523" s="1124" t="s">
        <v>6210</v>
      </c>
      <c r="D523" s="1124" t="s">
        <v>6470</v>
      </c>
      <c r="E523" s="1124" t="s">
        <v>6210</v>
      </c>
      <c r="F523" s="1124" t="s">
        <v>6210</v>
      </c>
      <c r="G523" s="1125">
        <v>3889</v>
      </c>
      <c r="H523" s="1125">
        <v>675</v>
      </c>
      <c r="I523" s="1125">
        <v>675</v>
      </c>
      <c r="J523" s="399"/>
      <c r="K523" s="169"/>
      <c r="L523" s="399"/>
      <c r="M523" s="399"/>
      <c r="N523" s="1125">
        <v>660</v>
      </c>
      <c r="O523" s="1125">
        <v>660</v>
      </c>
      <c r="P523" s="1125" t="s">
        <v>6471</v>
      </c>
      <c r="Q523" s="1124" t="s">
        <v>4106</v>
      </c>
      <c r="R523" s="1125"/>
      <c r="S523" s="1125"/>
      <c r="T523" s="1125"/>
      <c r="U523" s="399"/>
      <c r="V523" s="399"/>
      <c r="W523" s="399"/>
      <c r="X523" s="399"/>
      <c r="Y523" s="399"/>
      <c r="Z523" s="399"/>
      <c r="AA523" s="1124" t="s">
        <v>1644</v>
      </c>
      <c r="AB523" s="1124"/>
      <c r="AC523" s="1124"/>
      <c r="AD523" s="1124"/>
      <c r="AE523" s="1124"/>
      <c r="AF523" s="1124"/>
      <c r="AG523" s="1124"/>
      <c r="AH523" s="170">
        <v>2009</v>
      </c>
      <c r="AI523" s="166"/>
      <c r="AJ523" s="166"/>
      <c r="AK523" s="166"/>
      <c r="AL523" s="166"/>
      <c r="AM523" s="166"/>
      <c r="AN523" s="166"/>
      <c r="AO523" s="167"/>
      <c r="AP523" s="167"/>
    </row>
    <row r="524" spans="1:42" s="1109" customFormat="1" ht="25.15" hidden="1" customHeight="1">
      <c r="A524" s="690"/>
      <c r="B524" s="164"/>
      <c r="C524" s="1124" t="s">
        <v>6220</v>
      </c>
      <c r="D524" s="1124" t="s">
        <v>5421</v>
      </c>
      <c r="E524" s="1124" t="s">
        <v>6220</v>
      </c>
      <c r="F524" s="1124" t="s">
        <v>6220</v>
      </c>
      <c r="G524" s="1125">
        <v>31658</v>
      </c>
      <c r="H524" s="1125">
        <v>2475</v>
      </c>
      <c r="I524" s="1125">
        <v>2475.0500000000002</v>
      </c>
      <c r="J524" s="399" t="s">
        <v>1230</v>
      </c>
      <c r="K524" s="169" t="s">
        <v>454</v>
      </c>
      <c r="L524" s="399" t="s">
        <v>1700</v>
      </c>
      <c r="M524" s="399" t="s">
        <v>1248</v>
      </c>
      <c r="N524" s="1125">
        <v>757</v>
      </c>
      <c r="O524" s="1125">
        <v>576</v>
      </c>
      <c r="P524" s="1125" t="s">
        <v>6472</v>
      </c>
      <c r="Q524" s="1124" t="s">
        <v>1250</v>
      </c>
      <c r="R524" s="1125"/>
      <c r="S524" s="1125"/>
      <c r="T524" s="1125">
        <v>181</v>
      </c>
      <c r="U524" s="399">
        <v>896</v>
      </c>
      <c r="V524" s="399">
        <v>400</v>
      </c>
      <c r="W524" s="399"/>
      <c r="X524" s="399">
        <v>1100</v>
      </c>
      <c r="Y524" s="399">
        <v>454</v>
      </c>
      <c r="Z524" s="399" t="s">
        <v>5439</v>
      </c>
      <c r="AA524" s="1124" t="s">
        <v>6473</v>
      </c>
      <c r="AB524" s="1124">
        <v>2002</v>
      </c>
      <c r="AC524" s="1124">
        <v>2003</v>
      </c>
      <c r="AD524" s="1124"/>
      <c r="AE524" s="1124"/>
      <c r="AF524" s="1124" t="s">
        <v>5395</v>
      </c>
      <c r="AG524" s="1124"/>
      <c r="AH524" s="170">
        <v>1996</v>
      </c>
      <c r="AI524" s="166"/>
      <c r="AJ524" s="166"/>
      <c r="AK524" s="166"/>
      <c r="AL524" s="166"/>
      <c r="AM524" s="166"/>
      <c r="AN524" s="166"/>
      <c r="AO524" s="167">
        <v>2850</v>
      </c>
      <c r="AP524" s="167"/>
    </row>
    <row r="525" spans="1:42" s="1109" customFormat="1" ht="25.15" hidden="1" customHeight="1">
      <c r="A525" s="690"/>
      <c r="B525" s="164"/>
      <c r="C525" s="1124" t="s">
        <v>6220</v>
      </c>
      <c r="D525" s="1124" t="s">
        <v>6474</v>
      </c>
      <c r="E525" s="1124" t="s">
        <v>6220</v>
      </c>
      <c r="F525" s="1124" t="s">
        <v>6220</v>
      </c>
      <c r="G525" s="1125">
        <v>23099</v>
      </c>
      <c r="H525" s="1125">
        <v>7417</v>
      </c>
      <c r="I525" s="1125">
        <v>7417</v>
      </c>
      <c r="J525" s="399"/>
      <c r="K525" s="399"/>
      <c r="L525" s="399"/>
      <c r="M525" s="399"/>
      <c r="N525" s="1125">
        <v>2118</v>
      </c>
      <c r="O525" s="1125">
        <v>1694</v>
      </c>
      <c r="P525" s="1125" t="s">
        <v>6475</v>
      </c>
      <c r="Q525" s="1125" t="s">
        <v>1250</v>
      </c>
      <c r="R525" s="1125"/>
      <c r="S525" s="1125"/>
      <c r="T525" s="1125">
        <v>424</v>
      </c>
      <c r="U525" s="616"/>
      <c r="V525" s="616"/>
      <c r="W525" s="616"/>
      <c r="X525" s="616"/>
      <c r="Y525" s="616"/>
      <c r="Z525" s="399"/>
      <c r="AA525" s="1125" t="s">
        <v>1644</v>
      </c>
      <c r="AB525" s="1124"/>
      <c r="AC525" s="1124"/>
      <c r="AD525" s="399"/>
      <c r="AE525" s="617"/>
      <c r="AF525" s="399"/>
      <c r="AG525" s="399"/>
      <c r="AH525" s="166">
        <v>2009</v>
      </c>
      <c r="AI525" s="166"/>
      <c r="AJ525" s="166"/>
      <c r="AK525" s="166"/>
      <c r="AL525" s="166"/>
      <c r="AM525" s="166"/>
      <c r="AN525" s="166"/>
      <c r="AO525" s="167">
        <v>17000</v>
      </c>
      <c r="AP525" s="167"/>
    </row>
    <row r="526" spans="1:42" s="1109" customFormat="1" ht="25.15" hidden="1" customHeight="1">
      <c r="A526" s="690"/>
      <c r="B526" s="164"/>
      <c r="C526" s="1124" t="s">
        <v>6228</v>
      </c>
      <c r="D526" s="1124" t="s">
        <v>5421</v>
      </c>
      <c r="E526" s="1124" t="s">
        <v>6228</v>
      </c>
      <c r="F526" s="1124" t="s">
        <v>6228</v>
      </c>
      <c r="G526" s="1125">
        <v>6430</v>
      </c>
      <c r="H526" s="1125">
        <v>1465</v>
      </c>
      <c r="I526" s="1125">
        <v>1749</v>
      </c>
      <c r="J526" s="399" t="s">
        <v>1230</v>
      </c>
      <c r="K526" s="169" t="s">
        <v>454</v>
      </c>
      <c r="L526" s="399"/>
      <c r="M526" s="399"/>
      <c r="N526" s="1125">
        <v>561</v>
      </c>
      <c r="O526" s="1125">
        <v>561</v>
      </c>
      <c r="P526" s="1125" t="s">
        <v>6476</v>
      </c>
      <c r="Q526" s="1124" t="s">
        <v>3255</v>
      </c>
      <c r="R526" s="1125"/>
      <c r="S526" s="1125"/>
      <c r="T526" s="1125"/>
      <c r="U526" s="616">
        <v>1369</v>
      </c>
      <c r="V526" s="616"/>
      <c r="W526" s="616"/>
      <c r="X526" s="616">
        <v>1100</v>
      </c>
      <c r="Y526" s="616"/>
      <c r="Z526" s="399"/>
      <c r="AA526" s="1124" t="s">
        <v>1644</v>
      </c>
      <c r="AB526" s="1124"/>
      <c r="AC526" s="1124"/>
      <c r="AD526" s="1124">
        <v>2</v>
      </c>
      <c r="AE526" s="1124">
        <v>20</v>
      </c>
      <c r="AF526" s="1124" t="s">
        <v>6477</v>
      </c>
      <c r="AG526" s="1124"/>
      <c r="AH526" s="170">
        <v>1997</v>
      </c>
      <c r="AI526" s="166"/>
      <c r="AJ526" s="166"/>
      <c r="AK526" s="166"/>
      <c r="AL526" s="166"/>
      <c r="AM526" s="166"/>
      <c r="AN526" s="166"/>
      <c r="AO526" s="167">
        <v>2469</v>
      </c>
      <c r="AP526" s="167"/>
    </row>
    <row r="527" spans="1:42" s="1109" customFormat="1" ht="25.15" hidden="1" customHeight="1">
      <c r="A527" s="690"/>
      <c r="B527" s="164"/>
      <c r="C527" s="1124" t="s">
        <v>6228</v>
      </c>
      <c r="D527" s="1124" t="s">
        <v>1482</v>
      </c>
      <c r="E527" s="1124" t="s">
        <v>6228</v>
      </c>
      <c r="F527" s="1124" t="s">
        <v>6228</v>
      </c>
      <c r="G527" s="1125">
        <v>7730</v>
      </c>
      <c r="H527" s="1125">
        <v>1883</v>
      </c>
      <c r="I527" s="1125">
        <v>3993</v>
      </c>
      <c r="J527" s="399" t="s">
        <v>1230</v>
      </c>
      <c r="K527" s="169" t="s">
        <v>454</v>
      </c>
      <c r="L527" s="399"/>
      <c r="M527" s="399"/>
      <c r="N527" s="1125">
        <v>1175</v>
      </c>
      <c r="O527" s="1125"/>
      <c r="P527" s="1125"/>
      <c r="Q527" s="1124"/>
      <c r="R527" s="1125">
        <v>975</v>
      </c>
      <c r="S527" s="1125" t="s">
        <v>6478</v>
      </c>
      <c r="T527" s="1125">
        <v>200</v>
      </c>
      <c r="U527" s="616">
        <v>1369</v>
      </c>
      <c r="V527" s="616"/>
      <c r="W527" s="616"/>
      <c r="X527" s="616">
        <v>1100</v>
      </c>
      <c r="Y527" s="616"/>
      <c r="Z527" s="399"/>
      <c r="AA527" s="1124" t="s">
        <v>1644</v>
      </c>
      <c r="AB527" s="1124"/>
      <c r="AC527" s="1124"/>
      <c r="AD527" s="1124">
        <v>2</v>
      </c>
      <c r="AE527" s="1124">
        <v>20</v>
      </c>
      <c r="AF527" s="1124" t="s">
        <v>6477</v>
      </c>
      <c r="AG527" s="1124"/>
      <c r="AH527" s="170">
        <v>2006</v>
      </c>
      <c r="AI527" s="166"/>
      <c r="AJ527" s="166"/>
      <c r="AK527" s="166"/>
      <c r="AL527" s="166"/>
      <c r="AM527" s="166"/>
      <c r="AN527" s="166"/>
      <c r="AO527" s="167">
        <v>5839</v>
      </c>
      <c r="AP527" s="167"/>
    </row>
    <row r="528" spans="1:42" s="1109" customFormat="1" ht="25.15" hidden="1" customHeight="1">
      <c r="A528" s="690"/>
      <c r="B528" s="164"/>
      <c r="C528" s="1124" t="s">
        <v>6228</v>
      </c>
      <c r="D528" s="1124" t="s">
        <v>1957</v>
      </c>
      <c r="E528" s="1124" t="s">
        <v>6228</v>
      </c>
      <c r="F528" s="399" t="s">
        <v>6228</v>
      </c>
      <c r="G528" s="1125">
        <v>9432</v>
      </c>
      <c r="H528" s="1125">
        <v>1234</v>
      </c>
      <c r="I528" s="1125">
        <v>2981</v>
      </c>
      <c r="J528" s="399" t="s">
        <v>1230</v>
      </c>
      <c r="K528" s="169" t="s">
        <v>454</v>
      </c>
      <c r="L528" s="399"/>
      <c r="M528" s="399"/>
      <c r="N528" s="1125">
        <v>2610</v>
      </c>
      <c r="O528" s="1125">
        <v>1137</v>
      </c>
      <c r="P528" s="1125" t="s">
        <v>6479</v>
      </c>
      <c r="Q528" s="1125" t="s">
        <v>3255</v>
      </c>
      <c r="R528" s="1125">
        <v>1182</v>
      </c>
      <c r="S528" s="1125" t="s">
        <v>6480</v>
      </c>
      <c r="T528" s="1125">
        <v>292</v>
      </c>
      <c r="U528" s="616">
        <v>1369</v>
      </c>
      <c r="V528" s="616"/>
      <c r="W528" s="616"/>
      <c r="X528" s="616">
        <v>1100</v>
      </c>
      <c r="Y528" s="616"/>
      <c r="Z528" s="399"/>
      <c r="AA528" s="1124" t="s">
        <v>1644</v>
      </c>
      <c r="AB528" s="1124"/>
      <c r="AC528" s="1124"/>
      <c r="AD528" s="1124">
        <v>2</v>
      </c>
      <c r="AE528" s="1124">
        <v>20</v>
      </c>
      <c r="AF528" s="1124" t="s">
        <v>6477</v>
      </c>
      <c r="AG528" s="1124"/>
      <c r="AH528" s="166">
        <v>2006</v>
      </c>
      <c r="AI528" s="166"/>
      <c r="AJ528" s="166"/>
      <c r="AK528" s="166"/>
      <c r="AL528" s="166"/>
      <c r="AM528" s="166"/>
      <c r="AN528" s="166"/>
      <c r="AO528" s="167">
        <v>4504</v>
      </c>
      <c r="AP528" s="167"/>
    </row>
    <row r="529" spans="1:42" s="1109" customFormat="1" ht="25.15" hidden="1" customHeight="1">
      <c r="A529" s="690" t="s">
        <v>136</v>
      </c>
      <c r="B529" s="164"/>
      <c r="C529" s="1124" t="s">
        <v>6228</v>
      </c>
      <c r="D529" s="1124" t="s">
        <v>11675</v>
      </c>
      <c r="E529" s="1124" t="s">
        <v>6228</v>
      </c>
      <c r="F529" s="399" t="s">
        <v>6228</v>
      </c>
      <c r="G529" s="1125">
        <v>77052</v>
      </c>
      <c r="H529" s="1125">
        <v>2501</v>
      </c>
      <c r="I529" s="1125">
        <v>5290</v>
      </c>
      <c r="J529" s="399"/>
      <c r="K529" s="169"/>
      <c r="L529" s="399"/>
      <c r="M529" s="399"/>
      <c r="N529" s="1125">
        <v>1725</v>
      </c>
      <c r="O529" s="1125">
        <v>641</v>
      </c>
      <c r="P529" s="1125" t="s">
        <v>11676</v>
      </c>
      <c r="Q529" s="1125" t="s">
        <v>4202</v>
      </c>
      <c r="R529" s="1125">
        <v>890</v>
      </c>
      <c r="S529" s="1125" t="s">
        <v>6480</v>
      </c>
      <c r="T529" s="1125">
        <v>193</v>
      </c>
      <c r="U529" s="616"/>
      <c r="V529" s="616"/>
      <c r="W529" s="616"/>
      <c r="X529" s="616"/>
      <c r="Y529" s="616"/>
      <c r="Z529" s="399"/>
      <c r="AA529" s="1124" t="s">
        <v>1644</v>
      </c>
      <c r="AB529" s="1124"/>
      <c r="AC529" s="1124"/>
      <c r="AD529" s="1124"/>
      <c r="AE529" s="1124"/>
      <c r="AF529" s="1124"/>
      <c r="AG529" s="1124"/>
      <c r="AH529" s="166">
        <v>2014</v>
      </c>
      <c r="AI529" s="166"/>
      <c r="AJ529" s="166"/>
      <c r="AK529" s="166"/>
      <c r="AL529" s="166"/>
      <c r="AM529" s="166"/>
      <c r="AN529" s="166"/>
      <c r="AO529" s="167">
        <v>11561</v>
      </c>
      <c r="AP529" s="167"/>
    </row>
    <row r="530" spans="1:42" s="1109" customFormat="1" ht="25.15" hidden="1" customHeight="1">
      <c r="A530" s="690" t="s">
        <v>167</v>
      </c>
      <c r="B530" s="164"/>
      <c r="C530" s="1124" t="s">
        <v>6228</v>
      </c>
      <c r="D530" s="1124" t="s">
        <v>15483</v>
      </c>
      <c r="E530" s="1124" t="s">
        <v>6228</v>
      </c>
      <c r="F530" s="399" t="s">
        <v>6228</v>
      </c>
      <c r="G530" s="1125">
        <v>12356</v>
      </c>
      <c r="H530" s="1125">
        <v>2165</v>
      </c>
      <c r="I530" s="1125">
        <v>2620</v>
      </c>
      <c r="J530" s="399"/>
      <c r="K530" s="169"/>
      <c r="L530" s="399"/>
      <c r="M530" s="399"/>
      <c r="N530" s="1125">
        <v>1416</v>
      </c>
      <c r="O530" s="1125">
        <v>668</v>
      </c>
      <c r="P530" s="1125" t="s">
        <v>15484</v>
      </c>
      <c r="Q530" s="1125" t="s">
        <v>4202</v>
      </c>
      <c r="R530" s="1125">
        <v>646</v>
      </c>
      <c r="S530" s="1125" t="s">
        <v>6480</v>
      </c>
      <c r="T530" s="1125">
        <v>102</v>
      </c>
      <c r="U530" s="616"/>
      <c r="V530" s="616"/>
      <c r="W530" s="616"/>
      <c r="X530" s="616"/>
      <c r="Y530" s="616"/>
      <c r="Z530" s="399"/>
      <c r="AA530" s="1124" t="s">
        <v>1644</v>
      </c>
      <c r="AB530" s="1124"/>
      <c r="AC530" s="1124"/>
      <c r="AD530" s="1124"/>
      <c r="AE530" s="1124"/>
      <c r="AF530" s="1124"/>
      <c r="AG530" s="1124"/>
      <c r="AH530" s="166">
        <v>2019</v>
      </c>
      <c r="AI530" s="166"/>
      <c r="AJ530" s="166"/>
      <c r="AK530" s="166"/>
      <c r="AL530" s="166"/>
      <c r="AM530" s="166"/>
      <c r="AN530" s="166"/>
      <c r="AO530" s="167">
        <v>14400</v>
      </c>
      <c r="AP530" s="167"/>
    </row>
    <row r="531" spans="1:42" s="1109" customFormat="1" ht="25.15" hidden="1" customHeight="1">
      <c r="A531" s="690" t="s">
        <v>168</v>
      </c>
      <c r="B531" s="164"/>
      <c r="C531" s="1124" t="s">
        <v>6272</v>
      </c>
      <c r="D531" s="1124" t="s">
        <v>6481</v>
      </c>
      <c r="E531" s="1124" t="s">
        <v>6272</v>
      </c>
      <c r="F531" s="1124" t="s">
        <v>6482</v>
      </c>
      <c r="G531" s="1125">
        <v>23679</v>
      </c>
      <c r="H531" s="1125">
        <v>4070</v>
      </c>
      <c r="I531" s="1125">
        <v>6937</v>
      </c>
      <c r="J531" s="399" t="s">
        <v>1248</v>
      </c>
      <c r="K531" s="169" t="s">
        <v>453</v>
      </c>
      <c r="L531" s="399" t="s">
        <v>1240</v>
      </c>
      <c r="M531" s="399"/>
      <c r="N531" s="1125">
        <v>1717</v>
      </c>
      <c r="O531" s="1125">
        <v>769</v>
      </c>
      <c r="P531" s="1125" t="s">
        <v>6472</v>
      </c>
      <c r="Q531" s="1125" t="s">
        <v>6483</v>
      </c>
      <c r="R531" s="1125">
        <v>805</v>
      </c>
      <c r="S531" s="1125" t="s">
        <v>1265</v>
      </c>
      <c r="T531" s="1125">
        <v>143</v>
      </c>
      <c r="U531" s="616">
        <v>7061</v>
      </c>
      <c r="V531" s="616">
        <v>2000</v>
      </c>
      <c r="W531" s="616">
        <v>2000</v>
      </c>
      <c r="X531" s="616">
        <v>1100</v>
      </c>
      <c r="Y531" s="616">
        <v>1700</v>
      </c>
      <c r="Z531" s="399" t="s">
        <v>5439</v>
      </c>
      <c r="AA531" s="1124" t="s">
        <v>1644</v>
      </c>
      <c r="AB531" s="1124"/>
      <c r="AC531" s="1124"/>
      <c r="AD531" s="1124"/>
      <c r="AE531" s="1124"/>
      <c r="AF531" s="1124" t="s">
        <v>5725</v>
      </c>
      <c r="AG531" s="1124"/>
      <c r="AH531" s="170">
        <v>2001</v>
      </c>
      <c r="AI531" s="166"/>
      <c r="AJ531" s="166"/>
      <c r="AK531" s="166"/>
      <c r="AL531" s="166"/>
      <c r="AM531" s="166"/>
      <c r="AN531" s="166"/>
      <c r="AO531" s="167">
        <v>13861</v>
      </c>
      <c r="AP531" s="167"/>
    </row>
    <row r="532" spans="1:42" s="1109" customFormat="1" ht="25.15" hidden="1" customHeight="1">
      <c r="A532" s="690"/>
      <c r="B532" s="164"/>
      <c r="C532" s="1124" t="s">
        <v>6272</v>
      </c>
      <c r="D532" s="1124" t="s">
        <v>6484</v>
      </c>
      <c r="E532" s="1124" t="s">
        <v>6272</v>
      </c>
      <c r="F532" s="1124" t="s">
        <v>6482</v>
      </c>
      <c r="G532" s="1125">
        <v>16000</v>
      </c>
      <c r="H532" s="1125">
        <v>3189.67</v>
      </c>
      <c r="I532" s="1125">
        <v>4990.3599999999997</v>
      </c>
      <c r="J532" s="399" t="s">
        <v>6485</v>
      </c>
      <c r="K532" s="169" t="s">
        <v>1190</v>
      </c>
      <c r="L532" s="399"/>
      <c r="M532" s="399"/>
      <c r="N532" s="1125">
        <v>1584</v>
      </c>
      <c r="O532" s="1125">
        <v>1584</v>
      </c>
      <c r="P532" s="1125" t="s">
        <v>6486</v>
      </c>
      <c r="Q532" s="1125" t="s">
        <v>11677</v>
      </c>
      <c r="R532" s="1125"/>
      <c r="S532" s="1125"/>
      <c r="T532" s="1125"/>
      <c r="U532" s="616"/>
      <c r="V532" s="616"/>
      <c r="W532" s="616"/>
      <c r="X532" s="616"/>
      <c r="Y532" s="616"/>
      <c r="Z532" s="399"/>
      <c r="AA532" s="1124" t="s">
        <v>6487</v>
      </c>
      <c r="AB532" s="1124"/>
      <c r="AC532" s="1124"/>
      <c r="AD532" s="1124"/>
      <c r="AE532" s="1124"/>
      <c r="AF532" s="1124"/>
      <c r="AG532" s="1124"/>
      <c r="AH532" s="170">
        <v>2013</v>
      </c>
      <c r="AI532" s="166"/>
      <c r="AJ532" s="166"/>
      <c r="AK532" s="166"/>
      <c r="AL532" s="166"/>
      <c r="AM532" s="166"/>
      <c r="AN532" s="166"/>
      <c r="AO532" s="167">
        <v>11800</v>
      </c>
      <c r="AP532" s="167"/>
    </row>
    <row r="533" spans="1:42" s="1109" customFormat="1" ht="25.15" hidden="1" customHeight="1">
      <c r="A533" s="690" t="s">
        <v>174</v>
      </c>
      <c r="B533" s="164"/>
      <c r="C533" s="1124" t="s">
        <v>6272</v>
      </c>
      <c r="D533" s="1124" t="s">
        <v>6488</v>
      </c>
      <c r="E533" s="1124" t="s">
        <v>6272</v>
      </c>
      <c r="F533" s="1124" t="s">
        <v>6272</v>
      </c>
      <c r="G533" s="1125">
        <v>6534</v>
      </c>
      <c r="H533" s="1125">
        <v>1241.06</v>
      </c>
      <c r="I533" s="1125">
        <v>1293.71</v>
      </c>
      <c r="J533" s="399"/>
      <c r="K533" s="169"/>
      <c r="L533" s="399"/>
      <c r="M533" s="399"/>
      <c r="N533" s="1125"/>
      <c r="O533" s="1125">
        <v>640</v>
      </c>
      <c r="P533" s="1125" t="s">
        <v>6489</v>
      </c>
      <c r="Q533" s="1125" t="s">
        <v>11678</v>
      </c>
      <c r="R533" s="1125"/>
      <c r="S533" s="1125"/>
      <c r="T533" s="1125">
        <v>121</v>
      </c>
      <c r="U533" s="616"/>
      <c r="V533" s="616"/>
      <c r="W533" s="616"/>
      <c r="X533" s="616"/>
      <c r="Y533" s="616"/>
      <c r="Z533" s="399"/>
      <c r="AA533" s="1124" t="s">
        <v>6490</v>
      </c>
      <c r="AB533" s="1124"/>
      <c r="AC533" s="1124"/>
      <c r="AD533" s="1124"/>
      <c r="AE533" s="1124"/>
      <c r="AF533" s="1124"/>
      <c r="AG533" s="1124"/>
      <c r="AH533" s="170">
        <v>2015</v>
      </c>
      <c r="AI533" s="166"/>
      <c r="AJ533" s="166"/>
      <c r="AK533" s="166"/>
      <c r="AL533" s="166"/>
      <c r="AM533" s="166"/>
      <c r="AN533" s="166"/>
      <c r="AO533" s="167">
        <v>3250</v>
      </c>
      <c r="AP533" s="167"/>
    </row>
    <row r="534" spans="1:42" s="1109" customFormat="1" ht="25.15" hidden="1" customHeight="1">
      <c r="A534" s="690" t="s">
        <v>175</v>
      </c>
      <c r="B534" s="164"/>
      <c r="C534" s="1124" t="s">
        <v>6283</v>
      </c>
      <c r="D534" s="1124" t="s">
        <v>6491</v>
      </c>
      <c r="E534" s="1124" t="s">
        <v>6283</v>
      </c>
      <c r="F534" s="1124" t="s">
        <v>6283</v>
      </c>
      <c r="G534" s="1125">
        <v>9310</v>
      </c>
      <c r="H534" s="1125">
        <v>4270.45</v>
      </c>
      <c r="I534" s="1125">
        <v>4520.6000000000004</v>
      </c>
      <c r="J534" s="399"/>
      <c r="K534" s="169"/>
      <c r="L534" s="399"/>
      <c r="M534" s="399"/>
      <c r="N534" s="1125">
        <v>1101.6199999999999</v>
      </c>
      <c r="O534" s="1125">
        <v>173.72</v>
      </c>
      <c r="P534" s="1125" t="s">
        <v>6492</v>
      </c>
      <c r="Q534" s="1124" t="s">
        <v>6493</v>
      </c>
      <c r="R534" s="1125">
        <v>892.3</v>
      </c>
      <c r="S534" s="1125" t="s">
        <v>1476</v>
      </c>
      <c r="T534" s="1125">
        <v>35.6</v>
      </c>
      <c r="U534" s="616"/>
      <c r="V534" s="616"/>
      <c r="W534" s="616"/>
      <c r="X534" s="616"/>
      <c r="Y534" s="616"/>
      <c r="Z534" s="399"/>
      <c r="AA534" s="1124" t="s">
        <v>1456</v>
      </c>
      <c r="AB534" s="1124"/>
      <c r="AC534" s="1124"/>
      <c r="AD534" s="1124"/>
      <c r="AE534" s="1124"/>
      <c r="AF534" s="1124"/>
      <c r="AG534" s="1124"/>
      <c r="AH534" s="170">
        <v>2007</v>
      </c>
      <c r="AI534" s="166"/>
      <c r="AJ534" s="166"/>
      <c r="AK534" s="166"/>
      <c r="AL534" s="166"/>
      <c r="AM534" s="166"/>
      <c r="AN534" s="166"/>
      <c r="AO534" s="167">
        <v>15100</v>
      </c>
      <c r="AP534" s="167"/>
    </row>
    <row r="535" spans="1:42" s="1109" customFormat="1" ht="25.15" hidden="1" customHeight="1">
      <c r="A535" s="690" t="s">
        <v>175</v>
      </c>
      <c r="B535" s="164"/>
      <c r="C535" s="1124" t="s">
        <v>6283</v>
      </c>
      <c r="D535" s="1124" t="s">
        <v>6494</v>
      </c>
      <c r="E535" s="1124" t="s">
        <v>6283</v>
      </c>
      <c r="F535" s="1124" t="s">
        <v>6283</v>
      </c>
      <c r="G535" s="1125">
        <v>45795</v>
      </c>
      <c r="H535" s="1125">
        <v>292.76</v>
      </c>
      <c r="I535" s="1125">
        <v>521</v>
      </c>
      <c r="J535" s="399"/>
      <c r="K535" s="169"/>
      <c r="L535" s="399"/>
      <c r="M535" s="399"/>
      <c r="N535" s="1125">
        <v>982</v>
      </c>
      <c r="O535" s="1125">
        <v>748</v>
      </c>
      <c r="P535" s="1125" t="s">
        <v>6495</v>
      </c>
      <c r="Q535" s="1124" t="s">
        <v>1248</v>
      </c>
      <c r="R535" s="1125"/>
      <c r="S535" s="1125"/>
      <c r="T535" s="1125">
        <v>234</v>
      </c>
      <c r="U535" s="616"/>
      <c r="V535" s="616"/>
      <c r="W535" s="616"/>
      <c r="X535" s="616"/>
      <c r="Y535" s="616"/>
      <c r="Z535" s="399"/>
      <c r="AA535" s="1124" t="s">
        <v>4599</v>
      </c>
      <c r="AB535" s="1124"/>
      <c r="AC535" s="1124"/>
      <c r="AD535" s="1124"/>
      <c r="AE535" s="1124"/>
      <c r="AF535" s="1124"/>
      <c r="AG535" s="1124"/>
      <c r="AH535" s="170">
        <v>2006</v>
      </c>
      <c r="AI535" s="166"/>
      <c r="AJ535" s="166"/>
      <c r="AK535" s="166"/>
      <c r="AL535" s="166"/>
      <c r="AM535" s="166"/>
      <c r="AN535" s="166"/>
      <c r="AO535" s="167">
        <v>3038</v>
      </c>
      <c r="AP535" s="167"/>
    </row>
    <row r="536" spans="1:42" s="1109" customFormat="1" ht="25.15" hidden="1" customHeight="1">
      <c r="A536" s="690"/>
      <c r="B536" s="164"/>
      <c r="C536" s="1124" t="s">
        <v>6283</v>
      </c>
      <c r="D536" s="1124" t="s">
        <v>6496</v>
      </c>
      <c r="E536" s="1124" t="s">
        <v>6283</v>
      </c>
      <c r="F536" s="1124" t="s">
        <v>6283</v>
      </c>
      <c r="G536" s="1125">
        <v>45795</v>
      </c>
      <c r="H536" s="1125">
        <v>1326.57</v>
      </c>
      <c r="I536" s="1125">
        <v>1555</v>
      </c>
      <c r="J536" s="399"/>
      <c r="K536" s="169"/>
      <c r="L536" s="399"/>
      <c r="M536" s="399"/>
      <c r="N536" s="1125">
        <v>374</v>
      </c>
      <c r="O536" s="1125">
        <v>374</v>
      </c>
      <c r="P536" s="1125" t="s">
        <v>6497</v>
      </c>
      <c r="Q536" s="1124" t="s">
        <v>6493</v>
      </c>
      <c r="R536" s="1125"/>
      <c r="S536" s="1125"/>
      <c r="T536" s="1125"/>
      <c r="U536" s="616"/>
      <c r="V536" s="616"/>
      <c r="W536" s="616"/>
      <c r="X536" s="616"/>
      <c r="Y536" s="616"/>
      <c r="Z536" s="399"/>
      <c r="AA536" s="1124" t="s">
        <v>6498</v>
      </c>
      <c r="AB536" s="1124"/>
      <c r="AC536" s="1124"/>
      <c r="AD536" s="1124"/>
      <c r="AE536" s="1124"/>
      <c r="AF536" s="1124"/>
      <c r="AG536" s="1124"/>
      <c r="AH536" s="170">
        <v>2008</v>
      </c>
      <c r="AI536" s="166"/>
      <c r="AJ536" s="166"/>
      <c r="AK536" s="166"/>
      <c r="AL536" s="166"/>
      <c r="AM536" s="166"/>
      <c r="AN536" s="166"/>
      <c r="AO536" s="167">
        <v>3500</v>
      </c>
      <c r="AP536" s="167"/>
    </row>
    <row r="537" spans="1:42" s="1109" customFormat="1" ht="25.15" hidden="1" customHeight="1">
      <c r="A537" s="690"/>
      <c r="B537" s="164"/>
      <c r="C537" s="1124" t="s">
        <v>6283</v>
      </c>
      <c r="D537" s="1124" t="s">
        <v>6499</v>
      </c>
      <c r="E537" s="1124" t="s">
        <v>6283</v>
      </c>
      <c r="F537" s="1124" t="s">
        <v>6283</v>
      </c>
      <c r="G537" s="1125">
        <v>6120</v>
      </c>
      <c r="H537" s="1125">
        <v>744</v>
      </c>
      <c r="I537" s="1125">
        <v>739</v>
      </c>
      <c r="J537" s="399"/>
      <c r="K537" s="169"/>
      <c r="L537" s="399"/>
      <c r="M537" s="399"/>
      <c r="N537" s="1125">
        <v>486</v>
      </c>
      <c r="O537" s="1125">
        <v>486</v>
      </c>
      <c r="P537" s="1125" t="s">
        <v>6500</v>
      </c>
      <c r="Q537" s="1124" t="s">
        <v>2752</v>
      </c>
      <c r="R537" s="1125"/>
      <c r="S537" s="1125"/>
      <c r="T537" s="1125"/>
      <c r="U537" s="616"/>
      <c r="V537" s="616"/>
      <c r="W537" s="616"/>
      <c r="X537" s="616"/>
      <c r="Y537" s="616"/>
      <c r="Z537" s="399"/>
      <c r="AA537" s="1124" t="s">
        <v>4599</v>
      </c>
      <c r="AB537" s="1124"/>
      <c r="AC537" s="1124"/>
      <c r="AD537" s="1124"/>
      <c r="AE537" s="1124"/>
      <c r="AF537" s="1124"/>
      <c r="AG537" s="1124"/>
      <c r="AH537" s="170">
        <v>2009</v>
      </c>
      <c r="AI537" s="166"/>
      <c r="AJ537" s="166"/>
      <c r="AK537" s="166"/>
      <c r="AL537" s="166"/>
      <c r="AM537" s="166"/>
      <c r="AN537" s="166"/>
      <c r="AO537" s="167">
        <v>1840</v>
      </c>
      <c r="AP537" s="167"/>
    </row>
    <row r="538" spans="1:42" s="1109" customFormat="1" ht="25.15" hidden="1" customHeight="1">
      <c r="A538" s="690"/>
      <c r="B538" s="164"/>
      <c r="C538" s="1124" t="s">
        <v>6283</v>
      </c>
      <c r="D538" s="1124" t="s">
        <v>6501</v>
      </c>
      <c r="E538" s="1124" t="s">
        <v>6283</v>
      </c>
      <c r="F538" s="1124" t="s">
        <v>6283</v>
      </c>
      <c r="G538" s="1125">
        <v>999</v>
      </c>
      <c r="H538" s="1125">
        <v>241</v>
      </c>
      <c r="I538" s="1125">
        <v>239</v>
      </c>
      <c r="J538" s="399"/>
      <c r="K538" s="169"/>
      <c r="L538" s="399"/>
      <c r="M538" s="399"/>
      <c r="N538" s="1125">
        <v>239</v>
      </c>
      <c r="O538" s="1125">
        <v>239</v>
      </c>
      <c r="P538" s="1125" t="s">
        <v>6502</v>
      </c>
      <c r="Q538" s="1124" t="s">
        <v>6503</v>
      </c>
      <c r="R538" s="1125"/>
      <c r="S538" s="1125"/>
      <c r="T538" s="1125"/>
      <c r="U538" s="616"/>
      <c r="V538" s="616"/>
      <c r="W538" s="616"/>
      <c r="X538" s="616"/>
      <c r="Y538" s="616"/>
      <c r="Z538" s="399"/>
      <c r="AA538" s="1124" t="s">
        <v>4599</v>
      </c>
      <c r="AB538" s="1124"/>
      <c r="AC538" s="1124"/>
      <c r="AD538" s="1124"/>
      <c r="AE538" s="1124"/>
      <c r="AF538" s="1124"/>
      <c r="AG538" s="1124"/>
      <c r="AH538" s="170">
        <v>2013</v>
      </c>
      <c r="AI538" s="166"/>
      <c r="AJ538" s="166"/>
      <c r="AK538" s="166"/>
      <c r="AL538" s="166"/>
      <c r="AM538" s="166"/>
      <c r="AN538" s="166"/>
      <c r="AO538" s="167">
        <v>435</v>
      </c>
      <c r="AP538" s="167"/>
    </row>
    <row r="539" spans="1:42" s="1109" customFormat="1" ht="25.15" hidden="1" customHeight="1">
      <c r="A539" s="690" t="s">
        <v>91</v>
      </c>
      <c r="B539" s="164"/>
      <c r="C539" s="1124" t="s">
        <v>6283</v>
      </c>
      <c r="D539" s="1124" t="s">
        <v>6504</v>
      </c>
      <c r="E539" s="1124" t="s">
        <v>6283</v>
      </c>
      <c r="F539" s="1124" t="s">
        <v>6283</v>
      </c>
      <c r="G539" s="1125">
        <v>897</v>
      </c>
      <c r="H539" s="1125">
        <v>897</v>
      </c>
      <c r="I539" s="1125">
        <v>887</v>
      </c>
      <c r="J539" s="399"/>
      <c r="K539" s="169"/>
      <c r="L539" s="399"/>
      <c r="M539" s="399"/>
      <c r="N539" s="1125">
        <v>624</v>
      </c>
      <c r="O539" s="1125">
        <v>624</v>
      </c>
      <c r="P539" s="1125" t="s">
        <v>6505</v>
      </c>
      <c r="Q539" s="1124" t="s">
        <v>4025</v>
      </c>
      <c r="R539" s="1125"/>
      <c r="S539" s="1125"/>
      <c r="T539" s="1125"/>
      <c r="U539" s="616"/>
      <c r="V539" s="616"/>
      <c r="W539" s="616"/>
      <c r="X539" s="616"/>
      <c r="Y539" s="616"/>
      <c r="Z539" s="399"/>
      <c r="AA539" s="1124" t="s">
        <v>4599</v>
      </c>
      <c r="AB539" s="1124">
        <v>2014</v>
      </c>
      <c r="AC539" s="1124">
        <v>1600</v>
      </c>
      <c r="AD539" s="1124" t="s">
        <v>6506</v>
      </c>
      <c r="AE539" s="1124"/>
      <c r="AF539" s="1124"/>
      <c r="AG539" s="1124"/>
      <c r="AH539" s="170">
        <v>2014</v>
      </c>
      <c r="AI539" s="166"/>
      <c r="AJ539" s="166"/>
      <c r="AK539" s="166"/>
      <c r="AL539" s="166"/>
      <c r="AM539" s="166"/>
      <c r="AN539" s="166"/>
      <c r="AO539" s="167">
        <v>1600</v>
      </c>
      <c r="AP539" s="167"/>
    </row>
    <row r="540" spans="1:42" s="1109" customFormat="1" ht="25.15" hidden="1" customHeight="1">
      <c r="A540" s="690" t="s">
        <v>312</v>
      </c>
      <c r="B540" s="164"/>
      <c r="C540" s="1124" t="s">
        <v>6283</v>
      </c>
      <c r="D540" s="1124" t="s">
        <v>11679</v>
      </c>
      <c r="E540" s="1124" t="s">
        <v>6283</v>
      </c>
      <c r="F540" s="1124" t="s">
        <v>6283</v>
      </c>
      <c r="G540" s="1125">
        <v>88560</v>
      </c>
      <c r="H540" s="1125">
        <v>2615.4</v>
      </c>
      <c r="I540" s="1125">
        <v>2899.28</v>
      </c>
      <c r="J540" s="399"/>
      <c r="K540" s="169"/>
      <c r="L540" s="399"/>
      <c r="M540" s="399"/>
      <c r="N540" s="1125">
        <v>1645</v>
      </c>
      <c r="O540" s="1125">
        <v>1645</v>
      </c>
      <c r="P540" s="1125" t="s">
        <v>6507</v>
      </c>
      <c r="Q540" s="1124" t="s">
        <v>6508</v>
      </c>
      <c r="R540" s="1125"/>
      <c r="S540" s="1125"/>
      <c r="T540" s="1125"/>
      <c r="U540" s="616"/>
      <c r="V540" s="616"/>
      <c r="W540" s="616"/>
      <c r="X540" s="616"/>
      <c r="Y540" s="616"/>
      <c r="Z540" s="399"/>
      <c r="AA540" s="1124" t="s">
        <v>6509</v>
      </c>
      <c r="AB540" s="1124">
        <v>2014</v>
      </c>
      <c r="AC540" s="1124">
        <v>1600</v>
      </c>
      <c r="AD540" s="1124" t="s">
        <v>6506</v>
      </c>
      <c r="AE540" s="1124"/>
      <c r="AF540" s="1124"/>
      <c r="AG540" s="1124"/>
      <c r="AH540" s="170">
        <v>2015</v>
      </c>
      <c r="AI540" s="166"/>
      <c r="AJ540" s="166"/>
      <c r="AK540" s="166"/>
      <c r="AL540" s="166"/>
      <c r="AM540" s="166"/>
      <c r="AN540" s="166"/>
      <c r="AO540" s="167">
        <v>3900</v>
      </c>
      <c r="AP540" s="167"/>
    </row>
    <row r="541" spans="1:42" s="1109" customFormat="1" ht="25.15" hidden="1" customHeight="1">
      <c r="A541" s="690"/>
      <c r="B541" s="164"/>
      <c r="C541" s="1124" t="s">
        <v>6299</v>
      </c>
      <c r="D541" s="1124" t="s">
        <v>6510</v>
      </c>
      <c r="E541" s="1124" t="s">
        <v>6299</v>
      </c>
      <c r="F541" s="1124" t="s">
        <v>6299</v>
      </c>
      <c r="G541" s="1125">
        <v>12036</v>
      </c>
      <c r="H541" s="1125">
        <v>2232</v>
      </c>
      <c r="I541" s="1125">
        <v>5807</v>
      </c>
      <c r="J541" s="399" t="s">
        <v>1284</v>
      </c>
      <c r="K541" s="169" t="s">
        <v>1230</v>
      </c>
      <c r="L541" s="399"/>
      <c r="M541" s="399"/>
      <c r="N541" s="1125">
        <v>864</v>
      </c>
      <c r="O541" s="1125">
        <v>864</v>
      </c>
      <c r="P541" s="1125" t="s">
        <v>6511</v>
      </c>
      <c r="Q541" s="1124" t="s">
        <v>6512</v>
      </c>
      <c r="R541" s="1125">
        <v>1125</v>
      </c>
      <c r="S541" s="1125" t="s">
        <v>6513</v>
      </c>
      <c r="T541" s="1125"/>
      <c r="U541" s="616" t="s">
        <v>6449</v>
      </c>
      <c r="V541" s="616"/>
      <c r="W541" s="616"/>
      <c r="X541" s="616" t="s">
        <v>6450</v>
      </c>
      <c r="Y541" s="616"/>
      <c r="Z541" s="399"/>
      <c r="AA541" s="1124" t="s">
        <v>1496</v>
      </c>
      <c r="AB541" s="1124"/>
      <c r="AC541" s="1124"/>
      <c r="AD541" s="1124"/>
      <c r="AE541" s="1124"/>
      <c r="AF541" s="1124" t="s">
        <v>5725</v>
      </c>
      <c r="AG541" s="1124"/>
      <c r="AH541" s="170">
        <v>1996</v>
      </c>
      <c r="AI541" s="166"/>
      <c r="AJ541" s="166"/>
      <c r="AK541" s="166"/>
      <c r="AL541" s="166"/>
      <c r="AM541" s="166"/>
      <c r="AN541" s="166"/>
      <c r="AO541" s="167"/>
      <c r="AP541" s="167"/>
    </row>
    <row r="542" spans="1:42" s="1109" customFormat="1" ht="25.15" hidden="1" customHeight="1">
      <c r="A542" s="690"/>
      <c r="B542" s="164"/>
      <c r="C542" s="1124" t="s">
        <v>6301</v>
      </c>
      <c r="D542" s="1124" t="s">
        <v>6514</v>
      </c>
      <c r="E542" s="1124" t="s">
        <v>6301</v>
      </c>
      <c r="F542" s="1124" t="s">
        <v>12635</v>
      </c>
      <c r="G542" s="1125">
        <v>182133</v>
      </c>
      <c r="H542" s="1125">
        <v>324.89</v>
      </c>
      <c r="I542" s="1125">
        <v>325</v>
      </c>
      <c r="J542" s="1124"/>
      <c r="K542" s="1124"/>
      <c r="L542" s="399"/>
      <c r="M542" s="399"/>
      <c r="N542" s="1125">
        <v>325</v>
      </c>
      <c r="O542" s="1125"/>
      <c r="P542" s="1125"/>
      <c r="Q542" s="1124"/>
      <c r="R542" s="1125"/>
      <c r="S542" s="1125"/>
      <c r="T542" s="1125"/>
      <c r="U542" s="616"/>
      <c r="V542" s="616"/>
      <c r="W542" s="616"/>
      <c r="X542" s="616"/>
      <c r="Y542" s="616"/>
      <c r="Z542" s="399"/>
      <c r="AA542" s="1124"/>
      <c r="AB542" s="1124"/>
      <c r="AC542" s="1124"/>
      <c r="AD542" s="1124"/>
      <c r="AE542" s="1124"/>
      <c r="AF542" s="1124"/>
      <c r="AG542" s="1124"/>
      <c r="AH542" s="170">
        <v>2007</v>
      </c>
      <c r="AI542" s="166"/>
      <c r="AJ542" s="166"/>
      <c r="AK542" s="166"/>
      <c r="AL542" s="166"/>
      <c r="AM542" s="166"/>
      <c r="AN542" s="166"/>
      <c r="AO542" s="167">
        <v>750</v>
      </c>
      <c r="AP542" s="167"/>
    </row>
    <row r="543" spans="1:42" s="1109" customFormat="1" ht="25.15" hidden="1" customHeight="1">
      <c r="A543" s="690"/>
      <c r="B543" s="164"/>
      <c r="C543" s="1124" t="s">
        <v>6301</v>
      </c>
      <c r="D543" s="1124" t="s">
        <v>6515</v>
      </c>
      <c r="E543" s="1124" t="s">
        <v>6301</v>
      </c>
      <c r="F543" s="1124" t="s">
        <v>12635</v>
      </c>
      <c r="G543" s="1125">
        <v>500</v>
      </c>
      <c r="H543" s="1125">
        <v>390</v>
      </c>
      <c r="I543" s="1125">
        <v>390</v>
      </c>
      <c r="J543" s="399"/>
      <c r="K543" s="169"/>
      <c r="L543" s="399"/>
      <c r="M543" s="399"/>
      <c r="N543" s="1125">
        <v>390</v>
      </c>
      <c r="O543" s="1125">
        <v>390</v>
      </c>
      <c r="P543" s="1125" t="s">
        <v>6516</v>
      </c>
      <c r="Q543" s="1124" t="s">
        <v>6517</v>
      </c>
      <c r="R543" s="1125"/>
      <c r="S543" s="1125"/>
      <c r="T543" s="1125"/>
      <c r="U543" s="616"/>
      <c r="V543" s="616"/>
      <c r="W543" s="616"/>
      <c r="X543" s="616"/>
      <c r="Y543" s="616"/>
      <c r="Z543" s="399"/>
      <c r="AA543" s="1124"/>
      <c r="AB543" s="1124"/>
      <c r="AC543" s="1124"/>
      <c r="AD543" s="1124"/>
      <c r="AE543" s="1124"/>
      <c r="AF543" s="1124"/>
      <c r="AG543" s="1124"/>
      <c r="AH543" s="170">
        <v>2007</v>
      </c>
      <c r="AI543" s="166"/>
      <c r="AJ543" s="166"/>
      <c r="AK543" s="166"/>
      <c r="AL543" s="166"/>
      <c r="AM543" s="166"/>
      <c r="AN543" s="166"/>
      <c r="AO543" s="167">
        <v>100</v>
      </c>
      <c r="AP543" s="167"/>
    </row>
    <row r="544" spans="1:42" s="1109" customFormat="1" ht="25.15" hidden="1" customHeight="1">
      <c r="A544" s="690"/>
      <c r="B544" s="164"/>
      <c r="C544" s="1124" t="s">
        <v>6301</v>
      </c>
      <c r="D544" s="1124" t="s">
        <v>6518</v>
      </c>
      <c r="E544" s="1124" t="s">
        <v>6301</v>
      </c>
      <c r="F544" s="1124" t="s">
        <v>16674</v>
      </c>
      <c r="G544" s="1125">
        <v>2821</v>
      </c>
      <c r="H544" s="1125">
        <v>564</v>
      </c>
      <c r="I544" s="1125">
        <v>564</v>
      </c>
      <c r="J544" s="399"/>
      <c r="K544" s="169"/>
      <c r="L544" s="399"/>
      <c r="M544" s="399"/>
      <c r="N544" s="1125">
        <v>564</v>
      </c>
      <c r="O544" s="1125">
        <v>564</v>
      </c>
      <c r="P544" s="1125" t="s">
        <v>6519</v>
      </c>
      <c r="Q544" s="1124" t="s">
        <v>6520</v>
      </c>
      <c r="R544" s="1125"/>
      <c r="S544" s="1125"/>
      <c r="T544" s="1125"/>
      <c r="U544" s="399"/>
      <c r="V544" s="399"/>
      <c r="W544" s="399"/>
      <c r="X544" s="399"/>
      <c r="Y544" s="399"/>
      <c r="Z544" s="399"/>
      <c r="AA544" s="1124"/>
      <c r="AB544" s="1124"/>
      <c r="AC544" s="1124"/>
      <c r="AD544" s="1124"/>
      <c r="AE544" s="1124"/>
      <c r="AF544" s="1124"/>
      <c r="AG544" s="1124"/>
      <c r="AH544" s="170">
        <v>2010</v>
      </c>
      <c r="AI544" s="166"/>
      <c r="AJ544" s="166"/>
      <c r="AK544" s="166"/>
      <c r="AL544" s="166"/>
      <c r="AM544" s="166"/>
      <c r="AN544" s="166"/>
      <c r="AO544" s="167">
        <v>330</v>
      </c>
      <c r="AP544" s="167"/>
    </row>
    <row r="545" spans="1:42" s="1109" customFormat="1" ht="25.15" hidden="1" customHeight="1">
      <c r="A545" s="690"/>
      <c r="B545" s="164"/>
      <c r="C545" s="1124" t="s">
        <v>6301</v>
      </c>
      <c r="D545" s="1124" t="s">
        <v>6521</v>
      </c>
      <c r="E545" s="1124" t="s">
        <v>6301</v>
      </c>
      <c r="F545" s="1124" t="s">
        <v>16675</v>
      </c>
      <c r="G545" s="1125">
        <v>2285</v>
      </c>
      <c r="H545" s="1125">
        <v>497</v>
      </c>
      <c r="I545" s="1125">
        <v>497</v>
      </c>
      <c r="J545" s="399"/>
      <c r="K545" s="169"/>
      <c r="L545" s="399"/>
      <c r="M545" s="399"/>
      <c r="N545" s="1125">
        <v>497</v>
      </c>
      <c r="O545" s="1125">
        <v>497</v>
      </c>
      <c r="P545" s="1125" t="s">
        <v>6522</v>
      </c>
      <c r="Q545" s="1124" t="s">
        <v>4025</v>
      </c>
      <c r="R545" s="1125"/>
      <c r="S545" s="1125"/>
      <c r="T545" s="1125"/>
      <c r="U545" s="399"/>
      <c r="V545" s="399"/>
      <c r="W545" s="399"/>
      <c r="X545" s="399"/>
      <c r="Y545" s="399"/>
      <c r="Z545" s="399"/>
      <c r="AA545" s="1124"/>
      <c r="AB545" s="1124"/>
      <c r="AC545" s="1124"/>
      <c r="AD545" s="1124"/>
      <c r="AE545" s="1124"/>
      <c r="AF545" s="1124"/>
      <c r="AG545" s="1124"/>
      <c r="AH545" s="170">
        <v>2016</v>
      </c>
      <c r="AI545" s="166"/>
      <c r="AJ545" s="166"/>
      <c r="AK545" s="166"/>
      <c r="AL545" s="166"/>
      <c r="AM545" s="166"/>
      <c r="AN545" s="166"/>
      <c r="AO545" s="167">
        <v>1000</v>
      </c>
      <c r="AP545" s="167"/>
    </row>
    <row r="546" spans="1:42" s="1109" customFormat="1" ht="25.15" hidden="1" customHeight="1">
      <c r="A546" s="690"/>
      <c r="B546" s="164"/>
      <c r="C546" s="1124" t="s">
        <v>6301</v>
      </c>
      <c r="D546" s="1124" t="s">
        <v>6523</v>
      </c>
      <c r="E546" s="1124" t="s">
        <v>6301</v>
      </c>
      <c r="F546" s="1124" t="s">
        <v>16676</v>
      </c>
      <c r="G546" s="1125">
        <v>6631</v>
      </c>
      <c r="H546" s="1125">
        <v>940</v>
      </c>
      <c r="I546" s="1125">
        <v>940</v>
      </c>
      <c r="J546" s="399"/>
      <c r="K546" s="169"/>
      <c r="L546" s="399"/>
      <c r="M546" s="399"/>
      <c r="N546" s="1125">
        <v>940</v>
      </c>
      <c r="O546" s="1125">
        <v>940</v>
      </c>
      <c r="P546" s="1125" t="s">
        <v>6524</v>
      </c>
      <c r="Q546" s="1124" t="s">
        <v>4025</v>
      </c>
      <c r="R546" s="1125"/>
      <c r="S546" s="1125"/>
      <c r="T546" s="1125"/>
      <c r="U546" s="399"/>
      <c r="V546" s="399"/>
      <c r="W546" s="399"/>
      <c r="X546" s="399"/>
      <c r="Y546" s="399"/>
      <c r="Z546" s="399"/>
      <c r="AA546" s="1124"/>
      <c r="AB546" s="1124"/>
      <c r="AC546" s="1124"/>
      <c r="AD546" s="1124"/>
      <c r="AE546" s="1124"/>
      <c r="AF546" s="1124"/>
      <c r="AG546" s="1124"/>
      <c r="AH546" s="170">
        <v>2016</v>
      </c>
      <c r="AI546" s="166"/>
      <c r="AJ546" s="166"/>
      <c r="AK546" s="166"/>
      <c r="AL546" s="166"/>
      <c r="AM546" s="166"/>
      <c r="AN546" s="166"/>
      <c r="AO546" s="167">
        <v>2693</v>
      </c>
      <c r="AP546" s="167"/>
    </row>
    <row r="547" spans="1:42" s="1109" customFormat="1" ht="25.15" hidden="1" customHeight="1">
      <c r="A547" s="690"/>
      <c r="B547" s="164"/>
      <c r="C547" s="1124" t="s">
        <v>6301</v>
      </c>
      <c r="D547" s="1124" t="s">
        <v>15485</v>
      </c>
      <c r="E547" s="1124" t="s">
        <v>6301</v>
      </c>
      <c r="F547" s="1124" t="s">
        <v>16677</v>
      </c>
      <c r="G547" s="1125">
        <v>2846</v>
      </c>
      <c r="H547" s="1125">
        <v>753</v>
      </c>
      <c r="I547" s="1125">
        <v>753</v>
      </c>
      <c r="J547" s="399"/>
      <c r="K547" s="169"/>
      <c r="L547" s="399"/>
      <c r="M547" s="399"/>
      <c r="N547" s="1125">
        <v>753</v>
      </c>
      <c r="O547" s="1125">
        <v>753</v>
      </c>
      <c r="P547" s="1125" t="s">
        <v>15486</v>
      </c>
      <c r="Q547" s="1124" t="s">
        <v>1150</v>
      </c>
      <c r="R547" s="1125"/>
      <c r="S547" s="1125"/>
      <c r="T547" s="1125"/>
      <c r="U547" s="399"/>
      <c r="V547" s="399"/>
      <c r="W547" s="399"/>
      <c r="X547" s="399"/>
      <c r="Y547" s="399"/>
      <c r="Z547" s="399"/>
      <c r="AA547" s="1124"/>
      <c r="AB547" s="1124"/>
      <c r="AC547" s="1124"/>
      <c r="AD547" s="1124"/>
      <c r="AE547" s="1124"/>
      <c r="AF547" s="1124"/>
      <c r="AG547" s="1124"/>
      <c r="AH547" s="170">
        <v>2019</v>
      </c>
      <c r="AI547" s="166"/>
      <c r="AJ547" s="166"/>
      <c r="AK547" s="166"/>
      <c r="AL547" s="166"/>
      <c r="AM547" s="166"/>
      <c r="AN547" s="166"/>
      <c r="AO547" s="167">
        <v>1672</v>
      </c>
      <c r="AP547" s="167"/>
    </row>
    <row r="548" spans="1:42" s="1109" customFormat="1" ht="25.15" hidden="1" customHeight="1">
      <c r="A548" s="690"/>
      <c r="B548" s="502"/>
      <c r="C548" s="1124" t="s">
        <v>6301</v>
      </c>
      <c r="D548" s="1124" t="s">
        <v>15487</v>
      </c>
      <c r="E548" s="1124" t="s">
        <v>6301</v>
      </c>
      <c r="F548" s="1124" t="s">
        <v>16678</v>
      </c>
      <c r="G548" s="1125">
        <v>8149</v>
      </c>
      <c r="H548" s="1125">
        <v>952</v>
      </c>
      <c r="I548" s="1125">
        <v>952</v>
      </c>
      <c r="J548" s="399"/>
      <c r="K548" s="169"/>
      <c r="L548" s="399"/>
      <c r="M548" s="399"/>
      <c r="N548" s="1125">
        <v>952</v>
      </c>
      <c r="O548" s="1125">
        <v>952</v>
      </c>
      <c r="P548" s="1125" t="s">
        <v>15488</v>
      </c>
      <c r="Q548" s="1124" t="s">
        <v>1150</v>
      </c>
      <c r="R548" s="1125"/>
      <c r="S548" s="1125"/>
      <c r="T548" s="1125"/>
      <c r="U548" s="399"/>
      <c r="V548" s="399"/>
      <c r="W548" s="399"/>
      <c r="X548" s="399"/>
      <c r="Y548" s="399"/>
      <c r="Z548" s="399"/>
      <c r="AA548" s="1124"/>
      <c r="AB548" s="1124"/>
      <c r="AC548" s="1124"/>
      <c r="AD548" s="1124"/>
      <c r="AE548" s="1124"/>
      <c r="AF548" s="1124"/>
      <c r="AG548" s="1124"/>
      <c r="AH548" s="170">
        <v>2019</v>
      </c>
      <c r="AI548" s="166"/>
      <c r="AJ548" s="166"/>
      <c r="AK548" s="166"/>
      <c r="AL548" s="166"/>
      <c r="AM548" s="166"/>
      <c r="AN548" s="166"/>
      <c r="AO548" s="167">
        <v>3404</v>
      </c>
      <c r="AP548" s="167"/>
    </row>
    <row r="549" spans="1:42" s="1109" customFormat="1" ht="25.15" hidden="1" customHeight="1">
      <c r="A549" s="690"/>
      <c r="B549" s="502"/>
      <c r="C549" s="170" t="s">
        <v>6301</v>
      </c>
      <c r="D549" s="184" t="s">
        <v>16679</v>
      </c>
      <c r="E549" s="166" t="s">
        <v>6301</v>
      </c>
      <c r="F549" s="166" t="s">
        <v>16680</v>
      </c>
      <c r="G549" s="167">
        <v>8025</v>
      </c>
      <c r="H549" s="167">
        <v>928</v>
      </c>
      <c r="I549" s="167">
        <v>928</v>
      </c>
      <c r="J549" s="167"/>
      <c r="K549" s="167"/>
      <c r="L549" s="167"/>
      <c r="M549" s="170"/>
      <c r="N549" s="167">
        <v>928</v>
      </c>
      <c r="O549" s="167">
        <v>928</v>
      </c>
      <c r="P549" s="167"/>
      <c r="Q549" s="170" t="s">
        <v>1150</v>
      </c>
      <c r="R549" s="170"/>
      <c r="S549" s="167"/>
      <c r="T549" s="167"/>
      <c r="U549" s="399"/>
      <c r="V549" s="399"/>
      <c r="W549" s="399"/>
      <c r="X549" s="399"/>
      <c r="Y549" s="399"/>
      <c r="Z549" s="399"/>
      <c r="AA549" s="170" t="s">
        <v>1211</v>
      </c>
      <c r="AB549" s="170"/>
      <c r="AC549" s="167"/>
      <c r="AD549" s="167"/>
      <c r="AE549" s="1124"/>
      <c r="AF549" s="1124"/>
      <c r="AG549" s="1124"/>
      <c r="AH549" s="170">
        <v>2020</v>
      </c>
      <c r="AI549" s="166"/>
      <c r="AJ549" s="166"/>
      <c r="AK549" s="166"/>
      <c r="AL549" s="166"/>
      <c r="AM549" s="166"/>
      <c r="AN549" s="166"/>
      <c r="AO549" s="167">
        <v>2265</v>
      </c>
      <c r="AP549" s="167" t="s">
        <v>2025</v>
      </c>
    </row>
    <row r="550" spans="1:42" s="1109" customFormat="1" ht="25.15" hidden="1" customHeight="1">
      <c r="A550" s="690"/>
      <c r="B550" s="502"/>
      <c r="C550" s="170" t="s">
        <v>6301</v>
      </c>
      <c r="D550" s="1280" t="s">
        <v>16681</v>
      </c>
      <c r="E550" s="166" t="s">
        <v>6301</v>
      </c>
      <c r="F550" s="166" t="s">
        <v>16682</v>
      </c>
      <c r="G550" s="167">
        <v>8502</v>
      </c>
      <c r="H550" s="167">
        <v>886</v>
      </c>
      <c r="I550" s="167">
        <v>886</v>
      </c>
      <c r="J550" s="167"/>
      <c r="K550" s="167"/>
      <c r="L550" s="167"/>
      <c r="M550" s="170"/>
      <c r="N550" s="167">
        <v>886</v>
      </c>
      <c r="O550" s="167">
        <v>886</v>
      </c>
      <c r="P550" s="167"/>
      <c r="Q550" s="170" t="s">
        <v>1150</v>
      </c>
      <c r="R550" s="170"/>
      <c r="S550" s="167"/>
      <c r="T550" s="167"/>
      <c r="U550" s="399"/>
      <c r="V550" s="399"/>
      <c r="W550" s="399"/>
      <c r="X550" s="399"/>
      <c r="Y550" s="399"/>
      <c r="Z550" s="399"/>
      <c r="AA550" s="170"/>
      <c r="AB550" s="170"/>
      <c r="AC550" s="167"/>
      <c r="AD550" s="167"/>
      <c r="AE550" s="1124"/>
      <c r="AF550" s="1124"/>
      <c r="AG550" s="1124"/>
      <c r="AH550" s="170">
        <v>2020</v>
      </c>
      <c r="AI550" s="166"/>
      <c r="AJ550" s="166"/>
      <c r="AK550" s="166"/>
      <c r="AL550" s="166"/>
      <c r="AM550" s="166"/>
      <c r="AN550" s="166"/>
      <c r="AO550" s="167">
        <v>2151</v>
      </c>
      <c r="AP550" s="167" t="s">
        <v>2025</v>
      </c>
    </row>
    <row r="551" spans="1:42" s="1109" customFormat="1" ht="25.15" hidden="1" customHeight="1">
      <c r="A551" s="690"/>
      <c r="B551" s="164"/>
      <c r="C551" s="1124" t="s">
        <v>6305</v>
      </c>
      <c r="D551" s="1124" t="s">
        <v>15489</v>
      </c>
      <c r="E551" s="1124" t="s">
        <v>6305</v>
      </c>
      <c r="F551" s="1124" t="s">
        <v>8280</v>
      </c>
      <c r="G551" s="1125">
        <v>9990</v>
      </c>
      <c r="H551" s="1125">
        <v>1538</v>
      </c>
      <c r="I551" s="1125">
        <v>1538</v>
      </c>
      <c r="J551" s="399" t="s">
        <v>1230</v>
      </c>
      <c r="K551" s="399" t="s">
        <v>1284</v>
      </c>
      <c r="L551" s="399" t="s">
        <v>1248</v>
      </c>
      <c r="M551" s="399"/>
      <c r="N551" s="1125">
        <v>827</v>
      </c>
      <c r="O551" s="1125">
        <v>792</v>
      </c>
      <c r="P551" s="1125" t="s">
        <v>6525</v>
      </c>
      <c r="Q551" s="1124" t="s">
        <v>1250</v>
      </c>
      <c r="R551" s="1125"/>
      <c r="S551" s="1125"/>
      <c r="T551" s="1125">
        <v>35</v>
      </c>
      <c r="U551" s="616" t="s">
        <v>6526</v>
      </c>
      <c r="V551" s="616"/>
      <c r="W551" s="616">
        <v>1100</v>
      </c>
      <c r="X551" s="616">
        <v>50</v>
      </c>
      <c r="Y551" s="616"/>
      <c r="Z551" s="399"/>
      <c r="AA551" s="1124" t="s">
        <v>6527</v>
      </c>
      <c r="AB551" s="1124"/>
      <c r="AC551" s="1124"/>
      <c r="AD551" s="1124"/>
      <c r="AE551" s="1124"/>
      <c r="AF551" s="1124" t="s">
        <v>6528</v>
      </c>
      <c r="AG551" s="1124" t="s">
        <v>6529</v>
      </c>
      <c r="AH551" s="170">
        <v>2001</v>
      </c>
      <c r="AI551" s="166"/>
      <c r="AJ551" s="166"/>
      <c r="AK551" s="166"/>
      <c r="AL551" s="166"/>
      <c r="AM551" s="166"/>
      <c r="AN551" s="166"/>
      <c r="AO551" s="167">
        <v>1270</v>
      </c>
      <c r="AP551" s="167"/>
    </row>
    <row r="552" spans="1:42" s="1109" customFormat="1" ht="25.15" hidden="1" customHeight="1">
      <c r="A552" s="690"/>
      <c r="B552" s="164"/>
      <c r="C552" s="1124" t="s">
        <v>6305</v>
      </c>
      <c r="D552" s="1124" t="s">
        <v>15490</v>
      </c>
      <c r="E552" s="1124" t="s">
        <v>6305</v>
      </c>
      <c r="F552" s="1124" t="s">
        <v>15491</v>
      </c>
      <c r="G552" s="1125">
        <v>15552</v>
      </c>
      <c r="H552" s="1125">
        <v>1739.7</v>
      </c>
      <c r="I552" s="1125">
        <v>2086.81</v>
      </c>
      <c r="J552" s="399" t="s">
        <v>1230</v>
      </c>
      <c r="K552" s="169" t="s">
        <v>1284</v>
      </c>
      <c r="L552" s="399" t="s">
        <v>1248</v>
      </c>
      <c r="M552" s="399"/>
      <c r="N552" s="1125">
        <v>734</v>
      </c>
      <c r="O552" s="1125">
        <v>680</v>
      </c>
      <c r="P552" s="1125" t="s">
        <v>6530</v>
      </c>
      <c r="Q552" s="1124" t="s">
        <v>1250</v>
      </c>
      <c r="R552" s="1125"/>
      <c r="S552" s="1125"/>
      <c r="T552" s="1125">
        <v>54</v>
      </c>
      <c r="U552" s="616">
        <v>1020</v>
      </c>
      <c r="V552" s="616"/>
      <c r="W552" s="616">
        <v>300</v>
      </c>
      <c r="X552" s="616"/>
      <c r="Y552" s="616"/>
      <c r="Z552" s="399"/>
      <c r="AA552" s="1124" t="s">
        <v>707</v>
      </c>
      <c r="AB552" s="1124"/>
      <c r="AC552" s="1124"/>
      <c r="AD552" s="1124"/>
      <c r="AE552" s="1124"/>
      <c r="AF552" s="1124" t="s">
        <v>6528</v>
      </c>
      <c r="AG552" s="1124"/>
      <c r="AH552" s="170">
        <v>2003</v>
      </c>
      <c r="AI552" s="166"/>
      <c r="AJ552" s="166"/>
      <c r="AK552" s="166"/>
      <c r="AL552" s="166"/>
      <c r="AM552" s="166"/>
      <c r="AN552" s="166"/>
      <c r="AO552" s="167">
        <v>1320</v>
      </c>
      <c r="AP552" s="167"/>
    </row>
    <row r="553" spans="1:42" s="1109" customFormat="1" ht="25.15" hidden="1" customHeight="1">
      <c r="A553" s="690"/>
      <c r="B553" s="164"/>
      <c r="C553" s="1124" t="s">
        <v>6305</v>
      </c>
      <c r="D553" s="1124" t="s">
        <v>6531</v>
      </c>
      <c r="E553" s="1124" t="s">
        <v>6305</v>
      </c>
      <c r="F553" s="1124" t="s">
        <v>15492</v>
      </c>
      <c r="G553" s="1125">
        <v>3194</v>
      </c>
      <c r="H553" s="1125">
        <v>851.68</v>
      </c>
      <c r="I553" s="1125">
        <v>840.18</v>
      </c>
      <c r="J553" s="399"/>
      <c r="K553" s="169"/>
      <c r="L553" s="399"/>
      <c r="M553" s="399"/>
      <c r="N553" s="1125">
        <v>654</v>
      </c>
      <c r="O553" s="1125">
        <v>599</v>
      </c>
      <c r="P553" s="1125" t="s">
        <v>6532</v>
      </c>
      <c r="Q553" s="1124" t="s">
        <v>1250</v>
      </c>
      <c r="R553" s="1125"/>
      <c r="S553" s="1125"/>
      <c r="T553" s="1125">
        <v>55</v>
      </c>
      <c r="U553" s="616"/>
      <c r="V553" s="616"/>
      <c r="W553" s="616"/>
      <c r="X553" s="616"/>
      <c r="Y553" s="616"/>
      <c r="Z553" s="399"/>
      <c r="AA553" s="1124" t="s">
        <v>6533</v>
      </c>
      <c r="AB553" s="1124"/>
      <c r="AC553" s="1124"/>
      <c r="AD553" s="1124"/>
      <c r="AE553" s="1124"/>
      <c r="AF553" s="1124"/>
      <c r="AG553" s="1124"/>
      <c r="AH553" s="170">
        <v>2005</v>
      </c>
      <c r="AI553" s="166"/>
      <c r="AJ553" s="166"/>
      <c r="AK553" s="166"/>
      <c r="AL553" s="166"/>
      <c r="AM553" s="166"/>
      <c r="AN553" s="166"/>
      <c r="AO553" s="167">
        <v>1084</v>
      </c>
      <c r="AP553" s="167"/>
    </row>
    <row r="554" spans="1:42" s="1109" customFormat="1" ht="25.15" hidden="1" customHeight="1">
      <c r="A554" s="690" t="s">
        <v>315</v>
      </c>
      <c r="B554" s="164"/>
      <c r="C554" s="1124" t="s">
        <v>6305</v>
      </c>
      <c r="D554" s="1124" t="s">
        <v>6534</v>
      </c>
      <c r="E554" s="1124" t="s">
        <v>6305</v>
      </c>
      <c r="F554" s="1124" t="s">
        <v>15493</v>
      </c>
      <c r="G554" s="1125">
        <v>4575</v>
      </c>
      <c r="H554" s="1125">
        <v>2183.86</v>
      </c>
      <c r="I554" s="1125">
        <v>2183.86</v>
      </c>
      <c r="J554" s="425"/>
      <c r="K554" s="425"/>
      <c r="L554" s="425"/>
      <c r="M554" s="425"/>
      <c r="N554" s="1125">
        <v>1550</v>
      </c>
      <c r="O554" s="1125">
        <v>1490</v>
      </c>
      <c r="P554" s="1125" t="s">
        <v>6535</v>
      </c>
      <c r="Q554" s="1124" t="s">
        <v>6536</v>
      </c>
      <c r="R554" s="1125"/>
      <c r="S554" s="1125"/>
      <c r="T554" s="1125">
        <v>72</v>
      </c>
      <c r="U554" s="616"/>
      <c r="V554" s="616"/>
      <c r="W554" s="616"/>
      <c r="X554" s="616"/>
      <c r="Y554" s="616"/>
      <c r="Z554" s="425"/>
      <c r="AA554" s="1124" t="s">
        <v>6533</v>
      </c>
      <c r="AB554" s="1124"/>
      <c r="AC554" s="1124"/>
      <c r="AD554" s="1124"/>
      <c r="AE554" s="1124"/>
      <c r="AF554" s="1124"/>
      <c r="AG554" s="1124"/>
      <c r="AH554" s="170">
        <v>2001</v>
      </c>
      <c r="AI554" s="166"/>
      <c r="AJ554" s="166"/>
      <c r="AK554" s="166"/>
      <c r="AL554" s="166"/>
      <c r="AM554" s="166"/>
      <c r="AN554" s="166"/>
      <c r="AO554" s="167">
        <v>808</v>
      </c>
      <c r="AP554" s="167"/>
    </row>
    <row r="555" spans="1:42" s="1109" customFormat="1" ht="25.15" hidden="1" customHeight="1">
      <c r="A555" s="690" t="s">
        <v>174</v>
      </c>
      <c r="B555" s="164"/>
      <c r="C555" s="1124" t="s">
        <v>6305</v>
      </c>
      <c r="D555" s="1124" t="s">
        <v>6537</v>
      </c>
      <c r="E555" s="1124" t="s">
        <v>6305</v>
      </c>
      <c r="F555" s="1124" t="s">
        <v>15494</v>
      </c>
      <c r="G555" s="1125">
        <v>3185</v>
      </c>
      <c r="H555" s="425">
        <v>1151.78</v>
      </c>
      <c r="I555" s="1125">
        <v>2041.38</v>
      </c>
      <c r="J555" s="425"/>
      <c r="K555" s="425"/>
      <c r="L555" s="425"/>
      <c r="M555" s="425"/>
      <c r="N555" s="1125">
        <v>770</v>
      </c>
      <c r="O555" s="1125">
        <v>742.5</v>
      </c>
      <c r="P555" s="1125" t="s">
        <v>6538</v>
      </c>
      <c r="Q555" s="1124" t="s">
        <v>6539</v>
      </c>
      <c r="R555" s="1125"/>
      <c r="S555" s="1125"/>
      <c r="T555" s="1125">
        <v>141</v>
      </c>
      <c r="U555" s="616"/>
      <c r="V555" s="616"/>
      <c r="W555" s="616"/>
      <c r="X555" s="616"/>
      <c r="Y555" s="616"/>
      <c r="Z555" s="425"/>
      <c r="AA555" s="1124" t="s">
        <v>11680</v>
      </c>
      <c r="AB555" s="1124"/>
      <c r="AC555" s="1124"/>
      <c r="AD555" s="1124"/>
      <c r="AE555" s="1124"/>
      <c r="AF555" s="1124"/>
      <c r="AG555" s="1124"/>
      <c r="AH555" s="170">
        <v>2013</v>
      </c>
      <c r="AI555" s="166"/>
      <c r="AJ555" s="166"/>
      <c r="AK555" s="166"/>
      <c r="AL555" s="166"/>
      <c r="AM555" s="166"/>
      <c r="AN555" s="166"/>
      <c r="AO555" s="167">
        <v>3500</v>
      </c>
      <c r="AP555" s="167"/>
    </row>
    <row r="556" spans="1:42" s="1109" customFormat="1" ht="25.15" hidden="1" customHeight="1">
      <c r="A556" s="690"/>
      <c r="B556" s="164"/>
      <c r="C556" s="1124" t="s">
        <v>6305</v>
      </c>
      <c r="D556" s="1124" t="s">
        <v>6540</v>
      </c>
      <c r="E556" s="1124" t="s">
        <v>6305</v>
      </c>
      <c r="F556" s="1124" t="s">
        <v>15495</v>
      </c>
      <c r="G556" s="1125">
        <v>8113.4</v>
      </c>
      <c r="H556" s="427">
        <v>1004</v>
      </c>
      <c r="I556" s="427">
        <v>1250</v>
      </c>
      <c r="J556" s="427"/>
      <c r="K556" s="427"/>
      <c r="L556" s="427"/>
      <c r="M556" s="427"/>
      <c r="N556" s="1125">
        <v>1250</v>
      </c>
      <c r="O556" s="1125">
        <v>625</v>
      </c>
      <c r="P556" s="1125" t="s">
        <v>15496</v>
      </c>
      <c r="Q556" s="1124" t="s">
        <v>5354</v>
      </c>
      <c r="R556" s="1125"/>
      <c r="S556" s="1125"/>
      <c r="T556" s="1125"/>
      <c r="U556" s="616"/>
      <c r="V556" s="616"/>
      <c r="W556" s="616"/>
      <c r="X556" s="616"/>
      <c r="Y556" s="616"/>
      <c r="Z556" s="425"/>
      <c r="AA556" s="1124" t="s">
        <v>6533</v>
      </c>
      <c r="AB556" s="1124"/>
      <c r="AC556" s="1124"/>
      <c r="AD556" s="1124"/>
      <c r="AE556" s="1124"/>
      <c r="AF556" s="1124"/>
      <c r="AG556" s="1124"/>
      <c r="AH556" s="170">
        <v>2014</v>
      </c>
      <c r="AI556" s="166"/>
      <c r="AJ556" s="166"/>
      <c r="AK556" s="166"/>
      <c r="AL556" s="166"/>
      <c r="AM556" s="166"/>
      <c r="AN556" s="166"/>
      <c r="AO556" s="167">
        <v>3600</v>
      </c>
      <c r="AP556" s="167"/>
    </row>
    <row r="557" spans="1:42" s="1109" customFormat="1" ht="25.15" hidden="1" customHeight="1">
      <c r="A557" s="690"/>
      <c r="B557" s="164"/>
      <c r="C557" s="1124" t="s">
        <v>16683</v>
      </c>
      <c r="D557" s="1124" t="s">
        <v>16684</v>
      </c>
      <c r="E557" s="1124" t="s">
        <v>6305</v>
      </c>
      <c r="F557" s="1124" t="s">
        <v>16685</v>
      </c>
      <c r="G557" s="1125">
        <v>4333</v>
      </c>
      <c r="H557" s="1125">
        <v>1153.46</v>
      </c>
      <c r="I557" s="1125">
        <v>1208.76</v>
      </c>
      <c r="J557" s="427"/>
      <c r="K557" s="427"/>
      <c r="L557" s="427"/>
      <c r="M557" s="427"/>
      <c r="N557" s="1125">
        <v>835.19999999999993</v>
      </c>
      <c r="O557" s="1125">
        <v>730.8</v>
      </c>
      <c r="P557" s="1125" t="s">
        <v>16686</v>
      </c>
      <c r="Q557" s="1124" t="s">
        <v>1208</v>
      </c>
      <c r="R557" s="1125"/>
      <c r="S557" s="1125"/>
      <c r="T557" s="1125">
        <v>104.4</v>
      </c>
      <c r="U557" s="616"/>
      <c r="V557" s="616"/>
      <c r="W557" s="616"/>
      <c r="X557" s="616"/>
      <c r="Y557" s="616"/>
      <c r="Z557" s="425"/>
      <c r="AA557" s="1124" t="s">
        <v>16687</v>
      </c>
      <c r="AB557" s="1124"/>
      <c r="AC557" s="1124"/>
      <c r="AD557" s="1124"/>
      <c r="AE557" s="1124"/>
      <c r="AF557" s="1124"/>
      <c r="AG557" s="1124"/>
      <c r="AH557" s="170">
        <v>2020</v>
      </c>
      <c r="AI557" s="166"/>
      <c r="AJ557" s="166"/>
      <c r="AK557" s="166"/>
      <c r="AL557" s="166"/>
      <c r="AM557" s="166"/>
      <c r="AN557" s="166"/>
      <c r="AO557" s="167">
        <v>3500</v>
      </c>
      <c r="AP557" s="167" t="s">
        <v>2025</v>
      </c>
    </row>
    <row r="558" spans="1:42" s="1109" customFormat="1" ht="25.15" hidden="1" customHeight="1">
      <c r="A558" s="690"/>
      <c r="B558" s="164"/>
      <c r="C558" s="1124" t="s">
        <v>6305</v>
      </c>
      <c r="D558" s="1124" t="s">
        <v>16688</v>
      </c>
      <c r="E558" s="1124" t="s">
        <v>6305</v>
      </c>
      <c r="F558" s="1124" t="s">
        <v>16689</v>
      </c>
      <c r="G558" s="1125"/>
      <c r="H558" s="1125">
        <v>988.1</v>
      </c>
      <c r="I558" s="1125">
        <v>934.51</v>
      </c>
      <c r="J558" s="427"/>
      <c r="K558" s="427"/>
      <c r="L558" s="427"/>
      <c r="M558" s="427"/>
      <c r="N558" s="1125">
        <v>542</v>
      </c>
      <c r="O558" s="1125">
        <v>542</v>
      </c>
      <c r="P558" s="1125" t="s">
        <v>16690</v>
      </c>
      <c r="Q558" s="1124" t="s">
        <v>12424</v>
      </c>
      <c r="R558" s="1125"/>
      <c r="S558" s="1125"/>
      <c r="T558" s="1125"/>
      <c r="U558" s="616"/>
      <c r="V558" s="616"/>
      <c r="W558" s="616"/>
      <c r="X558" s="616"/>
      <c r="Y558" s="616"/>
      <c r="Z558" s="425"/>
      <c r="AA558" s="1124" t="s">
        <v>16687</v>
      </c>
      <c r="AB558" s="1124"/>
      <c r="AC558" s="1124"/>
      <c r="AD558" s="1124"/>
      <c r="AE558" s="1124"/>
      <c r="AF558" s="1124"/>
      <c r="AG558" s="1124"/>
      <c r="AH558" s="170">
        <v>2020</v>
      </c>
      <c r="AI558" s="166"/>
      <c r="AJ558" s="166"/>
      <c r="AK558" s="166"/>
      <c r="AL558" s="166"/>
      <c r="AM558" s="166"/>
      <c r="AN558" s="166"/>
      <c r="AO558" s="167">
        <v>4767</v>
      </c>
      <c r="AP558" s="167" t="s">
        <v>2025</v>
      </c>
    </row>
    <row r="559" spans="1:42" s="1109" customFormat="1" ht="25.15" hidden="1" customHeight="1">
      <c r="A559" s="690"/>
      <c r="B559" s="488"/>
      <c r="C559" s="1124" t="s">
        <v>6305</v>
      </c>
      <c r="D559" s="1124" t="s">
        <v>13088</v>
      </c>
      <c r="E559" s="1124" t="s">
        <v>6305</v>
      </c>
      <c r="F559" s="1124" t="s">
        <v>15497</v>
      </c>
      <c r="G559" s="1125">
        <v>3819</v>
      </c>
      <c r="H559" s="1125">
        <v>952.7</v>
      </c>
      <c r="I559" s="1125">
        <v>899.5</v>
      </c>
      <c r="J559" s="427"/>
      <c r="K559" s="427"/>
      <c r="L559" s="427"/>
      <c r="M559" s="427"/>
      <c r="N559" s="1125">
        <v>899.5</v>
      </c>
      <c r="O559" s="1125">
        <v>899.5</v>
      </c>
      <c r="P559" s="1125"/>
      <c r="Q559" s="1124" t="s">
        <v>7014</v>
      </c>
      <c r="R559" s="1125"/>
      <c r="S559" s="1125"/>
      <c r="T559" s="1125">
        <v>33</v>
      </c>
      <c r="U559" s="616"/>
      <c r="V559" s="616"/>
      <c r="W559" s="616"/>
      <c r="X559" s="616"/>
      <c r="Y559" s="616"/>
      <c r="Z559" s="425"/>
      <c r="AA559" s="1124" t="s">
        <v>13089</v>
      </c>
      <c r="AB559" s="1124"/>
      <c r="AC559" s="1124"/>
      <c r="AD559" s="1124"/>
      <c r="AE559" s="1124"/>
      <c r="AF559" s="1124"/>
      <c r="AG559" s="1124"/>
      <c r="AH559" s="170">
        <v>2018</v>
      </c>
      <c r="AI559" s="166"/>
      <c r="AJ559" s="166"/>
      <c r="AK559" s="166"/>
      <c r="AL559" s="166"/>
      <c r="AM559" s="166"/>
      <c r="AN559" s="166"/>
      <c r="AO559" s="167">
        <v>2250</v>
      </c>
      <c r="AP559" s="167"/>
    </row>
    <row r="560" spans="1:42" s="1109" customFormat="1" ht="25.15" hidden="1" customHeight="1">
      <c r="A560" s="690" t="s">
        <v>176</v>
      </c>
      <c r="B560" s="164" t="s">
        <v>2237</v>
      </c>
      <c r="C560" s="1124" t="s">
        <v>2234</v>
      </c>
      <c r="D560" s="331">
        <f>COUNTA(D561:D592)</f>
        <v>32</v>
      </c>
      <c r="E560" s="425"/>
      <c r="F560" s="425"/>
      <c r="G560" s="1125">
        <f>SUM(G561:G592)</f>
        <v>1312214.3</v>
      </c>
      <c r="H560" s="1125">
        <f t="shared" ref="H560:I560" si="3">SUM(H561:H592)</f>
        <v>79850.140000000014</v>
      </c>
      <c r="I560" s="1125">
        <f t="shared" si="3"/>
        <v>115501.20999999999</v>
      </c>
      <c r="J560" s="425"/>
      <c r="K560" s="425"/>
      <c r="L560" s="425"/>
      <c r="M560" s="425"/>
      <c r="N560" s="1125"/>
      <c r="O560" s="1125"/>
      <c r="P560" s="1125"/>
      <c r="Q560" s="1124"/>
      <c r="R560" s="1125"/>
      <c r="S560" s="1125"/>
      <c r="T560" s="1125"/>
      <c r="U560" s="616"/>
      <c r="V560" s="616"/>
      <c r="W560" s="616"/>
      <c r="X560" s="616"/>
      <c r="Y560" s="616"/>
      <c r="Z560" s="425"/>
      <c r="AA560" s="1124"/>
      <c r="AB560" s="1124"/>
      <c r="AC560" s="1124"/>
      <c r="AD560" s="1124"/>
      <c r="AE560" s="1124"/>
      <c r="AF560" s="1124"/>
      <c r="AG560" s="1124"/>
      <c r="AH560" s="170"/>
      <c r="AI560" s="166"/>
      <c r="AJ560" s="166"/>
      <c r="AK560" s="166"/>
      <c r="AL560" s="166"/>
      <c r="AM560" s="166"/>
      <c r="AN560" s="166"/>
      <c r="AO560" s="167"/>
      <c r="AP560" s="167"/>
    </row>
    <row r="561" spans="1:42" s="1109" customFormat="1" ht="25.15" hidden="1" customHeight="1">
      <c r="A561" s="690" t="s">
        <v>179</v>
      </c>
      <c r="B561" s="164"/>
      <c r="C561" s="1124" t="s">
        <v>2138</v>
      </c>
      <c r="D561" s="1124" t="s">
        <v>6956</v>
      </c>
      <c r="E561" s="1124" t="s">
        <v>2138</v>
      </c>
      <c r="F561" s="1124" t="s">
        <v>6957</v>
      </c>
      <c r="G561" s="1125">
        <v>8485</v>
      </c>
      <c r="H561" s="1125">
        <v>1729</v>
      </c>
      <c r="I561" s="1125">
        <v>4359</v>
      </c>
      <c r="J561" s="709" t="s">
        <v>1456</v>
      </c>
      <c r="K561" s="169" t="s">
        <v>6958</v>
      </c>
      <c r="L561" s="709" t="s">
        <v>6959</v>
      </c>
      <c r="M561" s="709"/>
      <c r="N561" s="1125">
        <v>1709</v>
      </c>
      <c r="O561" s="1125"/>
      <c r="P561" s="1125"/>
      <c r="Q561" s="1124" t="s">
        <v>6960</v>
      </c>
      <c r="R561" s="1125">
        <v>1501</v>
      </c>
      <c r="S561" s="1125" t="s">
        <v>6961</v>
      </c>
      <c r="T561" s="1125">
        <v>208</v>
      </c>
      <c r="U561" s="709">
        <v>2000</v>
      </c>
      <c r="V561" s="709" t="s">
        <v>384</v>
      </c>
      <c r="W561" s="709" t="s">
        <v>384</v>
      </c>
      <c r="X561" s="709">
        <v>3000</v>
      </c>
      <c r="Y561" s="709" t="s">
        <v>384</v>
      </c>
      <c r="Z561" s="709" t="s">
        <v>384</v>
      </c>
      <c r="AA561" s="1124" t="s">
        <v>6962</v>
      </c>
      <c r="AB561" s="1124" t="s">
        <v>384</v>
      </c>
      <c r="AC561" s="1124" t="s">
        <v>384</v>
      </c>
      <c r="AD561" s="1124" t="s">
        <v>384</v>
      </c>
      <c r="AE561" s="1124" t="s">
        <v>384</v>
      </c>
      <c r="AF561" s="1124" t="s">
        <v>384</v>
      </c>
      <c r="AG561" s="1124" t="s">
        <v>384</v>
      </c>
      <c r="AH561" s="170">
        <v>2003</v>
      </c>
      <c r="AI561" s="166"/>
      <c r="AJ561" s="166"/>
      <c r="AK561" s="166"/>
      <c r="AL561" s="166"/>
      <c r="AM561" s="166"/>
      <c r="AN561" s="166"/>
      <c r="AO561" s="167">
        <v>5000</v>
      </c>
      <c r="AP561" s="167"/>
    </row>
    <row r="562" spans="1:42" s="1109" customFormat="1" ht="25.15" hidden="1" customHeight="1">
      <c r="A562" s="690" t="s">
        <v>180</v>
      </c>
      <c r="B562" s="164"/>
      <c r="C562" s="1124" t="s">
        <v>2138</v>
      </c>
      <c r="D562" s="1124" t="s">
        <v>6963</v>
      </c>
      <c r="E562" s="1124" t="s">
        <v>2138</v>
      </c>
      <c r="F562" s="1124" t="s">
        <v>6964</v>
      </c>
      <c r="G562" s="1125">
        <v>214934</v>
      </c>
      <c r="H562" s="1125">
        <v>2758</v>
      </c>
      <c r="I562" s="1125">
        <v>4364</v>
      </c>
      <c r="J562" s="709"/>
      <c r="K562" s="169"/>
      <c r="L562" s="709"/>
      <c r="M562" s="709"/>
      <c r="N562" s="1125"/>
      <c r="O562" s="1125">
        <v>1176</v>
      </c>
      <c r="P562" s="1125" t="s">
        <v>6965</v>
      </c>
      <c r="Q562" s="1124" t="s">
        <v>6966</v>
      </c>
      <c r="R562" s="1125"/>
      <c r="S562" s="1125"/>
      <c r="T562" s="1125"/>
      <c r="U562" s="709"/>
      <c r="V562" s="709"/>
      <c r="W562" s="709"/>
      <c r="X562" s="709"/>
      <c r="Y562" s="709"/>
      <c r="Z562" s="709"/>
      <c r="AA562" s="1124"/>
      <c r="AB562" s="1124"/>
      <c r="AC562" s="1124"/>
      <c r="AD562" s="1124"/>
      <c r="AE562" s="1124"/>
      <c r="AF562" s="1124"/>
      <c r="AG562" s="1124"/>
      <c r="AH562" s="170">
        <v>2013</v>
      </c>
      <c r="AI562" s="166"/>
      <c r="AJ562" s="166"/>
      <c r="AK562" s="166"/>
      <c r="AL562" s="166"/>
      <c r="AM562" s="166"/>
      <c r="AN562" s="166"/>
      <c r="AO562" s="167">
        <v>7000</v>
      </c>
      <c r="AP562" s="167"/>
    </row>
    <row r="563" spans="1:42" s="1338" customFormat="1" ht="25.15" hidden="1" customHeight="1">
      <c r="A563" s="690"/>
      <c r="B563" s="164"/>
      <c r="C563" s="1471" t="s">
        <v>1881</v>
      </c>
      <c r="D563" s="1471" t="s">
        <v>3253</v>
      </c>
      <c r="E563" s="1471" t="s">
        <v>1881</v>
      </c>
      <c r="F563" s="1471" t="s">
        <v>1883</v>
      </c>
      <c r="G563" s="1472">
        <v>5022</v>
      </c>
      <c r="H563" s="1472">
        <v>1926</v>
      </c>
      <c r="I563" s="1472">
        <v>1926</v>
      </c>
      <c r="J563" s="709" t="s">
        <v>454</v>
      </c>
      <c r="K563" s="169"/>
      <c r="L563" s="709"/>
      <c r="M563" s="709"/>
      <c r="N563" s="1472">
        <v>693</v>
      </c>
      <c r="O563" s="1472">
        <v>693</v>
      </c>
      <c r="P563" s="1472" t="s">
        <v>6967</v>
      </c>
      <c r="Q563" s="1471" t="s">
        <v>6968</v>
      </c>
      <c r="R563" s="1472"/>
      <c r="S563" s="1472"/>
      <c r="T563" s="1472"/>
      <c r="U563" s="709">
        <v>950</v>
      </c>
      <c r="V563" s="709"/>
      <c r="W563" s="709"/>
      <c r="X563" s="709">
        <v>950</v>
      </c>
      <c r="Y563" s="709"/>
      <c r="Z563" s="709"/>
      <c r="AA563" s="1471" t="s">
        <v>1644</v>
      </c>
      <c r="AB563" s="1471"/>
      <c r="AC563" s="1471"/>
      <c r="AD563" s="1471"/>
      <c r="AE563" s="1471"/>
      <c r="AF563" s="1471"/>
      <c r="AG563" s="1471"/>
      <c r="AH563" s="1324">
        <v>1997</v>
      </c>
      <c r="AI563" s="1323"/>
      <c r="AJ563" s="1323"/>
      <c r="AK563" s="1323"/>
      <c r="AL563" s="1323"/>
      <c r="AM563" s="1323"/>
      <c r="AN563" s="1323"/>
      <c r="AO563" s="167">
        <v>1954</v>
      </c>
      <c r="AP563" s="167"/>
    </row>
    <row r="564" spans="1:42" s="1338" customFormat="1" ht="25.15" hidden="1" customHeight="1">
      <c r="A564" s="690"/>
      <c r="B564" s="164"/>
      <c r="C564" s="1471" t="s">
        <v>1881</v>
      </c>
      <c r="D564" s="1471" t="s">
        <v>6969</v>
      </c>
      <c r="E564" s="1471" t="s">
        <v>1881</v>
      </c>
      <c r="F564" s="1471" t="s">
        <v>1883</v>
      </c>
      <c r="G564" s="1472">
        <v>147301</v>
      </c>
      <c r="H564" s="1472">
        <v>1612</v>
      </c>
      <c r="I564" s="1472">
        <v>3299</v>
      </c>
      <c r="J564" s="709" t="s">
        <v>454</v>
      </c>
      <c r="K564" s="169"/>
      <c r="L564" s="709"/>
      <c r="M564" s="709"/>
      <c r="N564" s="1472">
        <v>2153</v>
      </c>
      <c r="O564" s="1472">
        <v>1175</v>
      </c>
      <c r="P564" s="1472" t="s">
        <v>6970</v>
      </c>
      <c r="Q564" s="1471" t="s">
        <v>454</v>
      </c>
      <c r="R564" s="1472">
        <v>978</v>
      </c>
      <c r="S564" s="1472" t="s">
        <v>6971</v>
      </c>
      <c r="T564" s="1472"/>
      <c r="U564" s="709">
        <v>950</v>
      </c>
      <c r="V564" s="709"/>
      <c r="W564" s="709"/>
      <c r="X564" s="709">
        <v>950</v>
      </c>
      <c r="Y564" s="709"/>
      <c r="Z564" s="709"/>
      <c r="AA564" s="1471"/>
      <c r="AB564" s="1471"/>
      <c r="AC564" s="1471"/>
      <c r="AD564" s="1471"/>
      <c r="AE564" s="1471"/>
      <c r="AF564" s="1471"/>
      <c r="AG564" s="1471"/>
      <c r="AH564" s="1324">
        <v>2010</v>
      </c>
      <c r="AI564" s="1323"/>
      <c r="AJ564" s="1323"/>
      <c r="AK564" s="1323"/>
      <c r="AL564" s="1323"/>
      <c r="AM564" s="1323"/>
      <c r="AN564" s="1323"/>
      <c r="AO564" s="167">
        <v>6600</v>
      </c>
      <c r="AP564" s="167"/>
    </row>
    <row r="565" spans="1:42" s="1338" customFormat="1" ht="25.15" hidden="1" customHeight="1">
      <c r="A565" s="690"/>
      <c r="B565" s="164"/>
      <c r="C565" s="1471" t="s">
        <v>6760</v>
      </c>
      <c r="D565" s="1471" t="s">
        <v>1460</v>
      </c>
      <c r="E565" s="1471" t="s">
        <v>6760</v>
      </c>
      <c r="F565" s="1471" t="s">
        <v>2652</v>
      </c>
      <c r="G565" s="1472">
        <v>12539</v>
      </c>
      <c r="H565" s="1472">
        <v>2068</v>
      </c>
      <c r="I565" s="1472">
        <v>7254</v>
      </c>
      <c r="J565" s="709" t="s">
        <v>1248</v>
      </c>
      <c r="K565" s="169" t="s">
        <v>3429</v>
      </c>
      <c r="L565" s="709"/>
      <c r="M565" s="709"/>
      <c r="N565" s="1472">
        <v>3200</v>
      </c>
      <c r="O565" s="1472">
        <v>1260</v>
      </c>
      <c r="P565" s="1472" t="s">
        <v>1461</v>
      </c>
      <c r="Q565" s="1471" t="s">
        <v>6972</v>
      </c>
      <c r="R565" s="1472">
        <v>1508</v>
      </c>
      <c r="S565" s="1472" t="s">
        <v>1463</v>
      </c>
      <c r="T565" s="1472">
        <v>432</v>
      </c>
      <c r="U565" s="709">
        <v>1035</v>
      </c>
      <c r="V565" s="709"/>
      <c r="W565" s="709">
        <v>3000</v>
      </c>
      <c r="X565" s="709"/>
      <c r="Y565" s="709"/>
      <c r="Z565" s="709"/>
      <c r="AA565" s="1471" t="s">
        <v>6973</v>
      </c>
      <c r="AB565" s="1471"/>
      <c r="AC565" s="1471"/>
      <c r="AD565" s="1471"/>
      <c r="AE565" s="1471"/>
      <c r="AF565" s="1471"/>
      <c r="AG565" s="1471"/>
      <c r="AH565" s="1324">
        <v>1991</v>
      </c>
      <c r="AI565" s="1323"/>
      <c r="AJ565" s="1323"/>
      <c r="AK565" s="1323"/>
      <c r="AL565" s="1323"/>
      <c r="AM565" s="1323"/>
      <c r="AN565" s="1323"/>
      <c r="AO565" s="167">
        <v>4035</v>
      </c>
      <c r="AP565" s="167"/>
    </row>
    <row r="566" spans="1:42" s="1109" customFormat="1" ht="25.15" hidden="1" customHeight="1">
      <c r="A566" s="690"/>
      <c r="B566" s="164"/>
      <c r="C566" s="1124" t="s">
        <v>6760</v>
      </c>
      <c r="D566" s="1124" t="s">
        <v>16776</v>
      </c>
      <c r="E566" s="1124" t="s">
        <v>6760</v>
      </c>
      <c r="F566" s="1124" t="s">
        <v>2652</v>
      </c>
      <c r="G566" s="1125">
        <v>5916</v>
      </c>
      <c r="H566" s="1125">
        <v>2271.29</v>
      </c>
      <c r="I566" s="1125">
        <v>3592.49</v>
      </c>
      <c r="J566" s="709"/>
      <c r="K566" s="169"/>
      <c r="L566" s="709"/>
      <c r="M566" s="709"/>
      <c r="N566" s="1125"/>
      <c r="O566" s="1125">
        <v>1331.25</v>
      </c>
      <c r="P566" s="1125" t="s">
        <v>16777</v>
      </c>
      <c r="Q566" s="1124" t="s">
        <v>4025</v>
      </c>
      <c r="R566" s="1125"/>
      <c r="S566" s="1125"/>
      <c r="T566" s="1125">
        <v>56.16</v>
      </c>
      <c r="U566" s="709"/>
      <c r="V566" s="709"/>
      <c r="W566" s="709"/>
      <c r="X566" s="709"/>
      <c r="Y566" s="709"/>
      <c r="Z566" s="709"/>
      <c r="AA566" s="1124" t="s">
        <v>16778</v>
      </c>
      <c r="AB566" s="1124"/>
      <c r="AC566" s="1124"/>
      <c r="AD566" s="1124"/>
      <c r="AE566" s="1124"/>
      <c r="AF566" s="1124"/>
      <c r="AG566" s="1124"/>
      <c r="AH566" s="170">
        <v>2019</v>
      </c>
      <c r="AI566" s="166"/>
      <c r="AJ566" s="166"/>
      <c r="AK566" s="166"/>
      <c r="AL566" s="166"/>
      <c r="AM566" s="166"/>
      <c r="AN566" s="166"/>
      <c r="AO566" s="167">
        <v>10000</v>
      </c>
      <c r="AP566" s="167" t="s">
        <v>3615</v>
      </c>
    </row>
    <row r="567" spans="1:42" s="1109" customFormat="1" ht="25.15" hidden="1" customHeight="1">
      <c r="A567" s="690"/>
      <c r="B567" s="164"/>
      <c r="C567" s="1124" t="s">
        <v>6765</v>
      </c>
      <c r="D567" s="1124" t="s">
        <v>3253</v>
      </c>
      <c r="E567" s="1124" t="s">
        <v>6765</v>
      </c>
      <c r="F567" s="1124" t="s">
        <v>6974</v>
      </c>
      <c r="G567" s="1125">
        <v>4185</v>
      </c>
      <c r="H567" s="1125">
        <v>1478</v>
      </c>
      <c r="I567" s="1125">
        <v>2194</v>
      </c>
      <c r="J567" s="709"/>
      <c r="K567" s="169"/>
      <c r="L567" s="709"/>
      <c r="M567" s="709"/>
      <c r="N567" s="1125">
        <v>1044</v>
      </c>
      <c r="O567" s="1125">
        <v>827</v>
      </c>
      <c r="P567" s="1125" t="s">
        <v>6975</v>
      </c>
      <c r="Q567" s="1124" t="s">
        <v>6976</v>
      </c>
      <c r="R567" s="1125"/>
      <c r="S567" s="1125"/>
      <c r="T567" s="1125">
        <v>217</v>
      </c>
      <c r="U567" s="709"/>
      <c r="V567" s="709"/>
      <c r="W567" s="709"/>
      <c r="X567" s="709"/>
      <c r="Y567" s="709"/>
      <c r="Z567" s="709"/>
      <c r="AA567" s="1124" t="s">
        <v>6977</v>
      </c>
      <c r="AB567" s="1124"/>
      <c r="AC567" s="1124"/>
      <c r="AD567" s="1124"/>
      <c r="AE567" s="1124"/>
      <c r="AF567" s="1124"/>
      <c r="AG567" s="1124"/>
      <c r="AH567" s="170">
        <v>2006</v>
      </c>
      <c r="AI567" s="166"/>
      <c r="AJ567" s="166"/>
      <c r="AK567" s="166"/>
      <c r="AL567" s="166"/>
      <c r="AM567" s="166"/>
      <c r="AN567" s="166"/>
      <c r="AO567" s="167">
        <v>3320</v>
      </c>
      <c r="AP567" s="167"/>
    </row>
    <row r="568" spans="1:42" s="1338" customFormat="1" ht="25.15" hidden="1" customHeight="1">
      <c r="A568" s="690"/>
      <c r="B568" s="164"/>
      <c r="C568" s="1313" t="s">
        <v>6765</v>
      </c>
      <c r="D568" s="1313" t="s">
        <v>1957</v>
      </c>
      <c r="E568" s="1313" t="s">
        <v>6765</v>
      </c>
      <c r="F568" s="1313" t="s">
        <v>6765</v>
      </c>
      <c r="G568" s="1314">
        <v>9830</v>
      </c>
      <c r="H568" s="1314">
        <v>5842</v>
      </c>
      <c r="I568" s="1314">
        <v>11511</v>
      </c>
      <c r="J568" s="709"/>
      <c r="K568" s="169"/>
      <c r="L568" s="709"/>
      <c r="M568" s="709"/>
      <c r="N568" s="1314">
        <v>1682</v>
      </c>
      <c r="O568" s="1314">
        <v>676</v>
      </c>
      <c r="P568" s="1314" t="s">
        <v>6978</v>
      </c>
      <c r="Q568" s="1313" t="s">
        <v>1206</v>
      </c>
      <c r="R568" s="1314">
        <v>853</v>
      </c>
      <c r="S568" s="1314" t="s">
        <v>1629</v>
      </c>
      <c r="T568" s="1314">
        <v>153</v>
      </c>
      <c r="U568" s="709"/>
      <c r="V568" s="709"/>
      <c r="W568" s="709"/>
      <c r="X568" s="709"/>
      <c r="Y568" s="709"/>
      <c r="Z568" s="709"/>
      <c r="AA568" s="1313" t="s">
        <v>6979</v>
      </c>
      <c r="AB568" s="1313"/>
      <c r="AC568" s="1313"/>
      <c r="AD568" s="1313"/>
      <c r="AE568" s="1313"/>
      <c r="AF568" s="1313"/>
      <c r="AG568" s="1313"/>
      <c r="AH568" s="1324">
        <v>2011</v>
      </c>
      <c r="AI568" s="1323"/>
      <c r="AJ568" s="1323"/>
      <c r="AK568" s="1323"/>
      <c r="AL568" s="1323"/>
      <c r="AM568" s="1323"/>
      <c r="AN568" s="1323"/>
      <c r="AO568" s="167">
        <v>18000</v>
      </c>
      <c r="AP568" s="167"/>
    </row>
    <row r="569" spans="1:42" s="1338" customFormat="1" ht="25.15" hidden="1" customHeight="1">
      <c r="A569" s="690"/>
      <c r="B569" s="164"/>
      <c r="C569" s="1313" t="s">
        <v>6768</v>
      </c>
      <c r="D569" s="1313" t="s">
        <v>6980</v>
      </c>
      <c r="E569" s="1313" t="s">
        <v>6768</v>
      </c>
      <c r="F569" s="1313" t="s">
        <v>6981</v>
      </c>
      <c r="G569" s="1314">
        <v>8692</v>
      </c>
      <c r="H569" s="1314">
        <v>1143</v>
      </c>
      <c r="I569" s="1314">
        <v>2377</v>
      </c>
      <c r="J569" s="709"/>
      <c r="K569" s="169"/>
      <c r="L569" s="709"/>
      <c r="M569" s="709"/>
      <c r="N569" s="1314">
        <v>1044</v>
      </c>
      <c r="O569" s="1314">
        <v>827</v>
      </c>
      <c r="P569" s="1314" t="s">
        <v>6975</v>
      </c>
      <c r="Q569" s="1313" t="s">
        <v>3255</v>
      </c>
      <c r="R569" s="1314">
        <v>706</v>
      </c>
      <c r="S569" s="1314"/>
      <c r="T569" s="1314">
        <v>217</v>
      </c>
      <c r="U569" s="709"/>
      <c r="V569" s="709"/>
      <c r="W569" s="709"/>
      <c r="X569" s="709"/>
      <c r="Y569" s="709"/>
      <c r="Z569" s="709"/>
      <c r="AA569" s="1313" t="s">
        <v>6982</v>
      </c>
      <c r="AB569" s="1313"/>
      <c r="AC569" s="1313"/>
      <c r="AD569" s="1313"/>
      <c r="AE569" s="1313"/>
      <c r="AF569" s="1313"/>
      <c r="AG569" s="1313"/>
      <c r="AH569" s="1324">
        <v>2007</v>
      </c>
      <c r="AI569" s="1323"/>
      <c r="AJ569" s="1323"/>
      <c r="AK569" s="1323"/>
      <c r="AL569" s="1323"/>
      <c r="AM569" s="1323"/>
      <c r="AN569" s="1323"/>
      <c r="AO569" s="167">
        <v>8554</v>
      </c>
      <c r="AP569" s="167"/>
    </row>
    <row r="570" spans="1:42" s="1109" customFormat="1" ht="25.15" hidden="1" customHeight="1">
      <c r="A570" s="690">
        <v>2</v>
      </c>
      <c r="B570" s="164"/>
      <c r="C570" s="1124" t="s">
        <v>6772</v>
      </c>
      <c r="D570" s="1124" t="s">
        <v>16779</v>
      </c>
      <c r="E570" s="1124" t="s">
        <v>6772</v>
      </c>
      <c r="F570" s="1124" t="s">
        <v>6772</v>
      </c>
      <c r="G570" s="1125">
        <v>1273</v>
      </c>
      <c r="H570" s="1125">
        <v>654.46</v>
      </c>
      <c r="I570" s="1125">
        <v>639.70000000000005</v>
      </c>
      <c r="J570" s="709"/>
      <c r="K570" s="169"/>
      <c r="L570" s="709"/>
      <c r="M570" s="709"/>
      <c r="N570" s="1125">
        <v>422.4</v>
      </c>
      <c r="O570" s="1125">
        <v>422.4</v>
      </c>
      <c r="P570" s="1125" t="s">
        <v>11671</v>
      </c>
      <c r="Q570" s="1124" t="s">
        <v>11672</v>
      </c>
      <c r="R570" s="1125"/>
      <c r="S570" s="1125"/>
      <c r="T570" s="1125"/>
      <c r="U570" s="709"/>
      <c r="V570" s="709"/>
      <c r="W570" s="709"/>
      <c r="X570" s="709"/>
      <c r="Y570" s="709"/>
      <c r="Z570" s="709"/>
      <c r="AA570" s="1124"/>
      <c r="AB570" s="1124"/>
      <c r="AC570" s="1124"/>
      <c r="AD570" s="1124"/>
      <c r="AE570" s="1124"/>
      <c r="AF570" s="1124"/>
      <c r="AG570" s="1124"/>
      <c r="AH570" s="170">
        <v>2017</v>
      </c>
      <c r="AI570" s="166"/>
      <c r="AJ570" s="166"/>
      <c r="AK570" s="166"/>
      <c r="AL570" s="166"/>
      <c r="AM570" s="166"/>
      <c r="AN570" s="166"/>
      <c r="AO570" s="167">
        <v>1000</v>
      </c>
      <c r="AP570" s="167"/>
    </row>
    <row r="571" spans="1:42" s="1109" customFormat="1" ht="25.15" hidden="1" customHeight="1">
      <c r="A571" s="690"/>
      <c r="B571" s="164"/>
      <c r="C571" s="1124" t="s">
        <v>6842</v>
      </c>
      <c r="D571" s="1124" t="s">
        <v>6983</v>
      </c>
      <c r="E571" s="1124" t="s">
        <v>6842</v>
      </c>
      <c r="F571" s="1124" t="s">
        <v>6842</v>
      </c>
      <c r="G571" s="1125">
        <v>5585</v>
      </c>
      <c r="H571" s="1125">
        <v>2089</v>
      </c>
      <c r="I571" s="1125">
        <v>2630</v>
      </c>
      <c r="J571" s="709"/>
      <c r="K571" s="169"/>
      <c r="L571" s="709"/>
      <c r="M571" s="709"/>
      <c r="N571" s="1125"/>
      <c r="O571" s="1125">
        <v>1996</v>
      </c>
      <c r="P571" s="1125" t="s">
        <v>6984</v>
      </c>
      <c r="Q571" s="1124" t="s">
        <v>6985</v>
      </c>
      <c r="R571" s="1125"/>
      <c r="S571" s="1125"/>
      <c r="T571" s="1125"/>
      <c r="U571" s="709"/>
      <c r="V571" s="709"/>
      <c r="W571" s="709"/>
      <c r="X571" s="709"/>
      <c r="Y571" s="709"/>
      <c r="Z571" s="709"/>
      <c r="AA571" s="1124"/>
      <c r="AB571" s="1124"/>
      <c r="AC571" s="1124"/>
      <c r="AD571" s="1124"/>
      <c r="AE571" s="1124"/>
      <c r="AF571" s="1124"/>
      <c r="AG571" s="1124"/>
      <c r="AH571" s="170">
        <v>2009</v>
      </c>
      <c r="AI571" s="166"/>
      <c r="AJ571" s="166"/>
      <c r="AK571" s="166"/>
      <c r="AL571" s="166"/>
      <c r="AM571" s="166"/>
      <c r="AN571" s="166"/>
      <c r="AO571" s="167">
        <v>4600</v>
      </c>
      <c r="AP571" s="167"/>
    </row>
    <row r="572" spans="1:42" s="1109" customFormat="1" ht="25.15" hidden="1" customHeight="1">
      <c r="A572" s="690"/>
      <c r="B572" s="164"/>
      <c r="C572" s="1124" t="s">
        <v>6781</v>
      </c>
      <c r="D572" s="1124" t="s">
        <v>16780</v>
      </c>
      <c r="E572" s="1124" t="s">
        <v>6781</v>
      </c>
      <c r="F572" s="1124" t="s">
        <v>456</v>
      </c>
      <c r="G572" s="1125">
        <v>13113</v>
      </c>
      <c r="H572" s="1125">
        <v>855.91</v>
      </c>
      <c r="I572" s="1125">
        <v>991.02</v>
      </c>
      <c r="J572" s="709" t="s">
        <v>453</v>
      </c>
      <c r="K572" s="169" t="s">
        <v>454</v>
      </c>
      <c r="L572" s="709"/>
      <c r="M572" s="709"/>
      <c r="N572" s="1125">
        <v>856</v>
      </c>
      <c r="O572" s="1125">
        <v>855.91</v>
      </c>
      <c r="P572" s="1125" t="s">
        <v>6986</v>
      </c>
      <c r="Q572" s="1124" t="s">
        <v>4323</v>
      </c>
      <c r="R572" s="1125"/>
      <c r="S572" s="1125"/>
      <c r="T572" s="1125"/>
      <c r="U572" s="709">
        <v>13500</v>
      </c>
      <c r="V572" s="709"/>
      <c r="W572" s="709"/>
      <c r="X572" s="709">
        <v>1500</v>
      </c>
      <c r="Y572" s="709"/>
      <c r="Z572" s="709"/>
      <c r="AA572" s="1124" t="s">
        <v>4446</v>
      </c>
      <c r="AB572" s="1124"/>
      <c r="AC572" s="1124"/>
      <c r="AD572" s="1124"/>
      <c r="AE572" s="1124"/>
      <c r="AF572" s="1124"/>
      <c r="AG572" s="1124"/>
      <c r="AH572" s="170">
        <v>2008</v>
      </c>
      <c r="AI572" s="166"/>
      <c r="AJ572" s="166"/>
      <c r="AK572" s="166"/>
      <c r="AL572" s="166"/>
      <c r="AM572" s="166"/>
      <c r="AN572" s="166"/>
      <c r="AO572" s="167">
        <v>1300</v>
      </c>
      <c r="AP572" s="167"/>
    </row>
    <row r="573" spans="1:42" s="1109" customFormat="1" ht="25.15" hidden="1" customHeight="1">
      <c r="A573" s="690"/>
      <c r="B573" s="164"/>
      <c r="C573" s="1124" t="s">
        <v>6781</v>
      </c>
      <c r="D573" s="1124" t="s">
        <v>1957</v>
      </c>
      <c r="E573" s="1124" t="s">
        <v>6781</v>
      </c>
      <c r="F573" s="1124" t="s">
        <v>456</v>
      </c>
      <c r="G573" s="1125">
        <v>6330</v>
      </c>
      <c r="H573" s="1125">
        <v>2306</v>
      </c>
      <c r="I573" s="1125">
        <v>2306</v>
      </c>
      <c r="J573" s="709"/>
      <c r="K573" s="169"/>
      <c r="L573" s="709"/>
      <c r="M573" s="709"/>
      <c r="N573" s="1125">
        <v>994</v>
      </c>
      <c r="O573" s="1125">
        <v>994</v>
      </c>
      <c r="P573" s="1125" t="s">
        <v>6986</v>
      </c>
      <c r="Q573" s="1124" t="s">
        <v>6987</v>
      </c>
      <c r="R573" s="1125"/>
      <c r="S573" s="1125"/>
      <c r="T573" s="1125"/>
      <c r="U573" s="709"/>
      <c r="V573" s="709"/>
      <c r="W573" s="709"/>
      <c r="X573" s="709"/>
      <c r="Y573" s="709"/>
      <c r="Z573" s="709"/>
      <c r="AA573" s="1124" t="s">
        <v>4446</v>
      </c>
      <c r="AB573" s="1124"/>
      <c r="AC573" s="1124"/>
      <c r="AD573" s="1124"/>
      <c r="AE573" s="1124"/>
      <c r="AF573" s="1124"/>
      <c r="AG573" s="1124"/>
      <c r="AH573" s="170">
        <v>2014</v>
      </c>
      <c r="AI573" s="166"/>
      <c r="AJ573" s="166"/>
      <c r="AK573" s="166"/>
      <c r="AL573" s="166"/>
      <c r="AM573" s="166"/>
      <c r="AN573" s="166"/>
      <c r="AO573" s="167">
        <v>3920</v>
      </c>
      <c r="AP573" s="167"/>
    </row>
    <row r="574" spans="1:42" s="1109" customFormat="1" ht="25.15" hidden="1" customHeight="1">
      <c r="A574" s="690"/>
      <c r="B574" s="164"/>
      <c r="C574" s="1124" t="s">
        <v>6803</v>
      </c>
      <c r="D574" s="1124" t="s">
        <v>6988</v>
      </c>
      <c r="E574" s="1124" t="s">
        <v>6803</v>
      </c>
      <c r="F574" s="1124" t="s">
        <v>6803</v>
      </c>
      <c r="G574" s="1125">
        <v>136977</v>
      </c>
      <c r="H574" s="1125">
        <v>7242</v>
      </c>
      <c r="I574" s="1125">
        <v>7242</v>
      </c>
      <c r="J574" s="709" t="s">
        <v>1230</v>
      </c>
      <c r="K574" s="169" t="s">
        <v>454</v>
      </c>
      <c r="L574" s="709"/>
      <c r="M574" s="709"/>
      <c r="N574" s="1125">
        <v>6260</v>
      </c>
      <c r="O574" s="1125">
        <v>4618</v>
      </c>
      <c r="P574" s="1125" t="s">
        <v>6989</v>
      </c>
      <c r="Q574" s="1124" t="s">
        <v>3255</v>
      </c>
      <c r="R574" s="1125">
        <v>1576</v>
      </c>
      <c r="S574" s="1125" t="s">
        <v>1450</v>
      </c>
      <c r="T574" s="1125">
        <v>66</v>
      </c>
      <c r="U574" s="709">
        <v>3600</v>
      </c>
      <c r="V574" s="709"/>
      <c r="W574" s="709"/>
      <c r="X574" s="709">
        <v>3000</v>
      </c>
      <c r="Y574" s="709"/>
      <c r="Z574" s="709"/>
      <c r="AA574" s="1124" t="s">
        <v>6990</v>
      </c>
      <c r="AB574" s="1124"/>
      <c r="AC574" s="1124"/>
      <c r="AD574" s="1124"/>
      <c r="AE574" s="1124"/>
      <c r="AF574" s="1124"/>
      <c r="AG574" s="1124"/>
      <c r="AH574" s="170">
        <v>2002</v>
      </c>
      <c r="AI574" s="166"/>
      <c r="AJ574" s="166"/>
      <c r="AK574" s="166"/>
      <c r="AL574" s="166"/>
      <c r="AM574" s="166"/>
      <c r="AN574" s="166"/>
      <c r="AO574" s="167">
        <v>6600</v>
      </c>
      <c r="AP574" s="167"/>
    </row>
    <row r="575" spans="1:42" s="1109" customFormat="1" ht="25.15" hidden="1" customHeight="1">
      <c r="A575" s="690"/>
      <c r="B575" s="164"/>
      <c r="C575" s="1124" t="s">
        <v>6803</v>
      </c>
      <c r="D575" s="1124" t="s">
        <v>15408</v>
      </c>
      <c r="E575" s="1124" t="s">
        <v>6803</v>
      </c>
      <c r="F575" s="1124" t="s">
        <v>6803</v>
      </c>
      <c r="G575" s="1125">
        <v>105456</v>
      </c>
      <c r="H575" s="1125">
        <v>2028</v>
      </c>
      <c r="I575" s="1125">
        <v>2665</v>
      </c>
      <c r="J575" s="709"/>
      <c r="K575" s="169"/>
      <c r="L575" s="709"/>
      <c r="M575" s="709"/>
      <c r="N575" s="1125">
        <v>2028</v>
      </c>
      <c r="O575" s="1125">
        <v>2028</v>
      </c>
      <c r="P575" s="1125" t="s">
        <v>15409</v>
      </c>
      <c r="Q575" s="1124" t="s">
        <v>15410</v>
      </c>
      <c r="R575" s="1125"/>
      <c r="S575" s="1125"/>
      <c r="T575" s="1125"/>
      <c r="U575" s="709"/>
      <c r="V575" s="709"/>
      <c r="W575" s="709"/>
      <c r="X575" s="709"/>
      <c r="Y575" s="709"/>
      <c r="Z575" s="709"/>
      <c r="AA575" s="1124"/>
      <c r="AB575" s="1124"/>
      <c r="AC575" s="1124"/>
      <c r="AD575" s="1124"/>
      <c r="AE575" s="1124"/>
      <c r="AF575" s="1124"/>
      <c r="AG575" s="1124"/>
      <c r="AH575" s="170">
        <v>2017</v>
      </c>
      <c r="AI575" s="166"/>
      <c r="AJ575" s="166"/>
      <c r="AK575" s="166"/>
      <c r="AL575" s="166"/>
      <c r="AM575" s="166"/>
      <c r="AN575" s="166"/>
      <c r="AO575" s="167">
        <v>5049</v>
      </c>
      <c r="AP575" s="167"/>
    </row>
    <row r="576" spans="1:42" s="1109" customFormat="1" ht="25.15" hidden="1" customHeight="1">
      <c r="A576" s="690">
        <v>3</v>
      </c>
      <c r="B576" s="164"/>
      <c r="C576" s="1124" t="s">
        <v>6803</v>
      </c>
      <c r="D576" s="1124" t="s">
        <v>6991</v>
      </c>
      <c r="E576" s="1124" t="s">
        <v>6803</v>
      </c>
      <c r="F576" s="1124" t="s">
        <v>6803</v>
      </c>
      <c r="G576" s="1125">
        <v>106790</v>
      </c>
      <c r="H576" s="1125">
        <v>462</v>
      </c>
      <c r="I576" s="1125">
        <v>924</v>
      </c>
      <c r="J576" s="709"/>
      <c r="K576" s="169"/>
      <c r="L576" s="709"/>
      <c r="M576" s="709"/>
      <c r="N576" s="1125">
        <v>462</v>
      </c>
      <c r="O576" s="1125">
        <v>462</v>
      </c>
      <c r="P576" s="1125" t="s">
        <v>6992</v>
      </c>
      <c r="Q576" s="1124" t="s">
        <v>6993</v>
      </c>
      <c r="R576" s="1125"/>
      <c r="S576" s="1125"/>
      <c r="T576" s="1125"/>
      <c r="U576" s="709"/>
      <c r="V576" s="709"/>
      <c r="W576" s="709"/>
      <c r="X576" s="709"/>
      <c r="Y576" s="709"/>
      <c r="Z576" s="709"/>
      <c r="AA576" s="416" t="s">
        <v>6994</v>
      </c>
      <c r="AB576" s="1124"/>
      <c r="AC576" s="1124"/>
      <c r="AD576" s="1124"/>
      <c r="AE576" s="1124"/>
      <c r="AF576" s="1124"/>
      <c r="AG576" s="1124"/>
      <c r="AH576" s="170">
        <v>2012</v>
      </c>
      <c r="AI576" s="166"/>
      <c r="AJ576" s="166"/>
      <c r="AK576" s="166"/>
      <c r="AL576" s="166"/>
      <c r="AM576" s="166"/>
      <c r="AN576" s="166"/>
      <c r="AO576" s="167">
        <v>2000</v>
      </c>
      <c r="AP576" s="167"/>
    </row>
    <row r="577" spans="1:44" s="1109" customFormat="1" ht="25.15" hidden="1" customHeight="1">
      <c r="A577" s="742">
        <v>4</v>
      </c>
      <c r="B577" s="164"/>
      <c r="C577" s="1124" t="s">
        <v>6803</v>
      </c>
      <c r="D577" s="1124" t="s">
        <v>6995</v>
      </c>
      <c r="E577" s="1124" t="s">
        <v>6803</v>
      </c>
      <c r="F577" s="1124" t="s">
        <v>6803</v>
      </c>
      <c r="G577" s="1125">
        <v>2448</v>
      </c>
      <c r="H577" s="1125">
        <v>579.48</v>
      </c>
      <c r="I577" s="1125">
        <v>749</v>
      </c>
      <c r="J577" s="709" t="s">
        <v>1230</v>
      </c>
      <c r="K577" s="169" t="s">
        <v>454</v>
      </c>
      <c r="L577" s="709"/>
      <c r="M577" s="709"/>
      <c r="N577" s="1125">
        <v>562</v>
      </c>
      <c r="O577" s="1125">
        <v>562</v>
      </c>
      <c r="P577" s="1125" t="s">
        <v>6996</v>
      </c>
      <c r="Q577" s="1124" t="s">
        <v>4025</v>
      </c>
      <c r="R577" s="1125"/>
      <c r="S577" s="1125"/>
      <c r="T577" s="1125"/>
      <c r="U577" s="709">
        <v>3600</v>
      </c>
      <c r="V577" s="709"/>
      <c r="W577" s="709"/>
      <c r="X577" s="709">
        <v>3000</v>
      </c>
      <c r="Y577" s="709"/>
      <c r="Z577" s="709"/>
      <c r="AA577" s="1124" t="s">
        <v>6997</v>
      </c>
      <c r="AB577" s="1124"/>
      <c r="AC577" s="1124"/>
      <c r="AD577" s="1124"/>
      <c r="AE577" s="1124"/>
      <c r="AF577" s="1124"/>
      <c r="AG577" s="1124"/>
      <c r="AH577" s="170">
        <v>2010</v>
      </c>
      <c r="AI577" s="166"/>
      <c r="AJ577" s="166"/>
      <c r="AK577" s="166"/>
      <c r="AL577" s="166"/>
      <c r="AM577" s="166"/>
      <c r="AN577" s="166"/>
      <c r="AO577" s="167">
        <v>1028</v>
      </c>
      <c r="AP577" s="167"/>
    </row>
    <row r="578" spans="1:44" s="1109" customFormat="1" ht="25.15" hidden="1" customHeight="1">
      <c r="A578" s="742"/>
      <c r="B578" s="164"/>
      <c r="C578" s="1124" t="s">
        <v>199</v>
      </c>
      <c r="D578" s="1124" t="s">
        <v>6998</v>
      </c>
      <c r="E578" s="1124" t="s">
        <v>199</v>
      </c>
      <c r="F578" s="1124" t="s">
        <v>6999</v>
      </c>
      <c r="G578" s="1125">
        <v>3467</v>
      </c>
      <c r="H578" s="1125">
        <v>660</v>
      </c>
      <c r="I578" s="1125">
        <v>861</v>
      </c>
      <c r="J578" s="709"/>
      <c r="K578" s="169"/>
      <c r="L578" s="709"/>
      <c r="M578" s="709"/>
      <c r="N578" s="1125">
        <v>300</v>
      </c>
      <c r="O578" s="1125">
        <v>300</v>
      </c>
      <c r="P578" s="1125" t="s">
        <v>7000</v>
      </c>
      <c r="Q578" s="1124" t="s">
        <v>6512</v>
      </c>
      <c r="R578" s="1125"/>
      <c r="S578" s="1125"/>
      <c r="T578" s="1125"/>
      <c r="U578" s="709"/>
      <c r="V578" s="709"/>
      <c r="W578" s="709"/>
      <c r="X578" s="709"/>
      <c r="Y578" s="709"/>
      <c r="Z578" s="709"/>
      <c r="AA578" s="1124" t="s">
        <v>7001</v>
      </c>
      <c r="AB578" s="1124"/>
      <c r="AC578" s="1124"/>
      <c r="AD578" s="1124"/>
      <c r="AE578" s="1124"/>
      <c r="AF578" s="1124"/>
      <c r="AG578" s="1124"/>
      <c r="AH578" s="170">
        <v>2009</v>
      </c>
      <c r="AI578" s="166"/>
      <c r="AJ578" s="166"/>
      <c r="AK578" s="166"/>
      <c r="AL578" s="166"/>
      <c r="AM578" s="166"/>
      <c r="AN578" s="166"/>
      <c r="AO578" s="167">
        <v>1500</v>
      </c>
      <c r="AP578" s="167"/>
    </row>
    <row r="579" spans="1:44" s="1109" customFormat="1" ht="25.15" hidden="1" customHeight="1">
      <c r="A579" s="742"/>
      <c r="B579" s="164"/>
      <c r="C579" s="1124" t="s">
        <v>6808</v>
      </c>
      <c r="D579" s="1124" t="s">
        <v>7002</v>
      </c>
      <c r="E579" s="1124" t="s">
        <v>6808</v>
      </c>
      <c r="F579" s="1124" t="s">
        <v>6808</v>
      </c>
      <c r="G579" s="1125">
        <v>12491</v>
      </c>
      <c r="H579" s="1125">
        <v>2289</v>
      </c>
      <c r="I579" s="1125">
        <v>4847</v>
      </c>
      <c r="J579" s="709"/>
      <c r="K579" s="169"/>
      <c r="L579" s="709"/>
      <c r="M579" s="709"/>
      <c r="N579" s="1125">
        <v>1808</v>
      </c>
      <c r="O579" s="1125">
        <v>760</v>
      </c>
      <c r="P579" s="1125" t="s">
        <v>7003</v>
      </c>
      <c r="Q579" s="1124" t="s">
        <v>11673</v>
      </c>
      <c r="R579" s="1125">
        <v>851</v>
      </c>
      <c r="S579" s="1125" t="s">
        <v>1450</v>
      </c>
      <c r="T579" s="1125">
        <v>197</v>
      </c>
      <c r="U579" s="709"/>
      <c r="V579" s="709"/>
      <c r="W579" s="709"/>
      <c r="X579" s="709"/>
      <c r="Y579" s="709"/>
      <c r="Z579" s="709"/>
      <c r="AA579" s="1124" t="s">
        <v>7004</v>
      </c>
      <c r="AB579" s="1124"/>
      <c r="AC579" s="1124"/>
      <c r="AD579" s="1124"/>
      <c r="AE579" s="1124"/>
      <c r="AF579" s="1124"/>
      <c r="AG579" s="1124"/>
      <c r="AH579" s="170">
        <v>2016</v>
      </c>
      <c r="AI579" s="166"/>
      <c r="AJ579" s="166"/>
      <c r="AK579" s="166"/>
      <c r="AL579" s="166"/>
      <c r="AM579" s="166"/>
      <c r="AN579" s="166"/>
      <c r="AO579" s="167">
        <v>11700</v>
      </c>
      <c r="AP579" s="167"/>
    </row>
    <row r="580" spans="1:44" s="1109" customFormat="1" ht="25.15" hidden="1" customHeight="1">
      <c r="A580" s="742"/>
      <c r="B580" s="164"/>
      <c r="C580" s="1124" t="s">
        <v>6808</v>
      </c>
      <c r="D580" s="1124" t="s">
        <v>7005</v>
      </c>
      <c r="E580" s="1124" t="s">
        <v>6808</v>
      </c>
      <c r="F580" s="1124" t="s">
        <v>6808</v>
      </c>
      <c r="G580" s="1125">
        <v>36742</v>
      </c>
      <c r="H580" s="1125">
        <v>5195</v>
      </c>
      <c r="I580" s="1125">
        <v>7470</v>
      </c>
      <c r="J580" s="709"/>
      <c r="K580" s="169"/>
      <c r="L580" s="709"/>
      <c r="M580" s="709"/>
      <c r="N580" s="1125">
        <v>1235</v>
      </c>
      <c r="O580" s="1125">
        <v>1235</v>
      </c>
      <c r="P580" s="1125" t="s">
        <v>7006</v>
      </c>
      <c r="Q580" s="1124" t="s">
        <v>6987</v>
      </c>
      <c r="R580" s="1125"/>
      <c r="S580" s="1125"/>
      <c r="T580" s="1125"/>
      <c r="U580" s="709"/>
      <c r="V580" s="709"/>
      <c r="W580" s="709"/>
      <c r="X580" s="709"/>
      <c r="Y580" s="709"/>
      <c r="Z580" s="709"/>
      <c r="AA580" s="1124" t="s">
        <v>7007</v>
      </c>
      <c r="AB580" s="1124"/>
      <c r="AC580" s="1124"/>
      <c r="AD580" s="1124"/>
      <c r="AE580" s="1124"/>
      <c r="AF580" s="1124"/>
      <c r="AG580" s="1124"/>
      <c r="AH580" s="170">
        <v>2016</v>
      </c>
      <c r="AI580" s="166"/>
      <c r="AJ580" s="166"/>
      <c r="AK580" s="166"/>
      <c r="AL580" s="166"/>
      <c r="AM580" s="166"/>
      <c r="AN580" s="166"/>
      <c r="AO580" s="167">
        <v>20200</v>
      </c>
      <c r="AP580" s="167"/>
    </row>
    <row r="581" spans="1:44" s="1109" customFormat="1" ht="25.15" hidden="1" customHeight="1">
      <c r="A581" s="742"/>
      <c r="B581" s="164"/>
      <c r="C581" s="1124" t="s">
        <v>6813</v>
      </c>
      <c r="D581" s="1124" t="s">
        <v>7008</v>
      </c>
      <c r="E581" s="1124" t="s">
        <v>6813</v>
      </c>
      <c r="F581" s="1124" t="s">
        <v>6813</v>
      </c>
      <c r="G581" s="1125">
        <v>156254</v>
      </c>
      <c r="H581" s="1125">
        <v>5979</v>
      </c>
      <c r="I581" s="1125">
        <v>5979</v>
      </c>
      <c r="J581" s="709"/>
      <c r="K581" s="169"/>
      <c r="L581" s="709"/>
      <c r="M581" s="709"/>
      <c r="N581" s="1125">
        <v>5979</v>
      </c>
      <c r="O581" s="1125">
        <v>5979</v>
      </c>
      <c r="P581" s="1125" t="s">
        <v>7009</v>
      </c>
      <c r="Q581" s="1124" t="s">
        <v>7010</v>
      </c>
      <c r="R581" s="1125"/>
      <c r="S581" s="1125"/>
      <c r="T581" s="1125"/>
      <c r="U581" s="709"/>
      <c r="V581" s="709"/>
      <c r="W581" s="709"/>
      <c r="X581" s="709"/>
      <c r="Y581" s="709"/>
      <c r="Z581" s="709"/>
      <c r="AA581" s="1124" t="s">
        <v>7011</v>
      </c>
      <c r="AB581" s="1124"/>
      <c r="AC581" s="1124"/>
      <c r="AD581" s="1124"/>
      <c r="AE581" s="1124"/>
      <c r="AF581" s="1124"/>
      <c r="AG581" s="1124"/>
      <c r="AH581" s="170">
        <v>2009</v>
      </c>
      <c r="AI581" s="166"/>
      <c r="AJ581" s="166"/>
      <c r="AK581" s="166"/>
      <c r="AL581" s="166"/>
      <c r="AM581" s="166"/>
      <c r="AN581" s="166"/>
      <c r="AO581" s="167">
        <v>10100</v>
      </c>
      <c r="AP581" s="167"/>
    </row>
    <row r="582" spans="1:44" s="1109" customFormat="1" ht="25.15" hidden="1" customHeight="1">
      <c r="A582" s="742"/>
      <c r="B582" s="502"/>
      <c r="C582" s="1124" t="s">
        <v>6813</v>
      </c>
      <c r="D582" s="1124" t="s">
        <v>7012</v>
      </c>
      <c r="E582" s="1124" t="s">
        <v>6813</v>
      </c>
      <c r="F582" s="1124" t="s">
        <v>6813</v>
      </c>
      <c r="G582" s="1125">
        <v>8417</v>
      </c>
      <c r="H582" s="1125">
        <v>808</v>
      </c>
      <c r="I582" s="1125">
        <v>808</v>
      </c>
      <c r="J582" s="709"/>
      <c r="K582" s="169"/>
      <c r="L582" s="709"/>
      <c r="M582" s="709"/>
      <c r="N582" s="1125">
        <v>808</v>
      </c>
      <c r="O582" s="1125">
        <v>808</v>
      </c>
      <c r="P582" s="1125" t="s">
        <v>7013</v>
      </c>
      <c r="Q582" s="1124" t="s">
        <v>7014</v>
      </c>
      <c r="R582" s="1125"/>
      <c r="S582" s="1125"/>
      <c r="T582" s="1125"/>
      <c r="U582" s="709"/>
      <c r="V582" s="709"/>
      <c r="W582" s="709"/>
      <c r="X582" s="709"/>
      <c r="Y582" s="709"/>
      <c r="Z582" s="709"/>
      <c r="AA582" s="1124"/>
      <c r="AB582" s="1124"/>
      <c r="AC582" s="1124"/>
      <c r="AD582" s="1124"/>
      <c r="AE582" s="1124"/>
      <c r="AF582" s="1124"/>
      <c r="AG582" s="1124"/>
      <c r="AH582" s="170">
        <v>2011</v>
      </c>
      <c r="AI582" s="166"/>
      <c r="AJ582" s="166"/>
      <c r="AK582" s="166"/>
      <c r="AL582" s="166"/>
      <c r="AM582" s="166"/>
      <c r="AN582" s="166"/>
      <c r="AO582" s="167">
        <v>1216</v>
      </c>
      <c r="AP582" s="167"/>
    </row>
    <row r="583" spans="1:44" s="1109" customFormat="1" ht="25.15" hidden="1" customHeight="1">
      <c r="A583" s="742"/>
      <c r="B583" s="164"/>
      <c r="C583" s="1124" t="s">
        <v>6813</v>
      </c>
      <c r="D583" s="1124" t="s">
        <v>13356</v>
      </c>
      <c r="E583" s="1124" t="s">
        <v>6813</v>
      </c>
      <c r="F583" s="1124" t="s">
        <v>6813</v>
      </c>
      <c r="G583" s="1125">
        <v>9845.2999999999993</v>
      </c>
      <c r="H583" s="708">
        <v>1736</v>
      </c>
      <c r="I583" s="708">
        <v>2404</v>
      </c>
      <c r="J583" s="709"/>
      <c r="K583" s="169"/>
      <c r="L583" s="709"/>
      <c r="M583" s="709"/>
      <c r="N583" s="1125">
        <v>1681</v>
      </c>
      <c r="O583" s="1125">
        <v>1681</v>
      </c>
      <c r="P583" s="1125" t="s">
        <v>13357</v>
      </c>
      <c r="Q583" s="1124" t="s">
        <v>13358</v>
      </c>
      <c r="R583" s="1125"/>
      <c r="S583" s="1125"/>
      <c r="T583" s="1125">
        <v>361</v>
      </c>
      <c r="U583" s="709"/>
      <c r="V583" s="709"/>
      <c r="W583" s="709"/>
      <c r="X583" s="709"/>
      <c r="Y583" s="709"/>
      <c r="Z583" s="709"/>
      <c r="AA583" s="1124" t="s">
        <v>13359</v>
      </c>
      <c r="AB583" s="1124"/>
      <c r="AC583" s="1124"/>
      <c r="AD583" s="1124"/>
      <c r="AE583" s="1124"/>
      <c r="AF583" s="1124"/>
      <c r="AG583" s="1124"/>
      <c r="AH583" s="170">
        <v>2017</v>
      </c>
      <c r="AI583" s="166"/>
      <c r="AJ583" s="166"/>
      <c r="AK583" s="166"/>
      <c r="AL583" s="166"/>
      <c r="AM583" s="166"/>
      <c r="AN583" s="166"/>
      <c r="AO583" s="167">
        <v>5070</v>
      </c>
      <c r="AP583" s="167"/>
    </row>
    <row r="584" spans="1:44" s="1109" customFormat="1" ht="25.15" hidden="1" customHeight="1">
      <c r="A584" s="742"/>
      <c r="B584" s="164"/>
      <c r="C584" s="1124" t="s">
        <v>6815</v>
      </c>
      <c r="D584" s="1124" t="s">
        <v>13360</v>
      </c>
      <c r="E584" s="1124" t="s">
        <v>6815</v>
      </c>
      <c r="F584" s="1124" t="s">
        <v>6815</v>
      </c>
      <c r="G584" s="1125">
        <v>8313</v>
      </c>
      <c r="H584" s="1125">
        <v>3379</v>
      </c>
      <c r="I584" s="1125">
        <v>4096</v>
      </c>
      <c r="J584" s="709" t="s">
        <v>1284</v>
      </c>
      <c r="K584" s="169" t="s">
        <v>454</v>
      </c>
      <c r="L584" s="709"/>
      <c r="M584" s="709"/>
      <c r="N584" s="1125">
        <v>1301</v>
      </c>
      <c r="O584" s="1125">
        <v>1216</v>
      </c>
      <c r="P584" s="1125" t="s">
        <v>7015</v>
      </c>
      <c r="Q584" s="1124" t="s">
        <v>3255</v>
      </c>
      <c r="R584" s="1125"/>
      <c r="S584" s="1125"/>
      <c r="T584" s="1125">
        <v>85</v>
      </c>
      <c r="U584" s="709">
        <v>3627</v>
      </c>
      <c r="V584" s="709"/>
      <c r="W584" s="709">
        <v>1100</v>
      </c>
      <c r="X584" s="709"/>
      <c r="Y584" s="709"/>
      <c r="Z584" s="709"/>
      <c r="AA584" s="1124" t="s">
        <v>7016</v>
      </c>
      <c r="AB584" s="1124"/>
      <c r="AC584" s="1124"/>
      <c r="AD584" s="1124"/>
      <c r="AE584" s="1124"/>
      <c r="AF584" s="1124"/>
      <c r="AG584" s="1124"/>
      <c r="AH584" s="170">
        <v>2002</v>
      </c>
      <c r="AI584" s="166"/>
      <c r="AJ584" s="166"/>
      <c r="AK584" s="166"/>
      <c r="AL584" s="166"/>
      <c r="AM584" s="166"/>
      <c r="AN584" s="166"/>
      <c r="AO584" s="167">
        <v>4727</v>
      </c>
      <c r="AP584" s="167"/>
    </row>
    <row r="585" spans="1:44" s="1109" customFormat="1" ht="25.15" hidden="1" customHeight="1">
      <c r="A585" s="742">
        <v>5</v>
      </c>
      <c r="B585" s="164"/>
      <c r="C585" s="1124" t="s">
        <v>6820</v>
      </c>
      <c r="D585" s="1124" t="s">
        <v>7017</v>
      </c>
      <c r="E585" s="1124" t="s">
        <v>6820</v>
      </c>
      <c r="F585" s="1124" t="s">
        <v>6820</v>
      </c>
      <c r="G585" s="1125">
        <v>4126</v>
      </c>
      <c r="H585" s="1125">
        <v>3562</v>
      </c>
      <c r="I585" s="1125">
        <v>6513</v>
      </c>
      <c r="J585" s="709"/>
      <c r="K585" s="169"/>
      <c r="L585" s="709"/>
      <c r="M585" s="709"/>
      <c r="N585" s="1125">
        <v>1357</v>
      </c>
      <c r="O585" s="1125">
        <v>1357</v>
      </c>
      <c r="P585" s="1125" t="s">
        <v>7018</v>
      </c>
      <c r="Q585" s="1124" t="s">
        <v>7019</v>
      </c>
      <c r="R585" s="1125"/>
      <c r="S585" s="1125"/>
      <c r="T585" s="1125">
        <v>118</v>
      </c>
      <c r="U585" s="709"/>
      <c r="V585" s="709"/>
      <c r="W585" s="709"/>
      <c r="X585" s="709"/>
      <c r="Y585" s="709"/>
      <c r="Z585" s="709"/>
      <c r="AA585" s="1124" t="s">
        <v>7020</v>
      </c>
      <c r="AB585" s="1124"/>
      <c r="AC585" s="1124"/>
      <c r="AD585" s="1124"/>
      <c r="AE585" s="1124"/>
      <c r="AF585" s="1124"/>
      <c r="AG585" s="1124"/>
      <c r="AH585" s="170">
        <v>2007</v>
      </c>
      <c r="AI585" s="166"/>
      <c r="AJ585" s="166"/>
      <c r="AK585" s="166"/>
      <c r="AL585" s="166"/>
      <c r="AM585" s="166"/>
      <c r="AN585" s="166"/>
      <c r="AO585" s="167">
        <v>11800</v>
      </c>
      <c r="AP585" s="167"/>
    </row>
    <row r="586" spans="1:44" s="1109" customFormat="1" ht="25.15" hidden="1" customHeight="1">
      <c r="A586" s="742"/>
      <c r="B586" s="164"/>
      <c r="C586" s="1124" t="s">
        <v>6820</v>
      </c>
      <c r="D586" s="1124" t="s">
        <v>7021</v>
      </c>
      <c r="E586" s="1124" t="s">
        <v>6820</v>
      </c>
      <c r="F586" s="1124" t="s">
        <v>6820</v>
      </c>
      <c r="G586" s="1125">
        <v>2100</v>
      </c>
      <c r="H586" s="1125">
        <v>1596</v>
      </c>
      <c r="I586" s="1125">
        <v>1708</v>
      </c>
      <c r="J586" s="425"/>
      <c r="K586" s="425"/>
      <c r="L586" s="425"/>
      <c r="M586" s="425"/>
      <c r="N586" s="1125">
        <v>1120</v>
      </c>
      <c r="O586" s="1125">
        <v>1120</v>
      </c>
      <c r="P586" s="1125" t="s">
        <v>7022</v>
      </c>
      <c r="Q586" s="1124" t="s">
        <v>7019</v>
      </c>
      <c r="R586" s="1125"/>
      <c r="S586" s="1125"/>
      <c r="T586" s="1125"/>
      <c r="U586" s="616"/>
      <c r="V586" s="616"/>
      <c r="W586" s="616"/>
      <c r="X586" s="616"/>
      <c r="Y586" s="616"/>
      <c r="Z586" s="425"/>
      <c r="AA586" s="1124" t="s">
        <v>7023</v>
      </c>
      <c r="AB586" s="1124"/>
      <c r="AC586" s="1124"/>
      <c r="AD586" s="1124"/>
      <c r="AE586" s="1124"/>
      <c r="AF586" s="1124"/>
      <c r="AG586" s="1124"/>
      <c r="AH586" s="170">
        <v>2016</v>
      </c>
      <c r="AI586" s="166"/>
      <c r="AJ586" s="166"/>
      <c r="AK586" s="166"/>
      <c r="AL586" s="166"/>
      <c r="AM586" s="166"/>
      <c r="AN586" s="166"/>
      <c r="AO586" s="167">
        <v>3500</v>
      </c>
      <c r="AP586" s="167"/>
    </row>
    <row r="587" spans="1:44" s="1109" customFormat="1" ht="25.15" hidden="1" customHeight="1">
      <c r="A587" s="742"/>
      <c r="B587" s="164"/>
      <c r="C587" s="1124" t="s">
        <v>6826</v>
      </c>
      <c r="D587" s="1124" t="s">
        <v>7024</v>
      </c>
      <c r="E587" s="1124" t="s">
        <v>6826</v>
      </c>
      <c r="F587" s="1124" t="s">
        <v>11443</v>
      </c>
      <c r="G587" s="1125">
        <v>58789</v>
      </c>
      <c r="H587" s="1125">
        <v>6861</v>
      </c>
      <c r="I587" s="1125">
        <v>6861</v>
      </c>
      <c r="J587" s="425" t="s">
        <v>1284</v>
      </c>
      <c r="K587" s="425" t="s">
        <v>454</v>
      </c>
      <c r="L587" s="425" t="s">
        <v>7025</v>
      </c>
      <c r="M587" s="425"/>
      <c r="N587" s="1125">
        <v>1447</v>
      </c>
      <c r="O587" s="1125">
        <v>1272</v>
      </c>
      <c r="P587" s="1125" t="s">
        <v>7026</v>
      </c>
      <c r="Q587" s="1124" t="s">
        <v>11674</v>
      </c>
      <c r="R587" s="1125"/>
      <c r="S587" s="1125"/>
      <c r="T587" s="1125">
        <v>175</v>
      </c>
      <c r="U587" s="616">
        <v>13015</v>
      </c>
      <c r="V587" s="616"/>
      <c r="W587" s="616"/>
      <c r="X587" s="616">
        <v>1500</v>
      </c>
      <c r="Y587" s="616"/>
      <c r="Z587" s="425"/>
      <c r="AA587" s="1124" t="s">
        <v>7027</v>
      </c>
      <c r="AB587" s="1124"/>
      <c r="AC587" s="1124"/>
      <c r="AD587" s="1124"/>
      <c r="AE587" s="1124"/>
      <c r="AF587" s="1124"/>
      <c r="AG587" s="1124"/>
      <c r="AH587" s="170">
        <v>2001</v>
      </c>
      <c r="AI587" s="166"/>
      <c r="AJ587" s="166"/>
      <c r="AK587" s="166"/>
      <c r="AL587" s="166"/>
      <c r="AM587" s="166"/>
      <c r="AN587" s="166"/>
      <c r="AO587" s="1281">
        <v>14515</v>
      </c>
      <c r="AP587" s="167"/>
    </row>
    <row r="588" spans="1:44" s="1109" customFormat="1" ht="24.4" hidden="1" customHeight="1">
      <c r="A588" s="742"/>
      <c r="B588" s="164"/>
      <c r="C588" s="1124" t="s">
        <v>6831</v>
      </c>
      <c r="D588" s="1124" t="s">
        <v>7028</v>
      </c>
      <c r="E588" s="1124" t="s">
        <v>6831</v>
      </c>
      <c r="F588" s="1124" t="s">
        <v>6831</v>
      </c>
      <c r="G588" s="1125">
        <v>5070</v>
      </c>
      <c r="H588" s="1125">
        <v>4024</v>
      </c>
      <c r="I588" s="1125">
        <v>4024</v>
      </c>
      <c r="J588" s="709" t="s">
        <v>454</v>
      </c>
      <c r="K588" s="169" t="s">
        <v>1230</v>
      </c>
      <c r="L588" s="709" t="s">
        <v>1248</v>
      </c>
      <c r="M588" s="709"/>
      <c r="N588" s="1125">
        <v>1120</v>
      </c>
      <c r="O588" s="1125">
        <v>1035</v>
      </c>
      <c r="P588" s="1125" t="s">
        <v>7029</v>
      </c>
      <c r="Q588" s="1124" t="s">
        <v>1250</v>
      </c>
      <c r="R588" s="1125"/>
      <c r="S588" s="1125"/>
      <c r="T588" s="1125">
        <v>85</v>
      </c>
      <c r="U588" s="709">
        <v>1116</v>
      </c>
      <c r="V588" s="709"/>
      <c r="W588" s="709">
        <v>4037</v>
      </c>
      <c r="X588" s="709"/>
      <c r="Y588" s="709"/>
      <c r="Z588" s="709"/>
      <c r="AA588" s="1124" t="s">
        <v>4272</v>
      </c>
      <c r="AB588" s="1124"/>
      <c r="AC588" s="1124"/>
      <c r="AD588" s="1124"/>
      <c r="AE588" s="1124"/>
      <c r="AF588" s="1124"/>
      <c r="AG588" s="1124"/>
      <c r="AH588" s="170">
        <v>2002</v>
      </c>
      <c r="AI588" s="166"/>
      <c r="AJ588" s="166"/>
      <c r="AK588" s="166"/>
      <c r="AL588" s="166"/>
      <c r="AM588" s="166"/>
      <c r="AN588" s="166"/>
      <c r="AO588" s="167">
        <v>5153</v>
      </c>
      <c r="AP588" s="167"/>
    </row>
    <row r="589" spans="1:44" s="1109" customFormat="1" ht="24.4" hidden="1" customHeight="1">
      <c r="A589" s="742"/>
      <c r="B589" s="164"/>
      <c r="C589" s="1124" t="s">
        <v>6831</v>
      </c>
      <c r="D589" s="1124" t="s">
        <v>15411</v>
      </c>
      <c r="E589" s="1124" t="s">
        <v>6831</v>
      </c>
      <c r="F589" s="1124" t="s">
        <v>6831</v>
      </c>
      <c r="G589" s="1125">
        <v>5397</v>
      </c>
      <c r="H589" s="1125">
        <v>875</v>
      </c>
      <c r="I589" s="1125">
        <v>2016</v>
      </c>
      <c r="J589" s="709"/>
      <c r="K589" s="169"/>
      <c r="L589" s="709"/>
      <c r="M589" s="709"/>
      <c r="N589" s="1125">
        <v>781</v>
      </c>
      <c r="O589" s="1125">
        <v>600</v>
      </c>
      <c r="P589" s="1125" t="s">
        <v>15412</v>
      </c>
      <c r="Q589" s="1124" t="s">
        <v>1250</v>
      </c>
      <c r="R589" s="1125"/>
      <c r="S589" s="1125"/>
      <c r="T589" s="1125">
        <v>181</v>
      </c>
      <c r="U589" s="709"/>
      <c r="V589" s="709"/>
      <c r="W589" s="709"/>
      <c r="X589" s="709"/>
      <c r="Y589" s="709"/>
      <c r="Z589" s="709"/>
      <c r="AA589" s="1124" t="s">
        <v>15413</v>
      </c>
      <c r="AB589" s="1124"/>
      <c r="AC589" s="1124"/>
      <c r="AD589" s="1124"/>
      <c r="AE589" s="1124"/>
      <c r="AF589" s="1124"/>
      <c r="AG589" s="1124"/>
      <c r="AH589" s="170">
        <v>2013</v>
      </c>
      <c r="AI589" s="166"/>
      <c r="AJ589" s="166"/>
      <c r="AK589" s="166"/>
      <c r="AL589" s="166"/>
      <c r="AM589" s="166"/>
      <c r="AN589" s="166"/>
      <c r="AO589" s="167">
        <v>3500</v>
      </c>
      <c r="AP589" s="167"/>
      <c r="AQ589" s="106"/>
      <c r="AR589" s="106"/>
    </row>
    <row r="590" spans="1:44" s="1109" customFormat="1" ht="24.4" hidden="1" customHeight="1">
      <c r="A590" s="742"/>
      <c r="B590" s="164"/>
      <c r="C590" s="1124" t="s">
        <v>6836</v>
      </c>
      <c r="D590" s="1124" t="s">
        <v>16781</v>
      </c>
      <c r="E590" s="1124" t="s">
        <v>6836</v>
      </c>
      <c r="F590" s="1124" t="s">
        <v>6836</v>
      </c>
      <c r="G590" s="1125">
        <v>98955</v>
      </c>
      <c r="H590" s="1125">
        <v>253</v>
      </c>
      <c r="I590" s="1125">
        <v>483</v>
      </c>
      <c r="J590" s="709"/>
      <c r="K590" s="169"/>
      <c r="L590" s="709"/>
      <c r="M590" s="709"/>
      <c r="N590" s="1125">
        <v>483</v>
      </c>
      <c r="O590" s="1125" t="s">
        <v>384</v>
      </c>
      <c r="P590" s="1125" t="s">
        <v>384</v>
      </c>
      <c r="Q590" s="1124" t="s">
        <v>384</v>
      </c>
      <c r="R590" s="1125" t="s">
        <v>384</v>
      </c>
      <c r="S590" s="1125" t="s">
        <v>384</v>
      </c>
      <c r="T590" s="1125">
        <v>483</v>
      </c>
      <c r="U590" s="709"/>
      <c r="V590" s="709"/>
      <c r="W590" s="709"/>
      <c r="X590" s="709"/>
      <c r="Y590" s="709"/>
      <c r="Z590" s="709"/>
      <c r="AA590" s="1124" t="s">
        <v>16782</v>
      </c>
      <c r="AB590" s="1124"/>
      <c r="AC590" s="1124"/>
      <c r="AD590" s="1124"/>
      <c r="AE590" s="1124"/>
      <c r="AF590" s="1124"/>
      <c r="AG590" s="1124"/>
      <c r="AH590" s="170">
        <v>2020</v>
      </c>
      <c r="AI590" s="166"/>
      <c r="AJ590" s="166"/>
      <c r="AK590" s="166"/>
      <c r="AL590" s="166"/>
      <c r="AM590" s="166"/>
      <c r="AN590" s="166"/>
      <c r="AO590" s="167">
        <v>1460</v>
      </c>
      <c r="AP590" s="167" t="s">
        <v>3615</v>
      </c>
    </row>
    <row r="591" spans="1:44" s="1109" customFormat="1" ht="24.4" hidden="1" customHeight="1">
      <c r="A591" s="742"/>
      <c r="B591" s="488"/>
      <c r="C591" s="1124" t="s">
        <v>6836</v>
      </c>
      <c r="D591" s="1124" t="s">
        <v>16783</v>
      </c>
      <c r="E591" s="1124" t="s">
        <v>6836</v>
      </c>
      <c r="F591" s="1124" t="s">
        <v>6836</v>
      </c>
      <c r="G591" s="1125">
        <v>98955</v>
      </c>
      <c r="H591" s="1125">
        <v>3269</v>
      </c>
      <c r="I591" s="1125">
        <v>5497</v>
      </c>
      <c r="J591" s="709"/>
      <c r="K591" s="169"/>
      <c r="L591" s="709"/>
      <c r="M591" s="709"/>
      <c r="N591" s="1125">
        <v>1365</v>
      </c>
      <c r="O591" s="1125">
        <v>1365</v>
      </c>
      <c r="P591" s="1125" t="s">
        <v>16784</v>
      </c>
      <c r="Q591" s="1124" t="s">
        <v>1250</v>
      </c>
      <c r="R591" s="1125" t="s">
        <v>384</v>
      </c>
      <c r="S591" s="1125" t="s">
        <v>384</v>
      </c>
      <c r="T591" s="1125" t="s">
        <v>384</v>
      </c>
      <c r="U591" s="709"/>
      <c r="V591" s="709"/>
      <c r="W591" s="709"/>
      <c r="X591" s="709"/>
      <c r="Y591" s="709"/>
      <c r="Z591" s="709"/>
      <c r="AA591" s="1124"/>
      <c r="AB591" s="1124"/>
      <c r="AC591" s="1124"/>
      <c r="AD591" s="1124"/>
      <c r="AE591" s="1124"/>
      <c r="AF591" s="1124"/>
      <c r="AG591" s="1124"/>
      <c r="AH591" s="170">
        <v>2011</v>
      </c>
      <c r="AI591" s="166"/>
      <c r="AJ591" s="166"/>
      <c r="AK591" s="166"/>
      <c r="AL591" s="166"/>
      <c r="AM591" s="166"/>
      <c r="AN591" s="166"/>
      <c r="AO591" s="167">
        <v>10000</v>
      </c>
      <c r="AP591" s="167" t="s">
        <v>3615</v>
      </c>
    </row>
    <row r="592" spans="1:44" s="1109" customFormat="1" ht="24.4" hidden="1" customHeight="1">
      <c r="A592" s="742"/>
      <c r="B592" s="164"/>
      <c r="C592" s="1282" t="s">
        <v>6838</v>
      </c>
      <c r="D592" s="331" t="s">
        <v>13361</v>
      </c>
      <c r="E592" s="709" t="s">
        <v>6838</v>
      </c>
      <c r="F592" s="709" t="s">
        <v>13362</v>
      </c>
      <c r="G592" s="1125">
        <v>8417</v>
      </c>
      <c r="H592" s="1125">
        <v>2320</v>
      </c>
      <c r="I592" s="1125">
        <v>2911</v>
      </c>
      <c r="J592" s="709" t="s">
        <v>454</v>
      </c>
      <c r="K592" s="169" t="s">
        <v>1230</v>
      </c>
      <c r="L592" s="709" t="s">
        <v>1248</v>
      </c>
      <c r="M592" s="709"/>
      <c r="N592" s="1125">
        <v>1101</v>
      </c>
      <c r="O592" s="1125">
        <v>1101</v>
      </c>
      <c r="P592" s="1125" t="s">
        <v>13363</v>
      </c>
      <c r="Q592" s="1124" t="s">
        <v>1250</v>
      </c>
      <c r="R592" s="1125"/>
      <c r="S592" s="1125"/>
      <c r="T592" s="1125"/>
      <c r="U592" s="709">
        <v>1116</v>
      </c>
      <c r="V592" s="709"/>
      <c r="W592" s="709">
        <v>4037</v>
      </c>
      <c r="X592" s="709"/>
      <c r="Y592" s="709"/>
      <c r="Z592" s="709"/>
      <c r="AA592" s="1124" t="s">
        <v>13364</v>
      </c>
      <c r="AB592" s="1124"/>
      <c r="AC592" s="1124"/>
      <c r="AD592" s="1124"/>
      <c r="AE592" s="1124"/>
      <c r="AF592" s="1124"/>
      <c r="AG592" s="1124"/>
      <c r="AH592" s="170">
        <v>2018</v>
      </c>
      <c r="AI592" s="166"/>
      <c r="AJ592" s="166"/>
      <c r="AK592" s="166"/>
      <c r="AL592" s="166"/>
      <c r="AM592" s="166"/>
      <c r="AN592" s="166"/>
      <c r="AO592" s="167">
        <v>7509</v>
      </c>
      <c r="AP592" s="1283"/>
    </row>
    <row r="593" spans="1:42" s="1109" customFormat="1" ht="24.4" hidden="1" customHeight="1">
      <c r="A593" s="742"/>
      <c r="B593" s="670" t="s">
        <v>58</v>
      </c>
      <c r="C593" s="1124" t="s">
        <v>1931</v>
      </c>
      <c r="D593" s="331">
        <f>COUNTA(D594:D637)</f>
        <v>44</v>
      </c>
      <c r="E593" s="709"/>
      <c r="F593" s="709"/>
      <c r="G593" s="1125">
        <f>SUM(G594:G637)</f>
        <v>821703</v>
      </c>
      <c r="H593" s="1125">
        <f t="shared" ref="H593:I593" si="4">SUM(H594:H637)</f>
        <v>80343.88</v>
      </c>
      <c r="I593" s="1125">
        <f t="shared" si="4"/>
        <v>130170.23000000001</v>
      </c>
      <c r="J593" s="709"/>
      <c r="K593" s="169"/>
      <c r="L593" s="709"/>
      <c r="M593" s="709"/>
      <c r="N593" s="1125"/>
      <c r="O593" s="1125"/>
      <c r="P593" s="1125"/>
      <c r="Q593" s="1124"/>
      <c r="R593" s="1125"/>
      <c r="S593" s="1125"/>
      <c r="T593" s="1125"/>
      <c r="U593" s="709"/>
      <c r="V593" s="709"/>
      <c r="W593" s="709"/>
      <c r="X593" s="709"/>
      <c r="Y593" s="709"/>
      <c r="Z593" s="709"/>
      <c r="AA593" s="1124"/>
      <c r="AB593" s="1124"/>
      <c r="AC593" s="1124"/>
      <c r="AD593" s="1124"/>
      <c r="AE593" s="1124"/>
      <c r="AF593" s="1124"/>
      <c r="AG593" s="1124"/>
      <c r="AH593" s="170"/>
      <c r="AI593" s="166"/>
      <c r="AJ593" s="166"/>
      <c r="AK593" s="166"/>
      <c r="AL593" s="166"/>
      <c r="AM593" s="166"/>
      <c r="AN593" s="166"/>
      <c r="AO593" s="167"/>
      <c r="AP593" s="405"/>
    </row>
    <row r="594" spans="1:42" s="1109" customFormat="1" ht="24.4" hidden="1" customHeight="1">
      <c r="A594" s="742">
        <v>6</v>
      </c>
      <c r="B594" s="164"/>
      <c r="C594" s="1124" t="s">
        <v>7359</v>
      </c>
      <c r="D594" s="1124" t="s">
        <v>7696</v>
      </c>
      <c r="E594" s="1124" t="s">
        <v>7359</v>
      </c>
      <c r="F594" s="1124" t="s">
        <v>7363</v>
      </c>
      <c r="G594" s="1125">
        <v>3792</v>
      </c>
      <c r="H594" s="1125">
        <v>1332</v>
      </c>
      <c r="I594" s="1125">
        <v>2449</v>
      </c>
      <c r="J594" s="709"/>
      <c r="K594" s="169"/>
      <c r="L594" s="709"/>
      <c r="M594" s="709"/>
      <c r="N594" s="1125">
        <v>1145</v>
      </c>
      <c r="O594" s="1125">
        <v>934</v>
      </c>
      <c r="P594" s="1125" t="s">
        <v>7697</v>
      </c>
      <c r="Q594" s="1124" t="s">
        <v>3255</v>
      </c>
      <c r="R594" s="1125"/>
      <c r="S594" s="1125"/>
      <c r="T594" s="1125">
        <v>211</v>
      </c>
      <c r="U594" s="709"/>
      <c r="V594" s="709"/>
      <c r="W594" s="709"/>
      <c r="X594" s="709"/>
      <c r="Y594" s="709"/>
      <c r="Z594" s="709"/>
      <c r="AA594" s="1124" t="s">
        <v>7698</v>
      </c>
      <c r="AB594" s="1124"/>
      <c r="AC594" s="1124"/>
      <c r="AD594" s="1124"/>
      <c r="AE594" s="1124"/>
      <c r="AF594" s="1124"/>
      <c r="AG594" s="1124"/>
      <c r="AH594" s="170">
        <v>2008</v>
      </c>
      <c r="AI594" s="166"/>
      <c r="AJ594" s="166"/>
      <c r="AK594" s="166"/>
      <c r="AL594" s="166"/>
      <c r="AM594" s="166"/>
      <c r="AN594" s="166"/>
      <c r="AO594" s="167">
        <v>3975</v>
      </c>
      <c r="AP594" s="167"/>
    </row>
    <row r="595" spans="1:42" s="1109" customFormat="1" ht="24.4" hidden="1" customHeight="1">
      <c r="A595" s="742">
        <v>7</v>
      </c>
      <c r="B595" s="164"/>
      <c r="C595" s="1124" t="s">
        <v>7359</v>
      </c>
      <c r="D595" s="1124" t="s">
        <v>7699</v>
      </c>
      <c r="E595" s="1124" t="s">
        <v>7359</v>
      </c>
      <c r="F595" s="1124" t="s">
        <v>7359</v>
      </c>
      <c r="G595" s="1125">
        <v>6974</v>
      </c>
      <c r="H595" s="1125">
        <v>1206</v>
      </c>
      <c r="I595" s="1125">
        <v>1206</v>
      </c>
      <c r="J595" s="709"/>
      <c r="K595" s="169"/>
      <c r="L595" s="709"/>
      <c r="M595" s="709"/>
      <c r="N595" s="1125">
        <v>680</v>
      </c>
      <c r="O595" s="1125">
        <v>680</v>
      </c>
      <c r="P595" s="1125"/>
      <c r="Q595" s="1124" t="s">
        <v>2858</v>
      </c>
      <c r="R595" s="1125"/>
      <c r="S595" s="1125"/>
      <c r="T595" s="1125"/>
      <c r="U595" s="709"/>
      <c r="V595" s="709"/>
      <c r="W595" s="709"/>
      <c r="X595" s="709"/>
      <c r="Y595" s="709"/>
      <c r="Z595" s="709"/>
      <c r="AA595" s="1124" t="s">
        <v>7700</v>
      </c>
      <c r="AB595" s="1124"/>
      <c r="AC595" s="1124"/>
      <c r="AD595" s="1124"/>
      <c r="AE595" s="1124"/>
      <c r="AF595" s="1124"/>
      <c r="AG595" s="1124"/>
      <c r="AH595" s="170">
        <v>2009</v>
      </c>
      <c r="AI595" s="166"/>
      <c r="AJ595" s="166"/>
      <c r="AK595" s="166"/>
      <c r="AL595" s="166"/>
      <c r="AM595" s="166"/>
      <c r="AN595" s="166"/>
      <c r="AO595" s="167">
        <v>834</v>
      </c>
      <c r="AP595" s="167"/>
    </row>
    <row r="596" spans="1:42" s="1109" customFormat="1" ht="24.4" hidden="1" customHeight="1">
      <c r="A596" s="742"/>
      <c r="B596" s="164"/>
      <c r="C596" s="1124" t="s">
        <v>7359</v>
      </c>
      <c r="D596" s="1124" t="s">
        <v>7701</v>
      </c>
      <c r="E596" s="1124" t="s">
        <v>7359</v>
      </c>
      <c r="F596" s="1124" t="s">
        <v>7363</v>
      </c>
      <c r="G596" s="1125">
        <v>7175</v>
      </c>
      <c r="H596" s="1125">
        <v>2416</v>
      </c>
      <c r="I596" s="1125">
        <v>2416</v>
      </c>
      <c r="J596" s="709"/>
      <c r="K596" s="169"/>
      <c r="L596" s="709"/>
      <c r="M596" s="709"/>
      <c r="N596" s="1125">
        <v>2416</v>
      </c>
      <c r="O596" s="1125">
        <v>2416</v>
      </c>
      <c r="P596" s="1125"/>
      <c r="Q596" s="1124" t="s">
        <v>7702</v>
      </c>
      <c r="R596" s="1125"/>
      <c r="S596" s="1125"/>
      <c r="T596" s="1125"/>
      <c r="U596" s="709"/>
      <c r="V596" s="709"/>
      <c r="W596" s="709"/>
      <c r="X596" s="709"/>
      <c r="Y596" s="709"/>
      <c r="Z596" s="709"/>
      <c r="AA596" s="1124"/>
      <c r="AB596" s="1124"/>
      <c r="AC596" s="1124"/>
      <c r="AD596" s="1124"/>
      <c r="AE596" s="1124"/>
      <c r="AF596" s="1124"/>
      <c r="AG596" s="1124"/>
      <c r="AH596" s="170">
        <v>1992</v>
      </c>
      <c r="AI596" s="166"/>
      <c r="AJ596" s="166"/>
      <c r="AK596" s="166"/>
      <c r="AL596" s="166"/>
      <c r="AM596" s="166"/>
      <c r="AN596" s="166"/>
      <c r="AO596" s="167"/>
      <c r="AP596" s="167"/>
    </row>
    <row r="597" spans="1:42" s="1338" customFormat="1" ht="24.4" hidden="1" customHeight="1">
      <c r="A597" s="742"/>
      <c r="B597" s="164"/>
      <c r="C597" s="1483" t="s">
        <v>7359</v>
      </c>
      <c r="D597" s="1483" t="s">
        <v>11688</v>
      </c>
      <c r="E597" s="1483" t="s">
        <v>7359</v>
      </c>
      <c r="F597" s="1483" t="s">
        <v>11689</v>
      </c>
      <c r="G597" s="1484">
        <v>11913</v>
      </c>
      <c r="H597" s="1484">
        <v>2041</v>
      </c>
      <c r="I597" s="1484">
        <v>2741</v>
      </c>
      <c r="J597" s="709"/>
      <c r="K597" s="169"/>
      <c r="L597" s="709"/>
      <c r="M597" s="709"/>
      <c r="N597" s="1484">
        <v>1035</v>
      </c>
      <c r="O597" s="1484">
        <v>1035</v>
      </c>
      <c r="P597" s="1484" t="s">
        <v>11690</v>
      </c>
      <c r="Q597" s="1483" t="s">
        <v>2858</v>
      </c>
      <c r="R597" s="1484"/>
      <c r="S597" s="1484"/>
      <c r="T597" s="1484"/>
      <c r="U597" s="709"/>
      <c r="V597" s="709"/>
      <c r="W597" s="709"/>
      <c r="X597" s="709"/>
      <c r="Y597" s="709"/>
      <c r="Z597" s="709"/>
      <c r="AA597" s="1483"/>
      <c r="AB597" s="1483"/>
      <c r="AC597" s="1483"/>
      <c r="AD597" s="1483"/>
      <c r="AE597" s="1483"/>
      <c r="AF597" s="1483"/>
      <c r="AG597" s="1483"/>
      <c r="AH597" s="1324">
        <v>2014</v>
      </c>
      <c r="AI597" s="1323"/>
      <c r="AJ597" s="1323"/>
      <c r="AK597" s="1323"/>
      <c r="AL597" s="1323"/>
      <c r="AM597" s="1323"/>
      <c r="AN597" s="1323"/>
      <c r="AO597" s="167">
        <v>4000</v>
      </c>
      <c r="AP597" s="167"/>
    </row>
    <row r="598" spans="1:42" s="1338" customFormat="1" ht="24.4" hidden="1" customHeight="1">
      <c r="A598" s="742"/>
      <c r="B598" s="164"/>
      <c r="C598" s="1483" t="s">
        <v>7365</v>
      </c>
      <c r="D598" s="1483" t="s">
        <v>7703</v>
      </c>
      <c r="E598" s="1483" t="s">
        <v>7365</v>
      </c>
      <c r="F598" s="1483" t="s">
        <v>11624</v>
      </c>
      <c r="G598" s="1484">
        <v>6407</v>
      </c>
      <c r="H598" s="1484">
        <v>1483</v>
      </c>
      <c r="I598" s="1484">
        <v>1196</v>
      </c>
      <c r="J598" s="709"/>
      <c r="K598" s="169"/>
      <c r="L598" s="709"/>
      <c r="M598" s="709"/>
      <c r="N598" s="1484">
        <v>125</v>
      </c>
      <c r="O598" s="1484"/>
      <c r="P598" s="1484"/>
      <c r="Q598" s="1483"/>
      <c r="R598" s="1484"/>
      <c r="S598" s="1484" t="s">
        <v>7704</v>
      </c>
      <c r="T598" s="1484">
        <v>125</v>
      </c>
      <c r="U598" s="709"/>
      <c r="V598" s="709"/>
      <c r="W598" s="709"/>
      <c r="X598" s="709"/>
      <c r="Y598" s="709"/>
      <c r="Z598" s="709"/>
      <c r="AA598" s="1483" t="s">
        <v>7705</v>
      </c>
      <c r="AB598" s="1483"/>
      <c r="AC598" s="1483"/>
      <c r="AD598" s="1483"/>
      <c r="AE598" s="1483"/>
      <c r="AF598" s="1483"/>
      <c r="AG598" s="1483"/>
      <c r="AH598" s="1324">
        <v>2006</v>
      </c>
      <c r="AI598" s="1323"/>
      <c r="AJ598" s="1323"/>
      <c r="AK598" s="1323"/>
      <c r="AL598" s="1323"/>
      <c r="AM598" s="1323"/>
      <c r="AN598" s="1323"/>
      <c r="AO598" s="167">
        <v>5975</v>
      </c>
      <c r="AP598" s="167"/>
    </row>
    <row r="599" spans="1:42" s="1338" customFormat="1" ht="24.4" hidden="1" customHeight="1">
      <c r="A599" s="742"/>
      <c r="B599" s="164"/>
      <c r="C599" s="1483" t="s">
        <v>7377</v>
      </c>
      <c r="D599" s="1483" t="s">
        <v>7706</v>
      </c>
      <c r="E599" s="1483" t="s">
        <v>7377</v>
      </c>
      <c r="F599" s="1483" t="s">
        <v>7377</v>
      </c>
      <c r="G599" s="1484">
        <v>3968</v>
      </c>
      <c r="H599" s="1484">
        <v>1600</v>
      </c>
      <c r="I599" s="1484">
        <v>2840</v>
      </c>
      <c r="J599" s="709"/>
      <c r="K599" s="169"/>
      <c r="L599" s="709"/>
      <c r="M599" s="709"/>
      <c r="N599" s="1484">
        <v>827</v>
      </c>
      <c r="O599" s="1484">
        <v>827</v>
      </c>
      <c r="P599" s="1484"/>
      <c r="Q599" s="1483" t="s">
        <v>1234</v>
      </c>
      <c r="R599" s="1484"/>
      <c r="S599" s="1484"/>
      <c r="T599" s="1484"/>
      <c r="U599" s="709"/>
      <c r="V599" s="709"/>
      <c r="W599" s="709"/>
      <c r="X599" s="709"/>
      <c r="Y599" s="709"/>
      <c r="Z599" s="709"/>
      <c r="AA599" s="1483" t="s">
        <v>7707</v>
      </c>
      <c r="AB599" s="1483"/>
      <c r="AC599" s="1483"/>
      <c r="AD599" s="1483"/>
      <c r="AE599" s="1483"/>
      <c r="AF599" s="1483"/>
      <c r="AG599" s="1483"/>
      <c r="AH599" s="1324">
        <v>2013</v>
      </c>
      <c r="AI599" s="1323"/>
      <c r="AJ599" s="1323"/>
      <c r="AK599" s="1323"/>
      <c r="AL599" s="1323"/>
      <c r="AM599" s="1323"/>
      <c r="AN599" s="1323"/>
      <c r="AO599" s="167">
        <v>6500</v>
      </c>
      <c r="AP599" s="167"/>
    </row>
    <row r="600" spans="1:42" s="1109" customFormat="1" ht="24.4" hidden="1" customHeight="1">
      <c r="A600" s="742"/>
      <c r="B600" s="164"/>
      <c r="C600" s="1124" t="s">
        <v>2060</v>
      </c>
      <c r="D600" s="1124" t="s">
        <v>1460</v>
      </c>
      <c r="E600" s="1124" t="s">
        <v>2060</v>
      </c>
      <c r="F600" s="1124" t="s">
        <v>7708</v>
      </c>
      <c r="G600" s="1125">
        <v>16089</v>
      </c>
      <c r="H600" s="1125">
        <v>2386</v>
      </c>
      <c r="I600" s="1125">
        <v>7019</v>
      </c>
      <c r="J600" s="709" t="s">
        <v>454</v>
      </c>
      <c r="K600" s="169" t="s">
        <v>3429</v>
      </c>
      <c r="L600" s="709"/>
      <c r="M600" s="709"/>
      <c r="N600" s="1125">
        <v>2502</v>
      </c>
      <c r="O600" s="1125">
        <v>1153</v>
      </c>
      <c r="P600" s="1125" t="s">
        <v>5834</v>
      </c>
      <c r="Q600" s="1124" t="s">
        <v>1619</v>
      </c>
      <c r="R600" s="1125">
        <v>1152</v>
      </c>
      <c r="S600" s="1125" t="s">
        <v>1287</v>
      </c>
      <c r="T600" s="1125">
        <v>197</v>
      </c>
      <c r="U600" s="709">
        <v>1901</v>
      </c>
      <c r="V600" s="709"/>
      <c r="W600" s="709">
        <v>3000</v>
      </c>
      <c r="X600" s="709"/>
      <c r="Y600" s="709"/>
      <c r="Z600" s="709"/>
      <c r="AA600" s="1124" t="s">
        <v>7709</v>
      </c>
      <c r="AB600" s="1124"/>
      <c r="AC600" s="1124"/>
      <c r="AD600" s="1124"/>
      <c r="AE600" s="1124"/>
      <c r="AF600" s="1124"/>
      <c r="AG600" s="1124"/>
      <c r="AH600" s="170">
        <v>1991</v>
      </c>
      <c r="AI600" s="166"/>
      <c r="AJ600" s="166"/>
      <c r="AK600" s="166"/>
      <c r="AL600" s="166"/>
      <c r="AM600" s="166"/>
      <c r="AN600" s="166"/>
      <c r="AO600" s="167">
        <v>4901</v>
      </c>
      <c r="AP600" s="167"/>
    </row>
    <row r="601" spans="1:42" s="1109" customFormat="1" ht="24.4" hidden="1" customHeight="1">
      <c r="A601" s="742"/>
      <c r="B601" s="164"/>
      <c r="C601" s="1124" t="s">
        <v>2060</v>
      </c>
      <c r="D601" s="1124" t="s">
        <v>7710</v>
      </c>
      <c r="E601" s="1124" t="s">
        <v>2060</v>
      </c>
      <c r="F601" s="1124" t="s">
        <v>2060</v>
      </c>
      <c r="G601" s="1125">
        <v>9995</v>
      </c>
      <c r="H601" s="1125">
        <v>1991</v>
      </c>
      <c r="I601" s="1125">
        <v>2442</v>
      </c>
      <c r="J601" s="709"/>
      <c r="K601" s="169"/>
      <c r="L601" s="709"/>
      <c r="M601" s="709"/>
      <c r="N601" s="1125">
        <v>800</v>
      </c>
      <c r="O601" s="1125">
        <v>800</v>
      </c>
      <c r="P601" s="1125" t="s">
        <v>1609</v>
      </c>
      <c r="Q601" s="1124" t="s">
        <v>7711</v>
      </c>
      <c r="R601" s="1125"/>
      <c r="S601" s="1125"/>
      <c r="T601" s="1125"/>
      <c r="U601" s="709"/>
      <c r="V601" s="709"/>
      <c r="W601" s="709"/>
      <c r="X601" s="709"/>
      <c r="Y601" s="709"/>
      <c r="Z601" s="709"/>
      <c r="AA601" s="1124"/>
      <c r="AB601" s="1124"/>
      <c r="AC601" s="1124"/>
      <c r="AD601" s="1124"/>
      <c r="AE601" s="1124"/>
      <c r="AF601" s="1124"/>
      <c r="AG601" s="1124"/>
      <c r="AH601" s="170">
        <v>2010</v>
      </c>
      <c r="AI601" s="166"/>
      <c r="AJ601" s="166"/>
      <c r="AK601" s="166"/>
      <c r="AL601" s="166"/>
      <c r="AM601" s="166"/>
      <c r="AN601" s="166"/>
      <c r="AO601" s="167">
        <v>3850</v>
      </c>
      <c r="AP601" s="167"/>
    </row>
    <row r="602" spans="1:42" s="1109" customFormat="1" ht="24.4" hidden="1" customHeight="1">
      <c r="A602" s="742"/>
      <c r="B602" s="164"/>
      <c r="C602" s="1124" t="s">
        <v>2060</v>
      </c>
      <c r="D602" s="1124" t="s">
        <v>7712</v>
      </c>
      <c r="E602" s="1124" t="s">
        <v>2060</v>
      </c>
      <c r="F602" s="1124" t="s">
        <v>7713</v>
      </c>
      <c r="G602" s="1125">
        <v>34374</v>
      </c>
      <c r="H602" s="1125">
        <v>999</v>
      </c>
      <c r="I602" s="1125">
        <v>999</v>
      </c>
      <c r="J602" s="709"/>
      <c r="K602" s="169"/>
      <c r="L602" s="709"/>
      <c r="M602" s="709"/>
      <c r="N602" s="1125">
        <v>950</v>
      </c>
      <c r="O602" s="1125">
        <v>950</v>
      </c>
      <c r="P602" s="1125" t="s">
        <v>7714</v>
      </c>
      <c r="Q602" s="1124" t="s">
        <v>454</v>
      </c>
      <c r="R602" s="1125"/>
      <c r="S602" s="1125"/>
      <c r="T602" s="1125"/>
      <c r="U602" s="709"/>
      <c r="V602" s="709"/>
      <c r="W602" s="709"/>
      <c r="X602" s="709"/>
      <c r="Y602" s="709"/>
      <c r="Z602" s="709"/>
      <c r="AA602" s="1124"/>
      <c r="AB602" s="1124"/>
      <c r="AC602" s="1124"/>
      <c r="AD602" s="1124"/>
      <c r="AE602" s="1124"/>
      <c r="AF602" s="1124"/>
      <c r="AG602" s="1124"/>
      <c r="AH602" s="170">
        <v>2007</v>
      </c>
      <c r="AI602" s="166"/>
      <c r="AJ602" s="166"/>
      <c r="AK602" s="166"/>
      <c r="AL602" s="166"/>
      <c r="AM602" s="166"/>
      <c r="AN602" s="166"/>
      <c r="AO602" s="167"/>
      <c r="AP602" s="167"/>
    </row>
    <row r="603" spans="1:42" s="1338" customFormat="1" ht="24.4" hidden="1" customHeight="1">
      <c r="A603" s="742"/>
      <c r="B603" s="164"/>
      <c r="C603" s="1299" t="s">
        <v>2060</v>
      </c>
      <c r="D603" s="1299" t="s">
        <v>2059</v>
      </c>
      <c r="E603" s="1299" t="s">
        <v>2060</v>
      </c>
      <c r="F603" s="1299" t="s">
        <v>2060</v>
      </c>
      <c r="G603" s="1300">
        <v>10022</v>
      </c>
      <c r="H603" s="1300">
        <v>986</v>
      </c>
      <c r="I603" s="1300">
        <v>1823</v>
      </c>
      <c r="J603" s="709"/>
      <c r="K603" s="169"/>
      <c r="L603" s="709"/>
      <c r="M603" s="709"/>
      <c r="N603" s="1300">
        <v>364</v>
      </c>
      <c r="O603" s="1300">
        <v>364</v>
      </c>
      <c r="P603" s="1300" t="s">
        <v>7715</v>
      </c>
      <c r="Q603" s="1299" t="s">
        <v>3105</v>
      </c>
      <c r="R603" s="1300"/>
      <c r="S603" s="1300"/>
      <c r="T603" s="1300"/>
      <c r="U603" s="709"/>
      <c r="V603" s="709"/>
      <c r="W603" s="709"/>
      <c r="X603" s="709"/>
      <c r="Y603" s="709"/>
      <c r="Z603" s="709"/>
      <c r="AA603" s="1299"/>
      <c r="AB603" s="1299"/>
      <c r="AC603" s="1299"/>
      <c r="AD603" s="1299"/>
      <c r="AE603" s="1299"/>
      <c r="AF603" s="1299"/>
      <c r="AG603" s="1299"/>
      <c r="AH603" s="1324">
        <v>2011</v>
      </c>
      <c r="AI603" s="1323"/>
      <c r="AJ603" s="1323"/>
      <c r="AK603" s="1323"/>
      <c r="AL603" s="1323"/>
      <c r="AM603" s="1323"/>
      <c r="AN603" s="1323"/>
      <c r="AO603" s="167"/>
      <c r="AP603" s="167"/>
    </row>
    <row r="604" spans="1:42" s="1109" customFormat="1" ht="24.4" hidden="1" customHeight="1">
      <c r="A604" s="742"/>
      <c r="B604" s="164"/>
      <c r="C604" s="1124" t="s">
        <v>2060</v>
      </c>
      <c r="D604" s="1124" t="s">
        <v>7716</v>
      </c>
      <c r="E604" s="1124" t="s">
        <v>2060</v>
      </c>
      <c r="F604" s="1124" t="s">
        <v>7717</v>
      </c>
      <c r="G604" s="1125">
        <v>19065</v>
      </c>
      <c r="H604" s="1125">
        <v>2149</v>
      </c>
      <c r="I604" s="1125">
        <v>3727</v>
      </c>
      <c r="J604" s="709"/>
      <c r="K604" s="169"/>
      <c r="L604" s="709"/>
      <c r="M604" s="709"/>
      <c r="N604" s="1125">
        <v>420</v>
      </c>
      <c r="O604" s="1125">
        <v>420</v>
      </c>
      <c r="P604" s="1125" t="s">
        <v>7718</v>
      </c>
      <c r="Q604" s="1124" t="s">
        <v>7719</v>
      </c>
      <c r="R604" s="1125"/>
      <c r="S604" s="1125"/>
      <c r="T604" s="1125"/>
      <c r="U604" s="709"/>
      <c r="V604" s="709"/>
      <c r="W604" s="709"/>
      <c r="X604" s="709"/>
      <c r="Y604" s="709"/>
      <c r="Z604" s="709"/>
      <c r="AA604" s="1124" t="s">
        <v>7720</v>
      </c>
      <c r="AB604" s="1124"/>
      <c r="AC604" s="1124"/>
      <c r="AD604" s="1124"/>
      <c r="AE604" s="1124"/>
      <c r="AF604" s="1124"/>
      <c r="AG604" s="1124"/>
      <c r="AH604" s="170">
        <v>2013</v>
      </c>
      <c r="AI604" s="166"/>
      <c r="AJ604" s="166"/>
      <c r="AK604" s="166"/>
      <c r="AL604" s="166"/>
      <c r="AM604" s="166"/>
      <c r="AN604" s="166"/>
      <c r="AO604" s="167">
        <v>10500</v>
      </c>
      <c r="AP604" s="167"/>
    </row>
    <row r="605" spans="1:42" s="1109" customFormat="1" ht="24.4" hidden="1" customHeight="1">
      <c r="A605" s="742"/>
      <c r="B605" s="164"/>
      <c r="C605" s="1124" t="s">
        <v>2060</v>
      </c>
      <c r="D605" s="331" t="s">
        <v>12646</v>
      </c>
      <c r="E605" s="1124" t="s">
        <v>2060</v>
      </c>
      <c r="F605" s="1124" t="s">
        <v>2060</v>
      </c>
      <c r="G605" s="1125">
        <v>11306</v>
      </c>
      <c r="H605" s="1125">
        <v>2036</v>
      </c>
      <c r="I605" s="1125">
        <v>2437</v>
      </c>
      <c r="J605" s="709"/>
      <c r="K605" s="169"/>
      <c r="L605" s="709"/>
      <c r="M605" s="709"/>
      <c r="N605" s="1125">
        <v>994</v>
      </c>
      <c r="O605" s="1125">
        <v>994</v>
      </c>
      <c r="P605" s="1125" t="s">
        <v>12647</v>
      </c>
      <c r="Q605" s="1125" t="s">
        <v>7014</v>
      </c>
      <c r="R605" s="1125"/>
      <c r="S605" s="1125"/>
      <c r="T605" s="1125"/>
      <c r="U605" s="709"/>
      <c r="V605" s="709"/>
      <c r="W605" s="709"/>
      <c r="X605" s="709"/>
      <c r="Y605" s="709"/>
      <c r="Z605" s="709"/>
      <c r="AA605" s="1125" t="s">
        <v>614</v>
      </c>
      <c r="AB605" s="1124"/>
      <c r="AC605" s="1124"/>
      <c r="AD605" s="709"/>
      <c r="AE605" s="709"/>
      <c r="AF605" s="709"/>
      <c r="AG605" s="709"/>
      <c r="AH605" s="166">
        <v>2018</v>
      </c>
      <c r="AI605" s="166"/>
      <c r="AJ605" s="166"/>
      <c r="AK605" s="166"/>
      <c r="AL605" s="166"/>
      <c r="AM605" s="166"/>
      <c r="AN605" s="166"/>
      <c r="AO605" s="167">
        <v>6000</v>
      </c>
      <c r="AP605" s="167"/>
    </row>
    <row r="606" spans="1:42" s="1109" customFormat="1" ht="24.4" hidden="1" customHeight="1">
      <c r="A606" s="897"/>
      <c r="B606" s="164"/>
      <c r="C606" s="1124" t="s">
        <v>7403</v>
      </c>
      <c r="D606" s="331" t="s">
        <v>7721</v>
      </c>
      <c r="E606" s="1124" t="s">
        <v>7403</v>
      </c>
      <c r="F606" s="1124" t="s">
        <v>7406</v>
      </c>
      <c r="G606" s="1125">
        <v>36159</v>
      </c>
      <c r="H606" s="1125">
        <v>5630</v>
      </c>
      <c r="I606" s="1125">
        <v>7434</v>
      </c>
      <c r="J606" s="709"/>
      <c r="K606" s="169"/>
      <c r="L606" s="709"/>
      <c r="M606" s="709"/>
      <c r="N606" s="1125">
        <v>2158</v>
      </c>
      <c r="O606" s="1125">
        <v>1440</v>
      </c>
      <c r="P606" s="1125" t="s">
        <v>7722</v>
      </c>
      <c r="Q606" s="1125" t="s">
        <v>7723</v>
      </c>
      <c r="R606" s="1125"/>
      <c r="S606" s="1125"/>
      <c r="T606" s="1125">
        <v>718</v>
      </c>
      <c r="U606" s="709"/>
      <c r="V606" s="709"/>
      <c r="W606" s="709"/>
      <c r="X606" s="709"/>
      <c r="Y606" s="709"/>
      <c r="Z606" s="709"/>
      <c r="AA606" s="1125" t="s">
        <v>4446</v>
      </c>
      <c r="AB606" s="1124"/>
      <c r="AC606" s="1124"/>
      <c r="AD606" s="709"/>
      <c r="AE606" s="709"/>
      <c r="AF606" s="709"/>
      <c r="AG606" s="709"/>
      <c r="AH606" s="166">
        <v>2005</v>
      </c>
      <c r="AI606" s="166"/>
      <c r="AJ606" s="166"/>
      <c r="AK606" s="166"/>
      <c r="AL606" s="166"/>
      <c r="AM606" s="166"/>
      <c r="AN606" s="166"/>
      <c r="AO606" s="167">
        <v>16000</v>
      </c>
      <c r="AP606" s="167"/>
    </row>
    <row r="607" spans="1:42" s="1109" customFormat="1" ht="24.4" hidden="1" customHeight="1">
      <c r="A607" s="897"/>
      <c r="B607" s="164"/>
      <c r="C607" s="1124" t="s">
        <v>7403</v>
      </c>
      <c r="D607" s="331" t="s">
        <v>7724</v>
      </c>
      <c r="E607" s="1124" t="s">
        <v>7403</v>
      </c>
      <c r="F607" s="1124" t="s">
        <v>15154</v>
      </c>
      <c r="G607" s="1125">
        <v>2800</v>
      </c>
      <c r="H607" s="1125">
        <v>907</v>
      </c>
      <c r="I607" s="1125">
        <v>899</v>
      </c>
      <c r="J607" s="709"/>
      <c r="K607" s="169"/>
      <c r="L607" s="709"/>
      <c r="M607" s="709"/>
      <c r="N607" s="1125">
        <v>476</v>
      </c>
      <c r="O607" s="1125">
        <v>476</v>
      </c>
      <c r="P607" s="1125" t="s">
        <v>7725</v>
      </c>
      <c r="Q607" s="1125" t="s">
        <v>7726</v>
      </c>
      <c r="R607" s="1125"/>
      <c r="S607" s="1125"/>
      <c r="T607" s="1125"/>
      <c r="U607" s="709"/>
      <c r="V607" s="709"/>
      <c r="W607" s="709"/>
      <c r="X607" s="709"/>
      <c r="Y607" s="709"/>
      <c r="Z607" s="709"/>
      <c r="AA607" s="1125" t="s">
        <v>7727</v>
      </c>
      <c r="AB607" s="1124"/>
      <c r="AC607" s="1124"/>
      <c r="AD607" s="709"/>
      <c r="AE607" s="709"/>
      <c r="AF607" s="709"/>
      <c r="AG607" s="709"/>
      <c r="AH607" s="166">
        <v>2009</v>
      </c>
      <c r="AI607" s="166"/>
      <c r="AJ607" s="166"/>
      <c r="AK607" s="166"/>
      <c r="AL607" s="166"/>
      <c r="AM607" s="166"/>
      <c r="AN607" s="166"/>
      <c r="AO607" s="167">
        <v>1850</v>
      </c>
      <c r="AP607" s="167"/>
    </row>
    <row r="608" spans="1:42" s="1109" customFormat="1" ht="24.4" hidden="1" customHeight="1">
      <c r="A608" s="897"/>
      <c r="B608" s="164"/>
      <c r="C608" s="1124" t="s">
        <v>7407</v>
      </c>
      <c r="D608" s="331" t="s">
        <v>7728</v>
      </c>
      <c r="E608" s="1124" t="s">
        <v>7407</v>
      </c>
      <c r="F608" s="1124" t="s">
        <v>4830</v>
      </c>
      <c r="G608" s="1125">
        <v>10639</v>
      </c>
      <c r="H608" s="1125">
        <v>3158</v>
      </c>
      <c r="I608" s="1125">
        <v>3158</v>
      </c>
      <c r="J608" s="709"/>
      <c r="K608" s="169"/>
      <c r="L608" s="709"/>
      <c r="M608" s="709"/>
      <c r="N608" s="1125">
        <v>1350</v>
      </c>
      <c r="O608" s="1125">
        <v>1350</v>
      </c>
      <c r="P608" s="1125" t="s">
        <v>7729</v>
      </c>
      <c r="Q608" s="1125" t="s">
        <v>7730</v>
      </c>
      <c r="R608" s="1125"/>
      <c r="S608" s="1125"/>
      <c r="T608" s="1125"/>
      <c r="U608" s="709"/>
      <c r="V608" s="709"/>
      <c r="W608" s="709"/>
      <c r="X608" s="709"/>
      <c r="Y608" s="709"/>
      <c r="Z608" s="709"/>
      <c r="AA608" s="1125"/>
      <c r="AB608" s="1124"/>
      <c r="AC608" s="1124"/>
      <c r="AD608" s="709"/>
      <c r="AE608" s="709"/>
      <c r="AF608" s="709"/>
      <c r="AG608" s="709"/>
      <c r="AH608" s="166">
        <v>2010</v>
      </c>
      <c r="AI608" s="166"/>
      <c r="AJ608" s="166"/>
      <c r="AK608" s="166"/>
      <c r="AL608" s="166"/>
      <c r="AM608" s="166"/>
      <c r="AN608" s="166"/>
      <c r="AO608" s="167">
        <v>4600</v>
      </c>
      <c r="AP608" s="167"/>
    </row>
    <row r="609" spans="1:42" s="1109" customFormat="1" ht="24.4" hidden="1" customHeight="1">
      <c r="A609" s="897"/>
      <c r="B609" s="164"/>
      <c r="C609" s="1124" t="s">
        <v>7413</v>
      </c>
      <c r="D609" s="331" t="s">
        <v>7731</v>
      </c>
      <c r="E609" s="1124" t="s">
        <v>7413</v>
      </c>
      <c r="F609" s="1124" t="s">
        <v>7413</v>
      </c>
      <c r="G609" s="1125">
        <v>9902</v>
      </c>
      <c r="H609" s="1125">
        <v>1592</v>
      </c>
      <c r="I609" s="1125">
        <v>4568</v>
      </c>
      <c r="J609" s="709"/>
      <c r="K609" s="169"/>
      <c r="L609" s="709"/>
      <c r="M609" s="709"/>
      <c r="N609" s="1125">
        <v>2151</v>
      </c>
      <c r="O609" s="1125">
        <v>768</v>
      </c>
      <c r="P609" s="1125" t="s">
        <v>7732</v>
      </c>
      <c r="Q609" s="1125" t="s">
        <v>7723</v>
      </c>
      <c r="R609" s="1125">
        <v>777</v>
      </c>
      <c r="S609" s="1125" t="s">
        <v>7704</v>
      </c>
      <c r="T609" s="1125">
        <v>606</v>
      </c>
      <c r="U609" s="709"/>
      <c r="V609" s="709"/>
      <c r="W609" s="709"/>
      <c r="X609" s="709"/>
      <c r="Y609" s="709"/>
      <c r="Z609" s="709"/>
      <c r="AA609" s="1125" t="s">
        <v>7733</v>
      </c>
      <c r="AB609" s="1124"/>
      <c r="AC609" s="1124"/>
      <c r="AD609" s="709"/>
      <c r="AE609" s="709"/>
      <c r="AF609" s="709"/>
      <c r="AG609" s="709"/>
      <c r="AH609" s="166">
        <v>2009</v>
      </c>
      <c r="AI609" s="166"/>
      <c r="AJ609" s="166"/>
      <c r="AK609" s="166"/>
      <c r="AL609" s="166"/>
      <c r="AM609" s="166"/>
      <c r="AN609" s="166"/>
      <c r="AO609" s="167">
        <v>11000</v>
      </c>
      <c r="AP609" s="167"/>
    </row>
    <row r="610" spans="1:42" s="1109" customFormat="1" ht="24.4" hidden="1" customHeight="1">
      <c r="A610" s="897"/>
      <c r="B610" s="164"/>
      <c r="C610" s="164" t="s">
        <v>7413</v>
      </c>
      <c r="D610" s="488" t="s">
        <v>16844</v>
      </c>
      <c r="E610" s="488" t="s">
        <v>7413</v>
      </c>
      <c r="F610" s="488" t="s">
        <v>7413</v>
      </c>
      <c r="G610" s="708">
        <v>202856</v>
      </c>
      <c r="H610" s="708">
        <v>389</v>
      </c>
      <c r="I610" s="708">
        <v>999</v>
      </c>
      <c r="J610" s="1127"/>
      <c r="K610" s="1244"/>
      <c r="L610" s="1127"/>
      <c r="M610" s="1127"/>
      <c r="N610" s="708">
        <v>330</v>
      </c>
      <c r="O610" s="708">
        <v>330</v>
      </c>
      <c r="P610" s="708" t="s">
        <v>16845</v>
      </c>
      <c r="Q610" s="488" t="s">
        <v>2921</v>
      </c>
      <c r="R610" s="708"/>
      <c r="S610" s="708"/>
      <c r="T610" s="708"/>
      <c r="U610" s="1127"/>
      <c r="V610" s="1127"/>
      <c r="W610" s="1127"/>
      <c r="X610" s="1127"/>
      <c r="Y610" s="1127"/>
      <c r="Z610" s="1127"/>
      <c r="AA610" s="488"/>
      <c r="AB610" s="488"/>
      <c r="AC610" s="488"/>
      <c r="AD610" s="488"/>
      <c r="AE610" s="488"/>
      <c r="AF610" s="488"/>
      <c r="AG610" s="488"/>
      <c r="AH610" s="197">
        <v>2020</v>
      </c>
      <c r="AI610" s="507"/>
      <c r="AJ610" s="507"/>
      <c r="AK610" s="507"/>
      <c r="AL610" s="507"/>
      <c r="AM610" s="507"/>
      <c r="AN610" s="507"/>
      <c r="AO610" s="200">
        <v>3500</v>
      </c>
      <c r="AP610" s="405"/>
    </row>
    <row r="611" spans="1:42" s="1109" customFormat="1" ht="24.4" hidden="1" customHeight="1">
      <c r="A611" s="897"/>
      <c r="B611" s="164"/>
      <c r="C611" s="1124" t="s">
        <v>7419</v>
      </c>
      <c r="D611" s="488" t="s">
        <v>7734</v>
      </c>
      <c r="E611" s="488" t="s">
        <v>7419</v>
      </c>
      <c r="F611" s="488" t="s">
        <v>7419</v>
      </c>
      <c r="G611" s="708">
        <v>4953</v>
      </c>
      <c r="H611" s="708">
        <v>1341</v>
      </c>
      <c r="I611" s="708">
        <v>1662</v>
      </c>
      <c r="J611" s="1127" t="s">
        <v>1230</v>
      </c>
      <c r="K611" s="1244" t="s">
        <v>454</v>
      </c>
      <c r="L611" s="1127" t="s">
        <v>1248</v>
      </c>
      <c r="M611" s="1127"/>
      <c r="N611" s="708">
        <v>1662</v>
      </c>
      <c r="O611" s="708">
        <v>1662</v>
      </c>
      <c r="P611" s="708" t="s">
        <v>7735</v>
      </c>
      <c r="Q611" s="488" t="s">
        <v>1250</v>
      </c>
      <c r="R611" s="708"/>
      <c r="S611" s="708"/>
      <c r="T611" s="708"/>
      <c r="U611" s="1127">
        <v>900</v>
      </c>
      <c r="V611" s="1127">
        <v>200</v>
      </c>
      <c r="W611" s="1127"/>
      <c r="X611" s="1127">
        <v>1100</v>
      </c>
      <c r="Y611" s="1127"/>
      <c r="Z611" s="1127"/>
      <c r="AA611" s="488" t="s">
        <v>7736</v>
      </c>
      <c r="AB611" s="488"/>
      <c r="AC611" s="488"/>
      <c r="AD611" s="488"/>
      <c r="AE611" s="488"/>
      <c r="AF611" s="488" t="s">
        <v>7737</v>
      </c>
      <c r="AG611" s="488"/>
      <c r="AH611" s="197">
        <v>2002</v>
      </c>
      <c r="AI611" s="507"/>
      <c r="AJ611" s="507"/>
      <c r="AK611" s="507"/>
      <c r="AL611" s="507"/>
      <c r="AM611" s="507"/>
      <c r="AN611" s="507"/>
      <c r="AO611" s="200">
        <v>2200</v>
      </c>
      <c r="AP611" s="167"/>
    </row>
    <row r="612" spans="1:42" s="1109" customFormat="1" ht="24.4" hidden="1" customHeight="1">
      <c r="A612" s="897"/>
      <c r="B612" s="164"/>
      <c r="C612" s="1124" t="s">
        <v>7419</v>
      </c>
      <c r="D612" s="1124" t="s">
        <v>7738</v>
      </c>
      <c r="E612" s="1124" t="s">
        <v>7419</v>
      </c>
      <c r="F612" s="1124" t="s">
        <v>7419</v>
      </c>
      <c r="G612" s="1125">
        <v>6608</v>
      </c>
      <c r="H612" s="1125">
        <v>1213</v>
      </c>
      <c r="I612" s="1125">
        <v>2189</v>
      </c>
      <c r="J612" s="709"/>
      <c r="K612" s="169"/>
      <c r="L612" s="709"/>
      <c r="M612" s="709"/>
      <c r="N612" s="1125">
        <v>477</v>
      </c>
      <c r="O612" s="1125"/>
      <c r="P612" s="1125"/>
      <c r="Q612" s="1124"/>
      <c r="R612" s="1125"/>
      <c r="S612" s="1125" t="s">
        <v>283</v>
      </c>
      <c r="T612" s="1125">
        <v>477</v>
      </c>
      <c r="U612" s="709"/>
      <c r="V612" s="709"/>
      <c r="W612" s="709"/>
      <c r="X612" s="709"/>
      <c r="Y612" s="709"/>
      <c r="Z612" s="709"/>
      <c r="AA612" s="1124" t="s">
        <v>7736</v>
      </c>
      <c r="AB612" s="1124"/>
      <c r="AC612" s="1124"/>
      <c r="AD612" s="1124"/>
      <c r="AE612" s="1124"/>
      <c r="AF612" s="1124"/>
      <c r="AG612" s="1124"/>
      <c r="AH612" s="170">
        <v>2005</v>
      </c>
      <c r="AI612" s="166"/>
      <c r="AJ612" s="166"/>
      <c r="AK612" s="166"/>
      <c r="AL612" s="166"/>
      <c r="AM612" s="166"/>
      <c r="AN612" s="166"/>
      <c r="AO612" s="167">
        <v>5246</v>
      </c>
      <c r="AP612" s="167"/>
    </row>
    <row r="613" spans="1:42" s="1109" customFormat="1" ht="24.4" hidden="1" customHeight="1">
      <c r="A613" s="897"/>
      <c r="B613" s="164"/>
      <c r="C613" s="1124" t="s">
        <v>7419</v>
      </c>
      <c r="D613" s="1124" t="s">
        <v>7739</v>
      </c>
      <c r="E613" s="1124" t="s">
        <v>7419</v>
      </c>
      <c r="F613" s="1124" t="s">
        <v>7419</v>
      </c>
      <c r="G613" s="1125">
        <v>4169</v>
      </c>
      <c r="H613" s="1125">
        <v>1716.95</v>
      </c>
      <c r="I613" s="1125">
        <v>1630</v>
      </c>
      <c r="J613" s="709"/>
      <c r="K613" s="169"/>
      <c r="L613" s="709"/>
      <c r="M613" s="709"/>
      <c r="N613" s="1125">
        <v>0</v>
      </c>
      <c r="O613" s="1125"/>
      <c r="P613" s="1125" t="s">
        <v>7740</v>
      </c>
      <c r="Q613" s="1124" t="s">
        <v>7741</v>
      </c>
      <c r="R613" s="1125"/>
      <c r="S613" s="1125"/>
      <c r="T613" s="1125"/>
      <c r="U613" s="709"/>
      <c r="V613" s="709"/>
      <c r="W613" s="709"/>
      <c r="X613" s="709"/>
      <c r="Y613" s="709"/>
      <c r="Z613" s="709"/>
      <c r="AA613" s="1124" t="s">
        <v>7742</v>
      </c>
      <c r="AB613" s="1124"/>
      <c r="AC613" s="1124"/>
      <c r="AD613" s="1124"/>
      <c r="AE613" s="1124"/>
      <c r="AF613" s="1124"/>
      <c r="AG613" s="1124"/>
      <c r="AH613" s="170">
        <v>2016</v>
      </c>
      <c r="AI613" s="166"/>
      <c r="AJ613" s="166"/>
      <c r="AK613" s="166"/>
      <c r="AL613" s="166"/>
      <c r="AM613" s="166"/>
      <c r="AN613" s="166"/>
      <c r="AO613" s="167">
        <v>4400</v>
      </c>
      <c r="AP613" s="167" t="s">
        <v>7743</v>
      </c>
    </row>
    <row r="614" spans="1:42" s="1109" customFormat="1" ht="24.4" hidden="1" customHeight="1">
      <c r="A614" s="897"/>
      <c r="B614" s="164"/>
      <c r="C614" s="1124" t="s">
        <v>7455</v>
      </c>
      <c r="D614" s="1124" t="s">
        <v>7744</v>
      </c>
      <c r="E614" s="1124" t="s">
        <v>7455</v>
      </c>
      <c r="F614" s="1124" t="s">
        <v>7455</v>
      </c>
      <c r="G614" s="1125">
        <v>15200</v>
      </c>
      <c r="H614" s="1125">
        <v>1968</v>
      </c>
      <c r="I614" s="1125">
        <v>3331</v>
      </c>
      <c r="J614" s="709" t="s">
        <v>1230</v>
      </c>
      <c r="K614" s="169" t="s">
        <v>454</v>
      </c>
      <c r="L614" s="709" t="s">
        <v>1248</v>
      </c>
      <c r="M614" s="709" t="s">
        <v>1700</v>
      </c>
      <c r="N614" s="1125">
        <v>772</v>
      </c>
      <c r="O614" s="1125">
        <v>772</v>
      </c>
      <c r="P614" s="1125" t="s">
        <v>7745</v>
      </c>
      <c r="Q614" s="1124" t="s">
        <v>7723</v>
      </c>
      <c r="R614" s="1125"/>
      <c r="S614" s="1125"/>
      <c r="T614" s="1125"/>
      <c r="U614" s="709">
        <v>5357</v>
      </c>
      <c r="V614" s="709"/>
      <c r="W614" s="709"/>
      <c r="X614" s="709">
        <v>1100</v>
      </c>
      <c r="Y614" s="709"/>
      <c r="Z614" s="709"/>
      <c r="AA614" s="1124" t="s">
        <v>1644</v>
      </c>
      <c r="AB614" s="1124"/>
      <c r="AC614" s="1124"/>
      <c r="AD614" s="1124"/>
      <c r="AE614" s="1124"/>
      <c r="AF614" s="1124" t="s">
        <v>7746</v>
      </c>
      <c r="AG614" s="1124"/>
      <c r="AH614" s="170">
        <v>2003</v>
      </c>
      <c r="AI614" s="166"/>
      <c r="AJ614" s="166"/>
      <c r="AK614" s="166"/>
      <c r="AL614" s="166"/>
      <c r="AM614" s="166"/>
      <c r="AN614" s="166"/>
      <c r="AO614" s="167">
        <v>6457</v>
      </c>
      <c r="AP614" s="167"/>
    </row>
    <row r="615" spans="1:42" s="1109" customFormat="1" ht="39" hidden="1" customHeight="1">
      <c r="A615" s="897"/>
      <c r="B615" s="164"/>
      <c r="C615" s="1124" t="s">
        <v>7455</v>
      </c>
      <c r="D615" s="1124" t="s">
        <v>7747</v>
      </c>
      <c r="E615" s="1124" t="s">
        <v>7455</v>
      </c>
      <c r="F615" s="1124" t="s">
        <v>7455</v>
      </c>
      <c r="G615" s="1125">
        <v>7722</v>
      </c>
      <c r="H615" s="1125">
        <v>1510</v>
      </c>
      <c r="I615" s="1125">
        <v>2623</v>
      </c>
      <c r="J615" s="709"/>
      <c r="K615" s="169"/>
      <c r="L615" s="709"/>
      <c r="M615" s="709"/>
      <c r="N615" s="1125">
        <v>1701</v>
      </c>
      <c r="O615" s="1125"/>
      <c r="P615" s="1125"/>
      <c r="Q615" s="1124"/>
      <c r="R615" s="1125">
        <v>1510</v>
      </c>
      <c r="S615" s="1125" t="s">
        <v>1450</v>
      </c>
      <c r="T615" s="1125">
        <v>191</v>
      </c>
      <c r="U615" s="709"/>
      <c r="V615" s="709"/>
      <c r="W615" s="709"/>
      <c r="X615" s="709"/>
      <c r="Y615" s="709"/>
      <c r="Z615" s="709"/>
      <c r="AA615" s="1124" t="s">
        <v>7748</v>
      </c>
      <c r="AB615" s="1124"/>
      <c r="AC615" s="1124"/>
      <c r="AD615" s="1124"/>
      <c r="AE615" s="1124"/>
      <c r="AF615" s="1124"/>
      <c r="AG615" s="1124"/>
      <c r="AH615" s="170">
        <v>2010</v>
      </c>
      <c r="AI615" s="166"/>
      <c r="AJ615" s="166"/>
      <c r="AK615" s="166"/>
      <c r="AL615" s="166"/>
      <c r="AM615" s="166"/>
      <c r="AN615" s="166"/>
      <c r="AO615" s="167">
        <v>6500</v>
      </c>
      <c r="AP615" s="167"/>
    </row>
    <row r="616" spans="1:42" s="1109" customFormat="1" ht="31.9" hidden="1" customHeight="1">
      <c r="A616" s="897"/>
      <c r="B616" s="164"/>
      <c r="C616" s="1124" t="s">
        <v>7455</v>
      </c>
      <c r="D616" s="1124" t="s">
        <v>11691</v>
      </c>
      <c r="E616" s="1124" t="s">
        <v>7455</v>
      </c>
      <c r="F616" s="1124" t="s">
        <v>7455</v>
      </c>
      <c r="G616" s="1125">
        <v>3046</v>
      </c>
      <c r="H616" s="1125">
        <v>998.9</v>
      </c>
      <c r="I616" s="1125">
        <v>1661</v>
      </c>
      <c r="J616" s="709"/>
      <c r="K616" s="169"/>
      <c r="L616" s="709"/>
      <c r="M616" s="709"/>
      <c r="N616" s="1125">
        <v>192</v>
      </c>
      <c r="O616" s="1125"/>
      <c r="P616" s="1125" t="s">
        <v>11692</v>
      </c>
      <c r="Q616" s="1124" t="s">
        <v>11693</v>
      </c>
      <c r="R616" s="1125"/>
      <c r="S616" s="1125"/>
      <c r="T616" s="1125">
        <v>192</v>
      </c>
      <c r="U616" s="709"/>
      <c r="V616" s="709"/>
      <c r="W616" s="709"/>
      <c r="X616" s="709"/>
      <c r="Y616" s="709"/>
      <c r="Z616" s="709"/>
      <c r="AA616" s="1124" t="s">
        <v>11694</v>
      </c>
      <c r="AB616" s="1124"/>
      <c r="AC616" s="1124"/>
      <c r="AD616" s="1124"/>
      <c r="AE616" s="1124"/>
      <c r="AF616" s="1124"/>
      <c r="AG616" s="1124"/>
      <c r="AH616" s="170">
        <v>2016</v>
      </c>
      <c r="AI616" s="166"/>
      <c r="AJ616" s="166"/>
      <c r="AK616" s="166"/>
      <c r="AL616" s="166"/>
      <c r="AM616" s="166"/>
      <c r="AN616" s="166"/>
      <c r="AO616" s="167">
        <v>6500</v>
      </c>
      <c r="AP616" s="167" t="s">
        <v>3615</v>
      </c>
    </row>
    <row r="617" spans="1:42" s="1109" customFormat="1" ht="24.4" hidden="1" customHeight="1">
      <c r="A617" s="897"/>
      <c r="B617" s="164"/>
      <c r="C617" s="170" t="s">
        <v>7511</v>
      </c>
      <c r="D617" s="170" t="s">
        <v>7749</v>
      </c>
      <c r="E617" s="170" t="s">
        <v>7511</v>
      </c>
      <c r="F617" s="170" t="s">
        <v>7511</v>
      </c>
      <c r="G617" s="167">
        <v>9070</v>
      </c>
      <c r="H617" s="167">
        <v>1440</v>
      </c>
      <c r="I617" s="167">
        <v>4622</v>
      </c>
      <c r="J617" s="166" t="s">
        <v>1284</v>
      </c>
      <c r="K617" s="166" t="s">
        <v>454</v>
      </c>
      <c r="L617" s="166" t="s">
        <v>1248</v>
      </c>
      <c r="M617" s="166"/>
      <c r="N617" s="167">
        <v>1712</v>
      </c>
      <c r="O617" s="167">
        <v>714</v>
      </c>
      <c r="P617" s="1125" t="s">
        <v>7750</v>
      </c>
      <c r="Q617" s="1124" t="s">
        <v>1311</v>
      </c>
      <c r="R617" s="167">
        <v>300</v>
      </c>
      <c r="S617" s="1125" t="s">
        <v>7751</v>
      </c>
      <c r="T617" s="167">
        <v>698</v>
      </c>
      <c r="U617" s="166">
        <v>1478</v>
      </c>
      <c r="V617" s="166">
        <v>500</v>
      </c>
      <c r="W617" s="166"/>
      <c r="X617" s="166">
        <v>2200</v>
      </c>
      <c r="Y617" s="166">
        <v>2500</v>
      </c>
      <c r="Z617" s="166" t="s">
        <v>689</v>
      </c>
      <c r="AA617" s="170" t="s">
        <v>11695</v>
      </c>
      <c r="AB617" s="170"/>
      <c r="AC617" s="170"/>
      <c r="AD617" s="170"/>
      <c r="AE617" s="170"/>
      <c r="AF617" s="170"/>
      <c r="AG617" s="170"/>
      <c r="AH617" s="170">
        <v>2003</v>
      </c>
      <c r="AI617" s="166"/>
      <c r="AJ617" s="166"/>
      <c r="AK617" s="166"/>
      <c r="AL617" s="166"/>
      <c r="AM617" s="166"/>
      <c r="AN617" s="166"/>
      <c r="AO617" s="167">
        <v>6678</v>
      </c>
      <c r="AP617" s="167"/>
    </row>
    <row r="618" spans="1:42" s="1109" customFormat="1" ht="28.5" hidden="1" customHeight="1">
      <c r="A618" s="897" t="s">
        <v>91</v>
      </c>
      <c r="B618" s="164"/>
      <c r="C618" s="170" t="s">
        <v>7423</v>
      </c>
      <c r="D618" s="170" t="s">
        <v>7752</v>
      </c>
      <c r="E618" s="170" t="s">
        <v>7423</v>
      </c>
      <c r="F618" s="170" t="s">
        <v>7428</v>
      </c>
      <c r="G618" s="167">
        <v>4818</v>
      </c>
      <c r="H618" s="167">
        <v>4818</v>
      </c>
      <c r="I618" s="167">
        <v>1416</v>
      </c>
      <c r="J618" s="166" t="s">
        <v>1230</v>
      </c>
      <c r="K618" s="166" t="s">
        <v>1248</v>
      </c>
      <c r="L618" s="166" t="s">
        <v>454</v>
      </c>
      <c r="M618" s="166"/>
      <c r="N618" s="167">
        <v>1416</v>
      </c>
      <c r="O618" s="167">
        <v>1416</v>
      </c>
      <c r="P618" s="1125" t="s">
        <v>7753</v>
      </c>
      <c r="Q618" s="1124" t="s">
        <v>1250</v>
      </c>
      <c r="R618" s="167"/>
      <c r="S618" s="1125"/>
      <c r="T618" s="167"/>
      <c r="U618" s="166">
        <v>3842</v>
      </c>
      <c r="V618" s="166">
        <v>1300</v>
      </c>
      <c r="W618" s="166">
        <v>1900</v>
      </c>
      <c r="X618" s="166">
        <v>1100</v>
      </c>
      <c r="Y618" s="166"/>
      <c r="Z618" s="166"/>
      <c r="AA618" s="170" t="s">
        <v>7754</v>
      </c>
      <c r="AB618" s="170"/>
      <c r="AC618" s="170"/>
      <c r="AD618" s="170"/>
      <c r="AE618" s="170"/>
      <c r="AF618" s="170"/>
      <c r="AG618" s="170" t="s">
        <v>7755</v>
      </c>
      <c r="AH618" s="170">
        <v>2000</v>
      </c>
      <c r="AI618" s="166"/>
      <c r="AJ618" s="166"/>
      <c r="AK618" s="166"/>
      <c r="AL618" s="166"/>
      <c r="AM618" s="166"/>
      <c r="AN618" s="166"/>
      <c r="AO618" s="167">
        <v>8142</v>
      </c>
      <c r="AP618" s="167"/>
    </row>
    <row r="619" spans="1:42" s="1109" customFormat="1" ht="24.4" hidden="1" customHeight="1">
      <c r="A619" s="897"/>
      <c r="B619" s="164"/>
      <c r="C619" s="1124" t="s">
        <v>7423</v>
      </c>
      <c r="D619" s="1124" t="s">
        <v>7756</v>
      </c>
      <c r="E619" s="1124" t="s">
        <v>7423</v>
      </c>
      <c r="F619" s="1124" t="s">
        <v>7428</v>
      </c>
      <c r="G619" s="1125">
        <v>6365</v>
      </c>
      <c r="H619" s="1125">
        <v>432</v>
      </c>
      <c r="I619" s="1125">
        <v>383</v>
      </c>
      <c r="J619" s="709"/>
      <c r="K619" s="169"/>
      <c r="L619" s="709"/>
      <c r="M619" s="709"/>
      <c r="N619" s="1125">
        <v>383</v>
      </c>
      <c r="O619" s="1125">
        <v>383</v>
      </c>
      <c r="P619" s="1125"/>
      <c r="Q619" s="1124" t="s">
        <v>7757</v>
      </c>
      <c r="R619" s="1125"/>
      <c r="S619" s="1125"/>
      <c r="T619" s="1125"/>
      <c r="U619" s="709"/>
      <c r="V619" s="709"/>
      <c r="W619" s="709"/>
      <c r="X619" s="709"/>
      <c r="Y619" s="709"/>
      <c r="Z619" s="709"/>
      <c r="AA619" s="1124" t="s">
        <v>7758</v>
      </c>
      <c r="AB619" s="1124"/>
      <c r="AC619" s="1124"/>
      <c r="AD619" s="1124"/>
      <c r="AE619" s="1124"/>
      <c r="AF619" s="1124"/>
      <c r="AG619" s="1124"/>
      <c r="AH619" s="170">
        <v>2013</v>
      </c>
      <c r="AI619" s="166"/>
      <c r="AJ619" s="166"/>
      <c r="AK619" s="166"/>
      <c r="AL619" s="166"/>
      <c r="AM619" s="166"/>
      <c r="AN619" s="166"/>
      <c r="AO619" s="167">
        <v>750</v>
      </c>
      <c r="AP619" s="167"/>
    </row>
    <row r="620" spans="1:42" s="1109" customFormat="1" ht="24.4" hidden="1" customHeight="1">
      <c r="A620" s="897"/>
      <c r="B620" s="502"/>
      <c r="C620" s="170" t="s">
        <v>7423</v>
      </c>
      <c r="D620" s="170" t="s">
        <v>7759</v>
      </c>
      <c r="E620" s="170" t="s">
        <v>7423</v>
      </c>
      <c r="F620" s="170" t="s">
        <v>5204</v>
      </c>
      <c r="G620" s="167">
        <v>5000</v>
      </c>
      <c r="H620" s="167">
        <v>1427</v>
      </c>
      <c r="I620" s="167">
        <v>670</v>
      </c>
      <c r="J620" s="166"/>
      <c r="K620" s="166"/>
      <c r="L620" s="166"/>
      <c r="M620" s="166"/>
      <c r="N620" s="167">
        <v>670</v>
      </c>
      <c r="O620" s="167">
        <v>670</v>
      </c>
      <c r="P620" s="1125"/>
      <c r="Q620" s="1124" t="s">
        <v>4070</v>
      </c>
      <c r="R620" s="167"/>
      <c r="S620" s="708"/>
      <c r="T620" s="167"/>
      <c r="U620" s="166"/>
      <c r="V620" s="166"/>
      <c r="W620" s="166"/>
      <c r="X620" s="166"/>
      <c r="Y620" s="166"/>
      <c r="Z620" s="166"/>
      <c r="AA620" s="170"/>
      <c r="AB620" s="170"/>
      <c r="AC620" s="170"/>
      <c r="AD620" s="170"/>
      <c r="AE620" s="170"/>
      <c r="AF620" s="170"/>
      <c r="AG620" s="170"/>
      <c r="AH620" s="170">
        <v>2014</v>
      </c>
      <c r="AI620" s="166"/>
      <c r="AJ620" s="166"/>
      <c r="AK620" s="166"/>
      <c r="AL620" s="166"/>
      <c r="AM620" s="166"/>
      <c r="AN620" s="166"/>
      <c r="AO620" s="167">
        <v>5000</v>
      </c>
      <c r="AP620" s="167"/>
    </row>
    <row r="621" spans="1:42" s="1109" customFormat="1" ht="24.4" hidden="1" customHeight="1">
      <c r="A621" s="897"/>
      <c r="B621" s="164"/>
      <c r="C621" s="1124" t="s">
        <v>7430</v>
      </c>
      <c r="D621" s="1124" t="s">
        <v>7760</v>
      </c>
      <c r="E621" s="1124" t="s">
        <v>7430</v>
      </c>
      <c r="F621" s="1124" t="s">
        <v>15152</v>
      </c>
      <c r="G621" s="1125">
        <v>13006</v>
      </c>
      <c r="H621" s="1125">
        <v>2111</v>
      </c>
      <c r="I621" s="1125">
        <v>3566</v>
      </c>
      <c r="J621" s="709"/>
      <c r="K621" s="169"/>
      <c r="L621" s="709"/>
      <c r="M621" s="709"/>
      <c r="N621" s="1125">
        <v>774</v>
      </c>
      <c r="O621" s="1125">
        <v>630</v>
      </c>
      <c r="P621" s="1125" t="s">
        <v>7761</v>
      </c>
      <c r="Q621" s="1125" t="s">
        <v>7762</v>
      </c>
      <c r="R621" s="1125"/>
      <c r="S621" s="1125"/>
      <c r="T621" s="1125">
        <v>144</v>
      </c>
      <c r="U621" s="709"/>
      <c r="V621" s="709"/>
      <c r="W621" s="709"/>
      <c r="X621" s="709"/>
      <c r="Y621" s="709"/>
      <c r="Z621" s="709"/>
      <c r="AA621" s="1125" t="s">
        <v>7763</v>
      </c>
      <c r="AB621" s="1124"/>
      <c r="AC621" s="1124"/>
      <c r="AD621" s="709"/>
      <c r="AE621" s="709"/>
      <c r="AF621" s="709"/>
      <c r="AG621" s="709"/>
      <c r="AH621" s="166">
        <v>2006</v>
      </c>
      <c r="AI621" s="166"/>
      <c r="AJ621" s="166"/>
      <c r="AK621" s="166"/>
      <c r="AL621" s="166"/>
      <c r="AM621" s="166"/>
      <c r="AN621" s="166"/>
      <c r="AO621" s="167">
        <v>8000</v>
      </c>
      <c r="AP621" s="709"/>
    </row>
    <row r="622" spans="1:42" s="1109" customFormat="1" ht="24.4" hidden="1" customHeight="1">
      <c r="A622" s="897"/>
      <c r="B622" s="164"/>
      <c r="C622" s="170" t="s">
        <v>7432</v>
      </c>
      <c r="D622" s="170" t="s">
        <v>7764</v>
      </c>
      <c r="E622" s="170" t="s">
        <v>7432</v>
      </c>
      <c r="F622" s="170" t="s">
        <v>7432</v>
      </c>
      <c r="G622" s="167">
        <v>28691</v>
      </c>
      <c r="H622" s="167">
        <v>1182</v>
      </c>
      <c r="I622" s="167">
        <v>1976</v>
      </c>
      <c r="J622" s="166"/>
      <c r="K622" s="166"/>
      <c r="L622" s="166"/>
      <c r="M622" s="166"/>
      <c r="N622" s="167">
        <v>932</v>
      </c>
      <c r="O622" s="167">
        <v>702</v>
      </c>
      <c r="P622" s="1125"/>
      <c r="Q622" s="167" t="s">
        <v>4202</v>
      </c>
      <c r="R622" s="167"/>
      <c r="S622" s="1125"/>
      <c r="T622" s="167">
        <v>230</v>
      </c>
      <c r="U622" s="166"/>
      <c r="V622" s="166"/>
      <c r="W622" s="166"/>
      <c r="X622" s="166"/>
      <c r="Y622" s="166"/>
      <c r="Z622" s="166"/>
      <c r="AA622" s="167" t="s">
        <v>7765</v>
      </c>
      <c r="AB622" s="166"/>
      <c r="AC622" s="166"/>
      <c r="AD622" s="166"/>
      <c r="AE622" s="166"/>
      <c r="AF622" s="166"/>
      <c r="AG622" s="166"/>
      <c r="AH622" s="166">
        <v>2013</v>
      </c>
      <c r="AI622" s="166"/>
      <c r="AJ622" s="166"/>
      <c r="AK622" s="166"/>
      <c r="AL622" s="166"/>
      <c r="AM622" s="166"/>
      <c r="AN622" s="166"/>
      <c r="AO622" s="167">
        <v>4100</v>
      </c>
      <c r="AP622" s="166"/>
    </row>
    <row r="623" spans="1:42" s="1109" customFormat="1" ht="25.5" hidden="1" customHeight="1">
      <c r="A623" s="897"/>
      <c r="B623" s="164"/>
      <c r="C623" s="1124" t="s">
        <v>7432</v>
      </c>
      <c r="D623" s="1124" t="s">
        <v>7766</v>
      </c>
      <c r="E623" s="1124" t="s">
        <v>7432</v>
      </c>
      <c r="F623" s="1124" t="s">
        <v>7432</v>
      </c>
      <c r="G623" s="1125">
        <v>42363</v>
      </c>
      <c r="H623" s="1125">
        <v>946.5</v>
      </c>
      <c r="I623" s="1125">
        <v>1247.1300000000001</v>
      </c>
      <c r="J623" s="709"/>
      <c r="K623" s="169"/>
      <c r="L623" s="709"/>
      <c r="M623" s="709"/>
      <c r="N623" s="1125">
        <v>260.72000000000003</v>
      </c>
      <c r="O623" s="1125">
        <v>230.72</v>
      </c>
      <c r="P623" s="1125"/>
      <c r="Q623" s="1124" t="s">
        <v>7767</v>
      </c>
      <c r="R623" s="1125"/>
      <c r="S623" s="1125"/>
      <c r="T623" s="1125">
        <v>30</v>
      </c>
      <c r="U623" s="709"/>
      <c r="V623" s="709"/>
      <c r="W623" s="709"/>
      <c r="X623" s="709"/>
      <c r="Y623" s="709"/>
      <c r="Z623" s="709"/>
      <c r="AA623" s="1124"/>
      <c r="AB623" s="1124"/>
      <c r="AC623" s="1124"/>
      <c r="AD623" s="1124"/>
      <c r="AE623" s="1124"/>
      <c r="AF623" s="1124"/>
      <c r="AG623" s="1124"/>
      <c r="AH623" s="170">
        <v>2015</v>
      </c>
      <c r="AI623" s="166"/>
      <c r="AJ623" s="166"/>
      <c r="AK623" s="166"/>
      <c r="AL623" s="166"/>
      <c r="AM623" s="166"/>
      <c r="AN623" s="166"/>
      <c r="AO623" s="167">
        <v>900</v>
      </c>
      <c r="AP623" s="167"/>
    </row>
    <row r="624" spans="1:42" s="1109" customFormat="1" ht="25.5" hidden="1" customHeight="1">
      <c r="A624" s="897"/>
      <c r="B624" s="164"/>
      <c r="C624" s="1124" t="s">
        <v>7438</v>
      </c>
      <c r="D624" s="1124" t="s">
        <v>7768</v>
      </c>
      <c r="E624" s="1124" t="s">
        <v>7438</v>
      </c>
      <c r="F624" s="1124" t="s">
        <v>7438</v>
      </c>
      <c r="G624" s="1125">
        <v>14748</v>
      </c>
      <c r="H624" s="1125">
        <v>3309</v>
      </c>
      <c r="I624" s="1125">
        <v>5664</v>
      </c>
      <c r="J624" s="709"/>
      <c r="K624" s="169"/>
      <c r="L624" s="709"/>
      <c r="M624" s="709"/>
      <c r="N624" s="1125">
        <v>1906</v>
      </c>
      <c r="O624" s="1125">
        <v>1595</v>
      </c>
      <c r="P624" s="1125" t="s">
        <v>7769</v>
      </c>
      <c r="Q624" s="1124" t="s">
        <v>1250</v>
      </c>
      <c r="R624" s="1125"/>
      <c r="S624" s="1125"/>
      <c r="T624" s="1125">
        <v>311</v>
      </c>
      <c r="U624" s="709"/>
      <c r="V624" s="709"/>
      <c r="W624" s="709"/>
      <c r="X624" s="709"/>
      <c r="Y624" s="709"/>
      <c r="Z624" s="709"/>
      <c r="AA624" s="1124" t="s">
        <v>7770</v>
      </c>
      <c r="AB624" s="1124"/>
      <c r="AC624" s="1124"/>
      <c r="AD624" s="1124"/>
      <c r="AE624" s="1124"/>
      <c r="AF624" s="1124"/>
      <c r="AG624" s="1124"/>
      <c r="AH624" s="170">
        <v>2005</v>
      </c>
      <c r="AI624" s="166"/>
      <c r="AJ624" s="166"/>
      <c r="AK624" s="166"/>
      <c r="AL624" s="166"/>
      <c r="AM624" s="166"/>
      <c r="AN624" s="166"/>
      <c r="AO624" s="167">
        <v>10686</v>
      </c>
      <c r="AP624" s="167"/>
    </row>
    <row r="625" spans="1:42" s="1109" customFormat="1" ht="25.5" hidden="1" customHeight="1">
      <c r="A625" s="690"/>
      <c r="B625" s="164"/>
      <c r="C625" s="1124" t="s">
        <v>7438</v>
      </c>
      <c r="D625" s="1124" t="s">
        <v>7771</v>
      </c>
      <c r="E625" s="1124" t="s">
        <v>7438</v>
      </c>
      <c r="F625" s="1124" t="s">
        <v>7438</v>
      </c>
      <c r="G625" s="1125">
        <v>2934</v>
      </c>
      <c r="H625" s="1125">
        <v>402</v>
      </c>
      <c r="I625" s="1125">
        <v>455</v>
      </c>
      <c r="J625" s="709"/>
      <c r="K625" s="169"/>
      <c r="L625" s="709"/>
      <c r="M625" s="709"/>
      <c r="N625" s="1125">
        <v>325</v>
      </c>
      <c r="O625" s="1125">
        <v>325</v>
      </c>
      <c r="P625" s="1125" t="s">
        <v>7772</v>
      </c>
      <c r="Q625" s="1124" t="s">
        <v>1248</v>
      </c>
      <c r="R625" s="1125"/>
      <c r="S625" s="1125"/>
      <c r="T625" s="1125"/>
      <c r="U625" s="709"/>
      <c r="V625" s="709"/>
      <c r="W625" s="709"/>
      <c r="X625" s="709"/>
      <c r="Y625" s="709"/>
      <c r="Z625" s="709"/>
      <c r="AA625" s="1124"/>
      <c r="AB625" s="1124"/>
      <c r="AC625" s="1124"/>
      <c r="AD625" s="1124"/>
      <c r="AE625" s="1124"/>
      <c r="AF625" s="1124"/>
      <c r="AG625" s="1124"/>
      <c r="AH625" s="170">
        <v>2010</v>
      </c>
      <c r="AI625" s="166"/>
      <c r="AJ625" s="166"/>
      <c r="AK625" s="166"/>
      <c r="AL625" s="166"/>
      <c r="AM625" s="166"/>
      <c r="AN625" s="166"/>
      <c r="AO625" s="167">
        <v>500</v>
      </c>
      <c r="AP625" s="167"/>
    </row>
    <row r="626" spans="1:42" s="1109" customFormat="1" ht="25.5" hidden="1" customHeight="1">
      <c r="A626" s="690"/>
      <c r="B626" s="164"/>
      <c r="C626" s="1124" t="s">
        <v>7438</v>
      </c>
      <c r="D626" s="1124" t="s">
        <v>16846</v>
      </c>
      <c r="E626" s="1124" t="s">
        <v>7438</v>
      </c>
      <c r="F626" s="1124" t="s">
        <v>7438</v>
      </c>
      <c r="G626" s="1125">
        <v>1336</v>
      </c>
      <c r="H626" s="1125">
        <v>367</v>
      </c>
      <c r="I626" s="1125">
        <v>342</v>
      </c>
      <c r="J626" s="709"/>
      <c r="K626" s="169"/>
      <c r="L626" s="709"/>
      <c r="M626" s="709"/>
      <c r="N626" s="1125">
        <v>342</v>
      </c>
      <c r="O626" s="1125">
        <v>0</v>
      </c>
      <c r="P626" s="1125" t="s">
        <v>384</v>
      </c>
      <c r="Q626" s="1124" t="s">
        <v>384</v>
      </c>
      <c r="R626" s="1125">
        <v>0</v>
      </c>
      <c r="S626" s="1125" t="s">
        <v>384</v>
      </c>
      <c r="T626" s="1125">
        <v>342</v>
      </c>
      <c r="U626" s="709"/>
      <c r="V626" s="709"/>
      <c r="W626" s="709"/>
      <c r="X626" s="709"/>
      <c r="Y626" s="709"/>
      <c r="Z626" s="709"/>
      <c r="AA626" s="1124" t="s">
        <v>384</v>
      </c>
      <c r="AB626" s="1124"/>
      <c r="AC626" s="1124"/>
      <c r="AD626" s="1124"/>
      <c r="AE626" s="1124"/>
      <c r="AF626" s="1124"/>
      <c r="AG626" s="1124"/>
      <c r="AH626" s="170">
        <v>2020</v>
      </c>
      <c r="AI626" s="166"/>
      <c r="AJ626" s="166"/>
      <c r="AK626" s="166"/>
      <c r="AL626" s="166"/>
      <c r="AM626" s="166"/>
      <c r="AN626" s="166"/>
      <c r="AO626" s="167">
        <v>660</v>
      </c>
      <c r="AP626" s="1284"/>
    </row>
    <row r="627" spans="1:42" s="1109" customFormat="1" ht="25.5" hidden="1" customHeight="1">
      <c r="A627" s="690">
        <v>4</v>
      </c>
      <c r="B627" s="164"/>
      <c r="C627" s="1124" t="s">
        <v>7450</v>
      </c>
      <c r="D627" s="1124" t="s">
        <v>7773</v>
      </c>
      <c r="E627" s="1124" t="s">
        <v>7450</v>
      </c>
      <c r="F627" s="1124" t="s">
        <v>456</v>
      </c>
      <c r="G627" s="1125">
        <v>49020</v>
      </c>
      <c r="H627" s="1125">
        <v>3741</v>
      </c>
      <c r="I627" s="1125">
        <v>3741</v>
      </c>
      <c r="J627" s="709"/>
      <c r="K627" s="169"/>
      <c r="L627" s="709"/>
      <c r="M627" s="709"/>
      <c r="N627" s="1125">
        <v>2057</v>
      </c>
      <c r="O627" s="1125">
        <v>2057</v>
      </c>
      <c r="P627" s="1125"/>
      <c r="Q627" s="1124" t="s">
        <v>1250</v>
      </c>
      <c r="R627" s="1125"/>
      <c r="S627" s="1125"/>
      <c r="T627" s="1125"/>
      <c r="U627" s="709"/>
      <c r="V627" s="709"/>
      <c r="W627" s="709"/>
      <c r="X627" s="709"/>
      <c r="Y627" s="709"/>
      <c r="Z627" s="709"/>
      <c r="AA627" s="1124" t="s">
        <v>7774</v>
      </c>
      <c r="AB627" s="1124"/>
      <c r="AC627" s="1124"/>
      <c r="AD627" s="1124"/>
      <c r="AE627" s="1124"/>
      <c r="AF627" s="1124"/>
      <c r="AG627" s="1124"/>
      <c r="AH627" s="170">
        <v>2010</v>
      </c>
      <c r="AI627" s="166"/>
      <c r="AJ627" s="166"/>
      <c r="AK627" s="166"/>
      <c r="AL627" s="166"/>
      <c r="AM627" s="166"/>
      <c r="AN627" s="166"/>
      <c r="AO627" s="167">
        <v>9718</v>
      </c>
      <c r="AP627" s="1284"/>
    </row>
    <row r="628" spans="1:42" s="1109" customFormat="1" ht="25.5" hidden="1" customHeight="1">
      <c r="A628" s="690"/>
      <c r="B628" s="164"/>
      <c r="C628" s="1124" t="s">
        <v>7775</v>
      </c>
      <c r="D628" s="1124" t="s">
        <v>7776</v>
      </c>
      <c r="E628" s="1124" t="s">
        <v>7450</v>
      </c>
      <c r="F628" s="1124" t="s">
        <v>7450</v>
      </c>
      <c r="G628" s="1125">
        <v>3475</v>
      </c>
      <c r="H628" s="1125">
        <v>345</v>
      </c>
      <c r="I628" s="1125">
        <v>331</v>
      </c>
      <c r="J628" s="709"/>
      <c r="K628" s="169"/>
      <c r="L628" s="709"/>
      <c r="M628" s="709"/>
      <c r="N628" s="1125">
        <v>331</v>
      </c>
      <c r="O628" s="1125">
        <v>331</v>
      </c>
      <c r="P628" s="1125" t="s">
        <v>7777</v>
      </c>
      <c r="Q628" s="1124" t="s">
        <v>7778</v>
      </c>
      <c r="R628" s="1125"/>
      <c r="S628" s="1125"/>
      <c r="T628" s="1125"/>
      <c r="U628" s="709"/>
      <c r="V628" s="709"/>
      <c r="W628" s="709"/>
      <c r="X628" s="709"/>
      <c r="Y628" s="709"/>
      <c r="Z628" s="709"/>
      <c r="AA628" s="1124" t="s">
        <v>7774</v>
      </c>
      <c r="AB628" s="1124"/>
      <c r="AC628" s="1124"/>
      <c r="AD628" s="1124"/>
      <c r="AE628" s="1124"/>
      <c r="AF628" s="1124"/>
      <c r="AG628" s="1124"/>
      <c r="AH628" s="170">
        <v>2010</v>
      </c>
      <c r="AI628" s="166"/>
      <c r="AJ628" s="166"/>
      <c r="AK628" s="166"/>
      <c r="AL628" s="166"/>
      <c r="AM628" s="166"/>
      <c r="AN628" s="166"/>
      <c r="AO628" s="167">
        <v>800</v>
      </c>
      <c r="AP628" s="1284"/>
    </row>
    <row r="629" spans="1:42" s="1109" customFormat="1" ht="25.5" hidden="1" customHeight="1">
      <c r="A629" s="690" t="s">
        <v>91</v>
      </c>
      <c r="B629" s="164"/>
      <c r="C629" s="1124" t="s">
        <v>7450</v>
      </c>
      <c r="D629" s="1124" t="s">
        <v>15170</v>
      </c>
      <c r="E629" s="1124" t="s">
        <v>7450</v>
      </c>
      <c r="F629" s="1124" t="s">
        <v>7450</v>
      </c>
      <c r="G629" s="1125">
        <v>9479</v>
      </c>
      <c r="H629" s="1125">
        <v>620</v>
      </c>
      <c r="I629" s="1125">
        <v>845</v>
      </c>
      <c r="J629" s="709"/>
      <c r="K629" s="169"/>
      <c r="L629" s="709"/>
      <c r="M629" s="709"/>
      <c r="N629" s="1125">
        <v>620</v>
      </c>
      <c r="O629" s="1125">
        <v>620</v>
      </c>
      <c r="P629" s="1125"/>
      <c r="Q629" s="1124" t="s">
        <v>15168</v>
      </c>
      <c r="R629" s="1125"/>
      <c r="S629" s="1125"/>
      <c r="T629" s="1125"/>
      <c r="U629" s="709"/>
      <c r="V629" s="709"/>
      <c r="W629" s="709"/>
      <c r="X629" s="709"/>
      <c r="Y629" s="709"/>
      <c r="Z629" s="709"/>
      <c r="AA629" s="1124" t="s">
        <v>15169</v>
      </c>
      <c r="AB629" s="1124"/>
      <c r="AC629" s="1124"/>
      <c r="AD629" s="1124"/>
      <c r="AE629" s="1124"/>
      <c r="AF629" s="1124"/>
      <c r="AG629" s="1124"/>
      <c r="AH629" s="170">
        <v>2019</v>
      </c>
      <c r="AI629" s="166"/>
      <c r="AJ629" s="166"/>
      <c r="AK629" s="166"/>
      <c r="AL629" s="166"/>
      <c r="AM629" s="166"/>
      <c r="AN629" s="166"/>
      <c r="AO629" s="167">
        <v>4700</v>
      </c>
      <c r="AP629" s="167"/>
    </row>
    <row r="630" spans="1:42" s="1109" customFormat="1" ht="25.5" hidden="1" customHeight="1">
      <c r="A630" s="690"/>
      <c r="B630" s="164"/>
      <c r="C630" s="1124" t="s">
        <v>7517</v>
      </c>
      <c r="D630" s="1124" t="s">
        <v>7779</v>
      </c>
      <c r="E630" s="1124" t="s">
        <v>7517</v>
      </c>
      <c r="F630" s="1124" t="s">
        <v>7517</v>
      </c>
      <c r="G630" s="1125">
        <v>35123</v>
      </c>
      <c r="H630" s="1125">
        <v>5904</v>
      </c>
      <c r="I630" s="1125">
        <v>18950</v>
      </c>
      <c r="J630" s="709"/>
      <c r="K630" s="169"/>
      <c r="L630" s="709"/>
      <c r="M630" s="709"/>
      <c r="N630" s="1125">
        <v>1545</v>
      </c>
      <c r="O630" s="1125"/>
      <c r="P630" s="1125"/>
      <c r="Q630" s="1124"/>
      <c r="R630" s="1125">
        <v>1300</v>
      </c>
      <c r="S630" s="1125" t="s">
        <v>1476</v>
      </c>
      <c r="T630" s="1125">
        <v>245</v>
      </c>
      <c r="U630" s="709"/>
      <c r="V630" s="709"/>
      <c r="W630" s="709"/>
      <c r="X630" s="709"/>
      <c r="Y630" s="709"/>
      <c r="Z630" s="709"/>
      <c r="AA630" s="1124" t="s">
        <v>7780</v>
      </c>
      <c r="AB630" s="1124"/>
      <c r="AC630" s="1124"/>
      <c r="AD630" s="1124"/>
      <c r="AE630" s="1124"/>
      <c r="AF630" s="1124"/>
      <c r="AG630" s="1124"/>
      <c r="AH630" s="170">
        <v>2015</v>
      </c>
      <c r="AI630" s="166"/>
      <c r="AJ630" s="166"/>
      <c r="AK630" s="166"/>
      <c r="AL630" s="166"/>
      <c r="AM630" s="166"/>
      <c r="AN630" s="166"/>
      <c r="AO630" s="167">
        <v>42900</v>
      </c>
      <c r="AP630" s="167"/>
    </row>
    <row r="631" spans="1:42" s="1109" customFormat="1" ht="25.5" hidden="1" customHeight="1">
      <c r="A631" s="690" t="s">
        <v>310</v>
      </c>
      <c r="B631" s="164"/>
      <c r="C631" s="170" t="s">
        <v>7461</v>
      </c>
      <c r="D631" s="170" t="s">
        <v>7781</v>
      </c>
      <c r="E631" s="170" t="s">
        <v>7461</v>
      </c>
      <c r="F631" s="170" t="s">
        <v>7461</v>
      </c>
      <c r="G631" s="167">
        <v>23839</v>
      </c>
      <c r="H631" s="167">
        <v>1515.12</v>
      </c>
      <c r="I631" s="167">
        <v>2472</v>
      </c>
      <c r="J631" s="166" t="s">
        <v>1284</v>
      </c>
      <c r="K631" s="166" t="s">
        <v>454</v>
      </c>
      <c r="L631" s="166" t="s">
        <v>1248</v>
      </c>
      <c r="M631" s="166"/>
      <c r="N631" s="167">
        <v>858</v>
      </c>
      <c r="O631" s="167">
        <v>749</v>
      </c>
      <c r="P631" s="1125" t="s">
        <v>7782</v>
      </c>
      <c r="Q631" s="1124" t="s">
        <v>1250</v>
      </c>
      <c r="R631" s="167"/>
      <c r="S631" s="1125"/>
      <c r="T631" s="167">
        <v>109</v>
      </c>
      <c r="U631" s="166">
        <v>1478</v>
      </c>
      <c r="V631" s="166">
        <v>500</v>
      </c>
      <c r="W631" s="166"/>
      <c r="X631" s="166">
        <v>2200</v>
      </c>
      <c r="Y631" s="166">
        <v>2500</v>
      </c>
      <c r="Z631" s="166" t="s">
        <v>689</v>
      </c>
      <c r="AA631" s="170" t="s">
        <v>7780</v>
      </c>
      <c r="AB631" s="170"/>
      <c r="AC631" s="170"/>
      <c r="AD631" s="170"/>
      <c r="AE631" s="170"/>
      <c r="AF631" s="170"/>
      <c r="AG631" s="170"/>
      <c r="AH631" s="170">
        <v>2011</v>
      </c>
      <c r="AI631" s="166"/>
      <c r="AJ631" s="166"/>
      <c r="AK631" s="166"/>
      <c r="AL631" s="166"/>
      <c r="AM631" s="166"/>
      <c r="AN631" s="166"/>
      <c r="AO631" s="167">
        <v>5238</v>
      </c>
      <c r="AP631" s="167"/>
    </row>
    <row r="632" spans="1:42" s="1109" customFormat="1" ht="25.5" hidden="1" customHeight="1">
      <c r="A632" s="742"/>
      <c r="B632" s="164"/>
      <c r="C632" s="170" t="s">
        <v>7458</v>
      </c>
      <c r="D632" s="170" t="s">
        <v>7783</v>
      </c>
      <c r="E632" s="170" t="s">
        <v>7458</v>
      </c>
      <c r="F632" s="170" t="s">
        <v>7458</v>
      </c>
      <c r="G632" s="167">
        <v>8100</v>
      </c>
      <c r="H632" s="167">
        <v>1698</v>
      </c>
      <c r="I632" s="167">
        <v>3256</v>
      </c>
      <c r="J632" s="166" t="s">
        <v>1284</v>
      </c>
      <c r="K632" s="166" t="s">
        <v>1248</v>
      </c>
      <c r="L632" s="166" t="s">
        <v>454</v>
      </c>
      <c r="M632" s="166"/>
      <c r="N632" s="167">
        <v>1243</v>
      </c>
      <c r="O632" s="167">
        <v>1105</v>
      </c>
      <c r="P632" s="1125" t="s">
        <v>7784</v>
      </c>
      <c r="Q632" s="1124" t="s">
        <v>1250</v>
      </c>
      <c r="R632" s="167"/>
      <c r="S632" s="1125"/>
      <c r="T632" s="167">
        <v>138</v>
      </c>
      <c r="U632" s="166">
        <v>1150</v>
      </c>
      <c r="V632" s="166">
        <v>800</v>
      </c>
      <c r="W632" s="166">
        <v>800</v>
      </c>
      <c r="X632" s="166">
        <v>1100</v>
      </c>
      <c r="Y632" s="166"/>
      <c r="Z632" s="166"/>
      <c r="AA632" s="170" t="s">
        <v>7785</v>
      </c>
      <c r="AB632" s="170"/>
      <c r="AC632" s="170"/>
      <c r="AD632" s="170"/>
      <c r="AE632" s="170"/>
      <c r="AF632" s="170"/>
      <c r="AG632" s="170"/>
      <c r="AH632" s="170">
        <v>2001</v>
      </c>
      <c r="AI632" s="166"/>
      <c r="AJ632" s="166"/>
      <c r="AK632" s="166"/>
      <c r="AL632" s="166"/>
      <c r="AM632" s="166"/>
      <c r="AN632" s="166"/>
      <c r="AO632" s="167">
        <v>3850</v>
      </c>
      <c r="AP632" s="167"/>
    </row>
    <row r="633" spans="1:42" s="1109" customFormat="1" ht="25.5" hidden="1" customHeight="1">
      <c r="A633" s="742"/>
      <c r="B633" s="164"/>
      <c r="C633" s="170" t="s">
        <v>7458</v>
      </c>
      <c r="D633" s="170" t="s">
        <v>11696</v>
      </c>
      <c r="E633" s="170" t="s">
        <v>7458</v>
      </c>
      <c r="F633" s="170" t="s">
        <v>7458</v>
      </c>
      <c r="G633" s="167">
        <v>3697</v>
      </c>
      <c r="H633" s="167">
        <v>1341</v>
      </c>
      <c r="I633" s="167">
        <v>1341</v>
      </c>
      <c r="J633" s="166"/>
      <c r="K633" s="166"/>
      <c r="L633" s="166"/>
      <c r="M633" s="166"/>
      <c r="N633" s="167">
        <v>1341</v>
      </c>
      <c r="O633" s="167">
        <v>1341</v>
      </c>
      <c r="P633" s="1125"/>
      <c r="Q633" s="1124" t="s">
        <v>11697</v>
      </c>
      <c r="R633" s="167"/>
      <c r="S633" s="1125"/>
      <c r="T633" s="167"/>
      <c r="U633" s="166"/>
      <c r="V633" s="166"/>
      <c r="W633" s="166"/>
      <c r="X633" s="166"/>
      <c r="Y633" s="166"/>
      <c r="Z633" s="166"/>
      <c r="AA633" s="170"/>
      <c r="AB633" s="170"/>
      <c r="AC633" s="170"/>
      <c r="AD633" s="170"/>
      <c r="AE633" s="170"/>
      <c r="AF633" s="170"/>
      <c r="AG633" s="170"/>
      <c r="AH633" s="170">
        <v>1977</v>
      </c>
      <c r="AI633" s="166"/>
      <c r="AJ633" s="166"/>
      <c r="AK633" s="166"/>
      <c r="AL633" s="166"/>
      <c r="AM633" s="166"/>
      <c r="AN633" s="166"/>
      <c r="AO633" s="167"/>
      <c r="AP633" s="167" t="s">
        <v>11698</v>
      </c>
    </row>
    <row r="634" spans="1:42" s="1109" customFormat="1" ht="25.5" hidden="1" customHeight="1">
      <c r="A634" s="690"/>
      <c r="B634" s="164"/>
      <c r="C634" s="170" t="s">
        <v>7458</v>
      </c>
      <c r="D634" s="170" t="s">
        <v>12648</v>
      </c>
      <c r="E634" s="170" t="s">
        <v>7458</v>
      </c>
      <c r="F634" s="170" t="s">
        <v>7458</v>
      </c>
      <c r="G634" s="167">
        <v>36867</v>
      </c>
      <c r="H634" s="167">
        <v>1956</v>
      </c>
      <c r="I634" s="167">
        <v>6902</v>
      </c>
      <c r="J634" s="166"/>
      <c r="K634" s="166"/>
      <c r="L634" s="166"/>
      <c r="M634" s="166"/>
      <c r="N634" s="167">
        <v>1679</v>
      </c>
      <c r="O634" s="167">
        <v>1426</v>
      </c>
      <c r="P634" s="1125" t="s">
        <v>12649</v>
      </c>
      <c r="Q634" s="1124" t="s">
        <v>1484</v>
      </c>
      <c r="R634" s="167"/>
      <c r="S634" s="1125"/>
      <c r="T634" s="167">
        <v>253</v>
      </c>
      <c r="U634" s="166"/>
      <c r="V634" s="166"/>
      <c r="W634" s="166"/>
      <c r="X634" s="166"/>
      <c r="Y634" s="166"/>
      <c r="Z634" s="166"/>
      <c r="AA634" s="170" t="s">
        <v>12650</v>
      </c>
      <c r="AB634" s="170"/>
      <c r="AC634" s="170"/>
      <c r="AD634" s="170"/>
      <c r="AE634" s="170"/>
      <c r="AF634" s="170"/>
      <c r="AG634" s="170"/>
      <c r="AH634" s="170">
        <v>2018</v>
      </c>
      <c r="AI634" s="166"/>
      <c r="AJ634" s="166"/>
      <c r="AK634" s="166"/>
      <c r="AL634" s="166"/>
      <c r="AM634" s="166"/>
      <c r="AN634" s="166"/>
      <c r="AO634" s="167">
        <v>18400</v>
      </c>
      <c r="AP634" s="167" t="s">
        <v>3615</v>
      </c>
    </row>
    <row r="635" spans="1:42" s="1109" customFormat="1" ht="25.5" hidden="1" customHeight="1">
      <c r="A635" s="690"/>
      <c r="B635" s="164"/>
      <c r="C635" s="1124" t="s">
        <v>7523</v>
      </c>
      <c r="D635" s="1124" t="s">
        <v>16847</v>
      </c>
      <c r="E635" s="1124" t="s">
        <v>7523</v>
      </c>
      <c r="F635" s="1124" t="s">
        <v>16848</v>
      </c>
      <c r="G635" s="1125">
        <v>70022</v>
      </c>
      <c r="H635" s="1125">
        <v>3017.41</v>
      </c>
      <c r="I635" s="1125">
        <v>4954.1000000000004</v>
      </c>
      <c r="J635" s="709"/>
      <c r="K635" s="169"/>
      <c r="L635" s="709"/>
      <c r="M635" s="709"/>
      <c r="N635" s="1125">
        <v>2045.8999999999999</v>
      </c>
      <c r="O635" s="1125">
        <v>984.69</v>
      </c>
      <c r="P635" s="1125" t="s">
        <v>16849</v>
      </c>
      <c r="Q635" s="1124" t="s">
        <v>1619</v>
      </c>
      <c r="R635" s="1125">
        <v>672.41</v>
      </c>
      <c r="S635" s="1125" t="s">
        <v>1450</v>
      </c>
      <c r="T635" s="1125">
        <v>388.8</v>
      </c>
      <c r="U635" s="709"/>
      <c r="V635" s="709"/>
      <c r="W635" s="709"/>
      <c r="X635" s="709"/>
      <c r="Y635" s="709"/>
      <c r="Z635" s="709"/>
      <c r="AA635" s="1124" t="s">
        <v>384</v>
      </c>
      <c r="AB635" s="1124"/>
      <c r="AC635" s="1124"/>
      <c r="AD635" s="1124"/>
      <c r="AE635" s="1124"/>
      <c r="AF635" s="1124"/>
      <c r="AG635" s="1124"/>
      <c r="AH635" s="170">
        <v>2019</v>
      </c>
      <c r="AI635" s="166"/>
      <c r="AJ635" s="166"/>
      <c r="AK635" s="166"/>
      <c r="AL635" s="166"/>
      <c r="AM635" s="166"/>
      <c r="AN635" s="166"/>
      <c r="AO635" s="167">
        <v>16200</v>
      </c>
      <c r="AP635" s="167" t="s">
        <v>3615</v>
      </c>
    </row>
    <row r="636" spans="1:42" s="1109" customFormat="1" ht="25.5" hidden="1" customHeight="1">
      <c r="A636" s="896"/>
      <c r="B636" s="164"/>
      <c r="C636" s="1124" t="s">
        <v>7459</v>
      </c>
      <c r="D636" s="1124" t="s">
        <v>12651</v>
      </c>
      <c r="E636" s="1124" t="s">
        <v>7459</v>
      </c>
      <c r="F636" s="1124" t="s">
        <v>7459</v>
      </c>
      <c r="G636" s="1125">
        <v>4573</v>
      </c>
      <c r="H636" s="1125">
        <v>1800</v>
      </c>
      <c r="I636" s="1125">
        <v>4622</v>
      </c>
      <c r="J636" s="709"/>
      <c r="K636" s="169"/>
      <c r="L636" s="709"/>
      <c r="M636" s="709"/>
      <c r="N636" s="1125">
        <v>2176</v>
      </c>
      <c r="O636" s="1125">
        <v>1215</v>
      </c>
      <c r="P636" s="1125" t="s">
        <v>12652</v>
      </c>
      <c r="Q636" s="1124" t="s">
        <v>11697</v>
      </c>
      <c r="R636" s="1125">
        <v>798</v>
      </c>
      <c r="S636" s="1125" t="s">
        <v>12653</v>
      </c>
      <c r="T636" s="1125">
        <v>163</v>
      </c>
      <c r="U636" s="709"/>
      <c r="V636" s="709"/>
      <c r="W636" s="709"/>
      <c r="X636" s="709"/>
      <c r="Y636" s="709"/>
      <c r="Z636" s="709"/>
      <c r="AA636" s="1124" t="s">
        <v>1211</v>
      </c>
      <c r="AB636" s="1124"/>
      <c r="AC636" s="1124"/>
      <c r="AD636" s="1124"/>
      <c r="AE636" s="1124"/>
      <c r="AF636" s="1124"/>
      <c r="AG636" s="1124"/>
      <c r="AH636" s="170">
        <v>2018</v>
      </c>
      <c r="AI636" s="166"/>
      <c r="AJ636" s="166"/>
      <c r="AK636" s="166"/>
      <c r="AL636" s="166"/>
      <c r="AM636" s="166"/>
      <c r="AN636" s="166"/>
      <c r="AO636" s="167">
        <v>13500</v>
      </c>
      <c r="AP636" s="167"/>
    </row>
    <row r="637" spans="1:42" s="1109" customFormat="1" ht="25.5" hidden="1" customHeight="1">
      <c r="A637" s="896"/>
      <c r="B637" s="488"/>
      <c r="C637" s="1124" t="s">
        <v>7464</v>
      </c>
      <c r="D637" s="1124" t="s">
        <v>7786</v>
      </c>
      <c r="E637" s="1124" t="s">
        <v>7464</v>
      </c>
      <c r="F637" s="1124" t="s">
        <v>7464</v>
      </c>
      <c r="G637" s="1125">
        <v>4043</v>
      </c>
      <c r="H637" s="1125">
        <v>923</v>
      </c>
      <c r="I637" s="1125">
        <v>966</v>
      </c>
      <c r="J637" s="709"/>
      <c r="K637" s="169"/>
      <c r="L637" s="709"/>
      <c r="M637" s="709"/>
      <c r="N637" s="1125">
        <v>899</v>
      </c>
      <c r="O637" s="1125">
        <v>813</v>
      </c>
      <c r="P637" s="1125" t="s">
        <v>7787</v>
      </c>
      <c r="Q637" s="1124" t="s">
        <v>7788</v>
      </c>
      <c r="R637" s="1125"/>
      <c r="S637" s="1125"/>
      <c r="T637" s="1125">
        <v>86</v>
      </c>
      <c r="U637" s="709"/>
      <c r="V637" s="709"/>
      <c r="W637" s="709"/>
      <c r="X637" s="709"/>
      <c r="Y637" s="709"/>
      <c r="Z637" s="709"/>
      <c r="AA637" s="1124" t="s">
        <v>7789</v>
      </c>
      <c r="AB637" s="1124"/>
      <c r="AC637" s="1124"/>
      <c r="AD637" s="1124"/>
      <c r="AE637" s="1124"/>
      <c r="AF637" s="1124"/>
      <c r="AG637" s="1124"/>
      <c r="AH637" s="170">
        <v>2013</v>
      </c>
      <c r="AI637" s="166"/>
      <c r="AJ637" s="166"/>
      <c r="AK637" s="166"/>
      <c r="AL637" s="166"/>
      <c r="AM637" s="166"/>
      <c r="AN637" s="166"/>
      <c r="AO637" s="167">
        <v>4000</v>
      </c>
      <c r="AP637" s="167"/>
    </row>
    <row r="638" spans="1:42" s="1109" customFormat="1" ht="25.5" hidden="1" customHeight="1">
      <c r="A638" s="896"/>
      <c r="B638" s="164" t="s">
        <v>2393</v>
      </c>
      <c r="C638" s="1124" t="s">
        <v>2234</v>
      </c>
      <c r="D638" s="331">
        <f>COUNTA(D639:D685)</f>
        <v>47</v>
      </c>
      <c r="E638" s="709"/>
      <c r="F638" s="709"/>
      <c r="G638" s="1125">
        <f>SUM(G639:G685)</f>
        <v>2633192</v>
      </c>
      <c r="H638" s="1125">
        <f t="shared" ref="H638:I638" si="5">SUM(H639:H685)</f>
        <v>108611.72999999998</v>
      </c>
      <c r="I638" s="1125">
        <f t="shared" si="5"/>
        <v>192819.87000000002</v>
      </c>
      <c r="J638" s="709"/>
      <c r="K638" s="169"/>
      <c r="L638" s="709"/>
      <c r="M638" s="709"/>
      <c r="N638" s="1125"/>
      <c r="O638" s="1125"/>
      <c r="P638" s="1125"/>
      <c r="Q638" s="1124"/>
      <c r="R638" s="1125"/>
      <c r="S638" s="1125"/>
      <c r="T638" s="1125"/>
      <c r="U638" s="709"/>
      <c r="V638" s="709"/>
      <c r="W638" s="709"/>
      <c r="X638" s="709"/>
      <c r="Y638" s="709"/>
      <c r="Z638" s="709"/>
      <c r="AA638" s="1124"/>
      <c r="AB638" s="1124"/>
      <c r="AC638" s="1124"/>
      <c r="AD638" s="1124"/>
      <c r="AE638" s="1124"/>
      <c r="AF638" s="1124"/>
      <c r="AG638" s="1124"/>
      <c r="AH638" s="170"/>
      <c r="AI638" s="166"/>
      <c r="AJ638" s="166"/>
      <c r="AK638" s="166"/>
      <c r="AL638" s="166"/>
      <c r="AM638" s="166"/>
      <c r="AN638" s="166"/>
      <c r="AO638" s="167"/>
      <c r="AP638" s="167"/>
    </row>
    <row r="639" spans="1:42" s="1109" customFormat="1" ht="25.5" hidden="1" customHeight="1">
      <c r="A639" s="896"/>
      <c r="B639" s="164"/>
      <c r="C639" s="1124" t="s">
        <v>296</v>
      </c>
      <c r="D639" s="1124" t="s">
        <v>8512</v>
      </c>
      <c r="E639" s="1124" t="s">
        <v>296</v>
      </c>
      <c r="F639" s="1124" t="s">
        <v>299</v>
      </c>
      <c r="G639" s="1125">
        <v>7616</v>
      </c>
      <c r="H639" s="167">
        <v>7232</v>
      </c>
      <c r="I639" s="1125">
        <v>11186</v>
      </c>
      <c r="J639" s="709" t="s">
        <v>1997</v>
      </c>
      <c r="K639" s="169"/>
      <c r="L639" s="709"/>
      <c r="M639" s="709"/>
      <c r="N639" s="1125">
        <v>2873</v>
      </c>
      <c r="O639" s="1125">
        <v>909</v>
      </c>
      <c r="P639" s="1125" t="s">
        <v>8513</v>
      </c>
      <c r="Q639" s="1124" t="s">
        <v>454</v>
      </c>
      <c r="R639" s="1125">
        <v>1500</v>
      </c>
      <c r="S639" s="1125" t="s">
        <v>8514</v>
      </c>
      <c r="T639" s="1125">
        <v>464</v>
      </c>
      <c r="U639" s="709">
        <v>7900</v>
      </c>
      <c r="V639" s="709"/>
      <c r="W639" s="709"/>
      <c r="X639" s="709"/>
      <c r="Y639" s="709"/>
      <c r="Z639" s="709"/>
      <c r="AA639" s="1124" t="s">
        <v>8515</v>
      </c>
      <c r="AB639" s="1124"/>
      <c r="AC639" s="1124"/>
      <c r="AD639" s="1124"/>
      <c r="AE639" s="1124"/>
      <c r="AF639" s="1124">
        <v>1000</v>
      </c>
      <c r="AG639" s="1124"/>
      <c r="AH639" s="170">
        <v>1992</v>
      </c>
      <c r="AI639" s="166"/>
      <c r="AJ639" s="166"/>
      <c r="AK639" s="166"/>
      <c r="AL639" s="166"/>
      <c r="AM639" s="166"/>
      <c r="AN639" s="166"/>
      <c r="AO639" s="167">
        <v>7900</v>
      </c>
      <c r="AP639" s="167"/>
    </row>
    <row r="640" spans="1:42" s="1109" customFormat="1" ht="25.5" hidden="1" customHeight="1">
      <c r="A640" s="896"/>
      <c r="B640" s="164"/>
      <c r="C640" s="1124" t="s">
        <v>296</v>
      </c>
      <c r="D640" s="170" t="s">
        <v>8516</v>
      </c>
      <c r="E640" s="170" t="s">
        <v>296</v>
      </c>
      <c r="F640" s="170" t="s">
        <v>299</v>
      </c>
      <c r="G640" s="1125">
        <v>9916</v>
      </c>
      <c r="H640" s="167">
        <v>3889</v>
      </c>
      <c r="I640" s="1125">
        <v>11903</v>
      </c>
      <c r="J640" s="166"/>
      <c r="K640" s="166"/>
      <c r="L640" s="166"/>
      <c r="M640" s="166"/>
      <c r="N640" s="1125">
        <v>2370</v>
      </c>
      <c r="O640" s="167">
        <v>877</v>
      </c>
      <c r="P640" s="167" t="s">
        <v>8517</v>
      </c>
      <c r="Q640" s="170" t="s">
        <v>3130</v>
      </c>
      <c r="R640" s="1125">
        <v>1209</v>
      </c>
      <c r="S640" s="167" t="s">
        <v>8518</v>
      </c>
      <c r="T640" s="167">
        <v>284</v>
      </c>
      <c r="U640" s="166"/>
      <c r="V640" s="166"/>
      <c r="W640" s="166"/>
      <c r="X640" s="166"/>
      <c r="Y640" s="166"/>
      <c r="Z640" s="166"/>
      <c r="AA640" s="170" t="s">
        <v>8519</v>
      </c>
      <c r="AB640" s="170"/>
      <c r="AC640" s="170"/>
      <c r="AD640" s="170"/>
      <c r="AE640" s="170"/>
      <c r="AF640" s="170"/>
      <c r="AG640" s="170"/>
      <c r="AH640" s="170">
        <v>2009</v>
      </c>
      <c r="AI640" s="166"/>
      <c r="AJ640" s="166"/>
      <c r="AK640" s="166"/>
      <c r="AL640" s="166"/>
      <c r="AM640" s="166"/>
      <c r="AN640" s="166"/>
      <c r="AO640" s="167">
        <v>26700</v>
      </c>
      <c r="AP640" s="167"/>
    </row>
    <row r="641" spans="1:42" s="1338" customFormat="1" ht="25.5" hidden="1" customHeight="1">
      <c r="A641" s="896"/>
      <c r="B641" s="164"/>
      <c r="C641" s="1299" t="s">
        <v>296</v>
      </c>
      <c r="D641" s="1324" t="s">
        <v>8520</v>
      </c>
      <c r="E641" s="1324" t="s">
        <v>296</v>
      </c>
      <c r="F641" s="1324" t="s">
        <v>8041</v>
      </c>
      <c r="G641" s="1300">
        <v>3329</v>
      </c>
      <c r="H641" s="167">
        <v>1296</v>
      </c>
      <c r="I641" s="1300">
        <v>1974</v>
      </c>
      <c r="J641" s="1323" t="s">
        <v>1284</v>
      </c>
      <c r="K641" s="1323" t="s">
        <v>454</v>
      </c>
      <c r="L641" s="1323"/>
      <c r="M641" s="1323"/>
      <c r="N641" s="1300">
        <v>756</v>
      </c>
      <c r="O641" s="167">
        <v>756</v>
      </c>
      <c r="P641" s="167" t="s">
        <v>8521</v>
      </c>
      <c r="Q641" s="1324" t="s">
        <v>3255</v>
      </c>
      <c r="R641" s="1300"/>
      <c r="S641" s="167"/>
      <c r="T641" s="167"/>
      <c r="U641" s="1323">
        <v>620000000</v>
      </c>
      <c r="V641" s="1323"/>
      <c r="W641" s="1323">
        <v>1500000000</v>
      </c>
      <c r="X641" s="1323"/>
      <c r="Y641" s="1323"/>
      <c r="Z641" s="1323"/>
      <c r="AA641" s="1324" t="s">
        <v>8522</v>
      </c>
      <c r="AB641" s="1324"/>
      <c r="AC641" s="1324"/>
      <c r="AD641" s="1324"/>
      <c r="AE641" s="1324"/>
      <c r="AF641" s="1324" t="s">
        <v>8417</v>
      </c>
      <c r="AG641" s="1324"/>
      <c r="AH641" s="1324">
        <v>2003</v>
      </c>
      <c r="AI641" s="1323"/>
      <c r="AJ641" s="1323"/>
      <c r="AK641" s="1323"/>
      <c r="AL641" s="1323"/>
      <c r="AM641" s="1323"/>
      <c r="AN641" s="1323"/>
      <c r="AO641" s="167">
        <v>2120</v>
      </c>
      <c r="AP641" s="167"/>
    </row>
    <row r="642" spans="1:42" s="1338" customFormat="1" ht="25.5" hidden="1" customHeight="1">
      <c r="A642" s="896"/>
      <c r="B642" s="164"/>
      <c r="C642" s="1492" t="s">
        <v>296</v>
      </c>
      <c r="D642" s="1324" t="s">
        <v>1460</v>
      </c>
      <c r="E642" s="1324" t="s">
        <v>296</v>
      </c>
      <c r="F642" s="1324" t="s">
        <v>299</v>
      </c>
      <c r="G642" s="1493">
        <v>20476</v>
      </c>
      <c r="H642" s="167">
        <v>2870</v>
      </c>
      <c r="I642" s="1493">
        <v>7915</v>
      </c>
      <c r="J642" s="1323" t="s">
        <v>1456</v>
      </c>
      <c r="K642" s="1323"/>
      <c r="L642" s="1323"/>
      <c r="M642" s="1323"/>
      <c r="N642" s="1493">
        <v>2304</v>
      </c>
      <c r="O642" s="167">
        <v>1152</v>
      </c>
      <c r="P642" s="167" t="s">
        <v>8523</v>
      </c>
      <c r="Q642" s="1324" t="s">
        <v>8524</v>
      </c>
      <c r="R642" s="1493">
        <v>1152</v>
      </c>
      <c r="S642" s="167" t="s">
        <v>1287</v>
      </c>
      <c r="T642" s="167">
        <v>261</v>
      </c>
      <c r="U642" s="1323">
        <v>3000000000</v>
      </c>
      <c r="V642" s="1323"/>
      <c r="W642" s="1323">
        <v>4800000000</v>
      </c>
      <c r="X642" s="1323"/>
      <c r="Y642" s="1323"/>
      <c r="Z642" s="1323"/>
      <c r="AA642" s="1324" t="s">
        <v>8525</v>
      </c>
      <c r="AB642" s="1324"/>
      <c r="AC642" s="1324"/>
      <c r="AD642" s="1324"/>
      <c r="AE642" s="1324"/>
      <c r="AF642" s="1324" t="s">
        <v>8526</v>
      </c>
      <c r="AG642" s="1324"/>
      <c r="AH642" s="1324">
        <v>1989</v>
      </c>
      <c r="AI642" s="1323"/>
      <c r="AJ642" s="1323"/>
      <c r="AK642" s="1323"/>
      <c r="AL642" s="1323"/>
      <c r="AM642" s="1323"/>
      <c r="AN642" s="1323"/>
      <c r="AO642" s="167">
        <v>7800</v>
      </c>
      <c r="AP642" s="167"/>
    </row>
    <row r="643" spans="1:42" s="1338" customFormat="1" ht="25.5" hidden="1" customHeight="1">
      <c r="A643" s="896"/>
      <c r="B643" s="164"/>
      <c r="C643" s="1299" t="s">
        <v>296</v>
      </c>
      <c r="D643" s="1324" t="s">
        <v>8527</v>
      </c>
      <c r="E643" s="1324" t="s">
        <v>296</v>
      </c>
      <c r="F643" s="1324" t="s">
        <v>299</v>
      </c>
      <c r="G643" s="1300">
        <v>29908</v>
      </c>
      <c r="H643" s="167">
        <v>5825</v>
      </c>
      <c r="I643" s="1300">
        <v>13773</v>
      </c>
      <c r="J643" s="1323" t="s">
        <v>1284</v>
      </c>
      <c r="K643" s="1323" t="s">
        <v>454</v>
      </c>
      <c r="L643" s="1323"/>
      <c r="M643" s="1323"/>
      <c r="N643" s="1300">
        <v>4327</v>
      </c>
      <c r="O643" s="167">
        <v>1767</v>
      </c>
      <c r="P643" s="167" t="s">
        <v>8528</v>
      </c>
      <c r="Q643" s="1324" t="s">
        <v>8529</v>
      </c>
      <c r="R643" s="1300">
        <v>2318</v>
      </c>
      <c r="S643" s="167" t="s">
        <v>1584</v>
      </c>
      <c r="T643" s="167">
        <v>242</v>
      </c>
      <c r="U643" s="1323">
        <v>620000000</v>
      </c>
      <c r="V643" s="1323"/>
      <c r="W643" s="1323">
        <v>1500000000</v>
      </c>
      <c r="X643" s="1323"/>
      <c r="Y643" s="1323"/>
      <c r="Z643" s="1323"/>
      <c r="AA643" s="1324" t="s">
        <v>8530</v>
      </c>
      <c r="AB643" s="1324"/>
      <c r="AC643" s="1324"/>
      <c r="AD643" s="1324"/>
      <c r="AE643" s="1324"/>
      <c r="AF643" s="1324" t="s">
        <v>8417</v>
      </c>
      <c r="AG643" s="1324"/>
      <c r="AH643" s="1324">
        <v>2008</v>
      </c>
      <c r="AI643" s="1323"/>
      <c r="AJ643" s="1323"/>
      <c r="AK643" s="1323"/>
      <c r="AL643" s="1323"/>
      <c r="AM643" s="1323"/>
      <c r="AN643" s="1323"/>
      <c r="AO643" s="167">
        <v>22800</v>
      </c>
      <c r="AP643" s="167"/>
    </row>
    <row r="644" spans="1:42" s="1338" customFormat="1" ht="25.5" hidden="1" customHeight="1">
      <c r="A644" s="896" t="s">
        <v>145</v>
      </c>
      <c r="B644" s="164"/>
      <c r="C644" s="1299" t="s">
        <v>296</v>
      </c>
      <c r="D644" s="1324" t="s">
        <v>8531</v>
      </c>
      <c r="E644" s="1324" t="s">
        <v>296</v>
      </c>
      <c r="F644" s="1324" t="s">
        <v>299</v>
      </c>
      <c r="G644" s="1300">
        <v>10060</v>
      </c>
      <c r="H644" s="167">
        <v>1355</v>
      </c>
      <c r="I644" s="1300">
        <v>4127</v>
      </c>
      <c r="J644" s="1323" t="s">
        <v>1230</v>
      </c>
      <c r="K644" s="1323" t="s">
        <v>454</v>
      </c>
      <c r="L644" s="1323" t="s">
        <v>1248</v>
      </c>
      <c r="M644" s="1323"/>
      <c r="N644" s="1300">
        <v>2459</v>
      </c>
      <c r="O644" s="167">
        <v>665</v>
      </c>
      <c r="P644" s="167" t="s">
        <v>8532</v>
      </c>
      <c r="Q644" s="1324" t="s">
        <v>1250</v>
      </c>
      <c r="R644" s="1300">
        <v>1125</v>
      </c>
      <c r="S644" s="167" t="s">
        <v>8533</v>
      </c>
      <c r="T644" s="167">
        <v>669</v>
      </c>
      <c r="U644" s="1323">
        <v>518</v>
      </c>
      <c r="V644" s="1323">
        <v>1100</v>
      </c>
      <c r="W644" s="1323">
        <v>350</v>
      </c>
      <c r="X644" s="1323"/>
      <c r="Y644" s="1323">
        <v>364</v>
      </c>
      <c r="Z644" s="1323" t="s">
        <v>8534</v>
      </c>
      <c r="AA644" s="1324" t="s">
        <v>8535</v>
      </c>
      <c r="AB644" s="1324"/>
      <c r="AC644" s="1324"/>
      <c r="AD644" s="1324"/>
      <c r="AE644" s="1324"/>
      <c r="AF644" s="1324"/>
      <c r="AG644" s="1324"/>
      <c r="AH644" s="1324">
        <v>2003</v>
      </c>
      <c r="AI644" s="1323"/>
      <c r="AJ644" s="1323"/>
      <c r="AK644" s="1323"/>
      <c r="AL644" s="1323"/>
      <c r="AM644" s="1323"/>
      <c r="AN644" s="1323"/>
      <c r="AO644" s="167">
        <v>3600</v>
      </c>
      <c r="AP644" s="167"/>
    </row>
    <row r="645" spans="1:42" s="1109" customFormat="1" ht="25.5" hidden="1" customHeight="1">
      <c r="A645" s="896"/>
      <c r="B645" s="164"/>
      <c r="C645" s="1124" t="s">
        <v>296</v>
      </c>
      <c r="D645" s="170" t="s">
        <v>8536</v>
      </c>
      <c r="E645" s="170" t="s">
        <v>296</v>
      </c>
      <c r="F645" s="170" t="s">
        <v>8537</v>
      </c>
      <c r="G645" s="1125">
        <v>117551</v>
      </c>
      <c r="H645" s="167">
        <v>4502</v>
      </c>
      <c r="I645" s="1125">
        <v>12488</v>
      </c>
      <c r="J645" s="166" t="s">
        <v>1230</v>
      </c>
      <c r="K645" s="166" t="s">
        <v>454</v>
      </c>
      <c r="L645" s="166" t="s">
        <v>1248</v>
      </c>
      <c r="M645" s="166"/>
      <c r="N645" s="1125">
        <v>2700.3</v>
      </c>
      <c r="O645" s="167">
        <v>792</v>
      </c>
      <c r="P645" s="167" t="s">
        <v>8538</v>
      </c>
      <c r="Q645" s="170" t="s">
        <v>1250</v>
      </c>
      <c r="R645" s="1125">
        <v>1198.8</v>
      </c>
      <c r="S645" s="167" t="s">
        <v>8539</v>
      </c>
      <c r="T645" s="167">
        <v>709.5</v>
      </c>
      <c r="U645" s="166">
        <v>518</v>
      </c>
      <c r="V645" s="166">
        <v>1100</v>
      </c>
      <c r="W645" s="166">
        <v>350</v>
      </c>
      <c r="X645" s="166"/>
      <c r="Y645" s="166">
        <v>364</v>
      </c>
      <c r="Z645" s="166" t="s">
        <v>8534</v>
      </c>
      <c r="AA645" s="170" t="s">
        <v>1644</v>
      </c>
      <c r="AB645" s="170"/>
      <c r="AC645" s="170"/>
      <c r="AD645" s="170"/>
      <c r="AE645" s="170"/>
      <c r="AF645" s="170"/>
      <c r="AG645" s="170"/>
      <c r="AH645" s="170">
        <v>2001</v>
      </c>
      <c r="AI645" s="166"/>
      <c r="AJ645" s="166"/>
      <c r="AK645" s="166"/>
      <c r="AL645" s="166"/>
      <c r="AM645" s="166"/>
      <c r="AN645" s="166"/>
      <c r="AO645" s="167">
        <v>17600</v>
      </c>
      <c r="AP645" s="167"/>
    </row>
    <row r="646" spans="1:42" s="1109" customFormat="1" ht="25.5" hidden="1" customHeight="1">
      <c r="A646" s="896"/>
      <c r="B646" s="164"/>
      <c r="C646" s="1124" t="s">
        <v>296</v>
      </c>
      <c r="D646" s="170" t="s">
        <v>8540</v>
      </c>
      <c r="E646" s="170" t="s">
        <v>296</v>
      </c>
      <c r="F646" s="170" t="s">
        <v>299</v>
      </c>
      <c r="G646" s="1125">
        <v>31780</v>
      </c>
      <c r="H646" s="167">
        <v>12201</v>
      </c>
      <c r="I646" s="1125">
        <v>12201</v>
      </c>
      <c r="J646" s="166"/>
      <c r="K646" s="166"/>
      <c r="L646" s="166"/>
      <c r="M646" s="166"/>
      <c r="N646" s="1125">
        <v>1080</v>
      </c>
      <c r="O646" s="167">
        <v>1080</v>
      </c>
      <c r="P646" s="167" t="s">
        <v>8541</v>
      </c>
      <c r="Q646" s="170" t="s">
        <v>3255</v>
      </c>
      <c r="R646" s="1125"/>
      <c r="S646" s="167"/>
      <c r="T646" s="167"/>
      <c r="U646" s="166"/>
      <c r="V646" s="166"/>
      <c r="W646" s="166"/>
      <c r="X646" s="166"/>
      <c r="Y646" s="166"/>
      <c r="Z646" s="166"/>
      <c r="AA646" s="170"/>
      <c r="AB646" s="170"/>
      <c r="AC646" s="170"/>
      <c r="AD646" s="170"/>
      <c r="AE646" s="170"/>
      <c r="AF646" s="170"/>
      <c r="AG646" s="170"/>
      <c r="AH646" s="170">
        <v>1997</v>
      </c>
      <c r="AI646" s="166"/>
      <c r="AJ646" s="166"/>
      <c r="AK646" s="166"/>
      <c r="AL646" s="166"/>
      <c r="AM646" s="166"/>
      <c r="AN646" s="166"/>
      <c r="AO646" s="167"/>
      <c r="AP646" s="167"/>
    </row>
    <row r="647" spans="1:42" s="1109" customFormat="1" ht="25.5" hidden="1" customHeight="1">
      <c r="A647" s="896"/>
      <c r="B647" s="164"/>
      <c r="C647" s="1124" t="s">
        <v>296</v>
      </c>
      <c r="D647" s="170" t="s">
        <v>8542</v>
      </c>
      <c r="E647" s="170" t="s">
        <v>296</v>
      </c>
      <c r="F647" s="170" t="s">
        <v>299</v>
      </c>
      <c r="G647" s="1125">
        <v>9916</v>
      </c>
      <c r="H647" s="167">
        <v>2538</v>
      </c>
      <c r="I647" s="1125">
        <v>11515</v>
      </c>
      <c r="J647" s="166"/>
      <c r="K647" s="166"/>
      <c r="L647" s="166"/>
      <c r="M647" s="166"/>
      <c r="N647" s="1125">
        <v>1772</v>
      </c>
      <c r="O647" s="167">
        <v>682</v>
      </c>
      <c r="P647" s="167" t="s">
        <v>8543</v>
      </c>
      <c r="Q647" s="170" t="s">
        <v>4202</v>
      </c>
      <c r="R647" s="1125">
        <v>1090</v>
      </c>
      <c r="S647" s="167" t="s">
        <v>283</v>
      </c>
      <c r="T647" s="167"/>
      <c r="U647" s="166"/>
      <c r="V647" s="166"/>
      <c r="W647" s="166"/>
      <c r="X647" s="166"/>
      <c r="Y647" s="166"/>
      <c r="Z647" s="166"/>
      <c r="AA647" s="170" t="s">
        <v>8519</v>
      </c>
      <c r="AB647" s="170"/>
      <c r="AC647" s="170"/>
      <c r="AD647" s="170"/>
      <c r="AE647" s="170"/>
      <c r="AF647" s="170"/>
      <c r="AG647" s="170"/>
      <c r="AH647" s="170">
        <v>2016</v>
      </c>
      <c r="AI647" s="166"/>
      <c r="AJ647" s="166"/>
      <c r="AK647" s="166"/>
      <c r="AL647" s="166"/>
      <c r="AM647" s="166"/>
      <c r="AN647" s="166"/>
      <c r="AO647" s="167">
        <v>32318</v>
      </c>
      <c r="AP647" s="167"/>
    </row>
    <row r="648" spans="1:42" s="1109" customFormat="1" ht="25.5" hidden="1" customHeight="1">
      <c r="A648" s="896"/>
      <c r="B648" s="164"/>
      <c r="C648" s="1124" t="s">
        <v>296</v>
      </c>
      <c r="D648" s="170" t="s">
        <v>11681</v>
      </c>
      <c r="E648" s="170" t="s">
        <v>296</v>
      </c>
      <c r="F648" s="170" t="s">
        <v>299</v>
      </c>
      <c r="G648" s="1125">
        <v>18143</v>
      </c>
      <c r="H648" s="167">
        <v>1624</v>
      </c>
      <c r="I648" s="1125">
        <v>2453</v>
      </c>
      <c r="J648" s="166"/>
      <c r="K648" s="166"/>
      <c r="L648" s="166"/>
      <c r="M648" s="166"/>
      <c r="N648" s="1125">
        <v>905</v>
      </c>
      <c r="O648" s="167"/>
      <c r="P648" s="167"/>
      <c r="Q648" s="170"/>
      <c r="R648" s="1125">
        <v>695</v>
      </c>
      <c r="S648" s="167" t="s">
        <v>283</v>
      </c>
      <c r="T648" s="167">
        <v>210</v>
      </c>
      <c r="U648" s="166"/>
      <c r="V648" s="166"/>
      <c r="W648" s="166"/>
      <c r="X648" s="166"/>
      <c r="Y648" s="166"/>
      <c r="Z648" s="166"/>
      <c r="AA648" s="170" t="s">
        <v>4446</v>
      </c>
      <c r="AB648" s="170"/>
      <c r="AC648" s="170"/>
      <c r="AD648" s="170"/>
      <c r="AE648" s="170"/>
      <c r="AF648" s="170"/>
      <c r="AG648" s="170"/>
      <c r="AH648" s="170">
        <v>2017</v>
      </c>
      <c r="AI648" s="166"/>
      <c r="AJ648" s="166"/>
      <c r="AK648" s="166"/>
      <c r="AL648" s="166"/>
      <c r="AM648" s="166"/>
      <c r="AN648" s="166"/>
      <c r="AO648" s="167"/>
      <c r="AP648" s="167"/>
    </row>
    <row r="649" spans="1:42" s="1109" customFormat="1" ht="25.5" hidden="1" customHeight="1">
      <c r="A649" s="896"/>
      <c r="B649" s="164"/>
      <c r="C649" s="1124" t="s">
        <v>296</v>
      </c>
      <c r="D649" s="170" t="s">
        <v>11682</v>
      </c>
      <c r="E649" s="170" t="s">
        <v>296</v>
      </c>
      <c r="F649" s="170" t="s">
        <v>11683</v>
      </c>
      <c r="G649" s="1125">
        <v>6155</v>
      </c>
      <c r="H649" s="167">
        <v>2882</v>
      </c>
      <c r="I649" s="1125">
        <v>8674</v>
      </c>
      <c r="J649" s="166"/>
      <c r="K649" s="166"/>
      <c r="L649" s="166"/>
      <c r="M649" s="166"/>
      <c r="N649" s="1125">
        <v>2778</v>
      </c>
      <c r="O649" s="167">
        <v>682</v>
      </c>
      <c r="P649" s="167" t="s">
        <v>8543</v>
      </c>
      <c r="Q649" s="170" t="s">
        <v>4202</v>
      </c>
      <c r="R649" s="1125">
        <v>1362</v>
      </c>
      <c r="S649" s="167" t="s">
        <v>283</v>
      </c>
      <c r="T649" s="167">
        <v>734</v>
      </c>
      <c r="U649" s="166"/>
      <c r="V649" s="166"/>
      <c r="W649" s="166"/>
      <c r="X649" s="166"/>
      <c r="Y649" s="166"/>
      <c r="Z649" s="166"/>
      <c r="AA649" s="170" t="s">
        <v>11684</v>
      </c>
      <c r="AB649" s="170"/>
      <c r="AC649" s="170"/>
      <c r="AD649" s="170"/>
      <c r="AE649" s="170"/>
      <c r="AF649" s="170"/>
      <c r="AG649" s="170"/>
      <c r="AH649" s="170">
        <v>2017</v>
      </c>
      <c r="AI649" s="166"/>
      <c r="AJ649" s="166"/>
      <c r="AK649" s="166"/>
      <c r="AL649" s="166"/>
      <c r="AM649" s="166"/>
      <c r="AN649" s="166"/>
      <c r="AO649" s="167"/>
      <c r="AP649" s="167"/>
    </row>
    <row r="650" spans="1:42" s="1109" customFormat="1" ht="25.5" hidden="1" customHeight="1">
      <c r="A650" s="896"/>
      <c r="B650" s="164"/>
      <c r="C650" s="1124" t="s">
        <v>7921</v>
      </c>
      <c r="D650" s="1124" t="s">
        <v>8544</v>
      </c>
      <c r="E650" s="1124" t="s">
        <v>7921</v>
      </c>
      <c r="F650" s="1124" t="s">
        <v>8301</v>
      </c>
      <c r="G650" s="1125"/>
      <c r="H650" s="1125">
        <v>1284</v>
      </c>
      <c r="I650" s="1125">
        <v>2992</v>
      </c>
      <c r="J650" s="709"/>
      <c r="K650" s="169"/>
      <c r="L650" s="709"/>
      <c r="M650" s="709"/>
      <c r="N650" s="1125">
        <v>718</v>
      </c>
      <c r="O650" s="1125"/>
      <c r="P650" s="1125"/>
      <c r="Q650" s="1124"/>
      <c r="R650" s="1125">
        <v>646</v>
      </c>
      <c r="S650" s="1125" t="s">
        <v>1476</v>
      </c>
      <c r="T650" s="1125">
        <v>72</v>
      </c>
      <c r="U650" s="709"/>
      <c r="V650" s="709"/>
      <c r="W650" s="709"/>
      <c r="X650" s="709"/>
      <c r="Y650" s="709"/>
      <c r="Z650" s="709"/>
      <c r="AA650" s="1124" t="s">
        <v>8545</v>
      </c>
      <c r="AB650" s="1124"/>
      <c r="AC650" s="1124"/>
      <c r="AD650" s="1124"/>
      <c r="AE650" s="1124"/>
      <c r="AF650" s="1124"/>
      <c r="AG650" s="1124"/>
      <c r="AH650" s="170">
        <v>2010</v>
      </c>
      <c r="AI650" s="166"/>
      <c r="AJ650" s="166"/>
      <c r="AK650" s="166"/>
      <c r="AL650" s="166"/>
      <c r="AM650" s="166"/>
      <c r="AN650" s="166"/>
      <c r="AO650" s="167">
        <v>2000</v>
      </c>
      <c r="AP650" s="167" t="s">
        <v>8546</v>
      </c>
    </row>
    <row r="651" spans="1:42" s="1109" customFormat="1" ht="25.5" hidden="1" customHeight="1">
      <c r="A651" s="896"/>
      <c r="B651" s="164"/>
      <c r="C651" s="1124" t="s">
        <v>7927</v>
      </c>
      <c r="D651" s="1124" t="s">
        <v>8547</v>
      </c>
      <c r="E651" s="164" t="s">
        <v>7927</v>
      </c>
      <c r="F651" s="1124" t="s">
        <v>8548</v>
      </c>
      <c r="G651" s="1125">
        <v>9924</v>
      </c>
      <c r="H651" s="1125">
        <v>1982</v>
      </c>
      <c r="I651" s="1125">
        <v>2848</v>
      </c>
      <c r="J651" s="709"/>
      <c r="K651" s="169"/>
      <c r="L651" s="709"/>
      <c r="M651" s="709"/>
      <c r="N651" s="1125">
        <v>965</v>
      </c>
      <c r="O651" s="1125">
        <v>965</v>
      </c>
      <c r="P651" s="1125" t="s">
        <v>8549</v>
      </c>
      <c r="Q651" s="1124" t="s">
        <v>8550</v>
      </c>
      <c r="R651" s="1125"/>
      <c r="S651" s="1125"/>
      <c r="T651" s="1125">
        <v>203</v>
      </c>
      <c r="U651" s="709"/>
      <c r="V651" s="709"/>
      <c r="W651" s="709"/>
      <c r="X651" s="709"/>
      <c r="Y651" s="709"/>
      <c r="Z651" s="709"/>
      <c r="AA651" s="1124" t="s">
        <v>8551</v>
      </c>
      <c r="AB651" s="1124"/>
      <c r="AC651" s="1124"/>
      <c r="AD651" s="1124"/>
      <c r="AE651" s="1124"/>
      <c r="AF651" s="1124"/>
      <c r="AG651" s="1124"/>
      <c r="AH651" s="170">
        <v>2011</v>
      </c>
      <c r="AI651" s="166"/>
      <c r="AJ651" s="166"/>
      <c r="AK651" s="166"/>
      <c r="AL651" s="166"/>
      <c r="AM651" s="166"/>
      <c r="AN651" s="166"/>
      <c r="AO651" s="167">
        <v>5500</v>
      </c>
      <c r="AP651" s="167"/>
    </row>
    <row r="652" spans="1:42" s="1109" customFormat="1" ht="25.5" hidden="1" customHeight="1">
      <c r="A652" s="896"/>
      <c r="B652" s="164"/>
      <c r="C652" s="670" t="s">
        <v>8552</v>
      </c>
      <c r="D652" s="1124" t="s">
        <v>8553</v>
      </c>
      <c r="E652" s="1124" t="s">
        <v>7927</v>
      </c>
      <c r="F652" s="1124" t="s">
        <v>7927</v>
      </c>
      <c r="G652" s="1125">
        <v>977</v>
      </c>
      <c r="H652" s="1125">
        <v>142</v>
      </c>
      <c r="I652" s="1125">
        <v>142</v>
      </c>
      <c r="J652" s="709"/>
      <c r="K652" s="169"/>
      <c r="L652" s="709"/>
      <c r="M652" s="709"/>
      <c r="N652" s="1125">
        <v>142</v>
      </c>
      <c r="O652" s="1125"/>
      <c r="P652" s="1125"/>
      <c r="Q652" s="1124"/>
      <c r="R652" s="1125"/>
      <c r="S652" s="1125"/>
      <c r="T652" s="1125">
        <v>142</v>
      </c>
      <c r="U652" s="709"/>
      <c r="V652" s="709"/>
      <c r="W652" s="709"/>
      <c r="X652" s="709"/>
      <c r="Y652" s="709"/>
      <c r="Z652" s="709"/>
      <c r="AA652" s="1124" t="s">
        <v>8554</v>
      </c>
      <c r="AB652" s="1124"/>
      <c r="AC652" s="1124"/>
      <c r="AD652" s="1124"/>
      <c r="AE652" s="1124"/>
      <c r="AF652" s="1124"/>
      <c r="AG652" s="1124"/>
      <c r="AH652" s="170">
        <v>2012</v>
      </c>
      <c r="AI652" s="166"/>
      <c r="AJ652" s="166"/>
      <c r="AK652" s="166"/>
      <c r="AL652" s="166"/>
      <c r="AM652" s="166"/>
      <c r="AN652" s="166"/>
      <c r="AO652" s="167">
        <v>120</v>
      </c>
      <c r="AP652" s="167"/>
    </row>
    <row r="653" spans="1:42" s="1109" customFormat="1" ht="25.5" hidden="1" customHeight="1">
      <c r="A653" s="896"/>
      <c r="B653" s="164"/>
      <c r="C653" s="1124" t="s">
        <v>8552</v>
      </c>
      <c r="D653" s="1124" t="s">
        <v>8555</v>
      </c>
      <c r="E653" s="1124" t="s">
        <v>7927</v>
      </c>
      <c r="F653" s="1124" t="s">
        <v>7927</v>
      </c>
      <c r="G653" s="1125">
        <v>121</v>
      </c>
      <c r="H653" s="1125">
        <v>121</v>
      </c>
      <c r="I653" s="1125">
        <v>121</v>
      </c>
      <c r="J653" s="709"/>
      <c r="K653" s="169"/>
      <c r="L653" s="709"/>
      <c r="M653" s="709"/>
      <c r="N653" s="1125">
        <v>121</v>
      </c>
      <c r="O653" s="1125"/>
      <c r="P653" s="1125"/>
      <c r="Q653" s="1124"/>
      <c r="R653" s="1125"/>
      <c r="S653" s="1125"/>
      <c r="T653" s="1125">
        <v>121</v>
      </c>
      <c r="U653" s="709"/>
      <c r="V653" s="709"/>
      <c r="W653" s="709"/>
      <c r="X653" s="709"/>
      <c r="Y653" s="709"/>
      <c r="Z653" s="709"/>
      <c r="AA653" s="1124" t="s">
        <v>8554</v>
      </c>
      <c r="AB653" s="1124"/>
      <c r="AC653" s="1124"/>
      <c r="AD653" s="1124"/>
      <c r="AE653" s="1124"/>
      <c r="AF653" s="1124"/>
      <c r="AG653" s="1124"/>
      <c r="AH653" s="170">
        <v>2016</v>
      </c>
      <c r="AI653" s="166"/>
      <c r="AJ653" s="166"/>
      <c r="AK653" s="166"/>
      <c r="AL653" s="166"/>
      <c r="AM653" s="166"/>
      <c r="AN653" s="166"/>
      <c r="AO653" s="167">
        <v>114</v>
      </c>
      <c r="AP653" s="167"/>
    </row>
    <row r="654" spans="1:42" s="1109" customFormat="1" ht="25.5" hidden="1" customHeight="1">
      <c r="A654" s="896"/>
      <c r="B654" s="164"/>
      <c r="C654" s="1124" t="s">
        <v>712</v>
      </c>
      <c r="D654" s="1124" t="s">
        <v>8556</v>
      </c>
      <c r="E654" s="1124" t="s">
        <v>712</v>
      </c>
      <c r="F654" s="1124" t="s">
        <v>7938</v>
      </c>
      <c r="G654" s="1125">
        <v>26487</v>
      </c>
      <c r="H654" s="1125">
        <v>2025</v>
      </c>
      <c r="I654" s="1125">
        <v>3780</v>
      </c>
      <c r="J654" s="709"/>
      <c r="K654" s="169"/>
      <c r="L654" s="709"/>
      <c r="M654" s="709"/>
      <c r="N654" s="1125">
        <v>3780</v>
      </c>
      <c r="O654" s="1125">
        <v>847</v>
      </c>
      <c r="P654" s="1125" t="s">
        <v>8557</v>
      </c>
      <c r="Q654" s="1124" t="s">
        <v>8558</v>
      </c>
      <c r="R654" s="1125">
        <v>1616</v>
      </c>
      <c r="S654" s="1125" t="s">
        <v>6961</v>
      </c>
      <c r="T654" s="1125">
        <v>126.5</v>
      </c>
      <c r="U654" s="709"/>
      <c r="V654" s="709"/>
      <c r="W654" s="709"/>
      <c r="X654" s="709"/>
      <c r="Y654" s="709"/>
      <c r="Z654" s="709"/>
      <c r="AA654" s="1124" t="s">
        <v>8559</v>
      </c>
      <c r="AB654" s="1124"/>
      <c r="AC654" s="1124"/>
      <c r="AD654" s="1124"/>
      <c r="AE654" s="1124"/>
      <c r="AF654" s="1124"/>
      <c r="AG654" s="1124"/>
      <c r="AH654" s="170">
        <v>2004</v>
      </c>
      <c r="AI654" s="166"/>
      <c r="AJ654" s="166"/>
      <c r="AK654" s="166"/>
      <c r="AL654" s="166"/>
      <c r="AM654" s="166"/>
      <c r="AN654" s="166"/>
      <c r="AO654" s="167">
        <v>5614</v>
      </c>
      <c r="AP654" s="167"/>
    </row>
    <row r="655" spans="1:42" s="1109" customFormat="1" ht="25.5" hidden="1" customHeight="1">
      <c r="A655" s="896"/>
      <c r="B655" s="164"/>
      <c r="C655" s="1124" t="s">
        <v>712</v>
      </c>
      <c r="D655" s="1124" t="s">
        <v>8560</v>
      </c>
      <c r="E655" s="1124" t="s">
        <v>712</v>
      </c>
      <c r="F655" s="1124" t="s">
        <v>7938</v>
      </c>
      <c r="G655" s="1125">
        <v>1324062</v>
      </c>
      <c r="H655" s="1125">
        <v>2740</v>
      </c>
      <c r="I655" s="1125">
        <v>4410</v>
      </c>
      <c r="J655" s="709"/>
      <c r="K655" s="169"/>
      <c r="L655" s="709"/>
      <c r="M655" s="709"/>
      <c r="N655" s="1125">
        <v>4410</v>
      </c>
      <c r="O655" s="1125">
        <v>1687</v>
      </c>
      <c r="P655" s="1125" t="s">
        <v>8561</v>
      </c>
      <c r="Q655" s="1124" t="s">
        <v>8558</v>
      </c>
      <c r="R655" s="1125">
        <v>2044</v>
      </c>
      <c r="S655" s="1125" t="s">
        <v>6961</v>
      </c>
      <c r="T655" s="1125">
        <v>695</v>
      </c>
      <c r="U655" s="709"/>
      <c r="V655" s="709"/>
      <c r="W655" s="709"/>
      <c r="X655" s="709"/>
      <c r="Y655" s="709"/>
      <c r="Z655" s="709"/>
      <c r="AA655" s="1124" t="s">
        <v>1496</v>
      </c>
      <c r="AB655" s="1124"/>
      <c r="AC655" s="1124"/>
      <c r="AD655" s="1124"/>
      <c r="AE655" s="1124"/>
      <c r="AF655" s="1124"/>
      <c r="AG655" s="1124"/>
      <c r="AH655" s="170">
        <v>2006</v>
      </c>
      <c r="AI655" s="166"/>
      <c r="AJ655" s="166"/>
      <c r="AK655" s="166"/>
      <c r="AL655" s="166"/>
      <c r="AM655" s="166"/>
      <c r="AN655" s="166"/>
      <c r="AO655" s="167">
        <v>8528</v>
      </c>
      <c r="AP655" s="167"/>
    </row>
    <row r="656" spans="1:42" s="1109" customFormat="1" ht="25.15" hidden="1" customHeight="1">
      <c r="A656" s="896"/>
      <c r="B656" s="164"/>
      <c r="C656" s="1124" t="s">
        <v>712</v>
      </c>
      <c r="D656" s="1124" t="s">
        <v>8562</v>
      </c>
      <c r="E656" s="1124" t="s">
        <v>712</v>
      </c>
      <c r="F656" s="1124" t="s">
        <v>7938</v>
      </c>
      <c r="G656" s="1125">
        <v>184704</v>
      </c>
      <c r="H656" s="1125">
        <v>1707</v>
      </c>
      <c r="I656" s="1125">
        <v>2684</v>
      </c>
      <c r="J656" s="709"/>
      <c r="K656" s="169"/>
      <c r="L656" s="709"/>
      <c r="M656" s="709"/>
      <c r="N656" s="1125">
        <v>1778</v>
      </c>
      <c r="O656" s="1125"/>
      <c r="P656" s="1125"/>
      <c r="Q656" s="1124"/>
      <c r="R656" s="1125">
        <v>1684</v>
      </c>
      <c r="S656" s="1125" t="s">
        <v>8563</v>
      </c>
      <c r="T656" s="1125">
        <v>94</v>
      </c>
      <c r="U656" s="709"/>
      <c r="V656" s="709"/>
      <c r="W656" s="709"/>
      <c r="X656" s="709"/>
      <c r="Y656" s="709"/>
      <c r="Z656" s="709"/>
      <c r="AA656" s="1124" t="s">
        <v>8564</v>
      </c>
      <c r="AB656" s="1124"/>
      <c r="AC656" s="1124"/>
      <c r="AD656" s="1124"/>
      <c r="AE656" s="1124"/>
      <c r="AF656" s="1124"/>
      <c r="AG656" s="1124"/>
      <c r="AH656" s="170">
        <v>2009</v>
      </c>
      <c r="AI656" s="166"/>
      <c r="AJ656" s="166"/>
      <c r="AK656" s="166"/>
      <c r="AL656" s="166"/>
      <c r="AM656" s="166"/>
      <c r="AN656" s="166"/>
      <c r="AO656" s="167">
        <v>7204</v>
      </c>
      <c r="AP656" s="167"/>
    </row>
    <row r="657" spans="1:42" s="1109" customFormat="1" ht="25.15" hidden="1" customHeight="1">
      <c r="A657" s="896"/>
      <c r="B657" s="164"/>
      <c r="C657" s="1124" t="s">
        <v>7953</v>
      </c>
      <c r="D657" s="1124" t="s">
        <v>8565</v>
      </c>
      <c r="E657" s="1124" t="s">
        <v>7953</v>
      </c>
      <c r="F657" s="1124" t="s">
        <v>8566</v>
      </c>
      <c r="G657" s="1125">
        <v>3455</v>
      </c>
      <c r="H657" s="1125">
        <v>511</v>
      </c>
      <c r="I657" s="1125">
        <v>492</v>
      </c>
      <c r="J657" s="709"/>
      <c r="K657" s="169"/>
      <c r="L657" s="709"/>
      <c r="M657" s="709"/>
      <c r="N657" s="1125">
        <v>315</v>
      </c>
      <c r="O657" s="1125">
        <v>315</v>
      </c>
      <c r="P657" s="1125" t="s">
        <v>8567</v>
      </c>
      <c r="Q657" s="1124" t="s">
        <v>1248</v>
      </c>
      <c r="R657" s="1125"/>
      <c r="S657" s="1125"/>
      <c r="T657" s="1125"/>
      <c r="U657" s="709"/>
      <c r="V657" s="709"/>
      <c r="W657" s="709"/>
      <c r="X657" s="709"/>
      <c r="Y657" s="709"/>
      <c r="Z657" s="709"/>
      <c r="AA657" s="1124" t="s">
        <v>1496</v>
      </c>
      <c r="AB657" s="1124"/>
      <c r="AC657" s="1124"/>
      <c r="AD657" s="1124"/>
      <c r="AE657" s="1124"/>
      <c r="AF657" s="1124"/>
      <c r="AG657" s="1124"/>
      <c r="AH657" s="170">
        <v>2010</v>
      </c>
      <c r="AI657" s="166"/>
      <c r="AJ657" s="166"/>
      <c r="AK657" s="166"/>
      <c r="AL657" s="166"/>
      <c r="AM657" s="166"/>
      <c r="AN657" s="166"/>
      <c r="AO657" s="167">
        <v>377</v>
      </c>
      <c r="AP657" s="167"/>
    </row>
    <row r="658" spans="1:42" s="1109" customFormat="1" ht="25.15" hidden="1" customHeight="1">
      <c r="A658" s="896"/>
      <c r="B658" s="164"/>
      <c r="C658" s="1124" t="s">
        <v>7953</v>
      </c>
      <c r="D658" s="1124" t="s">
        <v>8568</v>
      </c>
      <c r="E658" s="1124" t="s">
        <v>7953</v>
      </c>
      <c r="F658" s="1124" t="s">
        <v>7953</v>
      </c>
      <c r="G658" s="1125">
        <v>1959</v>
      </c>
      <c r="H658" s="1125">
        <v>1050</v>
      </c>
      <c r="I658" s="1125"/>
      <c r="J658" s="709"/>
      <c r="K658" s="169"/>
      <c r="L658" s="709"/>
      <c r="M658" s="709"/>
      <c r="N658" s="1125"/>
      <c r="O658" s="1125"/>
      <c r="P658" s="1125"/>
      <c r="Q658" s="1124"/>
      <c r="R658" s="1125"/>
      <c r="S658" s="1125"/>
      <c r="T658" s="1125"/>
      <c r="U658" s="709"/>
      <c r="V658" s="709"/>
      <c r="W658" s="709"/>
      <c r="X658" s="709"/>
      <c r="Y658" s="709"/>
      <c r="Z658" s="709"/>
      <c r="AA658" s="1124"/>
      <c r="AB658" s="1124"/>
      <c r="AC658" s="1124"/>
      <c r="AD658" s="1124"/>
      <c r="AE658" s="1124"/>
      <c r="AF658" s="1124"/>
      <c r="AG658" s="1124"/>
      <c r="AH658" s="170">
        <v>2013</v>
      </c>
      <c r="AI658" s="166"/>
      <c r="AJ658" s="166"/>
      <c r="AK658" s="166"/>
      <c r="AL658" s="166"/>
      <c r="AM658" s="166"/>
      <c r="AN658" s="166"/>
      <c r="AO658" s="167">
        <v>683</v>
      </c>
      <c r="AP658" s="167" t="s">
        <v>16937</v>
      </c>
    </row>
    <row r="659" spans="1:42" s="1109" customFormat="1" ht="25.15" hidden="1" customHeight="1">
      <c r="A659" s="896" t="s">
        <v>312</v>
      </c>
      <c r="B659" s="164"/>
      <c r="C659" s="1124" t="s">
        <v>7953</v>
      </c>
      <c r="D659" s="1124" t="s">
        <v>8569</v>
      </c>
      <c r="E659" s="1124" t="s">
        <v>7953</v>
      </c>
      <c r="F659" s="1124" t="s">
        <v>7953</v>
      </c>
      <c r="G659" s="1125">
        <v>4010</v>
      </c>
      <c r="H659" s="1125">
        <v>748</v>
      </c>
      <c r="I659" s="1125"/>
      <c r="J659" s="709"/>
      <c r="K659" s="169"/>
      <c r="L659" s="709"/>
      <c r="M659" s="709"/>
      <c r="N659" s="1125"/>
      <c r="O659" s="1125"/>
      <c r="P659" s="1125"/>
      <c r="Q659" s="1124"/>
      <c r="R659" s="1125"/>
      <c r="S659" s="1125"/>
      <c r="T659" s="1125"/>
      <c r="U659" s="709"/>
      <c r="V659" s="709"/>
      <c r="W659" s="709"/>
      <c r="X659" s="709"/>
      <c r="Y659" s="709"/>
      <c r="Z659" s="709"/>
      <c r="AA659" s="1124"/>
      <c r="AB659" s="1124"/>
      <c r="AC659" s="1124"/>
      <c r="AD659" s="1124"/>
      <c r="AE659" s="1124"/>
      <c r="AF659" s="1124"/>
      <c r="AG659" s="1124"/>
      <c r="AH659" s="170">
        <v>2013</v>
      </c>
      <c r="AI659" s="166"/>
      <c r="AJ659" s="166"/>
      <c r="AK659" s="166"/>
      <c r="AL659" s="166"/>
      <c r="AM659" s="166"/>
      <c r="AN659" s="166"/>
      <c r="AO659" s="167">
        <v>200</v>
      </c>
      <c r="AP659" s="167" t="s">
        <v>16937</v>
      </c>
    </row>
    <row r="660" spans="1:42" s="1109" customFormat="1" ht="25.15" hidden="1" customHeight="1">
      <c r="A660" s="896"/>
      <c r="B660" s="164"/>
      <c r="C660" s="1124" t="s">
        <v>714</v>
      </c>
      <c r="D660" s="1124" t="s">
        <v>8570</v>
      </c>
      <c r="E660" s="1124" t="s">
        <v>714</v>
      </c>
      <c r="F660" s="1124" t="s">
        <v>8476</v>
      </c>
      <c r="G660" s="1125">
        <v>10000</v>
      </c>
      <c r="H660" s="336">
        <v>4595</v>
      </c>
      <c r="I660" s="1125">
        <v>14318</v>
      </c>
      <c r="J660" s="709"/>
      <c r="K660" s="169"/>
      <c r="L660" s="709"/>
      <c r="M660" s="709"/>
      <c r="N660" s="1125">
        <v>5574</v>
      </c>
      <c r="O660" s="1125">
        <v>1887</v>
      </c>
      <c r="P660" s="1125" t="s">
        <v>8571</v>
      </c>
      <c r="Q660" s="1124" t="s">
        <v>8558</v>
      </c>
      <c r="R660" s="1125">
        <v>1513</v>
      </c>
      <c r="S660" s="1125" t="s">
        <v>8572</v>
      </c>
      <c r="T660" s="1125">
        <v>433</v>
      </c>
      <c r="U660" s="709"/>
      <c r="V660" s="709"/>
      <c r="W660" s="709"/>
      <c r="X660" s="709"/>
      <c r="Y660" s="709"/>
      <c r="Z660" s="709"/>
      <c r="AA660" s="1124" t="s">
        <v>8573</v>
      </c>
      <c r="AB660" s="1124"/>
      <c r="AC660" s="1124"/>
      <c r="AD660" s="1124"/>
      <c r="AE660" s="1124"/>
      <c r="AF660" s="1124"/>
      <c r="AG660" s="1124"/>
      <c r="AH660" s="170">
        <v>2008</v>
      </c>
      <c r="AI660" s="166"/>
      <c r="AJ660" s="166"/>
      <c r="AK660" s="166"/>
      <c r="AL660" s="166"/>
      <c r="AM660" s="166"/>
      <c r="AN660" s="166"/>
      <c r="AO660" s="167">
        <v>27000</v>
      </c>
      <c r="AP660" s="167"/>
    </row>
    <row r="661" spans="1:42" s="1109" customFormat="1" ht="25.9" hidden="1" customHeight="1">
      <c r="A661" s="690"/>
      <c r="B661" s="502"/>
      <c r="C661" s="709" t="s">
        <v>714</v>
      </c>
      <c r="D661" s="195" t="s">
        <v>8574</v>
      </c>
      <c r="E661" s="709" t="s">
        <v>714</v>
      </c>
      <c r="F661" s="1124" t="s">
        <v>8476</v>
      </c>
      <c r="G661" s="1125">
        <v>26519</v>
      </c>
      <c r="H661" s="1125">
        <v>4775.6499999999996</v>
      </c>
      <c r="I661" s="1125">
        <v>8775.9500000000007</v>
      </c>
      <c r="J661" s="709"/>
      <c r="K661" s="169"/>
      <c r="L661" s="709"/>
      <c r="M661" s="709"/>
      <c r="N661" s="1125">
        <v>2966</v>
      </c>
      <c r="O661" s="1125">
        <v>1140.43</v>
      </c>
      <c r="P661" s="1125" t="s">
        <v>8575</v>
      </c>
      <c r="Q661" s="1125" t="s">
        <v>8576</v>
      </c>
      <c r="R661" s="1125">
        <v>1376.93</v>
      </c>
      <c r="S661" s="1125" t="s">
        <v>8577</v>
      </c>
      <c r="T661" s="1125">
        <v>448.63</v>
      </c>
      <c r="U661" s="709"/>
      <c r="V661" s="709"/>
      <c r="W661" s="709"/>
      <c r="X661" s="709"/>
      <c r="Y661" s="709"/>
      <c r="Z661" s="709"/>
      <c r="AA661" s="1125" t="s">
        <v>8578</v>
      </c>
      <c r="AB661" s="1124"/>
      <c r="AC661" s="1124"/>
      <c r="AD661" s="709"/>
      <c r="AE661" s="709"/>
      <c r="AF661" s="709"/>
      <c r="AG661" s="709"/>
      <c r="AH661" s="166">
        <v>2010</v>
      </c>
      <c r="AI661" s="166"/>
      <c r="AJ661" s="166"/>
      <c r="AK661" s="166"/>
      <c r="AL661" s="166"/>
      <c r="AM661" s="166"/>
      <c r="AN661" s="166"/>
      <c r="AO661" s="167">
        <v>21153</v>
      </c>
      <c r="AP661" s="167"/>
    </row>
    <row r="662" spans="1:42" s="1109" customFormat="1" ht="25.9" hidden="1" customHeight="1">
      <c r="A662" s="690"/>
      <c r="B662" s="164"/>
      <c r="C662" s="709" t="s">
        <v>714</v>
      </c>
      <c r="D662" s="195" t="s">
        <v>8579</v>
      </c>
      <c r="E662" s="709" t="s">
        <v>714</v>
      </c>
      <c r="F662" s="709" t="s">
        <v>299</v>
      </c>
      <c r="G662" s="1125">
        <v>10199</v>
      </c>
      <c r="H662" s="1125">
        <v>2717</v>
      </c>
      <c r="I662" s="1125">
        <v>5141</v>
      </c>
      <c r="J662" s="709"/>
      <c r="K662" s="169"/>
      <c r="L662" s="709"/>
      <c r="M662" s="709"/>
      <c r="N662" s="1125">
        <v>1714</v>
      </c>
      <c r="O662" s="1125"/>
      <c r="P662" s="1125"/>
      <c r="Q662" s="1125"/>
      <c r="R662" s="1125">
        <v>1229</v>
      </c>
      <c r="S662" s="1125" t="s">
        <v>8580</v>
      </c>
      <c r="T662" s="1125">
        <v>485</v>
      </c>
      <c r="U662" s="709"/>
      <c r="V662" s="709"/>
      <c r="W662" s="709"/>
      <c r="X662" s="709"/>
      <c r="Y662" s="709"/>
      <c r="Z662" s="709"/>
      <c r="AA662" s="1125" t="s">
        <v>8581</v>
      </c>
      <c r="AB662" s="1124"/>
      <c r="AC662" s="1124"/>
      <c r="AD662" s="709"/>
      <c r="AE662" s="709"/>
      <c r="AF662" s="709"/>
      <c r="AG662" s="709"/>
      <c r="AH662" s="166">
        <v>2010</v>
      </c>
      <c r="AI662" s="166"/>
      <c r="AJ662" s="166"/>
      <c r="AK662" s="166"/>
      <c r="AL662" s="166"/>
      <c r="AM662" s="166"/>
      <c r="AN662" s="166"/>
      <c r="AO662" s="167">
        <v>18087</v>
      </c>
      <c r="AP662" s="167"/>
    </row>
    <row r="663" spans="1:42" s="1109" customFormat="1" ht="25.9" hidden="1" customHeight="1">
      <c r="A663" s="690"/>
      <c r="B663" s="164"/>
      <c r="C663" s="709" t="s">
        <v>715</v>
      </c>
      <c r="D663" s="195" t="s">
        <v>8582</v>
      </c>
      <c r="E663" s="709" t="s">
        <v>715</v>
      </c>
      <c r="F663" s="709" t="s">
        <v>8583</v>
      </c>
      <c r="G663" s="1125">
        <v>57265</v>
      </c>
      <c r="H663" s="1125">
        <v>1467</v>
      </c>
      <c r="I663" s="1125">
        <v>3472</v>
      </c>
      <c r="J663" s="709" t="s">
        <v>1230</v>
      </c>
      <c r="K663" s="169" t="s">
        <v>454</v>
      </c>
      <c r="L663" s="709" t="s">
        <v>1248</v>
      </c>
      <c r="M663" s="709"/>
      <c r="N663" s="1125">
        <v>1524</v>
      </c>
      <c r="O663" s="1125">
        <v>667</v>
      </c>
      <c r="P663" s="1125" t="s">
        <v>8584</v>
      </c>
      <c r="Q663" s="1125" t="s">
        <v>1250</v>
      </c>
      <c r="R663" s="1125">
        <v>785</v>
      </c>
      <c r="S663" s="1125" t="s">
        <v>8585</v>
      </c>
      <c r="T663" s="1125">
        <v>72</v>
      </c>
      <c r="U663" s="709">
        <v>518</v>
      </c>
      <c r="V663" s="709">
        <v>1100</v>
      </c>
      <c r="W663" s="709">
        <v>350</v>
      </c>
      <c r="X663" s="709"/>
      <c r="Y663" s="709">
        <v>364</v>
      </c>
      <c r="Z663" s="709" t="s">
        <v>8534</v>
      </c>
      <c r="AA663" s="1125" t="s">
        <v>8586</v>
      </c>
      <c r="AB663" s="1124"/>
      <c r="AC663" s="1124"/>
      <c r="AD663" s="709"/>
      <c r="AE663" s="709"/>
      <c r="AF663" s="709"/>
      <c r="AG663" s="709"/>
      <c r="AH663" s="166">
        <v>2007</v>
      </c>
      <c r="AI663" s="166"/>
      <c r="AJ663" s="166"/>
      <c r="AK663" s="166"/>
      <c r="AL663" s="166"/>
      <c r="AM663" s="166"/>
      <c r="AN663" s="166"/>
      <c r="AO663" s="167">
        <v>14000</v>
      </c>
      <c r="AP663" s="167"/>
    </row>
    <row r="664" spans="1:42" s="1109" customFormat="1" ht="25.9" hidden="1" customHeight="1">
      <c r="A664" s="690" t="s">
        <v>134</v>
      </c>
      <c r="B664" s="164"/>
      <c r="C664" s="709" t="s">
        <v>7980</v>
      </c>
      <c r="D664" s="195" t="s">
        <v>8587</v>
      </c>
      <c r="E664" s="709" t="s">
        <v>7980</v>
      </c>
      <c r="F664" s="709" t="s">
        <v>8349</v>
      </c>
      <c r="G664" s="1125">
        <v>2963</v>
      </c>
      <c r="H664" s="1125">
        <v>2086</v>
      </c>
      <c r="I664" s="1125">
        <v>2086.37</v>
      </c>
      <c r="J664" s="709"/>
      <c r="K664" s="169"/>
      <c r="L664" s="709"/>
      <c r="M664" s="709"/>
      <c r="N664" s="1125"/>
      <c r="O664" s="1125"/>
      <c r="P664" s="1125"/>
      <c r="Q664" s="1125"/>
      <c r="R664" s="1125">
        <v>995.65</v>
      </c>
      <c r="S664" s="1125" t="s">
        <v>1476</v>
      </c>
      <c r="T664" s="1125">
        <v>406.68</v>
      </c>
      <c r="U664" s="709"/>
      <c r="V664" s="709"/>
      <c r="W664" s="709"/>
      <c r="X664" s="709"/>
      <c r="Y664" s="709"/>
      <c r="Z664" s="709"/>
      <c r="AA664" s="1125" t="s">
        <v>8588</v>
      </c>
      <c r="AB664" s="1124"/>
      <c r="AC664" s="1124"/>
      <c r="AD664" s="709"/>
      <c r="AE664" s="709"/>
      <c r="AF664" s="709"/>
      <c r="AG664" s="709"/>
      <c r="AH664" s="166">
        <v>2004</v>
      </c>
      <c r="AI664" s="166"/>
      <c r="AJ664" s="166"/>
      <c r="AK664" s="166"/>
      <c r="AL664" s="166"/>
      <c r="AM664" s="166"/>
      <c r="AN664" s="166"/>
      <c r="AO664" s="167">
        <v>4300</v>
      </c>
      <c r="AP664" s="167"/>
    </row>
    <row r="665" spans="1:42" s="1109" customFormat="1" ht="25.9" hidden="1" customHeight="1">
      <c r="A665" s="690"/>
      <c r="B665" s="164"/>
      <c r="C665" s="1124" t="s">
        <v>7980</v>
      </c>
      <c r="D665" s="1124" t="s">
        <v>8589</v>
      </c>
      <c r="E665" s="1124" t="s">
        <v>7980</v>
      </c>
      <c r="F665" s="1124" t="s">
        <v>8349</v>
      </c>
      <c r="G665" s="1125">
        <v>168704</v>
      </c>
      <c r="H665" s="1125">
        <v>8800</v>
      </c>
      <c r="I665" s="1125">
        <v>8800</v>
      </c>
      <c r="J665" s="709" t="s">
        <v>1230</v>
      </c>
      <c r="K665" s="169" t="s">
        <v>454</v>
      </c>
      <c r="L665" s="709" t="s">
        <v>1248</v>
      </c>
      <c r="M665" s="709"/>
      <c r="N665" s="1125">
        <v>5115</v>
      </c>
      <c r="O665" s="1125">
        <v>3300</v>
      </c>
      <c r="P665" s="1125" t="s">
        <v>16938</v>
      </c>
      <c r="Q665" s="1124" t="s">
        <v>4912</v>
      </c>
      <c r="R665" s="1125">
        <v>1580</v>
      </c>
      <c r="S665" s="1125" t="s">
        <v>8590</v>
      </c>
      <c r="T665" s="1125">
        <v>235</v>
      </c>
      <c r="U665" s="709">
        <v>518</v>
      </c>
      <c r="V665" s="709">
        <v>1100</v>
      </c>
      <c r="W665" s="709">
        <v>350</v>
      </c>
      <c r="X665" s="709"/>
      <c r="Y665" s="709">
        <v>364</v>
      </c>
      <c r="Z665" s="709" t="s">
        <v>8534</v>
      </c>
      <c r="AA665" s="1124" t="s">
        <v>8591</v>
      </c>
      <c r="AB665" s="1124"/>
      <c r="AC665" s="1124"/>
      <c r="AD665" s="1124"/>
      <c r="AE665" s="1124"/>
      <c r="AF665" s="1124"/>
      <c r="AG665" s="1124"/>
      <c r="AH665" s="170">
        <v>2011</v>
      </c>
      <c r="AI665" s="166"/>
      <c r="AJ665" s="166"/>
      <c r="AK665" s="166"/>
      <c r="AL665" s="166"/>
      <c r="AM665" s="166"/>
      <c r="AN665" s="166"/>
      <c r="AO665" s="167">
        <v>19300</v>
      </c>
      <c r="AP665" s="167"/>
    </row>
    <row r="666" spans="1:42" s="1110" customFormat="1" ht="25.9" hidden="1" customHeight="1">
      <c r="A666" s="690"/>
      <c r="B666" s="164"/>
      <c r="C666" s="1124" t="s">
        <v>7987</v>
      </c>
      <c r="D666" s="1124" t="s">
        <v>8592</v>
      </c>
      <c r="E666" s="1124" t="s">
        <v>7987</v>
      </c>
      <c r="F666" s="1124" t="s">
        <v>7987</v>
      </c>
      <c r="G666" s="1125">
        <v>1000</v>
      </c>
      <c r="H666" s="1125">
        <v>506.03</v>
      </c>
      <c r="I666" s="1125">
        <v>490.42</v>
      </c>
      <c r="J666" s="709"/>
      <c r="K666" s="169"/>
      <c r="L666" s="709"/>
      <c r="M666" s="709"/>
      <c r="N666" s="1125">
        <v>392</v>
      </c>
      <c r="O666" s="1125">
        <v>392</v>
      </c>
      <c r="P666" s="1125" t="s">
        <v>8593</v>
      </c>
      <c r="Q666" s="1124" t="s">
        <v>8594</v>
      </c>
      <c r="R666" s="1125"/>
      <c r="S666" s="1125"/>
      <c r="T666" s="1125"/>
      <c r="U666" s="709"/>
      <c r="V666" s="709"/>
      <c r="W666" s="709"/>
      <c r="X666" s="709"/>
      <c r="Y666" s="709"/>
      <c r="Z666" s="709"/>
      <c r="AA666" s="1124" t="s">
        <v>8595</v>
      </c>
      <c r="AB666" s="1124"/>
      <c r="AC666" s="1124"/>
      <c r="AD666" s="1124"/>
      <c r="AE666" s="1124"/>
      <c r="AF666" s="1124"/>
      <c r="AG666" s="1124"/>
      <c r="AH666" s="170">
        <v>2010</v>
      </c>
      <c r="AI666" s="166"/>
      <c r="AJ666" s="166"/>
      <c r="AK666" s="166"/>
      <c r="AL666" s="166"/>
      <c r="AM666" s="166"/>
      <c r="AN666" s="166"/>
      <c r="AO666" s="167"/>
      <c r="AP666" s="167"/>
    </row>
    <row r="667" spans="1:42" s="1108" customFormat="1" ht="39" hidden="1" customHeight="1">
      <c r="A667" s="885"/>
      <c r="B667" s="201"/>
      <c r="C667" s="1124" t="s">
        <v>7987</v>
      </c>
      <c r="D667" s="1124" t="s">
        <v>8596</v>
      </c>
      <c r="E667" s="1124" t="s">
        <v>7987</v>
      </c>
      <c r="F667" s="1124" t="s">
        <v>15042</v>
      </c>
      <c r="G667" s="1125">
        <v>24508</v>
      </c>
      <c r="H667" s="1125">
        <v>2065</v>
      </c>
      <c r="I667" s="1125">
        <v>2207</v>
      </c>
      <c r="J667" s="709">
        <v>2128</v>
      </c>
      <c r="K667" s="169" t="s">
        <v>8597</v>
      </c>
      <c r="L667" s="709" t="s">
        <v>8598</v>
      </c>
      <c r="M667" s="709" t="s">
        <v>54</v>
      </c>
      <c r="N667" s="1125">
        <v>1222</v>
      </c>
      <c r="O667" s="1125">
        <v>1222</v>
      </c>
      <c r="P667" s="1125" t="s">
        <v>8599</v>
      </c>
      <c r="Q667" s="1124" t="s">
        <v>4005</v>
      </c>
      <c r="R667" s="1125"/>
      <c r="S667" s="1125"/>
      <c r="T667" s="1125"/>
      <c r="U667" s="709"/>
      <c r="V667" s="709"/>
      <c r="W667" s="709"/>
      <c r="X667" s="709"/>
      <c r="Y667" s="709"/>
      <c r="Z667" s="709"/>
      <c r="AA667" s="1124" t="s">
        <v>8600</v>
      </c>
      <c r="AB667" s="1124"/>
      <c r="AC667" s="1124"/>
      <c r="AD667" s="1124"/>
      <c r="AE667" s="1124"/>
      <c r="AF667" s="1124"/>
      <c r="AG667" s="1124"/>
      <c r="AH667" s="170">
        <v>2013</v>
      </c>
      <c r="AI667" s="166"/>
      <c r="AJ667" s="166"/>
      <c r="AK667" s="166"/>
      <c r="AL667" s="166"/>
      <c r="AM667" s="166"/>
      <c r="AN667" s="166"/>
      <c r="AO667" s="167">
        <v>8100</v>
      </c>
      <c r="AP667" s="167"/>
    </row>
    <row r="668" spans="1:42" s="1108" customFormat="1" ht="24.4" hidden="1" customHeight="1">
      <c r="A668" s="885"/>
      <c r="B668" s="201"/>
      <c r="C668" s="1124" t="s">
        <v>695</v>
      </c>
      <c r="D668" s="1124" t="s">
        <v>8601</v>
      </c>
      <c r="E668" s="1124" t="s">
        <v>695</v>
      </c>
      <c r="F668" s="1124" t="s">
        <v>8602</v>
      </c>
      <c r="G668" s="1125">
        <v>9166</v>
      </c>
      <c r="H668" s="1125">
        <v>1032</v>
      </c>
      <c r="I668" s="1125">
        <v>1202</v>
      </c>
      <c r="J668" s="709"/>
      <c r="K668" s="169"/>
      <c r="L668" s="709"/>
      <c r="M668" s="709"/>
      <c r="N668" s="1125">
        <v>1032</v>
      </c>
      <c r="O668" s="1125">
        <v>1032</v>
      </c>
      <c r="P668" s="1125" t="s">
        <v>8603</v>
      </c>
      <c r="Q668" s="1124" t="s">
        <v>8604</v>
      </c>
      <c r="R668" s="1125"/>
      <c r="S668" s="1125"/>
      <c r="T668" s="1125"/>
      <c r="U668" s="709"/>
      <c r="V668" s="709"/>
      <c r="W668" s="709"/>
      <c r="X668" s="709"/>
      <c r="Y668" s="709"/>
      <c r="Z668" s="709"/>
      <c r="AA668" s="1124" t="s">
        <v>8605</v>
      </c>
      <c r="AB668" s="1124"/>
      <c r="AC668" s="1124"/>
      <c r="AD668" s="1124"/>
      <c r="AE668" s="1124"/>
      <c r="AF668" s="1124"/>
      <c r="AG668" s="1124"/>
      <c r="AH668" s="170">
        <v>2012</v>
      </c>
      <c r="AI668" s="166"/>
      <c r="AJ668" s="166"/>
      <c r="AK668" s="166"/>
      <c r="AL668" s="166"/>
      <c r="AM668" s="166"/>
      <c r="AN668" s="166"/>
      <c r="AO668" s="167">
        <v>2501</v>
      </c>
      <c r="AP668" s="167"/>
    </row>
    <row r="669" spans="1:42" s="1108" customFormat="1" ht="24.4" hidden="1" customHeight="1">
      <c r="A669" s="885"/>
      <c r="B669" s="201"/>
      <c r="C669" s="1124" t="s">
        <v>695</v>
      </c>
      <c r="D669" s="1124" t="s">
        <v>8606</v>
      </c>
      <c r="E669" s="1124" t="s">
        <v>695</v>
      </c>
      <c r="F669" s="1124" t="s">
        <v>695</v>
      </c>
      <c r="G669" s="1125">
        <v>3701</v>
      </c>
      <c r="H669" s="1125">
        <v>837</v>
      </c>
      <c r="I669" s="1125">
        <v>808</v>
      </c>
      <c r="J669" s="709"/>
      <c r="K669" s="169"/>
      <c r="L669" s="709"/>
      <c r="M669" s="709"/>
      <c r="N669" s="1125">
        <v>752</v>
      </c>
      <c r="O669" s="1125">
        <v>752</v>
      </c>
      <c r="P669" s="1125" t="s">
        <v>8607</v>
      </c>
      <c r="Q669" s="1124" t="s">
        <v>8608</v>
      </c>
      <c r="R669" s="1125"/>
      <c r="S669" s="1125"/>
      <c r="T669" s="1125"/>
      <c r="U669" s="709"/>
      <c r="V669" s="709"/>
      <c r="W669" s="709"/>
      <c r="X669" s="709"/>
      <c r="Y669" s="709"/>
      <c r="Z669" s="709"/>
      <c r="AA669" s="1124" t="s">
        <v>8595</v>
      </c>
      <c r="AB669" s="1124"/>
      <c r="AC669" s="1124"/>
      <c r="AD669" s="1124"/>
      <c r="AE669" s="1124"/>
      <c r="AF669" s="1124"/>
      <c r="AG669" s="1124"/>
      <c r="AH669" s="170">
        <v>2012</v>
      </c>
      <c r="AI669" s="166"/>
      <c r="AJ669" s="166"/>
      <c r="AK669" s="166"/>
      <c r="AL669" s="166"/>
      <c r="AM669" s="166"/>
      <c r="AN669" s="166"/>
      <c r="AO669" s="167">
        <v>2270</v>
      </c>
      <c r="AP669" s="167"/>
    </row>
    <row r="670" spans="1:42" s="1108" customFormat="1" ht="24.4" hidden="1" customHeight="1">
      <c r="A670" s="885"/>
      <c r="B670" s="201"/>
      <c r="C670" s="1124" t="s">
        <v>7999</v>
      </c>
      <c r="D670" s="1124" t="s">
        <v>8609</v>
      </c>
      <c r="E670" s="1124" t="s">
        <v>7999</v>
      </c>
      <c r="F670" s="1124" t="s">
        <v>8610</v>
      </c>
      <c r="G670" s="1125">
        <v>10306</v>
      </c>
      <c r="H670" s="1125">
        <v>943</v>
      </c>
      <c r="I670" s="1125">
        <v>1038</v>
      </c>
      <c r="J670" s="709" t="s">
        <v>1230</v>
      </c>
      <c r="K670" s="169" t="s">
        <v>1239</v>
      </c>
      <c r="L670" s="709" t="s">
        <v>8611</v>
      </c>
      <c r="M670" s="709" t="s">
        <v>8612</v>
      </c>
      <c r="N670" s="1125">
        <v>943</v>
      </c>
      <c r="O670" s="1125">
        <v>754</v>
      </c>
      <c r="P670" s="1125" t="s">
        <v>8613</v>
      </c>
      <c r="Q670" s="1124" t="s">
        <v>8614</v>
      </c>
      <c r="R670" s="1125"/>
      <c r="S670" s="1125"/>
      <c r="T670" s="1125">
        <v>189</v>
      </c>
      <c r="U670" s="709" t="s">
        <v>8615</v>
      </c>
      <c r="V670" s="709" t="s">
        <v>8616</v>
      </c>
      <c r="W670" s="709" t="s">
        <v>1280</v>
      </c>
      <c r="X670" s="709" t="s">
        <v>8617</v>
      </c>
      <c r="Y670" s="709"/>
      <c r="Z670" s="709"/>
      <c r="AA670" s="1124" t="s">
        <v>670</v>
      </c>
      <c r="AB670" s="1124"/>
      <c r="AC670" s="1124"/>
      <c r="AD670" s="1124"/>
      <c r="AE670" s="1124"/>
      <c r="AF670" s="1124" t="s">
        <v>8618</v>
      </c>
      <c r="AG670" s="1124"/>
      <c r="AH670" s="170">
        <v>1999</v>
      </c>
      <c r="AI670" s="166"/>
      <c r="AJ670" s="166"/>
      <c r="AK670" s="166"/>
      <c r="AL670" s="166"/>
      <c r="AM670" s="166"/>
      <c r="AN670" s="166"/>
      <c r="AO670" s="167">
        <v>4376</v>
      </c>
      <c r="AP670" s="167" t="s">
        <v>16924</v>
      </c>
    </row>
    <row r="671" spans="1:42" s="1108" customFormat="1" ht="24.4" hidden="1" customHeight="1">
      <c r="A671" s="885"/>
      <c r="B671" s="201"/>
      <c r="C671" s="1124" t="s">
        <v>7999</v>
      </c>
      <c r="D671" s="1124" t="s">
        <v>16939</v>
      </c>
      <c r="E671" s="1124" t="s">
        <v>7999</v>
      </c>
      <c r="F671" s="1124" t="s">
        <v>16896</v>
      </c>
      <c r="G671" s="1125">
        <v>37438</v>
      </c>
      <c r="H671" s="1125">
        <v>1078</v>
      </c>
      <c r="I671" s="1125">
        <v>1054</v>
      </c>
      <c r="J671" s="709"/>
      <c r="K671" s="169"/>
      <c r="L671" s="709"/>
      <c r="M671" s="709"/>
      <c r="N671" s="1125">
        <v>691</v>
      </c>
      <c r="O671" s="1125">
        <v>691</v>
      </c>
      <c r="P671" s="1125" t="s">
        <v>16940</v>
      </c>
      <c r="Q671" s="1124" t="s">
        <v>14392</v>
      </c>
      <c r="R671" s="1125"/>
      <c r="S671" s="1125"/>
      <c r="T671" s="1125"/>
      <c r="U671" s="709"/>
      <c r="V671" s="709"/>
      <c r="W671" s="709"/>
      <c r="X671" s="709"/>
      <c r="Y671" s="709"/>
      <c r="Z671" s="709"/>
      <c r="AA671" s="1124" t="s">
        <v>16941</v>
      </c>
      <c r="AB671" s="1124"/>
      <c r="AC671" s="1124"/>
      <c r="AD671" s="1124"/>
      <c r="AE671" s="1124"/>
      <c r="AF671" s="1124"/>
      <c r="AG671" s="1124"/>
      <c r="AH671" s="170">
        <v>2020</v>
      </c>
      <c r="AI671" s="166"/>
      <c r="AJ671" s="166"/>
      <c r="AK671" s="166"/>
      <c r="AL671" s="166"/>
      <c r="AM671" s="166"/>
      <c r="AN671" s="166"/>
      <c r="AO671" s="167">
        <v>1950</v>
      </c>
      <c r="AP671" s="167" t="s">
        <v>3615</v>
      </c>
    </row>
    <row r="672" spans="1:42" s="1108" customFormat="1" ht="24.4" hidden="1" customHeight="1">
      <c r="A672" s="885"/>
      <c r="B672" s="201"/>
      <c r="C672" s="1124" t="s">
        <v>7999</v>
      </c>
      <c r="D672" s="709" t="s">
        <v>15078</v>
      </c>
      <c r="E672" s="1124" t="s">
        <v>7999</v>
      </c>
      <c r="F672" s="1124" t="s">
        <v>16896</v>
      </c>
      <c r="G672" s="1125">
        <v>5832</v>
      </c>
      <c r="H672" s="1125">
        <v>2197</v>
      </c>
      <c r="I672" s="1125">
        <v>4213</v>
      </c>
      <c r="J672" s="1125"/>
      <c r="K672" s="1124"/>
      <c r="L672" s="1124"/>
      <c r="M672" s="1124"/>
      <c r="N672" s="1125">
        <v>2925</v>
      </c>
      <c r="O672" s="1125">
        <v>870</v>
      </c>
      <c r="P672" s="1125" t="s">
        <v>15079</v>
      </c>
      <c r="Q672" s="1125" t="s">
        <v>15080</v>
      </c>
      <c r="R672" s="1125">
        <v>1748</v>
      </c>
      <c r="S672" s="1125" t="s">
        <v>15081</v>
      </c>
      <c r="T672" s="1124">
        <v>307</v>
      </c>
      <c r="U672" s="1124"/>
      <c r="V672" s="620"/>
      <c r="W672" s="709"/>
      <c r="X672" s="709"/>
      <c r="Y672" s="709"/>
      <c r="Z672" s="709"/>
      <c r="AA672" s="709" t="s">
        <v>15082</v>
      </c>
      <c r="AB672" s="1125"/>
      <c r="AC672" s="1124"/>
      <c r="AD672" s="1124"/>
      <c r="AE672" s="709"/>
      <c r="AF672" s="709"/>
      <c r="AG672" s="709"/>
      <c r="AH672" s="1124">
        <v>2015</v>
      </c>
      <c r="AI672" s="709"/>
      <c r="AJ672" s="709"/>
      <c r="AK672" s="709"/>
      <c r="AL672" s="709"/>
      <c r="AM672" s="709"/>
      <c r="AN672" s="709"/>
      <c r="AO672" s="709">
        <v>10250</v>
      </c>
      <c r="AP672" s="430" t="s">
        <v>4617</v>
      </c>
    </row>
    <row r="673" spans="1:42" s="1108" customFormat="1" ht="24.4" hidden="1" customHeight="1">
      <c r="A673" s="885"/>
      <c r="B673" s="201"/>
      <c r="C673" s="1124" t="s">
        <v>8003</v>
      </c>
      <c r="D673" s="1124" t="s">
        <v>6067</v>
      </c>
      <c r="E673" s="1124" t="s">
        <v>8003</v>
      </c>
      <c r="F673" s="1124" t="s">
        <v>8005</v>
      </c>
      <c r="G673" s="1125"/>
      <c r="H673" s="1125">
        <v>891.63</v>
      </c>
      <c r="I673" s="1125">
        <v>864.68</v>
      </c>
      <c r="J673" s="709" t="s">
        <v>1230</v>
      </c>
      <c r="K673" s="169" t="s">
        <v>1239</v>
      </c>
      <c r="L673" s="709" t="s">
        <v>8611</v>
      </c>
      <c r="M673" s="709" t="s">
        <v>8612</v>
      </c>
      <c r="N673" s="1125">
        <v>494</v>
      </c>
      <c r="O673" s="1125">
        <v>494</v>
      </c>
      <c r="P673" s="1125" t="s">
        <v>8619</v>
      </c>
      <c r="Q673" s="1124" t="s">
        <v>3255</v>
      </c>
      <c r="R673" s="1125"/>
      <c r="S673" s="1125"/>
      <c r="T673" s="1125"/>
      <c r="U673" s="709" t="s">
        <v>8615</v>
      </c>
      <c r="V673" s="709" t="s">
        <v>8616</v>
      </c>
      <c r="W673" s="709" t="s">
        <v>1280</v>
      </c>
      <c r="X673" s="709" t="s">
        <v>8617</v>
      </c>
      <c r="Y673" s="709"/>
      <c r="Z673" s="709"/>
      <c r="AA673" s="1124" t="s">
        <v>8620</v>
      </c>
      <c r="AB673" s="1124"/>
      <c r="AC673" s="1124"/>
      <c r="AD673" s="1124"/>
      <c r="AE673" s="1124"/>
      <c r="AF673" s="1124" t="s">
        <v>8618</v>
      </c>
      <c r="AG673" s="1124"/>
      <c r="AH673" s="170">
        <v>2010</v>
      </c>
      <c r="AI673" s="166"/>
      <c r="AJ673" s="166"/>
      <c r="AK673" s="166"/>
      <c r="AL673" s="166"/>
      <c r="AM673" s="166"/>
      <c r="AN673" s="166"/>
      <c r="AO673" s="167">
        <v>1650</v>
      </c>
      <c r="AP673" s="167" t="s">
        <v>8621</v>
      </c>
    </row>
    <row r="674" spans="1:42" s="1108" customFormat="1" ht="25.9" hidden="1" customHeight="1">
      <c r="A674" s="885"/>
      <c r="B674" s="201"/>
      <c r="C674" s="1124" t="s">
        <v>8003</v>
      </c>
      <c r="D674" s="1124" t="s">
        <v>8622</v>
      </c>
      <c r="E674" s="1124" t="s">
        <v>8003</v>
      </c>
      <c r="F674" s="1124" t="s">
        <v>8005</v>
      </c>
      <c r="G674" s="1125"/>
      <c r="H674" s="1125">
        <v>1358.29</v>
      </c>
      <c r="I674" s="1125">
        <v>2594.06</v>
      </c>
      <c r="J674" s="709"/>
      <c r="K674" s="169"/>
      <c r="L674" s="709"/>
      <c r="M674" s="709"/>
      <c r="N674" s="1125">
        <v>1091</v>
      </c>
      <c r="O674" s="1125"/>
      <c r="P674" s="1125"/>
      <c r="Q674" s="1124"/>
      <c r="R674" s="1125">
        <v>756</v>
      </c>
      <c r="S674" s="1125" t="s">
        <v>8590</v>
      </c>
      <c r="T674" s="1125">
        <v>428</v>
      </c>
      <c r="U674" s="709"/>
      <c r="V674" s="709"/>
      <c r="W674" s="709"/>
      <c r="X674" s="709"/>
      <c r="Y674" s="709"/>
      <c r="Z674" s="709"/>
      <c r="AA674" s="1124" t="s">
        <v>8623</v>
      </c>
      <c r="AB674" s="1124"/>
      <c r="AC674" s="1124"/>
      <c r="AD674" s="1124"/>
      <c r="AE674" s="1124"/>
      <c r="AF674" s="1124"/>
      <c r="AG674" s="1124"/>
      <c r="AH674" s="170">
        <v>2012</v>
      </c>
      <c r="AI674" s="166"/>
      <c r="AJ674" s="166"/>
      <c r="AK674" s="166"/>
      <c r="AL674" s="166"/>
      <c r="AM674" s="166"/>
      <c r="AN674" s="166"/>
      <c r="AO674" s="167">
        <v>7059</v>
      </c>
      <c r="AP674" s="167" t="s">
        <v>8621</v>
      </c>
    </row>
    <row r="675" spans="1:42" s="1108" customFormat="1" ht="25.9" hidden="1" customHeight="1">
      <c r="A675" s="885"/>
      <c r="B675" s="201"/>
      <c r="C675" s="1124" t="s">
        <v>8007</v>
      </c>
      <c r="D675" s="1124" t="s">
        <v>8624</v>
      </c>
      <c r="E675" s="170" t="s">
        <v>8007</v>
      </c>
      <c r="F675" s="1124" t="s">
        <v>8007</v>
      </c>
      <c r="G675" s="1125">
        <v>22955</v>
      </c>
      <c r="H675" s="1125">
        <v>3565</v>
      </c>
      <c r="I675" s="1125">
        <v>4276</v>
      </c>
      <c r="J675" s="709"/>
      <c r="K675" s="169"/>
      <c r="L675" s="709"/>
      <c r="M675" s="709"/>
      <c r="N675" s="1125">
        <v>2689</v>
      </c>
      <c r="O675" s="1125">
        <v>2689</v>
      </c>
      <c r="P675" s="1125" t="s">
        <v>8625</v>
      </c>
      <c r="Q675" s="1124" t="s">
        <v>8626</v>
      </c>
      <c r="R675" s="1125"/>
      <c r="S675" s="1125"/>
      <c r="T675" s="1125"/>
      <c r="U675" s="709"/>
      <c r="V675" s="709"/>
      <c r="W675" s="709"/>
      <c r="X675" s="709"/>
      <c r="Y675" s="709"/>
      <c r="Z675" s="709"/>
      <c r="AA675" s="1124" t="s">
        <v>8627</v>
      </c>
      <c r="AB675" s="1124"/>
      <c r="AC675" s="1124"/>
      <c r="AD675" s="1124"/>
      <c r="AE675" s="1124"/>
      <c r="AF675" s="1124"/>
      <c r="AG675" s="1124"/>
      <c r="AH675" s="170">
        <v>2011</v>
      </c>
      <c r="AI675" s="166"/>
      <c r="AJ675" s="166"/>
      <c r="AK675" s="166"/>
      <c r="AL675" s="166"/>
      <c r="AM675" s="166"/>
      <c r="AN675" s="166"/>
      <c r="AO675" s="167">
        <v>6200</v>
      </c>
      <c r="AP675" s="167"/>
    </row>
    <row r="676" spans="1:42" s="1108" customFormat="1" ht="25.9" hidden="1" customHeight="1">
      <c r="A676" s="885"/>
      <c r="B676" s="201"/>
      <c r="C676" s="1124" t="s">
        <v>8007</v>
      </c>
      <c r="D676" s="1124" t="s">
        <v>8628</v>
      </c>
      <c r="E676" s="170" t="s">
        <v>8007</v>
      </c>
      <c r="F676" s="1124" t="s">
        <v>8007</v>
      </c>
      <c r="G676" s="1125">
        <v>13961</v>
      </c>
      <c r="H676" s="1125">
        <v>1137.1199999999999</v>
      </c>
      <c r="I676" s="1125">
        <v>1137.1199999999999</v>
      </c>
      <c r="J676" s="709"/>
      <c r="K676" s="169"/>
      <c r="L676" s="709"/>
      <c r="M676" s="709"/>
      <c r="N676" s="1125">
        <v>986</v>
      </c>
      <c r="O676" s="1125">
        <v>986</v>
      </c>
      <c r="P676" s="1125" t="s">
        <v>8629</v>
      </c>
      <c r="Q676" s="1124" t="s">
        <v>8630</v>
      </c>
      <c r="R676" s="1125"/>
      <c r="S676" s="1125"/>
      <c r="T676" s="1125"/>
      <c r="U676" s="709"/>
      <c r="V676" s="709"/>
      <c r="W676" s="709"/>
      <c r="X676" s="709"/>
      <c r="Y676" s="709"/>
      <c r="Z676" s="709"/>
      <c r="AA676" s="1124" t="s">
        <v>6002</v>
      </c>
      <c r="AB676" s="1124"/>
      <c r="AC676" s="1124"/>
      <c r="AD676" s="1124"/>
      <c r="AE676" s="1124"/>
      <c r="AF676" s="1124"/>
      <c r="AG676" s="1124"/>
      <c r="AH676" s="170">
        <v>2005</v>
      </c>
      <c r="AI676" s="166"/>
      <c r="AJ676" s="166"/>
      <c r="AK676" s="166"/>
      <c r="AL676" s="166"/>
      <c r="AM676" s="166"/>
      <c r="AN676" s="166"/>
      <c r="AO676" s="167">
        <v>800</v>
      </c>
      <c r="AP676" s="167"/>
    </row>
    <row r="677" spans="1:42" s="1108" customFormat="1" ht="25.9" hidden="1" customHeight="1">
      <c r="A677" s="885"/>
      <c r="B677" s="201"/>
      <c r="C677" s="1124" t="s">
        <v>716</v>
      </c>
      <c r="D677" s="1124" t="s">
        <v>8631</v>
      </c>
      <c r="E677" s="170" t="s">
        <v>716</v>
      </c>
      <c r="F677" s="1124" t="s">
        <v>716</v>
      </c>
      <c r="G677" s="1125">
        <v>4864</v>
      </c>
      <c r="H677" s="1125">
        <v>2065</v>
      </c>
      <c r="I677" s="1125">
        <v>2119</v>
      </c>
      <c r="J677" s="709" t="s">
        <v>1230</v>
      </c>
      <c r="K677" s="169" t="s">
        <v>454</v>
      </c>
      <c r="L677" s="709" t="s">
        <v>1248</v>
      </c>
      <c r="M677" s="709"/>
      <c r="N677" s="1125">
        <v>1286</v>
      </c>
      <c r="O677" s="1125">
        <v>1232</v>
      </c>
      <c r="P677" s="1125" t="s">
        <v>8632</v>
      </c>
      <c r="Q677" s="1124" t="s">
        <v>1250</v>
      </c>
      <c r="R677" s="1125"/>
      <c r="S677" s="1125"/>
      <c r="T677" s="1125">
        <v>54</v>
      </c>
      <c r="U677" s="709">
        <v>518</v>
      </c>
      <c r="V677" s="709">
        <v>1100</v>
      </c>
      <c r="W677" s="709">
        <v>350</v>
      </c>
      <c r="X677" s="709"/>
      <c r="Y677" s="709">
        <v>364</v>
      </c>
      <c r="Z677" s="709" t="s">
        <v>8534</v>
      </c>
      <c r="AA677" s="1124" t="s">
        <v>8633</v>
      </c>
      <c r="AB677" s="1124"/>
      <c r="AC677" s="1124"/>
      <c r="AD677" s="1124"/>
      <c r="AE677" s="1124"/>
      <c r="AF677" s="1124"/>
      <c r="AG677" s="1124"/>
      <c r="AH677" s="170">
        <v>1998</v>
      </c>
      <c r="AI677" s="166"/>
      <c r="AJ677" s="166"/>
      <c r="AK677" s="166"/>
      <c r="AL677" s="166"/>
      <c r="AM677" s="166"/>
      <c r="AN677" s="166"/>
      <c r="AO677" s="167">
        <v>2332</v>
      </c>
      <c r="AP677" s="167"/>
    </row>
    <row r="678" spans="1:42" s="1108" customFormat="1" ht="25.9" hidden="1" customHeight="1">
      <c r="A678" s="885"/>
      <c r="B678" s="201"/>
      <c r="C678" s="1124" t="s">
        <v>716</v>
      </c>
      <c r="D678" s="1124" t="s">
        <v>11685</v>
      </c>
      <c r="E678" s="1124" t="s">
        <v>716</v>
      </c>
      <c r="F678" s="1124" t="s">
        <v>716</v>
      </c>
      <c r="G678" s="1125"/>
      <c r="H678" s="1125">
        <v>1771</v>
      </c>
      <c r="I678" s="1125">
        <v>2769</v>
      </c>
      <c r="J678" s="709">
        <v>1109</v>
      </c>
      <c r="K678" s="169"/>
      <c r="L678" s="709"/>
      <c r="M678" s="709"/>
      <c r="N678" s="1125">
        <v>1109</v>
      </c>
      <c r="O678" s="1125"/>
      <c r="P678" s="1125"/>
      <c r="Q678" s="1124"/>
      <c r="R678" s="1125">
        <v>819</v>
      </c>
      <c r="S678" s="1125" t="s">
        <v>8590</v>
      </c>
      <c r="T678" s="1125">
        <v>290</v>
      </c>
      <c r="U678" s="709"/>
      <c r="V678" s="709"/>
      <c r="W678" s="709"/>
      <c r="X678" s="709"/>
      <c r="Y678" s="709"/>
      <c r="Z678" s="709"/>
      <c r="AA678" s="1124" t="s">
        <v>11686</v>
      </c>
      <c r="AB678" s="1124">
        <v>2014</v>
      </c>
      <c r="AC678" s="1124">
        <v>6500</v>
      </c>
      <c r="AD678" s="1124"/>
      <c r="AE678" s="1124"/>
      <c r="AF678" s="1124"/>
      <c r="AG678" s="1124"/>
      <c r="AH678" s="170">
        <v>2014</v>
      </c>
      <c r="AI678" s="166"/>
      <c r="AJ678" s="166"/>
      <c r="AK678" s="166"/>
      <c r="AL678" s="166"/>
      <c r="AM678" s="166"/>
      <c r="AN678" s="166"/>
      <c r="AO678" s="167">
        <v>6500</v>
      </c>
      <c r="AP678" s="167"/>
    </row>
    <row r="679" spans="1:42" s="1108" customFormat="1" ht="26.1" hidden="1" customHeight="1">
      <c r="A679" s="885"/>
      <c r="B679" s="201"/>
      <c r="C679" s="197" t="s">
        <v>2074</v>
      </c>
      <c r="D679" s="1285" t="s">
        <v>8634</v>
      </c>
      <c r="E679" s="507" t="s">
        <v>2074</v>
      </c>
      <c r="F679" s="507" t="s">
        <v>2074</v>
      </c>
      <c r="G679" s="200">
        <v>206049</v>
      </c>
      <c r="H679" s="200">
        <v>1517.48</v>
      </c>
      <c r="I679" s="200">
        <v>3591.55</v>
      </c>
      <c r="J679" s="507" t="s">
        <v>1230</v>
      </c>
      <c r="K679" s="507" t="s">
        <v>454</v>
      </c>
      <c r="L679" s="507" t="s">
        <v>1248</v>
      </c>
      <c r="M679" s="507"/>
      <c r="N679" s="200">
        <v>1219</v>
      </c>
      <c r="O679" s="200">
        <v>394</v>
      </c>
      <c r="P679" s="200" t="s">
        <v>8635</v>
      </c>
      <c r="Q679" s="197" t="s">
        <v>8636</v>
      </c>
      <c r="R679" s="200">
        <v>825</v>
      </c>
      <c r="S679" s="200" t="s">
        <v>8637</v>
      </c>
      <c r="T679" s="200"/>
      <c r="U679" s="507">
        <v>518</v>
      </c>
      <c r="V679" s="507">
        <v>1100</v>
      </c>
      <c r="W679" s="507">
        <v>350</v>
      </c>
      <c r="X679" s="507"/>
      <c r="Y679" s="507">
        <v>364</v>
      </c>
      <c r="Z679" s="507" t="s">
        <v>8534</v>
      </c>
      <c r="AA679" s="197" t="s">
        <v>8638</v>
      </c>
      <c r="AB679" s="197"/>
      <c r="AC679" s="197"/>
      <c r="AD679" s="197"/>
      <c r="AE679" s="197"/>
      <c r="AF679" s="197"/>
      <c r="AG679" s="197"/>
      <c r="AH679" s="197">
        <v>2010</v>
      </c>
      <c r="AI679" s="507"/>
      <c r="AJ679" s="507"/>
      <c r="AK679" s="507"/>
      <c r="AL679" s="507"/>
      <c r="AM679" s="507"/>
      <c r="AN679" s="507"/>
      <c r="AO679" s="200">
        <v>8316</v>
      </c>
      <c r="AP679" s="200"/>
    </row>
    <row r="680" spans="1:42" s="1108" customFormat="1" ht="26.1" hidden="1" customHeight="1">
      <c r="A680" s="885"/>
      <c r="B680" s="201"/>
      <c r="C680" s="1124" t="s">
        <v>2074</v>
      </c>
      <c r="D680" s="1124" t="s">
        <v>8639</v>
      </c>
      <c r="E680" s="1124" t="s">
        <v>2074</v>
      </c>
      <c r="F680" s="1124" t="s">
        <v>2074</v>
      </c>
      <c r="G680" s="1125">
        <v>4013</v>
      </c>
      <c r="H680" s="1125">
        <v>905.2</v>
      </c>
      <c r="I680" s="1125">
        <v>886.6</v>
      </c>
      <c r="J680" s="709"/>
      <c r="K680" s="169"/>
      <c r="L680" s="709"/>
      <c r="M680" s="709"/>
      <c r="N680" s="1125">
        <v>647.28</v>
      </c>
      <c r="O680" s="1125">
        <v>647.28</v>
      </c>
      <c r="P680" s="1125" t="s">
        <v>8640</v>
      </c>
      <c r="Q680" s="1124" t="s">
        <v>8641</v>
      </c>
      <c r="R680" s="1125"/>
      <c r="S680" s="1125"/>
      <c r="T680" s="1125"/>
      <c r="U680" s="709"/>
      <c r="V680" s="709"/>
      <c r="W680" s="709"/>
      <c r="X680" s="709"/>
      <c r="Y680" s="709"/>
      <c r="Z680" s="709"/>
      <c r="AA680" s="1124" t="s">
        <v>11687</v>
      </c>
      <c r="AB680" s="1124"/>
      <c r="AC680" s="1124"/>
      <c r="AD680" s="1124"/>
      <c r="AE680" s="1124"/>
      <c r="AF680" s="1124"/>
      <c r="AG680" s="1124"/>
      <c r="AH680" s="170">
        <v>2013</v>
      </c>
      <c r="AI680" s="166"/>
      <c r="AJ680" s="166"/>
      <c r="AK680" s="166"/>
      <c r="AL680" s="166"/>
      <c r="AM680" s="166"/>
      <c r="AN680" s="166"/>
      <c r="AO680" s="167">
        <v>1840</v>
      </c>
      <c r="AP680" s="167" t="s">
        <v>8642</v>
      </c>
    </row>
    <row r="681" spans="1:42" s="1108" customFormat="1" ht="26.1" hidden="1" customHeight="1">
      <c r="A681" s="885"/>
      <c r="B681" s="201"/>
      <c r="C681" s="1124" t="s">
        <v>8021</v>
      </c>
      <c r="D681" s="1124" t="s">
        <v>8643</v>
      </c>
      <c r="E681" s="1124" t="s">
        <v>8021</v>
      </c>
      <c r="F681" s="1124" t="s">
        <v>8021</v>
      </c>
      <c r="G681" s="1125">
        <v>182120</v>
      </c>
      <c r="H681" s="1125">
        <v>1089</v>
      </c>
      <c r="I681" s="1125">
        <v>2206</v>
      </c>
      <c r="J681" s="709" t="s">
        <v>1230</v>
      </c>
      <c r="K681" s="169" t="s">
        <v>454</v>
      </c>
      <c r="L681" s="709" t="s">
        <v>1248</v>
      </c>
      <c r="M681" s="709"/>
      <c r="N681" s="1125">
        <v>849</v>
      </c>
      <c r="O681" s="1125">
        <v>640</v>
      </c>
      <c r="P681" s="1125" t="s">
        <v>6489</v>
      </c>
      <c r="Q681" s="1124" t="s">
        <v>4338</v>
      </c>
      <c r="R681" s="1125"/>
      <c r="S681" s="426"/>
      <c r="T681" s="1125">
        <v>209</v>
      </c>
      <c r="U681" s="709">
        <v>518</v>
      </c>
      <c r="V681" s="709">
        <v>1100</v>
      </c>
      <c r="W681" s="709">
        <v>350</v>
      </c>
      <c r="X681" s="709"/>
      <c r="Y681" s="709">
        <v>364</v>
      </c>
      <c r="Z681" s="709" t="s">
        <v>8534</v>
      </c>
      <c r="AA681" s="1124" t="s">
        <v>8644</v>
      </c>
      <c r="AB681" s="1124"/>
      <c r="AC681" s="1124"/>
      <c r="AD681" s="1124"/>
      <c r="AE681" s="1124"/>
      <c r="AF681" s="1124"/>
      <c r="AG681" s="1124"/>
      <c r="AH681" s="170">
        <v>2013</v>
      </c>
      <c r="AI681" s="166"/>
      <c r="AJ681" s="166"/>
      <c r="AK681" s="166"/>
      <c r="AL681" s="166"/>
      <c r="AM681" s="166"/>
      <c r="AN681" s="166"/>
      <c r="AO681" s="167">
        <v>3200</v>
      </c>
      <c r="AP681" s="614"/>
    </row>
    <row r="682" spans="1:42" s="1108" customFormat="1" ht="26.1" hidden="1" customHeight="1">
      <c r="A682" s="885"/>
      <c r="B682" s="201"/>
      <c r="C682" s="1124" t="s">
        <v>8021</v>
      </c>
      <c r="D682" s="1124" t="s">
        <v>8645</v>
      </c>
      <c r="E682" s="1124" t="s">
        <v>8021</v>
      </c>
      <c r="F682" s="1124" t="s">
        <v>8021</v>
      </c>
      <c r="G682" s="1125">
        <v>3819</v>
      </c>
      <c r="H682" s="1125">
        <v>465.6</v>
      </c>
      <c r="I682" s="1125">
        <v>931.2</v>
      </c>
      <c r="J682" s="709" t="s">
        <v>1230</v>
      </c>
      <c r="K682" s="169" t="s">
        <v>454</v>
      </c>
      <c r="L682" s="709" t="s">
        <v>1248</v>
      </c>
      <c r="M682" s="709"/>
      <c r="N682" s="1125">
        <v>404.4</v>
      </c>
      <c r="O682" s="1125">
        <v>404.4</v>
      </c>
      <c r="P682" s="1125" t="s">
        <v>8646</v>
      </c>
      <c r="Q682" s="1124" t="s">
        <v>1248</v>
      </c>
      <c r="R682" s="1125"/>
      <c r="S682" s="1125"/>
      <c r="T682" s="1125"/>
      <c r="U682" s="709">
        <v>518</v>
      </c>
      <c r="V682" s="709">
        <v>1100</v>
      </c>
      <c r="W682" s="709">
        <v>350</v>
      </c>
      <c r="X682" s="709"/>
      <c r="Y682" s="709">
        <v>364</v>
      </c>
      <c r="Z682" s="709" t="s">
        <v>8534</v>
      </c>
      <c r="AA682" s="1124" t="s">
        <v>8647</v>
      </c>
      <c r="AB682" s="1124"/>
      <c r="AC682" s="1124"/>
      <c r="AD682" s="1124"/>
      <c r="AE682" s="1124"/>
      <c r="AF682" s="1124"/>
      <c r="AG682" s="1124"/>
      <c r="AH682" s="170">
        <v>2008</v>
      </c>
      <c r="AI682" s="166"/>
      <c r="AJ682" s="166"/>
      <c r="AK682" s="166"/>
      <c r="AL682" s="166"/>
      <c r="AM682" s="166"/>
      <c r="AN682" s="166"/>
      <c r="AO682" s="167">
        <v>1210</v>
      </c>
      <c r="AP682" s="167" t="s">
        <v>8648</v>
      </c>
    </row>
    <row r="683" spans="1:42" s="1108" customFormat="1" ht="26.1" hidden="1" customHeight="1">
      <c r="A683" s="885"/>
      <c r="B683" s="201"/>
      <c r="C683" s="1124" t="s">
        <v>8021</v>
      </c>
      <c r="D683" s="1124" t="s">
        <v>8649</v>
      </c>
      <c r="E683" s="1124" t="s">
        <v>8021</v>
      </c>
      <c r="F683" s="1124" t="s">
        <v>8021</v>
      </c>
      <c r="G683" s="1125">
        <v>1532</v>
      </c>
      <c r="H683" s="1125">
        <v>507.2</v>
      </c>
      <c r="I683" s="1125">
        <v>507</v>
      </c>
      <c r="J683" s="709"/>
      <c r="K683" s="169"/>
      <c r="L683" s="709"/>
      <c r="M683" s="709"/>
      <c r="N683" s="1125">
        <v>367.5</v>
      </c>
      <c r="O683" s="1125">
        <v>367.5</v>
      </c>
      <c r="P683" s="1125" t="s">
        <v>15083</v>
      </c>
      <c r="Q683" s="1124" t="s">
        <v>7014</v>
      </c>
      <c r="R683" s="1125"/>
      <c r="S683" s="1125"/>
      <c r="T683" s="1125"/>
      <c r="U683" s="709"/>
      <c r="V683" s="709"/>
      <c r="W683" s="709"/>
      <c r="X683" s="709"/>
      <c r="Y683" s="709"/>
      <c r="Z683" s="709"/>
      <c r="AA683" s="1124"/>
      <c r="AB683" s="1124"/>
      <c r="AC683" s="1124"/>
      <c r="AD683" s="1124"/>
      <c r="AE683" s="1124"/>
      <c r="AF683" s="1124"/>
      <c r="AG683" s="1124"/>
      <c r="AH683" s="170">
        <v>2009</v>
      </c>
      <c r="AI683" s="166"/>
      <c r="AJ683" s="166"/>
      <c r="AK683" s="166"/>
      <c r="AL683" s="166"/>
      <c r="AM683" s="166"/>
      <c r="AN683" s="166"/>
      <c r="AO683" s="167">
        <v>596</v>
      </c>
      <c r="AP683" s="167"/>
    </row>
    <row r="684" spans="1:42" s="1108" customFormat="1" ht="26.1" hidden="1" customHeight="1">
      <c r="A684" s="885"/>
      <c r="B684" s="201"/>
      <c r="C684" s="1124" t="s">
        <v>8021</v>
      </c>
      <c r="D684" s="1124" t="s">
        <v>15084</v>
      </c>
      <c r="E684" s="1124" t="s">
        <v>8021</v>
      </c>
      <c r="F684" s="1124" t="s">
        <v>8021</v>
      </c>
      <c r="G684" s="1125">
        <v>3552</v>
      </c>
      <c r="H684" s="1125">
        <v>967</v>
      </c>
      <c r="I684" s="1125">
        <v>934</v>
      </c>
      <c r="J684" s="709"/>
      <c r="K684" s="169"/>
      <c r="L684" s="709"/>
      <c r="M684" s="709"/>
      <c r="N684" s="1125">
        <v>630</v>
      </c>
      <c r="O684" s="1125">
        <v>630</v>
      </c>
      <c r="P684" s="1125" t="s">
        <v>15085</v>
      </c>
      <c r="Q684" s="1124" t="s">
        <v>454</v>
      </c>
      <c r="R684" s="1125"/>
      <c r="S684" s="1125"/>
      <c r="T684" s="1125"/>
      <c r="U684" s="709"/>
      <c r="V684" s="709"/>
      <c r="W684" s="709"/>
      <c r="X684" s="709"/>
      <c r="Y684" s="709"/>
      <c r="Z684" s="709"/>
      <c r="AA684" s="1124"/>
      <c r="AB684" s="1124"/>
      <c r="AC684" s="1124"/>
      <c r="AD684" s="1124"/>
      <c r="AE684" s="1124"/>
      <c r="AF684" s="1124"/>
      <c r="AG684" s="1124"/>
      <c r="AH684" s="170">
        <v>2016</v>
      </c>
      <c r="AI684" s="166"/>
      <c r="AJ684" s="166"/>
      <c r="AK684" s="166"/>
      <c r="AL684" s="166"/>
      <c r="AM684" s="166"/>
      <c r="AN684" s="166"/>
      <c r="AO684" s="167">
        <v>2600</v>
      </c>
      <c r="AP684" s="167" t="s">
        <v>4617</v>
      </c>
    </row>
    <row r="685" spans="1:42" s="1108" customFormat="1" ht="26.1" hidden="1" customHeight="1">
      <c r="A685" s="885"/>
      <c r="B685" s="197"/>
      <c r="C685" s="1124" t="s">
        <v>8021</v>
      </c>
      <c r="D685" s="1124" t="s">
        <v>15086</v>
      </c>
      <c r="E685" s="1124" t="s">
        <v>8021</v>
      </c>
      <c r="F685" s="1124" t="s">
        <v>8021</v>
      </c>
      <c r="G685" s="1125">
        <v>2177</v>
      </c>
      <c r="H685" s="1125">
        <v>749.53</v>
      </c>
      <c r="I685" s="1125">
        <v>719.92</v>
      </c>
      <c r="J685" s="709"/>
      <c r="K685" s="169"/>
      <c r="L685" s="709"/>
      <c r="M685" s="709"/>
      <c r="N685" s="1125">
        <v>580</v>
      </c>
      <c r="O685" s="1125">
        <v>580</v>
      </c>
      <c r="P685" s="1125" t="s">
        <v>15087</v>
      </c>
      <c r="Q685" s="1124" t="s">
        <v>454</v>
      </c>
      <c r="R685" s="1125"/>
      <c r="S685" s="1125"/>
      <c r="T685" s="1125"/>
      <c r="U685" s="709"/>
      <c r="V685" s="709"/>
      <c r="W685" s="709"/>
      <c r="X685" s="709"/>
      <c r="Y685" s="709"/>
      <c r="Z685" s="709"/>
      <c r="AA685" s="1124"/>
      <c r="AB685" s="1124"/>
      <c r="AC685" s="1124"/>
      <c r="AD685" s="1124"/>
      <c r="AE685" s="1124"/>
      <c r="AF685" s="1124"/>
      <c r="AG685" s="1124"/>
      <c r="AH685" s="170">
        <v>2018</v>
      </c>
      <c r="AI685" s="166"/>
      <c r="AJ685" s="166"/>
      <c r="AK685" s="166"/>
      <c r="AL685" s="166"/>
      <c r="AM685" s="166"/>
      <c r="AN685" s="166"/>
      <c r="AO685" s="167">
        <v>2700</v>
      </c>
      <c r="AP685" s="167" t="s">
        <v>4617</v>
      </c>
    </row>
    <row r="686" spans="1:42" s="1108" customFormat="1" ht="26.1" hidden="1" customHeight="1">
      <c r="A686" s="885"/>
      <c r="B686" s="164" t="s">
        <v>2270</v>
      </c>
      <c r="C686" s="1124" t="s">
        <v>2234</v>
      </c>
      <c r="D686" s="331">
        <f>COUNTA(D687:D694)</f>
        <v>8</v>
      </c>
      <c r="E686" s="709"/>
      <c r="F686" s="709"/>
      <c r="G686" s="1125">
        <f>SUM(G687:G694)</f>
        <v>48678</v>
      </c>
      <c r="H686" s="1125">
        <f>SUM(H687:H694)</f>
        <v>16582</v>
      </c>
      <c r="I686" s="1125">
        <f>SUM(I687:I694)</f>
        <v>38217.61</v>
      </c>
      <c r="J686" s="1125">
        <f t="shared" ref="J686:M686" si="6">SUM(J687:J693)</f>
        <v>0</v>
      </c>
      <c r="K686" s="1125">
        <f t="shared" si="6"/>
        <v>0</v>
      </c>
      <c r="L686" s="1125">
        <f t="shared" si="6"/>
        <v>0</v>
      </c>
      <c r="M686" s="1125">
        <f t="shared" si="6"/>
        <v>0</v>
      </c>
      <c r="N686" s="1125"/>
      <c r="O686" s="1125"/>
      <c r="P686" s="1125"/>
      <c r="Q686" s="1124"/>
      <c r="R686" s="1125"/>
      <c r="S686" s="1125"/>
      <c r="T686" s="1125"/>
      <c r="U686" s="709"/>
      <c r="V686" s="709"/>
      <c r="W686" s="709"/>
      <c r="X686" s="709"/>
      <c r="Y686" s="709"/>
      <c r="Z686" s="709"/>
      <c r="AA686" s="1124"/>
      <c r="AB686" s="1124"/>
      <c r="AC686" s="1124"/>
      <c r="AD686" s="1124"/>
      <c r="AE686" s="1124"/>
      <c r="AF686" s="1124"/>
      <c r="AG686" s="1124"/>
      <c r="AH686" s="170"/>
      <c r="AI686" s="166"/>
      <c r="AJ686" s="166"/>
      <c r="AK686" s="166"/>
      <c r="AL686" s="166"/>
      <c r="AM686" s="166"/>
      <c r="AN686" s="166"/>
      <c r="AO686" s="167"/>
      <c r="AP686" s="167"/>
    </row>
    <row r="687" spans="1:42" s="1108" customFormat="1" ht="26.1" hidden="1" customHeight="1">
      <c r="A687" s="885"/>
      <c r="B687" s="201"/>
      <c r="C687" s="1124" t="s">
        <v>8997</v>
      </c>
      <c r="D687" s="1124" t="s">
        <v>9150</v>
      </c>
      <c r="E687" s="1124" t="s">
        <v>8999</v>
      </c>
      <c r="F687" s="1124" t="s">
        <v>9001</v>
      </c>
      <c r="G687" s="1125">
        <v>11772</v>
      </c>
      <c r="H687" s="1125">
        <v>1405</v>
      </c>
      <c r="I687" s="1125">
        <v>3735</v>
      </c>
      <c r="J687" s="709"/>
      <c r="K687" s="169"/>
      <c r="L687" s="709"/>
      <c r="M687" s="709"/>
      <c r="N687" s="1125">
        <v>1569</v>
      </c>
      <c r="O687" s="167">
        <v>618</v>
      </c>
      <c r="P687" s="1125" t="s">
        <v>9151</v>
      </c>
      <c r="Q687" s="170" t="s">
        <v>9152</v>
      </c>
      <c r="R687" s="1125">
        <v>776</v>
      </c>
      <c r="S687" s="1125" t="s">
        <v>9153</v>
      </c>
      <c r="T687" s="167">
        <v>175</v>
      </c>
      <c r="U687" s="166"/>
      <c r="V687" s="166"/>
      <c r="W687" s="166"/>
      <c r="X687" s="166"/>
      <c r="Y687" s="166"/>
      <c r="Z687" s="166"/>
      <c r="AA687" s="170" t="s">
        <v>9154</v>
      </c>
      <c r="AB687" s="170"/>
      <c r="AC687" s="170"/>
      <c r="AD687" s="170"/>
      <c r="AE687" s="170"/>
      <c r="AF687" s="170"/>
      <c r="AG687" s="170"/>
      <c r="AH687" s="170">
        <v>2001</v>
      </c>
      <c r="AI687" s="166"/>
      <c r="AJ687" s="166"/>
      <c r="AK687" s="166"/>
      <c r="AL687" s="166"/>
      <c r="AM687" s="166"/>
      <c r="AN687" s="166"/>
      <c r="AO687" s="167">
        <v>6600</v>
      </c>
      <c r="AP687" s="1124"/>
    </row>
    <row r="688" spans="1:42" s="1108" customFormat="1" ht="26.1" hidden="1" customHeight="1">
      <c r="A688" s="885"/>
      <c r="B688" s="201"/>
      <c r="C688" s="1124" t="s">
        <v>8997</v>
      </c>
      <c r="D688" s="1124" t="s">
        <v>9155</v>
      </c>
      <c r="E688" s="1124" t="s">
        <v>8999</v>
      </c>
      <c r="F688" s="1124" t="s">
        <v>9001</v>
      </c>
      <c r="G688" s="1125">
        <v>7782</v>
      </c>
      <c r="H688" s="1125">
        <v>1050</v>
      </c>
      <c r="I688" s="1125">
        <v>1542</v>
      </c>
      <c r="J688" s="709"/>
      <c r="K688" s="169"/>
      <c r="L688" s="709"/>
      <c r="M688" s="709"/>
      <c r="N688" s="1125">
        <v>640</v>
      </c>
      <c r="O688" s="167"/>
      <c r="P688" s="1125"/>
      <c r="Q688" s="170"/>
      <c r="R688" s="1125">
        <v>526</v>
      </c>
      <c r="S688" s="1125" t="s">
        <v>9153</v>
      </c>
      <c r="T688" s="167">
        <v>114</v>
      </c>
      <c r="U688" s="166"/>
      <c r="V688" s="166"/>
      <c r="W688" s="166"/>
      <c r="X688" s="166"/>
      <c r="Y688" s="166"/>
      <c r="Z688" s="166"/>
      <c r="AA688" s="170"/>
      <c r="AB688" s="170"/>
      <c r="AC688" s="170"/>
      <c r="AD688" s="170"/>
      <c r="AE688" s="170"/>
      <c r="AF688" s="170"/>
      <c r="AG688" s="170"/>
      <c r="AH688" s="170">
        <v>2008</v>
      </c>
      <c r="AI688" s="166"/>
      <c r="AJ688" s="166"/>
      <c r="AK688" s="166"/>
      <c r="AL688" s="166"/>
      <c r="AM688" s="166"/>
      <c r="AN688" s="166"/>
      <c r="AO688" s="167">
        <v>4280</v>
      </c>
      <c r="AP688" s="1124"/>
    </row>
    <row r="689" spans="1:42" s="1108" customFormat="1" ht="26.1" hidden="1" customHeight="1">
      <c r="A689" s="885"/>
      <c r="B689" s="201"/>
      <c r="C689" s="1124" t="s">
        <v>8997</v>
      </c>
      <c r="D689" s="1124" t="s">
        <v>9156</v>
      </c>
      <c r="E689" s="1124" t="s">
        <v>9157</v>
      </c>
      <c r="F689" s="1124" t="s">
        <v>9158</v>
      </c>
      <c r="G689" s="1125">
        <v>4983</v>
      </c>
      <c r="H689" s="1125">
        <v>4277</v>
      </c>
      <c r="I689" s="1125">
        <v>9966</v>
      </c>
      <c r="J689" s="709"/>
      <c r="K689" s="169"/>
      <c r="L689" s="709"/>
      <c r="M689" s="709"/>
      <c r="N689" s="1125">
        <v>3073</v>
      </c>
      <c r="O689" s="167">
        <v>3073</v>
      </c>
      <c r="P689" s="1125" t="s">
        <v>9159</v>
      </c>
      <c r="Q689" s="170" t="s">
        <v>9160</v>
      </c>
      <c r="R689" s="1125"/>
      <c r="S689" s="1125"/>
      <c r="T689" s="167"/>
      <c r="U689" s="166"/>
      <c r="V689" s="166"/>
      <c r="W689" s="166"/>
      <c r="X689" s="166"/>
      <c r="Y689" s="166"/>
      <c r="Z689" s="166"/>
      <c r="AA689" s="170" t="s">
        <v>1496</v>
      </c>
      <c r="AB689" s="170"/>
      <c r="AC689" s="170"/>
      <c r="AD689" s="170"/>
      <c r="AE689" s="170"/>
      <c r="AF689" s="170"/>
      <c r="AG689" s="170"/>
      <c r="AH689" s="170">
        <v>2014</v>
      </c>
      <c r="AI689" s="166"/>
      <c r="AJ689" s="166"/>
      <c r="AK689" s="166"/>
      <c r="AL689" s="166"/>
      <c r="AM689" s="166"/>
      <c r="AN689" s="166"/>
      <c r="AO689" s="167">
        <v>1500</v>
      </c>
      <c r="AP689" s="1124"/>
    </row>
    <row r="690" spans="1:42" s="1108" customFormat="1" ht="26.1" hidden="1" customHeight="1">
      <c r="A690" s="885"/>
      <c r="B690" s="201"/>
      <c r="C690" s="1124" t="s">
        <v>9012</v>
      </c>
      <c r="D690" s="1124" t="s">
        <v>1460</v>
      </c>
      <c r="E690" s="1124" t="s">
        <v>8999</v>
      </c>
      <c r="F690" s="1124" t="s">
        <v>9014</v>
      </c>
      <c r="G690" s="1125">
        <v>16214</v>
      </c>
      <c r="H690" s="1125">
        <v>2134</v>
      </c>
      <c r="I690" s="1125">
        <v>6037</v>
      </c>
      <c r="J690" s="709" t="s">
        <v>1284</v>
      </c>
      <c r="K690" s="169" t="s">
        <v>454</v>
      </c>
      <c r="L690" s="709"/>
      <c r="M690" s="709"/>
      <c r="N690" s="1125">
        <v>1302</v>
      </c>
      <c r="O690" s="1125">
        <v>856</v>
      </c>
      <c r="P690" s="1125" t="s">
        <v>9161</v>
      </c>
      <c r="Q690" s="1124" t="s">
        <v>3255</v>
      </c>
      <c r="R690" s="1125"/>
      <c r="S690" s="1125"/>
      <c r="T690" s="1125">
        <v>446</v>
      </c>
      <c r="U690" s="709" t="s">
        <v>9162</v>
      </c>
      <c r="V690" s="709"/>
      <c r="W690" s="709" t="s">
        <v>2756</v>
      </c>
      <c r="X690" s="709"/>
      <c r="Y690" s="709"/>
      <c r="Z690" s="709"/>
      <c r="AA690" s="1124" t="s">
        <v>9163</v>
      </c>
      <c r="AB690" s="1124"/>
      <c r="AC690" s="1124"/>
      <c r="AD690" s="1124" t="s">
        <v>5359</v>
      </c>
      <c r="AE690" s="1124" t="s">
        <v>9164</v>
      </c>
      <c r="AF690" s="1124" t="s">
        <v>9165</v>
      </c>
      <c r="AG690" s="1124" t="s">
        <v>9163</v>
      </c>
      <c r="AH690" s="170">
        <v>1992</v>
      </c>
      <c r="AI690" s="166"/>
      <c r="AJ690" s="166"/>
      <c r="AK690" s="166"/>
      <c r="AL690" s="166"/>
      <c r="AM690" s="166"/>
      <c r="AN690" s="166"/>
      <c r="AO690" s="167">
        <v>4293</v>
      </c>
      <c r="AP690" s="167"/>
    </row>
    <row r="691" spans="1:42" s="1108" customFormat="1" ht="26.1" hidden="1" customHeight="1">
      <c r="A691" s="885"/>
      <c r="B691" s="201"/>
      <c r="C691" s="1124" t="s">
        <v>9012</v>
      </c>
      <c r="D691" s="1124" t="s">
        <v>9166</v>
      </c>
      <c r="E691" s="1124" t="s">
        <v>8999</v>
      </c>
      <c r="F691" s="1124" t="s">
        <v>9014</v>
      </c>
      <c r="G691" s="1125">
        <v>7927</v>
      </c>
      <c r="H691" s="1125">
        <v>1382</v>
      </c>
      <c r="I691" s="1125">
        <v>7836.64</v>
      </c>
      <c r="J691" s="709"/>
      <c r="K691" s="169"/>
      <c r="L691" s="709"/>
      <c r="M691" s="709"/>
      <c r="N691" s="1125">
        <v>3331</v>
      </c>
      <c r="O691" s="1125">
        <v>828</v>
      </c>
      <c r="P691" s="1125" t="s">
        <v>9167</v>
      </c>
      <c r="Q691" s="1124" t="s">
        <v>9168</v>
      </c>
      <c r="R691" s="1125">
        <v>2196</v>
      </c>
      <c r="S691" s="1125" t="s">
        <v>9169</v>
      </c>
      <c r="T691" s="1125">
        <v>307</v>
      </c>
      <c r="U691" s="709"/>
      <c r="V691" s="709"/>
      <c r="W691" s="709"/>
      <c r="X691" s="709"/>
      <c r="Y691" s="709"/>
      <c r="Z691" s="709"/>
      <c r="AA691" s="1124" t="s">
        <v>9170</v>
      </c>
      <c r="AB691" s="1124"/>
      <c r="AC691" s="1124"/>
      <c r="AD691" s="1124"/>
      <c r="AE691" s="1124"/>
      <c r="AF691" s="1124"/>
      <c r="AG691" s="1124"/>
      <c r="AH691" s="170">
        <v>2005</v>
      </c>
      <c r="AI691" s="166"/>
      <c r="AJ691" s="166"/>
      <c r="AK691" s="166"/>
      <c r="AL691" s="166"/>
      <c r="AM691" s="166"/>
      <c r="AN691" s="166"/>
      <c r="AO691" s="167">
        <v>11526</v>
      </c>
      <c r="AP691" s="167"/>
    </row>
    <row r="692" spans="1:42" s="1108" customFormat="1" ht="37.5" hidden="1" customHeight="1">
      <c r="A692" s="885"/>
      <c r="B692" s="201"/>
      <c r="C692" s="1124" t="s">
        <v>9012</v>
      </c>
      <c r="D692" s="1124" t="s">
        <v>9171</v>
      </c>
      <c r="E692" s="1124" t="s">
        <v>8999</v>
      </c>
      <c r="F692" s="1124" t="s">
        <v>9018</v>
      </c>
      <c r="G692" s="1125"/>
      <c r="H692" s="1125">
        <v>1996</v>
      </c>
      <c r="I692" s="1125">
        <v>3108.01</v>
      </c>
      <c r="J692" s="709" t="s">
        <v>1230</v>
      </c>
      <c r="K692" s="169" t="s">
        <v>454</v>
      </c>
      <c r="L692" s="709"/>
      <c r="M692" s="709"/>
      <c r="N692" s="1125">
        <v>1225</v>
      </c>
      <c r="O692" s="1125">
        <v>1225</v>
      </c>
      <c r="P692" s="1125" t="s">
        <v>9172</v>
      </c>
      <c r="Q692" s="1124" t="s">
        <v>3255</v>
      </c>
      <c r="R692" s="1125"/>
      <c r="S692" s="1125"/>
      <c r="T692" s="1125"/>
      <c r="U692" s="709" t="s">
        <v>9173</v>
      </c>
      <c r="V692" s="709" t="s">
        <v>9174</v>
      </c>
      <c r="W692" s="709" t="s">
        <v>4909</v>
      </c>
      <c r="X692" s="709"/>
      <c r="Y692" s="709" t="s">
        <v>1613</v>
      </c>
      <c r="Z692" s="709" t="s">
        <v>9175</v>
      </c>
      <c r="AA692" s="1124" t="s">
        <v>9176</v>
      </c>
      <c r="AB692" s="1124"/>
      <c r="AC692" s="1124"/>
      <c r="AD692" s="1124" t="s">
        <v>9104</v>
      </c>
      <c r="AE692" s="1124" t="s">
        <v>9177</v>
      </c>
      <c r="AF692" s="1124" t="s">
        <v>8618</v>
      </c>
      <c r="AG692" s="1124"/>
      <c r="AH692" s="170">
        <v>1997</v>
      </c>
      <c r="AI692" s="166"/>
      <c r="AJ692" s="166"/>
      <c r="AK692" s="166"/>
      <c r="AL692" s="166"/>
      <c r="AM692" s="166"/>
      <c r="AN692" s="166"/>
      <c r="AO692" s="167">
        <v>2716</v>
      </c>
      <c r="AP692" s="167" t="s">
        <v>9178</v>
      </c>
    </row>
    <row r="693" spans="1:42" s="1108" customFormat="1" ht="35.25" hidden="1" customHeight="1">
      <c r="A693" s="885"/>
      <c r="B693" s="201"/>
      <c r="C693" s="1124" t="s">
        <v>9012</v>
      </c>
      <c r="D693" s="1124" t="s">
        <v>9179</v>
      </c>
      <c r="E693" s="1124" t="s">
        <v>8999</v>
      </c>
      <c r="F693" s="170" t="s">
        <v>9180</v>
      </c>
      <c r="G693" s="167"/>
      <c r="H693" s="167">
        <v>2470</v>
      </c>
      <c r="I693" s="167">
        <v>3662.96</v>
      </c>
      <c r="J693" s="507"/>
      <c r="K693" s="507"/>
      <c r="L693" s="507"/>
      <c r="M693" s="507"/>
      <c r="N693" s="1125">
        <v>1248</v>
      </c>
      <c r="O693" s="167">
        <v>1248</v>
      </c>
      <c r="P693" s="167" t="s">
        <v>9181</v>
      </c>
      <c r="Q693" s="170" t="s">
        <v>3255</v>
      </c>
      <c r="R693" s="1125"/>
      <c r="S693" s="167"/>
      <c r="T693" s="167"/>
      <c r="U693" s="507"/>
      <c r="V693" s="507"/>
      <c r="W693" s="507"/>
      <c r="X693" s="507"/>
      <c r="Y693" s="507"/>
      <c r="Z693" s="507"/>
      <c r="AA693" s="170" t="s">
        <v>9182</v>
      </c>
      <c r="AB693" s="197"/>
      <c r="AC693" s="197"/>
      <c r="AD693" s="197"/>
      <c r="AE693" s="197"/>
      <c r="AF693" s="197"/>
      <c r="AG693" s="197"/>
      <c r="AH693" s="170">
        <v>2009</v>
      </c>
      <c r="AI693" s="507"/>
      <c r="AJ693" s="507"/>
      <c r="AK693" s="507"/>
      <c r="AL693" s="507"/>
      <c r="AM693" s="507"/>
      <c r="AN693" s="507"/>
      <c r="AO693" s="167">
        <v>5300</v>
      </c>
      <c r="AP693" s="167" t="s">
        <v>9183</v>
      </c>
    </row>
    <row r="694" spans="1:42" s="1108" customFormat="1" ht="27.75" hidden="1" customHeight="1">
      <c r="A694" s="885"/>
      <c r="B694" s="197"/>
      <c r="C694" s="170" t="s">
        <v>9012</v>
      </c>
      <c r="D694" s="184" t="s">
        <v>9184</v>
      </c>
      <c r="E694" s="166" t="s">
        <v>8999</v>
      </c>
      <c r="F694" s="166" t="s">
        <v>9185</v>
      </c>
      <c r="G694" s="167"/>
      <c r="H694" s="167">
        <v>1868</v>
      </c>
      <c r="I694" s="167">
        <v>2330</v>
      </c>
      <c r="J694" s="507"/>
      <c r="K694" s="507"/>
      <c r="L694" s="507"/>
      <c r="M694" s="507"/>
      <c r="N694" s="167">
        <v>808</v>
      </c>
      <c r="O694" s="167">
        <v>660</v>
      </c>
      <c r="P694" s="167" t="s">
        <v>9186</v>
      </c>
      <c r="Q694" s="170" t="s">
        <v>3255</v>
      </c>
      <c r="R694" s="167"/>
      <c r="S694" s="167"/>
      <c r="T694" s="167">
        <v>148</v>
      </c>
      <c r="U694" s="507"/>
      <c r="V694" s="507"/>
      <c r="W694" s="507"/>
      <c r="X694" s="507"/>
      <c r="Y694" s="507"/>
      <c r="Z694" s="507"/>
      <c r="AA694" s="170" t="s">
        <v>9187</v>
      </c>
      <c r="AB694" s="197"/>
      <c r="AC694" s="197"/>
      <c r="AD694" s="197"/>
      <c r="AE694" s="197"/>
      <c r="AF694" s="197"/>
      <c r="AG694" s="197"/>
      <c r="AH694" s="170">
        <v>2014</v>
      </c>
      <c r="AI694" s="507"/>
      <c r="AJ694" s="507"/>
      <c r="AK694" s="507"/>
      <c r="AL694" s="507"/>
      <c r="AM694" s="507"/>
      <c r="AN694" s="507"/>
      <c r="AO694" s="167">
        <v>3923</v>
      </c>
      <c r="AP694" s="440" t="s">
        <v>9188</v>
      </c>
    </row>
  </sheetData>
  <autoFilter ref="A5:XFD694">
    <filterColumn colId="1">
      <filters>
        <filter val="강원"/>
      </filters>
    </filterColumn>
  </autoFilter>
  <mergeCells count="27">
    <mergeCell ref="B1:D1"/>
    <mergeCell ref="U1:AH1"/>
    <mergeCell ref="E2:E4"/>
    <mergeCell ref="F2:F4"/>
    <mergeCell ref="G2:G4"/>
    <mergeCell ref="AA2:AA4"/>
    <mergeCell ref="N3:N4"/>
    <mergeCell ref="J3:J4"/>
    <mergeCell ref="T3:T4"/>
    <mergeCell ref="O3:Q3"/>
    <mergeCell ref="H2:H4"/>
    <mergeCell ref="I2:I4"/>
    <mergeCell ref="J2:T2"/>
    <mergeCell ref="K3:K4"/>
    <mergeCell ref="L3:L4"/>
    <mergeCell ref="M3:M4"/>
    <mergeCell ref="R3:S3"/>
    <mergeCell ref="A2:A4"/>
    <mergeCell ref="B2:B4"/>
    <mergeCell ref="C2:C4"/>
    <mergeCell ref="D2:D4"/>
    <mergeCell ref="AP2:AP4"/>
    <mergeCell ref="AH2:AH4"/>
    <mergeCell ref="AI2:AO4"/>
    <mergeCell ref="AC2:AD2"/>
    <mergeCell ref="AE2:AG2"/>
    <mergeCell ref="AE3:AF3"/>
  </mergeCells>
  <phoneticPr fontId="2" type="noConversion"/>
  <conditionalFormatting sqref="D68">
    <cfRule type="duplicateValues" dxfId="1" priority="2"/>
  </conditionalFormatting>
  <conditionalFormatting sqref="D82:D84">
    <cfRule type="duplicateValues" dxfId="0" priority="1"/>
  </conditionalFormatting>
  <printOptions horizontalCentered="1"/>
  <pageMargins left="0.78740157480314965" right="0.78740157480314965" top="0.98425196850393704" bottom="0.98425196850393704" header="0.51181102362204722" footer="0.51181102362204722"/>
  <pageSetup paperSize="9" scale="68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 tint="-0.14999847407452621"/>
  </sheetPr>
  <dimension ref="A1:BD1855"/>
  <sheetViews>
    <sheetView view="pageBreakPreview" zoomScale="85" zoomScaleNormal="100" zoomScaleSheetLayoutView="85" workbookViewId="0">
      <pane ySplit="4" topLeftCell="A5" activePane="bottomLeft" state="frozen"/>
      <selection activeCell="XES446" sqref="XES446"/>
      <selection pane="bottomLeft" activeCell="F617" sqref="F617"/>
    </sheetView>
  </sheetViews>
  <sheetFormatPr defaultColWidth="8.88671875" defaultRowHeight="27.75" customHeight="1"/>
  <cols>
    <col min="1" max="1" width="5.21875" style="885" hidden="1" customWidth="1"/>
    <col min="2" max="2" width="4.5546875" style="962" customWidth="1"/>
    <col min="3" max="3" width="6.5546875" style="962" customWidth="1"/>
    <col min="4" max="4" width="18.6640625" style="963" customWidth="1"/>
    <col min="5" max="5" width="6.6640625" style="885" bestFit="1" customWidth="1"/>
    <col min="6" max="6" width="15.44140625" style="885" customWidth="1"/>
    <col min="7" max="7" width="8" style="885" hidden="1" customWidth="1"/>
    <col min="8" max="8" width="25.33203125" style="885" hidden="1" customWidth="1"/>
    <col min="9" max="9" width="7.6640625" style="216" customWidth="1"/>
    <col min="10" max="10" width="7.33203125" style="216" customWidth="1"/>
    <col min="11" max="11" width="6.44140625" style="216" customWidth="1"/>
    <col min="12" max="13" width="14.6640625" style="885" hidden="1" customWidth="1"/>
    <col min="14" max="14" width="16.6640625" style="885" hidden="1" customWidth="1"/>
    <col min="15" max="15" width="6.109375" style="216" customWidth="1"/>
    <col min="16" max="16" width="6.21875" style="216" customWidth="1"/>
    <col min="17" max="17" width="9.88671875" style="216" customWidth="1"/>
    <col min="18" max="18" width="4.33203125" style="216" customWidth="1"/>
    <col min="19" max="19" width="9.44140625" style="216" bestFit="1" customWidth="1"/>
    <col min="20" max="20" width="9.44140625" style="885" hidden="1" customWidth="1"/>
    <col min="21" max="21" width="14.44140625" style="885" hidden="1" customWidth="1"/>
    <col min="22" max="22" width="10.77734375" style="885" hidden="1" customWidth="1"/>
    <col min="23" max="23" width="15.33203125" style="885" hidden="1" customWidth="1"/>
    <col min="24" max="24" width="2.6640625" style="885" hidden="1" customWidth="1"/>
    <col min="25" max="25" width="3.21875" style="885" hidden="1" customWidth="1"/>
    <col min="26" max="26" width="11.109375" style="216" customWidth="1"/>
    <col min="27" max="27" width="10.77734375" style="885" hidden="1" customWidth="1"/>
    <col min="28" max="28" width="5.77734375" style="885" hidden="1" customWidth="1"/>
    <col min="29" max="29" width="23.6640625" style="885" hidden="1" customWidth="1"/>
    <col min="30" max="30" width="9.5546875" style="885" hidden="1" customWidth="1"/>
    <col min="31" max="31" width="15.33203125" style="885" hidden="1" customWidth="1"/>
    <col min="32" max="32" width="25.88671875" style="885" hidden="1" customWidth="1"/>
    <col min="33" max="33" width="28.44140625" style="885" hidden="1" customWidth="1"/>
    <col min="34" max="34" width="18.109375" style="885" hidden="1" customWidth="1"/>
    <col min="35" max="35" width="17.5546875" style="885" hidden="1" customWidth="1"/>
    <col min="36" max="36" width="21.88671875" style="885" hidden="1" customWidth="1"/>
    <col min="37" max="37" width="19.5546875" style="885" hidden="1" customWidth="1"/>
    <col min="38" max="38" width="21" style="885" hidden="1" customWidth="1"/>
    <col min="39" max="39" width="22.21875" style="885" hidden="1" customWidth="1"/>
    <col min="40" max="40" width="12.21875" style="885" hidden="1" customWidth="1"/>
    <col min="41" max="41" width="20.44140625" style="885" hidden="1" customWidth="1"/>
    <col min="42" max="42" width="18.109375" style="885" hidden="1" customWidth="1"/>
    <col min="43" max="43" width="22" style="885" hidden="1" customWidth="1"/>
    <col min="44" max="44" width="12.21875" style="885" hidden="1" customWidth="1"/>
    <col min="45" max="45" width="7.77734375" style="885" hidden="1" customWidth="1"/>
    <col min="46" max="46" width="22.5546875" style="885" hidden="1" customWidth="1"/>
    <col min="47" max="47" width="5.21875" style="885" bestFit="1" customWidth="1"/>
    <col min="48" max="48" width="9.44140625" style="885" hidden="1" customWidth="1"/>
    <col min="49" max="49" width="14.44140625" style="885" hidden="1" customWidth="1"/>
    <col min="50" max="50" width="10.77734375" style="885" hidden="1" customWidth="1"/>
    <col min="51" max="51" width="15.33203125" style="885" hidden="1" customWidth="1"/>
    <col min="52" max="52" width="2.6640625" style="885" hidden="1" customWidth="1"/>
    <col min="53" max="53" width="1.21875" style="885" hidden="1" customWidth="1"/>
    <col min="54" max="54" width="5.5546875" style="216" bestFit="1" customWidth="1"/>
    <col min="55" max="55" width="10.109375" style="216" customWidth="1"/>
    <col min="56" max="16384" width="8.88671875" style="6"/>
  </cols>
  <sheetData>
    <row r="1" spans="1:55" ht="22.9" customHeight="1">
      <c r="B1" s="1800" t="s">
        <v>51</v>
      </c>
      <c r="C1" s="1800"/>
      <c r="D1" s="1800"/>
      <c r="T1" s="1801"/>
      <c r="U1" s="1801"/>
      <c r="V1" s="1801"/>
      <c r="W1" s="1801"/>
      <c r="X1" s="1801"/>
      <c r="Y1" s="1801"/>
      <c r="Z1" s="1801"/>
      <c r="AA1" s="1801"/>
      <c r="AB1" s="1801"/>
      <c r="AC1" s="1801"/>
      <c r="AD1" s="1801"/>
      <c r="AE1" s="1801"/>
      <c r="AF1" s="1801"/>
      <c r="AG1" s="1801"/>
      <c r="AH1" s="1801"/>
      <c r="AI1" s="1801"/>
      <c r="AJ1" s="1801"/>
      <c r="AK1" s="1801"/>
      <c r="AL1" s="1801"/>
      <c r="AM1" s="1801"/>
      <c r="AN1" s="1801"/>
      <c r="AO1" s="1801"/>
      <c r="AP1" s="1801"/>
      <c r="AQ1" s="1801"/>
      <c r="AR1" s="1801"/>
      <c r="AS1" s="1801"/>
      <c r="AT1" s="1801"/>
      <c r="AU1" s="1801"/>
      <c r="BC1" s="885"/>
    </row>
    <row r="2" spans="1:55" ht="24.75" customHeight="1">
      <c r="A2" s="1806" t="s">
        <v>277</v>
      </c>
      <c r="B2" s="1700" t="s">
        <v>278</v>
      </c>
      <c r="C2" s="1700" t="s">
        <v>363</v>
      </c>
      <c r="D2" s="1807" t="s">
        <v>280</v>
      </c>
      <c r="E2" s="1782" t="s">
        <v>366</v>
      </c>
      <c r="F2" s="1782" t="s">
        <v>216</v>
      </c>
      <c r="G2" s="1782" t="s">
        <v>369</v>
      </c>
      <c r="H2" s="1782" t="s">
        <v>370</v>
      </c>
      <c r="I2" s="1781" t="s">
        <v>217</v>
      </c>
      <c r="J2" s="1781" t="s">
        <v>218</v>
      </c>
      <c r="K2" s="1781" t="s">
        <v>219</v>
      </c>
      <c r="L2" s="1782" t="s">
        <v>374</v>
      </c>
      <c r="M2" s="1813"/>
      <c r="N2" s="1813"/>
      <c r="O2" s="1813"/>
      <c r="P2" s="1813"/>
      <c r="Q2" s="1813"/>
      <c r="R2" s="1813"/>
      <c r="S2" s="1813"/>
      <c r="T2" s="721" t="s">
        <v>210</v>
      </c>
      <c r="U2" s="964" t="s">
        <v>451</v>
      </c>
      <c r="V2" s="964"/>
      <c r="W2" s="964"/>
      <c r="X2" s="964"/>
      <c r="Y2" s="964"/>
      <c r="Z2" s="1804" t="s">
        <v>291</v>
      </c>
      <c r="AA2" s="964"/>
      <c r="AB2" s="1700" t="s">
        <v>224</v>
      </c>
      <c r="AC2" s="1700"/>
      <c r="AD2" s="1782" t="s">
        <v>225</v>
      </c>
      <c r="AE2" s="1782"/>
      <c r="AF2" s="1782"/>
      <c r="AG2" s="1786"/>
      <c r="AH2" s="964" t="s">
        <v>292</v>
      </c>
      <c r="AI2" s="964"/>
      <c r="AJ2" s="964"/>
      <c r="AK2" s="964"/>
      <c r="AL2" s="964"/>
      <c r="AM2" s="964"/>
      <c r="AN2" s="964"/>
      <c r="AO2" s="964"/>
      <c r="AP2" s="964"/>
      <c r="AQ2" s="964"/>
      <c r="AR2" s="964"/>
      <c r="AS2" s="964"/>
      <c r="AT2" s="964"/>
      <c r="AU2" s="1700" t="s">
        <v>222</v>
      </c>
      <c r="AV2" s="1804" t="s">
        <v>451</v>
      </c>
      <c r="AW2" s="1804"/>
      <c r="AX2" s="1804"/>
      <c r="AY2" s="1804"/>
      <c r="AZ2" s="1804"/>
      <c r="BA2" s="1804"/>
      <c r="BB2" s="1804"/>
      <c r="BC2" s="1804" t="s">
        <v>292</v>
      </c>
    </row>
    <row r="3" spans="1:55" ht="18" customHeight="1">
      <c r="A3" s="1806"/>
      <c r="B3" s="1700"/>
      <c r="C3" s="1700"/>
      <c r="D3" s="1807"/>
      <c r="E3" s="1782"/>
      <c r="F3" s="1782"/>
      <c r="G3" s="1782"/>
      <c r="H3" s="1782"/>
      <c r="I3" s="1781"/>
      <c r="J3" s="1781"/>
      <c r="K3" s="1781"/>
      <c r="L3" s="1782" t="s">
        <v>211</v>
      </c>
      <c r="M3" s="1786" t="s">
        <v>212</v>
      </c>
      <c r="N3" s="1786" t="s">
        <v>213</v>
      </c>
      <c r="O3" s="1808" t="s">
        <v>119</v>
      </c>
      <c r="P3" s="1808" t="s">
        <v>132</v>
      </c>
      <c r="Q3" s="1811" t="s">
        <v>293</v>
      </c>
      <c r="R3" s="1808" t="s">
        <v>249</v>
      </c>
      <c r="S3" s="1804" t="s">
        <v>211</v>
      </c>
      <c r="T3" s="721"/>
      <c r="U3" s="965"/>
      <c r="V3" s="965"/>
      <c r="W3" s="965"/>
      <c r="X3" s="965"/>
      <c r="Y3" s="965"/>
      <c r="Z3" s="1810"/>
      <c r="AA3" s="965"/>
      <c r="AB3" s="721" t="s">
        <v>233</v>
      </c>
      <c r="AC3" s="721" t="s">
        <v>234</v>
      </c>
      <c r="AD3" s="1782" t="s">
        <v>235</v>
      </c>
      <c r="AE3" s="1782"/>
      <c r="AF3" s="888" t="s">
        <v>215</v>
      </c>
      <c r="AG3" s="888" t="s">
        <v>237</v>
      </c>
      <c r="AH3" s="965"/>
      <c r="AI3" s="965"/>
      <c r="AJ3" s="965"/>
      <c r="AK3" s="965"/>
      <c r="AL3" s="965"/>
      <c r="AM3" s="965"/>
      <c r="AN3" s="965"/>
      <c r="AO3" s="965"/>
      <c r="AP3" s="965"/>
      <c r="AQ3" s="965"/>
      <c r="AR3" s="965"/>
      <c r="AS3" s="965"/>
      <c r="AT3" s="965"/>
      <c r="AU3" s="1700"/>
      <c r="AV3" s="1810"/>
      <c r="AW3" s="1810"/>
      <c r="AX3" s="1810"/>
      <c r="AY3" s="1810"/>
      <c r="AZ3" s="1810"/>
      <c r="BA3" s="1810"/>
      <c r="BB3" s="1810"/>
      <c r="BC3" s="1810"/>
    </row>
    <row r="4" spans="1:55" ht="18" customHeight="1">
      <c r="A4" s="1806"/>
      <c r="B4" s="1700"/>
      <c r="C4" s="1700"/>
      <c r="D4" s="1807"/>
      <c r="E4" s="1782"/>
      <c r="F4" s="1782"/>
      <c r="G4" s="1782"/>
      <c r="H4" s="1782"/>
      <c r="I4" s="1781"/>
      <c r="J4" s="1781"/>
      <c r="K4" s="1781"/>
      <c r="L4" s="1782"/>
      <c r="M4" s="1786"/>
      <c r="N4" s="1786"/>
      <c r="O4" s="1809"/>
      <c r="P4" s="1809"/>
      <c r="Q4" s="1812"/>
      <c r="R4" s="1809"/>
      <c r="S4" s="1805"/>
      <c r="T4" s="886"/>
      <c r="U4" s="721"/>
      <c r="V4" s="966"/>
      <c r="W4" s="966"/>
      <c r="X4" s="966"/>
      <c r="Y4" s="966"/>
      <c r="Z4" s="1805"/>
      <c r="AA4" s="966"/>
      <c r="AB4" s="966"/>
      <c r="AC4" s="721"/>
      <c r="AD4" s="721"/>
      <c r="AE4" s="886" t="s">
        <v>245</v>
      </c>
      <c r="AF4" s="886" t="s">
        <v>246</v>
      </c>
      <c r="AG4" s="886" t="s">
        <v>247</v>
      </c>
      <c r="AH4" s="888"/>
      <c r="AI4" s="966"/>
      <c r="AJ4" s="966"/>
      <c r="AK4" s="966"/>
      <c r="AL4" s="966"/>
      <c r="AM4" s="966"/>
      <c r="AN4" s="966"/>
      <c r="AO4" s="966"/>
      <c r="AP4" s="966"/>
      <c r="AQ4" s="966"/>
      <c r="AR4" s="966"/>
      <c r="AS4" s="966"/>
      <c r="AT4" s="966"/>
      <c r="AU4" s="1700"/>
      <c r="AV4" s="1805"/>
      <c r="AW4" s="1805"/>
      <c r="AX4" s="1805"/>
      <c r="AY4" s="1805"/>
      <c r="AZ4" s="1805"/>
      <c r="BA4" s="1805"/>
      <c r="BB4" s="1805"/>
      <c r="BC4" s="1805"/>
    </row>
    <row r="5" spans="1:55" ht="18" customHeight="1">
      <c r="A5" s="1543"/>
      <c r="B5" s="1503"/>
      <c r="C5" s="1503"/>
      <c r="D5" s="1544"/>
      <c r="E5" s="1532"/>
      <c r="F5" s="1532"/>
      <c r="G5" s="1532"/>
      <c r="H5" s="1532"/>
      <c r="I5" s="1531"/>
      <c r="J5" s="1531"/>
      <c r="K5" s="1531"/>
      <c r="L5" s="1532"/>
      <c r="M5" s="1533"/>
      <c r="N5" s="1533"/>
      <c r="O5" s="1545"/>
      <c r="P5" s="1545"/>
      <c r="Q5" s="1546"/>
      <c r="R5" s="1545"/>
      <c r="S5" s="1542"/>
      <c r="T5" s="1532"/>
      <c r="U5" s="1503"/>
      <c r="V5" s="1542"/>
      <c r="W5" s="1542"/>
      <c r="X5" s="1542"/>
      <c r="Y5" s="1542"/>
      <c r="Z5" s="1542"/>
      <c r="AA5" s="1542"/>
      <c r="AB5" s="1542"/>
      <c r="AC5" s="1503"/>
      <c r="AD5" s="1503"/>
      <c r="AE5" s="1532"/>
      <c r="AF5" s="1532"/>
      <c r="AG5" s="1532"/>
      <c r="AH5" s="1533"/>
      <c r="AI5" s="1542"/>
      <c r="AJ5" s="1542"/>
      <c r="AK5" s="1542"/>
      <c r="AL5" s="1542"/>
      <c r="AM5" s="1542"/>
      <c r="AN5" s="1542"/>
      <c r="AO5" s="1542"/>
      <c r="AP5" s="1542"/>
      <c r="AQ5" s="1542"/>
      <c r="AR5" s="1542"/>
      <c r="AS5" s="1542"/>
      <c r="AT5" s="1542"/>
      <c r="AU5" s="1503"/>
      <c r="AV5" s="1542"/>
      <c r="AW5" s="1542"/>
      <c r="AX5" s="1542"/>
      <c r="AY5" s="1542"/>
      <c r="AZ5" s="1542"/>
      <c r="BA5" s="1542"/>
      <c r="BB5" s="1542"/>
      <c r="BC5" s="1542"/>
    </row>
    <row r="6" spans="1:55" ht="25.7" hidden="1" customHeight="1">
      <c r="A6" s="711"/>
      <c r="B6" s="707" t="s">
        <v>48</v>
      </c>
      <c r="C6" s="707" t="s">
        <v>1</v>
      </c>
      <c r="D6" s="246">
        <f>COUNTA(D8:D30,D32:D52,D54:D56,D58:D120,D122:D147,D149:D162,D164:D183,D185:D199,D201:D614,D616:D848,D851:D956,D958:D1195,D1197:D1345,D1347:D1571,D1573:D1635,D1637:D1815,D1817:D1854)</f>
        <v>1830</v>
      </c>
      <c r="E6" s="236"/>
      <c r="F6" s="236"/>
      <c r="G6" s="236"/>
      <c r="H6" s="236"/>
      <c r="I6" s="235">
        <f>SUM(I8:I30,I32:I52,I54:I56,I58:I120,I122:I147,I149:I162,I164:I183,I185:I199,I201:I614,I616:I848,I851:I956,I958:I1195,I1197:I1345,I1347:I1571,I1573:I1635,I1637:I1815,I1817:I1854)</f>
        <v>9467937.1900000013</v>
      </c>
      <c r="J6" s="235">
        <f>SUM(J8:J30,J32:J52,J54:J56,J58:J120,J122:J147,J149:J162,J164:J183,J185:J199,J201:J614,J616:J848,J851:J956,J958:J1195,J1197:J1345,J1347:J1571,J1573:J1635,J1637:J1815,J1817:J1854)</f>
        <v>1387681.2199999993</v>
      </c>
      <c r="K6" s="235">
        <f>SUM(K8:K30,K32:K52,K54:K56,K58:K120,K122:K147,K149:K162,K164:K183,K185:K199,K201:K614,K616:K848,K851:K956,K958:K1195,K1197:K1345,K1347:K1571,K1573:K1635,K1637:K1815,K1817:K1854)</f>
        <v>987097.29999999981</v>
      </c>
      <c r="L6" s="235">
        <f>SUM(L7,L28,L44,L57,L121,L148,L179,L185,L385,L535,L783,L906,L1145,L1281,L1487,L1518,L1647)</f>
        <v>3846</v>
      </c>
      <c r="M6" s="235">
        <f>SUM(M7,M28,M44,M57,M121,M148,M179,M185,M385,M535,M783,M906,M1145,M1281,M1487,M1518,M1647)</f>
        <v>3846</v>
      </c>
      <c r="N6" s="235">
        <f>SUM(N7,N28,N44,N57,N121,N148,N179,N185,N385,N535,N783,N906,N1145,N1281,N1487,N1518,N1647)</f>
        <v>3546</v>
      </c>
      <c r="O6" s="235"/>
      <c r="P6" s="235"/>
      <c r="Q6" s="235"/>
      <c r="R6" s="235">
        <f>SUM(R7,R28,R44,R57,R121,R148,R179,R185,R385,R535,R783,R906,R1145,R1281,R1487,R1518,R1647)</f>
        <v>199</v>
      </c>
      <c r="S6" s="235"/>
      <c r="T6" s="236"/>
      <c r="U6" s="236"/>
      <c r="V6" s="236"/>
      <c r="W6" s="236"/>
      <c r="X6" s="236"/>
      <c r="Y6" s="236"/>
      <c r="Z6" s="235"/>
      <c r="AA6" s="707"/>
      <c r="AB6" s="707"/>
      <c r="AC6" s="236"/>
      <c r="AD6" s="236"/>
      <c r="AE6" s="236"/>
      <c r="AF6" s="221"/>
      <c r="AG6" s="221"/>
      <c r="AH6" s="236"/>
      <c r="AI6" s="236"/>
      <c r="AJ6" s="236"/>
      <c r="AK6" s="236"/>
      <c r="AL6" s="236"/>
      <c r="AM6" s="236"/>
      <c r="AN6" s="236"/>
      <c r="AO6" s="236"/>
      <c r="AP6" s="236"/>
      <c r="AQ6" s="236"/>
      <c r="AR6" s="236"/>
      <c r="AS6" s="236"/>
      <c r="AT6" s="236"/>
      <c r="AU6" s="707"/>
      <c r="AV6" s="236"/>
      <c r="AW6" s="236"/>
      <c r="AX6" s="236"/>
      <c r="AY6" s="236"/>
      <c r="AZ6" s="236"/>
      <c r="BA6" s="236"/>
      <c r="BB6" s="235"/>
      <c r="BC6" s="235"/>
    </row>
    <row r="7" spans="1:55" ht="25.7" hidden="1" customHeight="1">
      <c r="A7" s="711"/>
      <c r="B7" s="239" t="s">
        <v>56</v>
      </c>
      <c r="C7" s="707" t="s">
        <v>55</v>
      </c>
      <c r="D7" s="246">
        <f>COUNTA(D8:D30)</f>
        <v>23</v>
      </c>
      <c r="E7" s="236"/>
      <c r="F7" s="236"/>
      <c r="G7" s="236"/>
      <c r="H7" s="236"/>
      <c r="I7" s="235">
        <f>SUM(I8:I30)</f>
        <v>24418</v>
      </c>
      <c r="J7" s="235">
        <f>SUM(J8:J30)</f>
        <v>0</v>
      </c>
      <c r="K7" s="235">
        <f>SUM(K8:K30)</f>
        <v>23285.8</v>
      </c>
      <c r="L7" s="235">
        <f>SUM(L8:L28)</f>
        <v>0</v>
      </c>
      <c r="M7" s="235">
        <f>SUM(M8:M28)</f>
        <v>0</v>
      </c>
      <c r="N7" s="235">
        <f>SUM(N8:N28)</f>
        <v>0</v>
      </c>
      <c r="O7" s="235"/>
      <c r="P7" s="235">
        <f>SUM(P8:P30)</f>
        <v>22330</v>
      </c>
      <c r="Q7" s="235"/>
      <c r="R7" s="235">
        <f>SUM(R8:R30)</f>
        <v>53</v>
      </c>
      <c r="S7" s="222"/>
      <c r="T7" s="236"/>
      <c r="U7" s="236"/>
      <c r="V7" s="236"/>
      <c r="W7" s="236"/>
      <c r="X7" s="236"/>
      <c r="Y7" s="236"/>
      <c r="Z7" s="235"/>
      <c r="AA7" s="707"/>
      <c r="AB7" s="707"/>
      <c r="AC7" s="236"/>
      <c r="AD7" s="236"/>
      <c r="AE7" s="236"/>
      <c r="AF7" s="221"/>
      <c r="AG7" s="221"/>
      <c r="AH7" s="236"/>
      <c r="AI7" s="236"/>
      <c r="AJ7" s="236"/>
      <c r="AK7" s="236"/>
      <c r="AL7" s="236"/>
      <c r="AM7" s="236"/>
      <c r="AN7" s="236"/>
      <c r="AO7" s="236"/>
      <c r="AP7" s="236"/>
      <c r="AQ7" s="236"/>
      <c r="AR7" s="236"/>
      <c r="AS7" s="236"/>
      <c r="AT7" s="236"/>
      <c r="AU7" s="707"/>
      <c r="AV7" s="236"/>
      <c r="AW7" s="236"/>
      <c r="AX7" s="236"/>
      <c r="AY7" s="236"/>
      <c r="AZ7" s="236"/>
      <c r="BA7" s="236"/>
      <c r="BB7" s="235"/>
      <c r="BC7" s="235"/>
    </row>
    <row r="8" spans="1:55" ht="25.7" hidden="1" customHeight="1">
      <c r="A8" s="711"/>
      <c r="B8" s="242"/>
      <c r="C8" s="707" t="s">
        <v>9248</v>
      </c>
      <c r="D8" s="707" t="s">
        <v>15681</v>
      </c>
      <c r="E8" s="707" t="s">
        <v>66</v>
      </c>
      <c r="F8" s="298" t="s">
        <v>900</v>
      </c>
      <c r="G8" s="236"/>
      <c r="H8" s="236"/>
      <c r="I8" s="234">
        <v>3220</v>
      </c>
      <c r="J8" s="234"/>
      <c r="K8" s="234">
        <v>3220</v>
      </c>
      <c r="L8" s="236"/>
      <c r="M8" s="236"/>
      <c r="N8" s="736"/>
      <c r="O8" s="234"/>
      <c r="P8" s="234">
        <v>3220</v>
      </c>
      <c r="Q8" s="236" t="s">
        <v>15682</v>
      </c>
      <c r="R8" s="895">
        <v>5</v>
      </c>
      <c r="S8" s="234" t="s">
        <v>614</v>
      </c>
      <c r="T8" s="707"/>
      <c r="U8" s="236"/>
      <c r="V8" s="236"/>
      <c r="W8" s="236"/>
      <c r="X8" s="236"/>
      <c r="Y8" s="236"/>
      <c r="Z8" s="236"/>
      <c r="AA8" s="234"/>
      <c r="AB8" s="707"/>
      <c r="AC8" s="707"/>
      <c r="AD8" s="236"/>
      <c r="AE8" s="236"/>
      <c r="AF8" s="236"/>
      <c r="AG8" s="236"/>
      <c r="AH8" s="236"/>
      <c r="AI8" s="236"/>
      <c r="AJ8" s="236"/>
      <c r="AK8" s="236"/>
      <c r="AL8" s="236"/>
      <c r="AM8" s="236"/>
      <c r="AN8" s="236"/>
      <c r="AO8" s="236"/>
      <c r="AP8" s="236"/>
      <c r="AQ8" s="236"/>
      <c r="AR8" s="236"/>
      <c r="AS8" s="236"/>
      <c r="AT8" s="236"/>
      <c r="AU8" s="707">
        <v>1986</v>
      </c>
      <c r="AV8" s="236"/>
      <c r="AW8" s="236"/>
      <c r="AX8" s="236"/>
      <c r="AY8" s="236"/>
      <c r="AZ8" s="236"/>
      <c r="BA8" s="236"/>
      <c r="BB8" s="234"/>
      <c r="BC8" s="234"/>
    </row>
    <row r="9" spans="1:55" ht="25.7" hidden="1" customHeight="1">
      <c r="A9" s="1361"/>
      <c r="B9" s="242"/>
      <c r="C9" s="1351" t="s">
        <v>9248</v>
      </c>
      <c r="D9" s="1351" t="s">
        <v>15681</v>
      </c>
      <c r="E9" s="1351" t="s">
        <v>66</v>
      </c>
      <c r="F9" s="298" t="s">
        <v>900</v>
      </c>
      <c r="G9" s="1359"/>
      <c r="H9" s="1359"/>
      <c r="I9" s="234">
        <v>293</v>
      </c>
      <c r="J9" s="234"/>
      <c r="K9" s="234">
        <v>293</v>
      </c>
      <c r="L9" s="1359"/>
      <c r="M9" s="1359"/>
      <c r="N9" s="736"/>
      <c r="O9" s="234"/>
      <c r="P9" s="234">
        <v>293</v>
      </c>
      <c r="Q9" s="1359" t="s">
        <v>1865</v>
      </c>
      <c r="R9" s="895">
        <v>1</v>
      </c>
      <c r="S9" s="234" t="s">
        <v>614</v>
      </c>
      <c r="T9" s="1351"/>
      <c r="U9" s="1359"/>
      <c r="V9" s="1359"/>
      <c r="W9" s="1359"/>
      <c r="X9" s="1359"/>
      <c r="Y9" s="1359"/>
      <c r="Z9" s="1359"/>
      <c r="AA9" s="234"/>
      <c r="AB9" s="1351"/>
      <c r="AC9" s="1351"/>
      <c r="AD9" s="1359"/>
      <c r="AE9" s="1359"/>
      <c r="AF9" s="1359"/>
      <c r="AG9" s="1359"/>
      <c r="AH9" s="1359"/>
      <c r="AI9" s="1359"/>
      <c r="AJ9" s="1359"/>
      <c r="AK9" s="1359"/>
      <c r="AL9" s="1359"/>
      <c r="AM9" s="1359"/>
      <c r="AN9" s="1359"/>
      <c r="AO9" s="1359"/>
      <c r="AP9" s="1359"/>
      <c r="AQ9" s="1359"/>
      <c r="AR9" s="1359"/>
      <c r="AS9" s="1359"/>
      <c r="AT9" s="1359"/>
      <c r="AU9" s="1351">
        <v>2015</v>
      </c>
      <c r="AV9" s="1359"/>
      <c r="AW9" s="1359"/>
      <c r="AX9" s="1359"/>
      <c r="AY9" s="1359"/>
      <c r="AZ9" s="1359"/>
      <c r="BA9" s="1359"/>
      <c r="BB9" s="234"/>
      <c r="BC9" s="234"/>
    </row>
    <row r="10" spans="1:55" ht="25.7" hidden="1" customHeight="1">
      <c r="A10" s="1361"/>
      <c r="B10" s="242"/>
      <c r="C10" s="1351" t="s">
        <v>9248</v>
      </c>
      <c r="D10" s="1351" t="s">
        <v>15681</v>
      </c>
      <c r="E10" s="1351" t="s">
        <v>66</v>
      </c>
      <c r="F10" s="298" t="s">
        <v>900</v>
      </c>
      <c r="G10" s="1359"/>
      <c r="H10" s="1359"/>
      <c r="I10" s="234">
        <v>231</v>
      </c>
      <c r="J10" s="234"/>
      <c r="K10" s="234">
        <v>231</v>
      </c>
      <c r="L10" s="1359"/>
      <c r="M10" s="1359"/>
      <c r="N10" s="736"/>
      <c r="O10" s="234"/>
      <c r="P10" s="234">
        <v>231</v>
      </c>
      <c r="Q10" s="1359" t="s">
        <v>15683</v>
      </c>
      <c r="R10" s="895">
        <v>1</v>
      </c>
      <c r="S10" s="234" t="s">
        <v>614</v>
      </c>
      <c r="T10" s="1351"/>
      <c r="U10" s="1359"/>
      <c r="V10" s="1359"/>
      <c r="W10" s="1359"/>
      <c r="X10" s="1359"/>
      <c r="Y10" s="1359"/>
      <c r="Z10" s="1359"/>
      <c r="AA10" s="234"/>
      <c r="AB10" s="1351"/>
      <c r="AC10" s="1351"/>
      <c r="AD10" s="1359"/>
      <c r="AE10" s="1359"/>
      <c r="AF10" s="1359"/>
      <c r="AG10" s="1359"/>
      <c r="AH10" s="1359"/>
      <c r="AI10" s="1359"/>
      <c r="AJ10" s="1359"/>
      <c r="AK10" s="1359"/>
      <c r="AL10" s="1359"/>
      <c r="AM10" s="1359"/>
      <c r="AN10" s="1359"/>
      <c r="AO10" s="1359"/>
      <c r="AP10" s="1359"/>
      <c r="AQ10" s="1359"/>
      <c r="AR10" s="1359"/>
      <c r="AS10" s="1359"/>
      <c r="AT10" s="1359"/>
      <c r="AU10" s="1351">
        <v>2015</v>
      </c>
      <c r="AV10" s="1359"/>
      <c r="AW10" s="1359"/>
      <c r="AX10" s="1359"/>
      <c r="AY10" s="1359"/>
      <c r="AZ10" s="1359"/>
      <c r="BA10" s="1359"/>
      <c r="BB10" s="234"/>
      <c r="BC10" s="234"/>
    </row>
    <row r="11" spans="1:55" ht="25.7" hidden="1" customHeight="1">
      <c r="A11" s="1361"/>
      <c r="B11" s="242"/>
      <c r="C11" s="1351" t="s">
        <v>9236</v>
      </c>
      <c r="D11" s="1351" t="s">
        <v>9743</v>
      </c>
      <c r="E11" s="1351" t="s">
        <v>66</v>
      </c>
      <c r="F11" s="298" t="s">
        <v>13003</v>
      </c>
      <c r="G11" s="1359"/>
      <c r="H11" s="1359"/>
      <c r="I11" s="234">
        <v>1000</v>
      </c>
      <c r="J11" s="234"/>
      <c r="K11" s="234">
        <v>1000</v>
      </c>
      <c r="L11" s="1359"/>
      <c r="M11" s="1359"/>
      <c r="N11" s="736"/>
      <c r="O11" s="234"/>
      <c r="P11" s="234">
        <v>1000</v>
      </c>
      <c r="Q11" s="1359" t="s">
        <v>9744</v>
      </c>
      <c r="R11" s="895">
        <v>2</v>
      </c>
      <c r="S11" s="234" t="s">
        <v>290</v>
      </c>
      <c r="T11" s="1351"/>
      <c r="U11" s="1359"/>
      <c r="V11" s="1359"/>
      <c r="W11" s="1359"/>
      <c r="X11" s="1359"/>
      <c r="Y11" s="1359"/>
      <c r="Z11" s="1359"/>
      <c r="AA11" s="234"/>
      <c r="AB11" s="1351"/>
      <c r="AC11" s="1351"/>
      <c r="AD11" s="1359"/>
      <c r="AE11" s="1359"/>
      <c r="AF11" s="1359"/>
      <c r="AG11" s="1359"/>
      <c r="AH11" s="1359"/>
      <c r="AI11" s="1359"/>
      <c r="AJ11" s="1359"/>
      <c r="AK11" s="1359"/>
      <c r="AL11" s="1359"/>
      <c r="AM11" s="1359"/>
      <c r="AN11" s="1359"/>
      <c r="AO11" s="1359"/>
      <c r="AP11" s="1359"/>
      <c r="AQ11" s="1359"/>
      <c r="AR11" s="1359"/>
      <c r="AS11" s="1359"/>
      <c r="AT11" s="1359"/>
      <c r="AU11" s="1351"/>
      <c r="AV11" s="1359"/>
      <c r="AW11" s="1359"/>
      <c r="AX11" s="1359"/>
      <c r="AY11" s="1359"/>
      <c r="AZ11" s="1359"/>
      <c r="BA11" s="1359"/>
      <c r="BB11" s="234"/>
      <c r="BC11" s="234"/>
    </row>
    <row r="12" spans="1:55" ht="25.7" hidden="1" customHeight="1">
      <c r="A12" s="1361"/>
      <c r="B12" s="242"/>
      <c r="C12" s="1351" t="s">
        <v>9236</v>
      </c>
      <c r="D12" s="1351" t="s">
        <v>13001</v>
      </c>
      <c r="E12" s="1351" t="s">
        <v>66</v>
      </c>
      <c r="F12" s="298" t="s">
        <v>9236</v>
      </c>
      <c r="G12" s="1359"/>
      <c r="H12" s="1359"/>
      <c r="I12" s="234"/>
      <c r="J12" s="234"/>
      <c r="K12" s="234"/>
      <c r="L12" s="1359"/>
      <c r="M12" s="1359"/>
      <c r="N12" s="736"/>
      <c r="O12" s="234"/>
      <c r="P12" s="234"/>
      <c r="Q12" s="1359"/>
      <c r="R12" s="895">
        <v>1</v>
      </c>
      <c r="S12" s="234" t="s">
        <v>290</v>
      </c>
      <c r="T12" s="1351"/>
      <c r="U12" s="1359"/>
      <c r="V12" s="1359"/>
      <c r="W12" s="1359"/>
      <c r="X12" s="1359"/>
      <c r="Y12" s="1359"/>
      <c r="Z12" s="1359"/>
      <c r="AA12" s="234"/>
      <c r="AB12" s="1351"/>
      <c r="AC12" s="1351"/>
      <c r="AD12" s="1359"/>
      <c r="AE12" s="1359"/>
      <c r="AF12" s="1359"/>
      <c r="AG12" s="1359"/>
      <c r="AH12" s="1359"/>
      <c r="AI12" s="1359"/>
      <c r="AJ12" s="1359"/>
      <c r="AK12" s="1359"/>
      <c r="AL12" s="1359"/>
      <c r="AM12" s="1359"/>
      <c r="AN12" s="1359"/>
      <c r="AO12" s="1359"/>
      <c r="AP12" s="1359"/>
      <c r="AQ12" s="1359"/>
      <c r="AR12" s="1359"/>
      <c r="AS12" s="1359"/>
      <c r="AT12" s="1359"/>
      <c r="AU12" s="1351"/>
      <c r="AV12" s="1359"/>
      <c r="AW12" s="1359"/>
      <c r="AX12" s="1359"/>
      <c r="AY12" s="1359"/>
      <c r="AZ12" s="1359"/>
      <c r="BA12" s="1359"/>
      <c r="BB12" s="234"/>
      <c r="BC12" s="234"/>
    </row>
    <row r="13" spans="1:55" ht="25.7" hidden="1" customHeight="1">
      <c r="A13" s="1361"/>
      <c r="B13" s="242"/>
      <c r="C13" s="1351" t="s">
        <v>9236</v>
      </c>
      <c r="D13" s="1351" t="s">
        <v>13002</v>
      </c>
      <c r="E13" s="1351" t="s">
        <v>66</v>
      </c>
      <c r="F13" s="298" t="s">
        <v>13003</v>
      </c>
      <c r="G13" s="1359"/>
      <c r="H13" s="1359"/>
      <c r="I13" s="234">
        <v>1110</v>
      </c>
      <c r="J13" s="234"/>
      <c r="K13" s="234">
        <v>1110</v>
      </c>
      <c r="L13" s="1359"/>
      <c r="M13" s="1359"/>
      <c r="N13" s="736"/>
      <c r="O13" s="234"/>
      <c r="P13" s="234">
        <v>1110</v>
      </c>
      <c r="Q13" s="1359" t="s">
        <v>9745</v>
      </c>
      <c r="R13" s="895">
        <v>3</v>
      </c>
      <c r="S13" s="234" t="s">
        <v>290</v>
      </c>
      <c r="T13" s="1351"/>
      <c r="U13" s="1359"/>
      <c r="V13" s="1359"/>
      <c r="W13" s="1359"/>
      <c r="X13" s="1359"/>
      <c r="Y13" s="1359"/>
      <c r="Z13" s="1359"/>
      <c r="AA13" s="234"/>
      <c r="AB13" s="1351"/>
      <c r="AC13" s="1351"/>
      <c r="AD13" s="1359"/>
      <c r="AE13" s="1359"/>
      <c r="AF13" s="1359"/>
      <c r="AG13" s="1359"/>
      <c r="AH13" s="1359"/>
      <c r="AI13" s="1359"/>
      <c r="AJ13" s="1359"/>
      <c r="AK13" s="1359"/>
      <c r="AL13" s="1359"/>
      <c r="AM13" s="1359"/>
      <c r="AN13" s="1359"/>
      <c r="AO13" s="1359"/>
      <c r="AP13" s="1359"/>
      <c r="AQ13" s="1359"/>
      <c r="AR13" s="1359"/>
      <c r="AS13" s="1359"/>
      <c r="AT13" s="1359"/>
      <c r="AU13" s="1351">
        <v>2015</v>
      </c>
      <c r="AV13" s="1359"/>
      <c r="AW13" s="1359"/>
      <c r="AX13" s="1359"/>
      <c r="AY13" s="1359"/>
      <c r="AZ13" s="1359"/>
      <c r="BA13" s="1359"/>
      <c r="BB13" s="234"/>
      <c r="BC13" s="234"/>
    </row>
    <row r="14" spans="1:55" ht="25.7" hidden="1" customHeight="1">
      <c r="A14" s="1361"/>
      <c r="B14" s="242"/>
      <c r="C14" s="1351" t="s">
        <v>896</v>
      </c>
      <c r="D14" s="1351" t="s">
        <v>9746</v>
      </c>
      <c r="E14" s="1351" t="s">
        <v>896</v>
      </c>
      <c r="F14" s="298" t="s">
        <v>9361</v>
      </c>
      <c r="G14" s="1359"/>
      <c r="H14" s="1359"/>
      <c r="I14" s="234">
        <v>600</v>
      </c>
      <c r="J14" s="234"/>
      <c r="K14" s="234">
        <v>600</v>
      </c>
      <c r="L14" s="1359"/>
      <c r="M14" s="1359"/>
      <c r="N14" s="736"/>
      <c r="O14" s="234"/>
      <c r="P14" s="234">
        <v>600</v>
      </c>
      <c r="Q14" s="1359" t="s">
        <v>9747</v>
      </c>
      <c r="R14" s="895">
        <v>1</v>
      </c>
      <c r="S14" s="234" t="s">
        <v>290</v>
      </c>
      <c r="T14" s="1351"/>
      <c r="U14" s="1359"/>
      <c r="V14" s="1359"/>
      <c r="W14" s="1359"/>
      <c r="X14" s="1359"/>
      <c r="Y14" s="1359"/>
      <c r="Z14" s="1359"/>
      <c r="AA14" s="234"/>
      <c r="AB14" s="1351"/>
      <c r="AC14" s="1351"/>
      <c r="AD14" s="1359"/>
      <c r="AE14" s="1359"/>
      <c r="AF14" s="1359"/>
      <c r="AG14" s="1359"/>
      <c r="AH14" s="1359"/>
      <c r="AI14" s="1359"/>
      <c r="AJ14" s="1359"/>
      <c r="AK14" s="1359"/>
      <c r="AL14" s="1359"/>
      <c r="AM14" s="1359"/>
      <c r="AN14" s="1359"/>
      <c r="AO14" s="1359"/>
      <c r="AP14" s="1359"/>
      <c r="AQ14" s="1359"/>
      <c r="AR14" s="1359"/>
      <c r="AS14" s="1359"/>
      <c r="AT14" s="1359"/>
      <c r="AU14" s="1351">
        <v>2003</v>
      </c>
      <c r="AV14" s="1359"/>
      <c r="AW14" s="1359"/>
      <c r="AX14" s="1359"/>
      <c r="AY14" s="1359"/>
      <c r="AZ14" s="1359"/>
      <c r="BA14" s="1359"/>
      <c r="BB14" s="234"/>
      <c r="BC14" s="234"/>
    </row>
    <row r="15" spans="1:55" ht="25.7" hidden="1" customHeight="1">
      <c r="A15" s="1361"/>
      <c r="B15" s="242"/>
      <c r="C15" s="1351" t="s">
        <v>896</v>
      </c>
      <c r="D15" s="1351" t="s">
        <v>15684</v>
      </c>
      <c r="E15" s="1351" t="s">
        <v>66</v>
      </c>
      <c r="F15" s="298" t="s">
        <v>900</v>
      </c>
      <c r="G15" s="1359"/>
      <c r="H15" s="1359"/>
      <c r="I15" s="234">
        <v>1934</v>
      </c>
      <c r="J15" s="234"/>
      <c r="K15" s="234">
        <v>1934</v>
      </c>
      <c r="L15" s="1359"/>
      <c r="M15" s="1359"/>
      <c r="N15" s="736"/>
      <c r="O15" s="234"/>
      <c r="P15" s="234">
        <v>1934</v>
      </c>
      <c r="Q15" s="1359" t="s">
        <v>1865</v>
      </c>
      <c r="R15" s="895">
        <v>4</v>
      </c>
      <c r="S15" s="234" t="s">
        <v>614</v>
      </c>
      <c r="T15" s="1351"/>
      <c r="U15" s="1359"/>
      <c r="V15" s="1359"/>
      <c r="W15" s="1359"/>
      <c r="X15" s="1359"/>
      <c r="Y15" s="1359"/>
      <c r="Z15" s="1359"/>
      <c r="AA15" s="234"/>
      <c r="AB15" s="1351"/>
      <c r="AC15" s="1351"/>
      <c r="AD15" s="1359"/>
      <c r="AE15" s="1359"/>
      <c r="AF15" s="1359"/>
      <c r="AG15" s="1359"/>
      <c r="AH15" s="1359"/>
      <c r="AI15" s="1359"/>
      <c r="AJ15" s="1359"/>
      <c r="AK15" s="1359"/>
      <c r="AL15" s="1359"/>
      <c r="AM15" s="1359"/>
      <c r="AN15" s="1359"/>
      <c r="AO15" s="1359"/>
      <c r="AP15" s="1359"/>
      <c r="AQ15" s="1359"/>
      <c r="AR15" s="1359"/>
      <c r="AS15" s="1359"/>
      <c r="AT15" s="1359"/>
      <c r="AU15" s="1351">
        <v>1997</v>
      </c>
      <c r="AV15" s="1359"/>
      <c r="AW15" s="1359"/>
      <c r="AX15" s="1359"/>
      <c r="AY15" s="1359"/>
      <c r="AZ15" s="1359"/>
      <c r="BA15" s="1359"/>
      <c r="BB15" s="234"/>
      <c r="BC15" s="234"/>
    </row>
    <row r="16" spans="1:55" ht="25.7" hidden="1" customHeight="1">
      <c r="A16" s="1361"/>
      <c r="B16" s="242"/>
      <c r="C16" s="1351" t="s">
        <v>9229</v>
      </c>
      <c r="D16" s="1351" t="s">
        <v>9748</v>
      </c>
      <c r="E16" s="1351" t="s">
        <v>9229</v>
      </c>
      <c r="F16" s="298" t="s">
        <v>9229</v>
      </c>
      <c r="G16" s="1359"/>
      <c r="H16" s="1359"/>
      <c r="I16" s="234">
        <v>833</v>
      </c>
      <c r="J16" s="234"/>
      <c r="K16" s="234">
        <v>450.8</v>
      </c>
      <c r="L16" s="1359"/>
      <c r="M16" s="1359"/>
      <c r="N16" s="736"/>
      <c r="O16" s="234"/>
      <c r="P16" s="234">
        <v>300</v>
      </c>
      <c r="Q16" s="1359" t="s">
        <v>8695</v>
      </c>
      <c r="R16" s="895">
        <v>1</v>
      </c>
      <c r="S16" s="234" t="s">
        <v>614</v>
      </c>
      <c r="T16" s="1351"/>
      <c r="U16" s="1359"/>
      <c r="V16" s="1359"/>
      <c r="W16" s="1359"/>
      <c r="X16" s="1359"/>
      <c r="Y16" s="1359"/>
      <c r="Z16" s="1359"/>
      <c r="AA16" s="234"/>
      <c r="AB16" s="1351"/>
      <c r="AC16" s="1351"/>
      <c r="AD16" s="1359"/>
      <c r="AE16" s="1359"/>
      <c r="AF16" s="1359"/>
      <c r="AG16" s="1359"/>
      <c r="AH16" s="1359"/>
      <c r="AI16" s="1359"/>
      <c r="AJ16" s="1359"/>
      <c r="AK16" s="1359"/>
      <c r="AL16" s="1359"/>
      <c r="AM16" s="1359"/>
      <c r="AN16" s="1359"/>
      <c r="AO16" s="1359"/>
      <c r="AP16" s="1359"/>
      <c r="AQ16" s="1359"/>
      <c r="AR16" s="1359"/>
      <c r="AS16" s="1359"/>
      <c r="AT16" s="1359"/>
      <c r="AU16" s="1351">
        <v>2016</v>
      </c>
      <c r="AV16" s="1359"/>
      <c r="AW16" s="1359"/>
      <c r="AX16" s="1359"/>
      <c r="AY16" s="1359"/>
      <c r="AZ16" s="1359"/>
      <c r="BA16" s="1359"/>
      <c r="BB16" s="234">
        <v>163</v>
      </c>
      <c r="BC16" s="234"/>
    </row>
    <row r="17" spans="1:55" ht="25.7" hidden="1" customHeight="1">
      <c r="A17" s="1361"/>
      <c r="B17" s="242"/>
      <c r="C17" s="1351" t="s">
        <v>9271</v>
      </c>
      <c r="D17" s="1351" t="s">
        <v>9749</v>
      </c>
      <c r="E17" s="1351" t="s">
        <v>66</v>
      </c>
      <c r="F17" s="298" t="s">
        <v>9750</v>
      </c>
      <c r="G17" s="1359"/>
      <c r="H17" s="1359"/>
      <c r="I17" s="234">
        <v>4666</v>
      </c>
      <c r="J17" s="234">
        <v>0</v>
      </c>
      <c r="K17" s="234">
        <v>4540</v>
      </c>
      <c r="L17" s="1359">
        <v>0</v>
      </c>
      <c r="M17" s="1359">
        <v>0</v>
      </c>
      <c r="N17" s="736">
        <v>0</v>
      </c>
      <c r="O17" s="234"/>
      <c r="P17" s="234">
        <v>4540</v>
      </c>
      <c r="Q17" s="1359" t="s">
        <v>289</v>
      </c>
      <c r="R17" s="895">
        <v>8</v>
      </c>
      <c r="S17" s="234" t="s">
        <v>290</v>
      </c>
      <c r="T17" s="1351"/>
      <c r="U17" s="1359"/>
      <c r="V17" s="1359"/>
      <c r="W17" s="1359"/>
      <c r="X17" s="1359"/>
      <c r="Y17" s="1359"/>
      <c r="Z17" s="1359"/>
      <c r="AA17" s="234"/>
      <c r="AB17" s="1351"/>
      <c r="AC17" s="1351"/>
      <c r="AD17" s="1359"/>
      <c r="AE17" s="1359"/>
      <c r="AF17" s="1359"/>
      <c r="AG17" s="1359"/>
      <c r="AH17" s="1359"/>
      <c r="AI17" s="1359"/>
      <c r="AJ17" s="1359"/>
      <c r="AK17" s="1359"/>
      <c r="AL17" s="1359"/>
      <c r="AM17" s="1359"/>
      <c r="AN17" s="1359"/>
      <c r="AO17" s="1359"/>
      <c r="AP17" s="1359"/>
      <c r="AQ17" s="1359"/>
      <c r="AR17" s="1359"/>
      <c r="AS17" s="1359"/>
      <c r="AT17" s="1359"/>
      <c r="AU17" s="1351">
        <v>2005</v>
      </c>
      <c r="AV17" s="1359"/>
      <c r="AW17" s="1359"/>
      <c r="AX17" s="1359"/>
      <c r="AY17" s="1359"/>
      <c r="AZ17" s="1359"/>
      <c r="BA17" s="1359"/>
      <c r="BB17" s="234">
        <v>1265</v>
      </c>
      <c r="BC17" s="234"/>
    </row>
    <row r="18" spans="1:55" ht="25.7" hidden="1" customHeight="1">
      <c r="A18" s="711"/>
      <c r="B18" s="242"/>
      <c r="C18" s="707" t="s">
        <v>9271</v>
      </c>
      <c r="D18" s="707" t="s">
        <v>13004</v>
      </c>
      <c r="E18" s="707" t="s">
        <v>66</v>
      </c>
      <c r="F18" s="707" t="s">
        <v>13005</v>
      </c>
      <c r="G18" s="236"/>
      <c r="H18" s="236"/>
      <c r="I18" s="235">
        <v>1970</v>
      </c>
      <c r="J18" s="235">
        <v>0</v>
      </c>
      <c r="K18" s="235">
        <v>1496</v>
      </c>
      <c r="L18" s="235"/>
      <c r="M18" s="235"/>
      <c r="N18" s="235"/>
      <c r="O18" s="235"/>
      <c r="P18" s="235">
        <v>1496</v>
      </c>
      <c r="Q18" s="235" t="s">
        <v>10703</v>
      </c>
      <c r="R18" s="235">
        <v>4</v>
      </c>
      <c r="S18" s="222" t="s">
        <v>290</v>
      </c>
      <c r="T18" s="236"/>
      <c r="U18" s="236"/>
      <c r="V18" s="236"/>
      <c r="W18" s="236"/>
      <c r="X18" s="236"/>
      <c r="Y18" s="236"/>
      <c r="Z18" s="235"/>
      <c r="AA18" s="707"/>
      <c r="AB18" s="707"/>
      <c r="AC18" s="236"/>
      <c r="AD18" s="236"/>
      <c r="AE18" s="236"/>
      <c r="AF18" s="221"/>
      <c r="AG18" s="221"/>
      <c r="AH18" s="236"/>
      <c r="AI18" s="236"/>
      <c r="AJ18" s="236"/>
      <c r="AK18" s="236"/>
      <c r="AL18" s="236"/>
      <c r="AM18" s="236"/>
      <c r="AN18" s="236"/>
      <c r="AO18" s="236"/>
      <c r="AP18" s="236"/>
      <c r="AQ18" s="236"/>
      <c r="AR18" s="236"/>
      <c r="AS18" s="236"/>
      <c r="AT18" s="236"/>
      <c r="AU18" s="707">
        <v>2019</v>
      </c>
      <c r="AV18" s="236"/>
      <c r="AW18" s="236"/>
      <c r="AX18" s="236"/>
      <c r="AY18" s="236"/>
      <c r="AZ18" s="236"/>
      <c r="BA18" s="236"/>
      <c r="BB18" s="235"/>
      <c r="BC18" s="235"/>
    </row>
    <row r="19" spans="1:55" ht="25.7" hidden="1" customHeight="1">
      <c r="A19" s="711"/>
      <c r="B19" s="242"/>
      <c r="C19" s="707" t="s">
        <v>9282</v>
      </c>
      <c r="D19" s="707" t="s">
        <v>9751</v>
      </c>
      <c r="E19" s="707" t="s">
        <v>9282</v>
      </c>
      <c r="F19" s="707" t="s">
        <v>9282</v>
      </c>
      <c r="G19" s="236"/>
      <c r="H19" s="236"/>
      <c r="I19" s="235">
        <v>660</v>
      </c>
      <c r="J19" s="235"/>
      <c r="K19" s="235">
        <v>660</v>
      </c>
      <c r="L19" s="235"/>
      <c r="M19" s="235"/>
      <c r="N19" s="235"/>
      <c r="O19" s="235"/>
      <c r="P19" s="235">
        <v>660</v>
      </c>
      <c r="Q19" s="235" t="s">
        <v>9752</v>
      </c>
      <c r="R19" s="235">
        <v>2</v>
      </c>
      <c r="S19" s="222" t="s">
        <v>614</v>
      </c>
      <c r="T19" s="236"/>
      <c r="U19" s="236"/>
      <c r="V19" s="236"/>
      <c r="W19" s="236"/>
      <c r="X19" s="236"/>
      <c r="Y19" s="236"/>
      <c r="Z19" s="235"/>
      <c r="AA19" s="707"/>
      <c r="AB19" s="707"/>
      <c r="AC19" s="236"/>
      <c r="AD19" s="236"/>
      <c r="AE19" s="236"/>
      <c r="AF19" s="221"/>
      <c r="AG19" s="221"/>
      <c r="AH19" s="236"/>
      <c r="AI19" s="236"/>
      <c r="AJ19" s="236"/>
      <c r="AK19" s="236"/>
      <c r="AL19" s="236"/>
      <c r="AM19" s="236"/>
      <c r="AN19" s="236"/>
      <c r="AO19" s="236"/>
      <c r="AP19" s="236"/>
      <c r="AQ19" s="236"/>
      <c r="AR19" s="236"/>
      <c r="AS19" s="236"/>
      <c r="AT19" s="236"/>
      <c r="AU19" s="707">
        <v>2009</v>
      </c>
      <c r="AV19" s="236"/>
      <c r="AW19" s="236"/>
      <c r="AX19" s="236"/>
      <c r="AY19" s="236"/>
      <c r="AZ19" s="236"/>
      <c r="BA19" s="236"/>
      <c r="BB19" s="235">
        <v>140</v>
      </c>
      <c r="BC19" s="235"/>
    </row>
    <row r="20" spans="1:55" ht="25.7" hidden="1" customHeight="1">
      <c r="A20" s="711"/>
      <c r="B20" s="242"/>
      <c r="C20" s="707" t="s">
        <v>899</v>
      </c>
      <c r="D20" s="707" t="s">
        <v>15685</v>
      </c>
      <c r="E20" s="707" t="s">
        <v>66</v>
      </c>
      <c r="F20" s="707" t="s">
        <v>900</v>
      </c>
      <c r="G20" s="236"/>
      <c r="H20" s="236"/>
      <c r="I20" s="235">
        <v>660</v>
      </c>
      <c r="J20" s="235"/>
      <c r="K20" s="235">
        <v>660</v>
      </c>
      <c r="L20" s="235"/>
      <c r="M20" s="235"/>
      <c r="N20" s="235"/>
      <c r="O20" s="235"/>
      <c r="P20" s="235">
        <v>660</v>
      </c>
      <c r="Q20" s="235" t="s">
        <v>15686</v>
      </c>
      <c r="R20" s="235">
        <v>2</v>
      </c>
      <c r="S20" s="222" t="s">
        <v>614</v>
      </c>
      <c r="T20" s="236"/>
      <c r="U20" s="236"/>
      <c r="V20" s="236"/>
      <c r="W20" s="236"/>
      <c r="X20" s="236"/>
      <c r="Y20" s="236"/>
      <c r="Z20" s="235"/>
      <c r="AA20" s="707"/>
      <c r="AB20" s="707"/>
      <c r="AC20" s="236"/>
      <c r="AD20" s="236"/>
      <c r="AE20" s="236"/>
      <c r="AF20" s="221"/>
      <c r="AG20" s="221"/>
      <c r="AH20" s="236"/>
      <c r="AI20" s="236"/>
      <c r="AJ20" s="236"/>
      <c r="AK20" s="236"/>
      <c r="AL20" s="236"/>
      <c r="AM20" s="236"/>
      <c r="AN20" s="236"/>
      <c r="AO20" s="236"/>
      <c r="AP20" s="236"/>
      <c r="AQ20" s="236"/>
      <c r="AR20" s="236"/>
      <c r="AS20" s="236"/>
      <c r="AT20" s="236"/>
      <c r="AU20" s="707">
        <v>2005</v>
      </c>
      <c r="AV20" s="236"/>
      <c r="AW20" s="236"/>
      <c r="AX20" s="236"/>
      <c r="AY20" s="236"/>
      <c r="AZ20" s="236"/>
      <c r="BA20" s="236"/>
      <c r="BB20" s="235"/>
      <c r="BC20" s="235"/>
    </row>
    <row r="21" spans="1:55" ht="25.7" hidden="1" customHeight="1">
      <c r="A21" s="711"/>
      <c r="B21" s="242"/>
      <c r="C21" s="707" t="s">
        <v>899</v>
      </c>
      <c r="D21" s="707" t="s">
        <v>15985</v>
      </c>
      <c r="E21" s="707" t="s">
        <v>899</v>
      </c>
      <c r="F21" s="707" t="s">
        <v>899</v>
      </c>
      <c r="G21" s="236"/>
      <c r="H21" s="236"/>
      <c r="I21" s="235">
        <v>1222</v>
      </c>
      <c r="J21" s="235"/>
      <c r="K21" s="235">
        <v>1222</v>
      </c>
      <c r="L21" s="235"/>
      <c r="M21" s="235"/>
      <c r="N21" s="235"/>
      <c r="O21" s="235"/>
      <c r="P21" s="235">
        <v>1222</v>
      </c>
      <c r="Q21" s="235" t="s">
        <v>5904</v>
      </c>
      <c r="R21" s="235">
        <v>3</v>
      </c>
      <c r="S21" s="222" t="s">
        <v>614</v>
      </c>
      <c r="T21" s="236"/>
      <c r="U21" s="236"/>
      <c r="V21" s="236"/>
      <c r="W21" s="236"/>
      <c r="X21" s="236"/>
      <c r="Y21" s="236"/>
      <c r="Z21" s="235"/>
      <c r="AA21" s="707"/>
      <c r="AB21" s="707"/>
      <c r="AC21" s="236"/>
      <c r="AD21" s="236"/>
      <c r="AE21" s="236"/>
      <c r="AF21" s="221"/>
      <c r="AG21" s="221"/>
      <c r="AH21" s="236"/>
      <c r="AI21" s="236"/>
      <c r="AJ21" s="236"/>
      <c r="AK21" s="236"/>
      <c r="AL21" s="236"/>
      <c r="AM21" s="236"/>
      <c r="AN21" s="236"/>
      <c r="AO21" s="236"/>
      <c r="AP21" s="236"/>
      <c r="AQ21" s="236"/>
      <c r="AR21" s="236"/>
      <c r="AS21" s="236"/>
      <c r="AT21" s="236"/>
      <c r="AU21" s="707">
        <v>2020</v>
      </c>
      <c r="AV21" s="236"/>
      <c r="AW21" s="236"/>
      <c r="AX21" s="236"/>
      <c r="AY21" s="236"/>
      <c r="AZ21" s="236"/>
      <c r="BA21" s="236"/>
      <c r="BB21" s="235"/>
      <c r="BC21" s="235" t="s">
        <v>10447</v>
      </c>
    </row>
    <row r="22" spans="1:55" ht="25.7" hidden="1" customHeight="1">
      <c r="A22" s="1366"/>
      <c r="B22" s="242"/>
      <c r="C22" s="1363" t="s">
        <v>536</v>
      </c>
      <c r="D22" s="1363" t="s">
        <v>15687</v>
      </c>
      <c r="E22" s="1363" t="s">
        <v>536</v>
      </c>
      <c r="F22" s="1363" t="s">
        <v>536</v>
      </c>
      <c r="G22" s="1364"/>
      <c r="H22" s="1364"/>
      <c r="I22" s="235">
        <v>450</v>
      </c>
      <c r="J22" s="235"/>
      <c r="K22" s="235">
        <v>800</v>
      </c>
      <c r="L22" s="235"/>
      <c r="M22" s="235"/>
      <c r="N22" s="235"/>
      <c r="O22" s="235"/>
      <c r="P22" s="235"/>
      <c r="Q22" s="235"/>
      <c r="R22" s="235"/>
      <c r="S22" s="222" t="s">
        <v>614</v>
      </c>
      <c r="T22" s="1364"/>
      <c r="U22" s="1364"/>
      <c r="V22" s="1364"/>
      <c r="W22" s="1364"/>
      <c r="X22" s="1364"/>
      <c r="Y22" s="1364"/>
      <c r="Z22" s="235"/>
      <c r="AA22" s="1363"/>
      <c r="AB22" s="1363"/>
      <c r="AC22" s="1364"/>
      <c r="AD22" s="1364"/>
      <c r="AE22" s="1364"/>
      <c r="AF22" s="1329"/>
      <c r="AG22" s="1329"/>
      <c r="AH22" s="1364"/>
      <c r="AI22" s="1364"/>
      <c r="AJ22" s="1364"/>
      <c r="AK22" s="1364"/>
      <c r="AL22" s="1364"/>
      <c r="AM22" s="1364"/>
      <c r="AN22" s="1364"/>
      <c r="AO22" s="1364"/>
      <c r="AP22" s="1364"/>
      <c r="AQ22" s="1364"/>
      <c r="AR22" s="1364"/>
      <c r="AS22" s="1364"/>
      <c r="AT22" s="1364"/>
      <c r="AU22" s="1363">
        <v>2005</v>
      </c>
      <c r="AV22" s="1364"/>
      <c r="AW22" s="1364"/>
      <c r="AX22" s="1364"/>
      <c r="AY22" s="1364"/>
      <c r="AZ22" s="1364"/>
      <c r="BA22" s="1364"/>
      <c r="BB22" s="235"/>
      <c r="BC22" s="235"/>
    </row>
    <row r="23" spans="1:55" ht="25.7" hidden="1" customHeight="1">
      <c r="A23" s="711">
        <v>5</v>
      </c>
      <c r="B23" s="242"/>
      <c r="C23" s="707" t="s">
        <v>9232</v>
      </c>
      <c r="D23" s="707" t="s">
        <v>9753</v>
      </c>
      <c r="E23" s="707" t="s">
        <v>9232</v>
      </c>
      <c r="F23" s="707" t="s">
        <v>9232</v>
      </c>
      <c r="G23" s="236"/>
      <c r="H23" s="236"/>
      <c r="I23" s="235">
        <v>1005</v>
      </c>
      <c r="J23" s="235"/>
      <c r="K23" s="235">
        <v>1005</v>
      </c>
      <c r="L23" s="235"/>
      <c r="M23" s="235"/>
      <c r="N23" s="235"/>
      <c r="O23" s="235"/>
      <c r="P23" s="235">
        <v>1000</v>
      </c>
      <c r="Q23" s="235" t="s">
        <v>9744</v>
      </c>
      <c r="R23" s="235">
        <v>2</v>
      </c>
      <c r="S23" s="222" t="s">
        <v>614</v>
      </c>
      <c r="T23" s="236"/>
      <c r="U23" s="236"/>
      <c r="V23" s="236"/>
      <c r="W23" s="236"/>
      <c r="X23" s="236"/>
      <c r="Y23" s="236"/>
      <c r="Z23" s="235"/>
      <c r="AA23" s="707"/>
      <c r="AB23" s="707"/>
      <c r="AC23" s="236"/>
      <c r="AD23" s="236"/>
      <c r="AE23" s="236"/>
      <c r="AF23" s="221"/>
      <c r="AG23" s="221"/>
      <c r="AH23" s="236"/>
      <c r="AI23" s="236"/>
      <c r="AJ23" s="236"/>
      <c r="AK23" s="236"/>
      <c r="AL23" s="236"/>
      <c r="AM23" s="236"/>
      <c r="AN23" s="236"/>
      <c r="AO23" s="236"/>
      <c r="AP23" s="236"/>
      <c r="AQ23" s="236"/>
      <c r="AR23" s="236"/>
      <c r="AS23" s="236"/>
      <c r="AT23" s="236"/>
      <c r="AU23" s="707">
        <v>2014</v>
      </c>
      <c r="AV23" s="236"/>
      <c r="AW23" s="236"/>
      <c r="AX23" s="236"/>
      <c r="AY23" s="236"/>
      <c r="AZ23" s="236"/>
      <c r="BA23" s="236"/>
      <c r="BB23" s="235">
        <v>600</v>
      </c>
      <c r="BC23" s="235"/>
    </row>
    <row r="24" spans="1:55" ht="25.7" hidden="1" customHeight="1">
      <c r="A24" s="711"/>
      <c r="B24" s="242"/>
      <c r="C24" s="707" t="s">
        <v>9232</v>
      </c>
      <c r="D24" s="707" t="s">
        <v>9754</v>
      </c>
      <c r="E24" s="707" t="s">
        <v>9232</v>
      </c>
      <c r="F24" s="707" t="s">
        <v>9232</v>
      </c>
      <c r="G24" s="236"/>
      <c r="H24" s="236"/>
      <c r="I24" s="235">
        <v>500</v>
      </c>
      <c r="J24" s="235"/>
      <c r="K24" s="235"/>
      <c r="L24" s="235"/>
      <c r="M24" s="235"/>
      <c r="N24" s="235"/>
      <c r="O24" s="235"/>
      <c r="P24" s="235"/>
      <c r="Q24" s="235"/>
      <c r="R24" s="235"/>
      <c r="S24" s="222"/>
      <c r="T24" s="236"/>
      <c r="U24" s="236"/>
      <c r="V24" s="236"/>
      <c r="W24" s="236"/>
      <c r="X24" s="236"/>
      <c r="Y24" s="236"/>
      <c r="Z24" s="235"/>
      <c r="AA24" s="707"/>
      <c r="AB24" s="707"/>
      <c r="AC24" s="236"/>
      <c r="AD24" s="236"/>
      <c r="AE24" s="236"/>
      <c r="AF24" s="221"/>
      <c r="AG24" s="221"/>
      <c r="AH24" s="236"/>
      <c r="AI24" s="236"/>
      <c r="AJ24" s="236"/>
      <c r="AK24" s="236"/>
      <c r="AL24" s="236"/>
      <c r="AM24" s="236"/>
      <c r="AN24" s="236"/>
      <c r="AO24" s="236"/>
      <c r="AP24" s="236"/>
      <c r="AQ24" s="236"/>
      <c r="AR24" s="236"/>
      <c r="AS24" s="236"/>
      <c r="AT24" s="236"/>
      <c r="AU24" s="707">
        <v>2017</v>
      </c>
      <c r="AV24" s="236"/>
      <c r="AW24" s="236"/>
      <c r="AX24" s="236"/>
      <c r="AY24" s="236"/>
      <c r="AZ24" s="236"/>
      <c r="BA24" s="236"/>
      <c r="BB24" s="235"/>
      <c r="BC24" s="235"/>
    </row>
    <row r="25" spans="1:55" ht="25.7" hidden="1" customHeight="1">
      <c r="A25" s="711"/>
      <c r="B25" s="242"/>
      <c r="C25" s="707" t="s">
        <v>9304</v>
      </c>
      <c r="D25" s="707" t="s">
        <v>15688</v>
      </c>
      <c r="E25" s="707" t="s">
        <v>9304</v>
      </c>
      <c r="F25" s="707" t="s">
        <v>9304</v>
      </c>
      <c r="G25" s="236"/>
      <c r="H25" s="236"/>
      <c r="I25" s="235">
        <v>300</v>
      </c>
      <c r="J25" s="235"/>
      <c r="K25" s="235">
        <v>300</v>
      </c>
      <c r="L25" s="235"/>
      <c r="M25" s="235"/>
      <c r="N25" s="235"/>
      <c r="O25" s="235"/>
      <c r="P25" s="235">
        <v>300</v>
      </c>
      <c r="Q25" s="235" t="s">
        <v>1884</v>
      </c>
      <c r="R25" s="235">
        <v>3</v>
      </c>
      <c r="S25" s="222" t="s">
        <v>614</v>
      </c>
      <c r="T25" s="236"/>
      <c r="U25" s="236"/>
      <c r="V25" s="236"/>
      <c r="W25" s="236"/>
      <c r="X25" s="236"/>
      <c r="Y25" s="236"/>
      <c r="Z25" s="235"/>
      <c r="AA25" s="707"/>
      <c r="AB25" s="707"/>
      <c r="AC25" s="236"/>
      <c r="AD25" s="236"/>
      <c r="AE25" s="236"/>
      <c r="AF25" s="221"/>
      <c r="AG25" s="221"/>
      <c r="AH25" s="236"/>
      <c r="AI25" s="236"/>
      <c r="AJ25" s="236"/>
      <c r="AK25" s="236"/>
      <c r="AL25" s="236"/>
      <c r="AM25" s="236"/>
      <c r="AN25" s="236"/>
      <c r="AO25" s="236"/>
      <c r="AP25" s="236"/>
      <c r="AQ25" s="236"/>
      <c r="AR25" s="236"/>
      <c r="AS25" s="236"/>
      <c r="AT25" s="236"/>
      <c r="AU25" s="707">
        <v>2011</v>
      </c>
      <c r="AV25" s="236"/>
      <c r="AW25" s="236"/>
      <c r="AX25" s="236"/>
      <c r="AY25" s="236"/>
      <c r="AZ25" s="236"/>
      <c r="BA25" s="236"/>
      <c r="BB25" s="235"/>
      <c r="BC25" s="235"/>
    </row>
    <row r="26" spans="1:55" ht="25.7" hidden="1" customHeight="1">
      <c r="A26" s="711"/>
      <c r="B26" s="242"/>
      <c r="C26" s="707" t="s">
        <v>284</v>
      </c>
      <c r="D26" s="707" t="s">
        <v>15986</v>
      </c>
      <c r="E26" s="707" t="s">
        <v>66</v>
      </c>
      <c r="F26" s="707" t="s">
        <v>900</v>
      </c>
      <c r="G26" s="236"/>
      <c r="H26" s="236"/>
      <c r="I26" s="235">
        <v>660</v>
      </c>
      <c r="J26" s="235"/>
      <c r="K26" s="235">
        <v>660</v>
      </c>
      <c r="L26" s="235"/>
      <c r="M26" s="235"/>
      <c r="N26" s="235"/>
      <c r="O26" s="235"/>
      <c r="P26" s="235">
        <v>660</v>
      </c>
      <c r="Q26" s="235" t="s">
        <v>15686</v>
      </c>
      <c r="R26" s="235">
        <v>2</v>
      </c>
      <c r="S26" s="222" t="s">
        <v>614</v>
      </c>
      <c r="T26" s="236"/>
      <c r="U26" s="236"/>
      <c r="V26" s="236"/>
      <c r="W26" s="236"/>
      <c r="X26" s="236"/>
      <c r="Y26" s="236"/>
      <c r="Z26" s="235"/>
      <c r="AA26" s="707"/>
      <c r="AB26" s="707"/>
      <c r="AC26" s="236"/>
      <c r="AD26" s="236"/>
      <c r="AE26" s="236"/>
      <c r="AF26" s="221"/>
      <c r="AG26" s="221"/>
      <c r="AH26" s="236"/>
      <c r="AI26" s="236"/>
      <c r="AJ26" s="236"/>
      <c r="AK26" s="236"/>
      <c r="AL26" s="236"/>
      <c r="AM26" s="236"/>
      <c r="AN26" s="236"/>
      <c r="AO26" s="236"/>
      <c r="AP26" s="236"/>
      <c r="AQ26" s="236"/>
      <c r="AR26" s="236"/>
      <c r="AS26" s="236"/>
      <c r="AT26" s="236"/>
      <c r="AU26" s="707">
        <v>2009</v>
      </c>
      <c r="AV26" s="236"/>
      <c r="AW26" s="236"/>
      <c r="AX26" s="236"/>
      <c r="AY26" s="236"/>
      <c r="AZ26" s="236"/>
      <c r="BA26" s="236"/>
      <c r="BB26" s="235"/>
      <c r="BC26" s="235"/>
    </row>
    <row r="27" spans="1:55" s="19" customFormat="1" ht="25.7" hidden="1" customHeight="1">
      <c r="A27" s="896"/>
      <c r="B27" s="242"/>
      <c r="C27" s="707" t="s">
        <v>9312</v>
      </c>
      <c r="D27" s="707" t="s">
        <v>9755</v>
      </c>
      <c r="E27" s="707" t="s">
        <v>66</v>
      </c>
      <c r="F27" s="707" t="s">
        <v>13003</v>
      </c>
      <c r="G27" s="236"/>
      <c r="H27" s="236"/>
      <c r="I27" s="235">
        <v>1190</v>
      </c>
      <c r="J27" s="235"/>
      <c r="K27" s="235">
        <v>1190</v>
      </c>
      <c r="L27" s="235"/>
      <c r="M27" s="235"/>
      <c r="N27" s="235"/>
      <c r="O27" s="235"/>
      <c r="P27" s="235">
        <v>1190</v>
      </c>
      <c r="Q27" s="235" t="s">
        <v>9756</v>
      </c>
      <c r="R27" s="235">
        <v>2</v>
      </c>
      <c r="S27" s="222" t="s">
        <v>614</v>
      </c>
      <c r="T27" s="236"/>
      <c r="U27" s="236"/>
      <c r="V27" s="236"/>
      <c r="W27" s="236"/>
      <c r="X27" s="236"/>
      <c r="Y27" s="236"/>
      <c r="Z27" s="235"/>
      <c r="AA27" s="707"/>
      <c r="AB27" s="707"/>
      <c r="AC27" s="236"/>
      <c r="AD27" s="236"/>
      <c r="AE27" s="236"/>
      <c r="AF27" s="221"/>
      <c r="AG27" s="221"/>
      <c r="AH27" s="236"/>
      <c r="AI27" s="236"/>
      <c r="AJ27" s="236"/>
      <c r="AK27" s="236"/>
      <c r="AL27" s="236"/>
      <c r="AM27" s="236"/>
      <c r="AN27" s="236"/>
      <c r="AO27" s="236"/>
      <c r="AP27" s="236"/>
      <c r="AQ27" s="236"/>
      <c r="AR27" s="236"/>
      <c r="AS27" s="236"/>
      <c r="AT27" s="236"/>
      <c r="AU27" s="707">
        <v>2007</v>
      </c>
      <c r="AV27" s="236"/>
      <c r="AW27" s="236"/>
      <c r="AX27" s="236"/>
      <c r="AY27" s="236"/>
      <c r="AZ27" s="236"/>
      <c r="BA27" s="236"/>
      <c r="BB27" s="235"/>
      <c r="BC27" s="235"/>
    </row>
    <row r="28" spans="1:55" s="19" customFormat="1" ht="25.7" hidden="1" customHeight="1">
      <c r="A28" s="896"/>
      <c r="B28" s="766"/>
      <c r="C28" s="707" t="s">
        <v>9321</v>
      </c>
      <c r="D28" s="707" t="s">
        <v>9757</v>
      </c>
      <c r="E28" s="707" t="s">
        <v>9321</v>
      </c>
      <c r="F28" s="707" t="s">
        <v>9321</v>
      </c>
      <c r="G28" s="236"/>
      <c r="H28" s="236"/>
      <c r="I28" s="235">
        <v>900</v>
      </c>
      <c r="J28" s="235"/>
      <c r="K28" s="235">
        <v>900</v>
      </c>
      <c r="L28" s="235"/>
      <c r="M28" s="235"/>
      <c r="N28" s="235"/>
      <c r="O28" s="235"/>
      <c r="P28" s="235">
        <v>900</v>
      </c>
      <c r="Q28" s="235" t="s">
        <v>9758</v>
      </c>
      <c r="R28" s="235">
        <v>3</v>
      </c>
      <c r="S28" s="222" t="s">
        <v>614</v>
      </c>
      <c r="T28" s="236"/>
      <c r="U28" s="236"/>
      <c r="V28" s="236"/>
      <c r="W28" s="236"/>
      <c r="X28" s="236"/>
      <c r="Y28" s="236"/>
      <c r="Z28" s="235"/>
      <c r="AA28" s="707"/>
      <c r="AB28" s="707"/>
      <c r="AC28" s="236"/>
      <c r="AD28" s="236"/>
      <c r="AE28" s="236"/>
      <c r="AF28" s="221"/>
      <c r="AG28" s="221"/>
      <c r="AH28" s="236"/>
      <c r="AI28" s="236"/>
      <c r="AJ28" s="236"/>
      <c r="AK28" s="236"/>
      <c r="AL28" s="236"/>
      <c r="AM28" s="236"/>
      <c r="AN28" s="236"/>
      <c r="AO28" s="236"/>
      <c r="AP28" s="236"/>
      <c r="AQ28" s="236"/>
      <c r="AR28" s="236"/>
      <c r="AS28" s="236"/>
      <c r="AT28" s="236"/>
      <c r="AU28" s="707">
        <v>2005</v>
      </c>
      <c r="AV28" s="236"/>
      <c r="AW28" s="236"/>
      <c r="AX28" s="236"/>
      <c r="AY28" s="236"/>
      <c r="AZ28" s="236"/>
      <c r="BA28" s="236"/>
      <c r="BB28" s="235">
        <v>8527</v>
      </c>
      <c r="BC28" s="235"/>
    </row>
    <row r="29" spans="1:55" ht="25.7" hidden="1" customHeight="1">
      <c r="A29" s="711"/>
      <c r="B29" s="242"/>
      <c r="C29" s="707" t="s">
        <v>545</v>
      </c>
      <c r="D29" s="707" t="s">
        <v>15689</v>
      </c>
      <c r="E29" s="707" t="s">
        <v>66</v>
      </c>
      <c r="F29" s="707" t="s">
        <v>900</v>
      </c>
      <c r="G29" s="236"/>
      <c r="H29" s="236"/>
      <c r="I29" s="235">
        <v>414</v>
      </c>
      <c r="J29" s="235"/>
      <c r="K29" s="235">
        <v>414</v>
      </c>
      <c r="L29" s="235"/>
      <c r="M29" s="235"/>
      <c r="N29" s="235"/>
      <c r="O29" s="235"/>
      <c r="P29" s="235">
        <v>414</v>
      </c>
      <c r="Q29" s="235" t="s">
        <v>5942</v>
      </c>
      <c r="R29" s="235">
        <v>1</v>
      </c>
      <c r="S29" s="222" t="s">
        <v>15690</v>
      </c>
      <c r="T29" s="236"/>
      <c r="U29" s="236"/>
      <c r="V29" s="236"/>
      <c r="W29" s="236"/>
      <c r="X29" s="236"/>
      <c r="Y29" s="236"/>
      <c r="Z29" s="235"/>
      <c r="AA29" s="707"/>
      <c r="AB29" s="707"/>
      <c r="AC29" s="236"/>
      <c r="AD29" s="236"/>
      <c r="AE29" s="236"/>
      <c r="AF29" s="221"/>
      <c r="AG29" s="221"/>
      <c r="AH29" s="236"/>
      <c r="AI29" s="236"/>
      <c r="AJ29" s="236"/>
      <c r="AK29" s="236"/>
      <c r="AL29" s="236"/>
      <c r="AM29" s="236"/>
      <c r="AN29" s="236"/>
      <c r="AO29" s="236"/>
      <c r="AP29" s="236"/>
      <c r="AQ29" s="236"/>
      <c r="AR29" s="236"/>
      <c r="AS29" s="236"/>
      <c r="AT29" s="236"/>
      <c r="AU29" s="707">
        <v>2004</v>
      </c>
      <c r="AV29" s="236"/>
      <c r="AW29" s="236"/>
      <c r="AX29" s="236"/>
      <c r="AY29" s="236"/>
      <c r="AZ29" s="236"/>
      <c r="BA29" s="236"/>
      <c r="BB29" s="235"/>
      <c r="BC29" s="235"/>
    </row>
    <row r="30" spans="1:55" s="19" customFormat="1" ht="25.7" hidden="1" customHeight="1">
      <c r="A30" s="896"/>
      <c r="B30" s="228"/>
      <c r="C30" s="707" t="s">
        <v>909</v>
      </c>
      <c r="D30" s="707" t="s">
        <v>15987</v>
      </c>
      <c r="E30" s="707" t="s">
        <v>66</v>
      </c>
      <c r="F30" s="707" t="s">
        <v>900</v>
      </c>
      <c r="G30" s="236"/>
      <c r="H30" s="236"/>
      <c r="I30" s="235">
        <v>600</v>
      </c>
      <c r="J30" s="235"/>
      <c r="K30" s="235">
        <v>600</v>
      </c>
      <c r="L30" s="235"/>
      <c r="M30" s="235"/>
      <c r="N30" s="235"/>
      <c r="O30" s="235"/>
      <c r="P30" s="235">
        <v>600</v>
      </c>
      <c r="Q30" s="235" t="s">
        <v>15686</v>
      </c>
      <c r="R30" s="235">
        <v>2</v>
      </c>
      <c r="S30" s="222" t="s">
        <v>614</v>
      </c>
      <c r="T30" s="236"/>
      <c r="U30" s="236"/>
      <c r="V30" s="236"/>
      <c r="W30" s="236"/>
      <c r="X30" s="236"/>
      <c r="Y30" s="236"/>
      <c r="Z30" s="235"/>
      <c r="AA30" s="707"/>
      <c r="AB30" s="707"/>
      <c r="AC30" s="236"/>
      <c r="AD30" s="236"/>
      <c r="AE30" s="236"/>
      <c r="AF30" s="221"/>
      <c r="AG30" s="221"/>
      <c r="AH30" s="236"/>
      <c r="AI30" s="236"/>
      <c r="AJ30" s="236"/>
      <c r="AK30" s="236"/>
      <c r="AL30" s="236"/>
      <c r="AM30" s="236"/>
      <c r="AN30" s="236"/>
      <c r="AO30" s="236"/>
      <c r="AP30" s="236"/>
      <c r="AQ30" s="236"/>
      <c r="AR30" s="236"/>
      <c r="AS30" s="236"/>
      <c r="AT30" s="236"/>
      <c r="AU30" s="707">
        <v>2005</v>
      </c>
      <c r="AV30" s="236"/>
      <c r="AW30" s="236"/>
      <c r="AX30" s="236"/>
      <c r="AY30" s="236"/>
      <c r="AZ30" s="236"/>
      <c r="BA30" s="236"/>
      <c r="BB30" s="235"/>
      <c r="BC30" s="235"/>
    </row>
    <row r="31" spans="1:55" s="19" customFormat="1" ht="25.7" hidden="1" customHeight="1">
      <c r="A31" s="897">
        <v>9</v>
      </c>
      <c r="B31" s="239" t="s">
        <v>1934</v>
      </c>
      <c r="C31" s="707" t="s">
        <v>586</v>
      </c>
      <c r="D31" s="246">
        <f>COUNTA(D32:D52)</f>
        <v>21</v>
      </c>
      <c r="E31" s="707"/>
      <c r="F31" s="707"/>
      <c r="G31" s="244"/>
      <c r="H31" s="244"/>
      <c r="I31" s="235">
        <f t="shared" ref="I31:N31" si="0">SUM(I32:I52)</f>
        <v>106881</v>
      </c>
      <c r="J31" s="235">
        <f t="shared" si="0"/>
        <v>2334.54</v>
      </c>
      <c r="K31" s="235">
        <f t="shared" si="0"/>
        <v>4346</v>
      </c>
      <c r="L31" s="235">
        <f t="shared" si="0"/>
        <v>0</v>
      </c>
      <c r="M31" s="235">
        <f t="shared" si="0"/>
        <v>1897</v>
      </c>
      <c r="N31" s="235">
        <f t="shared" si="0"/>
        <v>1897</v>
      </c>
      <c r="O31" s="235"/>
      <c r="P31" s="235"/>
      <c r="Q31" s="235"/>
      <c r="R31" s="235">
        <f>SUM(R32:R52)</f>
        <v>55</v>
      </c>
      <c r="S31" s="222"/>
      <c r="T31" s="244"/>
      <c r="U31" s="244"/>
      <c r="V31" s="244"/>
      <c r="W31" s="244"/>
      <c r="X31" s="244"/>
      <c r="Y31" s="244"/>
      <c r="Z31" s="235"/>
      <c r="AA31" s="707"/>
      <c r="AB31" s="707"/>
      <c r="AC31" s="244"/>
      <c r="AD31" s="244"/>
      <c r="AE31" s="244"/>
      <c r="AF31" s="219"/>
      <c r="AG31" s="219"/>
      <c r="AH31" s="244"/>
      <c r="AI31" s="244"/>
      <c r="AJ31" s="244"/>
      <c r="AK31" s="244"/>
      <c r="AL31" s="244"/>
      <c r="AM31" s="244"/>
      <c r="AN31" s="244"/>
      <c r="AO31" s="244"/>
      <c r="AP31" s="244"/>
      <c r="AQ31" s="244"/>
      <c r="AR31" s="244"/>
      <c r="AS31" s="244"/>
      <c r="AT31" s="244"/>
      <c r="AU31" s="707"/>
      <c r="AV31" s="244"/>
      <c r="AW31" s="244"/>
      <c r="AX31" s="244"/>
      <c r="AY31" s="244"/>
      <c r="AZ31" s="244"/>
      <c r="BA31" s="244"/>
      <c r="BB31" s="235"/>
      <c r="BC31" s="235"/>
    </row>
    <row r="32" spans="1:55" s="19" customFormat="1" ht="25.7" hidden="1" customHeight="1">
      <c r="A32" s="897"/>
      <c r="B32" s="242"/>
      <c r="C32" s="707" t="s">
        <v>728</v>
      </c>
      <c r="D32" s="246" t="s">
        <v>1323</v>
      </c>
      <c r="E32" s="707" t="s">
        <v>728</v>
      </c>
      <c r="F32" s="707" t="s">
        <v>728</v>
      </c>
      <c r="G32" s="244"/>
      <c r="H32" s="244"/>
      <c r="I32" s="235">
        <v>1913</v>
      </c>
      <c r="J32" s="235">
        <v>722</v>
      </c>
      <c r="K32" s="235">
        <v>635</v>
      </c>
      <c r="L32" s="235"/>
      <c r="M32" s="235"/>
      <c r="N32" s="235"/>
      <c r="O32" s="235"/>
      <c r="P32" s="235">
        <v>635</v>
      </c>
      <c r="Q32" s="898" t="s">
        <v>9939</v>
      </c>
      <c r="R32" s="235">
        <v>3</v>
      </c>
      <c r="S32" s="222" t="s">
        <v>290</v>
      </c>
      <c r="T32" s="244"/>
      <c r="U32" s="244"/>
      <c r="V32" s="244"/>
      <c r="W32" s="244"/>
      <c r="X32" s="244"/>
      <c r="Y32" s="244"/>
      <c r="Z32" s="235"/>
      <c r="AA32" s="707"/>
      <c r="AB32" s="707"/>
      <c r="AC32" s="244"/>
      <c r="AD32" s="244"/>
      <c r="AE32" s="244"/>
      <c r="AF32" s="219"/>
      <c r="AG32" s="219"/>
      <c r="AH32" s="244"/>
      <c r="AI32" s="244"/>
      <c r="AJ32" s="244"/>
      <c r="AK32" s="244"/>
      <c r="AL32" s="244"/>
      <c r="AM32" s="244"/>
      <c r="AN32" s="244"/>
      <c r="AO32" s="244"/>
      <c r="AP32" s="244"/>
      <c r="AQ32" s="244"/>
      <c r="AR32" s="244"/>
      <c r="AS32" s="244"/>
      <c r="AT32" s="244"/>
      <c r="AU32" s="707">
        <v>2008</v>
      </c>
      <c r="AV32" s="244"/>
      <c r="AW32" s="244"/>
      <c r="AX32" s="244"/>
      <c r="AY32" s="244"/>
      <c r="AZ32" s="244"/>
      <c r="BA32" s="244"/>
      <c r="BB32" s="235" t="s">
        <v>944</v>
      </c>
      <c r="BC32" s="235" t="s">
        <v>9940</v>
      </c>
    </row>
    <row r="33" spans="1:55" s="19" customFormat="1" ht="25.7" hidden="1" customHeight="1">
      <c r="A33" s="897"/>
      <c r="B33" s="242"/>
      <c r="C33" s="707" t="s">
        <v>574</v>
      </c>
      <c r="D33" s="246" t="s">
        <v>1324</v>
      </c>
      <c r="E33" s="707" t="s">
        <v>574</v>
      </c>
      <c r="F33" s="707" t="s">
        <v>574</v>
      </c>
      <c r="G33" s="244"/>
      <c r="H33" s="244"/>
      <c r="I33" s="235">
        <v>1975</v>
      </c>
      <c r="J33" s="235"/>
      <c r="K33" s="235"/>
      <c r="L33" s="235"/>
      <c r="M33" s="235"/>
      <c r="N33" s="235"/>
      <c r="O33" s="235"/>
      <c r="P33" s="235">
        <v>1008</v>
      </c>
      <c r="Q33" s="898" t="s">
        <v>1325</v>
      </c>
      <c r="R33" s="235">
        <v>4</v>
      </c>
      <c r="S33" s="222" t="s">
        <v>290</v>
      </c>
      <c r="T33" s="244"/>
      <c r="U33" s="244"/>
      <c r="V33" s="244"/>
      <c r="W33" s="244"/>
      <c r="X33" s="244"/>
      <c r="Y33" s="244"/>
      <c r="Z33" s="235"/>
      <c r="AA33" s="707"/>
      <c r="AB33" s="707"/>
      <c r="AC33" s="244"/>
      <c r="AD33" s="244"/>
      <c r="AE33" s="244"/>
      <c r="AF33" s="219"/>
      <c r="AG33" s="219"/>
      <c r="AH33" s="244"/>
      <c r="AI33" s="244"/>
      <c r="AJ33" s="244"/>
      <c r="AK33" s="244"/>
      <c r="AL33" s="244"/>
      <c r="AM33" s="244"/>
      <c r="AN33" s="244"/>
      <c r="AO33" s="244"/>
      <c r="AP33" s="244"/>
      <c r="AQ33" s="244"/>
      <c r="AR33" s="244"/>
      <c r="AS33" s="244"/>
      <c r="AT33" s="244"/>
      <c r="AU33" s="707">
        <v>2010</v>
      </c>
      <c r="AV33" s="244"/>
      <c r="AW33" s="244"/>
      <c r="AX33" s="244"/>
      <c r="AY33" s="244"/>
      <c r="AZ33" s="244"/>
      <c r="BA33" s="244"/>
      <c r="BB33" s="235"/>
      <c r="BC33" s="235"/>
    </row>
    <row r="34" spans="1:55" s="1317" customFormat="1" ht="25.7" hidden="1" customHeight="1">
      <c r="A34" s="897"/>
      <c r="B34" s="242"/>
      <c r="C34" s="1288" t="s">
        <v>724</v>
      </c>
      <c r="D34" s="246" t="s">
        <v>1326</v>
      </c>
      <c r="E34" s="1288" t="s">
        <v>560</v>
      </c>
      <c r="F34" s="1288" t="s">
        <v>724</v>
      </c>
      <c r="G34" s="244"/>
      <c r="H34" s="244"/>
      <c r="I34" s="235">
        <v>2000</v>
      </c>
      <c r="J34" s="235"/>
      <c r="K34" s="235"/>
      <c r="L34" s="235"/>
      <c r="M34" s="235"/>
      <c r="N34" s="235"/>
      <c r="O34" s="235"/>
      <c r="P34" s="235">
        <v>1428</v>
      </c>
      <c r="Q34" s="898" t="s">
        <v>1327</v>
      </c>
      <c r="R34" s="235">
        <v>4</v>
      </c>
      <c r="S34" s="222" t="s">
        <v>290</v>
      </c>
      <c r="T34" s="244"/>
      <c r="U34" s="244"/>
      <c r="V34" s="244"/>
      <c r="W34" s="244"/>
      <c r="X34" s="244"/>
      <c r="Y34" s="244"/>
      <c r="Z34" s="235"/>
      <c r="AA34" s="1288"/>
      <c r="AB34" s="1288"/>
      <c r="AC34" s="244"/>
      <c r="AD34" s="244"/>
      <c r="AE34" s="244"/>
      <c r="AF34" s="1328"/>
      <c r="AG34" s="1328"/>
      <c r="AH34" s="244"/>
      <c r="AI34" s="244"/>
      <c r="AJ34" s="244"/>
      <c r="AK34" s="244"/>
      <c r="AL34" s="244"/>
      <c r="AM34" s="244"/>
      <c r="AN34" s="244"/>
      <c r="AO34" s="244"/>
      <c r="AP34" s="244"/>
      <c r="AQ34" s="244"/>
      <c r="AR34" s="244"/>
      <c r="AS34" s="244"/>
      <c r="AT34" s="244"/>
      <c r="AU34" s="1288">
        <v>1997</v>
      </c>
      <c r="AV34" s="244"/>
      <c r="AW34" s="244"/>
      <c r="AX34" s="244"/>
      <c r="AY34" s="244"/>
      <c r="AZ34" s="244"/>
      <c r="BA34" s="244"/>
      <c r="BB34" s="235"/>
      <c r="BC34" s="235"/>
    </row>
    <row r="35" spans="1:55" s="19" customFormat="1" ht="25.7" hidden="1" customHeight="1">
      <c r="A35" s="897"/>
      <c r="B35" s="242"/>
      <c r="C35" s="707" t="s">
        <v>724</v>
      </c>
      <c r="D35" s="246" t="s">
        <v>2614</v>
      </c>
      <c r="E35" s="707" t="s">
        <v>560</v>
      </c>
      <c r="F35" s="707" t="s">
        <v>724</v>
      </c>
      <c r="G35" s="244"/>
      <c r="H35" s="244"/>
      <c r="I35" s="235">
        <v>748</v>
      </c>
      <c r="J35" s="235"/>
      <c r="K35" s="235"/>
      <c r="L35" s="235"/>
      <c r="M35" s="235"/>
      <c r="N35" s="235"/>
      <c r="O35" s="235"/>
      <c r="P35" s="235">
        <v>748</v>
      </c>
      <c r="Q35" s="898" t="s">
        <v>1858</v>
      </c>
      <c r="R35" s="235">
        <v>2</v>
      </c>
      <c r="S35" s="222" t="s">
        <v>290</v>
      </c>
      <c r="T35" s="244"/>
      <c r="U35" s="244"/>
      <c r="V35" s="244"/>
      <c r="W35" s="244"/>
      <c r="X35" s="244"/>
      <c r="Y35" s="244"/>
      <c r="Z35" s="235"/>
      <c r="AA35" s="707"/>
      <c r="AB35" s="707"/>
      <c r="AC35" s="244"/>
      <c r="AD35" s="244"/>
      <c r="AE35" s="244"/>
      <c r="AF35" s="219"/>
      <c r="AG35" s="219"/>
      <c r="AH35" s="244"/>
      <c r="AI35" s="244"/>
      <c r="AJ35" s="244"/>
      <c r="AK35" s="244"/>
      <c r="AL35" s="244"/>
      <c r="AM35" s="244"/>
      <c r="AN35" s="244"/>
      <c r="AO35" s="244"/>
      <c r="AP35" s="244"/>
      <c r="AQ35" s="244"/>
      <c r="AR35" s="244"/>
      <c r="AS35" s="244"/>
      <c r="AT35" s="244"/>
      <c r="AU35" s="707">
        <v>2006</v>
      </c>
      <c r="AV35" s="244"/>
      <c r="AW35" s="244"/>
      <c r="AX35" s="244"/>
      <c r="AY35" s="244"/>
      <c r="AZ35" s="244"/>
      <c r="BA35" s="244"/>
      <c r="BB35" s="235"/>
      <c r="BC35" s="235"/>
    </row>
    <row r="36" spans="1:55" s="19" customFormat="1" ht="25.7" hidden="1" customHeight="1">
      <c r="A36" s="897"/>
      <c r="B36" s="242"/>
      <c r="C36" s="707" t="s">
        <v>773</v>
      </c>
      <c r="D36" s="246" t="s">
        <v>1328</v>
      </c>
      <c r="E36" s="707" t="s">
        <v>1329</v>
      </c>
      <c r="F36" s="707" t="s">
        <v>773</v>
      </c>
      <c r="G36" s="244"/>
      <c r="H36" s="244"/>
      <c r="I36" s="235">
        <v>1176</v>
      </c>
      <c r="J36" s="235"/>
      <c r="K36" s="235"/>
      <c r="L36" s="235"/>
      <c r="M36" s="235"/>
      <c r="N36" s="235"/>
      <c r="O36" s="235"/>
      <c r="P36" s="235">
        <v>1070</v>
      </c>
      <c r="Q36" s="898" t="s">
        <v>1330</v>
      </c>
      <c r="R36" s="235">
        <v>2</v>
      </c>
      <c r="S36" s="222" t="s">
        <v>290</v>
      </c>
      <c r="T36" s="244"/>
      <c r="U36" s="244"/>
      <c r="V36" s="244"/>
      <c r="W36" s="244"/>
      <c r="X36" s="244"/>
      <c r="Y36" s="244"/>
      <c r="Z36" s="235" t="s">
        <v>1331</v>
      </c>
      <c r="AA36" s="707"/>
      <c r="AB36" s="707"/>
      <c r="AC36" s="244"/>
      <c r="AD36" s="244"/>
      <c r="AE36" s="244"/>
      <c r="AF36" s="219"/>
      <c r="AG36" s="219"/>
      <c r="AH36" s="244"/>
      <c r="AI36" s="244"/>
      <c r="AJ36" s="244"/>
      <c r="AK36" s="244"/>
      <c r="AL36" s="244"/>
      <c r="AM36" s="244"/>
      <c r="AN36" s="244"/>
      <c r="AO36" s="244"/>
      <c r="AP36" s="244"/>
      <c r="AQ36" s="244"/>
      <c r="AR36" s="244"/>
      <c r="AS36" s="244"/>
      <c r="AT36" s="244"/>
      <c r="AU36" s="707">
        <v>2003</v>
      </c>
      <c r="AV36" s="244"/>
      <c r="AW36" s="244"/>
      <c r="AX36" s="244"/>
      <c r="AY36" s="244"/>
      <c r="AZ36" s="244"/>
      <c r="BA36" s="244"/>
      <c r="BB36" s="235">
        <v>76</v>
      </c>
      <c r="BC36" s="235"/>
    </row>
    <row r="37" spans="1:55" s="19" customFormat="1" ht="25.7" hidden="1" customHeight="1">
      <c r="A37" s="897"/>
      <c r="B37" s="242"/>
      <c r="C37" s="707" t="s">
        <v>778</v>
      </c>
      <c r="D37" s="235" t="s">
        <v>1332</v>
      </c>
      <c r="E37" s="707" t="s">
        <v>778</v>
      </c>
      <c r="F37" s="707" t="s">
        <v>780</v>
      </c>
      <c r="G37" s="244"/>
      <c r="H37" s="244"/>
      <c r="I37" s="235">
        <v>864</v>
      </c>
      <c r="J37" s="235"/>
      <c r="K37" s="235">
        <v>352</v>
      </c>
      <c r="L37" s="235"/>
      <c r="M37" s="235"/>
      <c r="N37" s="235"/>
      <c r="O37" s="235">
        <v>704</v>
      </c>
      <c r="P37" s="235">
        <v>704</v>
      </c>
      <c r="Q37" s="235" t="s">
        <v>1333</v>
      </c>
      <c r="R37" s="235">
        <v>2</v>
      </c>
      <c r="S37" s="222" t="s">
        <v>290</v>
      </c>
      <c r="T37" s="244"/>
      <c r="U37" s="244"/>
      <c r="V37" s="244"/>
      <c r="W37" s="244"/>
      <c r="X37" s="244"/>
      <c r="Y37" s="244"/>
      <c r="Z37" s="235"/>
      <c r="AA37" s="707"/>
      <c r="AB37" s="707"/>
      <c r="AC37" s="244"/>
      <c r="AD37" s="244"/>
      <c r="AE37" s="244"/>
      <c r="AF37" s="219"/>
      <c r="AG37" s="219"/>
      <c r="AH37" s="244"/>
      <c r="AI37" s="244"/>
      <c r="AJ37" s="244"/>
      <c r="AK37" s="244"/>
      <c r="AL37" s="244"/>
      <c r="AM37" s="244"/>
      <c r="AN37" s="244"/>
      <c r="AO37" s="244"/>
      <c r="AP37" s="244"/>
      <c r="AQ37" s="244"/>
      <c r="AR37" s="244"/>
      <c r="AS37" s="244"/>
      <c r="AT37" s="244"/>
      <c r="AU37" s="707">
        <v>2008</v>
      </c>
      <c r="AV37" s="244"/>
      <c r="AW37" s="244"/>
      <c r="AX37" s="244"/>
      <c r="AY37" s="244"/>
      <c r="AZ37" s="244"/>
      <c r="BA37" s="244"/>
      <c r="BB37" s="235"/>
      <c r="BC37" s="235"/>
    </row>
    <row r="38" spans="1:55" s="19" customFormat="1" ht="25.7" hidden="1" customHeight="1">
      <c r="A38" s="897"/>
      <c r="B38" s="242"/>
      <c r="C38" s="707" t="s">
        <v>778</v>
      </c>
      <c r="D38" s="246" t="s">
        <v>1334</v>
      </c>
      <c r="E38" s="244" t="s">
        <v>778</v>
      </c>
      <c r="F38" s="244" t="s">
        <v>778</v>
      </c>
      <c r="G38" s="244"/>
      <c r="H38" s="244"/>
      <c r="I38" s="235">
        <v>402</v>
      </c>
      <c r="J38" s="235"/>
      <c r="K38" s="235">
        <v>352</v>
      </c>
      <c r="L38" s="235"/>
      <c r="M38" s="235"/>
      <c r="N38" s="235"/>
      <c r="O38" s="235">
        <v>352</v>
      </c>
      <c r="P38" s="235">
        <v>352</v>
      </c>
      <c r="Q38" s="235" t="s">
        <v>1333</v>
      </c>
      <c r="R38" s="235">
        <v>1</v>
      </c>
      <c r="S38" s="235" t="s">
        <v>290</v>
      </c>
      <c r="T38" s="244"/>
      <c r="U38" s="244"/>
      <c r="V38" s="244"/>
      <c r="W38" s="244"/>
      <c r="X38" s="244"/>
      <c r="Y38" s="244"/>
      <c r="Z38" s="235"/>
      <c r="AA38" s="707"/>
      <c r="AB38" s="707"/>
      <c r="AC38" s="244"/>
      <c r="AD38" s="244"/>
      <c r="AE38" s="244"/>
      <c r="AF38" s="219"/>
      <c r="AG38" s="219"/>
      <c r="AH38" s="244"/>
      <c r="AI38" s="244"/>
      <c r="AJ38" s="244"/>
      <c r="AK38" s="244"/>
      <c r="AL38" s="244"/>
      <c r="AM38" s="244"/>
      <c r="AN38" s="244"/>
      <c r="AO38" s="244"/>
      <c r="AP38" s="244"/>
      <c r="AQ38" s="244"/>
      <c r="AR38" s="244"/>
      <c r="AS38" s="244"/>
      <c r="AT38" s="244"/>
      <c r="AU38" s="707">
        <v>2012</v>
      </c>
      <c r="AV38" s="244"/>
      <c r="AW38" s="244"/>
      <c r="AX38" s="244"/>
      <c r="AY38" s="244"/>
      <c r="AZ38" s="244"/>
      <c r="BA38" s="244"/>
      <c r="BB38" s="235"/>
      <c r="BC38" s="235"/>
    </row>
    <row r="39" spans="1:55" s="19" customFormat="1" ht="25.7" hidden="1" customHeight="1">
      <c r="A39" s="897"/>
      <c r="B39" s="242"/>
      <c r="C39" s="707" t="s">
        <v>778</v>
      </c>
      <c r="D39" s="246" t="s">
        <v>1335</v>
      </c>
      <c r="E39" s="244" t="s">
        <v>778</v>
      </c>
      <c r="F39" s="244" t="s">
        <v>778</v>
      </c>
      <c r="G39" s="244"/>
      <c r="H39" s="244"/>
      <c r="I39" s="235">
        <v>1045</v>
      </c>
      <c r="J39" s="235">
        <v>352</v>
      </c>
      <c r="K39" s="235">
        <v>352</v>
      </c>
      <c r="L39" s="235"/>
      <c r="M39" s="235"/>
      <c r="N39" s="235"/>
      <c r="O39" s="235"/>
      <c r="P39" s="235">
        <v>1045</v>
      </c>
      <c r="Q39" s="235" t="s">
        <v>1333</v>
      </c>
      <c r="R39" s="235">
        <v>1</v>
      </c>
      <c r="S39" s="235"/>
      <c r="T39" s="244"/>
      <c r="U39" s="244"/>
      <c r="V39" s="244"/>
      <c r="W39" s="244"/>
      <c r="X39" s="244"/>
      <c r="Y39" s="244"/>
      <c r="Z39" s="235"/>
      <c r="AA39" s="707"/>
      <c r="AB39" s="707"/>
      <c r="AC39" s="244"/>
      <c r="AD39" s="244"/>
      <c r="AE39" s="244"/>
      <c r="AF39" s="219"/>
      <c r="AG39" s="219"/>
      <c r="AH39" s="244"/>
      <c r="AI39" s="244"/>
      <c r="AJ39" s="244"/>
      <c r="AK39" s="244"/>
      <c r="AL39" s="244"/>
      <c r="AM39" s="244"/>
      <c r="AN39" s="244"/>
      <c r="AO39" s="244"/>
      <c r="AP39" s="244"/>
      <c r="AQ39" s="244"/>
      <c r="AR39" s="244"/>
      <c r="AS39" s="244"/>
      <c r="AT39" s="244"/>
      <c r="AU39" s="707">
        <v>2011</v>
      </c>
      <c r="AV39" s="244"/>
      <c r="AW39" s="244"/>
      <c r="AX39" s="244"/>
      <c r="AY39" s="244"/>
      <c r="AZ39" s="244"/>
      <c r="BA39" s="244"/>
      <c r="BB39" s="235"/>
      <c r="BC39" s="235"/>
    </row>
    <row r="40" spans="1:55" s="19" customFormat="1" ht="25.7" hidden="1" customHeight="1">
      <c r="A40" s="897"/>
      <c r="B40" s="242"/>
      <c r="C40" s="707" t="s">
        <v>778</v>
      </c>
      <c r="D40" s="246" t="s">
        <v>1336</v>
      </c>
      <c r="E40" s="244" t="s">
        <v>778</v>
      </c>
      <c r="F40" s="244" t="s">
        <v>778</v>
      </c>
      <c r="G40" s="244"/>
      <c r="H40" s="244"/>
      <c r="I40" s="235">
        <v>552</v>
      </c>
      <c r="J40" s="235">
        <v>497</v>
      </c>
      <c r="K40" s="235">
        <v>497</v>
      </c>
      <c r="L40" s="235"/>
      <c r="M40" s="235"/>
      <c r="N40" s="235"/>
      <c r="O40" s="235"/>
      <c r="P40" s="235"/>
      <c r="Q40" s="235" t="s">
        <v>1333</v>
      </c>
      <c r="R40" s="235">
        <v>1</v>
      </c>
      <c r="S40" s="235" t="s">
        <v>614</v>
      </c>
      <c r="T40" s="244"/>
      <c r="U40" s="244"/>
      <c r="V40" s="244"/>
      <c r="W40" s="244"/>
      <c r="X40" s="244"/>
      <c r="Y40" s="244"/>
      <c r="Z40" s="235"/>
      <c r="AA40" s="707"/>
      <c r="AB40" s="707"/>
      <c r="AC40" s="244"/>
      <c r="AD40" s="244"/>
      <c r="AE40" s="244"/>
      <c r="AF40" s="219"/>
      <c r="AG40" s="219"/>
      <c r="AH40" s="244"/>
      <c r="AI40" s="244"/>
      <c r="AJ40" s="244"/>
      <c r="AK40" s="244"/>
      <c r="AL40" s="244"/>
      <c r="AM40" s="244"/>
      <c r="AN40" s="244"/>
      <c r="AO40" s="244"/>
      <c r="AP40" s="244"/>
      <c r="AQ40" s="244"/>
      <c r="AR40" s="244"/>
      <c r="AS40" s="244"/>
      <c r="AT40" s="244"/>
      <c r="AU40" s="707"/>
      <c r="AV40" s="244"/>
      <c r="AW40" s="244"/>
      <c r="AX40" s="244"/>
      <c r="AY40" s="244"/>
      <c r="AZ40" s="244"/>
      <c r="BA40" s="244"/>
      <c r="BB40" s="235"/>
      <c r="BC40" s="235"/>
    </row>
    <row r="41" spans="1:55" s="19" customFormat="1" ht="25.7" hidden="1" customHeight="1">
      <c r="A41" s="897"/>
      <c r="B41" s="242"/>
      <c r="C41" s="707" t="s">
        <v>760</v>
      </c>
      <c r="D41" s="246" t="s">
        <v>1963</v>
      </c>
      <c r="E41" s="707" t="s">
        <v>560</v>
      </c>
      <c r="F41" s="707" t="s">
        <v>752</v>
      </c>
      <c r="G41" s="244"/>
      <c r="H41" s="244"/>
      <c r="I41" s="235">
        <v>7000</v>
      </c>
      <c r="J41" s="235"/>
      <c r="K41" s="235"/>
      <c r="L41" s="235"/>
      <c r="M41" s="235"/>
      <c r="N41" s="235"/>
      <c r="O41" s="235"/>
      <c r="P41" s="235">
        <v>7000</v>
      </c>
      <c r="Q41" s="235" t="s">
        <v>1964</v>
      </c>
      <c r="R41" s="235">
        <v>14</v>
      </c>
      <c r="S41" s="222"/>
      <c r="T41" s="244"/>
      <c r="U41" s="244"/>
      <c r="V41" s="244"/>
      <c r="W41" s="244"/>
      <c r="X41" s="244"/>
      <c r="Y41" s="244"/>
      <c r="Z41" s="235"/>
      <c r="AA41" s="707"/>
      <c r="AB41" s="707"/>
      <c r="AC41" s="244"/>
      <c r="AD41" s="244"/>
      <c r="AE41" s="244"/>
      <c r="AF41" s="219"/>
      <c r="AG41" s="219"/>
      <c r="AH41" s="244"/>
      <c r="AI41" s="244"/>
      <c r="AJ41" s="244"/>
      <c r="AK41" s="244"/>
      <c r="AL41" s="244"/>
      <c r="AM41" s="244"/>
      <c r="AN41" s="244"/>
      <c r="AO41" s="244"/>
      <c r="AP41" s="244"/>
      <c r="AQ41" s="244"/>
      <c r="AR41" s="244"/>
      <c r="AS41" s="244"/>
      <c r="AT41" s="244"/>
      <c r="AU41" s="707">
        <v>2006</v>
      </c>
      <c r="AV41" s="219"/>
      <c r="AW41" s="219"/>
      <c r="AX41" s="219"/>
      <c r="AY41" s="219"/>
      <c r="AZ41" s="219"/>
      <c r="BA41" s="219"/>
      <c r="BB41" s="222"/>
      <c r="BC41" s="222"/>
    </row>
    <row r="42" spans="1:55" s="19" customFormat="1" ht="25.7" hidden="1" customHeight="1">
      <c r="A42" s="897"/>
      <c r="B42" s="242"/>
      <c r="C42" s="707" t="s">
        <v>607</v>
      </c>
      <c r="D42" s="246" t="s">
        <v>1965</v>
      </c>
      <c r="E42" s="707" t="s">
        <v>560</v>
      </c>
      <c r="F42" s="707" t="s">
        <v>752</v>
      </c>
      <c r="G42" s="244"/>
      <c r="H42" s="244"/>
      <c r="I42" s="235">
        <v>2250</v>
      </c>
      <c r="J42" s="235"/>
      <c r="K42" s="235"/>
      <c r="L42" s="235"/>
      <c r="M42" s="235"/>
      <c r="N42" s="235"/>
      <c r="O42" s="235"/>
      <c r="P42" s="235">
        <v>2250</v>
      </c>
      <c r="Q42" s="235" t="s">
        <v>1966</v>
      </c>
      <c r="R42" s="235">
        <v>4</v>
      </c>
      <c r="S42" s="222"/>
      <c r="T42" s="219"/>
      <c r="U42" s="219"/>
      <c r="V42" s="219"/>
      <c r="W42" s="219"/>
      <c r="X42" s="219"/>
      <c r="Y42" s="219"/>
      <c r="Z42" s="222"/>
      <c r="AA42" s="225"/>
      <c r="AB42" s="225"/>
      <c r="AC42" s="225"/>
      <c r="AD42" s="225"/>
      <c r="AE42" s="225"/>
      <c r="AF42" s="225"/>
      <c r="AG42" s="225"/>
      <c r="AH42" s="225"/>
      <c r="AI42" s="225"/>
      <c r="AJ42" s="225"/>
      <c r="AK42" s="225"/>
      <c r="AL42" s="225"/>
      <c r="AM42" s="225"/>
      <c r="AN42" s="225"/>
      <c r="AO42" s="225"/>
      <c r="AP42" s="225"/>
      <c r="AQ42" s="225"/>
      <c r="AR42" s="225"/>
      <c r="AS42" s="225"/>
      <c r="AT42" s="225"/>
      <c r="AU42" s="219">
        <v>2006</v>
      </c>
      <c r="AV42" s="219"/>
      <c r="AW42" s="219"/>
      <c r="AX42" s="219"/>
      <c r="AY42" s="219"/>
      <c r="AZ42" s="219"/>
      <c r="BA42" s="219"/>
      <c r="BB42" s="222"/>
      <c r="BC42" s="222"/>
    </row>
    <row r="43" spans="1:55" s="19" customFormat="1" ht="25.7" hidden="1" customHeight="1">
      <c r="A43" s="897"/>
      <c r="B43" s="242"/>
      <c r="C43" s="707" t="s">
        <v>721</v>
      </c>
      <c r="D43" s="246" t="s">
        <v>1967</v>
      </c>
      <c r="E43" s="244" t="s">
        <v>560</v>
      </c>
      <c r="F43" s="244" t="s">
        <v>752</v>
      </c>
      <c r="G43" s="244"/>
      <c r="H43" s="244"/>
      <c r="I43" s="235">
        <v>1342</v>
      </c>
      <c r="J43" s="235"/>
      <c r="K43" s="235"/>
      <c r="L43" s="235"/>
      <c r="M43" s="235"/>
      <c r="N43" s="235"/>
      <c r="O43" s="235"/>
      <c r="P43" s="235">
        <v>1342</v>
      </c>
      <c r="Q43" s="235" t="s">
        <v>1968</v>
      </c>
      <c r="R43" s="235">
        <v>2</v>
      </c>
      <c r="S43" s="235"/>
      <c r="T43" s="244"/>
      <c r="U43" s="244"/>
      <c r="V43" s="244"/>
      <c r="W43" s="244"/>
      <c r="X43" s="244"/>
      <c r="Y43" s="244"/>
      <c r="Z43" s="235"/>
      <c r="AA43" s="707"/>
      <c r="AB43" s="707"/>
      <c r="AC43" s="244"/>
      <c r="AD43" s="244"/>
      <c r="AE43" s="244"/>
      <c r="AF43" s="219"/>
      <c r="AG43" s="219"/>
      <c r="AH43" s="244"/>
      <c r="AI43" s="244"/>
      <c r="AJ43" s="244"/>
      <c r="AK43" s="244"/>
      <c r="AL43" s="244"/>
      <c r="AM43" s="244"/>
      <c r="AN43" s="244"/>
      <c r="AO43" s="244"/>
      <c r="AP43" s="244"/>
      <c r="AQ43" s="244"/>
      <c r="AR43" s="244"/>
      <c r="AS43" s="244"/>
      <c r="AT43" s="244"/>
      <c r="AU43" s="707">
        <v>2006</v>
      </c>
      <c r="AV43" s="244"/>
      <c r="AW43" s="244"/>
      <c r="AX43" s="244"/>
      <c r="AY43" s="244"/>
      <c r="AZ43" s="244"/>
      <c r="BA43" s="244"/>
      <c r="BB43" s="235"/>
      <c r="BC43" s="235"/>
    </row>
    <row r="44" spans="1:55" s="19" customFormat="1" ht="25.7" hidden="1" customHeight="1">
      <c r="A44" s="897"/>
      <c r="B44" s="242"/>
      <c r="C44" s="707" t="s">
        <v>721</v>
      </c>
      <c r="D44" s="246" t="s">
        <v>1969</v>
      </c>
      <c r="E44" s="244" t="s">
        <v>560</v>
      </c>
      <c r="F44" s="244" t="s">
        <v>752</v>
      </c>
      <c r="G44" s="244"/>
      <c r="H44" s="244"/>
      <c r="I44" s="235">
        <v>3760</v>
      </c>
      <c r="J44" s="235"/>
      <c r="K44" s="235"/>
      <c r="L44" s="235"/>
      <c r="M44" s="235"/>
      <c r="N44" s="235"/>
      <c r="O44" s="235"/>
      <c r="P44" s="235">
        <v>3760</v>
      </c>
      <c r="Q44" s="235"/>
      <c r="R44" s="235">
        <v>4</v>
      </c>
      <c r="S44" s="235"/>
      <c r="T44" s="244"/>
      <c r="U44" s="244"/>
      <c r="V44" s="244"/>
      <c r="W44" s="244"/>
      <c r="X44" s="244"/>
      <c r="Y44" s="244"/>
      <c r="Z44" s="235"/>
      <c r="AA44" s="707"/>
      <c r="AB44" s="707"/>
      <c r="AC44" s="244"/>
      <c r="AD44" s="244"/>
      <c r="AE44" s="244"/>
      <c r="AF44" s="219"/>
      <c r="AG44" s="219"/>
      <c r="AH44" s="244"/>
      <c r="AI44" s="244"/>
      <c r="AJ44" s="244"/>
      <c r="AK44" s="244"/>
      <c r="AL44" s="244"/>
      <c r="AM44" s="244"/>
      <c r="AN44" s="244"/>
      <c r="AO44" s="244"/>
      <c r="AP44" s="244"/>
      <c r="AQ44" s="244"/>
      <c r="AR44" s="244"/>
      <c r="AS44" s="244"/>
      <c r="AT44" s="244"/>
      <c r="AU44" s="707">
        <v>2012</v>
      </c>
      <c r="AV44" s="244"/>
      <c r="AW44" s="244"/>
      <c r="AX44" s="244"/>
      <c r="AY44" s="244"/>
      <c r="AZ44" s="244"/>
      <c r="BA44" s="244"/>
      <c r="BB44" s="235"/>
      <c r="BC44" s="235"/>
    </row>
    <row r="45" spans="1:55" s="19" customFormat="1" ht="25.7" hidden="1" customHeight="1">
      <c r="A45" s="897"/>
      <c r="B45" s="242"/>
      <c r="C45" s="707" t="s">
        <v>778</v>
      </c>
      <c r="D45" s="246" t="s">
        <v>1970</v>
      </c>
      <c r="E45" s="707" t="s">
        <v>560</v>
      </c>
      <c r="F45" s="707" t="s">
        <v>1947</v>
      </c>
      <c r="G45" s="244"/>
      <c r="H45" s="244"/>
      <c r="I45" s="235">
        <v>2000</v>
      </c>
      <c r="J45" s="235"/>
      <c r="K45" s="235"/>
      <c r="L45" s="235"/>
      <c r="M45" s="235"/>
      <c r="N45" s="235"/>
      <c r="O45" s="235"/>
      <c r="P45" s="235">
        <v>195</v>
      </c>
      <c r="Q45" s="235"/>
      <c r="R45" s="235">
        <v>1</v>
      </c>
      <c r="S45" s="222" t="s">
        <v>614</v>
      </c>
      <c r="T45" s="244"/>
      <c r="U45" s="244"/>
      <c r="V45" s="244"/>
      <c r="W45" s="244"/>
      <c r="X45" s="244"/>
      <c r="Y45" s="244"/>
      <c r="Z45" s="235"/>
      <c r="AA45" s="707"/>
      <c r="AB45" s="707"/>
      <c r="AC45" s="244"/>
      <c r="AD45" s="244"/>
      <c r="AE45" s="244"/>
      <c r="AF45" s="219"/>
      <c r="AG45" s="219"/>
      <c r="AH45" s="244"/>
      <c r="AI45" s="244"/>
      <c r="AJ45" s="244"/>
      <c r="AK45" s="244"/>
      <c r="AL45" s="244"/>
      <c r="AM45" s="244"/>
      <c r="AN45" s="244"/>
      <c r="AO45" s="244"/>
      <c r="AP45" s="244"/>
      <c r="AQ45" s="244"/>
      <c r="AR45" s="244"/>
      <c r="AS45" s="244"/>
      <c r="AT45" s="244"/>
      <c r="AU45" s="707">
        <v>2012</v>
      </c>
      <c r="AV45" s="244"/>
      <c r="AW45" s="244"/>
      <c r="AX45" s="244"/>
      <c r="AY45" s="244"/>
      <c r="AZ45" s="244"/>
      <c r="BA45" s="244"/>
      <c r="BB45" s="235"/>
      <c r="BC45" s="235"/>
    </row>
    <row r="46" spans="1:55" s="19" customFormat="1" ht="25.7" hidden="1" customHeight="1">
      <c r="A46" s="897"/>
      <c r="B46" s="899"/>
      <c r="C46" s="707" t="s">
        <v>721</v>
      </c>
      <c r="D46" s="246" t="s">
        <v>1971</v>
      </c>
      <c r="E46" s="707" t="s">
        <v>560</v>
      </c>
      <c r="F46" s="707" t="s">
        <v>1960</v>
      </c>
      <c r="G46" s="244"/>
      <c r="H46" s="244"/>
      <c r="I46" s="235">
        <v>28449</v>
      </c>
      <c r="J46" s="235"/>
      <c r="K46" s="235"/>
      <c r="L46" s="235"/>
      <c r="M46" s="235"/>
      <c r="N46" s="235"/>
      <c r="O46" s="235"/>
      <c r="P46" s="235">
        <v>606</v>
      </c>
      <c r="Q46" s="235" t="s">
        <v>1972</v>
      </c>
      <c r="R46" s="235">
        <v>1</v>
      </c>
      <c r="S46" s="222" t="s">
        <v>614</v>
      </c>
      <c r="T46" s="244"/>
      <c r="U46" s="244"/>
      <c r="V46" s="244"/>
      <c r="W46" s="244"/>
      <c r="X46" s="244"/>
      <c r="Y46" s="244"/>
      <c r="Z46" s="235"/>
      <c r="AA46" s="707"/>
      <c r="AB46" s="707"/>
      <c r="AC46" s="244"/>
      <c r="AD46" s="244"/>
      <c r="AE46" s="244"/>
      <c r="AF46" s="219"/>
      <c r="AG46" s="219"/>
      <c r="AH46" s="244"/>
      <c r="AI46" s="244"/>
      <c r="AJ46" s="244"/>
      <c r="AK46" s="244"/>
      <c r="AL46" s="244"/>
      <c r="AM46" s="244"/>
      <c r="AN46" s="244"/>
      <c r="AO46" s="244"/>
      <c r="AP46" s="244"/>
      <c r="AQ46" s="244"/>
      <c r="AR46" s="244"/>
      <c r="AS46" s="244"/>
      <c r="AT46" s="244"/>
      <c r="AU46" s="707">
        <v>2003</v>
      </c>
      <c r="AV46" s="244"/>
      <c r="AW46" s="244"/>
      <c r="AX46" s="244"/>
      <c r="AY46" s="244"/>
      <c r="AZ46" s="244"/>
      <c r="BA46" s="244"/>
      <c r="BB46" s="235"/>
      <c r="BC46" s="235"/>
    </row>
    <row r="47" spans="1:55" s="19" customFormat="1" ht="25.7" hidden="1" customHeight="1">
      <c r="A47" s="897"/>
      <c r="B47" s="242"/>
      <c r="C47" s="707" t="s">
        <v>574</v>
      </c>
      <c r="D47" s="246" t="s">
        <v>1973</v>
      </c>
      <c r="E47" s="707" t="s">
        <v>560</v>
      </c>
      <c r="F47" s="707" t="s">
        <v>1974</v>
      </c>
      <c r="G47" s="244"/>
      <c r="H47" s="244"/>
      <c r="I47" s="235">
        <v>1840</v>
      </c>
      <c r="J47" s="235"/>
      <c r="K47" s="235"/>
      <c r="L47" s="235"/>
      <c r="M47" s="235"/>
      <c r="N47" s="235"/>
      <c r="O47" s="235"/>
      <c r="P47" s="235">
        <v>920</v>
      </c>
      <c r="Q47" s="235" t="s">
        <v>2615</v>
      </c>
      <c r="R47" s="235">
        <v>2</v>
      </c>
      <c r="S47" s="222" t="s">
        <v>614</v>
      </c>
      <c r="T47" s="244"/>
      <c r="U47" s="244"/>
      <c r="V47" s="244"/>
      <c r="W47" s="244"/>
      <c r="X47" s="244"/>
      <c r="Y47" s="244"/>
      <c r="Z47" s="235"/>
      <c r="AA47" s="707"/>
      <c r="AB47" s="707"/>
      <c r="AC47" s="244"/>
      <c r="AD47" s="244"/>
      <c r="AE47" s="244"/>
      <c r="AF47" s="219"/>
      <c r="AG47" s="219"/>
      <c r="AH47" s="244"/>
      <c r="AI47" s="244"/>
      <c r="AJ47" s="244"/>
      <c r="AK47" s="244"/>
      <c r="AL47" s="244"/>
      <c r="AM47" s="244"/>
      <c r="AN47" s="244"/>
      <c r="AO47" s="244"/>
      <c r="AP47" s="244"/>
      <c r="AQ47" s="244"/>
      <c r="AR47" s="244"/>
      <c r="AS47" s="244"/>
      <c r="AT47" s="244"/>
      <c r="AU47" s="707">
        <v>1997</v>
      </c>
      <c r="AV47" s="244"/>
      <c r="AW47" s="244"/>
      <c r="AX47" s="244"/>
      <c r="AY47" s="244"/>
      <c r="AZ47" s="244"/>
      <c r="BA47" s="244"/>
      <c r="BB47" s="235"/>
      <c r="BC47" s="235"/>
    </row>
    <row r="48" spans="1:55" s="19" customFormat="1" ht="25.7" hidden="1" customHeight="1">
      <c r="A48" s="897"/>
      <c r="B48" s="899"/>
      <c r="C48" s="707" t="s">
        <v>1275</v>
      </c>
      <c r="D48" s="246" t="s">
        <v>1975</v>
      </c>
      <c r="E48" s="707" t="s">
        <v>1275</v>
      </c>
      <c r="F48" s="707" t="s">
        <v>1275</v>
      </c>
      <c r="G48" s="244"/>
      <c r="H48" s="244"/>
      <c r="I48" s="235">
        <v>760</v>
      </c>
      <c r="J48" s="235">
        <v>463.54</v>
      </c>
      <c r="K48" s="235">
        <v>528</v>
      </c>
      <c r="L48" s="235"/>
      <c r="M48" s="235"/>
      <c r="N48" s="235"/>
      <c r="O48" s="235">
        <v>528</v>
      </c>
      <c r="P48" s="235">
        <v>528</v>
      </c>
      <c r="Q48" s="235" t="s">
        <v>1976</v>
      </c>
      <c r="R48" s="235">
        <v>2</v>
      </c>
      <c r="S48" s="222" t="s">
        <v>290</v>
      </c>
      <c r="T48" s="244"/>
      <c r="U48" s="244"/>
      <c r="V48" s="244"/>
      <c r="W48" s="244"/>
      <c r="X48" s="244"/>
      <c r="Y48" s="244"/>
      <c r="Z48" s="235"/>
      <c r="AA48" s="707"/>
      <c r="AB48" s="707"/>
      <c r="AC48" s="244"/>
      <c r="AD48" s="244"/>
      <c r="AE48" s="244"/>
      <c r="AF48" s="219"/>
      <c r="AG48" s="219"/>
      <c r="AH48" s="244"/>
      <c r="AI48" s="244"/>
      <c r="AJ48" s="244"/>
      <c r="AK48" s="244"/>
      <c r="AL48" s="244"/>
      <c r="AM48" s="244"/>
      <c r="AN48" s="244"/>
      <c r="AO48" s="244"/>
      <c r="AP48" s="244"/>
      <c r="AQ48" s="244"/>
      <c r="AR48" s="244"/>
      <c r="AS48" s="244"/>
      <c r="AT48" s="244"/>
      <c r="AU48" s="707">
        <v>1996</v>
      </c>
      <c r="AV48" s="244"/>
      <c r="AW48" s="244"/>
      <c r="AX48" s="244"/>
      <c r="AY48" s="244"/>
      <c r="AZ48" s="244"/>
      <c r="BA48" s="244"/>
      <c r="BB48" s="235"/>
      <c r="BC48" s="235"/>
    </row>
    <row r="49" spans="1:55" s="19" customFormat="1" ht="25.7" hidden="1" customHeight="1">
      <c r="A49" s="897"/>
      <c r="B49" s="225"/>
      <c r="C49" s="707" t="s">
        <v>1275</v>
      </c>
      <c r="D49" s="246" t="s">
        <v>12800</v>
      </c>
      <c r="E49" s="244" t="s">
        <v>1275</v>
      </c>
      <c r="F49" s="244" t="s">
        <v>1275</v>
      </c>
      <c r="G49" s="244">
        <v>2068</v>
      </c>
      <c r="H49" s="244">
        <v>3881</v>
      </c>
      <c r="I49" s="235">
        <v>412</v>
      </c>
      <c r="J49" s="235">
        <v>300</v>
      </c>
      <c r="K49" s="235">
        <v>300</v>
      </c>
      <c r="L49" s="235"/>
      <c r="M49" s="235">
        <v>1897</v>
      </c>
      <c r="N49" s="235">
        <v>1897</v>
      </c>
      <c r="O49" s="235">
        <v>300</v>
      </c>
      <c r="P49" s="235">
        <v>300</v>
      </c>
      <c r="Q49" s="235" t="s">
        <v>1865</v>
      </c>
      <c r="R49" s="235">
        <v>1</v>
      </c>
      <c r="S49" s="235" t="s">
        <v>290</v>
      </c>
      <c r="T49" s="244" t="s">
        <v>1279</v>
      </c>
      <c r="U49" s="244">
        <v>2006</v>
      </c>
      <c r="V49" s="244" t="s">
        <v>1280</v>
      </c>
      <c r="W49" s="244"/>
      <c r="X49" s="244"/>
      <c r="Y49" s="244"/>
      <c r="Z49" s="235"/>
      <c r="AA49" s="707">
        <v>2006</v>
      </c>
      <c r="AB49" s="707" t="s">
        <v>1280</v>
      </c>
      <c r="AC49" s="244"/>
      <c r="AD49" s="244"/>
      <c r="AE49" s="244"/>
      <c r="AF49" s="219"/>
      <c r="AG49" s="219">
        <v>2018</v>
      </c>
      <c r="AH49" s="244"/>
      <c r="AI49" s="244"/>
      <c r="AJ49" s="244"/>
      <c r="AK49" s="244"/>
      <c r="AL49" s="244"/>
      <c r="AM49" s="244"/>
      <c r="AN49" s="244"/>
      <c r="AO49" s="244"/>
      <c r="AP49" s="244"/>
      <c r="AQ49" s="244"/>
      <c r="AR49" s="244"/>
      <c r="AS49" s="244"/>
      <c r="AT49" s="244"/>
      <c r="AU49" s="707">
        <v>2018</v>
      </c>
      <c r="AV49" s="244"/>
      <c r="AW49" s="244"/>
      <c r="AX49" s="244"/>
      <c r="AY49" s="244"/>
      <c r="AZ49" s="244"/>
      <c r="BA49" s="244"/>
      <c r="BB49" s="235"/>
      <c r="BC49" s="235" t="s">
        <v>3615</v>
      </c>
    </row>
    <row r="50" spans="1:55" s="19" customFormat="1" ht="25.7" hidden="1" customHeight="1">
      <c r="A50" s="897"/>
      <c r="B50" s="225"/>
      <c r="C50" s="707" t="s">
        <v>794</v>
      </c>
      <c r="D50" s="246" t="s">
        <v>9941</v>
      </c>
      <c r="E50" s="244" t="s">
        <v>794</v>
      </c>
      <c r="F50" s="244" t="s">
        <v>794</v>
      </c>
      <c r="G50" s="244"/>
      <c r="H50" s="244"/>
      <c r="I50" s="235">
        <v>16368</v>
      </c>
      <c r="J50" s="235"/>
      <c r="K50" s="235">
        <v>402</v>
      </c>
      <c r="L50" s="235"/>
      <c r="M50" s="235"/>
      <c r="N50" s="235"/>
      <c r="O50" s="235">
        <v>402</v>
      </c>
      <c r="P50" s="235">
        <v>402</v>
      </c>
      <c r="Q50" s="235" t="s">
        <v>9942</v>
      </c>
      <c r="R50" s="235">
        <v>1</v>
      </c>
      <c r="S50" s="235" t="s">
        <v>290</v>
      </c>
      <c r="T50" s="244"/>
      <c r="U50" s="244"/>
      <c r="V50" s="244"/>
      <c r="W50" s="244"/>
      <c r="X50" s="244"/>
      <c r="Y50" s="244"/>
      <c r="Z50" s="235"/>
      <c r="AA50" s="707"/>
      <c r="AB50" s="707"/>
      <c r="AC50" s="244"/>
      <c r="AD50" s="244"/>
      <c r="AE50" s="244"/>
      <c r="AF50" s="219"/>
      <c r="AG50" s="219"/>
      <c r="AH50" s="244"/>
      <c r="AI50" s="244"/>
      <c r="AJ50" s="244"/>
      <c r="AK50" s="244"/>
      <c r="AL50" s="244"/>
      <c r="AM50" s="244"/>
      <c r="AN50" s="244"/>
      <c r="AO50" s="244"/>
      <c r="AP50" s="244"/>
      <c r="AQ50" s="244"/>
      <c r="AR50" s="244"/>
      <c r="AS50" s="244"/>
      <c r="AT50" s="244"/>
      <c r="AU50" s="707">
        <v>2002</v>
      </c>
      <c r="AV50" s="244"/>
      <c r="AW50" s="244"/>
      <c r="AX50" s="244"/>
      <c r="AY50" s="244"/>
      <c r="AZ50" s="244"/>
      <c r="BA50" s="244"/>
      <c r="BB50" s="235"/>
      <c r="BC50" s="235" t="s">
        <v>2023</v>
      </c>
    </row>
    <row r="51" spans="1:55" s="19" customFormat="1" ht="25.7" hidden="1" customHeight="1">
      <c r="A51" s="897"/>
      <c r="B51" s="225"/>
      <c r="C51" s="707" t="s">
        <v>794</v>
      </c>
      <c r="D51" s="246" t="s">
        <v>9943</v>
      </c>
      <c r="E51" s="244" t="s">
        <v>794</v>
      </c>
      <c r="F51" s="244" t="s">
        <v>794</v>
      </c>
      <c r="G51" s="244"/>
      <c r="H51" s="244"/>
      <c r="I51" s="235">
        <v>31600</v>
      </c>
      <c r="J51" s="235"/>
      <c r="K51" s="235">
        <v>928</v>
      </c>
      <c r="L51" s="235"/>
      <c r="M51" s="235"/>
      <c r="N51" s="235"/>
      <c r="O51" s="235">
        <v>928</v>
      </c>
      <c r="P51" s="235">
        <v>928</v>
      </c>
      <c r="Q51" s="235" t="s">
        <v>9944</v>
      </c>
      <c r="R51" s="235">
        <v>2</v>
      </c>
      <c r="S51" s="235" t="s">
        <v>290</v>
      </c>
      <c r="T51" s="244"/>
      <c r="U51" s="244"/>
      <c r="V51" s="244"/>
      <c r="W51" s="244"/>
      <c r="X51" s="244"/>
      <c r="Y51" s="244"/>
      <c r="Z51" s="235"/>
      <c r="AA51" s="707"/>
      <c r="AB51" s="707"/>
      <c r="AC51" s="244"/>
      <c r="AD51" s="244"/>
      <c r="AE51" s="244"/>
      <c r="AF51" s="219"/>
      <c r="AG51" s="219"/>
      <c r="AH51" s="244"/>
      <c r="AI51" s="244"/>
      <c r="AJ51" s="244"/>
      <c r="AK51" s="244"/>
      <c r="AL51" s="244"/>
      <c r="AM51" s="244"/>
      <c r="AN51" s="244"/>
      <c r="AO51" s="244"/>
      <c r="AP51" s="244"/>
      <c r="AQ51" s="244"/>
      <c r="AR51" s="244"/>
      <c r="AS51" s="244"/>
      <c r="AT51" s="244"/>
      <c r="AU51" s="707">
        <v>1982</v>
      </c>
      <c r="AV51" s="244"/>
      <c r="AW51" s="244"/>
      <c r="AX51" s="244"/>
      <c r="AY51" s="244"/>
      <c r="AZ51" s="244"/>
      <c r="BA51" s="244"/>
      <c r="BB51" s="235"/>
      <c r="BC51" s="235" t="s">
        <v>2023</v>
      </c>
    </row>
    <row r="52" spans="1:55" s="19" customFormat="1" ht="25.7" hidden="1" customHeight="1">
      <c r="A52" s="897"/>
      <c r="B52" s="225"/>
      <c r="C52" s="707" t="s">
        <v>724</v>
      </c>
      <c r="D52" s="246" t="s">
        <v>15296</v>
      </c>
      <c r="E52" s="244" t="s">
        <v>560</v>
      </c>
      <c r="F52" s="244" t="s">
        <v>724</v>
      </c>
      <c r="G52" s="244"/>
      <c r="H52" s="244"/>
      <c r="I52" s="235">
        <v>425</v>
      </c>
      <c r="J52" s="235"/>
      <c r="K52" s="235"/>
      <c r="L52" s="235"/>
      <c r="M52" s="235"/>
      <c r="N52" s="235"/>
      <c r="O52" s="235"/>
      <c r="P52" s="235">
        <v>425</v>
      </c>
      <c r="Q52" s="235" t="s">
        <v>15297</v>
      </c>
      <c r="R52" s="235">
        <v>1</v>
      </c>
      <c r="S52" s="235" t="s">
        <v>290</v>
      </c>
      <c r="T52" s="244"/>
      <c r="U52" s="244"/>
      <c r="V52" s="244"/>
      <c r="W52" s="244"/>
      <c r="X52" s="244"/>
      <c r="Y52" s="244"/>
      <c r="Z52" s="235"/>
      <c r="AA52" s="707"/>
      <c r="AB52" s="707"/>
      <c r="AC52" s="244"/>
      <c r="AD52" s="244"/>
      <c r="AE52" s="244"/>
      <c r="AF52" s="219"/>
      <c r="AG52" s="219"/>
      <c r="AH52" s="244"/>
      <c r="AI52" s="244"/>
      <c r="AJ52" s="244"/>
      <c r="AK52" s="244"/>
      <c r="AL52" s="244"/>
      <c r="AM52" s="244"/>
      <c r="AN52" s="244"/>
      <c r="AO52" s="244"/>
      <c r="AP52" s="244"/>
      <c r="AQ52" s="244"/>
      <c r="AR52" s="244"/>
      <c r="AS52" s="244"/>
      <c r="AT52" s="244"/>
      <c r="AU52" s="707">
        <v>2019</v>
      </c>
      <c r="AV52" s="244"/>
      <c r="AW52" s="244"/>
      <c r="AX52" s="244"/>
      <c r="AY52" s="244"/>
      <c r="AZ52" s="244"/>
      <c r="BA52" s="244"/>
      <c r="BB52" s="235"/>
      <c r="BC52" s="235"/>
    </row>
    <row r="53" spans="1:55" s="19" customFormat="1" ht="25.7" hidden="1" customHeight="1">
      <c r="A53" s="897"/>
      <c r="B53" s="239" t="s">
        <v>2352</v>
      </c>
      <c r="C53" s="707" t="s">
        <v>2244</v>
      </c>
      <c r="D53" s="246">
        <f>COUNTA(D54:D56)</f>
        <v>3</v>
      </c>
      <c r="E53" s="236"/>
      <c r="F53" s="236"/>
      <c r="G53" s="236"/>
      <c r="H53" s="236"/>
      <c r="I53" s="235">
        <f>SUM(I54:I56)</f>
        <v>21581</v>
      </c>
      <c r="J53" s="235">
        <f>SUM(J54:J56)</f>
        <v>3841</v>
      </c>
      <c r="K53" s="235">
        <f>SUM(K54:K56)</f>
        <v>3799</v>
      </c>
      <c r="L53" s="235">
        <f t="shared" ref="L53:N53" si="1">SUM(L56:L56)</f>
        <v>0</v>
      </c>
      <c r="M53" s="235">
        <f t="shared" si="1"/>
        <v>0</v>
      </c>
      <c r="N53" s="235">
        <f t="shared" si="1"/>
        <v>0</v>
      </c>
      <c r="O53" s="235"/>
      <c r="P53" s="235"/>
      <c r="Q53" s="235"/>
      <c r="R53" s="235">
        <f>SUM(R54:R56)</f>
        <v>13</v>
      </c>
      <c r="S53" s="235"/>
      <c r="T53" s="236"/>
      <c r="U53" s="236"/>
      <c r="V53" s="236"/>
      <c r="W53" s="236"/>
      <c r="X53" s="236"/>
      <c r="Y53" s="236"/>
      <c r="Z53" s="235"/>
      <c r="AA53" s="707"/>
      <c r="AB53" s="707"/>
      <c r="AC53" s="236"/>
      <c r="AD53" s="236"/>
      <c r="AE53" s="236"/>
      <c r="AF53" s="236"/>
      <c r="AG53" s="236"/>
      <c r="AH53" s="236"/>
      <c r="AI53" s="236"/>
      <c r="AJ53" s="236"/>
      <c r="AK53" s="236"/>
      <c r="AL53" s="236"/>
      <c r="AM53" s="236"/>
      <c r="AN53" s="236"/>
      <c r="AO53" s="236"/>
      <c r="AP53" s="236"/>
      <c r="AQ53" s="236"/>
      <c r="AR53" s="236"/>
      <c r="AS53" s="236"/>
      <c r="AT53" s="236"/>
      <c r="AU53" s="221"/>
      <c r="AV53" s="221"/>
      <c r="AW53" s="221"/>
      <c r="AX53" s="221"/>
      <c r="AY53" s="221"/>
      <c r="AZ53" s="221"/>
      <c r="BA53" s="221"/>
      <c r="BB53" s="222"/>
      <c r="BC53" s="222"/>
    </row>
    <row r="54" spans="1:55" s="19" customFormat="1" ht="25.7" hidden="1" customHeight="1">
      <c r="A54" s="690"/>
      <c r="B54" s="242"/>
      <c r="C54" s="707" t="s">
        <v>794</v>
      </c>
      <c r="D54" s="246" t="s">
        <v>2778</v>
      </c>
      <c r="E54" s="236" t="s">
        <v>794</v>
      </c>
      <c r="F54" s="236" t="s">
        <v>2779</v>
      </c>
      <c r="G54" s="236"/>
      <c r="H54" s="236"/>
      <c r="I54" s="235">
        <v>1056</v>
      </c>
      <c r="J54" s="235"/>
      <c r="K54" s="235">
        <v>1056</v>
      </c>
      <c r="L54" s="235"/>
      <c r="M54" s="235"/>
      <c r="N54" s="235"/>
      <c r="O54" s="235">
        <v>1056</v>
      </c>
      <c r="P54" s="235">
        <v>1056</v>
      </c>
      <c r="Q54" s="235" t="s">
        <v>2780</v>
      </c>
      <c r="R54" s="235">
        <v>3</v>
      </c>
      <c r="S54" s="235" t="s">
        <v>290</v>
      </c>
      <c r="T54" s="236"/>
      <c r="U54" s="236"/>
      <c r="V54" s="236"/>
      <c r="W54" s="236"/>
      <c r="X54" s="236"/>
      <c r="Y54" s="236"/>
      <c r="Z54" s="235"/>
      <c r="AA54" s="707"/>
      <c r="AB54" s="707"/>
      <c r="AC54" s="236"/>
      <c r="AD54" s="236"/>
      <c r="AE54" s="236"/>
      <c r="AF54" s="236"/>
      <c r="AG54" s="236"/>
      <c r="AH54" s="236"/>
      <c r="AI54" s="236"/>
      <c r="AJ54" s="236"/>
      <c r="AK54" s="236"/>
      <c r="AL54" s="236"/>
      <c r="AM54" s="236"/>
      <c r="AN54" s="236"/>
      <c r="AO54" s="236"/>
      <c r="AP54" s="236"/>
      <c r="AQ54" s="236"/>
      <c r="AR54" s="236"/>
      <c r="AS54" s="236"/>
      <c r="AT54" s="236"/>
      <c r="AU54" s="221">
        <v>2016</v>
      </c>
      <c r="AV54" s="221"/>
      <c r="AW54" s="221"/>
      <c r="AX54" s="221"/>
      <c r="AY54" s="221"/>
      <c r="AZ54" s="221"/>
      <c r="BA54" s="221"/>
      <c r="BB54" s="222"/>
      <c r="BC54" s="222" t="s">
        <v>2781</v>
      </c>
    </row>
    <row r="55" spans="1:55" s="19" customFormat="1" ht="25.7" hidden="1" customHeight="1">
      <c r="A55" s="896"/>
      <c r="B55" s="225"/>
      <c r="C55" s="219" t="s">
        <v>2114</v>
      </c>
      <c r="D55" s="223" t="s">
        <v>2782</v>
      </c>
      <c r="E55" s="221" t="s">
        <v>2114</v>
      </c>
      <c r="F55" s="707" t="s">
        <v>2726</v>
      </c>
      <c r="G55" s="221"/>
      <c r="H55" s="221"/>
      <c r="I55" s="222">
        <v>15975</v>
      </c>
      <c r="J55" s="222">
        <v>1448</v>
      </c>
      <c r="K55" s="222"/>
      <c r="L55" s="222">
        <v>1800</v>
      </c>
      <c r="M55" s="222">
        <v>1800</v>
      </c>
      <c r="N55" s="222" t="s">
        <v>1555</v>
      </c>
      <c r="O55" s="222">
        <v>1800</v>
      </c>
      <c r="P55" s="222">
        <v>1800</v>
      </c>
      <c r="Q55" s="222" t="s">
        <v>1555</v>
      </c>
      <c r="R55" s="222">
        <v>6</v>
      </c>
      <c r="S55" s="235" t="s">
        <v>2783</v>
      </c>
      <c r="T55" s="221"/>
      <c r="U55" s="221"/>
      <c r="V55" s="221"/>
      <c r="W55" s="221"/>
      <c r="X55" s="221"/>
      <c r="Y55" s="221"/>
      <c r="Z55" s="222" t="s">
        <v>1644</v>
      </c>
      <c r="AA55" s="221"/>
      <c r="AB55" s="221"/>
      <c r="AC55" s="221"/>
      <c r="AD55" s="221"/>
      <c r="AE55" s="221"/>
      <c r="AF55" s="221"/>
      <c r="AG55" s="221"/>
      <c r="AH55" s="221"/>
      <c r="AI55" s="221"/>
      <c r="AJ55" s="221"/>
      <c r="AK55" s="221"/>
      <c r="AL55" s="221"/>
      <c r="AM55" s="221"/>
      <c r="AN55" s="221"/>
      <c r="AO55" s="221"/>
      <c r="AP55" s="221"/>
      <c r="AQ55" s="221"/>
      <c r="AR55" s="222"/>
      <c r="AS55" s="222"/>
      <c r="AT55" s="222"/>
      <c r="AU55" s="221">
        <v>2014</v>
      </c>
      <c r="AV55" s="222"/>
      <c r="AW55" s="221"/>
      <c r="AX55" s="221"/>
      <c r="AY55" s="221"/>
      <c r="AZ55" s="221"/>
      <c r="BA55" s="221"/>
      <c r="BB55" s="222">
        <v>3800</v>
      </c>
      <c r="BC55" s="221"/>
    </row>
    <row r="56" spans="1:55" s="19" customFormat="1" ht="25.7" hidden="1" customHeight="1">
      <c r="A56" s="896"/>
      <c r="B56" s="225"/>
      <c r="C56" s="219" t="s">
        <v>2099</v>
      </c>
      <c r="D56" s="219" t="s">
        <v>2784</v>
      </c>
      <c r="E56" s="219" t="s">
        <v>2101</v>
      </c>
      <c r="F56" s="219" t="s">
        <v>2712</v>
      </c>
      <c r="G56" s="221"/>
      <c r="H56" s="221"/>
      <c r="I56" s="222">
        <v>4550</v>
      </c>
      <c r="J56" s="222">
        <v>2393</v>
      </c>
      <c r="K56" s="222">
        <v>2743</v>
      </c>
      <c r="L56" s="221"/>
      <c r="M56" s="221"/>
      <c r="N56" s="221"/>
      <c r="O56" s="222">
        <v>1575</v>
      </c>
      <c r="P56" s="222">
        <v>1575</v>
      </c>
      <c r="Q56" s="222" t="s">
        <v>2785</v>
      </c>
      <c r="R56" s="222">
        <v>4</v>
      </c>
      <c r="S56" s="222" t="s">
        <v>290</v>
      </c>
      <c r="T56" s="221"/>
      <c r="U56" s="221"/>
      <c r="V56" s="221"/>
      <c r="W56" s="221"/>
      <c r="X56" s="221"/>
      <c r="Y56" s="221"/>
      <c r="Z56" s="222"/>
      <c r="AA56" s="221"/>
      <c r="AB56" s="221"/>
      <c r="AC56" s="221"/>
      <c r="AD56" s="221"/>
      <c r="AE56" s="221"/>
      <c r="AF56" s="221"/>
      <c r="AG56" s="221"/>
      <c r="AH56" s="221"/>
      <c r="AI56" s="221"/>
      <c r="AJ56" s="221"/>
      <c r="AK56" s="221"/>
      <c r="AL56" s="221"/>
      <c r="AM56" s="221"/>
      <c r="AN56" s="221"/>
      <c r="AO56" s="221"/>
      <c r="AP56" s="221"/>
      <c r="AQ56" s="221"/>
      <c r="AR56" s="221"/>
      <c r="AS56" s="221"/>
      <c r="AT56" s="221"/>
      <c r="AU56" s="221">
        <v>2009</v>
      </c>
      <c r="AV56" s="221"/>
      <c r="AW56" s="221"/>
      <c r="AX56" s="221"/>
      <c r="AY56" s="221"/>
      <c r="AZ56" s="221"/>
      <c r="BA56" s="221"/>
      <c r="BB56" s="222">
        <v>3000</v>
      </c>
      <c r="BC56" s="222"/>
    </row>
    <row r="57" spans="1:55" s="19" customFormat="1" ht="25.7" hidden="1" customHeight="1">
      <c r="A57" s="896"/>
      <c r="B57" s="239" t="s">
        <v>2243</v>
      </c>
      <c r="C57" s="707" t="s">
        <v>2244</v>
      </c>
      <c r="D57" s="246">
        <f>COUNTA(D58:D120)</f>
        <v>63</v>
      </c>
      <c r="E57" s="236"/>
      <c r="F57" s="236"/>
      <c r="G57" s="707"/>
      <c r="H57" s="236"/>
      <c r="I57" s="235">
        <f>SUM(I58:I120)</f>
        <v>121310</v>
      </c>
      <c r="J57" s="235">
        <f>SUM(J58:J120)</f>
        <v>28388</v>
      </c>
      <c r="K57" s="235">
        <f>SUM(K58:K120)</f>
        <v>28473</v>
      </c>
      <c r="L57" s="235">
        <f t="shared" ref="L57:R57" si="2">SUM(L58:L112)</f>
        <v>1996</v>
      </c>
      <c r="M57" s="235">
        <f t="shared" si="2"/>
        <v>1996</v>
      </c>
      <c r="N57" s="235">
        <f t="shared" si="2"/>
        <v>1996</v>
      </c>
      <c r="O57" s="235"/>
      <c r="P57" s="235"/>
      <c r="Q57" s="235"/>
      <c r="R57" s="235">
        <f t="shared" si="2"/>
        <v>69</v>
      </c>
      <c r="S57" s="235"/>
      <c r="T57" s="236"/>
      <c r="U57" s="236"/>
      <c r="V57" s="236"/>
      <c r="W57" s="236"/>
      <c r="X57" s="236"/>
      <c r="Y57" s="236"/>
      <c r="Z57" s="235"/>
      <c r="AA57" s="707"/>
      <c r="AB57" s="707"/>
      <c r="AC57" s="236"/>
      <c r="AD57" s="236"/>
      <c r="AE57" s="236"/>
      <c r="AF57" s="236"/>
      <c r="AG57" s="236"/>
      <c r="AH57" s="236"/>
      <c r="AI57" s="236"/>
      <c r="AJ57" s="236"/>
      <c r="AK57" s="236"/>
      <c r="AL57" s="236"/>
      <c r="AM57" s="236"/>
      <c r="AN57" s="236"/>
      <c r="AO57" s="236"/>
      <c r="AP57" s="236"/>
      <c r="AQ57" s="236"/>
      <c r="AR57" s="236"/>
      <c r="AS57" s="236"/>
      <c r="AT57" s="236"/>
      <c r="AU57" s="221"/>
      <c r="AV57" s="221"/>
      <c r="AW57" s="221"/>
      <c r="AX57" s="221"/>
      <c r="AY57" s="221"/>
      <c r="AZ57" s="221"/>
      <c r="BA57" s="221"/>
      <c r="BB57" s="222"/>
      <c r="BC57" s="222"/>
    </row>
    <row r="58" spans="1:55" s="19" customFormat="1" ht="25.7" hidden="1" customHeight="1">
      <c r="A58" s="896"/>
      <c r="B58" s="242"/>
      <c r="C58" s="707" t="s">
        <v>794</v>
      </c>
      <c r="D58" s="707" t="s">
        <v>16142</v>
      </c>
      <c r="E58" s="707" t="s">
        <v>794</v>
      </c>
      <c r="F58" s="707" t="s">
        <v>794</v>
      </c>
      <c r="G58" s="236"/>
      <c r="H58" s="236"/>
      <c r="I58" s="235">
        <v>1213</v>
      </c>
      <c r="J58" s="235"/>
      <c r="K58" s="235"/>
      <c r="L58" s="236"/>
      <c r="M58" s="736"/>
      <c r="N58" s="236"/>
      <c r="O58" s="235">
        <v>336</v>
      </c>
      <c r="P58" s="235"/>
      <c r="Q58" s="235" t="s">
        <v>5907</v>
      </c>
      <c r="R58" s="235">
        <v>1</v>
      </c>
      <c r="S58" s="235" t="s">
        <v>290</v>
      </c>
      <c r="T58" s="236"/>
      <c r="U58" s="236"/>
      <c r="V58" s="236"/>
      <c r="W58" s="236"/>
      <c r="X58" s="236"/>
      <c r="Y58" s="236"/>
      <c r="Z58" s="235"/>
      <c r="AA58" s="707"/>
      <c r="AB58" s="707"/>
      <c r="AC58" s="236"/>
      <c r="AD58" s="236"/>
      <c r="AE58" s="236"/>
      <c r="AF58" s="236"/>
      <c r="AG58" s="236"/>
      <c r="AH58" s="236"/>
      <c r="AI58" s="236"/>
      <c r="AJ58" s="236"/>
      <c r="AK58" s="236"/>
      <c r="AL58" s="236"/>
      <c r="AM58" s="236"/>
      <c r="AN58" s="236"/>
      <c r="AO58" s="236"/>
      <c r="AP58" s="236"/>
      <c r="AQ58" s="236"/>
      <c r="AR58" s="236"/>
      <c r="AS58" s="236"/>
      <c r="AT58" s="236"/>
      <c r="AU58" s="221">
        <v>2007</v>
      </c>
      <c r="AV58" s="221"/>
      <c r="AW58" s="221"/>
      <c r="AX58" s="221"/>
      <c r="AY58" s="221"/>
      <c r="AZ58" s="221"/>
      <c r="BA58" s="221"/>
      <c r="BB58" s="222"/>
      <c r="BC58" s="222" t="s">
        <v>16143</v>
      </c>
    </row>
    <row r="59" spans="1:55" s="1317" customFormat="1" ht="25.7" hidden="1" customHeight="1">
      <c r="A59" s="896"/>
      <c r="B59" s="242"/>
      <c r="C59" s="1288" t="s">
        <v>794</v>
      </c>
      <c r="D59" s="1288" t="s">
        <v>10108</v>
      </c>
      <c r="E59" s="1288" t="s">
        <v>794</v>
      </c>
      <c r="F59" s="1288" t="s">
        <v>794</v>
      </c>
      <c r="G59" s="1298"/>
      <c r="H59" s="1298"/>
      <c r="I59" s="235">
        <v>782</v>
      </c>
      <c r="J59" s="235"/>
      <c r="K59" s="235"/>
      <c r="L59" s="1298"/>
      <c r="M59" s="736"/>
      <c r="N59" s="1298"/>
      <c r="O59" s="235">
        <v>280</v>
      </c>
      <c r="P59" s="235"/>
      <c r="Q59" s="235" t="s">
        <v>16144</v>
      </c>
      <c r="R59" s="235">
        <v>1</v>
      </c>
      <c r="S59" s="235" t="s">
        <v>290</v>
      </c>
      <c r="T59" s="1298"/>
      <c r="U59" s="1298"/>
      <c r="V59" s="1298"/>
      <c r="W59" s="1298"/>
      <c r="X59" s="1298"/>
      <c r="Y59" s="1298"/>
      <c r="Z59" s="235"/>
      <c r="AA59" s="1288"/>
      <c r="AB59" s="1288"/>
      <c r="AC59" s="1298"/>
      <c r="AD59" s="1298"/>
      <c r="AE59" s="1298"/>
      <c r="AF59" s="1298"/>
      <c r="AG59" s="1298"/>
      <c r="AH59" s="1298"/>
      <c r="AI59" s="1298"/>
      <c r="AJ59" s="1298"/>
      <c r="AK59" s="1298"/>
      <c r="AL59" s="1298"/>
      <c r="AM59" s="1298"/>
      <c r="AN59" s="1298"/>
      <c r="AO59" s="1298"/>
      <c r="AP59" s="1298"/>
      <c r="AQ59" s="1298"/>
      <c r="AR59" s="1298"/>
      <c r="AS59" s="1298"/>
      <c r="AT59" s="1298"/>
      <c r="AU59" s="1329">
        <v>1998</v>
      </c>
      <c r="AV59" s="1329"/>
      <c r="AW59" s="1329"/>
      <c r="AX59" s="1329"/>
      <c r="AY59" s="1329"/>
      <c r="AZ59" s="1329"/>
      <c r="BA59" s="1329"/>
      <c r="BB59" s="222"/>
      <c r="BC59" s="222" t="s">
        <v>16143</v>
      </c>
    </row>
    <row r="60" spans="1:55" s="1317" customFormat="1" ht="25.7" hidden="1" customHeight="1">
      <c r="A60" s="896"/>
      <c r="B60" s="242"/>
      <c r="C60" s="1288" t="s">
        <v>822</v>
      </c>
      <c r="D60" s="1288" t="s">
        <v>15395</v>
      </c>
      <c r="E60" s="1288" t="s">
        <v>822</v>
      </c>
      <c r="F60" s="1288" t="s">
        <v>822</v>
      </c>
      <c r="G60" s="1298"/>
      <c r="H60" s="1298"/>
      <c r="I60" s="235">
        <v>960</v>
      </c>
      <c r="J60" s="235"/>
      <c r="K60" s="235"/>
      <c r="L60" s="1298"/>
      <c r="M60" s="736"/>
      <c r="N60" s="1298"/>
      <c r="O60" s="235">
        <v>718</v>
      </c>
      <c r="P60" s="235">
        <v>359</v>
      </c>
      <c r="Q60" s="235" t="s">
        <v>15396</v>
      </c>
      <c r="R60" s="235">
        <v>2</v>
      </c>
      <c r="S60" s="235" t="s">
        <v>290</v>
      </c>
      <c r="T60" s="1298"/>
      <c r="U60" s="1298"/>
      <c r="V60" s="1298"/>
      <c r="W60" s="1298"/>
      <c r="X60" s="1298"/>
      <c r="Y60" s="1298"/>
      <c r="Z60" s="235"/>
      <c r="AA60" s="1288"/>
      <c r="AB60" s="1288"/>
      <c r="AC60" s="1298"/>
      <c r="AD60" s="1298"/>
      <c r="AE60" s="1298"/>
      <c r="AF60" s="1298"/>
      <c r="AG60" s="1298"/>
      <c r="AH60" s="1298"/>
      <c r="AI60" s="1298"/>
      <c r="AJ60" s="1298"/>
      <c r="AK60" s="1298"/>
      <c r="AL60" s="1298"/>
      <c r="AM60" s="1298"/>
      <c r="AN60" s="1298"/>
      <c r="AO60" s="1298"/>
      <c r="AP60" s="1298"/>
      <c r="AQ60" s="1298"/>
      <c r="AR60" s="1298"/>
      <c r="AS60" s="1298"/>
      <c r="AT60" s="1298"/>
      <c r="AU60" s="1329"/>
      <c r="AV60" s="1329"/>
      <c r="AW60" s="1329"/>
      <c r="AX60" s="1329"/>
      <c r="AY60" s="1329"/>
      <c r="AZ60" s="1329"/>
      <c r="BA60" s="1329"/>
      <c r="BB60" s="222"/>
      <c r="BC60" s="222"/>
    </row>
    <row r="61" spans="1:55" s="1317" customFormat="1" ht="25.7" hidden="1" customHeight="1">
      <c r="A61" s="896"/>
      <c r="B61" s="242"/>
      <c r="C61" s="1376" t="s">
        <v>567</v>
      </c>
      <c r="D61" s="1376" t="s">
        <v>2940</v>
      </c>
      <c r="E61" s="1376" t="s">
        <v>567</v>
      </c>
      <c r="F61" s="1376" t="s">
        <v>299</v>
      </c>
      <c r="G61" s="1383"/>
      <c r="H61" s="1383"/>
      <c r="I61" s="235">
        <v>4715</v>
      </c>
      <c r="J61" s="235">
        <v>4216</v>
      </c>
      <c r="K61" s="235">
        <v>4301</v>
      </c>
      <c r="L61" s="1383"/>
      <c r="M61" s="736"/>
      <c r="N61" s="1383"/>
      <c r="O61" s="235">
        <v>1200</v>
      </c>
      <c r="P61" s="235">
        <v>2992</v>
      </c>
      <c r="Q61" s="235" t="s">
        <v>2941</v>
      </c>
      <c r="R61" s="235">
        <v>4</v>
      </c>
      <c r="S61" s="235" t="s">
        <v>290</v>
      </c>
      <c r="T61" s="1383"/>
      <c r="U61" s="1383"/>
      <c r="V61" s="1383"/>
      <c r="W61" s="1383"/>
      <c r="X61" s="1383"/>
      <c r="Y61" s="1383"/>
      <c r="Z61" s="235" t="s">
        <v>2942</v>
      </c>
      <c r="AA61" s="1376"/>
      <c r="AB61" s="1376"/>
      <c r="AC61" s="1383"/>
      <c r="AD61" s="1383"/>
      <c r="AE61" s="1383"/>
      <c r="AF61" s="1383"/>
      <c r="AG61" s="1383"/>
      <c r="AH61" s="1383"/>
      <c r="AI61" s="1383"/>
      <c r="AJ61" s="1383"/>
      <c r="AK61" s="1383"/>
      <c r="AL61" s="1383"/>
      <c r="AM61" s="1383"/>
      <c r="AN61" s="1383"/>
      <c r="AO61" s="1383"/>
      <c r="AP61" s="1383"/>
      <c r="AQ61" s="1383"/>
      <c r="AR61" s="1383"/>
      <c r="AS61" s="1383"/>
      <c r="AT61" s="1383"/>
      <c r="AU61" s="1329">
        <v>2007</v>
      </c>
      <c r="AV61" s="1329"/>
      <c r="AW61" s="1329"/>
      <c r="AX61" s="1329"/>
      <c r="AY61" s="1329"/>
      <c r="AZ61" s="1329"/>
      <c r="BA61" s="1329"/>
      <c r="BB61" s="222">
        <v>4505</v>
      </c>
      <c r="BC61" s="222"/>
    </row>
    <row r="62" spans="1:55" s="1317" customFormat="1" ht="25.7" hidden="1" customHeight="1">
      <c r="A62" s="896"/>
      <c r="B62" s="242"/>
      <c r="C62" s="1376" t="s">
        <v>593</v>
      </c>
      <c r="D62" s="1376" t="s">
        <v>2943</v>
      </c>
      <c r="E62" s="1376" t="s">
        <v>593</v>
      </c>
      <c r="F62" s="1376" t="s">
        <v>2944</v>
      </c>
      <c r="G62" s="1383"/>
      <c r="H62" s="1383"/>
      <c r="I62" s="235">
        <v>374</v>
      </c>
      <c r="J62" s="235">
        <v>374</v>
      </c>
      <c r="K62" s="235">
        <v>374</v>
      </c>
      <c r="L62" s="1383"/>
      <c r="M62" s="736"/>
      <c r="N62" s="1383"/>
      <c r="O62" s="235">
        <v>300</v>
      </c>
      <c r="P62" s="235">
        <v>300</v>
      </c>
      <c r="Q62" s="235" t="s">
        <v>1555</v>
      </c>
      <c r="R62" s="235">
        <v>1</v>
      </c>
      <c r="S62" s="235" t="s">
        <v>290</v>
      </c>
      <c r="T62" s="1383"/>
      <c r="U62" s="1383"/>
      <c r="V62" s="1383"/>
      <c r="W62" s="1383"/>
      <c r="X62" s="1383"/>
      <c r="Y62" s="1383"/>
      <c r="Z62" s="235" t="s">
        <v>1496</v>
      </c>
      <c r="AA62" s="1376"/>
      <c r="AB62" s="1376"/>
      <c r="AC62" s="1383"/>
      <c r="AD62" s="1383"/>
      <c r="AE62" s="1383"/>
      <c r="AF62" s="1383"/>
      <c r="AG62" s="1383"/>
      <c r="AH62" s="1383"/>
      <c r="AI62" s="1383"/>
      <c r="AJ62" s="1383"/>
      <c r="AK62" s="1383"/>
      <c r="AL62" s="1383"/>
      <c r="AM62" s="1383"/>
      <c r="AN62" s="1383"/>
      <c r="AO62" s="1383"/>
      <c r="AP62" s="1383"/>
      <c r="AQ62" s="1383"/>
      <c r="AR62" s="1383"/>
      <c r="AS62" s="1383"/>
      <c r="AT62" s="1383"/>
      <c r="AU62" s="1329">
        <v>2007</v>
      </c>
      <c r="AV62" s="1329"/>
      <c r="AW62" s="1329"/>
      <c r="AX62" s="1329"/>
      <c r="AY62" s="1329"/>
      <c r="AZ62" s="1329"/>
      <c r="BA62" s="1329"/>
      <c r="BB62" s="222"/>
      <c r="BC62" s="222" t="s">
        <v>2945</v>
      </c>
    </row>
    <row r="63" spans="1:55" s="1317" customFormat="1" ht="25.7" hidden="1" customHeight="1">
      <c r="A63" s="896"/>
      <c r="B63" s="242"/>
      <c r="C63" s="1376" t="s">
        <v>593</v>
      </c>
      <c r="D63" s="1376" t="s">
        <v>2946</v>
      </c>
      <c r="E63" s="1376" t="s">
        <v>593</v>
      </c>
      <c r="F63" s="1376" t="s">
        <v>2947</v>
      </c>
      <c r="G63" s="1383"/>
      <c r="H63" s="1383"/>
      <c r="I63" s="235">
        <v>420</v>
      </c>
      <c r="J63" s="235">
        <v>420</v>
      </c>
      <c r="K63" s="235">
        <v>420</v>
      </c>
      <c r="L63" s="1383"/>
      <c r="M63" s="736"/>
      <c r="N63" s="1383"/>
      <c r="O63" s="235">
        <v>374</v>
      </c>
      <c r="P63" s="235">
        <v>374</v>
      </c>
      <c r="Q63" s="235" t="s">
        <v>1774</v>
      </c>
      <c r="R63" s="235">
        <v>1</v>
      </c>
      <c r="S63" s="235" t="s">
        <v>290</v>
      </c>
      <c r="T63" s="1383"/>
      <c r="U63" s="1383"/>
      <c r="V63" s="1383"/>
      <c r="W63" s="1383"/>
      <c r="X63" s="1383"/>
      <c r="Y63" s="1383"/>
      <c r="Z63" s="235"/>
      <c r="AA63" s="1376"/>
      <c r="AB63" s="1376"/>
      <c r="AC63" s="1383"/>
      <c r="AD63" s="1383"/>
      <c r="AE63" s="1383"/>
      <c r="AF63" s="1383"/>
      <c r="AG63" s="1383"/>
      <c r="AH63" s="1383"/>
      <c r="AI63" s="1383"/>
      <c r="AJ63" s="1383"/>
      <c r="AK63" s="1383"/>
      <c r="AL63" s="1383"/>
      <c r="AM63" s="1383"/>
      <c r="AN63" s="1383"/>
      <c r="AO63" s="1383"/>
      <c r="AP63" s="1383"/>
      <c r="AQ63" s="1383"/>
      <c r="AR63" s="1383"/>
      <c r="AS63" s="1383"/>
      <c r="AT63" s="1383"/>
      <c r="AU63" s="1329">
        <v>2011</v>
      </c>
      <c r="AV63" s="1329"/>
      <c r="AW63" s="1329"/>
      <c r="AX63" s="1329"/>
      <c r="AY63" s="1329"/>
      <c r="AZ63" s="1329"/>
      <c r="BA63" s="1329"/>
      <c r="BB63" s="222">
        <v>273</v>
      </c>
      <c r="BC63" s="222" t="s">
        <v>2945</v>
      </c>
    </row>
    <row r="64" spans="1:55" s="1317" customFormat="1" ht="25.7" hidden="1" customHeight="1">
      <c r="A64" s="896"/>
      <c r="B64" s="242"/>
      <c r="C64" s="1376" t="s">
        <v>593</v>
      </c>
      <c r="D64" s="1376" t="s">
        <v>2948</v>
      </c>
      <c r="E64" s="1376" t="s">
        <v>593</v>
      </c>
      <c r="F64" s="1376" t="s">
        <v>593</v>
      </c>
      <c r="G64" s="1383"/>
      <c r="H64" s="1383"/>
      <c r="I64" s="235">
        <v>300</v>
      </c>
      <c r="J64" s="235"/>
      <c r="K64" s="235"/>
      <c r="L64" s="1383"/>
      <c r="M64" s="736"/>
      <c r="N64" s="1383"/>
      <c r="O64" s="235">
        <v>300</v>
      </c>
      <c r="P64" s="235">
        <v>300</v>
      </c>
      <c r="Q64" s="235" t="s">
        <v>2949</v>
      </c>
      <c r="R64" s="235">
        <v>1</v>
      </c>
      <c r="S64" s="235" t="s">
        <v>290</v>
      </c>
      <c r="T64" s="1383"/>
      <c r="U64" s="1383"/>
      <c r="V64" s="1383"/>
      <c r="W64" s="1383"/>
      <c r="X64" s="1383"/>
      <c r="Y64" s="1383"/>
      <c r="Z64" s="235"/>
      <c r="AA64" s="1376"/>
      <c r="AB64" s="1376"/>
      <c r="AC64" s="1383"/>
      <c r="AD64" s="1383"/>
      <c r="AE64" s="1383"/>
      <c r="AF64" s="1383"/>
      <c r="AG64" s="1383"/>
      <c r="AH64" s="1383"/>
      <c r="AI64" s="1383"/>
      <c r="AJ64" s="1383"/>
      <c r="AK64" s="1383"/>
      <c r="AL64" s="1383"/>
      <c r="AM64" s="1383"/>
      <c r="AN64" s="1383"/>
      <c r="AO64" s="1383"/>
      <c r="AP64" s="1383"/>
      <c r="AQ64" s="1383"/>
      <c r="AR64" s="1383"/>
      <c r="AS64" s="1383"/>
      <c r="AT64" s="1383"/>
      <c r="AU64" s="1329">
        <v>2016</v>
      </c>
      <c r="AV64" s="1329"/>
      <c r="AW64" s="1329"/>
      <c r="AX64" s="1329"/>
      <c r="AY64" s="1329"/>
      <c r="AZ64" s="1329"/>
      <c r="BA64" s="1329"/>
      <c r="BB64" s="222">
        <v>300</v>
      </c>
      <c r="BC64" s="222"/>
    </row>
    <row r="65" spans="1:56" s="1317" customFormat="1" ht="25.7" hidden="1" customHeight="1">
      <c r="A65" s="896"/>
      <c r="B65" s="242"/>
      <c r="C65" s="1376" t="s">
        <v>796</v>
      </c>
      <c r="D65" s="1376" t="s">
        <v>2950</v>
      </c>
      <c r="E65" s="1376" t="s">
        <v>796</v>
      </c>
      <c r="F65" s="1376" t="s">
        <v>796</v>
      </c>
      <c r="G65" s="1383"/>
      <c r="H65" s="1383"/>
      <c r="I65" s="235">
        <v>1020</v>
      </c>
      <c r="J65" s="235">
        <v>600</v>
      </c>
      <c r="K65" s="235">
        <v>600</v>
      </c>
      <c r="L65" s="1383"/>
      <c r="M65" s="736"/>
      <c r="N65" s="1383"/>
      <c r="O65" s="235">
        <v>600</v>
      </c>
      <c r="P65" s="235">
        <v>600</v>
      </c>
      <c r="Q65" s="235" t="s">
        <v>1555</v>
      </c>
      <c r="R65" s="235">
        <v>2</v>
      </c>
      <c r="S65" s="235" t="s">
        <v>290</v>
      </c>
      <c r="T65" s="1383"/>
      <c r="U65" s="1383"/>
      <c r="V65" s="1383"/>
      <c r="W65" s="1383"/>
      <c r="X65" s="1383"/>
      <c r="Y65" s="1383"/>
      <c r="Z65" s="235"/>
      <c r="AA65" s="1376"/>
      <c r="AB65" s="1376"/>
      <c r="AC65" s="1383"/>
      <c r="AD65" s="1383"/>
      <c r="AE65" s="1383"/>
      <c r="AF65" s="1383"/>
      <c r="AG65" s="1383"/>
      <c r="AH65" s="1383"/>
      <c r="AI65" s="1383"/>
      <c r="AJ65" s="1383"/>
      <c r="AK65" s="1383"/>
      <c r="AL65" s="1383"/>
      <c r="AM65" s="1383"/>
      <c r="AN65" s="1383"/>
      <c r="AO65" s="1383"/>
      <c r="AP65" s="1383"/>
      <c r="AQ65" s="1383"/>
      <c r="AR65" s="1383"/>
      <c r="AS65" s="1383"/>
      <c r="AT65" s="1383"/>
      <c r="AU65" s="1329">
        <v>2008</v>
      </c>
      <c r="AV65" s="1329"/>
      <c r="AW65" s="1329"/>
      <c r="AX65" s="1329"/>
      <c r="AY65" s="1329"/>
      <c r="AZ65" s="1329"/>
      <c r="BA65" s="1329"/>
      <c r="BB65" s="222">
        <v>688</v>
      </c>
      <c r="BC65" s="222"/>
    </row>
    <row r="66" spans="1:56" s="1317" customFormat="1" ht="25.7" hidden="1" customHeight="1">
      <c r="A66" s="896"/>
      <c r="B66" s="242"/>
      <c r="C66" s="1376" t="s">
        <v>796</v>
      </c>
      <c r="D66" s="1376" t="s">
        <v>13065</v>
      </c>
      <c r="E66" s="1376" t="s">
        <v>796</v>
      </c>
      <c r="F66" s="1376" t="s">
        <v>796</v>
      </c>
      <c r="G66" s="1383"/>
      <c r="H66" s="1383"/>
      <c r="I66" s="235">
        <v>374</v>
      </c>
      <c r="J66" s="235">
        <v>374</v>
      </c>
      <c r="K66" s="235">
        <v>374</v>
      </c>
      <c r="L66" s="1383"/>
      <c r="M66" s="736"/>
      <c r="N66" s="1383"/>
      <c r="O66" s="235">
        <v>374</v>
      </c>
      <c r="P66" s="235">
        <v>374</v>
      </c>
      <c r="Q66" s="235" t="s">
        <v>1555</v>
      </c>
      <c r="R66" s="235">
        <v>1</v>
      </c>
      <c r="S66" s="235" t="s">
        <v>290</v>
      </c>
      <c r="T66" s="1383"/>
      <c r="U66" s="1383"/>
      <c r="V66" s="1383"/>
      <c r="W66" s="1383"/>
      <c r="X66" s="1383"/>
      <c r="Y66" s="1383"/>
      <c r="Z66" s="235"/>
      <c r="AA66" s="1376"/>
      <c r="AB66" s="1376"/>
      <c r="AC66" s="1383"/>
      <c r="AD66" s="1383"/>
      <c r="AE66" s="1383"/>
      <c r="AF66" s="1383"/>
      <c r="AG66" s="1383"/>
      <c r="AH66" s="1383"/>
      <c r="AI66" s="1383"/>
      <c r="AJ66" s="1383"/>
      <c r="AK66" s="1383"/>
      <c r="AL66" s="1383"/>
      <c r="AM66" s="1383"/>
      <c r="AN66" s="1383"/>
      <c r="AO66" s="1383"/>
      <c r="AP66" s="1383"/>
      <c r="AQ66" s="1383"/>
      <c r="AR66" s="1383"/>
      <c r="AS66" s="1383"/>
      <c r="AT66" s="1383"/>
      <c r="AU66" s="1329">
        <v>2010</v>
      </c>
      <c r="AV66" s="1329"/>
      <c r="AW66" s="1329"/>
      <c r="AX66" s="1329"/>
      <c r="AY66" s="1329"/>
      <c r="AZ66" s="1329"/>
      <c r="BA66" s="1329"/>
      <c r="BB66" s="222"/>
      <c r="BC66" s="222"/>
      <c r="BD66" s="1317" t="s">
        <v>13066</v>
      </c>
    </row>
    <row r="67" spans="1:56" s="1317" customFormat="1" ht="25.7" hidden="1" customHeight="1">
      <c r="A67" s="896"/>
      <c r="B67" s="242"/>
      <c r="C67" s="1376" t="s">
        <v>796</v>
      </c>
      <c r="D67" s="1376" t="s">
        <v>13067</v>
      </c>
      <c r="E67" s="1376" t="s">
        <v>796</v>
      </c>
      <c r="F67" s="1376" t="s">
        <v>796</v>
      </c>
      <c r="G67" s="1383"/>
      <c r="H67" s="1383"/>
      <c r="I67" s="235">
        <v>600</v>
      </c>
      <c r="J67" s="235">
        <v>600</v>
      </c>
      <c r="K67" s="235">
        <v>600</v>
      </c>
      <c r="L67" s="1383"/>
      <c r="M67" s="736"/>
      <c r="N67" s="1383"/>
      <c r="O67" s="235">
        <v>600</v>
      </c>
      <c r="P67" s="235">
        <v>600</v>
      </c>
      <c r="Q67" s="235" t="s">
        <v>1555</v>
      </c>
      <c r="R67" s="235">
        <v>1</v>
      </c>
      <c r="S67" s="235" t="s">
        <v>290</v>
      </c>
      <c r="T67" s="1383"/>
      <c r="U67" s="1383"/>
      <c r="V67" s="1383"/>
      <c r="W67" s="1383"/>
      <c r="X67" s="1383"/>
      <c r="Y67" s="1383"/>
      <c r="Z67" s="235"/>
      <c r="AA67" s="1376"/>
      <c r="AB67" s="1376"/>
      <c r="AC67" s="1383"/>
      <c r="AD67" s="1383"/>
      <c r="AE67" s="1383"/>
      <c r="AF67" s="1383"/>
      <c r="AG67" s="1383"/>
      <c r="AH67" s="1383"/>
      <c r="AI67" s="1383"/>
      <c r="AJ67" s="1383"/>
      <c r="AK67" s="1383"/>
      <c r="AL67" s="1383"/>
      <c r="AM67" s="1383"/>
      <c r="AN67" s="1383"/>
      <c r="AO67" s="1383"/>
      <c r="AP67" s="1383"/>
      <c r="AQ67" s="1383"/>
      <c r="AR67" s="1383"/>
      <c r="AS67" s="1383"/>
      <c r="AT67" s="1383"/>
      <c r="AU67" s="1329">
        <v>2017</v>
      </c>
      <c r="AV67" s="1329"/>
      <c r="AW67" s="1329"/>
      <c r="AX67" s="1329"/>
      <c r="AY67" s="1329"/>
      <c r="AZ67" s="1329"/>
      <c r="BA67" s="1329"/>
      <c r="BB67" s="222"/>
      <c r="BC67" s="222"/>
      <c r="BD67" s="1317" t="s">
        <v>13068</v>
      </c>
    </row>
    <row r="68" spans="1:56" s="1317" customFormat="1" ht="25.7" hidden="1" customHeight="1">
      <c r="A68" s="896"/>
      <c r="B68" s="242"/>
      <c r="C68" s="1376" t="s">
        <v>796</v>
      </c>
      <c r="D68" s="1376" t="s">
        <v>13069</v>
      </c>
      <c r="E68" s="1376" t="s">
        <v>796</v>
      </c>
      <c r="F68" s="1376" t="s">
        <v>796</v>
      </c>
      <c r="G68" s="1383"/>
      <c r="H68" s="1383"/>
      <c r="I68" s="235">
        <v>508</v>
      </c>
      <c r="J68" s="235">
        <v>508</v>
      </c>
      <c r="K68" s="235">
        <v>508</v>
      </c>
      <c r="L68" s="1383"/>
      <c r="M68" s="736"/>
      <c r="N68" s="1383"/>
      <c r="O68" s="235">
        <v>508</v>
      </c>
      <c r="P68" s="235">
        <v>508</v>
      </c>
      <c r="Q68" s="235" t="s">
        <v>1555</v>
      </c>
      <c r="R68" s="235">
        <v>1</v>
      </c>
      <c r="S68" s="235" t="s">
        <v>290</v>
      </c>
      <c r="T68" s="1383"/>
      <c r="U68" s="1383"/>
      <c r="V68" s="1383"/>
      <c r="W68" s="1383"/>
      <c r="X68" s="1383"/>
      <c r="Y68" s="1383"/>
      <c r="Z68" s="235"/>
      <c r="AA68" s="1376"/>
      <c r="AB68" s="1376"/>
      <c r="AC68" s="1383"/>
      <c r="AD68" s="1383"/>
      <c r="AE68" s="1383"/>
      <c r="AF68" s="1383"/>
      <c r="AG68" s="1383"/>
      <c r="AH68" s="1383"/>
      <c r="AI68" s="1383"/>
      <c r="AJ68" s="1383"/>
      <c r="AK68" s="1383"/>
      <c r="AL68" s="1383"/>
      <c r="AM68" s="1383"/>
      <c r="AN68" s="1383"/>
      <c r="AO68" s="1383"/>
      <c r="AP68" s="1383"/>
      <c r="AQ68" s="1383"/>
      <c r="AR68" s="1383"/>
      <c r="AS68" s="1383"/>
      <c r="AT68" s="1383"/>
      <c r="AU68" s="1329">
        <v>2008</v>
      </c>
      <c r="AV68" s="1329"/>
      <c r="AW68" s="1329"/>
      <c r="AX68" s="1329"/>
      <c r="AY68" s="1329"/>
      <c r="AZ68" s="1329"/>
      <c r="BA68" s="1329"/>
      <c r="BB68" s="222"/>
      <c r="BC68" s="222"/>
      <c r="BD68" s="1317" t="s">
        <v>13068</v>
      </c>
    </row>
    <row r="69" spans="1:56" s="1317" customFormat="1" ht="25.7" hidden="1" customHeight="1">
      <c r="A69" s="896"/>
      <c r="B69" s="242"/>
      <c r="C69" s="1376" t="s">
        <v>796</v>
      </c>
      <c r="D69" s="1376" t="s">
        <v>13070</v>
      </c>
      <c r="E69" s="1376" t="s">
        <v>796</v>
      </c>
      <c r="F69" s="1376" t="s">
        <v>796</v>
      </c>
      <c r="G69" s="1383"/>
      <c r="H69" s="1383"/>
      <c r="I69" s="235">
        <v>705</v>
      </c>
      <c r="J69" s="235">
        <v>705</v>
      </c>
      <c r="K69" s="235">
        <v>705</v>
      </c>
      <c r="L69" s="1383"/>
      <c r="M69" s="736"/>
      <c r="N69" s="1383"/>
      <c r="O69" s="235">
        <v>705</v>
      </c>
      <c r="P69" s="235">
        <v>705</v>
      </c>
      <c r="Q69" s="235" t="s">
        <v>1555</v>
      </c>
      <c r="R69" s="235">
        <v>1</v>
      </c>
      <c r="S69" s="235" t="s">
        <v>290</v>
      </c>
      <c r="T69" s="1383"/>
      <c r="U69" s="1383"/>
      <c r="V69" s="1383"/>
      <c r="W69" s="1383"/>
      <c r="X69" s="1383"/>
      <c r="Y69" s="1383"/>
      <c r="Z69" s="235"/>
      <c r="AA69" s="1376"/>
      <c r="AB69" s="1376"/>
      <c r="AC69" s="1383"/>
      <c r="AD69" s="1383"/>
      <c r="AE69" s="1383"/>
      <c r="AF69" s="1383"/>
      <c r="AG69" s="1383"/>
      <c r="AH69" s="1383"/>
      <c r="AI69" s="1383"/>
      <c r="AJ69" s="1383"/>
      <c r="AK69" s="1383"/>
      <c r="AL69" s="1383"/>
      <c r="AM69" s="1383"/>
      <c r="AN69" s="1383"/>
      <c r="AO69" s="1383"/>
      <c r="AP69" s="1383"/>
      <c r="AQ69" s="1383"/>
      <c r="AR69" s="1383"/>
      <c r="AS69" s="1383"/>
      <c r="AT69" s="1383"/>
      <c r="AU69" s="1329">
        <v>2007</v>
      </c>
      <c r="AV69" s="1329"/>
      <c r="AW69" s="1329"/>
      <c r="AX69" s="1329"/>
      <c r="AY69" s="1329"/>
      <c r="AZ69" s="1329"/>
      <c r="BA69" s="1329"/>
      <c r="BB69" s="222"/>
      <c r="BC69" s="222"/>
      <c r="BD69" s="1317" t="s">
        <v>13068</v>
      </c>
    </row>
    <row r="70" spans="1:56" s="1317" customFormat="1" ht="25.7" hidden="1" customHeight="1">
      <c r="A70" s="896"/>
      <c r="B70" s="242"/>
      <c r="C70" s="1376" t="s">
        <v>796</v>
      </c>
      <c r="D70" s="1376" t="s">
        <v>10815</v>
      </c>
      <c r="E70" s="1376" t="s">
        <v>796</v>
      </c>
      <c r="F70" s="1376" t="s">
        <v>796</v>
      </c>
      <c r="G70" s="1383"/>
      <c r="H70" s="1383"/>
      <c r="I70" s="235">
        <v>344</v>
      </c>
      <c r="J70" s="235">
        <v>344</v>
      </c>
      <c r="K70" s="235">
        <v>344</v>
      </c>
      <c r="L70" s="1383"/>
      <c r="M70" s="736"/>
      <c r="N70" s="1383"/>
      <c r="O70" s="235">
        <v>344</v>
      </c>
      <c r="P70" s="235">
        <v>344</v>
      </c>
      <c r="Q70" s="235" t="s">
        <v>1555</v>
      </c>
      <c r="R70" s="235">
        <v>1</v>
      </c>
      <c r="S70" s="235" t="s">
        <v>290</v>
      </c>
      <c r="T70" s="1383"/>
      <c r="U70" s="1383"/>
      <c r="V70" s="1383"/>
      <c r="W70" s="1383"/>
      <c r="X70" s="1383"/>
      <c r="Y70" s="1383"/>
      <c r="Z70" s="235"/>
      <c r="AA70" s="1376"/>
      <c r="AB70" s="1376"/>
      <c r="AC70" s="1383"/>
      <c r="AD70" s="1383"/>
      <c r="AE70" s="1383"/>
      <c r="AF70" s="1383"/>
      <c r="AG70" s="1383"/>
      <c r="AH70" s="1383"/>
      <c r="AI70" s="1383"/>
      <c r="AJ70" s="1383"/>
      <c r="AK70" s="1383"/>
      <c r="AL70" s="1383"/>
      <c r="AM70" s="1383"/>
      <c r="AN70" s="1383"/>
      <c r="AO70" s="1383"/>
      <c r="AP70" s="1383"/>
      <c r="AQ70" s="1383"/>
      <c r="AR70" s="1383"/>
      <c r="AS70" s="1383"/>
      <c r="AT70" s="1383"/>
      <c r="AU70" s="1329">
        <v>2002</v>
      </c>
      <c r="AV70" s="1329"/>
      <c r="AW70" s="1329"/>
      <c r="AX70" s="1329"/>
      <c r="AY70" s="1329"/>
      <c r="AZ70" s="1329"/>
      <c r="BA70" s="1329"/>
      <c r="BB70" s="222"/>
      <c r="BC70" s="222"/>
      <c r="BD70" s="1317" t="s">
        <v>13068</v>
      </c>
    </row>
    <row r="71" spans="1:56" s="1317" customFormat="1" ht="25.7" hidden="1" customHeight="1">
      <c r="A71" s="896"/>
      <c r="B71" s="242"/>
      <c r="C71" s="1376" t="s">
        <v>796</v>
      </c>
      <c r="D71" s="1376" t="s">
        <v>13071</v>
      </c>
      <c r="E71" s="1376" t="s">
        <v>796</v>
      </c>
      <c r="F71" s="1376" t="s">
        <v>796</v>
      </c>
      <c r="G71" s="1383"/>
      <c r="H71" s="1383"/>
      <c r="I71" s="235">
        <v>714</v>
      </c>
      <c r="J71" s="235">
        <v>714</v>
      </c>
      <c r="K71" s="235">
        <v>714</v>
      </c>
      <c r="L71" s="1383"/>
      <c r="M71" s="736"/>
      <c r="N71" s="1383"/>
      <c r="O71" s="235">
        <v>714</v>
      </c>
      <c r="P71" s="235">
        <v>714</v>
      </c>
      <c r="Q71" s="235" t="s">
        <v>1555</v>
      </c>
      <c r="R71" s="235">
        <v>2</v>
      </c>
      <c r="S71" s="235" t="s">
        <v>290</v>
      </c>
      <c r="T71" s="1383"/>
      <c r="U71" s="1383"/>
      <c r="V71" s="1383"/>
      <c r="W71" s="1383"/>
      <c r="X71" s="1383"/>
      <c r="Y71" s="1383"/>
      <c r="Z71" s="235"/>
      <c r="AA71" s="1376"/>
      <c r="AB71" s="1376"/>
      <c r="AC71" s="1383"/>
      <c r="AD71" s="1383"/>
      <c r="AE71" s="1383"/>
      <c r="AF71" s="1383"/>
      <c r="AG71" s="1383"/>
      <c r="AH71" s="1383"/>
      <c r="AI71" s="1383"/>
      <c r="AJ71" s="1383"/>
      <c r="AK71" s="1383"/>
      <c r="AL71" s="1383"/>
      <c r="AM71" s="1383"/>
      <c r="AN71" s="1383"/>
      <c r="AO71" s="1383"/>
      <c r="AP71" s="1383"/>
      <c r="AQ71" s="1383"/>
      <c r="AR71" s="1383"/>
      <c r="AS71" s="1383"/>
      <c r="AT71" s="1383"/>
      <c r="AU71" s="1329">
        <v>1999</v>
      </c>
      <c r="AV71" s="1329"/>
      <c r="AW71" s="1329"/>
      <c r="AX71" s="1329"/>
      <c r="AY71" s="1329"/>
      <c r="AZ71" s="1329"/>
      <c r="BA71" s="1329"/>
      <c r="BB71" s="222"/>
      <c r="BC71" s="222"/>
      <c r="BD71" s="1317" t="s">
        <v>13066</v>
      </c>
    </row>
    <row r="72" spans="1:56" s="1317" customFormat="1" ht="25.7" hidden="1" customHeight="1">
      <c r="A72" s="896"/>
      <c r="B72" s="242"/>
      <c r="C72" s="1376" t="s">
        <v>13072</v>
      </c>
      <c r="D72" s="1376" t="s">
        <v>2951</v>
      </c>
      <c r="E72" s="1376" t="s">
        <v>13072</v>
      </c>
      <c r="F72" s="1376" t="s">
        <v>13072</v>
      </c>
      <c r="G72" s="1383"/>
      <c r="H72" s="1383"/>
      <c r="I72" s="235">
        <v>1135</v>
      </c>
      <c r="J72" s="235">
        <v>0</v>
      </c>
      <c r="K72" s="235">
        <v>0</v>
      </c>
      <c r="L72" s="1383"/>
      <c r="M72" s="736"/>
      <c r="N72" s="1383"/>
      <c r="O72" s="235"/>
      <c r="P72" s="235">
        <v>780</v>
      </c>
      <c r="Q72" s="235" t="s">
        <v>2952</v>
      </c>
      <c r="R72" s="235">
        <v>2</v>
      </c>
      <c r="S72" s="235" t="s">
        <v>290</v>
      </c>
      <c r="T72" s="1383"/>
      <c r="U72" s="1383"/>
      <c r="V72" s="1383"/>
      <c r="W72" s="1383"/>
      <c r="X72" s="1383"/>
      <c r="Y72" s="1383"/>
      <c r="Z72" s="235"/>
      <c r="AA72" s="1376"/>
      <c r="AB72" s="1376"/>
      <c r="AC72" s="1383"/>
      <c r="AD72" s="1383"/>
      <c r="AE72" s="1383"/>
      <c r="AF72" s="1383"/>
      <c r="AG72" s="1383"/>
      <c r="AH72" s="1383"/>
      <c r="AI72" s="1383"/>
      <c r="AJ72" s="1383"/>
      <c r="AK72" s="1383"/>
      <c r="AL72" s="1383"/>
      <c r="AM72" s="1383"/>
      <c r="AN72" s="1383"/>
      <c r="AO72" s="1383"/>
      <c r="AP72" s="1383"/>
      <c r="AQ72" s="1383"/>
      <c r="AR72" s="1383"/>
      <c r="AS72" s="1383"/>
      <c r="AT72" s="1383"/>
      <c r="AU72" s="1329">
        <v>2007</v>
      </c>
      <c r="AV72" s="1329"/>
      <c r="AW72" s="1329"/>
      <c r="AX72" s="1329"/>
      <c r="AY72" s="1329"/>
      <c r="AZ72" s="1329"/>
      <c r="BA72" s="1329"/>
      <c r="BB72" s="222">
        <v>500</v>
      </c>
      <c r="BC72" s="222"/>
    </row>
    <row r="73" spans="1:56" s="1317" customFormat="1" ht="25.7" hidden="1" customHeight="1">
      <c r="A73" s="896"/>
      <c r="B73" s="242"/>
      <c r="C73" s="1376" t="s">
        <v>787</v>
      </c>
      <c r="D73" s="1376" t="s">
        <v>2953</v>
      </c>
      <c r="E73" s="1376" t="s">
        <v>787</v>
      </c>
      <c r="F73" s="1376" t="s">
        <v>787</v>
      </c>
      <c r="G73" s="1383"/>
      <c r="H73" s="1383"/>
      <c r="I73" s="235">
        <v>3860</v>
      </c>
      <c r="J73" s="235">
        <v>2400</v>
      </c>
      <c r="K73" s="235">
        <v>2400</v>
      </c>
      <c r="L73" s="1383"/>
      <c r="M73" s="736"/>
      <c r="N73" s="1383"/>
      <c r="O73" s="235">
        <v>2400</v>
      </c>
      <c r="P73" s="235">
        <v>2400</v>
      </c>
      <c r="Q73" s="235" t="s">
        <v>1555</v>
      </c>
      <c r="R73" s="235">
        <v>8</v>
      </c>
      <c r="S73" s="235" t="s">
        <v>290</v>
      </c>
      <c r="T73" s="1383"/>
      <c r="U73" s="1383"/>
      <c r="V73" s="1383"/>
      <c r="W73" s="1383"/>
      <c r="X73" s="1383"/>
      <c r="Y73" s="1383"/>
      <c r="Z73" s="235" t="s">
        <v>1496</v>
      </c>
      <c r="AA73" s="1376"/>
      <c r="AB73" s="1376"/>
      <c r="AC73" s="1383"/>
      <c r="AD73" s="1383"/>
      <c r="AE73" s="1383"/>
      <c r="AF73" s="1383"/>
      <c r="AG73" s="1383"/>
      <c r="AH73" s="1383"/>
      <c r="AI73" s="1383"/>
      <c r="AJ73" s="1383"/>
      <c r="AK73" s="1383"/>
      <c r="AL73" s="1383"/>
      <c r="AM73" s="1383"/>
      <c r="AN73" s="1383"/>
      <c r="AO73" s="1383"/>
      <c r="AP73" s="1383"/>
      <c r="AQ73" s="1383"/>
      <c r="AR73" s="1383"/>
      <c r="AS73" s="1383"/>
      <c r="AT73" s="1383"/>
      <c r="AU73" s="1329">
        <v>1998</v>
      </c>
      <c r="AV73" s="1329"/>
      <c r="AW73" s="1329"/>
      <c r="AX73" s="1329"/>
      <c r="AY73" s="1329"/>
      <c r="AZ73" s="1329"/>
      <c r="BA73" s="1329"/>
      <c r="BB73" s="222"/>
      <c r="BC73" s="222" t="s">
        <v>11234</v>
      </c>
    </row>
    <row r="74" spans="1:56" s="19" customFormat="1" ht="25.7" hidden="1" customHeight="1">
      <c r="A74" s="896"/>
      <c r="B74" s="242"/>
      <c r="C74" s="707" t="s">
        <v>802</v>
      </c>
      <c r="D74" s="707" t="s">
        <v>2954</v>
      </c>
      <c r="E74" s="707" t="s">
        <v>802</v>
      </c>
      <c r="F74" s="707" t="s">
        <v>802</v>
      </c>
      <c r="G74" s="236"/>
      <c r="H74" s="236"/>
      <c r="I74" s="235">
        <v>2192</v>
      </c>
      <c r="J74" s="235">
        <v>498</v>
      </c>
      <c r="K74" s="235">
        <v>498</v>
      </c>
      <c r="L74" s="236"/>
      <c r="M74" s="736"/>
      <c r="N74" s="236"/>
      <c r="O74" s="235">
        <v>498</v>
      </c>
      <c r="P74" s="235">
        <v>498</v>
      </c>
      <c r="Q74" s="222" t="s">
        <v>289</v>
      </c>
      <c r="R74" s="235">
        <v>1</v>
      </c>
      <c r="S74" s="235" t="s">
        <v>290</v>
      </c>
      <c r="T74" s="236"/>
      <c r="U74" s="236"/>
      <c r="V74" s="236"/>
      <c r="W74" s="236"/>
      <c r="X74" s="236"/>
      <c r="Y74" s="236"/>
      <c r="Z74" s="235"/>
      <c r="AA74" s="707"/>
      <c r="AB74" s="707"/>
      <c r="AC74" s="236"/>
      <c r="AD74" s="236"/>
      <c r="AE74" s="236"/>
      <c r="AF74" s="236"/>
      <c r="AG74" s="236"/>
      <c r="AH74" s="236"/>
      <c r="AI74" s="236"/>
      <c r="AJ74" s="236"/>
      <c r="AK74" s="236"/>
      <c r="AL74" s="236"/>
      <c r="AM74" s="236"/>
      <c r="AN74" s="236"/>
      <c r="AO74" s="236"/>
      <c r="AP74" s="236"/>
      <c r="AQ74" s="236"/>
      <c r="AR74" s="236"/>
      <c r="AS74" s="236"/>
      <c r="AT74" s="236"/>
      <c r="AU74" s="221">
        <v>2010</v>
      </c>
      <c r="AV74" s="221"/>
      <c r="AW74" s="221"/>
      <c r="AX74" s="221"/>
      <c r="AY74" s="221"/>
      <c r="AZ74" s="221"/>
      <c r="BA74" s="221"/>
      <c r="BB74" s="222">
        <v>210</v>
      </c>
      <c r="BC74" s="222"/>
    </row>
    <row r="75" spans="1:56" s="19" customFormat="1" ht="25.7" hidden="1" customHeight="1">
      <c r="A75" s="896"/>
      <c r="B75" s="242"/>
      <c r="C75" s="707" t="s">
        <v>802</v>
      </c>
      <c r="D75" s="707" t="s">
        <v>2955</v>
      </c>
      <c r="E75" s="707" t="s">
        <v>802</v>
      </c>
      <c r="F75" s="707" t="s">
        <v>802</v>
      </c>
      <c r="G75" s="236"/>
      <c r="H75" s="236"/>
      <c r="I75" s="235">
        <v>5251</v>
      </c>
      <c r="J75" s="235">
        <v>498</v>
      </c>
      <c r="K75" s="235">
        <v>498</v>
      </c>
      <c r="L75" s="236"/>
      <c r="M75" s="736"/>
      <c r="N75" s="236"/>
      <c r="O75" s="235">
        <v>498</v>
      </c>
      <c r="P75" s="235">
        <v>498</v>
      </c>
      <c r="Q75" s="222" t="s">
        <v>289</v>
      </c>
      <c r="R75" s="235">
        <v>1</v>
      </c>
      <c r="S75" s="235" t="s">
        <v>290</v>
      </c>
      <c r="T75" s="236"/>
      <c r="U75" s="236"/>
      <c r="V75" s="236"/>
      <c r="W75" s="236"/>
      <c r="X75" s="236"/>
      <c r="Y75" s="236"/>
      <c r="Z75" s="235"/>
      <c r="AA75" s="707"/>
      <c r="AB75" s="707"/>
      <c r="AC75" s="236"/>
      <c r="AD75" s="236"/>
      <c r="AE75" s="236"/>
      <c r="AF75" s="236"/>
      <c r="AG75" s="236"/>
      <c r="AH75" s="236"/>
      <c r="AI75" s="236"/>
      <c r="AJ75" s="236"/>
      <c r="AK75" s="236"/>
      <c r="AL75" s="236"/>
      <c r="AM75" s="236"/>
      <c r="AN75" s="236"/>
      <c r="AO75" s="236"/>
      <c r="AP75" s="236"/>
      <c r="AQ75" s="236"/>
      <c r="AR75" s="236"/>
      <c r="AS75" s="236"/>
      <c r="AT75" s="236"/>
      <c r="AU75" s="221">
        <v>2010</v>
      </c>
      <c r="AV75" s="221"/>
      <c r="AW75" s="221"/>
      <c r="AX75" s="221"/>
      <c r="AY75" s="221"/>
      <c r="AZ75" s="221"/>
      <c r="BA75" s="221"/>
      <c r="BB75" s="222">
        <v>210</v>
      </c>
      <c r="BC75" s="222"/>
    </row>
    <row r="76" spans="1:56" s="19" customFormat="1" ht="25.7" hidden="1" customHeight="1">
      <c r="A76" s="896"/>
      <c r="B76" s="242"/>
      <c r="C76" s="707" t="s">
        <v>802</v>
      </c>
      <c r="D76" s="707" t="s">
        <v>2956</v>
      </c>
      <c r="E76" s="707" t="s">
        <v>802</v>
      </c>
      <c r="F76" s="707" t="s">
        <v>802</v>
      </c>
      <c r="G76" s="236"/>
      <c r="H76" s="236"/>
      <c r="I76" s="235">
        <v>2854</v>
      </c>
      <c r="J76" s="235">
        <v>498</v>
      </c>
      <c r="K76" s="235">
        <v>498</v>
      </c>
      <c r="L76" s="236"/>
      <c r="M76" s="736"/>
      <c r="N76" s="236"/>
      <c r="O76" s="235">
        <v>498</v>
      </c>
      <c r="P76" s="235">
        <v>498</v>
      </c>
      <c r="Q76" s="222" t="s">
        <v>289</v>
      </c>
      <c r="R76" s="235">
        <v>1</v>
      </c>
      <c r="S76" s="235" t="s">
        <v>290</v>
      </c>
      <c r="T76" s="236"/>
      <c r="U76" s="236"/>
      <c r="V76" s="236"/>
      <c r="W76" s="236"/>
      <c r="X76" s="236"/>
      <c r="Y76" s="236"/>
      <c r="Z76" s="235"/>
      <c r="AA76" s="707"/>
      <c r="AB76" s="707"/>
      <c r="AC76" s="236"/>
      <c r="AD76" s="236"/>
      <c r="AE76" s="236"/>
      <c r="AF76" s="236"/>
      <c r="AG76" s="236"/>
      <c r="AH76" s="236"/>
      <c r="AI76" s="236"/>
      <c r="AJ76" s="236"/>
      <c r="AK76" s="236"/>
      <c r="AL76" s="236"/>
      <c r="AM76" s="236"/>
      <c r="AN76" s="236"/>
      <c r="AO76" s="236"/>
      <c r="AP76" s="236"/>
      <c r="AQ76" s="236"/>
      <c r="AR76" s="236"/>
      <c r="AS76" s="236"/>
      <c r="AT76" s="236"/>
      <c r="AU76" s="221">
        <v>2010</v>
      </c>
      <c r="AV76" s="221"/>
      <c r="AW76" s="221"/>
      <c r="AX76" s="221"/>
      <c r="AY76" s="221"/>
      <c r="AZ76" s="221"/>
      <c r="BA76" s="221"/>
      <c r="BB76" s="222">
        <v>210</v>
      </c>
      <c r="BC76" s="222"/>
    </row>
    <row r="77" spans="1:56" s="19" customFormat="1" ht="25.7" hidden="1" customHeight="1">
      <c r="A77" s="896"/>
      <c r="B77" s="242"/>
      <c r="C77" s="707" t="s">
        <v>802</v>
      </c>
      <c r="D77" s="707" t="s">
        <v>1923</v>
      </c>
      <c r="E77" s="707" t="s">
        <v>802</v>
      </c>
      <c r="F77" s="707" t="s">
        <v>802</v>
      </c>
      <c r="G77" s="236"/>
      <c r="H77" s="236"/>
      <c r="I77" s="235">
        <v>424</v>
      </c>
      <c r="J77" s="235">
        <v>424</v>
      </c>
      <c r="K77" s="235">
        <v>424</v>
      </c>
      <c r="L77" s="236"/>
      <c r="M77" s="736"/>
      <c r="N77" s="236"/>
      <c r="O77" s="235">
        <v>424</v>
      </c>
      <c r="P77" s="235">
        <v>424</v>
      </c>
      <c r="Q77" s="222" t="s">
        <v>289</v>
      </c>
      <c r="R77" s="235">
        <v>1</v>
      </c>
      <c r="S77" s="235" t="s">
        <v>290</v>
      </c>
      <c r="T77" s="236"/>
      <c r="U77" s="236"/>
      <c r="V77" s="236"/>
      <c r="W77" s="236"/>
      <c r="X77" s="236"/>
      <c r="Y77" s="236"/>
      <c r="Z77" s="235"/>
      <c r="AA77" s="707"/>
      <c r="AB77" s="707"/>
      <c r="AC77" s="236"/>
      <c r="AD77" s="236"/>
      <c r="AE77" s="236"/>
      <c r="AF77" s="236"/>
      <c r="AG77" s="236"/>
      <c r="AH77" s="236"/>
      <c r="AI77" s="236"/>
      <c r="AJ77" s="236"/>
      <c r="AK77" s="236"/>
      <c r="AL77" s="236"/>
      <c r="AM77" s="236"/>
      <c r="AN77" s="236"/>
      <c r="AO77" s="236"/>
      <c r="AP77" s="236"/>
      <c r="AQ77" s="236"/>
      <c r="AR77" s="236"/>
      <c r="AS77" s="236"/>
      <c r="AT77" s="236"/>
      <c r="AU77" s="221">
        <v>2010</v>
      </c>
      <c r="AV77" s="221"/>
      <c r="AW77" s="221"/>
      <c r="AX77" s="221"/>
      <c r="AY77" s="221"/>
      <c r="AZ77" s="221"/>
      <c r="BA77" s="221"/>
      <c r="BB77" s="222">
        <v>210</v>
      </c>
      <c r="BC77" s="222"/>
    </row>
    <row r="78" spans="1:56" s="19" customFormat="1" ht="25.7" hidden="1" customHeight="1">
      <c r="A78" s="896"/>
      <c r="B78" s="242"/>
      <c r="C78" s="707" t="s">
        <v>802</v>
      </c>
      <c r="D78" s="707" t="s">
        <v>1924</v>
      </c>
      <c r="E78" s="707" t="s">
        <v>802</v>
      </c>
      <c r="F78" s="707" t="s">
        <v>802</v>
      </c>
      <c r="G78" s="236"/>
      <c r="H78" s="236"/>
      <c r="I78" s="235">
        <v>430</v>
      </c>
      <c r="J78" s="235">
        <v>430</v>
      </c>
      <c r="K78" s="235">
        <v>430</v>
      </c>
      <c r="L78" s="236"/>
      <c r="M78" s="736"/>
      <c r="N78" s="236"/>
      <c r="O78" s="235">
        <v>430</v>
      </c>
      <c r="P78" s="235">
        <v>430</v>
      </c>
      <c r="Q78" s="222" t="s">
        <v>289</v>
      </c>
      <c r="R78" s="235">
        <v>1</v>
      </c>
      <c r="S78" s="235" t="s">
        <v>290</v>
      </c>
      <c r="T78" s="236"/>
      <c r="U78" s="236"/>
      <c r="V78" s="236"/>
      <c r="W78" s="236"/>
      <c r="X78" s="236"/>
      <c r="Y78" s="236"/>
      <c r="Z78" s="235"/>
      <c r="AA78" s="707"/>
      <c r="AB78" s="707"/>
      <c r="AC78" s="236"/>
      <c r="AD78" s="236"/>
      <c r="AE78" s="236"/>
      <c r="AF78" s="236"/>
      <c r="AG78" s="236"/>
      <c r="AH78" s="236"/>
      <c r="AI78" s="236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236"/>
      <c r="AU78" s="221">
        <v>2010</v>
      </c>
      <c r="AV78" s="221"/>
      <c r="AW78" s="221"/>
      <c r="AX78" s="221"/>
      <c r="AY78" s="221"/>
      <c r="AZ78" s="221"/>
      <c r="BA78" s="221"/>
      <c r="BB78" s="222">
        <v>210</v>
      </c>
      <c r="BC78" s="222"/>
    </row>
    <row r="79" spans="1:56" s="19" customFormat="1" ht="25.7" hidden="1" customHeight="1">
      <c r="A79" s="896"/>
      <c r="B79" s="242"/>
      <c r="C79" s="707" t="s">
        <v>802</v>
      </c>
      <c r="D79" s="707" t="s">
        <v>1925</v>
      </c>
      <c r="E79" s="707" t="s">
        <v>802</v>
      </c>
      <c r="F79" s="707" t="s">
        <v>802</v>
      </c>
      <c r="G79" s="236"/>
      <c r="H79" s="236"/>
      <c r="I79" s="235">
        <v>1382</v>
      </c>
      <c r="J79" s="235">
        <v>460</v>
      </c>
      <c r="K79" s="235">
        <v>460</v>
      </c>
      <c r="L79" s="236"/>
      <c r="M79" s="736"/>
      <c r="N79" s="236"/>
      <c r="O79" s="235">
        <v>460</v>
      </c>
      <c r="P79" s="235">
        <v>460</v>
      </c>
      <c r="Q79" s="222" t="s">
        <v>289</v>
      </c>
      <c r="R79" s="235">
        <v>1</v>
      </c>
      <c r="S79" s="235" t="s">
        <v>290</v>
      </c>
      <c r="T79" s="236"/>
      <c r="U79" s="236"/>
      <c r="V79" s="236"/>
      <c r="W79" s="236"/>
      <c r="X79" s="236"/>
      <c r="Y79" s="236"/>
      <c r="Z79" s="235"/>
      <c r="AA79" s="707"/>
      <c r="AB79" s="707"/>
      <c r="AC79" s="236"/>
      <c r="AD79" s="236"/>
      <c r="AE79" s="236"/>
      <c r="AF79" s="236"/>
      <c r="AG79" s="236"/>
      <c r="AH79" s="236"/>
      <c r="AI79" s="236"/>
      <c r="AJ79" s="236"/>
      <c r="AK79" s="236"/>
      <c r="AL79" s="236"/>
      <c r="AM79" s="236"/>
      <c r="AN79" s="236"/>
      <c r="AO79" s="236"/>
      <c r="AP79" s="236"/>
      <c r="AQ79" s="236"/>
      <c r="AR79" s="236"/>
      <c r="AS79" s="236"/>
      <c r="AT79" s="236"/>
      <c r="AU79" s="221">
        <v>2010</v>
      </c>
      <c r="AV79" s="221"/>
      <c r="AW79" s="221"/>
      <c r="AX79" s="221"/>
      <c r="AY79" s="221"/>
      <c r="AZ79" s="221"/>
      <c r="BA79" s="221"/>
      <c r="BB79" s="222">
        <v>210</v>
      </c>
      <c r="BC79" s="222"/>
    </row>
    <row r="80" spans="1:56" s="19" customFormat="1" ht="25.7" hidden="1" customHeight="1">
      <c r="A80" s="896"/>
      <c r="B80" s="242"/>
      <c r="C80" s="707" t="s">
        <v>802</v>
      </c>
      <c r="D80" s="707" t="s">
        <v>1926</v>
      </c>
      <c r="E80" s="707" t="s">
        <v>802</v>
      </c>
      <c r="F80" s="707" t="s">
        <v>802</v>
      </c>
      <c r="G80" s="236"/>
      <c r="H80" s="236"/>
      <c r="I80" s="235">
        <v>406</v>
      </c>
      <c r="J80" s="235">
        <v>406</v>
      </c>
      <c r="K80" s="235">
        <v>406</v>
      </c>
      <c r="L80" s="236"/>
      <c r="M80" s="736"/>
      <c r="N80" s="236"/>
      <c r="O80" s="235">
        <v>406</v>
      </c>
      <c r="P80" s="235">
        <v>406</v>
      </c>
      <c r="Q80" s="222" t="s">
        <v>289</v>
      </c>
      <c r="R80" s="235">
        <v>1</v>
      </c>
      <c r="S80" s="235" t="s">
        <v>290</v>
      </c>
      <c r="T80" s="236"/>
      <c r="U80" s="236"/>
      <c r="V80" s="236"/>
      <c r="W80" s="236"/>
      <c r="X80" s="236"/>
      <c r="Y80" s="236"/>
      <c r="Z80" s="235"/>
      <c r="AA80" s="707"/>
      <c r="AB80" s="707"/>
      <c r="AC80" s="236"/>
      <c r="AD80" s="236"/>
      <c r="AE80" s="236"/>
      <c r="AF80" s="236"/>
      <c r="AG80" s="236"/>
      <c r="AH80" s="236"/>
      <c r="AI80" s="236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236"/>
      <c r="AU80" s="221">
        <v>2010</v>
      </c>
      <c r="AV80" s="221"/>
      <c r="AW80" s="221"/>
      <c r="AX80" s="221"/>
      <c r="AY80" s="221"/>
      <c r="AZ80" s="221"/>
      <c r="BA80" s="221"/>
      <c r="BB80" s="222">
        <v>210</v>
      </c>
      <c r="BC80" s="222"/>
    </row>
    <row r="81" spans="1:55" s="19" customFormat="1" ht="25.7" hidden="1" customHeight="1">
      <c r="A81" s="896"/>
      <c r="B81" s="242"/>
      <c r="C81" s="707" t="s">
        <v>802</v>
      </c>
      <c r="D81" s="707" t="s">
        <v>1927</v>
      </c>
      <c r="E81" s="707" t="s">
        <v>802</v>
      </c>
      <c r="F81" s="707" t="s">
        <v>802</v>
      </c>
      <c r="G81" s="236"/>
      <c r="H81" s="236"/>
      <c r="I81" s="235">
        <v>420</v>
      </c>
      <c r="J81" s="235">
        <v>420</v>
      </c>
      <c r="K81" s="235">
        <v>420</v>
      </c>
      <c r="L81" s="236"/>
      <c r="M81" s="736"/>
      <c r="N81" s="236"/>
      <c r="O81" s="235">
        <v>420</v>
      </c>
      <c r="P81" s="235">
        <v>420</v>
      </c>
      <c r="Q81" s="222" t="s">
        <v>289</v>
      </c>
      <c r="R81" s="235">
        <v>1</v>
      </c>
      <c r="S81" s="235" t="s">
        <v>290</v>
      </c>
      <c r="T81" s="236"/>
      <c r="U81" s="236"/>
      <c r="V81" s="236"/>
      <c r="W81" s="236"/>
      <c r="X81" s="236"/>
      <c r="Y81" s="236"/>
      <c r="Z81" s="235"/>
      <c r="AA81" s="707"/>
      <c r="AB81" s="707"/>
      <c r="AC81" s="236"/>
      <c r="AD81" s="236"/>
      <c r="AE81" s="236"/>
      <c r="AF81" s="236"/>
      <c r="AG81" s="236"/>
      <c r="AH81" s="236"/>
      <c r="AI81" s="236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236"/>
      <c r="AU81" s="221">
        <v>2010</v>
      </c>
      <c r="AV81" s="221"/>
      <c r="AW81" s="221"/>
      <c r="AX81" s="221"/>
      <c r="AY81" s="221"/>
      <c r="AZ81" s="221"/>
      <c r="BA81" s="221"/>
      <c r="BB81" s="222">
        <v>210</v>
      </c>
      <c r="BC81" s="222"/>
    </row>
    <row r="82" spans="1:55" s="19" customFormat="1" ht="25.7" hidden="1" customHeight="1">
      <c r="A82" s="896"/>
      <c r="B82" s="242"/>
      <c r="C82" s="707" t="s">
        <v>802</v>
      </c>
      <c r="D82" s="707" t="s">
        <v>1929</v>
      </c>
      <c r="E82" s="707" t="s">
        <v>802</v>
      </c>
      <c r="F82" s="707" t="s">
        <v>802</v>
      </c>
      <c r="G82" s="236"/>
      <c r="H82" s="236"/>
      <c r="I82" s="235">
        <v>405</v>
      </c>
      <c r="J82" s="235">
        <v>405</v>
      </c>
      <c r="K82" s="235">
        <v>405</v>
      </c>
      <c r="L82" s="236"/>
      <c r="M82" s="736"/>
      <c r="N82" s="236"/>
      <c r="O82" s="235">
        <v>405</v>
      </c>
      <c r="P82" s="235">
        <v>405</v>
      </c>
      <c r="Q82" s="222" t="s">
        <v>289</v>
      </c>
      <c r="R82" s="235">
        <v>1</v>
      </c>
      <c r="S82" s="235" t="s">
        <v>290</v>
      </c>
      <c r="T82" s="236"/>
      <c r="U82" s="236"/>
      <c r="V82" s="236"/>
      <c r="W82" s="236"/>
      <c r="X82" s="236"/>
      <c r="Y82" s="236"/>
      <c r="Z82" s="235"/>
      <c r="AA82" s="707"/>
      <c r="AB82" s="707"/>
      <c r="AC82" s="236"/>
      <c r="AD82" s="236"/>
      <c r="AE82" s="236"/>
      <c r="AF82" s="236"/>
      <c r="AG82" s="236"/>
      <c r="AH82" s="236"/>
      <c r="AI82" s="236"/>
      <c r="AJ82" s="236"/>
      <c r="AK82" s="236"/>
      <c r="AL82" s="236"/>
      <c r="AM82" s="236"/>
      <c r="AN82" s="236"/>
      <c r="AO82" s="236"/>
      <c r="AP82" s="236"/>
      <c r="AQ82" s="236"/>
      <c r="AR82" s="236"/>
      <c r="AS82" s="236"/>
      <c r="AT82" s="236"/>
      <c r="AU82" s="221">
        <v>2010</v>
      </c>
      <c r="AV82" s="221"/>
      <c r="AW82" s="221"/>
      <c r="AX82" s="221"/>
      <c r="AY82" s="221"/>
      <c r="AZ82" s="221"/>
      <c r="BA82" s="221"/>
      <c r="BB82" s="222">
        <v>210</v>
      </c>
      <c r="BC82" s="222"/>
    </row>
    <row r="83" spans="1:55" s="19" customFormat="1" ht="25.7" hidden="1" customHeight="1">
      <c r="A83" s="896"/>
      <c r="B83" s="242"/>
      <c r="C83" s="707" t="s">
        <v>802</v>
      </c>
      <c r="D83" s="707" t="s">
        <v>1930</v>
      </c>
      <c r="E83" s="707" t="s">
        <v>802</v>
      </c>
      <c r="F83" s="707" t="s">
        <v>802</v>
      </c>
      <c r="G83" s="236"/>
      <c r="H83" s="236"/>
      <c r="I83" s="235">
        <v>421</v>
      </c>
      <c r="J83" s="235">
        <v>421</v>
      </c>
      <c r="K83" s="235">
        <v>421</v>
      </c>
      <c r="L83" s="236"/>
      <c r="M83" s="736"/>
      <c r="N83" s="236"/>
      <c r="O83" s="235">
        <v>421</v>
      </c>
      <c r="P83" s="235">
        <v>421</v>
      </c>
      <c r="Q83" s="222" t="s">
        <v>289</v>
      </c>
      <c r="R83" s="235">
        <v>1</v>
      </c>
      <c r="S83" s="235" t="s">
        <v>290</v>
      </c>
      <c r="T83" s="236"/>
      <c r="U83" s="236"/>
      <c r="V83" s="236"/>
      <c r="W83" s="236"/>
      <c r="X83" s="236"/>
      <c r="Y83" s="236"/>
      <c r="Z83" s="235"/>
      <c r="AA83" s="707"/>
      <c r="AB83" s="707"/>
      <c r="AC83" s="236"/>
      <c r="AD83" s="236"/>
      <c r="AE83" s="236"/>
      <c r="AF83" s="236"/>
      <c r="AG83" s="236"/>
      <c r="AH83" s="236"/>
      <c r="AI83" s="236"/>
      <c r="AJ83" s="236"/>
      <c r="AK83" s="236"/>
      <c r="AL83" s="236"/>
      <c r="AM83" s="236"/>
      <c r="AN83" s="236"/>
      <c r="AO83" s="236"/>
      <c r="AP83" s="236"/>
      <c r="AQ83" s="236"/>
      <c r="AR83" s="236"/>
      <c r="AS83" s="236"/>
      <c r="AT83" s="236"/>
      <c r="AU83" s="221">
        <v>2010</v>
      </c>
      <c r="AV83" s="221"/>
      <c r="AW83" s="221"/>
      <c r="AX83" s="221"/>
      <c r="AY83" s="221"/>
      <c r="AZ83" s="221"/>
      <c r="BA83" s="221"/>
      <c r="BB83" s="222">
        <v>210</v>
      </c>
      <c r="BC83" s="222"/>
    </row>
    <row r="84" spans="1:55" s="19" customFormat="1" ht="25.7" hidden="1" customHeight="1">
      <c r="A84" s="896"/>
      <c r="B84" s="242"/>
      <c r="C84" s="707" t="s">
        <v>802</v>
      </c>
      <c r="D84" s="707" t="s">
        <v>2957</v>
      </c>
      <c r="E84" s="707" t="s">
        <v>802</v>
      </c>
      <c r="F84" s="707" t="s">
        <v>802</v>
      </c>
      <c r="G84" s="236"/>
      <c r="H84" s="236"/>
      <c r="I84" s="235">
        <v>6595</v>
      </c>
      <c r="J84" s="235">
        <v>499</v>
      </c>
      <c r="K84" s="235">
        <v>499</v>
      </c>
      <c r="L84" s="236">
        <v>499</v>
      </c>
      <c r="M84" s="736">
        <v>499</v>
      </c>
      <c r="N84" s="236">
        <v>499</v>
      </c>
      <c r="O84" s="235">
        <v>499</v>
      </c>
      <c r="P84" s="235">
        <v>499</v>
      </c>
      <c r="Q84" s="222" t="s">
        <v>289</v>
      </c>
      <c r="R84" s="235">
        <v>1</v>
      </c>
      <c r="S84" s="235" t="s">
        <v>290</v>
      </c>
      <c r="T84" s="236"/>
      <c r="U84" s="236"/>
      <c r="V84" s="236"/>
      <c r="W84" s="236"/>
      <c r="X84" s="236"/>
      <c r="Y84" s="236"/>
      <c r="Z84" s="235"/>
      <c r="AA84" s="707"/>
      <c r="AB84" s="707"/>
      <c r="AC84" s="236"/>
      <c r="AD84" s="236"/>
      <c r="AE84" s="236"/>
      <c r="AF84" s="236"/>
      <c r="AG84" s="236"/>
      <c r="AH84" s="236"/>
      <c r="AI84" s="236"/>
      <c r="AJ84" s="236"/>
      <c r="AK84" s="236"/>
      <c r="AL84" s="236"/>
      <c r="AM84" s="236"/>
      <c r="AN84" s="236"/>
      <c r="AO84" s="236"/>
      <c r="AP84" s="236"/>
      <c r="AQ84" s="236"/>
      <c r="AR84" s="236"/>
      <c r="AS84" s="236"/>
      <c r="AT84" s="236"/>
      <c r="AU84" s="221">
        <v>2013</v>
      </c>
      <c r="AV84" s="221"/>
      <c r="AW84" s="221"/>
      <c r="AX84" s="221"/>
      <c r="AY84" s="221"/>
      <c r="AZ84" s="221"/>
      <c r="BA84" s="221"/>
      <c r="BB84" s="222">
        <v>250</v>
      </c>
      <c r="BC84" s="222"/>
    </row>
    <row r="85" spans="1:55" s="19" customFormat="1" ht="25.7" hidden="1" customHeight="1">
      <c r="A85" s="896"/>
      <c r="B85" s="242"/>
      <c r="C85" s="707" t="s">
        <v>802</v>
      </c>
      <c r="D85" s="707" t="s">
        <v>2958</v>
      </c>
      <c r="E85" s="707" t="s">
        <v>802</v>
      </c>
      <c r="F85" s="707" t="s">
        <v>802</v>
      </c>
      <c r="G85" s="236"/>
      <c r="H85" s="236"/>
      <c r="I85" s="235">
        <v>497</v>
      </c>
      <c r="J85" s="235">
        <v>499</v>
      </c>
      <c r="K85" s="235">
        <v>499</v>
      </c>
      <c r="L85" s="236">
        <v>499</v>
      </c>
      <c r="M85" s="736">
        <v>499</v>
      </c>
      <c r="N85" s="236">
        <v>499</v>
      </c>
      <c r="O85" s="235">
        <v>499</v>
      </c>
      <c r="P85" s="235">
        <v>499</v>
      </c>
      <c r="Q85" s="222" t="s">
        <v>289</v>
      </c>
      <c r="R85" s="235">
        <v>1</v>
      </c>
      <c r="S85" s="235" t="s">
        <v>290</v>
      </c>
      <c r="T85" s="236"/>
      <c r="U85" s="236"/>
      <c r="V85" s="236"/>
      <c r="W85" s="236"/>
      <c r="X85" s="236"/>
      <c r="Y85" s="236"/>
      <c r="Z85" s="235"/>
      <c r="AA85" s="707"/>
      <c r="AB85" s="707"/>
      <c r="AC85" s="236"/>
      <c r="AD85" s="236"/>
      <c r="AE85" s="236"/>
      <c r="AF85" s="236"/>
      <c r="AG85" s="236"/>
      <c r="AH85" s="236"/>
      <c r="AI85" s="236"/>
      <c r="AJ85" s="236"/>
      <c r="AK85" s="236"/>
      <c r="AL85" s="236"/>
      <c r="AM85" s="236"/>
      <c r="AN85" s="236"/>
      <c r="AO85" s="236"/>
      <c r="AP85" s="236"/>
      <c r="AQ85" s="236"/>
      <c r="AR85" s="236"/>
      <c r="AS85" s="236"/>
      <c r="AT85" s="236"/>
      <c r="AU85" s="221">
        <v>2013</v>
      </c>
      <c r="AV85" s="221"/>
      <c r="AW85" s="221"/>
      <c r="AX85" s="221"/>
      <c r="AY85" s="221"/>
      <c r="AZ85" s="221"/>
      <c r="BA85" s="221"/>
      <c r="BB85" s="222">
        <v>260</v>
      </c>
      <c r="BC85" s="222"/>
    </row>
    <row r="86" spans="1:55" s="19" customFormat="1" ht="25.7" hidden="1" customHeight="1">
      <c r="A86" s="896"/>
      <c r="B86" s="242"/>
      <c r="C86" s="707" t="s">
        <v>802</v>
      </c>
      <c r="D86" s="707" t="s">
        <v>2959</v>
      </c>
      <c r="E86" s="707" t="s">
        <v>802</v>
      </c>
      <c r="F86" s="707" t="s">
        <v>802</v>
      </c>
      <c r="G86" s="236"/>
      <c r="H86" s="236"/>
      <c r="I86" s="235">
        <v>15036</v>
      </c>
      <c r="J86" s="235">
        <v>499</v>
      </c>
      <c r="K86" s="235">
        <v>499</v>
      </c>
      <c r="L86" s="236">
        <v>499</v>
      </c>
      <c r="M86" s="736">
        <v>499</v>
      </c>
      <c r="N86" s="236">
        <v>499</v>
      </c>
      <c r="O86" s="235">
        <v>499</v>
      </c>
      <c r="P86" s="235">
        <v>499</v>
      </c>
      <c r="Q86" s="222" t="s">
        <v>289</v>
      </c>
      <c r="R86" s="235">
        <v>1</v>
      </c>
      <c r="S86" s="235" t="s">
        <v>290</v>
      </c>
      <c r="T86" s="236"/>
      <c r="U86" s="236"/>
      <c r="V86" s="236"/>
      <c r="W86" s="236"/>
      <c r="X86" s="236"/>
      <c r="Y86" s="236"/>
      <c r="Z86" s="235"/>
      <c r="AA86" s="707"/>
      <c r="AB86" s="707"/>
      <c r="AC86" s="236"/>
      <c r="AD86" s="236"/>
      <c r="AE86" s="236"/>
      <c r="AF86" s="236"/>
      <c r="AG86" s="236"/>
      <c r="AH86" s="236"/>
      <c r="AI86" s="236"/>
      <c r="AJ86" s="236"/>
      <c r="AK86" s="236"/>
      <c r="AL86" s="236"/>
      <c r="AM86" s="236"/>
      <c r="AN86" s="236"/>
      <c r="AO86" s="236"/>
      <c r="AP86" s="236"/>
      <c r="AQ86" s="236"/>
      <c r="AR86" s="236"/>
      <c r="AS86" s="236"/>
      <c r="AT86" s="236"/>
      <c r="AU86" s="221">
        <v>2013</v>
      </c>
      <c r="AV86" s="221"/>
      <c r="AW86" s="221"/>
      <c r="AX86" s="221"/>
      <c r="AY86" s="221"/>
      <c r="AZ86" s="221"/>
      <c r="BA86" s="221"/>
      <c r="BB86" s="222">
        <v>300</v>
      </c>
      <c r="BC86" s="222"/>
    </row>
    <row r="87" spans="1:55" s="19" customFormat="1" ht="25.7" hidden="1" customHeight="1">
      <c r="A87" s="896"/>
      <c r="B87" s="242"/>
      <c r="C87" s="707" t="s">
        <v>802</v>
      </c>
      <c r="D87" s="707" t="s">
        <v>2960</v>
      </c>
      <c r="E87" s="707" t="s">
        <v>802</v>
      </c>
      <c r="F87" s="707" t="s">
        <v>802</v>
      </c>
      <c r="G87" s="236"/>
      <c r="H87" s="236"/>
      <c r="I87" s="235">
        <v>12198</v>
      </c>
      <c r="J87" s="235">
        <v>499</v>
      </c>
      <c r="K87" s="235">
        <v>499</v>
      </c>
      <c r="L87" s="236">
        <v>499</v>
      </c>
      <c r="M87" s="736">
        <v>499</v>
      </c>
      <c r="N87" s="236">
        <v>499</v>
      </c>
      <c r="O87" s="235">
        <v>499</v>
      </c>
      <c r="P87" s="235">
        <v>499</v>
      </c>
      <c r="Q87" s="222" t="s">
        <v>289</v>
      </c>
      <c r="R87" s="235">
        <v>1</v>
      </c>
      <c r="S87" s="235" t="s">
        <v>290</v>
      </c>
      <c r="T87" s="236"/>
      <c r="U87" s="236"/>
      <c r="V87" s="236"/>
      <c r="W87" s="236"/>
      <c r="X87" s="236"/>
      <c r="Y87" s="236"/>
      <c r="Z87" s="235"/>
      <c r="AA87" s="707"/>
      <c r="AB87" s="707"/>
      <c r="AC87" s="236"/>
      <c r="AD87" s="236"/>
      <c r="AE87" s="236"/>
      <c r="AF87" s="236"/>
      <c r="AG87" s="236"/>
      <c r="AH87" s="236"/>
      <c r="AI87" s="236"/>
      <c r="AJ87" s="236"/>
      <c r="AK87" s="236"/>
      <c r="AL87" s="236"/>
      <c r="AM87" s="236"/>
      <c r="AN87" s="236"/>
      <c r="AO87" s="236"/>
      <c r="AP87" s="236"/>
      <c r="AQ87" s="236"/>
      <c r="AR87" s="236"/>
      <c r="AS87" s="236"/>
      <c r="AT87" s="236"/>
      <c r="AU87" s="221">
        <v>2015</v>
      </c>
      <c r="AV87" s="221"/>
      <c r="AW87" s="221"/>
      <c r="AX87" s="221"/>
      <c r="AY87" s="221"/>
      <c r="AZ87" s="221"/>
      <c r="BA87" s="221"/>
      <c r="BB87" s="222">
        <v>250</v>
      </c>
      <c r="BC87" s="222"/>
    </row>
    <row r="88" spans="1:55" s="19" customFormat="1" ht="25.7" hidden="1" customHeight="1">
      <c r="A88" s="896"/>
      <c r="B88" s="242"/>
      <c r="C88" s="707" t="s">
        <v>802</v>
      </c>
      <c r="D88" s="707" t="s">
        <v>11275</v>
      </c>
      <c r="E88" s="707" t="s">
        <v>802</v>
      </c>
      <c r="F88" s="707" t="s">
        <v>802</v>
      </c>
      <c r="G88" s="236"/>
      <c r="H88" s="236"/>
      <c r="I88" s="235">
        <v>3517</v>
      </c>
      <c r="J88" s="235">
        <v>499</v>
      </c>
      <c r="K88" s="235">
        <v>499</v>
      </c>
      <c r="L88" s="236"/>
      <c r="M88" s="736"/>
      <c r="N88" s="236"/>
      <c r="O88" s="235">
        <v>499</v>
      </c>
      <c r="P88" s="235">
        <v>499</v>
      </c>
      <c r="Q88" s="222" t="s">
        <v>289</v>
      </c>
      <c r="R88" s="235">
        <v>1</v>
      </c>
      <c r="S88" s="235" t="s">
        <v>290</v>
      </c>
      <c r="T88" s="236"/>
      <c r="U88" s="236"/>
      <c r="V88" s="236"/>
      <c r="W88" s="236"/>
      <c r="X88" s="236"/>
      <c r="Y88" s="236"/>
      <c r="Z88" s="235"/>
      <c r="AA88" s="707"/>
      <c r="AB88" s="707"/>
      <c r="AC88" s="236"/>
      <c r="AD88" s="236"/>
      <c r="AE88" s="236"/>
      <c r="AF88" s="236"/>
      <c r="AG88" s="236"/>
      <c r="AH88" s="236"/>
      <c r="AI88" s="236"/>
      <c r="AJ88" s="236"/>
      <c r="AK88" s="236"/>
      <c r="AL88" s="236"/>
      <c r="AM88" s="236"/>
      <c r="AN88" s="236"/>
      <c r="AO88" s="236"/>
      <c r="AP88" s="236"/>
      <c r="AQ88" s="236"/>
      <c r="AR88" s="236"/>
      <c r="AS88" s="236"/>
      <c r="AT88" s="236"/>
      <c r="AU88" s="221">
        <v>2017</v>
      </c>
      <c r="AV88" s="221"/>
      <c r="AW88" s="221"/>
      <c r="AX88" s="221"/>
      <c r="AY88" s="221"/>
      <c r="AZ88" s="221"/>
      <c r="BA88" s="221"/>
      <c r="BB88" s="222">
        <v>300</v>
      </c>
      <c r="BC88" s="222"/>
    </row>
    <row r="89" spans="1:55" s="19" customFormat="1" ht="25.7" hidden="1" customHeight="1">
      <c r="A89" s="896"/>
      <c r="B89" s="242"/>
      <c r="C89" s="707" t="s">
        <v>802</v>
      </c>
      <c r="D89" s="707" t="s">
        <v>11276</v>
      </c>
      <c r="E89" s="707" t="s">
        <v>802</v>
      </c>
      <c r="F89" s="707" t="s">
        <v>802</v>
      </c>
      <c r="G89" s="236"/>
      <c r="H89" s="236"/>
      <c r="I89" s="235">
        <v>2774</v>
      </c>
      <c r="J89" s="235">
        <v>499</v>
      </c>
      <c r="K89" s="235">
        <v>499</v>
      </c>
      <c r="L89" s="236"/>
      <c r="M89" s="736"/>
      <c r="N89" s="236"/>
      <c r="O89" s="235">
        <v>499</v>
      </c>
      <c r="P89" s="235">
        <v>499</v>
      </c>
      <c r="Q89" s="222" t="s">
        <v>289</v>
      </c>
      <c r="R89" s="235">
        <v>1</v>
      </c>
      <c r="S89" s="235" t="s">
        <v>290</v>
      </c>
      <c r="T89" s="236"/>
      <c r="U89" s="236"/>
      <c r="V89" s="236"/>
      <c r="W89" s="236"/>
      <c r="X89" s="236"/>
      <c r="Y89" s="236"/>
      <c r="Z89" s="235"/>
      <c r="AA89" s="707"/>
      <c r="AB89" s="707"/>
      <c r="AC89" s="236"/>
      <c r="AD89" s="236"/>
      <c r="AE89" s="236"/>
      <c r="AF89" s="236"/>
      <c r="AG89" s="236"/>
      <c r="AH89" s="236"/>
      <c r="AI89" s="236"/>
      <c r="AJ89" s="236"/>
      <c r="AK89" s="236"/>
      <c r="AL89" s="236"/>
      <c r="AM89" s="236"/>
      <c r="AN89" s="236"/>
      <c r="AO89" s="236"/>
      <c r="AP89" s="236"/>
      <c r="AQ89" s="236"/>
      <c r="AR89" s="236"/>
      <c r="AS89" s="236"/>
      <c r="AT89" s="236"/>
      <c r="AU89" s="221">
        <v>2013</v>
      </c>
      <c r="AV89" s="221"/>
      <c r="AW89" s="221"/>
      <c r="AX89" s="221"/>
      <c r="AY89" s="221"/>
      <c r="AZ89" s="221"/>
      <c r="BA89" s="221"/>
      <c r="BB89" s="222">
        <v>250</v>
      </c>
      <c r="BC89" s="222"/>
    </row>
    <row r="90" spans="1:55" s="19" customFormat="1" ht="25.7" hidden="1" customHeight="1">
      <c r="A90" s="896"/>
      <c r="B90" s="242"/>
      <c r="C90" s="707" t="s">
        <v>802</v>
      </c>
      <c r="D90" s="707" t="s">
        <v>11277</v>
      </c>
      <c r="E90" s="707" t="s">
        <v>802</v>
      </c>
      <c r="F90" s="707" t="s">
        <v>802</v>
      </c>
      <c r="G90" s="236"/>
      <c r="H90" s="236"/>
      <c r="I90" s="235">
        <v>686</v>
      </c>
      <c r="J90" s="235">
        <v>499</v>
      </c>
      <c r="K90" s="235">
        <v>499</v>
      </c>
      <c r="L90" s="236"/>
      <c r="M90" s="736"/>
      <c r="N90" s="236"/>
      <c r="O90" s="235">
        <v>499</v>
      </c>
      <c r="P90" s="235">
        <v>499</v>
      </c>
      <c r="Q90" s="222" t="s">
        <v>289</v>
      </c>
      <c r="R90" s="235">
        <v>1</v>
      </c>
      <c r="S90" s="235" t="s">
        <v>290</v>
      </c>
      <c r="T90" s="236"/>
      <c r="U90" s="236"/>
      <c r="V90" s="236"/>
      <c r="W90" s="236"/>
      <c r="X90" s="236"/>
      <c r="Y90" s="236"/>
      <c r="Z90" s="235"/>
      <c r="AA90" s="707"/>
      <c r="AB90" s="707"/>
      <c r="AC90" s="236"/>
      <c r="AD90" s="236"/>
      <c r="AE90" s="236"/>
      <c r="AF90" s="236"/>
      <c r="AG90" s="236"/>
      <c r="AH90" s="236"/>
      <c r="AI90" s="236"/>
      <c r="AJ90" s="236"/>
      <c r="AK90" s="236"/>
      <c r="AL90" s="236"/>
      <c r="AM90" s="236"/>
      <c r="AN90" s="236"/>
      <c r="AO90" s="236"/>
      <c r="AP90" s="236"/>
      <c r="AQ90" s="236"/>
      <c r="AR90" s="236"/>
      <c r="AS90" s="236"/>
      <c r="AT90" s="236"/>
      <c r="AU90" s="221">
        <v>2011</v>
      </c>
      <c r="AV90" s="221"/>
      <c r="AW90" s="221"/>
      <c r="AX90" s="221"/>
      <c r="AY90" s="221"/>
      <c r="AZ90" s="221"/>
      <c r="BA90" s="221"/>
      <c r="BB90" s="222"/>
      <c r="BC90" s="222"/>
    </row>
    <row r="91" spans="1:55" s="19" customFormat="1" ht="25.7" hidden="1" customHeight="1">
      <c r="A91" s="896"/>
      <c r="B91" s="242"/>
      <c r="C91" s="707" t="s">
        <v>802</v>
      </c>
      <c r="D91" s="707" t="s">
        <v>11278</v>
      </c>
      <c r="E91" s="707" t="s">
        <v>802</v>
      </c>
      <c r="F91" s="707" t="s">
        <v>802</v>
      </c>
      <c r="G91" s="236"/>
      <c r="H91" s="236"/>
      <c r="I91" s="235">
        <v>1574</v>
      </c>
      <c r="J91" s="235">
        <v>499</v>
      </c>
      <c r="K91" s="235">
        <v>499</v>
      </c>
      <c r="L91" s="236"/>
      <c r="M91" s="736"/>
      <c r="N91" s="236"/>
      <c r="O91" s="235">
        <v>499</v>
      </c>
      <c r="P91" s="235">
        <v>499</v>
      </c>
      <c r="Q91" s="222" t="s">
        <v>289</v>
      </c>
      <c r="R91" s="235">
        <v>1</v>
      </c>
      <c r="S91" s="235" t="s">
        <v>290</v>
      </c>
      <c r="T91" s="236"/>
      <c r="U91" s="236"/>
      <c r="V91" s="236"/>
      <c r="W91" s="236"/>
      <c r="X91" s="236"/>
      <c r="Y91" s="236"/>
      <c r="Z91" s="235"/>
      <c r="AA91" s="707"/>
      <c r="AB91" s="707"/>
      <c r="AC91" s="236"/>
      <c r="AD91" s="236"/>
      <c r="AE91" s="236"/>
      <c r="AF91" s="236"/>
      <c r="AG91" s="236"/>
      <c r="AH91" s="236"/>
      <c r="AI91" s="236"/>
      <c r="AJ91" s="236"/>
      <c r="AK91" s="236"/>
      <c r="AL91" s="236"/>
      <c r="AM91" s="236"/>
      <c r="AN91" s="236"/>
      <c r="AO91" s="236"/>
      <c r="AP91" s="236"/>
      <c r="AQ91" s="236"/>
      <c r="AR91" s="236"/>
      <c r="AS91" s="236"/>
      <c r="AT91" s="236"/>
      <c r="AU91" s="221">
        <v>2011</v>
      </c>
      <c r="AV91" s="221"/>
      <c r="AW91" s="221"/>
      <c r="AX91" s="221"/>
      <c r="AY91" s="221"/>
      <c r="AZ91" s="221"/>
      <c r="BA91" s="221"/>
      <c r="BB91" s="222">
        <v>250</v>
      </c>
      <c r="BC91" s="222"/>
    </row>
    <row r="92" spans="1:55" s="19" customFormat="1" ht="25.7" hidden="1" customHeight="1">
      <c r="A92" s="896"/>
      <c r="B92" s="242"/>
      <c r="C92" s="707" t="s">
        <v>802</v>
      </c>
      <c r="D92" s="707" t="s">
        <v>11279</v>
      </c>
      <c r="E92" s="707" t="s">
        <v>802</v>
      </c>
      <c r="F92" s="707" t="s">
        <v>802</v>
      </c>
      <c r="G92" s="236"/>
      <c r="H92" s="236"/>
      <c r="I92" s="235">
        <v>747</v>
      </c>
      <c r="J92" s="235">
        <v>499</v>
      </c>
      <c r="K92" s="235">
        <v>499</v>
      </c>
      <c r="L92" s="236"/>
      <c r="M92" s="736"/>
      <c r="N92" s="236"/>
      <c r="O92" s="235">
        <v>499</v>
      </c>
      <c r="P92" s="235">
        <v>499</v>
      </c>
      <c r="Q92" s="222" t="s">
        <v>289</v>
      </c>
      <c r="R92" s="235">
        <v>1</v>
      </c>
      <c r="S92" s="235" t="s">
        <v>290</v>
      </c>
      <c r="T92" s="236"/>
      <c r="U92" s="236"/>
      <c r="V92" s="236"/>
      <c r="W92" s="236"/>
      <c r="X92" s="236"/>
      <c r="Y92" s="236"/>
      <c r="Z92" s="235"/>
      <c r="AA92" s="707"/>
      <c r="AB92" s="707"/>
      <c r="AC92" s="236"/>
      <c r="AD92" s="236"/>
      <c r="AE92" s="236"/>
      <c r="AF92" s="236"/>
      <c r="AG92" s="236"/>
      <c r="AH92" s="236"/>
      <c r="AI92" s="236"/>
      <c r="AJ92" s="236"/>
      <c r="AK92" s="236"/>
      <c r="AL92" s="236"/>
      <c r="AM92" s="236"/>
      <c r="AN92" s="236"/>
      <c r="AO92" s="236"/>
      <c r="AP92" s="236"/>
      <c r="AQ92" s="236"/>
      <c r="AR92" s="236"/>
      <c r="AS92" s="236"/>
      <c r="AT92" s="236"/>
      <c r="AU92" s="221"/>
      <c r="AV92" s="221"/>
      <c r="AW92" s="221"/>
      <c r="AX92" s="221"/>
      <c r="AY92" s="221"/>
      <c r="AZ92" s="221"/>
      <c r="BA92" s="221"/>
      <c r="BB92" s="222"/>
      <c r="BC92" s="222"/>
    </row>
    <row r="93" spans="1:55" s="19" customFormat="1" ht="25.7" hidden="1" customHeight="1">
      <c r="A93" s="896"/>
      <c r="B93" s="242"/>
      <c r="C93" s="707" t="s">
        <v>802</v>
      </c>
      <c r="D93" s="707" t="s">
        <v>11280</v>
      </c>
      <c r="E93" s="707" t="s">
        <v>802</v>
      </c>
      <c r="F93" s="707" t="s">
        <v>802</v>
      </c>
      <c r="G93" s="236"/>
      <c r="H93" s="236"/>
      <c r="I93" s="235">
        <v>3117</v>
      </c>
      <c r="J93" s="235">
        <v>499</v>
      </c>
      <c r="K93" s="235">
        <v>499</v>
      </c>
      <c r="L93" s="236"/>
      <c r="M93" s="736"/>
      <c r="N93" s="236"/>
      <c r="O93" s="235">
        <v>499</v>
      </c>
      <c r="P93" s="235">
        <v>499</v>
      </c>
      <c r="Q93" s="222" t="s">
        <v>289</v>
      </c>
      <c r="R93" s="235">
        <v>1</v>
      </c>
      <c r="S93" s="235" t="s">
        <v>290</v>
      </c>
      <c r="T93" s="236"/>
      <c r="U93" s="236"/>
      <c r="V93" s="236"/>
      <c r="W93" s="236"/>
      <c r="X93" s="236"/>
      <c r="Y93" s="236"/>
      <c r="Z93" s="235"/>
      <c r="AA93" s="707"/>
      <c r="AB93" s="707"/>
      <c r="AC93" s="236"/>
      <c r="AD93" s="236"/>
      <c r="AE93" s="236"/>
      <c r="AF93" s="236"/>
      <c r="AG93" s="236"/>
      <c r="AH93" s="236"/>
      <c r="AI93" s="236"/>
      <c r="AJ93" s="236"/>
      <c r="AK93" s="236"/>
      <c r="AL93" s="236"/>
      <c r="AM93" s="236"/>
      <c r="AN93" s="236"/>
      <c r="AO93" s="236"/>
      <c r="AP93" s="236"/>
      <c r="AQ93" s="236"/>
      <c r="AR93" s="236"/>
      <c r="AS93" s="236"/>
      <c r="AT93" s="236"/>
      <c r="AU93" s="221">
        <v>2010</v>
      </c>
      <c r="AV93" s="221"/>
      <c r="AW93" s="221"/>
      <c r="AX93" s="221"/>
      <c r="AY93" s="221"/>
      <c r="AZ93" s="221"/>
      <c r="BA93" s="221"/>
      <c r="BB93" s="222">
        <v>210</v>
      </c>
      <c r="BC93" s="222"/>
    </row>
    <row r="94" spans="1:55" s="19" customFormat="1" ht="25.7" hidden="1" customHeight="1">
      <c r="A94" s="896"/>
      <c r="B94" s="242"/>
      <c r="C94" s="707" t="s">
        <v>802</v>
      </c>
      <c r="D94" s="707" t="s">
        <v>11281</v>
      </c>
      <c r="E94" s="707" t="s">
        <v>802</v>
      </c>
      <c r="F94" s="707" t="s">
        <v>802</v>
      </c>
      <c r="G94" s="236"/>
      <c r="H94" s="236"/>
      <c r="I94" s="235">
        <v>9366</v>
      </c>
      <c r="J94" s="235">
        <v>499</v>
      </c>
      <c r="K94" s="235">
        <v>499</v>
      </c>
      <c r="L94" s="236"/>
      <c r="M94" s="736"/>
      <c r="N94" s="236"/>
      <c r="O94" s="235">
        <v>499</v>
      </c>
      <c r="P94" s="235">
        <v>499</v>
      </c>
      <c r="Q94" s="222" t="s">
        <v>289</v>
      </c>
      <c r="R94" s="235">
        <v>1</v>
      </c>
      <c r="S94" s="235" t="s">
        <v>290</v>
      </c>
      <c r="T94" s="236"/>
      <c r="U94" s="236"/>
      <c r="V94" s="236"/>
      <c r="W94" s="236"/>
      <c r="X94" s="236"/>
      <c r="Y94" s="236"/>
      <c r="Z94" s="235"/>
      <c r="AA94" s="707"/>
      <c r="AB94" s="707"/>
      <c r="AC94" s="236"/>
      <c r="AD94" s="236"/>
      <c r="AE94" s="236"/>
      <c r="AF94" s="236"/>
      <c r="AG94" s="236"/>
      <c r="AH94" s="236"/>
      <c r="AI94" s="236"/>
      <c r="AJ94" s="236"/>
      <c r="AK94" s="236"/>
      <c r="AL94" s="236"/>
      <c r="AM94" s="236"/>
      <c r="AN94" s="236"/>
      <c r="AO94" s="236"/>
      <c r="AP94" s="236"/>
      <c r="AQ94" s="236"/>
      <c r="AR94" s="236"/>
      <c r="AS94" s="236"/>
      <c r="AT94" s="236"/>
      <c r="AU94" s="221">
        <v>2010</v>
      </c>
      <c r="AV94" s="221"/>
      <c r="AW94" s="221"/>
      <c r="AX94" s="221"/>
      <c r="AY94" s="221"/>
      <c r="AZ94" s="221"/>
      <c r="BA94" s="221"/>
      <c r="BB94" s="222">
        <v>210</v>
      </c>
      <c r="BC94" s="222"/>
    </row>
    <row r="95" spans="1:55" s="19" customFormat="1" ht="25.7" hidden="1" customHeight="1">
      <c r="A95" s="896"/>
      <c r="B95" s="242"/>
      <c r="C95" s="707" t="s">
        <v>802</v>
      </c>
      <c r="D95" s="707" t="s">
        <v>11282</v>
      </c>
      <c r="E95" s="707" t="s">
        <v>802</v>
      </c>
      <c r="F95" s="707" t="s">
        <v>802</v>
      </c>
      <c r="G95" s="236"/>
      <c r="H95" s="236"/>
      <c r="I95" s="235">
        <v>836</v>
      </c>
      <c r="J95" s="235">
        <v>499</v>
      </c>
      <c r="K95" s="235">
        <v>499</v>
      </c>
      <c r="L95" s="236"/>
      <c r="M95" s="736"/>
      <c r="N95" s="236"/>
      <c r="O95" s="235">
        <v>499</v>
      </c>
      <c r="P95" s="235">
        <v>499</v>
      </c>
      <c r="Q95" s="222" t="s">
        <v>289</v>
      </c>
      <c r="R95" s="235">
        <v>1</v>
      </c>
      <c r="S95" s="235" t="s">
        <v>290</v>
      </c>
      <c r="T95" s="236"/>
      <c r="U95" s="236"/>
      <c r="V95" s="236"/>
      <c r="W95" s="236"/>
      <c r="X95" s="236"/>
      <c r="Y95" s="236"/>
      <c r="Z95" s="235"/>
      <c r="AA95" s="707"/>
      <c r="AB95" s="707"/>
      <c r="AC95" s="236"/>
      <c r="AD95" s="236"/>
      <c r="AE95" s="236"/>
      <c r="AF95" s="236"/>
      <c r="AG95" s="236"/>
      <c r="AH95" s="236"/>
      <c r="AI95" s="236"/>
      <c r="AJ95" s="236"/>
      <c r="AK95" s="236"/>
      <c r="AL95" s="236"/>
      <c r="AM95" s="236"/>
      <c r="AN95" s="236"/>
      <c r="AO95" s="236"/>
      <c r="AP95" s="236"/>
      <c r="AQ95" s="236"/>
      <c r="AR95" s="236"/>
      <c r="AS95" s="236"/>
      <c r="AT95" s="236"/>
      <c r="AU95" s="221"/>
      <c r="AV95" s="221"/>
      <c r="AW95" s="221"/>
      <c r="AX95" s="221"/>
      <c r="AY95" s="221"/>
      <c r="AZ95" s="221"/>
      <c r="BA95" s="221"/>
      <c r="BB95" s="222"/>
      <c r="BC95" s="222"/>
    </row>
    <row r="96" spans="1:55" s="19" customFormat="1" ht="25.7" hidden="1" customHeight="1">
      <c r="A96" s="896"/>
      <c r="B96" s="242"/>
      <c r="C96" s="707" t="s">
        <v>802</v>
      </c>
      <c r="D96" s="707" t="s">
        <v>11283</v>
      </c>
      <c r="E96" s="707" t="s">
        <v>802</v>
      </c>
      <c r="F96" s="707" t="s">
        <v>802</v>
      </c>
      <c r="G96" s="236"/>
      <c r="H96" s="236"/>
      <c r="I96" s="235">
        <v>847</v>
      </c>
      <c r="J96" s="235">
        <v>499</v>
      </c>
      <c r="K96" s="235">
        <v>499</v>
      </c>
      <c r="L96" s="236"/>
      <c r="M96" s="736"/>
      <c r="N96" s="236"/>
      <c r="O96" s="235">
        <v>499</v>
      </c>
      <c r="P96" s="235">
        <v>499</v>
      </c>
      <c r="Q96" s="235" t="s">
        <v>289</v>
      </c>
      <c r="R96" s="235">
        <v>1</v>
      </c>
      <c r="S96" s="235" t="s">
        <v>290</v>
      </c>
      <c r="T96" s="236"/>
      <c r="U96" s="236"/>
      <c r="V96" s="236"/>
      <c r="W96" s="236"/>
      <c r="X96" s="236"/>
      <c r="Y96" s="236"/>
      <c r="Z96" s="235"/>
      <c r="AA96" s="707"/>
      <c r="AB96" s="707"/>
      <c r="AC96" s="236"/>
      <c r="AD96" s="236"/>
      <c r="AE96" s="236"/>
      <c r="AF96" s="236"/>
      <c r="AG96" s="236"/>
      <c r="AH96" s="236"/>
      <c r="AI96" s="236"/>
      <c r="AJ96" s="236"/>
      <c r="AK96" s="236"/>
      <c r="AL96" s="236"/>
      <c r="AM96" s="236"/>
      <c r="AN96" s="236"/>
      <c r="AO96" s="236"/>
      <c r="AP96" s="236"/>
      <c r="AQ96" s="236"/>
      <c r="AR96" s="236"/>
      <c r="AS96" s="236"/>
      <c r="AT96" s="236"/>
      <c r="AU96" s="221">
        <v>2013</v>
      </c>
      <c r="AV96" s="221"/>
      <c r="AW96" s="221"/>
      <c r="AX96" s="221"/>
      <c r="AY96" s="221"/>
      <c r="AZ96" s="221"/>
      <c r="BA96" s="221"/>
      <c r="BB96" s="222">
        <v>300</v>
      </c>
      <c r="BC96" s="222"/>
    </row>
    <row r="97" spans="1:56" s="19" customFormat="1" ht="25.7" hidden="1" customHeight="1">
      <c r="A97" s="896"/>
      <c r="B97" s="242"/>
      <c r="C97" s="219" t="s">
        <v>802</v>
      </c>
      <c r="D97" s="219" t="s">
        <v>16145</v>
      </c>
      <c r="E97" s="219" t="s">
        <v>802</v>
      </c>
      <c r="F97" s="219" t="s">
        <v>802</v>
      </c>
      <c r="G97" s="221" t="s">
        <v>16146</v>
      </c>
      <c r="H97" s="221" t="s">
        <v>16147</v>
      </c>
      <c r="I97" s="222"/>
      <c r="J97" s="222">
        <v>499</v>
      </c>
      <c r="K97" s="222">
        <v>499</v>
      </c>
      <c r="L97" s="221"/>
      <c r="M97" s="221"/>
      <c r="N97" s="221"/>
      <c r="O97" s="222">
        <v>499</v>
      </c>
      <c r="P97" s="222">
        <v>499</v>
      </c>
      <c r="Q97" s="222" t="s">
        <v>289</v>
      </c>
      <c r="R97" s="222">
        <v>1</v>
      </c>
      <c r="S97" s="235" t="s">
        <v>290</v>
      </c>
      <c r="T97" s="221"/>
      <c r="U97" s="221" t="s">
        <v>16148</v>
      </c>
      <c r="V97" s="221" t="s">
        <v>16149</v>
      </c>
      <c r="W97" s="221"/>
      <c r="X97" s="221"/>
      <c r="Y97" s="221"/>
      <c r="Z97" s="222"/>
      <c r="AA97" s="221"/>
      <c r="AB97" s="221"/>
      <c r="AC97" s="221"/>
      <c r="AD97" s="221"/>
      <c r="AE97" s="221"/>
      <c r="AF97" s="221"/>
      <c r="AG97" s="221"/>
      <c r="AH97" s="221"/>
      <c r="AI97" s="221"/>
      <c r="AJ97" s="221"/>
      <c r="AK97" s="221"/>
      <c r="AL97" s="221"/>
      <c r="AM97" s="221"/>
      <c r="AN97" s="221"/>
      <c r="AO97" s="221"/>
      <c r="AP97" s="221"/>
      <c r="AQ97" s="221"/>
      <c r="AR97" s="221"/>
      <c r="AS97" s="221"/>
      <c r="AT97" s="221"/>
      <c r="AU97" s="221">
        <v>2014</v>
      </c>
      <c r="AV97" s="221"/>
      <c r="AW97" s="221"/>
      <c r="AX97" s="221"/>
      <c r="AY97" s="221"/>
      <c r="AZ97" s="221"/>
      <c r="BA97" s="221"/>
      <c r="BB97" s="222">
        <v>250</v>
      </c>
      <c r="BC97" s="222" t="s">
        <v>10415</v>
      </c>
    </row>
    <row r="98" spans="1:56" s="19" customFormat="1" ht="25.7" hidden="1" customHeight="1">
      <c r="A98" s="897"/>
      <c r="B98" s="242"/>
      <c r="C98" s="707" t="s">
        <v>802</v>
      </c>
      <c r="D98" s="707" t="s">
        <v>16150</v>
      </c>
      <c r="E98" s="707" t="s">
        <v>802</v>
      </c>
      <c r="F98" s="707" t="s">
        <v>802</v>
      </c>
      <c r="G98" s="707" t="s">
        <v>16151</v>
      </c>
      <c r="H98" s="236" t="s">
        <v>16152</v>
      </c>
      <c r="I98" s="235"/>
      <c r="J98" s="235">
        <v>499</v>
      </c>
      <c r="K98" s="235">
        <v>499</v>
      </c>
      <c r="L98" s="235"/>
      <c r="M98" s="235"/>
      <c r="N98" s="235"/>
      <c r="O98" s="235">
        <v>499</v>
      </c>
      <c r="P98" s="235">
        <v>499</v>
      </c>
      <c r="Q98" s="235" t="s">
        <v>289</v>
      </c>
      <c r="R98" s="235">
        <v>1</v>
      </c>
      <c r="S98" s="235" t="s">
        <v>290</v>
      </c>
      <c r="T98" s="236"/>
      <c r="U98" s="236" t="s">
        <v>16148</v>
      </c>
      <c r="V98" s="236" t="s">
        <v>16149</v>
      </c>
      <c r="W98" s="236"/>
      <c r="X98" s="236" t="s">
        <v>3615</v>
      </c>
      <c r="Y98" s="236"/>
      <c r="Z98" s="235"/>
      <c r="AA98" s="707"/>
      <c r="AB98" s="707"/>
      <c r="AC98" s="236"/>
      <c r="AD98" s="236"/>
      <c r="AE98" s="236"/>
      <c r="AF98" s="236"/>
      <c r="AG98" s="236"/>
      <c r="AH98" s="236"/>
      <c r="AI98" s="236"/>
      <c r="AJ98" s="236"/>
      <c r="AK98" s="236"/>
      <c r="AL98" s="236"/>
      <c r="AM98" s="236"/>
      <c r="AN98" s="236"/>
      <c r="AO98" s="236"/>
      <c r="AP98" s="236"/>
      <c r="AQ98" s="236"/>
      <c r="AR98" s="236"/>
      <c r="AS98" s="236"/>
      <c r="AT98" s="236"/>
      <c r="AU98" s="221">
        <v>2017</v>
      </c>
      <c r="AV98" s="221"/>
      <c r="AW98" s="221"/>
      <c r="AX98" s="221"/>
      <c r="AY98" s="221"/>
      <c r="AZ98" s="221"/>
      <c r="BA98" s="221"/>
      <c r="BB98" s="222">
        <v>300</v>
      </c>
      <c r="BC98" s="222" t="s">
        <v>10415</v>
      </c>
    </row>
    <row r="99" spans="1:56" s="19" customFormat="1" ht="25.7" hidden="1" customHeight="1">
      <c r="A99" s="897"/>
      <c r="B99" s="242"/>
      <c r="C99" s="219" t="s">
        <v>802</v>
      </c>
      <c r="D99" s="219" t="s">
        <v>16153</v>
      </c>
      <c r="E99" s="219" t="s">
        <v>802</v>
      </c>
      <c r="F99" s="219" t="s">
        <v>802</v>
      </c>
      <c r="G99" s="221" t="s">
        <v>16154</v>
      </c>
      <c r="H99" s="221" t="s">
        <v>16155</v>
      </c>
      <c r="I99" s="222"/>
      <c r="J99" s="222">
        <v>499</v>
      </c>
      <c r="K99" s="222">
        <v>499</v>
      </c>
      <c r="L99" s="221"/>
      <c r="M99" s="221"/>
      <c r="N99" s="221"/>
      <c r="O99" s="235">
        <v>499</v>
      </c>
      <c r="P99" s="222">
        <v>499</v>
      </c>
      <c r="Q99" s="222" t="s">
        <v>289</v>
      </c>
      <c r="R99" s="222">
        <v>1</v>
      </c>
      <c r="S99" s="222" t="s">
        <v>290</v>
      </c>
      <c r="T99" s="221">
        <v>1</v>
      </c>
      <c r="U99" s="221"/>
      <c r="V99" s="221" t="s">
        <v>16149</v>
      </c>
      <c r="W99" s="221">
        <v>0</v>
      </c>
      <c r="X99" s="221"/>
      <c r="Y99" s="221"/>
      <c r="Z99" s="222"/>
      <c r="AA99" s="221"/>
      <c r="AB99" s="221"/>
      <c r="AC99" s="221"/>
      <c r="AD99" s="221"/>
      <c r="AE99" s="221"/>
      <c r="AF99" s="221"/>
      <c r="AG99" s="221"/>
      <c r="AH99" s="221"/>
      <c r="AI99" s="221"/>
      <c r="AJ99" s="221"/>
      <c r="AK99" s="221"/>
      <c r="AL99" s="221"/>
      <c r="AM99" s="221"/>
      <c r="AN99" s="221"/>
      <c r="AO99" s="221"/>
      <c r="AP99" s="221"/>
      <c r="AQ99" s="221"/>
      <c r="AR99" s="221"/>
      <c r="AS99" s="221"/>
      <c r="AT99" s="221"/>
      <c r="AU99" s="221">
        <v>2011</v>
      </c>
      <c r="AV99" s="221"/>
      <c r="AW99" s="221"/>
      <c r="AX99" s="221"/>
      <c r="AY99" s="221"/>
      <c r="AZ99" s="221"/>
      <c r="BA99" s="221"/>
      <c r="BB99" s="222">
        <v>210</v>
      </c>
      <c r="BC99" s="222" t="s">
        <v>10415</v>
      </c>
    </row>
    <row r="100" spans="1:56" s="19" customFormat="1" ht="25.7" hidden="1" customHeight="1">
      <c r="A100" s="897"/>
      <c r="B100" s="242"/>
      <c r="C100" s="219" t="s">
        <v>802</v>
      </c>
      <c r="D100" s="219" t="s">
        <v>16156</v>
      </c>
      <c r="E100" s="219" t="s">
        <v>802</v>
      </c>
      <c r="F100" s="219" t="s">
        <v>802</v>
      </c>
      <c r="G100" s="221" t="s">
        <v>16157</v>
      </c>
      <c r="H100" s="221" t="s">
        <v>16158</v>
      </c>
      <c r="I100" s="222"/>
      <c r="J100" s="222">
        <v>499</v>
      </c>
      <c r="K100" s="222">
        <v>499</v>
      </c>
      <c r="L100" s="221"/>
      <c r="M100" s="221"/>
      <c r="N100" s="221"/>
      <c r="O100" s="222">
        <v>499</v>
      </c>
      <c r="P100" s="222">
        <v>499</v>
      </c>
      <c r="Q100" s="222" t="s">
        <v>289</v>
      </c>
      <c r="R100" s="222">
        <v>1</v>
      </c>
      <c r="S100" s="222" t="s">
        <v>290</v>
      </c>
      <c r="T100" s="221"/>
      <c r="U100" s="221"/>
      <c r="V100" s="221" t="s">
        <v>16149</v>
      </c>
      <c r="W100" s="221" t="s">
        <v>16159</v>
      </c>
      <c r="X100" s="221" t="s">
        <v>16160</v>
      </c>
      <c r="Y100" s="221"/>
      <c r="Z100" s="222"/>
      <c r="AA100" s="221"/>
      <c r="AB100" s="221"/>
      <c r="AC100" s="221"/>
      <c r="AD100" s="221"/>
      <c r="AE100" s="221"/>
      <c r="AF100" s="221"/>
      <c r="AG100" s="221"/>
      <c r="AH100" s="221"/>
      <c r="AI100" s="221"/>
      <c r="AJ100" s="221"/>
      <c r="AK100" s="221"/>
      <c r="AL100" s="221"/>
      <c r="AM100" s="221"/>
      <c r="AN100" s="221"/>
      <c r="AO100" s="221"/>
      <c r="AP100" s="221"/>
      <c r="AQ100" s="221"/>
      <c r="AR100" s="221"/>
      <c r="AS100" s="221"/>
      <c r="AT100" s="221"/>
      <c r="AU100" s="221">
        <v>2002</v>
      </c>
      <c r="AV100" s="221"/>
      <c r="AW100" s="221"/>
      <c r="AX100" s="221"/>
      <c r="AY100" s="221"/>
      <c r="AZ100" s="221"/>
      <c r="BA100" s="221"/>
      <c r="BB100" s="222"/>
      <c r="BC100" s="222" t="s">
        <v>10415</v>
      </c>
    </row>
    <row r="101" spans="1:56" s="19" customFormat="1" ht="25.7" hidden="1" customHeight="1">
      <c r="A101" s="897"/>
      <c r="B101" s="242"/>
      <c r="C101" s="219" t="s">
        <v>802</v>
      </c>
      <c r="D101" s="219" t="s">
        <v>16161</v>
      </c>
      <c r="E101" s="219" t="s">
        <v>802</v>
      </c>
      <c r="F101" s="219" t="s">
        <v>802</v>
      </c>
      <c r="G101" s="221" t="s">
        <v>16162</v>
      </c>
      <c r="H101" s="221" t="s">
        <v>16163</v>
      </c>
      <c r="I101" s="222"/>
      <c r="J101" s="222">
        <v>499</v>
      </c>
      <c r="K101" s="222">
        <v>499</v>
      </c>
      <c r="L101" s="221"/>
      <c r="M101" s="221"/>
      <c r="N101" s="221"/>
      <c r="O101" s="222">
        <v>499</v>
      </c>
      <c r="P101" s="222">
        <v>499</v>
      </c>
      <c r="Q101" s="222" t="s">
        <v>289</v>
      </c>
      <c r="R101" s="222">
        <v>1</v>
      </c>
      <c r="S101" s="222" t="s">
        <v>290</v>
      </c>
      <c r="T101" s="221"/>
      <c r="U101" s="221"/>
      <c r="V101" s="221" t="s">
        <v>16149</v>
      </c>
      <c r="W101" s="221" t="s">
        <v>16159</v>
      </c>
      <c r="X101" s="221" t="s">
        <v>16160</v>
      </c>
      <c r="Y101" s="221"/>
      <c r="Z101" s="222"/>
      <c r="AA101" s="221"/>
      <c r="AB101" s="221"/>
      <c r="AC101" s="221"/>
      <c r="AD101" s="221"/>
      <c r="AE101" s="221"/>
      <c r="AF101" s="221"/>
      <c r="AG101" s="221"/>
      <c r="AH101" s="221"/>
      <c r="AI101" s="221"/>
      <c r="AJ101" s="221"/>
      <c r="AK101" s="221"/>
      <c r="AL101" s="221"/>
      <c r="AM101" s="221"/>
      <c r="AN101" s="221"/>
      <c r="AO101" s="221"/>
      <c r="AP101" s="221"/>
      <c r="AQ101" s="221"/>
      <c r="AR101" s="221"/>
      <c r="AS101" s="221"/>
      <c r="AT101" s="221"/>
      <c r="AU101" s="221">
        <v>2008</v>
      </c>
      <c r="AV101" s="221"/>
      <c r="AW101" s="221"/>
      <c r="AX101" s="221"/>
      <c r="AY101" s="221"/>
      <c r="AZ101" s="221"/>
      <c r="BA101" s="221"/>
      <c r="BB101" s="222"/>
      <c r="BC101" s="222" t="s">
        <v>10415</v>
      </c>
    </row>
    <row r="102" spans="1:56" s="19" customFormat="1" ht="25.7" hidden="1" customHeight="1">
      <c r="A102" s="897"/>
      <c r="B102" s="242"/>
      <c r="C102" s="219" t="s">
        <v>802</v>
      </c>
      <c r="D102" s="219" t="s">
        <v>16164</v>
      </c>
      <c r="E102" s="219" t="s">
        <v>802</v>
      </c>
      <c r="F102" s="219" t="s">
        <v>802</v>
      </c>
      <c r="G102" s="221" t="s">
        <v>16165</v>
      </c>
      <c r="H102" s="221" t="s">
        <v>16166</v>
      </c>
      <c r="I102" s="222"/>
      <c r="J102" s="222">
        <v>499</v>
      </c>
      <c r="K102" s="222">
        <v>499</v>
      </c>
      <c r="L102" s="221"/>
      <c r="M102" s="221"/>
      <c r="N102" s="221"/>
      <c r="O102" s="222">
        <v>499</v>
      </c>
      <c r="P102" s="222">
        <v>499</v>
      </c>
      <c r="Q102" s="222" t="s">
        <v>289</v>
      </c>
      <c r="R102" s="222">
        <v>1</v>
      </c>
      <c r="S102" s="222" t="s">
        <v>290</v>
      </c>
      <c r="T102" s="221"/>
      <c r="U102" s="221"/>
      <c r="V102" s="221" t="s">
        <v>16149</v>
      </c>
      <c r="W102" s="221" t="s">
        <v>16159</v>
      </c>
      <c r="X102" s="221" t="s">
        <v>16160</v>
      </c>
      <c r="Y102" s="221"/>
      <c r="Z102" s="222"/>
      <c r="AA102" s="221"/>
      <c r="AB102" s="221"/>
      <c r="AC102" s="221"/>
      <c r="AD102" s="221"/>
      <c r="AE102" s="221"/>
      <c r="AF102" s="221"/>
      <c r="AG102" s="221"/>
      <c r="AH102" s="221"/>
      <c r="AI102" s="221"/>
      <c r="AJ102" s="221"/>
      <c r="AK102" s="221"/>
      <c r="AL102" s="221"/>
      <c r="AM102" s="221"/>
      <c r="AN102" s="221"/>
      <c r="AO102" s="221"/>
      <c r="AP102" s="221"/>
      <c r="AQ102" s="221"/>
      <c r="AR102" s="221"/>
      <c r="AS102" s="221"/>
      <c r="AT102" s="221"/>
      <c r="AU102" s="221">
        <v>2016</v>
      </c>
      <c r="AV102" s="221"/>
      <c r="AW102" s="221"/>
      <c r="AX102" s="221"/>
      <c r="AY102" s="221"/>
      <c r="AZ102" s="221"/>
      <c r="BA102" s="221"/>
      <c r="BB102" s="222">
        <v>300</v>
      </c>
      <c r="BC102" s="222" t="s">
        <v>10415</v>
      </c>
    </row>
    <row r="103" spans="1:56" s="19" customFormat="1" ht="25.7" hidden="1" customHeight="1">
      <c r="A103" s="897"/>
      <c r="B103" s="242"/>
      <c r="C103" s="219" t="s">
        <v>802</v>
      </c>
      <c r="D103" s="900" t="s">
        <v>16167</v>
      </c>
      <c r="E103" s="219" t="s">
        <v>802</v>
      </c>
      <c r="F103" s="219" t="s">
        <v>802</v>
      </c>
      <c r="G103" s="221" t="s">
        <v>16165</v>
      </c>
      <c r="H103" s="221" t="s">
        <v>16168</v>
      </c>
      <c r="I103" s="900"/>
      <c r="J103" s="900">
        <v>499</v>
      </c>
      <c r="K103" s="900">
        <v>499</v>
      </c>
      <c r="L103" s="221"/>
      <c r="M103" s="221"/>
      <c r="N103" s="221"/>
      <c r="O103" s="900">
        <v>499</v>
      </c>
      <c r="P103" s="900">
        <v>499</v>
      </c>
      <c r="Q103" s="222" t="s">
        <v>289</v>
      </c>
      <c r="R103" s="222">
        <v>1</v>
      </c>
      <c r="S103" s="222" t="s">
        <v>290</v>
      </c>
      <c r="T103" s="221">
        <v>1</v>
      </c>
      <c r="U103" s="221"/>
      <c r="V103" s="221" t="s">
        <v>16149</v>
      </c>
      <c r="W103" s="221" t="s">
        <v>16159</v>
      </c>
      <c r="X103" s="221" t="s">
        <v>16160</v>
      </c>
      <c r="Y103" s="221"/>
      <c r="Z103" s="222"/>
      <c r="AA103" s="221"/>
      <c r="AB103" s="221"/>
      <c r="AC103" s="221"/>
      <c r="AD103" s="221"/>
      <c r="AE103" s="221"/>
      <c r="AF103" s="221"/>
      <c r="AG103" s="221"/>
      <c r="AH103" s="221"/>
      <c r="AI103" s="221"/>
      <c r="AJ103" s="221"/>
      <c r="AK103" s="221"/>
      <c r="AL103" s="221"/>
      <c r="AM103" s="221"/>
      <c r="AN103" s="221"/>
      <c r="AO103" s="221"/>
      <c r="AP103" s="221"/>
      <c r="AQ103" s="221"/>
      <c r="AR103" s="221"/>
      <c r="AS103" s="221"/>
      <c r="AT103" s="221"/>
      <c r="AU103" s="221">
        <v>2016</v>
      </c>
      <c r="AV103" s="221"/>
      <c r="AW103" s="221"/>
      <c r="AX103" s="221"/>
      <c r="AY103" s="221"/>
      <c r="AZ103" s="221"/>
      <c r="BA103" s="221"/>
      <c r="BB103" s="222">
        <v>300</v>
      </c>
      <c r="BC103" s="222" t="s">
        <v>10415</v>
      </c>
    </row>
    <row r="104" spans="1:56" s="19" customFormat="1" ht="25.7" hidden="1" customHeight="1">
      <c r="A104" s="897"/>
      <c r="B104" s="242"/>
      <c r="C104" s="219" t="s">
        <v>802</v>
      </c>
      <c r="D104" s="900" t="s">
        <v>16169</v>
      </c>
      <c r="E104" s="219" t="s">
        <v>802</v>
      </c>
      <c r="F104" s="219" t="s">
        <v>802</v>
      </c>
      <c r="G104" s="221" t="s">
        <v>16165</v>
      </c>
      <c r="H104" s="221" t="s">
        <v>16170</v>
      </c>
      <c r="I104" s="900"/>
      <c r="J104" s="900">
        <v>499</v>
      </c>
      <c r="K104" s="900">
        <v>499</v>
      </c>
      <c r="L104" s="221"/>
      <c r="M104" s="221"/>
      <c r="N104" s="221"/>
      <c r="O104" s="900">
        <v>499</v>
      </c>
      <c r="P104" s="900">
        <v>499</v>
      </c>
      <c r="Q104" s="222" t="s">
        <v>289</v>
      </c>
      <c r="R104" s="222">
        <v>1</v>
      </c>
      <c r="S104" s="222" t="s">
        <v>290</v>
      </c>
      <c r="T104" s="221"/>
      <c r="U104" s="221"/>
      <c r="V104" s="221"/>
      <c r="W104" s="221"/>
      <c r="X104" s="221"/>
      <c r="Y104" s="221"/>
      <c r="Z104" s="222"/>
      <c r="AA104" s="221"/>
      <c r="AB104" s="221"/>
      <c r="AC104" s="221"/>
      <c r="AD104" s="221"/>
      <c r="AE104" s="221"/>
      <c r="AF104" s="221"/>
      <c r="AG104" s="221"/>
      <c r="AH104" s="221"/>
      <c r="AI104" s="221"/>
      <c r="AJ104" s="221"/>
      <c r="AK104" s="221"/>
      <c r="AL104" s="221"/>
      <c r="AM104" s="221"/>
      <c r="AN104" s="221"/>
      <c r="AO104" s="221"/>
      <c r="AP104" s="221"/>
      <c r="AQ104" s="221"/>
      <c r="AR104" s="221"/>
      <c r="AS104" s="221"/>
      <c r="AT104" s="221"/>
      <c r="AU104" s="221">
        <v>2019</v>
      </c>
      <c r="AV104" s="221"/>
      <c r="AW104" s="221"/>
      <c r="AX104" s="221"/>
      <c r="AY104" s="221"/>
      <c r="AZ104" s="221"/>
      <c r="BA104" s="221"/>
      <c r="BB104" s="222">
        <v>350</v>
      </c>
      <c r="BC104" s="222" t="s">
        <v>10415</v>
      </c>
    </row>
    <row r="105" spans="1:56" s="19" customFormat="1" ht="25.7" hidden="1" customHeight="1">
      <c r="A105" s="897"/>
      <c r="B105" s="242"/>
      <c r="C105" s="219" t="s">
        <v>802</v>
      </c>
      <c r="D105" s="900" t="s">
        <v>16171</v>
      </c>
      <c r="E105" s="219" t="s">
        <v>802</v>
      </c>
      <c r="F105" s="219" t="s">
        <v>802</v>
      </c>
      <c r="G105" s="221" t="s">
        <v>16165</v>
      </c>
      <c r="H105" s="221" t="s">
        <v>16166</v>
      </c>
      <c r="I105" s="222"/>
      <c r="J105" s="900">
        <v>499</v>
      </c>
      <c r="K105" s="900">
        <v>499</v>
      </c>
      <c r="L105" s="221"/>
      <c r="M105" s="221"/>
      <c r="N105" s="221"/>
      <c r="O105" s="900">
        <v>499</v>
      </c>
      <c r="P105" s="900">
        <v>499</v>
      </c>
      <c r="Q105" s="222" t="s">
        <v>289</v>
      </c>
      <c r="R105" s="222">
        <v>1</v>
      </c>
      <c r="S105" s="222" t="s">
        <v>290</v>
      </c>
      <c r="T105" s="221">
        <v>4</v>
      </c>
      <c r="U105" s="221" t="s">
        <v>16148</v>
      </c>
      <c r="V105" s="221"/>
      <c r="W105" s="221"/>
      <c r="X105" s="221"/>
      <c r="Y105" s="221"/>
      <c r="Z105" s="222"/>
      <c r="AA105" s="221"/>
      <c r="AB105" s="221"/>
      <c r="AC105" s="221"/>
      <c r="AD105" s="221"/>
      <c r="AE105" s="221"/>
      <c r="AF105" s="221"/>
      <c r="AG105" s="221"/>
      <c r="AH105" s="221"/>
      <c r="AI105" s="221"/>
      <c r="AJ105" s="221"/>
      <c r="AK105" s="221"/>
      <c r="AL105" s="221"/>
      <c r="AM105" s="221"/>
      <c r="AN105" s="221"/>
      <c r="AO105" s="221"/>
      <c r="AP105" s="221"/>
      <c r="AQ105" s="221"/>
      <c r="AR105" s="221"/>
      <c r="AS105" s="221"/>
      <c r="AT105" s="221"/>
      <c r="AU105" s="221">
        <v>2020</v>
      </c>
      <c r="AV105" s="221"/>
      <c r="AW105" s="221"/>
      <c r="AX105" s="221"/>
      <c r="AY105" s="221"/>
      <c r="AZ105" s="221"/>
      <c r="BA105" s="221"/>
      <c r="BB105" s="222">
        <v>400</v>
      </c>
      <c r="BC105" s="222" t="s">
        <v>10415</v>
      </c>
    </row>
    <row r="106" spans="1:56" s="19" customFormat="1" ht="25.7" hidden="1" customHeight="1">
      <c r="A106" s="897"/>
      <c r="B106" s="242"/>
      <c r="C106" s="219" t="s">
        <v>802</v>
      </c>
      <c r="D106" s="900" t="s">
        <v>16172</v>
      </c>
      <c r="E106" s="219" t="s">
        <v>802</v>
      </c>
      <c r="F106" s="219" t="s">
        <v>802</v>
      </c>
      <c r="G106" s="221" t="s">
        <v>16165</v>
      </c>
      <c r="H106" s="221" t="s">
        <v>16173</v>
      </c>
      <c r="I106" s="900"/>
      <c r="J106" s="900">
        <v>499</v>
      </c>
      <c r="K106" s="900">
        <v>499</v>
      </c>
      <c r="L106" s="221"/>
      <c r="M106" s="221"/>
      <c r="N106" s="221"/>
      <c r="O106" s="900">
        <v>499</v>
      </c>
      <c r="P106" s="900">
        <v>499</v>
      </c>
      <c r="Q106" s="222" t="s">
        <v>289</v>
      </c>
      <c r="R106" s="222">
        <v>1</v>
      </c>
      <c r="S106" s="222" t="s">
        <v>290</v>
      </c>
      <c r="T106" s="221">
        <v>4</v>
      </c>
      <c r="U106" s="221" t="s">
        <v>16148</v>
      </c>
      <c r="V106" s="221"/>
      <c r="W106" s="221"/>
      <c r="X106" s="221"/>
      <c r="Y106" s="221"/>
      <c r="Z106" s="222"/>
      <c r="AA106" s="221"/>
      <c r="AB106" s="221"/>
      <c r="AC106" s="221"/>
      <c r="AD106" s="221"/>
      <c r="AE106" s="221"/>
      <c r="AF106" s="221"/>
      <c r="AG106" s="221"/>
      <c r="AH106" s="221"/>
      <c r="AI106" s="221"/>
      <c r="AJ106" s="221"/>
      <c r="AK106" s="221"/>
      <c r="AL106" s="221"/>
      <c r="AM106" s="221"/>
      <c r="AN106" s="221"/>
      <c r="AO106" s="221"/>
      <c r="AP106" s="221"/>
      <c r="AQ106" s="221"/>
      <c r="AR106" s="221"/>
      <c r="AS106" s="221"/>
      <c r="AT106" s="221"/>
      <c r="AU106" s="221">
        <v>2020</v>
      </c>
      <c r="AV106" s="221"/>
      <c r="AW106" s="221"/>
      <c r="AX106" s="221"/>
      <c r="AY106" s="221"/>
      <c r="AZ106" s="221"/>
      <c r="BA106" s="221"/>
      <c r="BB106" s="222">
        <v>350</v>
      </c>
      <c r="BC106" s="222" t="s">
        <v>10415</v>
      </c>
    </row>
    <row r="107" spans="1:56" s="19" customFormat="1" ht="25.7" hidden="1" customHeight="1">
      <c r="A107" s="897"/>
      <c r="B107" s="242"/>
      <c r="C107" s="219" t="s">
        <v>802</v>
      </c>
      <c r="D107" s="900" t="s">
        <v>16174</v>
      </c>
      <c r="E107" s="219" t="s">
        <v>802</v>
      </c>
      <c r="F107" s="219" t="s">
        <v>802</v>
      </c>
      <c r="G107" s="221" t="s">
        <v>16175</v>
      </c>
      <c r="H107" s="221" t="s">
        <v>16176</v>
      </c>
      <c r="I107" s="900"/>
      <c r="J107" s="900">
        <v>499</v>
      </c>
      <c r="K107" s="900">
        <v>499</v>
      </c>
      <c r="L107" s="221"/>
      <c r="M107" s="221"/>
      <c r="N107" s="221"/>
      <c r="O107" s="900">
        <v>499</v>
      </c>
      <c r="P107" s="900">
        <v>499</v>
      </c>
      <c r="Q107" s="222" t="s">
        <v>289</v>
      </c>
      <c r="R107" s="222">
        <v>1</v>
      </c>
      <c r="S107" s="222" t="s">
        <v>290</v>
      </c>
      <c r="T107" s="221">
        <v>2</v>
      </c>
      <c r="U107" s="221" t="s">
        <v>16148</v>
      </c>
      <c r="V107" s="221" t="s">
        <v>16149</v>
      </c>
      <c r="W107" s="221" t="s">
        <v>16177</v>
      </c>
      <c r="X107" s="221"/>
      <c r="Y107" s="221"/>
      <c r="Z107" s="222"/>
      <c r="AA107" s="221"/>
      <c r="AB107" s="221"/>
      <c r="AC107" s="221"/>
      <c r="AD107" s="221"/>
      <c r="AE107" s="221"/>
      <c r="AF107" s="221"/>
      <c r="AG107" s="221"/>
      <c r="AH107" s="221"/>
      <c r="AI107" s="221"/>
      <c r="AJ107" s="221"/>
      <c r="AK107" s="221"/>
      <c r="AL107" s="221"/>
      <c r="AM107" s="221"/>
      <c r="AN107" s="221"/>
      <c r="AO107" s="221"/>
      <c r="AP107" s="221"/>
      <c r="AQ107" s="221"/>
      <c r="AR107" s="221"/>
      <c r="AS107" s="221"/>
      <c r="AT107" s="221"/>
      <c r="AU107" s="221">
        <v>2004</v>
      </c>
      <c r="AV107" s="221"/>
      <c r="AW107" s="221"/>
      <c r="AX107" s="221"/>
      <c r="AY107" s="221"/>
      <c r="AZ107" s="221"/>
      <c r="BA107" s="221"/>
      <c r="BB107" s="222"/>
      <c r="BC107" s="222" t="s">
        <v>10415</v>
      </c>
    </row>
    <row r="108" spans="1:56" s="19" customFormat="1" ht="25.7" hidden="1" customHeight="1">
      <c r="A108" s="897"/>
      <c r="B108" s="242"/>
      <c r="C108" s="219" t="s">
        <v>815</v>
      </c>
      <c r="D108" s="900" t="s">
        <v>2965</v>
      </c>
      <c r="E108" s="219" t="s">
        <v>815</v>
      </c>
      <c r="F108" s="219" t="s">
        <v>815</v>
      </c>
      <c r="G108" s="221"/>
      <c r="H108" s="221"/>
      <c r="I108" s="900">
        <v>697</v>
      </c>
      <c r="J108" s="900">
        <v>697</v>
      </c>
      <c r="K108" s="900">
        <v>697</v>
      </c>
      <c r="L108" s="221"/>
      <c r="M108" s="221"/>
      <c r="N108" s="221"/>
      <c r="O108" s="900">
        <v>697</v>
      </c>
      <c r="P108" s="900">
        <v>500</v>
      </c>
      <c r="Q108" s="222" t="s">
        <v>10750</v>
      </c>
      <c r="R108" s="222">
        <v>1</v>
      </c>
      <c r="S108" s="222" t="s">
        <v>290</v>
      </c>
      <c r="T108" s="221"/>
      <c r="U108" s="221"/>
      <c r="V108" s="221"/>
      <c r="W108" s="221"/>
      <c r="X108" s="221"/>
      <c r="Y108" s="221"/>
      <c r="Z108" s="222"/>
      <c r="AA108" s="221"/>
      <c r="AB108" s="221"/>
      <c r="AC108" s="221"/>
      <c r="AD108" s="221"/>
      <c r="AE108" s="221"/>
      <c r="AF108" s="221"/>
      <c r="AG108" s="221"/>
      <c r="AH108" s="221"/>
      <c r="AI108" s="221"/>
      <c r="AJ108" s="221"/>
      <c r="AK108" s="221"/>
      <c r="AL108" s="221"/>
      <c r="AM108" s="221"/>
      <c r="AN108" s="221"/>
      <c r="AO108" s="221"/>
      <c r="AP108" s="221"/>
      <c r="AQ108" s="221"/>
      <c r="AR108" s="221"/>
      <c r="AS108" s="221"/>
      <c r="AT108" s="221"/>
      <c r="AU108" s="221">
        <v>2019</v>
      </c>
      <c r="AV108" s="221"/>
      <c r="AW108" s="221"/>
      <c r="AX108" s="221"/>
      <c r="AY108" s="221"/>
      <c r="AZ108" s="221"/>
      <c r="BA108" s="221"/>
      <c r="BB108" s="222">
        <v>250</v>
      </c>
      <c r="BC108" s="222" t="s">
        <v>6506</v>
      </c>
      <c r="BD108" s="19" t="s">
        <v>6506</v>
      </c>
    </row>
    <row r="109" spans="1:56" s="19" customFormat="1" ht="25.7" hidden="1" customHeight="1">
      <c r="A109" s="897"/>
      <c r="B109" s="242"/>
      <c r="C109" s="219" t="s">
        <v>815</v>
      </c>
      <c r="D109" s="900" t="s">
        <v>2961</v>
      </c>
      <c r="E109" s="219" t="s">
        <v>815</v>
      </c>
      <c r="F109" s="219" t="s">
        <v>815</v>
      </c>
      <c r="G109" s="221"/>
      <c r="H109" s="221"/>
      <c r="I109" s="900">
        <v>1423</v>
      </c>
      <c r="J109" s="900"/>
      <c r="K109" s="900"/>
      <c r="L109" s="221"/>
      <c r="M109" s="221"/>
      <c r="N109" s="221"/>
      <c r="O109" s="900"/>
      <c r="P109" s="900">
        <v>300</v>
      </c>
      <c r="Q109" s="222"/>
      <c r="R109" s="222">
        <v>1</v>
      </c>
      <c r="S109" s="222" t="s">
        <v>290</v>
      </c>
      <c r="T109" s="221"/>
      <c r="U109" s="221"/>
      <c r="V109" s="221"/>
      <c r="W109" s="221"/>
      <c r="X109" s="221"/>
      <c r="Y109" s="221"/>
      <c r="Z109" s="222"/>
      <c r="AA109" s="221"/>
      <c r="AB109" s="221"/>
      <c r="AC109" s="221"/>
      <c r="AD109" s="221"/>
      <c r="AE109" s="221"/>
      <c r="AF109" s="221"/>
      <c r="AG109" s="221"/>
      <c r="AH109" s="221"/>
      <c r="AI109" s="221"/>
      <c r="AJ109" s="221"/>
      <c r="AK109" s="221"/>
      <c r="AL109" s="221"/>
      <c r="AM109" s="221"/>
      <c r="AN109" s="221"/>
      <c r="AO109" s="221"/>
      <c r="AP109" s="221"/>
      <c r="AQ109" s="221"/>
      <c r="AR109" s="221"/>
      <c r="AS109" s="221"/>
      <c r="AT109" s="221"/>
      <c r="AU109" s="221">
        <v>2009</v>
      </c>
      <c r="AV109" s="221"/>
      <c r="AW109" s="221"/>
      <c r="AX109" s="221"/>
      <c r="AY109" s="221"/>
      <c r="AZ109" s="221"/>
      <c r="BA109" s="221"/>
      <c r="BB109" s="222">
        <v>179</v>
      </c>
      <c r="BC109" s="222"/>
    </row>
    <row r="110" spans="1:56" s="19" customFormat="1" ht="25.7" hidden="1" customHeight="1">
      <c r="A110" s="897"/>
      <c r="B110" s="242"/>
      <c r="C110" s="219" t="s">
        <v>815</v>
      </c>
      <c r="D110" s="901" t="s">
        <v>2962</v>
      </c>
      <c r="E110" s="219" t="s">
        <v>815</v>
      </c>
      <c r="F110" s="219" t="s">
        <v>815</v>
      </c>
      <c r="G110" s="221"/>
      <c r="H110" s="221"/>
      <c r="I110" s="902">
        <v>1933</v>
      </c>
      <c r="J110" s="900"/>
      <c r="K110" s="900"/>
      <c r="L110" s="900"/>
      <c r="M110" s="900"/>
      <c r="N110" s="900"/>
      <c r="O110" s="900"/>
      <c r="P110" s="900">
        <v>304</v>
      </c>
      <c r="Q110" s="222"/>
      <c r="R110" s="222">
        <v>1</v>
      </c>
      <c r="S110" s="222" t="s">
        <v>290</v>
      </c>
      <c r="T110" s="221"/>
      <c r="U110" s="221"/>
      <c r="V110" s="221"/>
      <c r="W110" s="221"/>
      <c r="X110" s="221"/>
      <c r="Y110" s="221"/>
      <c r="Z110" s="222"/>
      <c r="AA110" s="221"/>
      <c r="AB110" s="221"/>
      <c r="AC110" s="221"/>
      <c r="AD110" s="221"/>
      <c r="AE110" s="221"/>
      <c r="AF110" s="221"/>
      <c r="AG110" s="221"/>
      <c r="AH110" s="221"/>
      <c r="AI110" s="221"/>
      <c r="AJ110" s="221"/>
      <c r="AK110" s="221"/>
      <c r="AL110" s="221"/>
      <c r="AM110" s="221"/>
      <c r="AN110" s="221"/>
      <c r="AO110" s="221"/>
      <c r="AP110" s="221"/>
      <c r="AQ110" s="221"/>
      <c r="AR110" s="221"/>
      <c r="AS110" s="221"/>
      <c r="AT110" s="221"/>
      <c r="AU110" s="221">
        <v>2009</v>
      </c>
      <c r="AV110" s="221"/>
      <c r="AW110" s="221"/>
      <c r="AX110" s="221"/>
      <c r="AY110" s="221"/>
      <c r="AZ110" s="221"/>
      <c r="BA110" s="221"/>
      <c r="BB110" s="222">
        <v>161</v>
      </c>
      <c r="BC110" s="222"/>
    </row>
    <row r="111" spans="1:56" s="19" customFormat="1" ht="25.7" hidden="1" customHeight="1">
      <c r="A111" s="897"/>
      <c r="B111" s="242"/>
      <c r="C111" s="707" t="s">
        <v>815</v>
      </c>
      <c r="D111" s="707" t="s">
        <v>2963</v>
      </c>
      <c r="E111" s="707" t="s">
        <v>815</v>
      </c>
      <c r="F111" s="707" t="s">
        <v>815</v>
      </c>
      <c r="G111" s="236"/>
      <c r="H111" s="236"/>
      <c r="I111" s="900">
        <v>416</v>
      </c>
      <c r="J111" s="900"/>
      <c r="K111" s="900"/>
      <c r="L111" s="900"/>
      <c r="M111" s="900"/>
      <c r="N111" s="900"/>
      <c r="O111" s="900"/>
      <c r="P111" s="900">
        <v>304</v>
      </c>
      <c r="Q111" s="222"/>
      <c r="R111" s="222">
        <v>1</v>
      </c>
      <c r="S111" s="222" t="s">
        <v>290</v>
      </c>
      <c r="T111" s="221"/>
      <c r="U111" s="221"/>
      <c r="V111" s="221"/>
      <c r="W111" s="221"/>
      <c r="X111" s="221"/>
      <c r="Y111" s="221"/>
      <c r="Z111" s="222"/>
      <c r="AA111" s="221"/>
      <c r="AB111" s="221"/>
      <c r="AC111" s="221"/>
      <c r="AD111" s="221"/>
      <c r="AE111" s="221"/>
      <c r="AF111" s="221"/>
      <c r="AG111" s="221"/>
      <c r="AH111" s="221"/>
      <c r="AI111" s="221"/>
      <c r="AJ111" s="221"/>
      <c r="AK111" s="221"/>
      <c r="AL111" s="221"/>
      <c r="AM111" s="221"/>
      <c r="AN111" s="221"/>
      <c r="AO111" s="221"/>
      <c r="AP111" s="221"/>
      <c r="AQ111" s="221"/>
      <c r="AR111" s="221"/>
      <c r="AS111" s="221"/>
      <c r="AT111" s="221"/>
      <c r="AU111" s="221">
        <v>2009</v>
      </c>
      <c r="AV111" s="221"/>
      <c r="AW111" s="221"/>
      <c r="AX111" s="221"/>
      <c r="AY111" s="221"/>
      <c r="AZ111" s="221"/>
      <c r="BA111" s="221"/>
      <c r="BB111" s="222">
        <v>161</v>
      </c>
      <c r="BC111" s="222"/>
    </row>
    <row r="112" spans="1:56" s="19" customFormat="1" ht="25.7" hidden="1" customHeight="1">
      <c r="A112" s="690"/>
      <c r="B112" s="242"/>
      <c r="C112" s="707" t="s">
        <v>815</v>
      </c>
      <c r="D112" s="707" t="s">
        <v>2964</v>
      </c>
      <c r="E112" s="707" t="s">
        <v>815</v>
      </c>
      <c r="F112" s="707" t="s">
        <v>815</v>
      </c>
      <c r="G112" s="236"/>
      <c r="H112" s="236"/>
      <c r="I112" s="902">
        <v>4595</v>
      </c>
      <c r="J112" s="900"/>
      <c r="K112" s="900"/>
      <c r="L112" s="900"/>
      <c r="M112" s="900"/>
      <c r="N112" s="900"/>
      <c r="O112" s="900"/>
      <c r="P112" s="900">
        <v>384</v>
      </c>
      <c r="Q112" s="222"/>
      <c r="R112" s="222">
        <v>1</v>
      </c>
      <c r="S112" s="222" t="s">
        <v>290</v>
      </c>
      <c r="T112" s="221"/>
      <c r="U112" s="221"/>
      <c r="V112" s="221"/>
      <c r="W112" s="221"/>
      <c r="X112" s="221"/>
      <c r="Y112" s="221"/>
      <c r="Z112" s="222"/>
      <c r="AA112" s="221"/>
      <c r="AB112" s="221"/>
      <c r="AC112" s="221"/>
      <c r="AD112" s="221"/>
      <c r="AE112" s="221"/>
      <c r="AF112" s="221"/>
      <c r="AG112" s="221"/>
      <c r="AH112" s="221"/>
      <c r="AI112" s="221"/>
      <c r="AJ112" s="221"/>
      <c r="AK112" s="221"/>
      <c r="AL112" s="221"/>
      <c r="AM112" s="221"/>
      <c r="AN112" s="221"/>
      <c r="AO112" s="221"/>
      <c r="AP112" s="221"/>
      <c r="AQ112" s="221"/>
      <c r="AR112" s="221"/>
      <c r="AS112" s="221"/>
      <c r="AT112" s="221"/>
      <c r="AU112" s="221">
        <v>2009</v>
      </c>
      <c r="AV112" s="221"/>
      <c r="AW112" s="221"/>
      <c r="AX112" s="221"/>
      <c r="AY112" s="221"/>
      <c r="AZ112" s="221"/>
      <c r="BA112" s="221"/>
      <c r="BB112" s="222">
        <v>100</v>
      </c>
      <c r="BC112" s="222"/>
    </row>
    <row r="113" spans="1:55" s="19" customFormat="1" ht="25.7" hidden="1" customHeight="1">
      <c r="A113" s="690"/>
      <c r="B113" s="242"/>
      <c r="C113" s="707" t="s">
        <v>815</v>
      </c>
      <c r="D113" s="707" t="s">
        <v>2965</v>
      </c>
      <c r="E113" s="707" t="s">
        <v>815</v>
      </c>
      <c r="F113" s="707" t="s">
        <v>815</v>
      </c>
      <c r="G113" s="236"/>
      <c r="H113" s="236"/>
      <c r="I113" s="902">
        <v>862</v>
      </c>
      <c r="J113" s="900"/>
      <c r="K113" s="900"/>
      <c r="L113" s="900"/>
      <c r="M113" s="900"/>
      <c r="N113" s="900"/>
      <c r="O113" s="900"/>
      <c r="P113" s="900">
        <v>300</v>
      </c>
      <c r="Q113" s="222"/>
      <c r="R113" s="222">
        <v>1</v>
      </c>
      <c r="S113" s="222" t="s">
        <v>290</v>
      </c>
      <c r="T113" s="221"/>
      <c r="U113" s="221"/>
      <c r="V113" s="221"/>
      <c r="W113" s="221"/>
      <c r="X113" s="221"/>
      <c r="Y113" s="221"/>
      <c r="Z113" s="222"/>
      <c r="AA113" s="221"/>
      <c r="AB113" s="221"/>
      <c r="AC113" s="221"/>
      <c r="AD113" s="221"/>
      <c r="AE113" s="221"/>
      <c r="AF113" s="221"/>
      <c r="AG113" s="221"/>
      <c r="AH113" s="221"/>
      <c r="AI113" s="221"/>
      <c r="AJ113" s="221"/>
      <c r="AK113" s="221"/>
      <c r="AL113" s="221"/>
      <c r="AM113" s="221"/>
      <c r="AN113" s="221"/>
      <c r="AO113" s="221"/>
      <c r="AP113" s="221"/>
      <c r="AQ113" s="221"/>
      <c r="AR113" s="221"/>
      <c r="AS113" s="221"/>
      <c r="AT113" s="221"/>
      <c r="AU113" s="221">
        <v>2009</v>
      </c>
      <c r="AV113" s="221"/>
      <c r="AW113" s="221"/>
      <c r="AX113" s="221"/>
      <c r="AY113" s="221"/>
      <c r="AZ113" s="221"/>
      <c r="BA113" s="221"/>
      <c r="BB113" s="222">
        <v>36</v>
      </c>
      <c r="BC113" s="222"/>
    </row>
    <row r="114" spans="1:55" s="19" customFormat="1" ht="25.7" hidden="1" customHeight="1">
      <c r="A114" s="690"/>
      <c r="B114" s="242"/>
      <c r="C114" s="707" t="s">
        <v>815</v>
      </c>
      <c r="D114" s="707" t="s">
        <v>2966</v>
      </c>
      <c r="E114" s="707" t="s">
        <v>815</v>
      </c>
      <c r="F114" s="707" t="s">
        <v>815</v>
      </c>
      <c r="G114" s="236"/>
      <c r="H114" s="236"/>
      <c r="I114" s="903">
        <v>16287</v>
      </c>
      <c r="J114" s="904"/>
      <c r="K114" s="904"/>
      <c r="L114" s="904"/>
      <c r="M114" s="904"/>
      <c r="N114" s="904"/>
      <c r="O114" s="904"/>
      <c r="P114" s="904">
        <v>374</v>
      </c>
      <c r="Q114" s="222"/>
      <c r="R114" s="222">
        <v>1</v>
      </c>
      <c r="S114" s="222" t="s">
        <v>290</v>
      </c>
      <c r="T114" s="221"/>
      <c r="U114" s="221"/>
      <c r="V114" s="221"/>
      <c r="W114" s="221"/>
      <c r="X114" s="221"/>
      <c r="Y114" s="221"/>
      <c r="Z114" s="222"/>
      <c r="AA114" s="221"/>
      <c r="AB114" s="221"/>
      <c r="AC114" s="221"/>
      <c r="AD114" s="221"/>
      <c r="AE114" s="221"/>
      <c r="AF114" s="221"/>
      <c r="AG114" s="221"/>
      <c r="AH114" s="221"/>
      <c r="AI114" s="221"/>
      <c r="AJ114" s="221"/>
      <c r="AK114" s="221"/>
      <c r="AL114" s="221"/>
      <c r="AM114" s="221"/>
      <c r="AN114" s="221"/>
      <c r="AO114" s="221"/>
      <c r="AP114" s="221"/>
      <c r="AQ114" s="221"/>
      <c r="AR114" s="221"/>
      <c r="AS114" s="221"/>
      <c r="AT114" s="221"/>
      <c r="AU114" s="221">
        <v>2013</v>
      </c>
      <c r="AV114" s="221"/>
      <c r="AW114" s="221"/>
      <c r="AX114" s="221"/>
      <c r="AY114" s="221"/>
      <c r="AZ114" s="221"/>
      <c r="BA114" s="221"/>
      <c r="BB114" s="222">
        <v>100</v>
      </c>
      <c r="BC114" s="222"/>
    </row>
    <row r="115" spans="1:55" s="19" customFormat="1" ht="25.7" hidden="1" customHeight="1">
      <c r="A115" s="690"/>
      <c r="B115" s="242"/>
      <c r="C115" s="707" t="s">
        <v>815</v>
      </c>
      <c r="D115" s="707" t="s">
        <v>2967</v>
      </c>
      <c r="E115" s="707" t="s">
        <v>815</v>
      </c>
      <c r="F115" s="707" t="s">
        <v>815</v>
      </c>
      <c r="G115" s="236"/>
      <c r="H115" s="236"/>
      <c r="I115" s="905">
        <v>4724</v>
      </c>
      <c r="J115" s="853"/>
      <c r="K115" s="853"/>
      <c r="L115" s="853"/>
      <c r="M115" s="853"/>
      <c r="N115" s="853"/>
      <c r="O115" s="853"/>
      <c r="P115" s="853">
        <v>374</v>
      </c>
      <c r="Q115" s="222"/>
      <c r="R115" s="222">
        <v>1</v>
      </c>
      <c r="S115" s="222" t="s">
        <v>290</v>
      </c>
      <c r="T115" s="221"/>
      <c r="U115" s="221"/>
      <c r="V115" s="221"/>
      <c r="W115" s="221"/>
      <c r="X115" s="221"/>
      <c r="Y115" s="221"/>
      <c r="Z115" s="222"/>
      <c r="AA115" s="221"/>
      <c r="AB115" s="221"/>
      <c r="AC115" s="221"/>
      <c r="AD115" s="221"/>
      <c r="AE115" s="221"/>
      <c r="AF115" s="221"/>
      <c r="AG115" s="221"/>
      <c r="AH115" s="221"/>
      <c r="AI115" s="221"/>
      <c r="AJ115" s="221"/>
      <c r="AK115" s="221"/>
      <c r="AL115" s="221"/>
      <c r="AM115" s="221"/>
      <c r="AN115" s="221"/>
      <c r="AO115" s="221"/>
      <c r="AP115" s="221"/>
      <c r="AQ115" s="221"/>
      <c r="AR115" s="221"/>
      <c r="AS115" s="221"/>
      <c r="AT115" s="221"/>
      <c r="AU115" s="221">
        <v>2013</v>
      </c>
      <c r="AV115" s="221"/>
      <c r="AW115" s="221"/>
      <c r="AX115" s="221"/>
      <c r="AY115" s="221"/>
      <c r="AZ115" s="221"/>
      <c r="BA115" s="221"/>
      <c r="BB115" s="222">
        <v>100</v>
      </c>
      <c r="BC115" s="222"/>
    </row>
    <row r="116" spans="1:55" s="19" customFormat="1" ht="25.7" hidden="1" customHeight="1">
      <c r="A116" s="690"/>
      <c r="B116" s="242"/>
      <c r="C116" s="707" t="s">
        <v>815</v>
      </c>
      <c r="D116" s="707" t="s">
        <v>2968</v>
      </c>
      <c r="E116" s="707" t="s">
        <v>815</v>
      </c>
      <c r="F116" s="707" t="s">
        <v>815</v>
      </c>
      <c r="G116" s="236"/>
      <c r="H116" s="236"/>
      <c r="I116" s="905"/>
      <c r="J116" s="853"/>
      <c r="K116" s="853"/>
      <c r="L116" s="853"/>
      <c r="M116" s="853"/>
      <c r="N116" s="853"/>
      <c r="O116" s="853"/>
      <c r="P116" s="853">
        <v>300</v>
      </c>
      <c r="Q116" s="222"/>
      <c r="R116" s="222">
        <v>1</v>
      </c>
      <c r="S116" s="222" t="s">
        <v>290</v>
      </c>
      <c r="T116" s="221"/>
      <c r="U116" s="221"/>
      <c r="V116" s="221"/>
      <c r="W116" s="221"/>
      <c r="X116" s="221"/>
      <c r="Y116" s="221"/>
      <c r="Z116" s="222"/>
      <c r="AA116" s="221"/>
      <c r="AB116" s="221"/>
      <c r="AC116" s="221"/>
      <c r="AD116" s="221"/>
      <c r="AE116" s="221"/>
      <c r="AF116" s="221"/>
      <c r="AG116" s="221"/>
      <c r="AH116" s="221"/>
      <c r="AI116" s="221"/>
      <c r="AJ116" s="221"/>
      <c r="AK116" s="221"/>
      <c r="AL116" s="221"/>
      <c r="AM116" s="221"/>
      <c r="AN116" s="221"/>
      <c r="AO116" s="221"/>
      <c r="AP116" s="221"/>
      <c r="AQ116" s="221"/>
      <c r="AR116" s="221"/>
      <c r="AS116" s="221"/>
      <c r="AT116" s="221"/>
      <c r="AU116" s="221">
        <v>2009</v>
      </c>
      <c r="AV116" s="221"/>
      <c r="AW116" s="221"/>
      <c r="AX116" s="221"/>
      <c r="AY116" s="221"/>
      <c r="AZ116" s="221"/>
      <c r="BA116" s="221"/>
      <c r="BB116" s="222"/>
      <c r="BC116" s="222"/>
    </row>
    <row r="117" spans="1:55" s="19" customFormat="1" ht="25.7" hidden="1" customHeight="1">
      <c r="A117" s="690"/>
      <c r="B117" s="242"/>
      <c r="C117" s="707" t="s">
        <v>815</v>
      </c>
      <c r="D117" s="707" t="s">
        <v>2969</v>
      </c>
      <c r="E117" s="707" t="s">
        <v>815</v>
      </c>
      <c r="F117" s="707" t="s">
        <v>815</v>
      </c>
      <c r="G117" s="236"/>
      <c r="H117" s="236"/>
      <c r="I117" s="905"/>
      <c r="J117" s="853"/>
      <c r="K117" s="853"/>
      <c r="L117" s="853"/>
      <c r="M117" s="853"/>
      <c r="N117" s="853"/>
      <c r="O117" s="853"/>
      <c r="P117" s="853">
        <v>374</v>
      </c>
      <c r="Q117" s="222"/>
      <c r="R117" s="222">
        <v>1</v>
      </c>
      <c r="S117" s="222" t="s">
        <v>290</v>
      </c>
      <c r="T117" s="221"/>
      <c r="U117" s="221"/>
      <c r="V117" s="221"/>
      <c r="W117" s="221"/>
      <c r="X117" s="221"/>
      <c r="Y117" s="221"/>
      <c r="Z117" s="222"/>
      <c r="AA117" s="221"/>
      <c r="AB117" s="221"/>
      <c r="AC117" s="221"/>
      <c r="AD117" s="221"/>
      <c r="AE117" s="221"/>
      <c r="AF117" s="221"/>
      <c r="AG117" s="221"/>
      <c r="AH117" s="221"/>
      <c r="AI117" s="221"/>
      <c r="AJ117" s="221"/>
      <c r="AK117" s="221"/>
      <c r="AL117" s="221"/>
      <c r="AM117" s="221"/>
      <c r="AN117" s="221"/>
      <c r="AO117" s="221"/>
      <c r="AP117" s="221"/>
      <c r="AQ117" s="221"/>
      <c r="AR117" s="221"/>
      <c r="AS117" s="221"/>
      <c r="AT117" s="221"/>
      <c r="AU117" s="221">
        <v>2010</v>
      </c>
      <c r="AV117" s="221"/>
      <c r="AW117" s="221"/>
      <c r="AX117" s="221"/>
      <c r="AY117" s="221"/>
      <c r="AZ117" s="221"/>
      <c r="BA117" s="221"/>
      <c r="BB117" s="222"/>
      <c r="BC117" s="222"/>
    </row>
    <row r="118" spans="1:55" s="19" customFormat="1" ht="25.7" hidden="1" customHeight="1">
      <c r="A118" s="690"/>
      <c r="B118" s="242"/>
      <c r="C118" s="707" t="s">
        <v>815</v>
      </c>
      <c r="D118" s="707" t="s">
        <v>2970</v>
      </c>
      <c r="E118" s="707" t="s">
        <v>815</v>
      </c>
      <c r="F118" s="707" t="s">
        <v>815</v>
      </c>
      <c r="G118" s="236"/>
      <c r="H118" s="236"/>
      <c r="I118" s="905"/>
      <c r="J118" s="853"/>
      <c r="K118" s="853"/>
      <c r="L118" s="853"/>
      <c r="M118" s="853"/>
      <c r="N118" s="853"/>
      <c r="O118" s="853"/>
      <c r="P118" s="853">
        <v>500</v>
      </c>
      <c r="Q118" s="222"/>
      <c r="R118" s="222">
        <v>1</v>
      </c>
      <c r="S118" s="222" t="s">
        <v>290</v>
      </c>
      <c r="T118" s="221"/>
      <c r="U118" s="221"/>
      <c r="V118" s="221"/>
      <c r="W118" s="221"/>
      <c r="X118" s="221"/>
      <c r="Y118" s="221"/>
      <c r="Z118" s="222"/>
      <c r="AA118" s="221"/>
      <c r="AB118" s="221"/>
      <c r="AC118" s="221"/>
      <c r="AD118" s="221"/>
      <c r="AE118" s="221"/>
      <c r="AF118" s="221"/>
      <c r="AG118" s="221"/>
      <c r="AH118" s="221"/>
      <c r="AI118" s="221"/>
      <c r="AJ118" s="221"/>
      <c r="AK118" s="221"/>
      <c r="AL118" s="221"/>
      <c r="AM118" s="221"/>
      <c r="AN118" s="221"/>
      <c r="AO118" s="221"/>
      <c r="AP118" s="221"/>
      <c r="AQ118" s="221"/>
      <c r="AR118" s="221"/>
      <c r="AS118" s="221"/>
      <c r="AT118" s="221"/>
      <c r="AU118" s="221">
        <v>2011</v>
      </c>
      <c r="AV118" s="221"/>
      <c r="AW118" s="221"/>
      <c r="AX118" s="221"/>
      <c r="AY118" s="221"/>
      <c r="AZ118" s="221"/>
      <c r="BA118" s="221"/>
      <c r="BB118" s="222"/>
      <c r="BC118" s="222"/>
    </row>
    <row r="119" spans="1:55" s="19" customFormat="1" ht="25.7" hidden="1" customHeight="1">
      <c r="A119" s="690"/>
      <c r="B119" s="242"/>
      <c r="C119" s="707" t="s">
        <v>815</v>
      </c>
      <c r="D119" s="707" t="s">
        <v>2971</v>
      </c>
      <c r="E119" s="707" t="s">
        <v>815</v>
      </c>
      <c r="F119" s="707" t="s">
        <v>815</v>
      </c>
      <c r="G119" s="236"/>
      <c r="H119" s="236"/>
      <c r="I119" s="905"/>
      <c r="J119" s="853"/>
      <c r="K119" s="853"/>
      <c r="L119" s="853"/>
      <c r="M119" s="853"/>
      <c r="N119" s="853"/>
      <c r="O119" s="853"/>
      <c r="P119" s="853">
        <v>150</v>
      </c>
      <c r="Q119" s="222"/>
      <c r="R119" s="222">
        <v>1</v>
      </c>
      <c r="S119" s="222" t="s">
        <v>290</v>
      </c>
      <c r="T119" s="221"/>
      <c r="U119" s="221"/>
      <c r="V119" s="221"/>
      <c r="W119" s="221"/>
      <c r="X119" s="221"/>
      <c r="Y119" s="221"/>
      <c r="Z119" s="222"/>
      <c r="AA119" s="221"/>
      <c r="AB119" s="221"/>
      <c r="AC119" s="221"/>
      <c r="AD119" s="221"/>
      <c r="AE119" s="221"/>
      <c r="AF119" s="221"/>
      <c r="AG119" s="221"/>
      <c r="AH119" s="221"/>
      <c r="AI119" s="221"/>
      <c r="AJ119" s="221"/>
      <c r="AK119" s="221"/>
      <c r="AL119" s="221"/>
      <c r="AM119" s="221"/>
      <c r="AN119" s="221"/>
      <c r="AO119" s="221"/>
      <c r="AP119" s="221"/>
      <c r="AQ119" s="221"/>
      <c r="AR119" s="221"/>
      <c r="AS119" s="221"/>
      <c r="AT119" s="221"/>
      <c r="AU119" s="221">
        <v>2015</v>
      </c>
      <c r="AV119" s="221"/>
      <c r="AW119" s="221"/>
      <c r="AX119" s="221"/>
      <c r="AY119" s="221"/>
      <c r="AZ119" s="221"/>
      <c r="BA119" s="221"/>
      <c r="BB119" s="222">
        <v>59</v>
      </c>
      <c r="BC119" s="222"/>
    </row>
    <row r="120" spans="1:55" s="19" customFormat="1" ht="25.7" hidden="1" customHeight="1">
      <c r="A120" s="690"/>
      <c r="B120" s="242"/>
      <c r="C120" s="707" t="s">
        <v>815</v>
      </c>
      <c r="D120" s="707" t="s">
        <v>11284</v>
      </c>
      <c r="E120" s="707" t="s">
        <v>815</v>
      </c>
      <c r="F120" s="707" t="s">
        <v>815</v>
      </c>
      <c r="G120" s="236"/>
      <c r="H120" s="236"/>
      <c r="I120" s="905">
        <v>374</v>
      </c>
      <c r="J120" s="853"/>
      <c r="K120" s="853"/>
      <c r="L120" s="853"/>
      <c r="M120" s="853"/>
      <c r="N120" s="853"/>
      <c r="O120" s="853"/>
      <c r="P120" s="853">
        <v>374</v>
      </c>
      <c r="Q120" s="222"/>
      <c r="R120" s="222">
        <v>1</v>
      </c>
      <c r="S120" s="222" t="s">
        <v>290</v>
      </c>
      <c r="T120" s="221"/>
      <c r="U120" s="221"/>
      <c r="V120" s="221"/>
      <c r="W120" s="221"/>
      <c r="X120" s="221"/>
      <c r="Y120" s="221"/>
      <c r="Z120" s="222"/>
      <c r="AA120" s="221"/>
      <c r="AB120" s="221"/>
      <c r="AC120" s="221"/>
      <c r="AD120" s="221"/>
      <c r="AE120" s="221"/>
      <c r="AF120" s="221"/>
      <c r="AG120" s="221"/>
      <c r="AH120" s="221"/>
      <c r="AI120" s="221"/>
      <c r="AJ120" s="221"/>
      <c r="AK120" s="221"/>
      <c r="AL120" s="221"/>
      <c r="AM120" s="221"/>
      <c r="AN120" s="221"/>
      <c r="AO120" s="221"/>
      <c r="AP120" s="221"/>
      <c r="AQ120" s="221"/>
      <c r="AR120" s="221"/>
      <c r="AS120" s="221"/>
      <c r="AT120" s="221"/>
      <c r="AU120" s="221">
        <v>2017</v>
      </c>
      <c r="AV120" s="221"/>
      <c r="AW120" s="221"/>
      <c r="AX120" s="221"/>
      <c r="AY120" s="221"/>
      <c r="AZ120" s="221"/>
      <c r="BA120" s="221"/>
      <c r="BB120" s="222">
        <v>91</v>
      </c>
      <c r="BC120" s="222"/>
    </row>
    <row r="121" spans="1:55" s="19" customFormat="1" ht="25.7" hidden="1" customHeight="1">
      <c r="A121" s="690"/>
      <c r="B121" s="239" t="s">
        <v>2420</v>
      </c>
      <c r="C121" s="707" t="s">
        <v>2244</v>
      </c>
      <c r="D121" s="246">
        <f>COUNTA(D122:D147)</f>
        <v>26</v>
      </c>
      <c r="E121" s="236"/>
      <c r="F121" s="236"/>
      <c r="G121" s="707"/>
      <c r="H121" s="236"/>
      <c r="I121" s="235">
        <f>SUM(I122:I147)</f>
        <v>23000</v>
      </c>
      <c r="J121" s="235">
        <f t="shared" ref="J121:K121" si="3">SUM(J122:J147)</f>
        <v>7444.05</v>
      </c>
      <c r="K121" s="235">
        <f t="shared" si="3"/>
        <v>11656.65</v>
      </c>
      <c r="L121" s="235">
        <f t="shared" ref="L121:N121" si="4">SUM(L143:L147)</f>
        <v>0</v>
      </c>
      <c r="M121" s="235">
        <f t="shared" si="4"/>
        <v>0</v>
      </c>
      <c r="N121" s="235">
        <f t="shared" si="4"/>
        <v>0</v>
      </c>
      <c r="O121" s="235"/>
      <c r="P121" s="235"/>
      <c r="Q121" s="235"/>
      <c r="R121" s="235">
        <f>SUM(R122:R147)</f>
        <v>37</v>
      </c>
      <c r="S121" s="235"/>
      <c r="T121" s="236"/>
      <c r="U121" s="236"/>
      <c r="V121" s="236"/>
      <c r="W121" s="236"/>
      <c r="X121" s="236"/>
      <c r="Y121" s="236"/>
      <c r="Z121" s="235"/>
      <c r="AA121" s="707"/>
      <c r="AB121" s="707"/>
      <c r="AC121" s="236"/>
      <c r="AD121" s="236"/>
      <c r="AE121" s="236"/>
      <c r="AF121" s="236"/>
      <c r="AG121" s="236"/>
      <c r="AH121" s="236"/>
      <c r="AI121" s="236"/>
      <c r="AJ121" s="236"/>
      <c r="AK121" s="236"/>
      <c r="AL121" s="236"/>
      <c r="AM121" s="236"/>
      <c r="AN121" s="236"/>
      <c r="AO121" s="236"/>
      <c r="AP121" s="236"/>
      <c r="AQ121" s="236"/>
      <c r="AR121" s="236"/>
      <c r="AS121" s="236"/>
      <c r="AT121" s="236"/>
      <c r="AU121" s="221"/>
      <c r="AV121" s="221"/>
      <c r="AW121" s="221"/>
      <c r="AX121" s="221"/>
      <c r="AY121" s="221"/>
      <c r="AZ121" s="221"/>
      <c r="BA121" s="221"/>
      <c r="BB121" s="222"/>
      <c r="BC121" s="222"/>
    </row>
    <row r="122" spans="1:55" s="19" customFormat="1" ht="25.7" hidden="1" customHeight="1">
      <c r="A122" s="690"/>
      <c r="B122" s="242"/>
      <c r="C122" s="707" t="s">
        <v>794</v>
      </c>
      <c r="D122" s="246" t="s">
        <v>1990</v>
      </c>
      <c r="E122" s="236" t="s">
        <v>794</v>
      </c>
      <c r="F122" s="236" t="s">
        <v>794</v>
      </c>
      <c r="G122" s="707"/>
      <c r="H122" s="236"/>
      <c r="I122" s="235">
        <v>400</v>
      </c>
      <c r="J122" s="235"/>
      <c r="K122" s="235">
        <v>400</v>
      </c>
      <c r="L122" s="235"/>
      <c r="M122" s="235"/>
      <c r="N122" s="235"/>
      <c r="O122" s="235">
        <v>300</v>
      </c>
      <c r="P122" s="235">
        <v>300</v>
      </c>
      <c r="Q122" s="235" t="s">
        <v>1555</v>
      </c>
      <c r="R122" s="235">
        <v>1</v>
      </c>
      <c r="S122" s="235" t="s">
        <v>290</v>
      </c>
      <c r="T122" s="236"/>
      <c r="U122" s="236"/>
      <c r="V122" s="236"/>
      <c r="W122" s="236"/>
      <c r="X122" s="236"/>
      <c r="Y122" s="236"/>
      <c r="Z122" s="235"/>
      <c r="AA122" s="707"/>
      <c r="AB122" s="707"/>
      <c r="AC122" s="236"/>
      <c r="AD122" s="236"/>
      <c r="AE122" s="236"/>
      <c r="AF122" s="236"/>
      <c r="AG122" s="236"/>
      <c r="AH122" s="236"/>
      <c r="AI122" s="236"/>
      <c r="AJ122" s="236"/>
      <c r="AK122" s="236"/>
      <c r="AL122" s="236"/>
      <c r="AM122" s="236"/>
      <c r="AN122" s="236"/>
      <c r="AO122" s="236"/>
      <c r="AP122" s="236"/>
      <c r="AQ122" s="236"/>
      <c r="AR122" s="236"/>
      <c r="AS122" s="236"/>
      <c r="AT122" s="236"/>
      <c r="AU122" s="221">
        <v>2006</v>
      </c>
      <c r="AV122" s="221"/>
      <c r="AW122" s="221"/>
      <c r="AX122" s="221"/>
      <c r="AY122" s="221"/>
      <c r="AZ122" s="221"/>
      <c r="BA122" s="221"/>
      <c r="BB122" s="222"/>
      <c r="BC122" s="222"/>
    </row>
    <row r="123" spans="1:55" s="1317" customFormat="1" ht="25.7" hidden="1" customHeight="1">
      <c r="A123" s="690"/>
      <c r="B123" s="242"/>
      <c r="C123" s="1386" t="s">
        <v>794</v>
      </c>
      <c r="D123" s="246" t="s">
        <v>1991</v>
      </c>
      <c r="E123" s="1387" t="s">
        <v>794</v>
      </c>
      <c r="F123" s="1387" t="s">
        <v>794</v>
      </c>
      <c r="G123" s="1386"/>
      <c r="H123" s="1387"/>
      <c r="I123" s="235">
        <v>460</v>
      </c>
      <c r="J123" s="235"/>
      <c r="K123" s="235">
        <v>460</v>
      </c>
      <c r="L123" s="235"/>
      <c r="M123" s="235"/>
      <c r="N123" s="235"/>
      <c r="O123" s="235">
        <v>300</v>
      </c>
      <c r="P123" s="235">
        <v>300</v>
      </c>
      <c r="Q123" s="235" t="s">
        <v>1555</v>
      </c>
      <c r="R123" s="235">
        <v>1</v>
      </c>
      <c r="S123" s="235" t="s">
        <v>290</v>
      </c>
      <c r="T123" s="1387"/>
      <c r="U123" s="1387"/>
      <c r="V123" s="1387"/>
      <c r="W123" s="1387"/>
      <c r="X123" s="1387"/>
      <c r="Y123" s="1387"/>
      <c r="Z123" s="235"/>
      <c r="AA123" s="1386"/>
      <c r="AB123" s="1386"/>
      <c r="AC123" s="1387"/>
      <c r="AD123" s="1387"/>
      <c r="AE123" s="1387"/>
      <c r="AF123" s="1387"/>
      <c r="AG123" s="1387"/>
      <c r="AH123" s="1387"/>
      <c r="AI123" s="1387"/>
      <c r="AJ123" s="1387"/>
      <c r="AK123" s="1387"/>
      <c r="AL123" s="1387"/>
      <c r="AM123" s="1387"/>
      <c r="AN123" s="1387"/>
      <c r="AO123" s="1387"/>
      <c r="AP123" s="1387"/>
      <c r="AQ123" s="1387"/>
      <c r="AR123" s="1387"/>
      <c r="AS123" s="1387"/>
      <c r="AT123" s="1387"/>
      <c r="AU123" s="1329">
        <v>2001</v>
      </c>
      <c r="AV123" s="1329"/>
      <c r="AW123" s="1329"/>
      <c r="AX123" s="1329"/>
      <c r="AY123" s="1329"/>
      <c r="AZ123" s="1329"/>
      <c r="BA123" s="1329"/>
      <c r="BB123" s="222"/>
      <c r="BC123" s="222"/>
    </row>
    <row r="124" spans="1:55" s="1317" customFormat="1" ht="25.7" hidden="1" customHeight="1">
      <c r="A124" s="690"/>
      <c r="B124" s="242"/>
      <c r="C124" s="1288" t="s">
        <v>794</v>
      </c>
      <c r="D124" s="246" t="s">
        <v>1992</v>
      </c>
      <c r="E124" s="1298" t="s">
        <v>794</v>
      </c>
      <c r="F124" s="1298" t="s">
        <v>794</v>
      </c>
      <c r="G124" s="1288"/>
      <c r="H124" s="1298"/>
      <c r="I124" s="235">
        <v>450</v>
      </c>
      <c r="J124" s="235"/>
      <c r="K124" s="235">
        <v>450</v>
      </c>
      <c r="L124" s="235"/>
      <c r="M124" s="235"/>
      <c r="N124" s="235"/>
      <c r="O124" s="235">
        <v>440</v>
      </c>
      <c r="P124" s="235">
        <v>440</v>
      </c>
      <c r="Q124" s="235" t="s">
        <v>1993</v>
      </c>
      <c r="R124" s="235">
        <v>1</v>
      </c>
      <c r="S124" s="235" t="s">
        <v>290</v>
      </c>
      <c r="T124" s="1298"/>
      <c r="U124" s="1298"/>
      <c r="V124" s="1298"/>
      <c r="W124" s="1298"/>
      <c r="X124" s="1298"/>
      <c r="Y124" s="1298"/>
      <c r="Z124" s="235"/>
      <c r="AA124" s="1288"/>
      <c r="AB124" s="1288"/>
      <c r="AC124" s="1298"/>
      <c r="AD124" s="1298"/>
      <c r="AE124" s="1298"/>
      <c r="AF124" s="1298"/>
      <c r="AG124" s="1298"/>
      <c r="AH124" s="1298"/>
      <c r="AI124" s="1298"/>
      <c r="AJ124" s="1298"/>
      <c r="AK124" s="1298"/>
      <c r="AL124" s="1298"/>
      <c r="AM124" s="1298"/>
      <c r="AN124" s="1298"/>
      <c r="AO124" s="1298"/>
      <c r="AP124" s="1298"/>
      <c r="AQ124" s="1298"/>
      <c r="AR124" s="1298"/>
      <c r="AS124" s="1298"/>
      <c r="AT124" s="1298"/>
      <c r="AU124" s="1329">
        <v>2009</v>
      </c>
      <c r="AV124" s="1329"/>
      <c r="AW124" s="1329"/>
      <c r="AX124" s="1329"/>
      <c r="AY124" s="1329"/>
      <c r="AZ124" s="1329"/>
      <c r="BA124" s="1329"/>
      <c r="BB124" s="222"/>
      <c r="BC124" s="222"/>
    </row>
    <row r="125" spans="1:55" s="1317" customFormat="1" ht="25.7" hidden="1" customHeight="1">
      <c r="A125" s="690"/>
      <c r="B125" s="242"/>
      <c r="C125" s="1288" t="s">
        <v>794</v>
      </c>
      <c r="D125" s="246" t="s">
        <v>1994</v>
      </c>
      <c r="E125" s="1298" t="s">
        <v>794</v>
      </c>
      <c r="F125" s="1298" t="s">
        <v>794</v>
      </c>
      <c r="G125" s="1288"/>
      <c r="H125" s="1298"/>
      <c r="I125" s="235">
        <v>661</v>
      </c>
      <c r="J125" s="235"/>
      <c r="K125" s="235">
        <v>661</v>
      </c>
      <c r="L125" s="235"/>
      <c r="M125" s="235"/>
      <c r="N125" s="235"/>
      <c r="O125" s="235">
        <v>600</v>
      </c>
      <c r="P125" s="235">
        <v>600</v>
      </c>
      <c r="Q125" s="235" t="s">
        <v>1555</v>
      </c>
      <c r="R125" s="235">
        <v>2</v>
      </c>
      <c r="S125" s="235" t="s">
        <v>290</v>
      </c>
      <c r="T125" s="1298"/>
      <c r="U125" s="1298"/>
      <c r="V125" s="1298"/>
      <c r="W125" s="1298"/>
      <c r="X125" s="1298"/>
      <c r="Y125" s="1298"/>
      <c r="Z125" s="235"/>
      <c r="AA125" s="1288"/>
      <c r="AB125" s="1288"/>
      <c r="AC125" s="1298"/>
      <c r="AD125" s="1298"/>
      <c r="AE125" s="1298"/>
      <c r="AF125" s="1298"/>
      <c r="AG125" s="1298"/>
      <c r="AH125" s="1298"/>
      <c r="AI125" s="1298"/>
      <c r="AJ125" s="1298"/>
      <c r="AK125" s="1298"/>
      <c r="AL125" s="1298"/>
      <c r="AM125" s="1298"/>
      <c r="AN125" s="1298"/>
      <c r="AO125" s="1298"/>
      <c r="AP125" s="1298"/>
      <c r="AQ125" s="1298"/>
      <c r="AR125" s="1298"/>
      <c r="AS125" s="1298"/>
      <c r="AT125" s="1298"/>
      <c r="AU125" s="1329">
        <v>2012</v>
      </c>
      <c r="AV125" s="1329"/>
      <c r="AW125" s="1329"/>
      <c r="AX125" s="1329"/>
      <c r="AY125" s="1329"/>
      <c r="AZ125" s="1329"/>
      <c r="BA125" s="1329"/>
      <c r="BB125" s="222">
        <v>37</v>
      </c>
      <c r="BC125" s="222"/>
    </row>
    <row r="126" spans="1:55" s="1317" customFormat="1" ht="25.7" hidden="1" customHeight="1">
      <c r="A126" s="690"/>
      <c r="B126" s="242"/>
      <c r="C126" s="1288" t="s">
        <v>794</v>
      </c>
      <c r="D126" s="246" t="s">
        <v>1995</v>
      </c>
      <c r="E126" s="1298" t="s">
        <v>794</v>
      </c>
      <c r="F126" s="1298" t="s">
        <v>794</v>
      </c>
      <c r="G126" s="1288" t="s">
        <v>1996</v>
      </c>
      <c r="H126" s="1298" t="s">
        <v>1515</v>
      </c>
      <c r="I126" s="235">
        <v>643</v>
      </c>
      <c r="J126" s="235"/>
      <c r="K126" s="235">
        <v>643</v>
      </c>
      <c r="L126" s="235" t="s">
        <v>1284</v>
      </c>
      <c r="M126" s="235" t="s">
        <v>1230</v>
      </c>
      <c r="N126" s="235"/>
      <c r="O126" s="235">
        <v>374</v>
      </c>
      <c r="P126" s="235">
        <v>374</v>
      </c>
      <c r="Q126" s="235" t="s">
        <v>1774</v>
      </c>
      <c r="R126" s="235">
        <v>1</v>
      </c>
      <c r="S126" s="235" t="s">
        <v>290</v>
      </c>
      <c r="T126" s="1298"/>
      <c r="U126" s="1298"/>
      <c r="V126" s="1298"/>
      <c r="W126" s="1298"/>
      <c r="X126" s="1298"/>
      <c r="Y126" s="1298"/>
      <c r="Z126" s="235"/>
      <c r="AA126" s="1288"/>
      <c r="AB126" s="1288"/>
      <c r="AC126" s="1298"/>
      <c r="AD126" s="1298"/>
      <c r="AE126" s="1298"/>
      <c r="AF126" s="1298"/>
      <c r="AG126" s="1298" t="s">
        <v>1997</v>
      </c>
      <c r="AH126" s="1298" t="s">
        <v>1998</v>
      </c>
      <c r="AI126" s="1298">
        <v>845</v>
      </c>
      <c r="AJ126" s="1298"/>
      <c r="AK126" s="1298"/>
      <c r="AL126" s="1298" t="s">
        <v>1999</v>
      </c>
      <c r="AM126" s="1298"/>
      <c r="AN126" s="1298">
        <v>779</v>
      </c>
      <c r="AO126" s="1298"/>
      <c r="AP126" s="1298"/>
      <c r="AQ126" s="1298" t="s">
        <v>1206</v>
      </c>
      <c r="AR126" s="1298"/>
      <c r="AS126" s="1298">
        <v>1106</v>
      </c>
      <c r="AT126" s="1298"/>
      <c r="AU126" s="1329">
        <v>2012</v>
      </c>
      <c r="AV126" s="1329"/>
      <c r="AW126" s="1329"/>
      <c r="AX126" s="1329"/>
      <c r="AY126" s="1329"/>
      <c r="AZ126" s="1329"/>
      <c r="BA126" s="1329"/>
      <c r="BB126" s="222">
        <v>630</v>
      </c>
      <c r="BC126" s="222"/>
    </row>
    <row r="127" spans="1:55" s="1317" customFormat="1" ht="25.7" hidden="1" customHeight="1">
      <c r="A127" s="690"/>
      <c r="B127" s="242"/>
      <c r="C127" s="1288" t="s">
        <v>567</v>
      </c>
      <c r="D127" s="246" t="s">
        <v>1493</v>
      </c>
      <c r="E127" s="1298" t="s">
        <v>588</v>
      </c>
      <c r="F127" s="1298" t="s">
        <v>589</v>
      </c>
      <c r="G127" s="1288"/>
      <c r="H127" s="1298"/>
      <c r="I127" s="235">
        <v>8265</v>
      </c>
      <c r="J127" s="235">
        <v>4422</v>
      </c>
      <c r="K127" s="235">
        <v>4422</v>
      </c>
      <c r="L127" s="235"/>
      <c r="M127" s="235"/>
      <c r="N127" s="235"/>
      <c r="O127" s="235">
        <v>3200</v>
      </c>
      <c r="P127" s="235">
        <v>3200.4</v>
      </c>
      <c r="Q127" s="235" t="s">
        <v>1555</v>
      </c>
      <c r="R127" s="235">
        <v>6</v>
      </c>
      <c r="S127" s="235" t="s">
        <v>290</v>
      </c>
      <c r="T127" s="1298"/>
      <c r="U127" s="1298"/>
      <c r="V127" s="1298"/>
      <c r="W127" s="1298"/>
      <c r="X127" s="1298"/>
      <c r="Y127" s="1298"/>
      <c r="Z127" s="235"/>
      <c r="AA127" s="1288"/>
      <c r="AB127" s="1288"/>
      <c r="AC127" s="1298"/>
      <c r="AD127" s="1298"/>
      <c r="AE127" s="1298"/>
      <c r="AF127" s="1298"/>
      <c r="AG127" s="1298"/>
      <c r="AH127" s="1298"/>
      <c r="AI127" s="1298"/>
      <c r="AJ127" s="1298"/>
      <c r="AK127" s="1298"/>
      <c r="AL127" s="1298"/>
      <c r="AM127" s="1298"/>
      <c r="AN127" s="1298"/>
      <c r="AO127" s="1298"/>
      <c r="AP127" s="1298"/>
      <c r="AQ127" s="1298"/>
      <c r="AR127" s="1298"/>
      <c r="AS127" s="1298"/>
      <c r="AT127" s="1298"/>
      <c r="AU127" s="1329">
        <v>2004</v>
      </c>
      <c r="AV127" s="1329"/>
      <c r="AW127" s="1329"/>
      <c r="AX127" s="1329"/>
      <c r="AY127" s="1329"/>
      <c r="AZ127" s="1329"/>
      <c r="BA127" s="1329"/>
      <c r="BB127" s="222">
        <v>2590</v>
      </c>
      <c r="BC127" s="222"/>
    </row>
    <row r="128" spans="1:55" s="1317" customFormat="1" ht="25.7" hidden="1" customHeight="1">
      <c r="A128" s="690"/>
      <c r="B128" s="242"/>
      <c r="C128" s="1288" t="s">
        <v>567</v>
      </c>
      <c r="D128" s="246" t="s">
        <v>10147</v>
      </c>
      <c r="E128" s="1298" t="s">
        <v>567</v>
      </c>
      <c r="F128" s="1298" t="s">
        <v>567</v>
      </c>
      <c r="G128" s="1288"/>
      <c r="H128" s="1298"/>
      <c r="I128" s="235">
        <v>330</v>
      </c>
      <c r="J128" s="235"/>
      <c r="K128" s="235">
        <v>330</v>
      </c>
      <c r="L128" s="235"/>
      <c r="M128" s="235"/>
      <c r="N128" s="235"/>
      <c r="O128" s="235">
        <v>330</v>
      </c>
      <c r="P128" s="235">
        <v>330</v>
      </c>
      <c r="Q128" s="235" t="s">
        <v>10148</v>
      </c>
      <c r="R128" s="235">
        <v>2</v>
      </c>
      <c r="S128" s="235" t="s">
        <v>290</v>
      </c>
      <c r="T128" s="1298"/>
      <c r="U128" s="1298"/>
      <c r="V128" s="1298"/>
      <c r="W128" s="1298"/>
      <c r="X128" s="1298"/>
      <c r="Y128" s="1298"/>
      <c r="Z128" s="235"/>
      <c r="AA128" s="1288"/>
      <c r="AB128" s="1288"/>
      <c r="AC128" s="1298"/>
      <c r="AD128" s="1298"/>
      <c r="AE128" s="1298"/>
      <c r="AF128" s="1298"/>
      <c r="AG128" s="1298"/>
      <c r="AH128" s="1298"/>
      <c r="AI128" s="1298"/>
      <c r="AJ128" s="1298"/>
      <c r="AK128" s="1298"/>
      <c r="AL128" s="1298"/>
      <c r="AM128" s="1298"/>
      <c r="AN128" s="1298"/>
      <c r="AO128" s="1298"/>
      <c r="AP128" s="1298"/>
      <c r="AQ128" s="1298"/>
      <c r="AR128" s="1298"/>
      <c r="AS128" s="1298"/>
      <c r="AT128" s="1298"/>
      <c r="AU128" s="1329">
        <v>2009</v>
      </c>
      <c r="AV128" s="1329"/>
      <c r="AW128" s="1329"/>
      <c r="AX128" s="1329"/>
      <c r="AY128" s="1329"/>
      <c r="AZ128" s="1329"/>
      <c r="BA128" s="1329"/>
      <c r="BB128" s="222">
        <v>126</v>
      </c>
      <c r="BC128" s="222"/>
    </row>
    <row r="129" spans="1:55" s="1317" customFormat="1" ht="25.7" hidden="1" customHeight="1">
      <c r="A129" s="690"/>
      <c r="B129" s="242"/>
      <c r="C129" s="1288" t="s">
        <v>567</v>
      </c>
      <c r="D129" s="246" t="s">
        <v>8696</v>
      </c>
      <c r="E129" s="1298" t="s">
        <v>567</v>
      </c>
      <c r="F129" s="1298" t="s">
        <v>567</v>
      </c>
      <c r="G129" s="1288"/>
      <c r="H129" s="1298"/>
      <c r="I129" s="235">
        <v>366</v>
      </c>
      <c r="J129" s="235"/>
      <c r="K129" s="235">
        <v>366</v>
      </c>
      <c r="L129" s="235"/>
      <c r="M129" s="235"/>
      <c r="N129" s="235"/>
      <c r="O129" s="235">
        <v>366</v>
      </c>
      <c r="P129" s="235">
        <v>366</v>
      </c>
      <c r="Q129" s="235" t="s">
        <v>10149</v>
      </c>
      <c r="R129" s="235">
        <v>1</v>
      </c>
      <c r="S129" s="235" t="s">
        <v>290</v>
      </c>
      <c r="T129" s="1298"/>
      <c r="U129" s="1298"/>
      <c r="V129" s="1298"/>
      <c r="W129" s="1298"/>
      <c r="X129" s="1298"/>
      <c r="Y129" s="1298"/>
      <c r="Z129" s="235"/>
      <c r="AA129" s="1288"/>
      <c r="AB129" s="1288"/>
      <c r="AC129" s="1298"/>
      <c r="AD129" s="1298"/>
      <c r="AE129" s="1298"/>
      <c r="AF129" s="1298"/>
      <c r="AG129" s="1298"/>
      <c r="AH129" s="1298"/>
      <c r="AI129" s="1298"/>
      <c r="AJ129" s="1298"/>
      <c r="AK129" s="1298"/>
      <c r="AL129" s="1298"/>
      <c r="AM129" s="1298"/>
      <c r="AN129" s="1298"/>
      <c r="AO129" s="1298"/>
      <c r="AP129" s="1298"/>
      <c r="AQ129" s="1298"/>
      <c r="AR129" s="1298"/>
      <c r="AS129" s="1298"/>
      <c r="AT129" s="1298"/>
      <c r="AU129" s="1329">
        <v>2009</v>
      </c>
      <c r="AV129" s="1329"/>
      <c r="AW129" s="1329"/>
      <c r="AX129" s="1329"/>
      <c r="AY129" s="1329"/>
      <c r="AZ129" s="1329"/>
      <c r="BA129" s="1329"/>
      <c r="BB129" s="222">
        <v>70</v>
      </c>
      <c r="BC129" s="222"/>
    </row>
    <row r="130" spans="1:55" s="1317" customFormat="1" ht="25.7" hidden="1" customHeight="1">
      <c r="A130" s="690"/>
      <c r="B130" s="242"/>
      <c r="C130" s="1288" t="s">
        <v>567</v>
      </c>
      <c r="D130" s="246" t="s">
        <v>16186</v>
      </c>
      <c r="E130" s="1298" t="s">
        <v>567</v>
      </c>
      <c r="F130" s="1298" t="s">
        <v>567</v>
      </c>
      <c r="G130" s="1288"/>
      <c r="H130" s="1298"/>
      <c r="I130" s="235">
        <v>905</v>
      </c>
      <c r="J130" s="235"/>
      <c r="K130" s="235">
        <v>905</v>
      </c>
      <c r="L130" s="235"/>
      <c r="M130" s="235"/>
      <c r="N130" s="235"/>
      <c r="O130" s="235">
        <v>905</v>
      </c>
      <c r="P130" s="235">
        <v>905</v>
      </c>
      <c r="Q130" s="235" t="s">
        <v>16187</v>
      </c>
      <c r="R130" s="235">
        <v>1</v>
      </c>
      <c r="S130" s="235" t="s">
        <v>290</v>
      </c>
      <c r="T130" s="1298"/>
      <c r="U130" s="1298"/>
      <c r="V130" s="1298"/>
      <c r="W130" s="1298"/>
      <c r="X130" s="1298"/>
      <c r="Y130" s="1298"/>
      <c r="Z130" s="235"/>
      <c r="AA130" s="1288"/>
      <c r="AB130" s="1288"/>
      <c r="AC130" s="1298"/>
      <c r="AD130" s="1298"/>
      <c r="AE130" s="1298"/>
      <c r="AF130" s="1298"/>
      <c r="AG130" s="1298"/>
      <c r="AH130" s="1298"/>
      <c r="AI130" s="1298"/>
      <c r="AJ130" s="1298"/>
      <c r="AK130" s="1298"/>
      <c r="AL130" s="1298"/>
      <c r="AM130" s="1298"/>
      <c r="AN130" s="1298"/>
      <c r="AO130" s="1298"/>
      <c r="AP130" s="1298"/>
      <c r="AQ130" s="1298"/>
      <c r="AR130" s="1298"/>
      <c r="AS130" s="1298"/>
      <c r="AT130" s="1298"/>
      <c r="AU130" s="1329">
        <v>2020</v>
      </c>
      <c r="AV130" s="1329"/>
      <c r="AW130" s="1329"/>
      <c r="AX130" s="1329"/>
      <c r="AY130" s="1329"/>
      <c r="AZ130" s="1329"/>
      <c r="BA130" s="1329"/>
      <c r="BB130" s="222">
        <v>300</v>
      </c>
      <c r="BC130" s="222"/>
    </row>
    <row r="131" spans="1:55" s="1317" customFormat="1" ht="25.7" hidden="1" customHeight="1">
      <c r="A131" s="690"/>
      <c r="B131" s="242"/>
      <c r="C131" s="1288" t="s">
        <v>574</v>
      </c>
      <c r="D131" s="246" t="s">
        <v>10150</v>
      </c>
      <c r="E131" s="1298" t="s">
        <v>574</v>
      </c>
      <c r="F131" s="1298" t="s">
        <v>10151</v>
      </c>
      <c r="G131" s="1288"/>
      <c r="H131" s="1298"/>
      <c r="I131" s="235">
        <v>2029</v>
      </c>
      <c r="J131" s="235">
        <v>402.05</v>
      </c>
      <c r="K131" s="235">
        <v>399.65</v>
      </c>
      <c r="L131" s="235"/>
      <c r="M131" s="235"/>
      <c r="N131" s="235"/>
      <c r="O131" s="235">
        <v>1001</v>
      </c>
      <c r="P131" s="235">
        <v>1001</v>
      </c>
      <c r="Q131" s="235" t="s">
        <v>10152</v>
      </c>
      <c r="R131" s="235">
        <v>2</v>
      </c>
      <c r="S131" s="235" t="s">
        <v>290</v>
      </c>
      <c r="T131" s="1298"/>
      <c r="U131" s="1298"/>
      <c r="V131" s="1298"/>
      <c r="W131" s="1298"/>
      <c r="X131" s="1298"/>
      <c r="Y131" s="1298"/>
      <c r="Z131" s="235" t="s">
        <v>10153</v>
      </c>
      <c r="AA131" s="1288"/>
      <c r="AB131" s="1288"/>
      <c r="AC131" s="1298"/>
      <c r="AD131" s="1298"/>
      <c r="AE131" s="1298"/>
      <c r="AF131" s="1298"/>
      <c r="AG131" s="1298"/>
      <c r="AH131" s="1298"/>
      <c r="AI131" s="1298"/>
      <c r="AJ131" s="1298"/>
      <c r="AK131" s="1298"/>
      <c r="AL131" s="1298"/>
      <c r="AM131" s="1298"/>
      <c r="AN131" s="1298"/>
      <c r="AO131" s="1298"/>
      <c r="AP131" s="1298"/>
      <c r="AQ131" s="1298"/>
      <c r="AR131" s="1298"/>
      <c r="AS131" s="1298"/>
      <c r="AT131" s="1298"/>
      <c r="AU131" s="1329">
        <v>2012</v>
      </c>
      <c r="AV131" s="1329"/>
      <c r="AW131" s="1329"/>
      <c r="AX131" s="1329"/>
      <c r="AY131" s="1329"/>
      <c r="AZ131" s="1329"/>
      <c r="BA131" s="1329"/>
      <c r="BB131" s="222">
        <v>240</v>
      </c>
      <c r="BC131" s="222" t="s">
        <v>10154</v>
      </c>
    </row>
    <row r="132" spans="1:55" s="1317" customFormat="1" ht="25.7" hidden="1" customHeight="1">
      <c r="A132" s="690"/>
      <c r="B132" s="242"/>
      <c r="C132" s="1288" t="s">
        <v>607</v>
      </c>
      <c r="D132" s="246" t="s">
        <v>15197</v>
      </c>
      <c r="E132" s="1298" t="s">
        <v>607</v>
      </c>
      <c r="F132" s="1298" t="s">
        <v>607</v>
      </c>
      <c r="G132" s="1288"/>
      <c r="H132" s="1298"/>
      <c r="I132" s="235">
        <v>374</v>
      </c>
      <c r="J132" s="235"/>
      <c r="K132" s="235"/>
      <c r="L132" s="235"/>
      <c r="M132" s="235"/>
      <c r="N132" s="235"/>
      <c r="O132" s="235">
        <v>374</v>
      </c>
      <c r="P132" s="235">
        <v>374</v>
      </c>
      <c r="Q132" s="235" t="s">
        <v>10703</v>
      </c>
      <c r="R132" s="235">
        <v>1</v>
      </c>
      <c r="S132" s="235" t="s">
        <v>290</v>
      </c>
      <c r="T132" s="1298"/>
      <c r="U132" s="1298"/>
      <c r="V132" s="1298"/>
      <c r="W132" s="1298"/>
      <c r="X132" s="1298"/>
      <c r="Y132" s="1298"/>
      <c r="Z132" s="235"/>
      <c r="AA132" s="1288"/>
      <c r="AB132" s="1288"/>
      <c r="AC132" s="1298"/>
      <c r="AD132" s="1298"/>
      <c r="AE132" s="1298"/>
      <c r="AF132" s="1298"/>
      <c r="AG132" s="1298"/>
      <c r="AH132" s="1298"/>
      <c r="AI132" s="1298"/>
      <c r="AJ132" s="1298"/>
      <c r="AK132" s="1298"/>
      <c r="AL132" s="1298"/>
      <c r="AM132" s="1298"/>
      <c r="AN132" s="1298"/>
      <c r="AO132" s="1298"/>
      <c r="AP132" s="1298"/>
      <c r="AQ132" s="1298"/>
      <c r="AR132" s="1298"/>
      <c r="AS132" s="1298"/>
      <c r="AT132" s="1298"/>
      <c r="AU132" s="1329">
        <v>2005</v>
      </c>
      <c r="AV132" s="1329"/>
      <c r="AW132" s="1329"/>
      <c r="AX132" s="1329"/>
      <c r="AY132" s="1329"/>
      <c r="AZ132" s="1329"/>
      <c r="BA132" s="1329"/>
      <c r="BB132" s="222"/>
      <c r="BC132" s="222"/>
    </row>
    <row r="133" spans="1:55" s="1317" customFormat="1" ht="25.7" hidden="1" customHeight="1">
      <c r="A133" s="690"/>
      <c r="B133" s="242"/>
      <c r="C133" s="1288" t="s">
        <v>607</v>
      </c>
      <c r="D133" s="246" t="s">
        <v>15198</v>
      </c>
      <c r="E133" s="1298" t="s">
        <v>607</v>
      </c>
      <c r="F133" s="1298" t="s">
        <v>607</v>
      </c>
      <c r="G133" s="1288"/>
      <c r="H133" s="1298"/>
      <c r="I133" s="235">
        <v>748</v>
      </c>
      <c r="J133" s="235"/>
      <c r="K133" s="235"/>
      <c r="L133" s="235"/>
      <c r="M133" s="235"/>
      <c r="N133" s="235"/>
      <c r="O133" s="235">
        <v>374</v>
      </c>
      <c r="P133" s="235">
        <v>374</v>
      </c>
      <c r="Q133" s="235" t="s">
        <v>10703</v>
      </c>
      <c r="R133" s="235">
        <v>1</v>
      </c>
      <c r="S133" s="235" t="s">
        <v>290</v>
      </c>
      <c r="T133" s="1298"/>
      <c r="U133" s="1298"/>
      <c r="V133" s="1298"/>
      <c r="W133" s="1298"/>
      <c r="X133" s="1298"/>
      <c r="Y133" s="1298"/>
      <c r="Z133" s="235"/>
      <c r="AA133" s="1288"/>
      <c r="AB133" s="1288"/>
      <c r="AC133" s="1298"/>
      <c r="AD133" s="1298"/>
      <c r="AE133" s="1298"/>
      <c r="AF133" s="1298"/>
      <c r="AG133" s="1298"/>
      <c r="AH133" s="1298"/>
      <c r="AI133" s="1298"/>
      <c r="AJ133" s="1298"/>
      <c r="AK133" s="1298"/>
      <c r="AL133" s="1298"/>
      <c r="AM133" s="1298"/>
      <c r="AN133" s="1298"/>
      <c r="AO133" s="1298"/>
      <c r="AP133" s="1298"/>
      <c r="AQ133" s="1298"/>
      <c r="AR133" s="1298"/>
      <c r="AS133" s="1298"/>
      <c r="AT133" s="1298"/>
      <c r="AU133" s="1329">
        <v>2010</v>
      </c>
      <c r="AV133" s="1329"/>
      <c r="AW133" s="1329"/>
      <c r="AX133" s="1329"/>
      <c r="AY133" s="1329"/>
      <c r="AZ133" s="1329"/>
      <c r="BA133" s="1329"/>
      <c r="BB133" s="222">
        <v>25</v>
      </c>
      <c r="BC133" s="222"/>
    </row>
    <row r="134" spans="1:55" s="1317" customFormat="1" ht="25.7" hidden="1" customHeight="1">
      <c r="A134" s="690"/>
      <c r="B134" s="242"/>
      <c r="C134" s="1288" t="s">
        <v>607</v>
      </c>
      <c r="D134" s="246" t="s">
        <v>15199</v>
      </c>
      <c r="E134" s="1298" t="s">
        <v>607</v>
      </c>
      <c r="F134" s="1298" t="s">
        <v>607</v>
      </c>
      <c r="G134" s="1288"/>
      <c r="H134" s="1298"/>
      <c r="I134" s="235">
        <v>374</v>
      </c>
      <c r="J134" s="235"/>
      <c r="K134" s="235"/>
      <c r="L134" s="235"/>
      <c r="M134" s="235"/>
      <c r="N134" s="235"/>
      <c r="O134" s="235">
        <v>374</v>
      </c>
      <c r="P134" s="235">
        <v>374</v>
      </c>
      <c r="Q134" s="235" t="s">
        <v>10703</v>
      </c>
      <c r="R134" s="235">
        <v>1</v>
      </c>
      <c r="S134" s="235" t="s">
        <v>290</v>
      </c>
      <c r="T134" s="1298"/>
      <c r="U134" s="1298"/>
      <c r="V134" s="1298"/>
      <c r="W134" s="1298"/>
      <c r="X134" s="1298"/>
      <c r="Y134" s="1298"/>
      <c r="Z134" s="235"/>
      <c r="AA134" s="1288"/>
      <c r="AB134" s="1288"/>
      <c r="AC134" s="1298"/>
      <c r="AD134" s="1298"/>
      <c r="AE134" s="1298"/>
      <c r="AF134" s="1298"/>
      <c r="AG134" s="1298"/>
      <c r="AH134" s="1298"/>
      <c r="AI134" s="1298"/>
      <c r="AJ134" s="1298"/>
      <c r="AK134" s="1298"/>
      <c r="AL134" s="1298"/>
      <c r="AM134" s="1298"/>
      <c r="AN134" s="1298"/>
      <c r="AO134" s="1298"/>
      <c r="AP134" s="1298"/>
      <c r="AQ134" s="1298"/>
      <c r="AR134" s="1298"/>
      <c r="AS134" s="1298"/>
      <c r="AT134" s="1298"/>
      <c r="AU134" s="1329">
        <v>1998</v>
      </c>
      <c r="AV134" s="1329"/>
      <c r="AW134" s="1329"/>
      <c r="AX134" s="1329"/>
      <c r="AY134" s="1329"/>
      <c r="AZ134" s="1329"/>
      <c r="BA134" s="1329"/>
      <c r="BB134" s="222"/>
      <c r="BC134" s="222"/>
    </row>
    <row r="135" spans="1:55" s="1317" customFormat="1" ht="25.7" hidden="1" customHeight="1">
      <c r="A135" s="690"/>
      <c r="B135" s="242"/>
      <c r="C135" s="1288" t="s">
        <v>607</v>
      </c>
      <c r="D135" s="246" t="s">
        <v>15200</v>
      </c>
      <c r="E135" s="1298" t="s">
        <v>607</v>
      </c>
      <c r="F135" s="1298" t="s">
        <v>607</v>
      </c>
      <c r="G135" s="1288"/>
      <c r="H135" s="1298"/>
      <c r="I135" s="235">
        <v>374</v>
      </c>
      <c r="J135" s="235"/>
      <c r="K135" s="235"/>
      <c r="L135" s="235"/>
      <c r="M135" s="235"/>
      <c r="N135" s="235"/>
      <c r="O135" s="235">
        <v>374</v>
      </c>
      <c r="P135" s="235">
        <v>374</v>
      </c>
      <c r="Q135" s="235" t="s">
        <v>10703</v>
      </c>
      <c r="R135" s="235">
        <v>1</v>
      </c>
      <c r="S135" s="235" t="s">
        <v>290</v>
      </c>
      <c r="T135" s="1298"/>
      <c r="U135" s="1298"/>
      <c r="V135" s="1298"/>
      <c r="W135" s="1298"/>
      <c r="X135" s="1298"/>
      <c r="Y135" s="1298"/>
      <c r="Z135" s="235"/>
      <c r="AA135" s="1288"/>
      <c r="AB135" s="1288"/>
      <c r="AC135" s="1298"/>
      <c r="AD135" s="1298"/>
      <c r="AE135" s="1298"/>
      <c r="AF135" s="1298"/>
      <c r="AG135" s="1298"/>
      <c r="AH135" s="1298"/>
      <c r="AI135" s="1298"/>
      <c r="AJ135" s="1298"/>
      <c r="AK135" s="1298"/>
      <c r="AL135" s="1298"/>
      <c r="AM135" s="1298"/>
      <c r="AN135" s="1298"/>
      <c r="AO135" s="1298"/>
      <c r="AP135" s="1298"/>
      <c r="AQ135" s="1298"/>
      <c r="AR135" s="1298"/>
      <c r="AS135" s="1298"/>
      <c r="AT135" s="1298"/>
      <c r="AU135" s="1329">
        <v>1998</v>
      </c>
      <c r="AV135" s="1329"/>
      <c r="AW135" s="1329"/>
      <c r="AX135" s="1329"/>
      <c r="AY135" s="1329"/>
      <c r="AZ135" s="1329"/>
      <c r="BA135" s="1329"/>
      <c r="BB135" s="222"/>
      <c r="BC135" s="222"/>
    </row>
    <row r="136" spans="1:55" s="1317" customFormat="1" ht="25.7" hidden="1" customHeight="1">
      <c r="A136" s="690"/>
      <c r="B136" s="242"/>
      <c r="C136" s="1288" t="s">
        <v>607</v>
      </c>
      <c r="D136" s="246" t="s">
        <v>15201</v>
      </c>
      <c r="E136" s="1298" t="s">
        <v>607</v>
      </c>
      <c r="F136" s="1298" t="s">
        <v>607</v>
      </c>
      <c r="G136" s="1288"/>
      <c r="H136" s="1298"/>
      <c r="I136" s="235">
        <v>374</v>
      </c>
      <c r="J136" s="235"/>
      <c r="K136" s="235"/>
      <c r="L136" s="235"/>
      <c r="M136" s="235"/>
      <c r="N136" s="235"/>
      <c r="O136" s="235">
        <v>374</v>
      </c>
      <c r="P136" s="235">
        <v>374</v>
      </c>
      <c r="Q136" s="235" t="s">
        <v>10703</v>
      </c>
      <c r="R136" s="235">
        <v>1</v>
      </c>
      <c r="S136" s="235" t="s">
        <v>290</v>
      </c>
      <c r="T136" s="1298"/>
      <c r="U136" s="1298"/>
      <c r="V136" s="1298"/>
      <c r="W136" s="1298"/>
      <c r="X136" s="1298"/>
      <c r="Y136" s="1298"/>
      <c r="Z136" s="235"/>
      <c r="AA136" s="1288"/>
      <c r="AB136" s="1288"/>
      <c r="AC136" s="1298"/>
      <c r="AD136" s="1298"/>
      <c r="AE136" s="1298"/>
      <c r="AF136" s="1298"/>
      <c r="AG136" s="1298"/>
      <c r="AH136" s="1298"/>
      <c r="AI136" s="1298"/>
      <c r="AJ136" s="1298"/>
      <c r="AK136" s="1298"/>
      <c r="AL136" s="1298"/>
      <c r="AM136" s="1298"/>
      <c r="AN136" s="1298"/>
      <c r="AO136" s="1298"/>
      <c r="AP136" s="1298"/>
      <c r="AQ136" s="1298"/>
      <c r="AR136" s="1298"/>
      <c r="AS136" s="1298"/>
      <c r="AT136" s="1298"/>
      <c r="AU136" s="1329">
        <v>2004</v>
      </c>
      <c r="AV136" s="1329"/>
      <c r="AW136" s="1329"/>
      <c r="AX136" s="1329"/>
      <c r="AY136" s="1329"/>
      <c r="AZ136" s="1329"/>
      <c r="BA136" s="1329"/>
      <c r="BB136" s="222">
        <v>40</v>
      </c>
      <c r="BC136" s="222"/>
    </row>
    <row r="137" spans="1:55" s="1317" customFormat="1" ht="25.7" hidden="1" customHeight="1">
      <c r="A137" s="690"/>
      <c r="B137" s="242"/>
      <c r="C137" s="1288" t="s">
        <v>607</v>
      </c>
      <c r="D137" s="246" t="s">
        <v>15202</v>
      </c>
      <c r="E137" s="1298" t="s">
        <v>607</v>
      </c>
      <c r="F137" s="1298" t="s">
        <v>607</v>
      </c>
      <c r="G137" s="1288"/>
      <c r="H137" s="1298"/>
      <c r="I137" s="235">
        <v>374</v>
      </c>
      <c r="J137" s="235"/>
      <c r="K137" s="235"/>
      <c r="L137" s="235"/>
      <c r="M137" s="235"/>
      <c r="N137" s="235"/>
      <c r="O137" s="235">
        <v>374</v>
      </c>
      <c r="P137" s="235">
        <v>374</v>
      </c>
      <c r="Q137" s="235" t="s">
        <v>10703</v>
      </c>
      <c r="R137" s="235">
        <v>1</v>
      </c>
      <c r="S137" s="235" t="s">
        <v>290</v>
      </c>
      <c r="T137" s="1298"/>
      <c r="U137" s="1298"/>
      <c r="V137" s="1298"/>
      <c r="W137" s="1298"/>
      <c r="X137" s="1298"/>
      <c r="Y137" s="1298"/>
      <c r="Z137" s="235"/>
      <c r="AA137" s="1288"/>
      <c r="AB137" s="1288"/>
      <c r="AC137" s="1298"/>
      <c r="AD137" s="1298"/>
      <c r="AE137" s="1298"/>
      <c r="AF137" s="1298"/>
      <c r="AG137" s="1298"/>
      <c r="AH137" s="1298"/>
      <c r="AI137" s="1298"/>
      <c r="AJ137" s="1298"/>
      <c r="AK137" s="1298"/>
      <c r="AL137" s="1298"/>
      <c r="AM137" s="1298"/>
      <c r="AN137" s="1298"/>
      <c r="AO137" s="1298"/>
      <c r="AP137" s="1298"/>
      <c r="AQ137" s="1298"/>
      <c r="AR137" s="1298"/>
      <c r="AS137" s="1298"/>
      <c r="AT137" s="1298"/>
      <c r="AU137" s="1329">
        <v>1996</v>
      </c>
      <c r="AV137" s="1329"/>
      <c r="AW137" s="1329"/>
      <c r="AX137" s="1329"/>
      <c r="AY137" s="1329"/>
      <c r="AZ137" s="1329"/>
      <c r="BA137" s="1329"/>
      <c r="BB137" s="222"/>
      <c r="BC137" s="222"/>
    </row>
    <row r="138" spans="1:55" s="1317" customFormat="1" ht="25.7" hidden="1" customHeight="1">
      <c r="A138" s="690"/>
      <c r="B138" s="242"/>
      <c r="C138" s="1288" t="s">
        <v>607</v>
      </c>
      <c r="D138" s="246" t="s">
        <v>15203</v>
      </c>
      <c r="E138" s="1298" t="s">
        <v>607</v>
      </c>
      <c r="F138" s="1298" t="s">
        <v>607</v>
      </c>
      <c r="G138" s="1288"/>
      <c r="H138" s="1298"/>
      <c r="I138" s="235">
        <v>374</v>
      </c>
      <c r="J138" s="235"/>
      <c r="K138" s="235"/>
      <c r="L138" s="235"/>
      <c r="M138" s="235"/>
      <c r="N138" s="235"/>
      <c r="O138" s="235">
        <v>374</v>
      </c>
      <c r="P138" s="235">
        <v>374</v>
      </c>
      <c r="Q138" s="235" t="s">
        <v>10703</v>
      </c>
      <c r="R138" s="235">
        <v>1</v>
      </c>
      <c r="S138" s="235" t="s">
        <v>290</v>
      </c>
      <c r="T138" s="1298"/>
      <c r="U138" s="1298"/>
      <c r="V138" s="1298"/>
      <c r="W138" s="1298"/>
      <c r="X138" s="1298"/>
      <c r="Y138" s="1298"/>
      <c r="Z138" s="235"/>
      <c r="AA138" s="1288"/>
      <c r="AB138" s="1288"/>
      <c r="AC138" s="1298"/>
      <c r="AD138" s="1298"/>
      <c r="AE138" s="1298"/>
      <c r="AF138" s="1298"/>
      <c r="AG138" s="1298"/>
      <c r="AH138" s="1298"/>
      <c r="AI138" s="1298"/>
      <c r="AJ138" s="1298"/>
      <c r="AK138" s="1298"/>
      <c r="AL138" s="1298"/>
      <c r="AM138" s="1298"/>
      <c r="AN138" s="1298"/>
      <c r="AO138" s="1298"/>
      <c r="AP138" s="1298"/>
      <c r="AQ138" s="1298"/>
      <c r="AR138" s="1298"/>
      <c r="AS138" s="1298"/>
      <c r="AT138" s="1298"/>
      <c r="AU138" s="1329">
        <v>2003</v>
      </c>
      <c r="AV138" s="1329"/>
      <c r="AW138" s="1329"/>
      <c r="AX138" s="1329"/>
      <c r="AY138" s="1329"/>
      <c r="AZ138" s="1329"/>
      <c r="BA138" s="1329"/>
      <c r="BB138" s="222"/>
      <c r="BC138" s="222"/>
    </row>
    <row r="139" spans="1:55" s="19" customFormat="1" ht="25.7" hidden="1" customHeight="1">
      <c r="A139" s="690"/>
      <c r="B139" s="242"/>
      <c r="C139" s="707" t="s">
        <v>607</v>
      </c>
      <c r="D139" s="246" t="s">
        <v>15204</v>
      </c>
      <c r="E139" s="236" t="s">
        <v>607</v>
      </c>
      <c r="F139" s="236" t="s">
        <v>607</v>
      </c>
      <c r="G139" s="707"/>
      <c r="H139" s="236"/>
      <c r="I139" s="235">
        <v>374</v>
      </c>
      <c r="J139" s="235"/>
      <c r="K139" s="235"/>
      <c r="L139" s="235"/>
      <c r="M139" s="235"/>
      <c r="N139" s="235"/>
      <c r="O139" s="235">
        <v>374</v>
      </c>
      <c r="P139" s="235">
        <v>374</v>
      </c>
      <c r="Q139" s="235" t="s">
        <v>10703</v>
      </c>
      <c r="R139" s="235">
        <v>1</v>
      </c>
      <c r="S139" s="235" t="s">
        <v>290</v>
      </c>
      <c r="T139" s="236"/>
      <c r="U139" s="236"/>
      <c r="V139" s="236"/>
      <c r="W139" s="236"/>
      <c r="X139" s="236"/>
      <c r="Y139" s="236"/>
      <c r="Z139" s="235"/>
      <c r="AA139" s="707"/>
      <c r="AB139" s="707"/>
      <c r="AC139" s="236"/>
      <c r="AD139" s="236"/>
      <c r="AE139" s="236"/>
      <c r="AF139" s="236"/>
      <c r="AG139" s="236"/>
      <c r="AH139" s="236"/>
      <c r="AI139" s="236"/>
      <c r="AJ139" s="236"/>
      <c r="AK139" s="236"/>
      <c r="AL139" s="236"/>
      <c r="AM139" s="236"/>
      <c r="AN139" s="236"/>
      <c r="AO139" s="236"/>
      <c r="AP139" s="236"/>
      <c r="AQ139" s="236"/>
      <c r="AR139" s="236"/>
      <c r="AS139" s="236"/>
      <c r="AT139" s="236"/>
      <c r="AU139" s="221">
        <v>1992</v>
      </c>
      <c r="AV139" s="221"/>
      <c r="AW139" s="221"/>
      <c r="AX139" s="221"/>
      <c r="AY139" s="221"/>
      <c r="AZ139" s="221"/>
      <c r="BA139" s="221"/>
      <c r="BB139" s="222"/>
      <c r="BC139" s="222"/>
    </row>
    <row r="140" spans="1:55" s="19" customFormat="1" ht="25.7" hidden="1" customHeight="1">
      <c r="A140" s="690"/>
      <c r="B140" s="242"/>
      <c r="C140" s="707" t="s">
        <v>607</v>
      </c>
      <c r="D140" s="246" t="s">
        <v>15205</v>
      </c>
      <c r="E140" s="236" t="s">
        <v>607</v>
      </c>
      <c r="F140" s="236" t="s">
        <v>607</v>
      </c>
      <c r="G140" s="707"/>
      <c r="H140" s="236"/>
      <c r="I140" s="235">
        <v>374</v>
      </c>
      <c r="J140" s="235"/>
      <c r="K140" s="235"/>
      <c r="L140" s="235"/>
      <c r="M140" s="235"/>
      <c r="N140" s="235"/>
      <c r="O140" s="235">
        <v>374</v>
      </c>
      <c r="P140" s="235">
        <v>374</v>
      </c>
      <c r="Q140" s="235" t="s">
        <v>10703</v>
      </c>
      <c r="R140" s="235">
        <v>1</v>
      </c>
      <c r="S140" s="235" t="s">
        <v>290</v>
      </c>
      <c r="T140" s="236"/>
      <c r="U140" s="236"/>
      <c r="V140" s="236"/>
      <c r="W140" s="236"/>
      <c r="X140" s="236"/>
      <c r="Y140" s="236"/>
      <c r="Z140" s="235"/>
      <c r="AA140" s="707"/>
      <c r="AB140" s="707"/>
      <c r="AC140" s="236"/>
      <c r="AD140" s="236"/>
      <c r="AE140" s="236"/>
      <c r="AF140" s="236"/>
      <c r="AG140" s="236"/>
      <c r="AH140" s="236"/>
      <c r="AI140" s="236"/>
      <c r="AJ140" s="236"/>
      <c r="AK140" s="236"/>
      <c r="AL140" s="236"/>
      <c r="AM140" s="236"/>
      <c r="AN140" s="236"/>
      <c r="AO140" s="236"/>
      <c r="AP140" s="236"/>
      <c r="AQ140" s="236"/>
      <c r="AR140" s="236"/>
      <c r="AS140" s="236"/>
      <c r="AT140" s="236"/>
      <c r="AU140" s="221">
        <v>1995</v>
      </c>
      <c r="AV140" s="221"/>
      <c r="AW140" s="221"/>
      <c r="AX140" s="221"/>
      <c r="AY140" s="221"/>
      <c r="AZ140" s="221"/>
      <c r="BA140" s="221"/>
      <c r="BB140" s="222"/>
      <c r="BC140" s="222"/>
    </row>
    <row r="141" spans="1:55" s="19" customFormat="1" ht="25.7" hidden="1" customHeight="1">
      <c r="A141" s="690"/>
      <c r="B141" s="242"/>
      <c r="C141" s="707" t="s">
        <v>607</v>
      </c>
      <c r="D141" s="246" t="s">
        <v>15206</v>
      </c>
      <c r="E141" s="236" t="s">
        <v>607</v>
      </c>
      <c r="F141" s="236" t="s">
        <v>607</v>
      </c>
      <c r="G141" s="707"/>
      <c r="H141" s="236"/>
      <c r="I141" s="235">
        <v>374</v>
      </c>
      <c r="J141" s="235"/>
      <c r="K141" s="235"/>
      <c r="L141" s="235"/>
      <c r="M141" s="235"/>
      <c r="N141" s="235"/>
      <c r="O141" s="235">
        <v>374</v>
      </c>
      <c r="P141" s="235">
        <v>374</v>
      </c>
      <c r="Q141" s="235" t="s">
        <v>10703</v>
      </c>
      <c r="R141" s="235">
        <v>1</v>
      </c>
      <c r="S141" s="235" t="s">
        <v>290</v>
      </c>
      <c r="T141" s="236"/>
      <c r="U141" s="236"/>
      <c r="V141" s="236"/>
      <c r="W141" s="236"/>
      <c r="X141" s="236"/>
      <c r="Y141" s="236"/>
      <c r="Z141" s="235"/>
      <c r="AA141" s="707"/>
      <c r="AB141" s="707"/>
      <c r="AC141" s="236"/>
      <c r="AD141" s="236"/>
      <c r="AE141" s="236"/>
      <c r="AF141" s="236"/>
      <c r="AG141" s="236"/>
      <c r="AH141" s="236"/>
      <c r="AI141" s="236"/>
      <c r="AJ141" s="236"/>
      <c r="AK141" s="236"/>
      <c r="AL141" s="236"/>
      <c r="AM141" s="236"/>
      <c r="AN141" s="236"/>
      <c r="AO141" s="236"/>
      <c r="AP141" s="236"/>
      <c r="AQ141" s="236"/>
      <c r="AR141" s="236"/>
      <c r="AS141" s="236"/>
      <c r="AT141" s="236"/>
      <c r="AU141" s="221">
        <v>2015</v>
      </c>
      <c r="AV141" s="221"/>
      <c r="AW141" s="221"/>
      <c r="AX141" s="221"/>
      <c r="AY141" s="221"/>
      <c r="AZ141" s="221"/>
      <c r="BA141" s="221"/>
      <c r="BB141" s="222"/>
      <c r="BC141" s="222"/>
    </row>
    <row r="142" spans="1:55" s="19" customFormat="1" ht="25.7" hidden="1" customHeight="1">
      <c r="A142" s="690"/>
      <c r="B142" s="242"/>
      <c r="C142" s="707" t="s">
        <v>607</v>
      </c>
      <c r="D142" s="246" t="s">
        <v>15207</v>
      </c>
      <c r="E142" s="236" t="s">
        <v>607</v>
      </c>
      <c r="F142" s="236" t="s">
        <v>607</v>
      </c>
      <c r="G142" s="707"/>
      <c r="H142" s="236"/>
      <c r="I142" s="235">
        <v>374</v>
      </c>
      <c r="J142" s="235"/>
      <c r="K142" s="235"/>
      <c r="L142" s="235"/>
      <c r="M142" s="235"/>
      <c r="N142" s="235"/>
      <c r="O142" s="235">
        <v>374</v>
      </c>
      <c r="P142" s="235">
        <v>374</v>
      </c>
      <c r="Q142" s="235" t="s">
        <v>10703</v>
      </c>
      <c r="R142" s="235">
        <v>1</v>
      </c>
      <c r="S142" s="235" t="s">
        <v>290</v>
      </c>
      <c r="T142" s="236"/>
      <c r="U142" s="236"/>
      <c r="V142" s="236"/>
      <c r="W142" s="236"/>
      <c r="X142" s="236"/>
      <c r="Y142" s="236"/>
      <c r="Z142" s="235"/>
      <c r="AA142" s="707"/>
      <c r="AB142" s="707"/>
      <c r="AC142" s="236"/>
      <c r="AD142" s="236"/>
      <c r="AE142" s="236"/>
      <c r="AF142" s="236"/>
      <c r="AG142" s="236"/>
      <c r="AH142" s="236"/>
      <c r="AI142" s="236"/>
      <c r="AJ142" s="236"/>
      <c r="AK142" s="236"/>
      <c r="AL142" s="236"/>
      <c r="AM142" s="236"/>
      <c r="AN142" s="236"/>
      <c r="AO142" s="236"/>
      <c r="AP142" s="236"/>
      <c r="AQ142" s="236"/>
      <c r="AR142" s="236"/>
      <c r="AS142" s="236"/>
      <c r="AT142" s="236"/>
      <c r="AU142" s="221">
        <v>1993</v>
      </c>
      <c r="AV142" s="221"/>
      <c r="AW142" s="221"/>
      <c r="AX142" s="221"/>
      <c r="AY142" s="221"/>
      <c r="AZ142" s="221"/>
      <c r="BA142" s="221"/>
      <c r="BB142" s="222"/>
      <c r="BC142" s="222"/>
    </row>
    <row r="143" spans="1:55" s="19" customFormat="1" ht="25.7" hidden="1" customHeight="1">
      <c r="A143" s="690"/>
      <c r="B143" s="242"/>
      <c r="C143" s="707" t="s">
        <v>607</v>
      </c>
      <c r="D143" s="707" t="s">
        <v>15208</v>
      </c>
      <c r="E143" s="707" t="s">
        <v>607</v>
      </c>
      <c r="F143" s="707" t="s">
        <v>607</v>
      </c>
      <c r="G143" s="236"/>
      <c r="H143" s="236"/>
      <c r="I143" s="235">
        <v>374</v>
      </c>
      <c r="J143" s="235"/>
      <c r="K143" s="235"/>
      <c r="L143" s="236"/>
      <c r="M143" s="736"/>
      <c r="N143" s="236"/>
      <c r="O143" s="235">
        <v>374</v>
      </c>
      <c r="P143" s="235">
        <v>374</v>
      </c>
      <c r="Q143" s="235" t="s">
        <v>10703</v>
      </c>
      <c r="R143" s="235">
        <v>1</v>
      </c>
      <c r="S143" s="235" t="s">
        <v>290</v>
      </c>
      <c r="T143" s="236"/>
      <c r="U143" s="236"/>
      <c r="V143" s="236"/>
      <c r="W143" s="236"/>
      <c r="X143" s="236"/>
      <c r="Y143" s="236"/>
      <c r="Z143" s="235"/>
      <c r="AA143" s="707"/>
      <c r="AB143" s="707"/>
      <c r="AC143" s="236"/>
      <c r="AD143" s="236"/>
      <c r="AE143" s="236"/>
      <c r="AF143" s="236"/>
      <c r="AG143" s="236"/>
      <c r="AH143" s="236"/>
      <c r="AI143" s="236"/>
      <c r="AJ143" s="236"/>
      <c r="AK143" s="236"/>
      <c r="AL143" s="236"/>
      <c r="AM143" s="236"/>
      <c r="AN143" s="236"/>
      <c r="AO143" s="236"/>
      <c r="AP143" s="236"/>
      <c r="AQ143" s="236"/>
      <c r="AR143" s="236"/>
      <c r="AS143" s="236"/>
      <c r="AT143" s="236"/>
      <c r="AU143" s="221">
        <v>2005</v>
      </c>
      <c r="AV143" s="221"/>
      <c r="AW143" s="221"/>
      <c r="AX143" s="221"/>
      <c r="AY143" s="221"/>
      <c r="AZ143" s="221"/>
      <c r="BA143" s="221"/>
      <c r="BB143" s="222"/>
      <c r="BC143" s="222"/>
    </row>
    <row r="144" spans="1:55" s="19" customFormat="1" ht="25.7" hidden="1" customHeight="1">
      <c r="A144" s="690"/>
      <c r="B144" s="242"/>
      <c r="C144" s="707" t="s">
        <v>607</v>
      </c>
      <c r="D144" s="707" t="s">
        <v>15209</v>
      </c>
      <c r="E144" s="707" t="s">
        <v>607</v>
      </c>
      <c r="F144" s="707" t="s">
        <v>607</v>
      </c>
      <c r="G144" s="236"/>
      <c r="H144" s="236"/>
      <c r="I144" s="235">
        <v>374</v>
      </c>
      <c r="J144" s="235"/>
      <c r="K144" s="235"/>
      <c r="L144" s="236"/>
      <c r="M144" s="736"/>
      <c r="N144" s="236"/>
      <c r="O144" s="235">
        <v>374</v>
      </c>
      <c r="P144" s="235">
        <v>374</v>
      </c>
      <c r="Q144" s="235" t="s">
        <v>10703</v>
      </c>
      <c r="R144" s="235">
        <v>1</v>
      </c>
      <c r="S144" s="235" t="s">
        <v>290</v>
      </c>
      <c r="T144" s="236"/>
      <c r="U144" s="236"/>
      <c r="V144" s="236"/>
      <c r="W144" s="236"/>
      <c r="X144" s="236"/>
      <c r="Y144" s="236"/>
      <c r="Z144" s="235"/>
      <c r="AA144" s="707"/>
      <c r="AB144" s="707"/>
      <c r="AC144" s="236"/>
      <c r="AD144" s="236"/>
      <c r="AE144" s="236"/>
      <c r="AF144" s="236"/>
      <c r="AG144" s="236"/>
      <c r="AH144" s="236"/>
      <c r="AI144" s="236"/>
      <c r="AJ144" s="236"/>
      <c r="AK144" s="236"/>
      <c r="AL144" s="236"/>
      <c r="AM144" s="236"/>
      <c r="AN144" s="236"/>
      <c r="AO144" s="236"/>
      <c r="AP144" s="236"/>
      <c r="AQ144" s="236"/>
      <c r="AR144" s="236"/>
      <c r="AS144" s="236"/>
      <c r="AT144" s="236"/>
      <c r="AU144" s="221">
        <v>2013</v>
      </c>
      <c r="AV144" s="221"/>
      <c r="AW144" s="221"/>
      <c r="AX144" s="221"/>
      <c r="AY144" s="221"/>
      <c r="AZ144" s="221"/>
      <c r="BA144" s="221"/>
      <c r="BB144" s="222"/>
      <c r="BC144" s="222"/>
    </row>
    <row r="145" spans="1:55" s="19" customFormat="1" ht="25.7" hidden="1" customHeight="1">
      <c r="A145" s="690"/>
      <c r="B145" s="242"/>
      <c r="C145" s="707" t="s">
        <v>607</v>
      </c>
      <c r="D145" s="707" t="s">
        <v>15210</v>
      </c>
      <c r="E145" s="707" t="s">
        <v>607</v>
      </c>
      <c r="F145" s="707" t="s">
        <v>607</v>
      </c>
      <c r="G145" s="236"/>
      <c r="H145" s="236"/>
      <c r="I145" s="235">
        <v>374</v>
      </c>
      <c r="J145" s="235"/>
      <c r="K145" s="235"/>
      <c r="L145" s="236"/>
      <c r="M145" s="736"/>
      <c r="N145" s="236"/>
      <c r="O145" s="235">
        <v>374</v>
      </c>
      <c r="P145" s="235">
        <v>374</v>
      </c>
      <c r="Q145" s="235" t="s">
        <v>10703</v>
      </c>
      <c r="R145" s="235">
        <v>1</v>
      </c>
      <c r="S145" s="235" t="s">
        <v>290</v>
      </c>
      <c r="T145" s="236"/>
      <c r="U145" s="236"/>
      <c r="V145" s="236"/>
      <c r="W145" s="236"/>
      <c r="X145" s="236"/>
      <c r="Y145" s="236"/>
      <c r="Z145" s="235"/>
      <c r="AA145" s="707"/>
      <c r="AB145" s="707"/>
      <c r="AC145" s="236"/>
      <c r="AD145" s="236"/>
      <c r="AE145" s="236"/>
      <c r="AF145" s="236"/>
      <c r="AG145" s="236"/>
      <c r="AH145" s="236"/>
      <c r="AI145" s="236"/>
      <c r="AJ145" s="236"/>
      <c r="AK145" s="236"/>
      <c r="AL145" s="236"/>
      <c r="AM145" s="236"/>
      <c r="AN145" s="236"/>
      <c r="AO145" s="236"/>
      <c r="AP145" s="236"/>
      <c r="AQ145" s="236"/>
      <c r="AR145" s="236"/>
      <c r="AS145" s="236"/>
      <c r="AT145" s="236"/>
      <c r="AU145" s="221">
        <v>2008</v>
      </c>
      <c r="AV145" s="221"/>
      <c r="AW145" s="221"/>
      <c r="AX145" s="221"/>
      <c r="AY145" s="221"/>
      <c r="AZ145" s="221"/>
      <c r="BA145" s="221"/>
      <c r="BB145" s="222"/>
      <c r="BC145" s="222"/>
    </row>
    <row r="146" spans="1:55" s="19" customFormat="1" ht="25.7" hidden="1" customHeight="1">
      <c r="A146" s="690" t="s">
        <v>310</v>
      </c>
      <c r="B146" s="242"/>
      <c r="C146" s="707" t="s">
        <v>607</v>
      </c>
      <c r="D146" s="707" t="s">
        <v>15211</v>
      </c>
      <c r="E146" s="707" t="s">
        <v>607</v>
      </c>
      <c r="F146" s="707" t="s">
        <v>607</v>
      </c>
      <c r="G146" s="236"/>
      <c r="H146" s="236"/>
      <c r="I146" s="235">
        <v>374</v>
      </c>
      <c r="J146" s="235"/>
      <c r="K146" s="235"/>
      <c r="L146" s="236"/>
      <c r="M146" s="736"/>
      <c r="N146" s="236"/>
      <c r="O146" s="235">
        <v>374</v>
      </c>
      <c r="P146" s="235">
        <v>374</v>
      </c>
      <c r="Q146" s="235" t="s">
        <v>10703</v>
      </c>
      <c r="R146" s="235">
        <v>1</v>
      </c>
      <c r="S146" s="235" t="s">
        <v>290</v>
      </c>
      <c r="T146" s="236"/>
      <c r="U146" s="236"/>
      <c r="V146" s="236"/>
      <c r="W146" s="236"/>
      <c r="X146" s="236"/>
      <c r="Y146" s="236"/>
      <c r="Z146" s="235"/>
      <c r="AA146" s="707"/>
      <c r="AB146" s="707"/>
      <c r="AC146" s="236"/>
      <c r="AD146" s="236"/>
      <c r="AE146" s="236"/>
      <c r="AF146" s="236"/>
      <c r="AG146" s="236"/>
      <c r="AH146" s="236"/>
      <c r="AI146" s="236"/>
      <c r="AJ146" s="236"/>
      <c r="AK146" s="236"/>
      <c r="AL146" s="236"/>
      <c r="AM146" s="236"/>
      <c r="AN146" s="236"/>
      <c r="AO146" s="236"/>
      <c r="AP146" s="236"/>
      <c r="AQ146" s="236"/>
      <c r="AR146" s="236"/>
      <c r="AS146" s="236"/>
      <c r="AT146" s="236"/>
      <c r="AU146" s="221">
        <v>2014</v>
      </c>
      <c r="AV146" s="221"/>
      <c r="AW146" s="221"/>
      <c r="AX146" s="221"/>
      <c r="AY146" s="221"/>
      <c r="AZ146" s="221"/>
      <c r="BA146" s="221"/>
      <c r="BB146" s="222"/>
      <c r="BC146" s="222"/>
    </row>
    <row r="147" spans="1:55" s="19" customFormat="1" ht="25.7" hidden="1" customHeight="1">
      <c r="A147" s="690"/>
      <c r="B147" s="242"/>
      <c r="C147" s="707" t="s">
        <v>828</v>
      </c>
      <c r="D147" s="707" t="s">
        <v>3156</v>
      </c>
      <c r="E147" s="707" t="s">
        <v>828</v>
      </c>
      <c r="F147" s="707" t="s">
        <v>3028</v>
      </c>
      <c r="G147" s="236" t="s">
        <v>1996</v>
      </c>
      <c r="H147" s="236" t="s">
        <v>1515</v>
      </c>
      <c r="I147" s="235">
        <v>2507</v>
      </c>
      <c r="J147" s="235">
        <v>2620</v>
      </c>
      <c r="K147" s="235">
        <v>2620</v>
      </c>
      <c r="L147" s="236" t="s">
        <v>1284</v>
      </c>
      <c r="M147" s="736" t="s">
        <v>1230</v>
      </c>
      <c r="N147" s="236"/>
      <c r="O147" s="235">
        <v>2507</v>
      </c>
      <c r="P147" s="235">
        <v>2507</v>
      </c>
      <c r="Q147" s="235" t="s">
        <v>1726</v>
      </c>
      <c r="R147" s="235">
        <v>4</v>
      </c>
      <c r="S147" s="235" t="s">
        <v>290</v>
      </c>
      <c r="T147" s="236"/>
      <c r="U147" s="236"/>
      <c r="V147" s="236"/>
      <c r="W147" s="236"/>
      <c r="X147" s="236"/>
      <c r="Y147" s="236"/>
      <c r="Z147" s="235" t="s">
        <v>1279</v>
      </c>
      <c r="AA147" s="707"/>
      <c r="AB147" s="707"/>
      <c r="AC147" s="236"/>
      <c r="AD147" s="236"/>
      <c r="AE147" s="236"/>
      <c r="AF147" s="236"/>
      <c r="AG147" s="236" t="s">
        <v>1997</v>
      </c>
      <c r="AH147" s="236" t="s">
        <v>1998</v>
      </c>
      <c r="AI147" s="236">
        <v>845</v>
      </c>
      <c r="AJ147" s="236"/>
      <c r="AK147" s="236"/>
      <c r="AL147" s="236" t="s">
        <v>1999</v>
      </c>
      <c r="AM147" s="236"/>
      <c r="AN147" s="236">
        <v>779</v>
      </c>
      <c r="AO147" s="236"/>
      <c r="AP147" s="236"/>
      <c r="AQ147" s="236" t="s">
        <v>1206</v>
      </c>
      <c r="AR147" s="236"/>
      <c r="AS147" s="236">
        <v>1106</v>
      </c>
      <c r="AT147" s="236"/>
      <c r="AU147" s="221">
        <v>2005</v>
      </c>
      <c r="AV147" s="221"/>
      <c r="AW147" s="221"/>
      <c r="AX147" s="221"/>
      <c r="AY147" s="221"/>
      <c r="AZ147" s="221"/>
      <c r="BA147" s="221"/>
      <c r="BB147" s="222">
        <v>1530</v>
      </c>
      <c r="BC147" s="222"/>
    </row>
    <row r="148" spans="1:55" s="19" customFormat="1" ht="25.7" hidden="1" customHeight="1">
      <c r="A148" s="690"/>
      <c r="B148" s="239" t="s">
        <v>2427</v>
      </c>
      <c r="C148" s="707" t="s">
        <v>2428</v>
      </c>
      <c r="D148" s="246">
        <f>COUNTA(D149:D162)</f>
        <v>14</v>
      </c>
      <c r="E148" s="236"/>
      <c r="F148" s="236"/>
      <c r="G148" s="236"/>
      <c r="H148" s="236"/>
      <c r="I148" s="235">
        <f>SUM(I149:I162)</f>
        <v>306899.5</v>
      </c>
      <c r="J148" s="235">
        <f>SUM(J149:J162)</f>
        <v>10588.960000000001</v>
      </c>
      <c r="K148" s="235">
        <f>SUM(K149:K162)</f>
        <v>9680.7400000000016</v>
      </c>
      <c r="L148" s="235">
        <f>SUM(L150:L162)</f>
        <v>0</v>
      </c>
      <c r="M148" s="235">
        <f>SUM(M150:M162)</f>
        <v>0</v>
      </c>
      <c r="N148" s="235">
        <f>SUM(N150:N162)</f>
        <v>0</v>
      </c>
      <c r="O148" s="235"/>
      <c r="P148" s="235"/>
      <c r="Q148" s="235"/>
      <c r="R148" s="235">
        <f>SUM(R149:R162)</f>
        <v>21</v>
      </c>
      <c r="S148" s="235"/>
      <c r="T148" s="236"/>
      <c r="U148" s="236"/>
      <c r="V148" s="236"/>
      <c r="W148" s="236"/>
      <c r="X148" s="236"/>
      <c r="Y148" s="236"/>
      <c r="Z148" s="235"/>
      <c r="AA148" s="707"/>
      <c r="AB148" s="707"/>
      <c r="AC148" s="236"/>
      <c r="AD148" s="236"/>
      <c r="AE148" s="236"/>
      <c r="AF148" s="236"/>
      <c r="AG148" s="236"/>
      <c r="AH148" s="236"/>
      <c r="AI148" s="236"/>
      <c r="AJ148" s="236"/>
      <c r="AK148" s="236"/>
      <c r="AL148" s="236"/>
      <c r="AM148" s="236"/>
      <c r="AN148" s="236"/>
      <c r="AO148" s="236"/>
      <c r="AP148" s="236"/>
      <c r="AQ148" s="236"/>
      <c r="AR148" s="236"/>
      <c r="AS148" s="236"/>
      <c r="AT148" s="236"/>
      <c r="AU148" s="221"/>
      <c r="AV148" s="221"/>
      <c r="AW148" s="221"/>
      <c r="AX148" s="221"/>
      <c r="AY148" s="221"/>
      <c r="AZ148" s="221"/>
      <c r="BA148" s="221"/>
      <c r="BB148" s="222"/>
      <c r="BC148" s="222"/>
    </row>
    <row r="149" spans="1:55" s="436" customFormat="1" ht="25.7" hidden="1" customHeight="1">
      <c r="A149" s="690"/>
      <c r="B149" s="242"/>
      <c r="C149" s="906" t="s">
        <v>794</v>
      </c>
      <c r="D149" s="907" t="s">
        <v>10098</v>
      </c>
      <c r="E149" s="908" t="s">
        <v>794</v>
      </c>
      <c r="F149" s="908" t="s">
        <v>794</v>
      </c>
      <c r="G149" s="908"/>
      <c r="H149" s="908"/>
      <c r="I149" s="909">
        <v>682</v>
      </c>
      <c r="J149" s="909">
        <v>352</v>
      </c>
      <c r="K149" s="909">
        <v>352</v>
      </c>
      <c r="L149" s="909"/>
      <c r="M149" s="909"/>
      <c r="N149" s="909"/>
      <c r="O149" s="909"/>
      <c r="P149" s="909">
        <v>682</v>
      </c>
      <c r="Q149" s="909" t="s">
        <v>1682</v>
      </c>
      <c r="R149" s="909">
        <v>2</v>
      </c>
      <c r="S149" s="909" t="s">
        <v>290</v>
      </c>
      <c r="T149" s="908"/>
      <c r="U149" s="908"/>
      <c r="V149" s="908"/>
      <c r="W149" s="908"/>
      <c r="X149" s="908"/>
      <c r="Y149" s="908"/>
      <c r="Z149" s="909" t="s">
        <v>10099</v>
      </c>
      <c r="AA149" s="906"/>
      <c r="AB149" s="906"/>
      <c r="AC149" s="908"/>
      <c r="AD149" s="908"/>
      <c r="AE149" s="908"/>
      <c r="AF149" s="908"/>
      <c r="AG149" s="908"/>
      <c r="AH149" s="908"/>
      <c r="AI149" s="908"/>
      <c r="AJ149" s="908"/>
      <c r="AK149" s="908"/>
      <c r="AL149" s="908"/>
      <c r="AM149" s="908"/>
      <c r="AN149" s="908"/>
      <c r="AO149" s="908"/>
      <c r="AP149" s="908"/>
      <c r="AQ149" s="908"/>
      <c r="AR149" s="908"/>
      <c r="AS149" s="908"/>
      <c r="AT149" s="908"/>
      <c r="AU149" s="910">
        <v>2013</v>
      </c>
      <c r="AV149" s="910"/>
      <c r="AW149" s="910"/>
      <c r="AX149" s="910"/>
      <c r="AY149" s="910"/>
      <c r="AZ149" s="910"/>
      <c r="BA149" s="910"/>
      <c r="BB149" s="911">
        <v>150</v>
      </c>
      <c r="BC149" s="911" t="s">
        <v>10100</v>
      </c>
    </row>
    <row r="150" spans="1:55" s="436" customFormat="1" ht="25.7" hidden="1" customHeight="1">
      <c r="A150" s="690"/>
      <c r="B150" s="242"/>
      <c r="C150" s="707" t="s">
        <v>593</v>
      </c>
      <c r="D150" s="707" t="s">
        <v>1487</v>
      </c>
      <c r="E150" s="707" t="s">
        <v>593</v>
      </c>
      <c r="F150" s="707" t="s">
        <v>593</v>
      </c>
      <c r="G150" s="236"/>
      <c r="H150" s="236"/>
      <c r="I150" s="235">
        <v>2928</v>
      </c>
      <c r="J150" s="235">
        <v>693</v>
      </c>
      <c r="K150" s="235">
        <v>693</v>
      </c>
      <c r="L150" s="235"/>
      <c r="M150" s="235"/>
      <c r="N150" s="235"/>
      <c r="O150" s="235">
        <v>733</v>
      </c>
      <c r="P150" s="235">
        <v>733</v>
      </c>
      <c r="Q150" s="235" t="s">
        <v>1488</v>
      </c>
      <c r="R150" s="235">
        <v>2</v>
      </c>
      <c r="S150" s="235" t="s">
        <v>290</v>
      </c>
      <c r="T150" s="236"/>
      <c r="U150" s="236"/>
      <c r="V150" s="236"/>
      <c r="W150" s="236"/>
      <c r="X150" s="236"/>
      <c r="Y150" s="236"/>
      <c r="Z150" s="235" t="s">
        <v>1489</v>
      </c>
      <c r="AA150" s="707"/>
      <c r="AB150" s="707"/>
      <c r="AC150" s="236"/>
      <c r="AD150" s="236"/>
      <c r="AE150" s="236"/>
      <c r="AF150" s="236"/>
      <c r="AG150" s="236"/>
      <c r="AH150" s="236"/>
      <c r="AI150" s="236"/>
      <c r="AJ150" s="236"/>
      <c r="AK150" s="236"/>
      <c r="AL150" s="236"/>
      <c r="AM150" s="236"/>
      <c r="AN150" s="236"/>
      <c r="AO150" s="236"/>
      <c r="AP150" s="236"/>
      <c r="AQ150" s="236"/>
      <c r="AR150" s="236"/>
      <c r="AS150" s="236"/>
      <c r="AT150" s="236"/>
      <c r="AU150" s="221">
        <v>2012</v>
      </c>
      <c r="AV150" s="221"/>
      <c r="AW150" s="221"/>
      <c r="AX150" s="221"/>
      <c r="AY150" s="221"/>
      <c r="AZ150" s="221"/>
      <c r="BA150" s="221"/>
      <c r="BB150" s="222">
        <v>950</v>
      </c>
      <c r="BC150" s="222"/>
    </row>
    <row r="151" spans="1:55" s="436" customFormat="1" ht="25.7" hidden="1" customHeight="1">
      <c r="A151" s="690"/>
      <c r="B151" s="242"/>
      <c r="C151" s="707" t="s">
        <v>593</v>
      </c>
      <c r="D151" s="707" t="s">
        <v>1490</v>
      </c>
      <c r="E151" s="707" t="s">
        <v>596</v>
      </c>
      <c r="F151" s="707" t="s">
        <v>299</v>
      </c>
      <c r="G151" s="236"/>
      <c r="H151" s="236"/>
      <c r="I151" s="235"/>
      <c r="J151" s="235">
        <v>509.04</v>
      </c>
      <c r="K151" s="235">
        <v>509.04</v>
      </c>
      <c r="L151" s="235"/>
      <c r="M151" s="235"/>
      <c r="N151" s="235"/>
      <c r="O151" s="235">
        <v>1000</v>
      </c>
      <c r="P151" s="235">
        <v>1000</v>
      </c>
      <c r="Q151" s="235" t="s">
        <v>1491</v>
      </c>
      <c r="R151" s="235">
        <v>2</v>
      </c>
      <c r="S151" s="235" t="s">
        <v>290</v>
      </c>
      <c r="T151" s="236"/>
      <c r="U151" s="236"/>
      <c r="V151" s="236"/>
      <c r="W151" s="236"/>
      <c r="X151" s="236"/>
      <c r="Y151" s="236"/>
      <c r="Z151" s="235"/>
      <c r="AA151" s="707"/>
      <c r="AB151" s="707"/>
      <c r="AC151" s="236"/>
      <c r="AD151" s="236"/>
      <c r="AE151" s="236"/>
      <c r="AF151" s="236"/>
      <c r="AG151" s="236"/>
      <c r="AH151" s="236"/>
      <c r="AI151" s="236"/>
      <c r="AJ151" s="236"/>
      <c r="AK151" s="236"/>
      <c r="AL151" s="236"/>
      <c r="AM151" s="236"/>
      <c r="AN151" s="236"/>
      <c r="AO151" s="236"/>
      <c r="AP151" s="236"/>
      <c r="AQ151" s="236"/>
      <c r="AR151" s="236"/>
      <c r="AS151" s="236"/>
      <c r="AT151" s="236"/>
      <c r="AU151" s="221">
        <v>2009</v>
      </c>
      <c r="AV151" s="221"/>
      <c r="AW151" s="221"/>
      <c r="AX151" s="221"/>
      <c r="AY151" s="221"/>
      <c r="AZ151" s="221"/>
      <c r="BA151" s="221"/>
      <c r="BB151" s="222">
        <v>86</v>
      </c>
      <c r="BC151" s="222" t="s">
        <v>1492</v>
      </c>
    </row>
    <row r="152" spans="1:55" s="436" customFormat="1" ht="25.7" hidden="1" customHeight="1">
      <c r="A152" s="690"/>
      <c r="B152" s="242"/>
      <c r="C152" s="707" t="s">
        <v>567</v>
      </c>
      <c r="D152" s="707" t="s">
        <v>1493</v>
      </c>
      <c r="E152" s="707" t="s">
        <v>1494</v>
      </c>
      <c r="F152" s="707" t="s">
        <v>1494</v>
      </c>
      <c r="G152" s="236"/>
      <c r="H152" s="236"/>
      <c r="I152" s="235">
        <v>10004</v>
      </c>
      <c r="J152" s="235">
        <v>484</v>
      </c>
      <c r="K152" s="235">
        <v>484</v>
      </c>
      <c r="L152" s="236"/>
      <c r="M152" s="736"/>
      <c r="N152" s="236"/>
      <c r="O152" s="235">
        <v>2070</v>
      </c>
      <c r="P152" s="235">
        <v>2070</v>
      </c>
      <c r="Q152" s="235" t="s">
        <v>1495</v>
      </c>
      <c r="R152" s="235">
        <v>1</v>
      </c>
      <c r="S152" s="235" t="s">
        <v>290</v>
      </c>
      <c r="T152" s="236"/>
      <c r="U152" s="236"/>
      <c r="V152" s="236"/>
      <c r="W152" s="236"/>
      <c r="X152" s="236"/>
      <c r="Y152" s="236"/>
      <c r="Z152" s="235" t="s">
        <v>1496</v>
      </c>
      <c r="AA152" s="707"/>
      <c r="AB152" s="707"/>
      <c r="AC152" s="236"/>
      <c r="AD152" s="236"/>
      <c r="AE152" s="236"/>
      <c r="AF152" s="236"/>
      <c r="AG152" s="236"/>
      <c r="AH152" s="236"/>
      <c r="AI152" s="236"/>
      <c r="AJ152" s="236"/>
      <c r="AK152" s="236"/>
      <c r="AL152" s="236"/>
      <c r="AM152" s="236"/>
      <c r="AN152" s="236"/>
      <c r="AO152" s="236"/>
      <c r="AP152" s="236"/>
      <c r="AQ152" s="236"/>
      <c r="AR152" s="236"/>
      <c r="AS152" s="236"/>
      <c r="AT152" s="236"/>
      <c r="AU152" s="221">
        <v>2009</v>
      </c>
      <c r="AV152" s="221"/>
      <c r="AW152" s="221"/>
      <c r="AX152" s="221"/>
      <c r="AY152" s="221"/>
      <c r="AZ152" s="221"/>
      <c r="BA152" s="221"/>
      <c r="BB152" s="222">
        <v>200</v>
      </c>
      <c r="BC152" s="222"/>
    </row>
    <row r="153" spans="1:55" s="436" customFormat="1" ht="25.7" hidden="1" customHeight="1">
      <c r="A153" s="690"/>
      <c r="B153" s="242"/>
      <c r="C153" s="707" t="s">
        <v>567</v>
      </c>
      <c r="D153" s="707" t="s">
        <v>10101</v>
      </c>
      <c r="E153" s="707" t="s">
        <v>1494</v>
      </c>
      <c r="F153" s="707" t="s">
        <v>1494</v>
      </c>
      <c r="G153" s="236"/>
      <c r="H153" s="236"/>
      <c r="I153" s="235">
        <v>425</v>
      </c>
      <c r="J153" s="235">
        <v>425</v>
      </c>
      <c r="K153" s="235">
        <v>425</v>
      </c>
      <c r="L153" s="236"/>
      <c r="M153" s="736"/>
      <c r="N153" s="236"/>
      <c r="O153" s="235">
        <v>425</v>
      </c>
      <c r="P153" s="235">
        <v>425</v>
      </c>
      <c r="Q153" s="235" t="s">
        <v>10102</v>
      </c>
      <c r="R153" s="235">
        <v>1</v>
      </c>
      <c r="S153" s="235" t="s">
        <v>290</v>
      </c>
      <c r="T153" s="236"/>
      <c r="U153" s="236"/>
      <c r="V153" s="236"/>
      <c r="W153" s="236"/>
      <c r="X153" s="236"/>
      <c r="Y153" s="236"/>
      <c r="Z153" s="235"/>
      <c r="AA153" s="707"/>
      <c r="AB153" s="707"/>
      <c r="AC153" s="236"/>
      <c r="AD153" s="236"/>
      <c r="AE153" s="236"/>
      <c r="AF153" s="236"/>
      <c r="AG153" s="236"/>
      <c r="AH153" s="236"/>
      <c r="AI153" s="236"/>
      <c r="AJ153" s="236"/>
      <c r="AK153" s="236"/>
      <c r="AL153" s="236"/>
      <c r="AM153" s="236"/>
      <c r="AN153" s="236"/>
      <c r="AO153" s="236"/>
      <c r="AP153" s="236"/>
      <c r="AQ153" s="236"/>
      <c r="AR153" s="236"/>
      <c r="AS153" s="236"/>
      <c r="AT153" s="236"/>
      <c r="AU153" s="221">
        <v>2006</v>
      </c>
      <c r="AV153" s="221"/>
      <c r="AW153" s="221"/>
      <c r="AX153" s="221"/>
      <c r="AY153" s="221"/>
      <c r="AZ153" s="221"/>
      <c r="BA153" s="221"/>
      <c r="BB153" s="222"/>
      <c r="BC153" s="222"/>
    </row>
    <row r="154" spans="1:55" s="436" customFormat="1" ht="25.7" hidden="1" customHeight="1">
      <c r="A154" s="690"/>
      <c r="B154" s="242"/>
      <c r="C154" s="707" t="s">
        <v>567</v>
      </c>
      <c r="D154" s="707" t="s">
        <v>10103</v>
      </c>
      <c r="E154" s="707" t="s">
        <v>1494</v>
      </c>
      <c r="F154" s="707" t="s">
        <v>1494</v>
      </c>
      <c r="G154" s="236"/>
      <c r="H154" s="236"/>
      <c r="I154" s="235">
        <v>500</v>
      </c>
      <c r="J154" s="235">
        <v>500</v>
      </c>
      <c r="K154" s="235">
        <v>500</v>
      </c>
      <c r="L154" s="236"/>
      <c r="M154" s="736"/>
      <c r="N154" s="236"/>
      <c r="O154" s="235">
        <v>500</v>
      </c>
      <c r="P154" s="235">
        <v>500</v>
      </c>
      <c r="Q154" s="235" t="s">
        <v>10102</v>
      </c>
      <c r="R154" s="235">
        <v>1</v>
      </c>
      <c r="S154" s="235" t="s">
        <v>290</v>
      </c>
      <c r="T154" s="236"/>
      <c r="U154" s="236"/>
      <c r="V154" s="236"/>
      <c r="W154" s="236"/>
      <c r="X154" s="236"/>
      <c r="Y154" s="236"/>
      <c r="Z154" s="235"/>
      <c r="AA154" s="707"/>
      <c r="AB154" s="707"/>
      <c r="AC154" s="236"/>
      <c r="AD154" s="236"/>
      <c r="AE154" s="236"/>
      <c r="AF154" s="236"/>
      <c r="AG154" s="236"/>
      <c r="AH154" s="236"/>
      <c r="AI154" s="236"/>
      <c r="AJ154" s="236"/>
      <c r="AK154" s="236"/>
      <c r="AL154" s="236"/>
      <c r="AM154" s="236"/>
      <c r="AN154" s="236"/>
      <c r="AO154" s="236"/>
      <c r="AP154" s="236"/>
      <c r="AQ154" s="236"/>
      <c r="AR154" s="236"/>
      <c r="AS154" s="236"/>
      <c r="AT154" s="236"/>
      <c r="AU154" s="221">
        <v>2007</v>
      </c>
      <c r="AV154" s="221"/>
      <c r="AW154" s="221"/>
      <c r="AX154" s="221"/>
      <c r="AY154" s="221"/>
      <c r="AZ154" s="221"/>
      <c r="BA154" s="221"/>
      <c r="BB154" s="222"/>
      <c r="BC154" s="222"/>
    </row>
    <row r="155" spans="1:55" s="436" customFormat="1" ht="25.7" hidden="1" customHeight="1">
      <c r="A155" s="690"/>
      <c r="B155" s="242"/>
      <c r="C155" s="707" t="s">
        <v>567</v>
      </c>
      <c r="D155" s="707" t="s">
        <v>10104</v>
      </c>
      <c r="E155" s="707" t="s">
        <v>1494</v>
      </c>
      <c r="F155" s="707" t="s">
        <v>1494</v>
      </c>
      <c r="G155" s="236"/>
      <c r="H155" s="236"/>
      <c r="I155" s="235">
        <v>374</v>
      </c>
      <c r="J155" s="235">
        <v>374</v>
      </c>
      <c r="K155" s="235">
        <v>374</v>
      </c>
      <c r="L155" s="236"/>
      <c r="M155" s="736"/>
      <c r="N155" s="236"/>
      <c r="O155" s="235">
        <v>374</v>
      </c>
      <c r="P155" s="235">
        <v>374</v>
      </c>
      <c r="Q155" s="235" t="s">
        <v>10102</v>
      </c>
      <c r="R155" s="235">
        <v>1</v>
      </c>
      <c r="S155" s="235" t="s">
        <v>290</v>
      </c>
      <c r="T155" s="236"/>
      <c r="U155" s="236"/>
      <c r="V155" s="236"/>
      <c r="W155" s="236"/>
      <c r="X155" s="236"/>
      <c r="Y155" s="236"/>
      <c r="Z155" s="235"/>
      <c r="AA155" s="707"/>
      <c r="AB155" s="707"/>
      <c r="AC155" s="236"/>
      <c r="AD155" s="236"/>
      <c r="AE155" s="236"/>
      <c r="AF155" s="236"/>
      <c r="AG155" s="236"/>
      <c r="AH155" s="236"/>
      <c r="AI155" s="236"/>
      <c r="AJ155" s="236"/>
      <c r="AK155" s="236"/>
      <c r="AL155" s="236"/>
      <c r="AM155" s="236"/>
      <c r="AN155" s="236"/>
      <c r="AO155" s="236"/>
      <c r="AP155" s="236"/>
      <c r="AQ155" s="236"/>
      <c r="AR155" s="236"/>
      <c r="AS155" s="236"/>
      <c r="AT155" s="236"/>
      <c r="AU155" s="221">
        <v>2010</v>
      </c>
      <c r="AV155" s="221"/>
      <c r="AW155" s="221"/>
      <c r="AX155" s="221"/>
      <c r="AY155" s="221"/>
      <c r="AZ155" s="221"/>
      <c r="BA155" s="221"/>
      <c r="BB155" s="222">
        <v>30</v>
      </c>
      <c r="BC155" s="222"/>
    </row>
    <row r="156" spans="1:55" s="436" customFormat="1" ht="25.7" hidden="1" customHeight="1">
      <c r="A156" s="690"/>
      <c r="B156" s="242"/>
      <c r="C156" s="707" t="s">
        <v>567</v>
      </c>
      <c r="D156" s="707" t="s">
        <v>10105</v>
      </c>
      <c r="E156" s="707" t="s">
        <v>1494</v>
      </c>
      <c r="F156" s="707" t="s">
        <v>1494</v>
      </c>
      <c r="G156" s="236"/>
      <c r="H156" s="236"/>
      <c r="I156" s="235">
        <v>396</v>
      </c>
      <c r="J156" s="235">
        <v>396</v>
      </c>
      <c r="K156" s="235">
        <v>396</v>
      </c>
      <c r="L156" s="236"/>
      <c r="M156" s="736"/>
      <c r="N156" s="236"/>
      <c r="O156" s="235">
        <v>396</v>
      </c>
      <c r="P156" s="235">
        <v>396</v>
      </c>
      <c r="Q156" s="235" t="s">
        <v>10102</v>
      </c>
      <c r="R156" s="235">
        <v>1</v>
      </c>
      <c r="S156" s="235" t="s">
        <v>290</v>
      </c>
      <c r="T156" s="236"/>
      <c r="U156" s="236"/>
      <c r="V156" s="236"/>
      <c r="W156" s="236"/>
      <c r="X156" s="236"/>
      <c r="Y156" s="236"/>
      <c r="Z156" s="235"/>
      <c r="AA156" s="707"/>
      <c r="AB156" s="707"/>
      <c r="AC156" s="236"/>
      <c r="AD156" s="236"/>
      <c r="AE156" s="236"/>
      <c r="AF156" s="236"/>
      <c r="AG156" s="236"/>
      <c r="AH156" s="236"/>
      <c r="AI156" s="236"/>
      <c r="AJ156" s="236"/>
      <c r="AK156" s="236"/>
      <c r="AL156" s="236"/>
      <c r="AM156" s="236"/>
      <c r="AN156" s="236"/>
      <c r="AO156" s="236"/>
      <c r="AP156" s="236"/>
      <c r="AQ156" s="236"/>
      <c r="AR156" s="236"/>
      <c r="AS156" s="236"/>
      <c r="AT156" s="236"/>
      <c r="AU156" s="221">
        <v>2009</v>
      </c>
      <c r="AV156" s="221"/>
      <c r="AW156" s="221"/>
      <c r="AX156" s="221"/>
      <c r="AY156" s="221"/>
      <c r="AZ156" s="221"/>
      <c r="BA156" s="221"/>
      <c r="BB156" s="222">
        <v>60</v>
      </c>
      <c r="BC156" s="222"/>
    </row>
    <row r="157" spans="1:55" s="436" customFormat="1" ht="25.7" hidden="1" customHeight="1">
      <c r="A157" s="690"/>
      <c r="B157" s="242"/>
      <c r="C157" s="219" t="s">
        <v>1472</v>
      </c>
      <c r="D157" s="219" t="s">
        <v>1497</v>
      </c>
      <c r="E157" s="219" t="s">
        <v>1472</v>
      </c>
      <c r="F157" s="219" t="s">
        <v>1472</v>
      </c>
      <c r="G157" s="221"/>
      <c r="H157" s="221"/>
      <c r="I157" s="222">
        <v>723.9</v>
      </c>
      <c r="J157" s="222">
        <v>360.22</v>
      </c>
      <c r="K157" s="222">
        <v>360</v>
      </c>
      <c r="L157" s="221"/>
      <c r="M157" s="221"/>
      <c r="N157" s="221"/>
      <c r="O157" s="222">
        <v>360</v>
      </c>
      <c r="P157" s="222">
        <v>360</v>
      </c>
      <c r="Q157" s="222" t="s">
        <v>1498</v>
      </c>
      <c r="R157" s="222">
        <v>1</v>
      </c>
      <c r="S157" s="222" t="s">
        <v>290</v>
      </c>
      <c r="T157" s="221"/>
      <c r="U157" s="221"/>
      <c r="V157" s="221"/>
      <c r="W157" s="221"/>
      <c r="X157" s="221"/>
      <c r="Y157" s="221"/>
      <c r="Z157" s="222" t="s">
        <v>384</v>
      </c>
      <c r="AA157" s="221"/>
      <c r="AB157" s="221"/>
      <c r="AC157" s="221"/>
      <c r="AD157" s="221"/>
      <c r="AE157" s="221"/>
      <c r="AF157" s="221"/>
      <c r="AG157" s="221"/>
      <c r="AH157" s="221"/>
      <c r="AI157" s="221"/>
      <c r="AJ157" s="221"/>
      <c r="AK157" s="221"/>
      <c r="AL157" s="221"/>
      <c r="AM157" s="221"/>
      <c r="AN157" s="221"/>
      <c r="AO157" s="221"/>
      <c r="AP157" s="221"/>
      <c r="AQ157" s="221"/>
      <c r="AR157" s="221"/>
      <c r="AS157" s="221"/>
      <c r="AT157" s="221"/>
      <c r="AU157" s="221">
        <v>2000</v>
      </c>
      <c r="AV157" s="221"/>
      <c r="AW157" s="221"/>
      <c r="AX157" s="221"/>
      <c r="AY157" s="221"/>
      <c r="AZ157" s="221"/>
      <c r="BA157" s="221"/>
      <c r="BB157" s="222">
        <v>140</v>
      </c>
      <c r="BC157" s="222"/>
    </row>
    <row r="158" spans="1:55" s="436" customFormat="1" ht="25.7" hidden="1" customHeight="1">
      <c r="A158" s="690"/>
      <c r="B158" s="242"/>
      <c r="C158" s="707" t="s">
        <v>1472</v>
      </c>
      <c r="D158" s="707" t="s">
        <v>1493</v>
      </c>
      <c r="E158" s="707" t="s">
        <v>596</v>
      </c>
      <c r="F158" s="707" t="s">
        <v>299</v>
      </c>
      <c r="G158" s="236"/>
      <c r="H158" s="236"/>
      <c r="I158" s="235">
        <v>36532</v>
      </c>
      <c r="J158" s="235">
        <v>3616</v>
      </c>
      <c r="K158" s="235">
        <v>3616</v>
      </c>
      <c r="L158" s="236"/>
      <c r="M158" s="736"/>
      <c r="N158" s="236"/>
      <c r="O158" s="235">
        <v>2070</v>
      </c>
      <c r="P158" s="235">
        <v>2070</v>
      </c>
      <c r="Q158" s="235" t="s">
        <v>1499</v>
      </c>
      <c r="R158" s="235">
        <v>5</v>
      </c>
      <c r="S158" s="235" t="s">
        <v>290</v>
      </c>
      <c r="T158" s="236"/>
      <c r="U158" s="236"/>
      <c r="V158" s="236"/>
      <c r="W158" s="236"/>
      <c r="X158" s="236"/>
      <c r="Y158" s="236"/>
      <c r="Z158" s="235" t="s">
        <v>1489</v>
      </c>
      <c r="AA158" s="707"/>
      <c r="AB158" s="707"/>
      <c r="AC158" s="236"/>
      <c r="AD158" s="236"/>
      <c r="AE158" s="236"/>
      <c r="AF158" s="236"/>
      <c r="AG158" s="236"/>
      <c r="AH158" s="236"/>
      <c r="AI158" s="236"/>
      <c r="AJ158" s="236"/>
      <c r="AK158" s="236"/>
      <c r="AL158" s="236"/>
      <c r="AM158" s="236"/>
      <c r="AN158" s="236"/>
      <c r="AO158" s="236"/>
      <c r="AP158" s="236"/>
      <c r="AQ158" s="236"/>
      <c r="AR158" s="236"/>
      <c r="AS158" s="236"/>
      <c r="AT158" s="236"/>
      <c r="AU158" s="221">
        <v>2006</v>
      </c>
      <c r="AV158" s="221"/>
      <c r="AW158" s="221"/>
      <c r="AX158" s="221"/>
      <c r="AY158" s="221"/>
      <c r="AZ158" s="221"/>
      <c r="BA158" s="221"/>
      <c r="BB158" s="222">
        <v>1669</v>
      </c>
      <c r="BC158" s="222"/>
    </row>
    <row r="159" spans="1:55" s="436" customFormat="1" ht="25.7" hidden="1" customHeight="1">
      <c r="A159" s="690"/>
      <c r="B159" s="242"/>
      <c r="C159" s="219" t="s">
        <v>1472</v>
      </c>
      <c r="D159" s="219" t="s">
        <v>10106</v>
      </c>
      <c r="E159" s="219" t="s">
        <v>596</v>
      </c>
      <c r="F159" s="219" t="s">
        <v>596</v>
      </c>
      <c r="G159" s="221"/>
      <c r="H159" s="221"/>
      <c r="I159" s="222">
        <v>12987.6</v>
      </c>
      <c r="J159" s="222">
        <v>396</v>
      </c>
      <c r="K159" s="222">
        <v>396</v>
      </c>
      <c r="L159" s="221"/>
      <c r="M159" s="221"/>
      <c r="N159" s="221"/>
      <c r="O159" s="222">
        <v>396</v>
      </c>
      <c r="P159" s="222">
        <v>396</v>
      </c>
      <c r="Q159" s="222" t="s">
        <v>10107</v>
      </c>
      <c r="R159" s="222">
        <v>1</v>
      </c>
      <c r="S159" s="222" t="s">
        <v>290</v>
      </c>
      <c r="T159" s="221"/>
      <c r="U159" s="221"/>
      <c r="V159" s="221"/>
      <c r="W159" s="221"/>
      <c r="X159" s="221"/>
      <c r="Y159" s="221"/>
      <c r="Z159" s="222" t="s">
        <v>1489</v>
      </c>
      <c r="AA159" s="221"/>
      <c r="AB159" s="221"/>
      <c r="AC159" s="221"/>
      <c r="AD159" s="221"/>
      <c r="AE159" s="221"/>
      <c r="AF159" s="221"/>
      <c r="AG159" s="221"/>
      <c r="AH159" s="221"/>
      <c r="AI159" s="221"/>
      <c r="AJ159" s="221"/>
      <c r="AK159" s="221"/>
      <c r="AL159" s="221"/>
      <c r="AM159" s="221"/>
      <c r="AN159" s="221"/>
      <c r="AO159" s="221"/>
      <c r="AP159" s="221"/>
      <c r="AQ159" s="221"/>
      <c r="AR159" s="221"/>
      <c r="AS159" s="221"/>
      <c r="AT159" s="221"/>
      <c r="AU159" s="221">
        <v>2012</v>
      </c>
      <c r="AV159" s="221"/>
      <c r="AW159" s="221"/>
      <c r="AX159" s="221"/>
      <c r="AY159" s="221"/>
      <c r="AZ159" s="221"/>
      <c r="BA159" s="221"/>
      <c r="BB159" s="222">
        <v>291</v>
      </c>
      <c r="BC159" s="222"/>
    </row>
    <row r="160" spans="1:55" s="436" customFormat="1" ht="25.7" hidden="1" customHeight="1">
      <c r="A160" s="690"/>
      <c r="B160" s="242"/>
      <c r="C160" s="219" t="s">
        <v>1472</v>
      </c>
      <c r="D160" s="219" t="s">
        <v>10108</v>
      </c>
      <c r="E160" s="219" t="s">
        <v>1472</v>
      </c>
      <c r="F160" s="219" t="s">
        <v>1472</v>
      </c>
      <c r="G160" s="221"/>
      <c r="H160" s="221"/>
      <c r="I160" s="222">
        <v>4375</v>
      </c>
      <c r="J160" s="222">
        <v>1300</v>
      </c>
      <c r="K160" s="222">
        <v>392</v>
      </c>
      <c r="L160" s="221"/>
      <c r="M160" s="221"/>
      <c r="N160" s="221"/>
      <c r="O160" s="222">
        <v>392</v>
      </c>
      <c r="P160" s="222">
        <v>392</v>
      </c>
      <c r="Q160" s="222" t="s">
        <v>10109</v>
      </c>
      <c r="R160" s="222">
        <v>1</v>
      </c>
      <c r="S160" s="222" t="s">
        <v>290</v>
      </c>
      <c r="T160" s="221"/>
      <c r="U160" s="221"/>
      <c r="V160" s="221"/>
      <c r="W160" s="221"/>
      <c r="X160" s="221"/>
      <c r="Y160" s="221"/>
      <c r="Z160" s="222"/>
      <c r="AA160" s="221"/>
      <c r="AB160" s="221"/>
      <c r="AC160" s="221"/>
      <c r="AD160" s="221"/>
      <c r="AE160" s="221"/>
      <c r="AF160" s="221"/>
      <c r="AG160" s="221"/>
      <c r="AH160" s="221"/>
      <c r="AI160" s="221"/>
      <c r="AJ160" s="221"/>
      <c r="AK160" s="221"/>
      <c r="AL160" s="221"/>
      <c r="AM160" s="221"/>
      <c r="AN160" s="221"/>
      <c r="AO160" s="221"/>
      <c r="AP160" s="221"/>
      <c r="AQ160" s="221"/>
      <c r="AR160" s="221"/>
      <c r="AS160" s="221"/>
      <c r="AT160" s="221"/>
      <c r="AU160" s="221">
        <v>2001</v>
      </c>
      <c r="AV160" s="221"/>
      <c r="AW160" s="221"/>
      <c r="AX160" s="221"/>
      <c r="AY160" s="221"/>
      <c r="AZ160" s="221"/>
      <c r="BA160" s="221"/>
      <c r="BB160" s="222">
        <v>45</v>
      </c>
      <c r="BC160" s="222"/>
    </row>
    <row r="161" spans="1:55" s="436" customFormat="1" ht="25.7" hidden="1" customHeight="1">
      <c r="A161" s="690" t="s">
        <v>317</v>
      </c>
      <c r="B161" s="242"/>
      <c r="C161" s="219" t="s">
        <v>1030</v>
      </c>
      <c r="D161" s="219" t="s">
        <v>10110</v>
      </c>
      <c r="E161" s="219" t="s">
        <v>1500</v>
      </c>
      <c r="F161" s="219" t="s">
        <v>1030</v>
      </c>
      <c r="G161" s="221"/>
      <c r="H161" s="221"/>
      <c r="I161" s="222">
        <v>64011</v>
      </c>
      <c r="J161" s="222">
        <v>414</v>
      </c>
      <c r="K161" s="222">
        <v>414</v>
      </c>
      <c r="L161" s="221"/>
      <c r="M161" s="221"/>
      <c r="N161" s="221"/>
      <c r="O161" s="222">
        <v>414</v>
      </c>
      <c r="P161" s="222">
        <v>414</v>
      </c>
      <c r="Q161" s="222" t="s">
        <v>10111</v>
      </c>
      <c r="R161" s="222">
        <v>1</v>
      </c>
      <c r="S161" s="222" t="s">
        <v>290</v>
      </c>
      <c r="T161" s="221"/>
      <c r="U161" s="221"/>
      <c r="V161" s="221"/>
      <c r="W161" s="221"/>
      <c r="X161" s="221"/>
      <c r="Y161" s="221"/>
      <c r="Z161" s="222" t="s">
        <v>1496</v>
      </c>
      <c r="AA161" s="221"/>
      <c r="AB161" s="221"/>
      <c r="AC161" s="221"/>
      <c r="AD161" s="221"/>
      <c r="AE161" s="221"/>
      <c r="AF161" s="221"/>
      <c r="AG161" s="221"/>
      <c r="AH161" s="221"/>
      <c r="AI161" s="221"/>
      <c r="AJ161" s="221"/>
      <c r="AK161" s="221"/>
      <c r="AL161" s="221"/>
      <c r="AM161" s="221"/>
      <c r="AN161" s="221"/>
      <c r="AO161" s="221"/>
      <c r="AP161" s="221"/>
      <c r="AQ161" s="221"/>
      <c r="AR161" s="221"/>
      <c r="AS161" s="221"/>
      <c r="AT161" s="221"/>
      <c r="AU161" s="221">
        <v>2014</v>
      </c>
      <c r="AV161" s="221"/>
      <c r="AW161" s="221"/>
      <c r="AX161" s="221"/>
      <c r="AY161" s="221"/>
      <c r="AZ161" s="221"/>
      <c r="BA161" s="221"/>
      <c r="BB161" s="222">
        <v>150</v>
      </c>
      <c r="BC161" s="222"/>
    </row>
    <row r="162" spans="1:55" s="436" customFormat="1" ht="25.7" hidden="1" customHeight="1">
      <c r="A162" s="690"/>
      <c r="B162" s="242"/>
      <c r="C162" s="707" t="s">
        <v>1030</v>
      </c>
      <c r="D162" s="707" t="s">
        <v>1493</v>
      </c>
      <c r="E162" s="707" t="s">
        <v>1500</v>
      </c>
      <c r="F162" s="707" t="s">
        <v>1030</v>
      </c>
      <c r="G162" s="236"/>
      <c r="H162" s="236"/>
      <c r="I162" s="235">
        <v>172961</v>
      </c>
      <c r="J162" s="235">
        <v>769.7</v>
      </c>
      <c r="K162" s="235">
        <v>769.7</v>
      </c>
      <c r="L162" s="236"/>
      <c r="M162" s="736"/>
      <c r="N162" s="236"/>
      <c r="O162" s="235">
        <v>414</v>
      </c>
      <c r="P162" s="235">
        <v>414</v>
      </c>
      <c r="Q162" s="235" t="s">
        <v>1501</v>
      </c>
      <c r="R162" s="235">
        <v>1</v>
      </c>
      <c r="S162" s="235" t="s">
        <v>290</v>
      </c>
      <c r="T162" s="236"/>
      <c r="U162" s="236"/>
      <c r="V162" s="236"/>
      <c r="W162" s="236"/>
      <c r="X162" s="236"/>
      <c r="Y162" s="236"/>
      <c r="Z162" s="235" t="s">
        <v>1496</v>
      </c>
      <c r="AA162" s="707"/>
      <c r="AB162" s="707"/>
      <c r="AC162" s="236"/>
      <c r="AD162" s="236"/>
      <c r="AE162" s="236"/>
      <c r="AF162" s="236"/>
      <c r="AG162" s="236"/>
      <c r="AH162" s="236"/>
      <c r="AI162" s="236"/>
      <c r="AJ162" s="236"/>
      <c r="AK162" s="236"/>
      <c r="AL162" s="236"/>
      <c r="AM162" s="236"/>
      <c r="AN162" s="236"/>
      <c r="AO162" s="236"/>
      <c r="AP162" s="236"/>
      <c r="AQ162" s="236"/>
      <c r="AR162" s="236"/>
      <c r="AS162" s="236"/>
      <c r="AT162" s="236"/>
      <c r="AU162" s="221">
        <v>2010</v>
      </c>
      <c r="AV162" s="221"/>
      <c r="AW162" s="221"/>
      <c r="AX162" s="221"/>
      <c r="AY162" s="221"/>
      <c r="AZ162" s="221"/>
      <c r="BA162" s="221"/>
      <c r="BB162" s="222">
        <v>545</v>
      </c>
      <c r="BC162" s="222"/>
    </row>
    <row r="163" spans="1:55" s="19" customFormat="1" ht="25.7" hidden="1" customHeight="1">
      <c r="A163" s="690"/>
      <c r="B163" s="239" t="s">
        <v>2429</v>
      </c>
      <c r="C163" s="707" t="s">
        <v>2430</v>
      </c>
      <c r="D163" s="246">
        <f>COUNTA(D164:D183)</f>
        <v>20</v>
      </c>
      <c r="E163" s="236"/>
      <c r="F163" s="236"/>
      <c r="G163" s="236"/>
      <c r="H163" s="236"/>
      <c r="I163" s="235">
        <f t="shared" ref="I163:R163" si="5">SUM(I164:I183)</f>
        <v>28501</v>
      </c>
      <c r="J163" s="235">
        <f t="shared" si="5"/>
        <v>2542.2800000000002</v>
      </c>
      <c r="K163" s="235">
        <f t="shared" si="5"/>
        <v>2542.2800000000002</v>
      </c>
      <c r="L163" s="235">
        <f t="shared" si="5"/>
        <v>0</v>
      </c>
      <c r="M163" s="235">
        <f t="shared" si="5"/>
        <v>0</v>
      </c>
      <c r="N163" s="235">
        <f t="shared" si="5"/>
        <v>0</v>
      </c>
      <c r="O163" s="235"/>
      <c r="P163" s="235"/>
      <c r="Q163" s="235"/>
      <c r="R163" s="235">
        <f t="shared" si="5"/>
        <v>35</v>
      </c>
      <c r="S163" s="235"/>
      <c r="T163" s="236"/>
      <c r="U163" s="236"/>
      <c r="V163" s="236"/>
      <c r="W163" s="236"/>
      <c r="X163" s="236"/>
      <c r="Y163" s="236"/>
      <c r="Z163" s="235"/>
      <c r="AA163" s="707"/>
      <c r="AB163" s="707"/>
      <c r="AC163" s="236"/>
      <c r="AD163" s="236"/>
      <c r="AE163" s="236"/>
      <c r="AF163" s="236"/>
      <c r="AG163" s="236"/>
      <c r="AH163" s="236"/>
      <c r="AI163" s="236"/>
      <c r="AJ163" s="236"/>
      <c r="AK163" s="236"/>
      <c r="AL163" s="236"/>
      <c r="AM163" s="236"/>
      <c r="AN163" s="236"/>
      <c r="AO163" s="236"/>
      <c r="AP163" s="236"/>
      <c r="AQ163" s="236"/>
      <c r="AR163" s="236"/>
      <c r="AS163" s="236"/>
      <c r="AT163" s="236"/>
      <c r="AU163" s="221"/>
      <c r="AV163" s="221"/>
      <c r="AW163" s="221"/>
      <c r="AX163" s="221"/>
      <c r="AY163" s="221"/>
      <c r="AZ163" s="221"/>
      <c r="BA163" s="221"/>
      <c r="BB163" s="222"/>
      <c r="BC163" s="222"/>
    </row>
    <row r="164" spans="1:55" s="19" customFormat="1" ht="25.7" hidden="1" customHeight="1">
      <c r="A164" s="690"/>
      <c r="B164" s="242"/>
      <c r="C164" s="219" t="s">
        <v>593</v>
      </c>
      <c r="D164" s="219" t="s">
        <v>16241</v>
      </c>
      <c r="E164" s="219" t="s">
        <v>593</v>
      </c>
      <c r="F164" s="219" t="s">
        <v>16242</v>
      </c>
      <c r="G164" s="221"/>
      <c r="H164" s="221"/>
      <c r="I164" s="222">
        <v>900</v>
      </c>
      <c r="J164" s="222"/>
      <c r="K164" s="222"/>
      <c r="L164" s="221"/>
      <c r="M164" s="221"/>
      <c r="N164" s="221"/>
      <c r="O164" s="222">
        <v>852</v>
      </c>
      <c r="P164" s="222">
        <v>852</v>
      </c>
      <c r="Q164" s="222" t="s">
        <v>5904</v>
      </c>
      <c r="R164" s="222">
        <v>2</v>
      </c>
      <c r="S164" s="222" t="s">
        <v>290</v>
      </c>
      <c r="T164" s="221"/>
      <c r="U164" s="221"/>
      <c r="V164" s="221"/>
      <c r="W164" s="221"/>
      <c r="X164" s="221"/>
      <c r="Y164" s="221"/>
      <c r="Z164" s="222"/>
      <c r="AA164" s="221"/>
      <c r="AB164" s="221"/>
      <c r="AC164" s="221"/>
      <c r="AD164" s="221"/>
      <c r="AE164" s="221"/>
      <c r="AF164" s="221"/>
      <c r="AG164" s="221"/>
      <c r="AH164" s="221"/>
      <c r="AI164" s="221"/>
      <c r="AJ164" s="221"/>
      <c r="AK164" s="221"/>
      <c r="AL164" s="221"/>
      <c r="AM164" s="221"/>
      <c r="AN164" s="221"/>
      <c r="AO164" s="221"/>
      <c r="AP164" s="221"/>
      <c r="AQ164" s="221"/>
      <c r="AR164" s="221"/>
      <c r="AS164" s="221"/>
      <c r="AT164" s="221"/>
      <c r="AU164" s="221">
        <v>2003</v>
      </c>
      <c r="AV164" s="221"/>
      <c r="AW164" s="221"/>
      <c r="AX164" s="221"/>
      <c r="AY164" s="221"/>
      <c r="AZ164" s="221"/>
      <c r="BA164" s="221"/>
      <c r="BB164" s="222">
        <v>25</v>
      </c>
      <c r="BC164" s="222"/>
    </row>
    <row r="165" spans="1:55" s="19" customFormat="1" ht="25.7" hidden="1" customHeight="1">
      <c r="A165" s="690"/>
      <c r="B165" s="242"/>
      <c r="C165" s="219" t="s">
        <v>607</v>
      </c>
      <c r="D165" s="219" t="s">
        <v>15367</v>
      </c>
      <c r="E165" s="219" t="s">
        <v>607</v>
      </c>
      <c r="F165" s="219" t="s">
        <v>607</v>
      </c>
      <c r="G165" s="221"/>
      <c r="H165" s="221"/>
      <c r="I165" s="222">
        <v>1400</v>
      </c>
      <c r="J165" s="222"/>
      <c r="K165" s="222"/>
      <c r="L165" s="221"/>
      <c r="M165" s="221"/>
      <c r="N165" s="221"/>
      <c r="O165" s="222">
        <v>600</v>
      </c>
      <c r="P165" s="222">
        <v>600</v>
      </c>
      <c r="Q165" s="222" t="s">
        <v>8656</v>
      </c>
      <c r="R165" s="222">
        <v>2</v>
      </c>
      <c r="S165" s="222" t="s">
        <v>290</v>
      </c>
      <c r="T165" s="221"/>
      <c r="U165" s="221"/>
      <c r="V165" s="221"/>
      <c r="W165" s="221"/>
      <c r="X165" s="221"/>
      <c r="Y165" s="221"/>
      <c r="Z165" s="222"/>
      <c r="AA165" s="221"/>
      <c r="AB165" s="221"/>
      <c r="AC165" s="221"/>
      <c r="AD165" s="221"/>
      <c r="AE165" s="221"/>
      <c r="AF165" s="221"/>
      <c r="AG165" s="221"/>
      <c r="AH165" s="221"/>
      <c r="AI165" s="221"/>
      <c r="AJ165" s="221"/>
      <c r="AK165" s="221"/>
      <c r="AL165" s="221"/>
      <c r="AM165" s="221"/>
      <c r="AN165" s="221"/>
      <c r="AO165" s="221"/>
      <c r="AP165" s="221"/>
      <c r="AQ165" s="221"/>
      <c r="AR165" s="221"/>
      <c r="AS165" s="221"/>
      <c r="AT165" s="221"/>
      <c r="AU165" s="221">
        <v>2011</v>
      </c>
      <c r="AV165" s="221"/>
      <c r="AW165" s="221"/>
      <c r="AX165" s="221"/>
      <c r="AY165" s="221"/>
      <c r="AZ165" s="221"/>
      <c r="BA165" s="221"/>
      <c r="BB165" s="222">
        <v>150</v>
      </c>
      <c r="BC165" s="222"/>
    </row>
    <row r="166" spans="1:55" s="1317" customFormat="1" ht="25.7" hidden="1" customHeight="1">
      <c r="A166" s="690"/>
      <c r="B166" s="242"/>
      <c r="C166" s="1328" t="s">
        <v>13200</v>
      </c>
      <c r="D166" s="1328" t="s">
        <v>13299</v>
      </c>
      <c r="E166" s="1328" t="s">
        <v>13200</v>
      </c>
      <c r="F166" s="1328" t="s">
        <v>13200</v>
      </c>
      <c r="G166" s="1329"/>
      <c r="H166" s="1329"/>
      <c r="I166" s="222">
        <v>4637</v>
      </c>
      <c r="J166" s="222">
        <v>924.77</v>
      </c>
      <c r="K166" s="222">
        <v>924.77</v>
      </c>
      <c r="L166" s="1329"/>
      <c r="M166" s="1329"/>
      <c r="N166" s="1329"/>
      <c r="O166" s="222">
        <v>374</v>
      </c>
      <c r="P166" s="222">
        <v>374</v>
      </c>
      <c r="Q166" s="222" t="s">
        <v>8671</v>
      </c>
      <c r="R166" s="222">
        <v>4</v>
      </c>
      <c r="S166" s="222" t="s">
        <v>290</v>
      </c>
      <c r="T166" s="1329"/>
      <c r="U166" s="1329"/>
      <c r="V166" s="1329"/>
      <c r="W166" s="1329"/>
      <c r="X166" s="1329"/>
      <c r="Y166" s="1329"/>
      <c r="Z166" s="222"/>
      <c r="AA166" s="1329"/>
      <c r="AB166" s="1329"/>
      <c r="AC166" s="1329"/>
      <c r="AD166" s="1329"/>
      <c r="AE166" s="1329"/>
      <c r="AF166" s="1329"/>
      <c r="AG166" s="1329"/>
      <c r="AH166" s="1329"/>
      <c r="AI166" s="1329"/>
      <c r="AJ166" s="1329"/>
      <c r="AK166" s="1329"/>
      <c r="AL166" s="1329"/>
      <c r="AM166" s="1329"/>
      <c r="AN166" s="1329"/>
      <c r="AO166" s="1329"/>
      <c r="AP166" s="1329"/>
      <c r="AQ166" s="1329"/>
      <c r="AR166" s="1329"/>
      <c r="AS166" s="1329"/>
      <c r="AT166" s="1329"/>
      <c r="AU166" s="1329">
        <v>2002</v>
      </c>
      <c r="AV166" s="1329"/>
      <c r="AW166" s="1329"/>
      <c r="AX166" s="1329"/>
      <c r="AY166" s="1329"/>
      <c r="AZ166" s="1329"/>
      <c r="BA166" s="1329"/>
      <c r="BB166" s="222">
        <v>250</v>
      </c>
      <c r="BC166" s="222"/>
    </row>
    <row r="167" spans="1:55" s="1317" customFormat="1" ht="25.7" hidden="1" customHeight="1">
      <c r="A167" s="690"/>
      <c r="B167" s="242"/>
      <c r="C167" s="1328" t="s">
        <v>13200</v>
      </c>
      <c r="D167" s="1328" t="s">
        <v>13300</v>
      </c>
      <c r="E167" s="1328" t="s">
        <v>13200</v>
      </c>
      <c r="F167" s="1328" t="s">
        <v>13200</v>
      </c>
      <c r="G167" s="1329"/>
      <c r="H167" s="1329"/>
      <c r="I167" s="222">
        <v>2870</v>
      </c>
      <c r="J167" s="222">
        <v>414</v>
      </c>
      <c r="K167" s="222">
        <v>414</v>
      </c>
      <c r="L167" s="1329"/>
      <c r="M167" s="1329"/>
      <c r="N167" s="1329"/>
      <c r="O167" s="222">
        <v>374</v>
      </c>
      <c r="P167" s="222">
        <v>374</v>
      </c>
      <c r="Q167" s="222" t="s">
        <v>8671</v>
      </c>
      <c r="R167" s="222">
        <v>2</v>
      </c>
      <c r="S167" s="222" t="s">
        <v>290</v>
      </c>
      <c r="T167" s="1329"/>
      <c r="U167" s="1329"/>
      <c r="V167" s="1329"/>
      <c r="W167" s="1329"/>
      <c r="X167" s="1329"/>
      <c r="Y167" s="1329"/>
      <c r="Z167" s="222"/>
      <c r="AA167" s="1329"/>
      <c r="AB167" s="1329"/>
      <c r="AC167" s="1329"/>
      <c r="AD167" s="1329"/>
      <c r="AE167" s="1329"/>
      <c r="AF167" s="1329"/>
      <c r="AG167" s="1329"/>
      <c r="AH167" s="1329"/>
      <c r="AI167" s="1329"/>
      <c r="AJ167" s="1329"/>
      <c r="AK167" s="1329"/>
      <c r="AL167" s="1329"/>
      <c r="AM167" s="1329"/>
      <c r="AN167" s="1329"/>
      <c r="AO167" s="1329"/>
      <c r="AP167" s="1329"/>
      <c r="AQ167" s="1329"/>
      <c r="AR167" s="1329"/>
      <c r="AS167" s="1329"/>
      <c r="AT167" s="1329"/>
      <c r="AU167" s="1329">
        <v>2002</v>
      </c>
      <c r="AV167" s="1329"/>
      <c r="AW167" s="1329"/>
      <c r="AX167" s="1329"/>
      <c r="AY167" s="1329"/>
      <c r="AZ167" s="1329"/>
      <c r="BA167" s="1329"/>
      <c r="BB167" s="222">
        <v>162</v>
      </c>
      <c r="BC167" s="222"/>
    </row>
    <row r="168" spans="1:55" s="19" customFormat="1" ht="25.7" hidden="1" customHeight="1">
      <c r="A168" s="690"/>
      <c r="B168" s="242"/>
      <c r="C168" s="219" t="s">
        <v>13200</v>
      </c>
      <c r="D168" s="219" t="s">
        <v>13301</v>
      </c>
      <c r="E168" s="219" t="s">
        <v>13200</v>
      </c>
      <c r="F168" s="219" t="s">
        <v>13200</v>
      </c>
      <c r="G168" s="221"/>
      <c r="H168" s="221"/>
      <c r="I168" s="222">
        <v>2003</v>
      </c>
      <c r="J168" s="222">
        <v>414</v>
      </c>
      <c r="K168" s="222">
        <v>414</v>
      </c>
      <c r="L168" s="221"/>
      <c r="M168" s="221"/>
      <c r="N168" s="221"/>
      <c r="O168" s="222">
        <v>374</v>
      </c>
      <c r="P168" s="222">
        <v>374</v>
      </c>
      <c r="Q168" s="222" t="s">
        <v>8671</v>
      </c>
      <c r="R168" s="222">
        <v>2</v>
      </c>
      <c r="S168" s="222" t="s">
        <v>290</v>
      </c>
      <c r="T168" s="221"/>
      <c r="U168" s="221"/>
      <c r="V168" s="221"/>
      <c r="W168" s="221"/>
      <c r="X168" s="221"/>
      <c r="Y168" s="221"/>
      <c r="Z168" s="222"/>
      <c r="AA168" s="221"/>
      <c r="AB168" s="221"/>
      <c r="AC168" s="221"/>
      <c r="AD168" s="221"/>
      <c r="AE168" s="221"/>
      <c r="AF168" s="221"/>
      <c r="AG168" s="221"/>
      <c r="AH168" s="221"/>
      <c r="AI168" s="221"/>
      <c r="AJ168" s="221"/>
      <c r="AK168" s="221"/>
      <c r="AL168" s="221"/>
      <c r="AM168" s="221"/>
      <c r="AN168" s="221"/>
      <c r="AO168" s="221"/>
      <c r="AP168" s="221"/>
      <c r="AQ168" s="221"/>
      <c r="AR168" s="221"/>
      <c r="AS168" s="221"/>
      <c r="AT168" s="221"/>
      <c r="AU168" s="221">
        <v>1994</v>
      </c>
      <c r="AV168" s="221"/>
      <c r="AW168" s="221"/>
      <c r="AX168" s="221"/>
      <c r="AY168" s="221"/>
      <c r="AZ168" s="221"/>
      <c r="BA168" s="221"/>
      <c r="BB168" s="222">
        <v>58</v>
      </c>
      <c r="BC168" s="222"/>
    </row>
    <row r="169" spans="1:55" s="19" customFormat="1" ht="25.7" hidden="1" customHeight="1">
      <c r="A169" s="690"/>
      <c r="B169" s="242"/>
      <c r="C169" s="219" t="s">
        <v>13200</v>
      </c>
      <c r="D169" s="219" t="s">
        <v>13302</v>
      </c>
      <c r="E169" s="219" t="s">
        <v>13200</v>
      </c>
      <c r="F169" s="219" t="s">
        <v>13200</v>
      </c>
      <c r="G169" s="221"/>
      <c r="H169" s="221"/>
      <c r="I169" s="222">
        <v>713</v>
      </c>
      <c r="J169" s="222">
        <v>370.11</v>
      </c>
      <c r="K169" s="222">
        <v>370.11</v>
      </c>
      <c r="L169" s="221"/>
      <c r="M169" s="221"/>
      <c r="N169" s="221"/>
      <c r="O169" s="222"/>
      <c r="P169" s="222"/>
      <c r="Q169" s="222" t="s">
        <v>13303</v>
      </c>
      <c r="R169" s="222">
        <v>1</v>
      </c>
      <c r="S169" s="222" t="s">
        <v>290</v>
      </c>
      <c r="T169" s="221"/>
      <c r="U169" s="221"/>
      <c r="V169" s="221"/>
      <c r="W169" s="221"/>
      <c r="X169" s="221"/>
      <c r="Y169" s="221"/>
      <c r="Z169" s="222"/>
      <c r="AA169" s="221"/>
      <c r="AB169" s="221"/>
      <c r="AC169" s="221"/>
      <c r="AD169" s="221"/>
      <c r="AE169" s="221"/>
      <c r="AF169" s="221"/>
      <c r="AG169" s="221"/>
      <c r="AH169" s="221"/>
      <c r="AI169" s="221"/>
      <c r="AJ169" s="221"/>
      <c r="AK169" s="221"/>
      <c r="AL169" s="221"/>
      <c r="AM169" s="221"/>
      <c r="AN169" s="221"/>
      <c r="AO169" s="221"/>
      <c r="AP169" s="221"/>
      <c r="AQ169" s="221"/>
      <c r="AR169" s="221"/>
      <c r="AS169" s="221"/>
      <c r="AT169" s="221"/>
      <c r="AU169" s="221">
        <v>2010</v>
      </c>
      <c r="AV169" s="221"/>
      <c r="AW169" s="221"/>
      <c r="AX169" s="221"/>
      <c r="AY169" s="221"/>
      <c r="AZ169" s="221"/>
      <c r="BA169" s="221"/>
      <c r="BB169" s="222">
        <v>120</v>
      </c>
      <c r="BC169" s="222"/>
    </row>
    <row r="170" spans="1:55" s="19" customFormat="1" ht="25.7" hidden="1" customHeight="1">
      <c r="A170" s="690"/>
      <c r="B170" s="242"/>
      <c r="C170" s="219" t="s">
        <v>13200</v>
      </c>
      <c r="D170" s="219" t="s">
        <v>13304</v>
      </c>
      <c r="E170" s="219" t="s">
        <v>13200</v>
      </c>
      <c r="F170" s="219" t="s">
        <v>13200</v>
      </c>
      <c r="G170" s="221"/>
      <c r="H170" s="221"/>
      <c r="I170" s="222">
        <v>1320</v>
      </c>
      <c r="J170" s="222"/>
      <c r="K170" s="222"/>
      <c r="L170" s="221"/>
      <c r="M170" s="221"/>
      <c r="N170" s="221"/>
      <c r="O170" s="222">
        <v>378</v>
      </c>
      <c r="P170" s="222">
        <v>378</v>
      </c>
      <c r="Q170" s="222" t="s">
        <v>13305</v>
      </c>
      <c r="R170" s="222">
        <v>2</v>
      </c>
      <c r="S170" s="222" t="s">
        <v>290</v>
      </c>
      <c r="T170" s="221"/>
      <c r="U170" s="221"/>
      <c r="V170" s="221"/>
      <c r="W170" s="221"/>
      <c r="X170" s="221"/>
      <c r="Y170" s="221"/>
      <c r="Z170" s="222"/>
      <c r="AA170" s="221"/>
      <c r="AB170" s="221"/>
      <c r="AC170" s="221"/>
      <c r="AD170" s="221"/>
      <c r="AE170" s="221"/>
      <c r="AF170" s="221"/>
      <c r="AG170" s="221"/>
      <c r="AH170" s="221"/>
      <c r="AI170" s="221"/>
      <c r="AJ170" s="221"/>
      <c r="AK170" s="221"/>
      <c r="AL170" s="221"/>
      <c r="AM170" s="221"/>
      <c r="AN170" s="221"/>
      <c r="AO170" s="221"/>
      <c r="AP170" s="221"/>
      <c r="AQ170" s="221"/>
      <c r="AR170" s="221"/>
      <c r="AS170" s="221"/>
      <c r="AT170" s="221"/>
      <c r="AU170" s="221">
        <v>2005</v>
      </c>
      <c r="AV170" s="221"/>
      <c r="AW170" s="221"/>
      <c r="AX170" s="221"/>
      <c r="AY170" s="221"/>
      <c r="AZ170" s="221"/>
      <c r="BA170" s="221"/>
      <c r="BB170" s="222">
        <v>68</v>
      </c>
      <c r="BC170" s="222"/>
    </row>
    <row r="171" spans="1:55" s="19" customFormat="1" ht="25.7" hidden="1" customHeight="1">
      <c r="A171" s="690"/>
      <c r="B171" s="242"/>
      <c r="C171" s="219" t="s">
        <v>13200</v>
      </c>
      <c r="D171" s="219" t="s">
        <v>13306</v>
      </c>
      <c r="E171" s="219" t="s">
        <v>13200</v>
      </c>
      <c r="F171" s="219" t="s">
        <v>13200</v>
      </c>
      <c r="G171" s="221"/>
      <c r="H171" s="221"/>
      <c r="I171" s="222">
        <v>1030</v>
      </c>
      <c r="J171" s="222"/>
      <c r="K171" s="222"/>
      <c r="L171" s="221"/>
      <c r="M171" s="221"/>
      <c r="N171" s="221"/>
      <c r="O171" s="222">
        <v>360</v>
      </c>
      <c r="P171" s="222">
        <v>360</v>
      </c>
      <c r="Q171" s="222" t="s">
        <v>13307</v>
      </c>
      <c r="R171" s="222">
        <v>2</v>
      </c>
      <c r="S171" s="222" t="s">
        <v>290</v>
      </c>
      <c r="T171" s="221"/>
      <c r="U171" s="221"/>
      <c r="V171" s="221"/>
      <c r="W171" s="221"/>
      <c r="X171" s="221"/>
      <c r="Y171" s="221"/>
      <c r="Z171" s="222"/>
      <c r="AA171" s="221"/>
      <c r="AB171" s="221"/>
      <c r="AC171" s="221"/>
      <c r="AD171" s="221"/>
      <c r="AE171" s="221"/>
      <c r="AF171" s="221"/>
      <c r="AG171" s="221"/>
      <c r="AH171" s="221"/>
      <c r="AI171" s="221"/>
      <c r="AJ171" s="221"/>
      <c r="AK171" s="221"/>
      <c r="AL171" s="221"/>
      <c r="AM171" s="221"/>
      <c r="AN171" s="221"/>
      <c r="AO171" s="221"/>
      <c r="AP171" s="221"/>
      <c r="AQ171" s="221"/>
      <c r="AR171" s="221"/>
      <c r="AS171" s="221"/>
      <c r="AT171" s="221"/>
      <c r="AU171" s="221">
        <v>2002</v>
      </c>
      <c r="AV171" s="221"/>
      <c r="AW171" s="221"/>
      <c r="AX171" s="221"/>
      <c r="AY171" s="221"/>
      <c r="AZ171" s="221"/>
      <c r="BA171" s="221"/>
      <c r="BB171" s="222">
        <v>43</v>
      </c>
      <c r="BC171" s="222"/>
    </row>
    <row r="172" spans="1:55" s="19" customFormat="1" ht="25.7" hidden="1" customHeight="1">
      <c r="A172" s="690"/>
      <c r="B172" s="242"/>
      <c r="C172" s="219" t="s">
        <v>13200</v>
      </c>
      <c r="D172" s="219" t="s">
        <v>13308</v>
      </c>
      <c r="E172" s="219" t="s">
        <v>13200</v>
      </c>
      <c r="F172" s="219" t="s">
        <v>13200</v>
      </c>
      <c r="G172" s="221"/>
      <c r="H172" s="221"/>
      <c r="I172" s="222">
        <v>1403</v>
      </c>
      <c r="J172" s="222"/>
      <c r="K172" s="222"/>
      <c r="L172" s="221"/>
      <c r="M172" s="221"/>
      <c r="N172" s="221"/>
      <c r="O172" s="222">
        <v>378</v>
      </c>
      <c r="P172" s="222">
        <v>378</v>
      </c>
      <c r="Q172" s="222" t="s">
        <v>13305</v>
      </c>
      <c r="R172" s="222">
        <v>1</v>
      </c>
      <c r="S172" s="222" t="s">
        <v>290</v>
      </c>
      <c r="T172" s="221"/>
      <c r="U172" s="221"/>
      <c r="V172" s="221"/>
      <c r="W172" s="221"/>
      <c r="X172" s="221"/>
      <c r="Y172" s="221"/>
      <c r="Z172" s="222"/>
      <c r="AA172" s="221"/>
      <c r="AB172" s="221"/>
      <c r="AC172" s="221"/>
      <c r="AD172" s="221"/>
      <c r="AE172" s="221"/>
      <c r="AF172" s="221"/>
      <c r="AG172" s="221"/>
      <c r="AH172" s="221"/>
      <c r="AI172" s="221"/>
      <c r="AJ172" s="221"/>
      <c r="AK172" s="221"/>
      <c r="AL172" s="221"/>
      <c r="AM172" s="221"/>
      <c r="AN172" s="221"/>
      <c r="AO172" s="221"/>
      <c r="AP172" s="221"/>
      <c r="AQ172" s="221"/>
      <c r="AR172" s="221"/>
      <c r="AS172" s="221"/>
      <c r="AT172" s="221"/>
      <c r="AU172" s="221">
        <v>2002</v>
      </c>
      <c r="AV172" s="221"/>
      <c r="AW172" s="221"/>
      <c r="AX172" s="221"/>
      <c r="AY172" s="221"/>
      <c r="AZ172" s="221"/>
      <c r="BA172" s="221"/>
      <c r="BB172" s="222">
        <v>150</v>
      </c>
      <c r="BC172" s="222"/>
    </row>
    <row r="173" spans="1:55" s="19" customFormat="1" ht="25.7" hidden="1" customHeight="1">
      <c r="A173" s="690"/>
      <c r="B173" s="242"/>
      <c r="C173" s="219" t="s">
        <v>13200</v>
      </c>
      <c r="D173" s="219" t="s">
        <v>13309</v>
      </c>
      <c r="E173" s="219" t="s">
        <v>13200</v>
      </c>
      <c r="F173" s="219" t="s">
        <v>13200</v>
      </c>
      <c r="G173" s="221"/>
      <c r="H173" s="221"/>
      <c r="I173" s="222">
        <v>1115</v>
      </c>
      <c r="J173" s="222"/>
      <c r="K173" s="222"/>
      <c r="L173" s="221"/>
      <c r="M173" s="221"/>
      <c r="N173" s="221"/>
      <c r="O173" s="222">
        <v>374</v>
      </c>
      <c r="P173" s="222">
        <v>374</v>
      </c>
      <c r="Q173" s="222" t="s">
        <v>8671</v>
      </c>
      <c r="R173" s="222">
        <v>2</v>
      </c>
      <c r="S173" s="222" t="s">
        <v>290</v>
      </c>
      <c r="T173" s="221"/>
      <c r="U173" s="221"/>
      <c r="V173" s="221"/>
      <c r="W173" s="221"/>
      <c r="X173" s="221"/>
      <c r="Y173" s="221"/>
      <c r="Z173" s="222"/>
      <c r="AA173" s="221"/>
      <c r="AB173" s="221"/>
      <c r="AC173" s="221"/>
      <c r="AD173" s="221"/>
      <c r="AE173" s="221"/>
      <c r="AF173" s="221"/>
      <c r="AG173" s="221"/>
      <c r="AH173" s="221"/>
      <c r="AI173" s="221"/>
      <c r="AJ173" s="221"/>
      <c r="AK173" s="221"/>
      <c r="AL173" s="221"/>
      <c r="AM173" s="221"/>
      <c r="AN173" s="221"/>
      <c r="AO173" s="221"/>
      <c r="AP173" s="221"/>
      <c r="AQ173" s="221"/>
      <c r="AR173" s="221"/>
      <c r="AS173" s="221"/>
      <c r="AT173" s="221"/>
      <c r="AU173" s="221">
        <v>2002</v>
      </c>
      <c r="AV173" s="221"/>
      <c r="AW173" s="221"/>
      <c r="AX173" s="221"/>
      <c r="AY173" s="221"/>
      <c r="AZ173" s="221"/>
      <c r="BA173" s="221"/>
      <c r="BB173" s="222">
        <v>37</v>
      </c>
      <c r="BC173" s="222"/>
    </row>
    <row r="174" spans="1:55" s="19" customFormat="1" ht="25.7" hidden="1" customHeight="1">
      <c r="A174" s="690"/>
      <c r="B174" s="242"/>
      <c r="C174" s="219" t="s">
        <v>13200</v>
      </c>
      <c r="D174" s="219" t="s">
        <v>13310</v>
      </c>
      <c r="E174" s="219" t="s">
        <v>13200</v>
      </c>
      <c r="F174" s="219" t="s">
        <v>13200</v>
      </c>
      <c r="G174" s="221"/>
      <c r="H174" s="221"/>
      <c r="I174" s="222">
        <v>480</v>
      </c>
      <c r="J174" s="222"/>
      <c r="K174" s="222"/>
      <c r="L174" s="221"/>
      <c r="M174" s="221"/>
      <c r="N174" s="221"/>
      <c r="O174" s="222">
        <v>374</v>
      </c>
      <c r="P174" s="222">
        <v>374</v>
      </c>
      <c r="Q174" s="222" t="s">
        <v>8671</v>
      </c>
      <c r="R174" s="222">
        <v>1</v>
      </c>
      <c r="S174" s="222" t="s">
        <v>290</v>
      </c>
      <c r="T174" s="221"/>
      <c r="U174" s="221"/>
      <c r="V174" s="221"/>
      <c r="W174" s="221"/>
      <c r="X174" s="221"/>
      <c r="Y174" s="221"/>
      <c r="Z174" s="222"/>
      <c r="AA174" s="221"/>
      <c r="AB174" s="221"/>
      <c r="AC174" s="221"/>
      <c r="AD174" s="221"/>
      <c r="AE174" s="221"/>
      <c r="AF174" s="221"/>
      <c r="AG174" s="221"/>
      <c r="AH174" s="221"/>
      <c r="AI174" s="221"/>
      <c r="AJ174" s="221"/>
      <c r="AK174" s="221"/>
      <c r="AL174" s="221"/>
      <c r="AM174" s="221"/>
      <c r="AN174" s="221"/>
      <c r="AO174" s="221"/>
      <c r="AP174" s="221"/>
      <c r="AQ174" s="221"/>
      <c r="AR174" s="221"/>
      <c r="AS174" s="221"/>
      <c r="AT174" s="221"/>
      <c r="AU174" s="221">
        <v>2002</v>
      </c>
      <c r="AV174" s="221"/>
      <c r="AW174" s="221"/>
      <c r="AX174" s="221"/>
      <c r="AY174" s="221"/>
      <c r="AZ174" s="221"/>
      <c r="BA174" s="221"/>
      <c r="BB174" s="222">
        <v>70</v>
      </c>
      <c r="BC174" s="222"/>
    </row>
    <row r="175" spans="1:55" s="19" customFormat="1" ht="25.7" hidden="1" customHeight="1">
      <c r="A175" s="690"/>
      <c r="B175" s="242"/>
      <c r="C175" s="219" t="s">
        <v>13200</v>
      </c>
      <c r="D175" s="219" t="s">
        <v>13311</v>
      </c>
      <c r="E175" s="219" t="s">
        <v>13200</v>
      </c>
      <c r="F175" s="219" t="s">
        <v>13200</v>
      </c>
      <c r="G175" s="221"/>
      <c r="H175" s="221"/>
      <c r="I175" s="222">
        <v>1881</v>
      </c>
      <c r="J175" s="222"/>
      <c r="K175" s="222"/>
      <c r="L175" s="221"/>
      <c r="M175" s="221"/>
      <c r="N175" s="221"/>
      <c r="O175" s="222">
        <v>396</v>
      </c>
      <c r="P175" s="222">
        <v>396</v>
      </c>
      <c r="Q175" s="222" t="s">
        <v>13312</v>
      </c>
      <c r="R175" s="222">
        <v>2</v>
      </c>
      <c r="S175" s="222" t="s">
        <v>290</v>
      </c>
      <c r="T175" s="221"/>
      <c r="U175" s="221"/>
      <c r="V175" s="221"/>
      <c r="W175" s="221"/>
      <c r="X175" s="221"/>
      <c r="Y175" s="221"/>
      <c r="Z175" s="222"/>
      <c r="AA175" s="221"/>
      <c r="AB175" s="221"/>
      <c r="AC175" s="221"/>
      <c r="AD175" s="221"/>
      <c r="AE175" s="221"/>
      <c r="AF175" s="221"/>
      <c r="AG175" s="221"/>
      <c r="AH175" s="221"/>
      <c r="AI175" s="221"/>
      <c r="AJ175" s="221"/>
      <c r="AK175" s="221"/>
      <c r="AL175" s="221"/>
      <c r="AM175" s="221"/>
      <c r="AN175" s="221"/>
      <c r="AO175" s="221"/>
      <c r="AP175" s="221"/>
      <c r="AQ175" s="221"/>
      <c r="AR175" s="221"/>
      <c r="AS175" s="221"/>
      <c r="AT175" s="221"/>
      <c r="AU175" s="221">
        <v>2009</v>
      </c>
      <c r="AV175" s="221"/>
      <c r="AW175" s="221"/>
      <c r="AX175" s="221"/>
      <c r="AY175" s="221"/>
      <c r="AZ175" s="221"/>
      <c r="BA175" s="221"/>
      <c r="BB175" s="222">
        <v>18</v>
      </c>
      <c r="BC175" s="222"/>
    </row>
    <row r="176" spans="1:55" s="1317" customFormat="1" ht="25.7" hidden="1" customHeight="1">
      <c r="A176" s="690"/>
      <c r="B176" s="242"/>
      <c r="C176" s="1328" t="s">
        <v>13200</v>
      </c>
      <c r="D176" s="1328" t="s">
        <v>13313</v>
      </c>
      <c r="E176" s="1328" t="s">
        <v>13200</v>
      </c>
      <c r="F176" s="1328" t="s">
        <v>13200</v>
      </c>
      <c r="G176" s="1329"/>
      <c r="H176" s="1329"/>
      <c r="I176" s="222">
        <v>1660</v>
      </c>
      <c r="J176" s="222"/>
      <c r="K176" s="222"/>
      <c r="L176" s="1329"/>
      <c r="M176" s="1329"/>
      <c r="N176" s="1329"/>
      <c r="O176" s="222">
        <v>396</v>
      </c>
      <c r="P176" s="222">
        <v>396</v>
      </c>
      <c r="Q176" s="222" t="s">
        <v>13312</v>
      </c>
      <c r="R176" s="222">
        <v>2</v>
      </c>
      <c r="S176" s="222" t="s">
        <v>290</v>
      </c>
      <c r="T176" s="1329"/>
      <c r="U176" s="1329"/>
      <c r="V176" s="1329"/>
      <c r="W176" s="1329"/>
      <c r="X176" s="1329"/>
      <c r="Y176" s="1329"/>
      <c r="Z176" s="222"/>
      <c r="AA176" s="1329"/>
      <c r="AB176" s="1329"/>
      <c r="AC176" s="1329"/>
      <c r="AD176" s="1329"/>
      <c r="AE176" s="1329"/>
      <c r="AF176" s="1329"/>
      <c r="AG176" s="1329"/>
      <c r="AH176" s="1329"/>
      <c r="AI176" s="1329"/>
      <c r="AJ176" s="1329"/>
      <c r="AK176" s="1329"/>
      <c r="AL176" s="1329"/>
      <c r="AM176" s="1329"/>
      <c r="AN176" s="1329"/>
      <c r="AO176" s="1329"/>
      <c r="AP176" s="1329"/>
      <c r="AQ176" s="1329"/>
      <c r="AR176" s="1329"/>
      <c r="AS176" s="1329"/>
      <c r="AT176" s="1329"/>
      <c r="AU176" s="1329">
        <v>2002</v>
      </c>
      <c r="AV176" s="1329"/>
      <c r="AW176" s="1329"/>
      <c r="AX176" s="1329"/>
      <c r="AY176" s="1329"/>
      <c r="AZ176" s="1329"/>
      <c r="BA176" s="1329"/>
      <c r="BB176" s="222">
        <v>94</v>
      </c>
      <c r="BC176" s="222"/>
    </row>
    <row r="177" spans="1:55" s="19" customFormat="1" ht="25.7" hidden="1" customHeight="1">
      <c r="A177" s="690"/>
      <c r="B177" s="242"/>
      <c r="C177" s="219" t="s">
        <v>13200</v>
      </c>
      <c r="D177" s="219" t="s">
        <v>13314</v>
      </c>
      <c r="E177" s="219" t="s">
        <v>13200</v>
      </c>
      <c r="F177" s="219" t="s">
        <v>13200</v>
      </c>
      <c r="G177" s="221"/>
      <c r="H177" s="221"/>
      <c r="I177" s="222">
        <v>406</v>
      </c>
      <c r="J177" s="222"/>
      <c r="K177" s="222"/>
      <c r="L177" s="221"/>
      <c r="M177" s="221"/>
      <c r="N177" s="221"/>
      <c r="O177" s="222">
        <v>357</v>
      </c>
      <c r="P177" s="222">
        <v>357</v>
      </c>
      <c r="Q177" s="222" t="s">
        <v>13315</v>
      </c>
      <c r="R177" s="222">
        <v>1</v>
      </c>
      <c r="S177" s="222" t="s">
        <v>290</v>
      </c>
      <c r="T177" s="221"/>
      <c r="U177" s="221"/>
      <c r="V177" s="221"/>
      <c r="W177" s="221"/>
      <c r="X177" s="221"/>
      <c r="Y177" s="221"/>
      <c r="Z177" s="222"/>
      <c r="AA177" s="221"/>
      <c r="AB177" s="221"/>
      <c r="AC177" s="221"/>
      <c r="AD177" s="221"/>
      <c r="AE177" s="221"/>
      <c r="AF177" s="221"/>
      <c r="AG177" s="221"/>
      <c r="AH177" s="221"/>
      <c r="AI177" s="221"/>
      <c r="AJ177" s="221"/>
      <c r="AK177" s="221"/>
      <c r="AL177" s="221"/>
      <c r="AM177" s="221"/>
      <c r="AN177" s="221"/>
      <c r="AO177" s="221"/>
      <c r="AP177" s="221"/>
      <c r="AQ177" s="221"/>
      <c r="AR177" s="221"/>
      <c r="AS177" s="221"/>
      <c r="AT177" s="221"/>
      <c r="AU177" s="221">
        <v>2010</v>
      </c>
      <c r="AV177" s="221"/>
      <c r="AW177" s="221"/>
      <c r="AX177" s="221"/>
      <c r="AY177" s="221"/>
      <c r="AZ177" s="221"/>
      <c r="BA177" s="221"/>
      <c r="BB177" s="222">
        <v>13</v>
      </c>
      <c r="BC177" s="222"/>
    </row>
    <row r="178" spans="1:55" s="19" customFormat="1" ht="25.7" hidden="1" customHeight="1">
      <c r="A178" s="690"/>
      <c r="B178" s="242"/>
      <c r="C178" s="219" t="s">
        <v>13200</v>
      </c>
      <c r="D178" s="219" t="s">
        <v>13316</v>
      </c>
      <c r="E178" s="219" t="s">
        <v>13200</v>
      </c>
      <c r="F178" s="219" t="s">
        <v>13200</v>
      </c>
      <c r="G178" s="221"/>
      <c r="H178" s="221"/>
      <c r="I178" s="222">
        <v>1970</v>
      </c>
      <c r="J178" s="222"/>
      <c r="K178" s="222"/>
      <c r="L178" s="221"/>
      <c r="M178" s="221"/>
      <c r="N178" s="221"/>
      <c r="O178" s="222">
        <v>440</v>
      </c>
      <c r="P178" s="222">
        <v>440</v>
      </c>
      <c r="Q178" s="222" t="s">
        <v>13317</v>
      </c>
      <c r="R178" s="222">
        <v>2</v>
      </c>
      <c r="S178" s="222" t="s">
        <v>290</v>
      </c>
      <c r="T178" s="221"/>
      <c r="U178" s="221"/>
      <c r="V178" s="221"/>
      <c r="W178" s="221"/>
      <c r="X178" s="221"/>
      <c r="Y178" s="221"/>
      <c r="Z178" s="222"/>
      <c r="AA178" s="221"/>
      <c r="AB178" s="221"/>
      <c r="AC178" s="221"/>
      <c r="AD178" s="221"/>
      <c r="AE178" s="221"/>
      <c r="AF178" s="221"/>
      <c r="AG178" s="221"/>
      <c r="AH178" s="221"/>
      <c r="AI178" s="221"/>
      <c r="AJ178" s="221"/>
      <c r="AK178" s="221"/>
      <c r="AL178" s="221"/>
      <c r="AM178" s="221"/>
      <c r="AN178" s="221"/>
      <c r="AO178" s="221"/>
      <c r="AP178" s="221"/>
      <c r="AQ178" s="221"/>
      <c r="AR178" s="221"/>
      <c r="AS178" s="221"/>
      <c r="AT178" s="221"/>
      <c r="AU178" s="221">
        <v>2003</v>
      </c>
      <c r="AV178" s="221"/>
      <c r="AW178" s="221"/>
      <c r="AX178" s="221"/>
      <c r="AY178" s="221"/>
      <c r="AZ178" s="221"/>
      <c r="BA178" s="221"/>
      <c r="BB178" s="222">
        <v>48</v>
      </c>
      <c r="BC178" s="222"/>
    </row>
    <row r="179" spans="1:55" s="19" customFormat="1" ht="25.7" hidden="1" customHeight="1">
      <c r="A179" s="690"/>
      <c r="B179" s="766"/>
      <c r="C179" s="707" t="s">
        <v>13200</v>
      </c>
      <c r="D179" s="707" t="s">
        <v>13318</v>
      </c>
      <c r="E179" s="707" t="s">
        <v>13200</v>
      </c>
      <c r="F179" s="707" t="s">
        <v>13200</v>
      </c>
      <c r="G179" s="236"/>
      <c r="H179" s="236"/>
      <c r="I179" s="235">
        <v>330</v>
      </c>
      <c r="J179" s="235"/>
      <c r="K179" s="235"/>
      <c r="L179" s="236"/>
      <c r="M179" s="736"/>
      <c r="N179" s="236"/>
      <c r="O179" s="235">
        <v>374</v>
      </c>
      <c r="P179" s="235">
        <v>374</v>
      </c>
      <c r="Q179" s="235" t="s">
        <v>8671</v>
      </c>
      <c r="R179" s="235">
        <v>1</v>
      </c>
      <c r="S179" s="235" t="s">
        <v>290</v>
      </c>
      <c r="T179" s="236"/>
      <c r="U179" s="236"/>
      <c r="V179" s="236"/>
      <c r="W179" s="236"/>
      <c r="X179" s="236"/>
      <c r="Y179" s="236"/>
      <c r="Z179" s="235"/>
      <c r="AA179" s="707"/>
      <c r="AB179" s="707"/>
      <c r="AC179" s="236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6"/>
      <c r="AO179" s="236"/>
      <c r="AP179" s="236"/>
      <c r="AQ179" s="236"/>
      <c r="AR179" s="236"/>
      <c r="AS179" s="236"/>
      <c r="AT179" s="236"/>
      <c r="AU179" s="221">
        <v>2002</v>
      </c>
      <c r="AV179" s="221"/>
      <c r="AW179" s="221"/>
      <c r="AX179" s="221"/>
      <c r="AY179" s="221"/>
      <c r="AZ179" s="221"/>
      <c r="BA179" s="221"/>
      <c r="BB179" s="222">
        <v>13</v>
      </c>
      <c r="BC179" s="222"/>
    </row>
    <row r="180" spans="1:55" s="19" customFormat="1" ht="25.7" hidden="1" customHeight="1">
      <c r="A180" s="690"/>
      <c r="B180" s="242"/>
      <c r="C180" s="707" t="s">
        <v>13200</v>
      </c>
      <c r="D180" s="707" t="s">
        <v>13319</v>
      </c>
      <c r="E180" s="707" t="s">
        <v>13200</v>
      </c>
      <c r="F180" s="707" t="s">
        <v>13200</v>
      </c>
      <c r="G180" s="236"/>
      <c r="H180" s="236"/>
      <c r="I180" s="235">
        <v>1150</v>
      </c>
      <c r="J180" s="235"/>
      <c r="K180" s="235"/>
      <c r="L180" s="236"/>
      <c r="M180" s="736"/>
      <c r="N180" s="236"/>
      <c r="O180" s="235">
        <v>396</v>
      </c>
      <c r="P180" s="235">
        <v>396</v>
      </c>
      <c r="Q180" s="235" t="s">
        <v>13312</v>
      </c>
      <c r="R180" s="235">
        <v>2</v>
      </c>
      <c r="S180" s="235" t="s">
        <v>290</v>
      </c>
      <c r="T180" s="236"/>
      <c r="U180" s="236"/>
      <c r="V180" s="236"/>
      <c r="W180" s="236"/>
      <c r="X180" s="236"/>
      <c r="Y180" s="236"/>
      <c r="Z180" s="235"/>
      <c r="AA180" s="707"/>
      <c r="AB180" s="707"/>
      <c r="AC180" s="236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6"/>
      <c r="AO180" s="236"/>
      <c r="AP180" s="236"/>
      <c r="AQ180" s="236"/>
      <c r="AR180" s="236"/>
      <c r="AS180" s="236"/>
      <c r="AT180" s="236"/>
      <c r="AU180" s="221">
        <v>2003</v>
      </c>
      <c r="AV180" s="221"/>
      <c r="AW180" s="221"/>
      <c r="AX180" s="221"/>
      <c r="AY180" s="221"/>
      <c r="AZ180" s="221"/>
      <c r="BA180" s="221"/>
      <c r="BB180" s="222">
        <v>200</v>
      </c>
      <c r="BC180" s="222"/>
    </row>
    <row r="181" spans="1:55" s="19" customFormat="1" ht="25.7" hidden="1" customHeight="1">
      <c r="A181" s="690"/>
      <c r="B181" s="242"/>
      <c r="C181" s="219" t="s">
        <v>13200</v>
      </c>
      <c r="D181" s="219" t="s">
        <v>13320</v>
      </c>
      <c r="E181" s="219" t="s">
        <v>13200</v>
      </c>
      <c r="F181" s="219" t="s">
        <v>13200</v>
      </c>
      <c r="G181" s="221"/>
      <c r="H181" s="221"/>
      <c r="I181" s="222">
        <v>1758</v>
      </c>
      <c r="J181" s="222">
        <v>419.4</v>
      </c>
      <c r="K181" s="235">
        <v>419.4</v>
      </c>
      <c r="L181" s="221"/>
      <c r="M181" s="221"/>
      <c r="N181" s="221"/>
      <c r="O181" s="235">
        <v>374</v>
      </c>
      <c r="P181" s="235">
        <v>374</v>
      </c>
      <c r="Q181" s="235" t="s">
        <v>8671</v>
      </c>
      <c r="R181" s="222">
        <v>1</v>
      </c>
      <c r="S181" s="235" t="s">
        <v>290</v>
      </c>
      <c r="T181" s="221"/>
      <c r="U181" s="221"/>
      <c r="V181" s="221"/>
      <c r="W181" s="221"/>
      <c r="X181" s="221"/>
      <c r="Y181" s="221"/>
      <c r="Z181" s="222"/>
      <c r="AA181" s="221"/>
      <c r="AB181" s="221"/>
      <c r="AC181" s="221"/>
      <c r="AD181" s="221"/>
      <c r="AE181" s="221"/>
      <c r="AF181" s="221"/>
      <c r="AG181" s="221"/>
      <c r="AH181" s="221"/>
      <c r="AI181" s="221"/>
      <c r="AJ181" s="221"/>
      <c r="AK181" s="221"/>
      <c r="AL181" s="221"/>
      <c r="AM181" s="221"/>
      <c r="AN181" s="221"/>
      <c r="AO181" s="221"/>
      <c r="AP181" s="221"/>
      <c r="AQ181" s="221"/>
      <c r="AR181" s="221"/>
      <c r="AS181" s="221"/>
      <c r="AT181" s="221"/>
      <c r="AU181" s="221">
        <v>2012</v>
      </c>
      <c r="AV181" s="221"/>
      <c r="AW181" s="221"/>
      <c r="AX181" s="221"/>
      <c r="AY181" s="221"/>
      <c r="AZ181" s="221"/>
      <c r="BA181" s="221"/>
      <c r="BB181" s="222">
        <v>100</v>
      </c>
      <c r="BC181" s="222"/>
    </row>
    <row r="182" spans="1:55" s="19" customFormat="1" ht="25.7" hidden="1" customHeight="1">
      <c r="A182" s="690"/>
      <c r="B182" s="242"/>
      <c r="C182" s="219" t="s">
        <v>13200</v>
      </c>
      <c r="D182" s="219" t="s">
        <v>15368</v>
      </c>
      <c r="E182" s="219" t="s">
        <v>13200</v>
      </c>
      <c r="F182" s="219" t="s">
        <v>13200</v>
      </c>
      <c r="G182" s="221"/>
      <c r="H182" s="221"/>
      <c r="I182" s="222">
        <v>374</v>
      </c>
      <c r="J182" s="222"/>
      <c r="K182" s="222"/>
      <c r="L182" s="221"/>
      <c r="M182" s="221"/>
      <c r="N182" s="221"/>
      <c r="O182" s="222"/>
      <c r="P182" s="222"/>
      <c r="Q182" s="222" t="s">
        <v>8671</v>
      </c>
      <c r="R182" s="222">
        <v>1</v>
      </c>
      <c r="S182" s="222" t="s">
        <v>290</v>
      </c>
      <c r="T182" s="221"/>
      <c r="U182" s="221"/>
      <c r="V182" s="221"/>
      <c r="W182" s="221"/>
      <c r="X182" s="221"/>
      <c r="Y182" s="221"/>
      <c r="Z182" s="222"/>
      <c r="AA182" s="221"/>
      <c r="AB182" s="221"/>
      <c r="AC182" s="221"/>
      <c r="AD182" s="221"/>
      <c r="AE182" s="221"/>
      <c r="AF182" s="221"/>
      <c r="AG182" s="221"/>
      <c r="AH182" s="221"/>
      <c r="AI182" s="221"/>
      <c r="AJ182" s="221"/>
      <c r="AK182" s="221"/>
      <c r="AL182" s="221"/>
      <c r="AM182" s="221"/>
      <c r="AN182" s="221"/>
      <c r="AO182" s="221"/>
      <c r="AP182" s="221"/>
      <c r="AQ182" s="221"/>
      <c r="AR182" s="221"/>
      <c r="AS182" s="221"/>
      <c r="AT182" s="221"/>
      <c r="AU182" s="221">
        <v>2015</v>
      </c>
      <c r="AV182" s="221"/>
      <c r="AW182" s="221"/>
      <c r="AX182" s="221"/>
      <c r="AY182" s="221"/>
      <c r="AZ182" s="221"/>
      <c r="BA182" s="221"/>
      <c r="BB182" s="222">
        <v>73</v>
      </c>
      <c r="BC182" s="222"/>
    </row>
    <row r="183" spans="1:55" s="19" customFormat="1" ht="25.7" hidden="1" customHeight="1">
      <c r="A183" s="690"/>
      <c r="B183" s="242"/>
      <c r="C183" s="219" t="s">
        <v>13200</v>
      </c>
      <c r="D183" s="223" t="s">
        <v>16243</v>
      </c>
      <c r="E183" s="221" t="s">
        <v>13200</v>
      </c>
      <c r="F183" s="221" t="s">
        <v>13200</v>
      </c>
      <c r="G183" s="221"/>
      <c r="H183" s="221"/>
      <c r="I183" s="222">
        <v>1101</v>
      </c>
      <c r="J183" s="222"/>
      <c r="K183" s="222"/>
      <c r="L183" s="221"/>
      <c r="M183" s="221"/>
      <c r="N183" s="221"/>
      <c r="O183" s="235">
        <v>1101</v>
      </c>
      <c r="P183" s="222">
        <v>1101</v>
      </c>
      <c r="Q183" s="235" t="s">
        <v>8671</v>
      </c>
      <c r="R183" s="222">
        <v>2</v>
      </c>
      <c r="S183" s="222" t="s">
        <v>290</v>
      </c>
      <c r="T183" s="221"/>
      <c r="U183" s="221"/>
      <c r="V183" s="221"/>
      <c r="W183" s="221"/>
      <c r="X183" s="221"/>
      <c r="Y183" s="221"/>
      <c r="Z183" s="222"/>
      <c r="AA183" s="221"/>
      <c r="AB183" s="221"/>
      <c r="AC183" s="221"/>
      <c r="AD183" s="221"/>
      <c r="AE183" s="221"/>
      <c r="AF183" s="221"/>
      <c r="AG183" s="221"/>
      <c r="AH183" s="221"/>
      <c r="AI183" s="221"/>
      <c r="AJ183" s="221"/>
      <c r="AK183" s="221"/>
      <c r="AL183" s="221"/>
      <c r="AM183" s="221"/>
      <c r="AN183" s="221"/>
      <c r="AO183" s="221"/>
      <c r="AP183" s="221"/>
      <c r="AQ183" s="221"/>
      <c r="AR183" s="221"/>
      <c r="AS183" s="221"/>
      <c r="AT183" s="221"/>
      <c r="AU183" s="221">
        <v>2014</v>
      </c>
      <c r="AV183" s="221"/>
      <c r="AW183" s="221"/>
      <c r="AX183" s="221"/>
      <c r="AY183" s="221"/>
      <c r="AZ183" s="221"/>
      <c r="BA183" s="221"/>
      <c r="BB183" s="222">
        <v>100</v>
      </c>
      <c r="BC183" s="222"/>
    </row>
    <row r="184" spans="1:55" s="19" customFormat="1" ht="25.7" hidden="1" customHeight="1">
      <c r="A184" s="690"/>
      <c r="B184" s="239" t="s">
        <v>2431</v>
      </c>
      <c r="C184" s="219" t="s">
        <v>2430</v>
      </c>
      <c r="D184" s="246">
        <f>COUNTA(D185:D199)</f>
        <v>15</v>
      </c>
      <c r="E184" s="219"/>
      <c r="F184" s="219"/>
      <c r="G184" s="221"/>
      <c r="H184" s="221"/>
      <c r="I184" s="222">
        <f>SUM(I185:I199)</f>
        <v>27590</v>
      </c>
      <c r="J184" s="222">
        <f t="shared" ref="J184:R184" si="6">SUM(J185:J199)</f>
        <v>18786</v>
      </c>
      <c r="K184" s="222">
        <f t="shared" si="6"/>
        <v>18780</v>
      </c>
      <c r="L184" s="222">
        <f t="shared" si="6"/>
        <v>5840</v>
      </c>
      <c r="M184" s="222">
        <f t="shared" si="6"/>
        <v>5840</v>
      </c>
      <c r="N184" s="222">
        <f t="shared" si="6"/>
        <v>5840</v>
      </c>
      <c r="O184" s="222"/>
      <c r="P184" s="222"/>
      <c r="Q184" s="222"/>
      <c r="R184" s="222">
        <f t="shared" si="6"/>
        <v>15</v>
      </c>
      <c r="S184" s="222"/>
      <c r="T184" s="221"/>
      <c r="U184" s="221"/>
      <c r="V184" s="221"/>
      <c r="W184" s="221"/>
      <c r="X184" s="221"/>
      <c r="Y184" s="221"/>
      <c r="Z184" s="222"/>
      <c r="AA184" s="221"/>
      <c r="AB184" s="221"/>
      <c r="AC184" s="221"/>
      <c r="AD184" s="221"/>
      <c r="AE184" s="221"/>
      <c r="AF184" s="221"/>
      <c r="AG184" s="221"/>
      <c r="AH184" s="221"/>
      <c r="AI184" s="221"/>
      <c r="AJ184" s="221"/>
      <c r="AK184" s="221"/>
      <c r="AL184" s="221"/>
      <c r="AM184" s="221"/>
      <c r="AN184" s="221"/>
      <c r="AO184" s="221"/>
      <c r="AP184" s="221"/>
      <c r="AQ184" s="221"/>
      <c r="AR184" s="221"/>
      <c r="AS184" s="221"/>
      <c r="AT184" s="221"/>
      <c r="AU184" s="221"/>
      <c r="AV184" s="221"/>
      <c r="AW184" s="221"/>
      <c r="AX184" s="221"/>
      <c r="AY184" s="221"/>
      <c r="AZ184" s="221"/>
      <c r="BA184" s="221"/>
      <c r="BB184" s="222"/>
      <c r="BC184" s="222"/>
    </row>
    <row r="185" spans="1:55" s="19" customFormat="1" ht="25.7" hidden="1" customHeight="1">
      <c r="A185" s="690"/>
      <c r="B185" s="766"/>
      <c r="C185" s="219" t="s">
        <v>3236</v>
      </c>
      <c r="D185" s="219" t="s">
        <v>3272</v>
      </c>
      <c r="E185" s="219" t="s">
        <v>3236</v>
      </c>
      <c r="F185" s="707" t="s">
        <v>15312</v>
      </c>
      <c r="G185" s="221"/>
      <c r="H185" s="221"/>
      <c r="I185" s="222">
        <v>1150</v>
      </c>
      <c r="J185" s="222">
        <v>1150</v>
      </c>
      <c r="K185" s="222">
        <v>1150</v>
      </c>
      <c r="L185" s="221">
        <v>1150</v>
      </c>
      <c r="M185" s="221">
        <v>1150</v>
      </c>
      <c r="N185" s="221">
        <v>1150</v>
      </c>
      <c r="O185" s="222">
        <v>1150</v>
      </c>
      <c r="P185" s="222">
        <v>1150</v>
      </c>
      <c r="Q185" s="235" t="s">
        <v>1555</v>
      </c>
      <c r="R185" s="222">
        <v>1</v>
      </c>
      <c r="S185" s="222" t="s">
        <v>290</v>
      </c>
      <c r="T185" s="221"/>
      <c r="U185" s="221"/>
      <c r="V185" s="221"/>
      <c r="W185" s="221"/>
      <c r="X185" s="221"/>
      <c r="Y185" s="221"/>
      <c r="Z185" s="222"/>
      <c r="AA185" s="221"/>
      <c r="AB185" s="221"/>
      <c r="AC185" s="221"/>
      <c r="AD185" s="221"/>
      <c r="AE185" s="221"/>
      <c r="AF185" s="221"/>
      <c r="AG185" s="221"/>
      <c r="AH185" s="221"/>
      <c r="AI185" s="221"/>
      <c r="AJ185" s="221"/>
      <c r="AK185" s="221"/>
      <c r="AL185" s="221"/>
      <c r="AM185" s="221"/>
      <c r="AN185" s="221"/>
      <c r="AO185" s="221"/>
      <c r="AP185" s="221"/>
      <c r="AQ185" s="221"/>
      <c r="AR185" s="221"/>
      <c r="AS185" s="221"/>
      <c r="AT185" s="221"/>
      <c r="AU185" s="221">
        <v>2012</v>
      </c>
      <c r="AV185" s="221"/>
      <c r="AW185" s="221"/>
      <c r="AX185" s="221"/>
      <c r="AY185" s="221"/>
      <c r="AZ185" s="221"/>
      <c r="BA185" s="221"/>
      <c r="BB185" s="222">
        <v>620</v>
      </c>
      <c r="BC185" s="222"/>
    </row>
    <row r="186" spans="1:55" s="19" customFormat="1" ht="25.7" hidden="1" customHeight="1">
      <c r="A186" s="690"/>
      <c r="B186" s="242"/>
      <c r="C186" s="219" t="s">
        <v>3236</v>
      </c>
      <c r="D186" s="707" t="s">
        <v>3273</v>
      </c>
      <c r="E186" s="219" t="s">
        <v>3236</v>
      </c>
      <c r="F186" s="707" t="s">
        <v>15312</v>
      </c>
      <c r="G186" s="250"/>
      <c r="H186" s="236"/>
      <c r="I186" s="235">
        <v>393</v>
      </c>
      <c r="J186" s="235">
        <v>393</v>
      </c>
      <c r="K186" s="235">
        <v>393</v>
      </c>
      <c r="L186" s="236"/>
      <c r="M186" s="736"/>
      <c r="N186" s="236"/>
      <c r="O186" s="235">
        <v>393</v>
      </c>
      <c r="P186" s="235">
        <v>393</v>
      </c>
      <c r="Q186" s="235" t="s">
        <v>1555</v>
      </c>
      <c r="R186" s="235">
        <v>1</v>
      </c>
      <c r="S186" s="235" t="s">
        <v>290</v>
      </c>
      <c r="T186" s="236"/>
      <c r="U186" s="236"/>
      <c r="V186" s="236"/>
      <c r="W186" s="236"/>
      <c r="X186" s="236"/>
      <c r="Y186" s="236"/>
      <c r="Z186" s="235"/>
      <c r="AA186" s="707"/>
      <c r="AB186" s="707"/>
      <c r="AC186" s="236"/>
      <c r="AD186" s="236"/>
      <c r="AE186" s="236"/>
      <c r="AF186" s="236"/>
      <c r="AG186" s="236"/>
      <c r="AH186" s="236"/>
      <c r="AI186" s="236"/>
      <c r="AJ186" s="236"/>
      <c r="AK186" s="236"/>
      <c r="AL186" s="236"/>
      <c r="AM186" s="236"/>
      <c r="AN186" s="236"/>
      <c r="AO186" s="236"/>
      <c r="AP186" s="236"/>
      <c r="AQ186" s="236"/>
      <c r="AR186" s="236"/>
      <c r="AS186" s="236"/>
      <c r="AT186" s="236"/>
      <c r="AU186" s="707">
        <v>2003</v>
      </c>
      <c r="AV186" s="221"/>
      <c r="AW186" s="221"/>
      <c r="AX186" s="221"/>
      <c r="AY186" s="221"/>
      <c r="AZ186" s="221"/>
      <c r="BA186" s="221"/>
      <c r="BB186" s="235">
        <v>100</v>
      </c>
      <c r="BC186" s="236"/>
    </row>
    <row r="187" spans="1:55" s="19" customFormat="1" ht="25.7" hidden="1" customHeight="1">
      <c r="A187" s="690"/>
      <c r="B187" s="242"/>
      <c r="C187" s="219" t="s">
        <v>3236</v>
      </c>
      <c r="D187" s="707" t="s">
        <v>3274</v>
      </c>
      <c r="E187" s="219" t="s">
        <v>3236</v>
      </c>
      <c r="F187" s="707" t="s">
        <v>15312</v>
      </c>
      <c r="G187" s="250"/>
      <c r="H187" s="236"/>
      <c r="I187" s="235">
        <v>1775</v>
      </c>
      <c r="J187" s="235">
        <v>1775</v>
      </c>
      <c r="K187" s="235">
        <v>1775</v>
      </c>
      <c r="L187" s="236"/>
      <c r="M187" s="736"/>
      <c r="N187" s="236"/>
      <c r="O187" s="235">
        <v>830</v>
      </c>
      <c r="P187" s="235">
        <v>830</v>
      </c>
      <c r="Q187" s="235" t="s">
        <v>1555</v>
      </c>
      <c r="R187" s="235">
        <v>1</v>
      </c>
      <c r="S187" s="235" t="s">
        <v>290</v>
      </c>
      <c r="T187" s="236"/>
      <c r="U187" s="236"/>
      <c r="V187" s="236"/>
      <c r="W187" s="236"/>
      <c r="X187" s="236"/>
      <c r="Y187" s="236"/>
      <c r="Z187" s="235"/>
      <c r="AA187" s="707"/>
      <c r="AB187" s="707"/>
      <c r="AC187" s="236"/>
      <c r="AD187" s="236"/>
      <c r="AE187" s="236"/>
      <c r="AF187" s="236"/>
      <c r="AG187" s="236"/>
      <c r="AH187" s="236"/>
      <c r="AI187" s="236"/>
      <c r="AJ187" s="236"/>
      <c r="AK187" s="236"/>
      <c r="AL187" s="236"/>
      <c r="AM187" s="236"/>
      <c r="AN187" s="236"/>
      <c r="AO187" s="236"/>
      <c r="AP187" s="236"/>
      <c r="AQ187" s="236"/>
      <c r="AR187" s="236"/>
      <c r="AS187" s="236"/>
      <c r="AT187" s="236"/>
      <c r="AU187" s="707">
        <v>2003</v>
      </c>
      <c r="AV187" s="221"/>
      <c r="AW187" s="221"/>
      <c r="AX187" s="221"/>
      <c r="AY187" s="221"/>
      <c r="AZ187" s="221"/>
      <c r="BA187" s="221"/>
      <c r="BB187" s="235">
        <v>100</v>
      </c>
      <c r="BC187" s="236"/>
    </row>
    <row r="188" spans="1:55" s="1317" customFormat="1" ht="25.7" hidden="1" customHeight="1">
      <c r="A188" s="690"/>
      <c r="B188" s="242"/>
      <c r="C188" s="1328" t="s">
        <v>3236</v>
      </c>
      <c r="D188" s="1288" t="s">
        <v>3275</v>
      </c>
      <c r="E188" s="1328" t="s">
        <v>3236</v>
      </c>
      <c r="F188" s="1288" t="s">
        <v>15312</v>
      </c>
      <c r="G188" s="250"/>
      <c r="H188" s="1298"/>
      <c r="I188" s="235">
        <v>1215</v>
      </c>
      <c r="J188" s="235">
        <v>1215</v>
      </c>
      <c r="K188" s="235">
        <v>1215</v>
      </c>
      <c r="L188" s="1298"/>
      <c r="M188" s="736"/>
      <c r="N188" s="1298"/>
      <c r="O188" s="235">
        <v>839</v>
      </c>
      <c r="P188" s="235">
        <v>839</v>
      </c>
      <c r="Q188" s="235" t="s">
        <v>1555</v>
      </c>
      <c r="R188" s="235">
        <v>1</v>
      </c>
      <c r="S188" s="235" t="s">
        <v>290</v>
      </c>
      <c r="T188" s="1298"/>
      <c r="U188" s="1298"/>
      <c r="V188" s="1298"/>
      <c r="W188" s="1298"/>
      <c r="X188" s="1298"/>
      <c r="Y188" s="1298"/>
      <c r="Z188" s="235"/>
      <c r="AA188" s="1288"/>
      <c r="AB188" s="1288"/>
      <c r="AC188" s="1298"/>
      <c r="AD188" s="1298"/>
      <c r="AE188" s="1298"/>
      <c r="AF188" s="1298"/>
      <c r="AG188" s="1298"/>
      <c r="AH188" s="1298"/>
      <c r="AI188" s="1298"/>
      <c r="AJ188" s="1298"/>
      <c r="AK188" s="1298"/>
      <c r="AL188" s="1298"/>
      <c r="AM188" s="1298"/>
      <c r="AN188" s="1298"/>
      <c r="AO188" s="1298"/>
      <c r="AP188" s="1298"/>
      <c r="AQ188" s="1298"/>
      <c r="AR188" s="1298"/>
      <c r="AS188" s="1298"/>
      <c r="AT188" s="1298"/>
      <c r="AU188" s="1288">
        <v>2008</v>
      </c>
      <c r="AV188" s="1329"/>
      <c r="AW188" s="1329"/>
      <c r="AX188" s="1329"/>
      <c r="AY188" s="1329"/>
      <c r="AZ188" s="1329"/>
      <c r="BA188" s="1329"/>
      <c r="BB188" s="235">
        <v>200</v>
      </c>
      <c r="BC188" s="1298"/>
    </row>
    <row r="189" spans="1:55" s="1317" customFormat="1" ht="25.7" hidden="1" customHeight="1">
      <c r="A189" s="690"/>
      <c r="B189" s="242"/>
      <c r="C189" s="1328" t="s">
        <v>3236</v>
      </c>
      <c r="D189" s="1288" t="s">
        <v>3276</v>
      </c>
      <c r="E189" s="1328" t="s">
        <v>3236</v>
      </c>
      <c r="F189" s="1288" t="s">
        <v>15312</v>
      </c>
      <c r="G189" s="250"/>
      <c r="H189" s="1298"/>
      <c r="I189" s="235">
        <v>1182</v>
      </c>
      <c r="J189" s="235">
        <v>1182</v>
      </c>
      <c r="K189" s="235">
        <v>1182</v>
      </c>
      <c r="L189" s="1298"/>
      <c r="M189" s="736"/>
      <c r="N189" s="1298"/>
      <c r="O189" s="235">
        <v>374</v>
      </c>
      <c r="P189" s="235">
        <v>374</v>
      </c>
      <c r="Q189" s="235" t="s">
        <v>1555</v>
      </c>
      <c r="R189" s="235">
        <v>1</v>
      </c>
      <c r="S189" s="235" t="s">
        <v>290</v>
      </c>
      <c r="T189" s="1298"/>
      <c r="U189" s="1298"/>
      <c r="V189" s="1298"/>
      <c r="W189" s="1298"/>
      <c r="X189" s="1298"/>
      <c r="Y189" s="1298"/>
      <c r="Z189" s="235"/>
      <c r="AA189" s="1288"/>
      <c r="AB189" s="1288"/>
      <c r="AC189" s="1298"/>
      <c r="AD189" s="1298"/>
      <c r="AE189" s="1298"/>
      <c r="AF189" s="1298"/>
      <c r="AG189" s="1298"/>
      <c r="AH189" s="1298"/>
      <c r="AI189" s="1298"/>
      <c r="AJ189" s="1298"/>
      <c r="AK189" s="1298"/>
      <c r="AL189" s="1298"/>
      <c r="AM189" s="1298"/>
      <c r="AN189" s="1298"/>
      <c r="AO189" s="1298"/>
      <c r="AP189" s="1298"/>
      <c r="AQ189" s="1298"/>
      <c r="AR189" s="1298"/>
      <c r="AS189" s="1298"/>
      <c r="AT189" s="1298"/>
      <c r="AU189" s="1288">
        <v>2004</v>
      </c>
      <c r="AV189" s="1329"/>
      <c r="AW189" s="1329"/>
      <c r="AX189" s="1329"/>
      <c r="AY189" s="1329"/>
      <c r="AZ189" s="1329"/>
      <c r="BA189" s="1329"/>
      <c r="BB189" s="235">
        <v>100</v>
      </c>
      <c r="BC189" s="1298"/>
    </row>
    <row r="190" spans="1:55" s="19" customFormat="1" ht="25.7" hidden="1" customHeight="1">
      <c r="A190" s="690"/>
      <c r="B190" s="242"/>
      <c r="C190" s="219" t="s">
        <v>3236</v>
      </c>
      <c r="D190" s="707" t="s">
        <v>3277</v>
      </c>
      <c r="E190" s="219" t="s">
        <v>3236</v>
      </c>
      <c r="F190" s="707" t="s">
        <v>15312</v>
      </c>
      <c r="G190" s="250"/>
      <c r="H190" s="236"/>
      <c r="I190" s="235">
        <v>830</v>
      </c>
      <c r="J190" s="235">
        <v>830</v>
      </c>
      <c r="K190" s="235">
        <v>830</v>
      </c>
      <c r="L190" s="236">
        <v>830</v>
      </c>
      <c r="M190" s="736">
        <v>830</v>
      </c>
      <c r="N190" s="236">
        <v>830</v>
      </c>
      <c r="O190" s="235">
        <v>830</v>
      </c>
      <c r="P190" s="235">
        <v>830</v>
      </c>
      <c r="Q190" s="235" t="s">
        <v>1555</v>
      </c>
      <c r="R190" s="235">
        <v>1</v>
      </c>
      <c r="S190" s="235" t="s">
        <v>290</v>
      </c>
      <c r="T190" s="236"/>
      <c r="U190" s="236"/>
      <c r="V190" s="236"/>
      <c r="W190" s="236"/>
      <c r="X190" s="236"/>
      <c r="Y190" s="236"/>
      <c r="Z190" s="235"/>
      <c r="AA190" s="707"/>
      <c r="AB190" s="707"/>
      <c r="AC190" s="236"/>
      <c r="AD190" s="236"/>
      <c r="AE190" s="236"/>
      <c r="AF190" s="236"/>
      <c r="AG190" s="236"/>
      <c r="AH190" s="236"/>
      <c r="AI190" s="236"/>
      <c r="AJ190" s="236"/>
      <c r="AK190" s="236"/>
      <c r="AL190" s="236"/>
      <c r="AM190" s="236"/>
      <c r="AN190" s="236"/>
      <c r="AO190" s="236"/>
      <c r="AP190" s="236"/>
      <c r="AQ190" s="236"/>
      <c r="AR190" s="236"/>
      <c r="AS190" s="236"/>
      <c r="AT190" s="236"/>
      <c r="AU190" s="707">
        <v>2003</v>
      </c>
      <c r="AV190" s="221"/>
      <c r="AW190" s="221"/>
      <c r="AX190" s="221"/>
      <c r="AY190" s="221"/>
      <c r="AZ190" s="221"/>
      <c r="BA190" s="221"/>
      <c r="BB190" s="235">
        <v>100</v>
      </c>
      <c r="BC190" s="236"/>
    </row>
    <row r="191" spans="1:55" s="19" customFormat="1" ht="25.7" hidden="1" customHeight="1">
      <c r="A191" s="690"/>
      <c r="B191" s="242"/>
      <c r="C191" s="219" t="s">
        <v>3236</v>
      </c>
      <c r="D191" s="707" t="s">
        <v>3278</v>
      </c>
      <c r="E191" s="219" t="s">
        <v>3236</v>
      </c>
      <c r="F191" s="707" t="s">
        <v>15312</v>
      </c>
      <c r="G191" s="250"/>
      <c r="H191" s="236"/>
      <c r="I191" s="235">
        <v>785</v>
      </c>
      <c r="J191" s="235">
        <v>785</v>
      </c>
      <c r="K191" s="235">
        <v>785</v>
      </c>
      <c r="L191" s="236">
        <v>785</v>
      </c>
      <c r="M191" s="736">
        <v>785</v>
      </c>
      <c r="N191" s="236">
        <v>785</v>
      </c>
      <c r="O191" s="235">
        <v>785</v>
      </c>
      <c r="P191" s="235">
        <v>785</v>
      </c>
      <c r="Q191" s="235" t="s">
        <v>1555</v>
      </c>
      <c r="R191" s="235">
        <v>1</v>
      </c>
      <c r="S191" s="235" t="s">
        <v>290</v>
      </c>
      <c r="T191" s="236"/>
      <c r="U191" s="236"/>
      <c r="V191" s="236"/>
      <c r="W191" s="236"/>
      <c r="X191" s="236"/>
      <c r="Y191" s="236"/>
      <c r="Z191" s="235"/>
      <c r="AA191" s="707"/>
      <c r="AB191" s="707"/>
      <c r="AC191" s="236"/>
      <c r="AD191" s="236"/>
      <c r="AE191" s="236"/>
      <c r="AF191" s="236"/>
      <c r="AG191" s="236"/>
      <c r="AH191" s="236"/>
      <c r="AI191" s="236"/>
      <c r="AJ191" s="236"/>
      <c r="AK191" s="236"/>
      <c r="AL191" s="236"/>
      <c r="AM191" s="236"/>
      <c r="AN191" s="236"/>
      <c r="AO191" s="236"/>
      <c r="AP191" s="236"/>
      <c r="AQ191" s="236"/>
      <c r="AR191" s="236"/>
      <c r="AS191" s="236"/>
      <c r="AT191" s="236"/>
      <c r="AU191" s="707">
        <v>1997</v>
      </c>
      <c r="AV191" s="221"/>
      <c r="AW191" s="221"/>
      <c r="AX191" s="221"/>
      <c r="AY191" s="221"/>
      <c r="AZ191" s="221"/>
      <c r="BA191" s="221"/>
      <c r="BB191" s="235">
        <v>50</v>
      </c>
      <c r="BC191" s="236"/>
    </row>
    <row r="192" spans="1:55" s="19" customFormat="1" ht="25.7" hidden="1" customHeight="1">
      <c r="A192" s="690"/>
      <c r="B192" s="242"/>
      <c r="C192" s="219" t="s">
        <v>3236</v>
      </c>
      <c r="D192" s="707" t="s">
        <v>3279</v>
      </c>
      <c r="E192" s="219" t="s">
        <v>3236</v>
      </c>
      <c r="F192" s="707" t="s">
        <v>15312</v>
      </c>
      <c r="G192" s="250"/>
      <c r="H192" s="236"/>
      <c r="I192" s="235">
        <v>6835</v>
      </c>
      <c r="J192" s="235">
        <v>6835</v>
      </c>
      <c r="K192" s="235">
        <v>6835</v>
      </c>
      <c r="L192" s="236"/>
      <c r="M192" s="736"/>
      <c r="N192" s="236"/>
      <c r="O192" s="235">
        <v>806</v>
      </c>
      <c r="P192" s="235">
        <v>806</v>
      </c>
      <c r="Q192" s="235" t="s">
        <v>1555</v>
      </c>
      <c r="R192" s="235">
        <v>1</v>
      </c>
      <c r="S192" s="235" t="s">
        <v>290</v>
      </c>
      <c r="T192" s="236"/>
      <c r="U192" s="236"/>
      <c r="V192" s="236"/>
      <c r="W192" s="236"/>
      <c r="X192" s="236"/>
      <c r="Y192" s="236"/>
      <c r="Z192" s="235"/>
      <c r="AA192" s="707"/>
      <c r="AB192" s="707"/>
      <c r="AC192" s="236"/>
      <c r="AD192" s="236"/>
      <c r="AE192" s="236"/>
      <c r="AF192" s="236"/>
      <c r="AG192" s="236"/>
      <c r="AH192" s="236"/>
      <c r="AI192" s="236"/>
      <c r="AJ192" s="236"/>
      <c r="AK192" s="236"/>
      <c r="AL192" s="236"/>
      <c r="AM192" s="236"/>
      <c r="AN192" s="236"/>
      <c r="AO192" s="236"/>
      <c r="AP192" s="236"/>
      <c r="AQ192" s="236"/>
      <c r="AR192" s="236"/>
      <c r="AS192" s="236"/>
      <c r="AT192" s="236"/>
      <c r="AU192" s="707">
        <v>2001</v>
      </c>
      <c r="AV192" s="221"/>
      <c r="AW192" s="221"/>
      <c r="AX192" s="221"/>
      <c r="AY192" s="221"/>
      <c r="AZ192" s="221"/>
      <c r="BA192" s="221"/>
      <c r="BB192" s="235">
        <v>60</v>
      </c>
      <c r="BC192" s="236"/>
    </row>
    <row r="193" spans="1:55" s="19" customFormat="1" ht="25.7" hidden="1" customHeight="1">
      <c r="A193" s="690"/>
      <c r="B193" s="242"/>
      <c r="C193" s="219" t="s">
        <v>3236</v>
      </c>
      <c r="D193" s="707" t="s">
        <v>3280</v>
      </c>
      <c r="E193" s="219" t="s">
        <v>3236</v>
      </c>
      <c r="F193" s="707" t="s">
        <v>15312</v>
      </c>
      <c r="G193" s="250"/>
      <c r="H193" s="236"/>
      <c r="I193" s="235">
        <v>1350</v>
      </c>
      <c r="J193" s="235">
        <v>529</v>
      </c>
      <c r="K193" s="235">
        <v>529</v>
      </c>
      <c r="L193" s="236">
        <v>529</v>
      </c>
      <c r="M193" s="736">
        <v>529</v>
      </c>
      <c r="N193" s="236">
        <v>529</v>
      </c>
      <c r="O193" s="235">
        <v>529</v>
      </c>
      <c r="P193" s="235">
        <v>529</v>
      </c>
      <c r="Q193" s="235" t="s">
        <v>1555</v>
      </c>
      <c r="R193" s="235">
        <v>1</v>
      </c>
      <c r="S193" s="235" t="s">
        <v>290</v>
      </c>
      <c r="T193" s="236"/>
      <c r="U193" s="236"/>
      <c r="V193" s="236"/>
      <c r="W193" s="236"/>
      <c r="X193" s="236"/>
      <c r="Y193" s="236"/>
      <c r="Z193" s="235" t="s">
        <v>282</v>
      </c>
      <c r="AA193" s="707"/>
      <c r="AB193" s="707"/>
      <c r="AC193" s="236"/>
      <c r="AD193" s="236"/>
      <c r="AE193" s="236"/>
      <c r="AF193" s="236"/>
      <c r="AG193" s="236"/>
      <c r="AH193" s="236"/>
      <c r="AI193" s="236"/>
      <c r="AJ193" s="236"/>
      <c r="AK193" s="236"/>
      <c r="AL193" s="236"/>
      <c r="AM193" s="236"/>
      <c r="AN193" s="236"/>
      <c r="AO193" s="236"/>
      <c r="AP193" s="236"/>
      <c r="AQ193" s="236"/>
      <c r="AR193" s="236"/>
      <c r="AS193" s="236"/>
      <c r="AT193" s="236"/>
      <c r="AU193" s="707">
        <v>2010</v>
      </c>
      <c r="AV193" s="221"/>
      <c r="AW193" s="221"/>
      <c r="AX193" s="221"/>
      <c r="AY193" s="221"/>
      <c r="AZ193" s="221"/>
      <c r="BA193" s="221"/>
      <c r="BB193" s="235">
        <v>330</v>
      </c>
      <c r="BC193" s="236"/>
    </row>
    <row r="194" spans="1:55" s="19" customFormat="1" ht="25.7" hidden="1" customHeight="1">
      <c r="A194" s="690"/>
      <c r="B194" s="242"/>
      <c r="C194" s="219" t="s">
        <v>3236</v>
      </c>
      <c r="D194" s="707" t="s">
        <v>3281</v>
      </c>
      <c r="E194" s="219" t="s">
        <v>3236</v>
      </c>
      <c r="F194" s="707" t="s">
        <v>15312</v>
      </c>
      <c r="G194" s="250"/>
      <c r="H194" s="236"/>
      <c r="I194" s="235">
        <v>1220</v>
      </c>
      <c r="J194" s="235">
        <v>655</v>
      </c>
      <c r="K194" s="235">
        <v>650</v>
      </c>
      <c r="L194" s="236"/>
      <c r="M194" s="736"/>
      <c r="N194" s="236"/>
      <c r="O194" s="235">
        <v>650</v>
      </c>
      <c r="P194" s="235">
        <v>650</v>
      </c>
      <c r="Q194" s="235" t="s">
        <v>1555</v>
      </c>
      <c r="R194" s="235">
        <v>1</v>
      </c>
      <c r="S194" s="235" t="s">
        <v>290</v>
      </c>
      <c r="T194" s="236"/>
      <c r="U194" s="236"/>
      <c r="V194" s="236"/>
      <c r="W194" s="236"/>
      <c r="X194" s="236"/>
      <c r="Y194" s="236"/>
      <c r="Z194" s="235" t="s">
        <v>282</v>
      </c>
      <c r="AA194" s="707"/>
      <c r="AB194" s="707"/>
      <c r="AC194" s="236"/>
      <c r="AD194" s="236"/>
      <c r="AE194" s="236"/>
      <c r="AF194" s="236"/>
      <c r="AG194" s="236"/>
      <c r="AH194" s="236"/>
      <c r="AI194" s="236"/>
      <c r="AJ194" s="236"/>
      <c r="AK194" s="236"/>
      <c r="AL194" s="236"/>
      <c r="AM194" s="236"/>
      <c r="AN194" s="236"/>
      <c r="AO194" s="236"/>
      <c r="AP194" s="236"/>
      <c r="AQ194" s="236"/>
      <c r="AR194" s="236"/>
      <c r="AS194" s="236"/>
      <c r="AT194" s="236"/>
      <c r="AU194" s="707">
        <v>2014</v>
      </c>
      <c r="AV194" s="221"/>
      <c r="AW194" s="221"/>
      <c r="AX194" s="221"/>
      <c r="AY194" s="221"/>
      <c r="AZ194" s="221"/>
      <c r="BA194" s="221"/>
      <c r="BB194" s="235">
        <v>900</v>
      </c>
      <c r="BC194" s="236"/>
    </row>
    <row r="195" spans="1:55" s="19" customFormat="1" ht="25.7" hidden="1" customHeight="1">
      <c r="A195" s="690"/>
      <c r="B195" s="242"/>
      <c r="C195" s="219" t="s">
        <v>3236</v>
      </c>
      <c r="D195" s="707" t="s">
        <v>3282</v>
      </c>
      <c r="E195" s="219" t="s">
        <v>3236</v>
      </c>
      <c r="F195" s="707" t="s">
        <v>15312</v>
      </c>
      <c r="G195" s="250"/>
      <c r="H195" s="236"/>
      <c r="I195" s="235">
        <v>895</v>
      </c>
      <c r="J195" s="235">
        <v>895</v>
      </c>
      <c r="K195" s="235">
        <v>895</v>
      </c>
      <c r="L195" s="236">
        <v>895</v>
      </c>
      <c r="M195" s="736">
        <v>895</v>
      </c>
      <c r="N195" s="236">
        <v>895</v>
      </c>
      <c r="O195" s="235">
        <v>895</v>
      </c>
      <c r="P195" s="235">
        <v>895</v>
      </c>
      <c r="Q195" s="235" t="s">
        <v>1555</v>
      </c>
      <c r="R195" s="235">
        <v>1</v>
      </c>
      <c r="S195" s="235" t="s">
        <v>290</v>
      </c>
      <c r="T195" s="236"/>
      <c r="U195" s="236"/>
      <c r="V195" s="236"/>
      <c r="W195" s="236"/>
      <c r="X195" s="236"/>
      <c r="Y195" s="236"/>
      <c r="Z195" s="235"/>
      <c r="AA195" s="707"/>
      <c r="AB195" s="707"/>
      <c r="AC195" s="236"/>
      <c r="AD195" s="236"/>
      <c r="AE195" s="236"/>
      <c r="AF195" s="236"/>
      <c r="AG195" s="236"/>
      <c r="AH195" s="236"/>
      <c r="AI195" s="236"/>
      <c r="AJ195" s="236"/>
      <c r="AK195" s="236"/>
      <c r="AL195" s="236"/>
      <c r="AM195" s="236"/>
      <c r="AN195" s="236"/>
      <c r="AO195" s="236"/>
      <c r="AP195" s="236"/>
      <c r="AQ195" s="236"/>
      <c r="AR195" s="236"/>
      <c r="AS195" s="236"/>
      <c r="AT195" s="236"/>
      <c r="AU195" s="707">
        <v>1997</v>
      </c>
      <c r="AV195" s="221"/>
      <c r="AW195" s="221"/>
      <c r="AX195" s="221"/>
      <c r="AY195" s="221"/>
      <c r="AZ195" s="221"/>
      <c r="BA195" s="221"/>
      <c r="BB195" s="235"/>
      <c r="BC195" s="236"/>
    </row>
    <row r="196" spans="1:55" s="19" customFormat="1" ht="25.7" hidden="1" customHeight="1">
      <c r="A196" s="690"/>
      <c r="B196" s="242"/>
      <c r="C196" s="219" t="s">
        <v>3236</v>
      </c>
      <c r="D196" s="707" t="s">
        <v>3283</v>
      </c>
      <c r="E196" s="219" t="s">
        <v>3236</v>
      </c>
      <c r="F196" s="707" t="s">
        <v>15312</v>
      </c>
      <c r="G196" s="250"/>
      <c r="H196" s="236"/>
      <c r="I196" s="235">
        <v>1780</v>
      </c>
      <c r="J196" s="235">
        <v>432</v>
      </c>
      <c r="K196" s="235">
        <v>432</v>
      </c>
      <c r="L196" s="236"/>
      <c r="M196" s="736"/>
      <c r="N196" s="236"/>
      <c r="O196" s="235">
        <v>935</v>
      </c>
      <c r="P196" s="235">
        <v>935</v>
      </c>
      <c r="Q196" s="235" t="s">
        <v>1555</v>
      </c>
      <c r="R196" s="235">
        <v>1</v>
      </c>
      <c r="S196" s="235" t="s">
        <v>290</v>
      </c>
      <c r="T196" s="236"/>
      <c r="U196" s="236"/>
      <c r="V196" s="236"/>
      <c r="W196" s="236"/>
      <c r="X196" s="236"/>
      <c r="Y196" s="236"/>
      <c r="Z196" s="235"/>
      <c r="AA196" s="707"/>
      <c r="AB196" s="707"/>
      <c r="AC196" s="236"/>
      <c r="AD196" s="236"/>
      <c r="AE196" s="236"/>
      <c r="AF196" s="236"/>
      <c r="AG196" s="236"/>
      <c r="AH196" s="236"/>
      <c r="AI196" s="236"/>
      <c r="AJ196" s="236"/>
      <c r="AK196" s="236"/>
      <c r="AL196" s="236"/>
      <c r="AM196" s="236"/>
      <c r="AN196" s="236"/>
      <c r="AO196" s="236"/>
      <c r="AP196" s="236"/>
      <c r="AQ196" s="236"/>
      <c r="AR196" s="236"/>
      <c r="AS196" s="236"/>
      <c r="AT196" s="236"/>
      <c r="AU196" s="707">
        <v>1994</v>
      </c>
      <c r="AV196" s="221"/>
      <c r="AW196" s="221"/>
      <c r="AX196" s="221"/>
      <c r="AY196" s="221"/>
      <c r="AZ196" s="221"/>
      <c r="BA196" s="221"/>
      <c r="BB196" s="235"/>
      <c r="BC196" s="236"/>
    </row>
    <row r="197" spans="1:55" s="19" customFormat="1" ht="25.7" hidden="1" customHeight="1">
      <c r="A197" s="690"/>
      <c r="B197" s="242"/>
      <c r="C197" s="219" t="s">
        <v>3236</v>
      </c>
      <c r="D197" s="707" t="s">
        <v>15348</v>
      </c>
      <c r="E197" s="219" t="s">
        <v>3236</v>
      </c>
      <c r="F197" s="707" t="s">
        <v>15342</v>
      </c>
      <c r="G197" s="250"/>
      <c r="H197" s="236"/>
      <c r="I197" s="235">
        <v>1051</v>
      </c>
      <c r="J197" s="235">
        <v>1051</v>
      </c>
      <c r="K197" s="235">
        <v>1051</v>
      </c>
      <c r="L197" s="236">
        <v>1051</v>
      </c>
      <c r="M197" s="736">
        <v>1051</v>
      </c>
      <c r="N197" s="236">
        <v>1051</v>
      </c>
      <c r="O197" s="235">
        <v>1051</v>
      </c>
      <c r="P197" s="235">
        <v>1051</v>
      </c>
      <c r="Q197" s="235" t="s">
        <v>1555</v>
      </c>
      <c r="R197" s="235">
        <v>1</v>
      </c>
      <c r="S197" s="235" t="s">
        <v>290</v>
      </c>
      <c r="T197" s="236"/>
      <c r="U197" s="236"/>
      <c r="V197" s="236"/>
      <c r="W197" s="236"/>
      <c r="X197" s="236"/>
      <c r="Y197" s="236"/>
      <c r="Z197" s="235"/>
      <c r="AA197" s="707"/>
      <c r="AB197" s="707"/>
      <c r="AC197" s="236"/>
      <c r="AD197" s="236"/>
      <c r="AE197" s="236"/>
      <c r="AF197" s="236"/>
      <c r="AG197" s="236"/>
      <c r="AH197" s="236"/>
      <c r="AI197" s="236"/>
      <c r="AJ197" s="236"/>
      <c r="AK197" s="236"/>
      <c r="AL197" s="236"/>
      <c r="AM197" s="236"/>
      <c r="AN197" s="236"/>
      <c r="AO197" s="236"/>
      <c r="AP197" s="236"/>
      <c r="AQ197" s="236"/>
      <c r="AR197" s="236"/>
      <c r="AS197" s="236"/>
      <c r="AT197" s="236"/>
      <c r="AU197" s="707">
        <v>2013</v>
      </c>
      <c r="AV197" s="221"/>
      <c r="AW197" s="221"/>
      <c r="AX197" s="221"/>
      <c r="AY197" s="221"/>
      <c r="AZ197" s="221"/>
      <c r="BA197" s="221"/>
      <c r="BB197" s="235"/>
      <c r="BC197" s="236"/>
    </row>
    <row r="198" spans="1:55" s="19" customFormat="1" ht="25.7" hidden="1" customHeight="1">
      <c r="A198" s="690"/>
      <c r="B198" s="242"/>
      <c r="C198" s="219" t="s">
        <v>3236</v>
      </c>
      <c r="D198" s="707" t="s">
        <v>15349</v>
      </c>
      <c r="E198" s="219" t="s">
        <v>3236</v>
      </c>
      <c r="F198" s="707" t="s">
        <v>15350</v>
      </c>
      <c r="G198" s="250"/>
      <c r="H198" s="236"/>
      <c r="I198" s="235">
        <v>600</v>
      </c>
      <c r="J198" s="235">
        <v>600</v>
      </c>
      <c r="K198" s="235">
        <v>600</v>
      </c>
      <c r="L198" s="236">
        <v>600</v>
      </c>
      <c r="M198" s="736">
        <v>600</v>
      </c>
      <c r="N198" s="236">
        <v>600</v>
      </c>
      <c r="O198" s="235">
        <v>600</v>
      </c>
      <c r="P198" s="235">
        <v>600</v>
      </c>
      <c r="Q198" s="235" t="s">
        <v>1555</v>
      </c>
      <c r="R198" s="235">
        <v>1</v>
      </c>
      <c r="S198" s="235" t="s">
        <v>290</v>
      </c>
      <c r="T198" s="236"/>
      <c r="U198" s="236"/>
      <c r="V198" s="236"/>
      <c r="W198" s="236"/>
      <c r="X198" s="236"/>
      <c r="Y198" s="236"/>
      <c r="Z198" s="235"/>
      <c r="AA198" s="707"/>
      <c r="AB198" s="707"/>
      <c r="AC198" s="236"/>
      <c r="AD198" s="236"/>
      <c r="AE198" s="236"/>
      <c r="AF198" s="236"/>
      <c r="AG198" s="236"/>
      <c r="AH198" s="236"/>
      <c r="AI198" s="236"/>
      <c r="AJ198" s="236"/>
      <c r="AK198" s="236"/>
      <c r="AL198" s="236"/>
      <c r="AM198" s="236"/>
      <c r="AN198" s="236"/>
      <c r="AO198" s="236"/>
      <c r="AP198" s="236"/>
      <c r="AQ198" s="236"/>
      <c r="AR198" s="236"/>
      <c r="AS198" s="236"/>
      <c r="AT198" s="236"/>
      <c r="AU198" s="707">
        <v>2018</v>
      </c>
      <c r="AV198" s="221"/>
      <c r="AW198" s="221"/>
      <c r="AX198" s="221"/>
      <c r="AY198" s="221"/>
      <c r="AZ198" s="221"/>
      <c r="BA198" s="221"/>
      <c r="BB198" s="235"/>
      <c r="BC198" s="288"/>
    </row>
    <row r="199" spans="1:55" s="19" customFormat="1" ht="25.7" hidden="1" customHeight="1">
      <c r="A199" s="690"/>
      <c r="B199" s="242"/>
      <c r="C199" s="219" t="s">
        <v>3236</v>
      </c>
      <c r="D199" s="707" t="s">
        <v>3284</v>
      </c>
      <c r="E199" s="219" t="s">
        <v>3236</v>
      </c>
      <c r="F199" s="707" t="s">
        <v>15351</v>
      </c>
      <c r="G199" s="250"/>
      <c r="H199" s="236"/>
      <c r="I199" s="235">
        <v>6529</v>
      </c>
      <c r="J199" s="235">
        <v>459</v>
      </c>
      <c r="K199" s="235">
        <v>458</v>
      </c>
      <c r="L199" s="236"/>
      <c r="M199" s="736"/>
      <c r="N199" s="236"/>
      <c r="O199" s="235">
        <v>432</v>
      </c>
      <c r="P199" s="235">
        <v>432</v>
      </c>
      <c r="Q199" s="235" t="s">
        <v>1555</v>
      </c>
      <c r="R199" s="235">
        <v>1</v>
      </c>
      <c r="S199" s="235" t="s">
        <v>290</v>
      </c>
      <c r="T199" s="236"/>
      <c r="U199" s="236"/>
      <c r="V199" s="236"/>
      <c r="W199" s="236"/>
      <c r="X199" s="236"/>
      <c r="Y199" s="236"/>
      <c r="Z199" s="235" t="s">
        <v>282</v>
      </c>
      <c r="AA199" s="707"/>
      <c r="AB199" s="707"/>
      <c r="AC199" s="236"/>
      <c r="AD199" s="236"/>
      <c r="AE199" s="236"/>
      <c r="AF199" s="236"/>
      <c r="AG199" s="236"/>
      <c r="AH199" s="236"/>
      <c r="AI199" s="236"/>
      <c r="AJ199" s="236"/>
      <c r="AK199" s="236"/>
      <c r="AL199" s="236"/>
      <c r="AM199" s="236"/>
      <c r="AN199" s="236"/>
      <c r="AO199" s="236"/>
      <c r="AP199" s="236"/>
      <c r="AQ199" s="236"/>
      <c r="AR199" s="236"/>
      <c r="AS199" s="236"/>
      <c r="AT199" s="236"/>
      <c r="AU199" s="707">
        <v>2016</v>
      </c>
      <c r="AV199" s="221"/>
      <c r="AW199" s="221"/>
      <c r="AX199" s="221"/>
      <c r="AY199" s="221"/>
      <c r="AZ199" s="221"/>
      <c r="BA199" s="221"/>
      <c r="BB199" s="235">
        <v>800</v>
      </c>
      <c r="BC199" s="288"/>
    </row>
    <row r="200" spans="1:55" s="19" customFormat="1" ht="25.7" hidden="1" customHeight="1">
      <c r="A200" s="690"/>
      <c r="B200" s="239" t="s">
        <v>2432</v>
      </c>
      <c r="C200" s="707" t="s">
        <v>2433</v>
      </c>
      <c r="D200" s="246">
        <f>COUNTA(D201:D614)</f>
        <v>414</v>
      </c>
      <c r="E200" s="236"/>
      <c r="F200" s="236"/>
      <c r="G200" s="236"/>
      <c r="H200" s="236"/>
      <c r="I200" s="235">
        <f t="shared" ref="I200:N200" si="7">SUM(I201:I614)</f>
        <v>2441500.84</v>
      </c>
      <c r="J200" s="235">
        <f t="shared" si="7"/>
        <v>649536.88</v>
      </c>
      <c r="K200" s="235">
        <f t="shared" si="7"/>
        <v>137254.87</v>
      </c>
      <c r="L200" s="235">
        <f t="shared" si="7"/>
        <v>67722</v>
      </c>
      <c r="M200" s="235">
        <f t="shared" si="7"/>
        <v>68234</v>
      </c>
      <c r="N200" s="235">
        <f t="shared" si="7"/>
        <v>35120</v>
      </c>
      <c r="O200" s="235"/>
      <c r="P200" s="235"/>
      <c r="Q200" s="235"/>
      <c r="R200" s="235">
        <f>SUM(R201:R614)</f>
        <v>463</v>
      </c>
      <c r="S200" s="235"/>
      <c r="T200" s="236"/>
      <c r="U200" s="236"/>
      <c r="V200" s="236"/>
      <c r="W200" s="236"/>
      <c r="X200" s="236"/>
      <c r="Y200" s="236"/>
      <c r="Z200" s="235"/>
      <c r="AA200" s="707"/>
      <c r="AB200" s="707"/>
      <c r="AC200" s="236"/>
      <c r="AD200" s="236"/>
      <c r="AE200" s="236"/>
      <c r="AF200" s="236"/>
      <c r="AG200" s="236"/>
      <c r="AH200" s="236"/>
      <c r="AI200" s="236"/>
      <c r="AJ200" s="236"/>
      <c r="AK200" s="236"/>
      <c r="AL200" s="236"/>
      <c r="AM200" s="236"/>
      <c r="AN200" s="236"/>
      <c r="AO200" s="236"/>
      <c r="AP200" s="236"/>
      <c r="AQ200" s="236"/>
      <c r="AR200" s="236"/>
      <c r="AS200" s="236"/>
      <c r="AT200" s="236"/>
      <c r="AU200" s="221"/>
      <c r="AV200" s="221"/>
      <c r="AW200" s="221"/>
      <c r="AX200" s="221"/>
      <c r="AY200" s="221"/>
      <c r="AZ200" s="221"/>
      <c r="BA200" s="221"/>
      <c r="BB200" s="235"/>
      <c r="BC200" s="222"/>
    </row>
    <row r="201" spans="1:55" s="914" customFormat="1" ht="25.7" hidden="1" customHeight="1">
      <c r="A201" s="912"/>
      <c r="B201" s="242"/>
      <c r="C201" s="707" t="s">
        <v>2018</v>
      </c>
      <c r="D201" s="707" t="s">
        <v>12442</v>
      </c>
      <c r="E201" s="707" t="s">
        <v>2018</v>
      </c>
      <c r="F201" s="707" t="s">
        <v>12311</v>
      </c>
      <c r="G201" s="244"/>
      <c r="H201" s="244"/>
      <c r="I201" s="235">
        <v>206557</v>
      </c>
      <c r="J201" s="235"/>
      <c r="K201" s="235"/>
      <c r="L201" s="244"/>
      <c r="M201" s="736"/>
      <c r="N201" s="244"/>
      <c r="O201" s="235">
        <v>600</v>
      </c>
      <c r="P201" s="235">
        <v>600</v>
      </c>
      <c r="Q201" s="235" t="s">
        <v>8695</v>
      </c>
      <c r="R201" s="235">
        <v>2</v>
      </c>
      <c r="S201" s="235" t="s">
        <v>290</v>
      </c>
      <c r="T201" s="244"/>
      <c r="U201" s="244"/>
      <c r="V201" s="244"/>
      <c r="W201" s="244"/>
      <c r="X201" s="244"/>
      <c r="Y201" s="244"/>
      <c r="Z201" s="235"/>
      <c r="AA201" s="707"/>
      <c r="AB201" s="707"/>
      <c r="AC201" s="244"/>
      <c r="AD201" s="244"/>
      <c r="AE201" s="244"/>
      <c r="AF201" s="244"/>
      <c r="AG201" s="244"/>
      <c r="AH201" s="244"/>
      <c r="AI201" s="244"/>
      <c r="AJ201" s="244"/>
      <c r="AK201" s="244"/>
      <c r="AL201" s="244"/>
      <c r="AM201" s="244"/>
      <c r="AN201" s="244"/>
      <c r="AO201" s="244"/>
      <c r="AP201" s="244"/>
      <c r="AQ201" s="244"/>
      <c r="AR201" s="244"/>
      <c r="AS201" s="244"/>
      <c r="AT201" s="244"/>
      <c r="AU201" s="432">
        <v>2018</v>
      </c>
      <c r="AV201" s="432"/>
      <c r="AW201" s="432"/>
      <c r="AX201" s="432"/>
      <c r="AY201" s="432"/>
      <c r="AZ201" s="432"/>
      <c r="BA201" s="432"/>
      <c r="BB201" s="235">
        <v>21026</v>
      </c>
      <c r="BC201" s="913" t="s">
        <v>12312</v>
      </c>
    </row>
    <row r="202" spans="1:55" s="914" customFormat="1" ht="25.7" hidden="1" customHeight="1">
      <c r="A202" s="912"/>
      <c r="B202" s="242"/>
      <c r="C202" s="707" t="s">
        <v>3308</v>
      </c>
      <c r="D202" s="707" t="s">
        <v>10641</v>
      </c>
      <c r="E202" s="707" t="s">
        <v>3308</v>
      </c>
      <c r="F202" s="707" t="s">
        <v>4200</v>
      </c>
      <c r="G202" s="244"/>
      <c r="H202" s="244"/>
      <c r="I202" s="235">
        <v>3256</v>
      </c>
      <c r="J202" s="235">
        <v>3255.84</v>
      </c>
      <c r="K202" s="235">
        <v>3196.04</v>
      </c>
      <c r="L202" s="244"/>
      <c r="M202" s="736"/>
      <c r="N202" s="244"/>
      <c r="O202" s="235">
        <v>2863</v>
      </c>
      <c r="P202" s="235">
        <v>2863</v>
      </c>
      <c r="Q202" s="235" t="s">
        <v>8695</v>
      </c>
      <c r="R202" s="235">
        <v>6</v>
      </c>
      <c r="S202" s="235" t="s">
        <v>290</v>
      </c>
      <c r="T202" s="244"/>
      <c r="U202" s="244"/>
      <c r="V202" s="244"/>
      <c r="W202" s="244"/>
      <c r="X202" s="244"/>
      <c r="Y202" s="244"/>
      <c r="Z202" s="235" t="s">
        <v>10642</v>
      </c>
      <c r="AA202" s="707"/>
      <c r="AB202" s="707"/>
      <c r="AC202" s="244"/>
      <c r="AD202" s="244"/>
      <c r="AE202" s="244"/>
      <c r="AF202" s="244"/>
      <c r="AG202" s="244"/>
      <c r="AH202" s="244"/>
      <c r="AI202" s="244"/>
      <c r="AJ202" s="244"/>
      <c r="AK202" s="244"/>
      <c r="AL202" s="244"/>
      <c r="AM202" s="244"/>
      <c r="AN202" s="244"/>
      <c r="AO202" s="244"/>
      <c r="AP202" s="244"/>
      <c r="AQ202" s="244"/>
      <c r="AR202" s="244"/>
      <c r="AS202" s="244"/>
      <c r="AT202" s="244"/>
      <c r="AU202" s="432">
        <v>1999</v>
      </c>
      <c r="AV202" s="432"/>
      <c r="AW202" s="432"/>
      <c r="AX202" s="432"/>
      <c r="AY202" s="432"/>
      <c r="AZ202" s="432"/>
      <c r="BA202" s="432"/>
      <c r="BB202" s="235"/>
      <c r="BC202" s="431"/>
    </row>
    <row r="203" spans="1:55" s="914" customFormat="1" ht="25.7" hidden="1" customHeight="1">
      <c r="A203" s="912"/>
      <c r="B203" s="242"/>
      <c r="C203" s="1128" t="s">
        <v>3308</v>
      </c>
      <c r="D203" s="1128" t="s">
        <v>3951</v>
      </c>
      <c r="E203" s="1128" t="s">
        <v>3308</v>
      </c>
      <c r="F203" s="1128" t="s">
        <v>3164</v>
      </c>
      <c r="G203" s="244"/>
      <c r="H203" s="244"/>
      <c r="I203" s="235">
        <v>594</v>
      </c>
      <c r="J203" s="235">
        <v>594</v>
      </c>
      <c r="K203" s="235">
        <v>594</v>
      </c>
      <c r="L203" s="244"/>
      <c r="M203" s="736"/>
      <c r="N203" s="244"/>
      <c r="O203" s="235">
        <v>503</v>
      </c>
      <c r="P203" s="235">
        <v>503</v>
      </c>
      <c r="Q203" s="235" t="s">
        <v>11726</v>
      </c>
      <c r="R203" s="235">
        <v>1</v>
      </c>
      <c r="S203" s="235" t="s">
        <v>290</v>
      </c>
      <c r="T203" s="244"/>
      <c r="U203" s="244"/>
      <c r="V203" s="244"/>
      <c r="W203" s="244"/>
      <c r="X203" s="244"/>
      <c r="Y203" s="244"/>
      <c r="Z203" s="235"/>
      <c r="AA203" s="1128"/>
      <c r="AB203" s="1128"/>
      <c r="AC203" s="244"/>
      <c r="AD203" s="244"/>
      <c r="AE203" s="244"/>
      <c r="AF203" s="244"/>
      <c r="AG203" s="244"/>
      <c r="AH203" s="244"/>
      <c r="AI203" s="244"/>
      <c r="AJ203" s="244"/>
      <c r="AK203" s="244"/>
      <c r="AL203" s="244"/>
      <c r="AM203" s="244"/>
      <c r="AN203" s="244"/>
      <c r="AO203" s="244"/>
      <c r="AP203" s="244"/>
      <c r="AQ203" s="244"/>
      <c r="AR203" s="244"/>
      <c r="AS203" s="244"/>
      <c r="AT203" s="244"/>
      <c r="AU203" s="432"/>
      <c r="AV203" s="432"/>
      <c r="AW203" s="432"/>
      <c r="AX203" s="432"/>
      <c r="AY203" s="432"/>
      <c r="AZ203" s="432"/>
      <c r="BA203" s="432"/>
      <c r="BB203" s="235"/>
      <c r="BC203" s="431" t="s">
        <v>3615</v>
      </c>
    </row>
    <row r="204" spans="1:55" s="914" customFormat="1" ht="25.7" hidden="1" customHeight="1">
      <c r="A204" s="912"/>
      <c r="B204" s="242"/>
      <c r="C204" s="1405" t="s">
        <v>3308</v>
      </c>
      <c r="D204" s="1405" t="s">
        <v>14398</v>
      </c>
      <c r="E204" s="1405" t="s">
        <v>3308</v>
      </c>
      <c r="F204" s="1405" t="s">
        <v>4200</v>
      </c>
      <c r="G204" s="244"/>
      <c r="H204" s="244"/>
      <c r="I204" s="235">
        <v>2464</v>
      </c>
      <c r="J204" s="235">
        <v>804</v>
      </c>
      <c r="K204" s="235">
        <v>804</v>
      </c>
      <c r="L204" s="244"/>
      <c r="M204" s="736"/>
      <c r="N204" s="244"/>
      <c r="O204" s="235">
        <v>804</v>
      </c>
      <c r="P204" s="235">
        <v>804</v>
      </c>
      <c r="Q204" s="235" t="s">
        <v>8695</v>
      </c>
      <c r="R204" s="235">
        <v>2</v>
      </c>
      <c r="S204" s="235" t="s">
        <v>290</v>
      </c>
      <c r="T204" s="244"/>
      <c r="U204" s="244"/>
      <c r="V204" s="244"/>
      <c r="W204" s="244"/>
      <c r="X204" s="244"/>
      <c r="Y204" s="244"/>
      <c r="Z204" s="235"/>
      <c r="AA204" s="1405"/>
      <c r="AB204" s="1405"/>
      <c r="AC204" s="244"/>
      <c r="AD204" s="244"/>
      <c r="AE204" s="244"/>
      <c r="AF204" s="244"/>
      <c r="AG204" s="244"/>
      <c r="AH204" s="244"/>
      <c r="AI204" s="244"/>
      <c r="AJ204" s="244"/>
      <c r="AK204" s="244"/>
      <c r="AL204" s="244"/>
      <c r="AM204" s="244"/>
      <c r="AN204" s="244"/>
      <c r="AO204" s="244"/>
      <c r="AP204" s="244"/>
      <c r="AQ204" s="244"/>
      <c r="AR204" s="244"/>
      <c r="AS204" s="244"/>
      <c r="AT204" s="244"/>
      <c r="AU204" s="432"/>
      <c r="AV204" s="432"/>
      <c r="AW204" s="432"/>
      <c r="AX204" s="432"/>
      <c r="AY204" s="432"/>
      <c r="AZ204" s="432"/>
      <c r="BA204" s="432"/>
      <c r="BB204" s="235"/>
      <c r="BC204" s="431" t="s">
        <v>3615</v>
      </c>
    </row>
    <row r="205" spans="1:55" s="914" customFormat="1" ht="25.7" hidden="1" customHeight="1">
      <c r="A205" s="912"/>
      <c r="B205" s="242"/>
      <c r="C205" s="1405" t="s">
        <v>3308</v>
      </c>
      <c r="D205" s="1405" t="s">
        <v>14399</v>
      </c>
      <c r="E205" s="1405" t="s">
        <v>3308</v>
      </c>
      <c r="F205" s="1405" t="s">
        <v>4200</v>
      </c>
      <c r="G205" s="244"/>
      <c r="H205" s="244"/>
      <c r="I205" s="235">
        <v>524</v>
      </c>
      <c r="J205" s="235">
        <v>498</v>
      </c>
      <c r="K205" s="235">
        <v>498</v>
      </c>
      <c r="L205" s="244"/>
      <c r="M205" s="736"/>
      <c r="N205" s="244"/>
      <c r="O205" s="235">
        <v>498</v>
      </c>
      <c r="P205" s="235">
        <v>498</v>
      </c>
      <c r="Q205" s="235" t="s">
        <v>8695</v>
      </c>
      <c r="R205" s="235">
        <v>1</v>
      </c>
      <c r="S205" s="235" t="s">
        <v>290</v>
      </c>
      <c r="T205" s="244"/>
      <c r="U205" s="244"/>
      <c r="V205" s="244"/>
      <c r="W205" s="244"/>
      <c r="X205" s="244"/>
      <c r="Y205" s="244"/>
      <c r="Z205" s="235"/>
      <c r="AA205" s="1405"/>
      <c r="AB205" s="1405"/>
      <c r="AC205" s="244"/>
      <c r="AD205" s="244"/>
      <c r="AE205" s="244"/>
      <c r="AF205" s="244"/>
      <c r="AG205" s="244"/>
      <c r="AH205" s="244"/>
      <c r="AI205" s="244"/>
      <c r="AJ205" s="244"/>
      <c r="AK205" s="244"/>
      <c r="AL205" s="244"/>
      <c r="AM205" s="244"/>
      <c r="AN205" s="244"/>
      <c r="AO205" s="244"/>
      <c r="AP205" s="244"/>
      <c r="AQ205" s="244"/>
      <c r="AR205" s="244"/>
      <c r="AS205" s="244"/>
      <c r="AT205" s="244"/>
      <c r="AU205" s="432"/>
      <c r="AV205" s="432"/>
      <c r="AW205" s="432"/>
      <c r="AX205" s="432"/>
      <c r="AY205" s="432"/>
      <c r="AZ205" s="432"/>
      <c r="BA205" s="432"/>
      <c r="BB205" s="235"/>
      <c r="BC205" s="431" t="s">
        <v>3615</v>
      </c>
    </row>
    <row r="206" spans="1:55" s="914" customFormat="1" ht="25.7" hidden="1" customHeight="1">
      <c r="A206" s="912"/>
      <c r="B206" s="242"/>
      <c r="C206" s="1405" t="s">
        <v>3308</v>
      </c>
      <c r="D206" s="1405" t="s">
        <v>14400</v>
      </c>
      <c r="E206" s="1405" t="s">
        <v>3308</v>
      </c>
      <c r="F206" s="1405" t="s">
        <v>14401</v>
      </c>
      <c r="G206" s="244"/>
      <c r="H206" s="244"/>
      <c r="I206" s="235">
        <v>383436</v>
      </c>
      <c r="J206" s="235">
        <v>907</v>
      </c>
      <c r="K206" s="235">
        <v>907</v>
      </c>
      <c r="L206" s="244"/>
      <c r="M206" s="736"/>
      <c r="N206" s="244"/>
      <c r="O206" s="235">
        <v>907</v>
      </c>
      <c r="P206" s="235">
        <v>907</v>
      </c>
      <c r="Q206" s="235" t="s">
        <v>8695</v>
      </c>
      <c r="R206" s="235">
        <v>2</v>
      </c>
      <c r="S206" s="235" t="s">
        <v>290</v>
      </c>
      <c r="T206" s="244"/>
      <c r="U206" s="244"/>
      <c r="V206" s="244"/>
      <c r="W206" s="244"/>
      <c r="X206" s="244"/>
      <c r="Y206" s="244"/>
      <c r="Z206" s="235"/>
      <c r="AA206" s="1405"/>
      <c r="AB206" s="1405"/>
      <c r="AC206" s="244"/>
      <c r="AD206" s="244"/>
      <c r="AE206" s="244"/>
      <c r="AF206" s="244"/>
      <c r="AG206" s="244"/>
      <c r="AH206" s="244"/>
      <c r="AI206" s="244"/>
      <c r="AJ206" s="244"/>
      <c r="AK206" s="244"/>
      <c r="AL206" s="244"/>
      <c r="AM206" s="244"/>
      <c r="AN206" s="244"/>
      <c r="AO206" s="244"/>
      <c r="AP206" s="244"/>
      <c r="AQ206" s="244"/>
      <c r="AR206" s="244"/>
      <c r="AS206" s="244"/>
      <c r="AT206" s="244"/>
      <c r="AU206" s="432"/>
      <c r="AV206" s="432"/>
      <c r="AW206" s="432"/>
      <c r="AX206" s="432"/>
      <c r="AY206" s="432"/>
      <c r="AZ206" s="432"/>
      <c r="BA206" s="432"/>
      <c r="BB206" s="235"/>
      <c r="BC206" s="431" t="s">
        <v>3615</v>
      </c>
    </row>
    <row r="207" spans="1:55" s="914" customFormat="1" ht="25.7" hidden="1" customHeight="1">
      <c r="A207" s="912"/>
      <c r="B207" s="242"/>
      <c r="C207" s="1405" t="s">
        <v>3308</v>
      </c>
      <c r="D207" s="1405" t="s">
        <v>10944</v>
      </c>
      <c r="E207" s="1405" t="s">
        <v>3308</v>
      </c>
      <c r="F207" s="1405" t="s">
        <v>14402</v>
      </c>
      <c r="G207" s="244"/>
      <c r="H207" s="244"/>
      <c r="I207" s="235">
        <v>45795</v>
      </c>
      <c r="J207" s="235">
        <v>2568</v>
      </c>
      <c r="K207" s="235">
        <v>6081</v>
      </c>
      <c r="L207" s="244"/>
      <c r="M207" s="736"/>
      <c r="N207" s="244"/>
      <c r="O207" s="235">
        <v>435</v>
      </c>
      <c r="P207" s="235">
        <v>435</v>
      </c>
      <c r="Q207" s="235" t="s">
        <v>8714</v>
      </c>
      <c r="R207" s="235">
        <v>1</v>
      </c>
      <c r="S207" s="235" t="s">
        <v>290</v>
      </c>
      <c r="T207" s="244"/>
      <c r="U207" s="244"/>
      <c r="V207" s="244"/>
      <c r="W207" s="244"/>
      <c r="X207" s="244"/>
      <c r="Y207" s="244"/>
      <c r="Z207" s="235"/>
      <c r="AA207" s="1405"/>
      <c r="AB207" s="1405"/>
      <c r="AC207" s="244"/>
      <c r="AD207" s="244"/>
      <c r="AE207" s="244"/>
      <c r="AF207" s="244"/>
      <c r="AG207" s="244"/>
      <c r="AH207" s="244"/>
      <c r="AI207" s="244"/>
      <c r="AJ207" s="244"/>
      <c r="AK207" s="244"/>
      <c r="AL207" s="244"/>
      <c r="AM207" s="244"/>
      <c r="AN207" s="244"/>
      <c r="AO207" s="244"/>
      <c r="AP207" s="244"/>
      <c r="AQ207" s="244"/>
      <c r="AR207" s="244"/>
      <c r="AS207" s="244"/>
      <c r="AT207" s="244"/>
      <c r="AU207" s="432"/>
      <c r="AV207" s="432"/>
      <c r="AW207" s="432"/>
      <c r="AX207" s="432"/>
      <c r="AY207" s="432"/>
      <c r="AZ207" s="432"/>
      <c r="BA207" s="432"/>
      <c r="BB207" s="235"/>
      <c r="BC207" s="431" t="s">
        <v>3615</v>
      </c>
    </row>
    <row r="208" spans="1:55" s="914" customFormat="1" ht="25.7" hidden="1" customHeight="1">
      <c r="A208" s="912"/>
      <c r="B208" s="242"/>
      <c r="C208" s="1405" t="s">
        <v>3308</v>
      </c>
      <c r="D208" s="1405" t="s">
        <v>14403</v>
      </c>
      <c r="E208" s="1405" t="s">
        <v>3308</v>
      </c>
      <c r="F208" s="1405" t="s">
        <v>14402</v>
      </c>
      <c r="G208" s="244"/>
      <c r="H208" s="244"/>
      <c r="I208" s="235">
        <v>1918</v>
      </c>
      <c r="J208" s="235">
        <v>105</v>
      </c>
      <c r="K208" s="235">
        <v>81</v>
      </c>
      <c r="L208" s="244"/>
      <c r="M208" s="736"/>
      <c r="N208" s="244"/>
      <c r="O208" s="235">
        <v>748</v>
      </c>
      <c r="P208" s="235">
        <v>748</v>
      </c>
      <c r="Q208" s="235" t="s">
        <v>8714</v>
      </c>
      <c r="R208" s="235">
        <v>2</v>
      </c>
      <c r="S208" s="235" t="s">
        <v>290</v>
      </c>
      <c r="T208" s="244"/>
      <c r="U208" s="244"/>
      <c r="V208" s="244"/>
      <c r="W208" s="244"/>
      <c r="X208" s="244"/>
      <c r="Y208" s="244"/>
      <c r="Z208" s="235"/>
      <c r="AA208" s="1405"/>
      <c r="AB208" s="1405"/>
      <c r="AC208" s="244"/>
      <c r="AD208" s="244"/>
      <c r="AE208" s="244"/>
      <c r="AF208" s="244"/>
      <c r="AG208" s="244"/>
      <c r="AH208" s="244"/>
      <c r="AI208" s="244"/>
      <c r="AJ208" s="244"/>
      <c r="AK208" s="244"/>
      <c r="AL208" s="244"/>
      <c r="AM208" s="244"/>
      <c r="AN208" s="244"/>
      <c r="AO208" s="244"/>
      <c r="AP208" s="244"/>
      <c r="AQ208" s="244"/>
      <c r="AR208" s="244"/>
      <c r="AS208" s="244"/>
      <c r="AT208" s="244"/>
      <c r="AU208" s="432"/>
      <c r="AV208" s="432"/>
      <c r="AW208" s="432"/>
      <c r="AX208" s="432"/>
      <c r="AY208" s="432"/>
      <c r="AZ208" s="432"/>
      <c r="BA208" s="432"/>
      <c r="BB208" s="235"/>
      <c r="BC208" s="431" t="s">
        <v>3615</v>
      </c>
    </row>
    <row r="209" spans="1:55" s="914" customFormat="1" ht="25.7" hidden="1" customHeight="1">
      <c r="A209" s="912"/>
      <c r="B209" s="242"/>
      <c r="C209" s="1405" t="s">
        <v>3308</v>
      </c>
      <c r="D209" s="1405" t="s">
        <v>14404</v>
      </c>
      <c r="E209" s="1405" t="s">
        <v>3308</v>
      </c>
      <c r="F209" s="1405" t="s">
        <v>14405</v>
      </c>
      <c r="G209" s="244"/>
      <c r="H209" s="244"/>
      <c r="I209" s="235">
        <v>309676</v>
      </c>
      <c r="J209" s="235">
        <v>309676</v>
      </c>
      <c r="K209" s="235"/>
      <c r="L209" s="244"/>
      <c r="M209" s="736"/>
      <c r="N209" s="244"/>
      <c r="O209" s="235">
        <v>756</v>
      </c>
      <c r="P209" s="235">
        <v>756</v>
      </c>
      <c r="Q209" s="235" t="s">
        <v>14406</v>
      </c>
      <c r="R209" s="235">
        <v>2</v>
      </c>
      <c r="S209" s="235" t="s">
        <v>290</v>
      </c>
      <c r="T209" s="244"/>
      <c r="U209" s="244"/>
      <c r="V209" s="244"/>
      <c r="W209" s="244"/>
      <c r="X209" s="244"/>
      <c r="Y209" s="244"/>
      <c r="Z209" s="235"/>
      <c r="AA209" s="1405"/>
      <c r="AB209" s="1405"/>
      <c r="AC209" s="244"/>
      <c r="AD209" s="244"/>
      <c r="AE209" s="244"/>
      <c r="AF209" s="244"/>
      <c r="AG209" s="244"/>
      <c r="AH209" s="244"/>
      <c r="AI209" s="244"/>
      <c r="AJ209" s="244"/>
      <c r="AK209" s="244"/>
      <c r="AL209" s="244"/>
      <c r="AM209" s="244"/>
      <c r="AN209" s="244"/>
      <c r="AO209" s="244"/>
      <c r="AP209" s="244"/>
      <c r="AQ209" s="244"/>
      <c r="AR209" s="244"/>
      <c r="AS209" s="244"/>
      <c r="AT209" s="244"/>
      <c r="AU209" s="432"/>
      <c r="AV209" s="432"/>
      <c r="AW209" s="432"/>
      <c r="AX209" s="432"/>
      <c r="AY209" s="432"/>
      <c r="AZ209" s="432"/>
      <c r="BA209" s="432"/>
      <c r="BB209" s="235"/>
      <c r="BC209" s="431" t="s">
        <v>3615</v>
      </c>
    </row>
    <row r="210" spans="1:55" s="914" customFormat="1" ht="25.7" hidden="1" customHeight="1">
      <c r="A210" s="912"/>
      <c r="B210" s="242"/>
      <c r="C210" s="1128" t="s">
        <v>3308</v>
      </c>
      <c r="D210" s="1128" t="s">
        <v>14407</v>
      </c>
      <c r="E210" s="1128" t="s">
        <v>3308</v>
      </c>
      <c r="F210" s="1128" t="s">
        <v>14405</v>
      </c>
      <c r="G210" s="244"/>
      <c r="H210" s="244"/>
      <c r="I210" s="235">
        <v>51089.5</v>
      </c>
      <c r="J210" s="235">
        <v>51089.5</v>
      </c>
      <c r="K210" s="235"/>
      <c r="L210" s="244"/>
      <c r="M210" s="736"/>
      <c r="N210" s="244"/>
      <c r="O210" s="235">
        <v>750</v>
      </c>
      <c r="P210" s="235">
        <v>750</v>
      </c>
      <c r="Q210" s="235" t="s">
        <v>8703</v>
      </c>
      <c r="R210" s="235">
        <v>1</v>
      </c>
      <c r="S210" s="235" t="s">
        <v>290</v>
      </c>
      <c r="T210" s="244"/>
      <c r="U210" s="244"/>
      <c r="V210" s="244"/>
      <c r="W210" s="244"/>
      <c r="X210" s="244"/>
      <c r="Y210" s="244"/>
      <c r="Z210" s="235"/>
      <c r="AA210" s="1128"/>
      <c r="AB210" s="1128"/>
      <c r="AC210" s="244"/>
      <c r="AD210" s="244"/>
      <c r="AE210" s="244"/>
      <c r="AF210" s="244"/>
      <c r="AG210" s="244"/>
      <c r="AH210" s="244"/>
      <c r="AI210" s="244"/>
      <c r="AJ210" s="244"/>
      <c r="AK210" s="244"/>
      <c r="AL210" s="244"/>
      <c r="AM210" s="244"/>
      <c r="AN210" s="244"/>
      <c r="AO210" s="244"/>
      <c r="AP210" s="244"/>
      <c r="AQ210" s="244"/>
      <c r="AR210" s="244"/>
      <c r="AS210" s="244"/>
      <c r="AT210" s="244"/>
      <c r="AU210" s="432"/>
      <c r="AV210" s="432"/>
      <c r="AW210" s="432"/>
      <c r="AX210" s="432"/>
      <c r="AY210" s="432"/>
      <c r="AZ210" s="432"/>
      <c r="BA210" s="432"/>
      <c r="BB210" s="235"/>
      <c r="BC210" s="431" t="s">
        <v>3615</v>
      </c>
    </row>
    <row r="211" spans="1:55" s="914" customFormat="1" ht="25.7" hidden="1" customHeight="1">
      <c r="A211" s="912"/>
      <c r="B211" s="242"/>
      <c r="C211" s="1128" t="s">
        <v>3308</v>
      </c>
      <c r="D211" s="1128" t="s">
        <v>14408</v>
      </c>
      <c r="E211" s="1128" t="s">
        <v>3308</v>
      </c>
      <c r="F211" s="1128" t="s">
        <v>14405</v>
      </c>
      <c r="G211" s="244"/>
      <c r="H211" s="244"/>
      <c r="I211" s="235">
        <v>10465.700000000001</v>
      </c>
      <c r="J211" s="235">
        <v>10465.700000000001</v>
      </c>
      <c r="K211" s="235"/>
      <c r="L211" s="244"/>
      <c r="M211" s="736"/>
      <c r="N211" s="244"/>
      <c r="O211" s="235">
        <v>320</v>
      </c>
      <c r="P211" s="235">
        <v>320</v>
      </c>
      <c r="Q211" s="235" t="s">
        <v>12471</v>
      </c>
      <c r="R211" s="235">
        <v>1</v>
      </c>
      <c r="S211" s="235" t="s">
        <v>290</v>
      </c>
      <c r="T211" s="244"/>
      <c r="U211" s="244"/>
      <c r="V211" s="244"/>
      <c r="W211" s="244"/>
      <c r="X211" s="244"/>
      <c r="Y211" s="244"/>
      <c r="Z211" s="235"/>
      <c r="AA211" s="1128"/>
      <c r="AB211" s="1128"/>
      <c r="AC211" s="244"/>
      <c r="AD211" s="244"/>
      <c r="AE211" s="244"/>
      <c r="AF211" s="244"/>
      <c r="AG211" s="244"/>
      <c r="AH211" s="244"/>
      <c r="AI211" s="244"/>
      <c r="AJ211" s="244"/>
      <c r="AK211" s="244"/>
      <c r="AL211" s="244"/>
      <c r="AM211" s="244"/>
      <c r="AN211" s="244"/>
      <c r="AO211" s="244"/>
      <c r="AP211" s="244"/>
      <c r="AQ211" s="244"/>
      <c r="AR211" s="244"/>
      <c r="AS211" s="244"/>
      <c r="AT211" s="244"/>
      <c r="AU211" s="432"/>
      <c r="AV211" s="432"/>
      <c r="AW211" s="432"/>
      <c r="AX211" s="432"/>
      <c r="AY211" s="432"/>
      <c r="AZ211" s="432"/>
      <c r="BA211" s="432"/>
      <c r="BB211" s="235"/>
      <c r="BC211" s="431" t="s">
        <v>3615</v>
      </c>
    </row>
    <row r="212" spans="1:55" s="914" customFormat="1" ht="25.7" hidden="1" customHeight="1">
      <c r="A212" s="912"/>
      <c r="B212" s="242"/>
      <c r="C212" s="1128" t="s">
        <v>3308</v>
      </c>
      <c r="D212" s="1128" t="s">
        <v>14409</v>
      </c>
      <c r="E212" s="1128" t="s">
        <v>3308</v>
      </c>
      <c r="F212" s="1128" t="s">
        <v>14405</v>
      </c>
      <c r="G212" s="244"/>
      <c r="H212" s="244"/>
      <c r="I212" s="235">
        <v>147480</v>
      </c>
      <c r="J212" s="235">
        <v>147480</v>
      </c>
      <c r="K212" s="235"/>
      <c r="L212" s="244">
        <v>25736</v>
      </c>
      <c r="M212" s="736">
        <v>25736</v>
      </c>
      <c r="N212" s="244">
        <v>25736</v>
      </c>
      <c r="O212" s="235">
        <v>450</v>
      </c>
      <c r="P212" s="235">
        <v>450</v>
      </c>
      <c r="Q212" s="235" t="s">
        <v>8695</v>
      </c>
      <c r="R212" s="235">
        <v>1</v>
      </c>
      <c r="S212" s="235" t="s">
        <v>290</v>
      </c>
      <c r="T212" s="244"/>
      <c r="U212" s="244"/>
      <c r="V212" s="244"/>
      <c r="W212" s="244"/>
      <c r="X212" s="244"/>
      <c r="Y212" s="244"/>
      <c r="Z212" s="235"/>
      <c r="AA212" s="1128"/>
      <c r="AB212" s="1128"/>
      <c r="AC212" s="244"/>
      <c r="AD212" s="244"/>
      <c r="AE212" s="244"/>
      <c r="AF212" s="244"/>
      <c r="AG212" s="244"/>
      <c r="AH212" s="244"/>
      <c r="AI212" s="244"/>
      <c r="AJ212" s="244"/>
      <c r="AK212" s="244"/>
      <c r="AL212" s="244"/>
      <c r="AM212" s="244"/>
      <c r="AN212" s="244"/>
      <c r="AO212" s="244"/>
      <c r="AP212" s="244"/>
      <c r="AQ212" s="244"/>
      <c r="AR212" s="244"/>
      <c r="AS212" s="244"/>
      <c r="AT212" s="244"/>
      <c r="AU212" s="432"/>
      <c r="AV212" s="432"/>
      <c r="AW212" s="432"/>
      <c r="AX212" s="432"/>
      <c r="AY212" s="432"/>
      <c r="AZ212" s="432"/>
      <c r="BA212" s="432"/>
      <c r="BB212" s="235"/>
      <c r="BC212" s="431" t="s">
        <v>3615</v>
      </c>
    </row>
    <row r="213" spans="1:55" s="914" customFormat="1" ht="25.7" hidden="1" customHeight="1">
      <c r="A213" s="912"/>
      <c r="B213" s="242"/>
      <c r="C213" s="1128" t="s">
        <v>3308</v>
      </c>
      <c r="D213" s="1128" t="s">
        <v>14410</v>
      </c>
      <c r="E213" s="1128" t="s">
        <v>3308</v>
      </c>
      <c r="F213" s="1128" t="s">
        <v>14411</v>
      </c>
      <c r="G213" s="244"/>
      <c r="H213" s="244"/>
      <c r="I213" s="235">
        <v>2800</v>
      </c>
      <c r="J213" s="235">
        <v>2800</v>
      </c>
      <c r="K213" s="235">
        <v>2800</v>
      </c>
      <c r="L213" s="244"/>
      <c r="M213" s="736"/>
      <c r="N213" s="244"/>
      <c r="O213" s="235">
        <v>2740</v>
      </c>
      <c r="P213" s="235">
        <v>2740</v>
      </c>
      <c r="Q213" s="235" t="s">
        <v>8695</v>
      </c>
      <c r="R213" s="235">
        <v>1</v>
      </c>
      <c r="S213" s="235" t="s">
        <v>290</v>
      </c>
      <c r="T213" s="244"/>
      <c r="U213" s="244"/>
      <c r="V213" s="244"/>
      <c r="W213" s="244"/>
      <c r="X213" s="244"/>
      <c r="Y213" s="244"/>
      <c r="Z213" s="235"/>
      <c r="AA213" s="1128"/>
      <c r="AB213" s="1128"/>
      <c r="AC213" s="244"/>
      <c r="AD213" s="244"/>
      <c r="AE213" s="244"/>
      <c r="AF213" s="244"/>
      <c r="AG213" s="244"/>
      <c r="AH213" s="244"/>
      <c r="AI213" s="244"/>
      <c r="AJ213" s="244"/>
      <c r="AK213" s="244"/>
      <c r="AL213" s="244"/>
      <c r="AM213" s="244"/>
      <c r="AN213" s="244"/>
      <c r="AO213" s="244"/>
      <c r="AP213" s="244"/>
      <c r="AQ213" s="244"/>
      <c r="AR213" s="244"/>
      <c r="AS213" s="244"/>
      <c r="AT213" s="244"/>
      <c r="AU213" s="432"/>
      <c r="AV213" s="432"/>
      <c r="AW213" s="432"/>
      <c r="AX213" s="432"/>
      <c r="AY213" s="432"/>
      <c r="AZ213" s="432"/>
      <c r="BA213" s="432"/>
      <c r="BB213" s="235"/>
      <c r="BC213" s="431" t="s">
        <v>3615</v>
      </c>
    </row>
    <row r="214" spans="1:55" s="914" customFormat="1" ht="25.7" hidden="1" customHeight="1">
      <c r="A214" s="912"/>
      <c r="B214" s="242"/>
      <c r="C214" s="1128" t="s">
        <v>3308</v>
      </c>
      <c r="D214" s="1128" t="s">
        <v>14412</v>
      </c>
      <c r="E214" s="1128" t="s">
        <v>3308</v>
      </c>
      <c r="F214" s="1128" t="s">
        <v>14411</v>
      </c>
      <c r="G214" s="244"/>
      <c r="H214" s="244"/>
      <c r="I214" s="235">
        <v>594</v>
      </c>
      <c r="J214" s="235">
        <v>594</v>
      </c>
      <c r="K214" s="235">
        <v>594</v>
      </c>
      <c r="L214" s="244"/>
      <c r="M214" s="736"/>
      <c r="N214" s="244"/>
      <c r="O214" s="235">
        <v>594</v>
      </c>
      <c r="P214" s="235">
        <v>594</v>
      </c>
      <c r="Q214" s="235" t="s">
        <v>8695</v>
      </c>
      <c r="R214" s="235">
        <v>1</v>
      </c>
      <c r="S214" s="235" t="s">
        <v>290</v>
      </c>
      <c r="T214" s="244"/>
      <c r="U214" s="244"/>
      <c r="V214" s="244"/>
      <c r="W214" s="244"/>
      <c r="X214" s="244"/>
      <c r="Y214" s="244"/>
      <c r="Z214" s="235"/>
      <c r="AA214" s="1128"/>
      <c r="AB214" s="1128"/>
      <c r="AC214" s="244"/>
      <c r="AD214" s="244"/>
      <c r="AE214" s="244"/>
      <c r="AF214" s="244"/>
      <c r="AG214" s="244"/>
      <c r="AH214" s="244"/>
      <c r="AI214" s="244"/>
      <c r="AJ214" s="244"/>
      <c r="AK214" s="244"/>
      <c r="AL214" s="244"/>
      <c r="AM214" s="244"/>
      <c r="AN214" s="244"/>
      <c r="AO214" s="244"/>
      <c r="AP214" s="244"/>
      <c r="AQ214" s="244"/>
      <c r="AR214" s="244"/>
      <c r="AS214" s="244"/>
      <c r="AT214" s="244"/>
      <c r="AU214" s="432"/>
      <c r="AV214" s="432"/>
      <c r="AW214" s="432"/>
      <c r="AX214" s="432"/>
      <c r="AY214" s="432"/>
      <c r="AZ214" s="432"/>
      <c r="BA214" s="432"/>
      <c r="BB214" s="235"/>
      <c r="BC214" s="431" t="s">
        <v>3615</v>
      </c>
    </row>
    <row r="215" spans="1:55" s="914" customFormat="1" ht="25.7" hidden="1" customHeight="1">
      <c r="A215" s="912"/>
      <c r="B215" s="242"/>
      <c r="C215" s="1128" t="s">
        <v>3308</v>
      </c>
      <c r="D215" s="1128" t="s">
        <v>14413</v>
      </c>
      <c r="E215" s="1128" t="s">
        <v>3308</v>
      </c>
      <c r="F215" s="1128" t="s">
        <v>14411</v>
      </c>
      <c r="G215" s="244"/>
      <c r="H215" s="244"/>
      <c r="I215" s="235">
        <v>425</v>
      </c>
      <c r="J215" s="235">
        <v>425</v>
      </c>
      <c r="K215" s="235">
        <v>425</v>
      </c>
      <c r="L215" s="244"/>
      <c r="M215" s="736"/>
      <c r="N215" s="244"/>
      <c r="O215" s="235">
        <v>425</v>
      </c>
      <c r="P215" s="235">
        <v>425</v>
      </c>
      <c r="Q215" s="235" t="s">
        <v>8695</v>
      </c>
      <c r="R215" s="235">
        <v>1</v>
      </c>
      <c r="S215" s="235" t="s">
        <v>290</v>
      </c>
      <c r="T215" s="244"/>
      <c r="U215" s="244"/>
      <c r="V215" s="244"/>
      <c r="W215" s="244"/>
      <c r="X215" s="244"/>
      <c r="Y215" s="244"/>
      <c r="Z215" s="235"/>
      <c r="AA215" s="1128"/>
      <c r="AB215" s="1128"/>
      <c r="AC215" s="244"/>
      <c r="AD215" s="244"/>
      <c r="AE215" s="244"/>
      <c r="AF215" s="244"/>
      <c r="AG215" s="244"/>
      <c r="AH215" s="244"/>
      <c r="AI215" s="244"/>
      <c r="AJ215" s="244"/>
      <c r="AK215" s="244"/>
      <c r="AL215" s="244"/>
      <c r="AM215" s="244"/>
      <c r="AN215" s="244"/>
      <c r="AO215" s="244"/>
      <c r="AP215" s="244"/>
      <c r="AQ215" s="244"/>
      <c r="AR215" s="244"/>
      <c r="AS215" s="244"/>
      <c r="AT215" s="244"/>
      <c r="AU215" s="432"/>
      <c r="AV215" s="432"/>
      <c r="AW215" s="432"/>
      <c r="AX215" s="432"/>
      <c r="AY215" s="432"/>
      <c r="AZ215" s="432"/>
      <c r="BA215" s="432"/>
      <c r="BB215" s="235"/>
      <c r="BC215" s="431" t="s">
        <v>3615</v>
      </c>
    </row>
    <row r="216" spans="1:55" s="914" customFormat="1" ht="25.7" hidden="1" customHeight="1">
      <c r="A216" s="912"/>
      <c r="B216" s="242"/>
      <c r="C216" s="1128" t="s">
        <v>3308</v>
      </c>
      <c r="D216" s="1128" t="s">
        <v>14414</v>
      </c>
      <c r="E216" s="1128" t="s">
        <v>3308</v>
      </c>
      <c r="F216" s="1128" t="s">
        <v>14415</v>
      </c>
      <c r="G216" s="244"/>
      <c r="H216" s="244"/>
      <c r="I216" s="235">
        <v>11500</v>
      </c>
      <c r="J216" s="235">
        <v>403</v>
      </c>
      <c r="K216" s="235">
        <v>403</v>
      </c>
      <c r="L216" s="244"/>
      <c r="M216" s="736"/>
      <c r="N216" s="244"/>
      <c r="O216" s="235">
        <v>360</v>
      </c>
      <c r="P216" s="235">
        <v>360</v>
      </c>
      <c r="Q216" s="235" t="s">
        <v>14406</v>
      </c>
      <c r="R216" s="235">
        <v>1</v>
      </c>
      <c r="S216" s="235" t="s">
        <v>290</v>
      </c>
      <c r="T216" s="244"/>
      <c r="U216" s="244"/>
      <c r="V216" s="244"/>
      <c r="W216" s="244"/>
      <c r="X216" s="244"/>
      <c r="Y216" s="244"/>
      <c r="Z216" s="235"/>
      <c r="AA216" s="1128"/>
      <c r="AB216" s="1128"/>
      <c r="AC216" s="244"/>
      <c r="AD216" s="244"/>
      <c r="AE216" s="244"/>
      <c r="AF216" s="244"/>
      <c r="AG216" s="244"/>
      <c r="AH216" s="244"/>
      <c r="AI216" s="244"/>
      <c r="AJ216" s="244"/>
      <c r="AK216" s="244"/>
      <c r="AL216" s="244"/>
      <c r="AM216" s="244"/>
      <c r="AN216" s="244"/>
      <c r="AO216" s="244"/>
      <c r="AP216" s="244"/>
      <c r="AQ216" s="244"/>
      <c r="AR216" s="244"/>
      <c r="AS216" s="244"/>
      <c r="AT216" s="244"/>
      <c r="AU216" s="432"/>
      <c r="AV216" s="432"/>
      <c r="AW216" s="432"/>
      <c r="AX216" s="432"/>
      <c r="AY216" s="432"/>
      <c r="AZ216" s="432"/>
      <c r="BA216" s="432"/>
      <c r="BB216" s="235"/>
      <c r="BC216" s="431" t="s">
        <v>3615</v>
      </c>
    </row>
    <row r="217" spans="1:55" s="914" customFormat="1" ht="25.7" hidden="1" customHeight="1">
      <c r="A217" s="912"/>
      <c r="B217" s="242"/>
      <c r="C217" s="1128" t="s">
        <v>3308</v>
      </c>
      <c r="D217" s="1128" t="s">
        <v>14416</v>
      </c>
      <c r="E217" s="1128" t="s">
        <v>3308</v>
      </c>
      <c r="F217" s="1128" t="s">
        <v>14415</v>
      </c>
      <c r="G217" s="244"/>
      <c r="H217" s="244"/>
      <c r="I217" s="235">
        <v>16573</v>
      </c>
      <c r="J217" s="235">
        <v>460</v>
      </c>
      <c r="K217" s="235">
        <v>460</v>
      </c>
      <c r="L217" s="244"/>
      <c r="M217" s="736"/>
      <c r="N217" s="244"/>
      <c r="O217" s="235">
        <v>460</v>
      </c>
      <c r="P217" s="235">
        <v>460</v>
      </c>
      <c r="Q217" s="235" t="s">
        <v>8703</v>
      </c>
      <c r="R217" s="235">
        <v>1</v>
      </c>
      <c r="S217" s="235" t="s">
        <v>290</v>
      </c>
      <c r="T217" s="244"/>
      <c r="U217" s="244"/>
      <c r="V217" s="244"/>
      <c r="W217" s="244"/>
      <c r="X217" s="244"/>
      <c r="Y217" s="244"/>
      <c r="Z217" s="235"/>
      <c r="AA217" s="1128"/>
      <c r="AB217" s="1128"/>
      <c r="AC217" s="244"/>
      <c r="AD217" s="244"/>
      <c r="AE217" s="244"/>
      <c r="AF217" s="244"/>
      <c r="AG217" s="244"/>
      <c r="AH217" s="244"/>
      <c r="AI217" s="244"/>
      <c r="AJ217" s="244"/>
      <c r="AK217" s="244"/>
      <c r="AL217" s="244"/>
      <c r="AM217" s="244"/>
      <c r="AN217" s="244"/>
      <c r="AO217" s="244"/>
      <c r="AP217" s="244"/>
      <c r="AQ217" s="244"/>
      <c r="AR217" s="244"/>
      <c r="AS217" s="244"/>
      <c r="AT217" s="244"/>
      <c r="AU217" s="432"/>
      <c r="AV217" s="432"/>
      <c r="AW217" s="432"/>
      <c r="AX217" s="432"/>
      <c r="AY217" s="432"/>
      <c r="AZ217" s="432"/>
      <c r="BA217" s="432"/>
      <c r="BB217" s="235"/>
      <c r="BC217" s="431" t="s">
        <v>3615</v>
      </c>
    </row>
    <row r="218" spans="1:55" s="914" customFormat="1" ht="25.7" hidden="1" customHeight="1">
      <c r="A218" s="912"/>
      <c r="B218" s="242"/>
      <c r="C218" s="1128" t="s">
        <v>3308</v>
      </c>
      <c r="D218" s="1128" t="s">
        <v>14417</v>
      </c>
      <c r="E218" s="1128" t="s">
        <v>3308</v>
      </c>
      <c r="F218" s="1128" t="s">
        <v>14415</v>
      </c>
      <c r="G218" s="244"/>
      <c r="H218" s="244"/>
      <c r="I218" s="235">
        <v>10571</v>
      </c>
      <c r="J218" s="235">
        <v>500</v>
      </c>
      <c r="K218" s="235">
        <v>500</v>
      </c>
      <c r="L218" s="244"/>
      <c r="M218" s="736"/>
      <c r="N218" s="244"/>
      <c r="O218" s="235">
        <v>418</v>
      </c>
      <c r="P218" s="235">
        <v>418</v>
      </c>
      <c r="Q218" s="235" t="s">
        <v>14418</v>
      </c>
      <c r="R218" s="235">
        <v>1</v>
      </c>
      <c r="S218" s="235" t="s">
        <v>290</v>
      </c>
      <c r="T218" s="244"/>
      <c r="U218" s="244"/>
      <c r="V218" s="244"/>
      <c r="W218" s="244"/>
      <c r="X218" s="244"/>
      <c r="Y218" s="244"/>
      <c r="Z218" s="235"/>
      <c r="AA218" s="1128"/>
      <c r="AB218" s="1128"/>
      <c r="AC218" s="244"/>
      <c r="AD218" s="244"/>
      <c r="AE218" s="244"/>
      <c r="AF218" s="244"/>
      <c r="AG218" s="244"/>
      <c r="AH218" s="244"/>
      <c r="AI218" s="244"/>
      <c r="AJ218" s="244"/>
      <c r="AK218" s="244"/>
      <c r="AL218" s="244"/>
      <c r="AM218" s="244"/>
      <c r="AN218" s="244"/>
      <c r="AO218" s="244"/>
      <c r="AP218" s="244"/>
      <c r="AQ218" s="244"/>
      <c r="AR218" s="244"/>
      <c r="AS218" s="244"/>
      <c r="AT218" s="244"/>
      <c r="AU218" s="432"/>
      <c r="AV218" s="432"/>
      <c r="AW218" s="432"/>
      <c r="AX218" s="432"/>
      <c r="AY218" s="432"/>
      <c r="AZ218" s="432"/>
      <c r="BA218" s="432"/>
      <c r="BB218" s="235"/>
      <c r="BC218" s="431" t="s">
        <v>3615</v>
      </c>
    </row>
    <row r="219" spans="1:55" s="914" customFormat="1" ht="25.7" hidden="1" customHeight="1">
      <c r="A219" s="912"/>
      <c r="B219" s="242"/>
      <c r="C219" s="1128" t="s">
        <v>3308</v>
      </c>
      <c r="D219" s="1128" t="s">
        <v>14419</v>
      </c>
      <c r="E219" s="1128" t="s">
        <v>3308</v>
      </c>
      <c r="F219" s="1128" t="s">
        <v>14420</v>
      </c>
      <c r="G219" s="244"/>
      <c r="H219" s="244"/>
      <c r="I219" s="235">
        <v>222</v>
      </c>
      <c r="J219" s="235">
        <v>0</v>
      </c>
      <c r="K219" s="235">
        <v>0</v>
      </c>
      <c r="L219" s="244"/>
      <c r="M219" s="736"/>
      <c r="N219" s="244"/>
      <c r="O219" s="235">
        <v>504</v>
      </c>
      <c r="P219" s="235">
        <v>504</v>
      </c>
      <c r="Q219" s="235" t="s">
        <v>14418</v>
      </c>
      <c r="R219" s="235">
        <v>1</v>
      </c>
      <c r="S219" s="235" t="s">
        <v>290</v>
      </c>
      <c r="T219" s="244"/>
      <c r="U219" s="244"/>
      <c r="V219" s="244"/>
      <c r="W219" s="244"/>
      <c r="X219" s="244"/>
      <c r="Y219" s="244"/>
      <c r="Z219" s="235"/>
      <c r="AA219" s="1128"/>
      <c r="AB219" s="1128"/>
      <c r="AC219" s="244"/>
      <c r="AD219" s="244"/>
      <c r="AE219" s="244"/>
      <c r="AF219" s="244"/>
      <c r="AG219" s="244"/>
      <c r="AH219" s="244"/>
      <c r="AI219" s="244"/>
      <c r="AJ219" s="244"/>
      <c r="AK219" s="244"/>
      <c r="AL219" s="244"/>
      <c r="AM219" s="244"/>
      <c r="AN219" s="244"/>
      <c r="AO219" s="244"/>
      <c r="AP219" s="244"/>
      <c r="AQ219" s="244"/>
      <c r="AR219" s="244"/>
      <c r="AS219" s="244"/>
      <c r="AT219" s="244"/>
      <c r="AU219" s="432">
        <v>2015</v>
      </c>
      <c r="AV219" s="432"/>
      <c r="AW219" s="432"/>
      <c r="AX219" s="432"/>
      <c r="AY219" s="432"/>
      <c r="AZ219" s="432"/>
      <c r="BA219" s="432"/>
      <c r="BB219" s="235"/>
      <c r="BC219" s="431" t="s">
        <v>3615</v>
      </c>
    </row>
    <row r="220" spans="1:55" s="914" customFormat="1" ht="25.7" hidden="1" customHeight="1">
      <c r="A220" s="912"/>
      <c r="B220" s="242"/>
      <c r="C220" s="1128" t="s">
        <v>3308</v>
      </c>
      <c r="D220" s="1128" t="s">
        <v>14421</v>
      </c>
      <c r="E220" s="1128" t="s">
        <v>3308</v>
      </c>
      <c r="F220" s="1128" t="s">
        <v>14420</v>
      </c>
      <c r="G220" s="244"/>
      <c r="H220" s="244"/>
      <c r="I220" s="235">
        <v>501.6</v>
      </c>
      <c r="J220" s="235">
        <v>0</v>
      </c>
      <c r="K220" s="235">
        <v>0</v>
      </c>
      <c r="L220" s="244"/>
      <c r="M220" s="736"/>
      <c r="N220" s="244"/>
      <c r="O220" s="235">
        <v>300</v>
      </c>
      <c r="P220" s="235">
        <v>300</v>
      </c>
      <c r="Q220" s="235" t="s">
        <v>8695</v>
      </c>
      <c r="R220" s="235">
        <v>1</v>
      </c>
      <c r="S220" s="235" t="s">
        <v>290</v>
      </c>
      <c r="T220" s="244"/>
      <c r="U220" s="244"/>
      <c r="V220" s="244"/>
      <c r="W220" s="244"/>
      <c r="X220" s="244"/>
      <c r="Y220" s="244"/>
      <c r="Z220" s="235"/>
      <c r="AA220" s="1128"/>
      <c r="AB220" s="1128"/>
      <c r="AC220" s="244"/>
      <c r="AD220" s="244"/>
      <c r="AE220" s="244"/>
      <c r="AF220" s="244"/>
      <c r="AG220" s="244"/>
      <c r="AH220" s="244"/>
      <c r="AI220" s="244"/>
      <c r="AJ220" s="244"/>
      <c r="AK220" s="244"/>
      <c r="AL220" s="244"/>
      <c r="AM220" s="244"/>
      <c r="AN220" s="244"/>
      <c r="AO220" s="244"/>
      <c r="AP220" s="244"/>
      <c r="AQ220" s="244"/>
      <c r="AR220" s="244"/>
      <c r="AS220" s="244"/>
      <c r="AT220" s="244"/>
      <c r="AU220" s="432">
        <v>2003</v>
      </c>
      <c r="AV220" s="432"/>
      <c r="AW220" s="432"/>
      <c r="AX220" s="432"/>
      <c r="AY220" s="432"/>
      <c r="AZ220" s="432"/>
      <c r="BA220" s="432"/>
      <c r="BB220" s="235"/>
      <c r="BC220" s="431" t="s">
        <v>3615</v>
      </c>
    </row>
    <row r="221" spans="1:55" s="914" customFormat="1" ht="25.7" hidden="1" customHeight="1">
      <c r="A221" s="912"/>
      <c r="B221" s="242"/>
      <c r="C221" s="1128" t="s">
        <v>3308</v>
      </c>
      <c r="D221" s="1128" t="s">
        <v>14422</v>
      </c>
      <c r="E221" s="1128" t="s">
        <v>3308</v>
      </c>
      <c r="F221" s="1128" t="s">
        <v>14423</v>
      </c>
      <c r="G221" s="244"/>
      <c r="H221" s="244"/>
      <c r="I221" s="235">
        <v>426</v>
      </c>
      <c r="J221" s="235">
        <v>426</v>
      </c>
      <c r="K221" s="235">
        <v>426</v>
      </c>
      <c r="L221" s="244"/>
      <c r="M221" s="736"/>
      <c r="N221" s="244"/>
      <c r="O221" s="235">
        <v>300</v>
      </c>
      <c r="P221" s="235">
        <v>300</v>
      </c>
      <c r="Q221" s="235" t="s">
        <v>8695</v>
      </c>
      <c r="R221" s="235">
        <v>1</v>
      </c>
      <c r="S221" s="235" t="s">
        <v>290</v>
      </c>
      <c r="T221" s="244"/>
      <c r="U221" s="244"/>
      <c r="V221" s="244"/>
      <c r="W221" s="244"/>
      <c r="X221" s="244"/>
      <c r="Y221" s="244"/>
      <c r="Z221" s="235"/>
      <c r="AA221" s="1128"/>
      <c r="AB221" s="1128"/>
      <c r="AC221" s="244"/>
      <c r="AD221" s="244"/>
      <c r="AE221" s="244"/>
      <c r="AF221" s="244"/>
      <c r="AG221" s="244"/>
      <c r="AH221" s="244"/>
      <c r="AI221" s="244"/>
      <c r="AJ221" s="244"/>
      <c r="AK221" s="244"/>
      <c r="AL221" s="244"/>
      <c r="AM221" s="244"/>
      <c r="AN221" s="244"/>
      <c r="AO221" s="244"/>
      <c r="AP221" s="244"/>
      <c r="AQ221" s="244"/>
      <c r="AR221" s="244"/>
      <c r="AS221" s="244"/>
      <c r="AT221" s="244"/>
      <c r="AU221" s="432"/>
      <c r="AV221" s="432"/>
      <c r="AW221" s="432"/>
      <c r="AX221" s="432"/>
      <c r="AY221" s="432"/>
      <c r="AZ221" s="432"/>
      <c r="BA221" s="432"/>
      <c r="BB221" s="235"/>
      <c r="BC221" s="431" t="s">
        <v>3615</v>
      </c>
    </row>
    <row r="222" spans="1:55" s="914" customFormat="1" ht="25.7" hidden="1" customHeight="1">
      <c r="A222" s="912"/>
      <c r="B222" s="242"/>
      <c r="C222" s="1128" t="s">
        <v>3308</v>
      </c>
      <c r="D222" s="1128" t="s">
        <v>14424</v>
      </c>
      <c r="E222" s="1128" t="s">
        <v>3308</v>
      </c>
      <c r="F222" s="1128" t="s">
        <v>14423</v>
      </c>
      <c r="G222" s="244"/>
      <c r="H222" s="244"/>
      <c r="I222" s="235">
        <v>511</v>
      </c>
      <c r="J222" s="235">
        <v>511</v>
      </c>
      <c r="K222" s="235">
        <v>511</v>
      </c>
      <c r="L222" s="244"/>
      <c r="M222" s="736"/>
      <c r="N222" s="244"/>
      <c r="O222" s="235">
        <v>300</v>
      </c>
      <c r="P222" s="235">
        <v>300</v>
      </c>
      <c r="Q222" s="235" t="s">
        <v>1865</v>
      </c>
      <c r="R222" s="235">
        <v>1</v>
      </c>
      <c r="S222" s="235" t="s">
        <v>290</v>
      </c>
      <c r="T222" s="244"/>
      <c r="U222" s="244"/>
      <c r="V222" s="244"/>
      <c r="W222" s="244"/>
      <c r="X222" s="244"/>
      <c r="Y222" s="244"/>
      <c r="Z222" s="235"/>
      <c r="AA222" s="1128"/>
      <c r="AB222" s="1128"/>
      <c r="AC222" s="244"/>
      <c r="AD222" s="244"/>
      <c r="AE222" s="244"/>
      <c r="AF222" s="244"/>
      <c r="AG222" s="244"/>
      <c r="AH222" s="244"/>
      <c r="AI222" s="244"/>
      <c r="AJ222" s="244"/>
      <c r="AK222" s="244"/>
      <c r="AL222" s="244"/>
      <c r="AM222" s="244"/>
      <c r="AN222" s="244"/>
      <c r="AO222" s="244"/>
      <c r="AP222" s="244"/>
      <c r="AQ222" s="244"/>
      <c r="AR222" s="244"/>
      <c r="AS222" s="244"/>
      <c r="AT222" s="244"/>
      <c r="AU222" s="432"/>
      <c r="AV222" s="432"/>
      <c r="AW222" s="432"/>
      <c r="AX222" s="432"/>
      <c r="AY222" s="432"/>
      <c r="AZ222" s="432"/>
      <c r="BA222" s="432"/>
      <c r="BB222" s="235"/>
      <c r="BC222" s="431" t="s">
        <v>3615</v>
      </c>
    </row>
    <row r="223" spans="1:55" s="914" customFormat="1" ht="25.7" hidden="1" customHeight="1">
      <c r="A223" s="912"/>
      <c r="B223" s="242"/>
      <c r="C223" s="1128" t="s">
        <v>3308</v>
      </c>
      <c r="D223" s="1128" t="s">
        <v>14425</v>
      </c>
      <c r="E223" s="1128" t="s">
        <v>3308</v>
      </c>
      <c r="F223" s="1128" t="s">
        <v>14426</v>
      </c>
      <c r="G223" s="244"/>
      <c r="H223" s="244"/>
      <c r="I223" s="235">
        <v>672</v>
      </c>
      <c r="J223" s="235">
        <v>672</v>
      </c>
      <c r="K223" s="235">
        <v>672</v>
      </c>
      <c r="L223" s="244"/>
      <c r="M223" s="736"/>
      <c r="N223" s="244"/>
      <c r="O223" s="235">
        <v>600</v>
      </c>
      <c r="P223" s="235">
        <v>600</v>
      </c>
      <c r="Q223" s="235" t="s">
        <v>1865</v>
      </c>
      <c r="R223" s="235">
        <v>2</v>
      </c>
      <c r="S223" s="235" t="s">
        <v>290</v>
      </c>
      <c r="T223" s="244"/>
      <c r="U223" s="244"/>
      <c r="V223" s="244"/>
      <c r="W223" s="244"/>
      <c r="X223" s="244"/>
      <c r="Y223" s="244"/>
      <c r="Z223" s="235"/>
      <c r="AA223" s="1128"/>
      <c r="AB223" s="1128"/>
      <c r="AC223" s="244"/>
      <c r="AD223" s="244"/>
      <c r="AE223" s="244"/>
      <c r="AF223" s="244"/>
      <c r="AG223" s="244"/>
      <c r="AH223" s="244"/>
      <c r="AI223" s="244"/>
      <c r="AJ223" s="244"/>
      <c r="AK223" s="244"/>
      <c r="AL223" s="244"/>
      <c r="AM223" s="244"/>
      <c r="AN223" s="244"/>
      <c r="AO223" s="244"/>
      <c r="AP223" s="244"/>
      <c r="AQ223" s="244"/>
      <c r="AR223" s="244"/>
      <c r="AS223" s="244"/>
      <c r="AT223" s="244"/>
      <c r="AU223" s="432"/>
      <c r="AV223" s="432"/>
      <c r="AW223" s="432"/>
      <c r="AX223" s="432"/>
      <c r="AY223" s="432"/>
      <c r="AZ223" s="432"/>
      <c r="BA223" s="432"/>
      <c r="BB223" s="235"/>
      <c r="BC223" s="431" t="s">
        <v>3615</v>
      </c>
    </row>
    <row r="224" spans="1:55" s="914" customFormat="1" ht="25.7" hidden="1" customHeight="1">
      <c r="A224" s="912"/>
      <c r="B224" s="242"/>
      <c r="C224" s="1128" t="s">
        <v>3308</v>
      </c>
      <c r="D224" s="1128" t="s">
        <v>14427</v>
      </c>
      <c r="E224" s="1128" t="s">
        <v>3308</v>
      </c>
      <c r="F224" s="1128" t="s">
        <v>14423</v>
      </c>
      <c r="G224" s="244"/>
      <c r="H224" s="244"/>
      <c r="I224" s="235">
        <v>835</v>
      </c>
      <c r="J224" s="235">
        <v>835</v>
      </c>
      <c r="K224" s="235">
        <v>835</v>
      </c>
      <c r="L224" s="244"/>
      <c r="M224" s="736"/>
      <c r="N224" s="244"/>
      <c r="O224" s="235">
        <v>300</v>
      </c>
      <c r="P224" s="235">
        <v>300</v>
      </c>
      <c r="Q224" s="235" t="s">
        <v>1865</v>
      </c>
      <c r="R224" s="235">
        <v>1</v>
      </c>
      <c r="S224" s="235" t="s">
        <v>290</v>
      </c>
      <c r="T224" s="244"/>
      <c r="U224" s="244"/>
      <c r="V224" s="244"/>
      <c r="W224" s="244"/>
      <c r="X224" s="244"/>
      <c r="Y224" s="244"/>
      <c r="Z224" s="235"/>
      <c r="AA224" s="1128"/>
      <c r="AB224" s="1128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432"/>
      <c r="AV224" s="432"/>
      <c r="AW224" s="432"/>
      <c r="AX224" s="432"/>
      <c r="AY224" s="432"/>
      <c r="AZ224" s="432"/>
      <c r="BA224" s="432"/>
      <c r="BB224" s="235"/>
      <c r="BC224" s="431" t="s">
        <v>3615</v>
      </c>
    </row>
    <row r="225" spans="1:55" s="914" customFormat="1" ht="25.7" hidden="1" customHeight="1">
      <c r="A225" s="912"/>
      <c r="B225" s="242"/>
      <c r="C225" s="1128" t="s">
        <v>3308</v>
      </c>
      <c r="D225" s="1128" t="s">
        <v>14428</v>
      </c>
      <c r="E225" s="1128" t="s">
        <v>3308</v>
      </c>
      <c r="F225" s="1128" t="s">
        <v>14429</v>
      </c>
      <c r="G225" s="244"/>
      <c r="H225" s="244"/>
      <c r="I225" s="235">
        <v>467.91</v>
      </c>
      <c r="J225" s="235">
        <v>467.91</v>
      </c>
      <c r="K225" s="235">
        <v>467.91</v>
      </c>
      <c r="L225" s="244"/>
      <c r="M225" s="736"/>
      <c r="N225" s="244"/>
      <c r="O225" s="235">
        <v>467.91</v>
      </c>
      <c r="P225" s="235">
        <v>467.91</v>
      </c>
      <c r="Q225" s="235" t="s">
        <v>14430</v>
      </c>
      <c r="R225" s="235">
        <v>1</v>
      </c>
      <c r="S225" s="235" t="s">
        <v>290</v>
      </c>
      <c r="T225" s="244"/>
      <c r="U225" s="244"/>
      <c r="V225" s="244"/>
      <c r="W225" s="244"/>
      <c r="X225" s="244"/>
      <c r="Y225" s="244"/>
      <c r="Z225" s="235"/>
      <c r="AA225" s="1128"/>
      <c r="AB225" s="1128"/>
      <c r="AC225" s="244"/>
      <c r="AD225" s="244"/>
      <c r="AE225" s="244"/>
      <c r="AF225" s="244"/>
      <c r="AG225" s="244"/>
      <c r="AH225" s="244"/>
      <c r="AI225" s="244"/>
      <c r="AJ225" s="244"/>
      <c r="AK225" s="244"/>
      <c r="AL225" s="244"/>
      <c r="AM225" s="244"/>
      <c r="AN225" s="244"/>
      <c r="AO225" s="244"/>
      <c r="AP225" s="244"/>
      <c r="AQ225" s="244"/>
      <c r="AR225" s="244"/>
      <c r="AS225" s="244"/>
      <c r="AT225" s="244"/>
      <c r="AU225" s="432"/>
      <c r="AV225" s="432"/>
      <c r="AW225" s="432"/>
      <c r="AX225" s="432"/>
      <c r="AY225" s="432"/>
      <c r="AZ225" s="432"/>
      <c r="BA225" s="432"/>
      <c r="BB225" s="235"/>
      <c r="BC225" s="431" t="s">
        <v>3615</v>
      </c>
    </row>
    <row r="226" spans="1:55" s="914" customFormat="1" ht="25.7" hidden="1" customHeight="1">
      <c r="A226" s="912"/>
      <c r="B226" s="242"/>
      <c r="C226" s="1128" t="s">
        <v>3308</v>
      </c>
      <c r="D226" s="1128" t="s">
        <v>14431</v>
      </c>
      <c r="E226" s="1128" t="s">
        <v>3308</v>
      </c>
      <c r="F226" s="1128" t="s">
        <v>14429</v>
      </c>
      <c r="G226" s="244"/>
      <c r="H226" s="244"/>
      <c r="I226" s="235">
        <v>300</v>
      </c>
      <c r="J226" s="235">
        <v>300</v>
      </c>
      <c r="K226" s="235">
        <v>300</v>
      </c>
      <c r="L226" s="244"/>
      <c r="M226" s="736"/>
      <c r="N226" s="244"/>
      <c r="O226" s="235">
        <v>300</v>
      </c>
      <c r="P226" s="235">
        <v>300</v>
      </c>
      <c r="Q226" s="235" t="s">
        <v>289</v>
      </c>
      <c r="R226" s="235">
        <v>1</v>
      </c>
      <c r="S226" s="235" t="s">
        <v>290</v>
      </c>
      <c r="T226" s="244"/>
      <c r="U226" s="244"/>
      <c r="V226" s="244"/>
      <c r="W226" s="244"/>
      <c r="X226" s="244"/>
      <c r="Y226" s="244"/>
      <c r="Z226" s="235"/>
      <c r="AA226" s="1128"/>
      <c r="AB226" s="1128"/>
      <c r="AC226" s="244"/>
      <c r="AD226" s="244"/>
      <c r="AE226" s="244"/>
      <c r="AF226" s="244"/>
      <c r="AG226" s="244"/>
      <c r="AH226" s="244"/>
      <c r="AI226" s="244"/>
      <c r="AJ226" s="244"/>
      <c r="AK226" s="244"/>
      <c r="AL226" s="244"/>
      <c r="AM226" s="244"/>
      <c r="AN226" s="244"/>
      <c r="AO226" s="244"/>
      <c r="AP226" s="244"/>
      <c r="AQ226" s="244"/>
      <c r="AR226" s="244"/>
      <c r="AS226" s="244"/>
      <c r="AT226" s="244"/>
      <c r="AU226" s="432"/>
      <c r="AV226" s="432"/>
      <c r="AW226" s="432"/>
      <c r="AX226" s="432"/>
      <c r="AY226" s="432"/>
      <c r="AZ226" s="432"/>
      <c r="BA226" s="432"/>
      <c r="BB226" s="235"/>
      <c r="BC226" s="431" t="s">
        <v>3615</v>
      </c>
    </row>
    <row r="227" spans="1:55" s="914" customFormat="1" ht="25.7" hidden="1" customHeight="1">
      <c r="A227" s="912"/>
      <c r="B227" s="242"/>
      <c r="C227" s="1128" t="s">
        <v>3308</v>
      </c>
      <c r="D227" s="1128" t="s">
        <v>14432</v>
      </c>
      <c r="E227" s="1128" t="s">
        <v>3308</v>
      </c>
      <c r="F227" s="1128" t="s">
        <v>14433</v>
      </c>
      <c r="G227" s="244"/>
      <c r="H227" s="244"/>
      <c r="I227" s="235">
        <v>298</v>
      </c>
      <c r="J227" s="235">
        <v>298</v>
      </c>
      <c r="K227" s="235">
        <v>298</v>
      </c>
      <c r="L227" s="244"/>
      <c r="M227" s="736"/>
      <c r="N227" s="244"/>
      <c r="O227" s="235">
        <v>298</v>
      </c>
      <c r="P227" s="235">
        <v>298</v>
      </c>
      <c r="Q227" s="235" t="s">
        <v>7226</v>
      </c>
      <c r="R227" s="235">
        <v>1</v>
      </c>
      <c r="S227" s="235" t="s">
        <v>290</v>
      </c>
      <c r="T227" s="244"/>
      <c r="U227" s="244"/>
      <c r="V227" s="244"/>
      <c r="W227" s="244"/>
      <c r="X227" s="244"/>
      <c r="Y227" s="244"/>
      <c r="Z227" s="235"/>
      <c r="AA227" s="1128"/>
      <c r="AB227" s="1128"/>
      <c r="AC227" s="244"/>
      <c r="AD227" s="244"/>
      <c r="AE227" s="244"/>
      <c r="AF227" s="244"/>
      <c r="AG227" s="244"/>
      <c r="AH227" s="244"/>
      <c r="AI227" s="244"/>
      <c r="AJ227" s="244"/>
      <c r="AK227" s="244"/>
      <c r="AL227" s="244"/>
      <c r="AM227" s="244"/>
      <c r="AN227" s="244"/>
      <c r="AO227" s="244"/>
      <c r="AP227" s="244"/>
      <c r="AQ227" s="244"/>
      <c r="AR227" s="244"/>
      <c r="AS227" s="244"/>
      <c r="AT227" s="244"/>
      <c r="AU227" s="432"/>
      <c r="AV227" s="432"/>
      <c r="AW227" s="432"/>
      <c r="AX227" s="432"/>
      <c r="AY227" s="432"/>
      <c r="AZ227" s="432"/>
      <c r="BA227" s="432"/>
      <c r="BB227" s="235"/>
      <c r="BC227" s="431" t="s">
        <v>3615</v>
      </c>
    </row>
    <row r="228" spans="1:55" s="914" customFormat="1" ht="25.7" hidden="1" customHeight="1">
      <c r="A228" s="912"/>
      <c r="B228" s="242"/>
      <c r="C228" s="1128" t="s">
        <v>3308</v>
      </c>
      <c r="D228" s="1128" t="s">
        <v>14434</v>
      </c>
      <c r="E228" s="1128" t="s">
        <v>3308</v>
      </c>
      <c r="F228" s="1128" t="s">
        <v>14433</v>
      </c>
      <c r="G228" s="244"/>
      <c r="H228" s="244"/>
      <c r="I228" s="235">
        <v>380</v>
      </c>
      <c r="J228" s="235">
        <v>380</v>
      </c>
      <c r="K228" s="235">
        <v>380</v>
      </c>
      <c r="L228" s="244"/>
      <c r="M228" s="736"/>
      <c r="N228" s="244"/>
      <c r="O228" s="235">
        <v>380</v>
      </c>
      <c r="P228" s="235">
        <v>380</v>
      </c>
      <c r="Q228" s="235" t="s">
        <v>14435</v>
      </c>
      <c r="R228" s="235">
        <v>1</v>
      </c>
      <c r="S228" s="235" t="s">
        <v>290</v>
      </c>
      <c r="T228" s="244"/>
      <c r="U228" s="244"/>
      <c r="V228" s="244"/>
      <c r="W228" s="244"/>
      <c r="X228" s="244"/>
      <c r="Y228" s="244"/>
      <c r="Z228" s="235"/>
      <c r="AA228" s="1128"/>
      <c r="AB228" s="1128"/>
      <c r="AC228" s="244"/>
      <c r="AD228" s="244"/>
      <c r="AE228" s="244"/>
      <c r="AF228" s="244"/>
      <c r="AG228" s="244"/>
      <c r="AH228" s="244"/>
      <c r="AI228" s="244"/>
      <c r="AJ228" s="244"/>
      <c r="AK228" s="244"/>
      <c r="AL228" s="244"/>
      <c r="AM228" s="244"/>
      <c r="AN228" s="244"/>
      <c r="AO228" s="244"/>
      <c r="AP228" s="244"/>
      <c r="AQ228" s="244"/>
      <c r="AR228" s="244"/>
      <c r="AS228" s="244"/>
      <c r="AT228" s="244"/>
      <c r="AU228" s="432"/>
      <c r="AV228" s="432"/>
      <c r="AW228" s="432"/>
      <c r="AX228" s="432"/>
      <c r="AY228" s="432"/>
      <c r="AZ228" s="432"/>
      <c r="BA228" s="432"/>
      <c r="BB228" s="235"/>
      <c r="BC228" s="431" t="s">
        <v>3615</v>
      </c>
    </row>
    <row r="229" spans="1:55" s="914" customFormat="1" ht="25.7" hidden="1" customHeight="1">
      <c r="A229" s="912"/>
      <c r="B229" s="242"/>
      <c r="C229" s="1128" t="s">
        <v>3308</v>
      </c>
      <c r="D229" s="1128" t="s">
        <v>14436</v>
      </c>
      <c r="E229" s="1128" t="s">
        <v>3308</v>
      </c>
      <c r="F229" s="1128" t="s">
        <v>14433</v>
      </c>
      <c r="G229" s="244"/>
      <c r="H229" s="244"/>
      <c r="I229" s="235">
        <v>492</v>
      </c>
      <c r="J229" s="235">
        <v>492</v>
      </c>
      <c r="K229" s="235">
        <v>492</v>
      </c>
      <c r="L229" s="244"/>
      <c r="M229" s="736"/>
      <c r="N229" s="244"/>
      <c r="O229" s="235">
        <v>492</v>
      </c>
      <c r="P229" s="235">
        <v>492</v>
      </c>
      <c r="Q229" s="235" t="s">
        <v>7226</v>
      </c>
      <c r="R229" s="235">
        <v>1</v>
      </c>
      <c r="S229" s="235" t="s">
        <v>290</v>
      </c>
      <c r="T229" s="244"/>
      <c r="U229" s="244"/>
      <c r="V229" s="244"/>
      <c r="W229" s="244"/>
      <c r="X229" s="244"/>
      <c r="Y229" s="244"/>
      <c r="Z229" s="235"/>
      <c r="AA229" s="1128"/>
      <c r="AB229" s="1128"/>
      <c r="AC229" s="244"/>
      <c r="AD229" s="244"/>
      <c r="AE229" s="244"/>
      <c r="AF229" s="244"/>
      <c r="AG229" s="244"/>
      <c r="AH229" s="244"/>
      <c r="AI229" s="244"/>
      <c r="AJ229" s="244"/>
      <c r="AK229" s="244"/>
      <c r="AL229" s="244"/>
      <c r="AM229" s="244"/>
      <c r="AN229" s="244"/>
      <c r="AO229" s="244"/>
      <c r="AP229" s="244"/>
      <c r="AQ229" s="244"/>
      <c r="AR229" s="244"/>
      <c r="AS229" s="244"/>
      <c r="AT229" s="244"/>
      <c r="AU229" s="432"/>
      <c r="AV229" s="432"/>
      <c r="AW229" s="432"/>
      <c r="AX229" s="432"/>
      <c r="AY229" s="432"/>
      <c r="AZ229" s="432"/>
      <c r="BA229" s="432"/>
      <c r="BB229" s="235"/>
      <c r="BC229" s="431" t="s">
        <v>3615</v>
      </c>
    </row>
    <row r="230" spans="1:55" s="914" customFormat="1" ht="25.7" hidden="1" customHeight="1">
      <c r="A230" s="912"/>
      <c r="B230" s="242"/>
      <c r="C230" s="1128" t="s">
        <v>3308</v>
      </c>
      <c r="D230" s="1128" t="s">
        <v>14437</v>
      </c>
      <c r="E230" s="1128" t="s">
        <v>3308</v>
      </c>
      <c r="F230" s="1128" t="s">
        <v>14433</v>
      </c>
      <c r="G230" s="244"/>
      <c r="H230" s="244"/>
      <c r="I230" s="235">
        <v>325</v>
      </c>
      <c r="J230" s="235">
        <v>325</v>
      </c>
      <c r="K230" s="235">
        <v>325</v>
      </c>
      <c r="L230" s="244"/>
      <c r="M230" s="736"/>
      <c r="N230" s="244"/>
      <c r="O230" s="235">
        <v>325</v>
      </c>
      <c r="P230" s="235">
        <v>325</v>
      </c>
      <c r="Q230" s="235" t="s">
        <v>7226</v>
      </c>
      <c r="R230" s="235">
        <v>1</v>
      </c>
      <c r="S230" s="235" t="s">
        <v>290</v>
      </c>
      <c r="T230" s="244"/>
      <c r="U230" s="244"/>
      <c r="V230" s="244"/>
      <c r="W230" s="244"/>
      <c r="X230" s="244"/>
      <c r="Y230" s="244"/>
      <c r="Z230" s="235"/>
      <c r="AA230" s="1128"/>
      <c r="AB230" s="1128"/>
      <c r="AC230" s="244"/>
      <c r="AD230" s="244"/>
      <c r="AE230" s="244"/>
      <c r="AF230" s="244"/>
      <c r="AG230" s="244"/>
      <c r="AH230" s="244"/>
      <c r="AI230" s="244"/>
      <c r="AJ230" s="244"/>
      <c r="AK230" s="244"/>
      <c r="AL230" s="244"/>
      <c r="AM230" s="244"/>
      <c r="AN230" s="244"/>
      <c r="AO230" s="244"/>
      <c r="AP230" s="244"/>
      <c r="AQ230" s="244"/>
      <c r="AR230" s="244"/>
      <c r="AS230" s="244"/>
      <c r="AT230" s="244"/>
      <c r="AU230" s="432"/>
      <c r="AV230" s="432"/>
      <c r="AW230" s="432"/>
      <c r="AX230" s="432"/>
      <c r="AY230" s="432"/>
      <c r="AZ230" s="432"/>
      <c r="BA230" s="432"/>
      <c r="BB230" s="235"/>
      <c r="BC230" s="431" t="s">
        <v>3615</v>
      </c>
    </row>
    <row r="231" spans="1:55" s="914" customFormat="1" ht="25.7" hidden="1" customHeight="1">
      <c r="A231" s="912"/>
      <c r="B231" s="242"/>
      <c r="C231" s="1128" t="s">
        <v>3308</v>
      </c>
      <c r="D231" s="1128" t="s">
        <v>14438</v>
      </c>
      <c r="E231" s="1128" t="s">
        <v>3308</v>
      </c>
      <c r="F231" s="1128" t="s">
        <v>14433</v>
      </c>
      <c r="G231" s="244"/>
      <c r="H231" s="244"/>
      <c r="I231" s="235">
        <v>399</v>
      </c>
      <c r="J231" s="235">
        <v>399</v>
      </c>
      <c r="K231" s="235">
        <v>399</v>
      </c>
      <c r="L231" s="244"/>
      <c r="M231" s="736"/>
      <c r="N231" s="244"/>
      <c r="O231" s="235">
        <v>399</v>
      </c>
      <c r="P231" s="235">
        <v>399</v>
      </c>
      <c r="Q231" s="235" t="s">
        <v>5065</v>
      </c>
      <c r="R231" s="235">
        <v>1</v>
      </c>
      <c r="S231" s="235" t="s">
        <v>290</v>
      </c>
      <c r="T231" s="244"/>
      <c r="U231" s="244"/>
      <c r="V231" s="244"/>
      <c r="W231" s="244"/>
      <c r="X231" s="244"/>
      <c r="Y231" s="244"/>
      <c r="Z231" s="235"/>
      <c r="AA231" s="1128"/>
      <c r="AB231" s="1128"/>
      <c r="AC231" s="244"/>
      <c r="AD231" s="244"/>
      <c r="AE231" s="244"/>
      <c r="AF231" s="244"/>
      <c r="AG231" s="244"/>
      <c r="AH231" s="244"/>
      <c r="AI231" s="244"/>
      <c r="AJ231" s="244"/>
      <c r="AK231" s="244"/>
      <c r="AL231" s="244"/>
      <c r="AM231" s="244"/>
      <c r="AN231" s="244"/>
      <c r="AO231" s="244"/>
      <c r="AP231" s="244"/>
      <c r="AQ231" s="244"/>
      <c r="AR231" s="244"/>
      <c r="AS231" s="244"/>
      <c r="AT231" s="244"/>
      <c r="AU231" s="432"/>
      <c r="AV231" s="432"/>
      <c r="AW231" s="432"/>
      <c r="AX231" s="432"/>
      <c r="AY231" s="432"/>
      <c r="AZ231" s="432"/>
      <c r="BA231" s="432"/>
      <c r="BB231" s="235"/>
      <c r="BC231" s="431" t="s">
        <v>3615</v>
      </c>
    </row>
    <row r="232" spans="1:55" s="914" customFormat="1" ht="25.7" hidden="1" customHeight="1">
      <c r="A232" s="912"/>
      <c r="B232" s="242"/>
      <c r="C232" s="1128" t="s">
        <v>3308</v>
      </c>
      <c r="D232" s="1128" t="s">
        <v>14439</v>
      </c>
      <c r="E232" s="1128" t="s">
        <v>3308</v>
      </c>
      <c r="F232" s="1128" t="s">
        <v>14433</v>
      </c>
      <c r="G232" s="244"/>
      <c r="H232" s="244"/>
      <c r="I232" s="235">
        <v>407</v>
      </c>
      <c r="J232" s="235">
        <v>407</v>
      </c>
      <c r="K232" s="235">
        <v>407</v>
      </c>
      <c r="L232" s="244"/>
      <c r="M232" s="736"/>
      <c r="N232" s="244"/>
      <c r="O232" s="235">
        <v>407</v>
      </c>
      <c r="P232" s="235">
        <v>407</v>
      </c>
      <c r="Q232" s="235" t="s">
        <v>7226</v>
      </c>
      <c r="R232" s="235">
        <v>1</v>
      </c>
      <c r="S232" s="235" t="s">
        <v>290</v>
      </c>
      <c r="T232" s="244"/>
      <c r="U232" s="244"/>
      <c r="V232" s="244"/>
      <c r="W232" s="244"/>
      <c r="X232" s="244"/>
      <c r="Y232" s="244"/>
      <c r="Z232" s="235"/>
      <c r="AA232" s="1128"/>
      <c r="AB232" s="1128"/>
      <c r="AC232" s="244"/>
      <c r="AD232" s="244"/>
      <c r="AE232" s="244"/>
      <c r="AF232" s="244"/>
      <c r="AG232" s="244"/>
      <c r="AH232" s="244"/>
      <c r="AI232" s="244"/>
      <c r="AJ232" s="244"/>
      <c r="AK232" s="244"/>
      <c r="AL232" s="244"/>
      <c r="AM232" s="244"/>
      <c r="AN232" s="244"/>
      <c r="AO232" s="244"/>
      <c r="AP232" s="244"/>
      <c r="AQ232" s="244"/>
      <c r="AR232" s="244"/>
      <c r="AS232" s="244"/>
      <c r="AT232" s="244"/>
      <c r="AU232" s="432"/>
      <c r="AV232" s="432"/>
      <c r="AW232" s="432"/>
      <c r="AX232" s="432"/>
      <c r="AY232" s="432"/>
      <c r="AZ232" s="432"/>
      <c r="BA232" s="432"/>
      <c r="BB232" s="235"/>
      <c r="BC232" s="431" t="s">
        <v>3615</v>
      </c>
    </row>
    <row r="233" spans="1:55" s="914" customFormat="1" ht="25.7" hidden="1" customHeight="1">
      <c r="A233" s="912"/>
      <c r="B233" s="242"/>
      <c r="C233" s="1128" t="s">
        <v>3329</v>
      </c>
      <c r="D233" s="1128" t="s">
        <v>10643</v>
      </c>
      <c r="E233" s="1128" t="s">
        <v>3329</v>
      </c>
      <c r="F233" s="1128" t="s">
        <v>10644</v>
      </c>
      <c r="G233" s="244"/>
      <c r="H233" s="244"/>
      <c r="I233" s="235">
        <v>916</v>
      </c>
      <c r="J233" s="235">
        <v>916</v>
      </c>
      <c r="K233" s="235">
        <v>916</v>
      </c>
      <c r="L233" s="244" t="s">
        <v>10645</v>
      </c>
      <c r="M233" s="736"/>
      <c r="N233" s="244"/>
      <c r="O233" s="235">
        <v>600</v>
      </c>
      <c r="P233" s="235">
        <v>300</v>
      </c>
      <c r="Q233" s="235" t="s">
        <v>289</v>
      </c>
      <c r="R233" s="235">
        <v>2</v>
      </c>
      <c r="S233" s="235" t="s">
        <v>290</v>
      </c>
      <c r="T233" s="244"/>
      <c r="U233" s="244"/>
      <c r="V233" s="244"/>
      <c r="W233" s="244"/>
      <c r="X233" s="244"/>
      <c r="Y233" s="244"/>
      <c r="Z233" s="235"/>
      <c r="AA233" s="1128"/>
      <c r="AB233" s="1128"/>
      <c r="AC233" s="244"/>
      <c r="AD233" s="244"/>
      <c r="AE233" s="244"/>
      <c r="AF233" s="244"/>
      <c r="AG233" s="244"/>
      <c r="AH233" s="244"/>
      <c r="AI233" s="244"/>
      <c r="AJ233" s="244"/>
      <c r="AK233" s="244"/>
      <c r="AL233" s="244"/>
      <c r="AM233" s="244"/>
      <c r="AN233" s="244"/>
      <c r="AO233" s="244"/>
      <c r="AP233" s="244"/>
      <c r="AQ233" s="244"/>
      <c r="AR233" s="244"/>
      <c r="AS233" s="244"/>
      <c r="AT233" s="244"/>
      <c r="AU233" s="432">
        <v>2007</v>
      </c>
      <c r="AV233" s="432"/>
      <c r="AW233" s="432"/>
      <c r="AX233" s="432"/>
      <c r="AY233" s="432"/>
      <c r="AZ233" s="432"/>
      <c r="BA233" s="432"/>
      <c r="BB233" s="235">
        <v>485</v>
      </c>
      <c r="BC233" s="431"/>
    </row>
    <row r="234" spans="1:55" s="914" customFormat="1" ht="25.7" hidden="1" customHeight="1">
      <c r="A234" s="912"/>
      <c r="B234" s="242"/>
      <c r="C234" s="1128" t="s">
        <v>3329</v>
      </c>
      <c r="D234" s="1128" t="s">
        <v>10646</v>
      </c>
      <c r="E234" s="1128" t="s">
        <v>3329</v>
      </c>
      <c r="F234" s="1128" t="s">
        <v>3332</v>
      </c>
      <c r="G234" s="244"/>
      <c r="H234" s="244"/>
      <c r="I234" s="235">
        <v>808</v>
      </c>
      <c r="J234" s="235">
        <v>808</v>
      </c>
      <c r="K234" s="235">
        <v>808</v>
      </c>
      <c r="L234" s="244"/>
      <c r="M234" s="736"/>
      <c r="N234" s="244"/>
      <c r="O234" s="235">
        <v>808</v>
      </c>
      <c r="P234" s="235">
        <v>808</v>
      </c>
      <c r="Q234" s="235" t="s">
        <v>5942</v>
      </c>
      <c r="R234" s="235">
        <v>2</v>
      </c>
      <c r="S234" s="235" t="s">
        <v>290</v>
      </c>
      <c r="T234" s="244"/>
      <c r="U234" s="244"/>
      <c r="V234" s="244"/>
      <c r="W234" s="244"/>
      <c r="X234" s="244"/>
      <c r="Y234" s="244"/>
      <c r="Z234" s="235"/>
      <c r="AA234" s="1128"/>
      <c r="AB234" s="1128"/>
      <c r="AC234" s="244"/>
      <c r="AD234" s="244"/>
      <c r="AE234" s="244"/>
      <c r="AF234" s="244"/>
      <c r="AG234" s="244"/>
      <c r="AH234" s="244"/>
      <c r="AI234" s="244"/>
      <c r="AJ234" s="244"/>
      <c r="AK234" s="244"/>
      <c r="AL234" s="244"/>
      <c r="AM234" s="244"/>
      <c r="AN234" s="244"/>
      <c r="AO234" s="244"/>
      <c r="AP234" s="244"/>
      <c r="AQ234" s="244"/>
      <c r="AR234" s="244"/>
      <c r="AS234" s="244"/>
      <c r="AT234" s="244"/>
      <c r="AU234" s="432">
        <v>2010</v>
      </c>
      <c r="AV234" s="432"/>
      <c r="AW234" s="432"/>
      <c r="AX234" s="432"/>
      <c r="AY234" s="432"/>
      <c r="AZ234" s="432"/>
      <c r="BA234" s="432"/>
      <c r="BB234" s="235"/>
      <c r="BC234" s="431"/>
    </row>
    <row r="235" spans="1:55" s="914" customFormat="1" ht="25.7" hidden="1" customHeight="1">
      <c r="A235" s="912"/>
      <c r="B235" s="242"/>
      <c r="C235" s="1128" t="s">
        <v>2005</v>
      </c>
      <c r="D235" s="1128" t="s">
        <v>10647</v>
      </c>
      <c r="E235" s="1128" t="s">
        <v>2005</v>
      </c>
      <c r="F235" s="1128" t="s">
        <v>2005</v>
      </c>
      <c r="G235" s="244"/>
      <c r="H235" s="244"/>
      <c r="I235" s="235">
        <v>500</v>
      </c>
      <c r="J235" s="235">
        <v>456</v>
      </c>
      <c r="K235" s="235">
        <v>456</v>
      </c>
      <c r="L235" s="244"/>
      <c r="M235" s="736"/>
      <c r="N235" s="244"/>
      <c r="O235" s="235">
        <v>456</v>
      </c>
      <c r="P235" s="235">
        <v>456</v>
      </c>
      <c r="Q235" s="235" t="s">
        <v>1865</v>
      </c>
      <c r="R235" s="235">
        <v>1</v>
      </c>
      <c r="S235" s="235" t="s">
        <v>290</v>
      </c>
      <c r="T235" s="244"/>
      <c r="U235" s="244"/>
      <c r="V235" s="244"/>
      <c r="W235" s="244"/>
      <c r="X235" s="244"/>
      <c r="Y235" s="244"/>
      <c r="Z235" s="235"/>
      <c r="AA235" s="1128"/>
      <c r="AB235" s="1128"/>
      <c r="AC235" s="244"/>
      <c r="AD235" s="244"/>
      <c r="AE235" s="244"/>
      <c r="AF235" s="244"/>
      <c r="AG235" s="244"/>
      <c r="AH235" s="244"/>
      <c r="AI235" s="244"/>
      <c r="AJ235" s="244"/>
      <c r="AK235" s="244"/>
      <c r="AL235" s="244"/>
      <c r="AM235" s="244"/>
      <c r="AN235" s="244"/>
      <c r="AO235" s="244"/>
      <c r="AP235" s="244"/>
      <c r="AQ235" s="244"/>
      <c r="AR235" s="244"/>
      <c r="AS235" s="244"/>
      <c r="AT235" s="244"/>
      <c r="AU235" s="432">
        <v>2009</v>
      </c>
      <c r="AV235" s="432"/>
      <c r="AW235" s="432"/>
      <c r="AX235" s="432"/>
      <c r="AY235" s="432"/>
      <c r="AZ235" s="432"/>
      <c r="BA235" s="432"/>
      <c r="BB235" s="235">
        <v>300</v>
      </c>
      <c r="BC235" s="431"/>
    </row>
    <row r="236" spans="1:55" s="914" customFormat="1" ht="25.7" hidden="1" customHeight="1">
      <c r="A236" s="912"/>
      <c r="B236" s="242"/>
      <c r="C236" s="1128" t="s">
        <v>2005</v>
      </c>
      <c r="D236" s="1128" t="s">
        <v>10648</v>
      </c>
      <c r="E236" s="1128" t="s">
        <v>2005</v>
      </c>
      <c r="F236" s="1128" t="s">
        <v>2005</v>
      </c>
      <c r="G236" s="244"/>
      <c r="H236" s="244"/>
      <c r="I236" s="235">
        <v>612</v>
      </c>
      <c r="J236" s="235">
        <v>612</v>
      </c>
      <c r="K236" s="235">
        <v>612</v>
      </c>
      <c r="L236" s="244"/>
      <c r="M236" s="736"/>
      <c r="N236" s="244"/>
      <c r="O236" s="235">
        <v>600</v>
      </c>
      <c r="P236" s="235">
        <v>600</v>
      </c>
      <c r="Q236" s="235" t="s">
        <v>1964</v>
      </c>
      <c r="R236" s="235">
        <v>1</v>
      </c>
      <c r="S236" s="235" t="s">
        <v>290</v>
      </c>
      <c r="T236" s="244"/>
      <c r="U236" s="244"/>
      <c r="V236" s="244"/>
      <c r="W236" s="244"/>
      <c r="X236" s="244"/>
      <c r="Y236" s="244"/>
      <c r="Z236" s="235"/>
      <c r="AA236" s="1128"/>
      <c r="AB236" s="1128"/>
      <c r="AC236" s="244"/>
      <c r="AD236" s="244"/>
      <c r="AE236" s="244"/>
      <c r="AF236" s="244"/>
      <c r="AG236" s="244"/>
      <c r="AH236" s="244"/>
      <c r="AI236" s="244"/>
      <c r="AJ236" s="244"/>
      <c r="AK236" s="244"/>
      <c r="AL236" s="244"/>
      <c r="AM236" s="244"/>
      <c r="AN236" s="244"/>
      <c r="AO236" s="244"/>
      <c r="AP236" s="244"/>
      <c r="AQ236" s="244"/>
      <c r="AR236" s="244"/>
      <c r="AS236" s="244"/>
      <c r="AT236" s="244"/>
      <c r="AU236" s="432">
        <v>2010</v>
      </c>
      <c r="AV236" s="432"/>
      <c r="AW236" s="432"/>
      <c r="AX236" s="432"/>
      <c r="AY236" s="432"/>
      <c r="AZ236" s="432"/>
      <c r="BA236" s="432"/>
      <c r="BB236" s="235">
        <v>300</v>
      </c>
      <c r="BC236" s="431"/>
    </row>
    <row r="237" spans="1:55" s="914" customFormat="1" ht="25.7" hidden="1" customHeight="1">
      <c r="A237" s="912"/>
      <c r="B237" s="242"/>
      <c r="C237" s="1128" t="s">
        <v>2005</v>
      </c>
      <c r="D237" s="1128" t="s">
        <v>10649</v>
      </c>
      <c r="E237" s="1128" t="s">
        <v>2005</v>
      </c>
      <c r="F237" s="1128" t="s">
        <v>2005</v>
      </c>
      <c r="G237" s="244"/>
      <c r="H237" s="244"/>
      <c r="I237" s="235">
        <v>600</v>
      </c>
      <c r="J237" s="235">
        <v>600</v>
      </c>
      <c r="K237" s="235">
        <v>600</v>
      </c>
      <c r="L237" s="244"/>
      <c r="M237" s="736"/>
      <c r="N237" s="244"/>
      <c r="O237" s="235">
        <v>600</v>
      </c>
      <c r="P237" s="235">
        <v>600</v>
      </c>
      <c r="Q237" s="235" t="s">
        <v>1964</v>
      </c>
      <c r="R237" s="235">
        <v>1</v>
      </c>
      <c r="S237" s="235" t="s">
        <v>290</v>
      </c>
      <c r="T237" s="244"/>
      <c r="U237" s="244"/>
      <c r="V237" s="244"/>
      <c r="W237" s="244"/>
      <c r="X237" s="244"/>
      <c r="Y237" s="244"/>
      <c r="Z237" s="235"/>
      <c r="AA237" s="1128"/>
      <c r="AB237" s="1128"/>
      <c r="AC237" s="244"/>
      <c r="AD237" s="244"/>
      <c r="AE237" s="244"/>
      <c r="AF237" s="244"/>
      <c r="AG237" s="244"/>
      <c r="AH237" s="244"/>
      <c r="AI237" s="244"/>
      <c r="AJ237" s="244"/>
      <c r="AK237" s="244"/>
      <c r="AL237" s="244"/>
      <c r="AM237" s="244"/>
      <c r="AN237" s="244"/>
      <c r="AO237" s="244"/>
      <c r="AP237" s="244"/>
      <c r="AQ237" s="244"/>
      <c r="AR237" s="244"/>
      <c r="AS237" s="244"/>
      <c r="AT237" s="244"/>
      <c r="AU237" s="432">
        <v>2009</v>
      </c>
      <c r="AV237" s="432"/>
      <c r="AW237" s="432"/>
      <c r="AX237" s="432"/>
      <c r="AY237" s="432"/>
      <c r="AZ237" s="432"/>
      <c r="BA237" s="432"/>
      <c r="BB237" s="235">
        <v>247</v>
      </c>
      <c r="BC237" s="431"/>
    </row>
    <row r="238" spans="1:55" s="914" customFormat="1" ht="25.7" hidden="1" customHeight="1">
      <c r="A238" s="912"/>
      <c r="B238" s="242"/>
      <c r="C238" s="1128" t="s">
        <v>2005</v>
      </c>
      <c r="D238" s="1128" t="s">
        <v>10650</v>
      </c>
      <c r="E238" s="1128" t="s">
        <v>2005</v>
      </c>
      <c r="F238" s="1128" t="s">
        <v>2005</v>
      </c>
      <c r="G238" s="244"/>
      <c r="H238" s="244"/>
      <c r="I238" s="235">
        <v>1258</v>
      </c>
      <c r="J238" s="235">
        <v>314</v>
      </c>
      <c r="K238" s="235">
        <v>314</v>
      </c>
      <c r="L238" s="244"/>
      <c r="M238" s="736"/>
      <c r="N238" s="244"/>
      <c r="O238" s="235">
        <v>300</v>
      </c>
      <c r="P238" s="235">
        <v>300</v>
      </c>
      <c r="Q238" s="235" t="s">
        <v>1865</v>
      </c>
      <c r="R238" s="235">
        <v>1</v>
      </c>
      <c r="S238" s="235" t="s">
        <v>290</v>
      </c>
      <c r="T238" s="244"/>
      <c r="U238" s="244"/>
      <c r="V238" s="244"/>
      <c r="W238" s="244"/>
      <c r="X238" s="244"/>
      <c r="Y238" s="244"/>
      <c r="Z238" s="235"/>
      <c r="AA238" s="1128"/>
      <c r="AB238" s="1128"/>
      <c r="AC238" s="244"/>
      <c r="AD238" s="244"/>
      <c r="AE238" s="244"/>
      <c r="AF238" s="244"/>
      <c r="AG238" s="244"/>
      <c r="AH238" s="244"/>
      <c r="AI238" s="244"/>
      <c r="AJ238" s="244"/>
      <c r="AK238" s="244"/>
      <c r="AL238" s="244"/>
      <c r="AM238" s="244"/>
      <c r="AN238" s="244"/>
      <c r="AO238" s="244"/>
      <c r="AP238" s="244"/>
      <c r="AQ238" s="244"/>
      <c r="AR238" s="244"/>
      <c r="AS238" s="244"/>
      <c r="AT238" s="244"/>
      <c r="AU238" s="432">
        <v>2006</v>
      </c>
      <c r="AV238" s="432"/>
      <c r="AW238" s="432"/>
      <c r="AX238" s="432"/>
      <c r="AY238" s="432"/>
      <c r="AZ238" s="432"/>
      <c r="BA238" s="432"/>
      <c r="BB238" s="235">
        <v>200</v>
      </c>
      <c r="BC238" s="431"/>
    </row>
    <row r="239" spans="1:55" s="914" customFormat="1" ht="25.7" hidden="1" customHeight="1">
      <c r="A239" s="912"/>
      <c r="B239" s="242"/>
      <c r="C239" s="1128" t="s">
        <v>2005</v>
      </c>
      <c r="D239" s="1128" t="s">
        <v>10651</v>
      </c>
      <c r="E239" s="1128" t="s">
        <v>2005</v>
      </c>
      <c r="F239" s="1128" t="s">
        <v>2005</v>
      </c>
      <c r="G239" s="244"/>
      <c r="H239" s="244"/>
      <c r="I239" s="235">
        <v>594</v>
      </c>
      <c r="J239" s="235">
        <v>594</v>
      </c>
      <c r="K239" s="235">
        <v>594</v>
      </c>
      <c r="L239" s="244"/>
      <c r="M239" s="736"/>
      <c r="N239" s="244"/>
      <c r="O239" s="235">
        <v>500</v>
      </c>
      <c r="P239" s="235">
        <v>500</v>
      </c>
      <c r="Q239" s="235" t="s">
        <v>1964</v>
      </c>
      <c r="R239" s="235">
        <v>1</v>
      </c>
      <c r="S239" s="235" t="s">
        <v>290</v>
      </c>
      <c r="T239" s="244"/>
      <c r="U239" s="244"/>
      <c r="V239" s="244"/>
      <c r="W239" s="244"/>
      <c r="X239" s="244"/>
      <c r="Y239" s="244"/>
      <c r="Z239" s="235"/>
      <c r="AA239" s="1128"/>
      <c r="AB239" s="1128"/>
      <c r="AC239" s="244"/>
      <c r="AD239" s="244"/>
      <c r="AE239" s="244"/>
      <c r="AF239" s="244"/>
      <c r="AG239" s="244"/>
      <c r="AH239" s="244"/>
      <c r="AI239" s="244"/>
      <c r="AJ239" s="244"/>
      <c r="AK239" s="244"/>
      <c r="AL239" s="244"/>
      <c r="AM239" s="244"/>
      <c r="AN239" s="244"/>
      <c r="AO239" s="244"/>
      <c r="AP239" s="244"/>
      <c r="AQ239" s="244"/>
      <c r="AR239" s="244"/>
      <c r="AS239" s="244"/>
      <c r="AT239" s="244"/>
      <c r="AU239" s="432">
        <v>2010</v>
      </c>
      <c r="AV239" s="432"/>
      <c r="AW239" s="432"/>
      <c r="AX239" s="432"/>
      <c r="AY239" s="432"/>
      <c r="AZ239" s="432"/>
      <c r="BA239" s="432"/>
      <c r="BB239" s="235">
        <v>300</v>
      </c>
      <c r="BC239" s="431"/>
    </row>
    <row r="240" spans="1:55" s="914" customFormat="1" ht="25.7" hidden="1" customHeight="1">
      <c r="A240" s="912"/>
      <c r="B240" s="242"/>
      <c r="C240" s="1128" t="s">
        <v>2005</v>
      </c>
      <c r="D240" s="1128" t="s">
        <v>10652</v>
      </c>
      <c r="E240" s="1128" t="s">
        <v>2005</v>
      </c>
      <c r="F240" s="1128" t="s">
        <v>10653</v>
      </c>
      <c r="G240" s="244"/>
      <c r="H240" s="244"/>
      <c r="I240" s="235"/>
      <c r="J240" s="235">
        <v>760</v>
      </c>
      <c r="K240" s="235">
        <v>760</v>
      </c>
      <c r="L240" s="244"/>
      <c r="M240" s="736"/>
      <c r="N240" s="244"/>
      <c r="O240" s="235">
        <v>760</v>
      </c>
      <c r="P240" s="235">
        <v>760</v>
      </c>
      <c r="Q240" s="235" t="s">
        <v>10654</v>
      </c>
      <c r="R240" s="235">
        <v>2</v>
      </c>
      <c r="S240" s="235" t="s">
        <v>290</v>
      </c>
      <c r="T240" s="244"/>
      <c r="U240" s="244"/>
      <c r="V240" s="244"/>
      <c r="W240" s="244"/>
      <c r="X240" s="244"/>
      <c r="Y240" s="244"/>
      <c r="Z240" s="235"/>
      <c r="AA240" s="1128"/>
      <c r="AB240" s="1128"/>
      <c r="AC240" s="244"/>
      <c r="AD240" s="244"/>
      <c r="AE240" s="244"/>
      <c r="AF240" s="244"/>
      <c r="AG240" s="244"/>
      <c r="AH240" s="244"/>
      <c r="AI240" s="244"/>
      <c r="AJ240" s="244"/>
      <c r="AK240" s="244"/>
      <c r="AL240" s="244"/>
      <c r="AM240" s="244"/>
      <c r="AN240" s="244"/>
      <c r="AO240" s="244"/>
      <c r="AP240" s="244"/>
      <c r="AQ240" s="244"/>
      <c r="AR240" s="244"/>
      <c r="AS240" s="244"/>
      <c r="AT240" s="244"/>
      <c r="AU240" s="432">
        <v>2004</v>
      </c>
      <c r="AV240" s="432"/>
      <c r="AW240" s="432"/>
      <c r="AX240" s="432"/>
      <c r="AY240" s="432"/>
      <c r="AZ240" s="432"/>
      <c r="BA240" s="432"/>
      <c r="BB240" s="235">
        <v>211</v>
      </c>
      <c r="BC240" s="431" t="s">
        <v>8870</v>
      </c>
    </row>
    <row r="241" spans="1:55" s="914" customFormat="1" ht="25.7" hidden="1" customHeight="1">
      <c r="A241" s="912"/>
      <c r="B241" s="242"/>
      <c r="C241" s="1128" t="s">
        <v>2005</v>
      </c>
      <c r="D241" s="1128" t="s">
        <v>10655</v>
      </c>
      <c r="E241" s="1128" t="s">
        <v>2005</v>
      </c>
      <c r="F241" s="1128" t="s">
        <v>2005</v>
      </c>
      <c r="G241" s="244"/>
      <c r="H241" s="244"/>
      <c r="I241" s="235">
        <v>500</v>
      </c>
      <c r="J241" s="235">
        <v>500</v>
      </c>
      <c r="K241" s="235">
        <v>500</v>
      </c>
      <c r="L241" s="244">
        <v>300</v>
      </c>
      <c r="M241" s="736">
        <v>300</v>
      </c>
      <c r="N241" s="244">
        <v>300</v>
      </c>
      <c r="O241" s="235">
        <v>500</v>
      </c>
      <c r="P241" s="235">
        <v>500</v>
      </c>
      <c r="Q241" s="235" t="s">
        <v>1964</v>
      </c>
      <c r="R241" s="235">
        <v>1</v>
      </c>
      <c r="S241" s="235" t="s">
        <v>290</v>
      </c>
      <c r="T241" s="244"/>
      <c r="U241" s="244"/>
      <c r="V241" s="244"/>
      <c r="W241" s="244"/>
      <c r="X241" s="244"/>
      <c r="Y241" s="244"/>
      <c r="Z241" s="235"/>
      <c r="AA241" s="1128"/>
      <c r="AB241" s="1128"/>
      <c r="AC241" s="244"/>
      <c r="AD241" s="244"/>
      <c r="AE241" s="244"/>
      <c r="AF241" s="244"/>
      <c r="AG241" s="244"/>
      <c r="AH241" s="244"/>
      <c r="AI241" s="244"/>
      <c r="AJ241" s="244"/>
      <c r="AK241" s="244"/>
      <c r="AL241" s="244"/>
      <c r="AM241" s="244"/>
      <c r="AN241" s="244"/>
      <c r="AO241" s="244"/>
      <c r="AP241" s="244"/>
      <c r="AQ241" s="244"/>
      <c r="AR241" s="244"/>
      <c r="AS241" s="244"/>
      <c r="AT241" s="244"/>
      <c r="AU241" s="432">
        <v>2010</v>
      </c>
      <c r="AV241" s="432"/>
      <c r="AW241" s="432"/>
      <c r="AX241" s="432"/>
      <c r="AY241" s="432"/>
      <c r="AZ241" s="432"/>
      <c r="BA241" s="432"/>
      <c r="BB241" s="235">
        <v>267</v>
      </c>
      <c r="BC241" s="431"/>
    </row>
    <row r="242" spans="1:55" s="914" customFormat="1" ht="25.7" hidden="1" customHeight="1">
      <c r="A242" s="912"/>
      <c r="B242" s="242"/>
      <c r="C242" s="1128" t="s">
        <v>2005</v>
      </c>
      <c r="D242" s="1128" t="s">
        <v>10656</v>
      </c>
      <c r="E242" s="1128" t="s">
        <v>2005</v>
      </c>
      <c r="F242" s="1128" t="s">
        <v>2005</v>
      </c>
      <c r="G242" s="244"/>
      <c r="H242" s="244"/>
      <c r="I242" s="235">
        <v>513</v>
      </c>
      <c r="J242" s="235">
        <v>513</v>
      </c>
      <c r="K242" s="235">
        <v>513</v>
      </c>
      <c r="L242" s="244">
        <v>300</v>
      </c>
      <c r="M242" s="736">
        <v>300</v>
      </c>
      <c r="N242" s="244">
        <v>300</v>
      </c>
      <c r="O242" s="235">
        <v>500</v>
      </c>
      <c r="P242" s="235">
        <v>500</v>
      </c>
      <c r="Q242" s="235" t="s">
        <v>1964</v>
      </c>
      <c r="R242" s="235">
        <v>1</v>
      </c>
      <c r="S242" s="235" t="s">
        <v>290</v>
      </c>
      <c r="T242" s="244"/>
      <c r="U242" s="244"/>
      <c r="V242" s="244"/>
      <c r="W242" s="244"/>
      <c r="X242" s="244"/>
      <c r="Y242" s="244"/>
      <c r="Z242" s="235"/>
      <c r="AA242" s="1128"/>
      <c r="AB242" s="1128"/>
      <c r="AC242" s="244"/>
      <c r="AD242" s="244"/>
      <c r="AE242" s="244"/>
      <c r="AF242" s="244"/>
      <c r="AG242" s="244"/>
      <c r="AH242" s="244"/>
      <c r="AI242" s="244"/>
      <c r="AJ242" s="244"/>
      <c r="AK242" s="244"/>
      <c r="AL242" s="244"/>
      <c r="AM242" s="244"/>
      <c r="AN242" s="244"/>
      <c r="AO242" s="244"/>
      <c r="AP242" s="244"/>
      <c r="AQ242" s="244"/>
      <c r="AR242" s="244"/>
      <c r="AS242" s="244"/>
      <c r="AT242" s="244"/>
      <c r="AU242" s="432">
        <v>2009</v>
      </c>
      <c r="AV242" s="432"/>
      <c r="AW242" s="432"/>
      <c r="AX242" s="432"/>
      <c r="AY242" s="432"/>
      <c r="AZ242" s="432"/>
      <c r="BA242" s="432"/>
      <c r="BB242" s="235">
        <v>240</v>
      </c>
      <c r="BC242" s="431"/>
    </row>
    <row r="243" spans="1:55" s="914" customFormat="1" ht="25.7" hidden="1" customHeight="1">
      <c r="A243" s="912"/>
      <c r="B243" s="242"/>
      <c r="C243" s="1128" t="s">
        <v>2005</v>
      </c>
      <c r="D243" s="1128" t="s">
        <v>10657</v>
      </c>
      <c r="E243" s="1128" t="s">
        <v>2005</v>
      </c>
      <c r="F243" s="1128" t="s">
        <v>2005</v>
      </c>
      <c r="G243" s="244"/>
      <c r="H243" s="244"/>
      <c r="I243" s="235">
        <v>544</v>
      </c>
      <c r="J243" s="235">
        <v>544</v>
      </c>
      <c r="K243" s="235">
        <v>544</v>
      </c>
      <c r="L243" s="244">
        <v>544</v>
      </c>
      <c r="M243" s="736">
        <v>544</v>
      </c>
      <c r="N243" s="244">
        <v>544</v>
      </c>
      <c r="O243" s="235">
        <v>500</v>
      </c>
      <c r="P243" s="235">
        <v>500</v>
      </c>
      <c r="Q243" s="235" t="s">
        <v>1964</v>
      </c>
      <c r="R243" s="235">
        <v>1</v>
      </c>
      <c r="S243" s="235" t="s">
        <v>290</v>
      </c>
      <c r="T243" s="244"/>
      <c r="U243" s="244"/>
      <c r="V243" s="244"/>
      <c r="W243" s="244"/>
      <c r="X243" s="244"/>
      <c r="Y243" s="244"/>
      <c r="Z243" s="235"/>
      <c r="AA243" s="1128"/>
      <c r="AB243" s="1128"/>
      <c r="AC243" s="244"/>
      <c r="AD243" s="244"/>
      <c r="AE243" s="244"/>
      <c r="AF243" s="244"/>
      <c r="AG243" s="244"/>
      <c r="AH243" s="244"/>
      <c r="AI243" s="244"/>
      <c r="AJ243" s="244"/>
      <c r="AK243" s="244"/>
      <c r="AL243" s="244"/>
      <c r="AM243" s="244"/>
      <c r="AN243" s="244"/>
      <c r="AO243" s="244"/>
      <c r="AP243" s="244"/>
      <c r="AQ243" s="244"/>
      <c r="AR243" s="244"/>
      <c r="AS243" s="244"/>
      <c r="AT243" s="244"/>
      <c r="AU243" s="432">
        <v>2009</v>
      </c>
      <c r="AV243" s="432"/>
      <c r="AW243" s="432"/>
      <c r="AX243" s="432"/>
      <c r="AY243" s="432"/>
      <c r="AZ243" s="432"/>
      <c r="BA243" s="432"/>
      <c r="BB243" s="235">
        <v>500</v>
      </c>
      <c r="BC243" s="431"/>
    </row>
    <row r="244" spans="1:55" s="914" customFormat="1" ht="25.7" hidden="1" customHeight="1">
      <c r="A244" s="912"/>
      <c r="B244" s="242"/>
      <c r="C244" s="1128" t="s">
        <v>2005</v>
      </c>
      <c r="D244" s="1128" t="s">
        <v>10658</v>
      </c>
      <c r="E244" s="1128" t="s">
        <v>2005</v>
      </c>
      <c r="F244" s="1128" t="s">
        <v>2005</v>
      </c>
      <c r="G244" s="244"/>
      <c r="H244" s="244"/>
      <c r="I244" s="235">
        <v>725.88</v>
      </c>
      <c r="J244" s="235">
        <v>726</v>
      </c>
      <c r="K244" s="235">
        <v>726</v>
      </c>
      <c r="L244" s="244"/>
      <c r="M244" s="736"/>
      <c r="N244" s="244"/>
      <c r="O244" s="235">
        <v>625</v>
      </c>
      <c r="P244" s="235">
        <v>625</v>
      </c>
      <c r="Q244" s="235" t="s">
        <v>1277</v>
      </c>
      <c r="R244" s="235">
        <v>1</v>
      </c>
      <c r="S244" s="235" t="s">
        <v>290</v>
      </c>
      <c r="T244" s="244"/>
      <c r="U244" s="244"/>
      <c r="V244" s="244"/>
      <c r="W244" s="244"/>
      <c r="X244" s="244"/>
      <c r="Y244" s="244"/>
      <c r="Z244" s="235"/>
      <c r="AA244" s="1128"/>
      <c r="AB244" s="1128"/>
      <c r="AC244" s="244"/>
      <c r="AD244" s="244"/>
      <c r="AE244" s="244"/>
      <c r="AF244" s="244"/>
      <c r="AG244" s="244"/>
      <c r="AH244" s="244"/>
      <c r="AI244" s="244"/>
      <c r="AJ244" s="244"/>
      <c r="AK244" s="244"/>
      <c r="AL244" s="244"/>
      <c r="AM244" s="244"/>
      <c r="AN244" s="244"/>
      <c r="AO244" s="244"/>
      <c r="AP244" s="244"/>
      <c r="AQ244" s="244"/>
      <c r="AR244" s="244"/>
      <c r="AS244" s="244"/>
      <c r="AT244" s="244"/>
      <c r="AU244" s="432">
        <v>2011</v>
      </c>
      <c r="AV244" s="432"/>
      <c r="AW244" s="432"/>
      <c r="AX244" s="432"/>
      <c r="AY244" s="432"/>
      <c r="AZ244" s="432"/>
      <c r="BA244" s="432"/>
      <c r="BB244" s="235"/>
      <c r="BC244" s="431"/>
    </row>
    <row r="245" spans="1:55" s="914" customFormat="1" ht="25.7" hidden="1" customHeight="1">
      <c r="A245" s="912"/>
      <c r="B245" s="242"/>
      <c r="C245" s="1128" t="s">
        <v>2005</v>
      </c>
      <c r="D245" s="1128" t="s">
        <v>10659</v>
      </c>
      <c r="E245" s="1128" t="s">
        <v>2005</v>
      </c>
      <c r="F245" s="1128" t="s">
        <v>2005</v>
      </c>
      <c r="G245" s="244"/>
      <c r="H245" s="244"/>
      <c r="I245" s="235">
        <v>943.47</v>
      </c>
      <c r="J245" s="235">
        <v>943</v>
      </c>
      <c r="K245" s="235">
        <v>943</v>
      </c>
      <c r="L245" s="244"/>
      <c r="M245" s="736"/>
      <c r="N245" s="244"/>
      <c r="O245" s="235">
        <v>943</v>
      </c>
      <c r="P245" s="235">
        <v>943</v>
      </c>
      <c r="Q245" s="235" t="s">
        <v>10660</v>
      </c>
      <c r="R245" s="235">
        <v>2</v>
      </c>
      <c r="S245" s="235" t="s">
        <v>290</v>
      </c>
      <c r="T245" s="244"/>
      <c r="U245" s="244"/>
      <c r="V245" s="244"/>
      <c r="W245" s="244"/>
      <c r="X245" s="244"/>
      <c r="Y245" s="244"/>
      <c r="Z245" s="235"/>
      <c r="AA245" s="1128"/>
      <c r="AB245" s="1128"/>
      <c r="AC245" s="244"/>
      <c r="AD245" s="244"/>
      <c r="AE245" s="244"/>
      <c r="AF245" s="244"/>
      <c r="AG245" s="244"/>
      <c r="AH245" s="244"/>
      <c r="AI245" s="244"/>
      <c r="AJ245" s="244"/>
      <c r="AK245" s="244"/>
      <c r="AL245" s="244"/>
      <c r="AM245" s="244"/>
      <c r="AN245" s="244"/>
      <c r="AO245" s="244"/>
      <c r="AP245" s="244"/>
      <c r="AQ245" s="244"/>
      <c r="AR245" s="244"/>
      <c r="AS245" s="244"/>
      <c r="AT245" s="244"/>
      <c r="AU245" s="432">
        <v>2009</v>
      </c>
      <c r="AV245" s="432"/>
      <c r="AW245" s="432"/>
      <c r="AX245" s="432"/>
      <c r="AY245" s="432"/>
      <c r="AZ245" s="432"/>
      <c r="BA245" s="432"/>
      <c r="BB245" s="235"/>
      <c r="BC245" s="431"/>
    </row>
    <row r="246" spans="1:55" s="914" customFormat="1" ht="25.7" hidden="1" customHeight="1">
      <c r="A246" s="912"/>
      <c r="B246" s="242"/>
      <c r="C246" s="1128" t="s">
        <v>2005</v>
      </c>
      <c r="D246" s="1128" t="s">
        <v>10661</v>
      </c>
      <c r="E246" s="1128" t="s">
        <v>2005</v>
      </c>
      <c r="F246" s="1128" t="s">
        <v>2005</v>
      </c>
      <c r="G246" s="244"/>
      <c r="H246" s="244"/>
      <c r="I246" s="235">
        <v>551.17999999999995</v>
      </c>
      <c r="J246" s="235">
        <v>551</v>
      </c>
      <c r="K246" s="235">
        <v>551</v>
      </c>
      <c r="L246" s="244"/>
      <c r="M246" s="736"/>
      <c r="N246" s="244"/>
      <c r="O246" s="235">
        <v>500</v>
      </c>
      <c r="P246" s="235">
        <v>500</v>
      </c>
      <c r="Q246" s="235" t="s">
        <v>1964</v>
      </c>
      <c r="R246" s="235">
        <v>1</v>
      </c>
      <c r="S246" s="235" t="s">
        <v>290</v>
      </c>
      <c r="T246" s="244"/>
      <c r="U246" s="244"/>
      <c r="V246" s="244"/>
      <c r="W246" s="244"/>
      <c r="X246" s="244"/>
      <c r="Y246" s="244"/>
      <c r="Z246" s="235"/>
      <c r="AA246" s="1128"/>
      <c r="AB246" s="1128"/>
      <c r="AC246" s="244"/>
      <c r="AD246" s="244"/>
      <c r="AE246" s="244"/>
      <c r="AF246" s="244"/>
      <c r="AG246" s="244"/>
      <c r="AH246" s="244"/>
      <c r="AI246" s="244"/>
      <c r="AJ246" s="244"/>
      <c r="AK246" s="244"/>
      <c r="AL246" s="244"/>
      <c r="AM246" s="244"/>
      <c r="AN246" s="244"/>
      <c r="AO246" s="244"/>
      <c r="AP246" s="244"/>
      <c r="AQ246" s="244"/>
      <c r="AR246" s="244"/>
      <c r="AS246" s="244"/>
      <c r="AT246" s="244"/>
      <c r="AU246" s="432">
        <v>2009</v>
      </c>
      <c r="AV246" s="432"/>
      <c r="AW246" s="432"/>
      <c r="AX246" s="432"/>
      <c r="AY246" s="432"/>
      <c r="AZ246" s="432"/>
      <c r="BA246" s="432"/>
      <c r="BB246" s="235"/>
      <c r="BC246" s="431"/>
    </row>
    <row r="247" spans="1:55" s="914" customFormat="1" ht="25.7" hidden="1" customHeight="1">
      <c r="A247" s="912"/>
      <c r="B247" s="242"/>
      <c r="C247" s="1128" t="s">
        <v>2005</v>
      </c>
      <c r="D247" s="1128" t="s">
        <v>10662</v>
      </c>
      <c r="E247" s="1128" t="s">
        <v>2005</v>
      </c>
      <c r="F247" s="1128" t="s">
        <v>2005</v>
      </c>
      <c r="G247" s="244"/>
      <c r="H247" s="244"/>
      <c r="I247" s="235">
        <v>300</v>
      </c>
      <c r="J247" s="235">
        <v>300</v>
      </c>
      <c r="K247" s="235">
        <v>300</v>
      </c>
      <c r="L247" s="244">
        <v>300</v>
      </c>
      <c r="M247" s="736">
        <v>300</v>
      </c>
      <c r="N247" s="244">
        <v>300</v>
      </c>
      <c r="O247" s="235">
        <v>300</v>
      </c>
      <c r="P247" s="235">
        <v>300</v>
      </c>
      <c r="Q247" s="235" t="s">
        <v>1858</v>
      </c>
      <c r="R247" s="235">
        <v>1</v>
      </c>
      <c r="S247" s="235" t="s">
        <v>290</v>
      </c>
      <c r="T247" s="244"/>
      <c r="U247" s="244"/>
      <c r="V247" s="244"/>
      <c r="W247" s="244"/>
      <c r="X247" s="244"/>
      <c r="Y247" s="244"/>
      <c r="Z247" s="235"/>
      <c r="AA247" s="1128"/>
      <c r="AB247" s="1128"/>
      <c r="AC247" s="244"/>
      <c r="AD247" s="244"/>
      <c r="AE247" s="244"/>
      <c r="AF247" s="244"/>
      <c r="AG247" s="244"/>
      <c r="AH247" s="244"/>
      <c r="AI247" s="244"/>
      <c r="AJ247" s="244"/>
      <c r="AK247" s="244"/>
      <c r="AL247" s="244"/>
      <c r="AM247" s="244"/>
      <c r="AN247" s="244"/>
      <c r="AO247" s="244"/>
      <c r="AP247" s="244"/>
      <c r="AQ247" s="244"/>
      <c r="AR247" s="244"/>
      <c r="AS247" s="244"/>
      <c r="AT247" s="244"/>
      <c r="AU247" s="432">
        <v>2002</v>
      </c>
      <c r="AV247" s="432"/>
      <c r="AW247" s="432"/>
      <c r="AX247" s="432"/>
      <c r="AY247" s="432"/>
      <c r="AZ247" s="432"/>
      <c r="BA247" s="432"/>
      <c r="BB247" s="235"/>
      <c r="BC247" s="431"/>
    </row>
    <row r="248" spans="1:55" s="914" customFormat="1" ht="25.7" hidden="1" customHeight="1">
      <c r="A248" s="912"/>
      <c r="B248" s="242"/>
      <c r="C248" s="1128" t="s">
        <v>2005</v>
      </c>
      <c r="D248" s="1128" t="s">
        <v>10663</v>
      </c>
      <c r="E248" s="1128" t="s">
        <v>2005</v>
      </c>
      <c r="F248" s="1128" t="s">
        <v>2005</v>
      </c>
      <c r="G248" s="244"/>
      <c r="H248" s="244"/>
      <c r="I248" s="235">
        <v>500</v>
      </c>
      <c r="J248" s="235">
        <v>500</v>
      </c>
      <c r="K248" s="235">
        <v>500</v>
      </c>
      <c r="L248" s="244">
        <v>500</v>
      </c>
      <c r="M248" s="736">
        <v>500</v>
      </c>
      <c r="N248" s="244">
        <v>500</v>
      </c>
      <c r="O248" s="235">
        <v>500</v>
      </c>
      <c r="P248" s="235">
        <v>500</v>
      </c>
      <c r="Q248" s="235" t="s">
        <v>1964</v>
      </c>
      <c r="R248" s="235">
        <v>1</v>
      </c>
      <c r="S248" s="235" t="s">
        <v>290</v>
      </c>
      <c r="T248" s="244"/>
      <c r="U248" s="244"/>
      <c r="V248" s="244"/>
      <c r="W248" s="244"/>
      <c r="X248" s="244"/>
      <c r="Y248" s="244"/>
      <c r="Z248" s="235"/>
      <c r="AA248" s="1128"/>
      <c r="AB248" s="1128"/>
      <c r="AC248" s="244"/>
      <c r="AD248" s="244"/>
      <c r="AE248" s="244"/>
      <c r="AF248" s="244"/>
      <c r="AG248" s="244"/>
      <c r="AH248" s="244"/>
      <c r="AI248" s="244"/>
      <c r="AJ248" s="244"/>
      <c r="AK248" s="244"/>
      <c r="AL248" s="244"/>
      <c r="AM248" s="244"/>
      <c r="AN248" s="244"/>
      <c r="AO248" s="244"/>
      <c r="AP248" s="244"/>
      <c r="AQ248" s="244"/>
      <c r="AR248" s="244"/>
      <c r="AS248" s="244"/>
      <c r="AT248" s="244"/>
      <c r="AU248" s="432">
        <v>2012</v>
      </c>
      <c r="AV248" s="432"/>
      <c r="AW248" s="432"/>
      <c r="AX248" s="432"/>
      <c r="AY248" s="432"/>
      <c r="AZ248" s="432"/>
      <c r="BA248" s="432"/>
      <c r="BB248" s="235"/>
      <c r="BC248" s="431"/>
    </row>
    <row r="249" spans="1:55" s="914" customFormat="1" ht="25.7" hidden="1" customHeight="1">
      <c r="A249" s="912"/>
      <c r="B249" s="242"/>
      <c r="C249" s="1128" t="s">
        <v>2005</v>
      </c>
      <c r="D249" s="1128" t="s">
        <v>10664</v>
      </c>
      <c r="E249" s="1128" t="s">
        <v>2005</v>
      </c>
      <c r="F249" s="1128" t="s">
        <v>2005</v>
      </c>
      <c r="G249" s="244"/>
      <c r="H249" s="244"/>
      <c r="I249" s="235">
        <v>7305</v>
      </c>
      <c r="J249" s="235">
        <v>403</v>
      </c>
      <c r="K249" s="235">
        <v>403</v>
      </c>
      <c r="L249" s="244"/>
      <c r="M249" s="736"/>
      <c r="N249" s="244"/>
      <c r="O249" s="235">
        <v>403</v>
      </c>
      <c r="P249" s="235">
        <v>403</v>
      </c>
      <c r="Q249" s="235"/>
      <c r="R249" s="235">
        <v>1</v>
      </c>
      <c r="S249" s="235" t="s">
        <v>290</v>
      </c>
      <c r="T249" s="244"/>
      <c r="U249" s="244"/>
      <c r="V249" s="244"/>
      <c r="W249" s="244"/>
      <c r="X249" s="244"/>
      <c r="Y249" s="244"/>
      <c r="Z249" s="235"/>
      <c r="AA249" s="1128"/>
      <c r="AB249" s="1128"/>
      <c r="AC249" s="244"/>
      <c r="AD249" s="244"/>
      <c r="AE249" s="244"/>
      <c r="AF249" s="244"/>
      <c r="AG249" s="244"/>
      <c r="AH249" s="244"/>
      <c r="AI249" s="244"/>
      <c r="AJ249" s="244"/>
      <c r="AK249" s="244"/>
      <c r="AL249" s="244"/>
      <c r="AM249" s="244"/>
      <c r="AN249" s="244"/>
      <c r="AO249" s="244"/>
      <c r="AP249" s="244"/>
      <c r="AQ249" s="244"/>
      <c r="AR249" s="244"/>
      <c r="AS249" s="244"/>
      <c r="AT249" s="244"/>
      <c r="AU249" s="432">
        <v>2013</v>
      </c>
      <c r="AV249" s="432"/>
      <c r="AW249" s="432"/>
      <c r="AX249" s="432"/>
      <c r="AY249" s="432"/>
      <c r="AZ249" s="432"/>
      <c r="BA249" s="432"/>
      <c r="BB249" s="235"/>
      <c r="BC249" s="431"/>
    </row>
    <row r="250" spans="1:55" s="914" customFormat="1" ht="25.7" hidden="1" customHeight="1">
      <c r="A250" s="912"/>
      <c r="B250" s="242"/>
      <c r="C250" s="1128" t="s">
        <v>2005</v>
      </c>
      <c r="D250" s="1128" t="s">
        <v>10665</v>
      </c>
      <c r="E250" s="1128" t="s">
        <v>2005</v>
      </c>
      <c r="F250" s="1128" t="s">
        <v>2005</v>
      </c>
      <c r="G250" s="244"/>
      <c r="H250" s="244"/>
      <c r="I250" s="235">
        <v>748</v>
      </c>
      <c r="J250" s="235">
        <v>748</v>
      </c>
      <c r="K250" s="235">
        <v>748</v>
      </c>
      <c r="L250" s="244"/>
      <c r="M250" s="736"/>
      <c r="N250" s="244"/>
      <c r="O250" s="235">
        <v>600</v>
      </c>
      <c r="P250" s="235">
        <v>600</v>
      </c>
      <c r="Q250" s="235" t="s">
        <v>1884</v>
      </c>
      <c r="R250" s="235">
        <v>2</v>
      </c>
      <c r="S250" s="235" t="s">
        <v>290</v>
      </c>
      <c r="T250" s="244"/>
      <c r="U250" s="244"/>
      <c r="V250" s="244"/>
      <c r="W250" s="244"/>
      <c r="X250" s="244"/>
      <c r="Y250" s="244"/>
      <c r="Z250" s="235"/>
      <c r="AA250" s="1128"/>
      <c r="AB250" s="1128"/>
      <c r="AC250" s="244"/>
      <c r="AD250" s="244"/>
      <c r="AE250" s="244"/>
      <c r="AF250" s="244"/>
      <c r="AG250" s="244"/>
      <c r="AH250" s="244"/>
      <c r="AI250" s="244"/>
      <c r="AJ250" s="244"/>
      <c r="AK250" s="244"/>
      <c r="AL250" s="244"/>
      <c r="AM250" s="244"/>
      <c r="AN250" s="244"/>
      <c r="AO250" s="244"/>
      <c r="AP250" s="244"/>
      <c r="AQ250" s="244"/>
      <c r="AR250" s="244"/>
      <c r="AS250" s="244"/>
      <c r="AT250" s="244"/>
      <c r="AU250" s="432">
        <v>2012</v>
      </c>
      <c r="AV250" s="432"/>
      <c r="AW250" s="432"/>
      <c r="AX250" s="432"/>
      <c r="AY250" s="432"/>
      <c r="AZ250" s="432"/>
      <c r="BA250" s="432"/>
      <c r="BB250" s="235"/>
      <c r="BC250" s="431"/>
    </row>
    <row r="251" spans="1:55" s="914" customFormat="1" ht="25.7" hidden="1" customHeight="1">
      <c r="A251" s="912"/>
      <c r="B251" s="242"/>
      <c r="C251" s="1128" t="s">
        <v>2005</v>
      </c>
      <c r="D251" s="1128" t="s">
        <v>10666</v>
      </c>
      <c r="E251" s="1128" t="s">
        <v>2005</v>
      </c>
      <c r="F251" s="1128" t="s">
        <v>2005</v>
      </c>
      <c r="G251" s="244"/>
      <c r="H251" s="244"/>
      <c r="I251" s="235">
        <v>1245</v>
      </c>
      <c r="J251" s="235"/>
      <c r="K251" s="235"/>
      <c r="L251" s="244"/>
      <c r="M251" s="736"/>
      <c r="N251" s="244"/>
      <c r="O251" s="235">
        <v>400</v>
      </c>
      <c r="P251" s="235">
        <v>400</v>
      </c>
      <c r="Q251" s="235" t="s">
        <v>10660</v>
      </c>
      <c r="R251" s="235">
        <v>1</v>
      </c>
      <c r="S251" s="235" t="s">
        <v>290</v>
      </c>
      <c r="T251" s="244"/>
      <c r="U251" s="244"/>
      <c r="V251" s="244"/>
      <c r="W251" s="244"/>
      <c r="X251" s="244"/>
      <c r="Y251" s="244"/>
      <c r="Z251" s="235"/>
      <c r="AA251" s="1128"/>
      <c r="AB251" s="1128"/>
      <c r="AC251" s="244"/>
      <c r="AD251" s="244"/>
      <c r="AE251" s="244"/>
      <c r="AF251" s="244"/>
      <c r="AG251" s="244"/>
      <c r="AH251" s="244"/>
      <c r="AI251" s="244"/>
      <c r="AJ251" s="244"/>
      <c r="AK251" s="244"/>
      <c r="AL251" s="244"/>
      <c r="AM251" s="244"/>
      <c r="AN251" s="244"/>
      <c r="AO251" s="244"/>
      <c r="AP251" s="244"/>
      <c r="AQ251" s="244"/>
      <c r="AR251" s="244"/>
      <c r="AS251" s="244"/>
      <c r="AT251" s="244"/>
      <c r="AU251" s="432">
        <v>2013</v>
      </c>
      <c r="AV251" s="432"/>
      <c r="AW251" s="432"/>
      <c r="AX251" s="432"/>
      <c r="AY251" s="432"/>
      <c r="AZ251" s="432"/>
      <c r="BA251" s="432"/>
      <c r="BB251" s="235"/>
      <c r="BC251" s="431"/>
    </row>
    <row r="252" spans="1:55" s="914" customFormat="1" ht="25.7" hidden="1" customHeight="1">
      <c r="A252" s="912"/>
      <c r="B252" s="242"/>
      <c r="C252" s="1128" t="s">
        <v>2005</v>
      </c>
      <c r="D252" s="1128" t="s">
        <v>2043</v>
      </c>
      <c r="E252" s="1128" t="s">
        <v>2005</v>
      </c>
      <c r="F252" s="1128" t="s">
        <v>2005</v>
      </c>
      <c r="G252" s="244"/>
      <c r="H252" s="244"/>
      <c r="I252" s="235">
        <v>3044</v>
      </c>
      <c r="J252" s="235">
        <v>1026</v>
      </c>
      <c r="K252" s="235">
        <v>1425</v>
      </c>
      <c r="L252" s="244"/>
      <c r="M252" s="736"/>
      <c r="N252" s="244"/>
      <c r="O252" s="235"/>
      <c r="P252" s="235"/>
      <c r="Q252" s="235"/>
      <c r="R252" s="235">
        <v>1</v>
      </c>
      <c r="S252" s="235" t="s">
        <v>290</v>
      </c>
      <c r="T252" s="244"/>
      <c r="U252" s="244"/>
      <c r="V252" s="244"/>
      <c r="W252" s="244"/>
      <c r="X252" s="244"/>
      <c r="Y252" s="244"/>
      <c r="Z252" s="235"/>
      <c r="AA252" s="1128"/>
      <c r="AB252" s="1128"/>
      <c r="AC252" s="244"/>
      <c r="AD252" s="244"/>
      <c r="AE252" s="244"/>
      <c r="AF252" s="244"/>
      <c r="AG252" s="244"/>
      <c r="AH252" s="244"/>
      <c r="AI252" s="244"/>
      <c r="AJ252" s="244"/>
      <c r="AK252" s="244"/>
      <c r="AL252" s="244"/>
      <c r="AM252" s="244"/>
      <c r="AN252" s="244"/>
      <c r="AO252" s="244"/>
      <c r="AP252" s="244"/>
      <c r="AQ252" s="244"/>
      <c r="AR252" s="244"/>
      <c r="AS252" s="244"/>
      <c r="AT252" s="244"/>
      <c r="AU252" s="432">
        <v>2013</v>
      </c>
      <c r="AV252" s="432"/>
      <c r="AW252" s="432"/>
      <c r="AX252" s="432"/>
      <c r="AY252" s="432"/>
      <c r="AZ252" s="432"/>
      <c r="BA252" s="432"/>
      <c r="BB252" s="235">
        <v>299</v>
      </c>
      <c r="BC252" s="431"/>
    </row>
    <row r="253" spans="1:55" s="914" customFormat="1" ht="25.7" hidden="1" customHeight="1">
      <c r="A253" s="912"/>
      <c r="B253" s="242"/>
      <c r="C253" s="1128" t="s">
        <v>2005</v>
      </c>
      <c r="D253" s="1128" t="s">
        <v>2044</v>
      </c>
      <c r="E253" s="1128" t="s">
        <v>2005</v>
      </c>
      <c r="F253" s="1128" t="s">
        <v>2005</v>
      </c>
      <c r="G253" s="244"/>
      <c r="H253" s="244"/>
      <c r="I253" s="235">
        <v>432</v>
      </c>
      <c r="J253" s="235">
        <v>432</v>
      </c>
      <c r="K253" s="235">
        <v>432</v>
      </c>
      <c r="L253" s="244"/>
      <c r="M253" s="736"/>
      <c r="N253" s="244"/>
      <c r="O253" s="235">
        <v>432</v>
      </c>
      <c r="P253" s="235">
        <v>432</v>
      </c>
      <c r="Q253" s="235"/>
      <c r="R253" s="235">
        <v>1</v>
      </c>
      <c r="S253" s="235" t="s">
        <v>290</v>
      </c>
      <c r="T253" s="244"/>
      <c r="U253" s="244"/>
      <c r="V253" s="244"/>
      <c r="W253" s="244"/>
      <c r="X253" s="244"/>
      <c r="Y253" s="244"/>
      <c r="Z253" s="235"/>
      <c r="AA253" s="1128"/>
      <c r="AB253" s="1128"/>
      <c r="AC253" s="244"/>
      <c r="AD253" s="244"/>
      <c r="AE253" s="244"/>
      <c r="AF253" s="244"/>
      <c r="AG253" s="244"/>
      <c r="AH253" s="244"/>
      <c r="AI253" s="244"/>
      <c r="AJ253" s="244"/>
      <c r="AK253" s="244"/>
      <c r="AL253" s="244"/>
      <c r="AM253" s="244"/>
      <c r="AN253" s="244"/>
      <c r="AO253" s="244"/>
      <c r="AP253" s="244"/>
      <c r="AQ253" s="244"/>
      <c r="AR253" s="244"/>
      <c r="AS253" s="244"/>
      <c r="AT253" s="244"/>
      <c r="AU253" s="432">
        <v>2011</v>
      </c>
      <c r="AV253" s="432"/>
      <c r="AW253" s="432"/>
      <c r="AX253" s="432"/>
      <c r="AY253" s="432"/>
      <c r="AZ253" s="432"/>
      <c r="BA253" s="432"/>
      <c r="BB253" s="235"/>
      <c r="BC253" s="431"/>
    </row>
    <row r="254" spans="1:55" s="914" customFormat="1" ht="25.7" hidden="1" customHeight="1">
      <c r="A254" s="912"/>
      <c r="B254" s="242"/>
      <c r="C254" s="1128" t="s">
        <v>2005</v>
      </c>
      <c r="D254" s="1128" t="s">
        <v>2045</v>
      </c>
      <c r="E254" s="1128" t="s">
        <v>2005</v>
      </c>
      <c r="F254" s="1128" t="s">
        <v>2005</v>
      </c>
      <c r="G254" s="244"/>
      <c r="H254" s="244"/>
      <c r="I254" s="235">
        <v>1320</v>
      </c>
      <c r="J254" s="235"/>
      <c r="K254" s="235"/>
      <c r="L254" s="244"/>
      <c r="M254" s="736"/>
      <c r="N254" s="244"/>
      <c r="O254" s="235">
        <v>414</v>
      </c>
      <c r="P254" s="235">
        <v>414</v>
      </c>
      <c r="Q254" s="235"/>
      <c r="R254" s="235">
        <v>1</v>
      </c>
      <c r="S254" s="235" t="s">
        <v>290</v>
      </c>
      <c r="T254" s="244"/>
      <c r="U254" s="244"/>
      <c r="V254" s="244"/>
      <c r="W254" s="244"/>
      <c r="X254" s="244"/>
      <c r="Y254" s="244"/>
      <c r="Z254" s="235"/>
      <c r="AA254" s="1128"/>
      <c r="AB254" s="1128"/>
      <c r="AC254" s="244"/>
      <c r="AD254" s="244"/>
      <c r="AE254" s="244"/>
      <c r="AF254" s="244"/>
      <c r="AG254" s="244"/>
      <c r="AH254" s="244"/>
      <c r="AI254" s="244"/>
      <c r="AJ254" s="244"/>
      <c r="AK254" s="244"/>
      <c r="AL254" s="244"/>
      <c r="AM254" s="244"/>
      <c r="AN254" s="244"/>
      <c r="AO254" s="244"/>
      <c r="AP254" s="244"/>
      <c r="AQ254" s="244"/>
      <c r="AR254" s="244"/>
      <c r="AS254" s="244"/>
      <c r="AT254" s="244"/>
      <c r="AU254" s="432">
        <v>2009</v>
      </c>
      <c r="AV254" s="432"/>
      <c r="AW254" s="432"/>
      <c r="AX254" s="432"/>
      <c r="AY254" s="432"/>
      <c r="AZ254" s="432"/>
      <c r="BA254" s="432"/>
      <c r="BB254" s="235"/>
      <c r="BC254" s="431"/>
    </row>
    <row r="255" spans="1:55" s="914" customFormat="1" ht="25.7" hidden="1" customHeight="1">
      <c r="A255" s="912"/>
      <c r="B255" s="242"/>
      <c r="C255" s="1128" t="s">
        <v>2005</v>
      </c>
      <c r="D255" s="1128" t="s">
        <v>2046</v>
      </c>
      <c r="E255" s="1128" t="s">
        <v>2005</v>
      </c>
      <c r="F255" s="1128" t="s">
        <v>2005</v>
      </c>
      <c r="G255" s="244"/>
      <c r="H255" s="244"/>
      <c r="I255" s="235">
        <v>406</v>
      </c>
      <c r="J255" s="235"/>
      <c r="K255" s="235"/>
      <c r="L255" s="244"/>
      <c r="M255" s="736"/>
      <c r="N255" s="244"/>
      <c r="O255" s="235">
        <v>406</v>
      </c>
      <c r="P255" s="235">
        <v>406</v>
      </c>
      <c r="Q255" s="235"/>
      <c r="R255" s="235">
        <v>1</v>
      </c>
      <c r="S255" s="235" t="s">
        <v>290</v>
      </c>
      <c r="T255" s="244"/>
      <c r="U255" s="244"/>
      <c r="V255" s="244"/>
      <c r="W255" s="244"/>
      <c r="X255" s="244"/>
      <c r="Y255" s="244"/>
      <c r="Z255" s="235"/>
      <c r="AA255" s="1128"/>
      <c r="AB255" s="1128"/>
      <c r="AC255" s="244"/>
      <c r="AD255" s="244"/>
      <c r="AE255" s="244"/>
      <c r="AF255" s="244"/>
      <c r="AG255" s="244"/>
      <c r="AH255" s="244"/>
      <c r="AI255" s="244"/>
      <c r="AJ255" s="244"/>
      <c r="AK255" s="244"/>
      <c r="AL255" s="244"/>
      <c r="AM255" s="244"/>
      <c r="AN255" s="244"/>
      <c r="AO255" s="244"/>
      <c r="AP255" s="244"/>
      <c r="AQ255" s="244"/>
      <c r="AR255" s="244"/>
      <c r="AS255" s="244"/>
      <c r="AT255" s="244"/>
      <c r="AU255" s="432">
        <v>2001</v>
      </c>
      <c r="AV255" s="432"/>
      <c r="AW255" s="432"/>
      <c r="AX255" s="432"/>
      <c r="AY255" s="432"/>
      <c r="AZ255" s="432"/>
      <c r="BA255" s="432"/>
      <c r="BB255" s="235"/>
      <c r="BC255" s="431"/>
    </row>
    <row r="256" spans="1:55" s="914" customFormat="1" ht="25.7" hidden="1" customHeight="1">
      <c r="A256" s="912"/>
      <c r="B256" s="242"/>
      <c r="C256" s="1128" t="s">
        <v>2005</v>
      </c>
      <c r="D256" s="1128" t="s">
        <v>2047</v>
      </c>
      <c r="E256" s="1128" t="s">
        <v>2005</v>
      </c>
      <c r="F256" s="1128" t="s">
        <v>2005</v>
      </c>
      <c r="G256" s="244"/>
      <c r="H256" s="244"/>
      <c r="I256" s="235">
        <v>20600</v>
      </c>
      <c r="J256" s="235">
        <v>450</v>
      </c>
      <c r="K256" s="235">
        <v>450</v>
      </c>
      <c r="L256" s="244"/>
      <c r="M256" s="736"/>
      <c r="N256" s="244"/>
      <c r="O256" s="235">
        <v>450</v>
      </c>
      <c r="P256" s="235">
        <v>450</v>
      </c>
      <c r="Q256" s="235"/>
      <c r="R256" s="235">
        <v>1</v>
      </c>
      <c r="S256" s="235" t="s">
        <v>290</v>
      </c>
      <c r="T256" s="244"/>
      <c r="U256" s="244"/>
      <c r="V256" s="244"/>
      <c r="W256" s="244"/>
      <c r="X256" s="244"/>
      <c r="Y256" s="244"/>
      <c r="Z256" s="235"/>
      <c r="AA256" s="1128"/>
      <c r="AB256" s="1128"/>
      <c r="AC256" s="244"/>
      <c r="AD256" s="244"/>
      <c r="AE256" s="244"/>
      <c r="AF256" s="244"/>
      <c r="AG256" s="244"/>
      <c r="AH256" s="244"/>
      <c r="AI256" s="244"/>
      <c r="AJ256" s="244"/>
      <c r="AK256" s="244"/>
      <c r="AL256" s="244"/>
      <c r="AM256" s="244"/>
      <c r="AN256" s="244"/>
      <c r="AO256" s="244"/>
      <c r="AP256" s="244"/>
      <c r="AQ256" s="244"/>
      <c r="AR256" s="244"/>
      <c r="AS256" s="244"/>
      <c r="AT256" s="244"/>
      <c r="AU256" s="432">
        <v>2014</v>
      </c>
      <c r="AV256" s="432"/>
      <c r="AW256" s="432"/>
      <c r="AX256" s="432"/>
      <c r="AY256" s="432"/>
      <c r="AZ256" s="432"/>
      <c r="BA256" s="432"/>
      <c r="BB256" s="235"/>
      <c r="BC256" s="431"/>
    </row>
    <row r="257" spans="1:55" s="914" customFormat="1" ht="25.7" hidden="1" customHeight="1">
      <c r="A257" s="912"/>
      <c r="B257" s="242"/>
      <c r="C257" s="1128" t="s">
        <v>2005</v>
      </c>
      <c r="D257" s="1128" t="s">
        <v>2048</v>
      </c>
      <c r="E257" s="1128" t="s">
        <v>2005</v>
      </c>
      <c r="F257" s="1128" t="s">
        <v>2005</v>
      </c>
      <c r="G257" s="244"/>
      <c r="H257" s="244"/>
      <c r="I257" s="235">
        <v>486</v>
      </c>
      <c r="J257" s="235">
        <v>486</v>
      </c>
      <c r="K257" s="235">
        <v>486</v>
      </c>
      <c r="L257" s="244"/>
      <c r="M257" s="736"/>
      <c r="N257" s="244"/>
      <c r="O257" s="235">
        <v>486</v>
      </c>
      <c r="P257" s="235">
        <v>486</v>
      </c>
      <c r="Q257" s="235" t="s">
        <v>1964</v>
      </c>
      <c r="R257" s="235">
        <v>1</v>
      </c>
      <c r="S257" s="235" t="s">
        <v>290</v>
      </c>
      <c r="T257" s="244"/>
      <c r="U257" s="244"/>
      <c r="V257" s="244"/>
      <c r="W257" s="244"/>
      <c r="X257" s="244"/>
      <c r="Y257" s="244"/>
      <c r="Z257" s="235"/>
      <c r="AA257" s="1128"/>
      <c r="AB257" s="1128"/>
      <c r="AC257" s="244"/>
      <c r="AD257" s="244"/>
      <c r="AE257" s="244"/>
      <c r="AF257" s="244"/>
      <c r="AG257" s="244"/>
      <c r="AH257" s="244"/>
      <c r="AI257" s="244"/>
      <c r="AJ257" s="244"/>
      <c r="AK257" s="244"/>
      <c r="AL257" s="244"/>
      <c r="AM257" s="244"/>
      <c r="AN257" s="244"/>
      <c r="AO257" s="244"/>
      <c r="AP257" s="244"/>
      <c r="AQ257" s="244"/>
      <c r="AR257" s="244"/>
      <c r="AS257" s="244"/>
      <c r="AT257" s="244"/>
      <c r="AU257" s="432">
        <v>2014</v>
      </c>
      <c r="AV257" s="432"/>
      <c r="AW257" s="432"/>
      <c r="AX257" s="432"/>
      <c r="AY257" s="432"/>
      <c r="AZ257" s="432"/>
      <c r="BA257" s="432"/>
      <c r="BB257" s="235">
        <v>450</v>
      </c>
      <c r="BC257" s="431"/>
    </row>
    <row r="258" spans="1:55" s="914" customFormat="1" ht="25.7" hidden="1" customHeight="1">
      <c r="A258" s="912"/>
      <c r="B258" s="242"/>
      <c r="C258" s="1128" t="s">
        <v>2005</v>
      </c>
      <c r="D258" s="1128" t="s">
        <v>2049</v>
      </c>
      <c r="E258" s="1128" t="s">
        <v>2005</v>
      </c>
      <c r="F258" s="1128" t="s">
        <v>2005</v>
      </c>
      <c r="G258" s="244"/>
      <c r="H258" s="244"/>
      <c r="I258" s="235">
        <v>1100</v>
      </c>
      <c r="J258" s="235"/>
      <c r="K258" s="235"/>
      <c r="L258" s="244"/>
      <c r="M258" s="736"/>
      <c r="N258" s="244"/>
      <c r="O258" s="235">
        <v>1100</v>
      </c>
      <c r="P258" s="235">
        <v>1100</v>
      </c>
      <c r="Q258" s="235"/>
      <c r="R258" s="235">
        <v>2</v>
      </c>
      <c r="S258" s="235" t="s">
        <v>290</v>
      </c>
      <c r="T258" s="244"/>
      <c r="U258" s="244"/>
      <c r="V258" s="244"/>
      <c r="W258" s="244"/>
      <c r="X258" s="244"/>
      <c r="Y258" s="244"/>
      <c r="Z258" s="235"/>
      <c r="AA258" s="1128"/>
      <c r="AB258" s="1128"/>
      <c r="AC258" s="244"/>
      <c r="AD258" s="244"/>
      <c r="AE258" s="244"/>
      <c r="AF258" s="244"/>
      <c r="AG258" s="244"/>
      <c r="AH258" s="244"/>
      <c r="AI258" s="244"/>
      <c r="AJ258" s="244"/>
      <c r="AK258" s="244"/>
      <c r="AL258" s="244"/>
      <c r="AM258" s="244"/>
      <c r="AN258" s="244"/>
      <c r="AO258" s="244"/>
      <c r="AP258" s="244"/>
      <c r="AQ258" s="244"/>
      <c r="AR258" s="244"/>
      <c r="AS258" s="244"/>
      <c r="AT258" s="244"/>
      <c r="AU258" s="432">
        <v>2007</v>
      </c>
      <c r="AV258" s="432"/>
      <c r="AW258" s="432"/>
      <c r="AX258" s="432"/>
      <c r="AY258" s="432"/>
      <c r="AZ258" s="432"/>
      <c r="BA258" s="432"/>
      <c r="BB258" s="235"/>
      <c r="BC258" s="431"/>
    </row>
    <row r="259" spans="1:55" s="914" customFormat="1" ht="25.7" hidden="1" customHeight="1">
      <c r="A259" s="912"/>
      <c r="B259" s="242"/>
      <c r="C259" s="1128" t="s">
        <v>2005</v>
      </c>
      <c r="D259" s="1128" t="s">
        <v>2050</v>
      </c>
      <c r="E259" s="1128" t="s">
        <v>2005</v>
      </c>
      <c r="F259" s="1128" t="s">
        <v>2005</v>
      </c>
      <c r="G259" s="244"/>
      <c r="H259" s="244"/>
      <c r="I259" s="235">
        <v>1612.8</v>
      </c>
      <c r="J259" s="235"/>
      <c r="K259" s="235"/>
      <c r="L259" s="244"/>
      <c r="M259" s="736"/>
      <c r="N259" s="244"/>
      <c r="O259" s="235">
        <v>1612.8</v>
      </c>
      <c r="P259" s="235">
        <v>1612.8</v>
      </c>
      <c r="Q259" s="235"/>
      <c r="R259" s="235">
        <v>2</v>
      </c>
      <c r="S259" s="235" t="s">
        <v>290</v>
      </c>
      <c r="T259" s="244"/>
      <c r="U259" s="244"/>
      <c r="V259" s="244"/>
      <c r="W259" s="244"/>
      <c r="X259" s="244"/>
      <c r="Y259" s="244"/>
      <c r="Z259" s="235"/>
      <c r="AA259" s="1128"/>
      <c r="AB259" s="1128"/>
      <c r="AC259" s="244"/>
      <c r="AD259" s="244"/>
      <c r="AE259" s="244"/>
      <c r="AF259" s="244"/>
      <c r="AG259" s="244"/>
      <c r="AH259" s="244"/>
      <c r="AI259" s="244"/>
      <c r="AJ259" s="244"/>
      <c r="AK259" s="244"/>
      <c r="AL259" s="244"/>
      <c r="AM259" s="244"/>
      <c r="AN259" s="244"/>
      <c r="AO259" s="244"/>
      <c r="AP259" s="244"/>
      <c r="AQ259" s="244"/>
      <c r="AR259" s="244"/>
      <c r="AS259" s="244"/>
      <c r="AT259" s="244"/>
      <c r="AU259" s="432">
        <v>2009</v>
      </c>
      <c r="AV259" s="432"/>
      <c r="AW259" s="432"/>
      <c r="AX259" s="432"/>
      <c r="AY259" s="432"/>
      <c r="AZ259" s="432"/>
      <c r="BA259" s="432"/>
      <c r="BB259" s="235"/>
      <c r="BC259" s="431"/>
    </row>
    <row r="260" spans="1:55" s="914" customFormat="1" ht="25.7" hidden="1" customHeight="1">
      <c r="A260" s="912"/>
      <c r="B260" s="242"/>
      <c r="C260" s="1128" t="s">
        <v>2005</v>
      </c>
      <c r="D260" s="1128" t="s">
        <v>10667</v>
      </c>
      <c r="E260" s="1128" t="s">
        <v>2005</v>
      </c>
      <c r="F260" s="1128" t="s">
        <v>2005</v>
      </c>
      <c r="G260" s="244"/>
      <c r="H260" s="244"/>
      <c r="I260" s="235">
        <v>444</v>
      </c>
      <c r="J260" s="235">
        <v>444</v>
      </c>
      <c r="K260" s="235">
        <v>444</v>
      </c>
      <c r="L260" s="244"/>
      <c r="M260" s="736"/>
      <c r="N260" s="244"/>
      <c r="O260" s="235">
        <v>444</v>
      </c>
      <c r="P260" s="235">
        <v>444</v>
      </c>
      <c r="Q260" s="235" t="s">
        <v>1964</v>
      </c>
      <c r="R260" s="235">
        <v>1</v>
      </c>
      <c r="S260" s="235" t="s">
        <v>290</v>
      </c>
      <c r="T260" s="244"/>
      <c r="U260" s="244"/>
      <c r="V260" s="244"/>
      <c r="W260" s="244"/>
      <c r="X260" s="244"/>
      <c r="Y260" s="244"/>
      <c r="Z260" s="235"/>
      <c r="AA260" s="1128"/>
      <c r="AB260" s="1128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432">
        <v>2010</v>
      </c>
      <c r="AV260" s="432"/>
      <c r="AW260" s="432"/>
      <c r="AX260" s="432"/>
      <c r="AY260" s="432"/>
      <c r="AZ260" s="432"/>
      <c r="BA260" s="432"/>
      <c r="BB260" s="235"/>
      <c r="BC260" s="431"/>
    </row>
    <row r="261" spans="1:55" s="914" customFormat="1" ht="25.7" hidden="1" customHeight="1">
      <c r="A261" s="912"/>
      <c r="B261" s="242"/>
      <c r="C261" s="1128" t="s">
        <v>2005</v>
      </c>
      <c r="D261" s="1128" t="s">
        <v>10668</v>
      </c>
      <c r="E261" s="1128" t="s">
        <v>2005</v>
      </c>
      <c r="F261" s="1128" t="s">
        <v>2005</v>
      </c>
      <c r="G261" s="244"/>
      <c r="H261" s="244"/>
      <c r="I261" s="235">
        <v>372</v>
      </c>
      <c r="J261" s="235">
        <v>372</v>
      </c>
      <c r="K261" s="235">
        <v>372</v>
      </c>
      <c r="L261" s="244"/>
      <c r="M261" s="736"/>
      <c r="N261" s="244"/>
      <c r="O261" s="235">
        <v>372</v>
      </c>
      <c r="P261" s="235">
        <v>372</v>
      </c>
      <c r="Q261" s="235" t="s">
        <v>10660</v>
      </c>
      <c r="R261" s="235">
        <v>1</v>
      </c>
      <c r="S261" s="235" t="s">
        <v>290</v>
      </c>
      <c r="T261" s="244"/>
      <c r="U261" s="244"/>
      <c r="V261" s="244"/>
      <c r="W261" s="244"/>
      <c r="X261" s="244"/>
      <c r="Y261" s="244"/>
      <c r="Z261" s="235"/>
      <c r="AA261" s="1128"/>
      <c r="AB261" s="1128"/>
      <c r="AC261" s="244"/>
      <c r="AD261" s="244"/>
      <c r="AE261" s="244"/>
      <c r="AF261" s="244"/>
      <c r="AG261" s="244"/>
      <c r="AH261" s="244"/>
      <c r="AI261" s="244"/>
      <c r="AJ261" s="244"/>
      <c r="AK261" s="244"/>
      <c r="AL261" s="244"/>
      <c r="AM261" s="244"/>
      <c r="AN261" s="244"/>
      <c r="AO261" s="244"/>
      <c r="AP261" s="244"/>
      <c r="AQ261" s="244"/>
      <c r="AR261" s="244"/>
      <c r="AS261" s="244"/>
      <c r="AT261" s="244"/>
      <c r="AU261" s="432">
        <v>2013</v>
      </c>
      <c r="AV261" s="432"/>
      <c r="AW261" s="432"/>
      <c r="AX261" s="432"/>
      <c r="AY261" s="432"/>
      <c r="AZ261" s="432"/>
      <c r="BA261" s="432"/>
      <c r="BB261" s="235"/>
      <c r="BC261" s="431"/>
    </row>
    <row r="262" spans="1:55" s="914" customFormat="1" ht="25.7" hidden="1" customHeight="1">
      <c r="A262" s="912"/>
      <c r="B262" s="242"/>
      <c r="C262" s="1128" t="s">
        <v>2005</v>
      </c>
      <c r="D262" s="1128" t="s">
        <v>10669</v>
      </c>
      <c r="E262" s="1128" t="s">
        <v>2005</v>
      </c>
      <c r="F262" s="1128" t="s">
        <v>2005</v>
      </c>
      <c r="G262" s="244"/>
      <c r="H262" s="244"/>
      <c r="I262" s="235">
        <v>16377</v>
      </c>
      <c r="J262" s="235">
        <v>488.7</v>
      </c>
      <c r="K262" s="235">
        <v>457.5</v>
      </c>
      <c r="L262" s="244"/>
      <c r="M262" s="736"/>
      <c r="N262" s="244"/>
      <c r="O262" s="235">
        <v>457.5</v>
      </c>
      <c r="P262" s="235">
        <v>457.5</v>
      </c>
      <c r="Q262" s="235" t="s">
        <v>10670</v>
      </c>
      <c r="R262" s="235">
        <v>1</v>
      </c>
      <c r="S262" s="235" t="s">
        <v>290</v>
      </c>
      <c r="T262" s="244"/>
      <c r="U262" s="244"/>
      <c r="V262" s="244"/>
      <c r="W262" s="244"/>
      <c r="X262" s="244"/>
      <c r="Y262" s="244"/>
      <c r="Z262" s="235"/>
      <c r="AA262" s="1128"/>
      <c r="AB262" s="1128"/>
      <c r="AC262" s="244"/>
      <c r="AD262" s="244"/>
      <c r="AE262" s="244"/>
      <c r="AF262" s="244"/>
      <c r="AG262" s="244"/>
      <c r="AH262" s="244"/>
      <c r="AI262" s="244"/>
      <c r="AJ262" s="244"/>
      <c r="AK262" s="244"/>
      <c r="AL262" s="244"/>
      <c r="AM262" s="244"/>
      <c r="AN262" s="244"/>
      <c r="AO262" s="244"/>
      <c r="AP262" s="244"/>
      <c r="AQ262" s="244"/>
      <c r="AR262" s="244"/>
      <c r="AS262" s="244"/>
      <c r="AT262" s="244"/>
      <c r="AU262" s="432">
        <v>2015</v>
      </c>
      <c r="AV262" s="432"/>
      <c r="AW262" s="432"/>
      <c r="AX262" s="432"/>
      <c r="AY262" s="432"/>
      <c r="AZ262" s="432"/>
      <c r="BA262" s="432"/>
      <c r="BB262" s="235">
        <v>282</v>
      </c>
      <c r="BC262" s="431"/>
    </row>
    <row r="263" spans="1:55" s="914" customFormat="1" ht="25.7" hidden="1" customHeight="1">
      <c r="A263" s="912"/>
      <c r="B263" s="242"/>
      <c r="C263" s="1128" t="s">
        <v>2005</v>
      </c>
      <c r="D263" s="1128" t="s">
        <v>10671</v>
      </c>
      <c r="E263" s="1128" t="s">
        <v>2005</v>
      </c>
      <c r="F263" s="1128" t="s">
        <v>2005</v>
      </c>
      <c r="G263" s="244"/>
      <c r="H263" s="244"/>
      <c r="I263" s="235">
        <v>112661</v>
      </c>
      <c r="J263" s="235">
        <v>459.2</v>
      </c>
      <c r="K263" s="235">
        <v>457.5</v>
      </c>
      <c r="L263" s="244"/>
      <c r="M263" s="736"/>
      <c r="N263" s="244"/>
      <c r="O263" s="235">
        <v>457.5</v>
      </c>
      <c r="P263" s="235">
        <v>457.5</v>
      </c>
      <c r="Q263" s="235" t="s">
        <v>10670</v>
      </c>
      <c r="R263" s="235">
        <v>1</v>
      </c>
      <c r="S263" s="235" t="s">
        <v>290</v>
      </c>
      <c r="T263" s="244"/>
      <c r="U263" s="244"/>
      <c r="V263" s="244"/>
      <c r="W263" s="244"/>
      <c r="X263" s="244"/>
      <c r="Y263" s="244"/>
      <c r="Z263" s="235"/>
      <c r="AA263" s="1128"/>
      <c r="AB263" s="1128"/>
      <c r="AC263" s="244"/>
      <c r="AD263" s="244"/>
      <c r="AE263" s="244"/>
      <c r="AF263" s="244"/>
      <c r="AG263" s="244"/>
      <c r="AH263" s="244"/>
      <c r="AI263" s="244"/>
      <c r="AJ263" s="244"/>
      <c r="AK263" s="244"/>
      <c r="AL263" s="244"/>
      <c r="AM263" s="244"/>
      <c r="AN263" s="244"/>
      <c r="AO263" s="244"/>
      <c r="AP263" s="244"/>
      <c r="AQ263" s="244"/>
      <c r="AR263" s="244"/>
      <c r="AS263" s="244"/>
      <c r="AT263" s="244"/>
      <c r="AU263" s="432">
        <v>2016</v>
      </c>
      <c r="AV263" s="432"/>
      <c r="AW263" s="432"/>
      <c r="AX263" s="432"/>
      <c r="AY263" s="432"/>
      <c r="AZ263" s="432"/>
      <c r="BA263" s="432"/>
      <c r="BB263" s="235">
        <v>294</v>
      </c>
      <c r="BC263" s="431"/>
    </row>
    <row r="264" spans="1:55" s="914" customFormat="1" ht="25.7" hidden="1" customHeight="1">
      <c r="A264" s="912"/>
      <c r="B264" s="242"/>
      <c r="C264" s="1128" t="s">
        <v>2005</v>
      </c>
      <c r="D264" s="1128" t="s">
        <v>14440</v>
      </c>
      <c r="E264" s="1128" t="s">
        <v>2005</v>
      </c>
      <c r="F264" s="1128" t="s">
        <v>2005</v>
      </c>
      <c r="G264" s="244"/>
      <c r="H264" s="244"/>
      <c r="I264" s="235">
        <v>800</v>
      </c>
      <c r="J264" s="235"/>
      <c r="K264" s="235"/>
      <c r="L264" s="244"/>
      <c r="M264" s="736"/>
      <c r="N264" s="244"/>
      <c r="O264" s="235">
        <v>800</v>
      </c>
      <c r="P264" s="235">
        <v>800</v>
      </c>
      <c r="Q264" s="235" t="s">
        <v>1865</v>
      </c>
      <c r="R264" s="235">
        <v>1</v>
      </c>
      <c r="S264" s="235" t="s">
        <v>290</v>
      </c>
      <c r="T264" s="244"/>
      <c r="U264" s="244"/>
      <c r="V264" s="244"/>
      <c r="W264" s="244"/>
      <c r="X264" s="244"/>
      <c r="Y264" s="244"/>
      <c r="Z264" s="235" t="s">
        <v>14441</v>
      </c>
      <c r="AA264" s="1128"/>
      <c r="AB264" s="1128"/>
      <c r="AC264" s="244"/>
      <c r="AD264" s="244"/>
      <c r="AE264" s="244"/>
      <c r="AF264" s="244"/>
      <c r="AG264" s="244"/>
      <c r="AH264" s="244"/>
      <c r="AI264" s="244"/>
      <c r="AJ264" s="244"/>
      <c r="AK264" s="244"/>
      <c r="AL264" s="244"/>
      <c r="AM264" s="244"/>
      <c r="AN264" s="244"/>
      <c r="AO264" s="244"/>
      <c r="AP264" s="244"/>
      <c r="AQ264" s="244"/>
      <c r="AR264" s="244"/>
      <c r="AS264" s="244"/>
      <c r="AT264" s="244"/>
      <c r="AU264" s="432">
        <v>2019</v>
      </c>
      <c r="AV264" s="432"/>
      <c r="AW264" s="432"/>
      <c r="AX264" s="432"/>
      <c r="AY264" s="432"/>
      <c r="AZ264" s="432"/>
      <c r="BA264" s="432"/>
      <c r="BB264" s="235">
        <v>420</v>
      </c>
      <c r="BC264" s="431"/>
    </row>
    <row r="265" spans="1:55" s="914" customFormat="1" ht="25.7" hidden="1" customHeight="1">
      <c r="A265" s="912"/>
      <c r="B265" s="242"/>
      <c r="C265" s="1128" t="s">
        <v>2005</v>
      </c>
      <c r="D265" s="1128" t="s">
        <v>14442</v>
      </c>
      <c r="E265" s="1128" t="s">
        <v>2005</v>
      </c>
      <c r="F265" s="1128" t="s">
        <v>2005</v>
      </c>
      <c r="G265" s="244"/>
      <c r="H265" s="244"/>
      <c r="I265" s="235">
        <v>546</v>
      </c>
      <c r="J265" s="235"/>
      <c r="K265" s="235"/>
      <c r="L265" s="244"/>
      <c r="M265" s="736"/>
      <c r="N265" s="244"/>
      <c r="O265" s="235">
        <v>546</v>
      </c>
      <c r="P265" s="235">
        <v>546</v>
      </c>
      <c r="Q265" s="235" t="s">
        <v>14443</v>
      </c>
      <c r="R265" s="235">
        <v>1</v>
      </c>
      <c r="S265" s="235" t="s">
        <v>290</v>
      </c>
      <c r="T265" s="244"/>
      <c r="U265" s="244"/>
      <c r="V265" s="244"/>
      <c r="W265" s="244"/>
      <c r="X265" s="244"/>
      <c r="Y265" s="244"/>
      <c r="Z265" s="235"/>
      <c r="AA265" s="1128"/>
      <c r="AB265" s="1128"/>
      <c r="AC265" s="244"/>
      <c r="AD265" s="244"/>
      <c r="AE265" s="244"/>
      <c r="AF265" s="244"/>
      <c r="AG265" s="244"/>
      <c r="AH265" s="244"/>
      <c r="AI265" s="244"/>
      <c r="AJ265" s="244"/>
      <c r="AK265" s="244"/>
      <c r="AL265" s="244"/>
      <c r="AM265" s="244"/>
      <c r="AN265" s="244"/>
      <c r="AO265" s="244"/>
      <c r="AP265" s="244"/>
      <c r="AQ265" s="244"/>
      <c r="AR265" s="244"/>
      <c r="AS265" s="244"/>
      <c r="AT265" s="244"/>
      <c r="AU265" s="432">
        <v>2012</v>
      </c>
      <c r="AV265" s="432"/>
      <c r="AW265" s="432"/>
      <c r="AX265" s="432"/>
      <c r="AY265" s="432"/>
      <c r="AZ265" s="432"/>
      <c r="BA265" s="432"/>
      <c r="BB265" s="235">
        <v>601</v>
      </c>
      <c r="BC265" s="431"/>
    </row>
    <row r="266" spans="1:55" s="914" customFormat="1" ht="25.7" hidden="1" customHeight="1">
      <c r="A266" s="912"/>
      <c r="B266" s="242"/>
      <c r="C266" s="1128" t="s">
        <v>2005</v>
      </c>
      <c r="D266" s="1128" t="s">
        <v>14444</v>
      </c>
      <c r="E266" s="1128" t="s">
        <v>2005</v>
      </c>
      <c r="F266" s="1128" t="s">
        <v>2005</v>
      </c>
      <c r="G266" s="244"/>
      <c r="H266" s="244"/>
      <c r="I266" s="235">
        <v>546</v>
      </c>
      <c r="J266" s="235"/>
      <c r="K266" s="235"/>
      <c r="L266" s="244"/>
      <c r="M266" s="736"/>
      <c r="N266" s="244"/>
      <c r="O266" s="235">
        <v>546</v>
      </c>
      <c r="P266" s="235">
        <v>546</v>
      </c>
      <c r="Q266" s="235" t="s">
        <v>14443</v>
      </c>
      <c r="R266" s="235">
        <v>1</v>
      </c>
      <c r="S266" s="235" t="s">
        <v>290</v>
      </c>
      <c r="T266" s="244"/>
      <c r="U266" s="244"/>
      <c r="V266" s="244"/>
      <c r="W266" s="244"/>
      <c r="X266" s="244"/>
      <c r="Y266" s="244"/>
      <c r="Z266" s="235"/>
      <c r="AA266" s="1128"/>
      <c r="AB266" s="1128"/>
      <c r="AC266" s="244"/>
      <c r="AD266" s="244"/>
      <c r="AE266" s="244"/>
      <c r="AF266" s="244"/>
      <c r="AG266" s="244"/>
      <c r="AH266" s="244"/>
      <c r="AI266" s="244"/>
      <c r="AJ266" s="244"/>
      <c r="AK266" s="244"/>
      <c r="AL266" s="244"/>
      <c r="AM266" s="244"/>
      <c r="AN266" s="244"/>
      <c r="AO266" s="244"/>
      <c r="AP266" s="244"/>
      <c r="AQ266" s="244"/>
      <c r="AR266" s="244"/>
      <c r="AS266" s="244"/>
      <c r="AT266" s="244"/>
      <c r="AU266" s="432">
        <v>2012</v>
      </c>
      <c r="AV266" s="432"/>
      <c r="AW266" s="432"/>
      <c r="AX266" s="432"/>
      <c r="AY266" s="432"/>
      <c r="AZ266" s="432"/>
      <c r="BA266" s="432"/>
      <c r="BB266" s="235">
        <v>2930</v>
      </c>
      <c r="BC266" s="431"/>
    </row>
    <row r="267" spans="1:55" s="914" customFormat="1" ht="25.7" hidden="1" customHeight="1">
      <c r="A267" s="912"/>
      <c r="B267" s="242"/>
      <c r="C267" s="1128" t="s">
        <v>2005</v>
      </c>
      <c r="D267" s="1128" t="s">
        <v>14445</v>
      </c>
      <c r="E267" s="1128" t="s">
        <v>2005</v>
      </c>
      <c r="F267" s="1128" t="s">
        <v>2005</v>
      </c>
      <c r="G267" s="244"/>
      <c r="H267" s="244"/>
      <c r="I267" s="235">
        <v>480</v>
      </c>
      <c r="J267" s="235"/>
      <c r="K267" s="235"/>
      <c r="L267" s="244"/>
      <c r="M267" s="736"/>
      <c r="N267" s="244"/>
      <c r="O267" s="235">
        <v>480</v>
      </c>
      <c r="P267" s="235">
        <v>480</v>
      </c>
      <c r="Q267" s="235" t="s">
        <v>10660</v>
      </c>
      <c r="R267" s="235">
        <v>1</v>
      </c>
      <c r="S267" s="235" t="s">
        <v>290</v>
      </c>
      <c r="T267" s="244"/>
      <c r="U267" s="244"/>
      <c r="V267" s="244"/>
      <c r="W267" s="244"/>
      <c r="X267" s="244"/>
      <c r="Y267" s="244"/>
      <c r="Z267" s="235"/>
      <c r="AA267" s="1128"/>
      <c r="AB267" s="1128"/>
      <c r="AC267" s="244"/>
      <c r="AD267" s="244"/>
      <c r="AE267" s="244"/>
      <c r="AF267" s="244"/>
      <c r="AG267" s="244"/>
      <c r="AH267" s="244"/>
      <c r="AI267" s="244"/>
      <c r="AJ267" s="244"/>
      <c r="AK267" s="244"/>
      <c r="AL267" s="244"/>
      <c r="AM267" s="244"/>
      <c r="AN267" s="244"/>
      <c r="AO267" s="244"/>
      <c r="AP267" s="244"/>
      <c r="AQ267" s="244"/>
      <c r="AR267" s="244"/>
      <c r="AS267" s="244"/>
      <c r="AT267" s="244"/>
      <c r="AU267" s="432">
        <v>1994</v>
      </c>
      <c r="AV267" s="432"/>
      <c r="AW267" s="432"/>
      <c r="AX267" s="432"/>
      <c r="AY267" s="432"/>
      <c r="AZ267" s="432"/>
      <c r="BA267" s="432"/>
      <c r="BB267" s="235">
        <v>639</v>
      </c>
      <c r="BC267" s="431"/>
    </row>
    <row r="268" spans="1:55" s="914" customFormat="1" ht="25.7" hidden="1" customHeight="1">
      <c r="A268" s="912"/>
      <c r="B268" s="242"/>
      <c r="C268" s="1128" t="s">
        <v>2005</v>
      </c>
      <c r="D268" s="1128" t="s">
        <v>14446</v>
      </c>
      <c r="E268" s="1128" t="s">
        <v>2005</v>
      </c>
      <c r="F268" s="1128" t="s">
        <v>2005</v>
      </c>
      <c r="G268" s="244"/>
      <c r="H268" s="244"/>
      <c r="I268" s="235">
        <v>500</v>
      </c>
      <c r="J268" s="235"/>
      <c r="K268" s="235"/>
      <c r="L268" s="244"/>
      <c r="M268" s="736"/>
      <c r="N268" s="244"/>
      <c r="O268" s="235">
        <v>500</v>
      </c>
      <c r="P268" s="235">
        <v>500</v>
      </c>
      <c r="Q268" s="235">
        <v>500</v>
      </c>
      <c r="R268" s="235">
        <v>1</v>
      </c>
      <c r="S268" s="235" t="s">
        <v>290</v>
      </c>
      <c r="T268" s="244"/>
      <c r="U268" s="244"/>
      <c r="V268" s="244"/>
      <c r="W268" s="244"/>
      <c r="X268" s="244"/>
      <c r="Y268" s="244"/>
      <c r="Z268" s="235"/>
      <c r="AA268" s="1128"/>
      <c r="AB268" s="1128"/>
      <c r="AC268" s="244"/>
      <c r="AD268" s="244"/>
      <c r="AE268" s="244"/>
      <c r="AF268" s="244"/>
      <c r="AG268" s="244"/>
      <c r="AH268" s="244"/>
      <c r="AI268" s="244"/>
      <c r="AJ268" s="244"/>
      <c r="AK268" s="244"/>
      <c r="AL268" s="244"/>
      <c r="AM268" s="244"/>
      <c r="AN268" s="244"/>
      <c r="AO268" s="244"/>
      <c r="AP268" s="244"/>
      <c r="AQ268" s="244"/>
      <c r="AR268" s="244"/>
      <c r="AS268" s="244"/>
      <c r="AT268" s="244"/>
      <c r="AU268" s="432">
        <v>2008</v>
      </c>
      <c r="AV268" s="432"/>
      <c r="AW268" s="432"/>
      <c r="AX268" s="432"/>
      <c r="AY268" s="432"/>
      <c r="AZ268" s="432"/>
      <c r="BA268" s="432"/>
      <c r="BB268" s="235"/>
      <c r="BC268" s="431"/>
    </row>
    <row r="269" spans="1:55" s="914" customFormat="1" ht="25.7" hidden="1" customHeight="1">
      <c r="A269" s="912"/>
      <c r="B269" s="242"/>
      <c r="C269" s="1128" t="s">
        <v>3317</v>
      </c>
      <c r="D269" s="1128" t="s">
        <v>10672</v>
      </c>
      <c r="E269" s="1128" t="s">
        <v>3317</v>
      </c>
      <c r="F269" s="1128" t="s">
        <v>10673</v>
      </c>
      <c r="G269" s="244"/>
      <c r="H269" s="244"/>
      <c r="I269" s="235">
        <v>525</v>
      </c>
      <c r="J269" s="235">
        <v>497</v>
      </c>
      <c r="K269" s="235">
        <v>497</v>
      </c>
      <c r="L269" s="244"/>
      <c r="M269" s="736"/>
      <c r="N269" s="244"/>
      <c r="O269" s="235">
        <v>440</v>
      </c>
      <c r="P269" s="235">
        <v>440</v>
      </c>
      <c r="Q269" s="235" t="s">
        <v>10674</v>
      </c>
      <c r="R269" s="235">
        <v>1</v>
      </c>
      <c r="S269" s="235" t="s">
        <v>290</v>
      </c>
      <c r="T269" s="244"/>
      <c r="U269" s="244"/>
      <c r="V269" s="244"/>
      <c r="W269" s="244"/>
      <c r="X269" s="244"/>
      <c r="Y269" s="244"/>
      <c r="Z269" s="235"/>
      <c r="AA269" s="1128"/>
      <c r="AB269" s="1128"/>
      <c r="AC269" s="244"/>
      <c r="AD269" s="244"/>
      <c r="AE269" s="244"/>
      <c r="AF269" s="244"/>
      <c r="AG269" s="244"/>
      <c r="AH269" s="244"/>
      <c r="AI269" s="244"/>
      <c r="AJ269" s="244"/>
      <c r="AK269" s="244"/>
      <c r="AL269" s="244"/>
      <c r="AM269" s="244"/>
      <c r="AN269" s="244"/>
      <c r="AO269" s="244"/>
      <c r="AP269" s="244"/>
      <c r="AQ269" s="244"/>
      <c r="AR269" s="244"/>
      <c r="AS269" s="244"/>
      <c r="AT269" s="244"/>
      <c r="AU269" s="432">
        <v>2004</v>
      </c>
      <c r="AV269" s="432">
        <v>211</v>
      </c>
      <c r="AW269" s="432">
        <v>2004</v>
      </c>
      <c r="AX269" s="432">
        <v>211</v>
      </c>
      <c r="AY269" s="432">
        <v>2004</v>
      </c>
      <c r="AZ269" s="432">
        <v>211</v>
      </c>
      <c r="BA269" s="432">
        <v>2004</v>
      </c>
      <c r="BB269" s="235">
        <v>211</v>
      </c>
      <c r="BC269" s="431"/>
    </row>
    <row r="270" spans="1:55" s="914" customFormat="1" ht="25.7" hidden="1" customHeight="1">
      <c r="A270" s="912"/>
      <c r="B270" s="242"/>
      <c r="C270" s="1128" t="s">
        <v>3317</v>
      </c>
      <c r="D270" s="1128" t="s">
        <v>10675</v>
      </c>
      <c r="E270" s="1128" t="s">
        <v>3317</v>
      </c>
      <c r="F270" s="1128" t="s">
        <v>10673</v>
      </c>
      <c r="G270" s="244"/>
      <c r="H270" s="244"/>
      <c r="I270" s="235">
        <v>525</v>
      </c>
      <c r="J270" s="235">
        <v>440</v>
      </c>
      <c r="K270" s="235">
        <v>478</v>
      </c>
      <c r="L270" s="244"/>
      <c r="M270" s="736"/>
      <c r="N270" s="244"/>
      <c r="O270" s="235">
        <v>440</v>
      </c>
      <c r="P270" s="235">
        <v>440</v>
      </c>
      <c r="Q270" s="235" t="s">
        <v>10674</v>
      </c>
      <c r="R270" s="235">
        <v>1</v>
      </c>
      <c r="S270" s="235" t="s">
        <v>290</v>
      </c>
      <c r="T270" s="244"/>
      <c r="U270" s="244"/>
      <c r="V270" s="244"/>
      <c r="W270" s="244"/>
      <c r="X270" s="244"/>
      <c r="Y270" s="244"/>
      <c r="Z270" s="235"/>
      <c r="AA270" s="1128"/>
      <c r="AB270" s="1128"/>
      <c r="AC270" s="244"/>
      <c r="AD270" s="244"/>
      <c r="AE270" s="244"/>
      <c r="AF270" s="244"/>
      <c r="AG270" s="244"/>
      <c r="AH270" s="244"/>
      <c r="AI270" s="244"/>
      <c r="AJ270" s="244"/>
      <c r="AK270" s="244"/>
      <c r="AL270" s="244"/>
      <c r="AM270" s="244"/>
      <c r="AN270" s="244"/>
      <c r="AO270" s="244"/>
      <c r="AP270" s="244"/>
      <c r="AQ270" s="244"/>
      <c r="AR270" s="244"/>
      <c r="AS270" s="244"/>
      <c r="AT270" s="244"/>
      <c r="AU270" s="432">
        <v>2004</v>
      </c>
      <c r="AV270" s="432">
        <v>211</v>
      </c>
      <c r="AW270" s="432">
        <v>2004</v>
      </c>
      <c r="AX270" s="432">
        <v>211</v>
      </c>
      <c r="AY270" s="432">
        <v>2004</v>
      </c>
      <c r="AZ270" s="432">
        <v>211</v>
      </c>
      <c r="BA270" s="432">
        <v>2004</v>
      </c>
      <c r="BB270" s="235">
        <v>211</v>
      </c>
      <c r="BC270" s="431"/>
    </row>
    <row r="271" spans="1:55" s="914" customFormat="1" ht="25.7" hidden="1" customHeight="1">
      <c r="A271" s="912"/>
      <c r="B271" s="242"/>
      <c r="C271" s="1128" t="s">
        <v>3337</v>
      </c>
      <c r="D271" s="1128" t="s">
        <v>10676</v>
      </c>
      <c r="E271" s="1128" t="s">
        <v>3337</v>
      </c>
      <c r="F271" s="1128" t="s">
        <v>10198</v>
      </c>
      <c r="G271" s="244"/>
      <c r="H271" s="244"/>
      <c r="I271" s="235">
        <v>1455</v>
      </c>
      <c r="J271" s="235">
        <v>869</v>
      </c>
      <c r="K271" s="235">
        <v>869</v>
      </c>
      <c r="L271" s="244"/>
      <c r="M271" s="736"/>
      <c r="N271" s="244"/>
      <c r="O271" s="235">
        <v>600</v>
      </c>
      <c r="P271" s="235">
        <v>300</v>
      </c>
      <c r="Q271" s="235" t="s">
        <v>289</v>
      </c>
      <c r="R271" s="235">
        <v>2</v>
      </c>
      <c r="S271" s="235" t="s">
        <v>290</v>
      </c>
      <c r="T271" s="244"/>
      <c r="U271" s="244"/>
      <c r="V271" s="244"/>
      <c r="W271" s="244"/>
      <c r="X271" s="244"/>
      <c r="Y271" s="244"/>
      <c r="Z271" s="235"/>
      <c r="AA271" s="1128"/>
      <c r="AB271" s="1128"/>
      <c r="AC271" s="244"/>
      <c r="AD271" s="244"/>
      <c r="AE271" s="244"/>
      <c r="AF271" s="244"/>
      <c r="AG271" s="244"/>
      <c r="AH271" s="244"/>
      <c r="AI271" s="244"/>
      <c r="AJ271" s="244"/>
      <c r="AK271" s="244"/>
      <c r="AL271" s="244"/>
      <c r="AM271" s="244"/>
      <c r="AN271" s="244"/>
      <c r="AO271" s="244"/>
      <c r="AP271" s="244"/>
      <c r="AQ271" s="244"/>
      <c r="AR271" s="244"/>
      <c r="AS271" s="244"/>
      <c r="AT271" s="244"/>
      <c r="AU271" s="432">
        <v>2014</v>
      </c>
      <c r="AV271" s="432"/>
      <c r="AW271" s="432"/>
      <c r="AX271" s="432"/>
      <c r="AY271" s="432"/>
      <c r="AZ271" s="432"/>
      <c r="BA271" s="432"/>
      <c r="BB271" s="235">
        <v>610</v>
      </c>
      <c r="BC271" s="431"/>
    </row>
    <row r="272" spans="1:55" s="914" customFormat="1" ht="25.7" hidden="1" customHeight="1">
      <c r="A272" s="912"/>
      <c r="B272" s="242"/>
      <c r="C272" s="1128" t="s">
        <v>3337</v>
      </c>
      <c r="D272" s="1128" t="s">
        <v>10677</v>
      </c>
      <c r="E272" s="1128" t="s">
        <v>3337</v>
      </c>
      <c r="F272" s="1128" t="s">
        <v>10198</v>
      </c>
      <c r="G272" s="244"/>
      <c r="H272" s="244"/>
      <c r="I272" s="235">
        <v>123019</v>
      </c>
      <c r="J272" s="235">
        <v>880</v>
      </c>
      <c r="K272" s="235">
        <v>880</v>
      </c>
      <c r="L272" s="244"/>
      <c r="M272" s="736"/>
      <c r="N272" s="244"/>
      <c r="O272" s="235">
        <v>1760</v>
      </c>
      <c r="P272" s="235">
        <v>880</v>
      </c>
      <c r="Q272" s="235" t="s">
        <v>289</v>
      </c>
      <c r="R272" s="235">
        <v>2</v>
      </c>
      <c r="S272" s="235" t="s">
        <v>290</v>
      </c>
      <c r="T272" s="244"/>
      <c r="U272" s="244"/>
      <c r="V272" s="244"/>
      <c r="W272" s="244"/>
      <c r="X272" s="244"/>
      <c r="Y272" s="244"/>
      <c r="Z272" s="235"/>
      <c r="AA272" s="1128"/>
      <c r="AB272" s="1128"/>
      <c r="AC272" s="244"/>
      <c r="AD272" s="244"/>
      <c r="AE272" s="244"/>
      <c r="AF272" s="244"/>
      <c r="AG272" s="244"/>
      <c r="AH272" s="244"/>
      <c r="AI272" s="244"/>
      <c r="AJ272" s="244"/>
      <c r="AK272" s="244"/>
      <c r="AL272" s="244"/>
      <c r="AM272" s="244"/>
      <c r="AN272" s="244"/>
      <c r="AO272" s="244"/>
      <c r="AP272" s="244"/>
      <c r="AQ272" s="244"/>
      <c r="AR272" s="244"/>
      <c r="AS272" s="244"/>
      <c r="AT272" s="244"/>
      <c r="AU272" s="432" t="s">
        <v>10678</v>
      </c>
      <c r="AV272" s="432"/>
      <c r="AW272" s="432"/>
      <c r="AX272" s="432"/>
      <c r="AY272" s="432"/>
      <c r="AZ272" s="432"/>
      <c r="BA272" s="432"/>
      <c r="BB272" s="235"/>
      <c r="BC272" s="431"/>
    </row>
    <row r="273" spans="1:55" s="914" customFormat="1" ht="25.7" hidden="1" customHeight="1">
      <c r="A273" s="912"/>
      <c r="B273" s="242"/>
      <c r="C273" s="707" t="s">
        <v>3337</v>
      </c>
      <c r="D273" s="707" t="s">
        <v>10679</v>
      </c>
      <c r="E273" s="707" t="s">
        <v>3337</v>
      </c>
      <c r="F273" s="707" t="s">
        <v>10198</v>
      </c>
      <c r="G273" s="244"/>
      <c r="H273" s="244"/>
      <c r="I273" s="235">
        <v>3001</v>
      </c>
      <c r="J273" s="235">
        <v>418</v>
      </c>
      <c r="K273" s="235">
        <v>418</v>
      </c>
      <c r="L273" s="244"/>
      <c r="M273" s="736"/>
      <c r="N273" s="244"/>
      <c r="O273" s="235">
        <v>418</v>
      </c>
      <c r="P273" s="235">
        <v>418</v>
      </c>
      <c r="Q273" s="235" t="s">
        <v>289</v>
      </c>
      <c r="R273" s="235">
        <v>1</v>
      </c>
      <c r="S273" s="235" t="s">
        <v>290</v>
      </c>
      <c r="T273" s="244"/>
      <c r="U273" s="244"/>
      <c r="V273" s="244"/>
      <c r="W273" s="244"/>
      <c r="X273" s="244"/>
      <c r="Y273" s="244"/>
      <c r="Z273" s="235"/>
      <c r="AA273" s="707"/>
      <c r="AB273" s="707"/>
      <c r="AC273" s="244"/>
      <c r="AD273" s="244"/>
      <c r="AE273" s="244"/>
      <c r="AF273" s="244"/>
      <c r="AG273" s="244"/>
      <c r="AH273" s="244"/>
      <c r="AI273" s="244"/>
      <c r="AJ273" s="244"/>
      <c r="AK273" s="244"/>
      <c r="AL273" s="244"/>
      <c r="AM273" s="244"/>
      <c r="AN273" s="244"/>
      <c r="AO273" s="244"/>
      <c r="AP273" s="244"/>
      <c r="AQ273" s="244"/>
      <c r="AR273" s="244"/>
      <c r="AS273" s="244"/>
      <c r="AT273" s="244"/>
      <c r="AU273" s="432" t="s">
        <v>10680</v>
      </c>
      <c r="AV273" s="432"/>
      <c r="AW273" s="432"/>
      <c r="AX273" s="432"/>
      <c r="AY273" s="432"/>
      <c r="AZ273" s="432"/>
      <c r="BA273" s="432"/>
      <c r="BB273" s="235"/>
      <c r="BC273" s="431"/>
    </row>
    <row r="274" spans="1:55" s="914" customFormat="1" ht="25.7" hidden="1" customHeight="1">
      <c r="A274" s="912"/>
      <c r="B274" s="242"/>
      <c r="C274" s="707" t="s">
        <v>3337</v>
      </c>
      <c r="D274" s="707" t="s">
        <v>10681</v>
      </c>
      <c r="E274" s="707" t="s">
        <v>3337</v>
      </c>
      <c r="F274" s="707" t="s">
        <v>10198</v>
      </c>
      <c r="G274" s="244"/>
      <c r="H274" s="244"/>
      <c r="I274" s="235">
        <v>11636</v>
      </c>
      <c r="J274" s="235">
        <v>890</v>
      </c>
      <c r="K274" s="235">
        <v>890</v>
      </c>
      <c r="L274" s="244"/>
      <c r="M274" s="736"/>
      <c r="N274" s="244"/>
      <c r="O274" s="235">
        <v>1780</v>
      </c>
      <c r="P274" s="235">
        <v>890</v>
      </c>
      <c r="Q274" s="235" t="s">
        <v>289</v>
      </c>
      <c r="R274" s="235">
        <v>2</v>
      </c>
      <c r="S274" s="235" t="s">
        <v>290</v>
      </c>
      <c r="T274" s="244"/>
      <c r="U274" s="244"/>
      <c r="V274" s="244"/>
      <c r="W274" s="244"/>
      <c r="X274" s="244"/>
      <c r="Y274" s="244"/>
      <c r="Z274" s="235"/>
      <c r="AA274" s="707"/>
      <c r="AB274" s="707"/>
      <c r="AC274" s="244"/>
      <c r="AD274" s="244"/>
      <c r="AE274" s="244"/>
      <c r="AF274" s="244"/>
      <c r="AG274" s="244"/>
      <c r="AH274" s="244"/>
      <c r="AI274" s="244"/>
      <c r="AJ274" s="244"/>
      <c r="AK274" s="244"/>
      <c r="AL274" s="244"/>
      <c r="AM274" s="244"/>
      <c r="AN274" s="244"/>
      <c r="AO274" s="244"/>
      <c r="AP274" s="244"/>
      <c r="AQ274" s="244"/>
      <c r="AR274" s="244"/>
      <c r="AS274" s="244"/>
      <c r="AT274" s="244"/>
      <c r="AU274" s="432" t="s">
        <v>10680</v>
      </c>
      <c r="AV274" s="432"/>
      <c r="AW274" s="432"/>
      <c r="AX274" s="432"/>
      <c r="AY274" s="432"/>
      <c r="AZ274" s="432"/>
      <c r="BA274" s="432"/>
      <c r="BB274" s="235"/>
      <c r="BC274" s="431"/>
    </row>
    <row r="275" spans="1:55" s="914" customFormat="1" ht="25.7" hidden="1" customHeight="1">
      <c r="A275" s="912"/>
      <c r="B275" s="242"/>
      <c r="C275" s="707" t="s">
        <v>3337</v>
      </c>
      <c r="D275" s="707" t="s">
        <v>12443</v>
      </c>
      <c r="E275" s="707" t="s">
        <v>3337</v>
      </c>
      <c r="F275" s="707" t="s">
        <v>10198</v>
      </c>
      <c r="G275" s="244"/>
      <c r="H275" s="244"/>
      <c r="I275" s="235">
        <v>418</v>
      </c>
      <c r="J275" s="235">
        <v>418</v>
      </c>
      <c r="K275" s="235">
        <v>418</v>
      </c>
      <c r="L275" s="244"/>
      <c r="M275" s="736"/>
      <c r="N275" s="244"/>
      <c r="O275" s="235">
        <v>418</v>
      </c>
      <c r="P275" s="235">
        <v>418</v>
      </c>
      <c r="Q275" s="235" t="s">
        <v>289</v>
      </c>
      <c r="R275" s="235">
        <v>1</v>
      </c>
      <c r="S275" s="235" t="s">
        <v>290</v>
      </c>
      <c r="T275" s="244"/>
      <c r="U275" s="244"/>
      <c r="V275" s="244"/>
      <c r="W275" s="244"/>
      <c r="X275" s="244"/>
      <c r="Y275" s="244"/>
      <c r="Z275" s="235"/>
      <c r="AA275" s="707"/>
      <c r="AB275" s="707"/>
      <c r="AC275" s="244"/>
      <c r="AD275" s="244"/>
      <c r="AE275" s="244"/>
      <c r="AF275" s="244"/>
      <c r="AG275" s="244"/>
      <c r="AH275" s="244"/>
      <c r="AI275" s="244"/>
      <c r="AJ275" s="244"/>
      <c r="AK275" s="244"/>
      <c r="AL275" s="244"/>
      <c r="AM275" s="244"/>
      <c r="AN275" s="244"/>
      <c r="AO275" s="244"/>
      <c r="AP275" s="244"/>
      <c r="AQ275" s="244"/>
      <c r="AR275" s="244"/>
      <c r="AS275" s="244"/>
      <c r="AT275" s="244"/>
      <c r="AU275" s="432" t="s">
        <v>12444</v>
      </c>
      <c r="AV275" s="432"/>
      <c r="AW275" s="432"/>
      <c r="AX275" s="432"/>
      <c r="AY275" s="432"/>
      <c r="AZ275" s="432"/>
      <c r="BA275" s="432"/>
      <c r="BB275" s="235"/>
      <c r="BC275" s="431" t="s">
        <v>3615</v>
      </c>
    </row>
    <row r="276" spans="1:55" s="914" customFormat="1" ht="25.7" hidden="1" customHeight="1">
      <c r="A276" s="912"/>
      <c r="B276" s="242"/>
      <c r="C276" s="707" t="s">
        <v>3337</v>
      </c>
      <c r="D276" s="707" t="s">
        <v>14447</v>
      </c>
      <c r="E276" s="707" t="s">
        <v>3337</v>
      </c>
      <c r="F276" s="707" t="s">
        <v>10198</v>
      </c>
      <c r="G276" s="244"/>
      <c r="H276" s="244"/>
      <c r="I276" s="235">
        <v>418</v>
      </c>
      <c r="J276" s="235">
        <v>418</v>
      </c>
      <c r="K276" s="235">
        <v>418</v>
      </c>
      <c r="L276" s="244"/>
      <c r="M276" s="736"/>
      <c r="N276" s="244"/>
      <c r="O276" s="235">
        <v>418</v>
      </c>
      <c r="P276" s="235">
        <v>418</v>
      </c>
      <c r="Q276" s="235" t="s">
        <v>289</v>
      </c>
      <c r="R276" s="235">
        <v>1</v>
      </c>
      <c r="S276" s="235" t="s">
        <v>290</v>
      </c>
      <c r="T276" s="244"/>
      <c r="U276" s="244"/>
      <c r="V276" s="244"/>
      <c r="W276" s="244"/>
      <c r="X276" s="244"/>
      <c r="Y276" s="244"/>
      <c r="Z276" s="235"/>
      <c r="AA276" s="707"/>
      <c r="AB276" s="707"/>
      <c r="AC276" s="244"/>
      <c r="AD276" s="244"/>
      <c r="AE276" s="244"/>
      <c r="AF276" s="244"/>
      <c r="AG276" s="244"/>
      <c r="AH276" s="244"/>
      <c r="AI276" s="244"/>
      <c r="AJ276" s="244"/>
      <c r="AK276" s="244"/>
      <c r="AL276" s="244"/>
      <c r="AM276" s="244"/>
      <c r="AN276" s="244"/>
      <c r="AO276" s="244"/>
      <c r="AP276" s="244"/>
      <c r="AQ276" s="244"/>
      <c r="AR276" s="244"/>
      <c r="AS276" s="244"/>
      <c r="AT276" s="244"/>
      <c r="AU276" s="432" t="s">
        <v>12444</v>
      </c>
      <c r="AV276" s="432"/>
      <c r="AW276" s="432"/>
      <c r="AX276" s="432"/>
      <c r="AY276" s="432"/>
      <c r="AZ276" s="432"/>
      <c r="BA276" s="432"/>
      <c r="BB276" s="235"/>
      <c r="BC276" s="431"/>
    </row>
    <row r="277" spans="1:55" s="914" customFormat="1" ht="25.7" hidden="1" customHeight="1">
      <c r="A277" s="912"/>
      <c r="B277" s="242"/>
      <c r="C277" s="707" t="s">
        <v>3337</v>
      </c>
      <c r="D277" s="707" t="s">
        <v>10682</v>
      </c>
      <c r="E277" s="707" t="s">
        <v>3337</v>
      </c>
      <c r="F277" s="707" t="s">
        <v>10198</v>
      </c>
      <c r="G277" s="244"/>
      <c r="H277" s="244"/>
      <c r="I277" s="235">
        <v>8122</v>
      </c>
      <c r="J277" s="235">
        <v>374</v>
      </c>
      <c r="K277" s="235">
        <v>374</v>
      </c>
      <c r="L277" s="244"/>
      <c r="M277" s="736"/>
      <c r="N277" s="244"/>
      <c r="O277" s="235">
        <v>374</v>
      </c>
      <c r="P277" s="235">
        <v>374</v>
      </c>
      <c r="Q277" s="235" t="s">
        <v>289</v>
      </c>
      <c r="R277" s="235">
        <v>1</v>
      </c>
      <c r="S277" s="235" t="s">
        <v>290</v>
      </c>
      <c r="T277" s="244"/>
      <c r="U277" s="244"/>
      <c r="V277" s="244"/>
      <c r="W277" s="244"/>
      <c r="X277" s="244"/>
      <c r="Y277" s="244"/>
      <c r="Z277" s="235"/>
      <c r="AA277" s="707"/>
      <c r="AB277" s="707"/>
      <c r="AC277" s="244"/>
      <c r="AD277" s="244"/>
      <c r="AE277" s="244"/>
      <c r="AF277" s="244"/>
      <c r="AG277" s="244"/>
      <c r="AH277" s="244"/>
      <c r="AI277" s="244"/>
      <c r="AJ277" s="244"/>
      <c r="AK277" s="244"/>
      <c r="AL277" s="244"/>
      <c r="AM277" s="244"/>
      <c r="AN277" s="244"/>
      <c r="AO277" s="244"/>
      <c r="AP277" s="244"/>
      <c r="AQ277" s="244"/>
      <c r="AR277" s="244"/>
      <c r="AS277" s="244"/>
      <c r="AT277" s="244"/>
      <c r="AU277" s="432">
        <v>2016</v>
      </c>
      <c r="AV277" s="432"/>
      <c r="AW277" s="432"/>
      <c r="AX277" s="432"/>
      <c r="AY277" s="432"/>
      <c r="AZ277" s="432"/>
      <c r="BA277" s="432"/>
      <c r="BB277" s="235"/>
      <c r="BC277" s="431"/>
    </row>
    <row r="278" spans="1:55" s="914" customFormat="1" ht="25.7" hidden="1" customHeight="1">
      <c r="A278" s="912"/>
      <c r="B278" s="242"/>
      <c r="C278" s="707" t="s">
        <v>3337</v>
      </c>
      <c r="D278" s="707" t="s">
        <v>15395</v>
      </c>
      <c r="E278" s="707" t="s">
        <v>3337</v>
      </c>
      <c r="F278" s="707" t="s">
        <v>10198</v>
      </c>
      <c r="G278" s="244"/>
      <c r="H278" s="244"/>
      <c r="I278" s="235">
        <v>583</v>
      </c>
      <c r="J278" s="235">
        <v>583</v>
      </c>
      <c r="K278" s="235">
        <v>583</v>
      </c>
      <c r="L278" s="244"/>
      <c r="M278" s="736"/>
      <c r="N278" s="244"/>
      <c r="O278" s="235">
        <v>583</v>
      </c>
      <c r="P278" s="235">
        <v>583</v>
      </c>
      <c r="Q278" s="235" t="s">
        <v>289</v>
      </c>
      <c r="R278" s="235">
        <v>1</v>
      </c>
      <c r="S278" s="235" t="s">
        <v>290</v>
      </c>
      <c r="T278" s="244"/>
      <c r="U278" s="244"/>
      <c r="V278" s="244"/>
      <c r="W278" s="244"/>
      <c r="X278" s="244"/>
      <c r="Y278" s="244"/>
      <c r="Z278" s="235"/>
      <c r="AA278" s="707"/>
      <c r="AB278" s="707"/>
      <c r="AC278" s="244"/>
      <c r="AD278" s="244"/>
      <c r="AE278" s="244"/>
      <c r="AF278" s="244"/>
      <c r="AG278" s="244"/>
      <c r="AH278" s="244"/>
      <c r="AI278" s="244"/>
      <c r="AJ278" s="244"/>
      <c r="AK278" s="244"/>
      <c r="AL278" s="244"/>
      <c r="AM278" s="244"/>
      <c r="AN278" s="244"/>
      <c r="AO278" s="244"/>
      <c r="AP278" s="244"/>
      <c r="AQ278" s="244"/>
      <c r="AR278" s="244"/>
      <c r="AS278" s="244"/>
      <c r="AT278" s="244"/>
      <c r="AU278" s="432">
        <v>2020</v>
      </c>
      <c r="AV278" s="432"/>
      <c r="AW278" s="432"/>
      <c r="AX278" s="432"/>
      <c r="AY278" s="432"/>
      <c r="AZ278" s="432"/>
      <c r="BA278" s="432"/>
      <c r="BB278" s="235"/>
      <c r="BC278" s="431" t="s">
        <v>3615</v>
      </c>
    </row>
    <row r="279" spans="1:55" s="914" customFormat="1" ht="25.7" hidden="1" customHeight="1">
      <c r="A279" s="912"/>
      <c r="B279" s="242"/>
      <c r="C279" s="707" t="s">
        <v>3404</v>
      </c>
      <c r="D279" s="707" t="s">
        <v>10684</v>
      </c>
      <c r="E279" s="707" t="s">
        <v>3404</v>
      </c>
      <c r="F279" s="707" t="s">
        <v>3404</v>
      </c>
      <c r="G279" s="244"/>
      <c r="H279" s="244"/>
      <c r="I279" s="235">
        <v>450</v>
      </c>
      <c r="J279" s="235">
        <v>350</v>
      </c>
      <c r="K279" s="235">
        <v>350</v>
      </c>
      <c r="L279" s="244"/>
      <c r="M279" s="736"/>
      <c r="N279" s="244"/>
      <c r="O279" s="235">
        <v>350</v>
      </c>
      <c r="P279" s="235">
        <v>350</v>
      </c>
      <c r="Q279" s="235" t="s">
        <v>289</v>
      </c>
      <c r="R279" s="235">
        <v>1</v>
      </c>
      <c r="S279" s="235" t="s">
        <v>290</v>
      </c>
      <c r="T279" s="244"/>
      <c r="U279" s="244"/>
      <c r="V279" s="244"/>
      <c r="W279" s="244"/>
      <c r="X279" s="244"/>
      <c r="Y279" s="244"/>
      <c r="Z279" s="235"/>
      <c r="AA279" s="707"/>
      <c r="AB279" s="707"/>
      <c r="AC279" s="244"/>
      <c r="AD279" s="244"/>
      <c r="AE279" s="244"/>
      <c r="AF279" s="244"/>
      <c r="AG279" s="244"/>
      <c r="AH279" s="244"/>
      <c r="AI279" s="244"/>
      <c r="AJ279" s="244"/>
      <c r="AK279" s="244"/>
      <c r="AL279" s="244"/>
      <c r="AM279" s="244"/>
      <c r="AN279" s="244"/>
      <c r="AO279" s="244"/>
      <c r="AP279" s="244"/>
      <c r="AQ279" s="244"/>
      <c r="AR279" s="244"/>
      <c r="AS279" s="244"/>
      <c r="AT279" s="244"/>
      <c r="AU279" s="432">
        <v>2002</v>
      </c>
      <c r="AV279" s="432"/>
      <c r="AW279" s="432"/>
      <c r="AX279" s="432"/>
      <c r="AY279" s="432"/>
      <c r="AZ279" s="432"/>
      <c r="BA279" s="432"/>
      <c r="BB279" s="235">
        <v>250</v>
      </c>
      <c r="BC279" s="431"/>
    </row>
    <row r="280" spans="1:55" s="914" customFormat="1" ht="25.7" hidden="1" customHeight="1">
      <c r="A280" s="912"/>
      <c r="B280" s="242"/>
      <c r="C280" s="707" t="s">
        <v>3404</v>
      </c>
      <c r="D280" s="707" t="s">
        <v>8731</v>
      </c>
      <c r="E280" s="707" t="s">
        <v>3404</v>
      </c>
      <c r="F280" s="707" t="s">
        <v>3404</v>
      </c>
      <c r="G280" s="244"/>
      <c r="H280" s="244"/>
      <c r="I280" s="235">
        <v>2000</v>
      </c>
      <c r="J280" s="235">
        <v>1200</v>
      </c>
      <c r="K280" s="235">
        <v>1200</v>
      </c>
      <c r="L280" s="244"/>
      <c r="M280" s="736"/>
      <c r="N280" s="244"/>
      <c r="O280" s="235">
        <v>1200</v>
      </c>
      <c r="P280" s="235">
        <v>1200</v>
      </c>
      <c r="Q280" s="235" t="s">
        <v>289</v>
      </c>
      <c r="R280" s="235">
        <v>3</v>
      </c>
      <c r="S280" s="235" t="s">
        <v>290</v>
      </c>
      <c r="T280" s="244"/>
      <c r="U280" s="244"/>
      <c r="V280" s="244"/>
      <c r="W280" s="244"/>
      <c r="X280" s="244"/>
      <c r="Y280" s="244"/>
      <c r="Z280" s="235"/>
      <c r="AA280" s="707"/>
      <c r="AB280" s="707"/>
      <c r="AC280" s="244"/>
      <c r="AD280" s="244"/>
      <c r="AE280" s="244"/>
      <c r="AF280" s="244"/>
      <c r="AG280" s="244"/>
      <c r="AH280" s="244"/>
      <c r="AI280" s="244"/>
      <c r="AJ280" s="244"/>
      <c r="AK280" s="244"/>
      <c r="AL280" s="244"/>
      <c r="AM280" s="244"/>
      <c r="AN280" s="244"/>
      <c r="AO280" s="244"/>
      <c r="AP280" s="244"/>
      <c r="AQ280" s="244"/>
      <c r="AR280" s="244"/>
      <c r="AS280" s="244"/>
      <c r="AT280" s="244"/>
      <c r="AU280" s="432">
        <v>2001</v>
      </c>
      <c r="AV280" s="432"/>
      <c r="AW280" s="432"/>
      <c r="AX280" s="432"/>
      <c r="AY280" s="432"/>
      <c r="AZ280" s="432"/>
      <c r="BA280" s="432"/>
      <c r="BB280" s="235">
        <v>180</v>
      </c>
      <c r="BC280" s="431"/>
    </row>
    <row r="281" spans="1:55" s="914" customFormat="1" ht="25.7" hidden="1" customHeight="1">
      <c r="A281" s="912"/>
      <c r="B281" s="242"/>
      <c r="C281" s="707" t="s">
        <v>3404</v>
      </c>
      <c r="D281" s="707" t="s">
        <v>10685</v>
      </c>
      <c r="E281" s="707" t="s">
        <v>3404</v>
      </c>
      <c r="F281" s="707" t="s">
        <v>3404</v>
      </c>
      <c r="G281" s="244"/>
      <c r="H281" s="244"/>
      <c r="I281" s="235">
        <v>1500</v>
      </c>
      <c r="J281" s="235">
        <v>350</v>
      </c>
      <c r="K281" s="235">
        <v>350</v>
      </c>
      <c r="L281" s="244"/>
      <c r="M281" s="736"/>
      <c r="N281" s="244"/>
      <c r="O281" s="235">
        <v>350</v>
      </c>
      <c r="P281" s="235">
        <v>350</v>
      </c>
      <c r="Q281" s="235" t="s">
        <v>289</v>
      </c>
      <c r="R281" s="235">
        <v>1</v>
      </c>
      <c r="S281" s="235" t="s">
        <v>290</v>
      </c>
      <c r="T281" s="244"/>
      <c r="U281" s="244"/>
      <c r="V281" s="244"/>
      <c r="W281" s="244"/>
      <c r="X281" s="244"/>
      <c r="Y281" s="244"/>
      <c r="Z281" s="235" t="s">
        <v>11746</v>
      </c>
      <c r="AA281" s="707"/>
      <c r="AB281" s="707"/>
      <c r="AC281" s="244"/>
      <c r="AD281" s="244"/>
      <c r="AE281" s="244"/>
      <c r="AF281" s="244"/>
      <c r="AG281" s="244"/>
      <c r="AH281" s="244"/>
      <c r="AI281" s="244"/>
      <c r="AJ281" s="244"/>
      <c r="AK281" s="244"/>
      <c r="AL281" s="244"/>
      <c r="AM281" s="244"/>
      <c r="AN281" s="244"/>
      <c r="AO281" s="244"/>
      <c r="AP281" s="244"/>
      <c r="AQ281" s="244"/>
      <c r="AR281" s="244"/>
      <c r="AS281" s="244"/>
      <c r="AT281" s="244"/>
      <c r="AU281" s="432">
        <v>2004</v>
      </c>
      <c r="AV281" s="432"/>
      <c r="AW281" s="432"/>
      <c r="AX281" s="432"/>
      <c r="AY281" s="432"/>
      <c r="AZ281" s="432"/>
      <c r="BA281" s="432"/>
      <c r="BB281" s="235">
        <v>28</v>
      </c>
      <c r="BC281" s="431"/>
    </row>
    <row r="282" spans="1:55" s="914" customFormat="1" ht="25.7" hidden="1" customHeight="1">
      <c r="A282" s="912"/>
      <c r="B282" s="242"/>
      <c r="C282" s="707" t="s">
        <v>3404</v>
      </c>
      <c r="D282" s="707" t="s">
        <v>10686</v>
      </c>
      <c r="E282" s="707" t="s">
        <v>3404</v>
      </c>
      <c r="F282" s="707" t="s">
        <v>14448</v>
      </c>
      <c r="G282" s="244"/>
      <c r="H282" s="244"/>
      <c r="I282" s="235">
        <v>1355</v>
      </c>
      <c r="J282" s="235">
        <v>450</v>
      </c>
      <c r="K282" s="235">
        <v>450</v>
      </c>
      <c r="L282" s="244"/>
      <c r="M282" s="736"/>
      <c r="N282" s="244"/>
      <c r="O282" s="235">
        <v>450</v>
      </c>
      <c r="P282" s="235">
        <v>450</v>
      </c>
      <c r="Q282" s="235" t="s">
        <v>289</v>
      </c>
      <c r="R282" s="235">
        <v>1</v>
      </c>
      <c r="S282" s="235" t="s">
        <v>290</v>
      </c>
      <c r="T282" s="244"/>
      <c r="U282" s="244"/>
      <c r="V282" s="244"/>
      <c r="W282" s="244"/>
      <c r="X282" s="244"/>
      <c r="Y282" s="244"/>
      <c r="Z282" s="235" t="s">
        <v>11746</v>
      </c>
      <c r="AA282" s="707"/>
      <c r="AB282" s="707"/>
      <c r="AC282" s="244"/>
      <c r="AD282" s="244"/>
      <c r="AE282" s="244"/>
      <c r="AF282" s="244"/>
      <c r="AG282" s="244"/>
      <c r="AH282" s="244"/>
      <c r="AI282" s="244"/>
      <c r="AJ282" s="244"/>
      <c r="AK282" s="244"/>
      <c r="AL282" s="244"/>
      <c r="AM282" s="244"/>
      <c r="AN282" s="244"/>
      <c r="AO282" s="244"/>
      <c r="AP282" s="244"/>
      <c r="AQ282" s="244"/>
      <c r="AR282" s="244"/>
      <c r="AS282" s="244"/>
      <c r="AT282" s="244"/>
      <c r="AU282" s="432">
        <v>1994</v>
      </c>
      <c r="AV282" s="432"/>
      <c r="AW282" s="432"/>
      <c r="AX282" s="432"/>
      <c r="AY282" s="432"/>
      <c r="AZ282" s="432"/>
      <c r="BA282" s="432"/>
      <c r="BB282" s="235">
        <v>18</v>
      </c>
      <c r="BC282" s="431"/>
    </row>
    <row r="283" spans="1:55" s="914" customFormat="1" ht="25.7" hidden="1" customHeight="1">
      <c r="A283" s="912"/>
      <c r="B283" s="242"/>
      <c r="C283" s="707" t="s">
        <v>3404</v>
      </c>
      <c r="D283" s="707" t="s">
        <v>10687</v>
      </c>
      <c r="E283" s="707" t="s">
        <v>3404</v>
      </c>
      <c r="F283" s="707" t="s">
        <v>3404</v>
      </c>
      <c r="G283" s="244"/>
      <c r="H283" s="244"/>
      <c r="I283" s="235">
        <v>500</v>
      </c>
      <c r="J283" s="235">
        <v>350</v>
      </c>
      <c r="K283" s="235">
        <v>350</v>
      </c>
      <c r="L283" s="244"/>
      <c r="M283" s="736"/>
      <c r="N283" s="244"/>
      <c r="O283" s="235">
        <v>350</v>
      </c>
      <c r="P283" s="235">
        <v>350</v>
      </c>
      <c r="Q283" s="235" t="s">
        <v>289</v>
      </c>
      <c r="R283" s="235">
        <v>1</v>
      </c>
      <c r="S283" s="235" t="s">
        <v>290</v>
      </c>
      <c r="T283" s="244"/>
      <c r="U283" s="244"/>
      <c r="V283" s="244"/>
      <c r="W283" s="244"/>
      <c r="X283" s="244"/>
      <c r="Y283" s="244"/>
      <c r="Z283" s="235"/>
      <c r="AA283" s="707"/>
      <c r="AB283" s="707"/>
      <c r="AC283" s="244"/>
      <c r="AD283" s="244"/>
      <c r="AE283" s="244"/>
      <c r="AF283" s="244"/>
      <c r="AG283" s="244"/>
      <c r="AH283" s="244"/>
      <c r="AI283" s="244"/>
      <c r="AJ283" s="244"/>
      <c r="AK283" s="244"/>
      <c r="AL283" s="244"/>
      <c r="AM283" s="244"/>
      <c r="AN283" s="244"/>
      <c r="AO283" s="244"/>
      <c r="AP283" s="244"/>
      <c r="AQ283" s="244"/>
      <c r="AR283" s="244"/>
      <c r="AS283" s="244"/>
      <c r="AT283" s="244"/>
      <c r="AU283" s="432">
        <v>2007</v>
      </c>
      <c r="AV283" s="432"/>
      <c r="AW283" s="432"/>
      <c r="AX283" s="432"/>
      <c r="AY283" s="432"/>
      <c r="AZ283" s="432"/>
      <c r="BA283" s="432"/>
      <c r="BB283" s="235">
        <v>117</v>
      </c>
      <c r="BC283" s="431"/>
    </row>
    <row r="284" spans="1:55" s="914" customFormat="1" ht="25.7" hidden="1" customHeight="1">
      <c r="A284" s="912"/>
      <c r="B284" s="242"/>
      <c r="C284" s="707" t="s">
        <v>3404</v>
      </c>
      <c r="D284" s="707" t="s">
        <v>10688</v>
      </c>
      <c r="E284" s="707" t="s">
        <v>3404</v>
      </c>
      <c r="F284" s="707" t="s">
        <v>3404</v>
      </c>
      <c r="G284" s="244"/>
      <c r="H284" s="244"/>
      <c r="I284" s="235">
        <v>1069</v>
      </c>
      <c r="J284" s="235">
        <v>350</v>
      </c>
      <c r="K284" s="235">
        <v>350</v>
      </c>
      <c r="L284" s="244"/>
      <c r="M284" s="736"/>
      <c r="N284" s="244"/>
      <c r="O284" s="235">
        <v>350</v>
      </c>
      <c r="P284" s="235">
        <v>350</v>
      </c>
      <c r="Q284" s="235" t="s">
        <v>289</v>
      </c>
      <c r="R284" s="235">
        <v>1</v>
      </c>
      <c r="S284" s="235" t="s">
        <v>290</v>
      </c>
      <c r="T284" s="244"/>
      <c r="U284" s="244"/>
      <c r="V284" s="244"/>
      <c r="W284" s="244"/>
      <c r="X284" s="244"/>
      <c r="Y284" s="244"/>
      <c r="Z284" s="235" t="s">
        <v>11746</v>
      </c>
      <c r="AA284" s="707"/>
      <c r="AB284" s="707"/>
      <c r="AC284" s="244"/>
      <c r="AD284" s="244"/>
      <c r="AE284" s="244"/>
      <c r="AF284" s="244"/>
      <c r="AG284" s="244"/>
      <c r="AH284" s="244"/>
      <c r="AI284" s="244"/>
      <c r="AJ284" s="244"/>
      <c r="AK284" s="244"/>
      <c r="AL284" s="244"/>
      <c r="AM284" s="244"/>
      <c r="AN284" s="244"/>
      <c r="AO284" s="244"/>
      <c r="AP284" s="244"/>
      <c r="AQ284" s="244"/>
      <c r="AR284" s="244"/>
      <c r="AS284" s="244"/>
      <c r="AT284" s="244"/>
      <c r="AU284" s="432">
        <v>2005</v>
      </c>
      <c r="AV284" s="432"/>
      <c r="AW284" s="432"/>
      <c r="AX284" s="432"/>
      <c r="AY284" s="432"/>
      <c r="AZ284" s="432"/>
      <c r="BA284" s="432"/>
      <c r="BB284" s="235"/>
      <c r="BC284" s="431"/>
    </row>
    <row r="285" spans="1:55" s="914" customFormat="1" ht="25.7" hidden="1" customHeight="1">
      <c r="A285" s="912"/>
      <c r="B285" s="242"/>
      <c r="C285" s="707" t="s">
        <v>3404</v>
      </c>
      <c r="D285" s="707" t="s">
        <v>5033</v>
      </c>
      <c r="E285" s="707" t="s">
        <v>3404</v>
      </c>
      <c r="F285" s="707" t="s">
        <v>3404</v>
      </c>
      <c r="G285" s="244"/>
      <c r="H285" s="244"/>
      <c r="I285" s="235">
        <v>374</v>
      </c>
      <c r="J285" s="235">
        <v>350</v>
      </c>
      <c r="K285" s="235">
        <v>350</v>
      </c>
      <c r="L285" s="244"/>
      <c r="M285" s="736"/>
      <c r="N285" s="244"/>
      <c r="O285" s="235">
        <v>350</v>
      </c>
      <c r="P285" s="235">
        <v>350</v>
      </c>
      <c r="Q285" s="235" t="s">
        <v>289</v>
      </c>
      <c r="R285" s="235">
        <v>1</v>
      </c>
      <c r="S285" s="235" t="s">
        <v>290</v>
      </c>
      <c r="T285" s="244"/>
      <c r="U285" s="244"/>
      <c r="V285" s="244"/>
      <c r="W285" s="244"/>
      <c r="X285" s="244"/>
      <c r="Y285" s="244"/>
      <c r="Z285" s="235"/>
      <c r="AA285" s="707"/>
      <c r="AB285" s="707"/>
      <c r="AC285" s="244"/>
      <c r="AD285" s="244"/>
      <c r="AE285" s="244"/>
      <c r="AF285" s="244"/>
      <c r="AG285" s="244"/>
      <c r="AH285" s="244"/>
      <c r="AI285" s="244"/>
      <c r="AJ285" s="244"/>
      <c r="AK285" s="244"/>
      <c r="AL285" s="244"/>
      <c r="AM285" s="244"/>
      <c r="AN285" s="244"/>
      <c r="AO285" s="244"/>
      <c r="AP285" s="244"/>
      <c r="AQ285" s="244"/>
      <c r="AR285" s="244"/>
      <c r="AS285" s="244"/>
      <c r="AT285" s="244"/>
      <c r="AU285" s="432">
        <v>2001</v>
      </c>
      <c r="AV285" s="432"/>
      <c r="AW285" s="432"/>
      <c r="AX285" s="432"/>
      <c r="AY285" s="432"/>
      <c r="AZ285" s="432"/>
      <c r="BA285" s="432"/>
      <c r="BB285" s="235">
        <v>41</v>
      </c>
      <c r="BC285" s="431"/>
    </row>
    <row r="286" spans="1:55" s="914" customFormat="1" ht="25.7" hidden="1" customHeight="1">
      <c r="A286" s="912"/>
      <c r="B286" s="242"/>
      <c r="C286" s="707" t="s">
        <v>3404</v>
      </c>
      <c r="D286" s="707" t="s">
        <v>10689</v>
      </c>
      <c r="E286" s="707" t="s">
        <v>3404</v>
      </c>
      <c r="F286" s="707" t="s">
        <v>3404</v>
      </c>
      <c r="G286" s="244"/>
      <c r="H286" s="244"/>
      <c r="I286" s="235">
        <v>500</v>
      </c>
      <c r="J286" s="235">
        <v>500</v>
      </c>
      <c r="K286" s="235">
        <v>500</v>
      </c>
      <c r="L286" s="244"/>
      <c r="M286" s="736"/>
      <c r="N286" s="244"/>
      <c r="O286" s="235">
        <v>300</v>
      </c>
      <c r="P286" s="235">
        <v>300</v>
      </c>
      <c r="Q286" s="235" t="s">
        <v>289</v>
      </c>
      <c r="R286" s="235">
        <v>1</v>
      </c>
      <c r="S286" s="235" t="s">
        <v>290</v>
      </c>
      <c r="T286" s="244"/>
      <c r="U286" s="244"/>
      <c r="V286" s="244"/>
      <c r="W286" s="244"/>
      <c r="X286" s="244"/>
      <c r="Y286" s="244"/>
      <c r="Z286" s="235" t="s">
        <v>11746</v>
      </c>
      <c r="AA286" s="707"/>
      <c r="AB286" s="707"/>
      <c r="AC286" s="244"/>
      <c r="AD286" s="244"/>
      <c r="AE286" s="244"/>
      <c r="AF286" s="244"/>
      <c r="AG286" s="244"/>
      <c r="AH286" s="244"/>
      <c r="AI286" s="244"/>
      <c r="AJ286" s="244"/>
      <c r="AK286" s="244"/>
      <c r="AL286" s="244"/>
      <c r="AM286" s="244"/>
      <c r="AN286" s="244"/>
      <c r="AO286" s="244"/>
      <c r="AP286" s="244"/>
      <c r="AQ286" s="244"/>
      <c r="AR286" s="244"/>
      <c r="AS286" s="244"/>
      <c r="AT286" s="244"/>
      <c r="AU286" s="432">
        <v>2004</v>
      </c>
      <c r="AV286" s="432"/>
      <c r="AW286" s="432"/>
      <c r="AX286" s="432"/>
      <c r="AY286" s="432"/>
      <c r="AZ286" s="432"/>
      <c r="BA286" s="432"/>
      <c r="BB286" s="235"/>
      <c r="BC286" s="431"/>
    </row>
    <row r="287" spans="1:55" s="914" customFormat="1" ht="25.7" hidden="1" customHeight="1">
      <c r="A287" s="912"/>
      <c r="B287" s="242"/>
      <c r="C287" s="707" t="s">
        <v>3404</v>
      </c>
      <c r="D287" s="707" t="s">
        <v>10690</v>
      </c>
      <c r="E287" s="707" t="s">
        <v>3404</v>
      </c>
      <c r="F287" s="707" t="s">
        <v>3404</v>
      </c>
      <c r="G287" s="244"/>
      <c r="H287" s="244"/>
      <c r="I287" s="235">
        <v>470</v>
      </c>
      <c r="J287" s="235">
        <v>470</v>
      </c>
      <c r="K287" s="235">
        <v>470</v>
      </c>
      <c r="L287" s="244"/>
      <c r="M287" s="736"/>
      <c r="N287" s="244"/>
      <c r="O287" s="235">
        <v>300</v>
      </c>
      <c r="P287" s="235">
        <v>300</v>
      </c>
      <c r="Q287" s="235" t="s">
        <v>289</v>
      </c>
      <c r="R287" s="235">
        <v>1</v>
      </c>
      <c r="S287" s="235" t="s">
        <v>290</v>
      </c>
      <c r="T287" s="244"/>
      <c r="U287" s="244"/>
      <c r="V287" s="244"/>
      <c r="W287" s="244"/>
      <c r="X287" s="244"/>
      <c r="Y287" s="244"/>
      <c r="Z287" s="235" t="s">
        <v>11746</v>
      </c>
      <c r="AA287" s="707"/>
      <c r="AB287" s="707"/>
      <c r="AC287" s="244"/>
      <c r="AD287" s="244"/>
      <c r="AE287" s="244"/>
      <c r="AF287" s="244"/>
      <c r="AG287" s="244"/>
      <c r="AH287" s="244"/>
      <c r="AI287" s="244"/>
      <c r="AJ287" s="244"/>
      <c r="AK287" s="244"/>
      <c r="AL287" s="244"/>
      <c r="AM287" s="244"/>
      <c r="AN287" s="244"/>
      <c r="AO287" s="244"/>
      <c r="AP287" s="244"/>
      <c r="AQ287" s="244"/>
      <c r="AR287" s="244"/>
      <c r="AS287" s="244"/>
      <c r="AT287" s="244"/>
      <c r="AU287" s="432">
        <v>2008</v>
      </c>
      <c r="AV287" s="432"/>
      <c r="AW287" s="432"/>
      <c r="AX287" s="432"/>
      <c r="AY287" s="432"/>
      <c r="AZ287" s="432"/>
      <c r="BA287" s="432"/>
      <c r="BB287" s="235"/>
      <c r="BC287" s="431"/>
    </row>
    <row r="288" spans="1:55" s="914" customFormat="1" ht="25.7" hidden="1" customHeight="1">
      <c r="A288" s="912"/>
      <c r="B288" s="242"/>
      <c r="C288" s="707" t="s">
        <v>3404</v>
      </c>
      <c r="D288" s="707" t="s">
        <v>10691</v>
      </c>
      <c r="E288" s="707" t="s">
        <v>3404</v>
      </c>
      <c r="F288" s="707" t="s">
        <v>10692</v>
      </c>
      <c r="G288" s="244"/>
      <c r="H288" s="244"/>
      <c r="I288" s="235">
        <v>500</v>
      </c>
      <c r="J288" s="235">
        <v>500</v>
      </c>
      <c r="K288" s="235">
        <v>500</v>
      </c>
      <c r="L288" s="244"/>
      <c r="M288" s="736"/>
      <c r="N288" s="244"/>
      <c r="O288" s="235">
        <v>300</v>
      </c>
      <c r="P288" s="235">
        <v>300</v>
      </c>
      <c r="Q288" s="235" t="s">
        <v>289</v>
      </c>
      <c r="R288" s="235">
        <v>1</v>
      </c>
      <c r="S288" s="235" t="s">
        <v>290</v>
      </c>
      <c r="T288" s="244"/>
      <c r="U288" s="244"/>
      <c r="V288" s="244"/>
      <c r="W288" s="244"/>
      <c r="X288" s="244"/>
      <c r="Y288" s="244"/>
      <c r="Z288" s="235" t="s">
        <v>12445</v>
      </c>
      <c r="AA288" s="707"/>
      <c r="AB288" s="707"/>
      <c r="AC288" s="244"/>
      <c r="AD288" s="244"/>
      <c r="AE288" s="244"/>
      <c r="AF288" s="244"/>
      <c r="AG288" s="244"/>
      <c r="AH288" s="244"/>
      <c r="AI288" s="244"/>
      <c r="AJ288" s="244"/>
      <c r="AK288" s="244"/>
      <c r="AL288" s="244"/>
      <c r="AM288" s="244"/>
      <c r="AN288" s="244"/>
      <c r="AO288" s="244"/>
      <c r="AP288" s="244"/>
      <c r="AQ288" s="244"/>
      <c r="AR288" s="244"/>
      <c r="AS288" s="244"/>
      <c r="AT288" s="244"/>
      <c r="AU288" s="432">
        <v>2008</v>
      </c>
      <c r="AV288" s="432"/>
      <c r="AW288" s="432"/>
      <c r="AX288" s="432"/>
      <c r="AY288" s="432"/>
      <c r="AZ288" s="432"/>
      <c r="BA288" s="432"/>
      <c r="BB288" s="235"/>
      <c r="BC288" s="431"/>
    </row>
    <row r="289" spans="1:55" s="914" customFormat="1" ht="25.7" hidden="1" customHeight="1">
      <c r="A289" s="912"/>
      <c r="B289" s="242"/>
      <c r="C289" s="707" t="s">
        <v>3404</v>
      </c>
      <c r="D289" s="707" t="s">
        <v>10693</v>
      </c>
      <c r="E289" s="707" t="s">
        <v>3404</v>
      </c>
      <c r="F289" s="707" t="s">
        <v>3407</v>
      </c>
      <c r="G289" s="244"/>
      <c r="H289" s="244"/>
      <c r="I289" s="235">
        <v>644</v>
      </c>
      <c r="J289" s="235">
        <v>530</v>
      </c>
      <c r="K289" s="235">
        <v>530</v>
      </c>
      <c r="L289" s="244"/>
      <c r="M289" s="736"/>
      <c r="N289" s="244"/>
      <c r="O289" s="235">
        <v>414</v>
      </c>
      <c r="P289" s="235">
        <v>414</v>
      </c>
      <c r="Q289" s="235" t="s">
        <v>6619</v>
      </c>
      <c r="R289" s="235">
        <v>1</v>
      </c>
      <c r="S289" s="235" t="s">
        <v>290</v>
      </c>
      <c r="T289" s="244"/>
      <c r="U289" s="244"/>
      <c r="V289" s="244"/>
      <c r="W289" s="244"/>
      <c r="X289" s="244"/>
      <c r="Y289" s="244"/>
      <c r="Z289" s="235" t="s">
        <v>11746</v>
      </c>
      <c r="AA289" s="707"/>
      <c r="AB289" s="707"/>
      <c r="AC289" s="244"/>
      <c r="AD289" s="244"/>
      <c r="AE289" s="244"/>
      <c r="AF289" s="244"/>
      <c r="AG289" s="244"/>
      <c r="AH289" s="244"/>
      <c r="AI289" s="244"/>
      <c r="AJ289" s="244"/>
      <c r="AK289" s="244"/>
      <c r="AL289" s="244"/>
      <c r="AM289" s="244"/>
      <c r="AN289" s="244"/>
      <c r="AO289" s="244"/>
      <c r="AP289" s="244"/>
      <c r="AQ289" s="244"/>
      <c r="AR289" s="244"/>
      <c r="AS289" s="244"/>
      <c r="AT289" s="244"/>
      <c r="AU289" s="432">
        <v>2008</v>
      </c>
      <c r="AV289" s="432"/>
      <c r="AW289" s="432"/>
      <c r="AX289" s="432"/>
      <c r="AY289" s="432"/>
      <c r="AZ289" s="432"/>
      <c r="BA289" s="432"/>
      <c r="BB289" s="235"/>
      <c r="BC289" s="431"/>
    </row>
    <row r="290" spans="1:55" s="914" customFormat="1" ht="25.7" hidden="1" customHeight="1">
      <c r="A290" s="912"/>
      <c r="B290" s="242"/>
      <c r="C290" s="707" t="s">
        <v>3404</v>
      </c>
      <c r="D290" s="707" t="s">
        <v>10694</v>
      </c>
      <c r="E290" s="707" t="s">
        <v>3404</v>
      </c>
      <c r="F290" s="707" t="s">
        <v>3407</v>
      </c>
      <c r="G290" s="244"/>
      <c r="H290" s="244"/>
      <c r="I290" s="235">
        <v>500</v>
      </c>
      <c r="J290" s="235">
        <v>500</v>
      </c>
      <c r="K290" s="235">
        <v>500</v>
      </c>
      <c r="L290" s="244" t="s">
        <v>10645</v>
      </c>
      <c r="M290" s="736"/>
      <c r="N290" s="244"/>
      <c r="O290" s="235">
        <v>300</v>
      </c>
      <c r="P290" s="235">
        <v>300</v>
      </c>
      <c r="Q290" s="235" t="s">
        <v>289</v>
      </c>
      <c r="R290" s="235">
        <v>1</v>
      </c>
      <c r="S290" s="235" t="s">
        <v>290</v>
      </c>
      <c r="T290" s="244"/>
      <c r="U290" s="244"/>
      <c r="V290" s="244"/>
      <c r="W290" s="244"/>
      <c r="X290" s="244"/>
      <c r="Y290" s="244"/>
      <c r="Z290" s="235" t="s">
        <v>11746</v>
      </c>
      <c r="AA290" s="707"/>
      <c r="AB290" s="707"/>
      <c r="AC290" s="244"/>
      <c r="AD290" s="244"/>
      <c r="AE290" s="244"/>
      <c r="AF290" s="244"/>
      <c r="AG290" s="244"/>
      <c r="AH290" s="244"/>
      <c r="AI290" s="244"/>
      <c r="AJ290" s="244"/>
      <c r="AK290" s="244"/>
      <c r="AL290" s="244"/>
      <c r="AM290" s="244"/>
      <c r="AN290" s="244"/>
      <c r="AO290" s="244"/>
      <c r="AP290" s="244"/>
      <c r="AQ290" s="244"/>
      <c r="AR290" s="244"/>
      <c r="AS290" s="244"/>
      <c r="AT290" s="244"/>
      <c r="AU290" s="432">
        <v>2009</v>
      </c>
      <c r="AV290" s="432"/>
      <c r="AW290" s="432"/>
      <c r="AX290" s="432"/>
      <c r="AY290" s="432"/>
      <c r="AZ290" s="432"/>
      <c r="BA290" s="432"/>
      <c r="BB290" s="235"/>
      <c r="BC290" s="431"/>
    </row>
    <row r="291" spans="1:55" s="914" customFormat="1" ht="25.7" hidden="1" customHeight="1">
      <c r="A291" s="912"/>
      <c r="B291" s="242"/>
      <c r="C291" s="707" t="s">
        <v>3404</v>
      </c>
      <c r="D291" s="707" t="s">
        <v>10695</v>
      </c>
      <c r="E291" s="707" t="s">
        <v>3404</v>
      </c>
      <c r="F291" s="707" t="s">
        <v>3407</v>
      </c>
      <c r="G291" s="244"/>
      <c r="H291" s="244"/>
      <c r="I291" s="235">
        <v>380</v>
      </c>
      <c r="J291" s="235">
        <v>380</v>
      </c>
      <c r="K291" s="235">
        <v>380</v>
      </c>
      <c r="L291" s="244"/>
      <c r="M291" s="736"/>
      <c r="N291" s="244"/>
      <c r="O291" s="235">
        <v>300</v>
      </c>
      <c r="P291" s="235">
        <v>300</v>
      </c>
      <c r="Q291" s="235" t="s">
        <v>289</v>
      </c>
      <c r="R291" s="235">
        <v>1</v>
      </c>
      <c r="S291" s="235" t="s">
        <v>290</v>
      </c>
      <c r="T291" s="244"/>
      <c r="U291" s="244"/>
      <c r="V291" s="244"/>
      <c r="W291" s="244"/>
      <c r="X291" s="244"/>
      <c r="Y291" s="244"/>
      <c r="Z291" s="235" t="s">
        <v>11746</v>
      </c>
      <c r="AA291" s="707"/>
      <c r="AB291" s="707"/>
      <c r="AC291" s="244"/>
      <c r="AD291" s="244"/>
      <c r="AE291" s="244"/>
      <c r="AF291" s="244"/>
      <c r="AG291" s="244"/>
      <c r="AH291" s="244"/>
      <c r="AI291" s="244"/>
      <c r="AJ291" s="244"/>
      <c r="AK291" s="244"/>
      <c r="AL291" s="244"/>
      <c r="AM291" s="244"/>
      <c r="AN291" s="244"/>
      <c r="AO291" s="244"/>
      <c r="AP291" s="244"/>
      <c r="AQ291" s="244"/>
      <c r="AR291" s="244"/>
      <c r="AS291" s="244"/>
      <c r="AT291" s="244"/>
      <c r="AU291" s="432">
        <v>2009</v>
      </c>
      <c r="AV291" s="432"/>
      <c r="AW291" s="432"/>
      <c r="AX291" s="432"/>
      <c r="AY291" s="432"/>
      <c r="AZ291" s="432"/>
      <c r="BA291" s="432"/>
      <c r="BB291" s="235">
        <v>150</v>
      </c>
      <c r="BC291" s="431"/>
    </row>
    <row r="292" spans="1:55" s="914" customFormat="1" ht="25.7" hidden="1" customHeight="1">
      <c r="A292" s="912"/>
      <c r="B292" s="242"/>
      <c r="C292" s="707" t="s">
        <v>3404</v>
      </c>
      <c r="D292" s="707" t="s">
        <v>10696</v>
      </c>
      <c r="E292" s="707" t="s">
        <v>3404</v>
      </c>
      <c r="F292" s="707" t="s">
        <v>3407</v>
      </c>
      <c r="G292" s="244"/>
      <c r="H292" s="244"/>
      <c r="I292" s="235">
        <v>500</v>
      </c>
      <c r="J292" s="235">
        <v>500</v>
      </c>
      <c r="K292" s="235">
        <v>500</v>
      </c>
      <c r="L292" s="244"/>
      <c r="M292" s="736"/>
      <c r="N292" s="244"/>
      <c r="O292" s="235">
        <v>500</v>
      </c>
      <c r="P292" s="235">
        <v>500</v>
      </c>
      <c r="Q292" s="235" t="s">
        <v>10697</v>
      </c>
      <c r="R292" s="235">
        <v>1</v>
      </c>
      <c r="S292" s="235" t="s">
        <v>290</v>
      </c>
      <c r="T292" s="244"/>
      <c r="U292" s="244"/>
      <c r="V292" s="244"/>
      <c r="W292" s="244"/>
      <c r="X292" s="244"/>
      <c r="Y292" s="244"/>
      <c r="Z292" s="235"/>
      <c r="AA292" s="707"/>
      <c r="AB292" s="707"/>
      <c r="AC292" s="244"/>
      <c r="AD292" s="244"/>
      <c r="AE292" s="244"/>
      <c r="AF292" s="244"/>
      <c r="AG292" s="244"/>
      <c r="AH292" s="244"/>
      <c r="AI292" s="244"/>
      <c r="AJ292" s="244"/>
      <c r="AK292" s="244"/>
      <c r="AL292" s="244"/>
      <c r="AM292" s="244"/>
      <c r="AN292" s="244"/>
      <c r="AO292" s="244"/>
      <c r="AP292" s="244"/>
      <c r="AQ292" s="244"/>
      <c r="AR292" s="244"/>
      <c r="AS292" s="244"/>
      <c r="AT292" s="244"/>
      <c r="AU292" s="432">
        <v>2007</v>
      </c>
      <c r="AV292" s="432"/>
      <c r="AW292" s="432"/>
      <c r="AX292" s="432"/>
      <c r="AY292" s="432"/>
      <c r="AZ292" s="432"/>
      <c r="BA292" s="432"/>
      <c r="BB292" s="235"/>
      <c r="BC292" s="431"/>
    </row>
    <row r="293" spans="1:55" s="914" customFormat="1" ht="25.7" hidden="1" customHeight="1">
      <c r="A293" s="912"/>
      <c r="B293" s="242"/>
      <c r="C293" s="707" t="s">
        <v>3404</v>
      </c>
      <c r="D293" s="707" t="s">
        <v>10698</v>
      </c>
      <c r="E293" s="707" t="s">
        <v>3404</v>
      </c>
      <c r="F293" s="707" t="s">
        <v>3407</v>
      </c>
      <c r="G293" s="244"/>
      <c r="H293" s="244"/>
      <c r="I293" s="235">
        <v>414</v>
      </c>
      <c r="J293" s="235">
        <v>414</v>
      </c>
      <c r="K293" s="235">
        <v>414</v>
      </c>
      <c r="L293" s="244"/>
      <c r="M293" s="736"/>
      <c r="N293" s="244"/>
      <c r="O293" s="235">
        <v>414</v>
      </c>
      <c r="P293" s="235">
        <v>414</v>
      </c>
      <c r="Q293" s="235" t="s">
        <v>10699</v>
      </c>
      <c r="R293" s="235">
        <v>1</v>
      </c>
      <c r="S293" s="235" t="s">
        <v>290</v>
      </c>
      <c r="T293" s="244"/>
      <c r="U293" s="244"/>
      <c r="V293" s="244"/>
      <c r="W293" s="244"/>
      <c r="X293" s="244"/>
      <c r="Y293" s="244"/>
      <c r="Z293" s="235" t="s">
        <v>11746</v>
      </c>
      <c r="AA293" s="707"/>
      <c r="AB293" s="707"/>
      <c r="AC293" s="244"/>
      <c r="AD293" s="244"/>
      <c r="AE293" s="244"/>
      <c r="AF293" s="244"/>
      <c r="AG293" s="244"/>
      <c r="AH293" s="244"/>
      <c r="AI293" s="244"/>
      <c r="AJ293" s="244"/>
      <c r="AK293" s="244"/>
      <c r="AL293" s="244"/>
      <c r="AM293" s="244"/>
      <c r="AN293" s="244"/>
      <c r="AO293" s="244"/>
      <c r="AP293" s="244"/>
      <c r="AQ293" s="244"/>
      <c r="AR293" s="244"/>
      <c r="AS293" s="244"/>
      <c r="AT293" s="244"/>
      <c r="AU293" s="432">
        <v>2008</v>
      </c>
      <c r="AV293" s="432"/>
      <c r="AW293" s="432"/>
      <c r="AX293" s="432"/>
      <c r="AY293" s="432"/>
      <c r="AZ293" s="432"/>
      <c r="BA293" s="432"/>
      <c r="BB293" s="235"/>
      <c r="BC293" s="431"/>
    </row>
    <row r="294" spans="1:55" s="914" customFormat="1" ht="25.7" hidden="1" customHeight="1">
      <c r="A294" s="912"/>
      <c r="B294" s="242"/>
      <c r="C294" s="707" t="s">
        <v>3404</v>
      </c>
      <c r="D294" s="707" t="s">
        <v>10700</v>
      </c>
      <c r="E294" s="707" t="s">
        <v>3404</v>
      </c>
      <c r="F294" s="707" t="s">
        <v>3407</v>
      </c>
      <c r="G294" s="244"/>
      <c r="H294" s="244"/>
      <c r="I294" s="235">
        <v>456</v>
      </c>
      <c r="J294" s="235"/>
      <c r="K294" s="235"/>
      <c r="L294" s="244"/>
      <c r="M294" s="736"/>
      <c r="N294" s="244"/>
      <c r="O294" s="235">
        <v>456</v>
      </c>
      <c r="P294" s="235">
        <v>456</v>
      </c>
      <c r="Q294" s="235" t="s">
        <v>10701</v>
      </c>
      <c r="R294" s="235">
        <v>1</v>
      </c>
      <c r="S294" s="235" t="s">
        <v>290</v>
      </c>
      <c r="T294" s="244"/>
      <c r="U294" s="244"/>
      <c r="V294" s="244"/>
      <c r="W294" s="244"/>
      <c r="X294" s="244"/>
      <c r="Y294" s="244"/>
      <c r="Z294" s="235" t="s">
        <v>12445</v>
      </c>
      <c r="AA294" s="707"/>
      <c r="AB294" s="707"/>
      <c r="AC294" s="244"/>
      <c r="AD294" s="244"/>
      <c r="AE294" s="244"/>
      <c r="AF294" s="244"/>
      <c r="AG294" s="244"/>
      <c r="AH294" s="244"/>
      <c r="AI294" s="244"/>
      <c r="AJ294" s="244"/>
      <c r="AK294" s="244"/>
      <c r="AL294" s="244"/>
      <c r="AM294" s="244"/>
      <c r="AN294" s="244"/>
      <c r="AO294" s="244"/>
      <c r="AP294" s="244"/>
      <c r="AQ294" s="244"/>
      <c r="AR294" s="244"/>
      <c r="AS294" s="244"/>
      <c r="AT294" s="244"/>
      <c r="AU294" s="432">
        <v>2008</v>
      </c>
      <c r="AV294" s="432"/>
      <c r="AW294" s="432"/>
      <c r="AX294" s="432"/>
      <c r="AY294" s="432"/>
      <c r="AZ294" s="432"/>
      <c r="BA294" s="432"/>
      <c r="BB294" s="235"/>
      <c r="BC294" s="431"/>
    </row>
    <row r="295" spans="1:55" s="914" customFormat="1" ht="25.7" hidden="1" customHeight="1">
      <c r="A295" s="912"/>
      <c r="B295" s="242"/>
      <c r="C295" s="707" t="s">
        <v>3404</v>
      </c>
      <c r="D295" s="707" t="s">
        <v>10702</v>
      </c>
      <c r="E295" s="707" t="s">
        <v>3404</v>
      </c>
      <c r="F295" s="707" t="s">
        <v>3404</v>
      </c>
      <c r="G295" s="244"/>
      <c r="H295" s="244"/>
      <c r="I295" s="235">
        <v>350</v>
      </c>
      <c r="J295" s="235">
        <v>350</v>
      </c>
      <c r="K295" s="235"/>
      <c r="L295" s="244"/>
      <c r="M295" s="736"/>
      <c r="N295" s="244"/>
      <c r="O295" s="235">
        <v>350</v>
      </c>
      <c r="P295" s="235">
        <v>350</v>
      </c>
      <c r="Q295" s="235" t="s">
        <v>10703</v>
      </c>
      <c r="R295" s="235">
        <v>1</v>
      </c>
      <c r="S295" s="235" t="s">
        <v>290</v>
      </c>
      <c r="T295" s="244"/>
      <c r="U295" s="244"/>
      <c r="V295" s="244"/>
      <c r="W295" s="244"/>
      <c r="X295" s="244"/>
      <c r="Y295" s="244"/>
      <c r="Z295" s="235" t="s">
        <v>12446</v>
      </c>
      <c r="AA295" s="707"/>
      <c r="AB295" s="707"/>
      <c r="AC295" s="244"/>
      <c r="AD295" s="244"/>
      <c r="AE295" s="244"/>
      <c r="AF295" s="244"/>
      <c r="AG295" s="244"/>
      <c r="AH295" s="244"/>
      <c r="AI295" s="244"/>
      <c r="AJ295" s="244"/>
      <c r="AK295" s="244"/>
      <c r="AL295" s="244"/>
      <c r="AM295" s="244"/>
      <c r="AN295" s="244"/>
      <c r="AO295" s="244"/>
      <c r="AP295" s="244"/>
      <c r="AQ295" s="244"/>
      <c r="AR295" s="244"/>
      <c r="AS295" s="244"/>
      <c r="AT295" s="244"/>
      <c r="AU295" s="432">
        <v>2018</v>
      </c>
      <c r="AV295" s="432"/>
      <c r="AW295" s="432"/>
      <c r="AX295" s="432"/>
      <c r="AY295" s="432"/>
      <c r="AZ295" s="432"/>
      <c r="BA295" s="432"/>
      <c r="BB295" s="235"/>
      <c r="BC295" s="431"/>
    </row>
    <row r="296" spans="1:55" s="914" customFormat="1" ht="25.7" hidden="1" customHeight="1">
      <c r="A296" s="912"/>
      <c r="B296" s="242"/>
      <c r="C296" s="707" t="s">
        <v>3404</v>
      </c>
      <c r="D296" s="707" t="s">
        <v>10704</v>
      </c>
      <c r="E296" s="707" t="s">
        <v>3404</v>
      </c>
      <c r="F296" s="707" t="s">
        <v>3407</v>
      </c>
      <c r="G296" s="244"/>
      <c r="H296" s="244"/>
      <c r="I296" s="235">
        <v>390</v>
      </c>
      <c r="J296" s="235"/>
      <c r="K296" s="235"/>
      <c r="L296" s="244"/>
      <c r="M296" s="736"/>
      <c r="N296" s="244"/>
      <c r="O296" s="235">
        <v>390</v>
      </c>
      <c r="P296" s="235">
        <v>390</v>
      </c>
      <c r="Q296" s="235" t="s">
        <v>8714</v>
      </c>
      <c r="R296" s="235">
        <v>1</v>
      </c>
      <c r="S296" s="235" t="s">
        <v>290</v>
      </c>
      <c r="T296" s="244"/>
      <c r="U296" s="244"/>
      <c r="V296" s="244"/>
      <c r="W296" s="244"/>
      <c r="X296" s="244"/>
      <c r="Y296" s="244"/>
      <c r="Z296" s="235"/>
      <c r="AA296" s="707"/>
      <c r="AB296" s="707"/>
      <c r="AC296" s="244"/>
      <c r="AD296" s="244"/>
      <c r="AE296" s="244"/>
      <c r="AF296" s="244"/>
      <c r="AG296" s="244"/>
      <c r="AH296" s="244"/>
      <c r="AI296" s="244"/>
      <c r="AJ296" s="244"/>
      <c r="AK296" s="244"/>
      <c r="AL296" s="244"/>
      <c r="AM296" s="244"/>
      <c r="AN296" s="244"/>
      <c r="AO296" s="244"/>
      <c r="AP296" s="244"/>
      <c r="AQ296" s="244"/>
      <c r="AR296" s="244"/>
      <c r="AS296" s="244"/>
      <c r="AT296" s="244"/>
      <c r="AU296" s="432">
        <v>2014</v>
      </c>
      <c r="AV296" s="432"/>
      <c r="AW296" s="432"/>
      <c r="AX296" s="432"/>
      <c r="AY296" s="432"/>
      <c r="AZ296" s="432"/>
      <c r="BA296" s="432"/>
      <c r="BB296" s="235"/>
      <c r="BC296" s="431"/>
    </row>
    <row r="297" spans="1:55" s="914" customFormat="1" ht="25.7" hidden="1" customHeight="1">
      <c r="A297" s="912"/>
      <c r="B297" s="242"/>
      <c r="C297" s="707" t="s">
        <v>3404</v>
      </c>
      <c r="D297" s="707" t="s">
        <v>10705</v>
      </c>
      <c r="E297" s="707" t="s">
        <v>3404</v>
      </c>
      <c r="F297" s="707" t="s">
        <v>3407</v>
      </c>
      <c r="G297" s="244"/>
      <c r="H297" s="244"/>
      <c r="I297" s="235">
        <v>374</v>
      </c>
      <c r="J297" s="235">
        <v>374</v>
      </c>
      <c r="K297" s="235"/>
      <c r="L297" s="244"/>
      <c r="M297" s="736"/>
      <c r="N297" s="244"/>
      <c r="O297" s="235">
        <v>374</v>
      </c>
      <c r="P297" s="235">
        <v>374</v>
      </c>
      <c r="Q297" s="235" t="s">
        <v>7225</v>
      </c>
      <c r="R297" s="235">
        <v>1</v>
      </c>
      <c r="S297" s="235" t="s">
        <v>290</v>
      </c>
      <c r="T297" s="244"/>
      <c r="U297" s="244"/>
      <c r="V297" s="244"/>
      <c r="W297" s="244"/>
      <c r="X297" s="244"/>
      <c r="Y297" s="244"/>
      <c r="Z297" s="235" t="s">
        <v>11746</v>
      </c>
      <c r="AA297" s="707"/>
      <c r="AB297" s="707"/>
      <c r="AC297" s="244"/>
      <c r="AD297" s="244"/>
      <c r="AE297" s="244"/>
      <c r="AF297" s="244"/>
      <c r="AG297" s="244"/>
      <c r="AH297" s="244"/>
      <c r="AI297" s="244"/>
      <c r="AJ297" s="244"/>
      <c r="AK297" s="244"/>
      <c r="AL297" s="244"/>
      <c r="AM297" s="244"/>
      <c r="AN297" s="244"/>
      <c r="AO297" s="244"/>
      <c r="AP297" s="244"/>
      <c r="AQ297" s="244"/>
      <c r="AR297" s="244"/>
      <c r="AS297" s="244"/>
      <c r="AT297" s="244"/>
      <c r="AU297" s="432">
        <v>2016</v>
      </c>
      <c r="AV297" s="432"/>
      <c r="AW297" s="432"/>
      <c r="AX297" s="432"/>
      <c r="AY297" s="432"/>
      <c r="AZ297" s="432"/>
      <c r="BA297" s="432"/>
      <c r="BB297" s="235"/>
      <c r="BC297" s="431"/>
    </row>
    <row r="298" spans="1:55" s="914" customFormat="1" ht="25.7" hidden="1" customHeight="1">
      <c r="A298" s="912"/>
      <c r="B298" s="242"/>
      <c r="C298" s="707" t="s">
        <v>3404</v>
      </c>
      <c r="D298" s="707" t="s">
        <v>10706</v>
      </c>
      <c r="E298" s="707" t="s">
        <v>3404</v>
      </c>
      <c r="F298" s="707" t="s">
        <v>3407</v>
      </c>
      <c r="G298" s="244"/>
      <c r="H298" s="244"/>
      <c r="I298" s="235">
        <v>414</v>
      </c>
      <c r="J298" s="235">
        <v>414</v>
      </c>
      <c r="K298" s="235"/>
      <c r="L298" s="244"/>
      <c r="M298" s="736"/>
      <c r="N298" s="244"/>
      <c r="O298" s="235">
        <v>414</v>
      </c>
      <c r="P298" s="235">
        <v>414</v>
      </c>
      <c r="Q298" s="235" t="s">
        <v>8714</v>
      </c>
      <c r="R298" s="235">
        <v>1</v>
      </c>
      <c r="S298" s="235" t="s">
        <v>290</v>
      </c>
      <c r="T298" s="244"/>
      <c r="U298" s="244"/>
      <c r="V298" s="244"/>
      <c r="W298" s="244"/>
      <c r="X298" s="244"/>
      <c r="Y298" s="244"/>
      <c r="Z298" s="235" t="s">
        <v>11746</v>
      </c>
      <c r="AA298" s="707"/>
      <c r="AB298" s="707"/>
      <c r="AC298" s="244"/>
      <c r="AD298" s="244"/>
      <c r="AE298" s="244"/>
      <c r="AF298" s="244"/>
      <c r="AG298" s="244"/>
      <c r="AH298" s="244"/>
      <c r="AI298" s="244"/>
      <c r="AJ298" s="244"/>
      <c r="AK298" s="244"/>
      <c r="AL298" s="244"/>
      <c r="AM298" s="244"/>
      <c r="AN298" s="244"/>
      <c r="AO298" s="244"/>
      <c r="AP298" s="244"/>
      <c r="AQ298" s="244"/>
      <c r="AR298" s="244"/>
      <c r="AS298" s="244"/>
      <c r="AT298" s="244"/>
      <c r="AU298" s="432">
        <v>2017</v>
      </c>
      <c r="AV298" s="432"/>
      <c r="AW298" s="432"/>
      <c r="AX298" s="432"/>
      <c r="AY298" s="432"/>
      <c r="AZ298" s="432"/>
      <c r="BA298" s="432"/>
      <c r="BB298" s="235"/>
      <c r="BC298" s="431"/>
    </row>
    <row r="299" spans="1:55" s="914" customFormat="1" ht="25.7" hidden="1" customHeight="1">
      <c r="A299" s="912"/>
      <c r="B299" s="242"/>
      <c r="C299" s="707" t="s">
        <v>3404</v>
      </c>
      <c r="D299" s="707" t="s">
        <v>12447</v>
      </c>
      <c r="E299" s="707" t="s">
        <v>3404</v>
      </c>
      <c r="F299" s="707" t="s">
        <v>12448</v>
      </c>
      <c r="G299" s="244"/>
      <c r="H299" s="915"/>
      <c r="I299" s="235">
        <v>3222</v>
      </c>
      <c r="J299" s="235"/>
      <c r="K299" s="235"/>
      <c r="L299" s="244"/>
      <c r="M299" s="736"/>
      <c r="N299" s="244"/>
      <c r="O299" s="235"/>
      <c r="P299" s="235">
        <v>3222</v>
      </c>
      <c r="Q299" s="235" t="s">
        <v>8714</v>
      </c>
      <c r="R299" s="235">
        <v>3</v>
      </c>
      <c r="S299" s="235" t="s">
        <v>290</v>
      </c>
      <c r="T299" s="244"/>
      <c r="U299" s="244"/>
      <c r="V299" s="244"/>
      <c r="W299" s="244"/>
      <c r="X299" s="244"/>
      <c r="Y299" s="244"/>
      <c r="Z299" s="235" t="s">
        <v>11746</v>
      </c>
      <c r="AA299" s="707"/>
      <c r="AB299" s="707"/>
      <c r="AC299" s="244"/>
      <c r="AD299" s="244"/>
      <c r="AE299" s="244"/>
      <c r="AF299" s="244"/>
      <c r="AG299" s="244"/>
      <c r="AH299" s="244"/>
      <c r="AI299" s="244"/>
      <c r="AJ299" s="244"/>
      <c r="AK299" s="244"/>
      <c r="AL299" s="244"/>
      <c r="AM299" s="244"/>
      <c r="AN299" s="244"/>
      <c r="AO299" s="244"/>
      <c r="AP299" s="244"/>
      <c r="AQ299" s="244"/>
      <c r="AR299" s="244"/>
      <c r="AS299" s="244"/>
      <c r="AT299" s="244"/>
      <c r="AU299" s="432">
        <v>2001</v>
      </c>
      <c r="AV299" s="432"/>
      <c r="AW299" s="432"/>
      <c r="AX299" s="432"/>
      <c r="AY299" s="432"/>
      <c r="AZ299" s="432"/>
      <c r="BA299" s="432"/>
      <c r="BB299" s="431"/>
      <c r="BC299" s="431"/>
    </row>
    <row r="300" spans="1:55" s="914" customFormat="1" ht="25.7" hidden="1" customHeight="1">
      <c r="A300" s="912"/>
      <c r="B300" s="242"/>
      <c r="C300" s="707" t="s">
        <v>3404</v>
      </c>
      <c r="D300" s="707" t="s">
        <v>12449</v>
      </c>
      <c r="E300" s="707" t="s">
        <v>3404</v>
      </c>
      <c r="F300" s="707" t="s">
        <v>6260</v>
      </c>
      <c r="G300" s="244"/>
      <c r="H300" s="915"/>
      <c r="I300" s="235">
        <v>600</v>
      </c>
      <c r="J300" s="235"/>
      <c r="K300" s="235"/>
      <c r="L300" s="244"/>
      <c r="M300" s="736"/>
      <c r="N300" s="244"/>
      <c r="O300" s="235"/>
      <c r="P300" s="235">
        <v>600</v>
      </c>
      <c r="Q300" s="235" t="s">
        <v>8714</v>
      </c>
      <c r="R300" s="235">
        <v>2</v>
      </c>
      <c r="S300" s="235" t="s">
        <v>290</v>
      </c>
      <c r="T300" s="244"/>
      <c r="U300" s="244"/>
      <c r="V300" s="244"/>
      <c r="W300" s="244"/>
      <c r="X300" s="244"/>
      <c r="Y300" s="244"/>
      <c r="Z300" s="235"/>
      <c r="AA300" s="707"/>
      <c r="AB300" s="707"/>
      <c r="AC300" s="244"/>
      <c r="AD300" s="244"/>
      <c r="AE300" s="244"/>
      <c r="AF300" s="244"/>
      <c r="AG300" s="244"/>
      <c r="AH300" s="244"/>
      <c r="AI300" s="244"/>
      <c r="AJ300" s="244"/>
      <c r="AK300" s="244"/>
      <c r="AL300" s="244"/>
      <c r="AM300" s="244"/>
      <c r="AN300" s="244"/>
      <c r="AO300" s="244"/>
      <c r="AP300" s="244"/>
      <c r="AQ300" s="244"/>
      <c r="AR300" s="244"/>
      <c r="AS300" s="244"/>
      <c r="AT300" s="244"/>
      <c r="AU300" s="432">
        <v>2002</v>
      </c>
      <c r="AV300" s="432"/>
      <c r="AW300" s="432"/>
      <c r="AX300" s="432"/>
      <c r="AY300" s="432"/>
      <c r="AZ300" s="432"/>
      <c r="BA300" s="432"/>
      <c r="BB300" s="431"/>
      <c r="BC300" s="431"/>
    </row>
    <row r="301" spans="1:55" s="914" customFormat="1" ht="25.7" hidden="1" customHeight="1">
      <c r="A301" s="912"/>
      <c r="B301" s="242"/>
      <c r="C301" s="707" t="s">
        <v>3404</v>
      </c>
      <c r="D301" s="707" t="s">
        <v>12450</v>
      </c>
      <c r="E301" s="707" t="s">
        <v>3404</v>
      </c>
      <c r="F301" s="707" t="s">
        <v>3407</v>
      </c>
      <c r="G301" s="244"/>
      <c r="H301" s="915"/>
      <c r="I301" s="235">
        <v>400</v>
      </c>
      <c r="J301" s="235"/>
      <c r="K301" s="235"/>
      <c r="L301" s="244"/>
      <c r="M301" s="736"/>
      <c r="N301" s="244"/>
      <c r="O301" s="235"/>
      <c r="P301" s="235">
        <v>400</v>
      </c>
      <c r="Q301" s="235" t="s">
        <v>8714</v>
      </c>
      <c r="R301" s="235">
        <v>1</v>
      </c>
      <c r="S301" s="235" t="s">
        <v>290</v>
      </c>
      <c r="T301" s="244"/>
      <c r="U301" s="244"/>
      <c r="V301" s="244"/>
      <c r="W301" s="244"/>
      <c r="X301" s="244"/>
      <c r="Y301" s="244"/>
      <c r="Z301" s="235"/>
      <c r="AA301" s="707"/>
      <c r="AB301" s="707"/>
      <c r="AC301" s="244"/>
      <c r="AD301" s="244"/>
      <c r="AE301" s="244"/>
      <c r="AF301" s="244"/>
      <c r="AG301" s="244"/>
      <c r="AH301" s="244"/>
      <c r="AI301" s="244"/>
      <c r="AJ301" s="244"/>
      <c r="AK301" s="244"/>
      <c r="AL301" s="244"/>
      <c r="AM301" s="244"/>
      <c r="AN301" s="244"/>
      <c r="AO301" s="244"/>
      <c r="AP301" s="244"/>
      <c r="AQ301" s="244"/>
      <c r="AR301" s="244"/>
      <c r="AS301" s="244"/>
      <c r="AT301" s="244"/>
      <c r="AU301" s="432">
        <v>2004</v>
      </c>
      <c r="AV301" s="432"/>
      <c r="AW301" s="432"/>
      <c r="AX301" s="432"/>
      <c r="AY301" s="432"/>
      <c r="AZ301" s="432"/>
      <c r="BA301" s="432"/>
      <c r="BB301" s="431"/>
      <c r="BC301" s="431"/>
    </row>
    <row r="302" spans="1:55" s="914" customFormat="1" ht="25.7" hidden="1" customHeight="1">
      <c r="A302" s="912"/>
      <c r="B302" s="242"/>
      <c r="C302" s="707" t="s">
        <v>3404</v>
      </c>
      <c r="D302" s="707" t="s">
        <v>12451</v>
      </c>
      <c r="E302" s="707" t="s">
        <v>3404</v>
      </c>
      <c r="F302" s="707" t="s">
        <v>12452</v>
      </c>
      <c r="G302" s="244"/>
      <c r="H302" s="915"/>
      <c r="I302" s="235">
        <v>352</v>
      </c>
      <c r="J302" s="235"/>
      <c r="K302" s="235"/>
      <c r="L302" s="244"/>
      <c r="M302" s="736"/>
      <c r="N302" s="244"/>
      <c r="O302" s="235"/>
      <c r="P302" s="235">
        <v>352</v>
      </c>
      <c r="Q302" s="235" t="s">
        <v>8714</v>
      </c>
      <c r="R302" s="235">
        <v>1</v>
      </c>
      <c r="S302" s="235" t="s">
        <v>290</v>
      </c>
      <c r="T302" s="244"/>
      <c r="U302" s="244"/>
      <c r="V302" s="244"/>
      <c r="W302" s="244"/>
      <c r="X302" s="244"/>
      <c r="Y302" s="244"/>
      <c r="Z302" s="235" t="s">
        <v>11746</v>
      </c>
      <c r="AA302" s="707"/>
      <c r="AB302" s="707"/>
      <c r="AC302" s="244"/>
      <c r="AD302" s="244"/>
      <c r="AE302" s="244"/>
      <c r="AF302" s="244"/>
      <c r="AG302" s="244"/>
      <c r="AH302" s="244"/>
      <c r="AI302" s="244"/>
      <c r="AJ302" s="244"/>
      <c r="AK302" s="244"/>
      <c r="AL302" s="244"/>
      <c r="AM302" s="244"/>
      <c r="AN302" s="244"/>
      <c r="AO302" s="244"/>
      <c r="AP302" s="244"/>
      <c r="AQ302" s="244"/>
      <c r="AR302" s="244"/>
      <c r="AS302" s="244"/>
      <c r="AT302" s="244"/>
      <c r="AU302" s="432">
        <v>2004</v>
      </c>
      <c r="AV302" s="432"/>
      <c r="AW302" s="432"/>
      <c r="AX302" s="432"/>
      <c r="AY302" s="432"/>
      <c r="AZ302" s="432"/>
      <c r="BA302" s="432"/>
      <c r="BB302" s="431"/>
      <c r="BC302" s="431"/>
    </row>
    <row r="303" spans="1:55" s="914" customFormat="1" ht="25.7" hidden="1" customHeight="1">
      <c r="A303" s="912"/>
      <c r="B303" s="242"/>
      <c r="C303" s="707" t="s">
        <v>3404</v>
      </c>
      <c r="D303" s="707" t="s">
        <v>12453</v>
      </c>
      <c r="E303" s="707" t="s">
        <v>3404</v>
      </c>
      <c r="F303" s="707" t="s">
        <v>3407</v>
      </c>
      <c r="G303" s="244"/>
      <c r="H303" s="915"/>
      <c r="I303" s="235">
        <v>300</v>
      </c>
      <c r="J303" s="235"/>
      <c r="K303" s="235"/>
      <c r="L303" s="244"/>
      <c r="M303" s="736"/>
      <c r="N303" s="244"/>
      <c r="O303" s="235"/>
      <c r="P303" s="235">
        <v>300</v>
      </c>
      <c r="Q303" s="235" t="s">
        <v>8714</v>
      </c>
      <c r="R303" s="235">
        <v>1</v>
      </c>
      <c r="S303" s="235" t="s">
        <v>290</v>
      </c>
      <c r="T303" s="244"/>
      <c r="U303" s="244"/>
      <c r="V303" s="244"/>
      <c r="W303" s="244"/>
      <c r="X303" s="244"/>
      <c r="Y303" s="244"/>
      <c r="Z303" s="235"/>
      <c r="AA303" s="707"/>
      <c r="AB303" s="707"/>
      <c r="AC303" s="244"/>
      <c r="AD303" s="244"/>
      <c r="AE303" s="244"/>
      <c r="AF303" s="244"/>
      <c r="AG303" s="244"/>
      <c r="AH303" s="244"/>
      <c r="AI303" s="244"/>
      <c r="AJ303" s="244"/>
      <c r="AK303" s="244"/>
      <c r="AL303" s="244"/>
      <c r="AM303" s="244"/>
      <c r="AN303" s="244"/>
      <c r="AO303" s="244"/>
      <c r="AP303" s="244"/>
      <c r="AQ303" s="244"/>
      <c r="AR303" s="244"/>
      <c r="AS303" s="244"/>
      <c r="AT303" s="244"/>
      <c r="AU303" s="432">
        <v>2005</v>
      </c>
      <c r="AV303" s="432"/>
      <c r="AW303" s="432"/>
      <c r="AX303" s="432"/>
      <c r="AY303" s="432"/>
      <c r="AZ303" s="432"/>
      <c r="BA303" s="432"/>
      <c r="BB303" s="431"/>
      <c r="BC303" s="431"/>
    </row>
    <row r="304" spans="1:55" s="914" customFormat="1" ht="25.7" hidden="1" customHeight="1">
      <c r="A304" s="912"/>
      <c r="B304" s="242"/>
      <c r="C304" s="707" t="s">
        <v>3404</v>
      </c>
      <c r="D304" s="707" t="s">
        <v>12454</v>
      </c>
      <c r="E304" s="707" t="s">
        <v>3404</v>
      </c>
      <c r="F304" s="707" t="s">
        <v>12455</v>
      </c>
      <c r="G304" s="244"/>
      <c r="H304" s="915"/>
      <c r="I304" s="235">
        <v>2450</v>
      </c>
      <c r="J304" s="235"/>
      <c r="K304" s="235"/>
      <c r="L304" s="244"/>
      <c r="M304" s="736"/>
      <c r="N304" s="244"/>
      <c r="O304" s="235"/>
      <c r="P304" s="235">
        <v>2450</v>
      </c>
      <c r="Q304" s="235" t="s">
        <v>8714</v>
      </c>
      <c r="R304" s="235">
        <v>2</v>
      </c>
      <c r="S304" s="235" t="s">
        <v>290</v>
      </c>
      <c r="T304" s="244"/>
      <c r="U304" s="244"/>
      <c r="V304" s="244"/>
      <c r="W304" s="244"/>
      <c r="X304" s="244"/>
      <c r="Y304" s="244"/>
      <c r="Z304" s="235"/>
      <c r="AA304" s="707"/>
      <c r="AB304" s="707"/>
      <c r="AC304" s="244"/>
      <c r="AD304" s="244"/>
      <c r="AE304" s="244"/>
      <c r="AF304" s="244"/>
      <c r="AG304" s="244"/>
      <c r="AH304" s="244"/>
      <c r="AI304" s="244"/>
      <c r="AJ304" s="244"/>
      <c r="AK304" s="244"/>
      <c r="AL304" s="244"/>
      <c r="AM304" s="244"/>
      <c r="AN304" s="244"/>
      <c r="AO304" s="244"/>
      <c r="AP304" s="244"/>
      <c r="AQ304" s="244"/>
      <c r="AR304" s="244"/>
      <c r="AS304" s="244"/>
      <c r="AT304" s="244"/>
      <c r="AU304" s="432">
        <v>2006</v>
      </c>
      <c r="AV304" s="432"/>
      <c r="AW304" s="432"/>
      <c r="AX304" s="432"/>
      <c r="AY304" s="432"/>
      <c r="AZ304" s="432"/>
      <c r="BA304" s="432"/>
      <c r="BB304" s="431"/>
      <c r="BC304" s="431"/>
    </row>
    <row r="305" spans="1:55" s="914" customFormat="1" ht="25.7" hidden="1" customHeight="1">
      <c r="A305" s="912"/>
      <c r="B305" s="242"/>
      <c r="C305" s="707" t="s">
        <v>3404</v>
      </c>
      <c r="D305" s="707" t="s">
        <v>12456</v>
      </c>
      <c r="E305" s="707" t="s">
        <v>3404</v>
      </c>
      <c r="F305" s="707" t="s">
        <v>3407</v>
      </c>
      <c r="G305" s="244"/>
      <c r="H305" s="915"/>
      <c r="I305" s="235">
        <v>1560</v>
      </c>
      <c r="J305" s="235"/>
      <c r="K305" s="235"/>
      <c r="L305" s="235"/>
      <c r="M305" s="235"/>
      <c r="N305" s="235"/>
      <c r="O305" s="235"/>
      <c r="P305" s="235">
        <v>1560</v>
      </c>
      <c r="Q305" s="235" t="s">
        <v>8714</v>
      </c>
      <c r="R305" s="235">
        <v>1</v>
      </c>
      <c r="S305" s="235" t="s">
        <v>290</v>
      </c>
      <c r="T305" s="244"/>
      <c r="U305" s="244"/>
      <c r="V305" s="244"/>
      <c r="W305" s="244"/>
      <c r="X305" s="244"/>
      <c r="Y305" s="244"/>
      <c r="Z305" s="235"/>
      <c r="AA305" s="707"/>
      <c r="AB305" s="707"/>
      <c r="AC305" s="244"/>
      <c r="AD305" s="244"/>
      <c r="AE305" s="244"/>
      <c r="AF305" s="244"/>
      <c r="AG305" s="244"/>
      <c r="AH305" s="244"/>
      <c r="AI305" s="244"/>
      <c r="AJ305" s="244"/>
      <c r="AK305" s="244"/>
      <c r="AL305" s="244"/>
      <c r="AM305" s="244"/>
      <c r="AN305" s="244"/>
      <c r="AO305" s="244"/>
      <c r="AP305" s="244"/>
      <c r="AQ305" s="244"/>
      <c r="AR305" s="244"/>
      <c r="AS305" s="244"/>
      <c r="AT305" s="244"/>
      <c r="AU305" s="432">
        <v>2006</v>
      </c>
      <c r="AV305" s="432"/>
      <c r="AW305" s="432"/>
      <c r="AX305" s="432"/>
      <c r="AY305" s="432"/>
      <c r="AZ305" s="432"/>
      <c r="BA305" s="432"/>
      <c r="BB305" s="431"/>
      <c r="BC305" s="431"/>
    </row>
    <row r="306" spans="1:55" s="914" customFormat="1" ht="25.7" hidden="1" customHeight="1">
      <c r="A306" s="912"/>
      <c r="B306" s="242"/>
      <c r="C306" s="707" t="s">
        <v>3404</v>
      </c>
      <c r="D306" s="707" t="s">
        <v>12457</v>
      </c>
      <c r="E306" s="707" t="s">
        <v>3404</v>
      </c>
      <c r="F306" s="707" t="s">
        <v>6260</v>
      </c>
      <c r="G306" s="244"/>
      <c r="H306" s="915"/>
      <c r="I306" s="235">
        <v>3975</v>
      </c>
      <c r="J306" s="235"/>
      <c r="K306" s="235"/>
      <c r="L306" s="235"/>
      <c r="M306" s="235"/>
      <c r="N306" s="235"/>
      <c r="O306" s="235"/>
      <c r="P306" s="235">
        <v>3975</v>
      </c>
      <c r="Q306" s="235" t="s">
        <v>8714</v>
      </c>
      <c r="R306" s="235">
        <v>1</v>
      </c>
      <c r="S306" s="235" t="s">
        <v>290</v>
      </c>
      <c r="T306" s="244"/>
      <c r="U306" s="244"/>
      <c r="V306" s="244"/>
      <c r="W306" s="244"/>
      <c r="X306" s="244"/>
      <c r="Y306" s="244"/>
      <c r="Z306" s="235"/>
      <c r="AA306" s="707"/>
      <c r="AB306" s="707"/>
      <c r="AC306" s="244"/>
      <c r="AD306" s="244"/>
      <c r="AE306" s="244"/>
      <c r="AF306" s="244"/>
      <c r="AG306" s="244"/>
      <c r="AH306" s="244"/>
      <c r="AI306" s="244"/>
      <c r="AJ306" s="244"/>
      <c r="AK306" s="244"/>
      <c r="AL306" s="244"/>
      <c r="AM306" s="244"/>
      <c r="AN306" s="244"/>
      <c r="AO306" s="244"/>
      <c r="AP306" s="244"/>
      <c r="AQ306" s="244"/>
      <c r="AR306" s="244"/>
      <c r="AS306" s="244"/>
      <c r="AT306" s="244"/>
      <c r="AU306" s="432">
        <v>2006</v>
      </c>
      <c r="AV306" s="432"/>
      <c r="AW306" s="432"/>
      <c r="AX306" s="432"/>
      <c r="AY306" s="432"/>
      <c r="AZ306" s="432"/>
      <c r="BA306" s="432"/>
      <c r="BB306" s="431"/>
      <c r="BC306" s="431"/>
    </row>
    <row r="307" spans="1:55" s="914" customFormat="1" ht="25.7" hidden="1" customHeight="1">
      <c r="A307" s="912"/>
      <c r="B307" s="242"/>
      <c r="C307" s="707" t="s">
        <v>3404</v>
      </c>
      <c r="D307" s="707" t="s">
        <v>12458</v>
      </c>
      <c r="E307" s="707" t="s">
        <v>3404</v>
      </c>
      <c r="F307" s="707" t="s">
        <v>3407</v>
      </c>
      <c r="G307" s="244"/>
      <c r="H307" s="915"/>
      <c r="I307" s="235">
        <v>655</v>
      </c>
      <c r="J307" s="235"/>
      <c r="K307" s="235"/>
      <c r="L307" s="235"/>
      <c r="M307" s="235"/>
      <c r="N307" s="235"/>
      <c r="O307" s="235"/>
      <c r="P307" s="235">
        <v>655</v>
      </c>
      <c r="Q307" s="235" t="s">
        <v>8714</v>
      </c>
      <c r="R307" s="235">
        <v>1</v>
      </c>
      <c r="S307" s="235" t="s">
        <v>290</v>
      </c>
      <c r="T307" s="244"/>
      <c r="U307" s="244"/>
      <c r="V307" s="244"/>
      <c r="W307" s="244"/>
      <c r="X307" s="244"/>
      <c r="Y307" s="244"/>
      <c r="Z307" s="235"/>
      <c r="AA307" s="707"/>
      <c r="AB307" s="707"/>
      <c r="AC307" s="244"/>
      <c r="AD307" s="244"/>
      <c r="AE307" s="244"/>
      <c r="AF307" s="244"/>
      <c r="AG307" s="244"/>
      <c r="AH307" s="244"/>
      <c r="AI307" s="244"/>
      <c r="AJ307" s="244"/>
      <c r="AK307" s="244"/>
      <c r="AL307" s="244"/>
      <c r="AM307" s="244"/>
      <c r="AN307" s="244"/>
      <c r="AO307" s="244"/>
      <c r="AP307" s="244"/>
      <c r="AQ307" s="244"/>
      <c r="AR307" s="244"/>
      <c r="AS307" s="244"/>
      <c r="AT307" s="244"/>
      <c r="AU307" s="432">
        <v>2008</v>
      </c>
      <c r="AV307" s="432"/>
      <c r="AW307" s="432"/>
      <c r="AX307" s="432"/>
      <c r="AY307" s="432"/>
      <c r="AZ307" s="432"/>
      <c r="BA307" s="432"/>
      <c r="BB307" s="431"/>
      <c r="BC307" s="431"/>
    </row>
    <row r="308" spans="1:55" s="914" customFormat="1" ht="25.7" hidden="1" customHeight="1">
      <c r="A308" s="912"/>
      <c r="B308" s="242"/>
      <c r="C308" s="707" t="s">
        <v>3404</v>
      </c>
      <c r="D308" s="707" t="s">
        <v>12459</v>
      </c>
      <c r="E308" s="707" t="s">
        <v>3404</v>
      </c>
      <c r="F308" s="707" t="s">
        <v>3407</v>
      </c>
      <c r="G308" s="244"/>
      <c r="H308" s="915"/>
      <c r="I308" s="235">
        <v>400</v>
      </c>
      <c r="J308" s="235"/>
      <c r="K308" s="235"/>
      <c r="L308" s="235"/>
      <c r="M308" s="235"/>
      <c r="N308" s="235"/>
      <c r="O308" s="235"/>
      <c r="P308" s="235">
        <v>400</v>
      </c>
      <c r="Q308" s="235" t="s">
        <v>8714</v>
      </c>
      <c r="R308" s="235">
        <v>1</v>
      </c>
      <c r="S308" s="235" t="s">
        <v>290</v>
      </c>
      <c r="T308" s="244"/>
      <c r="U308" s="244"/>
      <c r="V308" s="244"/>
      <c r="W308" s="244"/>
      <c r="X308" s="244"/>
      <c r="Y308" s="244"/>
      <c r="Z308" s="235"/>
      <c r="AA308" s="707"/>
      <c r="AB308" s="707"/>
      <c r="AC308" s="244"/>
      <c r="AD308" s="244"/>
      <c r="AE308" s="244"/>
      <c r="AF308" s="244"/>
      <c r="AG308" s="244"/>
      <c r="AH308" s="244"/>
      <c r="AI308" s="244"/>
      <c r="AJ308" s="244"/>
      <c r="AK308" s="244"/>
      <c r="AL308" s="244"/>
      <c r="AM308" s="244"/>
      <c r="AN308" s="244"/>
      <c r="AO308" s="244"/>
      <c r="AP308" s="244"/>
      <c r="AQ308" s="244"/>
      <c r="AR308" s="244"/>
      <c r="AS308" s="244"/>
      <c r="AT308" s="244"/>
      <c r="AU308" s="432">
        <v>2008</v>
      </c>
      <c r="AV308" s="432"/>
      <c r="AW308" s="432"/>
      <c r="AX308" s="432"/>
      <c r="AY308" s="432"/>
      <c r="AZ308" s="432"/>
      <c r="BA308" s="432"/>
      <c r="BB308" s="431"/>
      <c r="BC308" s="431"/>
    </row>
    <row r="309" spans="1:55" s="914" customFormat="1" ht="25.7" hidden="1" customHeight="1">
      <c r="A309" s="912"/>
      <c r="B309" s="242"/>
      <c r="C309" s="707" t="s">
        <v>3404</v>
      </c>
      <c r="D309" s="707" t="s">
        <v>12460</v>
      </c>
      <c r="E309" s="707" t="s">
        <v>3404</v>
      </c>
      <c r="F309" s="707" t="s">
        <v>12380</v>
      </c>
      <c r="G309" s="244"/>
      <c r="H309" s="915"/>
      <c r="I309" s="235">
        <v>690</v>
      </c>
      <c r="J309" s="235"/>
      <c r="K309" s="235"/>
      <c r="L309" s="235"/>
      <c r="M309" s="235"/>
      <c r="N309" s="235"/>
      <c r="O309" s="235"/>
      <c r="P309" s="235">
        <v>690</v>
      </c>
      <c r="Q309" s="235" t="s">
        <v>8714</v>
      </c>
      <c r="R309" s="235">
        <v>1</v>
      </c>
      <c r="S309" s="235" t="s">
        <v>290</v>
      </c>
      <c r="T309" s="244"/>
      <c r="U309" s="244"/>
      <c r="V309" s="244"/>
      <c r="W309" s="244"/>
      <c r="X309" s="244"/>
      <c r="Y309" s="244"/>
      <c r="Z309" s="235"/>
      <c r="AA309" s="707"/>
      <c r="AB309" s="707"/>
      <c r="AC309" s="244"/>
      <c r="AD309" s="244"/>
      <c r="AE309" s="244"/>
      <c r="AF309" s="244"/>
      <c r="AG309" s="244"/>
      <c r="AH309" s="244"/>
      <c r="AI309" s="244"/>
      <c r="AJ309" s="244"/>
      <c r="AK309" s="244"/>
      <c r="AL309" s="244"/>
      <c r="AM309" s="244"/>
      <c r="AN309" s="244"/>
      <c r="AO309" s="244"/>
      <c r="AP309" s="244"/>
      <c r="AQ309" s="244"/>
      <c r="AR309" s="244"/>
      <c r="AS309" s="244"/>
      <c r="AT309" s="244"/>
      <c r="AU309" s="432"/>
      <c r="AV309" s="432"/>
      <c r="AW309" s="432"/>
      <c r="AX309" s="432"/>
      <c r="AY309" s="432"/>
      <c r="AZ309" s="432"/>
      <c r="BA309" s="432"/>
      <c r="BB309" s="431"/>
      <c r="BC309" s="431"/>
    </row>
    <row r="310" spans="1:55" s="914" customFormat="1" ht="25.7" hidden="1" customHeight="1">
      <c r="A310" s="912"/>
      <c r="B310" s="242"/>
      <c r="C310" s="707" t="s">
        <v>3404</v>
      </c>
      <c r="D310" s="707" t="s">
        <v>12461</v>
      </c>
      <c r="E310" s="707" t="s">
        <v>3404</v>
      </c>
      <c r="F310" s="707" t="s">
        <v>3407</v>
      </c>
      <c r="G310" s="244"/>
      <c r="H310" s="915"/>
      <c r="I310" s="235">
        <v>450</v>
      </c>
      <c r="J310" s="235"/>
      <c r="K310" s="235"/>
      <c r="L310" s="235"/>
      <c r="M310" s="235"/>
      <c r="N310" s="235"/>
      <c r="O310" s="235"/>
      <c r="P310" s="235">
        <v>450</v>
      </c>
      <c r="Q310" s="235" t="s">
        <v>8714</v>
      </c>
      <c r="R310" s="235">
        <v>1</v>
      </c>
      <c r="S310" s="235" t="s">
        <v>290</v>
      </c>
      <c r="T310" s="244"/>
      <c r="U310" s="244"/>
      <c r="V310" s="244"/>
      <c r="W310" s="244"/>
      <c r="X310" s="244"/>
      <c r="Y310" s="244"/>
      <c r="Z310" s="235"/>
      <c r="AA310" s="707"/>
      <c r="AB310" s="707"/>
      <c r="AC310" s="244"/>
      <c r="AD310" s="244"/>
      <c r="AE310" s="244"/>
      <c r="AF310" s="244"/>
      <c r="AG310" s="244"/>
      <c r="AH310" s="244"/>
      <c r="AI310" s="244"/>
      <c r="AJ310" s="244"/>
      <c r="AK310" s="244"/>
      <c r="AL310" s="244"/>
      <c r="AM310" s="244"/>
      <c r="AN310" s="244"/>
      <c r="AO310" s="244"/>
      <c r="AP310" s="244"/>
      <c r="AQ310" s="244"/>
      <c r="AR310" s="244"/>
      <c r="AS310" s="244"/>
      <c r="AT310" s="244"/>
      <c r="AU310" s="432">
        <v>2009</v>
      </c>
      <c r="AV310" s="432"/>
      <c r="AW310" s="432"/>
      <c r="AX310" s="432"/>
      <c r="AY310" s="432"/>
      <c r="AZ310" s="432"/>
      <c r="BA310" s="432"/>
      <c r="BB310" s="431"/>
      <c r="BC310" s="431"/>
    </row>
    <row r="311" spans="1:55" s="914" customFormat="1" ht="25.7" hidden="1" customHeight="1">
      <c r="A311" s="912"/>
      <c r="B311" s="242"/>
      <c r="C311" s="707" t="s">
        <v>3404</v>
      </c>
      <c r="D311" s="707" t="s">
        <v>12462</v>
      </c>
      <c r="E311" s="707" t="s">
        <v>3404</v>
      </c>
      <c r="F311" s="707" t="s">
        <v>3404</v>
      </c>
      <c r="G311" s="244"/>
      <c r="H311" s="915"/>
      <c r="I311" s="235">
        <v>924</v>
      </c>
      <c r="J311" s="235"/>
      <c r="K311" s="235"/>
      <c r="L311" s="235"/>
      <c r="M311" s="235"/>
      <c r="N311" s="235"/>
      <c r="O311" s="235"/>
      <c r="P311" s="235">
        <v>924</v>
      </c>
      <c r="Q311" s="235" t="s">
        <v>8714</v>
      </c>
      <c r="R311" s="235">
        <v>2</v>
      </c>
      <c r="S311" s="235" t="s">
        <v>290</v>
      </c>
      <c r="T311" s="244"/>
      <c r="U311" s="244"/>
      <c r="V311" s="244"/>
      <c r="W311" s="244"/>
      <c r="X311" s="244"/>
      <c r="Y311" s="244"/>
      <c r="Z311" s="235"/>
      <c r="AA311" s="707"/>
      <c r="AB311" s="707"/>
      <c r="AC311" s="244"/>
      <c r="AD311" s="244"/>
      <c r="AE311" s="244"/>
      <c r="AF311" s="244"/>
      <c r="AG311" s="244"/>
      <c r="AH311" s="244"/>
      <c r="AI311" s="244"/>
      <c r="AJ311" s="244"/>
      <c r="AK311" s="244"/>
      <c r="AL311" s="244"/>
      <c r="AM311" s="244"/>
      <c r="AN311" s="244"/>
      <c r="AO311" s="244"/>
      <c r="AP311" s="244"/>
      <c r="AQ311" s="244"/>
      <c r="AR311" s="244"/>
      <c r="AS311" s="244"/>
      <c r="AT311" s="244"/>
      <c r="AU311" s="432">
        <v>2013</v>
      </c>
      <c r="AV311" s="432"/>
      <c r="AW311" s="432"/>
      <c r="AX311" s="432"/>
      <c r="AY311" s="432"/>
      <c r="AZ311" s="432"/>
      <c r="BA311" s="432"/>
      <c r="BB311" s="431"/>
      <c r="BC311" s="431"/>
    </row>
    <row r="312" spans="1:55" s="914" customFormat="1" ht="25.7" hidden="1" customHeight="1">
      <c r="A312" s="912"/>
      <c r="B312" s="242"/>
      <c r="C312" s="707" t="s">
        <v>3404</v>
      </c>
      <c r="D312" s="707" t="s">
        <v>12463</v>
      </c>
      <c r="E312" s="707" t="s">
        <v>3404</v>
      </c>
      <c r="F312" s="707" t="s">
        <v>12464</v>
      </c>
      <c r="G312" s="244"/>
      <c r="H312" s="915"/>
      <c r="I312" s="235">
        <v>440</v>
      </c>
      <c r="J312" s="235"/>
      <c r="K312" s="235"/>
      <c r="L312" s="235"/>
      <c r="M312" s="235"/>
      <c r="N312" s="235"/>
      <c r="O312" s="235"/>
      <c r="P312" s="235">
        <v>440</v>
      </c>
      <c r="Q312" s="235" t="s">
        <v>8714</v>
      </c>
      <c r="R312" s="235">
        <v>1</v>
      </c>
      <c r="S312" s="235" t="s">
        <v>290</v>
      </c>
      <c r="T312" s="244"/>
      <c r="U312" s="244"/>
      <c r="V312" s="244"/>
      <c r="W312" s="244"/>
      <c r="X312" s="244"/>
      <c r="Y312" s="244"/>
      <c r="Z312" s="235"/>
      <c r="AA312" s="707"/>
      <c r="AB312" s="707"/>
      <c r="AC312" s="244"/>
      <c r="AD312" s="244"/>
      <c r="AE312" s="244"/>
      <c r="AF312" s="244"/>
      <c r="AG312" s="244"/>
      <c r="AH312" s="244"/>
      <c r="AI312" s="244"/>
      <c r="AJ312" s="244"/>
      <c r="AK312" s="244"/>
      <c r="AL312" s="244"/>
      <c r="AM312" s="244"/>
      <c r="AN312" s="244"/>
      <c r="AO312" s="244"/>
      <c r="AP312" s="244"/>
      <c r="AQ312" s="244"/>
      <c r="AR312" s="244"/>
      <c r="AS312" s="244"/>
      <c r="AT312" s="244"/>
      <c r="AU312" s="432">
        <v>2010</v>
      </c>
      <c r="AV312" s="432"/>
      <c r="AW312" s="432"/>
      <c r="AX312" s="432"/>
      <c r="AY312" s="432"/>
      <c r="AZ312" s="432"/>
      <c r="BA312" s="432"/>
      <c r="BB312" s="431"/>
      <c r="BC312" s="431"/>
    </row>
    <row r="313" spans="1:55" s="914" customFormat="1" ht="25.7" hidden="1" customHeight="1">
      <c r="A313" s="912"/>
      <c r="B313" s="242"/>
      <c r="C313" s="707" t="s">
        <v>3404</v>
      </c>
      <c r="D313" s="707" t="s">
        <v>12465</v>
      </c>
      <c r="E313" s="707" t="s">
        <v>3404</v>
      </c>
      <c r="F313" s="707" t="s">
        <v>3404</v>
      </c>
      <c r="G313" s="244"/>
      <c r="H313" s="915"/>
      <c r="I313" s="235">
        <v>950</v>
      </c>
      <c r="J313" s="235"/>
      <c r="K313" s="235"/>
      <c r="L313" s="235"/>
      <c r="M313" s="235"/>
      <c r="N313" s="235"/>
      <c r="O313" s="235"/>
      <c r="P313" s="235">
        <v>950</v>
      </c>
      <c r="Q313" s="235" t="s">
        <v>8714</v>
      </c>
      <c r="R313" s="235">
        <v>1</v>
      </c>
      <c r="S313" s="235" t="s">
        <v>290</v>
      </c>
      <c r="T313" s="244"/>
      <c r="U313" s="244"/>
      <c r="V313" s="244"/>
      <c r="W313" s="244"/>
      <c r="X313" s="244"/>
      <c r="Y313" s="244"/>
      <c r="Z313" s="235"/>
      <c r="AA313" s="707"/>
      <c r="AB313" s="707"/>
      <c r="AC313" s="244"/>
      <c r="AD313" s="244"/>
      <c r="AE313" s="244"/>
      <c r="AF313" s="244"/>
      <c r="AG313" s="244"/>
      <c r="AH313" s="244"/>
      <c r="AI313" s="244"/>
      <c r="AJ313" s="244"/>
      <c r="AK313" s="244"/>
      <c r="AL313" s="244"/>
      <c r="AM313" s="244"/>
      <c r="AN313" s="244"/>
      <c r="AO313" s="244"/>
      <c r="AP313" s="244"/>
      <c r="AQ313" s="244"/>
      <c r="AR313" s="244"/>
      <c r="AS313" s="244"/>
      <c r="AT313" s="244"/>
      <c r="AU313" s="432">
        <v>2012</v>
      </c>
      <c r="AV313" s="432"/>
      <c r="AW313" s="432"/>
      <c r="AX313" s="432"/>
      <c r="AY313" s="432"/>
      <c r="AZ313" s="432"/>
      <c r="BA313" s="432"/>
      <c r="BB313" s="431"/>
      <c r="BC313" s="431"/>
    </row>
    <row r="314" spans="1:55" s="914" customFormat="1" ht="25.7" hidden="1" customHeight="1">
      <c r="A314" s="912"/>
      <c r="B314" s="242"/>
      <c r="C314" s="707" t="s">
        <v>3404</v>
      </c>
      <c r="D314" s="707" t="s">
        <v>12466</v>
      </c>
      <c r="E314" s="707" t="s">
        <v>3404</v>
      </c>
      <c r="F314" s="707" t="s">
        <v>12467</v>
      </c>
      <c r="G314" s="244"/>
      <c r="H314" s="915"/>
      <c r="I314" s="235">
        <v>750</v>
      </c>
      <c r="J314" s="235"/>
      <c r="K314" s="235"/>
      <c r="L314" s="235"/>
      <c r="M314" s="235"/>
      <c r="N314" s="235"/>
      <c r="O314" s="235"/>
      <c r="P314" s="235">
        <v>750</v>
      </c>
      <c r="Q314" s="235" t="s">
        <v>8714</v>
      </c>
      <c r="R314" s="235">
        <v>1</v>
      </c>
      <c r="S314" s="235" t="s">
        <v>290</v>
      </c>
      <c r="T314" s="244"/>
      <c r="U314" s="244"/>
      <c r="V314" s="244"/>
      <c r="W314" s="244"/>
      <c r="X314" s="244"/>
      <c r="Y314" s="244"/>
      <c r="Z314" s="235" t="s">
        <v>11746</v>
      </c>
      <c r="AA314" s="707"/>
      <c r="AB314" s="707"/>
      <c r="AC314" s="244"/>
      <c r="AD314" s="244"/>
      <c r="AE314" s="244"/>
      <c r="AF314" s="244"/>
      <c r="AG314" s="244"/>
      <c r="AH314" s="244"/>
      <c r="AI314" s="244"/>
      <c r="AJ314" s="244"/>
      <c r="AK314" s="244"/>
      <c r="AL314" s="244"/>
      <c r="AM314" s="244"/>
      <c r="AN314" s="244"/>
      <c r="AO314" s="244"/>
      <c r="AP314" s="244"/>
      <c r="AQ314" s="244"/>
      <c r="AR314" s="244"/>
      <c r="AS314" s="244"/>
      <c r="AT314" s="244"/>
      <c r="AU314" s="432">
        <v>2012</v>
      </c>
      <c r="AV314" s="432"/>
      <c r="AW314" s="432"/>
      <c r="AX314" s="432"/>
      <c r="AY314" s="432"/>
      <c r="AZ314" s="432"/>
      <c r="BA314" s="432"/>
      <c r="BB314" s="431"/>
      <c r="BC314" s="431"/>
    </row>
    <row r="315" spans="1:55" s="914" customFormat="1" ht="25.7" hidden="1" customHeight="1">
      <c r="A315" s="912"/>
      <c r="B315" s="242"/>
      <c r="C315" s="707" t="s">
        <v>3404</v>
      </c>
      <c r="D315" s="707" t="s">
        <v>12468</v>
      </c>
      <c r="E315" s="707" t="s">
        <v>3404</v>
      </c>
      <c r="F315" s="707" t="s">
        <v>3407</v>
      </c>
      <c r="G315" s="244"/>
      <c r="H315" s="915"/>
      <c r="I315" s="235">
        <v>300</v>
      </c>
      <c r="J315" s="235"/>
      <c r="K315" s="235"/>
      <c r="L315" s="235"/>
      <c r="M315" s="235"/>
      <c r="N315" s="235"/>
      <c r="O315" s="235"/>
      <c r="P315" s="235">
        <v>300</v>
      </c>
      <c r="Q315" s="235" t="s">
        <v>8714</v>
      </c>
      <c r="R315" s="235">
        <v>2</v>
      </c>
      <c r="S315" s="235" t="s">
        <v>290</v>
      </c>
      <c r="T315" s="244"/>
      <c r="U315" s="244"/>
      <c r="V315" s="244"/>
      <c r="W315" s="244"/>
      <c r="X315" s="244"/>
      <c r="Y315" s="244"/>
      <c r="Z315" s="235" t="s">
        <v>11746</v>
      </c>
      <c r="AA315" s="707"/>
      <c r="AB315" s="707"/>
      <c r="AC315" s="244"/>
      <c r="AD315" s="244"/>
      <c r="AE315" s="244"/>
      <c r="AF315" s="244"/>
      <c r="AG315" s="244"/>
      <c r="AH315" s="244"/>
      <c r="AI315" s="244"/>
      <c r="AJ315" s="244"/>
      <c r="AK315" s="244"/>
      <c r="AL315" s="244"/>
      <c r="AM315" s="244"/>
      <c r="AN315" s="244"/>
      <c r="AO315" s="244"/>
      <c r="AP315" s="244"/>
      <c r="AQ315" s="244"/>
      <c r="AR315" s="244"/>
      <c r="AS315" s="244"/>
      <c r="AT315" s="244"/>
      <c r="AU315" s="432">
        <v>2015</v>
      </c>
      <c r="AV315" s="432"/>
      <c r="AW315" s="432"/>
      <c r="AX315" s="432"/>
      <c r="AY315" s="432"/>
      <c r="AZ315" s="432"/>
      <c r="BA315" s="432"/>
      <c r="BB315" s="431"/>
      <c r="BC315" s="431"/>
    </row>
    <row r="316" spans="1:55" s="914" customFormat="1" ht="25.7" hidden="1" customHeight="1">
      <c r="A316" s="912"/>
      <c r="B316" s="242"/>
      <c r="C316" s="707" t="s">
        <v>3404</v>
      </c>
      <c r="D316" s="707" t="s">
        <v>12469</v>
      </c>
      <c r="E316" s="707" t="s">
        <v>3404</v>
      </c>
      <c r="F316" s="707" t="s">
        <v>3407</v>
      </c>
      <c r="G316" s="244"/>
      <c r="H316" s="915"/>
      <c r="I316" s="235">
        <v>456</v>
      </c>
      <c r="J316" s="235"/>
      <c r="K316" s="235"/>
      <c r="L316" s="235"/>
      <c r="M316" s="235"/>
      <c r="N316" s="235"/>
      <c r="O316" s="235"/>
      <c r="P316" s="235">
        <v>456</v>
      </c>
      <c r="Q316" s="235" t="s">
        <v>8714</v>
      </c>
      <c r="R316" s="235">
        <v>1</v>
      </c>
      <c r="S316" s="235" t="s">
        <v>290</v>
      </c>
      <c r="T316" s="244"/>
      <c r="U316" s="244"/>
      <c r="V316" s="244"/>
      <c r="W316" s="244"/>
      <c r="X316" s="244"/>
      <c r="Y316" s="244"/>
      <c r="Z316" s="235"/>
      <c r="AA316" s="707"/>
      <c r="AB316" s="707"/>
      <c r="AC316" s="244"/>
      <c r="AD316" s="244"/>
      <c r="AE316" s="244"/>
      <c r="AF316" s="244"/>
      <c r="AG316" s="244"/>
      <c r="AH316" s="244"/>
      <c r="AI316" s="244"/>
      <c r="AJ316" s="244"/>
      <c r="AK316" s="244"/>
      <c r="AL316" s="244"/>
      <c r="AM316" s="244"/>
      <c r="AN316" s="244"/>
      <c r="AO316" s="244"/>
      <c r="AP316" s="244"/>
      <c r="AQ316" s="244"/>
      <c r="AR316" s="244"/>
      <c r="AS316" s="244"/>
      <c r="AT316" s="244"/>
      <c r="AU316" s="432">
        <v>2017</v>
      </c>
      <c r="AV316" s="432"/>
      <c r="AW316" s="432"/>
      <c r="AX316" s="432"/>
      <c r="AY316" s="432"/>
      <c r="AZ316" s="432"/>
      <c r="BA316" s="432"/>
      <c r="BB316" s="431"/>
      <c r="BC316" s="431"/>
    </row>
    <row r="317" spans="1:55" s="914" customFormat="1" ht="25.7" hidden="1" customHeight="1">
      <c r="A317" s="912"/>
      <c r="B317" s="242"/>
      <c r="C317" s="707" t="s">
        <v>3404</v>
      </c>
      <c r="D317" s="707" t="s">
        <v>12470</v>
      </c>
      <c r="E317" s="707" t="s">
        <v>3404</v>
      </c>
      <c r="F317" s="707" t="s">
        <v>3407</v>
      </c>
      <c r="G317" s="244"/>
      <c r="H317" s="915"/>
      <c r="I317" s="235">
        <v>410</v>
      </c>
      <c r="J317" s="235"/>
      <c r="K317" s="235"/>
      <c r="L317" s="235"/>
      <c r="M317" s="235"/>
      <c r="N317" s="235"/>
      <c r="O317" s="235"/>
      <c r="P317" s="235">
        <v>410</v>
      </c>
      <c r="Q317" s="235" t="s">
        <v>12471</v>
      </c>
      <c r="R317" s="235">
        <v>1</v>
      </c>
      <c r="S317" s="235" t="s">
        <v>290</v>
      </c>
      <c r="T317" s="244"/>
      <c r="U317" s="244"/>
      <c r="V317" s="244"/>
      <c r="W317" s="244"/>
      <c r="X317" s="244"/>
      <c r="Y317" s="244"/>
      <c r="Z317" s="235"/>
      <c r="AA317" s="707"/>
      <c r="AB317" s="707"/>
      <c r="AC317" s="244"/>
      <c r="AD317" s="244"/>
      <c r="AE317" s="244"/>
      <c r="AF317" s="244"/>
      <c r="AG317" s="244"/>
      <c r="AH317" s="244"/>
      <c r="AI317" s="244"/>
      <c r="AJ317" s="244"/>
      <c r="AK317" s="244"/>
      <c r="AL317" s="244"/>
      <c r="AM317" s="244"/>
      <c r="AN317" s="244"/>
      <c r="AO317" s="244"/>
      <c r="AP317" s="244"/>
      <c r="AQ317" s="244"/>
      <c r="AR317" s="244"/>
      <c r="AS317" s="244"/>
      <c r="AT317" s="244"/>
      <c r="AU317" s="432">
        <v>2014</v>
      </c>
      <c r="AV317" s="432"/>
      <c r="AW317" s="432"/>
      <c r="AX317" s="432"/>
      <c r="AY317" s="432"/>
      <c r="AZ317" s="432"/>
      <c r="BA317" s="432"/>
      <c r="BB317" s="431"/>
      <c r="BC317" s="431"/>
    </row>
    <row r="318" spans="1:55" s="914" customFormat="1" ht="25.7" hidden="1" customHeight="1">
      <c r="A318" s="912"/>
      <c r="B318" s="242"/>
      <c r="C318" s="707" t="s">
        <v>3404</v>
      </c>
      <c r="D318" s="707" t="s">
        <v>16340</v>
      </c>
      <c r="E318" s="707" t="s">
        <v>3404</v>
      </c>
      <c r="F318" s="707" t="s">
        <v>3407</v>
      </c>
      <c r="G318" s="244"/>
      <c r="H318" s="915"/>
      <c r="I318" s="235">
        <v>183</v>
      </c>
      <c r="J318" s="235"/>
      <c r="K318" s="235"/>
      <c r="L318" s="235"/>
      <c r="M318" s="235"/>
      <c r="N318" s="235"/>
      <c r="O318" s="235"/>
      <c r="P318" s="235">
        <v>183</v>
      </c>
      <c r="Q318" s="235" t="s">
        <v>16341</v>
      </c>
      <c r="R318" s="235">
        <v>1</v>
      </c>
      <c r="S318" s="235" t="s">
        <v>290</v>
      </c>
      <c r="T318" s="244"/>
      <c r="U318" s="244"/>
      <c r="V318" s="244"/>
      <c r="W318" s="244"/>
      <c r="X318" s="244"/>
      <c r="Y318" s="244"/>
      <c r="Z318" s="235"/>
      <c r="AA318" s="707"/>
      <c r="AB318" s="707"/>
      <c r="AC318" s="244"/>
      <c r="AD318" s="244"/>
      <c r="AE318" s="244"/>
      <c r="AF318" s="244"/>
      <c r="AG318" s="244"/>
      <c r="AH318" s="244"/>
      <c r="AI318" s="244"/>
      <c r="AJ318" s="244"/>
      <c r="AK318" s="244"/>
      <c r="AL318" s="244"/>
      <c r="AM318" s="244"/>
      <c r="AN318" s="244"/>
      <c r="AO318" s="244"/>
      <c r="AP318" s="244"/>
      <c r="AQ318" s="244"/>
      <c r="AR318" s="244"/>
      <c r="AS318" s="244"/>
      <c r="AT318" s="244"/>
      <c r="AU318" s="432">
        <v>2005</v>
      </c>
      <c r="AV318" s="432"/>
      <c r="AW318" s="432"/>
      <c r="AX318" s="432"/>
      <c r="AY318" s="432"/>
      <c r="AZ318" s="432"/>
      <c r="BA318" s="432"/>
      <c r="BB318" s="431"/>
      <c r="BC318" s="431"/>
    </row>
    <row r="319" spans="1:55" s="914" customFormat="1" ht="25.7" hidden="1" customHeight="1">
      <c r="A319" s="912"/>
      <c r="B319" s="242"/>
      <c r="C319" s="707" t="s">
        <v>3404</v>
      </c>
      <c r="D319" s="707" t="s">
        <v>16342</v>
      </c>
      <c r="E319" s="707" t="s">
        <v>3404</v>
      </c>
      <c r="F319" s="707" t="s">
        <v>3407</v>
      </c>
      <c r="G319" s="244"/>
      <c r="H319" s="915"/>
      <c r="I319" s="235">
        <v>374</v>
      </c>
      <c r="J319" s="235"/>
      <c r="K319" s="235"/>
      <c r="L319" s="235"/>
      <c r="M319" s="235"/>
      <c r="N319" s="235"/>
      <c r="O319" s="235"/>
      <c r="P319" s="235">
        <v>374</v>
      </c>
      <c r="Q319" s="235" t="s">
        <v>8714</v>
      </c>
      <c r="R319" s="235">
        <v>1</v>
      </c>
      <c r="S319" s="235" t="s">
        <v>290</v>
      </c>
      <c r="T319" s="244"/>
      <c r="U319" s="244"/>
      <c r="V319" s="244"/>
      <c r="W319" s="244"/>
      <c r="X319" s="244"/>
      <c r="Y319" s="244"/>
      <c r="Z319" s="235"/>
      <c r="AA319" s="707"/>
      <c r="AB319" s="707"/>
      <c r="AC319" s="244"/>
      <c r="AD319" s="244"/>
      <c r="AE319" s="244"/>
      <c r="AF319" s="244"/>
      <c r="AG319" s="244"/>
      <c r="AH319" s="244"/>
      <c r="AI319" s="244"/>
      <c r="AJ319" s="244"/>
      <c r="AK319" s="244"/>
      <c r="AL319" s="244"/>
      <c r="AM319" s="244"/>
      <c r="AN319" s="244"/>
      <c r="AO319" s="244"/>
      <c r="AP319" s="244"/>
      <c r="AQ319" s="244"/>
      <c r="AR319" s="244"/>
      <c r="AS319" s="244"/>
      <c r="AT319" s="244"/>
      <c r="AU319" s="432">
        <v>2008</v>
      </c>
      <c r="AV319" s="432"/>
      <c r="AW319" s="432"/>
      <c r="AX319" s="432"/>
      <c r="AY319" s="432"/>
      <c r="AZ319" s="432"/>
      <c r="BA319" s="432"/>
      <c r="BB319" s="431"/>
      <c r="BC319" s="431"/>
    </row>
    <row r="320" spans="1:55" s="914" customFormat="1" ht="25.7" hidden="1" customHeight="1">
      <c r="A320" s="912"/>
      <c r="B320" s="242"/>
      <c r="C320" s="707" t="s">
        <v>3404</v>
      </c>
      <c r="D320" s="707" t="s">
        <v>16343</v>
      </c>
      <c r="E320" s="707" t="s">
        <v>3404</v>
      </c>
      <c r="F320" s="707" t="s">
        <v>3407</v>
      </c>
      <c r="G320" s="244"/>
      <c r="H320" s="915"/>
      <c r="I320" s="235">
        <v>200</v>
      </c>
      <c r="J320" s="235"/>
      <c r="K320" s="235"/>
      <c r="L320" s="235"/>
      <c r="M320" s="235"/>
      <c r="N320" s="235"/>
      <c r="O320" s="235"/>
      <c r="P320" s="235">
        <v>200</v>
      </c>
      <c r="Q320" s="235" t="s">
        <v>16344</v>
      </c>
      <c r="R320" s="235">
        <v>1</v>
      </c>
      <c r="S320" s="235" t="s">
        <v>290</v>
      </c>
      <c r="T320" s="244"/>
      <c r="U320" s="244"/>
      <c r="V320" s="244"/>
      <c r="W320" s="244"/>
      <c r="X320" s="244"/>
      <c r="Y320" s="244"/>
      <c r="Z320" s="235"/>
      <c r="AA320" s="707"/>
      <c r="AB320" s="707"/>
      <c r="AC320" s="244"/>
      <c r="AD320" s="244"/>
      <c r="AE320" s="244"/>
      <c r="AF320" s="244"/>
      <c r="AG320" s="244"/>
      <c r="AH320" s="244"/>
      <c r="AI320" s="244"/>
      <c r="AJ320" s="244"/>
      <c r="AK320" s="244"/>
      <c r="AL320" s="244"/>
      <c r="AM320" s="244"/>
      <c r="AN320" s="244"/>
      <c r="AO320" s="244"/>
      <c r="AP320" s="244"/>
      <c r="AQ320" s="244"/>
      <c r="AR320" s="244"/>
      <c r="AS320" s="244"/>
      <c r="AT320" s="244"/>
      <c r="AU320" s="432">
        <v>2002</v>
      </c>
      <c r="AV320" s="432"/>
      <c r="AW320" s="432"/>
      <c r="AX320" s="432"/>
      <c r="AY320" s="432"/>
      <c r="AZ320" s="432"/>
      <c r="BA320" s="432"/>
      <c r="BB320" s="431"/>
      <c r="BC320" s="431"/>
    </row>
    <row r="321" spans="1:55" s="914" customFormat="1" ht="25.7" hidden="1" customHeight="1">
      <c r="A321" s="912"/>
      <c r="B321" s="242"/>
      <c r="C321" s="707" t="s">
        <v>3404</v>
      </c>
      <c r="D321" s="707" t="s">
        <v>16345</v>
      </c>
      <c r="E321" s="707" t="s">
        <v>3404</v>
      </c>
      <c r="F321" s="707" t="s">
        <v>3407</v>
      </c>
      <c r="G321" s="244"/>
      <c r="H321" s="915"/>
      <c r="I321" s="235">
        <v>400</v>
      </c>
      <c r="J321" s="235"/>
      <c r="K321" s="235"/>
      <c r="L321" s="235"/>
      <c r="M321" s="235"/>
      <c r="N321" s="235"/>
      <c r="O321" s="235"/>
      <c r="P321" s="235">
        <v>400</v>
      </c>
      <c r="Q321" s="235" t="s">
        <v>14435</v>
      </c>
      <c r="R321" s="235">
        <v>1</v>
      </c>
      <c r="S321" s="235" t="s">
        <v>290</v>
      </c>
      <c r="T321" s="244"/>
      <c r="U321" s="244"/>
      <c r="V321" s="244"/>
      <c r="W321" s="244"/>
      <c r="X321" s="244"/>
      <c r="Y321" s="244"/>
      <c r="Z321" s="235"/>
      <c r="AA321" s="707"/>
      <c r="AB321" s="707"/>
      <c r="AC321" s="244"/>
      <c r="AD321" s="244"/>
      <c r="AE321" s="244"/>
      <c r="AF321" s="244"/>
      <c r="AG321" s="244"/>
      <c r="AH321" s="244"/>
      <c r="AI321" s="244"/>
      <c r="AJ321" s="244"/>
      <c r="AK321" s="244"/>
      <c r="AL321" s="244"/>
      <c r="AM321" s="244"/>
      <c r="AN321" s="244"/>
      <c r="AO321" s="244"/>
      <c r="AP321" s="244"/>
      <c r="AQ321" s="244"/>
      <c r="AR321" s="244"/>
      <c r="AS321" s="244"/>
      <c r="AT321" s="244"/>
      <c r="AU321" s="432">
        <v>2018</v>
      </c>
      <c r="AV321" s="432"/>
      <c r="AW321" s="432"/>
      <c r="AX321" s="432"/>
      <c r="AY321" s="432"/>
      <c r="AZ321" s="432"/>
      <c r="BA321" s="432"/>
      <c r="BB321" s="431"/>
      <c r="BC321" s="431"/>
    </row>
    <row r="322" spans="1:55" s="914" customFormat="1" ht="25.7" hidden="1" customHeight="1">
      <c r="A322" s="912"/>
      <c r="B322" s="242"/>
      <c r="C322" s="707" t="s">
        <v>3404</v>
      </c>
      <c r="D322" s="707" t="s">
        <v>16346</v>
      </c>
      <c r="E322" s="707" t="s">
        <v>3404</v>
      </c>
      <c r="F322" s="707" t="s">
        <v>3407</v>
      </c>
      <c r="G322" s="244"/>
      <c r="H322" s="915"/>
      <c r="I322" s="235">
        <v>444</v>
      </c>
      <c r="J322" s="235"/>
      <c r="K322" s="235"/>
      <c r="L322" s="244"/>
      <c r="M322" s="736"/>
      <c r="N322" s="244"/>
      <c r="O322" s="235"/>
      <c r="P322" s="235">
        <v>444</v>
      </c>
      <c r="Q322" s="235" t="s">
        <v>16347</v>
      </c>
      <c r="R322" s="235">
        <v>1</v>
      </c>
      <c r="S322" s="235" t="s">
        <v>290</v>
      </c>
      <c r="T322" s="244"/>
      <c r="U322" s="244"/>
      <c r="V322" s="244"/>
      <c r="W322" s="244"/>
      <c r="X322" s="244"/>
      <c r="Y322" s="244"/>
      <c r="Z322" s="235"/>
      <c r="AA322" s="707"/>
      <c r="AB322" s="707"/>
      <c r="AC322" s="244"/>
      <c r="AD322" s="244"/>
      <c r="AE322" s="244"/>
      <c r="AF322" s="244"/>
      <c r="AG322" s="244"/>
      <c r="AH322" s="244"/>
      <c r="AI322" s="244"/>
      <c r="AJ322" s="244"/>
      <c r="AK322" s="244"/>
      <c r="AL322" s="244"/>
      <c r="AM322" s="244"/>
      <c r="AN322" s="244"/>
      <c r="AO322" s="244"/>
      <c r="AP322" s="244"/>
      <c r="AQ322" s="244"/>
      <c r="AR322" s="244"/>
      <c r="AS322" s="244"/>
      <c r="AT322" s="244"/>
      <c r="AU322" s="432">
        <v>2019</v>
      </c>
      <c r="AV322" s="432"/>
      <c r="AW322" s="432"/>
      <c r="AX322" s="432"/>
      <c r="AY322" s="432"/>
      <c r="AZ322" s="432"/>
      <c r="BA322" s="432"/>
      <c r="BB322" s="431"/>
      <c r="BC322" s="431"/>
    </row>
    <row r="323" spans="1:55" s="914" customFormat="1" ht="25.7" hidden="1" customHeight="1">
      <c r="A323" s="912"/>
      <c r="B323" s="242"/>
      <c r="C323" s="707" t="s">
        <v>3358</v>
      </c>
      <c r="D323" s="707" t="s">
        <v>10683</v>
      </c>
      <c r="E323" s="707" t="s">
        <v>3358</v>
      </c>
      <c r="F323" s="707" t="s">
        <v>3560</v>
      </c>
      <c r="G323" s="244"/>
      <c r="H323" s="915"/>
      <c r="I323" s="235">
        <v>26250</v>
      </c>
      <c r="J323" s="235">
        <v>1327</v>
      </c>
      <c r="K323" s="235">
        <v>2607</v>
      </c>
      <c r="L323" s="235"/>
      <c r="M323" s="235"/>
      <c r="N323" s="235"/>
      <c r="O323" s="235">
        <v>1200</v>
      </c>
      <c r="P323" s="235">
        <v>1200</v>
      </c>
      <c r="Q323" s="235" t="s">
        <v>5080</v>
      </c>
      <c r="R323" s="235">
        <v>4</v>
      </c>
      <c r="S323" s="235" t="s">
        <v>290</v>
      </c>
      <c r="T323" s="244"/>
      <c r="U323" s="244"/>
      <c r="V323" s="244"/>
      <c r="W323" s="244"/>
      <c r="X323" s="244"/>
      <c r="Y323" s="244"/>
      <c r="Z323" s="235"/>
      <c r="AA323" s="707"/>
      <c r="AB323" s="707"/>
      <c r="AC323" s="244"/>
      <c r="AD323" s="244"/>
      <c r="AE323" s="244"/>
      <c r="AF323" s="244"/>
      <c r="AG323" s="244"/>
      <c r="AH323" s="244"/>
      <c r="AI323" s="244"/>
      <c r="AJ323" s="244"/>
      <c r="AK323" s="244"/>
      <c r="AL323" s="244"/>
      <c r="AM323" s="244"/>
      <c r="AN323" s="244"/>
      <c r="AO323" s="244"/>
      <c r="AP323" s="244"/>
      <c r="AQ323" s="244"/>
      <c r="AR323" s="244"/>
      <c r="AS323" s="244"/>
      <c r="AT323" s="244"/>
      <c r="AU323" s="432">
        <v>2012</v>
      </c>
      <c r="AV323" s="432"/>
      <c r="AW323" s="432"/>
      <c r="AX323" s="432"/>
      <c r="AY323" s="432"/>
      <c r="AZ323" s="432"/>
      <c r="BA323" s="432"/>
      <c r="BB323" s="431">
        <v>2110</v>
      </c>
      <c r="BC323" s="431"/>
    </row>
    <row r="324" spans="1:55" s="914" customFormat="1" ht="25.7" hidden="1" customHeight="1">
      <c r="A324" s="912"/>
      <c r="B324" s="242"/>
      <c r="C324" s="707" t="s">
        <v>328</v>
      </c>
      <c r="D324" s="707" t="s">
        <v>10707</v>
      </c>
      <c r="E324" s="707" t="s">
        <v>328</v>
      </c>
      <c r="F324" s="707" t="s">
        <v>328</v>
      </c>
      <c r="G324" s="244"/>
      <c r="H324" s="915"/>
      <c r="I324" s="235">
        <v>1300</v>
      </c>
      <c r="J324" s="235">
        <v>456</v>
      </c>
      <c r="K324" s="235">
        <v>1000</v>
      </c>
      <c r="L324" s="235"/>
      <c r="M324" s="235">
        <v>456</v>
      </c>
      <c r="N324" s="235" t="s">
        <v>8714</v>
      </c>
      <c r="O324" s="235">
        <v>1</v>
      </c>
      <c r="P324" s="235" t="s">
        <v>290</v>
      </c>
      <c r="Q324" s="235" t="s">
        <v>8714</v>
      </c>
      <c r="R324" s="235">
        <v>1</v>
      </c>
      <c r="S324" s="235" t="s">
        <v>290</v>
      </c>
      <c r="T324" s="244"/>
      <c r="U324" s="244"/>
      <c r="V324" s="244"/>
      <c r="W324" s="244"/>
      <c r="X324" s="244"/>
      <c r="Y324" s="244"/>
      <c r="Z324" s="235" t="s">
        <v>12445</v>
      </c>
      <c r="AA324" s="707"/>
      <c r="AB324" s="707"/>
      <c r="AC324" s="244"/>
      <c r="AD324" s="244"/>
      <c r="AE324" s="244"/>
      <c r="AF324" s="244"/>
      <c r="AG324" s="244"/>
      <c r="AH324" s="244"/>
      <c r="AI324" s="244"/>
      <c r="AJ324" s="244"/>
      <c r="AK324" s="244"/>
      <c r="AL324" s="244"/>
      <c r="AM324" s="244"/>
      <c r="AN324" s="244"/>
      <c r="AO324" s="244"/>
      <c r="AP324" s="244"/>
      <c r="AQ324" s="244"/>
      <c r="AR324" s="244"/>
      <c r="AS324" s="244"/>
      <c r="AT324" s="244"/>
      <c r="AU324" s="432">
        <v>2017</v>
      </c>
      <c r="AV324" s="432"/>
      <c r="AW324" s="432"/>
      <c r="AX324" s="432"/>
      <c r="AY324" s="432"/>
      <c r="AZ324" s="432"/>
      <c r="BA324" s="432"/>
      <c r="BB324" s="431"/>
      <c r="BC324" s="431"/>
    </row>
    <row r="325" spans="1:55" s="914" customFormat="1" ht="25.7" hidden="1" customHeight="1">
      <c r="A325" s="912"/>
      <c r="B325" s="242"/>
      <c r="C325" s="707" t="s">
        <v>328</v>
      </c>
      <c r="D325" s="707" t="s">
        <v>14449</v>
      </c>
      <c r="E325" s="707" t="s">
        <v>328</v>
      </c>
      <c r="F325" s="707" t="s">
        <v>328</v>
      </c>
      <c r="G325" s="244"/>
      <c r="H325" s="915"/>
      <c r="I325" s="235">
        <v>495</v>
      </c>
      <c r="J325" s="235">
        <v>495</v>
      </c>
      <c r="K325" s="235">
        <v>495</v>
      </c>
      <c r="L325" s="235"/>
      <c r="M325" s="235">
        <v>495</v>
      </c>
      <c r="N325" s="235" t="s">
        <v>14450</v>
      </c>
      <c r="O325" s="235">
        <v>1</v>
      </c>
      <c r="P325" s="235" t="s">
        <v>290</v>
      </c>
      <c r="Q325" s="235" t="s">
        <v>12471</v>
      </c>
      <c r="R325" s="235">
        <v>1</v>
      </c>
      <c r="S325" s="235" t="s">
        <v>290</v>
      </c>
      <c r="T325" s="244"/>
      <c r="U325" s="244"/>
      <c r="V325" s="244"/>
      <c r="W325" s="244"/>
      <c r="X325" s="244"/>
      <c r="Y325" s="244"/>
      <c r="Z325" s="235" t="s">
        <v>11746</v>
      </c>
      <c r="AA325" s="707"/>
      <c r="AB325" s="707"/>
      <c r="AC325" s="244"/>
      <c r="AD325" s="244"/>
      <c r="AE325" s="244"/>
      <c r="AF325" s="244"/>
      <c r="AG325" s="244"/>
      <c r="AH325" s="244"/>
      <c r="AI325" s="244"/>
      <c r="AJ325" s="244"/>
      <c r="AK325" s="244"/>
      <c r="AL325" s="244"/>
      <c r="AM325" s="244"/>
      <c r="AN325" s="244"/>
      <c r="AO325" s="244"/>
      <c r="AP325" s="244"/>
      <c r="AQ325" s="244"/>
      <c r="AR325" s="244"/>
      <c r="AS325" s="244"/>
      <c r="AT325" s="244"/>
      <c r="AU325" s="432">
        <v>1998</v>
      </c>
      <c r="AV325" s="432"/>
      <c r="AW325" s="432"/>
      <c r="AX325" s="432"/>
      <c r="AY325" s="432"/>
      <c r="AZ325" s="432"/>
      <c r="BA325" s="432"/>
      <c r="BB325" s="431"/>
      <c r="BC325" s="431"/>
    </row>
    <row r="326" spans="1:55" s="914" customFormat="1" ht="25.7" hidden="1" customHeight="1">
      <c r="A326" s="912"/>
      <c r="B326" s="242"/>
      <c r="C326" s="707" t="s">
        <v>328</v>
      </c>
      <c r="D326" s="707" t="s">
        <v>14451</v>
      </c>
      <c r="E326" s="707" t="s">
        <v>328</v>
      </c>
      <c r="F326" s="707" t="s">
        <v>328</v>
      </c>
      <c r="G326" s="244"/>
      <c r="H326" s="915"/>
      <c r="I326" s="235" t="s">
        <v>14452</v>
      </c>
      <c r="J326" s="235"/>
      <c r="K326" s="235"/>
      <c r="L326" s="235"/>
      <c r="M326" s="235"/>
      <c r="N326" s="235"/>
      <c r="O326" s="235"/>
      <c r="P326" s="235" t="s">
        <v>290</v>
      </c>
      <c r="Q326" s="235"/>
      <c r="R326" s="235">
        <v>2</v>
      </c>
      <c r="S326" s="235" t="s">
        <v>290</v>
      </c>
      <c r="T326" s="244"/>
      <c r="U326" s="244"/>
      <c r="V326" s="244"/>
      <c r="W326" s="244"/>
      <c r="X326" s="244"/>
      <c r="Y326" s="244"/>
      <c r="Z326" s="235"/>
      <c r="AA326" s="707"/>
      <c r="AB326" s="707"/>
      <c r="AC326" s="244"/>
      <c r="AD326" s="244"/>
      <c r="AE326" s="244"/>
      <c r="AF326" s="244"/>
      <c r="AG326" s="244"/>
      <c r="AH326" s="244"/>
      <c r="AI326" s="244"/>
      <c r="AJ326" s="244"/>
      <c r="AK326" s="244"/>
      <c r="AL326" s="244"/>
      <c r="AM326" s="244"/>
      <c r="AN326" s="244"/>
      <c r="AO326" s="244"/>
      <c r="AP326" s="244"/>
      <c r="AQ326" s="244"/>
      <c r="AR326" s="244"/>
      <c r="AS326" s="244"/>
      <c r="AT326" s="244"/>
      <c r="AU326" s="432"/>
      <c r="AV326" s="432"/>
      <c r="AW326" s="432"/>
      <c r="AX326" s="432"/>
      <c r="AY326" s="432"/>
      <c r="AZ326" s="432"/>
      <c r="BA326" s="432"/>
      <c r="BB326" s="431"/>
      <c r="BC326" s="431"/>
    </row>
    <row r="327" spans="1:55" s="914" customFormat="1" ht="25.7" hidden="1" customHeight="1">
      <c r="A327" s="912"/>
      <c r="B327" s="242"/>
      <c r="C327" s="707" t="s">
        <v>328</v>
      </c>
      <c r="D327" s="707" t="s">
        <v>14453</v>
      </c>
      <c r="E327" s="707" t="s">
        <v>328</v>
      </c>
      <c r="F327" s="707" t="s">
        <v>328</v>
      </c>
      <c r="G327" s="244"/>
      <c r="H327" s="915"/>
      <c r="I327" s="235">
        <v>3231</v>
      </c>
      <c r="J327" s="916"/>
      <c r="K327" s="235"/>
      <c r="L327" s="235"/>
      <c r="M327" s="235"/>
      <c r="N327" s="235"/>
      <c r="O327" s="235">
        <v>1</v>
      </c>
      <c r="P327" s="235" t="s">
        <v>290</v>
      </c>
      <c r="Q327" s="235"/>
      <c r="R327" s="235">
        <v>1</v>
      </c>
      <c r="S327" s="235" t="s">
        <v>290</v>
      </c>
      <c r="T327" s="244"/>
      <c r="U327" s="244"/>
      <c r="V327" s="244"/>
      <c r="W327" s="244"/>
      <c r="X327" s="244"/>
      <c r="Y327" s="244"/>
      <c r="Z327" s="235"/>
      <c r="AA327" s="707"/>
      <c r="AB327" s="707"/>
      <c r="AC327" s="244"/>
      <c r="AD327" s="244"/>
      <c r="AE327" s="244"/>
      <c r="AF327" s="244"/>
      <c r="AG327" s="244"/>
      <c r="AH327" s="244"/>
      <c r="AI327" s="244"/>
      <c r="AJ327" s="244"/>
      <c r="AK327" s="244"/>
      <c r="AL327" s="244"/>
      <c r="AM327" s="244"/>
      <c r="AN327" s="244"/>
      <c r="AO327" s="244"/>
      <c r="AP327" s="244"/>
      <c r="AQ327" s="244"/>
      <c r="AR327" s="244"/>
      <c r="AS327" s="244"/>
      <c r="AT327" s="244"/>
      <c r="AU327" s="432">
        <v>2008</v>
      </c>
      <c r="AV327" s="432"/>
      <c r="AW327" s="432"/>
      <c r="AX327" s="432"/>
      <c r="AY327" s="432"/>
      <c r="AZ327" s="432"/>
      <c r="BA327" s="432"/>
      <c r="BB327" s="431"/>
      <c r="BC327" s="431"/>
    </row>
    <row r="328" spans="1:55" s="914" customFormat="1" ht="25.7" hidden="1" customHeight="1">
      <c r="A328" s="912"/>
      <c r="B328" s="242"/>
      <c r="C328" s="707" t="s">
        <v>328</v>
      </c>
      <c r="D328" s="707" t="s">
        <v>14454</v>
      </c>
      <c r="E328" s="707" t="s">
        <v>328</v>
      </c>
      <c r="F328" s="707" t="s">
        <v>328</v>
      </c>
      <c r="G328" s="244"/>
      <c r="H328" s="915"/>
      <c r="I328" s="235">
        <v>500</v>
      </c>
      <c r="J328" s="235"/>
      <c r="K328" s="235">
        <v>500</v>
      </c>
      <c r="L328" s="235"/>
      <c r="M328" s="235"/>
      <c r="N328" s="235"/>
      <c r="O328" s="235">
        <v>1</v>
      </c>
      <c r="P328" s="235" t="s">
        <v>290</v>
      </c>
      <c r="Q328" s="235"/>
      <c r="R328" s="235">
        <v>1</v>
      </c>
      <c r="S328" s="235" t="s">
        <v>290</v>
      </c>
      <c r="T328" s="244"/>
      <c r="U328" s="244"/>
      <c r="V328" s="244"/>
      <c r="W328" s="244"/>
      <c r="X328" s="244"/>
      <c r="Y328" s="244"/>
      <c r="Z328" s="235"/>
      <c r="AA328" s="707"/>
      <c r="AB328" s="707"/>
      <c r="AC328" s="244"/>
      <c r="AD328" s="244"/>
      <c r="AE328" s="244"/>
      <c r="AF328" s="244"/>
      <c r="AG328" s="244"/>
      <c r="AH328" s="244"/>
      <c r="AI328" s="244"/>
      <c r="AJ328" s="244"/>
      <c r="AK328" s="244"/>
      <c r="AL328" s="244"/>
      <c r="AM328" s="244"/>
      <c r="AN328" s="244"/>
      <c r="AO328" s="244"/>
      <c r="AP328" s="244"/>
      <c r="AQ328" s="244"/>
      <c r="AR328" s="244"/>
      <c r="AS328" s="244"/>
      <c r="AT328" s="244"/>
      <c r="AU328" s="432">
        <v>1999</v>
      </c>
      <c r="AV328" s="432"/>
      <c r="AW328" s="432"/>
      <c r="AX328" s="432"/>
      <c r="AY328" s="432"/>
      <c r="AZ328" s="432"/>
      <c r="BA328" s="432"/>
      <c r="BB328" s="431"/>
      <c r="BC328" s="431"/>
    </row>
    <row r="329" spans="1:55" s="914" customFormat="1" ht="25.7" hidden="1" customHeight="1">
      <c r="A329" s="912"/>
      <c r="B329" s="242"/>
      <c r="C329" s="707" t="s">
        <v>328</v>
      </c>
      <c r="D329" s="707" t="s">
        <v>14455</v>
      </c>
      <c r="E329" s="707" t="s">
        <v>328</v>
      </c>
      <c r="F329" s="707" t="s">
        <v>328</v>
      </c>
      <c r="G329" s="244"/>
      <c r="H329" s="915"/>
      <c r="I329" s="235">
        <v>994</v>
      </c>
      <c r="J329" s="235">
        <v>400</v>
      </c>
      <c r="K329" s="235">
        <v>400</v>
      </c>
      <c r="L329" s="244"/>
      <c r="M329" s="736"/>
      <c r="N329" s="244"/>
      <c r="O329" s="235">
        <v>1</v>
      </c>
      <c r="P329" s="235" t="s">
        <v>290</v>
      </c>
      <c r="Q329" s="235"/>
      <c r="R329" s="235">
        <v>2</v>
      </c>
      <c r="S329" s="235" t="s">
        <v>290</v>
      </c>
      <c r="T329" s="244"/>
      <c r="U329" s="244"/>
      <c r="V329" s="244"/>
      <c r="W329" s="244"/>
      <c r="X329" s="244"/>
      <c r="Y329" s="244"/>
      <c r="Z329" s="235"/>
      <c r="AA329" s="707"/>
      <c r="AB329" s="707"/>
      <c r="AC329" s="244"/>
      <c r="AD329" s="244"/>
      <c r="AE329" s="244"/>
      <c r="AF329" s="244"/>
      <c r="AG329" s="244"/>
      <c r="AH329" s="244"/>
      <c r="AI329" s="244"/>
      <c r="AJ329" s="244"/>
      <c r="AK329" s="244"/>
      <c r="AL329" s="244"/>
      <c r="AM329" s="244"/>
      <c r="AN329" s="244"/>
      <c r="AO329" s="244"/>
      <c r="AP329" s="244"/>
      <c r="AQ329" s="244"/>
      <c r="AR329" s="244"/>
      <c r="AS329" s="244"/>
      <c r="AT329" s="244"/>
      <c r="AU329" s="707">
        <v>2002</v>
      </c>
      <c r="AV329" s="235"/>
      <c r="AW329" s="707"/>
      <c r="AX329" s="235"/>
      <c r="AY329" s="707"/>
      <c r="AZ329" s="235"/>
      <c r="BA329" s="707"/>
      <c r="BB329" s="235"/>
      <c r="BC329" s="431"/>
    </row>
    <row r="330" spans="1:55" s="914" customFormat="1" ht="25.7" hidden="1" customHeight="1">
      <c r="A330" s="912"/>
      <c r="B330" s="242"/>
      <c r="C330" s="707" t="s">
        <v>328</v>
      </c>
      <c r="D330" s="707" t="s">
        <v>14456</v>
      </c>
      <c r="E330" s="707" t="s">
        <v>328</v>
      </c>
      <c r="F330" s="707" t="s">
        <v>328</v>
      </c>
      <c r="G330" s="244"/>
      <c r="H330" s="915"/>
      <c r="I330" s="235">
        <v>400</v>
      </c>
      <c r="J330" s="235"/>
      <c r="K330" s="235"/>
      <c r="L330" s="244"/>
      <c r="M330" s="736"/>
      <c r="N330" s="244"/>
      <c r="O330" s="235">
        <v>1</v>
      </c>
      <c r="P330" s="235" t="s">
        <v>290</v>
      </c>
      <c r="Q330" s="235"/>
      <c r="R330" s="235">
        <v>1</v>
      </c>
      <c r="S330" s="235" t="s">
        <v>290</v>
      </c>
      <c r="T330" s="244"/>
      <c r="U330" s="244"/>
      <c r="V330" s="244"/>
      <c r="W330" s="244"/>
      <c r="X330" s="244"/>
      <c r="Y330" s="244"/>
      <c r="Z330" s="235"/>
      <c r="AA330" s="707"/>
      <c r="AB330" s="707"/>
      <c r="AC330" s="244"/>
      <c r="AD330" s="244"/>
      <c r="AE330" s="244"/>
      <c r="AF330" s="244"/>
      <c r="AG330" s="244"/>
      <c r="AH330" s="244"/>
      <c r="AI330" s="244"/>
      <c r="AJ330" s="244"/>
      <c r="AK330" s="244"/>
      <c r="AL330" s="244"/>
      <c r="AM330" s="244"/>
      <c r="AN330" s="244"/>
      <c r="AO330" s="244"/>
      <c r="AP330" s="244"/>
      <c r="AQ330" s="244"/>
      <c r="AR330" s="244"/>
      <c r="AS330" s="244"/>
      <c r="AT330" s="244"/>
      <c r="AU330" s="707">
        <v>2002</v>
      </c>
      <c r="AV330" s="235"/>
      <c r="AW330" s="707"/>
      <c r="AX330" s="235"/>
      <c r="AY330" s="707"/>
      <c r="AZ330" s="235"/>
      <c r="BA330" s="707"/>
      <c r="BB330" s="235"/>
      <c r="BC330" s="431"/>
    </row>
    <row r="331" spans="1:55" s="914" customFormat="1" ht="25.7" hidden="1" customHeight="1">
      <c r="A331" s="912"/>
      <c r="B331" s="242"/>
      <c r="C331" s="707" t="s">
        <v>328</v>
      </c>
      <c r="D331" s="707" t="s">
        <v>14457</v>
      </c>
      <c r="E331" s="707" t="s">
        <v>328</v>
      </c>
      <c r="F331" s="707" t="s">
        <v>328</v>
      </c>
      <c r="G331" s="244"/>
      <c r="H331" s="244"/>
      <c r="I331" s="235">
        <v>594</v>
      </c>
      <c r="J331" s="235"/>
      <c r="K331" s="235"/>
      <c r="L331" s="244"/>
      <c r="M331" s="736"/>
      <c r="N331" s="244"/>
      <c r="O331" s="235">
        <v>1</v>
      </c>
      <c r="P331" s="235" t="s">
        <v>290</v>
      </c>
      <c r="Q331" s="235"/>
      <c r="R331" s="235">
        <v>1</v>
      </c>
      <c r="S331" s="235" t="s">
        <v>290</v>
      </c>
      <c r="T331" s="244"/>
      <c r="U331" s="244"/>
      <c r="V331" s="244"/>
      <c r="W331" s="244"/>
      <c r="X331" s="244"/>
      <c r="Y331" s="244"/>
      <c r="Z331" s="235"/>
      <c r="AA331" s="707"/>
      <c r="AB331" s="707"/>
      <c r="AC331" s="244"/>
      <c r="AD331" s="244"/>
      <c r="AE331" s="244"/>
      <c r="AF331" s="244"/>
      <c r="AG331" s="244"/>
      <c r="AH331" s="244"/>
      <c r="AI331" s="244"/>
      <c r="AJ331" s="244"/>
      <c r="AK331" s="244"/>
      <c r="AL331" s="244"/>
      <c r="AM331" s="244"/>
      <c r="AN331" s="244"/>
      <c r="AO331" s="244"/>
      <c r="AP331" s="244"/>
      <c r="AQ331" s="244"/>
      <c r="AR331" s="244"/>
      <c r="AS331" s="244"/>
      <c r="AT331" s="244"/>
      <c r="AU331" s="432">
        <v>2017</v>
      </c>
      <c r="AV331" s="432"/>
      <c r="AW331" s="432"/>
      <c r="AX331" s="432"/>
      <c r="AY331" s="432"/>
      <c r="AZ331" s="432"/>
      <c r="BA331" s="432"/>
      <c r="BB331" s="235"/>
      <c r="BC331" s="917"/>
    </row>
    <row r="332" spans="1:55" s="914" customFormat="1" ht="25.7" hidden="1" customHeight="1">
      <c r="A332" s="912"/>
      <c r="B332" s="242"/>
      <c r="C332" s="707" t="s">
        <v>328</v>
      </c>
      <c r="D332" s="707" t="s">
        <v>14458</v>
      </c>
      <c r="E332" s="707" t="s">
        <v>328</v>
      </c>
      <c r="F332" s="707" t="s">
        <v>328</v>
      </c>
      <c r="G332" s="244"/>
      <c r="H332" s="244"/>
      <c r="I332" s="235">
        <v>451</v>
      </c>
      <c r="J332" s="235"/>
      <c r="K332" s="235">
        <v>451</v>
      </c>
      <c r="L332" s="244"/>
      <c r="M332" s="736">
        <v>451</v>
      </c>
      <c r="N332" s="244"/>
      <c r="O332" s="235">
        <v>1</v>
      </c>
      <c r="P332" s="235" t="s">
        <v>290</v>
      </c>
      <c r="Q332" s="235"/>
      <c r="R332" s="235">
        <v>1</v>
      </c>
      <c r="S332" s="235" t="s">
        <v>290</v>
      </c>
      <c r="T332" s="244"/>
      <c r="U332" s="244"/>
      <c r="V332" s="244"/>
      <c r="W332" s="244"/>
      <c r="X332" s="244"/>
      <c r="Y332" s="244"/>
      <c r="Z332" s="235"/>
      <c r="AA332" s="707"/>
      <c r="AB332" s="707"/>
      <c r="AC332" s="244"/>
      <c r="AD332" s="244"/>
      <c r="AE332" s="244"/>
      <c r="AF332" s="244"/>
      <c r="AG332" s="244"/>
      <c r="AH332" s="244"/>
      <c r="AI332" s="244"/>
      <c r="AJ332" s="244"/>
      <c r="AK332" s="244"/>
      <c r="AL332" s="244"/>
      <c r="AM332" s="244"/>
      <c r="AN332" s="244"/>
      <c r="AO332" s="244"/>
      <c r="AP332" s="244"/>
      <c r="AQ332" s="244"/>
      <c r="AR332" s="244"/>
      <c r="AS332" s="244"/>
      <c r="AT332" s="244"/>
      <c r="AU332" s="432">
        <v>2000</v>
      </c>
      <c r="AV332" s="432"/>
      <c r="AW332" s="432"/>
      <c r="AX332" s="432"/>
      <c r="AY332" s="432"/>
      <c r="AZ332" s="432"/>
      <c r="BA332" s="432"/>
      <c r="BB332" s="235"/>
      <c r="BC332" s="917"/>
    </row>
    <row r="333" spans="1:55" s="914" customFormat="1" ht="25.7" hidden="1" customHeight="1">
      <c r="A333" s="912"/>
      <c r="B333" s="242"/>
      <c r="C333" s="707" t="s">
        <v>328</v>
      </c>
      <c r="D333" s="707" t="s">
        <v>14459</v>
      </c>
      <c r="E333" s="707" t="s">
        <v>328</v>
      </c>
      <c r="F333" s="707" t="s">
        <v>328</v>
      </c>
      <c r="G333" s="244"/>
      <c r="H333" s="244"/>
      <c r="I333" s="235">
        <v>1228</v>
      </c>
      <c r="J333" s="235"/>
      <c r="K333" s="235"/>
      <c r="L333" s="244"/>
      <c r="M333" s="736"/>
      <c r="N333" s="244"/>
      <c r="O333" s="235">
        <v>2</v>
      </c>
      <c r="P333" s="235" t="s">
        <v>290</v>
      </c>
      <c r="Q333" s="235"/>
      <c r="R333" s="235">
        <v>3</v>
      </c>
      <c r="S333" s="235" t="s">
        <v>290</v>
      </c>
      <c r="T333" s="244"/>
      <c r="U333" s="244"/>
      <c r="V333" s="244"/>
      <c r="W333" s="244"/>
      <c r="X333" s="244"/>
      <c r="Y333" s="244"/>
      <c r="Z333" s="235"/>
      <c r="AA333" s="707"/>
      <c r="AB333" s="707"/>
      <c r="AC333" s="244"/>
      <c r="AD333" s="244"/>
      <c r="AE333" s="244"/>
      <c r="AF333" s="244"/>
      <c r="AG333" s="244"/>
      <c r="AH333" s="244"/>
      <c r="AI333" s="244"/>
      <c r="AJ333" s="244"/>
      <c r="AK333" s="244"/>
      <c r="AL333" s="244"/>
      <c r="AM333" s="244"/>
      <c r="AN333" s="244"/>
      <c r="AO333" s="244"/>
      <c r="AP333" s="244"/>
      <c r="AQ333" s="244"/>
      <c r="AR333" s="244"/>
      <c r="AS333" s="244"/>
      <c r="AT333" s="244"/>
      <c r="AU333" s="432">
        <v>2000</v>
      </c>
      <c r="AV333" s="432"/>
      <c r="AW333" s="432"/>
      <c r="AX333" s="432"/>
      <c r="AY333" s="432"/>
      <c r="AZ333" s="432"/>
      <c r="BA333" s="432"/>
      <c r="BB333" s="235"/>
      <c r="BC333" s="917" t="s">
        <v>14460</v>
      </c>
    </row>
    <row r="334" spans="1:55" s="914" customFormat="1" ht="25.7" hidden="1" customHeight="1">
      <c r="A334" s="912"/>
      <c r="B334" s="242"/>
      <c r="C334" s="707" t="s">
        <v>328</v>
      </c>
      <c r="D334" s="707" t="s">
        <v>14461</v>
      </c>
      <c r="E334" s="707" t="s">
        <v>328</v>
      </c>
      <c r="F334" s="707" t="s">
        <v>328</v>
      </c>
      <c r="G334" s="244"/>
      <c r="H334" s="244"/>
      <c r="I334" s="235">
        <v>7939</v>
      </c>
      <c r="J334" s="235"/>
      <c r="K334" s="235"/>
      <c r="L334" s="244"/>
      <c r="M334" s="736"/>
      <c r="N334" s="244"/>
      <c r="O334" s="235">
        <v>1</v>
      </c>
      <c r="P334" s="235" t="s">
        <v>290</v>
      </c>
      <c r="Q334" s="235"/>
      <c r="R334" s="235">
        <v>2</v>
      </c>
      <c r="S334" s="235" t="s">
        <v>290</v>
      </c>
      <c r="T334" s="244"/>
      <c r="U334" s="244"/>
      <c r="V334" s="244"/>
      <c r="W334" s="244"/>
      <c r="X334" s="244"/>
      <c r="Y334" s="244"/>
      <c r="Z334" s="235"/>
      <c r="AA334" s="707"/>
      <c r="AB334" s="707"/>
      <c r="AC334" s="244"/>
      <c r="AD334" s="244"/>
      <c r="AE334" s="244"/>
      <c r="AF334" s="244"/>
      <c r="AG334" s="244"/>
      <c r="AH334" s="244"/>
      <c r="AI334" s="244"/>
      <c r="AJ334" s="244"/>
      <c r="AK334" s="244"/>
      <c r="AL334" s="244"/>
      <c r="AM334" s="244"/>
      <c r="AN334" s="244"/>
      <c r="AO334" s="244"/>
      <c r="AP334" s="244"/>
      <c r="AQ334" s="244"/>
      <c r="AR334" s="244"/>
      <c r="AS334" s="244"/>
      <c r="AT334" s="244"/>
      <c r="AU334" s="432">
        <v>2007</v>
      </c>
      <c r="AV334" s="432"/>
      <c r="AW334" s="432"/>
      <c r="AX334" s="432"/>
      <c r="AY334" s="432"/>
      <c r="AZ334" s="432"/>
      <c r="BA334" s="432"/>
      <c r="BB334" s="235"/>
      <c r="BC334" s="917"/>
    </row>
    <row r="335" spans="1:55" s="914" customFormat="1" ht="25.7" hidden="1" customHeight="1">
      <c r="A335" s="912"/>
      <c r="B335" s="242"/>
      <c r="C335" s="707" t="s">
        <v>328</v>
      </c>
      <c r="D335" s="707" t="s">
        <v>14462</v>
      </c>
      <c r="E335" s="707" t="s">
        <v>328</v>
      </c>
      <c r="F335" s="707" t="s">
        <v>328</v>
      </c>
      <c r="G335" s="244"/>
      <c r="H335" s="244"/>
      <c r="I335" s="235">
        <v>4250</v>
      </c>
      <c r="J335" s="235"/>
      <c r="K335" s="235"/>
      <c r="L335" s="244"/>
      <c r="M335" s="736"/>
      <c r="N335" s="244"/>
      <c r="O335" s="235">
        <v>2</v>
      </c>
      <c r="P335" s="235" t="s">
        <v>290</v>
      </c>
      <c r="Q335" s="235"/>
      <c r="R335" s="235"/>
      <c r="S335" s="235"/>
      <c r="T335" s="244"/>
      <c r="U335" s="244"/>
      <c r="V335" s="244"/>
      <c r="W335" s="244"/>
      <c r="X335" s="244"/>
      <c r="Y335" s="244"/>
      <c r="Z335" s="235"/>
      <c r="AA335" s="707"/>
      <c r="AB335" s="707"/>
      <c r="AC335" s="244"/>
      <c r="AD335" s="244"/>
      <c r="AE335" s="244"/>
      <c r="AF335" s="244"/>
      <c r="AG335" s="244"/>
      <c r="AH335" s="244"/>
      <c r="AI335" s="244"/>
      <c r="AJ335" s="244"/>
      <c r="AK335" s="244"/>
      <c r="AL335" s="244"/>
      <c r="AM335" s="244"/>
      <c r="AN335" s="244"/>
      <c r="AO335" s="244"/>
      <c r="AP335" s="244"/>
      <c r="AQ335" s="244"/>
      <c r="AR335" s="244"/>
      <c r="AS335" s="244"/>
      <c r="AT335" s="244"/>
      <c r="AU335" s="432">
        <v>2011</v>
      </c>
      <c r="AV335" s="432"/>
      <c r="AW335" s="432"/>
      <c r="AX335" s="432"/>
      <c r="AY335" s="432"/>
      <c r="AZ335" s="432"/>
      <c r="BA335" s="432"/>
      <c r="BB335" s="235"/>
      <c r="BC335" s="917"/>
    </row>
    <row r="336" spans="1:55" s="914" customFormat="1" ht="25.7" hidden="1" customHeight="1">
      <c r="A336" s="912"/>
      <c r="B336" s="242"/>
      <c r="C336" s="432" t="s">
        <v>328</v>
      </c>
      <c r="D336" s="918" t="s">
        <v>14463</v>
      </c>
      <c r="E336" s="432" t="s">
        <v>328</v>
      </c>
      <c r="F336" s="432" t="s">
        <v>328</v>
      </c>
      <c r="G336" s="244"/>
      <c r="H336" s="915"/>
      <c r="I336" s="431">
        <v>927</v>
      </c>
      <c r="J336" s="431"/>
      <c r="K336" s="431">
        <v>927</v>
      </c>
      <c r="L336" s="244"/>
      <c r="M336" s="736"/>
      <c r="N336" s="244"/>
      <c r="O336" s="235">
        <v>1</v>
      </c>
      <c r="P336" s="431" t="s">
        <v>290</v>
      </c>
      <c r="Q336" s="431"/>
      <c r="R336" s="431"/>
      <c r="S336" s="431"/>
      <c r="T336" s="244"/>
      <c r="U336" s="244"/>
      <c r="V336" s="244"/>
      <c r="W336" s="244"/>
      <c r="X336" s="244"/>
      <c r="Y336" s="244"/>
      <c r="Z336" s="431"/>
      <c r="AA336" s="707"/>
      <c r="AB336" s="707"/>
      <c r="AC336" s="244"/>
      <c r="AD336" s="244"/>
      <c r="AE336" s="244"/>
      <c r="AF336" s="244"/>
      <c r="AG336" s="244"/>
      <c r="AH336" s="244"/>
      <c r="AI336" s="244"/>
      <c r="AJ336" s="244"/>
      <c r="AK336" s="244"/>
      <c r="AL336" s="244"/>
      <c r="AM336" s="244"/>
      <c r="AN336" s="244"/>
      <c r="AO336" s="244"/>
      <c r="AP336" s="244"/>
      <c r="AQ336" s="244"/>
      <c r="AR336" s="244"/>
      <c r="AS336" s="244"/>
      <c r="AT336" s="244"/>
      <c r="AU336" s="432"/>
      <c r="AV336" s="432"/>
      <c r="AW336" s="432"/>
      <c r="AX336" s="432"/>
      <c r="AY336" s="432"/>
      <c r="AZ336" s="432"/>
      <c r="BA336" s="432"/>
      <c r="BB336" s="431"/>
      <c r="BC336" s="431"/>
    </row>
    <row r="337" spans="1:55" s="914" customFormat="1" ht="25.7" hidden="1" customHeight="1">
      <c r="A337" s="912"/>
      <c r="B337" s="242"/>
      <c r="C337" s="707" t="s">
        <v>328</v>
      </c>
      <c r="D337" s="707" t="s">
        <v>14464</v>
      </c>
      <c r="E337" s="707" t="s">
        <v>328</v>
      </c>
      <c r="F337" s="707" t="s">
        <v>328</v>
      </c>
      <c r="G337" s="235"/>
      <c r="H337" s="235"/>
      <c r="I337" s="919">
        <v>600</v>
      </c>
      <c r="J337" s="919"/>
      <c r="K337" s="919"/>
      <c r="L337" s="285"/>
      <c r="M337" s="285"/>
      <c r="N337" s="285"/>
      <c r="O337" s="252">
        <v>1</v>
      </c>
      <c r="P337" s="252" t="s">
        <v>290</v>
      </c>
      <c r="Q337" s="235"/>
      <c r="R337" s="235"/>
      <c r="S337" s="235"/>
      <c r="T337" s="235"/>
      <c r="U337" s="235"/>
      <c r="V337" s="285"/>
      <c r="W337" s="235"/>
      <c r="X337" s="235"/>
      <c r="Y337" s="235"/>
      <c r="Z337" s="235"/>
      <c r="AA337" s="235"/>
      <c r="AB337" s="235"/>
      <c r="AC337" s="235"/>
      <c r="AD337" s="235"/>
      <c r="AE337" s="235"/>
      <c r="AF337" s="285"/>
      <c r="AG337" s="285"/>
      <c r="AH337" s="235"/>
      <c r="AI337" s="235"/>
      <c r="AJ337" s="235"/>
      <c r="AK337" s="235"/>
      <c r="AL337" s="235"/>
      <c r="AM337" s="235"/>
      <c r="AN337" s="235"/>
      <c r="AO337" s="285"/>
      <c r="AP337" s="285"/>
      <c r="AQ337" s="285"/>
      <c r="AR337" s="285"/>
      <c r="AS337" s="285"/>
      <c r="AT337" s="285"/>
      <c r="AU337" s="252">
        <v>1998</v>
      </c>
      <c r="AV337" s="432"/>
      <c r="AW337" s="432"/>
      <c r="AX337" s="432"/>
      <c r="AY337" s="432"/>
      <c r="AZ337" s="432"/>
      <c r="BA337" s="432"/>
      <c r="BB337" s="431"/>
      <c r="BC337" s="431"/>
    </row>
    <row r="338" spans="1:55" s="914" customFormat="1" ht="25.7" hidden="1" customHeight="1">
      <c r="A338" s="912"/>
      <c r="B338" s="242"/>
      <c r="C338" s="707" t="s">
        <v>328</v>
      </c>
      <c r="D338" s="707" t="s">
        <v>14465</v>
      </c>
      <c r="E338" s="707" t="s">
        <v>328</v>
      </c>
      <c r="F338" s="707" t="s">
        <v>328</v>
      </c>
      <c r="G338" s="235"/>
      <c r="H338" s="235"/>
      <c r="I338" s="919">
        <v>13044</v>
      </c>
      <c r="J338" s="919"/>
      <c r="K338" s="919"/>
      <c r="L338" s="285"/>
      <c r="M338" s="285"/>
      <c r="N338" s="285"/>
      <c r="O338" s="252">
        <v>1</v>
      </c>
      <c r="P338" s="252" t="s">
        <v>290</v>
      </c>
      <c r="Q338" s="235"/>
      <c r="R338" s="235"/>
      <c r="S338" s="235"/>
      <c r="T338" s="235"/>
      <c r="U338" s="235"/>
      <c r="V338" s="285"/>
      <c r="W338" s="235"/>
      <c r="X338" s="235"/>
      <c r="Y338" s="235"/>
      <c r="Z338" s="235"/>
      <c r="AA338" s="235"/>
      <c r="AB338" s="235"/>
      <c r="AC338" s="235"/>
      <c r="AD338" s="235"/>
      <c r="AE338" s="235"/>
      <c r="AF338" s="285"/>
      <c r="AG338" s="285"/>
      <c r="AH338" s="235"/>
      <c r="AI338" s="235"/>
      <c r="AJ338" s="235"/>
      <c r="AK338" s="235"/>
      <c r="AL338" s="235"/>
      <c r="AM338" s="235"/>
      <c r="AN338" s="235"/>
      <c r="AO338" s="285"/>
      <c r="AP338" s="285"/>
      <c r="AQ338" s="285"/>
      <c r="AR338" s="285"/>
      <c r="AS338" s="285"/>
      <c r="AT338" s="285"/>
      <c r="AU338" s="252">
        <v>2018</v>
      </c>
      <c r="AV338" s="432"/>
      <c r="AW338" s="432"/>
      <c r="AX338" s="432"/>
      <c r="AY338" s="432"/>
      <c r="AZ338" s="432"/>
      <c r="BA338" s="432"/>
      <c r="BB338" s="431"/>
      <c r="BC338" s="431"/>
    </row>
    <row r="339" spans="1:55" s="914" customFormat="1" ht="25.7" hidden="1" customHeight="1">
      <c r="A339" s="912"/>
      <c r="B339" s="242"/>
      <c r="C339" s="707" t="s">
        <v>328</v>
      </c>
      <c r="D339" s="707" t="s">
        <v>14466</v>
      </c>
      <c r="E339" s="707" t="s">
        <v>328</v>
      </c>
      <c r="F339" s="707" t="s">
        <v>328</v>
      </c>
      <c r="G339" s="235"/>
      <c r="H339" s="235"/>
      <c r="I339" s="919">
        <v>34848</v>
      </c>
      <c r="J339" s="919"/>
      <c r="K339" s="919"/>
      <c r="L339" s="285"/>
      <c r="M339" s="285"/>
      <c r="N339" s="285"/>
      <c r="O339" s="252"/>
      <c r="P339" s="252" t="s">
        <v>290</v>
      </c>
      <c r="Q339" s="235"/>
      <c r="R339" s="235"/>
      <c r="S339" s="235"/>
      <c r="T339" s="235"/>
      <c r="U339" s="235"/>
      <c r="V339" s="285"/>
      <c r="W339" s="235"/>
      <c r="X339" s="235"/>
      <c r="Y339" s="235"/>
      <c r="Z339" s="235"/>
      <c r="AA339" s="235"/>
      <c r="AB339" s="235"/>
      <c r="AC339" s="235"/>
      <c r="AD339" s="235"/>
      <c r="AE339" s="235"/>
      <c r="AF339" s="285"/>
      <c r="AG339" s="285"/>
      <c r="AH339" s="235"/>
      <c r="AI339" s="235"/>
      <c r="AJ339" s="235"/>
      <c r="AK339" s="235"/>
      <c r="AL339" s="235"/>
      <c r="AM339" s="235"/>
      <c r="AN339" s="235"/>
      <c r="AO339" s="285"/>
      <c r="AP339" s="285"/>
      <c r="AQ339" s="285"/>
      <c r="AR339" s="285"/>
      <c r="AS339" s="285"/>
      <c r="AT339" s="285"/>
      <c r="AU339" s="252">
        <v>2014</v>
      </c>
      <c r="AV339" s="432"/>
      <c r="AW339" s="432"/>
      <c r="AX339" s="432"/>
      <c r="AY339" s="432"/>
      <c r="AZ339" s="432"/>
      <c r="BA339" s="432"/>
      <c r="BB339" s="431"/>
      <c r="BC339" s="431"/>
    </row>
    <row r="340" spans="1:55" s="914" customFormat="1" ht="25.7" hidden="1" customHeight="1">
      <c r="A340" s="912"/>
      <c r="B340" s="242"/>
      <c r="C340" s="707" t="s">
        <v>328</v>
      </c>
      <c r="D340" s="707" t="s">
        <v>10708</v>
      </c>
      <c r="E340" s="707" t="s">
        <v>328</v>
      </c>
      <c r="F340" s="707" t="s">
        <v>328</v>
      </c>
      <c r="G340" s="235"/>
      <c r="H340" s="235"/>
      <c r="I340" s="919">
        <v>2500</v>
      </c>
      <c r="J340" s="919">
        <v>410</v>
      </c>
      <c r="K340" s="919">
        <v>530</v>
      </c>
      <c r="L340" s="285"/>
      <c r="M340" s="285">
        <v>410</v>
      </c>
      <c r="N340" s="285" t="s">
        <v>12471</v>
      </c>
      <c r="O340" s="252">
        <v>1</v>
      </c>
      <c r="P340" s="252" t="s">
        <v>290</v>
      </c>
      <c r="Q340" s="235"/>
      <c r="R340" s="235"/>
      <c r="S340" s="235"/>
      <c r="T340" s="235"/>
      <c r="U340" s="235"/>
      <c r="V340" s="285"/>
      <c r="W340" s="235"/>
      <c r="X340" s="235"/>
      <c r="Y340" s="235"/>
      <c r="Z340" s="235"/>
      <c r="AA340" s="235"/>
      <c r="AB340" s="235"/>
      <c r="AC340" s="235"/>
      <c r="AD340" s="235"/>
      <c r="AE340" s="235"/>
      <c r="AF340" s="285"/>
      <c r="AG340" s="285"/>
      <c r="AH340" s="235"/>
      <c r="AI340" s="235"/>
      <c r="AJ340" s="235"/>
      <c r="AK340" s="235"/>
      <c r="AL340" s="235"/>
      <c r="AM340" s="235"/>
      <c r="AN340" s="235"/>
      <c r="AO340" s="285"/>
      <c r="AP340" s="285"/>
      <c r="AQ340" s="285"/>
      <c r="AR340" s="285"/>
      <c r="AS340" s="285"/>
      <c r="AT340" s="285"/>
      <c r="AU340" s="252">
        <v>2014</v>
      </c>
      <c r="AV340" s="432"/>
      <c r="AW340" s="432"/>
      <c r="AX340" s="432"/>
      <c r="AY340" s="432"/>
      <c r="AZ340" s="432"/>
      <c r="BA340" s="432"/>
      <c r="BB340" s="431"/>
      <c r="BC340" s="431"/>
    </row>
    <row r="341" spans="1:55" s="914" customFormat="1" ht="25.7" hidden="1" customHeight="1">
      <c r="A341" s="912"/>
      <c r="B341" s="242"/>
      <c r="C341" s="707" t="s">
        <v>328</v>
      </c>
      <c r="D341" s="707" t="s">
        <v>10709</v>
      </c>
      <c r="E341" s="707" t="s">
        <v>328</v>
      </c>
      <c r="F341" s="707" t="s">
        <v>328</v>
      </c>
      <c r="G341" s="235"/>
      <c r="H341" s="235"/>
      <c r="I341" s="919">
        <v>1300</v>
      </c>
      <c r="J341" s="919"/>
      <c r="K341" s="919">
        <v>380</v>
      </c>
      <c r="L341" s="285">
        <v>1300</v>
      </c>
      <c r="M341" s="285"/>
      <c r="N341" s="285"/>
      <c r="O341" s="252">
        <v>1</v>
      </c>
      <c r="P341" s="252" t="s">
        <v>290</v>
      </c>
      <c r="Q341" s="235"/>
      <c r="R341" s="235"/>
      <c r="S341" s="235"/>
      <c r="T341" s="235"/>
      <c r="U341" s="235"/>
      <c r="V341" s="285"/>
      <c r="W341" s="235"/>
      <c r="X341" s="235"/>
      <c r="Y341" s="235"/>
      <c r="Z341" s="235"/>
      <c r="AA341" s="235"/>
      <c r="AB341" s="235"/>
      <c r="AC341" s="235"/>
      <c r="AD341" s="235"/>
      <c r="AE341" s="235"/>
      <c r="AF341" s="285"/>
      <c r="AG341" s="285"/>
      <c r="AH341" s="235"/>
      <c r="AI341" s="235"/>
      <c r="AJ341" s="235"/>
      <c r="AK341" s="235"/>
      <c r="AL341" s="235"/>
      <c r="AM341" s="235"/>
      <c r="AN341" s="235"/>
      <c r="AO341" s="285"/>
      <c r="AP341" s="285"/>
      <c r="AQ341" s="285"/>
      <c r="AR341" s="285"/>
      <c r="AS341" s="285"/>
      <c r="AT341" s="285"/>
      <c r="AU341" s="252">
        <v>2006</v>
      </c>
      <c r="AV341" s="432"/>
      <c r="AW341" s="432"/>
      <c r="AX341" s="432"/>
      <c r="AY341" s="432"/>
      <c r="AZ341" s="432"/>
      <c r="BA341" s="432"/>
      <c r="BB341" s="431"/>
      <c r="BC341" s="431"/>
    </row>
    <row r="342" spans="1:55" s="914" customFormat="1" ht="25.7" hidden="1" customHeight="1">
      <c r="A342" s="912"/>
      <c r="B342" s="242"/>
      <c r="C342" s="707" t="s">
        <v>328</v>
      </c>
      <c r="D342" s="707" t="s">
        <v>10710</v>
      </c>
      <c r="E342" s="707" t="s">
        <v>328</v>
      </c>
      <c r="F342" s="707" t="s">
        <v>328</v>
      </c>
      <c r="G342" s="235"/>
      <c r="H342" s="235"/>
      <c r="I342" s="919">
        <v>2500</v>
      </c>
      <c r="J342" s="919"/>
      <c r="K342" s="919">
        <v>920</v>
      </c>
      <c r="L342" s="285">
        <v>2500</v>
      </c>
      <c r="M342" s="285">
        <v>2500</v>
      </c>
      <c r="N342" s="285"/>
      <c r="O342" s="252">
        <v>1</v>
      </c>
      <c r="P342" s="252" t="s">
        <v>290</v>
      </c>
      <c r="Q342" s="235"/>
      <c r="R342" s="235"/>
      <c r="S342" s="235"/>
      <c r="T342" s="235"/>
      <c r="U342" s="235"/>
      <c r="V342" s="285"/>
      <c r="W342" s="235"/>
      <c r="X342" s="235"/>
      <c r="Y342" s="235"/>
      <c r="Z342" s="235"/>
      <c r="AA342" s="235"/>
      <c r="AB342" s="235"/>
      <c r="AC342" s="235"/>
      <c r="AD342" s="235"/>
      <c r="AE342" s="235"/>
      <c r="AF342" s="285"/>
      <c r="AG342" s="285"/>
      <c r="AH342" s="235"/>
      <c r="AI342" s="235"/>
      <c r="AJ342" s="235"/>
      <c r="AK342" s="235"/>
      <c r="AL342" s="235"/>
      <c r="AM342" s="235"/>
      <c r="AN342" s="235"/>
      <c r="AO342" s="285"/>
      <c r="AP342" s="285"/>
      <c r="AQ342" s="285"/>
      <c r="AR342" s="285"/>
      <c r="AS342" s="285"/>
      <c r="AT342" s="285"/>
      <c r="AU342" s="252">
        <v>2004</v>
      </c>
      <c r="AV342" s="432"/>
      <c r="AW342" s="432"/>
      <c r="AX342" s="432"/>
      <c r="AY342" s="432"/>
      <c r="AZ342" s="432"/>
      <c r="BA342" s="432"/>
      <c r="BB342" s="431"/>
      <c r="BC342" s="431"/>
    </row>
    <row r="343" spans="1:55" s="914" customFormat="1" ht="25.7" hidden="1" customHeight="1">
      <c r="A343" s="912"/>
      <c r="B343" s="242"/>
      <c r="C343" s="707" t="s">
        <v>328</v>
      </c>
      <c r="D343" s="707" t="s">
        <v>10711</v>
      </c>
      <c r="E343" s="707" t="s">
        <v>328</v>
      </c>
      <c r="F343" s="707" t="s">
        <v>328</v>
      </c>
      <c r="G343" s="235"/>
      <c r="H343" s="235"/>
      <c r="I343" s="919">
        <v>729</v>
      </c>
      <c r="J343" s="919"/>
      <c r="K343" s="919"/>
      <c r="L343" s="285">
        <v>380</v>
      </c>
      <c r="M343" s="285">
        <v>380</v>
      </c>
      <c r="N343" s="285"/>
      <c r="O343" s="252">
        <v>1</v>
      </c>
      <c r="P343" s="252" t="s">
        <v>290</v>
      </c>
      <c r="Q343" s="235"/>
      <c r="R343" s="235"/>
      <c r="S343" s="235"/>
      <c r="T343" s="235"/>
      <c r="U343" s="235"/>
      <c r="V343" s="285"/>
      <c r="W343" s="235"/>
      <c r="X343" s="235"/>
      <c r="Y343" s="235"/>
      <c r="Z343" s="235"/>
      <c r="AA343" s="235"/>
      <c r="AB343" s="235"/>
      <c r="AC343" s="235"/>
      <c r="AD343" s="235"/>
      <c r="AE343" s="235"/>
      <c r="AF343" s="285"/>
      <c r="AG343" s="285"/>
      <c r="AH343" s="235"/>
      <c r="AI343" s="235"/>
      <c r="AJ343" s="235"/>
      <c r="AK343" s="235"/>
      <c r="AL343" s="235"/>
      <c r="AM343" s="235"/>
      <c r="AN343" s="235"/>
      <c r="AO343" s="285"/>
      <c r="AP343" s="285"/>
      <c r="AQ343" s="285"/>
      <c r="AR343" s="285"/>
      <c r="AS343" s="285"/>
      <c r="AT343" s="285"/>
      <c r="AU343" s="252">
        <v>2002</v>
      </c>
      <c r="AV343" s="432"/>
      <c r="AW343" s="432"/>
      <c r="AX343" s="432"/>
      <c r="AY343" s="432"/>
      <c r="AZ343" s="432"/>
      <c r="BA343" s="432"/>
      <c r="BB343" s="431"/>
      <c r="BC343" s="431" t="s">
        <v>14467</v>
      </c>
    </row>
    <row r="344" spans="1:55" s="914" customFormat="1" ht="25.7" hidden="1" customHeight="1">
      <c r="A344" s="912"/>
      <c r="B344" s="242"/>
      <c r="C344" s="707" t="s">
        <v>328</v>
      </c>
      <c r="D344" s="707" t="s">
        <v>14468</v>
      </c>
      <c r="E344" s="707" t="s">
        <v>328</v>
      </c>
      <c r="F344" s="707" t="s">
        <v>328</v>
      </c>
      <c r="G344" s="235"/>
      <c r="H344" s="235"/>
      <c r="I344" s="919">
        <v>400</v>
      </c>
      <c r="J344" s="919"/>
      <c r="K344" s="919">
        <v>400</v>
      </c>
      <c r="L344" s="285">
        <v>920</v>
      </c>
      <c r="M344" s="285">
        <v>920</v>
      </c>
      <c r="N344" s="285"/>
      <c r="O344" s="252">
        <v>2</v>
      </c>
      <c r="P344" s="252" t="s">
        <v>290</v>
      </c>
      <c r="Q344" s="235"/>
      <c r="R344" s="235"/>
      <c r="S344" s="235"/>
      <c r="T344" s="235"/>
      <c r="U344" s="235"/>
      <c r="V344" s="285"/>
      <c r="W344" s="235"/>
      <c r="X344" s="235"/>
      <c r="Y344" s="235"/>
      <c r="Z344" s="235"/>
      <c r="AA344" s="235"/>
      <c r="AB344" s="235"/>
      <c r="AC344" s="235"/>
      <c r="AD344" s="235"/>
      <c r="AE344" s="235"/>
      <c r="AF344" s="285"/>
      <c r="AG344" s="285"/>
      <c r="AH344" s="235"/>
      <c r="AI344" s="235"/>
      <c r="AJ344" s="235"/>
      <c r="AK344" s="235"/>
      <c r="AL344" s="235"/>
      <c r="AM344" s="235"/>
      <c r="AN344" s="235"/>
      <c r="AO344" s="285"/>
      <c r="AP344" s="285"/>
      <c r="AQ344" s="285"/>
      <c r="AR344" s="285"/>
      <c r="AS344" s="285"/>
      <c r="AT344" s="285"/>
      <c r="AU344" s="252">
        <v>2012</v>
      </c>
      <c r="AV344" s="432"/>
      <c r="AW344" s="432"/>
      <c r="AX344" s="432"/>
      <c r="AY344" s="432"/>
      <c r="AZ344" s="432"/>
      <c r="BA344" s="432"/>
      <c r="BB344" s="431"/>
      <c r="BC344" s="431"/>
    </row>
    <row r="345" spans="1:55" s="914" customFormat="1" ht="25.7" hidden="1" customHeight="1">
      <c r="A345" s="912"/>
      <c r="B345" s="242"/>
      <c r="C345" s="707" t="s">
        <v>328</v>
      </c>
      <c r="D345" s="707" t="s">
        <v>10712</v>
      </c>
      <c r="E345" s="707" t="s">
        <v>328</v>
      </c>
      <c r="F345" s="707" t="s">
        <v>328</v>
      </c>
      <c r="G345" s="235"/>
      <c r="H345" s="235"/>
      <c r="I345" s="919">
        <v>729</v>
      </c>
      <c r="J345" s="919"/>
      <c r="K345" s="919"/>
      <c r="L345" s="285">
        <v>729</v>
      </c>
      <c r="M345" s="285">
        <v>729</v>
      </c>
      <c r="N345" s="285"/>
      <c r="O345" s="252">
        <v>1</v>
      </c>
      <c r="P345" s="252" t="s">
        <v>290</v>
      </c>
      <c r="Q345" s="235"/>
      <c r="R345" s="235"/>
      <c r="S345" s="235"/>
      <c r="T345" s="235"/>
      <c r="U345" s="235"/>
      <c r="V345" s="285"/>
      <c r="W345" s="235"/>
      <c r="X345" s="235"/>
      <c r="Y345" s="235"/>
      <c r="Z345" s="235"/>
      <c r="AA345" s="235"/>
      <c r="AB345" s="235"/>
      <c r="AC345" s="235"/>
      <c r="AD345" s="235"/>
      <c r="AE345" s="235"/>
      <c r="AF345" s="285"/>
      <c r="AG345" s="285"/>
      <c r="AH345" s="235"/>
      <c r="AI345" s="235"/>
      <c r="AJ345" s="235"/>
      <c r="AK345" s="235"/>
      <c r="AL345" s="235"/>
      <c r="AM345" s="235"/>
      <c r="AN345" s="235"/>
      <c r="AO345" s="285"/>
      <c r="AP345" s="285"/>
      <c r="AQ345" s="285"/>
      <c r="AR345" s="285"/>
      <c r="AS345" s="285"/>
      <c r="AT345" s="285"/>
      <c r="AU345" s="252">
        <v>2011</v>
      </c>
      <c r="AV345" s="432"/>
      <c r="AW345" s="432"/>
      <c r="AX345" s="432"/>
      <c r="AY345" s="432"/>
      <c r="AZ345" s="432"/>
      <c r="BA345" s="432"/>
      <c r="BB345" s="431"/>
      <c r="BC345" s="431"/>
    </row>
    <row r="346" spans="1:55" s="914" customFormat="1" ht="25.7" hidden="1" customHeight="1">
      <c r="A346" s="912"/>
      <c r="B346" s="242"/>
      <c r="C346" s="707" t="s">
        <v>328</v>
      </c>
      <c r="D346" s="707" t="s">
        <v>10713</v>
      </c>
      <c r="E346" s="707" t="s">
        <v>328</v>
      </c>
      <c r="F346" s="707" t="s">
        <v>328</v>
      </c>
      <c r="G346" s="235"/>
      <c r="H346" s="235"/>
      <c r="I346" s="919">
        <v>400</v>
      </c>
      <c r="J346" s="919"/>
      <c r="K346" s="919"/>
      <c r="L346" s="285">
        <v>400</v>
      </c>
      <c r="M346" s="285">
        <v>400</v>
      </c>
      <c r="N346" s="285"/>
      <c r="O346" s="252">
        <v>4</v>
      </c>
      <c r="P346" s="252" t="s">
        <v>290</v>
      </c>
      <c r="Q346" s="235"/>
      <c r="R346" s="235"/>
      <c r="S346" s="235"/>
      <c r="T346" s="235"/>
      <c r="U346" s="235"/>
      <c r="V346" s="285"/>
      <c r="W346" s="235"/>
      <c r="X346" s="235"/>
      <c r="Y346" s="235"/>
      <c r="Z346" s="235"/>
      <c r="AA346" s="235"/>
      <c r="AB346" s="235"/>
      <c r="AC346" s="235"/>
      <c r="AD346" s="235"/>
      <c r="AE346" s="235"/>
      <c r="AF346" s="285"/>
      <c r="AG346" s="285"/>
      <c r="AH346" s="235"/>
      <c r="AI346" s="235"/>
      <c r="AJ346" s="235"/>
      <c r="AK346" s="235"/>
      <c r="AL346" s="235"/>
      <c r="AM346" s="235"/>
      <c r="AN346" s="235"/>
      <c r="AO346" s="285"/>
      <c r="AP346" s="285"/>
      <c r="AQ346" s="285"/>
      <c r="AR346" s="285"/>
      <c r="AS346" s="285"/>
      <c r="AT346" s="285"/>
      <c r="AU346" s="252">
        <v>2012</v>
      </c>
      <c r="AV346" s="432"/>
      <c r="AW346" s="432"/>
      <c r="AX346" s="432"/>
      <c r="AY346" s="432"/>
      <c r="AZ346" s="432"/>
      <c r="BA346" s="432"/>
      <c r="BB346" s="431"/>
      <c r="BC346" s="431"/>
    </row>
    <row r="347" spans="1:55" s="914" customFormat="1" ht="25.7" hidden="1" customHeight="1">
      <c r="A347" s="912"/>
      <c r="B347" s="242"/>
      <c r="C347" s="707" t="s">
        <v>328</v>
      </c>
      <c r="D347" s="707" t="s">
        <v>10714</v>
      </c>
      <c r="E347" s="707" t="s">
        <v>328</v>
      </c>
      <c r="F347" s="707" t="s">
        <v>328</v>
      </c>
      <c r="G347" s="235"/>
      <c r="H347" s="235"/>
      <c r="I347" s="919">
        <v>720</v>
      </c>
      <c r="J347" s="919"/>
      <c r="K347" s="919"/>
      <c r="L347" s="285">
        <v>720</v>
      </c>
      <c r="M347" s="285">
        <v>720</v>
      </c>
      <c r="N347" s="285"/>
      <c r="O347" s="252">
        <v>1</v>
      </c>
      <c r="P347" s="252" t="s">
        <v>290</v>
      </c>
      <c r="Q347" s="235"/>
      <c r="R347" s="235"/>
      <c r="S347" s="235"/>
      <c r="T347" s="235"/>
      <c r="U347" s="235"/>
      <c r="V347" s="285"/>
      <c r="W347" s="235"/>
      <c r="X347" s="235"/>
      <c r="Y347" s="235"/>
      <c r="Z347" s="235"/>
      <c r="AA347" s="235"/>
      <c r="AB347" s="235"/>
      <c r="AC347" s="235"/>
      <c r="AD347" s="235"/>
      <c r="AE347" s="235"/>
      <c r="AF347" s="285"/>
      <c r="AG347" s="285"/>
      <c r="AH347" s="235"/>
      <c r="AI347" s="235"/>
      <c r="AJ347" s="235"/>
      <c r="AK347" s="235"/>
      <c r="AL347" s="235"/>
      <c r="AM347" s="235"/>
      <c r="AN347" s="235"/>
      <c r="AO347" s="285"/>
      <c r="AP347" s="285"/>
      <c r="AQ347" s="285"/>
      <c r="AR347" s="285"/>
      <c r="AS347" s="285"/>
      <c r="AT347" s="285"/>
      <c r="AU347" s="252">
        <v>2011</v>
      </c>
      <c r="AV347" s="432"/>
      <c r="AW347" s="432"/>
      <c r="AX347" s="432"/>
      <c r="AY347" s="432"/>
      <c r="AZ347" s="432"/>
      <c r="BA347" s="432"/>
      <c r="BB347" s="431"/>
      <c r="BC347" s="431"/>
    </row>
    <row r="348" spans="1:55" s="914" customFormat="1" ht="25.7" hidden="1" customHeight="1">
      <c r="A348" s="912"/>
      <c r="B348" s="242"/>
      <c r="C348" s="707" t="s">
        <v>3363</v>
      </c>
      <c r="D348" s="707" t="s">
        <v>10715</v>
      </c>
      <c r="E348" s="707" t="s">
        <v>3363</v>
      </c>
      <c r="F348" s="707" t="s">
        <v>12472</v>
      </c>
      <c r="G348" s="244"/>
      <c r="H348" s="244"/>
      <c r="I348" s="919">
        <v>2485</v>
      </c>
      <c r="J348" s="919">
        <v>1473</v>
      </c>
      <c r="K348" s="919">
        <v>1468</v>
      </c>
      <c r="L348" s="244"/>
      <c r="M348" s="736"/>
      <c r="N348" s="244"/>
      <c r="O348" s="252">
        <v>1320</v>
      </c>
      <c r="P348" s="252">
        <v>1320</v>
      </c>
      <c r="Q348" s="235" t="s">
        <v>10716</v>
      </c>
      <c r="R348" s="235">
        <v>3</v>
      </c>
      <c r="S348" s="235" t="s">
        <v>290</v>
      </c>
      <c r="T348" s="244"/>
      <c r="U348" s="244"/>
      <c r="V348" s="244"/>
      <c r="W348" s="244"/>
      <c r="X348" s="244"/>
      <c r="Y348" s="244"/>
      <c r="Z348" s="235"/>
      <c r="AA348" s="707"/>
      <c r="AB348" s="707"/>
      <c r="AC348" s="244"/>
      <c r="AD348" s="244"/>
      <c r="AE348" s="244"/>
      <c r="AF348" s="244"/>
      <c r="AG348" s="244"/>
      <c r="AH348" s="244"/>
      <c r="AI348" s="244"/>
      <c r="AJ348" s="244"/>
      <c r="AK348" s="244"/>
      <c r="AL348" s="244"/>
      <c r="AM348" s="244"/>
      <c r="AN348" s="244"/>
      <c r="AO348" s="244"/>
      <c r="AP348" s="244"/>
      <c r="AQ348" s="244"/>
      <c r="AR348" s="244"/>
      <c r="AS348" s="244"/>
      <c r="AT348" s="244"/>
      <c r="AU348" s="252">
        <v>2004</v>
      </c>
      <c r="AV348" s="432"/>
      <c r="AW348" s="432"/>
      <c r="AX348" s="432"/>
      <c r="AY348" s="432"/>
      <c r="AZ348" s="432"/>
      <c r="BA348" s="432"/>
      <c r="BB348" s="431">
        <v>904</v>
      </c>
      <c r="BC348" s="431" t="s">
        <v>282</v>
      </c>
    </row>
    <row r="349" spans="1:55" s="914" customFormat="1" ht="25.7" hidden="1" customHeight="1">
      <c r="A349" s="912"/>
      <c r="B349" s="242"/>
      <c r="C349" s="707" t="s">
        <v>3387</v>
      </c>
      <c r="D349" s="707" t="s">
        <v>10717</v>
      </c>
      <c r="E349" s="707" t="s">
        <v>3387</v>
      </c>
      <c r="F349" s="707" t="s">
        <v>13705</v>
      </c>
      <c r="G349" s="244"/>
      <c r="H349" s="915"/>
      <c r="I349" s="919">
        <v>500</v>
      </c>
      <c r="J349" s="919"/>
      <c r="K349" s="919"/>
      <c r="L349" s="244">
        <v>500</v>
      </c>
      <c r="M349" s="736">
        <v>500</v>
      </c>
      <c r="N349" s="244">
        <v>500</v>
      </c>
      <c r="O349" s="252">
        <v>500</v>
      </c>
      <c r="P349" s="252">
        <v>500</v>
      </c>
      <c r="Q349" s="235" t="s">
        <v>10609</v>
      </c>
      <c r="R349" s="235">
        <v>1</v>
      </c>
      <c r="S349" s="235" t="s">
        <v>290</v>
      </c>
      <c r="T349" s="244"/>
      <c r="U349" s="244"/>
      <c r="V349" s="244"/>
      <c r="W349" s="244"/>
      <c r="X349" s="244"/>
      <c r="Y349" s="244"/>
      <c r="Z349" s="235"/>
      <c r="AA349" s="707"/>
      <c r="AB349" s="707"/>
      <c r="AC349" s="244"/>
      <c r="AD349" s="244"/>
      <c r="AE349" s="244"/>
      <c r="AF349" s="244"/>
      <c r="AG349" s="244"/>
      <c r="AH349" s="244"/>
      <c r="AI349" s="244"/>
      <c r="AJ349" s="244"/>
      <c r="AK349" s="244"/>
      <c r="AL349" s="244"/>
      <c r="AM349" s="244"/>
      <c r="AN349" s="244"/>
      <c r="AO349" s="244"/>
      <c r="AP349" s="244"/>
      <c r="AQ349" s="244"/>
      <c r="AR349" s="244"/>
      <c r="AS349" s="244"/>
      <c r="AT349" s="244"/>
      <c r="AU349" s="252">
        <v>2008</v>
      </c>
      <c r="AV349" s="432"/>
      <c r="AW349" s="432"/>
      <c r="AX349" s="432"/>
      <c r="AY349" s="432"/>
      <c r="AZ349" s="432"/>
      <c r="BA349" s="432"/>
      <c r="BB349" s="431">
        <v>200</v>
      </c>
      <c r="BC349" s="431"/>
    </row>
    <row r="350" spans="1:55" s="914" customFormat="1" ht="25.7" hidden="1" customHeight="1">
      <c r="A350" s="912"/>
      <c r="B350" s="242"/>
      <c r="C350" s="707" t="s">
        <v>3387</v>
      </c>
      <c r="D350" s="707" t="s">
        <v>10718</v>
      </c>
      <c r="E350" s="707" t="s">
        <v>3387</v>
      </c>
      <c r="F350" s="707" t="s">
        <v>13705</v>
      </c>
      <c r="G350" s="244"/>
      <c r="H350" s="915"/>
      <c r="I350" s="919">
        <v>1000</v>
      </c>
      <c r="J350" s="919"/>
      <c r="K350" s="919"/>
      <c r="L350" s="244">
        <v>500</v>
      </c>
      <c r="M350" s="736">
        <v>500</v>
      </c>
      <c r="N350" s="244">
        <v>500</v>
      </c>
      <c r="O350" s="252">
        <v>1000</v>
      </c>
      <c r="P350" s="252">
        <v>1000</v>
      </c>
      <c r="Q350" s="235" t="s">
        <v>10609</v>
      </c>
      <c r="R350" s="235">
        <v>2</v>
      </c>
      <c r="S350" s="235" t="s">
        <v>290</v>
      </c>
      <c r="T350" s="244"/>
      <c r="U350" s="244"/>
      <c r="V350" s="244"/>
      <c r="W350" s="244"/>
      <c r="X350" s="244"/>
      <c r="Y350" s="244"/>
      <c r="Z350" s="235"/>
      <c r="AA350" s="707"/>
      <c r="AB350" s="707"/>
      <c r="AC350" s="244"/>
      <c r="AD350" s="244"/>
      <c r="AE350" s="244"/>
      <c r="AF350" s="244"/>
      <c r="AG350" s="244"/>
      <c r="AH350" s="244"/>
      <c r="AI350" s="244"/>
      <c r="AJ350" s="244"/>
      <c r="AK350" s="244"/>
      <c r="AL350" s="244"/>
      <c r="AM350" s="244"/>
      <c r="AN350" s="244"/>
      <c r="AO350" s="244"/>
      <c r="AP350" s="244"/>
      <c r="AQ350" s="244"/>
      <c r="AR350" s="244"/>
      <c r="AS350" s="244"/>
      <c r="AT350" s="244"/>
      <c r="AU350" s="252">
        <v>2008</v>
      </c>
      <c r="AV350" s="432"/>
      <c r="AW350" s="432"/>
      <c r="AX350" s="432"/>
      <c r="AY350" s="432"/>
      <c r="AZ350" s="432"/>
      <c r="BA350" s="432"/>
      <c r="BB350" s="431">
        <v>450</v>
      </c>
      <c r="BC350" s="431"/>
    </row>
    <row r="351" spans="1:55" s="914" customFormat="1" ht="25.7" hidden="1" customHeight="1">
      <c r="A351" s="912"/>
      <c r="B351" s="242"/>
      <c r="C351" s="707" t="s">
        <v>3387</v>
      </c>
      <c r="D351" s="707" t="s">
        <v>10719</v>
      </c>
      <c r="E351" s="707" t="s">
        <v>3387</v>
      </c>
      <c r="F351" s="707" t="s">
        <v>16268</v>
      </c>
      <c r="G351" s="244" t="s">
        <v>10720</v>
      </c>
      <c r="H351" s="915"/>
      <c r="I351" s="919">
        <v>500</v>
      </c>
      <c r="J351" s="919"/>
      <c r="K351" s="919"/>
      <c r="L351" s="244">
        <v>500</v>
      </c>
      <c r="M351" s="736">
        <v>500</v>
      </c>
      <c r="N351" s="244">
        <v>500</v>
      </c>
      <c r="O351" s="252">
        <v>500</v>
      </c>
      <c r="P351" s="252">
        <v>500</v>
      </c>
      <c r="Q351" s="235" t="s">
        <v>10609</v>
      </c>
      <c r="R351" s="235">
        <v>1</v>
      </c>
      <c r="S351" s="235" t="s">
        <v>290</v>
      </c>
      <c r="T351" s="244"/>
      <c r="U351" s="244"/>
      <c r="V351" s="244"/>
      <c r="W351" s="244"/>
      <c r="X351" s="244"/>
      <c r="Y351" s="244"/>
      <c r="Z351" s="235"/>
      <c r="AA351" s="707"/>
      <c r="AB351" s="707"/>
      <c r="AC351" s="244"/>
      <c r="AD351" s="244"/>
      <c r="AE351" s="244"/>
      <c r="AF351" s="244"/>
      <c r="AG351" s="244"/>
      <c r="AH351" s="244"/>
      <c r="AI351" s="244"/>
      <c r="AJ351" s="244"/>
      <c r="AK351" s="244"/>
      <c r="AL351" s="244"/>
      <c r="AM351" s="244"/>
      <c r="AN351" s="244"/>
      <c r="AO351" s="244"/>
      <c r="AP351" s="244"/>
      <c r="AQ351" s="244"/>
      <c r="AR351" s="244"/>
      <c r="AS351" s="244"/>
      <c r="AT351" s="244"/>
      <c r="AU351" s="252">
        <v>2009</v>
      </c>
      <c r="AV351" s="432"/>
      <c r="AW351" s="432"/>
      <c r="AX351" s="432"/>
      <c r="AY351" s="432"/>
      <c r="AZ351" s="432"/>
      <c r="BA351" s="432"/>
      <c r="BB351" s="431">
        <v>350</v>
      </c>
      <c r="BC351" s="431"/>
    </row>
    <row r="352" spans="1:55" s="914" customFormat="1" ht="25.7" hidden="1" customHeight="1">
      <c r="A352" s="912"/>
      <c r="B352" s="242"/>
      <c r="C352" s="707" t="s">
        <v>3387</v>
      </c>
      <c r="D352" s="707" t="s">
        <v>5897</v>
      </c>
      <c r="E352" s="707" t="s">
        <v>3387</v>
      </c>
      <c r="F352" s="707" t="s">
        <v>16268</v>
      </c>
      <c r="G352" s="244" t="s">
        <v>10720</v>
      </c>
      <c r="H352" s="915"/>
      <c r="I352" s="919">
        <v>500</v>
      </c>
      <c r="J352" s="919"/>
      <c r="K352" s="919"/>
      <c r="L352" s="244">
        <v>500</v>
      </c>
      <c r="M352" s="736">
        <v>500</v>
      </c>
      <c r="N352" s="244">
        <v>500</v>
      </c>
      <c r="O352" s="252">
        <v>500</v>
      </c>
      <c r="P352" s="252">
        <v>500</v>
      </c>
      <c r="Q352" s="235" t="s">
        <v>10609</v>
      </c>
      <c r="R352" s="235">
        <v>1</v>
      </c>
      <c r="S352" s="235" t="s">
        <v>290</v>
      </c>
      <c r="T352" s="244"/>
      <c r="U352" s="244"/>
      <c r="V352" s="244"/>
      <c r="W352" s="244"/>
      <c r="X352" s="244"/>
      <c r="Y352" s="244"/>
      <c r="Z352" s="235"/>
      <c r="AA352" s="707"/>
      <c r="AB352" s="707"/>
      <c r="AC352" s="244"/>
      <c r="AD352" s="244"/>
      <c r="AE352" s="244"/>
      <c r="AF352" s="244"/>
      <c r="AG352" s="244"/>
      <c r="AH352" s="244"/>
      <c r="AI352" s="244"/>
      <c r="AJ352" s="244"/>
      <c r="AK352" s="244"/>
      <c r="AL352" s="244"/>
      <c r="AM352" s="244"/>
      <c r="AN352" s="244"/>
      <c r="AO352" s="244"/>
      <c r="AP352" s="244"/>
      <c r="AQ352" s="244"/>
      <c r="AR352" s="244"/>
      <c r="AS352" s="244"/>
      <c r="AT352" s="244"/>
      <c r="AU352" s="252">
        <v>2009</v>
      </c>
      <c r="AV352" s="432"/>
      <c r="AW352" s="432"/>
      <c r="AX352" s="432"/>
      <c r="AY352" s="432"/>
      <c r="AZ352" s="432"/>
      <c r="BA352" s="432"/>
      <c r="BB352" s="431">
        <v>250</v>
      </c>
      <c r="BC352" s="431"/>
    </row>
    <row r="353" spans="1:55" s="914" customFormat="1" ht="25.7" hidden="1" customHeight="1">
      <c r="A353" s="912"/>
      <c r="B353" s="242"/>
      <c r="C353" s="707" t="s">
        <v>3387</v>
      </c>
      <c r="D353" s="707" t="s">
        <v>10721</v>
      </c>
      <c r="E353" s="707" t="s">
        <v>3387</v>
      </c>
      <c r="F353" s="707" t="s">
        <v>16260</v>
      </c>
      <c r="G353" s="244" t="s">
        <v>10720</v>
      </c>
      <c r="H353" s="244"/>
      <c r="I353" s="235">
        <v>500</v>
      </c>
      <c r="J353" s="235"/>
      <c r="K353" s="235"/>
      <c r="L353" s="244">
        <v>500</v>
      </c>
      <c r="M353" s="736">
        <v>500</v>
      </c>
      <c r="N353" s="244">
        <v>500</v>
      </c>
      <c r="O353" s="235">
        <v>500</v>
      </c>
      <c r="P353" s="235">
        <v>500</v>
      </c>
      <c r="Q353" s="235" t="s">
        <v>10609</v>
      </c>
      <c r="R353" s="235">
        <v>1</v>
      </c>
      <c r="S353" s="235" t="s">
        <v>290</v>
      </c>
      <c r="T353" s="244"/>
      <c r="U353" s="244"/>
      <c r="V353" s="244"/>
      <c r="W353" s="244"/>
      <c r="X353" s="244"/>
      <c r="Y353" s="244"/>
      <c r="Z353" s="235"/>
      <c r="AA353" s="707"/>
      <c r="AB353" s="707"/>
      <c r="AC353" s="244"/>
      <c r="AD353" s="244"/>
      <c r="AE353" s="244"/>
      <c r="AF353" s="244"/>
      <c r="AG353" s="244"/>
      <c r="AH353" s="244"/>
      <c r="AI353" s="244"/>
      <c r="AJ353" s="244"/>
      <c r="AK353" s="244"/>
      <c r="AL353" s="244"/>
      <c r="AM353" s="244"/>
      <c r="AN353" s="244"/>
      <c r="AO353" s="244"/>
      <c r="AP353" s="244"/>
      <c r="AQ353" s="244"/>
      <c r="AR353" s="244"/>
      <c r="AS353" s="244"/>
      <c r="AT353" s="244"/>
      <c r="AU353" s="432">
        <v>2008</v>
      </c>
      <c r="AV353" s="432"/>
      <c r="AW353" s="432">
        <v>2008</v>
      </c>
      <c r="AX353" s="432"/>
      <c r="AY353" s="432"/>
      <c r="AZ353" s="432"/>
      <c r="BA353" s="432"/>
      <c r="BB353" s="235">
        <v>200</v>
      </c>
      <c r="BC353" s="431"/>
    </row>
    <row r="354" spans="1:55" s="914" customFormat="1" ht="25.7" hidden="1" customHeight="1">
      <c r="A354" s="912"/>
      <c r="B354" s="242"/>
      <c r="C354" s="432" t="s">
        <v>3387</v>
      </c>
      <c r="D354" s="918" t="s">
        <v>10722</v>
      </c>
      <c r="E354" s="432" t="s">
        <v>3387</v>
      </c>
      <c r="F354" s="432" t="s">
        <v>13705</v>
      </c>
      <c r="G354" s="432"/>
      <c r="H354" s="432"/>
      <c r="I354" s="431">
        <v>500</v>
      </c>
      <c r="J354" s="431"/>
      <c r="K354" s="431"/>
      <c r="L354" s="432"/>
      <c r="M354" s="432"/>
      <c r="N354" s="432"/>
      <c r="O354" s="431">
        <v>500</v>
      </c>
      <c r="P354" s="431">
        <v>500</v>
      </c>
      <c r="Q354" s="235" t="s">
        <v>10609</v>
      </c>
      <c r="R354" s="431">
        <v>1</v>
      </c>
      <c r="S354" s="431" t="s">
        <v>290</v>
      </c>
      <c r="T354" s="432"/>
      <c r="U354" s="432"/>
      <c r="V354" s="432"/>
      <c r="W354" s="432"/>
      <c r="X354" s="432"/>
      <c r="Y354" s="432"/>
      <c r="Z354" s="431"/>
      <c r="AA354" s="432"/>
      <c r="AB354" s="432"/>
      <c r="AC354" s="432"/>
      <c r="AD354" s="432"/>
      <c r="AE354" s="432"/>
      <c r="AF354" s="432"/>
      <c r="AG354" s="432"/>
      <c r="AH354" s="432"/>
      <c r="AI354" s="432"/>
      <c r="AJ354" s="432"/>
      <c r="AK354" s="432"/>
      <c r="AL354" s="432"/>
      <c r="AM354" s="432"/>
      <c r="AN354" s="432"/>
      <c r="AO354" s="432"/>
      <c r="AP354" s="432"/>
      <c r="AQ354" s="432"/>
      <c r="AR354" s="432"/>
      <c r="AS354" s="432"/>
      <c r="AT354" s="432"/>
      <c r="AU354" s="432">
        <v>2009</v>
      </c>
      <c r="AV354" s="432"/>
      <c r="AW354" s="432">
        <v>2008</v>
      </c>
      <c r="AX354" s="432"/>
      <c r="AY354" s="432"/>
      <c r="AZ354" s="432"/>
      <c r="BA354" s="432"/>
      <c r="BB354" s="431">
        <v>200</v>
      </c>
      <c r="BC354" s="431"/>
    </row>
    <row r="355" spans="1:55" s="914" customFormat="1" ht="25.7" hidden="1" customHeight="1">
      <c r="A355" s="912"/>
      <c r="B355" s="242"/>
      <c r="C355" s="432" t="s">
        <v>3387</v>
      </c>
      <c r="D355" s="918" t="s">
        <v>10723</v>
      </c>
      <c r="E355" s="432" t="s">
        <v>3387</v>
      </c>
      <c r="F355" s="432" t="s">
        <v>16268</v>
      </c>
      <c r="G355" s="920"/>
      <c r="H355" s="920"/>
      <c r="I355" s="431">
        <v>800</v>
      </c>
      <c r="J355" s="431"/>
      <c r="K355" s="920"/>
      <c r="L355" s="920"/>
      <c r="M355" s="920"/>
      <c r="N355" s="920"/>
      <c r="O355" s="431">
        <v>437</v>
      </c>
      <c r="P355" s="431">
        <v>437</v>
      </c>
      <c r="Q355" s="235" t="s">
        <v>10724</v>
      </c>
      <c r="R355" s="431">
        <v>1</v>
      </c>
      <c r="S355" s="431" t="s">
        <v>290</v>
      </c>
      <c r="T355" s="920"/>
      <c r="U355" s="920"/>
      <c r="V355" s="920"/>
      <c r="W355" s="920"/>
      <c r="X355" s="920"/>
      <c r="Y355" s="920"/>
      <c r="Z355" s="920"/>
      <c r="AA355" s="920"/>
      <c r="AB355" s="920"/>
      <c r="AC355" s="920"/>
      <c r="AD355" s="920"/>
      <c r="AE355" s="920"/>
      <c r="AF355" s="920"/>
      <c r="AG355" s="920"/>
      <c r="AH355" s="920"/>
      <c r="AI355" s="920"/>
      <c r="AJ355" s="920"/>
      <c r="AK355" s="920"/>
      <c r="AL355" s="920"/>
      <c r="AM355" s="920"/>
      <c r="AN355" s="920"/>
      <c r="AO355" s="920"/>
      <c r="AP355" s="920"/>
      <c r="AQ355" s="920"/>
      <c r="AR355" s="920"/>
      <c r="AS355" s="920"/>
      <c r="AT355" s="920"/>
      <c r="AU355" s="432">
        <v>2013</v>
      </c>
      <c r="AV355" s="920"/>
      <c r="AW355" s="920"/>
      <c r="AX355" s="920"/>
      <c r="AY355" s="920"/>
      <c r="AZ355" s="920"/>
      <c r="BA355" s="920"/>
      <c r="BB355" s="920">
        <v>403</v>
      </c>
      <c r="BC355" s="920"/>
    </row>
    <row r="356" spans="1:55" s="914" customFormat="1" ht="25.7" hidden="1" customHeight="1">
      <c r="A356" s="912"/>
      <c r="B356" s="242"/>
      <c r="C356" s="432" t="s">
        <v>3387</v>
      </c>
      <c r="D356" s="918" t="s">
        <v>10727</v>
      </c>
      <c r="E356" s="432" t="s">
        <v>3387</v>
      </c>
      <c r="F356" s="432" t="s">
        <v>13705</v>
      </c>
      <c r="G356" s="920"/>
      <c r="H356" s="920"/>
      <c r="I356" s="431">
        <v>862</v>
      </c>
      <c r="J356" s="431"/>
      <c r="K356" s="920"/>
      <c r="L356" s="920"/>
      <c r="M356" s="920"/>
      <c r="N356" s="920"/>
      <c r="O356" s="431">
        <v>437</v>
      </c>
      <c r="P356" s="431">
        <v>437</v>
      </c>
      <c r="Q356" s="235" t="s">
        <v>10724</v>
      </c>
      <c r="R356" s="431">
        <v>1</v>
      </c>
      <c r="S356" s="431" t="s">
        <v>290</v>
      </c>
      <c r="T356" s="920"/>
      <c r="U356" s="920"/>
      <c r="V356" s="920"/>
      <c r="W356" s="920"/>
      <c r="X356" s="920"/>
      <c r="Y356" s="920"/>
      <c r="Z356" s="920"/>
      <c r="AA356" s="920"/>
      <c r="AB356" s="920"/>
      <c r="AC356" s="920"/>
      <c r="AD356" s="920"/>
      <c r="AE356" s="920"/>
      <c r="AF356" s="920"/>
      <c r="AG356" s="920"/>
      <c r="AH356" s="920"/>
      <c r="AI356" s="920"/>
      <c r="AJ356" s="920"/>
      <c r="AK356" s="920"/>
      <c r="AL356" s="920"/>
      <c r="AM356" s="920"/>
      <c r="AN356" s="920"/>
      <c r="AO356" s="920"/>
      <c r="AP356" s="920"/>
      <c r="AQ356" s="920"/>
      <c r="AR356" s="920"/>
      <c r="AS356" s="920"/>
      <c r="AT356" s="920"/>
      <c r="AU356" s="432">
        <v>2008</v>
      </c>
      <c r="AV356" s="920"/>
      <c r="AW356" s="920"/>
      <c r="AX356" s="920"/>
      <c r="AY356" s="920"/>
      <c r="AZ356" s="920"/>
      <c r="BA356" s="920"/>
      <c r="BB356" s="920"/>
      <c r="BC356" s="920"/>
    </row>
    <row r="357" spans="1:55" s="914" customFormat="1" ht="25.7" hidden="1" customHeight="1">
      <c r="A357" s="912"/>
      <c r="B357" s="242"/>
      <c r="C357" s="707" t="s">
        <v>3387</v>
      </c>
      <c r="D357" s="707" t="s">
        <v>10728</v>
      </c>
      <c r="E357" s="707" t="s">
        <v>3387</v>
      </c>
      <c r="F357" s="707" t="s">
        <v>16268</v>
      </c>
      <c r="G357" s="244"/>
      <c r="H357" s="915"/>
      <c r="I357" s="235">
        <v>862</v>
      </c>
      <c r="J357" s="235"/>
      <c r="K357" s="235"/>
      <c r="L357" s="244"/>
      <c r="M357" s="736"/>
      <c r="N357" s="244"/>
      <c r="O357" s="235">
        <v>437</v>
      </c>
      <c r="P357" s="235">
        <v>437</v>
      </c>
      <c r="Q357" s="235" t="s">
        <v>10724</v>
      </c>
      <c r="R357" s="235">
        <v>1</v>
      </c>
      <c r="S357" s="235" t="s">
        <v>290</v>
      </c>
      <c r="T357" s="244"/>
      <c r="U357" s="244"/>
      <c r="V357" s="244"/>
      <c r="W357" s="244"/>
      <c r="X357" s="244"/>
      <c r="Y357" s="244"/>
      <c r="Z357" s="235"/>
      <c r="AA357" s="707"/>
      <c r="AB357" s="707"/>
      <c r="AC357" s="244"/>
      <c r="AD357" s="244"/>
      <c r="AE357" s="244"/>
      <c r="AF357" s="244"/>
      <c r="AG357" s="244"/>
      <c r="AH357" s="244"/>
      <c r="AI357" s="244"/>
      <c r="AJ357" s="244"/>
      <c r="AK357" s="244"/>
      <c r="AL357" s="244"/>
      <c r="AM357" s="244"/>
      <c r="AN357" s="244"/>
      <c r="AO357" s="244"/>
      <c r="AP357" s="244"/>
      <c r="AQ357" s="244"/>
      <c r="AR357" s="244"/>
      <c r="AS357" s="244"/>
      <c r="AT357" s="244"/>
      <c r="AU357" s="432">
        <v>2011</v>
      </c>
      <c r="AV357" s="432"/>
      <c r="AW357" s="432"/>
      <c r="AX357" s="432"/>
      <c r="AY357" s="432"/>
      <c r="AZ357" s="432"/>
      <c r="BA357" s="432"/>
      <c r="BB357" s="431"/>
      <c r="BC357" s="431"/>
    </row>
    <row r="358" spans="1:55" s="914" customFormat="1" ht="25.7" hidden="1" customHeight="1">
      <c r="A358" s="912"/>
      <c r="B358" s="242"/>
      <c r="C358" s="707" t="s">
        <v>3387</v>
      </c>
      <c r="D358" s="707" t="s">
        <v>10729</v>
      </c>
      <c r="E358" s="707" t="s">
        <v>3387</v>
      </c>
      <c r="F358" s="707" t="s">
        <v>16260</v>
      </c>
      <c r="G358" s="432"/>
      <c r="H358" s="432"/>
      <c r="I358" s="235">
        <v>594</v>
      </c>
      <c r="J358" s="235"/>
      <c r="K358" s="235"/>
      <c r="L358" s="432"/>
      <c r="M358" s="432"/>
      <c r="N358" s="432"/>
      <c r="O358" s="235">
        <v>500</v>
      </c>
      <c r="P358" s="235">
        <v>500</v>
      </c>
      <c r="Q358" s="235" t="s">
        <v>10726</v>
      </c>
      <c r="R358" s="235">
        <v>1</v>
      </c>
      <c r="S358" s="235" t="s">
        <v>290</v>
      </c>
      <c r="T358" s="432"/>
      <c r="U358" s="432"/>
      <c r="V358" s="432"/>
      <c r="W358" s="432"/>
      <c r="X358" s="432"/>
      <c r="Y358" s="432"/>
      <c r="Z358" s="235"/>
      <c r="AA358" s="432"/>
      <c r="AB358" s="432"/>
      <c r="AC358" s="432"/>
      <c r="AD358" s="432"/>
      <c r="AE358" s="432"/>
      <c r="AF358" s="432"/>
      <c r="AG358" s="432"/>
      <c r="AH358" s="432"/>
      <c r="AI358" s="432"/>
      <c r="AJ358" s="432"/>
      <c r="AK358" s="432"/>
      <c r="AL358" s="432"/>
      <c r="AM358" s="432"/>
      <c r="AN358" s="432"/>
      <c r="AO358" s="432"/>
      <c r="AP358" s="432"/>
      <c r="AQ358" s="432"/>
      <c r="AR358" s="432"/>
      <c r="AS358" s="432"/>
      <c r="AT358" s="432"/>
      <c r="AU358" s="432">
        <v>2014</v>
      </c>
      <c r="AV358" s="432"/>
      <c r="AW358" s="432"/>
      <c r="AX358" s="432"/>
      <c r="AY358" s="432"/>
      <c r="AZ358" s="432"/>
      <c r="BA358" s="432"/>
      <c r="BB358" s="431"/>
      <c r="BC358" s="431"/>
    </row>
    <row r="359" spans="1:55" s="914" customFormat="1" ht="25.7" hidden="1" customHeight="1">
      <c r="A359" s="912"/>
      <c r="B359" s="242"/>
      <c r="C359" s="707" t="s">
        <v>3387</v>
      </c>
      <c r="D359" s="707" t="s">
        <v>10725</v>
      </c>
      <c r="E359" s="707" t="s">
        <v>3387</v>
      </c>
      <c r="F359" s="707" t="s">
        <v>16268</v>
      </c>
      <c r="G359" s="432"/>
      <c r="H359" s="432"/>
      <c r="I359" s="235">
        <v>862</v>
      </c>
      <c r="J359" s="235" t="s">
        <v>944</v>
      </c>
      <c r="K359" s="235"/>
      <c r="L359" s="432"/>
      <c r="M359" s="432"/>
      <c r="N359" s="432"/>
      <c r="O359" s="235">
        <v>500</v>
      </c>
      <c r="P359" s="235">
        <v>500</v>
      </c>
      <c r="Q359" s="235" t="s">
        <v>10726</v>
      </c>
      <c r="R359" s="235">
        <v>1</v>
      </c>
      <c r="S359" s="235" t="s">
        <v>290</v>
      </c>
      <c r="T359" s="432"/>
      <c r="U359" s="432"/>
      <c r="V359" s="432"/>
      <c r="W359" s="432"/>
      <c r="X359" s="432"/>
      <c r="Y359" s="432"/>
      <c r="Z359" s="235"/>
      <c r="AA359" s="432"/>
      <c r="AB359" s="432"/>
      <c r="AC359" s="432"/>
      <c r="AD359" s="432"/>
      <c r="AE359" s="432"/>
      <c r="AF359" s="432"/>
      <c r="AG359" s="432"/>
      <c r="AH359" s="432"/>
      <c r="AI359" s="432"/>
      <c r="AJ359" s="432"/>
      <c r="AK359" s="432"/>
      <c r="AL359" s="432"/>
      <c r="AM359" s="432"/>
      <c r="AN359" s="432"/>
      <c r="AO359" s="432"/>
      <c r="AP359" s="432"/>
      <c r="AQ359" s="432"/>
      <c r="AR359" s="432"/>
      <c r="AS359" s="432"/>
      <c r="AT359" s="432"/>
      <c r="AU359" s="432">
        <v>2010</v>
      </c>
      <c r="AV359" s="432"/>
      <c r="AW359" s="432"/>
      <c r="AX359" s="432"/>
      <c r="AY359" s="432"/>
      <c r="AZ359" s="432"/>
      <c r="BA359" s="432"/>
      <c r="BB359" s="431">
        <v>98</v>
      </c>
      <c r="BC359" s="431"/>
    </row>
    <row r="360" spans="1:55" s="914" customFormat="1" ht="25.7" hidden="1" customHeight="1">
      <c r="A360" s="912"/>
      <c r="B360" s="242"/>
      <c r="C360" s="707" t="s">
        <v>3387</v>
      </c>
      <c r="D360" s="707" t="s">
        <v>14469</v>
      </c>
      <c r="E360" s="707" t="s">
        <v>3387</v>
      </c>
      <c r="F360" s="707" t="s">
        <v>16268</v>
      </c>
      <c r="G360" s="432"/>
      <c r="H360" s="432"/>
      <c r="I360" s="235">
        <v>499</v>
      </c>
      <c r="J360" s="235"/>
      <c r="K360" s="235"/>
      <c r="L360" s="432"/>
      <c r="M360" s="432"/>
      <c r="N360" s="432"/>
      <c r="O360" s="235">
        <v>300</v>
      </c>
      <c r="P360" s="235">
        <v>300</v>
      </c>
      <c r="Q360" s="235" t="s">
        <v>10750</v>
      </c>
      <c r="R360" s="235">
        <v>1</v>
      </c>
      <c r="S360" s="235" t="s">
        <v>290</v>
      </c>
      <c r="T360" s="432"/>
      <c r="U360" s="432"/>
      <c r="V360" s="432"/>
      <c r="W360" s="432"/>
      <c r="X360" s="432"/>
      <c r="Y360" s="432"/>
      <c r="Z360" s="235"/>
      <c r="AA360" s="432"/>
      <c r="AB360" s="432"/>
      <c r="AC360" s="432"/>
      <c r="AD360" s="432"/>
      <c r="AE360" s="432"/>
      <c r="AF360" s="432"/>
      <c r="AG360" s="432"/>
      <c r="AH360" s="432"/>
      <c r="AI360" s="432"/>
      <c r="AJ360" s="432"/>
      <c r="AK360" s="432"/>
      <c r="AL360" s="432"/>
      <c r="AM360" s="432"/>
      <c r="AN360" s="432"/>
      <c r="AO360" s="432"/>
      <c r="AP360" s="432"/>
      <c r="AQ360" s="432"/>
      <c r="AR360" s="432"/>
      <c r="AS360" s="432"/>
      <c r="AT360" s="432"/>
      <c r="AU360" s="432">
        <v>2020</v>
      </c>
      <c r="AV360" s="432"/>
      <c r="AW360" s="432"/>
      <c r="AX360" s="432"/>
      <c r="AY360" s="432"/>
      <c r="AZ360" s="432"/>
      <c r="BA360" s="432"/>
      <c r="BB360" s="431">
        <v>720</v>
      </c>
      <c r="BC360" s="431"/>
    </row>
    <row r="361" spans="1:55" s="914" customFormat="1" ht="25.7" hidden="1" customHeight="1">
      <c r="A361" s="912"/>
      <c r="B361" s="242"/>
      <c r="C361" s="707" t="s">
        <v>3387</v>
      </c>
      <c r="D361" s="707" t="s">
        <v>14470</v>
      </c>
      <c r="E361" s="707" t="s">
        <v>3387</v>
      </c>
      <c r="F361" s="707" t="s">
        <v>16260</v>
      </c>
      <c r="G361" s="432"/>
      <c r="H361" s="432"/>
      <c r="I361" s="235">
        <v>426</v>
      </c>
      <c r="J361" s="235"/>
      <c r="K361" s="235"/>
      <c r="L361" s="432"/>
      <c r="M361" s="432"/>
      <c r="N361" s="432"/>
      <c r="O361" s="235">
        <v>300</v>
      </c>
      <c r="P361" s="235">
        <v>300</v>
      </c>
      <c r="Q361" s="235" t="s">
        <v>10750</v>
      </c>
      <c r="R361" s="235">
        <v>1</v>
      </c>
      <c r="S361" s="235" t="s">
        <v>290</v>
      </c>
      <c r="T361" s="432"/>
      <c r="U361" s="432"/>
      <c r="V361" s="432"/>
      <c r="W361" s="432"/>
      <c r="X361" s="432"/>
      <c r="Y361" s="432"/>
      <c r="Z361" s="235"/>
      <c r="AA361" s="432"/>
      <c r="AB361" s="432"/>
      <c r="AC361" s="432"/>
      <c r="AD361" s="432"/>
      <c r="AE361" s="432"/>
      <c r="AF361" s="432"/>
      <c r="AG361" s="432"/>
      <c r="AH361" s="432"/>
      <c r="AI361" s="432"/>
      <c r="AJ361" s="432"/>
      <c r="AK361" s="432"/>
      <c r="AL361" s="432"/>
      <c r="AM361" s="432"/>
      <c r="AN361" s="432"/>
      <c r="AO361" s="432"/>
      <c r="AP361" s="432"/>
      <c r="AQ361" s="432"/>
      <c r="AR361" s="432"/>
      <c r="AS361" s="432"/>
      <c r="AT361" s="432"/>
      <c r="AU361" s="432">
        <v>2013</v>
      </c>
      <c r="AV361" s="432"/>
      <c r="AW361" s="432"/>
      <c r="AX361" s="432"/>
      <c r="AY361" s="432"/>
      <c r="AZ361" s="432"/>
      <c r="BA361" s="432"/>
      <c r="BB361" s="431">
        <v>700</v>
      </c>
      <c r="BC361" s="431"/>
    </row>
    <row r="362" spans="1:55" s="914" customFormat="1" ht="25.7" hidden="1" customHeight="1">
      <c r="A362" s="912"/>
      <c r="B362" s="242"/>
      <c r="C362" s="707" t="s">
        <v>3393</v>
      </c>
      <c r="D362" s="707" t="s">
        <v>4787</v>
      </c>
      <c r="E362" s="707" t="s">
        <v>3393</v>
      </c>
      <c r="F362" s="707" t="s">
        <v>14182</v>
      </c>
      <c r="G362" s="432"/>
      <c r="H362" s="432"/>
      <c r="I362" s="235">
        <v>460</v>
      </c>
      <c r="J362" s="235" t="s">
        <v>384</v>
      </c>
      <c r="K362" s="235" t="s">
        <v>384</v>
      </c>
      <c r="L362" s="432"/>
      <c r="M362" s="432"/>
      <c r="N362" s="432"/>
      <c r="O362" s="235">
        <v>460</v>
      </c>
      <c r="P362" s="235">
        <v>460</v>
      </c>
      <c r="Q362" s="235" t="s">
        <v>10751</v>
      </c>
      <c r="R362" s="235">
        <v>1</v>
      </c>
      <c r="S362" s="235" t="s">
        <v>290</v>
      </c>
      <c r="T362" s="432"/>
      <c r="U362" s="432"/>
      <c r="V362" s="432"/>
      <c r="W362" s="432"/>
      <c r="X362" s="432"/>
      <c r="Y362" s="432"/>
      <c r="Z362" s="235"/>
      <c r="AA362" s="432"/>
      <c r="AB362" s="432"/>
      <c r="AC362" s="432"/>
      <c r="AD362" s="432"/>
      <c r="AE362" s="432"/>
      <c r="AF362" s="432"/>
      <c r="AG362" s="432"/>
      <c r="AH362" s="432"/>
      <c r="AI362" s="432"/>
      <c r="AJ362" s="432"/>
      <c r="AK362" s="432"/>
      <c r="AL362" s="432"/>
      <c r="AM362" s="432"/>
      <c r="AN362" s="432"/>
      <c r="AO362" s="432"/>
      <c r="AP362" s="432"/>
      <c r="AQ362" s="432"/>
      <c r="AR362" s="432"/>
      <c r="AS362" s="432"/>
      <c r="AT362" s="432"/>
      <c r="AU362" s="432">
        <v>2003</v>
      </c>
      <c r="AV362" s="432"/>
      <c r="AW362" s="432"/>
      <c r="AX362" s="432"/>
      <c r="AY362" s="432"/>
      <c r="AZ362" s="432"/>
      <c r="BA362" s="432"/>
      <c r="BB362" s="431"/>
      <c r="BC362" s="431"/>
    </row>
    <row r="363" spans="1:55" s="914" customFormat="1" ht="25.7" hidden="1" customHeight="1">
      <c r="A363" s="912"/>
      <c r="B363" s="242"/>
      <c r="C363" s="707" t="s">
        <v>3393</v>
      </c>
      <c r="D363" s="707" t="s">
        <v>14471</v>
      </c>
      <c r="E363" s="707" t="s">
        <v>3393</v>
      </c>
      <c r="F363" s="707" t="s">
        <v>14182</v>
      </c>
      <c r="G363" s="432"/>
      <c r="H363" s="432"/>
      <c r="I363" s="235">
        <v>1060</v>
      </c>
      <c r="J363" s="235" t="s">
        <v>384</v>
      </c>
      <c r="K363" s="235" t="s">
        <v>384</v>
      </c>
      <c r="L363" s="432"/>
      <c r="M363" s="432"/>
      <c r="N363" s="432"/>
      <c r="O363" s="235">
        <v>1060</v>
      </c>
      <c r="P363" s="235">
        <v>1060</v>
      </c>
      <c r="Q363" s="235" t="s">
        <v>10750</v>
      </c>
      <c r="R363" s="235">
        <v>1</v>
      </c>
      <c r="S363" s="235" t="s">
        <v>290</v>
      </c>
      <c r="T363" s="432"/>
      <c r="U363" s="432"/>
      <c r="V363" s="432"/>
      <c r="W363" s="432"/>
      <c r="X363" s="432"/>
      <c r="Y363" s="432"/>
      <c r="Z363" s="235"/>
      <c r="AA363" s="432"/>
      <c r="AB363" s="432"/>
      <c r="AC363" s="432"/>
      <c r="AD363" s="432"/>
      <c r="AE363" s="432"/>
      <c r="AF363" s="432"/>
      <c r="AG363" s="432"/>
      <c r="AH363" s="432"/>
      <c r="AI363" s="432"/>
      <c r="AJ363" s="432"/>
      <c r="AK363" s="432"/>
      <c r="AL363" s="432"/>
      <c r="AM363" s="432"/>
      <c r="AN363" s="432"/>
      <c r="AO363" s="432"/>
      <c r="AP363" s="432"/>
      <c r="AQ363" s="432"/>
      <c r="AR363" s="432"/>
      <c r="AS363" s="432"/>
      <c r="AT363" s="432"/>
      <c r="AU363" s="432">
        <v>2018</v>
      </c>
      <c r="AV363" s="432"/>
      <c r="AW363" s="432"/>
      <c r="AX363" s="432"/>
      <c r="AY363" s="432"/>
      <c r="AZ363" s="432"/>
      <c r="BA363" s="432"/>
      <c r="BB363" s="431"/>
      <c r="BC363" s="431"/>
    </row>
    <row r="364" spans="1:55" s="914" customFormat="1" ht="25.7" hidden="1" customHeight="1">
      <c r="A364" s="912"/>
      <c r="B364" s="242"/>
      <c r="C364" s="707" t="s">
        <v>3393</v>
      </c>
      <c r="D364" s="707" t="s">
        <v>4788</v>
      </c>
      <c r="E364" s="707" t="s">
        <v>3393</v>
      </c>
      <c r="F364" s="707" t="s">
        <v>14182</v>
      </c>
      <c r="G364" s="432"/>
      <c r="H364" s="432"/>
      <c r="I364" s="235">
        <v>500</v>
      </c>
      <c r="J364" s="235" t="s">
        <v>384</v>
      </c>
      <c r="K364" s="235" t="s">
        <v>384</v>
      </c>
      <c r="L364" s="432"/>
      <c r="M364" s="432"/>
      <c r="N364" s="432"/>
      <c r="O364" s="235">
        <v>572</v>
      </c>
      <c r="P364" s="235">
        <v>572</v>
      </c>
      <c r="Q364" s="235" t="s">
        <v>10752</v>
      </c>
      <c r="R364" s="235">
        <v>1</v>
      </c>
      <c r="S364" s="235" t="s">
        <v>290</v>
      </c>
      <c r="T364" s="432"/>
      <c r="U364" s="432"/>
      <c r="V364" s="432"/>
      <c r="W364" s="432"/>
      <c r="X364" s="432"/>
      <c r="Y364" s="432"/>
      <c r="Z364" s="235"/>
      <c r="AA364" s="432"/>
      <c r="AB364" s="432"/>
      <c r="AC364" s="432"/>
      <c r="AD364" s="432"/>
      <c r="AE364" s="432"/>
      <c r="AF364" s="432"/>
      <c r="AG364" s="432"/>
      <c r="AH364" s="432"/>
      <c r="AI364" s="432"/>
      <c r="AJ364" s="432"/>
      <c r="AK364" s="432"/>
      <c r="AL364" s="432"/>
      <c r="AM364" s="432"/>
      <c r="AN364" s="432"/>
      <c r="AO364" s="432"/>
      <c r="AP364" s="432"/>
      <c r="AQ364" s="432"/>
      <c r="AR364" s="432"/>
      <c r="AS364" s="432"/>
      <c r="AT364" s="432"/>
      <c r="AU364" s="432">
        <v>1997</v>
      </c>
      <c r="AV364" s="432"/>
      <c r="AW364" s="432"/>
      <c r="AX364" s="432"/>
      <c r="AY364" s="432"/>
      <c r="AZ364" s="432"/>
      <c r="BA364" s="432"/>
      <c r="BB364" s="431"/>
      <c r="BC364" s="431"/>
    </row>
    <row r="365" spans="1:55" s="914" customFormat="1" ht="25.7" hidden="1" customHeight="1">
      <c r="A365" s="912"/>
      <c r="B365" s="242"/>
      <c r="C365" s="707" t="s">
        <v>3393</v>
      </c>
      <c r="D365" s="707" t="s">
        <v>14472</v>
      </c>
      <c r="E365" s="707" t="s">
        <v>3393</v>
      </c>
      <c r="F365" s="707" t="s">
        <v>14182</v>
      </c>
      <c r="G365" s="432"/>
      <c r="H365" s="432"/>
      <c r="I365" s="235">
        <v>386</v>
      </c>
      <c r="J365" s="235" t="s">
        <v>384</v>
      </c>
      <c r="K365" s="235" t="s">
        <v>384</v>
      </c>
      <c r="L365" s="432"/>
      <c r="M365" s="432"/>
      <c r="N365" s="432"/>
      <c r="O365" s="235">
        <v>374</v>
      </c>
      <c r="P365" s="235">
        <v>374</v>
      </c>
      <c r="Q365" s="235" t="s">
        <v>10750</v>
      </c>
      <c r="R365" s="235">
        <v>1</v>
      </c>
      <c r="S365" s="235" t="s">
        <v>290</v>
      </c>
      <c r="T365" s="432"/>
      <c r="U365" s="432"/>
      <c r="V365" s="432"/>
      <c r="W365" s="432"/>
      <c r="X365" s="432"/>
      <c r="Y365" s="432"/>
      <c r="Z365" s="235"/>
      <c r="AA365" s="432"/>
      <c r="AB365" s="432"/>
      <c r="AC365" s="432"/>
      <c r="AD365" s="432"/>
      <c r="AE365" s="432"/>
      <c r="AF365" s="432"/>
      <c r="AG365" s="432"/>
      <c r="AH365" s="432"/>
      <c r="AI365" s="432"/>
      <c r="AJ365" s="432"/>
      <c r="AK365" s="432"/>
      <c r="AL365" s="432"/>
      <c r="AM365" s="432"/>
      <c r="AN365" s="432"/>
      <c r="AO365" s="432"/>
      <c r="AP365" s="432"/>
      <c r="AQ365" s="432"/>
      <c r="AR365" s="432"/>
      <c r="AS365" s="432"/>
      <c r="AT365" s="432"/>
      <c r="AU365" s="432">
        <v>2014</v>
      </c>
      <c r="AV365" s="432"/>
      <c r="AW365" s="432"/>
      <c r="AX365" s="432"/>
      <c r="AY365" s="432"/>
      <c r="AZ365" s="432"/>
      <c r="BA365" s="432"/>
      <c r="BB365" s="431"/>
      <c r="BC365" s="431"/>
    </row>
    <row r="366" spans="1:55" s="914" customFormat="1" ht="25.7" hidden="1" customHeight="1">
      <c r="A366" s="912"/>
      <c r="B366" s="242"/>
      <c r="C366" s="707" t="s">
        <v>3393</v>
      </c>
      <c r="D366" s="707" t="s">
        <v>4789</v>
      </c>
      <c r="E366" s="707" t="s">
        <v>3393</v>
      </c>
      <c r="F366" s="707" t="s">
        <v>14182</v>
      </c>
      <c r="G366" s="432"/>
      <c r="H366" s="432"/>
      <c r="I366" s="235">
        <v>4998</v>
      </c>
      <c r="J366" s="235">
        <v>481.25</v>
      </c>
      <c r="K366" s="235">
        <v>481.25</v>
      </c>
      <c r="L366" s="432"/>
      <c r="M366" s="432"/>
      <c r="N366" s="432"/>
      <c r="O366" s="235">
        <v>456.95</v>
      </c>
      <c r="P366" s="235">
        <v>456.95</v>
      </c>
      <c r="Q366" s="235" t="s">
        <v>10750</v>
      </c>
      <c r="R366" s="235">
        <v>1</v>
      </c>
      <c r="S366" s="235" t="s">
        <v>290</v>
      </c>
      <c r="T366" s="432"/>
      <c r="U366" s="432"/>
      <c r="V366" s="432"/>
      <c r="W366" s="432"/>
      <c r="X366" s="432"/>
      <c r="Y366" s="432"/>
      <c r="Z366" s="235"/>
      <c r="AA366" s="432"/>
      <c r="AB366" s="432"/>
      <c r="AC366" s="432"/>
      <c r="AD366" s="432"/>
      <c r="AE366" s="432"/>
      <c r="AF366" s="432"/>
      <c r="AG366" s="432"/>
      <c r="AH366" s="432"/>
      <c r="AI366" s="432"/>
      <c r="AJ366" s="432"/>
      <c r="AK366" s="432"/>
      <c r="AL366" s="432"/>
      <c r="AM366" s="432"/>
      <c r="AN366" s="432"/>
      <c r="AO366" s="432"/>
      <c r="AP366" s="432"/>
      <c r="AQ366" s="432"/>
      <c r="AR366" s="432"/>
      <c r="AS366" s="432"/>
      <c r="AT366" s="432"/>
      <c r="AU366" s="432">
        <v>2011</v>
      </c>
      <c r="AV366" s="432"/>
      <c r="AW366" s="432"/>
      <c r="AX366" s="432"/>
      <c r="AY366" s="432"/>
      <c r="AZ366" s="432"/>
      <c r="BA366" s="432"/>
      <c r="BB366" s="431"/>
      <c r="BC366" s="431"/>
    </row>
    <row r="367" spans="1:55" s="914" customFormat="1" ht="25.7" hidden="1" customHeight="1">
      <c r="A367" s="912"/>
      <c r="B367" s="242"/>
      <c r="C367" s="707" t="s">
        <v>3393</v>
      </c>
      <c r="D367" s="707" t="s">
        <v>14473</v>
      </c>
      <c r="E367" s="707" t="s">
        <v>3393</v>
      </c>
      <c r="F367" s="707" t="s">
        <v>14182</v>
      </c>
      <c r="G367" s="432"/>
      <c r="H367" s="432"/>
      <c r="I367" s="235">
        <v>500</v>
      </c>
      <c r="J367" s="235" t="s">
        <v>384</v>
      </c>
      <c r="K367" s="235" t="s">
        <v>384</v>
      </c>
      <c r="L367" s="432"/>
      <c r="M367" s="432"/>
      <c r="N367" s="432"/>
      <c r="O367" s="235">
        <v>468</v>
      </c>
      <c r="P367" s="235">
        <v>468</v>
      </c>
      <c r="Q367" s="235" t="s">
        <v>10753</v>
      </c>
      <c r="R367" s="235">
        <v>1</v>
      </c>
      <c r="S367" s="235" t="s">
        <v>290</v>
      </c>
      <c r="T367" s="432"/>
      <c r="U367" s="432"/>
      <c r="V367" s="432"/>
      <c r="W367" s="432"/>
      <c r="X367" s="432"/>
      <c r="Y367" s="432"/>
      <c r="Z367" s="235"/>
      <c r="AA367" s="432"/>
      <c r="AB367" s="432"/>
      <c r="AC367" s="432"/>
      <c r="AD367" s="432"/>
      <c r="AE367" s="432"/>
      <c r="AF367" s="432"/>
      <c r="AG367" s="432"/>
      <c r="AH367" s="432"/>
      <c r="AI367" s="432"/>
      <c r="AJ367" s="432"/>
      <c r="AK367" s="432"/>
      <c r="AL367" s="432"/>
      <c r="AM367" s="432"/>
      <c r="AN367" s="432"/>
      <c r="AO367" s="432"/>
      <c r="AP367" s="432"/>
      <c r="AQ367" s="432"/>
      <c r="AR367" s="432"/>
      <c r="AS367" s="432"/>
      <c r="AT367" s="432"/>
      <c r="AU367" s="432">
        <v>2012</v>
      </c>
      <c r="AV367" s="432"/>
      <c r="AW367" s="432"/>
      <c r="AX367" s="432"/>
      <c r="AY367" s="432"/>
      <c r="AZ367" s="432"/>
      <c r="BA367" s="432"/>
      <c r="BB367" s="431"/>
      <c r="BC367" s="431"/>
    </row>
    <row r="368" spans="1:55" s="914" customFormat="1" ht="25.7" hidden="1" customHeight="1">
      <c r="A368" s="912"/>
      <c r="B368" s="242"/>
      <c r="C368" s="707" t="s">
        <v>3393</v>
      </c>
      <c r="D368" s="707" t="s">
        <v>14474</v>
      </c>
      <c r="E368" s="707" t="s">
        <v>3393</v>
      </c>
      <c r="F368" s="707" t="s">
        <v>4775</v>
      </c>
      <c r="G368" s="244"/>
      <c r="H368" s="915"/>
      <c r="I368" s="235">
        <v>700</v>
      </c>
      <c r="J368" s="235" t="s">
        <v>384</v>
      </c>
      <c r="K368" s="235" t="s">
        <v>384</v>
      </c>
      <c r="L368" s="244"/>
      <c r="M368" s="736"/>
      <c r="N368" s="244"/>
      <c r="O368" s="235">
        <v>700</v>
      </c>
      <c r="P368" s="235">
        <v>700</v>
      </c>
      <c r="Q368" s="235" t="s">
        <v>10750</v>
      </c>
      <c r="R368" s="235">
        <v>1</v>
      </c>
      <c r="S368" s="235" t="s">
        <v>290</v>
      </c>
      <c r="T368" s="244"/>
      <c r="U368" s="244"/>
      <c r="V368" s="244"/>
      <c r="W368" s="244"/>
      <c r="X368" s="244"/>
      <c r="Y368" s="244"/>
      <c r="Z368" s="235"/>
      <c r="AA368" s="707"/>
      <c r="AB368" s="707"/>
      <c r="AC368" s="244"/>
      <c r="AD368" s="244"/>
      <c r="AE368" s="244"/>
      <c r="AF368" s="244"/>
      <c r="AG368" s="244"/>
      <c r="AH368" s="244"/>
      <c r="AI368" s="244"/>
      <c r="AJ368" s="244"/>
      <c r="AK368" s="244"/>
      <c r="AL368" s="244"/>
      <c r="AM368" s="244"/>
      <c r="AN368" s="244"/>
      <c r="AO368" s="244"/>
      <c r="AP368" s="244"/>
      <c r="AQ368" s="244"/>
      <c r="AR368" s="244"/>
      <c r="AS368" s="244"/>
      <c r="AT368" s="244"/>
      <c r="AU368" s="432"/>
      <c r="AV368" s="432"/>
      <c r="AW368" s="432"/>
      <c r="AX368" s="432"/>
      <c r="AY368" s="432"/>
      <c r="AZ368" s="432"/>
      <c r="BA368" s="432"/>
      <c r="BB368" s="431"/>
      <c r="BC368" s="431"/>
    </row>
    <row r="369" spans="1:55" s="914" customFormat="1" ht="25.7" hidden="1" customHeight="1">
      <c r="A369" s="912"/>
      <c r="B369" s="242"/>
      <c r="C369" s="707" t="s">
        <v>3393</v>
      </c>
      <c r="D369" s="707" t="s">
        <v>4790</v>
      </c>
      <c r="E369" s="707" t="s">
        <v>3393</v>
      </c>
      <c r="F369" s="707" t="s">
        <v>4775</v>
      </c>
      <c r="G369" s="244"/>
      <c r="H369" s="915"/>
      <c r="I369" s="235">
        <v>300</v>
      </c>
      <c r="J369" s="235" t="s">
        <v>384</v>
      </c>
      <c r="K369" s="235" t="s">
        <v>384</v>
      </c>
      <c r="L369" s="235"/>
      <c r="M369" s="235"/>
      <c r="N369" s="235"/>
      <c r="O369" s="235">
        <v>300</v>
      </c>
      <c r="P369" s="235">
        <v>300</v>
      </c>
      <c r="Q369" s="235" t="s">
        <v>10750</v>
      </c>
      <c r="R369" s="235">
        <v>1</v>
      </c>
      <c r="S369" s="235" t="s">
        <v>290</v>
      </c>
      <c r="T369" s="244"/>
      <c r="U369" s="244"/>
      <c r="V369" s="244"/>
      <c r="W369" s="244"/>
      <c r="X369" s="244"/>
      <c r="Y369" s="244"/>
      <c r="Z369" s="235"/>
      <c r="AA369" s="707"/>
      <c r="AB369" s="707"/>
      <c r="AC369" s="244"/>
      <c r="AD369" s="244"/>
      <c r="AE369" s="244"/>
      <c r="AF369" s="244"/>
      <c r="AG369" s="244"/>
      <c r="AH369" s="244"/>
      <c r="AI369" s="244"/>
      <c r="AJ369" s="244"/>
      <c r="AK369" s="244"/>
      <c r="AL369" s="244"/>
      <c r="AM369" s="244"/>
      <c r="AN369" s="244"/>
      <c r="AO369" s="244"/>
      <c r="AP369" s="244"/>
      <c r="AQ369" s="244"/>
      <c r="AR369" s="244"/>
      <c r="AS369" s="244"/>
      <c r="AT369" s="244"/>
      <c r="AU369" s="432">
        <v>2009</v>
      </c>
      <c r="AV369" s="432"/>
      <c r="AW369" s="432"/>
      <c r="AX369" s="432"/>
      <c r="AY369" s="432"/>
      <c r="AZ369" s="432"/>
      <c r="BA369" s="432"/>
      <c r="BB369" s="431"/>
      <c r="BC369" s="431"/>
    </row>
    <row r="370" spans="1:55" s="914" customFormat="1" ht="25.7" hidden="1" customHeight="1">
      <c r="A370" s="912"/>
      <c r="B370" s="242"/>
      <c r="C370" s="707" t="s">
        <v>3393</v>
      </c>
      <c r="D370" s="707" t="s">
        <v>4791</v>
      </c>
      <c r="E370" s="707" t="s">
        <v>3393</v>
      </c>
      <c r="F370" s="707" t="s">
        <v>4775</v>
      </c>
      <c r="G370" s="244"/>
      <c r="H370" s="915"/>
      <c r="I370" s="235">
        <v>700</v>
      </c>
      <c r="J370" s="235" t="s">
        <v>384</v>
      </c>
      <c r="K370" s="235" t="s">
        <v>384</v>
      </c>
      <c r="L370" s="235"/>
      <c r="M370" s="235"/>
      <c r="N370" s="235"/>
      <c r="O370" s="235">
        <v>700</v>
      </c>
      <c r="P370" s="235">
        <v>700</v>
      </c>
      <c r="Q370" s="235" t="s">
        <v>14475</v>
      </c>
      <c r="R370" s="235">
        <v>1</v>
      </c>
      <c r="S370" s="235" t="s">
        <v>290</v>
      </c>
      <c r="T370" s="244"/>
      <c r="U370" s="244"/>
      <c r="V370" s="244"/>
      <c r="W370" s="244"/>
      <c r="X370" s="244"/>
      <c r="Y370" s="244"/>
      <c r="Z370" s="235"/>
      <c r="AA370" s="707"/>
      <c r="AB370" s="707"/>
      <c r="AC370" s="244"/>
      <c r="AD370" s="244"/>
      <c r="AE370" s="244"/>
      <c r="AF370" s="244"/>
      <c r="AG370" s="244"/>
      <c r="AH370" s="244"/>
      <c r="AI370" s="244"/>
      <c r="AJ370" s="244"/>
      <c r="AK370" s="244"/>
      <c r="AL370" s="244"/>
      <c r="AM370" s="244"/>
      <c r="AN370" s="244"/>
      <c r="AO370" s="244"/>
      <c r="AP370" s="244"/>
      <c r="AQ370" s="244"/>
      <c r="AR370" s="244"/>
      <c r="AS370" s="244"/>
      <c r="AT370" s="244"/>
      <c r="AU370" s="432"/>
      <c r="AV370" s="432"/>
      <c r="AW370" s="432"/>
      <c r="AX370" s="432"/>
      <c r="AY370" s="432"/>
      <c r="AZ370" s="432"/>
      <c r="BA370" s="432"/>
      <c r="BB370" s="431"/>
      <c r="BC370" s="431"/>
    </row>
    <row r="371" spans="1:55" s="914" customFormat="1" ht="25.7" hidden="1" customHeight="1">
      <c r="A371" s="912"/>
      <c r="B371" s="242"/>
      <c r="C371" s="707" t="s">
        <v>3393</v>
      </c>
      <c r="D371" s="707" t="s">
        <v>14476</v>
      </c>
      <c r="E371" s="707" t="s">
        <v>3393</v>
      </c>
      <c r="F371" s="707" t="s">
        <v>14182</v>
      </c>
      <c r="G371" s="707"/>
      <c r="H371" s="244"/>
      <c r="I371" s="235">
        <v>700</v>
      </c>
      <c r="J371" s="235"/>
      <c r="K371" s="235"/>
      <c r="L371" s="235"/>
      <c r="M371" s="235"/>
      <c r="N371" s="235"/>
      <c r="O371" s="235">
        <v>700</v>
      </c>
      <c r="P371" s="235">
        <v>700</v>
      </c>
      <c r="Q371" s="235" t="s">
        <v>14475</v>
      </c>
      <c r="R371" s="235">
        <v>1</v>
      </c>
      <c r="S371" s="235" t="s">
        <v>290</v>
      </c>
      <c r="T371" s="235"/>
      <c r="U371" s="235"/>
      <c r="V371" s="244"/>
      <c r="W371" s="244"/>
      <c r="X371" s="244"/>
      <c r="Y371" s="244"/>
      <c r="Z371" s="235"/>
      <c r="AA371" s="244"/>
      <c r="AB371" s="235"/>
      <c r="AC371" s="707"/>
      <c r="AD371" s="707"/>
      <c r="AE371" s="244"/>
      <c r="AF371" s="244"/>
      <c r="AG371" s="244"/>
      <c r="AH371" s="244"/>
      <c r="AI371" s="244"/>
      <c r="AJ371" s="244"/>
      <c r="AK371" s="244"/>
      <c r="AL371" s="244"/>
      <c r="AM371" s="244"/>
      <c r="AN371" s="244"/>
      <c r="AO371" s="244"/>
      <c r="AP371" s="244"/>
      <c r="AQ371" s="244"/>
      <c r="AR371" s="244"/>
      <c r="AS371" s="244"/>
      <c r="AT371" s="244"/>
      <c r="AU371" s="432">
        <v>2019</v>
      </c>
      <c r="AV371" s="432"/>
      <c r="AW371" s="432"/>
      <c r="AX371" s="432"/>
      <c r="AY371" s="432"/>
      <c r="AZ371" s="432"/>
      <c r="BA371" s="432"/>
      <c r="BB371" s="431"/>
      <c r="BC371" s="431"/>
    </row>
    <row r="372" spans="1:55" s="914" customFormat="1" ht="25.7" hidden="1" customHeight="1">
      <c r="A372" s="912"/>
      <c r="B372" s="242"/>
      <c r="C372" s="707" t="s">
        <v>3393</v>
      </c>
      <c r="D372" s="707" t="s">
        <v>14477</v>
      </c>
      <c r="E372" s="707" t="s">
        <v>3393</v>
      </c>
      <c r="F372" s="707" t="s">
        <v>3393</v>
      </c>
      <c r="G372" s="707"/>
      <c r="H372" s="244"/>
      <c r="I372" s="235">
        <v>4909</v>
      </c>
      <c r="J372" s="235" t="s">
        <v>384</v>
      </c>
      <c r="K372" s="235" t="s">
        <v>384</v>
      </c>
      <c r="L372" s="235"/>
      <c r="M372" s="235"/>
      <c r="N372" s="235"/>
      <c r="O372" s="235">
        <v>500</v>
      </c>
      <c r="P372" s="235">
        <v>500</v>
      </c>
      <c r="Q372" s="235" t="s">
        <v>14478</v>
      </c>
      <c r="R372" s="235">
        <v>1</v>
      </c>
      <c r="S372" s="235" t="s">
        <v>290</v>
      </c>
      <c r="T372" s="235"/>
      <c r="U372" s="235"/>
      <c r="V372" s="244"/>
      <c r="W372" s="244"/>
      <c r="X372" s="244"/>
      <c r="Y372" s="244"/>
      <c r="Z372" s="235"/>
      <c r="AA372" s="244"/>
      <c r="AB372" s="235"/>
      <c r="AC372" s="707"/>
      <c r="AD372" s="707"/>
      <c r="AE372" s="244"/>
      <c r="AF372" s="244"/>
      <c r="AG372" s="244"/>
      <c r="AH372" s="244"/>
      <c r="AI372" s="244"/>
      <c r="AJ372" s="244"/>
      <c r="AK372" s="244"/>
      <c r="AL372" s="244"/>
      <c r="AM372" s="244"/>
      <c r="AN372" s="244"/>
      <c r="AO372" s="244"/>
      <c r="AP372" s="244"/>
      <c r="AQ372" s="244"/>
      <c r="AR372" s="244"/>
      <c r="AS372" s="244"/>
      <c r="AT372" s="244"/>
      <c r="AU372" s="432">
        <v>2006</v>
      </c>
      <c r="AV372" s="432"/>
      <c r="AW372" s="432"/>
      <c r="AX372" s="432"/>
      <c r="AY372" s="432"/>
      <c r="AZ372" s="432"/>
      <c r="BA372" s="432"/>
      <c r="BB372" s="431"/>
      <c r="BC372" s="431"/>
    </row>
    <row r="373" spans="1:55" s="914" customFormat="1" ht="25.7" hidden="1" customHeight="1">
      <c r="A373" s="912"/>
      <c r="B373" s="242"/>
      <c r="C373" s="707" t="s">
        <v>3417</v>
      </c>
      <c r="D373" s="707" t="s">
        <v>14479</v>
      </c>
      <c r="E373" s="707" t="s">
        <v>3417</v>
      </c>
      <c r="F373" s="707" t="s">
        <v>3417</v>
      </c>
      <c r="G373" s="707"/>
      <c r="H373" s="244"/>
      <c r="I373" s="235">
        <v>21804</v>
      </c>
      <c r="J373" s="235">
        <v>616</v>
      </c>
      <c r="K373" s="235">
        <v>600</v>
      </c>
      <c r="L373" s="235"/>
      <c r="M373" s="235"/>
      <c r="N373" s="235"/>
      <c r="O373" s="235">
        <v>500</v>
      </c>
      <c r="P373" s="235">
        <v>500</v>
      </c>
      <c r="Q373" s="235" t="s">
        <v>1964</v>
      </c>
      <c r="R373" s="235">
        <v>1</v>
      </c>
      <c r="S373" s="235" t="s">
        <v>290</v>
      </c>
      <c r="T373" s="235"/>
      <c r="U373" s="235"/>
      <c r="V373" s="244"/>
      <c r="W373" s="244"/>
      <c r="X373" s="244"/>
      <c r="Y373" s="244"/>
      <c r="Z373" s="244"/>
      <c r="AA373" s="244"/>
      <c r="AB373" s="235"/>
      <c r="AC373" s="707"/>
      <c r="AD373" s="707"/>
      <c r="AE373" s="244"/>
      <c r="AF373" s="244"/>
      <c r="AG373" s="244"/>
      <c r="AH373" s="244"/>
      <c r="AI373" s="244"/>
      <c r="AJ373" s="244"/>
      <c r="AK373" s="244"/>
      <c r="AL373" s="244"/>
      <c r="AM373" s="244"/>
      <c r="AN373" s="244"/>
      <c r="AO373" s="244"/>
      <c r="AP373" s="244"/>
      <c r="AQ373" s="244"/>
      <c r="AR373" s="244"/>
      <c r="AS373" s="244"/>
      <c r="AT373" s="244"/>
      <c r="AU373" s="244">
        <v>2019</v>
      </c>
      <c r="AV373" s="244"/>
      <c r="AW373" s="432"/>
      <c r="AX373" s="432"/>
      <c r="AY373" s="432"/>
      <c r="AZ373" s="432"/>
      <c r="BA373" s="432"/>
      <c r="BB373" s="432">
        <v>700</v>
      </c>
      <c r="BC373" s="432" t="s">
        <v>14480</v>
      </c>
    </row>
    <row r="374" spans="1:55" s="914" customFormat="1" ht="25.7" hidden="1" customHeight="1">
      <c r="A374" s="912"/>
      <c r="B374" s="242"/>
      <c r="C374" s="707" t="s">
        <v>3417</v>
      </c>
      <c r="D374" s="707" t="s">
        <v>14481</v>
      </c>
      <c r="E374" s="707" t="s">
        <v>3417</v>
      </c>
      <c r="F374" s="707" t="s">
        <v>3417</v>
      </c>
      <c r="G374" s="235"/>
      <c r="H374" s="235"/>
      <c r="I374" s="235">
        <v>6000</v>
      </c>
      <c r="J374" s="235"/>
      <c r="K374" s="235"/>
      <c r="L374" s="285"/>
      <c r="M374" s="285"/>
      <c r="N374" s="285"/>
      <c r="O374" s="235">
        <v>500</v>
      </c>
      <c r="P374" s="235">
        <v>500</v>
      </c>
      <c r="Q374" s="235" t="s">
        <v>1864</v>
      </c>
      <c r="R374" s="235">
        <v>1</v>
      </c>
      <c r="S374" s="235" t="s">
        <v>290</v>
      </c>
      <c r="T374" s="235"/>
      <c r="U374" s="235"/>
      <c r="V374" s="285"/>
      <c r="W374" s="235"/>
      <c r="X374" s="235"/>
      <c r="Y374" s="235"/>
      <c r="Z374" s="244"/>
      <c r="AA374" s="235"/>
      <c r="AB374" s="235"/>
      <c r="AC374" s="235"/>
      <c r="AD374" s="235"/>
      <c r="AE374" s="235"/>
      <c r="AF374" s="285"/>
      <c r="AG374" s="285"/>
      <c r="AH374" s="235"/>
      <c r="AI374" s="235"/>
      <c r="AJ374" s="235"/>
      <c r="AK374" s="235"/>
      <c r="AL374" s="235"/>
      <c r="AM374" s="235"/>
      <c r="AN374" s="235"/>
      <c r="AO374" s="285"/>
      <c r="AP374" s="285"/>
      <c r="AQ374" s="285"/>
      <c r="AR374" s="285"/>
      <c r="AS374" s="285"/>
      <c r="AT374" s="285"/>
      <c r="AU374" s="244">
        <v>2017</v>
      </c>
      <c r="AV374" s="244"/>
      <c r="AW374" s="432"/>
      <c r="AX374" s="432"/>
      <c r="AY374" s="432"/>
      <c r="AZ374" s="432"/>
      <c r="BA374" s="432"/>
      <c r="BB374" s="432">
        <v>565</v>
      </c>
      <c r="BC374" s="432"/>
    </row>
    <row r="375" spans="1:55" s="914" customFormat="1" ht="25.7" hidden="1" customHeight="1">
      <c r="A375" s="912"/>
      <c r="B375" s="242"/>
      <c r="C375" s="707" t="s">
        <v>3417</v>
      </c>
      <c r="D375" s="707" t="s">
        <v>14482</v>
      </c>
      <c r="E375" s="707" t="s">
        <v>3417</v>
      </c>
      <c r="F375" s="707" t="s">
        <v>3417</v>
      </c>
      <c r="G375" s="235"/>
      <c r="H375" s="235"/>
      <c r="I375" s="235">
        <v>714</v>
      </c>
      <c r="J375" s="235"/>
      <c r="K375" s="235"/>
      <c r="L375" s="285"/>
      <c r="M375" s="285"/>
      <c r="N375" s="285"/>
      <c r="O375" s="235">
        <v>560</v>
      </c>
      <c r="P375" s="235">
        <v>560</v>
      </c>
      <c r="Q375" s="235" t="s">
        <v>10739</v>
      </c>
      <c r="R375" s="235">
        <v>1</v>
      </c>
      <c r="S375" s="235" t="s">
        <v>290</v>
      </c>
      <c r="T375" s="235"/>
      <c r="U375" s="235"/>
      <c r="V375" s="285"/>
      <c r="W375" s="235"/>
      <c r="X375" s="235"/>
      <c r="Y375" s="235"/>
      <c r="Z375" s="244"/>
      <c r="AA375" s="235"/>
      <c r="AB375" s="235"/>
      <c r="AC375" s="235"/>
      <c r="AD375" s="235"/>
      <c r="AE375" s="235"/>
      <c r="AF375" s="285"/>
      <c r="AG375" s="285"/>
      <c r="AH375" s="235"/>
      <c r="AI375" s="235"/>
      <c r="AJ375" s="235"/>
      <c r="AK375" s="235"/>
      <c r="AL375" s="235"/>
      <c r="AM375" s="235"/>
      <c r="AN375" s="235"/>
      <c r="AO375" s="285"/>
      <c r="AP375" s="285"/>
      <c r="AQ375" s="285"/>
      <c r="AR375" s="285"/>
      <c r="AS375" s="285"/>
      <c r="AT375" s="285"/>
      <c r="AU375" s="244">
        <v>2001</v>
      </c>
      <c r="AV375" s="244"/>
      <c r="AW375" s="432"/>
      <c r="AX375" s="432"/>
      <c r="AY375" s="432"/>
      <c r="AZ375" s="432"/>
      <c r="BA375" s="432"/>
      <c r="BB375" s="432">
        <v>87</v>
      </c>
      <c r="BC375" s="432"/>
    </row>
    <row r="376" spans="1:55" s="914" customFormat="1" ht="25.7" hidden="1" customHeight="1">
      <c r="A376" s="912"/>
      <c r="B376" s="242"/>
      <c r="C376" s="707" t="s">
        <v>3417</v>
      </c>
      <c r="D376" s="707" t="s">
        <v>10749</v>
      </c>
      <c r="E376" s="707" t="s">
        <v>3417</v>
      </c>
      <c r="F376" s="707" t="s">
        <v>3417</v>
      </c>
      <c r="G376" s="235"/>
      <c r="H376" s="235"/>
      <c r="I376" s="919">
        <v>427</v>
      </c>
      <c r="J376" s="919"/>
      <c r="K376" s="919"/>
      <c r="L376" s="285"/>
      <c r="M376" s="285"/>
      <c r="N376" s="285"/>
      <c r="O376" s="252">
        <v>374</v>
      </c>
      <c r="P376" s="252">
        <v>374</v>
      </c>
      <c r="Q376" s="235" t="s">
        <v>1858</v>
      </c>
      <c r="R376" s="235">
        <v>1</v>
      </c>
      <c r="S376" s="235" t="s">
        <v>290</v>
      </c>
      <c r="T376" s="235"/>
      <c r="U376" s="235"/>
      <c r="V376" s="285"/>
      <c r="W376" s="235"/>
      <c r="X376" s="235"/>
      <c r="Y376" s="235"/>
      <c r="Z376" s="235"/>
      <c r="AA376" s="235"/>
      <c r="AB376" s="235"/>
      <c r="AC376" s="235"/>
      <c r="AD376" s="235"/>
      <c r="AE376" s="235"/>
      <c r="AF376" s="285"/>
      <c r="AG376" s="285"/>
      <c r="AH376" s="235"/>
      <c r="AI376" s="235"/>
      <c r="AJ376" s="235"/>
      <c r="AK376" s="235"/>
      <c r="AL376" s="235"/>
      <c r="AM376" s="235"/>
      <c r="AN376" s="235"/>
      <c r="AO376" s="285"/>
      <c r="AP376" s="285"/>
      <c r="AQ376" s="285"/>
      <c r="AR376" s="285"/>
      <c r="AS376" s="285"/>
      <c r="AT376" s="285"/>
      <c r="AU376" s="252"/>
      <c r="AV376" s="432"/>
      <c r="AW376" s="432"/>
      <c r="AX376" s="432"/>
      <c r="AY376" s="432"/>
      <c r="AZ376" s="432"/>
      <c r="BA376" s="432"/>
      <c r="BB376" s="431"/>
      <c r="BC376" s="431"/>
    </row>
    <row r="377" spans="1:55" s="914" customFormat="1" ht="25.7" hidden="1" customHeight="1">
      <c r="A377" s="912"/>
      <c r="B377" s="242"/>
      <c r="C377" s="707" t="s">
        <v>3417</v>
      </c>
      <c r="D377" s="707" t="s">
        <v>10748</v>
      </c>
      <c r="E377" s="707" t="s">
        <v>3417</v>
      </c>
      <c r="F377" s="707" t="s">
        <v>3417</v>
      </c>
      <c r="G377" s="235"/>
      <c r="H377" s="235"/>
      <c r="I377" s="919">
        <v>270</v>
      </c>
      <c r="J377" s="919"/>
      <c r="K377" s="919"/>
      <c r="L377" s="285"/>
      <c r="M377" s="285"/>
      <c r="N377" s="285"/>
      <c r="O377" s="252">
        <v>357</v>
      </c>
      <c r="P377" s="252">
        <v>357</v>
      </c>
      <c r="Q377" s="235" t="s">
        <v>1327</v>
      </c>
      <c r="R377" s="235">
        <v>1</v>
      </c>
      <c r="S377" s="235" t="s">
        <v>290</v>
      </c>
      <c r="T377" s="235"/>
      <c r="U377" s="235"/>
      <c r="V377" s="285"/>
      <c r="W377" s="235"/>
      <c r="X377" s="235"/>
      <c r="Y377" s="235"/>
      <c r="Z377" s="235"/>
      <c r="AA377" s="235"/>
      <c r="AB377" s="235"/>
      <c r="AC377" s="235"/>
      <c r="AD377" s="235"/>
      <c r="AE377" s="235"/>
      <c r="AF377" s="285"/>
      <c r="AG377" s="285"/>
      <c r="AH377" s="235"/>
      <c r="AI377" s="235"/>
      <c r="AJ377" s="235"/>
      <c r="AK377" s="235"/>
      <c r="AL377" s="235"/>
      <c r="AM377" s="235"/>
      <c r="AN377" s="235"/>
      <c r="AO377" s="285"/>
      <c r="AP377" s="285"/>
      <c r="AQ377" s="285"/>
      <c r="AR377" s="285"/>
      <c r="AS377" s="285"/>
      <c r="AT377" s="285"/>
      <c r="AU377" s="252">
        <v>1998</v>
      </c>
      <c r="AV377" s="432"/>
      <c r="AW377" s="432"/>
      <c r="AX377" s="432"/>
      <c r="AY377" s="432"/>
      <c r="AZ377" s="432"/>
      <c r="BA377" s="432"/>
      <c r="BB377" s="431"/>
      <c r="BC377" s="431"/>
    </row>
    <row r="378" spans="1:55" s="914" customFormat="1" ht="25.7" hidden="1" customHeight="1">
      <c r="A378" s="912"/>
      <c r="B378" s="242"/>
      <c r="C378" s="707" t="s">
        <v>3417</v>
      </c>
      <c r="D378" s="707" t="s">
        <v>10747</v>
      </c>
      <c r="E378" s="707" t="s">
        <v>3417</v>
      </c>
      <c r="F378" s="707" t="s">
        <v>3417</v>
      </c>
      <c r="G378" s="920"/>
      <c r="H378" s="920"/>
      <c r="I378" s="919">
        <v>437</v>
      </c>
      <c r="J378" s="920"/>
      <c r="K378" s="920"/>
      <c r="L378" s="285"/>
      <c r="M378" s="285"/>
      <c r="N378" s="285"/>
      <c r="O378" s="252">
        <v>357</v>
      </c>
      <c r="P378" s="252">
        <v>357</v>
      </c>
      <c r="Q378" s="235" t="s">
        <v>1327</v>
      </c>
      <c r="R378" s="235">
        <v>1</v>
      </c>
      <c r="S378" s="235" t="s">
        <v>290</v>
      </c>
      <c r="T378" s="920"/>
      <c r="U378" s="920"/>
      <c r="V378" s="285"/>
      <c r="W378" s="920"/>
      <c r="X378" s="920"/>
      <c r="Y378" s="920"/>
      <c r="Z378" s="920"/>
      <c r="AA378" s="920"/>
      <c r="AB378" s="920"/>
      <c r="AC378" s="920"/>
      <c r="AD378" s="920"/>
      <c r="AE378" s="920"/>
      <c r="AF378" s="285"/>
      <c r="AG378" s="285"/>
      <c r="AH378" s="920"/>
      <c r="AI378" s="920"/>
      <c r="AJ378" s="920"/>
      <c r="AK378" s="920"/>
      <c r="AL378" s="920"/>
      <c r="AM378" s="920"/>
      <c r="AN378" s="920"/>
      <c r="AO378" s="285"/>
      <c r="AP378" s="285"/>
      <c r="AQ378" s="285"/>
      <c r="AR378" s="285"/>
      <c r="AS378" s="285"/>
      <c r="AT378" s="285"/>
      <c r="AU378" s="252"/>
      <c r="AV378" s="432"/>
      <c r="AW378" s="432"/>
      <c r="AX378" s="432"/>
      <c r="AY378" s="432"/>
      <c r="AZ378" s="432"/>
      <c r="BA378" s="432"/>
      <c r="BB378" s="431"/>
      <c r="BC378" s="431"/>
    </row>
    <row r="379" spans="1:55" s="914" customFormat="1" ht="25.7" hidden="1" customHeight="1">
      <c r="A379" s="912"/>
      <c r="B379" s="242"/>
      <c r="C379" s="707" t="s">
        <v>3417</v>
      </c>
      <c r="D379" s="707" t="s">
        <v>14483</v>
      </c>
      <c r="E379" s="707" t="s">
        <v>3417</v>
      </c>
      <c r="F379" s="707" t="s">
        <v>3417</v>
      </c>
      <c r="G379" s="920"/>
      <c r="H379" s="920"/>
      <c r="I379" s="919">
        <v>1198</v>
      </c>
      <c r="J379" s="920"/>
      <c r="K379" s="920"/>
      <c r="L379" s="285"/>
      <c r="M379" s="285"/>
      <c r="N379" s="285"/>
      <c r="O379" s="252">
        <v>1188</v>
      </c>
      <c r="P379" s="252">
        <v>594</v>
      </c>
      <c r="Q379" s="235" t="s">
        <v>5939</v>
      </c>
      <c r="R379" s="235">
        <v>2</v>
      </c>
      <c r="S379" s="235" t="s">
        <v>290</v>
      </c>
      <c r="T379" s="920"/>
      <c r="U379" s="920"/>
      <c r="V379" s="285"/>
      <c r="W379" s="920"/>
      <c r="X379" s="920"/>
      <c r="Y379" s="920"/>
      <c r="Z379" s="920"/>
      <c r="AA379" s="920"/>
      <c r="AB379" s="920"/>
      <c r="AC379" s="920"/>
      <c r="AD379" s="920"/>
      <c r="AE379" s="920"/>
      <c r="AF379" s="285"/>
      <c r="AG379" s="285"/>
      <c r="AH379" s="920"/>
      <c r="AI379" s="920"/>
      <c r="AJ379" s="920"/>
      <c r="AK379" s="920"/>
      <c r="AL379" s="920"/>
      <c r="AM379" s="920"/>
      <c r="AN379" s="920"/>
      <c r="AO379" s="285"/>
      <c r="AP379" s="285"/>
      <c r="AQ379" s="285"/>
      <c r="AR379" s="285"/>
      <c r="AS379" s="285"/>
      <c r="AT379" s="285"/>
      <c r="AU379" s="252"/>
      <c r="AV379" s="432"/>
      <c r="AW379" s="432"/>
      <c r="AX379" s="432"/>
      <c r="AY379" s="432"/>
      <c r="AZ379" s="432"/>
      <c r="BA379" s="432"/>
      <c r="BB379" s="431"/>
      <c r="BC379" s="431"/>
    </row>
    <row r="380" spans="1:55" s="914" customFormat="1" ht="25.7" hidden="1" customHeight="1">
      <c r="A380" s="912"/>
      <c r="B380" s="242"/>
      <c r="C380" s="707" t="s">
        <v>3417</v>
      </c>
      <c r="D380" s="707" t="s">
        <v>14484</v>
      </c>
      <c r="E380" s="707" t="s">
        <v>3417</v>
      </c>
      <c r="F380" s="707" t="s">
        <v>3417</v>
      </c>
      <c r="G380" s="920"/>
      <c r="H380" s="920"/>
      <c r="I380" s="919">
        <v>534</v>
      </c>
      <c r="J380" s="920"/>
      <c r="K380" s="920"/>
      <c r="L380" s="285"/>
      <c r="M380" s="285"/>
      <c r="N380" s="285"/>
      <c r="O380" s="252">
        <v>600</v>
      </c>
      <c r="P380" s="252">
        <v>600</v>
      </c>
      <c r="Q380" s="235" t="s">
        <v>14485</v>
      </c>
      <c r="R380" s="235">
        <v>1</v>
      </c>
      <c r="S380" s="235" t="s">
        <v>290</v>
      </c>
      <c r="T380" s="920"/>
      <c r="U380" s="920"/>
      <c r="V380" s="285"/>
      <c r="W380" s="920"/>
      <c r="X380" s="920"/>
      <c r="Y380" s="920"/>
      <c r="Z380" s="920"/>
      <c r="AA380" s="920"/>
      <c r="AB380" s="920"/>
      <c r="AC380" s="920"/>
      <c r="AD380" s="920"/>
      <c r="AE380" s="920"/>
      <c r="AF380" s="285"/>
      <c r="AG380" s="285"/>
      <c r="AH380" s="920"/>
      <c r="AI380" s="920"/>
      <c r="AJ380" s="920"/>
      <c r="AK380" s="920"/>
      <c r="AL380" s="920"/>
      <c r="AM380" s="920"/>
      <c r="AN380" s="920"/>
      <c r="AO380" s="285"/>
      <c r="AP380" s="285"/>
      <c r="AQ380" s="285"/>
      <c r="AR380" s="285"/>
      <c r="AS380" s="285"/>
      <c r="AT380" s="285"/>
      <c r="AU380" s="252"/>
      <c r="AV380" s="432"/>
      <c r="AW380" s="432"/>
      <c r="AX380" s="432"/>
      <c r="AY380" s="432"/>
      <c r="AZ380" s="432"/>
      <c r="BA380" s="432"/>
      <c r="BB380" s="431"/>
      <c r="BC380" s="431"/>
    </row>
    <row r="381" spans="1:55" s="914" customFormat="1" ht="25.7" hidden="1" customHeight="1">
      <c r="A381" s="839"/>
      <c r="B381" s="242"/>
      <c r="C381" s="432" t="s">
        <v>3417</v>
      </c>
      <c r="D381" s="432" t="s">
        <v>10746</v>
      </c>
      <c r="E381" s="432" t="s">
        <v>3417</v>
      </c>
      <c r="F381" s="432" t="s">
        <v>3417</v>
      </c>
      <c r="G381" s="432"/>
      <c r="H381" s="432"/>
      <c r="I381" s="431">
        <v>12975</v>
      </c>
      <c r="J381" s="431">
        <v>493</v>
      </c>
      <c r="K381" s="431">
        <v>944</v>
      </c>
      <c r="L381" s="432"/>
      <c r="M381" s="432"/>
      <c r="N381" s="432"/>
      <c r="O381" s="235">
        <v>374</v>
      </c>
      <c r="P381" s="431">
        <v>374</v>
      </c>
      <c r="Q381" s="235" t="s">
        <v>1858</v>
      </c>
      <c r="R381" s="431">
        <v>1</v>
      </c>
      <c r="S381" s="235" t="s">
        <v>290</v>
      </c>
      <c r="T381" s="432"/>
      <c r="U381" s="432"/>
      <c r="V381" s="432"/>
      <c r="W381" s="432"/>
      <c r="X381" s="432"/>
      <c r="Y381" s="432"/>
      <c r="Z381" s="431"/>
      <c r="AA381" s="432"/>
      <c r="AB381" s="432"/>
      <c r="AC381" s="432"/>
      <c r="AD381" s="432"/>
      <c r="AE381" s="432"/>
      <c r="AF381" s="432"/>
      <c r="AG381" s="432"/>
      <c r="AH381" s="432"/>
      <c r="AI381" s="432"/>
      <c r="AJ381" s="432"/>
      <c r="AK381" s="432"/>
      <c r="AL381" s="432"/>
      <c r="AM381" s="432"/>
      <c r="AN381" s="432"/>
      <c r="AO381" s="432"/>
      <c r="AP381" s="432"/>
      <c r="AQ381" s="432"/>
      <c r="AR381" s="432"/>
      <c r="AS381" s="432"/>
      <c r="AT381" s="432"/>
      <c r="AU381" s="432">
        <v>2011</v>
      </c>
      <c r="AV381" s="432"/>
      <c r="AW381" s="432"/>
      <c r="AX381" s="432"/>
      <c r="AY381" s="432"/>
      <c r="AZ381" s="432"/>
      <c r="BA381" s="432"/>
      <c r="BB381" s="431"/>
      <c r="BC381" s="431"/>
    </row>
    <row r="382" spans="1:55" s="914" customFormat="1" ht="25.7" hidden="1" customHeight="1">
      <c r="A382" s="912"/>
      <c r="B382" s="242"/>
      <c r="C382" s="432" t="s">
        <v>3417</v>
      </c>
      <c r="D382" s="432" t="s">
        <v>14486</v>
      </c>
      <c r="E382" s="432" t="s">
        <v>3417</v>
      </c>
      <c r="F382" s="432" t="s">
        <v>3417</v>
      </c>
      <c r="G382" s="432"/>
      <c r="H382" s="432"/>
      <c r="I382" s="235">
        <v>329</v>
      </c>
      <c r="J382" s="432"/>
      <c r="K382" s="432"/>
      <c r="L382" s="432"/>
      <c r="M382" s="432"/>
      <c r="N382" s="432"/>
      <c r="O382" s="235">
        <v>328.99</v>
      </c>
      <c r="P382" s="431">
        <v>328.99</v>
      </c>
      <c r="Q382" s="235" t="s">
        <v>10743</v>
      </c>
      <c r="R382" s="432">
        <v>1</v>
      </c>
      <c r="S382" s="235" t="s">
        <v>290</v>
      </c>
      <c r="T382" s="432"/>
      <c r="U382" s="432"/>
      <c r="V382" s="432"/>
      <c r="W382" s="432"/>
      <c r="X382" s="432"/>
      <c r="Y382" s="432"/>
      <c r="Z382" s="432"/>
      <c r="AA382" s="432"/>
      <c r="AB382" s="432"/>
      <c r="AC382" s="432"/>
      <c r="AD382" s="432"/>
      <c r="AE382" s="432"/>
      <c r="AF382" s="432"/>
      <c r="AG382" s="432"/>
      <c r="AH382" s="432"/>
      <c r="AI382" s="432"/>
      <c r="AJ382" s="432"/>
      <c r="AK382" s="432"/>
      <c r="AL382" s="432"/>
      <c r="AM382" s="432"/>
      <c r="AN382" s="432"/>
      <c r="AO382" s="432"/>
      <c r="AP382" s="432"/>
      <c r="AQ382" s="432"/>
      <c r="AR382" s="432"/>
      <c r="AS382" s="432"/>
      <c r="AT382" s="432"/>
      <c r="AU382" s="432"/>
      <c r="AV382" s="432"/>
      <c r="AW382" s="432"/>
      <c r="AX382" s="432"/>
      <c r="AY382" s="432"/>
      <c r="AZ382" s="432"/>
      <c r="BA382" s="432"/>
      <c r="BB382" s="432"/>
      <c r="BC382" s="921"/>
    </row>
    <row r="383" spans="1:55" s="914" customFormat="1" ht="25.7" hidden="1" customHeight="1">
      <c r="A383" s="912"/>
      <c r="B383" s="242"/>
      <c r="C383" s="432" t="s">
        <v>3417</v>
      </c>
      <c r="D383" s="432" t="s">
        <v>14487</v>
      </c>
      <c r="E383" s="432" t="s">
        <v>3417</v>
      </c>
      <c r="F383" s="432" t="s">
        <v>3417</v>
      </c>
      <c r="G383" s="244"/>
      <c r="H383" s="915"/>
      <c r="I383" s="235">
        <v>621</v>
      </c>
      <c r="J383" s="432"/>
      <c r="K383" s="432"/>
      <c r="L383" s="235"/>
      <c r="M383" s="235"/>
      <c r="N383" s="235"/>
      <c r="O383" s="235">
        <v>621</v>
      </c>
      <c r="P383" s="431">
        <v>621</v>
      </c>
      <c r="Q383" s="235" t="s">
        <v>10745</v>
      </c>
      <c r="R383" s="432">
        <v>1</v>
      </c>
      <c r="S383" s="235" t="s">
        <v>290</v>
      </c>
      <c r="T383" s="244"/>
      <c r="U383" s="244"/>
      <c r="V383" s="244"/>
      <c r="W383" s="244"/>
      <c r="X383" s="244"/>
      <c r="Y383" s="244"/>
      <c r="Z383" s="432"/>
      <c r="AA383" s="707"/>
      <c r="AB383" s="707"/>
      <c r="AC383" s="244"/>
      <c r="AD383" s="244"/>
      <c r="AE383" s="244"/>
      <c r="AF383" s="244"/>
      <c r="AG383" s="244"/>
      <c r="AH383" s="244"/>
      <c r="AI383" s="244"/>
      <c r="AJ383" s="244"/>
      <c r="AK383" s="244"/>
      <c r="AL383" s="244"/>
      <c r="AM383" s="244"/>
      <c r="AN383" s="244"/>
      <c r="AO383" s="244"/>
      <c r="AP383" s="244"/>
      <c r="AQ383" s="244"/>
      <c r="AR383" s="244"/>
      <c r="AS383" s="244"/>
      <c r="AT383" s="244"/>
      <c r="AU383" s="432"/>
      <c r="AV383" s="432"/>
      <c r="AW383" s="432"/>
      <c r="AX383" s="432"/>
      <c r="AY383" s="432"/>
      <c r="AZ383" s="432"/>
      <c r="BA383" s="432"/>
      <c r="BB383" s="432"/>
      <c r="BC383" s="431"/>
    </row>
    <row r="384" spans="1:55" s="914" customFormat="1" ht="25.7" hidden="1" customHeight="1">
      <c r="A384" s="912"/>
      <c r="B384" s="242"/>
      <c r="C384" s="432" t="s">
        <v>3417</v>
      </c>
      <c r="D384" s="918" t="s">
        <v>14488</v>
      </c>
      <c r="E384" s="432" t="s">
        <v>3417</v>
      </c>
      <c r="F384" s="432" t="s">
        <v>3417</v>
      </c>
      <c r="G384" s="244"/>
      <c r="H384" s="915"/>
      <c r="I384" s="431">
        <v>1470</v>
      </c>
      <c r="J384" s="431"/>
      <c r="K384" s="431"/>
      <c r="L384" s="235"/>
      <c r="M384" s="235"/>
      <c r="N384" s="235"/>
      <c r="O384" s="431">
        <v>1344</v>
      </c>
      <c r="P384" s="431">
        <v>672</v>
      </c>
      <c r="Q384" s="235" t="s">
        <v>10736</v>
      </c>
      <c r="R384" s="431">
        <v>2</v>
      </c>
      <c r="S384" s="235" t="s">
        <v>290</v>
      </c>
      <c r="T384" s="244"/>
      <c r="U384" s="244"/>
      <c r="V384" s="244"/>
      <c r="W384" s="244"/>
      <c r="X384" s="244"/>
      <c r="Y384" s="244"/>
      <c r="Z384" s="432"/>
      <c r="AA384" s="707"/>
      <c r="AB384" s="707"/>
      <c r="AC384" s="244"/>
      <c r="AD384" s="244"/>
      <c r="AE384" s="244"/>
      <c r="AF384" s="244"/>
      <c r="AG384" s="244"/>
      <c r="AH384" s="244"/>
      <c r="AI384" s="244"/>
      <c r="AJ384" s="244"/>
      <c r="AK384" s="244"/>
      <c r="AL384" s="244"/>
      <c r="AM384" s="244"/>
      <c r="AN384" s="244"/>
      <c r="AO384" s="244"/>
      <c r="AP384" s="244"/>
      <c r="AQ384" s="244"/>
      <c r="AR384" s="244"/>
      <c r="AS384" s="244"/>
      <c r="AT384" s="244"/>
      <c r="AU384" s="432"/>
      <c r="AV384" s="432"/>
      <c r="AW384" s="432"/>
      <c r="AX384" s="432"/>
      <c r="AY384" s="432"/>
      <c r="AZ384" s="432"/>
      <c r="BA384" s="432"/>
      <c r="BB384" s="432"/>
      <c r="BC384" s="431" t="s">
        <v>10737</v>
      </c>
    </row>
    <row r="385" spans="1:55" s="914" customFormat="1" ht="25.7" hidden="1" customHeight="1">
      <c r="A385" s="912"/>
      <c r="B385" s="242"/>
      <c r="C385" s="432" t="s">
        <v>3417</v>
      </c>
      <c r="D385" s="918" t="s">
        <v>14489</v>
      </c>
      <c r="E385" s="432" t="s">
        <v>3417</v>
      </c>
      <c r="F385" s="432" t="s">
        <v>3417</v>
      </c>
      <c r="G385" s="244"/>
      <c r="H385" s="915"/>
      <c r="I385" s="431">
        <v>594</v>
      </c>
      <c r="J385" s="431"/>
      <c r="K385" s="431"/>
      <c r="L385" s="235"/>
      <c r="M385" s="235"/>
      <c r="N385" s="235"/>
      <c r="O385" s="431">
        <v>594</v>
      </c>
      <c r="P385" s="431">
        <v>594</v>
      </c>
      <c r="Q385" s="235" t="s">
        <v>10744</v>
      </c>
      <c r="R385" s="431">
        <v>1</v>
      </c>
      <c r="S385" s="235" t="s">
        <v>290</v>
      </c>
      <c r="T385" s="244"/>
      <c r="U385" s="244"/>
      <c r="V385" s="244"/>
      <c r="W385" s="244"/>
      <c r="X385" s="244"/>
      <c r="Y385" s="244"/>
      <c r="Z385" s="432"/>
      <c r="AA385" s="707"/>
      <c r="AB385" s="707"/>
      <c r="AC385" s="244"/>
      <c r="AD385" s="244"/>
      <c r="AE385" s="244"/>
      <c r="AF385" s="244"/>
      <c r="AG385" s="244"/>
      <c r="AH385" s="244"/>
      <c r="AI385" s="244"/>
      <c r="AJ385" s="244"/>
      <c r="AK385" s="244"/>
      <c r="AL385" s="244"/>
      <c r="AM385" s="244"/>
      <c r="AN385" s="244"/>
      <c r="AO385" s="244"/>
      <c r="AP385" s="244"/>
      <c r="AQ385" s="244"/>
      <c r="AR385" s="244"/>
      <c r="AS385" s="244"/>
      <c r="AT385" s="244"/>
      <c r="AU385" s="432"/>
      <c r="AV385" s="432"/>
      <c r="AW385" s="432"/>
      <c r="AX385" s="432"/>
      <c r="AY385" s="432"/>
      <c r="AZ385" s="432"/>
      <c r="BA385" s="432"/>
      <c r="BB385" s="432"/>
      <c r="BC385" s="431"/>
    </row>
    <row r="386" spans="1:55" s="914" customFormat="1" ht="25.7" hidden="1" customHeight="1">
      <c r="A386" s="912"/>
      <c r="B386" s="242"/>
      <c r="C386" s="707" t="s">
        <v>3417</v>
      </c>
      <c r="D386" s="707" t="s">
        <v>14490</v>
      </c>
      <c r="E386" s="707" t="s">
        <v>3417</v>
      </c>
      <c r="F386" s="707" t="s">
        <v>3417</v>
      </c>
      <c r="G386" s="244"/>
      <c r="H386" s="244"/>
      <c r="I386" s="235">
        <v>690</v>
      </c>
      <c r="J386" s="235"/>
      <c r="K386" s="235"/>
      <c r="L386" s="244"/>
      <c r="M386" s="736"/>
      <c r="N386" s="244"/>
      <c r="O386" s="235">
        <v>594</v>
      </c>
      <c r="P386" s="235">
        <v>594</v>
      </c>
      <c r="Q386" s="235" t="s">
        <v>10741</v>
      </c>
      <c r="R386" s="235">
        <v>1</v>
      </c>
      <c r="S386" s="235" t="s">
        <v>290</v>
      </c>
      <c r="T386" s="244"/>
      <c r="U386" s="244"/>
      <c r="V386" s="244"/>
      <c r="W386" s="244"/>
      <c r="X386" s="244"/>
      <c r="Y386" s="244"/>
      <c r="Z386" s="235"/>
      <c r="AA386" s="707"/>
      <c r="AB386" s="707"/>
      <c r="AC386" s="244"/>
      <c r="AD386" s="244"/>
      <c r="AE386" s="244"/>
      <c r="AF386" s="244"/>
      <c r="AG386" s="244"/>
      <c r="AH386" s="244"/>
      <c r="AI386" s="244"/>
      <c r="AJ386" s="244"/>
      <c r="AK386" s="244"/>
      <c r="AL386" s="244"/>
      <c r="AM386" s="244"/>
      <c r="AN386" s="244"/>
      <c r="AO386" s="244"/>
      <c r="AP386" s="244"/>
      <c r="AQ386" s="244"/>
      <c r="AR386" s="244"/>
      <c r="AS386" s="244"/>
      <c r="AT386" s="244"/>
      <c r="AU386" s="432"/>
      <c r="AV386" s="432"/>
      <c r="AW386" s="432"/>
      <c r="AX386" s="432"/>
      <c r="AY386" s="432"/>
      <c r="AZ386" s="432"/>
      <c r="BA386" s="432"/>
      <c r="BB386" s="235"/>
      <c r="BC386" s="431"/>
    </row>
    <row r="387" spans="1:55" s="914" customFormat="1" ht="25.7" hidden="1" customHeight="1">
      <c r="A387" s="912"/>
      <c r="B387" s="242"/>
      <c r="C387" s="707" t="s">
        <v>3417</v>
      </c>
      <c r="D387" s="707" t="s">
        <v>14491</v>
      </c>
      <c r="E387" s="707" t="s">
        <v>3417</v>
      </c>
      <c r="F387" s="707" t="s">
        <v>3417</v>
      </c>
      <c r="G387" s="244"/>
      <c r="H387" s="244"/>
      <c r="I387" s="235">
        <v>432</v>
      </c>
      <c r="J387" s="920"/>
      <c r="K387" s="920"/>
      <c r="L387" s="244"/>
      <c r="M387" s="736"/>
      <c r="N387" s="244"/>
      <c r="O387" s="235">
        <v>431</v>
      </c>
      <c r="P387" s="235">
        <v>431</v>
      </c>
      <c r="Q387" s="235" t="s">
        <v>5944</v>
      </c>
      <c r="R387" s="235">
        <v>1</v>
      </c>
      <c r="S387" s="235" t="s">
        <v>290</v>
      </c>
      <c r="T387" s="244"/>
      <c r="U387" s="244"/>
      <c r="V387" s="244"/>
      <c r="W387" s="244"/>
      <c r="X387" s="244"/>
      <c r="Y387" s="244"/>
      <c r="Z387" s="235"/>
      <c r="AA387" s="707"/>
      <c r="AB387" s="707"/>
      <c r="AC387" s="244"/>
      <c r="AD387" s="244"/>
      <c r="AE387" s="244"/>
      <c r="AF387" s="244"/>
      <c r="AG387" s="244"/>
      <c r="AH387" s="244"/>
      <c r="AI387" s="244"/>
      <c r="AJ387" s="244"/>
      <c r="AK387" s="244"/>
      <c r="AL387" s="244"/>
      <c r="AM387" s="244"/>
      <c r="AN387" s="244"/>
      <c r="AO387" s="244"/>
      <c r="AP387" s="244"/>
      <c r="AQ387" s="244"/>
      <c r="AR387" s="244"/>
      <c r="AS387" s="244"/>
      <c r="AT387" s="244"/>
      <c r="AU387" s="432"/>
      <c r="AV387" s="432"/>
      <c r="AW387" s="432"/>
      <c r="AX387" s="432"/>
      <c r="AY387" s="432"/>
      <c r="AZ387" s="432"/>
      <c r="BA387" s="432"/>
      <c r="BB387" s="235"/>
      <c r="BC387" s="431"/>
    </row>
    <row r="388" spans="1:55" s="914" customFormat="1" ht="25.7" hidden="1" customHeight="1">
      <c r="A388" s="912"/>
      <c r="B388" s="242"/>
      <c r="C388" s="707" t="s">
        <v>3417</v>
      </c>
      <c r="D388" s="707" t="s">
        <v>14492</v>
      </c>
      <c r="E388" s="707" t="s">
        <v>3417</v>
      </c>
      <c r="F388" s="707" t="s">
        <v>3417</v>
      </c>
      <c r="G388" s="244"/>
      <c r="H388" s="244"/>
      <c r="I388" s="235">
        <v>594</v>
      </c>
      <c r="J388" s="920"/>
      <c r="K388" s="920"/>
      <c r="L388" s="244"/>
      <c r="M388" s="736"/>
      <c r="N388" s="244"/>
      <c r="O388" s="235">
        <v>594</v>
      </c>
      <c r="P388" s="235">
        <v>594</v>
      </c>
      <c r="Q388" s="235" t="s">
        <v>10742</v>
      </c>
      <c r="R388" s="235">
        <v>1</v>
      </c>
      <c r="S388" s="235" t="s">
        <v>290</v>
      </c>
      <c r="T388" s="244"/>
      <c r="U388" s="244"/>
      <c r="V388" s="244"/>
      <c r="W388" s="244"/>
      <c r="X388" s="244"/>
      <c r="Y388" s="244"/>
      <c r="Z388" s="235"/>
      <c r="AA388" s="707"/>
      <c r="AB388" s="707"/>
      <c r="AC388" s="244"/>
      <c r="AD388" s="244"/>
      <c r="AE388" s="244"/>
      <c r="AF388" s="244"/>
      <c r="AG388" s="244"/>
      <c r="AH388" s="244"/>
      <c r="AI388" s="244"/>
      <c r="AJ388" s="244"/>
      <c r="AK388" s="244"/>
      <c r="AL388" s="244"/>
      <c r="AM388" s="244"/>
      <c r="AN388" s="244"/>
      <c r="AO388" s="244"/>
      <c r="AP388" s="244"/>
      <c r="AQ388" s="244"/>
      <c r="AR388" s="244"/>
      <c r="AS388" s="244"/>
      <c r="AT388" s="244"/>
      <c r="AU388" s="432"/>
      <c r="AV388" s="432"/>
      <c r="AW388" s="432"/>
      <c r="AX388" s="432"/>
      <c r="AY388" s="432"/>
      <c r="AZ388" s="432"/>
      <c r="BA388" s="432"/>
      <c r="BB388" s="235"/>
      <c r="BC388" s="431"/>
    </row>
    <row r="389" spans="1:55" s="914" customFormat="1" ht="25.7" hidden="1" customHeight="1">
      <c r="A389" s="912"/>
      <c r="B389" s="242"/>
      <c r="C389" s="707" t="s">
        <v>3417</v>
      </c>
      <c r="D389" s="707" t="s">
        <v>14493</v>
      </c>
      <c r="E389" s="707" t="s">
        <v>3417</v>
      </c>
      <c r="F389" s="707" t="s">
        <v>3417</v>
      </c>
      <c r="G389" s="244"/>
      <c r="H389" s="244"/>
      <c r="I389" s="235">
        <v>553</v>
      </c>
      <c r="J389" s="920"/>
      <c r="K389" s="920"/>
      <c r="L389" s="244"/>
      <c r="M389" s="736"/>
      <c r="N389" s="244"/>
      <c r="O389" s="235">
        <v>553.35</v>
      </c>
      <c r="P389" s="235">
        <v>553.35</v>
      </c>
      <c r="Q389" s="235" t="s">
        <v>10740</v>
      </c>
      <c r="R389" s="235">
        <v>1</v>
      </c>
      <c r="S389" s="235" t="s">
        <v>290</v>
      </c>
      <c r="T389" s="244"/>
      <c r="U389" s="244"/>
      <c r="V389" s="244"/>
      <c r="W389" s="244"/>
      <c r="X389" s="244"/>
      <c r="Y389" s="244"/>
      <c r="Z389" s="235"/>
      <c r="AA389" s="707"/>
      <c r="AB389" s="707"/>
      <c r="AC389" s="244"/>
      <c r="AD389" s="244"/>
      <c r="AE389" s="244"/>
      <c r="AF389" s="244"/>
      <c r="AG389" s="244"/>
      <c r="AH389" s="244"/>
      <c r="AI389" s="244"/>
      <c r="AJ389" s="244"/>
      <c r="AK389" s="244"/>
      <c r="AL389" s="244"/>
      <c r="AM389" s="244"/>
      <c r="AN389" s="244"/>
      <c r="AO389" s="244"/>
      <c r="AP389" s="244"/>
      <c r="AQ389" s="244"/>
      <c r="AR389" s="244"/>
      <c r="AS389" s="244"/>
      <c r="AT389" s="244"/>
      <c r="AU389" s="432"/>
      <c r="AV389" s="432"/>
      <c r="AW389" s="432"/>
      <c r="AX389" s="432"/>
      <c r="AY389" s="432"/>
      <c r="AZ389" s="432"/>
      <c r="BA389" s="432"/>
      <c r="BB389" s="235"/>
      <c r="BC389" s="431"/>
    </row>
    <row r="390" spans="1:55" s="914" customFormat="1" ht="25.7" hidden="1" customHeight="1">
      <c r="A390" s="912"/>
      <c r="B390" s="242"/>
      <c r="C390" s="707" t="s">
        <v>3417</v>
      </c>
      <c r="D390" s="707" t="s">
        <v>14494</v>
      </c>
      <c r="E390" s="707" t="s">
        <v>3417</v>
      </c>
      <c r="F390" s="707" t="s">
        <v>3417</v>
      </c>
      <c r="G390" s="244"/>
      <c r="H390" s="244"/>
      <c r="I390" s="235">
        <v>1020</v>
      </c>
      <c r="J390" s="920"/>
      <c r="K390" s="920"/>
      <c r="L390" s="244"/>
      <c r="M390" s="736"/>
      <c r="N390" s="244"/>
      <c r="O390" s="235">
        <v>414</v>
      </c>
      <c r="P390" s="235">
        <v>414</v>
      </c>
      <c r="Q390" s="235" t="s">
        <v>5942</v>
      </c>
      <c r="R390" s="235">
        <v>1</v>
      </c>
      <c r="S390" s="235" t="s">
        <v>290</v>
      </c>
      <c r="T390" s="244"/>
      <c r="U390" s="244"/>
      <c r="V390" s="244"/>
      <c r="W390" s="244"/>
      <c r="X390" s="244"/>
      <c r="Y390" s="244"/>
      <c r="Z390" s="235"/>
      <c r="AA390" s="707"/>
      <c r="AB390" s="707"/>
      <c r="AC390" s="244"/>
      <c r="AD390" s="244"/>
      <c r="AE390" s="244"/>
      <c r="AF390" s="244"/>
      <c r="AG390" s="244"/>
      <c r="AH390" s="244"/>
      <c r="AI390" s="244"/>
      <c r="AJ390" s="244"/>
      <c r="AK390" s="244"/>
      <c r="AL390" s="244"/>
      <c r="AM390" s="244"/>
      <c r="AN390" s="244"/>
      <c r="AO390" s="244"/>
      <c r="AP390" s="244"/>
      <c r="AQ390" s="244"/>
      <c r="AR390" s="244"/>
      <c r="AS390" s="244"/>
      <c r="AT390" s="244"/>
      <c r="AU390" s="432"/>
      <c r="AV390" s="432"/>
      <c r="AW390" s="432"/>
      <c r="AX390" s="432"/>
      <c r="AY390" s="432"/>
      <c r="AZ390" s="432"/>
      <c r="BA390" s="432"/>
      <c r="BB390" s="235"/>
      <c r="BC390" s="431" t="s">
        <v>10738</v>
      </c>
    </row>
    <row r="391" spans="1:55" s="914" customFormat="1" ht="25.7" hidden="1" customHeight="1">
      <c r="A391" s="912"/>
      <c r="B391" s="242"/>
      <c r="C391" s="707" t="s">
        <v>3417</v>
      </c>
      <c r="D391" s="707" t="s">
        <v>10735</v>
      </c>
      <c r="E391" s="707" t="s">
        <v>3417</v>
      </c>
      <c r="F391" s="707" t="s">
        <v>3417</v>
      </c>
      <c r="G391" s="244"/>
      <c r="H391" s="244"/>
      <c r="I391" s="235">
        <v>4320</v>
      </c>
      <c r="J391" s="920">
        <v>572</v>
      </c>
      <c r="K391" s="920">
        <v>572</v>
      </c>
      <c r="L391" s="244"/>
      <c r="M391" s="736"/>
      <c r="N391" s="244"/>
      <c r="O391" s="279">
        <v>2970</v>
      </c>
      <c r="P391" s="279">
        <v>594</v>
      </c>
      <c r="Q391" s="235" t="s">
        <v>5939</v>
      </c>
      <c r="R391" s="235">
        <v>5</v>
      </c>
      <c r="S391" s="235" t="s">
        <v>290</v>
      </c>
      <c r="T391" s="244"/>
      <c r="U391" s="244"/>
      <c r="V391" s="244"/>
      <c r="W391" s="244"/>
      <c r="X391" s="244"/>
      <c r="Y391" s="244"/>
      <c r="Z391" s="235"/>
      <c r="AA391" s="707"/>
      <c r="AB391" s="707"/>
      <c r="AC391" s="244"/>
      <c r="AD391" s="244"/>
      <c r="AE391" s="244"/>
      <c r="AF391" s="244"/>
      <c r="AG391" s="244"/>
      <c r="AH391" s="244"/>
      <c r="AI391" s="244"/>
      <c r="AJ391" s="244"/>
      <c r="AK391" s="244"/>
      <c r="AL391" s="244"/>
      <c r="AM391" s="244"/>
      <c r="AN391" s="244"/>
      <c r="AO391" s="244"/>
      <c r="AP391" s="244"/>
      <c r="AQ391" s="244"/>
      <c r="AR391" s="244"/>
      <c r="AS391" s="244"/>
      <c r="AT391" s="244"/>
      <c r="AU391" s="432">
        <v>2006</v>
      </c>
      <c r="AV391" s="432"/>
      <c r="AW391" s="432"/>
      <c r="AX391" s="432"/>
      <c r="AY391" s="432"/>
      <c r="AZ391" s="432"/>
      <c r="BA391" s="432"/>
      <c r="BB391" s="235">
        <v>245</v>
      </c>
      <c r="BC391" s="431"/>
    </row>
    <row r="392" spans="1:55" s="914" customFormat="1" ht="25.7" hidden="1" customHeight="1">
      <c r="A392" s="912"/>
      <c r="B392" s="242"/>
      <c r="C392" s="707" t="s">
        <v>3417</v>
      </c>
      <c r="D392" s="707" t="s">
        <v>14495</v>
      </c>
      <c r="E392" s="707" t="s">
        <v>3417</v>
      </c>
      <c r="F392" s="707" t="s">
        <v>3417</v>
      </c>
      <c r="G392" s="244"/>
      <c r="H392" s="244"/>
      <c r="I392" s="235">
        <v>432</v>
      </c>
      <c r="J392" s="920"/>
      <c r="K392" s="920"/>
      <c r="L392" s="244"/>
      <c r="M392" s="736"/>
      <c r="N392" s="244"/>
      <c r="O392" s="235">
        <v>374</v>
      </c>
      <c r="P392" s="235">
        <v>374</v>
      </c>
      <c r="Q392" s="235" t="s">
        <v>1858</v>
      </c>
      <c r="R392" s="235">
        <v>1</v>
      </c>
      <c r="S392" s="235" t="s">
        <v>290</v>
      </c>
      <c r="T392" s="244"/>
      <c r="U392" s="244"/>
      <c r="V392" s="244"/>
      <c r="W392" s="244"/>
      <c r="X392" s="244"/>
      <c r="Y392" s="244"/>
      <c r="Z392" s="235"/>
      <c r="AA392" s="707"/>
      <c r="AB392" s="707"/>
      <c r="AC392" s="244"/>
      <c r="AD392" s="244"/>
      <c r="AE392" s="244"/>
      <c r="AF392" s="244"/>
      <c r="AG392" s="244"/>
      <c r="AH392" s="244"/>
      <c r="AI392" s="244"/>
      <c r="AJ392" s="244"/>
      <c r="AK392" s="244"/>
      <c r="AL392" s="244"/>
      <c r="AM392" s="244"/>
      <c r="AN392" s="244"/>
      <c r="AO392" s="244"/>
      <c r="AP392" s="244"/>
      <c r="AQ392" s="244"/>
      <c r="AR392" s="244"/>
      <c r="AS392" s="244"/>
      <c r="AT392" s="244"/>
      <c r="AU392" s="432"/>
      <c r="AV392" s="432"/>
      <c r="AW392" s="432"/>
      <c r="AX392" s="432"/>
      <c r="AY392" s="432"/>
      <c r="AZ392" s="432"/>
      <c r="BA392" s="432"/>
      <c r="BB392" s="235"/>
      <c r="BC392" s="431"/>
    </row>
    <row r="393" spans="1:55" s="914" customFormat="1" ht="25.7" hidden="1" customHeight="1">
      <c r="A393" s="912"/>
      <c r="B393" s="242"/>
      <c r="C393" s="707" t="s">
        <v>1578</v>
      </c>
      <c r="D393" s="707" t="s">
        <v>10730</v>
      </c>
      <c r="E393" s="707" t="s">
        <v>1578</v>
      </c>
      <c r="F393" s="707" t="s">
        <v>1578</v>
      </c>
      <c r="G393" s="244"/>
      <c r="H393" s="244"/>
      <c r="I393" s="235">
        <v>414</v>
      </c>
      <c r="J393" s="920"/>
      <c r="K393" s="920"/>
      <c r="L393" s="244"/>
      <c r="M393" s="736"/>
      <c r="N393" s="244"/>
      <c r="O393" s="235">
        <v>414</v>
      </c>
      <c r="P393" s="235">
        <v>414</v>
      </c>
      <c r="Q393" s="235" t="s">
        <v>1563</v>
      </c>
      <c r="R393" s="235">
        <v>1</v>
      </c>
      <c r="S393" s="235" t="s">
        <v>290</v>
      </c>
      <c r="T393" s="244"/>
      <c r="U393" s="244"/>
      <c r="V393" s="244"/>
      <c r="W393" s="244"/>
      <c r="X393" s="244"/>
      <c r="Y393" s="244"/>
      <c r="Z393" s="235" t="s">
        <v>384</v>
      </c>
      <c r="AA393" s="707"/>
      <c r="AB393" s="707"/>
      <c r="AC393" s="244"/>
      <c r="AD393" s="244"/>
      <c r="AE393" s="244"/>
      <c r="AF393" s="244"/>
      <c r="AG393" s="244"/>
      <c r="AH393" s="244"/>
      <c r="AI393" s="244"/>
      <c r="AJ393" s="244"/>
      <c r="AK393" s="244"/>
      <c r="AL393" s="244"/>
      <c r="AM393" s="244"/>
      <c r="AN393" s="244"/>
      <c r="AO393" s="244"/>
      <c r="AP393" s="244"/>
      <c r="AQ393" s="244"/>
      <c r="AR393" s="244"/>
      <c r="AS393" s="244"/>
      <c r="AT393" s="244"/>
      <c r="AU393" s="432">
        <v>2009</v>
      </c>
      <c r="AV393" s="432"/>
      <c r="AW393" s="432"/>
      <c r="AX393" s="432"/>
      <c r="AY393" s="432"/>
      <c r="AZ393" s="432"/>
      <c r="BA393" s="432"/>
      <c r="BB393" s="235">
        <v>18</v>
      </c>
      <c r="BC393" s="431" t="s">
        <v>10731</v>
      </c>
    </row>
    <row r="394" spans="1:55" s="914" customFormat="1" ht="25.7" hidden="1" customHeight="1">
      <c r="A394" s="912"/>
      <c r="B394" s="242"/>
      <c r="C394" s="707" t="s">
        <v>1578</v>
      </c>
      <c r="D394" s="707" t="s">
        <v>10732</v>
      </c>
      <c r="E394" s="707" t="s">
        <v>1578</v>
      </c>
      <c r="F394" s="707" t="s">
        <v>1578</v>
      </c>
      <c r="G394" s="244"/>
      <c r="H394" s="244"/>
      <c r="I394" s="235">
        <v>414</v>
      </c>
      <c r="J394" s="920"/>
      <c r="K394" s="920"/>
      <c r="L394" s="244"/>
      <c r="M394" s="736"/>
      <c r="N394" s="244"/>
      <c r="O394" s="235">
        <v>414</v>
      </c>
      <c r="P394" s="235">
        <v>414</v>
      </c>
      <c r="Q394" s="235" t="s">
        <v>1563</v>
      </c>
      <c r="R394" s="235">
        <v>1</v>
      </c>
      <c r="S394" s="235" t="s">
        <v>290</v>
      </c>
      <c r="T394" s="244"/>
      <c r="U394" s="244"/>
      <c r="V394" s="244"/>
      <c r="W394" s="244"/>
      <c r="X394" s="244"/>
      <c r="Y394" s="244"/>
      <c r="Z394" s="235" t="s">
        <v>384</v>
      </c>
      <c r="AA394" s="707"/>
      <c r="AB394" s="707"/>
      <c r="AC394" s="244"/>
      <c r="AD394" s="244"/>
      <c r="AE394" s="244"/>
      <c r="AF394" s="244"/>
      <c r="AG394" s="244"/>
      <c r="AH394" s="244"/>
      <c r="AI394" s="244"/>
      <c r="AJ394" s="244"/>
      <c r="AK394" s="244"/>
      <c r="AL394" s="244"/>
      <c r="AM394" s="244"/>
      <c r="AN394" s="244"/>
      <c r="AO394" s="244"/>
      <c r="AP394" s="244"/>
      <c r="AQ394" s="244"/>
      <c r="AR394" s="244"/>
      <c r="AS394" s="244"/>
      <c r="AT394" s="244"/>
      <c r="AU394" s="432">
        <v>2009</v>
      </c>
      <c r="AV394" s="432"/>
      <c r="AW394" s="432"/>
      <c r="AX394" s="432"/>
      <c r="AY394" s="432"/>
      <c r="AZ394" s="432"/>
      <c r="BA394" s="432"/>
      <c r="BB394" s="235" t="s">
        <v>384</v>
      </c>
      <c r="BC394" s="431"/>
    </row>
    <row r="395" spans="1:55" s="914" customFormat="1" ht="25.7" hidden="1" customHeight="1">
      <c r="A395" s="912"/>
      <c r="B395" s="242"/>
      <c r="C395" s="707" t="s">
        <v>1578</v>
      </c>
      <c r="D395" s="707" t="s">
        <v>10733</v>
      </c>
      <c r="E395" s="707" t="s">
        <v>1578</v>
      </c>
      <c r="F395" s="707" t="s">
        <v>1578</v>
      </c>
      <c r="G395" s="244"/>
      <c r="H395" s="244"/>
      <c r="I395" s="235">
        <v>414</v>
      </c>
      <c r="J395" s="920"/>
      <c r="K395" s="920"/>
      <c r="L395" s="244">
        <v>500</v>
      </c>
      <c r="M395" s="736">
        <v>500</v>
      </c>
      <c r="N395" s="244">
        <v>500</v>
      </c>
      <c r="O395" s="235">
        <v>414</v>
      </c>
      <c r="P395" s="235">
        <v>414</v>
      </c>
      <c r="Q395" s="235" t="s">
        <v>1563</v>
      </c>
      <c r="R395" s="235">
        <v>1</v>
      </c>
      <c r="S395" s="235" t="s">
        <v>290</v>
      </c>
      <c r="T395" s="244"/>
      <c r="U395" s="244"/>
      <c r="V395" s="244"/>
      <c r="W395" s="244"/>
      <c r="X395" s="244"/>
      <c r="Y395" s="244"/>
      <c r="Z395" s="235" t="s">
        <v>384</v>
      </c>
      <c r="AA395" s="707"/>
      <c r="AB395" s="707"/>
      <c r="AC395" s="244"/>
      <c r="AD395" s="244"/>
      <c r="AE395" s="244"/>
      <c r="AF395" s="244"/>
      <c r="AG395" s="244"/>
      <c r="AH395" s="244"/>
      <c r="AI395" s="244"/>
      <c r="AJ395" s="244"/>
      <c r="AK395" s="244"/>
      <c r="AL395" s="244"/>
      <c r="AM395" s="244"/>
      <c r="AN395" s="244"/>
      <c r="AO395" s="244"/>
      <c r="AP395" s="244"/>
      <c r="AQ395" s="244"/>
      <c r="AR395" s="244"/>
      <c r="AS395" s="244"/>
      <c r="AT395" s="244"/>
      <c r="AU395" s="432">
        <v>2005</v>
      </c>
      <c r="AV395" s="432"/>
      <c r="AW395" s="432"/>
      <c r="AX395" s="432"/>
      <c r="AY395" s="432"/>
      <c r="AZ395" s="432"/>
      <c r="BA395" s="432"/>
      <c r="BB395" s="235"/>
      <c r="BC395" s="431" t="s">
        <v>10731</v>
      </c>
    </row>
    <row r="396" spans="1:55" s="914" customFormat="1" ht="25.7" hidden="1" customHeight="1">
      <c r="A396" s="912"/>
      <c r="B396" s="242"/>
      <c r="C396" s="707" t="s">
        <v>1578</v>
      </c>
      <c r="D396" s="707" t="s">
        <v>8690</v>
      </c>
      <c r="E396" s="707" t="s">
        <v>1578</v>
      </c>
      <c r="F396" s="707" t="s">
        <v>1578</v>
      </c>
      <c r="G396" s="244"/>
      <c r="H396" s="244"/>
      <c r="I396" s="235">
        <v>414</v>
      </c>
      <c r="J396" s="920"/>
      <c r="K396" s="920"/>
      <c r="L396" s="244">
        <v>500</v>
      </c>
      <c r="M396" s="736">
        <v>500</v>
      </c>
      <c r="N396" s="244">
        <v>500</v>
      </c>
      <c r="O396" s="235">
        <v>414</v>
      </c>
      <c r="P396" s="235">
        <v>414</v>
      </c>
      <c r="Q396" s="235" t="s">
        <v>1563</v>
      </c>
      <c r="R396" s="235">
        <v>1</v>
      </c>
      <c r="S396" s="235" t="s">
        <v>290</v>
      </c>
      <c r="T396" s="244"/>
      <c r="U396" s="244"/>
      <c r="V396" s="244"/>
      <c r="W396" s="244"/>
      <c r="X396" s="244"/>
      <c r="Y396" s="244"/>
      <c r="Z396" s="235"/>
      <c r="AA396" s="707"/>
      <c r="AB396" s="707"/>
      <c r="AC396" s="244"/>
      <c r="AD396" s="244"/>
      <c r="AE396" s="244"/>
      <c r="AF396" s="244"/>
      <c r="AG396" s="244"/>
      <c r="AH396" s="244"/>
      <c r="AI396" s="244"/>
      <c r="AJ396" s="244"/>
      <c r="AK396" s="244"/>
      <c r="AL396" s="244"/>
      <c r="AM396" s="244"/>
      <c r="AN396" s="244"/>
      <c r="AO396" s="244"/>
      <c r="AP396" s="244"/>
      <c r="AQ396" s="244"/>
      <c r="AR396" s="244"/>
      <c r="AS396" s="244"/>
      <c r="AT396" s="244"/>
      <c r="AU396" s="432">
        <v>2012</v>
      </c>
      <c r="AV396" s="432"/>
      <c r="AW396" s="432"/>
      <c r="AX396" s="432"/>
      <c r="AY396" s="432"/>
      <c r="AZ396" s="432"/>
      <c r="BA396" s="432"/>
      <c r="BB396" s="235"/>
      <c r="BC396" s="431" t="s">
        <v>10731</v>
      </c>
    </row>
    <row r="397" spans="1:55" s="914" customFormat="1" ht="25.7" hidden="1" customHeight="1">
      <c r="A397" s="912"/>
      <c r="B397" s="242"/>
      <c r="C397" s="707" t="s">
        <v>1578</v>
      </c>
      <c r="D397" s="707" t="s">
        <v>10734</v>
      </c>
      <c r="E397" s="707" t="s">
        <v>1578</v>
      </c>
      <c r="F397" s="707" t="s">
        <v>1578</v>
      </c>
      <c r="G397" s="244"/>
      <c r="H397" s="244"/>
      <c r="I397" s="235">
        <v>414</v>
      </c>
      <c r="J397" s="920"/>
      <c r="K397" s="920"/>
      <c r="L397" s="244"/>
      <c r="M397" s="736"/>
      <c r="N397" s="244"/>
      <c r="O397" s="235">
        <v>414</v>
      </c>
      <c r="P397" s="235">
        <v>414</v>
      </c>
      <c r="Q397" s="235" t="s">
        <v>1563</v>
      </c>
      <c r="R397" s="235">
        <v>1</v>
      </c>
      <c r="S397" s="235" t="s">
        <v>290</v>
      </c>
      <c r="T397" s="244"/>
      <c r="U397" s="244"/>
      <c r="V397" s="244"/>
      <c r="W397" s="244"/>
      <c r="X397" s="244"/>
      <c r="Y397" s="244"/>
      <c r="Z397" s="235"/>
      <c r="AA397" s="707"/>
      <c r="AB397" s="707"/>
      <c r="AC397" s="244"/>
      <c r="AD397" s="244"/>
      <c r="AE397" s="244"/>
      <c r="AF397" s="244"/>
      <c r="AG397" s="244"/>
      <c r="AH397" s="244"/>
      <c r="AI397" s="244"/>
      <c r="AJ397" s="244"/>
      <c r="AK397" s="244"/>
      <c r="AL397" s="244"/>
      <c r="AM397" s="244"/>
      <c r="AN397" s="244"/>
      <c r="AO397" s="244"/>
      <c r="AP397" s="244"/>
      <c r="AQ397" s="244"/>
      <c r="AR397" s="244"/>
      <c r="AS397" s="244"/>
      <c r="AT397" s="244"/>
      <c r="AU397" s="432">
        <v>2015</v>
      </c>
      <c r="AV397" s="432"/>
      <c r="AW397" s="432"/>
      <c r="AX397" s="432"/>
      <c r="AY397" s="432"/>
      <c r="AZ397" s="432"/>
      <c r="BA397" s="432"/>
      <c r="BB397" s="235">
        <v>180</v>
      </c>
      <c r="BC397" s="431" t="s">
        <v>10731</v>
      </c>
    </row>
    <row r="398" spans="1:55" s="914" customFormat="1" ht="25.7" hidden="1" customHeight="1">
      <c r="A398" s="912"/>
      <c r="B398" s="242"/>
      <c r="C398" s="707" t="s">
        <v>3434</v>
      </c>
      <c r="D398" s="707" t="s">
        <v>10754</v>
      </c>
      <c r="E398" s="707" t="s">
        <v>3434</v>
      </c>
      <c r="F398" s="707" t="s">
        <v>3434</v>
      </c>
      <c r="G398" s="244"/>
      <c r="H398" s="244"/>
      <c r="I398" s="235">
        <v>3376</v>
      </c>
      <c r="J398" s="235">
        <v>406</v>
      </c>
      <c r="K398" s="235">
        <v>406</v>
      </c>
      <c r="L398" s="244"/>
      <c r="M398" s="736"/>
      <c r="N398" s="244"/>
      <c r="O398" s="235">
        <v>300</v>
      </c>
      <c r="P398" s="235">
        <v>300</v>
      </c>
      <c r="Q398" s="235" t="s">
        <v>1639</v>
      </c>
      <c r="R398" s="235">
        <v>1</v>
      </c>
      <c r="S398" s="235" t="s">
        <v>290</v>
      </c>
      <c r="T398" s="244"/>
      <c r="U398" s="244"/>
      <c r="V398" s="244"/>
      <c r="W398" s="244"/>
      <c r="X398" s="244"/>
      <c r="Y398" s="244"/>
      <c r="Z398" s="235"/>
      <c r="AA398" s="707"/>
      <c r="AB398" s="707"/>
      <c r="AC398" s="244"/>
      <c r="AD398" s="244"/>
      <c r="AE398" s="244"/>
      <c r="AF398" s="244"/>
      <c r="AG398" s="244"/>
      <c r="AH398" s="244"/>
      <c r="AI398" s="244"/>
      <c r="AJ398" s="244"/>
      <c r="AK398" s="244"/>
      <c r="AL398" s="244"/>
      <c r="AM398" s="244"/>
      <c r="AN398" s="244"/>
      <c r="AO398" s="244"/>
      <c r="AP398" s="244"/>
      <c r="AQ398" s="244"/>
      <c r="AR398" s="244"/>
      <c r="AS398" s="244"/>
      <c r="AT398" s="244"/>
      <c r="AU398" s="432">
        <v>2007</v>
      </c>
      <c r="AV398" s="432"/>
      <c r="AW398" s="432"/>
      <c r="AX398" s="432"/>
      <c r="AY398" s="432"/>
      <c r="AZ398" s="432"/>
      <c r="BA398" s="432"/>
      <c r="BB398" s="235">
        <v>85</v>
      </c>
      <c r="BC398" s="431"/>
    </row>
    <row r="399" spans="1:55" s="914" customFormat="1" ht="25.7" hidden="1" customHeight="1">
      <c r="A399" s="912"/>
      <c r="B399" s="242"/>
      <c r="C399" s="707" t="s">
        <v>3434</v>
      </c>
      <c r="D399" s="707" t="s">
        <v>10755</v>
      </c>
      <c r="E399" s="707" t="s">
        <v>3434</v>
      </c>
      <c r="F399" s="707" t="s">
        <v>3434</v>
      </c>
      <c r="G399" s="244"/>
      <c r="H399" s="244"/>
      <c r="I399" s="235">
        <v>468</v>
      </c>
      <c r="J399" s="920">
        <v>468</v>
      </c>
      <c r="K399" s="920">
        <v>468</v>
      </c>
      <c r="L399" s="244"/>
      <c r="M399" s="736"/>
      <c r="N399" s="244"/>
      <c r="O399" s="235">
        <v>468</v>
      </c>
      <c r="P399" s="235">
        <v>468</v>
      </c>
      <c r="Q399" s="235" t="s">
        <v>1668</v>
      </c>
      <c r="R399" s="235">
        <v>1</v>
      </c>
      <c r="S399" s="235" t="s">
        <v>290</v>
      </c>
      <c r="T399" s="244"/>
      <c r="U399" s="244"/>
      <c r="V399" s="244"/>
      <c r="W399" s="244"/>
      <c r="X399" s="244"/>
      <c r="Y399" s="244"/>
      <c r="Z399" s="235"/>
      <c r="AA399" s="707"/>
      <c r="AB399" s="707"/>
      <c r="AC399" s="244"/>
      <c r="AD399" s="244"/>
      <c r="AE399" s="244"/>
      <c r="AF399" s="244"/>
      <c r="AG399" s="244"/>
      <c r="AH399" s="244"/>
      <c r="AI399" s="244"/>
      <c r="AJ399" s="244"/>
      <c r="AK399" s="244"/>
      <c r="AL399" s="244"/>
      <c r="AM399" s="244"/>
      <c r="AN399" s="244"/>
      <c r="AO399" s="244"/>
      <c r="AP399" s="244"/>
      <c r="AQ399" s="244"/>
      <c r="AR399" s="244"/>
      <c r="AS399" s="244"/>
      <c r="AT399" s="244"/>
      <c r="AU399" s="432">
        <v>2006</v>
      </c>
      <c r="AV399" s="432"/>
      <c r="AW399" s="432"/>
      <c r="AX399" s="432"/>
      <c r="AY399" s="432"/>
      <c r="AZ399" s="432"/>
      <c r="BA399" s="432"/>
      <c r="BB399" s="235">
        <v>80</v>
      </c>
      <c r="BC399" s="431"/>
    </row>
    <row r="400" spans="1:55" s="914" customFormat="1" ht="25.7" hidden="1" customHeight="1">
      <c r="A400" s="912"/>
      <c r="B400" s="242"/>
      <c r="C400" s="707" t="s">
        <v>3434</v>
      </c>
      <c r="D400" s="707" t="s">
        <v>10756</v>
      </c>
      <c r="E400" s="707" t="s">
        <v>3434</v>
      </c>
      <c r="F400" s="707" t="s">
        <v>3434</v>
      </c>
      <c r="G400" s="244"/>
      <c r="H400" s="244"/>
      <c r="I400" s="920">
        <v>13675.9</v>
      </c>
      <c r="J400" s="920">
        <v>638.62</v>
      </c>
      <c r="K400" s="920">
        <v>638.62</v>
      </c>
      <c r="L400" s="244"/>
      <c r="M400" s="736"/>
      <c r="N400" s="244"/>
      <c r="O400" s="235">
        <v>520</v>
      </c>
      <c r="P400" s="235">
        <v>520</v>
      </c>
      <c r="Q400" s="235" t="s">
        <v>1668</v>
      </c>
      <c r="R400" s="235">
        <v>1</v>
      </c>
      <c r="S400" s="235" t="s">
        <v>290</v>
      </c>
      <c r="T400" s="244"/>
      <c r="U400" s="244"/>
      <c r="V400" s="244"/>
      <c r="W400" s="244"/>
      <c r="X400" s="244"/>
      <c r="Y400" s="244"/>
      <c r="Z400" s="235"/>
      <c r="AA400" s="707"/>
      <c r="AB400" s="707"/>
      <c r="AC400" s="244"/>
      <c r="AD400" s="244"/>
      <c r="AE400" s="244"/>
      <c r="AF400" s="244"/>
      <c r="AG400" s="244"/>
      <c r="AH400" s="244"/>
      <c r="AI400" s="244"/>
      <c r="AJ400" s="244"/>
      <c r="AK400" s="244"/>
      <c r="AL400" s="244"/>
      <c r="AM400" s="244"/>
      <c r="AN400" s="244"/>
      <c r="AO400" s="244"/>
      <c r="AP400" s="244"/>
      <c r="AQ400" s="244"/>
      <c r="AR400" s="244"/>
      <c r="AS400" s="244"/>
      <c r="AT400" s="244"/>
      <c r="AU400" s="432">
        <v>2012</v>
      </c>
      <c r="AV400" s="432"/>
      <c r="AW400" s="432"/>
      <c r="AX400" s="432"/>
      <c r="AY400" s="432"/>
      <c r="AZ400" s="432"/>
      <c r="BA400" s="432"/>
      <c r="BB400" s="235"/>
      <c r="BC400" s="431" t="s">
        <v>10757</v>
      </c>
    </row>
    <row r="401" spans="1:55" s="914" customFormat="1" ht="25.7" hidden="1" customHeight="1">
      <c r="A401" s="912"/>
      <c r="B401" s="242"/>
      <c r="C401" s="707" t="s">
        <v>3434</v>
      </c>
      <c r="D401" s="707" t="s">
        <v>10758</v>
      </c>
      <c r="E401" s="707" t="s">
        <v>3434</v>
      </c>
      <c r="F401" s="707" t="s">
        <v>3434</v>
      </c>
      <c r="G401" s="244"/>
      <c r="H401" s="244"/>
      <c r="I401" s="235">
        <v>247</v>
      </c>
      <c r="J401" s="920">
        <v>246.5</v>
      </c>
      <c r="K401" s="920">
        <v>246.5</v>
      </c>
      <c r="L401" s="244"/>
      <c r="M401" s="736"/>
      <c r="N401" s="244"/>
      <c r="O401" s="235">
        <v>300</v>
      </c>
      <c r="P401" s="235">
        <v>300</v>
      </c>
      <c r="Q401" s="235" t="s">
        <v>1639</v>
      </c>
      <c r="R401" s="235">
        <v>1</v>
      </c>
      <c r="S401" s="235" t="s">
        <v>290</v>
      </c>
      <c r="T401" s="244"/>
      <c r="U401" s="244"/>
      <c r="V401" s="244"/>
      <c r="W401" s="244"/>
      <c r="X401" s="244"/>
      <c r="Y401" s="244"/>
      <c r="Z401" s="235"/>
      <c r="AA401" s="707"/>
      <c r="AB401" s="707"/>
      <c r="AC401" s="244"/>
      <c r="AD401" s="244"/>
      <c r="AE401" s="244"/>
      <c r="AF401" s="244"/>
      <c r="AG401" s="244"/>
      <c r="AH401" s="244"/>
      <c r="AI401" s="244"/>
      <c r="AJ401" s="244"/>
      <c r="AK401" s="244"/>
      <c r="AL401" s="244"/>
      <c r="AM401" s="244"/>
      <c r="AN401" s="244"/>
      <c r="AO401" s="244"/>
      <c r="AP401" s="244"/>
      <c r="AQ401" s="244"/>
      <c r="AR401" s="244"/>
      <c r="AS401" s="244"/>
      <c r="AT401" s="244"/>
      <c r="AU401" s="432">
        <v>2012</v>
      </c>
      <c r="AV401" s="432"/>
      <c r="AW401" s="432"/>
      <c r="AX401" s="432"/>
      <c r="AY401" s="432"/>
      <c r="AZ401" s="432"/>
      <c r="BA401" s="432"/>
      <c r="BB401" s="235"/>
      <c r="BC401" s="431"/>
    </row>
    <row r="402" spans="1:55" s="914" customFormat="1" ht="25.7" hidden="1" customHeight="1">
      <c r="A402" s="912"/>
      <c r="B402" s="242"/>
      <c r="C402" s="239" t="s">
        <v>3434</v>
      </c>
      <c r="D402" s="239" t="s">
        <v>10759</v>
      </c>
      <c r="E402" s="239" t="s">
        <v>3434</v>
      </c>
      <c r="F402" s="239" t="s">
        <v>3434</v>
      </c>
      <c r="G402" s="922"/>
      <c r="H402" s="922"/>
      <c r="I402" s="293">
        <v>396</v>
      </c>
      <c r="J402" s="293">
        <v>396</v>
      </c>
      <c r="K402" s="293">
        <v>396</v>
      </c>
      <c r="L402" s="292"/>
      <c r="M402" s="292"/>
      <c r="N402" s="292"/>
      <c r="O402" s="293">
        <v>300</v>
      </c>
      <c r="P402" s="293">
        <v>300</v>
      </c>
      <c r="Q402" s="293" t="s">
        <v>1639</v>
      </c>
      <c r="R402" s="293">
        <v>1</v>
      </c>
      <c r="S402" s="293" t="s">
        <v>290</v>
      </c>
      <c r="T402" s="922"/>
      <c r="U402" s="922"/>
      <c r="V402" s="285"/>
      <c r="W402" s="922"/>
      <c r="X402" s="922"/>
      <c r="Y402" s="922"/>
      <c r="Z402" s="922"/>
      <c r="AA402" s="922"/>
      <c r="AB402" s="922"/>
      <c r="AC402" s="922"/>
      <c r="AD402" s="922"/>
      <c r="AE402" s="922"/>
      <c r="AF402" s="285"/>
      <c r="AG402" s="285"/>
      <c r="AH402" s="922"/>
      <c r="AI402" s="922"/>
      <c r="AJ402" s="922"/>
      <c r="AK402" s="922"/>
      <c r="AL402" s="922"/>
      <c r="AM402" s="922"/>
      <c r="AN402" s="922"/>
      <c r="AO402" s="285"/>
      <c r="AP402" s="285"/>
      <c r="AQ402" s="285"/>
      <c r="AR402" s="285"/>
      <c r="AS402" s="285"/>
      <c r="AT402" s="285"/>
      <c r="AU402" s="432">
        <v>2007</v>
      </c>
      <c r="AV402" s="432"/>
      <c r="AW402" s="432"/>
      <c r="AX402" s="432"/>
      <c r="AY402" s="432"/>
      <c r="AZ402" s="432"/>
      <c r="BA402" s="432"/>
      <c r="BB402" s="431"/>
      <c r="BC402" s="431"/>
    </row>
    <row r="403" spans="1:55" s="914" customFormat="1" ht="25.7" hidden="1" customHeight="1">
      <c r="A403" s="912"/>
      <c r="B403" s="242"/>
      <c r="C403" s="707" t="s">
        <v>3434</v>
      </c>
      <c r="D403" s="707" t="s">
        <v>10760</v>
      </c>
      <c r="E403" s="707" t="s">
        <v>3434</v>
      </c>
      <c r="F403" s="707" t="s">
        <v>3434</v>
      </c>
      <c r="G403" s="920"/>
      <c r="H403" s="920"/>
      <c r="I403" s="758">
        <v>300</v>
      </c>
      <c r="J403" s="919">
        <v>300</v>
      </c>
      <c r="K403" s="919">
        <v>300</v>
      </c>
      <c r="L403" s="920"/>
      <c r="M403" s="920"/>
      <c r="N403" s="920"/>
      <c r="O403" s="252">
        <v>300</v>
      </c>
      <c r="P403" s="235">
        <v>300</v>
      </c>
      <c r="Q403" s="235" t="s">
        <v>1639</v>
      </c>
      <c r="R403" s="920">
        <v>1</v>
      </c>
      <c r="S403" s="235" t="s">
        <v>290</v>
      </c>
      <c r="T403" s="922"/>
      <c r="U403" s="922"/>
      <c r="V403" s="922"/>
      <c r="W403" s="922"/>
      <c r="X403" s="922"/>
      <c r="Y403" s="922"/>
      <c r="Z403" s="922"/>
      <c r="AA403" s="922"/>
      <c r="AB403" s="922"/>
      <c r="AC403" s="922"/>
      <c r="AD403" s="922"/>
      <c r="AE403" s="922"/>
      <c r="AF403" s="922"/>
      <c r="AG403" s="922"/>
      <c r="AH403" s="922"/>
      <c r="AI403" s="922"/>
      <c r="AJ403" s="922"/>
      <c r="AK403" s="922"/>
      <c r="AL403" s="922"/>
      <c r="AM403" s="922"/>
      <c r="AN403" s="922"/>
      <c r="AO403" s="922"/>
      <c r="AP403" s="922"/>
      <c r="AQ403" s="922"/>
      <c r="AR403" s="922"/>
      <c r="AS403" s="922"/>
      <c r="AT403" s="922"/>
      <c r="AU403" s="313">
        <v>2007</v>
      </c>
      <c r="AV403" s="432"/>
      <c r="AW403" s="432"/>
      <c r="AX403" s="432"/>
      <c r="AY403" s="432"/>
      <c r="AZ403" s="432"/>
      <c r="BA403" s="432"/>
      <c r="BB403" s="314"/>
      <c r="BC403" s="431"/>
    </row>
    <row r="404" spans="1:55" s="914" customFormat="1" ht="25.7" hidden="1" customHeight="1">
      <c r="A404" s="912"/>
      <c r="B404" s="242"/>
      <c r="C404" s="707" t="s">
        <v>3434</v>
      </c>
      <c r="D404" s="707" t="s">
        <v>10761</v>
      </c>
      <c r="E404" s="707" t="s">
        <v>3434</v>
      </c>
      <c r="F404" s="707" t="s">
        <v>3434</v>
      </c>
      <c r="G404" s="920"/>
      <c r="H404" s="920"/>
      <c r="I404" s="758">
        <v>1983</v>
      </c>
      <c r="J404" s="919">
        <v>374</v>
      </c>
      <c r="K404" s="919">
        <v>374</v>
      </c>
      <c r="L404" s="920"/>
      <c r="M404" s="920"/>
      <c r="N404" s="920"/>
      <c r="O404" s="252">
        <v>374</v>
      </c>
      <c r="P404" s="920">
        <v>374</v>
      </c>
      <c r="Q404" s="920" t="s">
        <v>1639</v>
      </c>
      <c r="R404" s="920">
        <v>1</v>
      </c>
      <c r="S404" s="235" t="s">
        <v>290</v>
      </c>
      <c r="T404" s="922"/>
      <c r="U404" s="922"/>
      <c r="V404" s="922"/>
      <c r="W404" s="922"/>
      <c r="X404" s="922"/>
      <c r="Y404" s="922"/>
      <c r="Z404" s="922"/>
      <c r="AA404" s="922"/>
      <c r="AB404" s="922"/>
      <c r="AC404" s="922"/>
      <c r="AD404" s="922"/>
      <c r="AE404" s="922"/>
      <c r="AF404" s="922"/>
      <c r="AG404" s="922"/>
      <c r="AH404" s="922"/>
      <c r="AI404" s="922"/>
      <c r="AJ404" s="922"/>
      <c r="AK404" s="922"/>
      <c r="AL404" s="922"/>
      <c r="AM404" s="922"/>
      <c r="AN404" s="922"/>
      <c r="AO404" s="922"/>
      <c r="AP404" s="922"/>
      <c r="AQ404" s="922"/>
      <c r="AR404" s="922"/>
      <c r="AS404" s="922"/>
      <c r="AT404" s="922"/>
      <c r="AU404" s="313">
        <v>2013</v>
      </c>
      <c r="AV404" s="432"/>
      <c r="AW404" s="432"/>
      <c r="AX404" s="432"/>
      <c r="AY404" s="432"/>
      <c r="AZ404" s="432"/>
      <c r="BA404" s="432"/>
      <c r="BB404" s="314">
        <v>136</v>
      </c>
      <c r="BC404" s="431"/>
    </row>
    <row r="405" spans="1:55" s="914" customFormat="1" ht="25.7" hidden="1" customHeight="1">
      <c r="A405" s="912"/>
      <c r="B405" s="242"/>
      <c r="C405" s="707" t="s">
        <v>3434</v>
      </c>
      <c r="D405" s="707" t="s">
        <v>8690</v>
      </c>
      <c r="E405" s="707" t="s">
        <v>3434</v>
      </c>
      <c r="F405" s="707" t="s">
        <v>3434</v>
      </c>
      <c r="G405" s="920"/>
      <c r="H405" s="920"/>
      <c r="I405" s="758">
        <v>800</v>
      </c>
      <c r="J405" s="919">
        <v>800</v>
      </c>
      <c r="K405" s="919">
        <v>800</v>
      </c>
      <c r="L405" s="920"/>
      <c r="M405" s="920"/>
      <c r="N405" s="920"/>
      <c r="O405" s="252">
        <v>597</v>
      </c>
      <c r="P405" s="235">
        <v>597</v>
      </c>
      <c r="Q405" s="235" t="s">
        <v>1639</v>
      </c>
      <c r="R405" s="920">
        <v>1</v>
      </c>
      <c r="S405" s="235" t="s">
        <v>290</v>
      </c>
      <c r="T405" s="922"/>
      <c r="U405" s="922"/>
      <c r="V405" s="922"/>
      <c r="W405" s="922"/>
      <c r="X405" s="922"/>
      <c r="Y405" s="922"/>
      <c r="Z405" s="922"/>
      <c r="AA405" s="922"/>
      <c r="AB405" s="922"/>
      <c r="AC405" s="922"/>
      <c r="AD405" s="922"/>
      <c r="AE405" s="922"/>
      <c r="AF405" s="922"/>
      <c r="AG405" s="922"/>
      <c r="AH405" s="922"/>
      <c r="AI405" s="922"/>
      <c r="AJ405" s="922"/>
      <c r="AK405" s="922"/>
      <c r="AL405" s="922"/>
      <c r="AM405" s="922"/>
      <c r="AN405" s="922"/>
      <c r="AO405" s="922"/>
      <c r="AP405" s="922"/>
      <c r="AQ405" s="922"/>
      <c r="AR405" s="922"/>
      <c r="AS405" s="922"/>
      <c r="AT405" s="922"/>
      <c r="AU405" s="313">
        <v>2016</v>
      </c>
      <c r="AV405" s="432"/>
      <c r="AW405" s="432"/>
      <c r="AX405" s="432"/>
      <c r="AY405" s="432"/>
      <c r="AZ405" s="432"/>
      <c r="BA405" s="432"/>
      <c r="BB405" s="314">
        <v>41</v>
      </c>
      <c r="BC405" s="431"/>
    </row>
    <row r="406" spans="1:55" s="914" customFormat="1" ht="25.7" hidden="1" customHeight="1">
      <c r="A406" s="912"/>
      <c r="B406" s="242"/>
      <c r="C406" s="707" t="s">
        <v>3434</v>
      </c>
      <c r="D406" s="707" t="s">
        <v>16348</v>
      </c>
      <c r="E406" s="707" t="s">
        <v>3434</v>
      </c>
      <c r="F406" s="707" t="s">
        <v>3434</v>
      </c>
      <c r="G406" s="920"/>
      <c r="H406" s="920"/>
      <c r="I406" s="758"/>
      <c r="J406" s="919">
        <v>500</v>
      </c>
      <c r="K406" s="919"/>
      <c r="L406" s="920"/>
      <c r="M406" s="920"/>
      <c r="N406" s="920"/>
      <c r="O406" s="252"/>
      <c r="P406" s="235">
        <v>500</v>
      </c>
      <c r="Q406" s="920" t="s">
        <v>1639</v>
      </c>
      <c r="R406" s="920">
        <v>1</v>
      </c>
      <c r="S406" s="235" t="s">
        <v>290</v>
      </c>
      <c r="T406" s="922"/>
      <c r="U406" s="922"/>
      <c r="V406" s="922"/>
      <c r="W406" s="922"/>
      <c r="X406" s="922"/>
      <c r="Y406" s="922"/>
      <c r="Z406" s="922"/>
      <c r="AA406" s="922"/>
      <c r="AB406" s="922"/>
      <c r="AC406" s="922"/>
      <c r="AD406" s="922"/>
      <c r="AE406" s="922"/>
      <c r="AF406" s="922"/>
      <c r="AG406" s="922"/>
      <c r="AH406" s="922"/>
      <c r="AI406" s="922"/>
      <c r="AJ406" s="922"/>
      <c r="AK406" s="922"/>
      <c r="AL406" s="922"/>
      <c r="AM406" s="922"/>
      <c r="AN406" s="922"/>
      <c r="AO406" s="922"/>
      <c r="AP406" s="922"/>
      <c r="AQ406" s="922"/>
      <c r="AR406" s="922"/>
      <c r="AS406" s="922"/>
      <c r="AT406" s="922"/>
      <c r="AU406" s="313">
        <v>2011.6</v>
      </c>
      <c r="AV406" s="432"/>
      <c r="AW406" s="432"/>
      <c r="AX406" s="432"/>
      <c r="AY406" s="432"/>
      <c r="AZ406" s="432"/>
      <c r="BA406" s="432"/>
      <c r="BB406" s="314"/>
      <c r="BC406" s="431"/>
    </row>
    <row r="407" spans="1:55" s="914" customFormat="1" ht="25.7" hidden="1" customHeight="1">
      <c r="A407" s="912"/>
      <c r="B407" s="242"/>
      <c r="C407" s="707" t="s">
        <v>3434</v>
      </c>
      <c r="D407" s="707" t="s">
        <v>12453</v>
      </c>
      <c r="E407" s="707" t="s">
        <v>3434</v>
      </c>
      <c r="F407" s="707" t="s">
        <v>3434</v>
      </c>
      <c r="G407" s="920"/>
      <c r="H407" s="920"/>
      <c r="I407" s="758"/>
      <c r="J407" s="919">
        <v>357</v>
      </c>
      <c r="K407" s="919"/>
      <c r="L407" s="920"/>
      <c r="M407" s="920"/>
      <c r="N407" s="920"/>
      <c r="O407" s="252"/>
      <c r="P407" s="235">
        <v>357</v>
      </c>
      <c r="Q407" s="235" t="s">
        <v>1639</v>
      </c>
      <c r="R407" s="920">
        <v>1</v>
      </c>
      <c r="S407" s="235" t="s">
        <v>290</v>
      </c>
      <c r="T407" s="922"/>
      <c r="U407" s="922"/>
      <c r="V407" s="922"/>
      <c r="W407" s="922"/>
      <c r="X407" s="922"/>
      <c r="Y407" s="922"/>
      <c r="Z407" s="922"/>
      <c r="AA407" s="922"/>
      <c r="AB407" s="922"/>
      <c r="AC407" s="922"/>
      <c r="AD407" s="922"/>
      <c r="AE407" s="922"/>
      <c r="AF407" s="922"/>
      <c r="AG407" s="922"/>
      <c r="AH407" s="922"/>
      <c r="AI407" s="922"/>
      <c r="AJ407" s="922"/>
      <c r="AK407" s="922"/>
      <c r="AL407" s="922"/>
      <c r="AM407" s="922"/>
      <c r="AN407" s="922"/>
      <c r="AO407" s="922"/>
      <c r="AP407" s="922"/>
      <c r="AQ407" s="922"/>
      <c r="AR407" s="922"/>
      <c r="AS407" s="922"/>
      <c r="AT407" s="922"/>
      <c r="AU407" s="313">
        <v>2016.7</v>
      </c>
      <c r="AV407" s="432"/>
      <c r="AW407" s="432"/>
      <c r="AX407" s="432"/>
      <c r="AY407" s="432"/>
      <c r="AZ407" s="432"/>
      <c r="BA407" s="432"/>
      <c r="BB407" s="314"/>
      <c r="BC407" s="431"/>
    </row>
    <row r="408" spans="1:55" s="914" customFormat="1" ht="25.7" hidden="1" customHeight="1">
      <c r="A408" s="912"/>
      <c r="B408" s="242"/>
      <c r="C408" s="707" t="s">
        <v>3434</v>
      </c>
      <c r="D408" s="707" t="s">
        <v>16349</v>
      </c>
      <c r="E408" s="707" t="s">
        <v>3434</v>
      </c>
      <c r="F408" s="707" t="s">
        <v>3434</v>
      </c>
      <c r="G408" s="920"/>
      <c r="H408" s="920"/>
      <c r="I408" s="758"/>
      <c r="J408" s="919">
        <v>388</v>
      </c>
      <c r="K408" s="919"/>
      <c r="L408" s="920"/>
      <c r="M408" s="920"/>
      <c r="N408" s="920"/>
      <c r="O408" s="252"/>
      <c r="P408" s="235">
        <v>388</v>
      </c>
      <c r="Q408" s="235" t="s">
        <v>1639</v>
      </c>
      <c r="R408" s="920">
        <v>1</v>
      </c>
      <c r="S408" s="235" t="s">
        <v>290</v>
      </c>
      <c r="T408" s="922"/>
      <c r="U408" s="922"/>
      <c r="V408" s="922"/>
      <c r="W408" s="922"/>
      <c r="X408" s="922"/>
      <c r="Y408" s="922"/>
      <c r="Z408" s="922"/>
      <c r="AA408" s="922"/>
      <c r="AB408" s="922"/>
      <c r="AC408" s="922"/>
      <c r="AD408" s="922"/>
      <c r="AE408" s="922"/>
      <c r="AF408" s="922"/>
      <c r="AG408" s="922"/>
      <c r="AH408" s="922"/>
      <c r="AI408" s="922"/>
      <c r="AJ408" s="922"/>
      <c r="AK408" s="922"/>
      <c r="AL408" s="922"/>
      <c r="AM408" s="922"/>
      <c r="AN408" s="922"/>
      <c r="AO408" s="922"/>
      <c r="AP408" s="922"/>
      <c r="AQ408" s="922"/>
      <c r="AR408" s="922"/>
      <c r="AS408" s="922"/>
      <c r="AT408" s="922"/>
      <c r="AU408" s="313">
        <v>2012.6</v>
      </c>
      <c r="AV408" s="432"/>
      <c r="AW408" s="432"/>
      <c r="AX408" s="432"/>
      <c r="AY408" s="432"/>
      <c r="AZ408" s="432"/>
      <c r="BA408" s="432"/>
      <c r="BB408" s="314"/>
      <c r="BC408" s="431"/>
    </row>
    <row r="409" spans="1:55" s="914" customFormat="1" ht="25.7" hidden="1" customHeight="1">
      <c r="A409" s="912"/>
      <c r="B409" s="242"/>
      <c r="C409" s="707" t="s">
        <v>3434</v>
      </c>
      <c r="D409" s="707" t="s">
        <v>16350</v>
      </c>
      <c r="E409" s="707" t="s">
        <v>3434</v>
      </c>
      <c r="F409" s="707" t="s">
        <v>3434</v>
      </c>
      <c r="G409" s="920"/>
      <c r="H409" s="920"/>
      <c r="I409" s="758"/>
      <c r="J409" s="919">
        <v>400</v>
      </c>
      <c r="K409" s="919"/>
      <c r="L409" s="920"/>
      <c r="M409" s="920"/>
      <c r="N409" s="920"/>
      <c r="O409" s="252"/>
      <c r="P409" s="235">
        <v>400</v>
      </c>
      <c r="Q409" s="235" t="s">
        <v>1639</v>
      </c>
      <c r="R409" s="920">
        <v>1</v>
      </c>
      <c r="S409" s="235" t="s">
        <v>290</v>
      </c>
      <c r="T409" s="922"/>
      <c r="U409" s="922"/>
      <c r="V409" s="922"/>
      <c r="W409" s="922"/>
      <c r="X409" s="922"/>
      <c r="Y409" s="922"/>
      <c r="Z409" s="922"/>
      <c r="AA409" s="922"/>
      <c r="AB409" s="922"/>
      <c r="AC409" s="922"/>
      <c r="AD409" s="922"/>
      <c r="AE409" s="922"/>
      <c r="AF409" s="922"/>
      <c r="AG409" s="922"/>
      <c r="AH409" s="922"/>
      <c r="AI409" s="922"/>
      <c r="AJ409" s="922"/>
      <c r="AK409" s="922"/>
      <c r="AL409" s="922"/>
      <c r="AM409" s="922"/>
      <c r="AN409" s="922"/>
      <c r="AO409" s="922"/>
      <c r="AP409" s="922"/>
      <c r="AQ409" s="922"/>
      <c r="AR409" s="922"/>
      <c r="AS409" s="922"/>
      <c r="AT409" s="922"/>
      <c r="AU409" s="313">
        <v>2016</v>
      </c>
      <c r="AV409" s="432"/>
      <c r="AW409" s="432"/>
      <c r="AX409" s="432"/>
      <c r="AY409" s="432"/>
      <c r="AZ409" s="432"/>
      <c r="BA409" s="432"/>
      <c r="BB409" s="314"/>
      <c r="BC409" s="431"/>
    </row>
    <row r="410" spans="1:55" s="914" customFormat="1" ht="25.7" hidden="1" customHeight="1">
      <c r="A410" s="912"/>
      <c r="B410" s="242"/>
      <c r="C410" s="707" t="s">
        <v>3434</v>
      </c>
      <c r="D410" s="707" t="s">
        <v>16351</v>
      </c>
      <c r="E410" s="707" t="s">
        <v>3434</v>
      </c>
      <c r="F410" s="707" t="s">
        <v>3434</v>
      </c>
      <c r="G410" s="920"/>
      <c r="H410" s="920"/>
      <c r="I410" s="758"/>
      <c r="J410" s="919">
        <v>406</v>
      </c>
      <c r="K410" s="919"/>
      <c r="L410" s="920"/>
      <c r="M410" s="920"/>
      <c r="N410" s="920"/>
      <c r="O410" s="252"/>
      <c r="P410" s="920">
        <v>406</v>
      </c>
      <c r="Q410" s="920" t="s">
        <v>1639</v>
      </c>
      <c r="R410" s="920">
        <v>1</v>
      </c>
      <c r="S410" s="235" t="s">
        <v>290</v>
      </c>
      <c r="T410" s="922"/>
      <c r="U410" s="922"/>
      <c r="V410" s="922"/>
      <c r="W410" s="922"/>
      <c r="X410" s="922"/>
      <c r="Y410" s="922"/>
      <c r="Z410" s="922"/>
      <c r="AA410" s="922"/>
      <c r="AB410" s="922"/>
      <c r="AC410" s="922"/>
      <c r="AD410" s="922"/>
      <c r="AE410" s="922"/>
      <c r="AF410" s="922"/>
      <c r="AG410" s="922"/>
      <c r="AH410" s="922"/>
      <c r="AI410" s="922"/>
      <c r="AJ410" s="922"/>
      <c r="AK410" s="922"/>
      <c r="AL410" s="922"/>
      <c r="AM410" s="922"/>
      <c r="AN410" s="922"/>
      <c r="AO410" s="922"/>
      <c r="AP410" s="922"/>
      <c r="AQ410" s="922"/>
      <c r="AR410" s="922"/>
      <c r="AS410" s="922"/>
      <c r="AT410" s="922"/>
      <c r="AU410" s="313">
        <v>2017.11</v>
      </c>
      <c r="AV410" s="432"/>
      <c r="AW410" s="432"/>
      <c r="AX410" s="432"/>
      <c r="AY410" s="432"/>
      <c r="AZ410" s="432"/>
      <c r="BA410" s="432"/>
      <c r="BB410" s="314"/>
      <c r="BC410" s="431"/>
    </row>
    <row r="411" spans="1:55" s="914" customFormat="1" ht="25.7" hidden="1" customHeight="1">
      <c r="A411" s="912"/>
      <c r="B411" s="242"/>
      <c r="C411" s="707" t="s">
        <v>3434</v>
      </c>
      <c r="D411" s="707" t="s">
        <v>16352</v>
      </c>
      <c r="E411" s="707" t="s">
        <v>3434</v>
      </c>
      <c r="F411" s="707" t="s">
        <v>3434</v>
      </c>
      <c r="G411" s="920"/>
      <c r="H411" s="920"/>
      <c r="I411" s="758"/>
      <c r="J411" s="919">
        <v>372</v>
      </c>
      <c r="K411" s="919"/>
      <c r="L411" s="920"/>
      <c r="M411" s="920"/>
      <c r="N411" s="920"/>
      <c r="O411" s="252"/>
      <c r="P411" s="235">
        <v>372</v>
      </c>
      <c r="Q411" s="235" t="s">
        <v>1639</v>
      </c>
      <c r="R411" s="920">
        <v>1</v>
      </c>
      <c r="S411" s="235" t="s">
        <v>290</v>
      </c>
      <c r="T411" s="922"/>
      <c r="U411" s="922"/>
      <c r="V411" s="922"/>
      <c r="W411" s="922"/>
      <c r="X411" s="922"/>
      <c r="Y411" s="922"/>
      <c r="Z411" s="922"/>
      <c r="AA411" s="922"/>
      <c r="AB411" s="922"/>
      <c r="AC411" s="922"/>
      <c r="AD411" s="922"/>
      <c r="AE411" s="922"/>
      <c r="AF411" s="922"/>
      <c r="AG411" s="922"/>
      <c r="AH411" s="922"/>
      <c r="AI411" s="922"/>
      <c r="AJ411" s="922"/>
      <c r="AK411" s="922"/>
      <c r="AL411" s="922"/>
      <c r="AM411" s="922"/>
      <c r="AN411" s="922"/>
      <c r="AO411" s="922"/>
      <c r="AP411" s="922"/>
      <c r="AQ411" s="922"/>
      <c r="AR411" s="922"/>
      <c r="AS411" s="922"/>
      <c r="AT411" s="922"/>
      <c r="AU411" s="313">
        <v>2017.7</v>
      </c>
      <c r="AV411" s="432"/>
      <c r="AW411" s="432"/>
      <c r="AX411" s="432"/>
      <c r="AY411" s="432"/>
      <c r="AZ411" s="432"/>
      <c r="BA411" s="432"/>
      <c r="BB411" s="314"/>
      <c r="BC411" s="431"/>
    </row>
    <row r="412" spans="1:55" s="914" customFormat="1" ht="25.7" hidden="1" customHeight="1">
      <c r="A412" s="912"/>
      <c r="B412" s="242"/>
      <c r="C412" s="707" t="s">
        <v>3434</v>
      </c>
      <c r="D412" s="707" t="s">
        <v>16353</v>
      </c>
      <c r="E412" s="707" t="s">
        <v>3434</v>
      </c>
      <c r="F412" s="707" t="s">
        <v>3434</v>
      </c>
      <c r="G412" s="920"/>
      <c r="H412" s="920"/>
      <c r="I412" s="758"/>
      <c r="J412" s="919">
        <v>384</v>
      </c>
      <c r="K412" s="919"/>
      <c r="L412" s="920"/>
      <c r="M412" s="920"/>
      <c r="N412" s="920"/>
      <c r="O412" s="252"/>
      <c r="P412" s="920">
        <v>384</v>
      </c>
      <c r="Q412" s="920" t="s">
        <v>1639</v>
      </c>
      <c r="R412" s="920">
        <v>1</v>
      </c>
      <c r="S412" s="235" t="s">
        <v>290</v>
      </c>
      <c r="T412" s="922"/>
      <c r="U412" s="922"/>
      <c r="V412" s="922"/>
      <c r="W412" s="922"/>
      <c r="X412" s="922"/>
      <c r="Y412" s="922"/>
      <c r="Z412" s="922"/>
      <c r="AA412" s="922"/>
      <c r="AB412" s="922"/>
      <c r="AC412" s="922"/>
      <c r="AD412" s="922"/>
      <c r="AE412" s="922"/>
      <c r="AF412" s="922"/>
      <c r="AG412" s="922"/>
      <c r="AH412" s="922"/>
      <c r="AI412" s="922"/>
      <c r="AJ412" s="922"/>
      <c r="AK412" s="922"/>
      <c r="AL412" s="922"/>
      <c r="AM412" s="922"/>
      <c r="AN412" s="922"/>
      <c r="AO412" s="922"/>
      <c r="AP412" s="922"/>
      <c r="AQ412" s="922"/>
      <c r="AR412" s="922"/>
      <c r="AS412" s="922"/>
      <c r="AT412" s="922"/>
      <c r="AU412" s="313">
        <v>2012.6</v>
      </c>
      <c r="AV412" s="432"/>
      <c r="AW412" s="432"/>
      <c r="AX412" s="432"/>
      <c r="AY412" s="432"/>
      <c r="AZ412" s="432"/>
      <c r="BA412" s="432"/>
      <c r="BB412" s="314"/>
      <c r="BC412" s="431"/>
    </row>
    <row r="413" spans="1:55" s="914" customFormat="1" ht="25.7" hidden="1" customHeight="1">
      <c r="A413" s="912"/>
      <c r="B413" s="242"/>
      <c r="C413" s="707" t="s">
        <v>3476</v>
      </c>
      <c r="D413" s="707" t="s">
        <v>10791</v>
      </c>
      <c r="E413" s="707" t="s">
        <v>3476</v>
      </c>
      <c r="F413" s="707" t="s">
        <v>14496</v>
      </c>
      <c r="G413" s="244"/>
      <c r="H413" s="915"/>
      <c r="I413" s="235">
        <v>748</v>
      </c>
      <c r="J413" s="235">
        <v>748</v>
      </c>
      <c r="K413" s="235">
        <v>748</v>
      </c>
      <c r="L413" s="244"/>
      <c r="M413" s="736"/>
      <c r="N413" s="244"/>
      <c r="O413" s="235">
        <v>748</v>
      </c>
      <c r="P413" s="235">
        <v>748</v>
      </c>
      <c r="Q413" s="235" t="s">
        <v>1563</v>
      </c>
      <c r="R413" s="235">
        <v>2</v>
      </c>
      <c r="S413" s="235" t="s">
        <v>290</v>
      </c>
      <c r="T413" s="244"/>
      <c r="U413" s="244"/>
      <c r="V413" s="244"/>
      <c r="W413" s="244"/>
      <c r="X413" s="244"/>
      <c r="Y413" s="244"/>
      <c r="Z413" s="235"/>
      <c r="AA413" s="707"/>
      <c r="AB413" s="707"/>
      <c r="AC413" s="244"/>
      <c r="AD413" s="244"/>
      <c r="AE413" s="244"/>
      <c r="AF413" s="244"/>
      <c r="AG413" s="244"/>
      <c r="AH413" s="244"/>
      <c r="AI413" s="244"/>
      <c r="AJ413" s="244"/>
      <c r="AK413" s="244"/>
      <c r="AL413" s="244"/>
      <c r="AM413" s="244"/>
      <c r="AN413" s="244"/>
      <c r="AO413" s="244"/>
      <c r="AP413" s="244"/>
      <c r="AQ413" s="244"/>
      <c r="AR413" s="244"/>
      <c r="AS413" s="244"/>
      <c r="AT413" s="244"/>
      <c r="AU413" s="432">
        <v>2015</v>
      </c>
      <c r="AV413" s="432"/>
      <c r="AW413" s="432"/>
      <c r="AX413" s="432"/>
      <c r="AY413" s="432"/>
      <c r="AZ413" s="432"/>
      <c r="BA413" s="432"/>
      <c r="BB413" s="235"/>
      <c r="BC413" s="431"/>
    </row>
    <row r="414" spans="1:55" s="914" customFormat="1" ht="25.7" hidden="1" customHeight="1">
      <c r="A414" s="912"/>
      <c r="B414" s="242"/>
      <c r="C414" s="707" t="s">
        <v>3476</v>
      </c>
      <c r="D414" s="707" t="s">
        <v>12478</v>
      </c>
      <c r="E414" s="707" t="s">
        <v>3476</v>
      </c>
      <c r="F414" s="707" t="s">
        <v>10792</v>
      </c>
      <c r="G414" s="244"/>
      <c r="H414" s="915"/>
      <c r="I414" s="235">
        <v>3627.4</v>
      </c>
      <c r="J414" s="235">
        <v>3627.4</v>
      </c>
      <c r="K414" s="235">
        <v>3627</v>
      </c>
      <c r="L414" s="244"/>
      <c r="M414" s="736"/>
      <c r="N414" s="244"/>
      <c r="O414" s="235">
        <v>3627</v>
      </c>
      <c r="P414" s="235">
        <v>3627</v>
      </c>
      <c r="Q414" s="235" t="s">
        <v>1563</v>
      </c>
      <c r="R414" s="235">
        <v>6</v>
      </c>
      <c r="S414" s="235" t="s">
        <v>290</v>
      </c>
      <c r="T414" s="244"/>
      <c r="U414" s="244"/>
      <c r="V414" s="244"/>
      <c r="W414" s="244"/>
      <c r="X414" s="244"/>
      <c r="Y414" s="244"/>
      <c r="Z414" s="235"/>
      <c r="AA414" s="707"/>
      <c r="AB414" s="707"/>
      <c r="AC414" s="244"/>
      <c r="AD414" s="244"/>
      <c r="AE414" s="244"/>
      <c r="AF414" s="244"/>
      <c r="AG414" s="244"/>
      <c r="AH414" s="244"/>
      <c r="AI414" s="244"/>
      <c r="AJ414" s="244"/>
      <c r="AK414" s="244"/>
      <c r="AL414" s="244"/>
      <c r="AM414" s="244"/>
      <c r="AN414" s="244"/>
      <c r="AO414" s="244"/>
      <c r="AP414" s="244"/>
      <c r="AQ414" s="244"/>
      <c r="AR414" s="244"/>
      <c r="AS414" s="244"/>
      <c r="AT414" s="244"/>
      <c r="AU414" s="432">
        <v>2017</v>
      </c>
      <c r="AV414" s="432"/>
      <c r="AW414" s="432"/>
      <c r="AX414" s="432"/>
      <c r="AY414" s="432"/>
      <c r="AZ414" s="432"/>
      <c r="BA414" s="432"/>
      <c r="BB414" s="235">
        <v>1600</v>
      </c>
      <c r="BC414" s="431"/>
    </row>
    <row r="415" spans="1:55" s="914" customFormat="1" ht="25.7" hidden="1" customHeight="1">
      <c r="A415" s="912"/>
      <c r="B415" s="242"/>
      <c r="C415" s="923" t="s">
        <v>3476</v>
      </c>
      <c r="D415" s="923" t="s">
        <v>14497</v>
      </c>
      <c r="E415" s="923" t="s">
        <v>3476</v>
      </c>
      <c r="F415" s="923" t="s">
        <v>10792</v>
      </c>
      <c r="G415" s="922"/>
      <c r="H415" s="922"/>
      <c r="I415" s="924">
        <v>877</v>
      </c>
      <c r="J415" s="924"/>
      <c r="K415" s="924"/>
      <c r="L415" s="922"/>
      <c r="M415" s="925"/>
      <c r="N415" s="922"/>
      <c r="O415" s="924">
        <v>877</v>
      </c>
      <c r="P415" s="924">
        <v>877</v>
      </c>
      <c r="Q415" s="924" t="s">
        <v>14498</v>
      </c>
      <c r="R415" s="924">
        <v>2</v>
      </c>
      <c r="S415" s="924" t="s">
        <v>290</v>
      </c>
      <c r="T415" s="922"/>
      <c r="U415" s="922"/>
      <c r="V415" s="922"/>
      <c r="W415" s="922"/>
      <c r="X415" s="922"/>
      <c r="Y415" s="922"/>
      <c r="Z415" s="924"/>
      <c r="AA415" s="923"/>
      <c r="AB415" s="923"/>
      <c r="AC415" s="922"/>
      <c r="AD415" s="922"/>
      <c r="AE415" s="922"/>
      <c r="AF415" s="922"/>
      <c r="AG415" s="922"/>
      <c r="AH415" s="922"/>
      <c r="AI415" s="922"/>
      <c r="AJ415" s="922"/>
      <c r="AK415" s="922"/>
      <c r="AL415" s="922"/>
      <c r="AM415" s="922"/>
      <c r="AN415" s="922"/>
      <c r="AO415" s="922"/>
      <c r="AP415" s="922"/>
      <c r="AQ415" s="922"/>
      <c r="AR415" s="922"/>
      <c r="AS415" s="922"/>
      <c r="AT415" s="922"/>
      <c r="AU415" s="923">
        <v>2010</v>
      </c>
      <c r="AV415" s="923"/>
      <c r="AW415" s="923"/>
      <c r="AX415" s="923"/>
      <c r="AY415" s="923"/>
      <c r="AZ415" s="923"/>
      <c r="BA415" s="923"/>
      <c r="BB415" s="924"/>
      <c r="BC415" s="917"/>
    </row>
    <row r="416" spans="1:55" s="914" customFormat="1" ht="25.7" hidden="1" customHeight="1">
      <c r="A416" s="912"/>
      <c r="B416" s="242"/>
      <c r="C416" s="707" t="s">
        <v>3476</v>
      </c>
      <c r="D416" s="707" t="s">
        <v>14499</v>
      </c>
      <c r="E416" s="707" t="s">
        <v>3476</v>
      </c>
      <c r="F416" s="707" t="s">
        <v>10792</v>
      </c>
      <c r="G416" s="244"/>
      <c r="H416" s="244"/>
      <c r="I416" s="235">
        <v>345</v>
      </c>
      <c r="J416" s="235"/>
      <c r="K416" s="235"/>
      <c r="L416" s="244"/>
      <c r="M416" s="736"/>
      <c r="N416" s="244"/>
      <c r="O416" s="235">
        <v>345</v>
      </c>
      <c r="P416" s="235">
        <v>345</v>
      </c>
      <c r="Q416" s="235" t="s">
        <v>1563</v>
      </c>
      <c r="R416" s="235">
        <v>1</v>
      </c>
      <c r="S416" s="235" t="s">
        <v>290</v>
      </c>
      <c r="T416" s="244"/>
      <c r="U416" s="244"/>
      <c r="V416" s="244"/>
      <c r="W416" s="244"/>
      <c r="X416" s="244"/>
      <c r="Y416" s="244"/>
      <c r="Z416" s="235"/>
      <c r="AA416" s="707"/>
      <c r="AB416" s="707"/>
      <c r="AC416" s="244"/>
      <c r="AD416" s="244"/>
      <c r="AE416" s="244"/>
      <c r="AF416" s="244"/>
      <c r="AG416" s="244"/>
      <c r="AH416" s="244"/>
      <c r="AI416" s="244"/>
      <c r="AJ416" s="244"/>
      <c r="AK416" s="244"/>
      <c r="AL416" s="244"/>
      <c r="AM416" s="244"/>
      <c r="AN416" s="244"/>
      <c r="AO416" s="244"/>
      <c r="AP416" s="244"/>
      <c r="AQ416" s="244"/>
      <c r="AR416" s="244"/>
      <c r="AS416" s="244"/>
      <c r="AT416" s="244"/>
      <c r="AU416" s="432">
        <v>2014</v>
      </c>
      <c r="AV416" s="432"/>
      <c r="AW416" s="432"/>
      <c r="AX416" s="432"/>
      <c r="AY416" s="432"/>
      <c r="AZ416" s="432"/>
      <c r="BA416" s="432"/>
      <c r="BB416" s="431"/>
      <c r="BC416" s="431"/>
    </row>
    <row r="417" spans="1:55" s="914" customFormat="1" ht="25.7" hidden="1" customHeight="1">
      <c r="A417" s="912"/>
      <c r="B417" s="242"/>
      <c r="C417" s="707" t="s">
        <v>3476</v>
      </c>
      <c r="D417" s="707" t="s">
        <v>14500</v>
      </c>
      <c r="E417" s="707" t="s">
        <v>3476</v>
      </c>
      <c r="F417" s="707" t="s">
        <v>10792</v>
      </c>
      <c r="G417" s="244"/>
      <c r="H417" s="244"/>
      <c r="I417" s="235">
        <v>494</v>
      </c>
      <c r="J417" s="235"/>
      <c r="K417" s="235"/>
      <c r="L417" s="244"/>
      <c r="M417" s="736"/>
      <c r="N417" s="244"/>
      <c r="O417" s="235">
        <v>494</v>
      </c>
      <c r="P417" s="235">
        <v>494</v>
      </c>
      <c r="Q417" s="235" t="s">
        <v>14501</v>
      </c>
      <c r="R417" s="235">
        <v>1</v>
      </c>
      <c r="S417" s="235" t="s">
        <v>290</v>
      </c>
      <c r="T417" s="244"/>
      <c r="U417" s="244"/>
      <c r="V417" s="244"/>
      <c r="W417" s="244"/>
      <c r="X417" s="244"/>
      <c r="Y417" s="244"/>
      <c r="Z417" s="235"/>
      <c r="AA417" s="707"/>
      <c r="AB417" s="707"/>
      <c r="AC417" s="244"/>
      <c r="AD417" s="244"/>
      <c r="AE417" s="244"/>
      <c r="AF417" s="244"/>
      <c r="AG417" s="244"/>
      <c r="AH417" s="244"/>
      <c r="AI417" s="244"/>
      <c r="AJ417" s="244"/>
      <c r="AK417" s="244"/>
      <c r="AL417" s="244"/>
      <c r="AM417" s="244"/>
      <c r="AN417" s="244"/>
      <c r="AO417" s="244"/>
      <c r="AP417" s="244"/>
      <c r="AQ417" s="244"/>
      <c r="AR417" s="244"/>
      <c r="AS417" s="244"/>
      <c r="AT417" s="244"/>
      <c r="AU417" s="432">
        <v>2012</v>
      </c>
      <c r="AV417" s="432"/>
      <c r="AW417" s="432"/>
      <c r="AX417" s="432"/>
      <c r="AY417" s="432"/>
      <c r="AZ417" s="432"/>
      <c r="BA417" s="432"/>
      <c r="BB417" s="431"/>
      <c r="BC417" s="431"/>
    </row>
    <row r="418" spans="1:55" s="914" customFormat="1" ht="25.7" hidden="1" customHeight="1">
      <c r="A418" s="912"/>
      <c r="B418" s="242"/>
      <c r="C418" s="707" t="s">
        <v>333</v>
      </c>
      <c r="D418" s="707" t="s">
        <v>10787</v>
      </c>
      <c r="E418" s="707" t="s">
        <v>333</v>
      </c>
      <c r="F418" s="707" t="s">
        <v>299</v>
      </c>
      <c r="G418" s="244"/>
      <c r="H418" s="244"/>
      <c r="I418" s="235">
        <v>33278</v>
      </c>
      <c r="J418" s="235">
        <v>597.32000000000005</v>
      </c>
      <c r="K418" s="235">
        <v>594.36</v>
      </c>
      <c r="L418" s="244"/>
      <c r="M418" s="736"/>
      <c r="N418" s="244"/>
      <c r="O418" s="235">
        <v>500</v>
      </c>
      <c r="P418" s="235">
        <v>500</v>
      </c>
      <c r="Q418" s="235" t="s">
        <v>10609</v>
      </c>
      <c r="R418" s="235">
        <v>1</v>
      </c>
      <c r="S418" s="235" t="s">
        <v>290</v>
      </c>
      <c r="T418" s="244"/>
      <c r="U418" s="244"/>
      <c r="V418" s="244"/>
      <c r="W418" s="244"/>
      <c r="X418" s="244"/>
      <c r="Y418" s="244"/>
      <c r="Z418" s="235"/>
      <c r="AA418" s="707"/>
      <c r="AB418" s="707"/>
      <c r="AC418" s="244"/>
      <c r="AD418" s="244"/>
      <c r="AE418" s="244"/>
      <c r="AF418" s="244"/>
      <c r="AG418" s="244"/>
      <c r="AH418" s="244"/>
      <c r="AI418" s="244"/>
      <c r="AJ418" s="244"/>
      <c r="AK418" s="244"/>
      <c r="AL418" s="244"/>
      <c r="AM418" s="244"/>
      <c r="AN418" s="244"/>
      <c r="AO418" s="244"/>
      <c r="AP418" s="244"/>
      <c r="AQ418" s="244"/>
      <c r="AR418" s="244"/>
      <c r="AS418" s="244"/>
      <c r="AT418" s="244"/>
      <c r="AU418" s="432">
        <v>2010</v>
      </c>
      <c r="AV418" s="432"/>
      <c r="AW418" s="432"/>
      <c r="AX418" s="432"/>
      <c r="AY418" s="432"/>
      <c r="AZ418" s="432"/>
      <c r="BA418" s="432"/>
      <c r="BB418" s="431">
        <v>15319</v>
      </c>
      <c r="BC418" s="431" t="s">
        <v>10788</v>
      </c>
    </row>
    <row r="419" spans="1:55" s="914" customFormat="1" ht="25.7" hidden="1" customHeight="1">
      <c r="A419" s="912"/>
      <c r="B419" s="242"/>
      <c r="C419" s="432" t="s">
        <v>333</v>
      </c>
      <c r="D419" s="918" t="s">
        <v>10789</v>
      </c>
      <c r="E419" s="432" t="s">
        <v>333</v>
      </c>
      <c r="F419" s="432" t="s">
        <v>333</v>
      </c>
      <c r="G419" s="432"/>
      <c r="H419" s="432"/>
      <c r="I419" s="431">
        <v>46289</v>
      </c>
      <c r="J419" s="431">
        <v>391</v>
      </c>
      <c r="K419" s="431">
        <v>391</v>
      </c>
      <c r="L419" s="432"/>
      <c r="M419" s="432"/>
      <c r="N419" s="432"/>
      <c r="O419" s="431">
        <v>391</v>
      </c>
      <c r="P419" s="431">
        <v>391</v>
      </c>
      <c r="Q419" s="235" t="s">
        <v>1563</v>
      </c>
      <c r="R419" s="431">
        <v>1</v>
      </c>
      <c r="S419" s="431" t="s">
        <v>290</v>
      </c>
      <c r="T419" s="432"/>
      <c r="U419" s="432"/>
      <c r="V419" s="432"/>
      <c r="W419" s="432"/>
      <c r="X419" s="432"/>
      <c r="Y419" s="432"/>
      <c r="Z419" s="431"/>
      <c r="AA419" s="432"/>
      <c r="AB419" s="432"/>
      <c r="AC419" s="432"/>
      <c r="AD419" s="432"/>
      <c r="AE419" s="432"/>
      <c r="AF419" s="432"/>
      <c r="AG419" s="432"/>
      <c r="AH419" s="432"/>
      <c r="AI419" s="432"/>
      <c r="AJ419" s="432"/>
      <c r="AK419" s="432"/>
      <c r="AL419" s="432"/>
      <c r="AM419" s="432"/>
      <c r="AN419" s="432"/>
      <c r="AO419" s="432"/>
      <c r="AP419" s="432"/>
      <c r="AQ419" s="432"/>
      <c r="AR419" s="432"/>
      <c r="AS419" s="432"/>
      <c r="AT419" s="432"/>
      <c r="AU419" s="432">
        <v>2012</v>
      </c>
      <c r="AV419" s="432"/>
      <c r="AW419" s="432"/>
      <c r="AX419" s="432"/>
      <c r="AY419" s="432"/>
      <c r="AZ419" s="432"/>
      <c r="BA419" s="432"/>
      <c r="BB419" s="431">
        <v>151</v>
      </c>
      <c r="BC419" s="431"/>
    </row>
    <row r="420" spans="1:55" s="914" customFormat="1" ht="25.7" hidden="1" customHeight="1">
      <c r="A420" s="912"/>
      <c r="B420" s="242"/>
      <c r="C420" s="923" t="s">
        <v>333</v>
      </c>
      <c r="D420" s="923" t="s">
        <v>10790</v>
      </c>
      <c r="E420" s="923" t="s">
        <v>333</v>
      </c>
      <c r="F420" s="923" t="s">
        <v>333</v>
      </c>
      <c r="G420" s="922"/>
      <c r="H420" s="922"/>
      <c r="I420" s="924">
        <v>1238</v>
      </c>
      <c r="J420" s="924">
        <v>391</v>
      </c>
      <c r="K420" s="924">
        <v>391</v>
      </c>
      <c r="L420" s="922"/>
      <c r="M420" s="925"/>
      <c r="N420" s="922"/>
      <c r="O420" s="924">
        <v>391</v>
      </c>
      <c r="P420" s="924">
        <v>391</v>
      </c>
      <c r="Q420" s="924" t="s">
        <v>1563</v>
      </c>
      <c r="R420" s="924">
        <v>1</v>
      </c>
      <c r="S420" s="924" t="s">
        <v>290</v>
      </c>
      <c r="T420" s="922"/>
      <c r="U420" s="922"/>
      <c r="V420" s="922"/>
      <c r="W420" s="922"/>
      <c r="X420" s="922"/>
      <c r="Y420" s="922"/>
      <c r="Z420" s="922"/>
      <c r="AA420" s="923"/>
      <c r="AB420" s="923"/>
      <c r="AC420" s="922"/>
      <c r="AD420" s="922"/>
      <c r="AE420" s="922"/>
      <c r="AF420" s="922"/>
      <c r="AG420" s="922"/>
      <c r="AH420" s="922"/>
      <c r="AI420" s="922"/>
      <c r="AJ420" s="922"/>
      <c r="AK420" s="922"/>
      <c r="AL420" s="922"/>
      <c r="AM420" s="922"/>
      <c r="AN420" s="922"/>
      <c r="AO420" s="922"/>
      <c r="AP420" s="922"/>
      <c r="AQ420" s="922"/>
      <c r="AR420" s="922"/>
      <c r="AS420" s="922"/>
      <c r="AT420" s="922"/>
      <c r="AU420" s="923">
        <v>2012</v>
      </c>
      <c r="AV420" s="923"/>
      <c r="AW420" s="923"/>
      <c r="AX420" s="923"/>
      <c r="AY420" s="923"/>
      <c r="AZ420" s="923"/>
      <c r="BA420" s="923"/>
      <c r="BB420" s="924">
        <v>148</v>
      </c>
      <c r="BC420" s="431"/>
    </row>
    <row r="421" spans="1:55" s="914" customFormat="1" ht="25.7" hidden="1" customHeight="1">
      <c r="A421" s="912"/>
      <c r="B421" s="242"/>
      <c r="C421" s="707" t="s">
        <v>333</v>
      </c>
      <c r="D421" s="707" t="s">
        <v>14502</v>
      </c>
      <c r="E421" s="707" t="s">
        <v>333</v>
      </c>
      <c r="F421" s="707" t="s">
        <v>333</v>
      </c>
      <c r="G421" s="244">
        <v>1654</v>
      </c>
      <c r="H421" s="244">
        <v>570</v>
      </c>
      <c r="I421" s="235">
        <v>1654</v>
      </c>
      <c r="J421" s="235">
        <v>570</v>
      </c>
      <c r="K421" s="235">
        <v>570</v>
      </c>
      <c r="L421" s="244" t="s">
        <v>1563</v>
      </c>
      <c r="M421" s="736">
        <v>2</v>
      </c>
      <c r="N421" s="244" t="s">
        <v>290</v>
      </c>
      <c r="O421" s="235">
        <v>570</v>
      </c>
      <c r="P421" s="235">
        <v>570</v>
      </c>
      <c r="Q421" s="235" t="s">
        <v>1563</v>
      </c>
      <c r="R421" s="235">
        <v>2</v>
      </c>
      <c r="S421" s="235" t="s">
        <v>290</v>
      </c>
      <c r="T421" s="244"/>
      <c r="U421" s="244"/>
      <c r="V421" s="244"/>
      <c r="W421" s="244"/>
      <c r="X421" s="244"/>
      <c r="Y421" s="244"/>
      <c r="Z421" s="235"/>
      <c r="AA421" s="707"/>
      <c r="AB421" s="707"/>
      <c r="AC421" s="244"/>
      <c r="AD421" s="244"/>
      <c r="AE421" s="244"/>
      <c r="AF421" s="244"/>
      <c r="AG421" s="244"/>
      <c r="AH421" s="244"/>
      <c r="AI421" s="244"/>
      <c r="AJ421" s="244"/>
      <c r="AK421" s="244"/>
      <c r="AL421" s="244"/>
      <c r="AM421" s="244"/>
      <c r="AN421" s="244"/>
      <c r="AO421" s="244"/>
      <c r="AP421" s="244"/>
      <c r="AQ421" s="244"/>
      <c r="AR421" s="244"/>
      <c r="AS421" s="244"/>
      <c r="AT421" s="244"/>
      <c r="AU421" s="432">
        <v>2019</v>
      </c>
      <c r="AV421" s="432"/>
      <c r="AW421" s="432"/>
      <c r="AX421" s="432"/>
      <c r="AY421" s="432"/>
      <c r="AZ421" s="432"/>
      <c r="BA421" s="432"/>
      <c r="BB421" s="235">
        <v>97</v>
      </c>
      <c r="BC421" s="431"/>
    </row>
    <row r="422" spans="1:55" s="914" customFormat="1" ht="25.7" hidden="1" customHeight="1">
      <c r="A422" s="912"/>
      <c r="B422" s="242"/>
      <c r="C422" s="707" t="s">
        <v>3463</v>
      </c>
      <c r="D422" s="707" t="s">
        <v>10793</v>
      </c>
      <c r="E422" s="707" t="s">
        <v>3463</v>
      </c>
      <c r="F422" s="707" t="s">
        <v>3463</v>
      </c>
      <c r="G422" s="244"/>
      <c r="H422" s="915"/>
      <c r="I422" s="235">
        <v>2041</v>
      </c>
      <c r="J422" s="235">
        <v>85</v>
      </c>
      <c r="K422" s="235">
        <v>85</v>
      </c>
      <c r="L422" s="244"/>
      <c r="M422" s="736"/>
      <c r="N422" s="244"/>
      <c r="O422" s="235">
        <v>1150</v>
      </c>
      <c r="P422" s="235">
        <v>575</v>
      </c>
      <c r="Q422" s="235" t="s">
        <v>1743</v>
      </c>
      <c r="R422" s="235">
        <v>2</v>
      </c>
      <c r="S422" s="235" t="s">
        <v>290</v>
      </c>
      <c r="T422" s="244"/>
      <c r="U422" s="244"/>
      <c r="V422" s="244"/>
      <c r="W422" s="244"/>
      <c r="X422" s="244"/>
      <c r="Y422" s="244"/>
      <c r="Z422" s="235"/>
      <c r="AA422" s="707"/>
      <c r="AB422" s="707"/>
      <c r="AC422" s="244"/>
      <c r="AD422" s="244"/>
      <c r="AE422" s="244"/>
      <c r="AF422" s="244"/>
      <c r="AG422" s="244"/>
      <c r="AH422" s="244"/>
      <c r="AI422" s="244"/>
      <c r="AJ422" s="244"/>
      <c r="AK422" s="244"/>
      <c r="AL422" s="244"/>
      <c r="AM422" s="244"/>
      <c r="AN422" s="244"/>
      <c r="AO422" s="244"/>
      <c r="AP422" s="244"/>
      <c r="AQ422" s="244"/>
      <c r="AR422" s="244"/>
      <c r="AS422" s="244"/>
      <c r="AT422" s="244"/>
      <c r="AU422" s="432">
        <v>1980</v>
      </c>
      <c r="AV422" s="432"/>
      <c r="AW422" s="432"/>
      <c r="AX422" s="432"/>
      <c r="AY422" s="432"/>
      <c r="AZ422" s="432"/>
      <c r="BA422" s="432"/>
      <c r="BB422" s="235">
        <v>154</v>
      </c>
      <c r="BC422" s="913"/>
    </row>
    <row r="423" spans="1:55" s="914" customFormat="1" ht="25.7" hidden="1" customHeight="1">
      <c r="A423" s="912"/>
      <c r="B423" s="242"/>
      <c r="C423" s="707" t="s">
        <v>3463</v>
      </c>
      <c r="D423" s="707" t="s">
        <v>10794</v>
      </c>
      <c r="E423" s="707" t="s">
        <v>3463</v>
      </c>
      <c r="F423" s="707" t="s">
        <v>3463</v>
      </c>
      <c r="G423" s="244"/>
      <c r="H423" s="915"/>
      <c r="I423" s="235">
        <v>1000</v>
      </c>
      <c r="J423" s="235"/>
      <c r="K423" s="235"/>
      <c r="L423" s="244">
        <v>1</v>
      </c>
      <c r="M423" s="736" t="s">
        <v>290</v>
      </c>
      <c r="N423" s="244"/>
      <c r="O423" s="235">
        <v>500</v>
      </c>
      <c r="P423" s="235">
        <v>500</v>
      </c>
      <c r="Q423" s="235" t="s">
        <v>1743</v>
      </c>
      <c r="R423" s="235">
        <v>1</v>
      </c>
      <c r="S423" s="235" t="s">
        <v>290</v>
      </c>
      <c r="T423" s="244"/>
      <c r="U423" s="244">
        <v>2014</v>
      </c>
      <c r="V423" s="244"/>
      <c r="W423" s="244"/>
      <c r="X423" s="244"/>
      <c r="Y423" s="244"/>
      <c r="Z423" s="235"/>
      <c r="AA423" s="707"/>
      <c r="AB423" s="707"/>
      <c r="AC423" s="244"/>
      <c r="AD423" s="244"/>
      <c r="AE423" s="244"/>
      <c r="AF423" s="244"/>
      <c r="AG423" s="244"/>
      <c r="AH423" s="244"/>
      <c r="AI423" s="244"/>
      <c r="AJ423" s="244"/>
      <c r="AK423" s="244"/>
      <c r="AL423" s="244"/>
      <c r="AM423" s="244"/>
      <c r="AN423" s="244"/>
      <c r="AO423" s="244"/>
      <c r="AP423" s="244"/>
      <c r="AQ423" s="244"/>
      <c r="AR423" s="244"/>
      <c r="AS423" s="244"/>
      <c r="AT423" s="244"/>
      <c r="AU423" s="432">
        <v>2004</v>
      </c>
      <c r="AV423" s="432"/>
      <c r="AW423" s="432"/>
      <c r="AX423" s="432"/>
      <c r="AY423" s="432"/>
      <c r="AZ423" s="432"/>
      <c r="BA423" s="432"/>
      <c r="BB423" s="235"/>
      <c r="BC423" s="235"/>
    </row>
    <row r="424" spans="1:55" s="914" customFormat="1" ht="25.7" hidden="1" customHeight="1">
      <c r="A424" s="912"/>
      <c r="B424" s="242"/>
      <c r="C424" s="707" t="s">
        <v>3463</v>
      </c>
      <c r="D424" s="707" t="s">
        <v>10795</v>
      </c>
      <c r="E424" s="707" t="s">
        <v>3463</v>
      </c>
      <c r="F424" s="707" t="s">
        <v>3463</v>
      </c>
      <c r="G424" s="244"/>
      <c r="H424" s="915"/>
      <c r="I424" s="235">
        <v>2398</v>
      </c>
      <c r="J424" s="235"/>
      <c r="K424" s="235"/>
      <c r="L424" s="244">
        <v>1</v>
      </c>
      <c r="M424" s="736" t="s">
        <v>290</v>
      </c>
      <c r="N424" s="244"/>
      <c r="O424" s="235">
        <v>500</v>
      </c>
      <c r="P424" s="235">
        <v>500</v>
      </c>
      <c r="Q424" s="235" t="s">
        <v>1743</v>
      </c>
      <c r="R424" s="235">
        <v>1</v>
      </c>
      <c r="S424" s="235" t="s">
        <v>290</v>
      </c>
      <c r="T424" s="244"/>
      <c r="U424" s="244"/>
      <c r="V424" s="244"/>
      <c r="W424" s="244"/>
      <c r="X424" s="244"/>
      <c r="Y424" s="244"/>
      <c r="Z424" s="235"/>
      <c r="AA424" s="707"/>
      <c r="AB424" s="707"/>
      <c r="AC424" s="244"/>
      <c r="AD424" s="244"/>
      <c r="AE424" s="244"/>
      <c r="AF424" s="244"/>
      <c r="AG424" s="244"/>
      <c r="AH424" s="244"/>
      <c r="AI424" s="244"/>
      <c r="AJ424" s="244"/>
      <c r="AK424" s="244"/>
      <c r="AL424" s="244"/>
      <c r="AM424" s="244"/>
      <c r="AN424" s="244"/>
      <c r="AO424" s="244"/>
      <c r="AP424" s="244"/>
      <c r="AQ424" s="244"/>
      <c r="AR424" s="244"/>
      <c r="AS424" s="244"/>
      <c r="AT424" s="244"/>
      <c r="AU424" s="432">
        <v>2006</v>
      </c>
      <c r="AV424" s="432"/>
      <c r="AW424" s="432"/>
      <c r="AX424" s="432"/>
      <c r="AY424" s="432"/>
      <c r="AZ424" s="432"/>
      <c r="BA424" s="432"/>
      <c r="BB424" s="235"/>
      <c r="BC424" s="235"/>
    </row>
    <row r="425" spans="1:55" s="914" customFormat="1" ht="25.7" hidden="1" customHeight="1">
      <c r="A425" s="912"/>
      <c r="B425" s="242"/>
      <c r="C425" s="432" t="s">
        <v>3463</v>
      </c>
      <c r="D425" s="918" t="s">
        <v>1634</v>
      </c>
      <c r="E425" s="432" t="s">
        <v>3463</v>
      </c>
      <c r="F425" s="432" t="s">
        <v>3463</v>
      </c>
      <c r="G425" s="432"/>
      <c r="H425" s="432"/>
      <c r="I425" s="431">
        <v>600</v>
      </c>
      <c r="J425" s="431"/>
      <c r="K425" s="431"/>
      <c r="L425" s="432"/>
      <c r="M425" s="432"/>
      <c r="N425" s="432"/>
      <c r="O425" s="431">
        <v>600</v>
      </c>
      <c r="P425" s="431">
        <v>300</v>
      </c>
      <c r="Q425" s="431" t="s">
        <v>8695</v>
      </c>
      <c r="R425" s="431">
        <v>1</v>
      </c>
      <c r="S425" s="431" t="s">
        <v>290</v>
      </c>
      <c r="T425" s="432"/>
      <c r="U425" s="432"/>
      <c r="V425" s="432"/>
      <c r="W425" s="432"/>
      <c r="X425" s="432"/>
      <c r="Y425" s="432"/>
      <c r="Z425" s="431"/>
      <c r="AA425" s="432"/>
      <c r="AB425" s="432"/>
      <c r="AC425" s="432"/>
      <c r="AD425" s="432"/>
      <c r="AE425" s="432"/>
      <c r="AF425" s="432"/>
      <c r="AG425" s="432"/>
      <c r="AH425" s="432"/>
      <c r="AI425" s="432"/>
      <c r="AJ425" s="432"/>
      <c r="AK425" s="432"/>
      <c r="AL425" s="432"/>
      <c r="AM425" s="432"/>
      <c r="AN425" s="432"/>
      <c r="AO425" s="432"/>
      <c r="AP425" s="432"/>
      <c r="AQ425" s="432"/>
      <c r="AR425" s="432"/>
      <c r="AS425" s="432"/>
      <c r="AT425" s="432"/>
      <c r="AU425" s="432">
        <v>2003</v>
      </c>
      <c r="AV425" s="432"/>
      <c r="AW425" s="432"/>
      <c r="AX425" s="432"/>
      <c r="AY425" s="432"/>
      <c r="AZ425" s="432"/>
      <c r="BA425" s="432"/>
      <c r="BB425" s="431"/>
      <c r="BC425" s="431"/>
    </row>
    <row r="426" spans="1:55" s="914" customFormat="1" ht="25.7" hidden="1" customHeight="1">
      <c r="A426" s="912"/>
      <c r="B426" s="242"/>
      <c r="C426" s="432" t="s">
        <v>3463</v>
      </c>
      <c r="D426" s="918" t="s">
        <v>10796</v>
      </c>
      <c r="E426" s="432" t="s">
        <v>3463</v>
      </c>
      <c r="F426" s="432" t="s">
        <v>3463</v>
      </c>
      <c r="G426" s="432"/>
      <c r="H426" s="432"/>
      <c r="I426" s="431">
        <v>929</v>
      </c>
      <c r="J426" s="431"/>
      <c r="K426" s="431"/>
      <c r="L426" s="432"/>
      <c r="M426" s="432"/>
      <c r="N426" s="432"/>
      <c r="O426" s="431">
        <v>575</v>
      </c>
      <c r="P426" s="431">
        <v>575</v>
      </c>
      <c r="Q426" s="431" t="s">
        <v>10797</v>
      </c>
      <c r="R426" s="431">
        <v>2</v>
      </c>
      <c r="S426" s="431" t="s">
        <v>290</v>
      </c>
      <c r="T426" s="432"/>
      <c r="U426" s="432"/>
      <c r="V426" s="432"/>
      <c r="W426" s="432"/>
      <c r="X426" s="432"/>
      <c r="Y426" s="432"/>
      <c r="Z426" s="431"/>
      <c r="AA426" s="432"/>
      <c r="AB426" s="432"/>
      <c r="AC426" s="432"/>
      <c r="AD426" s="432"/>
      <c r="AE426" s="432"/>
      <c r="AF426" s="432"/>
      <c r="AG426" s="432"/>
      <c r="AH426" s="432"/>
      <c r="AI426" s="432"/>
      <c r="AJ426" s="432"/>
      <c r="AK426" s="432"/>
      <c r="AL426" s="432"/>
      <c r="AM426" s="432"/>
      <c r="AN426" s="432"/>
      <c r="AO426" s="432"/>
      <c r="AP426" s="432"/>
      <c r="AQ426" s="432"/>
      <c r="AR426" s="432"/>
      <c r="AS426" s="432"/>
      <c r="AT426" s="432"/>
      <c r="AU426" s="432">
        <v>2001</v>
      </c>
      <c r="AV426" s="432"/>
      <c r="AW426" s="432"/>
      <c r="AX426" s="432"/>
      <c r="AY426" s="432"/>
      <c r="AZ426" s="432"/>
      <c r="BA426" s="432"/>
      <c r="BB426" s="431">
        <v>20</v>
      </c>
      <c r="BC426" s="431"/>
    </row>
    <row r="427" spans="1:55" s="914" customFormat="1" ht="25.7" hidden="1" customHeight="1">
      <c r="A427" s="912"/>
      <c r="B427" s="242"/>
      <c r="C427" s="432" t="s">
        <v>3463</v>
      </c>
      <c r="D427" s="918" t="s">
        <v>10798</v>
      </c>
      <c r="E427" s="432" t="s">
        <v>3463</v>
      </c>
      <c r="F427" s="432" t="s">
        <v>3463</v>
      </c>
      <c r="G427" s="432"/>
      <c r="H427" s="432"/>
      <c r="I427" s="431">
        <v>1000</v>
      </c>
      <c r="J427" s="431"/>
      <c r="K427" s="431"/>
      <c r="L427" s="432"/>
      <c r="M427" s="432"/>
      <c r="N427" s="432"/>
      <c r="O427" s="431">
        <v>1000</v>
      </c>
      <c r="P427" s="431">
        <v>500</v>
      </c>
      <c r="Q427" s="431" t="s">
        <v>1743</v>
      </c>
      <c r="R427" s="431">
        <v>2</v>
      </c>
      <c r="S427" s="431" t="s">
        <v>290</v>
      </c>
      <c r="T427" s="432"/>
      <c r="U427" s="432"/>
      <c r="V427" s="432"/>
      <c r="W427" s="432"/>
      <c r="X427" s="432"/>
      <c r="Y427" s="432"/>
      <c r="Z427" s="431"/>
      <c r="AA427" s="432"/>
      <c r="AB427" s="432"/>
      <c r="AC427" s="432"/>
      <c r="AD427" s="432"/>
      <c r="AE427" s="432"/>
      <c r="AF427" s="432"/>
      <c r="AG427" s="432"/>
      <c r="AH427" s="432"/>
      <c r="AI427" s="432"/>
      <c r="AJ427" s="432"/>
      <c r="AK427" s="432"/>
      <c r="AL427" s="432"/>
      <c r="AM427" s="432"/>
      <c r="AN427" s="432"/>
      <c r="AO427" s="432"/>
      <c r="AP427" s="432"/>
      <c r="AQ427" s="432"/>
      <c r="AR427" s="432"/>
      <c r="AS427" s="432"/>
      <c r="AT427" s="432"/>
      <c r="AU427" s="432">
        <v>2009</v>
      </c>
      <c r="AV427" s="432"/>
      <c r="AW427" s="432"/>
      <c r="AX427" s="432"/>
      <c r="AY427" s="432"/>
      <c r="AZ427" s="432"/>
      <c r="BA427" s="432"/>
      <c r="BB427" s="431"/>
      <c r="BC427" s="431"/>
    </row>
    <row r="428" spans="1:55" s="914" customFormat="1" ht="25.7" hidden="1" customHeight="1">
      <c r="A428" s="912"/>
      <c r="B428" s="242"/>
      <c r="C428" s="432" t="s">
        <v>3463</v>
      </c>
      <c r="D428" s="918" t="s">
        <v>14503</v>
      </c>
      <c r="E428" s="432" t="s">
        <v>3463</v>
      </c>
      <c r="F428" s="432" t="s">
        <v>3463</v>
      </c>
      <c r="G428" s="432"/>
      <c r="H428" s="432"/>
      <c r="I428" s="431">
        <v>357</v>
      </c>
      <c r="J428" s="431"/>
      <c r="K428" s="431"/>
      <c r="L428" s="432"/>
      <c r="M428" s="432"/>
      <c r="N428" s="432"/>
      <c r="O428" s="431">
        <v>357</v>
      </c>
      <c r="P428" s="431">
        <v>357</v>
      </c>
      <c r="Q428" s="431" t="s">
        <v>8695</v>
      </c>
      <c r="R428" s="431">
        <v>1</v>
      </c>
      <c r="S428" s="431" t="s">
        <v>290</v>
      </c>
      <c r="T428" s="432"/>
      <c r="U428" s="432"/>
      <c r="V428" s="432"/>
      <c r="W428" s="432"/>
      <c r="X428" s="432"/>
      <c r="Y428" s="432"/>
      <c r="Z428" s="431"/>
      <c r="AA428" s="432"/>
      <c r="AB428" s="432"/>
      <c r="AC428" s="432"/>
      <c r="AD428" s="432"/>
      <c r="AE428" s="432"/>
      <c r="AF428" s="432"/>
      <c r="AG428" s="432"/>
      <c r="AH428" s="432"/>
      <c r="AI428" s="432"/>
      <c r="AJ428" s="432"/>
      <c r="AK428" s="432"/>
      <c r="AL428" s="432"/>
      <c r="AM428" s="432"/>
      <c r="AN428" s="432"/>
      <c r="AO428" s="432"/>
      <c r="AP428" s="432"/>
      <c r="AQ428" s="432"/>
      <c r="AR428" s="432"/>
      <c r="AS428" s="432"/>
      <c r="AT428" s="432"/>
      <c r="AU428" s="432">
        <v>2000</v>
      </c>
      <c r="AV428" s="432"/>
      <c r="AW428" s="432"/>
      <c r="AX428" s="432"/>
      <c r="AY428" s="432"/>
      <c r="AZ428" s="432"/>
      <c r="BA428" s="432"/>
      <c r="BB428" s="431"/>
      <c r="BC428" s="431"/>
    </row>
    <row r="429" spans="1:55" s="914" customFormat="1" ht="25.7" hidden="1" customHeight="1">
      <c r="A429" s="912"/>
      <c r="B429" s="242"/>
      <c r="C429" s="432" t="s">
        <v>3463</v>
      </c>
      <c r="D429" s="918" t="s">
        <v>10799</v>
      </c>
      <c r="E429" s="432" t="s">
        <v>3463</v>
      </c>
      <c r="F429" s="432" t="s">
        <v>3463</v>
      </c>
      <c r="G429" s="244"/>
      <c r="H429" s="915"/>
      <c r="I429" s="431">
        <v>1926</v>
      </c>
      <c r="J429" s="431"/>
      <c r="K429" s="431"/>
      <c r="L429" s="235"/>
      <c r="M429" s="235"/>
      <c r="N429" s="235"/>
      <c r="O429" s="431">
        <v>575</v>
      </c>
      <c r="P429" s="431">
        <v>575</v>
      </c>
      <c r="Q429" s="431" t="s">
        <v>1555</v>
      </c>
      <c r="R429" s="431">
        <v>1</v>
      </c>
      <c r="S429" s="431" t="s">
        <v>290</v>
      </c>
      <c r="T429" s="244"/>
      <c r="U429" s="244"/>
      <c r="V429" s="244"/>
      <c r="W429" s="244"/>
      <c r="X429" s="244"/>
      <c r="Y429" s="244"/>
      <c r="Z429" s="431"/>
      <c r="AA429" s="707"/>
      <c r="AB429" s="707"/>
      <c r="AC429" s="244"/>
      <c r="AD429" s="244"/>
      <c r="AE429" s="244"/>
      <c r="AF429" s="244"/>
      <c r="AG429" s="244"/>
      <c r="AH429" s="244"/>
      <c r="AI429" s="244"/>
      <c r="AJ429" s="244"/>
      <c r="AK429" s="244"/>
      <c r="AL429" s="244"/>
      <c r="AM429" s="244"/>
      <c r="AN429" s="244"/>
      <c r="AO429" s="244"/>
      <c r="AP429" s="244"/>
      <c r="AQ429" s="244"/>
      <c r="AR429" s="244"/>
      <c r="AS429" s="244"/>
      <c r="AT429" s="244"/>
      <c r="AU429" s="432">
        <v>2006</v>
      </c>
      <c r="AV429" s="432"/>
      <c r="AW429" s="432"/>
      <c r="AX429" s="432"/>
      <c r="AY429" s="432"/>
      <c r="AZ429" s="432"/>
      <c r="BA429" s="432"/>
      <c r="BB429" s="431">
        <v>69</v>
      </c>
      <c r="BC429" s="431"/>
    </row>
    <row r="430" spans="1:55" s="914" customFormat="1" ht="25.7" hidden="1" customHeight="1">
      <c r="A430" s="912"/>
      <c r="B430" s="242"/>
      <c r="C430" s="432" t="s">
        <v>3463</v>
      </c>
      <c r="D430" s="918" t="s">
        <v>10800</v>
      </c>
      <c r="E430" s="432" t="s">
        <v>3463</v>
      </c>
      <c r="F430" s="432" t="s">
        <v>3463</v>
      </c>
      <c r="G430" s="244"/>
      <c r="H430" s="915"/>
      <c r="I430" s="431">
        <v>1456</v>
      </c>
      <c r="J430" s="431">
        <v>83.2</v>
      </c>
      <c r="K430" s="431">
        <v>83</v>
      </c>
      <c r="L430" s="235"/>
      <c r="M430" s="235"/>
      <c r="N430" s="235"/>
      <c r="O430" s="431">
        <v>575</v>
      </c>
      <c r="P430" s="431">
        <v>575</v>
      </c>
      <c r="Q430" s="431" t="s">
        <v>1555</v>
      </c>
      <c r="R430" s="431">
        <v>2</v>
      </c>
      <c r="S430" s="431" t="s">
        <v>290</v>
      </c>
      <c r="T430" s="244"/>
      <c r="U430" s="244"/>
      <c r="V430" s="244"/>
      <c r="W430" s="244"/>
      <c r="X430" s="244"/>
      <c r="Y430" s="244"/>
      <c r="Z430" s="431"/>
      <c r="AA430" s="707"/>
      <c r="AB430" s="707"/>
      <c r="AC430" s="244"/>
      <c r="AD430" s="244"/>
      <c r="AE430" s="244"/>
      <c r="AF430" s="244"/>
      <c r="AG430" s="244"/>
      <c r="AH430" s="244"/>
      <c r="AI430" s="244"/>
      <c r="AJ430" s="244"/>
      <c r="AK430" s="244"/>
      <c r="AL430" s="244"/>
      <c r="AM430" s="244"/>
      <c r="AN430" s="244"/>
      <c r="AO430" s="244"/>
      <c r="AP430" s="244"/>
      <c r="AQ430" s="244"/>
      <c r="AR430" s="244"/>
      <c r="AS430" s="244"/>
      <c r="AT430" s="244"/>
      <c r="AU430" s="432">
        <v>1990</v>
      </c>
      <c r="AV430" s="432"/>
      <c r="AW430" s="432"/>
      <c r="AX430" s="432"/>
      <c r="AY430" s="432"/>
      <c r="AZ430" s="432"/>
      <c r="BA430" s="432"/>
      <c r="BB430" s="431">
        <v>20</v>
      </c>
      <c r="BC430" s="431"/>
    </row>
    <row r="431" spans="1:55" s="914" customFormat="1" ht="25.7" hidden="1" customHeight="1">
      <c r="A431" s="912"/>
      <c r="B431" s="242"/>
      <c r="C431" s="432" t="s">
        <v>3463</v>
      </c>
      <c r="D431" s="918" t="s">
        <v>14504</v>
      </c>
      <c r="E431" s="432" t="s">
        <v>3463</v>
      </c>
      <c r="F431" s="432" t="s">
        <v>3463</v>
      </c>
      <c r="G431" s="244">
        <v>500</v>
      </c>
      <c r="H431" s="915"/>
      <c r="I431" s="431">
        <v>1456</v>
      </c>
      <c r="J431" s="431"/>
      <c r="K431" s="431"/>
      <c r="L431" s="235"/>
      <c r="M431" s="235"/>
      <c r="N431" s="235"/>
      <c r="O431" s="431">
        <v>300</v>
      </c>
      <c r="P431" s="431">
        <v>300</v>
      </c>
      <c r="Q431" s="431" t="s">
        <v>1865</v>
      </c>
      <c r="R431" s="431">
        <v>1</v>
      </c>
      <c r="S431" s="431" t="s">
        <v>290</v>
      </c>
      <c r="T431" s="244"/>
      <c r="U431" s="244"/>
      <c r="V431" s="244"/>
      <c r="W431" s="244"/>
      <c r="X431" s="244"/>
      <c r="Y431" s="244"/>
      <c r="Z431" s="431"/>
      <c r="AA431" s="707"/>
      <c r="AB431" s="707"/>
      <c r="AC431" s="244"/>
      <c r="AD431" s="244"/>
      <c r="AE431" s="244"/>
      <c r="AF431" s="244"/>
      <c r="AG431" s="244"/>
      <c r="AH431" s="244"/>
      <c r="AI431" s="244"/>
      <c r="AJ431" s="244"/>
      <c r="AK431" s="244"/>
      <c r="AL431" s="244"/>
      <c r="AM431" s="244"/>
      <c r="AN431" s="244"/>
      <c r="AO431" s="244"/>
      <c r="AP431" s="244"/>
      <c r="AQ431" s="244"/>
      <c r="AR431" s="244"/>
      <c r="AS431" s="244"/>
      <c r="AT431" s="244"/>
      <c r="AU431" s="432">
        <v>2004</v>
      </c>
      <c r="AV431" s="432"/>
      <c r="AW431" s="432"/>
      <c r="AX431" s="432"/>
      <c r="AY431" s="432"/>
      <c r="AZ431" s="432"/>
      <c r="BA431" s="432"/>
      <c r="BB431" s="431"/>
      <c r="BC431" s="431"/>
    </row>
    <row r="432" spans="1:55" s="914" customFormat="1" ht="25.7" hidden="1" customHeight="1">
      <c r="A432" s="912"/>
      <c r="B432" s="242"/>
      <c r="C432" s="432" t="s">
        <v>3463</v>
      </c>
      <c r="D432" s="918" t="s">
        <v>10801</v>
      </c>
      <c r="E432" s="432" t="s">
        <v>3463</v>
      </c>
      <c r="F432" s="432" t="s">
        <v>3463</v>
      </c>
      <c r="G432" s="244"/>
      <c r="H432" s="915"/>
      <c r="I432" s="431">
        <v>1630</v>
      </c>
      <c r="J432" s="431"/>
      <c r="K432" s="431"/>
      <c r="L432" s="235"/>
      <c r="M432" s="235"/>
      <c r="N432" s="235"/>
      <c r="O432" s="431">
        <v>1630</v>
      </c>
      <c r="P432" s="431">
        <v>300</v>
      </c>
      <c r="Q432" s="431" t="s">
        <v>1555</v>
      </c>
      <c r="R432" s="431">
        <v>2</v>
      </c>
      <c r="S432" s="431" t="s">
        <v>290</v>
      </c>
      <c r="T432" s="244"/>
      <c r="U432" s="244"/>
      <c r="V432" s="244"/>
      <c r="W432" s="244"/>
      <c r="X432" s="244"/>
      <c r="Y432" s="244"/>
      <c r="Z432" s="431"/>
      <c r="AA432" s="707"/>
      <c r="AB432" s="707"/>
      <c r="AC432" s="244"/>
      <c r="AD432" s="244"/>
      <c r="AE432" s="244"/>
      <c r="AF432" s="244"/>
      <c r="AG432" s="244"/>
      <c r="AH432" s="244"/>
      <c r="AI432" s="244"/>
      <c r="AJ432" s="244"/>
      <c r="AK432" s="244"/>
      <c r="AL432" s="244"/>
      <c r="AM432" s="244"/>
      <c r="AN432" s="244"/>
      <c r="AO432" s="244"/>
      <c r="AP432" s="244"/>
      <c r="AQ432" s="244"/>
      <c r="AR432" s="244"/>
      <c r="AS432" s="244"/>
      <c r="AT432" s="244"/>
      <c r="AU432" s="432">
        <v>2005</v>
      </c>
      <c r="AV432" s="432"/>
      <c r="AW432" s="432"/>
      <c r="AX432" s="432"/>
      <c r="AY432" s="432"/>
      <c r="AZ432" s="432"/>
      <c r="BA432" s="432"/>
      <c r="BB432" s="431"/>
      <c r="BC432" s="431"/>
    </row>
    <row r="433" spans="1:55" s="914" customFormat="1" ht="25.7" hidden="1" customHeight="1">
      <c r="A433" s="912"/>
      <c r="B433" s="242"/>
      <c r="C433" s="432" t="s">
        <v>3463</v>
      </c>
      <c r="D433" s="918" t="s">
        <v>10802</v>
      </c>
      <c r="E433" s="432" t="s">
        <v>3463</v>
      </c>
      <c r="F433" s="432" t="s">
        <v>3463</v>
      </c>
      <c r="G433" s="244"/>
      <c r="H433" s="915"/>
      <c r="I433" s="431">
        <v>720</v>
      </c>
      <c r="J433" s="431"/>
      <c r="K433" s="431"/>
      <c r="L433" s="235"/>
      <c r="M433" s="235"/>
      <c r="N433" s="235"/>
      <c r="O433" s="431">
        <v>720</v>
      </c>
      <c r="P433" s="431">
        <v>720</v>
      </c>
      <c r="Q433" s="431" t="s">
        <v>1743</v>
      </c>
      <c r="R433" s="431">
        <v>1</v>
      </c>
      <c r="S433" s="431" t="s">
        <v>290</v>
      </c>
      <c r="T433" s="244"/>
      <c r="U433" s="244"/>
      <c r="V433" s="244"/>
      <c r="W433" s="244"/>
      <c r="X433" s="244"/>
      <c r="Y433" s="244"/>
      <c r="Z433" s="431"/>
      <c r="AA433" s="707"/>
      <c r="AB433" s="707"/>
      <c r="AC433" s="244"/>
      <c r="AD433" s="244"/>
      <c r="AE433" s="244"/>
      <c r="AF433" s="244"/>
      <c r="AG433" s="244"/>
      <c r="AH433" s="244"/>
      <c r="AI433" s="244"/>
      <c r="AJ433" s="244"/>
      <c r="AK433" s="244"/>
      <c r="AL433" s="244"/>
      <c r="AM433" s="244"/>
      <c r="AN433" s="244"/>
      <c r="AO433" s="244"/>
      <c r="AP433" s="244"/>
      <c r="AQ433" s="244"/>
      <c r="AR433" s="244"/>
      <c r="AS433" s="244"/>
      <c r="AT433" s="244"/>
      <c r="AU433" s="432">
        <v>2001</v>
      </c>
      <c r="AV433" s="432"/>
      <c r="AW433" s="432"/>
      <c r="AX433" s="432"/>
      <c r="AY433" s="432"/>
      <c r="AZ433" s="432"/>
      <c r="BA433" s="432"/>
      <c r="BB433" s="431"/>
      <c r="BC433" s="431"/>
    </row>
    <row r="434" spans="1:55" s="914" customFormat="1" ht="25.7" hidden="1" customHeight="1">
      <c r="A434" s="912"/>
      <c r="B434" s="242"/>
      <c r="C434" s="432" t="s">
        <v>3463</v>
      </c>
      <c r="D434" s="918" t="s">
        <v>10803</v>
      </c>
      <c r="E434" s="432" t="s">
        <v>3463</v>
      </c>
      <c r="F434" s="432" t="s">
        <v>3463</v>
      </c>
      <c r="G434" s="244"/>
      <c r="H434" s="915"/>
      <c r="I434" s="431">
        <v>414</v>
      </c>
      <c r="J434" s="431"/>
      <c r="K434" s="431"/>
      <c r="L434" s="235"/>
      <c r="M434" s="235"/>
      <c r="N434" s="235"/>
      <c r="O434" s="431">
        <v>414</v>
      </c>
      <c r="P434" s="431">
        <v>414</v>
      </c>
      <c r="Q434" s="431" t="s">
        <v>1555</v>
      </c>
      <c r="R434" s="431">
        <v>1</v>
      </c>
      <c r="S434" s="431" t="s">
        <v>290</v>
      </c>
      <c r="T434" s="244"/>
      <c r="U434" s="244"/>
      <c r="V434" s="244"/>
      <c r="W434" s="244"/>
      <c r="X434" s="244"/>
      <c r="Y434" s="244"/>
      <c r="Z434" s="431"/>
      <c r="AA434" s="707"/>
      <c r="AB434" s="707"/>
      <c r="AC434" s="244"/>
      <c r="AD434" s="244"/>
      <c r="AE434" s="244"/>
      <c r="AF434" s="244"/>
      <c r="AG434" s="244"/>
      <c r="AH434" s="244"/>
      <c r="AI434" s="244"/>
      <c r="AJ434" s="244"/>
      <c r="AK434" s="244"/>
      <c r="AL434" s="244"/>
      <c r="AM434" s="244"/>
      <c r="AN434" s="244"/>
      <c r="AO434" s="244"/>
      <c r="AP434" s="244"/>
      <c r="AQ434" s="244"/>
      <c r="AR434" s="244"/>
      <c r="AS434" s="244"/>
      <c r="AT434" s="244"/>
      <c r="AU434" s="432">
        <v>2009</v>
      </c>
      <c r="AV434" s="432"/>
      <c r="AW434" s="432"/>
      <c r="AX434" s="432"/>
      <c r="AY434" s="432"/>
      <c r="AZ434" s="432"/>
      <c r="BA434" s="432"/>
      <c r="BB434" s="431"/>
      <c r="BC434" s="431"/>
    </row>
    <row r="435" spans="1:55" s="914" customFormat="1" ht="25.7" hidden="1" customHeight="1">
      <c r="A435" s="912"/>
      <c r="B435" s="242"/>
      <c r="C435" s="432" t="s">
        <v>3463</v>
      </c>
      <c r="D435" s="918" t="s">
        <v>10804</v>
      </c>
      <c r="E435" s="432" t="s">
        <v>3463</v>
      </c>
      <c r="F435" s="432" t="s">
        <v>3463</v>
      </c>
      <c r="G435" s="235"/>
      <c r="H435" s="235"/>
      <c r="I435" s="431">
        <v>684</v>
      </c>
      <c r="J435" s="431"/>
      <c r="K435" s="431"/>
      <c r="L435" s="285"/>
      <c r="M435" s="285"/>
      <c r="N435" s="285"/>
      <c r="O435" s="431">
        <v>684</v>
      </c>
      <c r="P435" s="431">
        <v>684</v>
      </c>
      <c r="Q435" s="431" t="s">
        <v>1743</v>
      </c>
      <c r="R435" s="431">
        <v>1</v>
      </c>
      <c r="S435" s="431" t="s">
        <v>290</v>
      </c>
      <c r="T435" s="235"/>
      <c r="U435" s="235"/>
      <c r="V435" s="285"/>
      <c r="W435" s="235"/>
      <c r="X435" s="235"/>
      <c r="Y435" s="235"/>
      <c r="Z435" s="431"/>
      <c r="AA435" s="235"/>
      <c r="AB435" s="235"/>
      <c r="AC435" s="235"/>
      <c r="AD435" s="235"/>
      <c r="AE435" s="235"/>
      <c r="AF435" s="285"/>
      <c r="AG435" s="285"/>
      <c r="AH435" s="235"/>
      <c r="AI435" s="235"/>
      <c r="AJ435" s="235"/>
      <c r="AK435" s="235"/>
      <c r="AL435" s="235"/>
      <c r="AM435" s="235"/>
      <c r="AN435" s="235"/>
      <c r="AO435" s="285"/>
      <c r="AP435" s="285"/>
      <c r="AQ435" s="285"/>
      <c r="AR435" s="285"/>
      <c r="AS435" s="285"/>
      <c r="AT435" s="285"/>
      <c r="AU435" s="432">
        <v>2010</v>
      </c>
      <c r="AV435" s="432"/>
      <c r="AW435" s="432"/>
      <c r="AX435" s="432"/>
      <c r="AY435" s="432"/>
      <c r="AZ435" s="432"/>
      <c r="BA435" s="432"/>
      <c r="BB435" s="431"/>
      <c r="BC435" s="431"/>
    </row>
    <row r="436" spans="1:55" s="914" customFormat="1" ht="25.7" hidden="1" customHeight="1">
      <c r="A436" s="912"/>
      <c r="B436" s="242"/>
      <c r="C436" s="432" t="s">
        <v>3463</v>
      </c>
      <c r="D436" s="918" t="s">
        <v>10805</v>
      </c>
      <c r="E436" s="432" t="s">
        <v>3463</v>
      </c>
      <c r="F436" s="432" t="s">
        <v>3463</v>
      </c>
      <c r="G436" s="235"/>
      <c r="H436" s="235"/>
      <c r="I436" s="431">
        <v>320</v>
      </c>
      <c r="J436" s="431"/>
      <c r="K436" s="431"/>
      <c r="L436" s="285"/>
      <c r="M436" s="285"/>
      <c r="N436" s="285"/>
      <c r="O436" s="431">
        <v>320</v>
      </c>
      <c r="P436" s="431">
        <v>320</v>
      </c>
      <c r="Q436" s="431" t="s">
        <v>1555</v>
      </c>
      <c r="R436" s="431">
        <v>1</v>
      </c>
      <c r="S436" s="431" t="s">
        <v>290</v>
      </c>
      <c r="T436" s="235"/>
      <c r="U436" s="235"/>
      <c r="V436" s="285"/>
      <c r="W436" s="235"/>
      <c r="X436" s="235"/>
      <c r="Y436" s="235"/>
      <c r="Z436" s="431"/>
      <c r="AA436" s="235"/>
      <c r="AB436" s="235"/>
      <c r="AC436" s="235"/>
      <c r="AD436" s="235"/>
      <c r="AE436" s="235"/>
      <c r="AF436" s="285"/>
      <c r="AG436" s="285"/>
      <c r="AH436" s="235"/>
      <c r="AI436" s="235"/>
      <c r="AJ436" s="235"/>
      <c r="AK436" s="235"/>
      <c r="AL436" s="235"/>
      <c r="AM436" s="235"/>
      <c r="AN436" s="235"/>
      <c r="AO436" s="285"/>
      <c r="AP436" s="285"/>
      <c r="AQ436" s="285"/>
      <c r="AR436" s="285"/>
      <c r="AS436" s="285"/>
      <c r="AT436" s="285"/>
      <c r="AU436" s="432">
        <v>2006</v>
      </c>
      <c r="AV436" s="432"/>
      <c r="AW436" s="432"/>
      <c r="AX436" s="432"/>
      <c r="AY436" s="432"/>
      <c r="AZ436" s="432"/>
      <c r="BA436" s="432"/>
      <c r="BB436" s="431"/>
      <c r="BC436" s="431"/>
    </row>
    <row r="437" spans="1:55" s="914" customFormat="1" ht="25.7" hidden="1" customHeight="1">
      <c r="A437" s="912"/>
      <c r="B437" s="242"/>
      <c r="C437" s="432" t="s">
        <v>3463</v>
      </c>
      <c r="D437" s="918" t="s">
        <v>10806</v>
      </c>
      <c r="E437" s="432" t="s">
        <v>3463</v>
      </c>
      <c r="F437" s="432" t="s">
        <v>3463</v>
      </c>
      <c r="G437" s="235"/>
      <c r="H437" s="235"/>
      <c r="I437" s="431">
        <v>660</v>
      </c>
      <c r="J437" s="431"/>
      <c r="K437" s="431"/>
      <c r="L437" s="285"/>
      <c r="M437" s="285"/>
      <c r="N437" s="285"/>
      <c r="O437" s="431">
        <v>660</v>
      </c>
      <c r="P437" s="431">
        <v>660</v>
      </c>
      <c r="Q437" s="431" t="s">
        <v>1743</v>
      </c>
      <c r="R437" s="431">
        <v>1</v>
      </c>
      <c r="S437" s="431" t="s">
        <v>290</v>
      </c>
      <c r="T437" s="235"/>
      <c r="U437" s="235"/>
      <c r="V437" s="285"/>
      <c r="W437" s="235"/>
      <c r="X437" s="235"/>
      <c r="Y437" s="235"/>
      <c r="Z437" s="431"/>
      <c r="AA437" s="235"/>
      <c r="AB437" s="235"/>
      <c r="AC437" s="235"/>
      <c r="AD437" s="235"/>
      <c r="AE437" s="235"/>
      <c r="AF437" s="285"/>
      <c r="AG437" s="285"/>
      <c r="AH437" s="235"/>
      <c r="AI437" s="235"/>
      <c r="AJ437" s="235"/>
      <c r="AK437" s="235"/>
      <c r="AL437" s="235"/>
      <c r="AM437" s="235"/>
      <c r="AN437" s="235"/>
      <c r="AO437" s="285"/>
      <c r="AP437" s="285"/>
      <c r="AQ437" s="285"/>
      <c r="AR437" s="285"/>
      <c r="AS437" s="285"/>
      <c r="AT437" s="285"/>
      <c r="AU437" s="432">
        <v>2005</v>
      </c>
      <c r="AV437" s="432"/>
      <c r="AW437" s="432"/>
      <c r="AX437" s="432"/>
      <c r="AY437" s="432"/>
      <c r="AZ437" s="432"/>
      <c r="BA437" s="432"/>
      <c r="BB437" s="431"/>
      <c r="BC437" s="431"/>
    </row>
    <row r="438" spans="1:55" s="914" customFormat="1" ht="25.7" hidden="1" customHeight="1">
      <c r="A438" s="897"/>
      <c r="B438" s="242"/>
      <c r="C438" s="432" t="s">
        <v>3443</v>
      </c>
      <c r="D438" s="918" t="s">
        <v>10762</v>
      </c>
      <c r="E438" s="432" t="s">
        <v>3443</v>
      </c>
      <c r="F438" s="432" t="s">
        <v>3443</v>
      </c>
      <c r="G438" s="235"/>
      <c r="H438" s="235"/>
      <c r="I438" s="431">
        <v>5234</v>
      </c>
      <c r="J438" s="431">
        <v>500</v>
      </c>
      <c r="K438" s="431">
        <v>500</v>
      </c>
      <c r="L438" s="285"/>
      <c r="M438" s="285"/>
      <c r="N438" s="285"/>
      <c r="O438" s="431">
        <v>300</v>
      </c>
      <c r="P438" s="431">
        <v>300</v>
      </c>
      <c r="Q438" s="431" t="s">
        <v>7226</v>
      </c>
      <c r="R438" s="431">
        <v>1</v>
      </c>
      <c r="S438" s="431" t="s">
        <v>290</v>
      </c>
      <c r="T438" s="235"/>
      <c r="U438" s="235"/>
      <c r="V438" s="285"/>
      <c r="W438" s="235"/>
      <c r="X438" s="235"/>
      <c r="Y438" s="235"/>
      <c r="Z438" s="431"/>
      <c r="AA438" s="235"/>
      <c r="AB438" s="235"/>
      <c r="AC438" s="235"/>
      <c r="AD438" s="235"/>
      <c r="AE438" s="235"/>
      <c r="AF438" s="285"/>
      <c r="AG438" s="285"/>
      <c r="AH438" s="235"/>
      <c r="AI438" s="235"/>
      <c r="AJ438" s="235"/>
      <c r="AK438" s="235"/>
      <c r="AL438" s="235"/>
      <c r="AM438" s="235"/>
      <c r="AN438" s="235"/>
      <c r="AO438" s="285"/>
      <c r="AP438" s="285"/>
      <c r="AQ438" s="285"/>
      <c r="AR438" s="285"/>
      <c r="AS438" s="285"/>
      <c r="AT438" s="285"/>
      <c r="AU438" s="432">
        <v>1992</v>
      </c>
      <c r="AV438" s="432"/>
      <c r="AW438" s="432"/>
      <c r="AX438" s="432"/>
      <c r="AY438" s="432"/>
      <c r="AZ438" s="432"/>
      <c r="BA438" s="432"/>
      <c r="BB438" s="431">
        <v>50</v>
      </c>
      <c r="BC438" s="431"/>
    </row>
    <row r="439" spans="1:55" s="914" customFormat="1" ht="25.7" hidden="1" customHeight="1">
      <c r="A439" s="839"/>
      <c r="B439" s="242"/>
      <c r="C439" s="432" t="s">
        <v>3443</v>
      </c>
      <c r="D439" s="918" t="s">
        <v>10763</v>
      </c>
      <c r="E439" s="432" t="s">
        <v>3443</v>
      </c>
      <c r="F439" s="432" t="s">
        <v>3443</v>
      </c>
      <c r="G439" s="235"/>
      <c r="H439" s="235"/>
      <c r="I439" s="431">
        <v>16482</v>
      </c>
      <c r="J439" s="431">
        <v>555.26</v>
      </c>
      <c r="K439" s="431">
        <v>555.26</v>
      </c>
      <c r="L439" s="285"/>
      <c r="M439" s="285"/>
      <c r="N439" s="285"/>
      <c r="O439" s="431">
        <v>300</v>
      </c>
      <c r="P439" s="431">
        <v>300</v>
      </c>
      <c r="Q439" s="431" t="s">
        <v>7226</v>
      </c>
      <c r="R439" s="431">
        <v>1</v>
      </c>
      <c r="S439" s="431" t="s">
        <v>290</v>
      </c>
      <c r="T439" s="235"/>
      <c r="U439" s="235"/>
      <c r="V439" s="285"/>
      <c r="W439" s="235"/>
      <c r="X439" s="235"/>
      <c r="Y439" s="235"/>
      <c r="Z439" s="431"/>
      <c r="AA439" s="235"/>
      <c r="AB439" s="235"/>
      <c r="AC439" s="235"/>
      <c r="AD439" s="235"/>
      <c r="AE439" s="235"/>
      <c r="AF439" s="285"/>
      <c r="AG439" s="285"/>
      <c r="AH439" s="235"/>
      <c r="AI439" s="235"/>
      <c r="AJ439" s="235"/>
      <c r="AK439" s="235"/>
      <c r="AL439" s="235"/>
      <c r="AM439" s="235"/>
      <c r="AN439" s="235"/>
      <c r="AO439" s="285"/>
      <c r="AP439" s="285"/>
      <c r="AQ439" s="285"/>
      <c r="AR439" s="285"/>
      <c r="AS439" s="285"/>
      <c r="AT439" s="285"/>
      <c r="AU439" s="432">
        <v>2010</v>
      </c>
      <c r="AV439" s="432"/>
      <c r="AW439" s="432"/>
      <c r="AX439" s="432"/>
      <c r="AY439" s="432"/>
      <c r="AZ439" s="432"/>
      <c r="BA439" s="432"/>
      <c r="BB439" s="431">
        <v>100</v>
      </c>
      <c r="BC439" s="431"/>
    </row>
    <row r="440" spans="1:55" s="914" customFormat="1" ht="25.7" hidden="1" customHeight="1">
      <c r="A440" s="839"/>
      <c r="B440" s="242"/>
      <c r="C440" s="432" t="s">
        <v>3443</v>
      </c>
      <c r="D440" s="918" t="s">
        <v>10764</v>
      </c>
      <c r="E440" s="432" t="s">
        <v>3443</v>
      </c>
      <c r="F440" s="432" t="s">
        <v>3443</v>
      </c>
      <c r="G440" s="235"/>
      <c r="H440" s="235"/>
      <c r="I440" s="431">
        <v>657</v>
      </c>
      <c r="J440" s="431">
        <v>393.75</v>
      </c>
      <c r="K440" s="431">
        <v>393.75</v>
      </c>
      <c r="L440" s="285"/>
      <c r="M440" s="285"/>
      <c r="N440" s="285"/>
      <c r="O440" s="431">
        <v>300</v>
      </c>
      <c r="P440" s="431">
        <v>300</v>
      </c>
      <c r="Q440" s="431" t="s">
        <v>7226</v>
      </c>
      <c r="R440" s="431">
        <v>1</v>
      </c>
      <c r="S440" s="431" t="s">
        <v>290</v>
      </c>
      <c r="T440" s="235"/>
      <c r="U440" s="235"/>
      <c r="V440" s="285"/>
      <c r="W440" s="235"/>
      <c r="X440" s="235"/>
      <c r="Y440" s="235"/>
      <c r="Z440" s="431"/>
      <c r="AA440" s="235"/>
      <c r="AB440" s="235"/>
      <c r="AC440" s="235"/>
      <c r="AD440" s="235"/>
      <c r="AE440" s="235"/>
      <c r="AF440" s="285"/>
      <c r="AG440" s="285"/>
      <c r="AH440" s="235"/>
      <c r="AI440" s="235"/>
      <c r="AJ440" s="235"/>
      <c r="AK440" s="235"/>
      <c r="AL440" s="235"/>
      <c r="AM440" s="235"/>
      <c r="AN440" s="235"/>
      <c r="AO440" s="285"/>
      <c r="AP440" s="285"/>
      <c r="AQ440" s="285"/>
      <c r="AR440" s="285"/>
      <c r="AS440" s="285"/>
      <c r="AT440" s="285"/>
      <c r="AU440" s="432">
        <v>2016</v>
      </c>
      <c r="AV440" s="432"/>
      <c r="AW440" s="432"/>
      <c r="AX440" s="432"/>
      <c r="AY440" s="432"/>
      <c r="AZ440" s="432"/>
      <c r="BA440" s="432"/>
      <c r="BB440" s="431">
        <v>39</v>
      </c>
      <c r="BC440" s="431"/>
    </row>
    <row r="441" spans="1:55" s="914" customFormat="1" ht="25.7" hidden="1" customHeight="1">
      <c r="A441" s="839"/>
      <c r="B441" s="242"/>
      <c r="C441" s="432" t="s">
        <v>3443</v>
      </c>
      <c r="D441" s="918" t="s">
        <v>10765</v>
      </c>
      <c r="E441" s="432" t="s">
        <v>3443</v>
      </c>
      <c r="F441" s="432" t="s">
        <v>3443</v>
      </c>
      <c r="G441" s="235"/>
      <c r="H441" s="235"/>
      <c r="I441" s="431">
        <v>350</v>
      </c>
      <c r="J441" s="431">
        <v>350</v>
      </c>
      <c r="K441" s="431">
        <v>350</v>
      </c>
      <c r="L441" s="285"/>
      <c r="M441" s="285"/>
      <c r="N441" s="285"/>
      <c r="O441" s="431">
        <v>300</v>
      </c>
      <c r="P441" s="431">
        <v>300</v>
      </c>
      <c r="Q441" s="431" t="s">
        <v>7226</v>
      </c>
      <c r="R441" s="431">
        <v>1</v>
      </c>
      <c r="S441" s="431" t="s">
        <v>290</v>
      </c>
      <c r="T441" s="235"/>
      <c r="U441" s="235"/>
      <c r="V441" s="285"/>
      <c r="W441" s="235"/>
      <c r="X441" s="235"/>
      <c r="Y441" s="235"/>
      <c r="Z441" s="431"/>
      <c r="AA441" s="235"/>
      <c r="AB441" s="235"/>
      <c r="AC441" s="235"/>
      <c r="AD441" s="235"/>
      <c r="AE441" s="235"/>
      <c r="AF441" s="285"/>
      <c r="AG441" s="285"/>
      <c r="AH441" s="235"/>
      <c r="AI441" s="235"/>
      <c r="AJ441" s="235"/>
      <c r="AK441" s="235"/>
      <c r="AL441" s="235"/>
      <c r="AM441" s="235"/>
      <c r="AN441" s="235"/>
      <c r="AO441" s="285"/>
      <c r="AP441" s="285"/>
      <c r="AQ441" s="285"/>
      <c r="AR441" s="285"/>
      <c r="AS441" s="285"/>
      <c r="AT441" s="285"/>
      <c r="AU441" s="432">
        <v>2007</v>
      </c>
      <c r="AV441" s="432"/>
      <c r="AW441" s="432"/>
      <c r="AX441" s="432"/>
      <c r="AY441" s="432"/>
      <c r="AZ441" s="432"/>
      <c r="BA441" s="432"/>
      <c r="BB441" s="431">
        <v>50</v>
      </c>
      <c r="BC441" s="431"/>
    </row>
    <row r="442" spans="1:55" s="914" customFormat="1" ht="25.7" hidden="1" customHeight="1">
      <c r="A442" s="839"/>
      <c r="B442" s="242"/>
      <c r="C442" s="432" t="s">
        <v>3443</v>
      </c>
      <c r="D442" s="918" t="s">
        <v>10766</v>
      </c>
      <c r="E442" s="432" t="s">
        <v>3443</v>
      </c>
      <c r="F442" s="432" t="s">
        <v>3443</v>
      </c>
      <c r="G442" s="235"/>
      <c r="H442" s="235"/>
      <c r="I442" s="431">
        <v>850</v>
      </c>
      <c r="J442" s="431">
        <v>453</v>
      </c>
      <c r="K442" s="431">
        <v>453</v>
      </c>
      <c r="L442" s="285">
        <v>500</v>
      </c>
      <c r="M442" s="285">
        <v>500</v>
      </c>
      <c r="N442" s="285">
        <v>500</v>
      </c>
      <c r="O442" s="431">
        <v>300</v>
      </c>
      <c r="P442" s="431">
        <v>300</v>
      </c>
      <c r="Q442" s="431" t="s">
        <v>7226</v>
      </c>
      <c r="R442" s="431">
        <v>1</v>
      </c>
      <c r="S442" s="431" t="s">
        <v>290</v>
      </c>
      <c r="T442" s="235"/>
      <c r="U442" s="235"/>
      <c r="V442" s="285"/>
      <c r="W442" s="235"/>
      <c r="X442" s="235"/>
      <c r="Y442" s="235"/>
      <c r="Z442" s="431"/>
      <c r="AA442" s="235"/>
      <c r="AB442" s="235"/>
      <c r="AC442" s="235"/>
      <c r="AD442" s="235"/>
      <c r="AE442" s="235"/>
      <c r="AF442" s="285"/>
      <c r="AG442" s="285"/>
      <c r="AH442" s="235"/>
      <c r="AI442" s="235"/>
      <c r="AJ442" s="235"/>
      <c r="AK442" s="235"/>
      <c r="AL442" s="235"/>
      <c r="AM442" s="235"/>
      <c r="AN442" s="235"/>
      <c r="AO442" s="285"/>
      <c r="AP442" s="285"/>
      <c r="AQ442" s="285"/>
      <c r="AR442" s="285"/>
      <c r="AS442" s="285"/>
      <c r="AT442" s="285"/>
      <c r="AU442" s="432">
        <v>2010</v>
      </c>
      <c r="AV442" s="432"/>
      <c r="AW442" s="432"/>
      <c r="AX442" s="432"/>
      <c r="AY442" s="432"/>
      <c r="AZ442" s="432"/>
      <c r="BA442" s="432"/>
      <c r="BB442" s="431">
        <v>95</v>
      </c>
      <c r="BC442" s="431"/>
    </row>
    <row r="443" spans="1:55" s="914" customFormat="1" ht="25.7" hidden="1" customHeight="1">
      <c r="A443" s="839"/>
      <c r="B443" s="242"/>
      <c r="C443" s="432" t="s">
        <v>3443</v>
      </c>
      <c r="D443" s="918" t="s">
        <v>10767</v>
      </c>
      <c r="E443" s="432" t="s">
        <v>3443</v>
      </c>
      <c r="F443" s="432" t="s">
        <v>3443</v>
      </c>
      <c r="G443" s="244"/>
      <c r="H443" s="244"/>
      <c r="I443" s="431">
        <v>618</v>
      </c>
      <c r="J443" s="431">
        <v>336</v>
      </c>
      <c r="K443" s="431">
        <v>336</v>
      </c>
      <c r="L443" s="235">
        <v>500</v>
      </c>
      <c r="M443" s="235">
        <v>500</v>
      </c>
      <c r="N443" s="235">
        <v>500</v>
      </c>
      <c r="O443" s="431">
        <v>300</v>
      </c>
      <c r="P443" s="431">
        <v>300</v>
      </c>
      <c r="Q443" s="431" t="s">
        <v>7226</v>
      </c>
      <c r="R443" s="431">
        <v>1</v>
      </c>
      <c r="S443" s="431" t="s">
        <v>290</v>
      </c>
      <c r="T443" s="244"/>
      <c r="U443" s="244"/>
      <c r="V443" s="244"/>
      <c r="W443" s="244"/>
      <c r="X443" s="244"/>
      <c r="Y443" s="244"/>
      <c r="Z443" s="431"/>
      <c r="AA443" s="707"/>
      <c r="AB443" s="707"/>
      <c r="AC443" s="244"/>
      <c r="AD443" s="244"/>
      <c r="AE443" s="244"/>
      <c r="AF443" s="244"/>
      <c r="AG443" s="244"/>
      <c r="AH443" s="244"/>
      <c r="AI443" s="244"/>
      <c r="AJ443" s="244"/>
      <c r="AK443" s="244"/>
      <c r="AL443" s="244"/>
      <c r="AM443" s="244"/>
      <c r="AN443" s="244"/>
      <c r="AO443" s="244"/>
      <c r="AP443" s="244"/>
      <c r="AQ443" s="244"/>
      <c r="AR443" s="244"/>
      <c r="AS443" s="244"/>
      <c r="AT443" s="244"/>
      <c r="AU443" s="432">
        <v>2001</v>
      </c>
      <c r="AV443" s="432"/>
      <c r="AW443" s="432"/>
      <c r="AX443" s="432"/>
      <c r="AY443" s="432"/>
      <c r="AZ443" s="432"/>
      <c r="BA443" s="432"/>
      <c r="BB443" s="431">
        <v>32</v>
      </c>
      <c r="BC443" s="431"/>
    </row>
    <row r="444" spans="1:55" s="914" customFormat="1" ht="25.7" hidden="1" customHeight="1">
      <c r="A444" s="839"/>
      <c r="B444" s="242"/>
      <c r="C444" s="432" t="s">
        <v>3443</v>
      </c>
      <c r="D444" s="918" t="s">
        <v>10768</v>
      </c>
      <c r="E444" s="432" t="s">
        <v>3443</v>
      </c>
      <c r="F444" s="432" t="s">
        <v>3443</v>
      </c>
      <c r="G444" s="244"/>
      <c r="H444" s="915"/>
      <c r="I444" s="431">
        <v>991</v>
      </c>
      <c r="J444" s="431">
        <v>385</v>
      </c>
      <c r="K444" s="431">
        <v>385</v>
      </c>
      <c r="L444" s="244">
        <v>500</v>
      </c>
      <c r="M444" s="736">
        <v>500</v>
      </c>
      <c r="N444" s="244">
        <v>500</v>
      </c>
      <c r="O444" s="431">
        <v>300</v>
      </c>
      <c r="P444" s="431">
        <v>300</v>
      </c>
      <c r="Q444" s="431" t="s">
        <v>7226</v>
      </c>
      <c r="R444" s="431">
        <v>1</v>
      </c>
      <c r="S444" s="431" t="s">
        <v>290</v>
      </c>
      <c r="T444" s="244"/>
      <c r="U444" s="244"/>
      <c r="V444" s="244"/>
      <c r="W444" s="244"/>
      <c r="X444" s="244"/>
      <c r="Y444" s="244"/>
      <c r="Z444" s="431"/>
      <c r="AA444" s="707"/>
      <c r="AB444" s="707"/>
      <c r="AC444" s="244"/>
      <c r="AD444" s="244"/>
      <c r="AE444" s="244"/>
      <c r="AF444" s="244"/>
      <c r="AG444" s="244"/>
      <c r="AH444" s="244"/>
      <c r="AI444" s="244"/>
      <c r="AJ444" s="244"/>
      <c r="AK444" s="244"/>
      <c r="AL444" s="244"/>
      <c r="AM444" s="244"/>
      <c r="AN444" s="244"/>
      <c r="AO444" s="244"/>
      <c r="AP444" s="244"/>
      <c r="AQ444" s="244"/>
      <c r="AR444" s="244"/>
      <c r="AS444" s="244"/>
      <c r="AT444" s="244"/>
      <c r="AU444" s="432">
        <v>2010</v>
      </c>
      <c r="AV444" s="432"/>
      <c r="AW444" s="432"/>
      <c r="AX444" s="432"/>
      <c r="AY444" s="432"/>
      <c r="AZ444" s="432"/>
      <c r="BA444" s="432"/>
      <c r="BB444" s="431">
        <v>23</v>
      </c>
      <c r="BC444" s="431"/>
    </row>
    <row r="445" spans="1:55" s="914" customFormat="1" ht="25.7" hidden="1" customHeight="1">
      <c r="A445" s="839"/>
      <c r="B445" s="242"/>
      <c r="C445" s="432" t="s">
        <v>3443</v>
      </c>
      <c r="D445" s="918" t="s">
        <v>10769</v>
      </c>
      <c r="E445" s="432" t="s">
        <v>3443</v>
      </c>
      <c r="F445" s="432" t="s">
        <v>3443</v>
      </c>
      <c r="G445" s="244"/>
      <c r="H445" s="915"/>
      <c r="I445" s="431">
        <v>449</v>
      </c>
      <c r="J445" s="431">
        <v>336</v>
      </c>
      <c r="K445" s="431">
        <v>336</v>
      </c>
      <c r="L445" s="244">
        <v>500</v>
      </c>
      <c r="M445" s="736">
        <v>500</v>
      </c>
      <c r="N445" s="244">
        <v>500</v>
      </c>
      <c r="O445" s="431">
        <v>300</v>
      </c>
      <c r="P445" s="431">
        <v>300</v>
      </c>
      <c r="Q445" s="431" t="s">
        <v>7226</v>
      </c>
      <c r="R445" s="431">
        <v>1</v>
      </c>
      <c r="S445" s="431" t="s">
        <v>290</v>
      </c>
      <c r="T445" s="244"/>
      <c r="U445" s="244"/>
      <c r="V445" s="244"/>
      <c r="W445" s="244"/>
      <c r="X445" s="244"/>
      <c r="Y445" s="244"/>
      <c r="Z445" s="431"/>
      <c r="AA445" s="707"/>
      <c r="AB445" s="707"/>
      <c r="AC445" s="244"/>
      <c r="AD445" s="244"/>
      <c r="AE445" s="244"/>
      <c r="AF445" s="244"/>
      <c r="AG445" s="244"/>
      <c r="AH445" s="244"/>
      <c r="AI445" s="244"/>
      <c r="AJ445" s="244"/>
      <c r="AK445" s="244"/>
      <c r="AL445" s="244"/>
      <c r="AM445" s="244"/>
      <c r="AN445" s="244"/>
      <c r="AO445" s="244"/>
      <c r="AP445" s="244"/>
      <c r="AQ445" s="244"/>
      <c r="AR445" s="244"/>
      <c r="AS445" s="244"/>
      <c r="AT445" s="244"/>
      <c r="AU445" s="432">
        <v>2001</v>
      </c>
      <c r="AV445" s="432"/>
      <c r="AW445" s="432"/>
      <c r="AX445" s="432"/>
      <c r="AY445" s="432"/>
      <c r="AZ445" s="432"/>
      <c r="BA445" s="432"/>
      <c r="BB445" s="431">
        <v>25</v>
      </c>
      <c r="BC445" s="431"/>
    </row>
    <row r="446" spans="1:55" s="914" customFormat="1" ht="25.7" hidden="1" customHeight="1">
      <c r="A446" s="839"/>
      <c r="B446" s="242"/>
      <c r="C446" s="432" t="s">
        <v>3443</v>
      </c>
      <c r="D446" s="918" t="s">
        <v>10770</v>
      </c>
      <c r="E446" s="432" t="s">
        <v>3443</v>
      </c>
      <c r="F446" s="432" t="s">
        <v>3443</v>
      </c>
      <c r="G446" s="244"/>
      <c r="H446" s="915"/>
      <c r="I446" s="431">
        <v>430</v>
      </c>
      <c r="J446" s="431">
        <v>374</v>
      </c>
      <c r="K446" s="431">
        <v>374</v>
      </c>
      <c r="L446" s="244">
        <v>500</v>
      </c>
      <c r="M446" s="736">
        <v>500</v>
      </c>
      <c r="N446" s="244">
        <v>500</v>
      </c>
      <c r="O446" s="431">
        <v>300</v>
      </c>
      <c r="P446" s="431">
        <v>300</v>
      </c>
      <c r="Q446" s="431" t="s">
        <v>7226</v>
      </c>
      <c r="R446" s="431">
        <v>1</v>
      </c>
      <c r="S446" s="431" t="s">
        <v>290</v>
      </c>
      <c r="T446" s="244"/>
      <c r="U446" s="244"/>
      <c r="V446" s="244"/>
      <c r="W446" s="244"/>
      <c r="X446" s="244"/>
      <c r="Y446" s="244"/>
      <c r="Z446" s="431"/>
      <c r="AA446" s="707"/>
      <c r="AB446" s="707"/>
      <c r="AC446" s="244"/>
      <c r="AD446" s="244"/>
      <c r="AE446" s="244"/>
      <c r="AF446" s="244"/>
      <c r="AG446" s="244"/>
      <c r="AH446" s="244"/>
      <c r="AI446" s="244"/>
      <c r="AJ446" s="244"/>
      <c r="AK446" s="244"/>
      <c r="AL446" s="244"/>
      <c r="AM446" s="244"/>
      <c r="AN446" s="244"/>
      <c r="AO446" s="244"/>
      <c r="AP446" s="244"/>
      <c r="AQ446" s="244"/>
      <c r="AR446" s="244"/>
      <c r="AS446" s="244"/>
      <c r="AT446" s="244"/>
      <c r="AU446" s="432">
        <v>2006</v>
      </c>
      <c r="AV446" s="432"/>
      <c r="AW446" s="432"/>
      <c r="AX446" s="432"/>
      <c r="AY446" s="432"/>
      <c r="AZ446" s="432"/>
      <c r="BA446" s="432"/>
      <c r="BB446" s="431">
        <v>161</v>
      </c>
      <c r="BC446" s="431"/>
    </row>
    <row r="447" spans="1:55" s="914" customFormat="1" ht="25.7" hidden="1" customHeight="1">
      <c r="A447" s="839"/>
      <c r="B447" s="242"/>
      <c r="C447" s="432" t="s">
        <v>3443</v>
      </c>
      <c r="D447" s="918" t="s">
        <v>1562</v>
      </c>
      <c r="E447" s="432" t="s">
        <v>3443</v>
      </c>
      <c r="F447" s="432" t="s">
        <v>3443</v>
      </c>
      <c r="G447" s="431"/>
      <c r="H447" s="431"/>
      <c r="I447" s="431">
        <v>885</v>
      </c>
      <c r="J447" s="431">
        <v>374</v>
      </c>
      <c r="K447" s="431">
        <v>374</v>
      </c>
      <c r="L447" s="431">
        <v>500</v>
      </c>
      <c r="M447" s="431">
        <v>500</v>
      </c>
      <c r="N447" s="431">
        <v>500</v>
      </c>
      <c r="O447" s="431">
        <v>300</v>
      </c>
      <c r="P447" s="431">
        <v>300</v>
      </c>
      <c r="Q447" s="431" t="s">
        <v>7226</v>
      </c>
      <c r="R447" s="431">
        <v>1</v>
      </c>
      <c r="S447" s="431" t="s">
        <v>290</v>
      </c>
      <c r="T447" s="431"/>
      <c r="U447" s="244"/>
      <c r="V447" s="244"/>
      <c r="W447" s="244"/>
      <c r="X447" s="244"/>
      <c r="Y447" s="244"/>
      <c r="Z447" s="431"/>
      <c r="AA447" s="707"/>
      <c r="AB447" s="707"/>
      <c r="AC447" s="244"/>
      <c r="AD447" s="244"/>
      <c r="AE447" s="244"/>
      <c r="AF447" s="244"/>
      <c r="AG447" s="244"/>
      <c r="AH447" s="244"/>
      <c r="AI447" s="244"/>
      <c r="AJ447" s="244"/>
      <c r="AK447" s="244"/>
      <c r="AL447" s="244"/>
      <c r="AM447" s="244"/>
      <c r="AN447" s="244"/>
      <c r="AO447" s="244"/>
      <c r="AP447" s="244"/>
      <c r="AQ447" s="244"/>
      <c r="AR447" s="244"/>
      <c r="AS447" s="244"/>
      <c r="AT447" s="244"/>
      <c r="AU447" s="432">
        <v>2009</v>
      </c>
      <c r="AV447" s="431"/>
      <c r="AW447" s="431"/>
      <c r="AX447" s="432"/>
      <c r="AY447" s="432"/>
      <c r="AZ447" s="432"/>
      <c r="BA447" s="432"/>
      <c r="BB447" s="431">
        <v>156</v>
      </c>
      <c r="BC447" s="431"/>
    </row>
    <row r="448" spans="1:55" s="914" customFormat="1" ht="25.7" hidden="1" customHeight="1">
      <c r="A448" s="839"/>
      <c r="B448" s="242"/>
      <c r="C448" s="432" t="s">
        <v>3443</v>
      </c>
      <c r="D448" s="918" t="s">
        <v>10771</v>
      </c>
      <c r="E448" s="432" t="s">
        <v>3443</v>
      </c>
      <c r="F448" s="432" t="s">
        <v>3443</v>
      </c>
      <c r="G448" s="244"/>
      <c r="H448" s="915"/>
      <c r="I448" s="431">
        <v>4030</v>
      </c>
      <c r="J448" s="431">
        <v>347</v>
      </c>
      <c r="K448" s="431">
        <v>347</v>
      </c>
      <c r="L448" s="244"/>
      <c r="M448" s="736"/>
      <c r="N448" s="244"/>
      <c r="O448" s="431">
        <v>300</v>
      </c>
      <c r="P448" s="431">
        <v>300</v>
      </c>
      <c r="Q448" s="431" t="s">
        <v>7226</v>
      </c>
      <c r="R448" s="431">
        <v>1</v>
      </c>
      <c r="S448" s="431" t="s">
        <v>290</v>
      </c>
      <c r="T448" s="244"/>
      <c r="U448" s="244"/>
      <c r="V448" s="244"/>
      <c r="W448" s="244"/>
      <c r="X448" s="244"/>
      <c r="Y448" s="244"/>
      <c r="Z448" s="431"/>
      <c r="AA448" s="707"/>
      <c r="AB448" s="707"/>
      <c r="AC448" s="244"/>
      <c r="AD448" s="244"/>
      <c r="AE448" s="244"/>
      <c r="AF448" s="244"/>
      <c r="AG448" s="244"/>
      <c r="AH448" s="244"/>
      <c r="AI448" s="244"/>
      <c r="AJ448" s="244"/>
      <c r="AK448" s="244"/>
      <c r="AL448" s="244"/>
      <c r="AM448" s="244"/>
      <c r="AN448" s="244"/>
      <c r="AO448" s="244"/>
      <c r="AP448" s="244"/>
      <c r="AQ448" s="244"/>
      <c r="AR448" s="244"/>
      <c r="AS448" s="244"/>
      <c r="AT448" s="244"/>
      <c r="AU448" s="432">
        <v>2008</v>
      </c>
      <c r="AV448" s="432"/>
      <c r="AW448" s="432"/>
      <c r="AX448" s="432"/>
      <c r="AY448" s="432"/>
      <c r="AZ448" s="432"/>
      <c r="BA448" s="432"/>
      <c r="BB448" s="431">
        <v>45</v>
      </c>
      <c r="BC448" s="431"/>
    </row>
    <row r="449" spans="1:55" s="914" customFormat="1" ht="25.7" hidden="1" customHeight="1">
      <c r="A449" s="839"/>
      <c r="B449" s="242"/>
      <c r="C449" s="432" t="s">
        <v>3443</v>
      </c>
      <c r="D449" s="918" t="s">
        <v>10772</v>
      </c>
      <c r="E449" s="432" t="s">
        <v>3443</v>
      </c>
      <c r="F449" s="432" t="s">
        <v>3443</v>
      </c>
      <c r="G449" s="235"/>
      <c r="H449" s="235"/>
      <c r="I449" s="431">
        <v>38285</v>
      </c>
      <c r="J449" s="431">
        <v>500</v>
      </c>
      <c r="K449" s="431">
        <v>500</v>
      </c>
      <c r="L449" s="285"/>
      <c r="M449" s="285"/>
      <c r="N449" s="285"/>
      <c r="O449" s="431">
        <v>300</v>
      </c>
      <c r="P449" s="431">
        <v>300</v>
      </c>
      <c r="Q449" s="431" t="s">
        <v>7226</v>
      </c>
      <c r="R449" s="431">
        <v>1</v>
      </c>
      <c r="S449" s="431" t="s">
        <v>290</v>
      </c>
      <c r="T449" s="235"/>
      <c r="U449" s="235"/>
      <c r="V449" s="285"/>
      <c r="W449" s="235"/>
      <c r="X449" s="235"/>
      <c r="Y449" s="235"/>
      <c r="Z449" s="431"/>
      <c r="AA449" s="235"/>
      <c r="AB449" s="235"/>
      <c r="AC449" s="235"/>
      <c r="AD449" s="235"/>
      <c r="AE449" s="235"/>
      <c r="AF449" s="285"/>
      <c r="AG449" s="285"/>
      <c r="AH449" s="235"/>
      <c r="AI449" s="235"/>
      <c r="AJ449" s="235"/>
      <c r="AK449" s="235"/>
      <c r="AL449" s="235"/>
      <c r="AM449" s="235"/>
      <c r="AN449" s="235"/>
      <c r="AO449" s="285"/>
      <c r="AP449" s="285"/>
      <c r="AQ449" s="285"/>
      <c r="AR449" s="285"/>
      <c r="AS449" s="285"/>
      <c r="AT449" s="285"/>
      <c r="AU449" s="432">
        <v>2016</v>
      </c>
      <c r="AV449" s="432"/>
      <c r="AW449" s="432"/>
      <c r="AX449" s="432"/>
      <c r="AY449" s="432"/>
      <c r="AZ449" s="432"/>
      <c r="BA449" s="432"/>
      <c r="BB449" s="431">
        <v>680</v>
      </c>
      <c r="BC449" s="431"/>
    </row>
    <row r="450" spans="1:55" s="914" customFormat="1" ht="25.7" hidden="1" customHeight="1">
      <c r="A450" s="839"/>
      <c r="B450" s="242"/>
      <c r="C450" s="707" t="s">
        <v>3443</v>
      </c>
      <c r="D450" s="707" t="s">
        <v>10773</v>
      </c>
      <c r="E450" s="707" t="s">
        <v>3443</v>
      </c>
      <c r="F450" s="707" t="s">
        <v>3443</v>
      </c>
      <c r="G450" s="244"/>
      <c r="H450" s="915"/>
      <c r="I450" s="326">
        <v>471</v>
      </c>
      <c r="J450" s="326">
        <v>336</v>
      </c>
      <c r="K450" s="326">
        <v>336</v>
      </c>
      <c r="L450" s="244"/>
      <c r="M450" s="736"/>
      <c r="N450" s="244"/>
      <c r="O450" s="235">
        <v>300</v>
      </c>
      <c r="P450" s="235">
        <v>300</v>
      </c>
      <c r="Q450" s="235" t="s">
        <v>7226</v>
      </c>
      <c r="R450" s="235">
        <v>1</v>
      </c>
      <c r="S450" s="235" t="s">
        <v>290</v>
      </c>
      <c r="T450" s="244"/>
      <c r="U450" s="244"/>
      <c r="V450" s="244"/>
      <c r="W450" s="244"/>
      <c r="X450" s="244"/>
      <c r="Y450" s="244"/>
      <c r="Z450" s="235"/>
      <c r="AA450" s="707"/>
      <c r="AB450" s="707"/>
      <c r="AC450" s="244"/>
      <c r="AD450" s="244"/>
      <c r="AE450" s="244"/>
      <c r="AF450" s="244"/>
      <c r="AG450" s="244"/>
      <c r="AH450" s="244"/>
      <c r="AI450" s="244"/>
      <c r="AJ450" s="244"/>
      <c r="AK450" s="244"/>
      <c r="AL450" s="244"/>
      <c r="AM450" s="244"/>
      <c r="AN450" s="244"/>
      <c r="AO450" s="244"/>
      <c r="AP450" s="244"/>
      <c r="AQ450" s="244"/>
      <c r="AR450" s="244"/>
      <c r="AS450" s="244"/>
      <c r="AT450" s="244"/>
      <c r="AU450" s="432">
        <v>2003</v>
      </c>
      <c r="AV450" s="432"/>
      <c r="AW450" s="432"/>
      <c r="AX450" s="432"/>
      <c r="AY450" s="432"/>
      <c r="AZ450" s="432"/>
      <c r="BA450" s="432"/>
      <c r="BB450" s="235">
        <v>25</v>
      </c>
      <c r="BC450" s="431"/>
    </row>
    <row r="451" spans="1:55" s="914" customFormat="1" ht="25.7" hidden="1" customHeight="1">
      <c r="A451" s="839"/>
      <c r="B451" s="242"/>
      <c r="C451" s="707" t="s">
        <v>3443</v>
      </c>
      <c r="D451" s="707" t="s">
        <v>10774</v>
      </c>
      <c r="E451" s="707" t="s">
        <v>3443</v>
      </c>
      <c r="F451" s="707" t="s">
        <v>3443</v>
      </c>
      <c r="G451" s="244"/>
      <c r="H451" s="244"/>
      <c r="I451" s="926">
        <v>660</v>
      </c>
      <c r="J451" s="326">
        <v>352</v>
      </c>
      <c r="K451" s="326">
        <v>352</v>
      </c>
      <c r="L451" s="235"/>
      <c r="M451" s="235"/>
      <c r="N451" s="235"/>
      <c r="O451" s="235">
        <v>300</v>
      </c>
      <c r="P451" s="235">
        <v>300</v>
      </c>
      <c r="Q451" s="235" t="s">
        <v>7226</v>
      </c>
      <c r="R451" s="235">
        <v>1</v>
      </c>
      <c r="S451" s="235" t="s">
        <v>290</v>
      </c>
      <c r="T451" s="244"/>
      <c r="U451" s="244"/>
      <c r="V451" s="244"/>
      <c r="W451" s="244"/>
      <c r="X451" s="244"/>
      <c r="Y451" s="244"/>
      <c r="Z451" s="235"/>
      <c r="AA451" s="707"/>
      <c r="AB451" s="707"/>
      <c r="AC451" s="244"/>
      <c r="AD451" s="244"/>
      <c r="AE451" s="244"/>
      <c r="AF451" s="244"/>
      <c r="AG451" s="244"/>
      <c r="AH451" s="244"/>
      <c r="AI451" s="244"/>
      <c r="AJ451" s="244"/>
      <c r="AK451" s="244"/>
      <c r="AL451" s="244"/>
      <c r="AM451" s="244"/>
      <c r="AN451" s="244"/>
      <c r="AO451" s="244"/>
      <c r="AP451" s="244"/>
      <c r="AQ451" s="244"/>
      <c r="AR451" s="244"/>
      <c r="AS451" s="244"/>
      <c r="AT451" s="244"/>
      <c r="AU451" s="432">
        <v>1999</v>
      </c>
      <c r="AV451" s="432"/>
      <c r="AW451" s="432"/>
      <c r="AX451" s="432"/>
      <c r="AY451" s="432"/>
      <c r="AZ451" s="432"/>
      <c r="BA451" s="432"/>
      <c r="BB451" s="235">
        <v>36</v>
      </c>
      <c r="BC451" s="431"/>
    </row>
    <row r="452" spans="1:55" s="914" customFormat="1" ht="25.7" hidden="1" customHeight="1">
      <c r="A452" s="839"/>
      <c r="B452" s="242"/>
      <c r="C452" s="707" t="s">
        <v>3443</v>
      </c>
      <c r="D452" s="707" t="s">
        <v>10775</v>
      </c>
      <c r="E452" s="707" t="s">
        <v>3443</v>
      </c>
      <c r="F452" s="707" t="s">
        <v>3443</v>
      </c>
      <c r="G452" s="244"/>
      <c r="H452" s="244"/>
      <c r="I452" s="326">
        <v>660</v>
      </c>
      <c r="J452" s="326">
        <v>396</v>
      </c>
      <c r="K452" s="326">
        <v>396</v>
      </c>
      <c r="L452" s="235"/>
      <c r="M452" s="235"/>
      <c r="N452" s="235"/>
      <c r="O452" s="235">
        <v>300</v>
      </c>
      <c r="P452" s="235">
        <v>300</v>
      </c>
      <c r="Q452" s="235" t="s">
        <v>7226</v>
      </c>
      <c r="R452" s="235">
        <v>1</v>
      </c>
      <c r="S452" s="235" t="s">
        <v>290</v>
      </c>
      <c r="T452" s="244"/>
      <c r="U452" s="244"/>
      <c r="V452" s="244"/>
      <c r="W452" s="244"/>
      <c r="X452" s="244"/>
      <c r="Y452" s="244"/>
      <c r="Z452" s="235"/>
      <c r="AA452" s="707"/>
      <c r="AB452" s="707"/>
      <c r="AC452" s="244"/>
      <c r="AD452" s="244"/>
      <c r="AE452" s="244"/>
      <c r="AF452" s="244"/>
      <c r="AG452" s="244"/>
      <c r="AH452" s="244"/>
      <c r="AI452" s="244"/>
      <c r="AJ452" s="244"/>
      <c r="AK452" s="244"/>
      <c r="AL452" s="244"/>
      <c r="AM452" s="244"/>
      <c r="AN452" s="244"/>
      <c r="AO452" s="244"/>
      <c r="AP452" s="244"/>
      <c r="AQ452" s="244"/>
      <c r="AR452" s="244"/>
      <c r="AS452" s="244"/>
      <c r="AT452" s="244"/>
      <c r="AU452" s="432">
        <v>2003</v>
      </c>
      <c r="AV452" s="432"/>
      <c r="AW452" s="432"/>
      <c r="AX452" s="432"/>
      <c r="AY452" s="432"/>
      <c r="AZ452" s="432"/>
      <c r="BA452" s="432"/>
      <c r="BB452" s="235">
        <v>48</v>
      </c>
      <c r="BC452" s="431"/>
    </row>
    <row r="453" spans="1:55" s="914" customFormat="1" ht="25.7" hidden="1" customHeight="1">
      <c r="A453" s="839"/>
      <c r="B453" s="242"/>
      <c r="C453" s="432" t="s">
        <v>3443</v>
      </c>
      <c r="D453" s="918" t="s">
        <v>10776</v>
      </c>
      <c r="E453" s="432" t="s">
        <v>3443</v>
      </c>
      <c r="F453" s="432" t="s">
        <v>3443</v>
      </c>
      <c r="G453" s="432"/>
      <c r="H453" s="432"/>
      <c r="I453" s="431">
        <v>3901</v>
      </c>
      <c r="J453" s="431">
        <v>341</v>
      </c>
      <c r="K453" s="431">
        <v>341</v>
      </c>
      <c r="L453" s="432"/>
      <c r="M453" s="432"/>
      <c r="N453" s="432"/>
      <c r="O453" s="431">
        <v>300</v>
      </c>
      <c r="P453" s="431">
        <v>300</v>
      </c>
      <c r="Q453" s="431" t="s">
        <v>7226</v>
      </c>
      <c r="R453" s="431">
        <v>1</v>
      </c>
      <c r="S453" s="431" t="s">
        <v>290</v>
      </c>
      <c r="T453" s="432"/>
      <c r="U453" s="432"/>
      <c r="V453" s="432"/>
      <c r="W453" s="432"/>
      <c r="X453" s="432"/>
      <c r="Y453" s="432"/>
      <c r="Z453" s="431"/>
      <c r="AA453" s="432"/>
      <c r="AB453" s="432"/>
      <c r="AC453" s="432"/>
      <c r="AD453" s="432"/>
      <c r="AE453" s="432"/>
      <c r="AF453" s="432"/>
      <c r="AG453" s="432"/>
      <c r="AH453" s="432"/>
      <c r="AI453" s="432"/>
      <c r="AJ453" s="432"/>
      <c r="AK453" s="432"/>
      <c r="AL453" s="432"/>
      <c r="AM453" s="432"/>
      <c r="AN453" s="432"/>
      <c r="AO453" s="432"/>
      <c r="AP453" s="432"/>
      <c r="AQ453" s="432"/>
      <c r="AR453" s="432"/>
      <c r="AS453" s="432"/>
      <c r="AT453" s="432"/>
      <c r="AU453" s="432">
        <v>2006</v>
      </c>
      <c r="AV453" s="432"/>
      <c r="AW453" s="432"/>
      <c r="AX453" s="432"/>
      <c r="AY453" s="432"/>
      <c r="AZ453" s="432"/>
      <c r="BA453" s="432"/>
      <c r="BB453" s="431">
        <v>44</v>
      </c>
      <c r="BC453" s="431"/>
    </row>
    <row r="454" spans="1:55" s="914" customFormat="1" ht="25.7" hidden="1" customHeight="1">
      <c r="A454" s="839"/>
      <c r="B454" s="242"/>
      <c r="C454" s="432" t="s">
        <v>3443</v>
      </c>
      <c r="D454" s="918" t="s">
        <v>10777</v>
      </c>
      <c r="E454" s="432" t="s">
        <v>3443</v>
      </c>
      <c r="F454" s="432" t="s">
        <v>3443</v>
      </c>
      <c r="G454" s="432"/>
      <c r="H454" s="432"/>
      <c r="I454" s="431">
        <v>7735</v>
      </c>
      <c r="J454" s="431">
        <v>748</v>
      </c>
      <c r="K454" s="431">
        <v>748</v>
      </c>
      <c r="L454" s="432"/>
      <c r="M454" s="432"/>
      <c r="N454" s="432"/>
      <c r="O454" s="431">
        <v>300</v>
      </c>
      <c r="P454" s="431">
        <v>300</v>
      </c>
      <c r="Q454" s="431" t="s">
        <v>7226</v>
      </c>
      <c r="R454" s="431">
        <v>2</v>
      </c>
      <c r="S454" s="431" t="s">
        <v>290</v>
      </c>
      <c r="T454" s="432"/>
      <c r="U454" s="432"/>
      <c r="V454" s="432"/>
      <c r="W454" s="432"/>
      <c r="X454" s="432"/>
      <c r="Y454" s="432"/>
      <c r="Z454" s="431"/>
      <c r="AA454" s="432"/>
      <c r="AB454" s="432"/>
      <c r="AC454" s="432"/>
      <c r="AD454" s="432"/>
      <c r="AE454" s="432"/>
      <c r="AF454" s="432"/>
      <c r="AG454" s="432"/>
      <c r="AH454" s="432"/>
      <c r="AI454" s="432"/>
      <c r="AJ454" s="432"/>
      <c r="AK454" s="432"/>
      <c r="AL454" s="432"/>
      <c r="AM454" s="432"/>
      <c r="AN454" s="432"/>
      <c r="AO454" s="432"/>
      <c r="AP454" s="432"/>
      <c r="AQ454" s="432"/>
      <c r="AR454" s="432"/>
      <c r="AS454" s="432"/>
      <c r="AT454" s="432"/>
      <c r="AU454" s="432">
        <v>2008</v>
      </c>
      <c r="AV454" s="432"/>
      <c r="AW454" s="432"/>
      <c r="AX454" s="432"/>
      <c r="AY454" s="432"/>
      <c r="AZ454" s="432"/>
      <c r="BA454" s="432"/>
      <c r="BB454" s="431">
        <v>20</v>
      </c>
      <c r="BC454" s="431"/>
    </row>
    <row r="455" spans="1:55" s="914" customFormat="1" ht="25.7" hidden="1" customHeight="1">
      <c r="A455" s="839"/>
      <c r="B455" s="242"/>
      <c r="C455" s="432" t="s">
        <v>3443</v>
      </c>
      <c r="D455" s="918" t="s">
        <v>10778</v>
      </c>
      <c r="E455" s="432" t="s">
        <v>3443</v>
      </c>
      <c r="F455" s="432" t="s">
        <v>3443</v>
      </c>
      <c r="G455" s="922"/>
      <c r="H455" s="922"/>
      <c r="I455" s="431">
        <v>4136</v>
      </c>
      <c r="J455" s="431">
        <v>391</v>
      </c>
      <c r="K455" s="431">
        <v>391</v>
      </c>
      <c r="L455" s="922"/>
      <c r="M455" s="922"/>
      <c r="N455" s="922"/>
      <c r="O455" s="431">
        <v>300</v>
      </c>
      <c r="P455" s="431">
        <v>300</v>
      </c>
      <c r="Q455" s="431" t="s">
        <v>7226</v>
      </c>
      <c r="R455" s="431">
        <v>1</v>
      </c>
      <c r="S455" s="431" t="s">
        <v>290</v>
      </c>
      <c r="T455" s="922"/>
      <c r="U455" s="922"/>
      <c r="V455" s="922"/>
      <c r="W455" s="922"/>
      <c r="X455" s="922"/>
      <c r="Y455" s="922"/>
      <c r="Z455" s="922"/>
      <c r="AA455" s="922"/>
      <c r="AB455" s="922"/>
      <c r="AC455" s="922"/>
      <c r="AD455" s="922"/>
      <c r="AE455" s="922"/>
      <c r="AF455" s="922"/>
      <c r="AG455" s="922"/>
      <c r="AH455" s="922"/>
      <c r="AI455" s="922"/>
      <c r="AJ455" s="922"/>
      <c r="AK455" s="922"/>
      <c r="AL455" s="922"/>
      <c r="AM455" s="922"/>
      <c r="AN455" s="922"/>
      <c r="AO455" s="922"/>
      <c r="AP455" s="922"/>
      <c r="AQ455" s="922"/>
      <c r="AR455" s="922"/>
      <c r="AS455" s="922"/>
      <c r="AT455" s="922"/>
      <c r="AU455" s="432">
        <v>2005</v>
      </c>
      <c r="AV455" s="922"/>
      <c r="AW455" s="922"/>
      <c r="AX455" s="922"/>
      <c r="AY455" s="922"/>
      <c r="AZ455" s="922"/>
      <c r="BA455" s="922"/>
      <c r="BB455" s="431">
        <v>40</v>
      </c>
      <c r="BC455" s="431"/>
    </row>
    <row r="456" spans="1:55" s="914" customFormat="1" ht="25.7" hidden="1" customHeight="1">
      <c r="A456" s="839"/>
      <c r="B456" s="242"/>
      <c r="C456" s="707" t="s">
        <v>3443</v>
      </c>
      <c r="D456" s="707" t="s">
        <v>10779</v>
      </c>
      <c r="E456" s="707" t="s">
        <v>3443</v>
      </c>
      <c r="F456" s="707" t="s">
        <v>3443</v>
      </c>
      <c r="G456" s="922"/>
      <c r="H456" s="922"/>
      <c r="I456" s="235">
        <v>25690</v>
      </c>
      <c r="J456" s="235">
        <v>495</v>
      </c>
      <c r="K456" s="235">
        <v>495</v>
      </c>
      <c r="L456" s="922"/>
      <c r="M456" s="736"/>
      <c r="N456" s="922"/>
      <c r="O456" s="235">
        <v>300</v>
      </c>
      <c r="P456" s="235">
        <v>300</v>
      </c>
      <c r="Q456" s="235" t="s">
        <v>7226</v>
      </c>
      <c r="R456" s="235">
        <v>1</v>
      </c>
      <c r="S456" s="235" t="s">
        <v>290</v>
      </c>
      <c r="T456" s="922"/>
      <c r="U456" s="922"/>
      <c r="V456" s="922"/>
      <c r="W456" s="922"/>
      <c r="X456" s="922"/>
      <c r="Y456" s="922"/>
      <c r="Z456" s="235"/>
      <c r="AA456" s="707"/>
      <c r="AB456" s="707"/>
      <c r="AC456" s="922"/>
      <c r="AD456" s="922"/>
      <c r="AE456" s="922"/>
      <c r="AF456" s="922"/>
      <c r="AG456" s="922"/>
      <c r="AH456" s="922"/>
      <c r="AI456" s="922"/>
      <c r="AJ456" s="922"/>
      <c r="AK456" s="922"/>
      <c r="AL456" s="922"/>
      <c r="AM456" s="922"/>
      <c r="AN456" s="922"/>
      <c r="AO456" s="922"/>
      <c r="AP456" s="922"/>
      <c r="AQ456" s="922"/>
      <c r="AR456" s="922"/>
      <c r="AS456" s="922"/>
      <c r="AT456" s="922"/>
      <c r="AU456" s="432">
        <v>2010</v>
      </c>
      <c r="AV456" s="432"/>
      <c r="AW456" s="432"/>
      <c r="AX456" s="432"/>
      <c r="AY456" s="432"/>
      <c r="AZ456" s="432"/>
      <c r="BA456" s="432"/>
      <c r="BB456" s="431">
        <v>80</v>
      </c>
      <c r="BC456" s="431"/>
    </row>
    <row r="457" spans="1:55" s="914" customFormat="1" ht="25.7" hidden="1" customHeight="1">
      <c r="A457" s="839"/>
      <c r="B457" s="242"/>
      <c r="C457" s="432" t="s">
        <v>3443</v>
      </c>
      <c r="D457" s="918" t="s">
        <v>10780</v>
      </c>
      <c r="E457" s="432" t="s">
        <v>3443</v>
      </c>
      <c r="F457" s="431" t="s">
        <v>3443</v>
      </c>
      <c r="G457" s="431"/>
      <c r="H457" s="431"/>
      <c r="I457" s="431">
        <v>760</v>
      </c>
      <c r="J457" s="431">
        <v>338</v>
      </c>
      <c r="K457" s="431">
        <v>338</v>
      </c>
      <c r="L457" s="431"/>
      <c r="M457" s="431"/>
      <c r="N457" s="431"/>
      <c r="O457" s="431">
        <v>300</v>
      </c>
      <c r="P457" s="431">
        <v>300</v>
      </c>
      <c r="Q457" s="235" t="s">
        <v>7226</v>
      </c>
      <c r="R457" s="431">
        <v>1</v>
      </c>
      <c r="S457" s="431" t="s">
        <v>290</v>
      </c>
      <c r="T457" s="431"/>
      <c r="U457" s="432"/>
      <c r="V457" s="922"/>
      <c r="W457" s="922"/>
      <c r="X457" s="922"/>
      <c r="Y457" s="922"/>
      <c r="Z457" s="235"/>
      <c r="AA457" s="707"/>
      <c r="AB457" s="707"/>
      <c r="AC457" s="922"/>
      <c r="AD457" s="922"/>
      <c r="AE457" s="922"/>
      <c r="AF457" s="922"/>
      <c r="AG457" s="922"/>
      <c r="AH457" s="922"/>
      <c r="AI457" s="922"/>
      <c r="AJ457" s="922"/>
      <c r="AK457" s="922"/>
      <c r="AL457" s="922"/>
      <c r="AM457" s="922"/>
      <c r="AN457" s="922"/>
      <c r="AO457" s="922"/>
      <c r="AP457" s="922"/>
      <c r="AQ457" s="922"/>
      <c r="AR457" s="922"/>
      <c r="AS457" s="922"/>
      <c r="AT457" s="922"/>
      <c r="AU457" s="432">
        <v>2004</v>
      </c>
      <c r="AV457" s="432"/>
      <c r="AW457" s="432"/>
      <c r="AX457" s="432"/>
      <c r="AY457" s="432"/>
      <c r="AZ457" s="432"/>
      <c r="BA457" s="432"/>
      <c r="BB457" s="431">
        <v>68</v>
      </c>
      <c r="BC457" s="431"/>
    </row>
    <row r="458" spans="1:55" s="914" customFormat="1" ht="25.7" hidden="1" customHeight="1">
      <c r="A458" s="839"/>
      <c r="B458" s="242"/>
      <c r="C458" s="432" t="s">
        <v>3443</v>
      </c>
      <c r="D458" s="918" t="s">
        <v>10781</v>
      </c>
      <c r="E458" s="432" t="s">
        <v>3443</v>
      </c>
      <c r="F458" s="432" t="s">
        <v>3443</v>
      </c>
      <c r="G458" s="431"/>
      <c r="H458" s="431"/>
      <c r="I458" s="431">
        <v>560</v>
      </c>
      <c r="J458" s="431">
        <v>440</v>
      </c>
      <c r="K458" s="431">
        <v>440</v>
      </c>
      <c r="L458" s="431"/>
      <c r="M458" s="431"/>
      <c r="N458" s="431"/>
      <c r="O458" s="235">
        <v>300</v>
      </c>
      <c r="P458" s="431">
        <v>300</v>
      </c>
      <c r="Q458" s="431" t="s">
        <v>7226</v>
      </c>
      <c r="R458" s="431">
        <v>1</v>
      </c>
      <c r="S458" s="431" t="s">
        <v>290</v>
      </c>
      <c r="T458" s="431"/>
      <c r="U458" s="432"/>
      <c r="V458" s="922"/>
      <c r="W458" s="922"/>
      <c r="X458" s="922"/>
      <c r="Y458" s="922"/>
      <c r="Z458" s="235"/>
      <c r="AA458" s="707"/>
      <c r="AB458" s="707"/>
      <c r="AC458" s="922"/>
      <c r="AD458" s="922"/>
      <c r="AE458" s="922"/>
      <c r="AF458" s="922"/>
      <c r="AG458" s="922"/>
      <c r="AH458" s="922"/>
      <c r="AI458" s="922"/>
      <c r="AJ458" s="922"/>
      <c r="AK458" s="922"/>
      <c r="AL458" s="922"/>
      <c r="AM458" s="922"/>
      <c r="AN458" s="922"/>
      <c r="AO458" s="922"/>
      <c r="AP458" s="922"/>
      <c r="AQ458" s="922"/>
      <c r="AR458" s="922"/>
      <c r="AS458" s="922"/>
      <c r="AT458" s="922"/>
      <c r="AU458" s="432">
        <v>2007</v>
      </c>
      <c r="AV458" s="432"/>
      <c r="AW458" s="432"/>
      <c r="AX458" s="432"/>
      <c r="AY458" s="432"/>
      <c r="AZ458" s="432"/>
      <c r="BA458" s="432"/>
      <c r="BB458" s="431">
        <v>104</v>
      </c>
      <c r="BC458" s="431"/>
    </row>
    <row r="459" spans="1:55" s="914" customFormat="1" ht="25.7" hidden="1" customHeight="1">
      <c r="A459" s="839"/>
      <c r="B459" s="242"/>
      <c r="C459" s="432" t="s">
        <v>3443</v>
      </c>
      <c r="D459" s="918" t="s">
        <v>10782</v>
      </c>
      <c r="E459" s="432" t="s">
        <v>3443</v>
      </c>
      <c r="F459" s="432" t="s">
        <v>3443</v>
      </c>
      <c r="G459" s="431"/>
      <c r="H459" s="431"/>
      <c r="I459" s="431">
        <v>5809</v>
      </c>
      <c r="J459" s="431">
        <v>332.8</v>
      </c>
      <c r="K459" s="431">
        <v>332.8</v>
      </c>
      <c r="L459" s="431"/>
      <c r="M459" s="431"/>
      <c r="N459" s="431"/>
      <c r="O459" s="235">
        <v>304</v>
      </c>
      <c r="P459" s="431">
        <v>304</v>
      </c>
      <c r="Q459" s="235" t="s">
        <v>10783</v>
      </c>
      <c r="R459" s="431">
        <v>1</v>
      </c>
      <c r="S459" s="431" t="s">
        <v>290</v>
      </c>
      <c r="T459" s="431"/>
      <c r="U459" s="432"/>
      <c r="V459" s="922"/>
      <c r="W459" s="922"/>
      <c r="X459" s="922"/>
      <c r="Y459" s="922"/>
      <c r="Z459" s="235"/>
      <c r="AA459" s="707"/>
      <c r="AB459" s="707"/>
      <c r="AC459" s="922"/>
      <c r="AD459" s="922"/>
      <c r="AE459" s="922"/>
      <c r="AF459" s="922"/>
      <c r="AG459" s="922"/>
      <c r="AH459" s="922"/>
      <c r="AI459" s="922"/>
      <c r="AJ459" s="922"/>
      <c r="AK459" s="922"/>
      <c r="AL459" s="922"/>
      <c r="AM459" s="922"/>
      <c r="AN459" s="922"/>
      <c r="AO459" s="922"/>
      <c r="AP459" s="922"/>
      <c r="AQ459" s="922"/>
      <c r="AR459" s="922"/>
      <c r="AS459" s="922"/>
      <c r="AT459" s="922"/>
      <c r="AU459" s="432">
        <v>2009</v>
      </c>
      <c r="AV459" s="432"/>
      <c r="AW459" s="432"/>
      <c r="AX459" s="432"/>
      <c r="AY459" s="432"/>
      <c r="AZ459" s="432"/>
      <c r="BA459" s="432"/>
      <c r="BB459" s="431">
        <v>100</v>
      </c>
      <c r="BC459" s="431"/>
    </row>
    <row r="460" spans="1:55" s="914" customFormat="1" ht="25.7" hidden="1" customHeight="1">
      <c r="A460" s="839"/>
      <c r="B460" s="242"/>
      <c r="C460" s="707" t="s">
        <v>3443</v>
      </c>
      <c r="D460" s="707" t="s">
        <v>10784</v>
      </c>
      <c r="E460" s="707" t="s">
        <v>3443</v>
      </c>
      <c r="F460" s="707" t="s">
        <v>3443</v>
      </c>
      <c r="G460" s="922">
        <v>427</v>
      </c>
      <c r="H460" s="922">
        <v>427</v>
      </c>
      <c r="I460" s="235">
        <v>12801</v>
      </c>
      <c r="J460" s="466">
        <v>427</v>
      </c>
      <c r="K460" s="466">
        <v>427</v>
      </c>
      <c r="L460" s="922">
        <v>300</v>
      </c>
      <c r="M460" s="736">
        <v>300</v>
      </c>
      <c r="N460" s="922" t="s">
        <v>7226</v>
      </c>
      <c r="O460" s="235">
        <v>300</v>
      </c>
      <c r="P460" s="235">
        <v>300</v>
      </c>
      <c r="Q460" s="235" t="s">
        <v>7226</v>
      </c>
      <c r="R460" s="235">
        <v>1</v>
      </c>
      <c r="S460" s="235" t="s">
        <v>290</v>
      </c>
      <c r="T460" s="922" t="s">
        <v>3484</v>
      </c>
      <c r="U460" s="922"/>
      <c r="V460" s="922"/>
      <c r="W460" s="922"/>
      <c r="X460" s="922"/>
      <c r="Y460" s="922"/>
      <c r="Z460" s="235"/>
      <c r="AA460" s="707"/>
      <c r="AB460" s="707"/>
      <c r="AC460" s="922"/>
      <c r="AD460" s="922"/>
      <c r="AE460" s="922"/>
      <c r="AF460" s="922"/>
      <c r="AG460" s="922"/>
      <c r="AH460" s="922"/>
      <c r="AI460" s="922"/>
      <c r="AJ460" s="922"/>
      <c r="AK460" s="922"/>
      <c r="AL460" s="922"/>
      <c r="AM460" s="922"/>
      <c r="AN460" s="922"/>
      <c r="AO460" s="922"/>
      <c r="AP460" s="922"/>
      <c r="AQ460" s="922"/>
      <c r="AR460" s="922"/>
      <c r="AS460" s="922"/>
      <c r="AT460" s="922"/>
      <c r="AU460" s="432">
        <v>2012</v>
      </c>
      <c r="AV460" s="432"/>
      <c r="AW460" s="432" t="s">
        <v>3484</v>
      </c>
      <c r="AX460" s="432"/>
      <c r="AY460" s="432"/>
      <c r="AZ460" s="432"/>
      <c r="BA460" s="432"/>
      <c r="BB460" s="431"/>
      <c r="BC460" s="431"/>
    </row>
    <row r="461" spans="1:55" s="914" customFormat="1" ht="25.7" hidden="1" customHeight="1">
      <c r="A461" s="839"/>
      <c r="B461" s="242"/>
      <c r="C461" s="707" t="s">
        <v>3443</v>
      </c>
      <c r="D461" s="707" t="s">
        <v>10785</v>
      </c>
      <c r="E461" s="707" t="s">
        <v>3443</v>
      </c>
      <c r="F461" s="707" t="s">
        <v>3443</v>
      </c>
      <c r="G461" s="922"/>
      <c r="H461" s="922"/>
      <c r="I461" s="235">
        <v>1016</v>
      </c>
      <c r="J461" s="466">
        <v>327</v>
      </c>
      <c r="K461" s="466">
        <v>327</v>
      </c>
      <c r="L461" s="922"/>
      <c r="M461" s="736"/>
      <c r="N461" s="922"/>
      <c r="O461" s="235">
        <v>300</v>
      </c>
      <c r="P461" s="235">
        <v>300</v>
      </c>
      <c r="Q461" s="431" t="s">
        <v>7226</v>
      </c>
      <c r="R461" s="235">
        <v>1</v>
      </c>
      <c r="S461" s="235" t="s">
        <v>290</v>
      </c>
      <c r="T461" s="922"/>
      <c r="U461" s="922"/>
      <c r="V461" s="922"/>
      <c r="W461" s="922"/>
      <c r="X461" s="922"/>
      <c r="Y461" s="922"/>
      <c r="Z461" s="235"/>
      <c r="AA461" s="707"/>
      <c r="AB461" s="707"/>
      <c r="AC461" s="922"/>
      <c r="AD461" s="922"/>
      <c r="AE461" s="922"/>
      <c r="AF461" s="922"/>
      <c r="AG461" s="922"/>
      <c r="AH461" s="922"/>
      <c r="AI461" s="922"/>
      <c r="AJ461" s="922"/>
      <c r="AK461" s="922"/>
      <c r="AL461" s="922"/>
      <c r="AM461" s="922"/>
      <c r="AN461" s="922"/>
      <c r="AO461" s="922"/>
      <c r="AP461" s="922"/>
      <c r="AQ461" s="922"/>
      <c r="AR461" s="922"/>
      <c r="AS461" s="922"/>
      <c r="AT461" s="922"/>
      <c r="AU461" s="432">
        <v>2012</v>
      </c>
      <c r="AV461" s="432"/>
      <c r="AW461" s="432"/>
      <c r="AX461" s="432"/>
      <c r="AY461" s="432"/>
      <c r="AZ461" s="432"/>
      <c r="BA461" s="432"/>
      <c r="BB461" s="431"/>
      <c r="BC461" s="431"/>
    </row>
    <row r="462" spans="1:55" s="914" customFormat="1" ht="25.7" hidden="1" customHeight="1">
      <c r="A462" s="839"/>
      <c r="B462" s="242"/>
      <c r="C462" s="707" t="s">
        <v>3443</v>
      </c>
      <c r="D462" s="707" t="s">
        <v>10786</v>
      </c>
      <c r="E462" s="707" t="s">
        <v>3443</v>
      </c>
      <c r="F462" s="707" t="s">
        <v>3443</v>
      </c>
      <c r="G462" s="922"/>
      <c r="H462" s="922"/>
      <c r="I462" s="235">
        <v>24925</v>
      </c>
      <c r="J462" s="466">
        <v>500</v>
      </c>
      <c r="K462" s="466">
        <v>500</v>
      </c>
      <c r="L462" s="922"/>
      <c r="M462" s="736"/>
      <c r="N462" s="922"/>
      <c r="O462" s="235">
        <v>500</v>
      </c>
      <c r="P462" s="235">
        <v>500</v>
      </c>
      <c r="Q462" s="235" t="s">
        <v>7226</v>
      </c>
      <c r="R462" s="235">
        <v>1</v>
      </c>
      <c r="S462" s="235" t="s">
        <v>290</v>
      </c>
      <c r="T462" s="922"/>
      <c r="U462" s="922"/>
      <c r="V462" s="922"/>
      <c r="W462" s="922"/>
      <c r="X462" s="922"/>
      <c r="Y462" s="922"/>
      <c r="Z462" s="235"/>
      <c r="AA462" s="707"/>
      <c r="AB462" s="707"/>
      <c r="AC462" s="922"/>
      <c r="AD462" s="922"/>
      <c r="AE462" s="922"/>
      <c r="AF462" s="922"/>
      <c r="AG462" s="922"/>
      <c r="AH462" s="922"/>
      <c r="AI462" s="922"/>
      <c r="AJ462" s="922"/>
      <c r="AK462" s="922"/>
      <c r="AL462" s="922"/>
      <c r="AM462" s="922"/>
      <c r="AN462" s="922"/>
      <c r="AO462" s="922"/>
      <c r="AP462" s="922"/>
      <c r="AQ462" s="922"/>
      <c r="AR462" s="922"/>
      <c r="AS462" s="922"/>
      <c r="AT462" s="922"/>
      <c r="AU462" s="432">
        <v>2016</v>
      </c>
      <c r="AV462" s="432"/>
      <c r="AW462" s="432"/>
      <c r="AX462" s="432"/>
      <c r="AY462" s="432"/>
      <c r="AZ462" s="432"/>
      <c r="BA462" s="432"/>
      <c r="BB462" s="431">
        <v>50</v>
      </c>
      <c r="BC462" s="431"/>
    </row>
    <row r="463" spans="1:55" s="914" customFormat="1" ht="25.7" hidden="1" customHeight="1">
      <c r="A463" s="839"/>
      <c r="B463" s="242"/>
      <c r="C463" s="707" t="s">
        <v>3443</v>
      </c>
      <c r="D463" s="707" t="s">
        <v>12473</v>
      </c>
      <c r="E463" s="707" t="s">
        <v>3443</v>
      </c>
      <c r="F463" s="707" t="s">
        <v>3443</v>
      </c>
      <c r="G463" s="922"/>
      <c r="H463" s="922"/>
      <c r="I463" s="235">
        <v>300</v>
      </c>
      <c r="J463" s="466">
        <v>300</v>
      </c>
      <c r="K463" s="466">
        <v>300</v>
      </c>
      <c r="L463" s="922"/>
      <c r="M463" s="736"/>
      <c r="N463" s="922"/>
      <c r="O463" s="235">
        <v>300</v>
      </c>
      <c r="P463" s="235">
        <v>300</v>
      </c>
      <c r="Q463" s="235" t="s">
        <v>7226</v>
      </c>
      <c r="R463" s="235">
        <v>1</v>
      </c>
      <c r="S463" s="235" t="s">
        <v>290</v>
      </c>
      <c r="T463" s="922"/>
      <c r="U463" s="922"/>
      <c r="V463" s="922"/>
      <c r="W463" s="922"/>
      <c r="X463" s="922"/>
      <c r="Y463" s="922"/>
      <c r="Z463" s="235"/>
      <c r="AA463" s="707"/>
      <c r="AB463" s="707"/>
      <c r="AC463" s="922"/>
      <c r="AD463" s="922"/>
      <c r="AE463" s="922"/>
      <c r="AF463" s="922"/>
      <c r="AG463" s="922"/>
      <c r="AH463" s="922"/>
      <c r="AI463" s="922"/>
      <c r="AJ463" s="922"/>
      <c r="AK463" s="922"/>
      <c r="AL463" s="922"/>
      <c r="AM463" s="922"/>
      <c r="AN463" s="922"/>
      <c r="AO463" s="922"/>
      <c r="AP463" s="922"/>
      <c r="AQ463" s="922"/>
      <c r="AR463" s="922"/>
      <c r="AS463" s="922"/>
      <c r="AT463" s="922"/>
      <c r="AU463" s="432">
        <v>2018</v>
      </c>
      <c r="AV463" s="432"/>
      <c r="AW463" s="432"/>
      <c r="AX463" s="432"/>
      <c r="AY463" s="432"/>
      <c r="AZ463" s="432"/>
      <c r="BA463" s="432"/>
      <c r="BB463" s="431">
        <v>25</v>
      </c>
      <c r="BC463" s="431" t="s">
        <v>12474</v>
      </c>
    </row>
    <row r="464" spans="1:55" s="914" customFormat="1" ht="25.7" hidden="1" customHeight="1">
      <c r="A464" s="839"/>
      <c r="B464" s="242"/>
      <c r="C464" s="707" t="s">
        <v>3443</v>
      </c>
      <c r="D464" s="707" t="s">
        <v>12475</v>
      </c>
      <c r="E464" s="707" t="s">
        <v>3443</v>
      </c>
      <c r="F464" s="707" t="s">
        <v>3443</v>
      </c>
      <c r="G464" s="922"/>
      <c r="H464" s="922"/>
      <c r="I464" s="235">
        <v>1090</v>
      </c>
      <c r="J464" s="235">
        <v>499</v>
      </c>
      <c r="K464" s="235">
        <v>495</v>
      </c>
      <c r="L464" s="922"/>
      <c r="M464" s="736"/>
      <c r="N464" s="922"/>
      <c r="O464" s="235">
        <v>500</v>
      </c>
      <c r="P464" s="235">
        <v>500</v>
      </c>
      <c r="Q464" s="235" t="s">
        <v>1563</v>
      </c>
      <c r="R464" s="235">
        <v>1</v>
      </c>
      <c r="S464" s="235" t="s">
        <v>290</v>
      </c>
      <c r="T464" s="922"/>
      <c r="U464" s="922"/>
      <c r="V464" s="922"/>
      <c r="W464" s="922"/>
      <c r="X464" s="922"/>
      <c r="Y464" s="922"/>
      <c r="Z464" s="235"/>
      <c r="AA464" s="707"/>
      <c r="AB464" s="707"/>
      <c r="AC464" s="922"/>
      <c r="AD464" s="922"/>
      <c r="AE464" s="922"/>
      <c r="AF464" s="922"/>
      <c r="AG464" s="922"/>
      <c r="AH464" s="922"/>
      <c r="AI464" s="922"/>
      <c r="AJ464" s="922"/>
      <c r="AK464" s="922"/>
      <c r="AL464" s="922"/>
      <c r="AM464" s="922"/>
      <c r="AN464" s="922"/>
      <c r="AO464" s="922"/>
      <c r="AP464" s="922"/>
      <c r="AQ464" s="922"/>
      <c r="AR464" s="922"/>
      <c r="AS464" s="922"/>
      <c r="AT464" s="922"/>
      <c r="AU464" s="432">
        <v>2018</v>
      </c>
      <c r="AV464" s="432">
        <v>34</v>
      </c>
      <c r="AW464" s="432" t="s">
        <v>12476</v>
      </c>
      <c r="AX464" s="432"/>
      <c r="AY464" s="432"/>
      <c r="AZ464" s="432"/>
      <c r="BA464" s="432"/>
      <c r="BB464" s="431">
        <v>34</v>
      </c>
      <c r="BC464" s="431" t="s">
        <v>12476</v>
      </c>
    </row>
    <row r="465" spans="1:55" s="914" customFormat="1" ht="25.7" hidden="1" customHeight="1">
      <c r="A465" s="839"/>
      <c r="B465" s="242"/>
      <c r="C465" s="432" t="s">
        <v>3443</v>
      </c>
      <c r="D465" s="918" t="s">
        <v>12477</v>
      </c>
      <c r="E465" s="432" t="s">
        <v>3443</v>
      </c>
      <c r="F465" s="432" t="s">
        <v>3443</v>
      </c>
      <c r="G465" s="431"/>
      <c r="H465" s="922"/>
      <c r="I465" s="431">
        <v>3058</v>
      </c>
      <c r="J465" s="235">
        <v>490</v>
      </c>
      <c r="K465" s="235">
        <v>490</v>
      </c>
      <c r="L465" s="922"/>
      <c r="M465" s="736"/>
      <c r="N465" s="922"/>
      <c r="O465" s="235">
        <v>490</v>
      </c>
      <c r="P465" s="431">
        <v>490</v>
      </c>
      <c r="Q465" s="431" t="s">
        <v>1563</v>
      </c>
      <c r="R465" s="431">
        <v>1</v>
      </c>
      <c r="S465" s="235" t="s">
        <v>290</v>
      </c>
      <c r="T465" s="922"/>
      <c r="U465" s="922"/>
      <c r="V465" s="922"/>
      <c r="W465" s="922"/>
      <c r="X465" s="922"/>
      <c r="Y465" s="922"/>
      <c r="Z465" s="235"/>
      <c r="AA465" s="707"/>
      <c r="AB465" s="707"/>
      <c r="AC465" s="922"/>
      <c r="AD465" s="922"/>
      <c r="AE465" s="922"/>
      <c r="AF465" s="922"/>
      <c r="AG465" s="922"/>
      <c r="AH465" s="922"/>
      <c r="AI465" s="922"/>
      <c r="AJ465" s="922"/>
      <c r="AK465" s="922"/>
      <c r="AL465" s="922"/>
      <c r="AM465" s="922"/>
      <c r="AN465" s="922"/>
      <c r="AO465" s="922"/>
      <c r="AP465" s="922"/>
      <c r="AQ465" s="922"/>
      <c r="AR465" s="922"/>
      <c r="AS465" s="922"/>
      <c r="AT465" s="922"/>
      <c r="AU465" s="432">
        <v>2018</v>
      </c>
      <c r="AV465" s="432">
        <v>32</v>
      </c>
      <c r="AW465" s="432" t="s">
        <v>12476</v>
      </c>
      <c r="AX465" s="432"/>
      <c r="AY465" s="432"/>
      <c r="AZ465" s="432"/>
      <c r="BA465" s="432"/>
      <c r="BB465" s="431">
        <v>32</v>
      </c>
      <c r="BC465" s="431" t="s">
        <v>12476</v>
      </c>
    </row>
    <row r="466" spans="1:55" s="914" customFormat="1" ht="25.7" hidden="1" customHeight="1">
      <c r="A466" s="839"/>
      <c r="B466" s="242"/>
      <c r="C466" s="432" t="s">
        <v>3443</v>
      </c>
      <c r="D466" s="918" t="s">
        <v>14505</v>
      </c>
      <c r="E466" s="432" t="s">
        <v>3443</v>
      </c>
      <c r="F466" s="432" t="s">
        <v>3443</v>
      </c>
      <c r="G466" s="922"/>
      <c r="H466" s="922"/>
      <c r="I466" s="431">
        <v>500</v>
      </c>
      <c r="J466" s="431"/>
      <c r="K466" s="431"/>
      <c r="L466" s="922"/>
      <c r="M466" s="736"/>
      <c r="N466" s="922"/>
      <c r="O466" s="235">
        <v>300</v>
      </c>
      <c r="P466" s="431">
        <v>300</v>
      </c>
      <c r="Q466" s="235" t="s">
        <v>7226</v>
      </c>
      <c r="R466" s="431">
        <v>1</v>
      </c>
      <c r="S466" s="431" t="s">
        <v>290</v>
      </c>
      <c r="T466" s="922"/>
      <c r="U466" s="922"/>
      <c r="V466" s="922"/>
      <c r="W466" s="922"/>
      <c r="X466" s="922"/>
      <c r="Y466" s="922"/>
      <c r="Z466" s="431"/>
      <c r="AA466" s="707"/>
      <c r="AB466" s="707"/>
      <c r="AC466" s="922"/>
      <c r="AD466" s="922"/>
      <c r="AE466" s="922"/>
      <c r="AF466" s="922"/>
      <c r="AG466" s="922"/>
      <c r="AH466" s="922"/>
      <c r="AI466" s="922"/>
      <c r="AJ466" s="922"/>
      <c r="AK466" s="922"/>
      <c r="AL466" s="922"/>
      <c r="AM466" s="922"/>
      <c r="AN466" s="922"/>
      <c r="AO466" s="922"/>
      <c r="AP466" s="922"/>
      <c r="AQ466" s="922"/>
      <c r="AR466" s="922"/>
      <c r="AS466" s="922"/>
      <c r="AT466" s="922"/>
      <c r="AU466" s="432">
        <v>2015</v>
      </c>
      <c r="AV466" s="432"/>
      <c r="AW466" s="432"/>
      <c r="AX466" s="432"/>
      <c r="AY466" s="432"/>
      <c r="AZ466" s="432"/>
      <c r="BA466" s="432"/>
      <c r="BB466" s="431"/>
      <c r="BC466" s="431"/>
    </row>
    <row r="467" spans="1:55" s="914" customFormat="1" ht="25.7" hidden="1" customHeight="1">
      <c r="A467" s="839"/>
      <c r="B467" s="242"/>
      <c r="C467" s="707" t="s">
        <v>3443</v>
      </c>
      <c r="D467" s="707" t="s">
        <v>14506</v>
      </c>
      <c r="E467" s="707" t="s">
        <v>3443</v>
      </c>
      <c r="F467" s="707" t="s">
        <v>3443</v>
      </c>
      <c r="G467" s="922"/>
      <c r="H467" s="922"/>
      <c r="I467" s="235">
        <v>300</v>
      </c>
      <c r="J467" s="466">
        <v>807</v>
      </c>
      <c r="K467" s="466">
        <v>807</v>
      </c>
      <c r="L467" s="922"/>
      <c r="M467" s="736"/>
      <c r="N467" s="922"/>
      <c r="O467" s="235">
        <v>300</v>
      </c>
      <c r="P467" s="235">
        <v>300</v>
      </c>
      <c r="Q467" s="431" t="s">
        <v>7226</v>
      </c>
      <c r="R467" s="235">
        <v>1</v>
      </c>
      <c r="S467" s="235" t="s">
        <v>290</v>
      </c>
      <c r="T467" s="922"/>
      <c r="U467" s="922"/>
      <c r="V467" s="922"/>
      <c r="W467" s="922"/>
      <c r="X467" s="922"/>
      <c r="Y467" s="922"/>
      <c r="Z467" s="235"/>
      <c r="AA467" s="707"/>
      <c r="AB467" s="707"/>
      <c r="AC467" s="922"/>
      <c r="AD467" s="922"/>
      <c r="AE467" s="922"/>
      <c r="AF467" s="922"/>
      <c r="AG467" s="922"/>
      <c r="AH467" s="922"/>
      <c r="AI467" s="922"/>
      <c r="AJ467" s="922"/>
      <c r="AK467" s="922"/>
      <c r="AL467" s="922"/>
      <c r="AM467" s="922"/>
      <c r="AN467" s="922"/>
      <c r="AO467" s="922"/>
      <c r="AP467" s="922"/>
      <c r="AQ467" s="922"/>
      <c r="AR467" s="922"/>
      <c r="AS467" s="922"/>
      <c r="AT467" s="922"/>
      <c r="AU467" s="432">
        <v>2014</v>
      </c>
      <c r="AV467" s="432"/>
      <c r="AW467" s="432"/>
      <c r="AX467" s="432"/>
      <c r="AY467" s="432"/>
      <c r="AZ467" s="432"/>
      <c r="BA467" s="432"/>
      <c r="BB467" s="431"/>
      <c r="BC467" s="431"/>
    </row>
    <row r="468" spans="1:55" s="914" customFormat="1" ht="25.7" hidden="1" customHeight="1">
      <c r="A468" s="839"/>
      <c r="B468" s="242"/>
      <c r="C468" s="707" t="s">
        <v>3443</v>
      </c>
      <c r="D468" s="707" t="s">
        <v>14507</v>
      </c>
      <c r="E468" s="707" t="s">
        <v>3443</v>
      </c>
      <c r="F468" s="707" t="s">
        <v>3443</v>
      </c>
      <c r="G468" s="922"/>
      <c r="H468" s="922"/>
      <c r="I468" s="235">
        <v>300</v>
      </c>
      <c r="J468" s="466"/>
      <c r="K468" s="466"/>
      <c r="L468" s="922"/>
      <c r="M468" s="736"/>
      <c r="N468" s="922"/>
      <c r="O468" s="235">
        <v>300</v>
      </c>
      <c r="P468" s="235">
        <v>300</v>
      </c>
      <c r="Q468" s="235" t="s">
        <v>7226</v>
      </c>
      <c r="R468" s="235">
        <v>1</v>
      </c>
      <c r="S468" s="235" t="s">
        <v>290</v>
      </c>
      <c r="T468" s="922"/>
      <c r="U468" s="922"/>
      <c r="V468" s="922"/>
      <c r="W468" s="922"/>
      <c r="X468" s="922"/>
      <c r="Y468" s="922"/>
      <c r="Z468" s="235"/>
      <c r="AA468" s="707"/>
      <c r="AB468" s="707"/>
      <c r="AC468" s="922"/>
      <c r="AD468" s="922"/>
      <c r="AE468" s="922"/>
      <c r="AF468" s="922"/>
      <c r="AG468" s="922"/>
      <c r="AH468" s="922"/>
      <c r="AI468" s="922"/>
      <c r="AJ468" s="922"/>
      <c r="AK468" s="922"/>
      <c r="AL468" s="922"/>
      <c r="AM468" s="922"/>
      <c r="AN468" s="922"/>
      <c r="AO468" s="922"/>
      <c r="AP468" s="922"/>
      <c r="AQ468" s="922"/>
      <c r="AR468" s="922"/>
      <c r="AS468" s="922"/>
      <c r="AT468" s="922"/>
      <c r="AU468" s="432">
        <v>2019</v>
      </c>
      <c r="AV468" s="432"/>
      <c r="AW468" s="432"/>
      <c r="AX468" s="432"/>
      <c r="AY468" s="432"/>
      <c r="AZ468" s="432"/>
      <c r="BA468" s="432"/>
      <c r="BB468" s="431"/>
      <c r="BC468" s="431"/>
    </row>
    <row r="469" spans="1:55" s="914" customFormat="1" ht="25.7" hidden="1" customHeight="1">
      <c r="A469" s="839"/>
      <c r="B469" s="242"/>
      <c r="C469" s="432" t="s">
        <v>3443</v>
      </c>
      <c r="D469" s="918" t="s">
        <v>14508</v>
      </c>
      <c r="E469" s="432" t="s">
        <v>3443</v>
      </c>
      <c r="F469" s="432" t="s">
        <v>3443</v>
      </c>
      <c r="G469" s="922"/>
      <c r="H469" s="922"/>
      <c r="I469" s="431">
        <v>300</v>
      </c>
      <c r="J469" s="431"/>
      <c r="K469" s="431"/>
      <c r="L469" s="922"/>
      <c r="M469" s="736"/>
      <c r="N469" s="922"/>
      <c r="O469" s="235">
        <v>300</v>
      </c>
      <c r="P469" s="431">
        <v>300</v>
      </c>
      <c r="Q469" s="431" t="s">
        <v>7226</v>
      </c>
      <c r="R469" s="431">
        <v>1</v>
      </c>
      <c r="S469" s="431" t="s">
        <v>290</v>
      </c>
      <c r="T469" s="922"/>
      <c r="U469" s="922"/>
      <c r="V469" s="922"/>
      <c r="W469" s="922"/>
      <c r="X469" s="922"/>
      <c r="Y469" s="922"/>
      <c r="Z469" s="431"/>
      <c r="AA469" s="707"/>
      <c r="AB469" s="707"/>
      <c r="AC469" s="922"/>
      <c r="AD469" s="922"/>
      <c r="AE469" s="922"/>
      <c r="AF469" s="922"/>
      <c r="AG469" s="922"/>
      <c r="AH469" s="922"/>
      <c r="AI469" s="922"/>
      <c r="AJ469" s="922"/>
      <c r="AK469" s="922"/>
      <c r="AL469" s="922"/>
      <c r="AM469" s="922"/>
      <c r="AN469" s="922"/>
      <c r="AO469" s="922"/>
      <c r="AP469" s="922"/>
      <c r="AQ469" s="922"/>
      <c r="AR469" s="922"/>
      <c r="AS469" s="922"/>
      <c r="AT469" s="922"/>
      <c r="AU469" s="432">
        <v>2000</v>
      </c>
      <c r="AV469" s="432"/>
      <c r="AW469" s="432"/>
      <c r="AX469" s="432"/>
      <c r="AY469" s="432"/>
      <c r="AZ469" s="432"/>
      <c r="BA469" s="432"/>
      <c r="BB469" s="431"/>
      <c r="BC469" s="431"/>
    </row>
    <row r="470" spans="1:55" s="914" customFormat="1" ht="25.7" hidden="1" customHeight="1">
      <c r="A470" s="839"/>
      <c r="B470" s="242"/>
      <c r="C470" s="432" t="s">
        <v>3443</v>
      </c>
      <c r="D470" s="918" t="s">
        <v>14509</v>
      </c>
      <c r="E470" s="432" t="s">
        <v>3443</v>
      </c>
      <c r="F470" s="432" t="s">
        <v>3443</v>
      </c>
      <c r="G470" s="922"/>
      <c r="H470" s="922"/>
      <c r="I470" s="431">
        <v>300</v>
      </c>
      <c r="J470" s="431"/>
      <c r="K470" s="431"/>
      <c r="L470" s="922"/>
      <c r="M470" s="736"/>
      <c r="N470" s="922"/>
      <c r="O470" s="235">
        <v>300</v>
      </c>
      <c r="P470" s="431">
        <v>300</v>
      </c>
      <c r="Q470" s="235" t="s">
        <v>7226</v>
      </c>
      <c r="R470" s="431">
        <v>1</v>
      </c>
      <c r="S470" s="431" t="s">
        <v>290</v>
      </c>
      <c r="T470" s="922"/>
      <c r="U470" s="922"/>
      <c r="V470" s="922"/>
      <c r="W470" s="922"/>
      <c r="X470" s="922"/>
      <c r="Y470" s="922"/>
      <c r="Z470" s="431"/>
      <c r="AA470" s="707"/>
      <c r="AB470" s="707"/>
      <c r="AC470" s="922"/>
      <c r="AD470" s="922"/>
      <c r="AE470" s="922"/>
      <c r="AF470" s="922"/>
      <c r="AG470" s="922"/>
      <c r="AH470" s="922"/>
      <c r="AI470" s="922"/>
      <c r="AJ470" s="922"/>
      <c r="AK470" s="922"/>
      <c r="AL470" s="922"/>
      <c r="AM470" s="922"/>
      <c r="AN470" s="922"/>
      <c r="AO470" s="922"/>
      <c r="AP470" s="922"/>
      <c r="AQ470" s="922"/>
      <c r="AR470" s="922"/>
      <c r="AS470" s="922"/>
      <c r="AT470" s="922"/>
      <c r="AU470" s="432">
        <v>2000</v>
      </c>
      <c r="AV470" s="432"/>
      <c r="AW470" s="432"/>
      <c r="AX470" s="432"/>
      <c r="AY470" s="432"/>
      <c r="AZ470" s="432"/>
      <c r="BA470" s="432"/>
      <c r="BB470" s="431"/>
      <c r="BC470" s="431"/>
    </row>
    <row r="471" spans="1:55" s="914" customFormat="1" ht="25.7" hidden="1" customHeight="1">
      <c r="A471" s="839"/>
      <c r="B471" s="242"/>
      <c r="C471" s="432" t="s">
        <v>3603</v>
      </c>
      <c r="D471" s="918" t="s">
        <v>10807</v>
      </c>
      <c r="E471" s="432" t="s">
        <v>3603</v>
      </c>
      <c r="F471" s="432" t="s">
        <v>12385</v>
      </c>
      <c r="G471" s="922" t="s">
        <v>10808</v>
      </c>
      <c r="H471" s="922" t="s">
        <v>10808</v>
      </c>
      <c r="I471" s="431" t="s">
        <v>10808</v>
      </c>
      <c r="J471" s="431" t="s">
        <v>10808</v>
      </c>
      <c r="K471" s="431" t="s">
        <v>10809</v>
      </c>
      <c r="L471" s="922" t="s">
        <v>10809</v>
      </c>
      <c r="M471" s="736" t="s">
        <v>2001</v>
      </c>
      <c r="N471" s="922" t="s">
        <v>10810</v>
      </c>
      <c r="O471" s="235" t="s">
        <v>10808</v>
      </c>
      <c r="P471" s="431" t="s">
        <v>10808</v>
      </c>
      <c r="Q471" s="431" t="s">
        <v>10809</v>
      </c>
      <c r="R471" s="431" t="s">
        <v>2001</v>
      </c>
      <c r="S471" s="431" t="s">
        <v>10810</v>
      </c>
      <c r="T471" s="922"/>
      <c r="U471" s="922"/>
      <c r="V471" s="922"/>
      <c r="W471" s="922"/>
      <c r="X471" s="922"/>
      <c r="Y471" s="922"/>
      <c r="Z471" s="431" t="s">
        <v>10811</v>
      </c>
      <c r="AA471" s="707"/>
      <c r="AB471" s="707"/>
      <c r="AC471" s="922"/>
      <c r="AD471" s="922"/>
      <c r="AE471" s="922"/>
      <c r="AF471" s="922"/>
      <c r="AG471" s="922"/>
      <c r="AH471" s="922"/>
      <c r="AI471" s="922"/>
      <c r="AJ471" s="922"/>
      <c r="AK471" s="922"/>
      <c r="AL471" s="922"/>
      <c r="AM471" s="922"/>
      <c r="AN471" s="922"/>
      <c r="AO471" s="922"/>
      <c r="AP471" s="922"/>
      <c r="AQ471" s="922"/>
      <c r="AR471" s="922"/>
      <c r="AS471" s="922"/>
      <c r="AT471" s="922"/>
      <c r="AU471" s="432">
        <v>2013</v>
      </c>
      <c r="AV471" s="432"/>
      <c r="AW471" s="432"/>
      <c r="AX471" s="432"/>
      <c r="AY471" s="432"/>
      <c r="AZ471" s="432"/>
      <c r="BA471" s="432"/>
      <c r="BB471" s="431">
        <v>7500</v>
      </c>
      <c r="BC471" s="431"/>
    </row>
    <row r="472" spans="1:55" s="914" customFormat="1" ht="25.7" hidden="1" customHeight="1">
      <c r="A472" s="839"/>
      <c r="B472" s="242"/>
      <c r="C472" s="432" t="s">
        <v>3603</v>
      </c>
      <c r="D472" s="918" t="s">
        <v>14510</v>
      </c>
      <c r="E472" s="432" t="s">
        <v>3603</v>
      </c>
      <c r="F472" s="432" t="s">
        <v>3603</v>
      </c>
      <c r="G472" s="431"/>
      <c r="H472" s="431"/>
      <c r="I472" s="431">
        <v>7149</v>
      </c>
      <c r="J472" s="431"/>
      <c r="K472" s="431"/>
      <c r="L472" s="431"/>
      <c r="M472" s="431"/>
      <c r="N472" s="431"/>
      <c r="O472" s="431">
        <v>600</v>
      </c>
      <c r="P472" s="431">
        <v>300</v>
      </c>
      <c r="Q472" s="431" t="s">
        <v>1865</v>
      </c>
      <c r="R472" s="431">
        <v>2</v>
      </c>
      <c r="S472" s="431" t="s">
        <v>290</v>
      </c>
      <c r="T472" s="244"/>
      <c r="U472" s="244"/>
      <c r="V472" s="244"/>
      <c r="W472" s="244"/>
      <c r="X472" s="244"/>
      <c r="Y472" s="244"/>
      <c r="Z472" s="431"/>
      <c r="AA472" s="432"/>
      <c r="AB472" s="431"/>
      <c r="AC472" s="431"/>
      <c r="AD472" s="244"/>
      <c r="AE472" s="244"/>
      <c r="AF472" s="244"/>
      <c r="AG472" s="244"/>
      <c r="AH472" s="244"/>
      <c r="AI472" s="244"/>
      <c r="AJ472" s="244"/>
      <c r="AK472" s="244"/>
      <c r="AL472" s="244"/>
      <c r="AM472" s="244"/>
      <c r="AN472" s="244"/>
      <c r="AO472" s="244"/>
      <c r="AP472" s="244"/>
      <c r="AQ472" s="244"/>
      <c r="AR472" s="244"/>
      <c r="AS472" s="244"/>
      <c r="AT472" s="244"/>
      <c r="AU472" s="432">
        <v>2011</v>
      </c>
      <c r="AV472" s="432"/>
      <c r="AW472" s="432"/>
      <c r="AX472" s="432"/>
      <c r="AY472" s="432"/>
      <c r="AZ472" s="432"/>
      <c r="BA472" s="432"/>
      <c r="BB472" s="431"/>
      <c r="BC472" s="431"/>
    </row>
    <row r="473" spans="1:55" s="914" customFormat="1" ht="25.7" hidden="1" customHeight="1">
      <c r="A473" s="839"/>
      <c r="B473" s="242"/>
      <c r="C473" s="432" t="s">
        <v>3603</v>
      </c>
      <c r="D473" s="918" t="s">
        <v>10812</v>
      </c>
      <c r="E473" s="432" t="s">
        <v>3603</v>
      </c>
      <c r="F473" s="432" t="s">
        <v>3603</v>
      </c>
      <c r="G473" s="235"/>
      <c r="H473" s="915"/>
      <c r="I473" s="431">
        <v>10265</v>
      </c>
      <c r="J473" s="431"/>
      <c r="K473" s="431"/>
      <c r="L473" s="244"/>
      <c r="M473" s="736"/>
      <c r="N473" s="244"/>
      <c r="O473" s="431">
        <v>1000</v>
      </c>
      <c r="P473" s="431">
        <v>500</v>
      </c>
      <c r="Q473" s="431" t="s">
        <v>1864</v>
      </c>
      <c r="R473" s="431">
        <v>2</v>
      </c>
      <c r="S473" s="431" t="s">
        <v>290</v>
      </c>
      <c r="T473" s="244"/>
      <c r="U473" s="244"/>
      <c r="V473" s="244"/>
      <c r="W473" s="244"/>
      <c r="X473" s="244"/>
      <c r="Y473" s="244"/>
      <c r="Z473" s="431"/>
      <c r="AA473" s="432"/>
      <c r="AB473" s="431"/>
      <c r="AC473" s="431"/>
      <c r="AD473" s="244"/>
      <c r="AE473" s="244"/>
      <c r="AF473" s="244"/>
      <c r="AG473" s="244"/>
      <c r="AH473" s="244"/>
      <c r="AI473" s="244"/>
      <c r="AJ473" s="244"/>
      <c r="AK473" s="244"/>
      <c r="AL473" s="244"/>
      <c r="AM473" s="244"/>
      <c r="AN473" s="244"/>
      <c r="AO473" s="244"/>
      <c r="AP473" s="244"/>
      <c r="AQ473" s="244"/>
      <c r="AR473" s="244"/>
      <c r="AS473" s="244"/>
      <c r="AT473" s="244"/>
      <c r="AU473" s="432">
        <v>2011</v>
      </c>
      <c r="AV473" s="432"/>
      <c r="AW473" s="432"/>
      <c r="AX473" s="432"/>
      <c r="AY473" s="432"/>
      <c r="AZ473" s="432"/>
      <c r="BA473" s="432"/>
      <c r="BB473" s="431"/>
      <c r="BC473" s="431"/>
    </row>
    <row r="474" spans="1:55" s="914" customFormat="1" ht="25.7" hidden="1" customHeight="1">
      <c r="A474" s="839"/>
      <c r="B474" s="242"/>
      <c r="C474" s="432" t="s">
        <v>3603</v>
      </c>
      <c r="D474" s="918" t="s">
        <v>10813</v>
      </c>
      <c r="E474" s="432" t="s">
        <v>3603</v>
      </c>
      <c r="F474" s="432" t="s">
        <v>3603</v>
      </c>
      <c r="G474" s="235"/>
      <c r="H474" s="915"/>
      <c r="I474" s="431">
        <v>432</v>
      </c>
      <c r="J474" s="431"/>
      <c r="K474" s="431"/>
      <c r="L474" s="244"/>
      <c r="M474" s="736"/>
      <c r="N474" s="244"/>
      <c r="O474" s="431">
        <v>300</v>
      </c>
      <c r="P474" s="431">
        <v>300</v>
      </c>
      <c r="Q474" s="431" t="s">
        <v>1865</v>
      </c>
      <c r="R474" s="431">
        <v>1</v>
      </c>
      <c r="S474" s="431" t="s">
        <v>290</v>
      </c>
      <c r="T474" s="244"/>
      <c r="U474" s="244"/>
      <c r="V474" s="244"/>
      <c r="W474" s="244"/>
      <c r="X474" s="244"/>
      <c r="Y474" s="244"/>
      <c r="Z474" s="431"/>
      <c r="AA474" s="432"/>
      <c r="AB474" s="431"/>
      <c r="AC474" s="431"/>
      <c r="AD474" s="244"/>
      <c r="AE474" s="244"/>
      <c r="AF474" s="244"/>
      <c r="AG474" s="244"/>
      <c r="AH474" s="244"/>
      <c r="AI474" s="244"/>
      <c r="AJ474" s="244"/>
      <c r="AK474" s="244"/>
      <c r="AL474" s="244"/>
      <c r="AM474" s="244"/>
      <c r="AN474" s="244"/>
      <c r="AO474" s="244"/>
      <c r="AP474" s="244"/>
      <c r="AQ474" s="244"/>
      <c r="AR474" s="244"/>
      <c r="AS474" s="244"/>
      <c r="AT474" s="244"/>
      <c r="AU474" s="432">
        <v>2003</v>
      </c>
      <c r="AV474" s="432"/>
      <c r="AW474" s="432"/>
      <c r="AX474" s="432"/>
      <c r="AY474" s="432"/>
      <c r="AZ474" s="432"/>
      <c r="BA474" s="432"/>
      <c r="BB474" s="431"/>
      <c r="BC474" s="431"/>
    </row>
    <row r="475" spans="1:55" s="914" customFormat="1" ht="25.7" hidden="1" customHeight="1">
      <c r="A475" s="839"/>
      <c r="B475" s="242"/>
      <c r="C475" s="432" t="s">
        <v>3603</v>
      </c>
      <c r="D475" s="918" t="s">
        <v>10814</v>
      </c>
      <c r="E475" s="432" t="s">
        <v>3603</v>
      </c>
      <c r="F475" s="432" t="s">
        <v>3603</v>
      </c>
      <c r="G475" s="235"/>
      <c r="H475" s="915"/>
      <c r="I475" s="431">
        <v>13430</v>
      </c>
      <c r="J475" s="431"/>
      <c r="K475" s="431"/>
      <c r="L475" s="244"/>
      <c r="M475" s="736"/>
      <c r="N475" s="244"/>
      <c r="O475" s="431">
        <v>600</v>
      </c>
      <c r="P475" s="431">
        <v>300</v>
      </c>
      <c r="Q475" s="431" t="s">
        <v>1865</v>
      </c>
      <c r="R475" s="431">
        <v>2</v>
      </c>
      <c r="S475" s="431" t="s">
        <v>290</v>
      </c>
      <c r="T475" s="244"/>
      <c r="U475" s="244"/>
      <c r="V475" s="244"/>
      <c r="W475" s="244"/>
      <c r="X475" s="244"/>
      <c r="Y475" s="244"/>
      <c r="Z475" s="431"/>
      <c r="AA475" s="432"/>
      <c r="AB475" s="431"/>
      <c r="AC475" s="431"/>
      <c r="AD475" s="244"/>
      <c r="AE475" s="244"/>
      <c r="AF475" s="244"/>
      <c r="AG475" s="244"/>
      <c r="AH475" s="244"/>
      <c r="AI475" s="244"/>
      <c r="AJ475" s="244"/>
      <c r="AK475" s="244"/>
      <c r="AL475" s="244"/>
      <c r="AM475" s="244"/>
      <c r="AN475" s="244"/>
      <c r="AO475" s="244"/>
      <c r="AP475" s="244"/>
      <c r="AQ475" s="244"/>
      <c r="AR475" s="244"/>
      <c r="AS475" s="244"/>
      <c r="AT475" s="244"/>
      <c r="AU475" s="432">
        <v>1998</v>
      </c>
      <c r="AV475" s="432"/>
      <c r="AW475" s="432"/>
      <c r="AX475" s="432"/>
      <c r="AY475" s="432"/>
      <c r="AZ475" s="432"/>
      <c r="BA475" s="432"/>
      <c r="BB475" s="431"/>
      <c r="BC475" s="431"/>
    </row>
    <row r="476" spans="1:55" s="914" customFormat="1" ht="25.7" hidden="1" customHeight="1">
      <c r="A476" s="839"/>
      <c r="B476" s="242"/>
      <c r="C476" s="432" t="s">
        <v>3603</v>
      </c>
      <c r="D476" s="918" t="s">
        <v>14511</v>
      </c>
      <c r="E476" s="432" t="s">
        <v>3603</v>
      </c>
      <c r="F476" s="432" t="s">
        <v>3603</v>
      </c>
      <c r="G476" s="235"/>
      <c r="H476" s="915"/>
      <c r="I476" s="431">
        <v>3000</v>
      </c>
      <c r="J476" s="431"/>
      <c r="K476" s="431"/>
      <c r="L476" s="244"/>
      <c r="M476" s="736"/>
      <c r="N476" s="244"/>
      <c r="O476" s="431">
        <v>300</v>
      </c>
      <c r="P476" s="431">
        <v>300</v>
      </c>
      <c r="Q476" s="431" t="s">
        <v>1865</v>
      </c>
      <c r="R476" s="431">
        <v>1</v>
      </c>
      <c r="S476" s="431" t="s">
        <v>290</v>
      </c>
      <c r="T476" s="244"/>
      <c r="U476" s="244"/>
      <c r="V476" s="244"/>
      <c r="W476" s="244"/>
      <c r="X476" s="244"/>
      <c r="Y476" s="244"/>
      <c r="Z476" s="431"/>
      <c r="AA476" s="432"/>
      <c r="AB476" s="431"/>
      <c r="AC476" s="431"/>
      <c r="AD476" s="244"/>
      <c r="AE476" s="244"/>
      <c r="AF476" s="244"/>
      <c r="AG476" s="244"/>
      <c r="AH476" s="244"/>
      <c r="AI476" s="244"/>
      <c r="AJ476" s="244"/>
      <c r="AK476" s="244"/>
      <c r="AL476" s="244"/>
      <c r="AM476" s="244"/>
      <c r="AN476" s="244"/>
      <c r="AO476" s="244"/>
      <c r="AP476" s="244"/>
      <c r="AQ476" s="244"/>
      <c r="AR476" s="244"/>
      <c r="AS476" s="244"/>
      <c r="AT476" s="244"/>
      <c r="AU476" s="432">
        <v>2005</v>
      </c>
      <c r="AV476" s="432"/>
      <c r="AW476" s="432"/>
      <c r="AX476" s="432"/>
      <c r="AY476" s="432"/>
      <c r="AZ476" s="432"/>
      <c r="BA476" s="432"/>
      <c r="BB476" s="431"/>
      <c r="BC476" s="431"/>
    </row>
    <row r="477" spans="1:55" s="914" customFormat="1" ht="25.7" hidden="1" customHeight="1">
      <c r="A477" s="839"/>
      <c r="B477" s="242"/>
      <c r="C477" s="432" t="s">
        <v>3457</v>
      </c>
      <c r="D477" s="918" t="s">
        <v>14512</v>
      </c>
      <c r="E477" s="432" t="s">
        <v>3457</v>
      </c>
      <c r="F477" s="432" t="s">
        <v>3457</v>
      </c>
      <c r="G477" s="235"/>
      <c r="H477" s="915"/>
      <c r="I477" s="431">
        <v>26788</v>
      </c>
      <c r="J477" s="431"/>
      <c r="K477" s="431"/>
      <c r="L477" s="244">
        <v>300</v>
      </c>
      <c r="M477" s="736">
        <v>300</v>
      </c>
      <c r="N477" s="244" t="s">
        <v>1563</v>
      </c>
      <c r="O477" s="431">
        <v>1</v>
      </c>
      <c r="P477" s="431">
        <v>300</v>
      </c>
      <c r="Q477" s="431" t="s">
        <v>1563</v>
      </c>
      <c r="R477" s="431">
        <v>1</v>
      </c>
      <c r="S477" s="431" t="s">
        <v>290</v>
      </c>
      <c r="T477" s="244"/>
      <c r="U477" s="244"/>
      <c r="V477" s="244"/>
      <c r="W477" s="244"/>
      <c r="X477" s="244"/>
      <c r="Y477" s="244"/>
      <c r="Z477" s="431"/>
      <c r="AA477" s="432"/>
      <c r="AB477" s="431"/>
      <c r="AC477" s="431"/>
      <c r="AD477" s="244"/>
      <c r="AE477" s="244"/>
      <c r="AF477" s="244"/>
      <c r="AG477" s="244"/>
      <c r="AH477" s="244"/>
      <c r="AI477" s="244"/>
      <c r="AJ477" s="244"/>
      <c r="AK477" s="244"/>
      <c r="AL477" s="244"/>
      <c r="AM477" s="244"/>
      <c r="AN477" s="244"/>
      <c r="AO477" s="244"/>
      <c r="AP477" s="244"/>
      <c r="AQ477" s="244"/>
      <c r="AR477" s="244"/>
      <c r="AS477" s="244"/>
      <c r="AT477" s="244"/>
      <c r="AU477" s="432">
        <v>2018</v>
      </c>
      <c r="AV477" s="432"/>
      <c r="AW477" s="432"/>
      <c r="AX477" s="432"/>
      <c r="AY477" s="432"/>
      <c r="AZ477" s="432"/>
      <c r="BA477" s="432"/>
      <c r="BB477" s="431"/>
      <c r="BC477" s="431"/>
    </row>
    <row r="478" spans="1:55" s="914" customFormat="1" ht="25.7" hidden="1" customHeight="1">
      <c r="A478" s="839"/>
      <c r="B478" s="242"/>
      <c r="C478" s="432" t="s">
        <v>3457</v>
      </c>
      <c r="D478" s="918" t="s">
        <v>14513</v>
      </c>
      <c r="E478" s="432" t="s">
        <v>3457</v>
      </c>
      <c r="F478" s="432" t="s">
        <v>3457</v>
      </c>
      <c r="G478" s="432"/>
      <c r="H478" s="432"/>
      <c r="I478" s="431">
        <v>13581</v>
      </c>
      <c r="J478" s="431"/>
      <c r="K478" s="431"/>
      <c r="L478" s="432">
        <v>300</v>
      </c>
      <c r="M478" s="432">
        <v>300</v>
      </c>
      <c r="N478" s="432" t="s">
        <v>1563</v>
      </c>
      <c r="O478" s="235">
        <v>1</v>
      </c>
      <c r="P478" s="431">
        <v>300</v>
      </c>
      <c r="Q478" s="431" t="s">
        <v>1563</v>
      </c>
      <c r="R478" s="431">
        <v>1</v>
      </c>
      <c r="S478" s="431" t="s">
        <v>290</v>
      </c>
      <c r="T478" s="432"/>
      <c r="U478" s="432"/>
      <c r="V478" s="432"/>
      <c r="W478" s="432"/>
      <c r="X478" s="432"/>
      <c r="Y478" s="432"/>
      <c r="Z478" s="431"/>
      <c r="AA478" s="432"/>
      <c r="AB478" s="432"/>
      <c r="AC478" s="432"/>
      <c r="AD478" s="432"/>
      <c r="AE478" s="432"/>
      <c r="AF478" s="432"/>
      <c r="AG478" s="432"/>
      <c r="AH478" s="432"/>
      <c r="AI478" s="432"/>
      <c r="AJ478" s="432"/>
      <c r="AK478" s="432"/>
      <c r="AL478" s="432"/>
      <c r="AM478" s="432"/>
      <c r="AN478" s="432"/>
      <c r="AO478" s="432"/>
      <c r="AP478" s="432"/>
      <c r="AQ478" s="432"/>
      <c r="AR478" s="432"/>
      <c r="AS478" s="432"/>
      <c r="AT478" s="432"/>
      <c r="AU478" s="432">
        <v>2009</v>
      </c>
      <c r="AV478" s="432"/>
      <c r="AW478" s="432"/>
      <c r="AX478" s="432"/>
      <c r="AY478" s="432"/>
      <c r="AZ478" s="432"/>
      <c r="BA478" s="432"/>
      <c r="BB478" s="431"/>
      <c r="BC478" s="431"/>
    </row>
    <row r="479" spans="1:55" s="914" customFormat="1" ht="25.7" hidden="1" customHeight="1">
      <c r="A479" s="839"/>
      <c r="B479" s="242"/>
      <c r="C479" s="432" t="s">
        <v>3457</v>
      </c>
      <c r="D479" s="918" t="s">
        <v>14514</v>
      </c>
      <c r="E479" s="432" t="s">
        <v>3457</v>
      </c>
      <c r="F479" s="432" t="s">
        <v>3457</v>
      </c>
      <c r="G479" s="432"/>
      <c r="H479" s="432"/>
      <c r="I479" s="431">
        <v>18546</v>
      </c>
      <c r="J479" s="431"/>
      <c r="K479" s="431"/>
      <c r="L479" s="432">
        <v>300</v>
      </c>
      <c r="M479" s="432">
        <v>300</v>
      </c>
      <c r="N479" s="432" t="s">
        <v>1563</v>
      </c>
      <c r="O479" s="431">
        <v>1</v>
      </c>
      <c r="P479" s="431">
        <v>300</v>
      </c>
      <c r="Q479" s="431" t="s">
        <v>1563</v>
      </c>
      <c r="R479" s="431">
        <v>1</v>
      </c>
      <c r="S479" s="431" t="s">
        <v>290</v>
      </c>
      <c r="T479" s="432"/>
      <c r="U479" s="432"/>
      <c r="V479" s="432"/>
      <c r="W479" s="432"/>
      <c r="X479" s="432"/>
      <c r="Y479" s="432"/>
      <c r="Z479" s="431"/>
      <c r="AA479" s="432"/>
      <c r="AB479" s="432"/>
      <c r="AC479" s="432"/>
      <c r="AD479" s="432"/>
      <c r="AE479" s="432"/>
      <c r="AF479" s="432"/>
      <c r="AG479" s="432"/>
      <c r="AH479" s="432"/>
      <c r="AI479" s="432"/>
      <c r="AJ479" s="432"/>
      <c r="AK479" s="432"/>
      <c r="AL479" s="432"/>
      <c r="AM479" s="432"/>
      <c r="AN479" s="432"/>
      <c r="AO479" s="432"/>
      <c r="AP479" s="432"/>
      <c r="AQ479" s="432"/>
      <c r="AR479" s="432"/>
      <c r="AS479" s="432"/>
      <c r="AT479" s="432"/>
      <c r="AU479" s="432">
        <v>2005</v>
      </c>
      <c r="AV479" s="432"/>
      <c r="AW479" s="432"/>
      <c r="AX479" s="432"/>
      <c r="AY479" s="432"/>
      <c r="AZ479" s="432"/>
      <c r="BA479" s="432"/>
      <c r="BB479" s="431"/>
      <c r="BC479" s="431"/>
    </row>
    <row r="480" spans="1:55" s="914" customFormat="1" ht="25.7" hidden="1" customHeight="1">
      <c r="A480" s="839"/>
      <c r="B480" s="242"/>
      <c r="C480" s="432" t="s">
        <v>3457</v>
      </c>
      <c r="D480" s="918" t="s">
        <v>14515</v>
      </c>
      <c r="E480" s="432" t="s">
        <v>3457</v>
      </c>
      <c r="F480" s="432" t="s">
        <v>3457</v>
      </c>
      <c r="G480" s="432"/>
      <c r="H480" s="432"/>
      <c r="I480" s="431">
        <v>1668</v>
      </c>
      <c r="J480" s="431"/>
      <c r="K480" s="431"/>
      <c r="L480" s="432">
        <v>300</v>
      </c>
      <c r="M480" s="432">
        <v>300</v>
      </c>
      <c r="N480" s="432" t="s">
        <v>1563</v>
      </c>
      <c r="O480" s="431">
        <v>1</v>
      </c>
      <c r="P480" s="431">
        <v>300</v>
      </c>
      <c r="Q480" s="431" t="s">
        <v>1563</v>
      </c>
      <c r="R480" s="431">
        <v>1</v>
      </c>
      <c r="S480" s="431" t="s">
        <v>290</v>
      </c>
      <c r="T480" s="432"/>
      <c r="U480" s="432"/>
      <c r="V480" s="432"/>
      <c r="W480" s="432"/>
      <c r="X480" s="432"/>
      <c r="Y480" s="432"/>
      <c r="Z480" s="431"/>
      <c r="AA480" s="432"/>
      <c r="AB480" s="432"/>
      <c r="AC480" s="432"/>
      <c r="AD480" s="432"/>
      <c r="AE480" s="432"/>
      <c r="AF480" s="432"/>
      <c r="AG480" s="432"/>
      <c r="AH480" s="432"/>
      <c r="AI480" s="432"/>
      <c r="AJ480" s="432"/>
      <c r="AK480" s="432"/>
      <c r="AL480" s="432"/>
      <c r="AM480" s="432"/>
      <c r="AN480" s="432"/>
      <c r="AO480" s="432"/>
      <c r="AP480" s="432"/>
      <c r="AQ480" s="432"/>
      <c r="AR480" s="432"/>
      <c r="AS480" s="432"/>
      <c r="AT480" s="432"/>
      <c r="AU480" s="432">
        <v>2008</v>
      </c>
      <c r="AV480" s="432"/>
      <c r="AW480" s="432"/>
      <c r="AX480" s="432"/>
      <c r="AY480" s="432"/>
      <c r="AZ480" s="432"/>
      <c r="BA480" s="432"/>
      <c r="BB480" s="431"/>
      <c r="BC480" s="431"/>
    </row>
    <row r="481" spans="1:55" s="914" customFormat="1" ht="25.7" hidden="1" customHeight="1">
      <c r="A481" s="839"/>
      <c r="B481" s="242"/>
      <c r="C481" s="432" t="s">
        <v>3457</v>
      </c>
      <c r="D481" s="918" t="s">
        <v>14516</v>
      </c>
      <c r="E481" s="432" t="s">
        <v>3457</v>
      </c>
      <c r="F481" s="432" t="s">
        <v>3457</v>
      </c>
      <c r="G481" s="432">
        <v>5193.8</v>
      </c>
      <c r="H481" s="432">
        <v>445.76</v>
      </c>
      <c r="I481" s="431">
        <v>5193</v>
      </c>
      <c r="J481" s="431"/>
      <c r="K481" s="431"/>
      <c r="L481" s="432">
        <v>300</v>
      </c>
      <c r="M481" s="432">
        <v>300</v>
      </c>
      <c r="N481" s="432" t="s">
        <v>1563</v>
      </c>
      <c r="O481" s="431">
        <v>1</v>
      </c>
      <c r="P481" s="431">
        <v>300</v>
      </c>
      <c r="Q481" s="431" t="s">
        <v>1563</v>
      </c>
      <c r="R481" s="431">
        <v>1</v>
      </c>
      <c r="S481" s="431" t="s">
        <v>290</v>
      </c>
      <c r="T481" s="432"/>
      <c r="U481" s="432"/>
      <c r="V481" s="432"/>
      <c r="W481" s="432"/>
      <c r="X481" s="432"/>
      <c r="Y481" s="432"/>
      <c r="Z481" s="431"/>
      <c r="AA481" s="432"/>
      <c r="AB481" s="432"/>
      <c r="AC481" s="432"/>
      <c r="AD481" s="432"/>
      <c r="AE481" s="432"/>
      <c r="AF481" s="432"/>
      <c r="AG481" s="432"/>
      <c r="AH481" s="432"/>
      <c r="AI481" s="432"/>
      <c r="AJ481" s="432"/>
      <c r="AK481" s="432"/>
      <c r="AL481" s="432"/>
      <c r="AM481" s="432"/>
      <c r="AN481" s="432"/>
      <c r="AO481" s="432"/>
      <c r="AP481" s="432"/>
      <c r="AQ481" s="432"/>
      <c r="AR481" s="432"/>
      <c r="AS481" s="432"/>
      <c r="AT481" s="432"/>
      <c r="AU481" s="432">
        <v>2013</v>
      </c>
      <c r="AV481" s="432">
        <v>210</v>
      </c>
      <c r="AW481" s="432" t="s">
        <v>10447</v>
      </c>
      <c r="AX481" s="432"/>
      <c r="AY481" s="432"/>
      <c r="AZ481" s="432"/>
      <c r="BA481" s="432"/>
      <c r="BB481" s="431"/>
      <c r="BC481" s="431"/>
    </row>
    <row r="482" spans="1:55" s="914" customFormat="1" ht="25.7" hidden="1" customHeight="1">
      <c r="A482" s="839"/>
      <c r="B482" s="242"/>
      <c r="C482" s="432" t="s">
        <v>3457</v>
      </c>
      <c r="D482" s="918" t="s">
        <v>14517</v>
      </c>
      <c r="E482" s="432" t="s">
        <v>3457</v>
      </c>
      <c r="F482" s="432" t="s">
        <v>3457</v>
      </c>
      <c r="G482" s="431">
        <v>2150</v>
      </c>
      <c r="H482" s="431">
        <v>414</v>
      </c>
      <c r="I482" s="431">
        <v>2150</v>
      </c>
      <c r="J482" s="431"/>
      <c r="K482" s="431"/>
      <c r="L482" s="431">
        <v>300</v>
      </c>
      <c r="M482" s="431">
        <v>300</v>
      </c>
      <c r="N482" s="431" t="s">
        <v>1563</v>
      </c>
      <c r="O482" s="431">
        <v>1</v>
      </c>
      <c r="P482" s="431">
        <v>300</v>
      </c>
      <c r="Q482" s="431" t="s">
        <v>1563</v>
      </c>
      <c r="R482" s="431">
        <v>1</v>
      </c>
      <c r="S482" s="431" t="s">
        <v>290</v>
      </c>
      <c r="T482" s="432"/>
      <c r="U482" s="432"/>
      <c r="V482" s="432"/>
      <c r="W482" s="432"/>
      <c r="X482" s="432"/>
      <c r="Y482" s="432"/>
      <c r="Z482" s="431"/>
      <c r="AA482" s="432"/>
      <c r="AB482" s="432"/>
      <c r="AC482" s="432"/>
      <c r="AD482" s="432"/>
      <c r="AE482" s="432"/>
      <c r="AF482" s="432"/>
      <c r="AG482" s="432"/>
      <c r="AH482" s="432"/>
      <c r="AI482" s="432"/>
      <c r="AJ482" s="432"/>
      <c r="AK482" s="432"/>
      <c r="AL482" s="432"/>
      <c r="AM482" s="432"/>
      <c r="AN482" s="432"/>
      <c r="AO482" s="432"/>
      <c r="AP482" s="432"/>
      <c r="AQ482" s="432"/>
      <c r="AR482" s="432"/>
      <c r="AS482" s="432"/>
      <c r="AT482" s="432"/>
      <c r="AU482" s="432">
        <v>2011</v>
      </c>
      <c r="AV482" s="431">
        <v>120</v>
      </c>
      <c r="AW482" s="431" t="s">
        <v>10447</v>
      </c>
      <c r="AX482" s="432"/>
      <c r="AY482" s="432"/>
      <c r="AZ482" s="432"/>
      <c r="BA482" s="432"/>
      <c r="BB482" s="431"/>
      <c r="BC482" s="431"/>
    </row>
    <row r="483" spans="1:55" s="914" customFormat="1" ht="25.7" hidden="1" customHeight="1">
      <c r="A483" s="839"/>
      <c r="B483" s="242"/>
      <c r="C483" s="432" t="s">
        <v>3457</v>
      </c>
      <c r="D483" s="918" t="s">
        <v>14518</v>
      </c>
      <c r="E483" s="432" t="s">
        <v>3457</v>
      </c>
      <c r="F483" s="432" t="s">
        <v>3457</v>
      </c>
      <c r="G483" s="431"/>
      <c r="H483" s="431"/>
      <c r="I483" s="431">
        <v>4346</v>
      </c>
      <c r="J483" s="431"/>
      <c r="K483" s="431"/>
      <c r="L483" s="431">
        <v>600</v>
      </c>
      <c r="M483" s="431">
        <v>600</v>
      </c>
      <c r="N483" s="431" t="s">
        <v>1563</v>
      </c>
      <c r="O483" s="431">
        <v>2</v>
      </c>
      <c r="P483" s="431">
        <v>600</v>
      </c>
      <c r="Q483" s="431" t="s">
        <v>1563</v>
      </c>
      <c r="R483" s="431">
        <v>2</v>
      </c>
      <c r="S483" s="431" t="s">
        <v>290</v>
      </c>
      <c r="T483" s="432"/>
      <c r="U483" s="432"/>
      <c r="V483" s="432"/>
      <c r="W483" s="432"/>
      <c r="X483" s="432"/>
      <c r="Y483" s="432"/>
      <c r="Z483" s="431"/>
      <c r="AA483" s="432"/>
      <c r="AB483" s="432"/>
      <c r="AC483" s="432"/>
      <c r="AD483" s="432"/>
      <c r="AE483" s="432"/>
      <c r="AF483" s="432"/>
      <c r="AG483" s="432"/>
      <c r="AH483" s="432"/>
      <c r="AI483" s="432"/>
      <c r="AJ483" s="432"/>
      <c r="AK483" s="432"/>
      <c r="AL483" s="432"/>
      <c r="AM483" s="432"/>
      <c r="AN483" s="432"/>
      <c r="AO483" s="432"/>
      <c r="AP483" s="432"/>
      <c r="AQ483" s="432"/>
      <c r="AR483" s="432"/>
      <c r="AS483" s="432"/>
      <c r="AT483" s="432"/>
      <c r="AU483" s="432">
        <v>2011</v>
      </c>
      <c r="AV483" s="431"/>
      <c r="AW483" s="431"/>
      <c r="AX483" s="432"/>
      <c r="AY483" s="432"/>
      <c r="AZ483" s="432"/>
      <c r="BA483" s="432"/>
      <c r="BB483" s="431"/>
      <c r="BC483" s="431"/>
    </row>
    <row r="484" spans="1:55" s="914" customFormat="1" ht="25.7" hidden="1" customHeight="1">
      <c r="A484" s="839"/>
      <c r="B484" s="242"/>
      <c r="C484" s="432" t="s">
        <v>3457</v>
      </c>
      <c r="D484" s="918" t="s">
        <v>14519</v>
      </c>
      <c r="E484" s="432" t="s">
        <v>3457</v>
      </c>
      <c r="F484" s="432" t="s">
        <v>3457</v>
      </c>
      <c r="G484" s="920"/>
      <c r="H484" s="920"/>
      <c r="I484" s="920">
        <v>11177</v>
      </c>
      <c r="J484" s="920"/>
      <c r="K484" s="920"/>
      <c r="L484" s="920">
        <v>300</v>
      </c>
      <c r="M484" s="920">
        <v>300</v>
      </c>
      <c r="N484" s="920" t="s">
        <v>1563</v>
      </c>
      <c r="O484" s="431">
        <v>1</v>
      </c>
      <c r="P484" s="431">
        <v>300</v>
      </c>
      <c r="Q484" s="431" t="s">
        <v>1563</v>
      </c>
      <c r="R484" s="431">
        <v>1</v>
      </c>
      <c r="S484" s="431" t="s">
        <v>290</v>
      </c>
      <c r="T484" s="922"/>
      <c r="U484" s="922"/>
      <c r="V484" s="922"/>
      <c r="W484" s="922"/>
      <c r="X484" s="922"/>
      <c r="Y484" s="922"/>
      <c r="Z484" s="922"/>
      <c r="AA484" s="922"/>
      <c r="AB484" s="922"/>
      <c r="AC484" s="922"/>
      <c r="AD484" s="922"/>
      <c r="AE484" s="922"/>
      <c r="AF484" s="922"/>
      <c r="AG484" s="922"/>
      <c r="AH484" s="922"/>
      <c r="AI484" s="922"/>
      <c r="AJ484" s="922"/>
      <c r="AK484" s="922"/>
      <c r="AL484" s="922"/>
      <c r="AM484" s="922"/>
      <c r="AN484" s="922"/>
      <c r="AO484" s="922"/>
      <c r="AP484" s="922"/>
      <c r="AQ484" s="922"/>
      <c r="AR484" s="922"/>
      <c r="AS484" s="922"/>
      <c r="AT484" s="922"/>
      <c r="AU484" s="432">
        <v>2011</v>
      </c>
      <c r="AV484" s="922"/>
      <c r="AW484" s="922"/>
      <c r="AX484" s="922"/>
      <c r="AY484" s="922"/>
      <c r="AZ484" s="922"/>
      <c r="BA484" s="922"/>
      <c r="BB484" s="922"/>
      <c r="BC484" s="922"/>
    </row>
    <row r="485" spans="1:55" s="914" customFormat="1" ht="25.7" hidden="1" customHeight="1">
      <c r="A485" s="839"/>
      <c r="B485" s="242"/>
      <c r="C485" s="432" t="s">
        <v>3457</v>
      </c>
      <c r="D485" s="918" t="s">
        <v>14520</v>
      </c>
      <c r="E485" s="432" t="s">
        <v>3457</v>
      </c>
      <c r="F485" s="432" t="s">
        <v>3457</v>
      </c>
      <c r="G485" s="920"/>
      <c r="H485" s="920"/>
      <c r="I485" s="920">
        <v>990</v>
      </c>
      <c r="J485" s="920"/>
      <c r="K485" s="920"/>
      <c r="L485" s="920">
        <v>300</v>
      </c>
      <c r="M485" s="920">
        <v>300</v>
      </c>
      <c r="N485" s="920" t="s">
        <v>1563</v>
      </c>
      <c r="O485" s="431">
        <v>1</v>
      </c>
      <c r="P485" s="431">
        <v>300</v>
      </c>
      <c r="Q485" s="431" t="s">
        <v>1563</v>
      </c>
      <c r="R485" s="431">
        <v>1</v>
      </c>
      <c r="S485" s="431" t="s">
        <v>290</v>
      </c>
      <c r="T485" s="922"/>
      <c r="U485" s="922"/>
      <c r="V485" s="922"/>
      <c r="W485" s="922"/>
      <c r="X485" s="922"/>
      <c r="Y485" s="922"/>
      <c r="Z485" s="922"/>
      <c r="AA485" s="922"/>
      <c r="AB485" s="922"/>
      <c r="AC485" s="922"/>
      <c r="AD485" s="922"/>
      <c r="AE485" s="922"/>
      <c r="AF485" s="922"/>
      <c r="AG485" s="922"/>
      <c r="AH485" s="922"/>
      <c r="AI485" s="922"/>
      <c r="AJ485" s="922"/>
      <c r="AK485" s="922"/>
      <c r="AL485" s="922"/>
      <c r="AM485" s="922"/>
      <c r="AN485" s="922"/>
      <c r="AO485" s="922"/>
      <c r="AP485" s="922"/>
      <c r="AQ485" s="922"/>
      <c r="AR485" s="922"/>
      <c r="AS485" s="922"/>
      <c r="AT485" s="922"/>
      <c r="AU485" s="432">
        <v>2013</v>
      </c>
      <c r="AV485" s="922"/>
      <c r="AW485" s="922"/>
      <c r="AX485" s="922"/>
      <c r="AY485" s="922"/>
      <c r="AZ485" s="922"/>
      <c r="BA485" s="922"/>
      <c r="BB485" s="922"/>
      <c r="BC485" s="922"/>
    </row>
    <row r="486" spans="1:55" s="914" customFormat="1" ht="25.7" hidden="1" customHeight="1">
      <c r="A486" s="839"/>
      <c r="B486" s="242"/>
      <c r="C486" s="432" t="s">
        <v>3457</v>
      </c>
      <c r="D486" s="918" t="s">
        <v>14521</v>
      </c>
      <c r="E486" s="432" t="s">
        <v>3457</v>
      </c>
      <c r="F486" s="432" t="s">
        <v>3457</v>
      </c>
      <c r="G486" s="920"/>
      <c r="H486" s="920"/>
      <c r="I486" s="920">
        <v>6567</v>
      </c>
      <c r="J486" s="920"/>
      <c r="K486" s="920"/>
      <c r="L486" s="920">
        <v>300</v>
      </c>
      <c r="M486" s="920">
        <v>300</v>
      </c>
      <c r="N486" s="920" t="s">
        <v>1563</v>
      </c>
      <c r="O486" s="431">
        <v>1</v>
      </c>
      <c r="P486" s="431">
        <v>300</v>
      </c>
      <c r="Q486" s="431" t="s">
        <v>1563</v>
      </c>
      <c r="R486" s="431">
        <v>1</v>
      </c>
      <c r="S486" s="431" t="s">
        <v>290</v>
      </c>
      <c r="T486" s="922"/>
      <c r="U486" s="922"/>
      <c r="V486" s="922"/>
      <c r="W486" s="922"/>
      <c r="X486" s="922"/>
      <c r="Y486" s="922"/>
      <c r="Z486" s="922"/>
      <c r="AA486" s="922"/>
      <c r="AB486" s="922"/>
      <c r="AC486" s="922"/>
      <c r="AD486" s="922"/>
      <c r="AE486" s="922"/>
      <c r="AF486" s="922"/>
      <c r="AG486" s="922"/>
      <c r="AH486" s="922"/>
      <c r="AI486" s="922"/>
      <c r="AJ486" s="922"/>
      <c r="AK486" s="922"/>
      <c r="AL486" s="922"/>
      <c r="AM486" s="922"/>
      <c r="AN486" s="922"/>
      <c r="AO486" s="922"/>
      <c r="AP486" s="922"/>
      <c r="AQ486" s="922"/>
      <c r="AR486" s="922"/>
      <c r="AS486" s="922"/>
      <c r="AT486" s="922"/>
      <c r="AU486" s="432">
        <v>2017</v>
      </c>
      <c r="AV486" s="922"/>
      <c r="AW486" s="922"/>
      <c r="AX486" s="922"/>
      <c r="AY486" s="922"/>
      <c r="AZ486" s="922"/>
      <c r="BA486" s="922"/>
      <c r="BB486" s="922"/>
      <c r="BC486" s="922"/>
    </row>
    <row r="487" spans="1:55" s="914" customFormat="1" ht="25.7" hidden="1" customHeight="1">
      <c r="A487" s="839"/>
      <c r="B487" s="242"/>
      <c r="C487" s="432" t="s">
        <v>3457</v>
      </c>
      <c r="D487" s="918" t="s">
        <v>14522</v>
      </c>
      <c r="E487" s="432" t="s">
        <v>3457</v>
      </c>
      <c r="F487" s="432" t="s">
        <v>3457</v>
      </c>
      <c r="G487" s="920"/>
      <c r="H487" s="920"/>
      <c r="I487" s="920">
        <v>782</v>
      </c>
      <c r="J487" s="920"/>
      <c r="K487" s="920"/>
      <c r="L487" s="920">
        <v>300</v>
      </c>
      <c r="M487" s="920">
        <v>300</v>
      </c>
      <c r="N487" s="920" t="s">
        <v>1563</v>
      </c>
      <c r="O487" s="431">
        <v>1</v>
      </c>
      <c r="P487" s="431">
        <v>300</v>
      </c>
      <c r="Q487" s="431" t="s">
        <v>1563</v>
      </c>
      <c r="R487" s="431">
        <v>1</v>
      </c>
      <c r="S487" s="431" t="s">
        <v>290</v>
      </c>
      <c r="T487" s="922"/>
      <c r="U487" s="922"/>
      <c r="V487" s="922"/>
      <c r="W487" s="922"/>
      <c r="X487" s="922"/>
      <c r="Y487" s="922"/>
      <c r="Z487" s="922"/>
      <c r="AA487" s="922"/>
      <c r="AB487" s="922"/>
      <c r="AC487" s="922"/>
      <c r="AD487" s="922"/>
      <c r="AE487" s="922"/>
      <c r="AF487" s="922"/>
      <c r="AG487" s="922"/>
      <c r="AH487" s="922"/>
      <c r="AI487" s="922"/>
      <c r="AJ487" s="922"/>
      <c r="AK487" s="922"/>
      <c r="AL487" s="922"/>
      <c r="AM487" s="922"/>
      <c r="AN487" s="922"/>
      <c r="AO487" s="922"/>
      <c r="AP487" s="922"/>
      <c r="AQ487" s="922"/>
      <c r="AR487" s="922"/>
      <c r="AS487" s="922"/>
      <c r="AT487" s="922"/>
      <c r="AU487" s="432">
        <v>2018</v>
      </c>
      <c r="AV487" s="922"/>
      <c r="AW487" s="922"/>
      <c r="AX487" s="922"/>
      <c r="AY487" s="922"/>
      <c r="AZ487" s="922"/>
      <c r="BA487" s="922"/>
      <c r="BB487" s="922"/>
      <c r="BC487" s="922"/>
    </row>
    <row r="488" spans="1:55" s="914" customFormat="1" ht="25.7" hidden="1" customHeight="1">
      <c r="A488" s="839"/>
      <c r="B488" s="242"/>
      <c r="C488" s="432" t="s">
        <v>3457</v>
      </c>
      <c r="D488" s="918" t="s">
        <v>14523</v>
      </c>
      <c r="E488" s="432" t="s">
        <v>3457</v>
      </c>
      <c r="F488" s="432" t="s">
        <v>3457</v>
      </c>
      <c r="G488" s="920"/>
      <c r="H488" s="920"/>
      <c r="I488" s="920">
        <v>20131</v>
      </c>
      <c r="J488" s="920"/>
      <c r="K488" s="920"/>
      <c r="L488" s="920">
        <v>300</v>
      </c>
      <c r="M488" s="920">
        <v>300</v>
      </c>
      <c r="N488" s="920" t="s">
        <v>1563</v>
      </c>
      <c r="O488" s="431">
        <v>1</v>
      </c>
      <c r="P488" s="431">
        <v>300</v>
      </c>
      <c r="Q488" s="431" t="s">
        <v>1563</v>
      </c>
      <c r="R488" s="431">
        <v>1</v>
      </c>
      <c r="S488" s="431" t="s">
        <v>290</v>
      </c>
      <c r="T488" s="922"/>
      <c r="U488" s="922"/>
      <c r="V488" s="922"/>
      <c r="W488" s="922"/>
      <c r="X488" s="922"/>
      <c r="Y488" s="922"/>
      <c r="Z488" s="922"/>
      <c r="AA488" s="922"/>
      <c r="AB488" s="922"/>
      <c r="AC488" s="922"/>
      <c r="AD488" s="922"/>
      <c r="AE488" s="922"/>
      <c r="AF488" s="922"/>
      <c r="AG488" s="922"/>
      <c r="AH488" s="922"/>
      <c r="AI488" s="922"/>
      <c r="AJ488" s="922"/>
      <c r="AK488" s="922"/>
      <c r="AL488" s="922"/>
      <c r="AM488" s="922"/>
      <c r="AN488" s="922"/>
      <c r="AO488" s="922"/>
      <c r="AP488" s="922"/>
      <c r="AQ488" s="922"/>
      <c r="AR488" s="922"/>
      <c r="AS488" s="922"/>
      <c r="AT488" s="922"/>
      <c r="AU488" s="432">
        <v>2019</v>
      </c>
      <c r="AV488" s="922"/>
      <c r="AW488" s="922"/>
      <c r="AX488" s="922"/>
      <c r="AY488" s="922"/>
      <c r="AZ488" s="922"/>
      <c r="BA488" s="922"/>
      <c r="BB488" s="922"/>
      <c r="BC488" s="922"/>
    </row>
    <row r="489" spans="1:55" s="914" customFormat="1" ht="25.7" hidden="1" customHeight="1">
      <c r="A489" s="839"/>
      <c r="B489" s="242"/>
      <c r="C489" s="432" t="s">
        <v>3457</v>
      </c>
      <c r="D489" s="918" t="s">
        <v>14524</v>
      </c>
      <c r="E489" s="432" t="s">
        <v>3457</v>
      </c>
      <c r="F489" s="432" t="s">
        <v>3457</v>
      </c>
      <c r="G489" s="920"/>
      <c r="H489" s="920"/>
      <c r="I489" s="920">
        <v>5578</v>
      </c>
      <c r="J489" s="920"/>
      <c r="K489" s="920"/>
      <c r="L489" s="920">
        <v>300</v>
      </c>
      <c r="M489" s="920">
        <v>300</v>
      </c>
      <c r="N489" s="920" t="s">
        <v>1563</v>
      </c>
      <c r="O489" s="431">
        <v>1</v>
      </c>
      <c r="P489" s="431">
        <v>300</v>
      </c>
      <c r="Q489" s="431" t="s">
        <v>1563</v>
      </c>
      <c r="R489" s="431">
        <v>1</v>
      </c>
      <c r="S489" s="431" t="s">
        <v>290</v>
      </c>
      <c r="T489" s="922"/>
      <c r="U489" s="922"/>
      <c r="V489" s="922"/>
      <c r="W489" s="922"/>
      <c r="X489" s="922"/>
      <c r="Y489" s="922"/>
      <c r="Z489" s="922"/>
      <c r="AA489" s="922"/>
      <c r="AB489" s="922"/>
      <c r="AC489" s="922"/>
      <c r="AD489" s="922"/>
      <c r="AE489" s="922"/>
      <c r="AF489" s="922"/>
      <c r="AG489" s="922"/>
      <c r="AH489" s="922"/>
      <c r="AI489" s="922"/>
      <c r="AJ489" s="922"/>
      <c r="AK489" s="922"/>
      <c r="AL489" s="922"/>
      <c r="AM489" s="922"/>
      <c r="AN489" s="922"/>
      <c r="AO489" s="922"/>
      <c r="AP489" s="922"/>
      <c r="AQ489" s="922"/>
      <c r="AR489" s="922"/>
      <c r="AS489" s="922"/>
      <c r="AT489" s="922"/>
      <c r="AU489" s="432">
        <v>2008</v>
      </c>
      <c r="AV489" s="922"/>
      <c r="AW489" s="922"/>
      <c r="AX489" s="922"/>
      <c r="AY489" s="922"/>
      <c r="AZ489" s="922"/>
      <c r="BA489" s="922"/>
      <c r="BB489" s="922"/>
      <c r="BC489" s="922"/>
    </row>
    <row r="490" spans="1:55" s="914" customFormat="1" ht="25.7" hidden="1" customHeight="1">
      <c r="A490" s="839"/>
      <c r="B490" s="242"/>
      <c r="C490" s="432" t="s">
        <v>3457</v>
      </c>
      <c r="D490" s="918" t="s">
        <v>14525</v>
      </c>
      <c r="E490" s="432" t="s">
        <v>3457</v>
      </c>
      <c r="F490" s="432" t="s">
        <v>3457</v>
      </c>
      <c r="G490" s="920"/>
      <c r="H490" s="920"/>
      <c r="I490" s="920">
        <v>1955</v>
      </c>
      <c r="J490" s="920"/>
      <c r="K490" s="920"/>
      <c r="L490" s="920">
        <v>300</v>
      </c>
      <c r="M490" s="920">
        <v>300</v>
      </c>
      <c r="N490" s="920" t="s">
        <v>1563</v>
      </c>
      <c r="O490" s="431">
        <v>1</v>
      </c>
      <c r="P490" s="431">
        <v>300</v>
      </c>
      <c r="Q490" s="431" t="s">
        <v>1563</v>
      </c>
      <c r="R490" s="431">
        <v>1</v>
      </c>
      <c r="S490" s="431" t="s">
        <v>290</v>
      </c>
      <c r="T490" s="922"/>
      <c r="U490" s="922"/>
      <c r="V490" s="922"/>
      <c r="W490" s="922"/>
      <c r="X490" s="922"/>
      <c r="Y490" s="922"/>
      <c r="Z490" s="922"/>
      <c r="AA490" s="922"/>
      <c r="AB490" s="922"/>
      <c r="AC490" s="922"/>
      <c r="AD490" s="922"/>
      <c r="AE490" s="922"/>
      <c r="AF490" s="922"/>
      <c r="AG490" s="922"/>
      <c r="AH490" s="922"/>
      <c r="AI490" s="922"/>
      <c r="AJ490" s="922"/>
      <c r="AK490" s="922"/>
      <c r="AL490" s="922"/>
      <c r="AM490" s="922"/>
      <c r="AN490" s="922"/>
      <c r="AO490" s="922"/>
      <c r="AP490" s="922"/>
      <c r="AQ490" s="922"/>
      <c r="AR490" s="922"/>
      <c r="AS490" s="922"/>
      <c r="AT490" s="922"/>
      <c r="AU490" s="432">
        <v>2013</v>
      </c>
      <c r="AV490" s="922"/>
      <c r="AW490" s="922"/>
      <c r="AX490" s="922"/>
      <c r="AY490" s="922"/>
      <c r="AZ490" s="922"/>
      <c r="BA490" s="922"/>
      <c r="BB490" s="922"/>
      <c r="BC490" s="922"/>
    </row>
    <row r="491" spans="1:55" s="914" customFormat="1" ht="25.7" hidden="1" customHeight="1">
      <c r="A491" s="839"/>
      <c r="B491" s="242"/>
      <c r="C491" s="432" t="s">
        <v>3457</v>
      </c>
      <c r="D491" s="918" t="s">
        <v>14526</v>
      </c>
      <c r="E491" s="432" t="s">
        <v>3457</v>
      </c>
      <c r="F491" s="432" t="s">
        <v>3457</v>
      </c>
      <c r="G491" s="920"/>
      <c r="H491" s="920"/>
      <c r="I491" s="920">
        <v>589</v>
      </c>
      <c r="J491" s="920"/>
      <c r="K491" s="920"/>
      <c r="L491" s="920">
        <v>300</v>
      </c>
      <c r="M491" s="920">
        <v>300</v>
      </c>
      <c r="N491" s="920" t="s">
        <v>1563</v>
      </c>
      <c r="O491" s="431">
        <v>1</v>
      </c>
      <c r="P491" s="431">
        <v>300</v>
      </c>
      <c r="Q491" s="431" t="s">
        <v>1563</v>
      </c>
      <c r="R491" s="431">
        <v>1</v>
      </c>
      <c r="S491" s="431" t="s">
        <v>290</v>
      </c>
      <c r="T491" s="922"/>
      <c r="U491" s="922"/>
      <c r="V491" s="922"/>
      <c r="W491" s="922"/>
      <c r="X491" s="922"/>
      <c r="Y491" s="922"/>
      <c r="Z491" s="922"/>
      <c r="AA491" s="922"/>
      <c r="AB491" s="922"/>
      <c r="AC491" s="922"/>
      <c r="AD491" s="922"/>
      <c r="AE491" s="922"/>
      <c r="AF491" s="922"/>
      <c r="AG491" s="922"/>
      <c r="AH491" s="922"/>
      <c r="AI491" s="922"/>
      <c r="AJ491" s="922"/>
      <c r="AK491" s="922"/>
      <c r="AL491" s="922"/>
      <c r="AM491" s="922"/>
      <c r="AN491" s="922"/>
      <c r="AO491" s="922"/>
      <c r="AP491" s="922"/>
      <c r="AQ491" s="922"/>
      <c r="AR491" s="922"/>
      <c r="AS491" s="922"/>
      <c r="AT491" s="922"/>
      <c r="AU491" s="432">
        <v>2013</v>
      </c>
      <c r="AV491" s="922"/>
      <c r="AW491" s="922"/>
      <c r="AX491" s="922"/>
      <c r="AY491" s="922"/>
      <c r="AZ491" s="922"/>
      <c r="BA491" s="922"/>
      <c r="BB491" s="922"/>
      <c r="BC491" s="922"/>
    </row>
    <row r="492" spans="1:55" s="914" customFormat="1" ht="25.7" hidden="1" customHeight="1">
      <c r="A492" s="839"/>
      <c r="B492" s="242"/>
      <c r="C492" s="432" t="s">
        <v>3457</v>
      </c>
      <c r="D492" s="918" t="s">
        <v>14527</v>
      </c>
      <c r="E492" s="432" t="s">
        <v>3457</v>
      </c>
      <c r="F492" s="432" t="s">
        <v>3457</v>
      </c>
      <c r="G492" s="920"/>
      <c r="H492" s="920"/>
      <c r="I492" s="920">
        <v>1355</v>
      </c>
      <c r="J492" s="920"/>
      <c r="K492" s="920"/>
      <c r="L492" s="920">
        <v>300</v>
      </c>
      <c r="M492" s="920">
        <v>300</v>
      </c>
      <c r="N492" s="920" t="s">
        <v>1563</v>
      </c>
      <c r="O492" s="431">
        <v>1</v>
      </c>
      <c r="P492" s="431">
        <v>300</v>
      </c>
      <c r="Q492" s="431" t="s">
        <v>1563</v>
      </c>
      <c r="R492" s="431">
        <v>1</v>
      </c>
      <c r="S492" s="431" t="s">
        <v>290</v>
      </c>
      <c r="T492" s="922"/>
      <c r="U492" s="922"/>
      <c r="V492" s="922"/>
      <c r="W492" s="922"/>
      <c r="X492" s="922"/>
      <c r="Y492" s="922"/>
      <c r="Z492" s="922"/>
      <c r="AA492" s="922"/>
      <c r="AB492" s="922"/>
      <c r="AC492" s="922"/>
      <c r="AD492" s="922"/>
      <c r="AE492" s="922"/>
      <c r="AF492" s="922"/>
      <c r="AG492" s="922"/>
      <c r="AH492" s="922"/>
      <c r="AI492" s="922"/>
      <c r="AJ492" s="922"/>
      <c r="AK492" s="922"/>
      <c r="AL492" s="922"/>
      <c r="AM492" s="922"/>
      <c r="AN492" s="922"/>
      <c r="AO492" s="922"/>
      <c r="AP492" s="922"/>
      <c r="AQ492" s="922"/>
      <c r="AR492" s="922"/>
      <c r="AS492" s="922"/>
      <c r="AT492" s="922"/>
      <c r="AU492" s="432">
        <v>2011</v>
      </c>
      <c r="AV492" s="922"/>
      <c r="AW492" s="922"/>
      <c r="AX492" s="922"/>
      <c r="AY492" s="922"/>
      <c r="AZ492" s="922"/>
      <c r="BA492" s="922"/>
      <c r="BB492" s="922"/>
      <c r="BC492" s="922"/>
    </row>
    <row r="493" spans="1:55" s="914" customFormat="1" ht="25.7" hidden="1" customHeight="1">
      <c r="A493" s="839"/>
      <c r="B493" s="242"/>
      <c r="C493" s="432" t="s">
        <v>3457</v>
      </c>
      <c r="D493" s="918" t="s">
        <v>10816</v>
      </c>
      <c r="E493" s="432" t="s">
        <v>3457</v>
      </c>
      <c r="F493" s="432" t="s">
        <v>3457</v>
      </c>
      <c r="G493" s="920"/>
      <c r="H493" s="920"/>
      <c r="I493" s="920">
        <v>1797</v>
      </c>
      <c r="J493" s="920"/>
      <c r="K493" s="920"/>
      <c r="L493" s="920">
        <v>300</v>
      </c>
      <c r="M493" s="920">
        <v>300</v>
      </c>
      <c r="N493" s="920" t="s">
        <v>1563</v>
      </c>
      <c r="O493" s="431">
        <v>1</v>
      </c>
      <c r="P493" s="431">
        <v>300</v>
      </c>
      <c r="Q493" s="431" t="s">
        <v>1563</v>
      </c>
      <c r="R493" s="431">
        <v>1</v>
      </c>
      <c r="S493" s="431" t="s">
        <v>290</v>
      </c>
      <c r="T493" s="922"/>
      <c r="U493" s="922"/>
      <c r="V493" s="922"/>
      <c r="W493" s="922"/>
      <c r="X493" s="922"/>
      <c r="Y493" s="922"/>
      <c r="Z493" s="922"/>
      <c r="AA493" s="922"/>
      <c r="AB493" s="922"/>
      <c r="AC493" s="922"/>
      <c r="AD493" s="922"/>
      <c r="AE493" s="922"/>
      <c r="AF493" s="922"/>
      <c r="AG493" s="922"/>
      <c r="AH493" s="922"/>
      <c r="AI493" s="922"/>
      <c r="AJ493" s="922"/>
      <c r="AK493" s="922"/>
      <c r="AL493" s="922"/>
      <c r="AM493" s="922"/>
      <c r="AN493" s="922"/>
      <c r="AO493" s="922"/>
      <c r="AP493" s="922"/>
      <c r="AQ493" s="922"/>
      <c r="AR493" s="922"/>
      <c r="AS493" s="922"/>
      <c r="AT493" s="922"/>
      <c r="AU493" s="432">
        <v>2013</v>
      </c>
      <c r="AV493" s="922"/>
      <c r="AW493" s="922"/>
      <c r="AX493" s="922"/>
      <c r="AY493" s="922"/>
      <c r="AZ493" s="922"/>
      <c r="BA493" s="922"/>
      <c r="BB493" s="922"/>
      <c r="BC493" s="922"/>
    </row>
    <row r="494" spans="1:55" s="914" customFormat="1" ht="25.7" hidden="1" customHeight="1">
      <c r="A494" s="839"/>
      <c r="B494" s="242"/>
      <c r="C494" s="432" t="s">
        <v>3457</v>
      </c>
      <c r="D494" s="918" t="s">
        <v>14528</v>
      </c>
      <c r="E494" s="432" t="s">
        <v>3457</v>
      </c>
      <c r="F494" s="432" t="s">
        <v>3457</v>
      </c>
      <c r="G494" s="920"/>
      <c r="H494" s="920"/>
      <c r="I494" s="920">
        <v>1916</v>
      </c>
      <c r="J494" s="920"/>
      <c r="K494" s="920"/>
      <c r="L494" s="920">
        <v>300</v>
      </c>
      <c r="M494" s="920">
        <v>300</v>
      </c>
      <c r="N494" s="920" t="s">
        <v>1563</v>
      </c>
      <c r="O494" s="431">
        <v>2</v>
      </c>
      <c r="P494" s="431">
        <v>600</v>
      </c>
      <c r="Q494" s="431" t="s">
        <v>1563</v>
      </c>
      <c r="R494" s="431">
        <v>2</v>
      </c>
      <c r="S494" s="431" t="s">
        <v>290</v>
      </c>
      <c r="T494" s="922"/>
      <c r="U494" s="922"/>
      <c r="V494" s="922"/>
      <c r="W494" s="922"/>
      <c r="X494" s="922"/>
      <c r="Y494" s="922"/>
      <c r="Z494" s="922"/>
      <c r="AA494" s="922"/>
      <c r="AB494" s="922"/>
      <c r="AC494" s="922"/>
      <c r="AD494" s="922"/>
      <c r="AE494" s="922"/>
      <c r="AF494" s="922"/>
      <c r="AG494" s="922"/>
      <c r="AH494" s="922"/>
      <c r="AI494" s="922"/>
      <c r="AJ494" s="922"/>
      <c r="AK494" s="922"/>
      <c r="AL494" s="922"/>
      <c r="AM494" s="922"/>
      <c r="AN494" s="922"/>
      <c r="AO494" s="922"/>
      <c r="AP494" s="922"/>
      <c r="AQ494" s="922"/>
      <c r="AR494" s="922"/>
      <c r="AS494" s="922"/>
      <c r="AT494" s="922"/>
      <c r="AU494" s="432">
        <v>2010</v>
      </c>
      <c r="AV494" s="922"/>
      <c r="AW494" s="922"/>
      <c r="AX494" s="922"/>
      <c r="AY494" s="922"/>
      <c r="AZ494" s="922"/>
      <c r="BA494" s="922"/>
      <c r="BB494" s="922"/>
      <c r="BC494" s="922"/>
    </row>
    <row r="495" spans="1:55" s="914" customFormat="1" ht="25.7" hidden="1" customHeight="1">
      <c r="A495" s="839"/>
      <c r="B495" s="242"/>
      <c r="C495" s="432" t="s">
        <v>3457</v>
      </c>
      <c r="D495" s="918" t="s">
        <v>14529</v>
      </c>
      <c r="E495" s="432" t="s">
        <v>3457</v>
      </c>
      <c r="F495" s="432" t="s">
        <v>3457</v>
      </c>
      <c r="G495" s="920"/>
      <c r="H495" s="920"/>
      <c r="I495" s="920">
        <v>1309</v>
      </c>
      <c r="J495" s="920"/>
      <c r="K495" s="920"/>
      <c r="L495" s="920">
        <v>600</v>
      </c>
      <c r="M495" s="920">
        <v>600</v>
      </c>
      <c r="N495" s="920" t="s">
        <v>1563</v>
      </c>
      <c r="O495" s="431">
        <v>1</v>
      </c>
      <c r="P495" s="431">
        <v>300</v>
      </c>
      <c r="Q495" s="431" t="s">
        <v>1563</v>
      </c>
      <c r="R495" s="431">
        <v>1</v>
      </c>
      <c r="S495" s="431" t="s">
        <v>290</v>
      </c>
      <c r="T495" s="922"/>
      <c r="U495" s="922"/>
      <c r="V495" s="922"/>
      <c r="W495" s="922"/>
      <c r="X495" s="922"/>
      <c r="Y495" s="922"/>
      <c r="Z495" s="922"/>
      <c r="AA495" s="922"/>
      <c r="AB495" s="922"/>
      <c r="AC495" s="922"/>
      <c r="AD495" s="922"/>
      <c r="AE495" s="922"/>
      <c r="AF495" s="922"/>
      <c r="AG495" s="922"/>
      <c r="AH495" s="922"/>
      <c r="AI495" s="922"/>
      <c r="AJ495" s="922"/>
      <c r="AK495" s="922"/>
      <c r="AL495" s="922"/>
      <c r="AM495" s="922"/>
      <c r="AN495" s="922"/>
      <c r="AO495" s="922"/>
      <c r="AP495" s="922"/>
      <c r="AQ495" s="922"/>
      <c r="AR495" s="922"/>
      <c r="AS495" s="922"/>
      <c r="AT495" s="922"/>
      <c r="AU495" s="432">
        <v>2005</v>
      </c>
      <c r="AV495" s="922"/>
      <c r="AW495" s="922"/>
      <c r="AX495" s="922"/>
      <c r="AY495" s="922"/>
      <c r="AZ495" s="922"/>
      <c r="BA495" s="922"/>
      <c r="BB495" s="922"/>
      <c r="BC495" s="922"/>
    </row>
    <row r="496" spans="1:55" s="914" customFormat="1" ht="25.7" hidden="1" customHeight="1">
      <c r="A496" s="839"/>
      <c r="B496" s="242"/>
      <c r="C496" s="432" t="s">
        <v>3457</v>
      </c>
      <c r="D496" s="918" t="s">
        <v>14530</v>
      </c>
      <c r="E496" s="432" t="s">
        <v>3457</v>
      </c>
      <c r="F496" s="432" t="s">
        <v>3457</v>
      </c>
      <c r="G496" s="920"/>
      <c r="H496" s="920"/>
      <c r="I496" s="920">
        <v>28214</v>
      </c>
      <c r="J496" s="920"/>
      <c r="K496" s="920"/>
      <c r="L496" s="920">
        <v>300</v>
      </c>
      <c r="M496" s="920">
        <v>300</v>
      </c>
      <c r="N496" s="920" t="s">
        <v>1563</v>
      </c>
      <c r="O496" s="431">
        <v>1</v>
      </c>
      <c r="P496" s="431">
        <v>300</v>
      </c>
      <c r="Q496" s="431" t="s">
        <v>1563</v>
      </c>
      <c r="R496" s="431">
        <v>1</v>
      </c>
      <c r="S496" s="431" t="s">
        <v>290</v>
      </c>
      <c r="T496" s="922"/>
      <c r="U496" s="922"/>
      <c r="V496" s="922"/>
      <c r="W496" s="922"/>
      <c r="X496" s="922"/>
      <c r="Y496" s="922"/>
      <c r="Z496" s="922"/>
      <c r="AA496" s="922"/>
      <c r="AB496" s="922"/>
      <c r="AC496" s="922"/>
      <c r="AD496" s="922"/>
      <c r="AE496" s="922"/>
      <c r="AF496" s="922"/>
      <c r="AG496" s="922"/>
      <c r="AH496" s="922"/>
      <c r="AI496" s="922"/>
      <c r="AJ496" s="922"/>
      <c r="AK496" s="922"/>
      <c r="AL496" s="922"/>
      <c r="AM496" s="922"/>
      <c r="AN496" s="922"/>
      <c r="AO496" s="922"/>
      <c r="AP496" s="922"/>
      <c r="AQ496" s="922"/>
      <c r="AR496" s="922"/>
      <c r="AS496" s="922"/>
      <c r="AT496" s="922"/>
      <c r="AU496" s="432">
        <v>2017</v>
      </c>
      <c r="AV496" s="922"/>
      <c r="AW496" s="922"/>
      <c r="AX496" s="922"/>
      <c r="AY496" s="922"/>
      <c r="AZ496" s="922"/>
      <c r="BA496" s="922"/>
      <c r="BB496" s="922"/>
      <c r="BC496" s="922"/>
    </row>
    <row r="497" spans="1:55" s="914" customFormat="1" ht="25.7" hidden="1" customHeight="1">
      <c r="A497" s="839"/>
      <c r="B497" s="242"/>
      <c r="C497" s="432" t="s">
        <v>940</v>
      </c>
      <c r="D497" s="918" t="s">
        <v>10817</v>
      </c>
      <c r="E497" s="432" t="s">
        <v>940</v>
      </c>
      <c r="F497" s="432" t="s">
        <v>13595</v>
      </c>
      <c r="G497" s="920"/>
      <c r="H497" s="920"/>
      <c r="I497" s="920">
        <v>54000</v>
      </c>
      <c r="J497" s="920">
        <v>600</v>
      </c>
      <c r="K497" s="920">
        <v>600</v>
      </c>
      <c r="L497" s="920">
        <v>600</v>
      </c>
      <c r="M497" s="920">
        <v>600</v>
      </c>
      <c r="N497" s="920" t="s">
        <v>1563</v>
      </c>
      <c r="O497" s="431">
        <v>2</v>
      </c>
      <c r="P497" s="431" t="s">
        <v>290</v>
      </c>
      <c r="Q497" s="431" t="s">
        <v>1563</v>
      </c>
      <c r="R497" s="431">
        <v>2</v>
      </c>
      <c r="S497" s="431" t="s">
        <v>290</v>
      </c>
      <c r="T497" s="922"/>
      <c r="U497" s="922"/>
      <c r="V497" s="922"/>
      <c r="W497" s="922"/>
      <c r="X497" s="922"/>
      <c r="Y497" s="922"/>
      <c r="Z497" s="922" t="s">
        <v>384</v>
      </c>
      <c r="AA497" s="922"/>
      <c r="AB497" s="922"/>
      <c r="AC497" s="922"/>
      <c r="AD497" s="922"/>
      <c r="AE497" s="922"/>
      <c r="AF497" s="922"/>
      <c r="AG497" s="922"/>
      <c r="AH497" s="922"/>
      <c r="AI497" s="922"/>
      <c r="AJ497" s="922"/>
      <c r="AK497" s="922"/>
      <c r="AL497" s="922"/>
      <c r="AM497" s="922"/>
      <c r="AN497" s="922"/>
      <c r="AO497" s="922"/>
      <c r="AP497" s="922"/>
      <c r="AQ497" s="922"/>
      <c r="AR497" s="922"/>
      <c r="AS497" s="922"/>
      <c r="AT497" s="922"/>
      <c r="AU497" s="432">
        <v>2009</v>
      </c>
      <c r="AV497" s="922">
        <v>250</v>
      </c>
      <c r="AW497" s="922" t="s">
        <v>3724</v>
      </c>
      <c r="AX497" s="922"/>
      <c r="AY497" s="922"/>
      <c r="AZ497" s="922"/>
      <c r="BA497" s="922"/>
      <c r="BB497" s="922">
        <v>250</v>
      </c>
      <c r="BC497" s="922" t="s">
        <v>3724</v>
      </c>
    </row>
    <row r="498" spans="1:55" s="914" customFormat="1" ht="25.7" hidden="1" customHeight="1">
      <c r="A498" s="839"/>
      <c r="B498" s="242"/>
      <c r="C498" s="432" t="s">
        <v>940</v>
      </c>
      <c r="D498" s="918" t="s">
        <v>10818</v>
      </c>
      <c r="E498" s="432" t="s">
        <v>940</v>
      </c>
      <c r="F498" s="432" t="s">
        <v>940</v>
      </c>
      <c r="G498" s="920"/>
      <c r="H498" s="920"/>
      <c r="I498" s="920">
        <v>379</v>
      </c>
      <c r="J498" s="920">
        <v>379</v>
      </c>
      <c r="K498" s="920">
        <v>379</v>
      </c>
      <c r="L498" s="920">
        <v>379</v>
      </c>
      <c r="M498" s="920">
        <v>379</v>
      </c>
      <c r="N498" s="920" t="s">
        <v>10819</v>
      </c>
      <c r="O498" s="431">
        <v>1</v>
      </c>
      <c r="P498" s="431" t="s">
        <v>290</v>
      </c>
      <c r="Q498" s="431" t="s">
        <v>10819</v>
      </c>
      <c r="R498" s="431">
        <v>1</v>
      </c>
      <c r="S498" s="431" t="s">
        <v>290</v>
      </c>
      <c r="T498" s="922"/>
      <c r="U498" s="922"/>
      <c r="V498" s="922"/>
      <c r="W498" s="922"/>
      <c r="X498" s="922"/>
      <c r="Y498" s="922"/>
      <c r="Z498" s="922" t="s">
        <v>384</v>
      </c>
      <c r="AA498" s="922"/>
      <c r="AB498" s="922"/>
      <c r="AC498" s="922"/>
      <c r="AD498" s="922"/>
      <c r="AE498" s="922"/>
      <c r="AF498" s="922"/>
      <c r="AG498" s="922"/>
      <c r="AH498" s="922"/>
      <c r="AI498" s="922"/>
      <c r="AJ498" s="922"/>
      <c r="AK498" s="922"/>
      <c r="AL498" s="922"/>
      <c r="AM498" s="922"/>
      <c r="AN498" s="922"/>
      <c r="AO498" s="922"/>
      <c r="AP498" s="922"/>
      <c r="AQ498" s="922"/>
      <c r="AR498" s="922"/>
      <c r="AS498" s="922"/>
      <c r="AT498" s="922"/>
      <c r="AU498" s="432">
        <v>2009</v>
      </c>
      <c r="AV498" s="922">
        <v>70</v>
      </c>
      <c r="AW498" s="922" t="s">
        <v>10820</v>
      </c>
      <c r="AX498" s="922"/>
      <c r="AY498" s="922"/>
      <c r="AZ498" s="922"/>
      <c r="BA498" s="922"/>
      <c r="BB498" s="922">
        <v>70</v>
      </c>
      <c r="BC498" s="922" t="s">
        <v>10820</v>
      </c>
    </row>
    <row r="499" spans="1:55" s="914" customFormat="1" ht="25.7" hidden="1" customHeight="1">
      <c r="A499" s="839"/>
      <c r="B499" s="242"/>
      <c r="C499" s="432" t="s">
        <v>940</v>
      </c>
      <c r="D499" s="432" t="s">
        <v>10821</v>
      </c>
      <c r="E499" s="432" t="s">
        <v>940</v>
      </c>
      <c r="F499" s="432" t="s">
        <v>940</v>
      </c>
      <c r="G499" s="244"/>
      <c r="H499" s="915"/>
      <c r="I499" s="235">
        <v>300</v>
      </c>
      <c r="J499" s="432">
        <v>300</v>
      </c>
      <c r="K499" s="432">
        <v>300</v>
      </c>
      <c r="L499" s="244">
        <v>300</v>
      </c>
      <c r="M499" s="736">
        <v>300</v>
      </c>
      <c r="N499" s="244" t="s">
        <v>1563</v>
      </c>
      <c r="O499" s="235">
        <v>1</v>
      </c>
      <c r="P499" s="431" t="s">
        <v>290</v>
      </c>
      <c r="Q499" s="235" t="s">
        <v>1563</v>
      </c>
      <c r="R499" s="432">
        <v>1</v>
      </c>
      <c r="S499" s="235" t="s">
        <v>290</v>
      </c>
      <c r="T499" s="244"/>
      <c r="U499" s="244"/>
      <c r="V499" s="244"/>
      <c r="W499" s="244"/>
      <c r="X499" s="244"/>
      <c r="Y499" s="244"/>
      <c r="Z499" s="432" t="s">
        <v>384</v>
      </c>
      <c r="AA499" s="707"/>
      <c r="AB499" s="707"/>
      <c r="AC499" s="244"/>
      <c r="AD499" s="244"/>
      <c r="AE499" s="244"/>
      <c r="AF499" s="244"/>
      <c r="AG499" s="244"/>
      <c r="AH499" s="244"/>
      <c r="AI499" s="244"/>
      <c r="AJ499" s="244"/>
      <c r="AK499" s="244"/>
      <c r="AL499" s="244"/>
      <c r="AM499" s="244"/>
      <c r="AN499" s="244"/>
      <c r="AO499" s="244"/>
      <c r="AP499" s="244"/>
      <c r="AQ499" s="244"/>
      <c r="AR499" s="244"/>
      <c r="AS499" s="244"/>
      <c r="AT499" s="244"/>
      <c r="AU499" s="432">
        <v>2009</v>
      </c>
      <c r="AV499" s="432">
        <v>120</v>
      </c>
      <c r="AW499" s="432"/>
      <c r="AX499" s="432"/>
      <c r="AY499" s="432"/>
      <c r="AZ499" s="432"/>
      <c r="BA499" s="432"/>
      <c r="BB499" s="432">
        <v>120</v>
      </c>
      <c r="BC499" s="432"/>
    </row>
    <row r="500" spans="1:55" s="914" customFormat="1" ht="25.7" hidden="1" customHeight="1">
      <c r="A500" s="839"/>
      <c r="B500" s="242"/>
      <c r="C500" s="432" t="s">
        <v>940</v>
      </c>
      <c r="D500" s="432" t="s">
        <v>4463</v>
      </c>
      <c r="E500" s="432" t="s">
        <v>940</v>
      </c>
      <c r="F500" s="432" t="s">
        <v>940</v>
      </c>
      <c r="G500" s="244"/>
      <c r="H500" s="915"/>
      <c r="I500" s="235">
        <v>300</v>
      </c>
      <c r="J500" s="432">
        <v>300</v>
      </c>
      <c r="K500" s="432">
        <v>300</v>
      </c>
      <c r="L500" s="235">
        <v>300</v>
      </c>
      <c r="M500" s="432">
        <v>300</v>
      </c>
      <c r="N500" s="432" t="s">
        <v>1563</v>
      </c>
      <c r="O500" s="235">
        <v>1</v>
      </c>
      <c r="P500" s="432" t="s">
        <v>290</v>
      </c>
      <c r="Q500" s="235" t="s">
        <v>1563</v>
      </c>
      <c r="R500" s="432">
        <v>1</v>
      </c>
      <c r="S500" s="235" t="s">
        <v>290</v>
      </c>
      <c r="T500" s="244"/>
      <c r="U500" s="244"/>
      <c r="V500" s="244"/>
      <c r="W500" s="244"/>
      <c r="X500" s="244"/>
      <c r="Y500" s="244"/>
      <c r="Z500" s="432"/>
      <c r="AA500" s="707"/>
      <c r="AB500" s="707"/>
      <c r="AC500" s="244"/>
      <c r="AD500" s="244"/>
      <c r="AE500" s="244"/>
      <c r="AF500" s="244"/>
      <c r="AG500" s="244"/>
      <c r="AH500" s="244"/>
      <c r="AI500" s="244"/>
      <c r="AJ500" s="244"/>
      <c r="AK500" s="244"/>
      <c r="AL500" s="244"/>
      <c r="AM500" s="244"/>
      <c r="AN500" s="244"/>
      <c r="AO500" s="244"/>
      <c r="AP500" s="244"/>
      <c r="AQ500" s="244"/>
      <c r="AR500" s="244"/>
      <c r="AS500" s="244"/>
      <c r="AT500" s="244"/>
      <c r="AU500" s="432">
        <v>2004</v>
      </c>
      <c r="AV500" s="432"/>
      <c r="AW500" s="432"/>
      <c r="AX500" s="432"/>
      <c r="AY500" s="432"/>
      <c r="AZ500" s="432"/>
      <c r="BA500" s="432"/>
      <c r="BB500" s="432"/>
      <c r="BC500" s="432"/>
    </row>
    <row r="501" spans="1:55" s="914" customFormat="1" ht="25.7" hidden="1" customHeight="1">
      <c r="A501" s="839"/>
      <c r="B501" s="242"/>
      <c r="C501" s="707" t="s">
        <v>940</v>
      </c>
      <c r="D501" s="707" t="s">
        <v>10822</v>
      </c>
      <c r="E501" s="707" t="s">
        <v>940</v>
      </c>
      <c r="F501" s="707" t="s">
        <v>940</v>
      </c>
      <c r="G501" s="244"/>
      <c r="H501" s="244"/>
      <c r="I501" s="235">
        <v>300</v>
      </c>
      <c r="J501" s="235">
        <v>300</v>
      </c>
      <c r="K501" s="235">
        <v>300</v>
      </c>
      <c r="L501" s="244">
        <v>300</v>
      </c>
      <c r="M501" s="736">
        <v>300</v>
      </c>
      <c r="N501" s="244" t="s">
        <v>1563</v>
      </c>
      <c r="O501" s="235">
        <v>1</v>
      </c>
      <c r="P501" s="235" t="s">
        <v>290</v>
      </c>
      <c r="Q501" s="235" t="s">
        <v>1563</v>
      </c>
      <c r="R501" s="235">
        <v>1</v>
      </c>
      <c r="S501" s="235" t="s">
        <v>290</v>
      </c>
      <c r="T501" s="244"/>
      <c r="U501" s="244"/>
      <c r="V501" s="244"/>
      <c r="W501" s="244"/>
      <c r="X501" s="244"/>
      <c r="Y501" s="244"/>
      <c r="Z501" s="432"/>
      <c r="AA501" s="707"/>
      <c r="AB501" s="707"/>
      <c r="AC501" s="244"/>
      <c r="AD501" s="244"/>
      <c r="AE501" s="244"/>
      <c r="AF501" s="244"/>
      <c r="AG501" s="244"/>
      <c r="AH501" s="244"/>
      <c r="AI501" s="244"/>
      <c r="AJ501" s="244"/>
      <c r="AK501" s="244"/>
      <c r="AL501" s="244"/>
      <c r="AM501" s="244"/>
      <c r="AN501" s="244"/>
      <c r="AO501" s="244"/>
      <c r="AP501" s="244"/>
      <c r="AQ501" s="244"/>
      <c r="AR501" s="244"/>
      <c r="AS501" s="244"/>
      <c r="AT501" s="244"/>
      <c r="AU501" s="432">
        <v>2011</v>
      </c>
      <c r="AV501" s="432"/>
      <c r="AW501" s="432"/>
      <c r="AX501" s="432"/>
      <c r="AY501" s="432"/>
      <c r="AZ501" s="432"/>
      <c r="BA501" s="432"/>
      <c r="BB501" s="431"/>
      <c r="BC501" s="432"/>
    </row>
    <row r="502" spans="1:55" s="914" customFormat="1" ht="25.7" hidden="1" customHeight="1">
      <c r="A502" s="839"/>
      <c r="B502" s="242"/>
      <c r="C502" s="707" t="s">
        <v>940</v>
      </c>
      <c r="D502" s="707" t="s">
        <v>10823</v>
      </c>
      <c r="E502" s="707" t="s">
        <v>940</v>
      </c>
      <c r="F502" s="707" t="s">
        <v>940</v>
      </c>
      <c r="G502" s="244"/>
      <c r="H502" s="244"/>
      <c r="I502" s="235">
        <v>300</v>
      </c>
      <c r="J502" s="235">
        <v>300</v>
      </c>
      <c r="K502" s="235">
        <v>300</v>
      </c>
      <c r="L502" s="244">
        <v>300</v>
      </c>
      <c r="M502" s="736">
        <v>300</v>
      </c>
      <c r="N502" s="244" t="s">
        <v>1563</v>
      </c>
      <c r="O502" s="235">
        <v>1</v>
      </c>
      <c r="P502" s="235" t="s">
        <v>290</v>
      </c>
      <c r="Q502" s="235" t="s">
        <v>1563</v>
      </c>
      <c r="R502" s="235">
        <v>1</v>
      </c>
      <c r="S502" s="235" t="s">
        <v>290</v>
      </c>
      <c r="T502" s="244"/>
      <c r="U502" s="244"/>
      <c r="V502" s="244"/>
      <c r="W502" s="244"/>
      <c r="X502" s="244"/>
      <c r="Y502" s="244"/>
      <c r="Z502" s="432"/>
      <c r="AA502" s="707"/>
      <c r="AB502" s="707"/>
      <c r="AC502" s="244"/>
      <c r="AD502" s="244"/>
      <c r="AE502" s="244"/>
      <c r="AF502" s="244"/>
      <c r="AG502" s="244"/>
      <c r="AH502" s="244"/>
      <c r="AI502" s="244"/>
      <c r="AJ502" s="244"/>
      <c r="AK502" s="244"/>
      <c r="AL502" s="244"/>
      <c r="AM502" s="244"/>
      <c r="AN502" s="244"/>
      <c r="AO502" s="244"/>
      <c r="AP502" s="244"/>
      <c r="AQ502" s="244"/>
      <c r="AR502" s="244"/>
      <c r="AS502" s="244"/>
      <c r="AT502" s="244"/>
      <c r="AU502" s="432">
        <v>2006</v>
      </c>
      <c r="AV502" s="432"/>
      <c r="AW502" s="432"/>
      <c r="AX502" s="432"/>
      <c r="AY502" s="432"/>
      <c r="AZ502" s="432"/>
      <c r="BA502" s="432"/>
      <c r="BB502" s="431"/>
      <c r="BC502" s="432"/>
    </row>
    <row r="503" spans="1:55" s="914" customFormat="1" ht="25.7" hidden="1" customHeight="1">
      <c r="A503" s="839"/>
      <c r="B503" s="242"/>
      <c r="C503" s="707" t="s">
        <v>940</v>
      </c>
      <c r="D503" s="707" t="s">
        <v>10824</v>
      </c>
      <c r="E503" s="707" t="s">
        <v>940</v>
      </c>
      <c r="F503" s="707" t="s">
        <v>940</v>
      </c>
      <c r="G503" s="244"/>
      <c r="H503" s="244"/>
      <c r="I503" s="235">
        <v>300</v>
      </c>
      <c r="J503" s="235">
        <v>300</v>
      </c>
      <c r="K503" s="235">
        <v>300</v>
      </c>
      <c r="L503" s="244">
        <v>300</v>
      </c>
      <c r="M503" s="736">
        <v>300</v>
      </c>
      <c r="N503" s="244" t="s">
        <v>1563</v>
      </c>
      <c r="O503" s="235">
        <v>1</v>
      </c>
      <c r="P503" s="235" t="s">
        <v>290</v>
      </c>
      <c r="Q503" s="235" t="s">
        <v>1563</v>
      </c>
      <c r="R503" s="235">
        <v>1</v>
      </c>
      <c r="S503" s="235" t="s">
        <v>290</v>
      </c>
      <c r="T503" s="244"/>
      <c r="U503" s="244"/>
      <c r="V503" s="244"/>
      <c r="W503" s="244"/>
      <c r="X503" s="244"/>
      <c r="Y503" s="244"/>
      <c r="Z503" s="432" t="s">
        <v>384</v>
      </c>
      <c r="AA503" s="707"/>
      <c r="AB503" s="707"/>
      <c r="AC503" s="244"/>
      <c r="AD503" s="244"/>
      <c r="AE503" s="244"/>
      <c r="AF503" s="244"/>
      <c r="AG503" s="244"/>
      <c r="AH503" s="244"/>
      <c r="AI503" s="244"/>
      <c r="AJ503" s="244"/>
      <c r="AK503" s="244"/>
      <c r="AL503" s="244"/>
      <c r="AM503" s="244"/>
      <c r="AN503" s="244"/>
      <c r="AO503" s="244"/>
      <c r="AP503" s="244"/>
      <c r="AQ503" s="244"/>
      <c r="AR503" s="244"/>
      <c r="AS503" s="244"/>
      <c r="AT503" s="244"/>
      <c r="AU503" s="432">
        <v>2009</v>
      </c>
      <c r="AV503" s="432">
        <v>70</v>
      </c>
      <c r="AW503" s="432"/>
      <c r="AX503" s="432"/>
      <c r="AY503" s="432"/>
      <c r="AZ503" s="432"/>
      <c r="BA503" s="432"/>
      <c r="BB503" s="431">
        <v>70</v>
      </c>
      <c r="BC503" s="432"/>
    </row>
    <row r="504" spans="1:55" s="914" customFormat="1" ht="25.7" hidden="1" customHeight="1">
      <c r="A504" s="839"/>
      <c r="B504" s="242"/>
      <c r="C504" s="707" t="s">
        <v>940</v>
      </c>
      <c r="D504" s="707" t="s">
        <v>10825</v>
      </c>
      <c r="E504" s="707" t="s">
        <v>940</v>
      </c>
      <c r="F504" s="707" t="s">
        <v>940</v>
      </c>
      <c r="G504" s="244"/>
      <c r="H504" s="244"/>
      <c r="I504" s="235">
        <v>300</v>
      </c>
      <c r="J504" s="235">
        <v>300</v>
      </c>
      <c r="K504" s="235">
        <v>300</v>
      </c>
      <c r="L504" s="244">
        <v>300</v>
      </c>
      <c r="M504" s="736">
        <v>300</v>
      </c>
      <c r="N504" s="244" t="s">
        <v>1563</v>
      </c>
      <c r="O504" s="235">
        <v>1</v>
      </c>
      <c r="P504" s="235" t="s">
        <v>290</v>
      </c>
      <c r="Q504" s="235" t="s">
        <v>1563</v>
      </c>
      <c r="R504" s="235">
        <v>1</v>
      </c>
      <c r="S504" s="235" t="s">
        <v>290</v>
      </c>
      <c r="T504" s="244"/>
      <c r="U504" s="244"/>
      <c r="V504" s="244"/>
      <c r="W504" s="244"/>
      <c r="X504" s="244"/>
      <c r="Y504" s="244"/>
      <c r="Z504" s="432" t="s">
        <v>384</v>
      </c>
      <c r="AA504" s="707"/>
      <c r="AB504" s="707"/>
      <c r="AC504" s="244"/>
      <c r="AD504" s="244"/>
      <c r="AE504" s="244"/>
      <c r="AF504" s="244"/>
      <c r="AG504" s="244"/>
      <c r="AH504" s="244"/>
      <c r="AI504" s="244"/>
      <c r="AJ504" s="244"/>
      <c r="AK504" s="244"/>
      <c r="AL504" s="244"/>
      <c r="AM504" s="244"/>
      <c r="AN504" s="244"/>
      <c r="AO504" s="244"/>
      <c r="AP504" s="244"/>
      <c r="AQ504" s="244"/>
      <c r="AR504" s="244"/>
      <c r="AS504" s="244"/>
      <c r="AT504" s="244"/>
      <c r="AU504" s="432">
        <v>2009</v>
      </c>
      <c r="AV504" s="432">
        <v>150</v>
      </c>
      <c r="AW504" s="432"/>
      <c r="AX504" s="432"/>
      <c r="AY504" s="432"/>
      <c r="AZ504" s="432"/>
      <c r="BA504" s="432"/>
      <c r="BB504" s="431">
        <v>150</v>
      </c>
      <c r="BC504" s="432"/>
    </row>
    <row r="505" spans="1:55" s="914" customFormat="1" ht="25.7" hidden="1" customHeight="1">
      <c r="A505" s="839"/>
      <c r="B505" s="242"/>
      <c r="C505" s="707" t="s">
        <v>940</v>
      </c>
      <c r="D505" s="707" t="s">
        <v>10826</v>
      </c>
      <c r="E505" s="707" t="s">
        <v>940</v>
      </c>
      <c r="F505" s="707" t="s">
        <v>940</v>
      </c>
      <c r="G505" s="244"/>
      <c r="H505" s="915"/>
      <c r="I505" s="235">
        <v>600</v>
      </c>
      <c r="J505" s="235">
        <v>600</v>
      </c>
      <c r="K505" s="235">
        <v>600</v>
      </c>
      <c r="L505" s="244">
        <v>600</v>
      </c>
      <c r="M505" s="736">
        <v>600</v>
      </c>
      <c r="N505" s="244" t="s">
        <v>1563</v>
      </c>
      <c r="O505" s="235">
        <v>2</v>
      </c>
      <c r="P505" s="235" t="s">
        <v>290</v>
      </c>
      <c r="Q505" s="235" t="s">
        <v>1563</v>
      </c>
      <c r="R505" s="235">
        <v>2</v>
      </c>
      <c r="S505" s="235" t="s">
        <v>290</v>
      </c>
      <c r="T505" s="244"/>
      <c r="U505" s="244"/>
      <c r="V505" s="244"/>
      <c r="W505" s="244"/>
      <c r="X505" s="244"/>
      <c r="Y505" s="244"/>
      <c r="Z505" s="432" t="s">
        <v>384</v>
      </c>
      <c r="AA505" s="707"/>
      <c r="AB505" s="707"/>
      <c r="AC505" s="244"/>
      <c r="AD505" s="244"/>
      <c r="AE505" s="244"/>
      <c r="AF505" s="244"/>
      <c r="AG505" s="244"/>
      <c r="AH505" s="244"/>
      <c r="AI505" s="244"/>
      <c r="AJ505" s="244"/>
      <c r="AK505" s="244"/>
      <c r="AL505" s="244"/>
      <c r="AM505" s="244"/>
      <c r="AN505" s="244"/>
      <c r="AO505" s="244"/>
      <c r="AP505" s="244"/>
      <c r="AQ505" s="244"/>
      <c r="AR505" s="244"/>
      <c r="AS505" s="244"/>
      <c r="AT505" s="244"/>
      <c r="AU505" s="432">
        <v>2010</v>
      </c>
      <c r="AV505" s="432">
        <v>250</v>
      </c>
      <c r="AW505" s="432"/>
      <c r="AX505" s="432"/>
      <c r="AY505" s="432"/>
      <c r="AZ505" s="432"/>
      <c r="BA505" s="432"/>
      <c r="BB505" s="431">
        <v>250</v>
      </c>
      <c r="BC505" s="432"/>
    </row>
    <row r="506" spans="1:55" s="914" customFormat="1" ht="25.7" hidden="1" customHeight="1">
      <c r="A506" s="839"/>
      <c r="B506" s="242"/>
      <c r="C506" s="707" t="s">
        <v>940</v>
      </c>
      <c r="D506" s="707" t="s">
        <v>10827</v>
      </c>
      <c r="E506" s="707" t="s">
        <v>940</v>
      </c>
      <c r="F506" s="707" t="s">
        <v>940</v>
      </c>
      <c r="G506" s="244"/>
      <c r="H506" s="915"/>
      <c r="I506" s="235">
        <v>300</v>
      </c>
      <c r="J506" s="235">
        <v>300</v>
      </c>
      <c r="K506" s="235">
        <v>300</v>
      </c>
      <c r="L506" s="244">
        <v>300</v>
      </c>
      <c r="M506" s="736">
        <v>300</v>
      </c>
      <c r="N506" s="244" t="s">
        <v>1563</v>
      </c>
      <c r="O506" s="235">
        <v>1</v>
      </c>
      <c r="P506" s="235" t="s">
        <v>290</v>
      </c>
      <c r="Q506" s="235" t="s">
        <v>1563</v>
      </c>
      <c r="R506" s="235">
        <v>1</v>
      </c>
      <c r="S506" s="235" t="s">
        <v>290</v>
      </c>
      <c r="T506" s="244"/>
      <c r="U506" s="244"/>
      <c r="V506" s="244"/>
      <c r="W506" s="244"/>
      <c r="X506" s="244"/>
      <c r="Y506" s="244"/>
      <c r="Z506" s="432" t="s">
        <v>384</v>
      </c>
      <c r="AA506" s="707"/>
      <c r="AB506" s="707"/>
      <c r="AC506" s="244"/>
      <c r="AD506" s="244"/>
      <c r="AE506" s="244"/>
      <c r="AF506" s="244"/>
      <c r="AG506" s="244"/>
      <c r="AH506" s="244"/>
      <c r="AI506" s="244"/>
      <c r="AJ506" s="244"/>
      <c r="AK506" s="244"/>
      <c r="AL506" s="244"/>
      <c r="AM506" s="244"/>
      <c r="AN506" s="244"/>
      <c r="AO506" s="244"/>
      <c r="AP506" s="244"/>
      <c r="AQ506" s="244"/>
      <c r="AR506" s="244"/>
      <c r="AS506" s="244"/>
      <c r="AT506" s="244"/>
      <c r="AU506" s="432">
        <v>2004</v>
      </c>
      <c r="AV506" s="432">
        <v>70</v>
      </c>
      <c r="AW506" s="432"/>
      <c r="AX506" s="432"/>
      <c r="AY506" s="432"/>
      <c r="AZ506" s="432"/>
      <c r="BA506" s="432"/>
      <c r="BB506" s="431">
        <v>70</v>
      </c>
      <c r="BC506" s="432"/>
    </row>
    <row r="507" spans="1:55" s="914" customFormat="1" ht="25.7" hidden="1" customHeight="1">
      <c r="A507" s="839"/>
      <c r="B507" s="242"/>
      <c r="C507" s="707" t="s">
        <v>940</v>
      </c>
      <c r="D507" s="707" t="s">
        <v>10828</v>
      </c>
      <c r="E507" s="707" t="s">
        <v>940</v>
      </c>
      <c r="F507" s="707" t="s">
        <v>940</v>
      </c>
      <c r="G507" s="244"/>
      <c r="H507" s="915"/>
      <c r="I507" s="235">
        <v>300</v>
      </c>
      <c r="J507" s="235">
        <v>300</v>
      </c>
      <c r="K507" s="235">
        <v>300</v>
      </c>
      <c r="L507" s="244">
        <v>300</v>
      </c>
      <c r="M507" s="736">
        <v>300</v>
      </c>
      <c r="N507" s="244" t="s">
        <v>1563</v>
      </c>
      <c r="O507" s="235">
        <v>1</v>
      </c>
      <c r="P507" s="235" t="s">
        <v>290</v>
      </c>
      <c r="Q507" s="235" t="s">
        <v>1563</v>
      </c>
      <c r="R507" s="235">
        <v>1</v>
      </c>
      <c r="S507" s="235" t="s">
        <v>290</v>
      </c>
      <c r="T507" s="244"/>
      <c r="U507" s="244"/>
      <c r="V507" s="244"/>
      <c r="W507" s="244"/>
      <c r="X507" s="244"/>
      <c r="Y507" s="244"/>
      <c r="Z507" s="432"/>
      <c r="AA507" s="707"/>
      <c r="AB507" s="707"/>
      <c r="AC507" s="244"/>
      <c r="AD507" s="244"/>
      <c r="AE507" s="244"/>
      <c r="AF507" s="244"/>
      <c r="AG507" s="244"/>
      <c r="AH507" s="244"/>
      <c r="AI507" s="244"/>
      <c r="AJ507" s="244"/>
      <c r="AK507" s="244"/>
      <c r="AL507" s="244"/>
      <c r="AM507" s="244"/>
      <c r="AN507" s="244"/>
      <c r="AO507" s="244"/>
      <c r="AP507" s="244"/>
      <c r="AQ507" s="244"/>
      <c r="AR507" s="244"/>
      <c r="AS507" s="244"/>
      <c r="AT507" s="244"/>
      <c r="AU507" s="432">
        <v>2000</v>
      </c>
      <c r="AV507" s="432"/>
      <c r="AW507" s="432"/>
      <c r="AX507" s="432"/>
      <c r="AY507" s="432"/>
      <c r="AZ507" s="432"/>
      <c r="BA507" s="432"/>
      <c r="BB507" s="431"/>
      <c r="BC507" s="432"/>
    </row>
    <row r="508" spans="1:55" s="914" customFormat="1" ht="25.7" hidden="1" customHeight="1">
      <c r="A508" s="839"/>
      <c r="B508" s="242"/>
      <c r="C508" s="707" t="s">
        <v>940</v>
      </c>
      <c r="D508" s="707" t="s">
        <v>10829</v>
      </c>
      <c r="E508" s="707" t="s">
        <v>940</v>
      </c>
      <c r="F508" s="707" t="s">
        <v>940</v>
      </c>
      <c r="G508" s="244"/>
      <c r="H508" s="915"/>
      <c r="I508" s="235">
        <v>300</v>
      </c>
      <c r="J508" s="235">
        <v>300</v>
      </c>
      <c r="K508" s="235">
        <v>300</v>
      </c>
      <c r="L508" s="244">
        <v>300</v>
      </c>
      <c r="M508" s="736">
        <v>300</v>
      </c>
      <c r="N508" s="244" t="s">
        <v>1563</v>
      </c>
      <c r="O508" s="235">
        <v>1</v>
      </c>
      <c r="P508" s="235" t="s">
        <v>290</v>
      </c>
      <c r="Q508" s="235" t="s">
        <v>1563</v>
      </c>
      <c r="R508" s="235">
        <v>1</v>
      </c>
      <c r="S508" s="235" t="s">
        <v>290</v>
      </c>
      <c r="T508" s="244"/>
      <c r="U508" s="244"/>
      <c r="V508" s="244"/>
      <c r="W508" s="244"/>
      <c r="X508" s="244"/>
      <c r="Y508" s="244"/>
      <c r="Z508" s="432"/>
      <c r="AA508" s="707"/>
      <c r="AB508" s="707"/>
      <c r="AC508" s="244"/>
      <c r="AD508" s="244"/>
      <c r="AE508" s="244"/>
      <c r="AF508" s="244"/>
      <c r="AG508" s="244"/>
      <c r="AH508" s="244"/>
      <c r="AI508" s="244"/>
      <c r="AJ508" s="244"/>
      <c r="AK508" s="244"/>
      <c r="AL508" s="244"/>
      <c r="AM508" s="244"/>
      <c r="AN508" s="244"/>
      <c r="AO508" s="244"/>
      <c r="AP508" s="244"/>
      <c r="AQ508" s="244"/>
      <c r="AR508" s="244"/>
      <c r="AS508" s="244"/>
      <c r="AT508" s="244"/>
      <c r="AU508" s="432">
        <v>2011</v>
      </c>
      <c r="AV508" s="432"/>
      <c r="AW508" s="432"/>
      <c r="AX508" s="432"/>
      <c r="AY508" s="432"/>
      <c r="AZ508" s="432"/>
      <c r="BA508" s="432"/>
      <c r="BB508" s="431"/>
      <c r="BC508" s="432"/>
    </row>
    <row r="509" spans="1:55" s="914" customFormat="1" ht="25.7" hidden="1" customHeight="1">
      <c r="A509" s="839"/>
      <c r="B509" s="242"/>
      <c r="C509" s="707" t="s">
        <v>940</v>
      </c>
      <c r="D509" s="707" t="s">
        <v>10830</v>
      </c>
      <c r="E509" s="707" t="s">
        <v>940</v>
      </c>
      <c r="F509" s="707" t="s">
        <v>940</v>
      </c>
      <c r="G509" s="244"/>
      <c r="H509" s="915"/>
      <c r="I509" s="235">
        <v>300</v>
      </c>
      <c r="J509" s="235">
        <v>300</v>
      </c>
      <c r="K509" s="235">
        <v>300</v>
      </c>
      <c r="L509" s="244">
        <v>300</v>
      </c>
      <c r="M509" s="736">
        <v>300</v>
      </c>
      <c r="N509" s="244" t="s">
        <v>1563</v>
      </c>
      <c r="O509" s="235">
        <v>1</v>
      </c>
      <c r="P509" s="235" t="s">
        <v>290</v>
      </c>
      <c r="Q509" s="235" t="s">
        <v>1563</v>
      </c>
      <c r="R509" s="235">
        <v>1</v>
      </c>
      <c r="S509" s="235" t="s">
        <v>290</v>
      </c>
      <c r="T509" s="244"/>
      <c r="U509" s="244"/>
      <c r="V509" s="244"/>
      <c r="W509" s="244"/>
      <c r="X509" s="244"/>
      <c r="Y509" s="244"/>
      <c r="Z509" s="432"/>
      <c r="AA509" s="707"/>
      <c r="AB509" s="707"/>
      <c r="AC509" s="244"/>
      <c r="AD509" s="244"/>
      <c r="AE509" s="244"/>
      <c r="AF509" s="244"/>
      <c r="AG509" s="244"/>
      <c r="AH509" s="244"/>
      <c r="AI509" s="244"/>
      <c r="AJ509" s="244"/>
      <c r="AK509" s="244"/>
      <c r="AL509" s="244"/>
      <c r="AM509" s="244"/>
      <c r="AN509" s="244"/>
      <c r="AO509" s="244"/>
      <c r="AP509" s="244"/>
      <c r="AQ509" s="244"/>
      <c r="AR509" s="244"/>
      <c r="AS509" s="244"/>
      <c r="AT509" s="244"/>
      <c r="AU509" s="432">
        <v>2013</v>
      </c>
      <c r="AV509" s="432"/>
      <c r="AW509" s="432"/>
      <c r="AX509" s="432"/>
      <c r="AY509" s="432"/>
      <c r="AZ509" s="432"/>
      <c r="BA509" s="432"/>
      <c r="BB509" s="431"/>
      <c r="BC509" s="432"/>
    </row>
    <row r="510" spans="1:55" s="914" customFormat="1" ht="25.7" hidden="1" customHeight="1">
      <c r="A510" s="839"/>
      <c r="B510" s="242"/>
      <c r="C510" s="707" t="s">
        <v>940</v>
      </c>
      <c r="D510" s="707" t="s">
        <v>10831</v>
      </c>
      <c r="E510" s="707" t="s">
        <v>940</v>
      </c>
      <c r="F510" s="707" t="s">
        <v>940</v>
      </c>
      <c r="G510" s="244"/>
      <c r="H510" s="915"/>
      <c r="I510" s="235">
        <v>300</v>
      </c>
      <c r="J510" s="235">
        <v>300</v>
      </c>
      <c r="K510" s="235">
        <v>300</v>
      </c>
      <c r="L510" s="244">
        <v>300</v>
      </c>
      <c r="M510" s="736">
        <v>300</v>
      </c>
      <c r="N510" s="244" t="s">
        <v>1563</v>
      </c>
      <c r="O510" s="235">
        <v>1</v>
      </c>
      <c r="P510" s="235" t="s">
        <v>290</v>
      </c>
      <c r="Q510" s="235" t="s">
        <v>1563</v>
      </c>
      <c r="R510" s="235">
        <v>1</v>
      </c>
      <c r="S510" s="235" t="s">
        <v>290</v>
      </c>
      <c r="T510" s="244"/>
      <c r="U510" s="244"/>
      <c r="V510" s="244"/>
      <c r="W510" s="244"/>
      <c r="X510" s="244"/>
      <c r="Y510" s="244"/>
      <c r="Z510" s="432"/>
      <c r="AA510" s="707"/>
      <c r="AB510" s="707"/>
      <c r="AC510" s="244"/>
      <c r="AD510" s="244"/>
      <c r="AE510" s="244"/>
      <c r="AF510" s="244"/>
      <c r="AG510" s="244"/>
      <c r="AH510" s="244"/>
      <c r="AI510" s="244"/>
      <c r="AJ510" s="244"/>
      <c r="AK510" s="244"/>
      <c r="AL510" s="244"/>
      <c r="AM510" s="244"/>
      <c r="AN510" s="244"/>
      <c r="AO510" s="244"/>
      <c r="AP510" s="244"/>
      <c r="AQ510" s="244"/>
      <c r="AR510" s="244"/>
      <c r="AS510" s="244"/>
      <c r="AT510" s="244"/>
      <c r="AU510" s="432">
        <v>2005</v>
      </c>
      <c r="AV510" s="432"/>
      <c r="AW510" s="432"/>
      <c r="AX510" s="432"/>
      <c r="AY510" s="432"/>
      <c r="AZ510" s="432"/>
      <c r="BA510" s="432"/>
      <c r="BB510" s="431"/>
      <c r="BC510" s="432"/>
    </row>
    <row r="511" spans="1:55" s="914" customFormat="1" ht="25.7" hidden="1" customHeight="1">
      <c r="A511" s="839"/>
      <c r="B511" s="242"/>
      <c r="C511" s="707" t="s">
        <v>940</v>
      </c>
      <c r="D511" s="707" t="s">
        <v>10832</v>
      </c>
      <c r="E511" s="707" t="s">
        <v>940</v>
      </c>
      <c r="F511" s="707" t="s">
        <v>940</v>
      </c>
      <c r="G511" s="244"/>
      <c r="H511" s="915"/>
      <c r="I511" s="235">
        <v>1200</v>
      </c>
      <c r="J511" s="235">
        <v>1200</v>
      </c>
      <c r="K511" s="235">
        <v>1200</v>
      </c>
      <c r="L511" s="244">
        <v>1200</v>
      </c>
      <c r="M511" s="736">
        <v>1200</v>
      </c>
      <c r="N511" s="244" t="s">
        <v>10833</v>
      </c>
      <c r="O511" s="235">
        <v>2</v>
      </c>
      <c r="P511" s="235" t="s">
        <v>290</v>
      </c>
      <c r="Q511" s="235" t="s">
        <v>10833</v>
      </c>
      <c r="R511" s="235">
        <v>2</v>
      </c>
      <c r="S511" s="235" t="s">
        <v>290</v>
      </c>
      <c r="T511" s="244"/>
      <c r="U511" s="244"/>
      <c r="V511" s="244"/>
      <c r="W511" s="244"/>
      <c r="X511" s="244"/>
      <c r="Y511" s="244"/>
      <c r="Z511" s="432"/>
      <c r="AA511" s="707"/>
      <c r="AB511" s="707"/>
      <c r="AC511" s="244"/>
      <c r="AD511" s="244"/>
      <c r="AE511" s="244"/>
      <c r="AF511" s="244"/>
      <c r="AG511" s="244"/>
      <c r="AH511" s="244"/>
      <c r="AI511" s="244"/>
      <c r="AJ511" s="244"/>
      <c r="AK511" s="244"/>
      <c r="AL511" s="244"/>
      <c r="AM511" s="244"/>
      <c r="AN511" s="244"/>
      <c r="AO511" s="244"/>
      <c r="AP511" s="244"/>
      <c r="AQ511" s="244"/>
      <c r="AR511" s="244"/>
      <c r="AS511" s="244"/>
      <c r="AT511" s="244"/>
      <c r="AU511" s="432">
        <v>2003</v>
      </c>
      <c r="AV511" s="432"/>
      <c r="AW511" s="432"/>
      <c r="AX511" s="432"/>
      <c r="AY511" s="432"/>
      <c r="AZ511" s="432"/>
      <c r="BA511" s="432"/>
      <c r="BB511" s="431"/>
      <c r="BC511" s="432"/>
    </row>
    <row r="512" spans="1:55" s="914" customFormat="1" ht="25.7" hidden="1" customHeight="1">
      <c r="A512" s="839"/>
      <c r="B512" s="242"/>
      <c r="C512" s="707" t="s">
        <v>940</v>
      </c>
      <c r="D512" s="707" t="s">
        <v>10834</v>
      </c>
      <c r="E512" s="707" t="s">
        <v>940</v>
      </c>
      <c r="F512" s="707" t="s">
        <v>940</v>
      </c>
      <c r="G512" s="244"/>
      <c r="H512" s="915"/>
      <c r="I512" s="235">
        <v>340</v>
      </c>
      <c r="J512" s="235">
        <v>340</v>
      </c>
      <c r="K512" s="235">
        <v>340</v>
      </c>
      <c r="L512" s="244">
        <v>340</v>
      </c>
      <c r="M512" s="736">
        <v>340</v>
      </c>
      <c r="N512" s="244" t="s">
        <v>10835</v>
      </c>
      <c r="O512" s="235">
        <v>1</v>
      </c>
      <c r="P512" s="235" t="s">
        <v>290</v>
      </c>
      <c r="Q512" s="235" t="s">
        <v>10835</v>
      </c>
      <c r="R512" s="235">
        <v>1</v>
      </c>
      <c r="S512" s="235" t="s">
        <v>290</v>
      </c>
      <c r="T512" s="244"/>
      <c r="U512" s="244"/>
      <c r="V512" s="244"/>
      <c r="W512" s="244"/>
      <c r="X512" s="244"/>
      <c r="Y512" s="244"/>
      <c r="Z512" s="432"/>
      <c r="AA512" s="707"/>
      <c r="AB512" s="707"/>
      <c r="AC512" s="244"/>
      <c r="AD512" s="244"/>
      <c r="AE512" s="244"/>
      <c r="AF512" s="244"/>
      <c r="AG512" s="244"/>
      <c r="AH512" s="244"/>
      <c r="AI512" s="244"/>
      <c r="AJ512" s="244"/>
      <c r="AK512" s="244"/>
      <c r="AL512" s="244"/>
      <c r="AM512" s="244"/>
      <c r="AN512" s="244"/>
      <c r="AO512" s="244"/>
      <c r="AP512" s="244"/>
      <c r="AQ512" s="244"/>
      <c r="AR512" s="244"/>
      <c r="AS512" s="244"/>
      <c r="AT512" s="244"/>
      <c r="AU512" s="432">
        <v>2007</v>
      </c>
      <c r="AV512" s="432"/>
      <c r="AW512" s="432"/>
      <c r="AX512" s="432"/>
      <c r="AY512" s="432"/>
      <c r="AZ512" s="432"/>
      <c r="BA512" s="432"/>
      <c r="BB512" s="431"/>
      <c r="BC512" s="432"/>
    </row>
    <row r="513" spans="1:55" s="914" customFormat="1" ht="25.7" hidden="1" customHeight="1">
      <c r="A513" s="839"/>
      <c r="B513" s="242"/>
      <c r="C513" s="707" t="s">
        <v>940</v>
      </c>
      <c r="D513" s="707" t="s">
        <v>10836</v>
      </c>
      <c r="E513" s="707" t="s">
        <v>940</v>
      </c>
      <c r="F513" s="707" t="s">
        <v>940</v>
      </c>
      <c r="G513" s="244"/>
      <c r="H513" s="915"/>
      <c r="I513" s="235">
        <v>480</v>
      </c>
      <c r="J513" s="235">
        <v>480</v>
      </c>
      <c r="K513" s="235">
        <v>480</v>
      </c>
      <c r="L513" s="235">
        <v>480</v>
      </c>
      <c r="M513" s="235">
        <v>480</v>
      </c>
      <c r="N513" s="235">
        <v>480</v>
      </c>
      <c r="O513" s="235">
        <v>1</v>
      </c>
      <c r="P513" s="235" t="s">
        <v>290</v>
      </c>
      <c r="Q513" s="235">
        <v>480</v>
      </c>
      <c r="R513" s="235">
        <v>1</v>
      </c>
      <c r="S513" s="235" t="s">
        <v>290</v>
      </c>
      <c r="T513" s="244"/>
      <c r="U513" s="244"/>
      <c r="V513" s="244"/>
      <c r="W513" s="244"/>
      <c r="X513" s="244"/>
      <c r="Y513" s="244"/>
      <c r="Z513" s="432"/>
      <c r="AA513" s="707"/>
      <c r="AB513" s="707"/>
      <c r="AC513" s="244"/>
      <c r="AD513" s="244"/>
      <c r="AE513" s="244"/>
      <c r="AF513" s="244"/>
      <c r="AG513" s="244"/>
      <c r="AH513" s="244"/>
      <c r="AI513" s="244"/>
      <c r="AJ513" s="244"/>
      <c r="AK513" s="244"/>
      <c r="AL513" s="244"/>
      <c r="AM513" s="244"/>
      <c r="AN513" s="244"/>
      <c r="AO513" s="244"/>
      <c r="AP513" s="244"/>
      <c r="AQ513" s="244"/>
      <c r="AR513" s="244"/>
      <c r="AS513" s="244"/>
      <c r="AT513" s="244"/>
      <c r="AU513" s="432">
        <v>2009</v>
      </c>
      <c r="AV513" s="432"/>
      <c r="AW513" s="432"/>
      <c r="AX513" s="432"/>
      <c r="AY513" s="432"/>
      <c r="AZ513" s="432"/>
      <c r="BA513" s="432"/>
      <c r="BB513" s="431"/>
      <c r="BC513" s="432"/>
    </row>
    <row r="514" spans="1:55" s="914" customFormat="1" ht="25.7" hidden="1" customHeight="1">
      <c r="A514" s="839"/>
      <c r="B514" s="242"/>
      <c r="C514" s="707" t="s">
        <v>940</v>
      </c>
      <c r="D514" s="707" t="s">
        <v>10837</v>
      </c>
      <c r="E514" s="707" t="s">
        <v>940</v>
      </c>
      <c r="F514" s="707" t="s">
        <v>940</v>
      </c>
      <c r="G514" s="244"/>
      <c r="H514" s="915"/>
      <c r="I514" s="235">
        <v>460</v>
      </c>
      <c r="J514" s="235">
        <v>460</v>
      </c>
      <c r="K514" s="235">
        <v>460</v>
      </c>
      <c r="L514" s="235">
        <v>460</v>
      </c>
      <c r="M514" s="235">
        <v>460</v>
      </c>
      <c r="N514" s="235">
        <v>460</v>
      </c>
      <c r="O514" s="235">
        <v>1</v>
      </c>
      <c r="P514" s="235" t="s">
        <v>290</v>
      </c>
      <c r="Q514" s="235">
        <v>460</v>
      </c>
      <c r="R514" s="235">
        <v>1</v>
      </c>
      <c r="S514" s="235" t="s">
        <v>290</v>
      </c>
      <c r="T514" s="244"/>
      <c r="U514" s="244"/>
      <c r="V514" s="244"/>
      <c r="W514" s="244"/>
      <c r="X514" s="244"/>
      <c r="Y514" s="244"/>
      <c r="Z514" s="432"/>
      <c r="AA514" s="707"/>
      <c r="AB514" s="707"/>
      <c r="AC514" s="244"/>
      <c r="AD514" s="244"/>
      <c r="AE514" s="244"/>
      <c r="AF514" s="244"/>
      <c r="AG514" s="244"/>
      <c r="AH514" s="244"/>
      <c r="AI514" s="244"/>
      <c r="AJ514" s="244"/>
      <c r="AK514" s="244"/>
      <c r="AL514" s="244"/>
      <c r="AM514" s="244"/>
      <c r="AN514" s="244"/>
      <c r="AO514" s="244"/>
      <c r="AP514" s="244"/>
      <c r="AQ514" s="244"/>
      <c r="AR514" s="244"/>
      <c r="AS514" s="244"/>
      <c r="AT514" s="244"/>
      <c r="AU514" s="432">
        <v>2006</v>
      </c>
      <c r="AV514" s="432"/>
      <c r="AW514" s="432"/>
      <c r="AX514" s="432"/>
      <c r="AY514" s="432"/>
      <c r="AZ514" s="432"/>
      <c r="BA514" s="432"/>
      <c r="BB514" s="431"/>
      <c r="BC514" s="432"/>
    </row>
    <row r="515" spans="1:55" s="914" customFormat="1" ht="25.7" hidden="1" customHeight="1">
      <c r="A515" s="839"/>
      <c r="B515" s="242"/>
      <c r="C515" s="707" t="s">
        <v>940</v>
      </c>
      <c r="D515" s="707" t="s">
        <v>10838</v>
      </c>
      <c r="E515" s="707" t="s">
        <v>940</v>
      </c>
      <c r="F515" s="707" t="s">
        <v>940</v>
      </c>
      <c r="G515" s="244"/>
      <c r="H515" s="915"/>
      <c r="I515" s="235">
        <v>500</v>
      </c>
      <c r="J515" s="235">
        <v>500</v>
      </c>
      <c r="K515" s="235">
        <v>500</v>
      </c>
      <c r="L515" s="235">
        <v>500</v>
      </c>
      <c r="M515" s="235">
        <v>500</v>
      </c>
      <c r="N515" s="235" t="s">
        <v>10609</v>
      </c>
      <c r="O515" s="235">
        <v>1</v>
      </c>
      <c r="P515" s="235" t="s">
        <v>290</v>
      </c>
      <c r="Q515" s="235" t="s">
        <v>10609</v>
      </c>
      <c r="R515" s="235">
        <v>1</v>
      </c>
      <c r="S515" s="235" t="s">
        <v>290</v>
      </c>
      <c r="T515" s="244"/>
      <c r="U515" s="244"/>
      <c r="V515" s="244"/>
      <c r="W515" s="244"/>
      <c r="X515" s="244"/>
      <c r="Y515" s="244"/>
      <c r="Z515" s="432"/>
      <c r="AA515" s="707"/>
      <c r="AB515" s="707"/>
      <c r="AC515" s="244"/>
      <c r="AD515" s="244"/>
      <c r="AE515" s="244"/>
      <c r="AF515" s="244"/>
      <c r="AG515" s="244"/>
      <c r="AH515" s="244"/>
      <c r="AI515" s="244"/>
      <c r="AJ515" s="244"/>
      <c r="AK515" s="244"/>
      <c r="AL515" s="244"/>
      <c r="AM515" s="244"/>
      <c r="AN515" s="244"/>
      <c r="AO515" s="244"/>
      <c r="AP515" s="244"/>
      <c r="AQ515" s="244"/>
      <c r="AR515" s="244"/>
      <c r="AS515" s="244"/>
      <c r="AT515" s="244"/>
      <c r="AU515" s="432">
        <v>2009</v>
      </c>
      <c r="AV515" s="432"/>
      <c r="AW515" s="432"/>
      <c r="AX515" s="432"/>
      <c r="AY515" s="432"/>
      <c r="AZ515" s="432"/>
      <c r="BA515" s="432"/>
      <c r="BB515" s="431"/>
      <c r="BC515" s="432"/>
    </row>
    <row r="516" spans="1:55" s="914" customFormat="1" ht="25.7" hidden="1" customHeight="1">
      <c r="A516" s="839"/>
      <c r="B516" s="242"/>
      <c r="C516" s="707" t="s">
        <v>940</v>
      </c>
      <c r="D516" s="707" t="s">
        <v>10839</v>
      </c>
      <c r="E516" s="707" t="s">
        <v>940</v>
      </c>
      <c r="F516" s="707" t="s">
        <v>940</v>
      </c>
      <c r="G516" s="244"/>
      <c r="H516" s="915"/>
      <c r="I516" s="235">
        <v>374</v>
      </c>
      <c r="J516" s="235">
        <v>374</v>
      </c>
      <c r="K516" s="235">
        <v>374</v>
      </c>
      <c r="L516" s="235">
        <v>374</v>
      </c>
      <c r="M516" s="235">
        <v>374</v>
      </c>
      <c r="N516" s="235" t="s">
        <v>10840</v>
      </c>
      <c r="O516" s="235">
        <v>1</v>
      </c>
      <c r="P516" s="235" t="s">
        <v>290</v>
      </c>
      <c r="Q516" s="235" t="s">
        <v>10840</v>
      </c>
      <c r="R516" s="235">
        <v>1</v>
      </c>
      <c r="S516" s="235" t="s">
        <v>290</v>
      </c>
      <c r="T516" s="244"/>
      <c r="U516" s="244"/>
      <c r="V516" s="244"/>
      <c r="W516" s="244"/>
      <c r="X516" s="244"/>
      <c r="Y516" s="244"/>
      <c r="Z516" s="432"/>
      <c r="AA516" s="707"/>
      <c r="AB516" s="707"/>
      <c r="AC516" s="244"/>
      <c r="AD516" s="244"/>
      <c r="AE516" s="244"/>
      <c r="AF516" s="244"/>
      <c r="AG516" s="244"/>
      <c r="AH516" s="244"/>
      <c r="AI516" s="244"/>
      <c r="AJ516" s="244"/>
      <c r="AK516" s="244"/>
      <c r="AL516" s="244"/>
      <c r="AM516" s="244"/>
      <c r="AN516" s="244"/>
      <c r="AO516" s="244"/>
      <c r="AP516" s="244"/>
      <c r="AQ516" s="244"/>
      <c r="AR516" s="244"/>
      <c r="AS516" s="244"/>
      <c r="AT516" s="244"/>
      <c r="AU516" s="432">
        <v>2009</v>
      </c>
      <c r="AV516" s="432"/>
      <c r="AW516" s="432"/>
      <c r="AX516" s="432"/>
      <c r="AY516" s="432"/>
      <c r="AZ516" s="432"/>
      <c r="BA516" s="432"/>
      <c r="BB516" s="431"/>
      <c r="BC516" s="432"/>
    </row>
    <row r="517" spans="1:55" s="914" customFormat="1" ht="25.7" hidden="1" customHeight="1">
      <c r="A517" s="839"/>
      <c r="B517" s="242"/>
      <c r="C517" s="707" t="s">
        <v>940</v>
      </c>
      <c r="D517" s="707" t="s">
        <v>10841</v>
      </c>
      <c r="E517" s="707" t="s">
        <v>940</v>
      </c>
      <c r="F517" s="707" t="s">
        <v>940</v>
      </c>
      <c r="G517" s="244"/>
      <c r="H517" s="915"/>
      <c r="I517" s="235">
        <v>460</v>
      </c>
      <c r="J517" s="235">
        <v>460</v>
      </c>
      <c r="K517" s="235">
        <v>460</v>
      </c>
      <c r="L517" s="235">
        <v>460</v>
      </c>
      <c r="M517" s="235">
        <v>460</v>
      </c>
      <c r="N517" s="235" t="s">
        <v>10842</v>
      </c>
      <c r="O517" s="235">
        <v>1</v>
      </c>
      <c r="P517" s="235" t="s">
        <v>290</v>
      </c>
      <c r="Q517" s="235" t="s">
        <v>10842</v>
      </c>
      <c r="R517" s="235">
        <v>1</v>
      </c>
      <c r="S517" s="235" t="s">
        <v>290</v>
      </c>
      <c r="T517" s="244"/>
      <c r="U517" s="244"/>
      <c r="V517" s="244"/>
      <c r="W517" s="244"/>
      <c r="X517" s="244"/>
      <c r="Y517" s="244"/>
      <c r="Z517" s="432"/>
      <c r="AA517" s="707"/>
      <c r="AB517" s="707"/>
      <c r="AC517" s="244"/>
      <c r="AD517" s="244"/>
      <c r="AE517" s="244"/>
      <c r="AF517" s="244"/>
      <c r="AG517" s="244"/>
      <c r="AH517" s="244"/>
      <c r="AI517" s="244"/>
      <c r="AJ517" s="244"/>
      <c r="AK517" s="244"/>
      <c r="AL517" s="244"/>
      <c r="AM517" s="244"/>
      <c r="AN517" s="244"/>
      <c r="AO517" s="244"/>
      <c r="AP517" s="244"/>
      <c r="AQ517" s="244"/>
      <c r="AR517" s="244"/>
      <c r="AS517" s="244"/>
      <c r="AT517" s="244"/>
      <c r="AU517" s="432">
        <v>2010</v>
      </c>
      <c r="AV517" s="432"/>
      <c r="AW517" s="432"/>
      <c r="AX517" s="432"/>
      <c r="AY517" s="432"/>
      <c r="AZ517" s="432"/>
      <c r="BA517" s="432"/>
      <c r="BB517" s="431"/>
      <c r="BC517" s="432"/>
    </row>
    <row r="518" spans="1:55" s="914" customFormat="1" ht="25.7" hidden="1" customHeight="1">
      <c r="A518" s="839"/>
      <c r="B518" s="242"/>
      <c r="C518" s="707" t="s">
        <v>940</v>
      </c>
      <c r="D518" s="707" t="s">
        <v>10843</v>
      </c>
      <c r="E518" s="707" t="s">
        <v>940</v>
      </c>
      <c r="F518" s="707" t="s">
        <v>940</v>
      </c>
      <c r="G518" s="244"/>
      <c r="H518" s="915"/>
      <c r="I518" s="235">
        <v>300</v>
      </c>
      <c r="J518" s="235">
        <v>300</v>
      </c>
      <c r="K518" s="235">
        <v>300</v>
      </c>
      <c r="L518" s="235">
        <v>300</v>
      </c>
      <c r="M518" s="235">
        <v>300</v>
      </c>
      <c r="N518" s="235" t="s">
        <v>5080</v>
      </c>
      <c r="O518" s="235">
        <v>1</v>
      </c>
      <c r="P518" s="235" t="s">
        <v>290</v>
      </c>
      <c r="Q518" s="235" t="s">
        <v>5080</v>
      </c>
      <c r="R518" s="235">
        <v>1</v>
      </c>
      <c r="S518" s="235" t="s">
        <v>290</v>
      </c>
      <c r="T518" s="244"/>
      <c r="U518" s="244"/>
      <c r="V518" s="244"/>
      <c r="W518" s="244"/>
      <c r="X518" s="244"/>
      <c r="Y518" s="244"/>
      <c r="Z518" s="432"/>
      <c r="AA518" s="707"/>
      <c r="AB518" s="707"/>
      <c r="AC518" s="244"/>
      <c r="AD518" s="244"/>
      <c r="AE518" s="244"/>
      <c r="AF518" s="244"/>
      <c r="AG518" s="244"/>
      <c r="AH518" s="244"/>
      <c r="AI518" s="244"/>
      <c r="AJ518" s="244"/>
      <c r="AK518" s="244"/>
      <c r="AL518" s="244"/>
      <c r="AM518" s="244"/>
      <c r="AN518" s="244"/>
      <c r="AO518" s="244"/>
      <c r="AP518" s="244"/>
      <c r="AQ518" s="244"/>
      <c r="AR518" s="244"/>
      <c r="AS518" s="244"/>
      <c r="AT518" s="244"/>
      <c r="AU518" s="432">
        <v>2012</v>
      </c>
      <c r="AV518" s="432"/>
      <c r="AW518" s="432"/>
      <c r="AX518" s="432"/>
      <c r="AY518" s="432"/>
      <c r="AZ518" s="432"/>
      <c r="BA518" s="432"/>
      <c r="BB518" s="431"/>
      <c r="BC518" s="432"/>
    </row>
    <row r="519" spans="1:55" s="914" customFormat="1" ht="25.7" hidden="1" customHeight="1">
      <c r="A519" s="839"/>
      <c r="B519" s="242"/>
      <c r="C519" s="707" t="s">
        <v>940</v>
      </c>
      <c r="D519" s="707" t="s">
        <v>10844</v>
      </c>
      <c r="E519" s="707" t="s">
        <v>940</v>
      </c>
      <c r="F519" s="707" t="s">
        <v>940</v>
      </c>
      <c r="G519" s="244"/>
      <c r="H519" s="915"/>
      <c r="I519" s="235">
        <v>300</v>
      </c>
      <c r="J519" s="235">
        <v>300</v>
      </c>
      <c r="K519" s="235">
        <v>300</v>
      </c>
      <c r="L519" s="235">
        <v>300</v>
      </c>
      <c r="M519" s="235">
        <v>300</v>
      </c>
      <c r="N519" s="235" t="s">
        <v>5080</v>
      </c>
      <c r="O519" s="235">
        <v>1</v>
      </c>
      <c r="P519" s="235" t="s">
        <v>290</v>
      </c>
      <c r="Q519" s="235" t="s">
        <v>5080</v>
      </c>
      <c r="R519" s="235">
        <v>1</v>
      </c>
      <c r="S519" s="235" t="s">
        <v>290</v>
      </c>
      <c r="T519" s="244"/>
      <c r="U519" s="244"/>
      <c r="V519" s="244"/>
      <c r="W519" s="244"/>
      <c r="X519" s="244"/>
      <c r="Y519" s="244"/>
      <c r="Z519" s="432"/>
      <c r="AA519" s="707"/>
      <c r="AB519" s="707"/>
      <c r="AC519" s="244"/>
      <c r="AD519" s="244"/>
      <c r="AE519" s="244"/>
      <c r="AF519" s="244"/>
      <c r="AG519" s="244"/>
      <c r="AH519" s="244"/>
      <c r="AI519" s="244"/>
      <c r="AJ519" s="244"/>
      <c r="AK519" s="244"/>
      <c r="AL519" s="244"/>
      <c r="AM519" s="244"/>
      <c r="AN519" s="244"/>
      <c r="AO519" s="244"/>
      <c r="AP519" s="244"/>
      <c r="AQ519" s="244"/>
      <c r="AR519" s="244"/>
      <c r="AS519" s="244"/>
      <c r="AT519" s="244"/>
      <c r="AU519" s="432">
        <v>2012</v>
      </c>
      <c r="AV519" s="432"/>
      <c r="AW519" s="432"/>
      <c r="AX519" s="432"/>
      <c r="AY519" s="432"/>
      <c r="AZ519" s="432"/>
      <c r="BA519" s="432"/>
      <c r="BB519" s="431"/>
      <c r="BC519" s="432"/>
    </row>
    <row r="520" spans="1:55" s="914" customFormat="1" ht="25.7" hidden="1" customHeight="1">
      <c r="A520" s="839"/>
      <c r="B520" s="242"/>
      <c r="C520" s="707" t="s">
        <v>940</v>
      </c>
      <c r="D520" s="707" t="s">
        <v>14531</v>
      </c>
      <c r="E520" s="707" t="s">
        <v>940</v>
      </c>
      <c r="F520" s="707" t="s">
        <v>940</v>
      </c>
      <c r="G520" s="244"/>
      <c r="H520" s="915"/>
      <c r="I520" s="235">
        <v>374</v>
      </c>
      <c r="J520" s="235">
        <v>374</v>
      </c>
      <c r="K520" s="235">
        <v>374</v>
      </c>
      <c r="L520" s="235">
        <v>374</v>
      </c>
      <c r="M520" s="235">
        <v>374</v>
      </c>
      <c r="N520" s="235" t="s">
        <v>10840</v>
      </c>
      <c r="O520" s="235">
        <v>1</v>
      </c>
      <c r="P520" s="235" t="s">
        <v>290</v>
      </c>
      <c r="Q520" s="235" t="s">
        <v>10840</v>
      </c>
      <c r="R520" s="235">
        <v>1</v>
      </c>
      <c r="S520" s="235" t="s">
        <v>290</v>
      </c>
      <c r="T520" s="244"/>
      <c r="U520" s="244"/>
      <c r="V520" s="244"/>
      <c r="W520" s="244"/>
      <c r="X520" s="244"/>
      <c r="Y520" s="244"/>
      <c r="Z520" s="432"/>
      <c r="AA520" s="707"/>
      <c r="AB520" s="707"/>
      <c r="AC520" s="244"/>
      <c r="AD520" s="244"/>
      <c r="AE520" s="244"/>
      <c r="AF520" s="244"/>
      <c r="AG520" s="244"/>
      <c r="AH520" s="244"/>
      <c r="AI520" s="244"/>
      <c r="AJ520" s="244"/>
      <c r="AK520" s="244"/>
      <c r="AL520" s="244"/>
      <c r="AM520" s="244"/>
      <c r="AN520" s="244"/>
      <c r="AO520" s="244"/>
      <c r="AP520" s="244"/>
      <c r="AQ520" s="244"/>
      <c r="AR520" s="244"/>
      <c r="AS520" s="244"/>
      <c r="AT520" s="244"/>
      <c r="AU520" s="432">
        <v>2013</v>
      </c>
      <c r="AV520" s="432"/>
      <c r="AW520" s="432"/>
      <c r="AX520" s="432"/>
      <c r="AY520" s="432"/>
      <c r="AZ520" s="432"/>
      <c r="BA520" s="432"/>
      <c r="BB520" s="431"/>
      <c r="BC520" s="432"/>
    </row>
    <row r="521" spans="1:55" s="914" customFormat="1" ht="25.7" hidden="1" customHeight="1">
      <c r="A521" s="839"/>
      <c r="B521" s="242"/>
      <c r="C521" s="707" t="s">
        <v>940</v>
      </c>
      <c r="D521" s="707" t="s">
        <v>14532</v>
      </c>
      <c r="E521" s="707" t="s">
        <v>940</v>
      </c>
      <c r="F521" s="707" t="s">
        <v>940</v>
      </c>
      <c r="G521" s="244"/>
      <c r="H521" s="915"/>
      <c r="I521" s="235">
        <v>300</v>
      </c>
      <c r="J521" s="235">
        <v>300</v>
      </c>
      <c r="K521" s="235">
        <v>300</v>
      </c>
      <c r="L521" s="235">
        <v>300</v>
      </c>
      <c r="M521" s="235">
        <v>300</v>
      </c>
      <c r="N521" s="235" t="s">
        <v>1563</v>
      </c>
      <c r="O521" s="235">
        <v>2</v>
      </c>
      <c r="P521" s="235" t="s">
        <v>290</v>
      </c>
      <c r="Q521" s="235" t="s">
        <v>1563</v>
      </c>
      <c r="R521" s="235">
        <v>2</v>
      </c>
      <c r="S521" s="235" t="s">
        <v>290</v>
      </c>
      <c r="T521" s="244"/>
      <c r="U521" s="244"/>
      <c r="V521" s="244"/>
      <c r="W521" s="244"/>
      <c r="X521" s="244"/>
      <c r="Y521" s="244"/>
      <c r="Z521" s="432"/>
      <c r="AA521" s="707"/>
      <c r="AB521" s="707"/>
      <c r="AC521" s="244"/>
      <c r="AD521" s="244"/>
      <c r="AE521" s="244"/>
      <c r="AF521" s="244"/>
      <c r="AG521" s="244"/>
      <c r="AH521" s="244"/>
      <c r="AI521" s="244"/>
      <c r="AJ521" s="244"/>
      <c r="AK521" s="244"/>
      <c r="AL521" s="244"/>
      <c r="AM521" s="244"/>
      <c r="AN521" s="244"/>
      <c r="AO521" s="244"/>
      <c r="AP521" s="244"/>
      <c r="AQ521" s="244"/>
      <c r="AR521" s="244"/>
      <c r="AS521" s="244"/>
      <c r="AT521" s="244"/>
      <c r="AU521" s="432">
        <v>2009</v>
      </c>
      <c r="AV521" s="432"/>
      <c r="AW521" s="432"/>
      <c r="AX521" s="432"/>
      <c r="AY521" s="432"/>
      <c r="AZ521" s="432"/>
      <c r="BA521" s="432"/>
      <c r="BB521" s="431"/>
      <c r="BC521" s="432"/>
    </row>
    <row r="522" spans="1:55" s="914" customFormat="1" ht="25.7" hidden="1" customHeight="1">
      <c r="A522" s="839"/>
      <c r="B522" s="242"/>
      <c r="C522" s="707" t="s">
        <v>940</v>
      </c>
      <c r="D522" s="707" t="s">
        <v>10845</v>
      </c>
      <c r="E522" s="707" t="s">
        <v>940</v>
      </c>
      <c r="F522" s="707" t="s">
        <v>940</v>
      </c>
      <c r="G522" s="244"/>
      <c r="H522" s="915"/>
      <c r="I522" s="235">
        <v>500</v>
      </c>
      <c r="J522" s="235">
        <v>500</v>
      </c>
      <c r="K522" s="235">
        <v>500</v>
      </c>
      <c r="L522" s="235">
        <v>500</v>
      </c>
      <c r="M522" s="235">
        <v>500</v>
      </c>
      <c r="N522" s="235" t="s">
        <v>10609</v>
      </c>
      <c r="O522" s="235">
        <v>1</v>
      </c>
      <c r="P522" s="235" t="s">
        <v>290</v>
      </c>
      <c r="Q522" s="235" t="s">
        <v>10609</v>
      </c>
      <c r="R522" s="235">
        <v>1</v>
      </c>
      <c r="S522" s="235" t="s">
        <v>290</v>
      </c>
      <c r="T522" s="244"/>
      <c r="U522" s="244"/>
      <c r="V522" s="244"/>
      <c r="W522" s="244"/>
      <c r="X522" s="244"/>
      <c r="Y522" s="244"/>
      <c r="Z522" s="432"/>
      <c r="AA522" s="707"/>
      <c r="AB522" s="707"/>
      <c r="AC522" s="244"/>
      <c r="AD522" s="244"/>
      <c r="AE522" s="244"/>
      <c r="AF522" s="244"/>
      <c r="AG522" s="244"/>
      <c r="AH522" s="244"/>
      <c r="AI522" s="244"/>
      <c r="AJ522" s="244"/>
      <c r="AK522" s="244"/>
      <c r="AL522" s="244"/>
      <c r="AM522" s="244"/>
      <c r="AN522" s="244"/>
      <c r="AO522" s="244"/>
      <c r="AP522" s="244"/>
      <c r="AQ522" s="244"/>
      <c r="AR522" s="244"/>
      <c r="AS522" s="244"/>
      <c r="AT522" s="244"/>
      <c r="AU522" s="432">
        <v>2010</v>
      </c>
      <c r="AV522" s="432"/>
      <c r="AW522" s="432"/>
      <c r="AX522" s="432"/>
      <c r="AY522" s="432"/>
      <c r="AZ522" s="432"/>
      <c r="BA522" s="432"/>
      <c r="BB522" s="431"/>
      <c r="BC522" s="432"/>
    </row>
    <row r="523" spans="1:55" s="914" customFormat="1" ht="25.7" hidden="1" customHeight="1">
      <c r="A523" s="839"/>
      <c r="B523" s="242"/>
      <c r="C523" s="707" t="s">
        <v>940</v>
      </c>
      <c r="D523" s="707" t="s">
        <v>10846</v>
      </c>
      <c r="E523" s="707" t="s">
        <v>940</v>
      </c>
      <c r="F523" s="707" t="s">
        <v>940</v>
      </c>
      <c r="G523" s="244"/>
      <c r="H523" s="915"/>
      <c r="I523" s="235">
        <v>500</v>
      </c>
      <c r="J523" s="235">
        <v>500</v>
      </c>
      <c r="K523" s="235">
        <v>500</v>
      </c>
      <c r="L523" s="235">
        <v>500</v>
      </c>
      <c r="M523" s="235">
        <v>500</v>
      </c>
      <c r="N523" s="235" t="s">
        <v>10609</v>
      </c>
      <c r="O523" s="235">
        <v>1</v>
      </c>
      <c r="P523" s="235" t="s">
        <v>290</v>
      </c>
      <c r="Q523" s="235" t="s">
        <v>10609</v>
      </c>
      <c r="R523" s="235">
        <v>1</v>
      </c>
      <c r="S523" s="235" t="s">
        <v>290</v>
      </c>
      <c r="T523" s="244"/>
      <c r="U523" s="244"/>
      <c r="V523" s="244"/>
      <c r="W523" s="244"/>
      <c r="X523" s="244"/>
      <c r="Y523" s="244"/>
      <c r="Z523" s="432"/>
      <c r="AA523" s="707"/>
      <c r="AB523" s="707"/>
      <c r="AC523" s="244"/>
      <c r="AD523" s="244"/>
      <c r="AE523" s="244"/>
      <c r="AF523" s="244"/>
      <c r="AG523" s="244"/>
      <c r="AH523" s="244"/>
      <c r="AI523" s="244"/>
      <c r="AJ523" s="244"/>
      <c r="AK523" s="244"/>
      <c r="AL523" s="244"/>
      <c r="AM523" s="244"/>
      <c r="AN523" s="244"/>
      <c r="AO523" s="244"/>
      <c r="AP523" s="244"/>
      <c r="AQ523" s="244"/>
      <c r="AR523" s="244"/>
      <c r="AS523" s="244"/>
      <c r="AT523" s="244"/>
      <c r="AU523" s="432">
        <v>2010</v>
      </c>
      <c r="AV523" s="432"/>
      <c r="AW523" s="432"/>
      <c r="AX523" s="432"/>
      <c r="AY523" s="432"/>
      <c r="AZ523" s="432"/>
      <c r="BA523" s="432"/>
      <c r="BB523" s="431"/>
      <c r="BC523" s="432"/>
    </row>
    <row r="524" spans="1:55" s="914" customFormat="1" ht="25.7" hidden="1" customHeight="1">
      <c r="A524" s="839"/>
      <c r="B524" s="242"/>
      <c r="C524" s="707" t="s">
        <v>940</v>
      </c>
      <c r="D524" s="707" t="s">
        <v>10847</v>
      </c>
      <c r="E524" s="707" t="s">
        <v>940</v>
      </c>
      <c r="F524" s="707" t="s">
        <v>940</v>
      </c>
      <c r="G524" s="244"/>
      <c r="H524" s="915"/>
      <c r="I524" s="235">
        <v>500</v>
      </c>
      <c r="J524" s="235">
        <v>500</v>
      </c>
      <c r="K524" s="235">
        <v>500</v>
      </c>
      <c r="L524" s="235">
        <v>500</v>
      </c>
      <c r="M524" s="235">
        <v>500</v>
      </c>
      <c r="N524" s="235" t="s">
        <v>10609</v>
      </c>
      <c r="O524" s="235">
        <v>1</v>
      </c>
      <c r="P524" s="235" t="s">
        <v>290</v>
      </c>
      <c r="Q524" s="235" t="s">
        <v>10609</v>
      </c>
      <c r="R524" s="235">
        <v>1</v>
      </c>
      <c r="S524" s="235" t="s">
        <v>290</v>
      </c>
      <c r="T524" s="244"/>
      <c r="U524" s="244"/>
      <c r="V524" s="244"/>
      <c r="W524" s="244"/>
      <c r="X524" s="244"/>
      <c r="Y524" s="244"/>
      <c r="Z524" s="432"/>
      <c r="AA524" s="707"/>
      <c r="AB524" s="707"/>
      <c r="AC524" s="244"/>
      <c r="AD524" s="244"/>
      <c r="AE524" s="244"/>
      <c r="AF524" s="244"/>
      <c r="AG524" s="244"/>
      <c r="AH524" s="244"/>
      <c r="AI524" s="244"/>
      <c r="AJ524" s="244"/>
      <c r="AK524" s="244"/>
      <c r="AL524" s="244"/>
      <c r="AM524" s="244"/>
      <c r="AN524" s="244"/>
      <c r="AO524" s="244"/>
      <c r="AP524" s="244"/>
      <c r="AQ524" s="244"/>
      <c r="AR524" s="244"/>
      <c r="AS524" s="244"/>
      <c r="AT524" s="244"/>
      <c r="AU524" s="432">
        <v>2010</v>
      </c>
      <c r="AV524" s="432"/>
      <c r="AW524" s="432"/>
      <c r="AX524" s="432"/>
      <c r="AY524" s="432"/>
      <c r="AZ524" s="432"/>
      <c r="BA524" s="432"/>
      <c r="BB524" s="431"/>
      <c r="BC524" s="432"/>
    </row>
    <row r="525" spans="1:55" s="914" customFormat="1" ht="25.7" hidden="1" customHeight="1">
      <c r="A525" s="839"/>
      <c r="B525" s="242"/>
      <c r="C525" s="707" t="s">
        <v>940</v>
      </c>
      <c r="D525" s="707" t="s">
        <v>10848</v>
      </c>
      <c r="E525" s="707" t="s">
        <v>940</v>
      </c>
      <c r="F525" s="707" t="s">
        <v>940</v>
      </c>
      <c r="G525" s="244"/>
      <c r="H525" s="915"/>
      <c r="I525" s="235">
        <v>500</v>
      </c>
      <c r="J525" s="235">
        <v>500</v>
      </c>
      <c r="K525" s="235">
        <v>500</v>
      </c>
      <c r="L525" s="235">
        <v>500</v>
      </c>
      <c r="M525" s="235">
        <v>500</v>
      </c>
      <c r="N525" s="235" t="s">
        <v>10609</v>
      </c>
      <c r="O525" s="235">
        <v>1</v>
      </c>
      <c r="P525" s="235" t="s">
        <v>290</v>
      </c>
      <c r="Q525" s="235" t="s">
        <v>10609</v>
      </c>
      <c r="R525" s="235">
        <v>1</v>
      </c>
      <c r="S525" s="235" t="s">
        <v>290</v>
      </c>
      <c r="T525" s="244"/>
      <c r="U525" s="244"/>
      <c r="V525" s="244"/>
      <c r="W525" s="244"/>
      <c r="X525" s="244"/>
      <c r="Y525" s="244"/>
      <c r="Z525" s="432"/>
      <c r="AA525" s="707"/>
      <c r="AB525" s="707"/>
      <c r="AC525" s="244"/>
      <c r="AD525" s="244"/>
      <c r="AE525" s="244"/>
      <c r="AF525" s="244"/>
      <c r="AG525" s="244"/>
      <c r="AH525" s="244"/>
      <c r="AI525" s="244"/>
      <c r="AJ525" s="244"/>
      <c r="AK525" s="244"/>
      <c r="AL525" s="244"/>
      <c r="AM525" s="244"/>
      <c r="AN525" s="244"/>
      <c r="AO525" s="244"/>
      <c r="AP525" s="244"/>
      <c r="AQ525" s="244"/>
      <c r="AR525" s="244"/>
      <c r="AS525" s="244"/>
      <c r="AT525" s="244"/>
      <c r="AU525" s="432">
        <v>2010</v>
      </c>
      <c r="AV525" s="432"/>
      <c r="AW525" s="432"/>
      <c r="AX525" s="432"/>
      <c r="AY525" s="432"/>
      <c r="AZ525" s="432"/>
      <c r="BA525" s="432"/>
      <c r="BB525" s="431"/>
      <c r="BC525" s="432"/>
    </row>
    <row r="526" spans="1:55" s="914" customFormat="1" ht="25.7" hidden="1" customHeight="1">
      <c r="A526" s="839"/>
      <c r="B526" s="242"/>
      <c r="C526" s="707" t="s">
        <v>940</v>
      </c>
      <c r="D526" s="707" t="s">
        <v>10849</v>
      </c>
      <c r="E526" s="707" t="s">
        <v>940</v>
      </c>
      <c r="F526" s="707" t="s">
        <v>940</v>
      </c>
      <c r="G526" s="244"/>
      <c r="H526" s="915"/>
      <c r="I526" s="235">
        <v>500</v>
      </c>
      <c r="J526" s="235">
        <v>500</v>
      </c>
      <c r="K526" s="235">
        <v>500</v>
      </c>
      <c r="L526" s="235">
        <v>500</v>
      </c>
      <c r="M526" s="235">
        <v>500</v>
      </c>
      <c r="N526" s="235" t="s">
        <v>10609</v>
      </c>
      <c r="O526" s="235">
        <v>1</v>
      </c>
      <c r="P526" s="235" t="s">
        <v>290</v>
      </c>
      <c r="Q526" s="235" t="s">
        <v>10609</v>
      </c>
      <c r="R526" s="235">
        <v>1</v>
      </c>
      <c r="S526" s="235" t="s">
        <v>290</v>
      </c>
      <c r="T526" s="244"/>
      <c r="U526" s="244"/>
      <c r="V526" s="244"/>
      <c r="W526" s="244"/>
      <c r="X526" s="244"/>
      <c r="Y526" s="244"/>
      <c r="Z526" s="432"/>
      <c r="AA526" s="707"/>
      <c r="AB526" s="707"/>
      <c r="AC526" s="244"/>
      <c r="AD526" s="244"/>
      <c r="AE526" s="244"/>
      <c r="AF526" s="244"/>
      <c r="AG526" s="244"/>
      <c r="AH526" s="244"/>
      <c r="AI526" s="244"/>
      <c r="AJ526" s="244"/>
      <c r="AK526" s="244"/>
      <c r="AL526" s="244"/>
      <c r="AM526" s="244"/>
      <c r="AN526" s="244"/>
      <c r="AO526" s="244"/>
      <c r="AP526" s="244"/>
      <c r="AQ526" s="244"/>
      <c r="AR526" s="244"/>
      <c r="AS526" s="244"/>
      <c r="AT526" s="244"/>
      <c r="AU526" s="432">
        <v>2011</v>
      </c>
      <c r="AV526" s="432"/>
      <c r="AW526" s="432"/>
      <c r="AX526" s="432"/>
      <c r="AY526" s="432"/>
      <c r="AZ526" s="432"/>
      <c r="BA526" s="432"/>
      <c r="BB526" s="431"/>
      <c r="BC526" s="432"/>
    </row>
    <row r="527" spans="1:55" s="914" customFormat="1" ht="25.7" hidden="1" customHeight="1">
      <c r="A527" s="839"/>
      <c r="B527" s="242"/>
      <c r="C527" s="707" t="s">
        <v>940</v>
      </c>
      <c r="D527" s="707" t="s">
        <v>10850</v>
      </c>
      <c r="E527" s="707" t="s">
        <v>940</v>
      </c>
      <c r="F527" s="707" t="s">
        <v>940</v>
      </c>
      <c r="G527" s="244"/>
      <c r="H527" s="915"/>
      <c r="I527" s="235">
        <v>300</v>
      </c>
      <c r="J527" s="235">
        <v>300</v>
      </c>
      <c r="K527" s="235">
        <v>300</v>
      </c>
      <c r="L527" s="235">
        <v>300</v>
      </c>
      <c r="M527" s="235">
        <v>300</v>
      </c>
      <c r="N527" s="235" t="s">
        <v>10609</v>
      </c>
      <c r="O527" s="235">
        <v>1</v>
      </c>
      <c r="P527" s="235" t="s">
        <v>290</v>
      </c>
      <c r="Q527" s="235" t="s">
        <v>10609</v>
      </c>
      <c r="R527" s="235">
        <v>1</v>
      </c>
      <c r="S527" s="235" t="s">
        <v>290</v>
      </c>
      <c r="T527" s="244"/>
      <c r="U527" s="244"/>
      <c r="V527" s="244"/>
      <c r="W527" s="244"/>
      <c r="X527" s="244"/>
      <c r="Y527" s="244"/>
      <c r="Z527" s="432"/>
      <c r="AA527" s="707"/>
      <c r="AB527" s="707"/>
      <c r="AC527" s="244"/>
      <c r="AD527" s="244"/>
      <c r="AE527" s="244"/>
      <c r="AF527" s="244"/>
      <c r="AG527" s="244"/>
      <c r="AH527" s="244"/>
      <c r="AI527" s="244"/>
      <c r="AJ527" s="244"/>
      <c r="AK527" s="244"/>
      <c r="AL527" s="244"/>
      <c r="AM527" s="244"/>
      <c r="AN527" s="244"/>
      <c r="AO527" s="244"/>
      <c r="AP527" s="244"/>
      <c r="AQ527" s="244"/>
      <c r="AR527" s="244"/>
      <c r="AS527" s="244"/>
      <c r="AT527" s="244"/>
      <c r="AU527" s="432">
        <v>2011</v>
      </c>
      <c r="AV527" s="432"/>
      <c r="AW527" s="432"/>
      <c r="AX527" s="432"/>
      <c r="AY527" s="432"/>
      <c r="AZ527" s="432"/>
      <c r="BA527" s="432"/>
      <c r="BB527" s="431"/>
      <c r="BC527" s="432"/>
    </row>
    <row r="528" spans="1:55" s="914" customFormat="1" ht="25.7" hidden="1" customHeight="1">
      <c r="A528" s="839"/>
      <c r="B528" s="242"/>
      <c r="C528" s="707" t="s">
        <v>940</v>
      </c>
      <c r="D528" s="707" t="s">
        <v>10851</v>
      </c>
      <c r="E528" s="707" t="s">
        <v>940</v>
      </c>
      <c r="F528" s="707" t="s">
        <v>940</v>
      </c>
      <c r="G528" s="244"/>
      <c r="H528" s="915"/>
      <c r="I528" s="235">
        <v>300</v>
      </c>
      <c r="J528" s="235">
        <v>300</v>
      </c>
      <c r="K528" s="235">
        <v>300</v>
      </c>
      <c r="L528" s="235">
        <v>300</v>
      </c>
      <c r="M528" s="235">
        <v>300</v>
      </c>
      <c r="N528" s="235" t="s">
        <v>1563</v>
      </c>
      <c r="O528" s="235">
        <v>1</v>
      </c>
      <c r="P528" s="235" t="s">
        <v>290</v>
      </c>
      <c r="Q528" s="235" t="s">
        <v>1563</v>
      </c>
      <c r="R528" s="235">
        <v>1</v>
      </c>
      <c r="S528" s="235" t="s">
        <v>290</v>
      </c>
      <c r="T528" s="244"/>
      <c r="U528" s="244"/>
      <c r="V528" s="244"/>
      <c r="W528" s="244"/>
      <c r="X528" s="244"/>
      <c r="Y528" s="244"/>
      <c r="Z528" s="432"/>
      <c r="AA528" s="707"/>
      <c r="AB528" s="707"/>
      <c r="AC528" s="244"/>
      <c r="AD528" s="244"/>
      <c r="AE528" s="244"/>
      <c r="AF528" s="244"/>
      <c r="AG528" s="244"/>
      <c r="AH528" s="244"/>
      <c r="AI528" s="244"/>
      <c r="AJ528" s="244"/>
      <c r="AK528" s="244"/>
      <c r="AL528" s="244"/>
      <c r="AM528" s="244"/>
      <c r="AN528" s="244"/>
      <c r="AO528" s="244"/>
      <c r="AP528" s="244"/>
      <c r="AQ528" s="244"/>
      <c r="AR528" s="244"/>
      <c r="AS528" s="244"/>
      <c r="AT528" s="244"/>
      <c r="AU528" s="432">
        <v>2015</v>
      </c>
      <c r="AV528" s="432"/>
      <c r="AW528" s="432"/>
      <c r="AX528" s="432"/>
      <c r="AY528" s="432"/>
      <c r="AZ528" s="432"/>
      <c r="BA528" s="432"/>
      <c r="BB528" s="431"/>
      <c r="BC528" s="432"/>
    </row>
    <row r="529" spans="1:55" s="914" customFormat="1" ht="25.7" hidden="1" customHeight="1">
      <c r="A529" s="839"/>
      <c r="B529" s="242"/>
      <c r="C529" s="707" t="s">
        <v>940</v>
      </c>
      <c r="D529" s="707" t="s">
        <v>10852</v>
      </c>
      <c r="E529" s="707" t="s">
        <v>940</v>
      </c>
      <c r="F529" s="707" t="s">
        <v>940</v>
      </c>
      <c r="G529" s="244"/>
      <c r="H529" s="915"/>
      <c r="I529" s="235">
        <v>414</v>
      </c>
      <c r="J529" s="235">
        <v>414</v>
      </c>
      <c r="K529" s="235">
        <v>414</v>
      </c>
      <c r="L529" s="235">
        <v>414</v>
      </c>
      <c r="M529" s="235">
        <v>414</v>
      </c>
      <c r="N529" s="235" t="s">
        <v>4979</v>
      </c>
      <c r="O529" s="235">
        <v>1</v>
      </c>
      <c r="P529" s="235" t="s">
        <v>290</v>
      </c>
      <c r="Q529" s="235" t="s">
        <v>4979</v>
      </c>
      <c r="R529" s="235">
        <v>1</v>
      </c>
      <c r="S529" s="235" t="s">
        <v>290</v>
      </c>
      <c r="T529" s="244"/>
      <c r="U529" s="244"/>
      <c r="V529" s="244"/>
      <c r="W529" s="244"/>
      <c r="X529" s="244"/>
      <c r="Y529" s="244"/>
      <c r="Z529" s="432"/>
      <c r="AA529" s="707"/>
      <c r="AB529" s="707"/>
      <c r="AC529" s="244"/>
      <c r="AD529" s="244"/>
      <c r="AE529" s="244"/>
      <c r="AF529" s="244"/>
      <c r="AG529" s="244"/>
      <c r="AH529" s="244"/>
      <c r="AI529" s="244"/>
      <c r="AJ529" s="244"/>
      <c r="AK529" s="244"/>
      <c r="AL529" s="244"/>
      <c r="AM529" s="244"/>
      <c r="AN529" s="244"/>
      <c r="AO529" s="244"/>
      <c r="AP529" s="244"/>
      <c r="AQ529" s="244"/>
      <c r="AR529" s="244"/>
      <c r="AS529" s="244"/>
      <c r="AT529" s="244"/>
      <c r="AU529" s="432">
        <v>2015</v>
      </c>
      <c r="AV529" s="432"/>
      <c r="AW529" s="432"/>
      <c r="AX529" s="432"/>
      <c r="AY529" s="432"/>
      <c r="AZ529" s="432"/>
      <c r="BA529" s="432"/>
      <c r="BB529" s="431"/>
      <c r="BC529" s="432"/>
    </row>
    <row r="530" spans="1:55" s="914" customFormat="1" ht="25.7" hidden="1" customHeight="1">
      <c r="A530" s="839"/>
      <c r="B530" s="242"/>
      <c r="C530" s="707" t="s">
        <v>940</v>
      </c>
      <c r="D530" s="707" t="s">
        <v>10853</v>
      </c>
      <c r="E530" s="707" t="s">
        <v>940</v>
      </c>
      <c r="F530" s="707" t="s">
        <v>940</v>
      </c>
      <c r="G530" s="244"/>
      <c r="H530" s="915"/>
      <c r="I530" s="235">
        <v>340</v>
      </c>
      <c r="J530" s="235">
        <v>340</v>
      </c>
      <c r="K530" s="235">
        <v>340</v>
      </c>
      <c r="L530" s="235">
        <v>340</v>
      </c>
      <c r="M530" s="235">
        <v>340</v>
      </c>
      <c r="N530" s="235" t="s">
        <v>10835</v>
      </c>
      <c r="O530" s="235">
        <v>1</v>
      </c>
      <c r="P530" s="235" t="s">
        <v>290</v>
      </c>
      <c r="Q530" s="235" t="s">
        <v>10835</v>
      </c>
      <c r="R530" s="235">
        <v>1</v>
      </c>
      <c r="S530" s="235" t="s">
        <v>290</v>
      </c>
      <c r="T530" s="244"/>
      <c r="U530" s="244"/>
      <c r="V530" s="244"/>
      <c r="W530" s="244"/>
      <c r="X530" s="244"/>
      <c r="Y530" s="244"/>
      <c r="Z530" s="432" t="s">
        <v>384</v>
      </c>
      <c r="AA530" s="707"/>
      <c r="AB530" s="707"/>
      <c r="AC530" s="244"/>
      <c r="AD530" s="244"/>
      <c r="AE530" s="244"/>
      <c r="AF530" s="244"/>
      <c r="AG530" s="244"/>
      <c r="AH530" s="244"/>
      <c r="AI530" s="244"/>
      <c r="AJ530" s="244"/>
      <c r="AK530" s="244"/>
      <c r="AL530" s="244"/>
      <c r="AM530" s="244"/>
      <c r="AN530" s="244"/>
      <c r="AO530" s="244"/>
      <c r="AP530" s="244"/>
      <c r="AQ530" s="244"/>
      <c r="AR530" s="244"/>
      <c r="AS530" s="244"/>
      <c r="AT530" s="244"/>
      <c r="AU530" s="432">
        <v>2010</v>
      </c>
      <c r="AV530" s="432">
        <v>120</v>
      </c>
      <c r="AW530" s="432"/>
      <c r="AX530" s="432"/>
      <c r="AY530" s="432"/>
      <c r="AZ530" s="432"/>
      <c r="BA530" s="432"/>
      <c r="BB530" s="431">
        <v>120</v>
      </c>
      <c r="BC530" s="432"/>
    </row>
    <row r="531" spans="1:55" s="914" customFormat="1" ht="25.7" hidden="1" customHeight="1">
      <c r="A531" s="839"/>
      <c r="B531" s="242"/>
      <c r="C531" s="707" t="s">
        <v>940</v>
      </c>
      <c r="D531" s="707" t="s">
        <v>12479</v>
      </c>
      <c r="E531" s="707" t="s">
        <v>940</v>
      </c>
      <c r="F531" s="707" t="s">
        <v>940</v>
      </c>
      <c r="G531" s="244"/>
      <c r="H531" s="915"/>
      <c r="I531" s="235">
        <v>300</v>
      </c>
      <c r="J531" s="235"/>
      <c r="K531" s="235"/>
      <c r="L531" s="235">
        <v>300</v>
      </c>
      <c r="M531" s="235">
        <v>300</v>
      </c>
      <c r="N531" s="235" t="s">
        <v>1563</v>
      </c>
      <c r="O531" s="235">
        <v>1</v>
      </c>
      <c r="P531" s="235" t="s">
        <v>290</v>
      </c>
      <c r="Q531" s="235" t="s">
        <v>1563</v>
      </c>
      <c r="R531" s="235">
        <v>1</v>
      </c>
      <c r="S531" s="235" t="s">
        <v>290</v>
      </c>
      <c r="T531" s="244"/>
      <c r="U531" s="244"/>
      <c r="V531" s="244"/>
      <c r="W531" s="244"/>
      <c r="X531" s="244"/>
      <c r="Y531" s="244"/>
      <c r="Z531" s="432"/>
      <c r="AA531" s="707"/>
      <c r="AB531" s="707"/>
      <c r="AC531" s="244"/>
      <c r="AD531" s="244"/>
      <c r="AE531" s="244"/>
      <c r="AF531" s="244"/>
      <c r="AG531" s="244"/>
      <c r="AH531" s="244"/>
      <c r="AI531" s="244"/>
      <c r="AJ531" s="244"/>
      <c r="AK531" s="244"/>
      <c r="AL531" s="244"/>
      <c r="AM531" s="244"/>
      <c r="AN531" s="244"/>
      <c r="AO531" s="244"/>
      <c r="AP531" s="244"/>
      <c r="AQ531" s="244"/>
      <c r="AR531" s="244"/>
      <c r="AS531" s="244"/>
      <c r="AT531" s="244"/>
      <c r="AU531" s="432">
        <v>2014</v>
      </c>
      <c r="AV531" s="432">
        <v>169</v>
      </c>
      <c r="AW531" s="432"/>
      <c r="AX531" s="432"/>
      <c r="AY531" s="432"/>
      <c r="AZ531" s="432"/>
      <c r="BA531" s="432"/>
      <c r="BB531" s="431">
        <v>169</v>
      </c>
      <c r="BC531" s="432"/>
    </row>
    <row r="532" spans="1:55" s="914" customFormat="1" ht="25.7" hidden="1" customHeight="1">
      <c r="A532" s="839"/>
      <c r="B532" s="242"/>
      <c r="C532" s="707" t="s">
        <v>940</v>
      </c>
      <c r="D532" s="707" t="s">
        <v>10854</v>
      </c>
      <c r="E532" s="707" t="s">
        <v>940</v>
      </c>
      <c r="F532" s="707" t="s">
        <v>940</v>
      </c>
      <c r="G532" s="244"/>
      <c r="H532" s="915"/>
      <c r="I532" s="235">
        <v>300</v>
      </c>
      <c r="J532" s="235">
        <v>300</v>
      </c>
      <c r="K532" s="235">
        <v>300</v>
      </c>
      <c r="L532" s="235">
        <v>300</v>
      </c>
      <c r="M532" s="235">
        <v>300</v>
      </c>
      <c r="N532" s="235" t="s">
        <v>1563</v>
      </c>
      <c r="O532" s="235">
        <v>1</v>
      </c>
      <c r="P532" s="235" t="s">
        <v>290</v>
      </c>
      <c r="Q532" s="235" t="s">
        <v>1563</v>
      </c>
      <c r="R532" s="235">
        <v>1</v>
      </c>
      <c r="S532" s="235" t="s">
        <v>290</v>
      </c>
      <c r="T532" s="244"/>
      <c r="U532" s="244"/>
      <c r="V532" s="244"/>
      <c r="W532" s="244"/>
      <c r="X532" s="244"/>
      <c r="Y532" s="244"/>
      <c r="Z532" s="432" t="s">
        <v>384</v>
      </c>
      <c r="AA532" s="707"/>
      <c r="AB532" s="707"/>
      <c r="AC532" s="244"/>
      <c r="AD532" s="244"/>
      <c r="AE532" s="244"/>
      <c r="AF532" s="244"/>
      <c r="AG532" s="244"/>
      <c r="AH532" s="244"/>
      <c r="AI532" s="244"/>
      <c r="AJ532" s="244"/>
      <c r="AK532" s="244"/>
      <c r="AL532" s="244"/>
      <c r="AM532" s="244"/>
      <c r="AN532" s="244"/>
      <c r="AO532" s="244"/>
      <c r="AP532" s="244"/>
      <c r="AQ532" s="244"/>
      <c r="AR532" s="244"/>
      <c r="AS532" s="244"/>
      <c r="AT532" s="244"/>
      <c r="AU532" s="432">
        <v>2010</v>
      </c>
      <c r="AV532" s="432">
        <v>120</v>
      </c>
      <c r="AW532" s="432"/>
      <c r="AX532" s="432"/>
      <c r="AY532" s="432"/>
      <c r="AZ532" s="432"/>
      <c r="BA532" s="432"/>
      <c r="BB532" s="431">
        <v>120</v>
      </c>
      <c r="BC532" s="432"/>
    </row>
    <row r="533" spans="1:55" s="914" customFormat="1" ht="25.7" hidden="1" customHeight="1">
      <c r="A533" s="839"/>
      <c r="B533" s="242"/>
      <c r="C533" s="707" t="s">
        <v>940</v>
      </c>
      <c r="D533" s="707" t="s">
        <v>10855</v>
      </c>
      <c r="E533" s="707" t="s">
        <v>940</v>
      </c>
      <c r="F533" s="707" t="s">
        <v>940</v>
      </c>
      <c r="G533" s="244"/>
      <c r="H533" s="915"/>
      <c r="I533" s="235">
        <v>300</v>
      </c>
      <c r="J533" s="235">
        <v>300</v>
      </c>
      <c r="K533" s="235">
        <v>300</v>
      </c>
      <c r="L533" s="244">
        <v>300</v>
      </c>
      <c r="M533" s="736">
        <v>300</v>
      </c>
      <c r="N533" s="244" t="s">
        <v>1563</v>
      </c>
      <c r="O533" s="235">
        <v>1</v>
      </c>
      <c r="P533" s="235" t="s">
        <v>290</v>
      </c>
      <c r="Q533" s="235" t="s">
        <v>1563</v>
      </c>
      <c r="R533" s="235">
        <v>1</v>
      </c>
      <c r="S533" s="235" t="s">
        <v>290</v>
      </c>
      <c r="T533" s="244"/>
      <c r="U533" s="244"/>
      <c r="V533" s="244"/>
      <c r="W533" s="244"/>
      <c r="X533" s="244"/>
      <c r="Y533" s="244"/>
      <c r="Z533" s="432" t="s">
        <v>384</v>
      </c>
      <c r="AA533" s="707"/>
      <c r="AB533" s="707"/>
      <c r="AC533" s="244"/>
      <c r="AD533" s="244"/>
      <c r="AE533" s="244"/>
      <c r="AF533" s="244"/>
      <c r="AG533" s="244"/>
      <c r="AH533" s="244"/>
      <c r="AI533" s="244"/>
      <c r="AJ533" s="244"/>
      <c r="AK533" s="244"/>
      <c r="AL533" s="244"/>
      <c r="AM533" s="244"/>
      <c r="AN533" s="244"/>
      <c r="AO533" s="244"/>
      <c r="AP533" s="244"/>
      <c r="AQ533" s="244"/>
      <c r="AR533" s="244"/>
      <c r="AS533" s="244"/>
      <c r="AT533" s="244"/>
      <c r="AU533" s="432">
        <v>2009</v>
      </c>
      <c r="AV533" s="432">
        <v>100</v>
      </c>
      <c r="AW533" s="432"/>
      <c r="AX533" s="432"/>
      <c r="AY533" s="432"/>
      <c r="AZ533" s="432"/>
      <c r="BA533" s="432"/>
      <c r="BB533" s="431">
        <v>100</v>
      </c>
      <c r="BC533" s="432"/>
    </row>
    <row r="534" spans="1:55" s="914" customFormat="1" ht="25.7" hidden="1" customHeight="1">
      <c r="A534" s="839"/>
      <c r="B534" s="242"/>
      <c r="C534" s="707" t="s">
        <v>940</v>
      </c>
      <c r="D534" s="707" t="s">
        <v>10856</v>
      </c>
      <c r="E534" s="707" t="s">
        <v>940</v>
      </c>
      <c r="F534" s="707" t="s">
        <v>940</v>
      </c>
      <c r="G534" s="244"/>
      <c r="H534" s="915"/>
      <c r="I534" s="919">
        <v>300</v>
      </c>
      <c r="J534" s="919">
        <v>300</v>
      </c>
      <c r="K534" s="919">
        <v>300</v>
      </c>
      <c r="L534" s="244">
        <v>300</v>
      </c>
      <c r="M534" s="736">
        <v>300</v>
      </c>
      <c r="N534" s="244" t="s">
        <v>1563</v>
      </c>
      <c r="O534" s="252">
        <v>1</v>
      </c>
      <c r="P534" s="252" t="s">
        <v>290</v>
      </c>
      <c r="Q534" s="235" t="s">
        <v>1563</v>
      </c>
      <c r="R534" s="235">
        <v>1</v>
      </c>
      <c r="S534" s="235" t="s">
        <v>290</v>
      </c>
      <c r="T534" s="244"/>
      <c r="U534" s="244"/>
      <c r="V534" s="244"/>
      <c r="W534" s="244"/>
      <c r="X534" s="244"/>
      <c r="Y534" s="244"/>
      <c r="Z534" s="432" t="s">
        <v>384</v>
      </c>
      <c r="AA534" s="707"/>
      <c r="AB534" s="707"/>
      <c r="AC534" s="244"/>
      <c r="AD534" s="244"/>
      <c r="AE534" s="244"/>
      <c r="AF534" s="244"/>
      <c r="AG534" s="244"/>
      <c r="AH534" s="244"/>
      <c r="AI534" s="244"/>
      <c r="AJ534" s="244"/>
      <c r="AK534" s="244"/>
      <c r="AL534" s="244"/>
      <c r="AM534" s="244"/>
      <c r="AN534" s="244"/>
      <c r="AO534" s="244"/>
      <c r="AP534" s="244"/>
      <c r="AQ534" s="244"/>
      <c r="AR534" s="244"/>
      <c r="AS534" s="244"/>
      <c r="AT534" s="244"/>
      <c r="AU534" s="252">
        <v>2009</v>
      </c>
      <c r="AV534" s="432">
        <v>70</v>
      </c>
      <c r="AW534" s="432"/>
      <c r="AX534" s="432"/>
      <c r="AY534" s="432"/>
      <c r="AZ534" s="432"/>
      <c r="BA534" s="432"/>
      <c r="BB534" s="431">
        <v>70</v>
      </c>
      <c r="BC534" s="432"/>
    </row>
    <row r="535" spans="1:55" s="914" customFormat="1" ht="25.7" hidden="1" customHeight="1">
      <c r="A535" s="839"/>
      <c r="B535" s="242"/>
      <c r="C535" s="707" t="s">
        <v>940</v>
      </c>
      <c r="D535" s="707" t="s">
        <v>12480</v>
      </c>
      <c r="E535" s="707" t="s">
        <v>940</v>
      </c>
      <c r="F535" s="707" t="s">
        <v>940</v>
      </c>
      <c r="G535" s="244"/>
      <c r="H535" s="915"/>
      <c r="I535" s="919">
        <v>300</v>
      </c>
      <c r="J535" s="919"/>
      <c r="K535" s="919"/>
      <c r="L535" s="244">
        <v>300</v>
      </c>
      <c r="M535" s="736">
        <v>300</v>
      </c>
      <c r="N535" s="244" t="s">
        <v>1563</v>
      </c>
      <c r="O535" s="252">
        <v>1</v>
      </c>
      <c r="P535" s="252" t="s">
        <v>290</v>
      </c>
      <c r="Q535" s="235" t="s">
        <v>1563</v>
      </c>
      <c r="R535" s="235">
        <v>1</v>
      </c>
      <c r="S535" s="235" t="s">
        <v>290</v>
      </c>
      <c r="T535" s="244"/>
      <c r="U535" s="244"/>
      <c r="V535" s="244"/>
      <c r="W535" s="244"/>
      <c r="X535" s="244"/>
      <c r="Y535" s="244"/>
      <c r="Z535" s="432"/>
      <c r="AA535" s="707"/>
      <c r="AB535" s="707"/>
      <c r="AC535" s="244"/>
      <c r="AD535" s="244"/>
      <c r="AE535" s="244"/>
      <c r="AF535" s="244"/>
      <c r="AG535" s="244"/>
      <c r="AH535" s="244"/>
      <c r="AI535" s="244"/>
      <c r="AJ535" s="244"/>
      <c r="AK535" s="244"/>
      <c r="AL535" s="244"/>
      <c r="AM535" s="244"/>
      <c r="AN535" s="244"/>
      <c r="AO535" s="244"/>
      <c r="AP535" s="244"/>
      <c r="AQ535" s="244"/>
      <c r="AR535" s="244"/>
      <c r="AS535" s="244"/>
      <c r="AT535" s="244"/>
      <c r="AU535" s="252">
        <v>2009</v>
      </c>
      <c r="AV535" s="432">
        <v>70</v>
      </c>
      <c r="AW535" s="432"/>
      <c r="AX535" s="432"/>
      <c r="AY535" s="432"/>
      <c r="AZ535" s="432"/>
      <c r="BA535" s="432"/>
      <c r="BB535" s="431">
        <v>70</v>
      </c>
      <c r="BC535" s="432"/>
    </row>
    <row r="536" spans="1:55" s="914" customFormat="1" ht="25.7" hidden="1" customHeight="1">
      <c r="A536" s="839"/>
      <c r="B536" s="242"/>
      <c r="C536" s="707" t="s">
        <v>940</v>
      </c>
      <c r="D536" s="707" t="s">
        <v>10857</v>
      </c>
      <c r="E536" s="707" t="s">
        <v>940</v>
      </c>
      <c r="F536" s="707" t="s">
        <v>940</v>
      </c>
      <c r="G536" s="244"/>
      <c r="H536" s="915"/>
      <c r="I536" s="919">
        <v>960</v>
      </c>
      <c r="J536" s="919">
        <v>960</v>
      </c>
      <c r="K536" s="919">
        <v>960</v>
      </c>
      <c r="L536" s="244">
        <v>960</v>
      </c>
      <c r="M536" s="736">
        <v>960</v>
      </c>
      <c r="N536" s="244" t="s">
        <v>5049</v>
      </c>
      <c r="O536" s="252">
        <v>2</v>
      </c>
      <c r="P536" s="252" t="s">
        <v>290</v>
      </c>
      <c r="Q536" s="235" t="s">
        <v>5049</v>
      </c>
      <c r="R536" s="235">
        <v>2</v>
      </c>
      <c r="S536" s="235" t="s">
        <v>290</v>
      </c>
      <c r="T536" s="244"/>
      <c r="U536" s="244"/>
      <c r="V536" s="244"/>
      <c r="W536" s="244"/>
      <c r="X536" s="244"/>
      <c r="Y536" s="244"/>
      <c r="Z536" s="432" t="s">
        <v>384</v>
      </c>
      <c r="AA536" s="707"/>
      <c r="AB536" s="707"/>
      <c r="AC536" s="244"/>
      <c r="AD536" s="244"/>
      <c r="AE536" s="244"/>
      <c r="AF536" s="244"/>
      <c r="AG536" s="244"/>
      <c r="AH536" s="244"/>
      <c r="AI536" s="244"/>
      <c r="AJ536" s="244"/>
      <c r="AK536" s="244"/>
      <c r="AL536" s="244"/>
      <c r="AM536" s="244"/>
      <c r="AN536" s="244"/>
      <c r="AO536" s="244"/>
      <c r="AP536" s="244"/>
      <c r="AQ536" s="244"/>
      <c r="AR536" s="244"/>
      <c r="AS536" s="244"/>
      <c r="AT536" s="244"/>
      <c r="AU536" s="252">
        <v>2010</v>
      </c>
      <c r="AV536" s="432">
        <v>120</v>
      </c>
      <c r="AW536" s="432"/>
      <c r="AX536" s="432"/>
      <c r="AY536" s="432"/>
      <c r="AZ536" s="432"/>
      <c r="BA536" s="432"/>
      <c r="BB536" s="431">
        <v>120</v>
      </c>
      <c r="BC536" s="432"/>
    </row>
    <row r="537" spans="1:55" s="914" customFormat="1" ht="25.7" hidden="1" customHeight="1">
      <c r="A537" s="839"/>
      <c r="B537" s="242"/>
      <c r="C537" s="707" t="s">
        <v>940</v>
      </c>
      <c r="D537" s="707" t="s">
        <v>10858</v>
      </c>
      <c r="E537" s="707" t="s">
        <v>940</v>
      </c>
      <c r="F537" s="707" t="s">
        <v>940</v>
      </c>
      <c r="G537" s="244"/>
      <c r="H537" s="915"/>
      <c r="I537" s="919">
        <v>550</v>
      </c>
      <c r="J537" s="919">
        <v>550</v>
      </c>
      <c r="K537" s="919">
        <v>550</v>
      </c>
      <c r="L537" s="919">
        <v>550</v>
      </c>
      <c r="M537" s="919">
        <v>550</v>
      </c>
      <c r="N537" s="919" t="s">
        <v>2905</v>
      </c>
      <c r="O537" s="919">
        <v>1</v>
      </c>
      <c r="P537" s="919" t="s">
        <v>290</v>
      </c>
      <c r="Q537" s="235" t="s">
        <v>2905</v>
      </c>
      <c r="R537" s="235">
        <v>1</v>
      </c>
      <c r="S537" s="235" t="s">
        <v>290</v>
      </c>
      <c r="T537" s="244"/>
      <c r="U537" s="244"/>
      <c r="V537" s="244"/>
      <c r="W537" s="244"/>
      <c r="X537" s="244"/>
      <c r="Y537" s="244"/>
      <c r="Z537" s="432" t="s">
        <v>384</v>
      </c>
      <c r="AA537" s="707"/>
      <c r="AB537" s="707"/>
      <c r="AC537" s="244"/>
      <c r="AD537" s="244"/>
      <c r="AE537" s="244"/>
      <c r="AF537" s="244"/>
      <c r="AG537" s="244"/>
      <c r="AH537" s="244"/>
      <c r="AI537" s="244"/>
      <c r="AJ537" s="244"/>
      <c r="AK537" s="244"/>
      <c r="AL537" s="244"/>
      <c r="AM537" s="244"/>
      <c r="AN537" s="244"/>
      <c r="AO537" s="244"/>
      <c r="AP537" s="244"/>
      <c r="AQ537" s="244"/>
      <c r="AR537" s="244"/>
      <c r="AS537" s="244"/>
      <c r="AT537" s="244"/>
      <c r="AU537" s="252">
        <v>2010</v>
      </c>
      <c r="AV537" s="432">
        <v>200</v>
      </c>
      <c r="AW537" s="432"/>
      <c r="AX537" s="432"/>
      <c r="AY537" s="432"/>
      <c r="AZ537" s="432"/>
      <c r="BA537" s="432"/>
      <c r="BB537" s="431">
        <v>200</v>
      </c>
      <c r="BC537" s="432"/>
    </row>
    <row r="538" spans="1:55" s="914" customFormat="1" ht="25.7" hidden="1" customHeight="1">
      <c r="A538" s="839"/>
      <c r="B538" s="242"/>
      <c r="C538" s="707" t="s">
        <v>940</v>
      </c>
      <c r="D538" s="707" t="s">
        <v>10859</v>
      </c>
      <c r="E538" s="707" t="s">
        <v>940</v>
      </c>
      <c r="F538" s="707" t="s">
        <v>940</v>
      </c>
      <c r="G538" s="244"/>
      <c r="H538" s="915"/>
      <c r="I538" s="919">
        <v>300</v>
      </c>
      <c r="J538" s="919">
        <v>300</v>
      </c>
      <c r="K538" s="919">
        <v>300</v>
      </c>
      <c r="L538" s="244">
        <v>300</v>
      </c>
      <c r="M538" s="736">
        <v>300</v>
      </c>
      <c r="N538" s="244" t="s">
        <v>1563</v>
      </c>
      <c r="O538" s="252">
        <v>1</v>
      </c>
      <c r="P538" s="252" t="s">
        <v>290</v>
      </c>
      <c r="Q538" s="235" t="s">
        <v>1563</v>
      </c>
      <c r="R538" s="235">
        <v>2</v>
      </c>
      <c r="S538" s="235" t="s">
        <v>290</v>
      </c>
      <c r="T538" s="244"/>
      <c r="U538" s="244"/>
      <c r="V538" s="244"/>
      <c r="W538" s="244"/>
      <c r="X538" s="244"/>
      <c r="Y538" s="244"/>
      <c r="Z538" s="432" t="s">
        <v>384</v>
      </c>
      <c r="AA538" s="707"/>
      <c r="AB538" s="707"/>
      <c r="AC538" s="244"/>
      <c r="AD538" s="244"/>
      <c r="AE538" s="244"/>
      <c r="AF538" s="244"/>
      <c r="AG538" s="244"/>
      <c r="AH538" s="244"/>
      <c r="AI538" s="244"/>
      <c r="AJ538" s="244"/>
      <c r="AK538" s="244"/>
      <c r="AL538" s="244"/>
      <c r="AM538" s="244"/>
      <c r="AN538" s="244"/>
      <c r="AO538" s="244"/>
      <c r="AP538" s="244"/>
      <c r="AQ538" s="244"/>
      <c r="AR538" s="244"/>
      <c r="AS538" s="244"/>
      <c r="AT538" s="244"/>
      <c r="AU538" s="252">
        <v>2010</v>
      </c>
      <c r="AV538" s="432">
        <v>120</v>
      </c>
      <c r="AW538" s="432"/>
      <c r="AX538" s="432"/>
      <c r="AY538" s="432"/>
      <c r="AZ538" s="432"/>
      <c r="BA538" s="432"/>
      <c r="BB538" s="431">
        <v>250</v>
      </c>
      <c r="BC538" s="432"/>
    </row>
    <row r="539" spans="1:55" s="914" customFormat="1" ht="25.7" hidden="1" customHeight="1">
      <c r="A539" s="839"/>
      <c r="B539" s="242"/>
      <c r="C539" s="707" t="s">
        <v>940</v>
      </c>
      <c r="D539" s="707" t="s">
        <v>10860</v>
      </c>
      <c r="E539" s="707" t="s">
        <v>940</v>
      </c>
      <c r="F539" s="707" t="s">
        <v>940</v>
      </c>
      <c r="G539" s="244"/>
      <c r="H539" s="915"/>
      <c r="I539" s="919">
        <v>300</v>
      </c>
      <c r="J539" s="919">
        <v>300</v>
      </c>
      <c r="K539" s="919">
        <v>300</v>
      </c>
      <c r="L539" s="244">
        <v>300</v>
      </c>
      <c r="M539" s="736">
        <v>300</v>
      </c>
      <c r="N539" s="244" t="s">
        <v>10861</v>
      </c>
      <c r="O539" s="252">
        <v>1</v>
      </c>
      <c r="P539" s="252" t="s">
        <v>290</v>
      </c>
      <c r="Q539" s="235" t="s">
        <v>1563</v>
      </c>
      <c r="R539" s="235">
        <v>2</v>
      </c>
      <c r="S539" s="235" t="s">
        <v>290</v>
      </c>
      <c r="T539" s="244"/>
      <c r="U539" s="244"/>
      <c r="V539" s="244"/>
      <c r="W539" s="244"/>
      <c r="X539" s="244"/>
      <c r="Y539" s="244"/>
      <c r="Z539" s="432" t="s">
        <v>384</v>
      </c>
      <c r="AA539" s="707"/>
      <c r="AB539" s="707"/>
      <c r="AC539" s="244"/>
      <c r="AD539" s="244"/>
      <c r="AE539" s="244"/>
      <c r="AF539" s="244"/>
      <c r="AG539" s="244"/>
      <c r="AH539" s="244"/>
      <c r="AI539" s="244"/>
      <c r="AJ539" s="244"/>
      <c r="AK539" s="244"/>
      <c r="AL539" s="244"/>
      <c r="AM539" s="244"/>
      <c r="AN539" s="244"/>
      <c r="AO539" s="244"/>
      <c r="AP539" s="244"/>
      <c r="AQ539" s="244"/>
      <c r="AR539" s="244"/>
      <c r="AS539" s="244"/>
      <c r="AT539" s="244"/>
      <c r="AU539" s="252">
        <v>2013</v>
      </c>
      <c r="AV539" s="432">
        <v>150</v>
      </c>
      <c r="AW539" s="432"/>
      <c r="AX539" s="432"/>
      <c r="AY539" s="432"/>
      <c r="AZ539" s="432"/>
      <c r="BA539" s="432"/>
      <c r="BB539" s="431">
        <v>150</v>
      </c>
      <c r="BC539" s="432"/>
    </row>
    <row r="540" spans="1:55" s="914" customFormat="1" ht="25.7" hidden="1" customHeight="1">
      <c r="A540" s="839"/>
      <c r="B540" s="242"/>
      <c r="C540" s="707" t="s">
        <v>940</v>
      </c>
      <c r="D540" s="707" t="s">
        <v>10862</v>
      </c>
      <c r="E540" s="707" t="s">
        <v>940</v>
      </c>
      <c r="F540" s="707" t="s">
        <v>940</v>
      </c>
      <c r="G540" s="244"/>
      <c r="H540" s="915"/>
      <c r="I540" s="919">
        <v>460</v>
      </c>
      <c r="J540" s="919">
        <v>460</v>
      </c>
      <c r="K540" s="919">
        <v>460</v>
      </c>
      <c r="L540" s="244">
        <v>460</v>
      </c>
      <c r="M540" s="736">
        <v>460</v>
      </c>
      <c r="N540" s="244" t="s">
        <v>10863</v>
      </c>
      <c r="O540" s="252">
        <v>1</v>
      </c>
      <c r="P540" s="252" t="s">
        <v>290</v>
      </c>
      <c r="Q540" s="235" t="s">
        <v>1563</v>
      </c>
      <c r="R540" s="235">
        <v>1</v>
      </c>
      <c r="S540" s="235" t="s">
        <v>290</v>
      </c>
      <c r="T540" s="244"/>
      <c r="U540" s="244"/>
      <c r="V540" s="244"/>
      <c r="W540" s="244"/>
      <c r="X540" s="244"/>
      <c r="Y540" s="244"/>
      <c r="Z540" s="432" t="s">
        <v>384</v>
      </c>
      <c r="AA540" s="707"/>
      <c r="AB540" s="707"/>
      <c r="AC540" s="244"/>
      <c r="AD540" s="244"/>
      <c r="AE540" s="244"/>
      <c r="AF540" s="244"/>
      <c r="AG540" s="244"/>
      <c r="AH540" s="244"/>
      <c r="AI540" s="244"/>
      <c r="AJ540" s="244"/>
      <c r="AK540" s="244"/>
      <c r="AL540" s="244"/>
      <c r="AM540" s="244"/>
      <c r="AN540" s="244"/>
      <c r="AO540" s="244"/>
      <c r="AP540" s="244"/>
      <c r="AQ540" s="244"/>
      <c r="AR540" s="244"/>
      <c r="AS540" s="244"/>
      <c r="AT540" s="244"/>
      <c r="AU540" s="252">
        <v>2013</v>
      </c>
      <c r="AV540" s="432">
        <v>120</v>
      </c>
      <c r="AW540" s="432" t="s">
        <v>10864</v>
      </c>
      <c r="AX540" s="432"/>
      <c r="AY540" s="432"/>
      <c r="AZ540" s="432"/>
      <c r="BA540" s="432"/>
      <c r="BB540" s="431">
        <v>120</v>
      </c>
      <c r="BC540" s="432"/>
    </row>
    <row r="541" spans="1:55" s="914" customFormat="1" ht="25.7" hidden="1" customHeight="1">
      <c r="A541" s="839"/>
      <c r="B541" s="242"/>
      <c r="C541" s="707" t="s">
        <v>940</v>
      </c>
      <c r="D541" s="707" t="s">
        <v>10865</v>
      </c>
      <c r="E541" s="707" t="s">
        <v>940</v>
      </c>
      <c r="F541" s="707" t="s">
        <v>940</v>
      </c>
      <c r="G541" s="244"/>
      <c r="H541" s="915"/>
      <c r="I541" s="919">
        <v>300</v>
      </c>
      <c r="J541" s="919">
        <v>300</v>
      </c>
      <c r="K541" s="919">
        <v>300</v>
      </c>
      <c r="L541" s="244">
        <v>300</v>
      </c>
      <c r="M541" s="736">
        <v>300</v>
      </c>
      <c r="N541" s="244" t="s">
        <v>10866</v>
      </c>
      <c r="O541" s="252">
        <v>1</v>
      </c>
      <c r="P541" s="252" t="s">
        <v>290</v>
      </c>
      <c r="Q541" s="235" t="s">
        <v>10861</v>
      </c>
      <c r="R541" s="235">
        <v>1</v>
      </c>
      <c r="S541" s="235" t="s">
        <v>290</v>
      </c>
      <c r="T541" s="244"/>
      <c r="U541" s="244"/>
      <c r="V541" s="244"/>
      <c r="W541" s="244"/>
      <c r="X541" s="244"/>
      <c r="Y541" s="244"/>
      <c r="Z541" s="432" t="s">
        <v>384</v>
      </c>
      <c r="AA541" s="707"/>
      <c r="AB541" s="707"/>
      <c r="AC541" s="244"/>
      <c r="AD541" s="244"/>
      <c r="AE541" s="244"/>
      <c r="AF541" s="244"/>
      <c r="AG541" s="244"/>
      <c r="AH541" s="244"/>
      <c r="AI541" s="244"/>
      <c r="AJ541" s="244"/>
      <c r="AK541" s="244"/>
      <c r="AL541" s="244"/>
      <c r="AM541" s="244"/>
      <c r="AN541" s="244"/>
      <c r="AO541" s="244"/>
      <c r="AP541" s="244"/>
      <c r="AQ541" s="244"/>
      <c r="AR541" s="244"/>
      <c r="AS541" s="244"/>
      <c r="AT541" s="244"/>
      <c r="AU541" s="252">
        <v>2014</v>
      </c>
      <c r="AV541" s="432">
        <v>110</v>
      </c>
      <c r="AW541" s="432" t="s">
        <v>10867</v>
      </c>
      <c r="AX541" s="432"/>
      <c r="AY541" s="432"/>
      <c r="AZ541" s="432"/>
      <c r="BA541" s="432"/>
      <c r="BB541" s="431">
        <v>150</v>
      </c>
      <c r="BC541" s="432"/>
    </row>
    <row r="542" spans="1:55" s="914" customFormat="1" ht="25.7" hidden="1" customHeight="1">
      <c r="A542" s="839"/>
      <c r="B542" s="242"/>
      <c r="C542" s="707" t="s">
        <v>940</v>
      </c>
      <c r="D542" s="707" t="s">
        <v>14533</v>
      </c>
      <c r="E542" s="707" t="s">
        <v>940</v>
      </c>
      <c r="F542" s="707" t="s">
        <v>940</v>
      </c>
      <c r="G542" s="244"/>
      <c r="H542" s="915"/>
      <c r="I542" s="919">
        <v>877</v>
      </c>
      <c r="J542" s="919"/>
      <c r="K542" s="919"/>
      <c r="L542" s="919">
        <v>300</v>
      </c>
      <c r="M542" s="919">
        <v>300</v>
      </c>
      <c r="N542" s="919" t="s">
        <v>10866</v>
      </c>
      <c r="O542" s="919">
        <v>1</v>
      </c>
      <c r="P542" s="919" t="s">
        <v>290</v>
      </c>
      <c r="Q542" s="235" t="s">
        <v>10863</v>
      </c>
      <c r="R542" s="235">
        <v>1</v>
      </c>
      <c r="S542" s="235" t="s">
        <v>290</v>
      </c>
      <c r="T542" s="244"/>
      <c r="U542" s="244"/>
      <c r="V542" s="244"/>
      <c r="W542" s="244"/>
      <c r="X542" s="244"/>
      <c r="Y542" s="244"/>
      <c r="Z542" s="432" t="s">
        <v>384</v>
      </c>
      <c r="AA542" s="707"/>
      <c r="AB542" s="707"/>
      <c r="AC542" s="244"/>
      <c r="AD542" s="244"/>
      <c r="AE542" s="244"/>
      <c r="AF542" s="244"/>
      <c r="AG542" s="244"/>
      <c r="AH542" s="244"/>
      <c r="AI542" s="244"/>
      <c r="AJ542" s="244"/>
      <c r="AK542" s="244"/>
      <c r="AL542" s="244"/>
      <c r="AM542" s="244"/>
      <c r="AN542" s="244"/>
      <c r="AO542" s="244"/>
      <c r="AP542" s="244"/>
      <c r="AQ542" s="244"/>
      <c r="AR542" s="244"/>
      <c r="AS542" s="244"/>
      <c r="AT542" s="244"/>
      <c r="AU542" s="252">
        <v>2019</v>
      </c>
      <c r="AV542" s="432">
        <v>120</v>
      </c>
      <c r="AW542" s="432"/>
      <c r="AX542" s="432"/>
      <c r="AY542" s="432"/>
      <c r="AZ542" s="432"/>
      <c r="BA542" s="432"/>
      <c r="BB542" s="431">
        <v>120</v>
      </c>
      <c r="BC542" s="432" t="s">
        <v>10864</v>
      </c>
    </row>
    <row r="543" spans="1:55" s="914" customFormat="1" ht="25.7" hidden="1" customHeight="1">
      <c r="A543" s="839"/>
      <c r="B543" s="242"/>
      <c r="C543" s="707" t="s">
        <v>3836</v>
      </c>
      <c r="D543" s="707" t="s">
        <v>14534</v>
      </c>
      <c r="E543" s="707" t="s">
        <v>3836</v>
      </c>
      <c r="F543" s="707" t="s">
        <v>14535</v>
      </c>
      <c r="G543" s="244"/>
      <c r="H543" s="915"/>
      <c r="I543" s="919">
        <v>1838</v>
      </c>
      <c r="J543" s="919"/>
      <c r="K543" s="919">
        <v>600</v>
      </c>
      <c r="L543" s="244"/>
      <c r="M543" s="736"/>
      <c r="N543" s="244"/>
      <c r="O543" s="252">
        <v>2</v>
      </c>
      <c r="P543" s="252" t="s">
        <v>290</v>
      </c>
      <c r="Q543" s="235"/>
      <c r="R543" s="235"/>
      <c r="S543" s="235"/>
      <c r="T543" s="244"/>
      <c r="U543" s="244"/>
      <c r="V543" s="244"/>
      <c r="W543" s="244"/>
      <c r="X543" s="244"/>
      <c r="Y543" s="244"/>
      <c r="Z543" s="432"/>
      <c r="AA543" s="707"/>
      <c r="AB543" s="707"/>
      <c r="AC543" s="244"/>
      <c r="AD543" s="244"/>
      <c r="AE543" s="244"/>
      <c r="AF543" s="244"/>
      <c r="AG543" s="244"/>
      <c r="AH543" s="244"/>
      <c r="AI543" s="244"/>
      <c r="AJ543" s="244"/>
      <c r="AK543" s="244"/>
      <c r="AL543" s="244"/>
      <c r="AM543" s="244"/>
      <c r="AN543" s="244"/>
      <c r="AO543" s="244"/>
      <c r="AP543" s="244"/>
      <c r="AQ543" s="244"/>
      <c r="AR543" s="244"/>
      <c r="AS543" s="244"/>
      <c r="AT543" s="244"/>
      <c r="AU543" s="252">
        <v>2014</v>
      </c>
      <c r="AV543" s="432"/>
      <c r="AW543" s="432"/>
      <c r="AX543" s="432"/>
      <c r="AY543" s="432"/>
      <c r="AZ543" s="432"/>
      <c r="BA543" s="432"/>
      <c r="BB543" s="431"/>
      <c r="BC543" s="432"/>
    </row>
    <row r="544" spans="1:55" s="914" customFormat="1" ht="25.7" hidden="1" customHeight="1">
      <c r="A544" s="839"/>
      <c r="B544" s="242"/>
      <c r="C544" s="707" t="s">
        <v>3625</v>
      </c>
      <c r="D544" s="707" t="s">
        <v>10889</v>
      </c>
      <c r="E544" s="707" t="s">
        <v>3625</v>
      </c>
      <c r="F544" s="707" t="s">
        <v>3625</v>
      </c>
      <c r="G544" s="244"/>
      <c r="H544" s="915"/>
      <c r="I544" s="919">
        <v>836</v>
      </c>
      <c r="J544" s="919">
        <v>836</v>
      </c>
      <c r="K544" s="919">
        <v>836</v>
      </c>
      <c r="L544" s="919"/>
      <c r="M544" s="919"/>
      <c r="N544" s="919"/>
      <c r="O544" s="919">
        <v>600</v>
      </c>
      <c r="P544" s="919">
        <v>600</v>
      </c>
      <c r="Q544" s="235" t="s">
        <v>1555</v>
      </c>
      <c r="R544" s="235">
        <v>2</v>
      </c>
      <c r="S544" s="235" t="s">
        <v>290</v>
      </c>
      <c r="T544" s="244"/>
      <c r="U544" s="244"/>
      <c r="V544" s="244"/>
      <c r="W544" s="244"/>
      <c r="X544" s="244"/>
      <c r="Y544" s="244"/>
      <c r="Z544" s="432"/>
      <c r="AA544" s="707"/>
      <c r="AB544" s="707"/>
      <c r="AC544" s="244"/>
      <c r="AD544" s="244"/>
      <c r="AE544" s="244"/>
      <c r="AF544" s="244"/>
      <c r="AG544" s="244"/>
      <c r="AH544" s="244"/>
      <c r="AI544" s="244"/>
      <c r="AJ544" s="244"/>
      <c r="AK544" s="244"/>
      <c r="AL544" s="244"/>
      <c r="AM544" s="244"/>
      <c r="AN544" s="244"/>
      <c r="AO544" s="244"/>
      <c r="AP544" s="244"/>
      <c r="AQ544" s="244"/>
      <c r="AR544" s="244"/>
      <c r="AS544" s="244"/>
      <c r="AT544" s="244"/>
      <c r="AU544" s="252">
        <v>2006</v>
      </c>
      <c r="AV544" s="432"/>
      <c r="AW544" s="432"/>
      <c r="AX544" s="432"/>
      <c r="AY544" s="432"/>
      <c r="AZ544" s="432"/>
      <c r="BA544" s="432"/>
      <c r="BB544" s="431">
        <v>110</v>
      </c>
      <c r="BC544" s="432"/>
    </row>
    <row r="545" spans="1:55" s="914" customFormat="1" ht="25.7" hidden="1" customHeight="1">
      <c r="A545" s="839"/>
      <c r="B545" s="242"/>
      <c r="C545" s="707" t="s">
        <v>3625</v>
      </c>
      <c r="D545" s="707" t="s">
        <v>10890</v>
      </c>
      <c r="E545" s="707" t="s">
        <v>3625</v>
      </c>
      <c r="F545" s="707" t="s">
        <v>3625</v>
      </c>
      <c r="G545" s="244"/>
      <c r="H545" s="915"/>
      <c r="I545" s="919">
        <v>1059</v>
      </c>
      <c r="J545" s="919">
        <v>396</v>
      </c>
      <c r="K545" s="919">
        <v>396</v>
      </c>
      <c r="L545" s="244"/>
      <c r="M545" s="736"/>
      <c r="N545" s="244"/>
      <c r="O545" s="252">
        <v>396</v>
      </c>
      <c r="P545" s="252">
        <v>396</v>
      </c>
      <c r="Q545" s="235" t="s">
        <v>2952</v>
      </c>
      <c r="R545" s="235">
        <v>1</v>
      </c>
      <c r="S545" s="235" t="s">
        <v>290</v>
      </c>
      <c r="T545" s="244"/>
      <c r="U545" s="244"/>
      <c r="V545" s="244"/>
      <c r="W545" s="244"/>
      <c r="X545" s="244"/>
      <c r="Y545" s="244"/>
      <c r="Z545" s="432"/>
      <c r="AA545" s="707"/>
      <c r="AB545" s="707"/>
      <c r="AC545" s="244"/>
      <c r="AD545" s="244"/>
      <c r="AE545" s="244"/>
      <c r="AF545" s="244"/>
      <c r="AG545" s="244"/>
      <c r="AH545" s="244"/>
      <c r="AI545" s="244"/>
      <c r="AJ545" s="244"/>
      <c r="AK545" s="244"/>
      <c r="AL545" s="244"/>
      <c r="AM545" s="244"/>
      <c r="AN545" s="244"/>
      <c r="AO545" s="244"/>
      <c r="AP545" s="244"/>
      <c r="AQ545" s="244"/>
      <c r="AR545" s="244"/>
      <c r="AS545" s="244"/>
      <c r="AT545" s="244"/>
      <c r="AU545" s="252">
        <v>2004</v>
      </c>
      <c r="AV545" s="432"/>
      <c r="AW545" s="432"/>
      <c r="AX545" s="432"/>
      <c r="AY545" s="432"/>
      <c r="AZ545" s="432"/>
      <c r="BA545" s="432"/>
      <c r="BB545" s="431">
        <v>85</v>
      </c>
      <c r="BC545" s="432"/>
    </row>
    <row r="546" spans="1:55" s="914" customFormat="1" ht="25.7" hidden="1" customHeight="1">
      <c r="A546" s="839"/>
      <c r="B546" s="242"/>
      <c r="C546" s="707" t="s">
        <v>3625</v>
      </c>
      <c r="D546" s="249" t="s">
        <v>10891</v>
      </c>
      <c r="E546" s="707" t="s">
        <v>3625</v>
      </c>
      <c r="F546" s="707" t="s">
        <v>3625</v>
      </c>
      <c r="G546" s="244"/>
      <c r="H546" s="915"/>
      <c r="I546" s="235">
        <v>450</v>
      </c>
      <c r="J546" s="235">
        <v>450</v>
      </c>
      <c r="K546" s="235">
        <v>450</v>
      </c>
      <c r="L546" s="244"/>
      <c r="M546" s="736"/>
      <c r="N546" s="244"/>
      <c r="O546" s="235">
        <v>450</v>
      </c>
      <c r="P546" s="235">
        <v>450</v>
      </c>
      <c r="Q546" s="235" t="s">
        <v>1555</v>
      </c>
      <c r="R546" s="235">
        <v>1</v>
      </c>
      <c r="S546" s="235" t="s">
        <v>290</v>
      </c>
      <c r="T546" s="244"/>
      <c r="U546" s="244"/>
      <c r="V546" s="244"/>
      <c r="W546" s="244"/>
      <c r="X546" s="244"/>
      <c r="Y546" s="244"/>
      <c r="Z546" s="235"/>
      <c r="AA546" s="707"/>
      <c r="AB546" s="707"/>
      <c r="AC546" s="244"/>
      <c r="AD546" s="244"/>
      <c r="AE546" s="244"/>
      <c r="AF546" s="244"/>
      <c r="AG546" s="244"/>
      <c r="AH546" s="244"/>
      <c r="AI546" s="244"/>
      <c r="AJ546" s="244"/>
      <c r="AK546" s="244"/>
      <c r="AL546" s="244"/>
      <c r="AM546" s="244"/>
      <c r="AN546" s="244"/>
      <c r="AO546" s="244"/>
      <c r="AP546" s="244"/>
      <c r="AQ546" s="244"/>
      <c r="AR546" s="244"/>
      <c r="AS546" s="244"/>
      <c r="AT546" s="244"/>
      <c r="AU546" s="432">
        <v>2011</v>
      </c>
      <c r="AV546" s="432"/>
      <c r="AW546" s="432"/>
      <c r="AX546" s="432"/>
      <c r="AY546" s="432"/>
      <c r="AZ546" s="432"/>
      <c r="BA546" s="432"/>
      <c r="BB546" s="431">
        <v>100</v>
      </c>
      <c r="BC546" s="431"/>
    </row>
    <row r="547" spans="1:55" s="914" customFormat="1" ht="25.7" hidden="1" customHeight="1">
      <c r="A547" s="839"/>
      <c r="B547" s="242"/>
      <c r="C547" s="707" t="s">
        <v>3625</v>
      </c>
      <c r="D547" s="756" t="s">
        <v>10892</v>
      </c>
      <c r="E547" s="707" t="s">
        <v>3625</v>
      </c>
      <c r="F547" s="707" t="s">
        <v>3625</v>
      </c>
      <c r="G547" s="244"/>
      <c r="H547" s="915"/>
      <c r="I547" s="235">
        <v>300</v>
      </c>
      <c r="J547" s="235">
        <v>300</v>
      </c>
      <c r="K547" s="235">
        <v>300</v>
      </c>
      <c r="L547" s="244"/>
      <c r="M547" s="736"/>
      <c r="N547" s="244"/>
      <c r="O547" s="235">
        <v>300</v>
      </c>
      <c r="P547" s="235">
        <v>300</v>
      </c>
      <c r="Q547" s="235" t="s">
        <v>1555</v>
      </c>
      <c r="R547" s="235">
        <v>1</v>
      </c>
      <c r="S547" s="235" t="s">
        <v>290</v>
      </c>
      <c r="T547" s="244"/>
      <c r="U547" s="244"/>
      <c r="V547" s="244"/>
      <c r="W547" s="244"/>
      <c r="X547" s="244"/>
      <c r="Y547" s="244"/>
      <c r="Z547" s="235"/>
      <c r="AA547" s="707"/>
      <c r="AB547" s="707"/>
      <c r="AC547" s="244"/>
      <c r="AD547" s="244"/>
      <c r="AE547" s="244"/>
      <c r="AF547" s="244"/>
      <c r="AG547" s="244"/>
      <c r="AH547" s="244"/>
      <c r="AI547" s="244"/>
      <c r="AJ547" s="244"/>
      <c r="AK547" s="244"/>
      <c r="AL547" s="244"/>
      <c r="AM547" s="244"/>
      <c r="AN547" s="244"/>
      <c r="AO547" s="244"/>
      <c r="AP547" s="244"/>
      <c r="AQ547" s="244"/>
      <c r="AR547" s="244"/>
      <c r="AS547" s="244"/>
      <c r="AT547" s="244"/>
      <c r="AU547" s="432">
        <v>2003</v>
      </c>
      <c r="AV547" s="432"/>
      <c r="AW547" s="432"/>
      <c r="AX547" s="432"/>
      <c r="AY547" s="432"/>
      <c r="AZ547" s="432"/>
      <c r="BA547" s="432"/>
      <c r="BB547" s="431">
        <v>45</v>
      </c>
      <c r="BC547" s="431"/>
    </row>
    <row r="548" spans="1:55" s="914" customFormat="1" ht="25.7" hidden="1" customHeight="1">
      <c r="A548" s="839"/>
      <c r="B548" s="242"/>
      <c r="C548" s="707" t="s">
        <v>3625</v>
      </c>
      <c r="D548" s="756" t="s">
        <v>10893</v>
      </c>
      <c r="E548" s="707" t="s">
        <v>3625</v>
      </c>
      <c r="F548" s="707" t="s">
        <v>3625</v>
      </c>
      <c r="G548" s="244"/>
      <c r="H548" s="915"/>
      <c r="I548" s="235">
        <v>3367</v>
      </c>
      <c r="J548" s="235">
        <v>914.8</v>
      </c>
      <c r="K548" s="235">
        <v>911.45</v>
      </c>
      <c r="L548" s="244">
        <v>300</v>
      </c>
      <c r="M548" s="736">
        <v>300</v>
      </c>
      <c r="N548" s="244" t="s">
        <v>10894</v>
      </c>
      <c r="O548" s="235">
        <v>300</v>
      </c>
      <c r="P548" s="235">
        <v>300</v>
      </c>
      <c r="Q548" s="235" t="s">
        <v>10894</v>
      </c>
      <c r="R548" s="235">
        <v>2</v>
      </c>
      <c r="S548" s="235" t="s">
        <v>290</v>
      </c>
      <c r="T548" s="244"/>
      <c r="U548" s="244">
        <v>2000</v>
      </c>
      <c r="V548" s="244">
        <v>1035</v>
      </c>
      <c r="W548" s="244" t="s">
        <v>10895</v>
      </c>
      <c r="X548" s="244"/>
      <c r="Y548" s="244"/>
      <c r="Z548" s="235"/>
      <c r="AA548" s="707"/>
      <c r="AB548" s="707"/>
      <c r="AC548" s="244"/>
      <c r="AD548" s="244"/>
      <c r="AE548" s="244"/>
      <c r="AF548" s="244"/>
      <c r="AG548" s="244"/>
      <c r="AH548" s="244"/>
      <c r="AI548" s="244"/>
      <c r="AJ548" s="244"/>
      <c r="AK548" s="244"/>
      <c r="AL548" s="244"/>
      <c r="AM548" s="244"/>
      <c r="AN548" s="244"/>
      <c r="AO548" s="244"/>
      <c r="AP548" s="244"/>
      <c r="AQ548" s="244"/>
      <c r="AR548" s="244"/>
      <c r="AS548" s="244"/>
      <c r="AT548" s="244"/>
      <c r="AU548" s="432">
        <v>2000</v>
      </c>
      <c r="AV548" s="432">
        <v>1035</v>
      </c>
      <c r="AW548" s="432" t="s">
        <v>10895</v>
      </c>
      <c r="AX548" s="432"/>
      <c r="AY548" s="432"/>
      <c r="AZ548" s="432"/>
      <c r="BA548" s="432"/>
      <c r="BB548" s="431">
        <v>1035</v>
      </c>
      <c r="BC548" s="431"/>
    </row>
    <row r="549" spans="1:55" s="914" customFormat="1" ht="25.7" hidden="1" customHeight="1">
      <c r="A549" s="839"/>
      <c r="B549" s="242"/>
      <c r="C549" s="707" t="s">
        <v>3625</v>
      </c>
      <c r="D549" s="756" t="s">
        <v>10896</v>
      </c>
      <c r="E549" s="707" t="s">
        <v>3625</v>
      </c>
      <c r="F549" s="707" t="s">
        <v>3625</v>
      </c>
      <c r="G549" s="244"/>
      <c r="H549" s="915"/>
      <c r="I549" s="235">
        <v>374</v>
      </c>
      <c r="J549" s="235">
        <v>374</v>
      </c>
      <c r="K549" s="235">
        <v>374</v>
      </c>
      <c r="L549" s="244"/>
      <c r="M549" s="736"/>
      <c r="N549" s="244"/>
      <c r="O549" s="235">
        <v>374</v>
      </c>
      <c r="P549" s="235">
        <v>374</v>
      </c>
      <c r="Q549" s="235" t="s">
        <v>1774</v>
      </c>
      <c r="R549" s="235">
        <v>1</v>
      </c>
      <c r="S549" s="235" t="s">
        <v>290</v>
      </c>
      <c r="T549" s="244"/>
      <c r="U549" s="244"/>
      <c r="V549" s="244"/>
      <c r="W549" s="244"/>
      <c r="X549" s="244"/>
      <c r="Y549" s="244"/>
      <c r="Z549" s="235"/>
      <c r="AA549" s="707"/>
      <c r="AB549" s="707"/>
      <c r="AC549" s="244"/>
      <c r="AD549" s="244"/>
      <c r="AE549" s="244"/>
      <c r="AF549" s="244"/>
      <c r="AG549" s="244"/>
      <c r="AH549" s="244"/>
      <c r="AI549" s="244"/>
      <c r="AJ549" s="244"/>
      <c r="AK549" s="244"/>
      <c r="AL549" s="244"/>
      <c r="AM549" s="244"/>
      <c r="AN549" s="244"/>
      <c r="AO549" s="244"/>
      <c r="AP549" s="244"/>
      <c r="AQ549" s="244"/>
      <c r="AR549" s="244"/>
      <c r="AS549" s="244"/>
      <c r="AT549" s="244"/>
      <c r="AU549" s="432">
        <v>2001</v>
      </c>
      <c r="AV549" s="432"/>
      <c r="AW549" s="432"/>
      <c r="AX549" s="432"/>
      <c r="AY549" s="432"/>
      <c r="AZ549" s="432"/>
      <c r="BA549" s="432"/>
      <c r="BB549" s="431">
        <v>37</v>
      </c>
      <c r="BC549" s="431"/>
    </row>
    <row r="550" spans="1:55" s="914" customFormat="1" ht="25.7" hidden="1" customHeight="1">
      <c r="A550" s="839"/>
      <c r="B550" s="242"/>
      <c r="C550" s="707" t="s">
        <v>3625</v>
      </c>
      <c r="D550" s="756" t="s">
        <v>10897</v>
      </c>
      <c r="E550" s="707" t="s">
        <v>3625</v>
      </c>
      <c r="F550" s="707" t="s">
        <v>3625</v>
      </c>
      <c r="G550" s="244"/>
      <c r="H550" s="915"/>
      <c r="I550" s="235">
        <v>1074</v>
      </c>
      <c r="J550" s="235">
        <v>320</v>
      </c>
      <c r="K550" s="235">
        <v>320</v>
      </c>
      <c r="L550" s="244"/>
      <c r="M550" s="736"/>
      <c r="N550" s="244"/>
      <c r="O550" s="235">
        <v>320</v>
      </c>
      <c r="P550" s="235">
        <v>320</v>
      </c>
      <c r="Q550" s="235" t="s">
        <v>10898</v>
      </c>
      <c r="R550" s="235">
        <v>1</v>
      </c>
      <c r="S550" s="235" t="s">
        <v>290</v>
      </c>
      <c r="T550" s="244"/>
      <c r="U550" s="244"/>
      <c r="V550" s="244"/>
      <c r="W550" s="244"/>
      <c r="X550" s="244"/>
      <c r="Y550" s="244"/>
      <c r="Z550" s="235"/>
      <c r="AA550" s="707"/>
      <c r="AB550" s="707"/>
      <c r="AC550" s="244"/>
      <c r="AD550" s="244"/>
      <c r="AE550" s="244"/>
      <c r="AF550" s="244"/>
      <c r="AG550" s="244"/>
      <c r="AH550" s="244"/>
      <c r="AI550" s="244"/>
      <c r="AJ550" s="244"/>
      <c r="AK550" s="244"/>
      <c r="AL550" s="244"/>
      <c r="AM550" s="244"/>
      <c r="AN550" s="244"/>
      <c r="AO550" s="244"/>
      <c r="AP550" s="244"/>
      <c r="AQ550" s="244"/>
      <c r="AR550" s="244"/>
      <c r="AS550" s="244"/>
      <c r="AT550" s="244"/>
      <c r="AU550" s="432">
        <v>2006</v>
      </c>
      <c r="AV550" s="432"/>
      <c r="AW550" s="432"/>
      <c r="AX550" s="432"/>
      <c r="AY550" s="432"/>
      <c r="AZ550" s="432"/>
      <c r="BA550" s="432"/>
      <c r="BB550" s="431">
        <v>87</v>
      </c>
      <c r="BC550" s="431"/>
    </row>
    <row r="551" spans="1:55" s="914" customFormat="1" ht="25.7" hidden="1" customHeight="1">
      <c r="A551" s="839"/>
      <c r="B551" s="242"/>
      <c r="C551" s="707" t="s">
        <v>3625</v>
      </c>
      <c r="D551" s="756" t="s">
        <v>10899</v>
      </c>
      <c r="E551" s="707" t="s">
        <v>3625</v>
      </c>
      <c r="F551" s="707" t="s">
        <v>3625</v>
      </c>
      <c r="G551" s="244"/>
      <c r="H551" s="915"/>
      <c r="I551" s="235">
        <v>851</v>
      </c>
      <c r="J551" s="235">
        <v>391</v>
      </c>
      <c r="K551" s="235">
        <v>391</v>
      </c>
      <c r="L551" s="244"/>
      <c r="M551" s="736"/>
      <c r="N551" s="244"/>
      <c r="O551" s="235">
        <v>391</v>
      </c>
      <c r="P551" s="235">
        <v>391</v>
      </c>
      <c r="Q551" s="235" t="s">
        <v>10900</v>
      </c>
      <c r="R551" s="235">
        <v>1</v>
      </c>
      <c r="S551" s="235" t="s">
        <v>290</v>
      </c>
      <c r="T551" s="244"/>
      <c r="U551" s="244"/>
      <c r="V551" s="244"/>
      <c r="W551" s="244"/>
      <c r="X551" s="244"/>
      <c r="Y551" s="244"/>
      <c r="Z551" s="235"/>
      <c r="AA551" s="707"/>
      <c r="AB551" s="707"/>
      <c r="AC551" s="244"/>
      <c r="AD551" s="244"/>
      <c r="AE551" s="244"/>
      <c r="AF551" s="244"/>
      <c r="AG551" s="244"/>
      <c r="AH551" s="244"/>
      <c r="AI551" s="244"/>
      <c r="AJ551" s="244"/>
      <c r="AK551" s="244"/>
      <c r="AL551" s="244"/>
      <c r="AM551" s="244"/>
      <c r="AN551" s="244"/>
      <c r="AO551" s="244"/>
      <c r="AP551" s="244"/>
      <c r="AQ551" s="244"/>
      <c r="AR551" s="244"/>
      <c r="AS551" s="244"/>
      <c r="AT551" s="244"/>
      <c r="AU551" s="432">
        <v>2007</v>
      </c>
      <c r="AV551" s="432"/>
      <c r="AW551" s="432"/>
      <c r="AX551" s="432"/>
      <c r="AY551" s="432"/>
      <c r="AZ551" s="432"/>
      <c r="BA551" s="432"/>
      <c r="BB551" s="431">
        <v>50</v>
      </c>
      <c r="BC551" s="431"/>
    </row>
    <row r="552" spans="1:55" s="914" customFormat="1" ht="25.7" hidden="1" customHeight="1">
      <c r="A552" s="839"/>
      <c r="B552" s="242"/>
      <c r="C552" s="707" t="s">
        <v>3625</v>
      </c>
      <c r="D552" s="756" t="s">
        <v>10901</v>
      </c>
      <c r="E552" s="707" t="s">
        <v>3625</v>
      </c>
      <c r="F552" s="707" t="s">
        <v>3625</v>
      </c>
      <c r="G552" s="244"/>
      <c r="H552" s="244"/>
      <c r="I552" s="235">
        <v>374</v>
      </c>
      <c r="J552" s="235">
        <v>374</v>
      </c>
      <c r="K552" s="235">
        <v>374</v>
      </c>
      <c r="L552" s="244"/>
      <c r="M552" s="736"/>
      <c r="N552" s="244"/>
      <c r="O552" s="235">
        <v>374</v>
      </c>
      <c r="P552" s="235">
        <v>374</v>
      </c>
      <c r="Q552" s="235" t="s">
        <v>1774</v>
      </c>
      <c r="R552" s="235">
        <v>1</v>
      </c>
      <c r="S552" s="235" t="s">
        <v>290</v>
      </c>
      <c r="T552" s="244"/>
      <c r="U552" s="244"/>
      <c r="V552" s="244"/>
      <c r="W552" s="244"/>
      <c r="X552" s="244"/>
      <c r="Y552" s="244"/>
      <c r="Z552" s="235"/>
      <c r="AA552" s="707"/>
      <c r="AB552" s="707"/>
      <c r="AC552" s="244"/>
      <c r="AD552" s="244"/>
      <c r="AE552" s="244"/>
      <c r="AF552" s="244"/>
      <c r="AG552" s="244"/>
      <c r="AH552" s="244"/>
      <c r="AI552" s="244"/>
      <c r="AJ552" s="244"/>
      <c r="AK552" s="244"/>
      <c r="AL552" s="244"/>
      <c r="AM552" s="244"/>
      <c r="AN552" s="244"/>
      <c r="AO552" s="244"/>
      <c r="AP552" s="244"/>
      <c r="AQ552" s="244"/>
      <c r="AR552" s="244"/>
      <c r="AS552" s="244"/>
      <c r="AT552" s="244"/>
      <c r="AU552" s="432">
        <v>2006</v>
      </c>
      <c r="AV552" s="432"/>
      <c r="AW552" s="432"/>
      <c r="AX552" s="432"/>
      <c r="AY552" s="432"/>
      <c r="AZ552" s="432"/>
      <c r="BA552" s="432"/>
      <c r="BB552" s="431">
        <v>90</v>
      </c>
      <c r="BC552" s="431"/>
    </row>
    <row r="553" spans="1:55" s="914" customFormat="1" ht="25.7" hidden="1" customHeight="1">
      <c r="A553" s="839"/>
      <c r="B553" s="242"/>
      <c r="C553" s="707" t="s">
        <v>3625</v>
      </c>
      <c r="D553" s="756" t="s">
        <v>10902</v>
      </c>
      <c r="E553" s="707" t="s">
        <v>3625</v>
      </c>
      <c r="F553" s="707" t="s">
        <v>3625</v>
      </c>
      <c r="G553" s="235"/>
      <c r="H553" s="235"/>
      <c r="I553" s="235">
        <v>300</v>
      </c>
      <c r="J553" s="235">
        <v>300</v>
      </c>
      <c r="K553" s="235">
        <v>300</v>
      </c>
      <c r="L553" s="285"/>
      <c r="M553" s="285"/>
      <c r="N553" s="285"/>
      <c r="O553" s="235">
        <v>300</v>
      </c>
      <c r="P553" s="235">
        <v>300</v>
      </c>
      <c r="Q553" s="235" t="s">
        <v>1555</v>
      </c>
      <c r="R553" s="235">
        <v>1</v>
      </c>
      <c r="S553" s="235" t="s">
        <v>290</v>
      </c>
      <c r="T553" s="235"/>
      <c r="U553" s="235"/>
      <c r="V553" s="285"/>
      <c r="W553" s="235"/>
      <c r="X553" s="235"/>
      <c r="Y553" s="235"/>
      <c r="Z553" s="235"/>
      <c r="AA553" s="235"/>
      <c r="AB553" s="235"/>
      <c r="AC553" s="235"/>
      <c r="AD553" s="235"/>
      <c r="AE553" s="235"/>
      <c r="AF553" s="285"/>
      <c r="AG553" s="285"/>
      <c r="AH553" s="235"/>
      <c r="AI553" s="235"/>
      <c r="AJ553" s="235"/>
      <c r="AK553" s="235"/>
      <c r="AL553" s="235"/>
      <c r="AM553" s="235"/>
      <c r="AN553" s="235"/>
      <c r="AO553" s="285"/>
      <c r="AP553" s="285"/>
      <c r="AQ553" s="285"/>
      <c r="AR553" s="285"/>
      <c r="AS553" s="285"/>
      <c r="AT553" s="285"/>
      <c r="AU553" s="432">
        <v>2006</v>
      </c>
      <c r="AV553" s="432"/>
      <c r="AW553" s="432"/>
      <c r="AX553" s="432"/>
      <c r="AY553" s="432"/>
      <c r="AZ553" s="432"/>
      <c r="BA553" s="432"/>
      <c r="BB553" s="431">
        <v>85</v>
      </c>
      <c r="BC553" s="431"/>
    </row>
    <row r="554" spans="1:55" s="914" customFormat="1" ht="25.7" hidden="1" customHeight="1">
      <c r="A554" s="839"/>
      <c r="B554" s="242"/>
      <c r="C554" s="707" t="s">
        <v>3625</v>
      </c>
      <c r="D554" s="756" t="s">
        <v>10903</v>
      </c>
      <c r="E554" s="707" t="s">
        <v>3625</v>
      </c>
      <c r="F554" s="707" t="s">
        <v>3625</v>
      </c>
      <c r="G554" s="235"/>
      <c r="H554" s="235"/>
      <c r="I554" s="235">
        <v>300</v>
      </c>
      <c r="J554" s="235">
        <v>300</v>
      </c>
      <c r="K554" s="235">
        <v>300</v>
      </c>
      <c r="L554" s="285"/>
      <c r="M554" s="285"/>
      <c r="N554" s="285"/>
      <c r="O554" s="235">
        <v>300</v>
      </c>
      <c r="P554" s="235">
        <v>300</v>
      </c>
      <c r="Q554" s="235" t="s">
        <v>1555</v>
      </c>
      <c r="R554" s="235">
        <v>1</v>
      </c>
      <c r="S554" s="235" t="s">
        <v>290</v>
      </c>
      <c r="T554" s="235"/>
      <c r="U554" s="235"/>
      <c r="V554" s="285"/>
      <c r="W554" s="235"/>
      <c r="X554" s="235"/>
      <c r="Y554" s="235"/>
      <c r="Z554" s="235"/>
      <c r="AA554" s="235"/>
      <c r="AB554" s="235"/>
      <c r="AC554" s="235"/>
      <c r="AD554" s="235"/>
      <c r="AE554" s="235"/>
      <c r="AF554" s="285"/>
      <c r="AG554" s="285"/>
      <c r="AH554" s="235"/>
      <c r="AI554" s="235"/>
      <c r="AJ554" s="235"/>
      <c r="AK554" s="235"/>
      <c r="AL554" s="235"/>
      <c r="AM554" s="235"/>
      <c r="AN554" s="235"/>
      <c r="AO554" s="285"/>
      <c r="AP554" s="285"/>
      <c r="AQ554" s="285"/>
      <c r="AR554" s="285"/>
      <c r="AS554" s="285"/>
      <c r="AT554" s="285"/>
      <c r="AU554" s="432">
        <v>2003</v>
      </c>
      <c r="AV554" s="432"/>
      <c r="AW554" s="432"/>
      <c r="AX554" s="432"/>
      <c r="AY554" s="432"/>
      <c r="AZ554" s="432"/>
      <c r="BA554" s="432"/>
      <c r="BB554" s="431">
        <v>55</v>
      </c>
      <c r="BC554" s="431"/>
    </row>
    <row r="555" spans="1:55" s="914" customFormat="1" ht="25.7" hidden="1" customHeight="1">
      <c r="A555" s="839"/>
      <c r="B555" s="242"/>
      <c r="C555" s="707" t="s">
        <v>3625</v>
      </c>
      <c r="D555" s="756" t="s">
        <v>10904</v>
      </c>
      <c r="E555" s="707" t="s">
        <v>3625</v>
      </c>
      <c r="F555" s="707" t="s">
        <v>3625</v>
      </c>
      <c r="G555" s="244"/>
      <c r="H555" s="244"/>
      <c r="I555" s="235">
        <v>912</v>
      </c>
      <c r="J555" s="235">
        <v>912</v>
      </c>
      <c r="K555" s="235">
        <v>912</v>
      </c>
      <c r="L555" s="244"/>
      <c r="M555" s="736"/>
      <c r="N555" s="244"/>
      <c r="O555" s="235">
        <v>912</v>
      </c>
      <c r="P555" s="235">
        <v>912</v>
      </c>
      <c r="Q555" s="235" t="s">
        <v>10905</v>
      </c>
      <c r="R555" s="235">
        <v>2</v>
      </c>
      <c r="S555" s="235" t="s">
        <v>290</v>
      </c>
      <c r="T555" s="244"/>
      <c r="U555" s="244"/>
      <c r="V555" s="244"/>
      <c r="W555" s="244"/>
      <c r="X555" s="244"/>
      <c r="Y555" s="244"/>
      <c r="Z555" s="235"/>
      <c r="AA555" s="707"/>
      <c r="AB555" s="707"/>
      <c r="AC555" s="244"/>
      <c r="AD555" s="244"/>
      <c r="AE555" s="244"/>
      <c r="AF555" s="244"/>
      <c r="AG555" s="244"/>
      <c r="AH555" s="244"/>
      <c r="AI555" s="244"/>
      <c r="AJ555" s="244"/>
      <c r="AK555" s="244"/>
      <c r="AL555" s="244"/>
      <c r="AM555" s="244"/>
      <c r="AN555" s="244"/>
      <c r="AO555" s="244"/>
      <c r="AP555" s="244"/>
      <c r="AQ555" s="244"/>
      <c r="AR555" s="244"/>
      <c r="AS555" s="244"/>
      <c r="AT555" s="244"/>
      <c r="AU555" s="432">
        <v>2003</v>
      </c>
      <c r="AV555" s="432"/>
      <c r="AW555" s="432"/>
      <c r="AX555" s="432"/>
      <c r="AY555" s="432"/>
      <c r="AZ555" s="432"/>
      <c r="BA555" s="432"/>
      <c r="BB555" s="431">
        <v>50</v>
      </c>
      <c r="BC555" s="431"/>
    </row>
    <row r="556" spans="1:55" s="914" customFormat="1" ht="25.7" hidden="1" customHeight="1">
      <c r="A556" s="839"/>
      <c r="B556" s="242"/>
      <c r="C556" s="707" t="s">
        <v>3625</v>
      </c>
      <c r="D556" s="756" t="s">
        <v>10906</v>
      </c>
      <c r="E556" s="707" t="s">
        <v>3625</v>
      </c>
      <c r="F556" s="707" t="s">
        <v>3625</v>
      </c>
      <c r="G556" s="244"/>
      <c r="H556" s="244"/>
      <c r="I556" s="235">
        <v>391</v>
      </c>
      <c r="J556" s="235">
        <v>391</v>
      </c>
      <c r="K556" s="235">
        <v>391</v>
      </c>
      <c r="L556" s="244"/>
      <c r="M556" s="736"/>
      <c r="N556" s="244"/>
      <c r="O556" s="235">
        <v>391</v>
      </c>
      <c r="P556" s="235">
        <v>391</v>
      </c>
      <c r="Q556" s="235" t="s">
        <v>10900</v>
      </c>
      <c r="R556" s="235">
        <v>1</v>
      </c>
      <c r="S556" s="235" t="s">
        <v>290</v>
      </c>
      <c r="T556" s="244"/>
      <c r="U556" s="244"/>
      <c r="V556" s="244"/>
      <c r="W556" s="244"/>
      <c r="X556" s="244"/>
      <c r="Y556" s="244"/>
      <c r="Z556" s="235"/>
      <c r="AA556" s="707"/>
      <c r="AB556" s="707"/>
      <c r="AC556" s="244"/>
      <c r="AD556" s="244"/>
      <c r="AE556" s="244"/>
      <c r="AF556" s="244"/>
      <c r="AG556" s="244"/>
      <c r="AH556" s="244"/>
      <c r="AI556" s="244"/>
      <c r="AJ556" s="244"/>
      <c r="AK556" s="244"/>
      <c r="AL556" s="244"/>
      <c r="AM556" s="244"/>
      <c r="AN556" s="244"/>
      <c r="AO556" s="244"/>
      <c r="AP556" s="244"/>
      <c r="AQ556" s="244"/>
      <c r="AR556" s="244"/>
      <c r="AS556" s="244"/>
      <c r="AT556" s="244"/>
      <c r="AU556" s="432">
        <v>2008</v>
      </c>
      <c r="AV556" s="432"/>
      <c r="AW556" s="432"/>
      <c r="AX556" s="432"/>
      <c r="AY556" s="432"/>
      <c r="AZ556" s="432"/>
      <c r="BA556" s="432"/>
      <c r="BB556" s="431">
        <v>90</v>
      </c>
      <c r="BC556" s="431"/>
    </row>
    <row r="557" spans="1:55" s="914" customFormat="1" ht="25.7" hidden="1" customHeight="1">
      <c r="A557" s="839"/>
      <c r="B557" s="242"/>
      <c r="C557" s="707" t="s">
        <v>3625</v>
      </c>
      <c r="D557" s="756" t="s">
        <v>10907</v>
      </c>
      <c r="E557" s="707" t="s">
        <v>3625</v>
      </c>
      <c r="F557" s="707" t="s">
        <v>3625</v>
      </c>
      <c r="G557" s="244"/>
      <c r="H557" s="244"/>
      <c r="I557" s="235">
        <v>600</v>
      </c>
      <c r="J557" s="235">
        <v>600</v>
      </c>
      <c r="K557" s="235">
        <v>600</v>
      </c>
      <c r="L557" s="244"/>
      <c r="M557" s="736"/>
      <c r="N557" s="244"/>
      <c r="O557" s="235">
        <v>600</v>
      </c>
      <c r="P557" s="235">
        <v>600</v>
      </c>
      <c r="Q557" s="235" t="s">
        <v>1555</v>
      </c>
      <c r="R557" s="235">
        <v>2</v>
      </c>
      <c r="S557" s="235" t="s">
        <v>290</v>
      </c>
      <c r="T557" s="244"/>
      <c r="U557" s="244"/>
      <c r="V557" s="244"/>
      <c r="W557" s="244"/>
      <c r="X557" s="244"/>
      <c r="Y557" s="244"/>
      <c r="Z557" s="235"/>
      <c r="AA557" s="707"/>
      <c r="AB557" s="707"/>
      <c r="AC557" s="244"/>
      <c r="AD557" s="244"/>
      <c r="AE557" s="244"/>
      <c r="AF557" s="244"/>
      <c r="AG557" s="244"/>
      <c r="AH557" s="244"/>
      <c r="AI557" s="244"/>
      <c r="AJ557" s="244"/>
      <c r="AK557" s="244"/>
      <c r="AL557" s="244"/>
      <c r="AM557" s="244"/>
      <c r="AN557" s="244"/>
      <c r="AO557" s="244"/>
      <c r="AP557" s="244"/>
      <c r="AQ557" s="244"/>
      <c r="AR557" s="244"/>
      <c r="AS557" s="244"/>
      <c r="AT557" s="244"/>
      <c r="AU557" s="432">
        <v>2001</v>
      </c>
      <c r="AV557" s="432"/>
      <c r="AW557" s="432"/>
      <c r="AX557" s="432"/>
      <c r="AY557" s="432"/>
      <c r="AZ557" s="432"/>
      <c r="BA557" s="432"/>
      <c r="BB557" s="431">
        <v>45</v>
      </c>
      <c r="BC557" s="431"/>
    </row>
    <row r="558" spans="1:55" s="914" customFormat="1" ht="25.7" hidden="1" customHeight="1">
      <c r="A558" s="839"/>
      <c r="B558" s="242"/>
      <c r="C558" s="707" t="s">
        <v>3625</v>
      </c>
      <c r="D558" s="756" t="s">
        <v>10908</v>
      </c>
      <c r="E558" s="707" t="s">
        <v>3625</v>
      </c>
      <c r="F558" s="707" t="s">
        <v>3625</v>
      </c>
      <c r="G558" s="244"/>
      <c r="H558" s="244"/>
      <c r="I558" s="235">
        <v>300</v>
      </c>
      <c r="J558" s="235">
        <v>300</v>
      </c>
      <c r="K558" s="235">
        <v>300</v>
      </c>
      <c r="L558" s="244"/>
      <c r="M558" s="736"/>
      <c r="N558" s="244"/>
      <c r="O558" s="235">
        <v>300</v>
      </c>
      <c r="P558" s="235">
        <v>300</v>
      </c>
      <c r="Q558" s="235" t="s">
        <v>1555</v>
      </c>
      <c r="R558" s="235">
        <v>1</v>
      </c>
      <c r="S558" s="235" t="s">
        <v>290</v>
      </c>
      <c r="T558" s="244"/>
      <c r="U558" s="244"/>
      <c r="V558" s="244"/>
      <c r="W558" s="244"/>
      <c r="X558" s="244"/>
      <c r="Y558" s="244"/>
      <c r="Z558" s="235"/>
      <c r="AA558" s="707"/>
      <c r="AB558" s="707"/>
      <c r="AC558" s="244"/>
      <c r="AD558" s="244"/>
      <c r="AE558" s="244"/>
      <c r="AF558" s="244"/>
      <c r="AG558" s="244"/>
      <c r="AH558" s="244"/>
      <c r="AI558" s="244"/>
      <c r="AJ558" s="244"/>
      <c r="AK558" s="244"/>
      <c r="AL558" s="244"/>
      <c r="AM558" s="244"/>
      <c r="AN558" s="244"/>
      <c r="AO558" s="244"/>
      <c r="AP558" s="244"/>
      <c r="AQ558" s="244"/>
      <c r="AR558" s="244"/>
      <c r="AS558" s="244"/>
      <c r="AT558" s="244"/>
      <c r="AU558" s="432">
        <v>2008</v>
      </c>
      <c r="AV558" s="432"/>
      <c r="AW558" s="432"/>
      <c r="AX558" s="432"/>
      <c r="AY558" s="432"/>
      <c r="AZ558" s="432"/>
      <c r="BA558" s="432"/>
      <c r="BB558" s="431">
        <v>55</v>
      </c>
      <c r="BC558" s="431"/>
    </row>
    <row r="559" spans="1:55" s="914" customFormat="1" ht="25.7" hidden="1" customHeight="1">
      <c r="A559" s="839"/>
      <c r="B559" s="242"/>
      <c r="C559" s="707" t="s">
        <v>3625</v>
      </c>
      <c r="D559" s="707" t="s">
        <v>10909</v>
      </c>
      <c r="E559" s="707" t="s">
        <v>3625</v>
      </c>
      <c r="F559" s="707" t="s">
        <v>3625</v>
      </c>
      <c r="G559" s="244"/>
      <c r="H559" s="915"/>
      <c r="I559" s="235">
        <v>300</v>
      </c>
      <c r="J559" s="235">
        <v>300</v>
      </c>
      <c r="K559" s="235">
        <v>300</v>
      </c>
      <c r="L559" s="244"/>
      <c r="M559" s="736"/>
      <c r="N559" s="244"/>
      <c r="O559" s="235">
        <v>300</v>
      </c>
      <c r="P559" s="235">
        <v>300</v>
      </c>
      <c r="Q559" s="235" t="s">
        <v>1555</v>
      </c>
      <c r="R559" s="235">
        <v>1</v>
      </c>
      <c r="S559" s="235" t="s">
        <v>290</v>
      </c>
      <c r="T559" s="244"/>
      <c r="U559" s="244"/>
      <c r="V559" s="244"/>
      <c r="W559" s="244"/>
      <c r="X559" s="244"/>
      <c r="Y559" s="244"/>
      <c r="Z559" s="235"/>
      <c r="AA559" s="707"/>
      <c r="AB559" s="707"/>
      <c r="AC559" s="244"/>
      <c r="AD559" s="244"/>
      <c r="AE559" s="244"/>
      <c r="AF559" s="244"/>
      <c r="AG559" s="244"/>
      <c r="AH559" s="244"/>
      <c r="AI559" s="244"/>
      <c r="AJ559" s="244"/>
      <c r="AK559" s="244"/>
      <c r="AL559" s="244"/>
      <c r="AM559" s="244"/>
      <c r="AN559" s="244"/>
      <c r="AO559" s="244"/>
      <c r="AP559" s="244"/>
      <c r="AQ559" s="244"/>
      <c r="AR559" s="244"/>
      <c r="AS559" s="244"/>
      <c r="AT559" s="244"/>
      <c r="AU559" s="432">
        <v>2008</v>
      </c>
      <c r="AV559" s="432"/>
      <c r="AW559" s="432"/>
      <c r="AX559" s="432"/>
      <c r="AY559" s="432"/>
      <c r="AZ559" s="432"/>
      <c r="BA559" s="432"/>
      <c r="BB559" s="431">
        <v>87</v>
      </c>
      <c r="BC559" s="431"/>
    </row>
    <row r="560" spans="1:55" s="914" customFormat="1" ht="25.7" hidden="1" customHeight="1">
      <c r="A560" s="839"/>
      <c r="B560" s="242"/>
      <c r="C560" s="707" t="s">
        <v>3625</v>
      </c>
      <c r="D560" s="707" t="s">
        <v>10910</v>
      </c>
      <c r="E560" s="707" t="s">
        <v>3625</v>
      </c>
      <c r="F560" s="707" t="s">
        <v>3625</v>
      </c>
      <c r="G560" s="244"/>
      <c r="H560" s="915"/>
      <c r="I560" s="235">
        <v>300</v>
      </c>
      <c r="J560" s="235">
        <v>300</v>
      </c>
      <c r="K560" s="235">
        <v>300</v>
      </c>
      <c r="L560" s="244"/>
      <c r="M560" s="736"/>
      <c r="N560" s="244"/>
      <c r="O560" s="235">
        <v>300</v>
      </c>
      <c r="P560" s="235">
        <v>300</v>
      </c>
      <c r="Q560" s="235" t="s">
        <v>1555</v>
      </c>
      <c r="R560" s="235">
        <v>1</v>
      </c>
      <c r="S560" s="235" t="s">
        <v>290</v>
      </c>
      <c r="T560" s="244"/>
      <c r="U560" s="244"/>
      <c r="V560" s="244"/>
      <c r="W560" s="244"/>
      <c r="X560" s="244"/>
      <c r="Y560" s="244"/>
      <c r="Z560" s="235"/>
      <c r="AA560" s="707"/>
      <c r="AB560" s="707"/>
      <c r="AC560" s="244"/>
      <c r="AD560" s="244"/>
      <c r="AE560" s="244"/>
      <c r="AF560" s="244"/>
      <c r="AG560" s="244"/>
      <c r="AH560" s="244"/>
      <c r="AI560" s="244"/>
      <c r="AJ560" s="244"/>
      <c r="AK560" s="244"/>
      <c r="AL560" s="244"/>
      <c r="AM560" s="244"/>
      <c r="AN560" s="244"/>
      <c r="AO560" s="244"/>
      <c r="AP560" s="244"/>
      <c r="AQ560" s="244"/>
      <c r="AR560" s="244"/>
      <c r="AS560" s="244"/>
      <c r="AT560" s="244"/>
      <c r="AU560" s="432">
        <v>2003</v>
      </c>
      <c r="AV560" s="432"/>
      <c r="AW560" s="432"/>
      <c r="AX560" s="432"/>
      <c r="AY560" s="432"/>
      <c r="AZ560" s="432"/>
      <c r="BA560" s="432"/>
      <c r="BB560" s="431">
        <v>67</v>
      </c>
      <c r="BC560" s="431"/>
    </row>
    <row r="561" spans="1:55" s="914" customFormat="1" ht="25.7" hidden="1" customHeight="1">
      <c r="A561" s="839"/>
      <c r="B561" s="242"/>
      <c r="C561" s="707" t="s">
        <v>3625</v>
      </c>
      <c r="D561" s="707" t="s">
        <v>10911</v>
      </c>
      <c r="E561" s="707" t="s">
        <v>3625</v>
      </c>
      <c r="F561" s="707" t="s">
        <v>3625</v>
      </c>
      <c r="G561" s="432"/>
      <c r="H561" s="432"/>
      <c r="I561" s="235"/>
      <c r="J561" s="235">
        <v>300</v>
      </c>
      <c r="K561" s="235">
        <v>300</v>
      </c>
      <c r="L561" s="432"/>
      <c r="M561" s="432"/>
      <c r="N561" s="432"/>
      <c r="O561" s="235">
        <v>300</v>
      </c>
      <c r="P561" s="235">
        <v>300</v>
      </c>
      <c r="Q561" s="235" t="s">
        <v>1555</v>
      </c>
      <c r="R561" s="235">
        <v>1</v>
      </c>
      <c r="S561" s="235" t="s">
        <v>290</v>
      </c>
      <c r="T561" s="432"/>
      <c r="U561" s="432"/>
      <c r="V561" s="432"/>
      <c r="W561" s="432"/>
      <c r="X561" s="432"/>
      <c r="Y561" s="432"/>
      <c r="Z561" s="235"/>
      <c r="AA561" s="432"/>
      <c r="AB561" s="432"/>
      <c r="AC561" s="432"/>
      <c r="AD561" s="432"/>
      <c r="AE561" s="432"/>
      <c r="AF561" s="432"/>
      <c r="AG561" s="432"/>
      <c r="AH561" s="432"/>
      <c r="AI561" s="432"/>
      <c r="AJ561" s="432"/>
      <c r="AK561" s="432"/>
      <c r="AL561" s="432"/>
      <c r="AM561" s="432"/>
      <c r="AN561" s="432"/>
      <c r="AO561" s="432"/>
      <c r="AP561" s="432"/>
      <c r="AQ561" s="432"/>
      <c r="AR561" s="432"/>
      <c r="AS561" s="432"/>
      <c r="AT561" s="432"/>
      <c r="AU561" s="432">
        <v>2009</v>
      </c>
      <c r="AV561" s="432"/>
      <c r="AW561" s="432"/>
      <c r="AX561" s="432"/>
      <c r="AY561" s="432"/>
      <c r="AZ561" s="432"/>
      <c r="BA561" s="432"/>
      <c r="BB561" s="431">
        <v>100</v>
      </c>
      <c r="BC561" s="431" t="s">
        <v>10912</v>
      </c>
    </row>
    <row r="562" spans="1:55" s="914" customFormat="1" ht="25.7" hidden="1" customHeight="1">
      <c r="A562" s="839"/>
      <c r="B562" s="242"/>
      <c r="C562" s="707" t="s">
        <v>3625</v>
      </c>
      <c r="D562" s="707" t="s">
        <v>10913</v>
      </c>
      <c r="E562" s="707" t="s">
        <v>3625</v>
      </c>
      <c r="F562" s="707" t="s">
        <v>3625</v>
      </c>
      <c r="G562" s="432"/>
      <c r="H562" s="432"/>
      <c r="I562" s="235">
        <v>487.5</v>
      </c>
      <c r="J562" s="235">
        <v>487.5</v>
      </c>
      <c r="K562" s="235">
        <v>487.5</v>
      </c>
      <c r="L562" s="432"/>
      <c r="M562" s="432"/>
      <c r="N562" s="432"/>
      <c r="O562" s="235">
        <v>487.5</v>
      </c>
      <c r="P562" s="235">
        <v>487.5</v>
      </c>
      <c r="Q562" s="235" t="s">
        <v>1555</v>
      </c>
      <c r="R562" s="235">
        <v>1</v>
      </c>
      <c r="S562" s="235" t="s">
        <v>290</v>
      </c>
      <c r="T562" s="432"/>
      <c r="U562" s="432"/>
      <c r="V562" s="432"/>
      <c r="W562" s="432"/>
      <c r="X562" s="432"/>
      <c r="Y562" s="432"/>
      <c r="Z562" s="235"/>
      <c r="AA562" s="432"/>
      <c r="AB562" s="432"/>
      <c r="AC562" s="432"/>
      <c r="AD562" s="432"/>
      <c r="AE562" s="432"/>
      <c r="AF562" s="432"/>
      <c r="AG562" s="432"/>
      <c r="AH562" s="432"/>
      <c r="AI562" s="432"/>
      <c r="AJ562" s="432"/>
      <c r="AK562" s="432"/>
      <c r="AL562" s="432"/>
      <c r="AM562" s="432"/>
      <c r="AN562" s="432"/>
      <c r="AO562" s="432"/>
      <c r="AP562" s="432"/>
      <c r="AQ562" s="432"/>
      <c r="AR562" s="432"/>
      <c r="AS562" s="432"/>
      <c r="AT562" s="432"/>
      <c r="AU562" s="432">
        <v>2011</v>
      </c>
      <c r="AV562" s="432"/>
      <c r="AW562" s="432"/>
      <c r="AX562" s="432"/>
      <c r="AY562" s="432"/>
      <c r="AZ562" s="432"/>
      <c r="BA562" s="432"/>
      <c r="BB562" s="431">
        <v>55</v>
      </c>
      <c r="BC562" s="431"/>
    </row>
    <row r="563" spans="1:55" s="914" customFormat="1" ht="25.7" hidden="1" customHeight="1">
      <c r="A563" s="839"/>
      <c r="B563" s="242"/>
      <c r="C563" s="707" t="s">
        <v>3625</v>
      </c>
      <c r="D563" s="707" t="s">
        <v>10914</v>
      </c>
      <c r="E563" s="707" t="s">
        <v>3625</v>
      </c>
      <c r="F563" s="707" t="s">
        <v>3625</v>
      </c>
      <c r="G563" s="432"/>
      <c r="H563" s="432"/>
      <c r="I563" s="235">
        <v>372</v>
      </c>
      <c r="J563" s="235">
        <v>372</v>
      </c>
      <c r="K563" s="235">
        <v>372</v>
      </c>
      <c r="L563" s="235"/>
      <c r="M563" s="235"/>
      <c r="N563" s="235"/>
      <c r="O563" s="235">
        <v>372</v>
      </c>
      <c r="P563" s="235">
        <v>372</v>
      </c>
      <c r="Q563" s="235" t="s">
        <v>1555</v>
      </c>
      <c r="R563" s="235">
        <v>1</v>
      </c>
      <c r="S563" s="235" t="s">
        <v>290</v>
      </c>
      <c r="T563" s="235"/>
      <c r="U563" s="432"/>
      <c r="V563" s="431"/>
      <c r="W563" s="431"/>
      <c r="X563" s="432"/>
      <c r="Y563" s="432"/>
      <c r="Z563" s="235"/>
      <c r="AA563" s="432"/>
      <c r="AB563" s="432"/>
      <c r="AC563" s="432"/>
      <c r="AD563" s="432"/>
      <c r="AE563" s="432"/>
      <c r="AF563" s="432"/>
      <c r="AG563" s="432"/>
      <c r="AH563" s="432"/>
      <c r="AI563" s="432"/>
      <c r="AJ563" s="432"/>
      <c r="AK563" s="432"/>
      <c r="AL563" s="432"/>
      <c r="AM563" s="432"/>
      <c r="AN563" s="432"/>
      <c r="AO563" s="432"/>
      <c r="AP563" s="432"/>
      <c r="AQ563" s="432"/>
      <c r="AR563" s="432"/>
      <c r="AS563" s="432"/>
      <c r="AT563" s="432"/>
      <c r="AU563" s="432">
        <v>2011</v>
      </c>
      <c r="AV563" s="431"/>
      <c r="AW563" s="431"/>
      <c r="AX563" s="432"/>
      <c r="AY563" s="432"/>
      <c r="AZ563" s="432"/>
      <c r="BA563" s="432"/>
      <c r="BB563" s="431">
        <v>62</v>
      </c>
      <c r="BC563" s="431"/>
    </row>
    <row r="564" spans="1:55" s="914" customFormat="1" ht="25.7" hidden="1" customHeight="1">
      <c r="A564" s="839"/>
      <c r="B564" s="242"/>
      <c r="C564" s="707" t="s">
        <v>3625</v>
      </c>
      <c r="D564" s="707" t="s">
        <v>10641</v>
      </c>
      <c r="E564" s="707" t="s">
        <v>3625</v>
      </c>
      <c r="F564" s="707" t="s">
        <v>3625</v>
      </c>
      <c r="G564" s="432"/>
      <c r="H564" s="432"/>
      <c r="I564" s="235">
        <v>300</v>
      </c>
      <c r="J564" s="235">
        <v>300</v>
      </c>
      <c r="K564" s="235">
        <v>300</v>
      </c>
      <c r="L564" s="432"/>
      <c r="M564" s="432"/>
      <c r="N564" s="432"/>
      <c r="O564" s="235">
        <v>300</v>
      </c>
      <c r="P564" s="235">
        <v>300</v>
      </c>
      <c r="Q564" s="235" t="s">
        <v>1555</v>
      </c>
      <c r="R564" s="235">
        <v>1</v>
      </c>
      <c r="S564" s="235" t="s">
        <v>290</v>
      </c>
      <c r="T564" s="432"/>
      <c r="U564" s="432"/>
      <c r="V564" s="432"/>
      <c r="W564" s="432"/>
      <c r="X564" s="432"/>
      <c r="Y564" s="432"/>
      <c r="Z564" s="235"/>
      <c r="AA564" s="432"/>
      <c r="AB564" s="432"/>
      <c r="AC564" s="432"/>
      <c r="AD564" s="432"/>
      <c r="AE564" s="432"/>
      <c r="AF564" s="432"/>
      <c r="AG564" s="432"/>
      <c r="AH564" s="432"/>
      <c r="AI564" s="432"/>
      <c r="AJ564" s="432"/>
      <c r="AK564" s="432"/>
      <c r="AL564" s="432"/>
      <c r="AM564" s="432"/>
      <c r="AN564" s="432"/>
      <c r="AO564" s="432"/>
      <c r="AP564" s="432"/>
      <c r="AQ564" s="432"/>
      <c r="AR564" s="432"/>
      <c r="AS564" s="432"/>
      <c r="AT564" s="432"/>
      <c r="AU564" s="432">
        <v>2007</v>
      </c>
      <c r="AV564" s="432"/>
      <c r="AW564" s="432"/>
      <c r="AX564" s="432"/>
      <c r="AY564" s="432"/>
      <c r="AZ564" s="432"/>
      <c r="BA564" s="432"/>
      <c r="BB564" s="431">
        <v>90</v>
      </c>
      <c r="BC564" s="431"/>
    </row>
    <row r="565" spans="1:55" s="914" customFormat="1" ht="25.7" hidden="1" customHeight="1">
      <c r="A565" s="839"/>
      <c r="B565" s="242"/>
      <c r="C565" s="707" t="s">
        <v>3625</v>
      </c>
      <c r="D565" s="707" t="s">
        <v>10672</v>
      </c>
      <c r="E565" s="707" t="s">
        <v>3625</v>
      </c>
      <c r="F565" s="707" t="s">
        <v>3625</v>
      </c>
      <c r="G565" s="432"/>
      <c r="H565" s="432"/>
      <c r="I565" s="235">
        <v>300</v>
      </c>
      <c r="J565" s="235">
        <v>300</v>
      </c>
      <c r="K565" s="235">
        <v>300</v>
      </c>
      <c r="L565" s="432"/>
      <c r="M565" s="432"/>
      <c r="N565" s="432"/>
      <c r="O565" s="235">
        <v>300</v>
      </c>
      <c r="P565" s="235">
        <v>300</v>
      </c>
      <c r="Q565" s="235" t="s">
        <v>1555</v>
      </c>
      <c r="R565" s="235">
        <v>1</v>
      </c>
      <c r="S565" s="235" t="s">
        <v>290</v>
      </c>
      <c r="T565" s="432"/>
      <c r="U565" s="432"/>
      <c r="V565" s="432"/>
      <c r="W565" s="432"/>
      <c r="X565" s="432"/>
      <c r="Y565" s="432"/>
      <c r="Z565" s="235"/>
      <c r="AA565" s="432"/>
      <c r="AB565" s="432"/>
      <c r="AC565" s="432"/>
      <c r="AD565" s="432"/>
      <c r="AE565" s="432"/>
      <c r="AF565" s="432"/>
      <c r="AG565" s="432"/>
      <c r="AH565" s="432"/>
      <c r="AI565" s="432"/>
      <c r="AJ565" s="432"/>
      <c r="AK565" s="432"/>
      <c r="AL565" s="432"/>
      <c r="AM565" s="432"/>
      <c r="AN565" s="432"/>
      <c r="AO565" s="432"/>
      <c r="AP565" s="432"/>
      <c r="AQ565" s="432"/>
      <c r="AR565" s="432"/>
      <c r="AS565" s="432"/>
      <c r="AT565" s="432"/>
      <c r="AU565" s="432">
        <v>1998</v>
      </c>
      <c r="AV565" s="432"/>
      <c r="AW565" s="432"/>
      <c r="AX565" s="432"/>
      <c r="AY565" s="432"/>
      <c r="AZ565" s="432"/>
      <c r="BA565" s="432"/>
      <c r="BB565" s="431">
        <v>25</v>
      </c>
      <c r="BC565" s="431"/>
    </row>
    <row r="566" spans="1:55" s="914" customFormat="1" ht="25.7" hidden="1" customHeight="1">
      <c r="A566" s="839"/>
      <c r="B566" s="242"/>
      <c r="C566" s="707" t="s">
        <v>3625</v>
      </c>
      <c r="D566" s="707" t="s">
        <v>10915</v>
      </c>
      <c r="E566" s="707" t="s">
        <v>3625</v>
      </c>
      <c r="F566" s="707" t="s">
        <v>3625</v>
      </c>
      <c r="G566" s="432"/>
      <c r="H566" s="432"/>
      <c r="I566" s="235">
        <v>300</v>
      </c>
      <c r="J566" s="235">
        <v>300</v>
      </c>
      <c r="K566" s="235">
        <v>300</v>
      </c>
      <c r="L566" s="432"/>
      <c r="M566" s="432"/>
      <c r="N566" s="432"/>
      <c r="O566" s="235">
        <v>300</v>
      </c>
      <c r="P566" s="235">
        <v>300</v>
      </c>
      <c r="Q566" s="235"/>
      <c r="R566" s="235">
        <v>1</v>
      </c>
      <c r="S566" s="235" t="s">
        <v>290</v>
      </c>
      <c r="T566" s="432"/>
      <c r="U566" s="432"/>
      <c r="V566" s="432"/>
      <c r="W566" s="432"/>
      <c r="X566" s="432"/>
      <c r="Y566" s="432"/>
      <c r="Z566" s="235"/>
      <c r="AA566" s="432"/>
      <c r="AB566" s="432"/>
      <c r="AC566" s="432"/>
      <c r="AD566" s="432"/>
      <c r="AE566" s="432"/>
      <c r="AF566" s="432"/>
      <c r="AG566" s="432"/>
      <c r="AH566" s="432"/>
      <c r="AI566" s="432"/>
      <c r="AJ566" s="432"/>
      <c r="AK566" s="432"/>
      <c r="AL566" s="432"/>
      <c r="AM566" s="432"/>
      <c r="AN566" s="432"/>
      <c r="AO566" s="432"/>
      <c r="AP566" s="432"/>
      <c r="AQ566" s="432"/>
      <c r="AR566" s="432"/>
      <c r="AS566" s="432"/>
      <c r="AT566" s="432"/>
      <c r="AU566" s="432">
        <v>2012</v>
      </c>
      <c r="AV566" s="432"/>
      <c r="AW566" s="432"/>
      <c r="AX566" s="432"/>
      <c r="AY566" s="432"/>
      <c r="AZ566" s="432"/>
      <c r="BA566" s="432"/>
      <c r="BB566" s="431">
        <v>40</v>
      </c>
      <c r="BC566" s="431"/>
    </row>
    <row r="567" spans="1:55" s="914" customFormat="1" ht="25.7" hidden="1" customHeight="1">
      <c r="A567" s="839"/>
      <c r="B567" s="242"/>
      <c r="C567" s="707" t="s">
        <v>3625</v>
      </c>
      <c r="D567" s="707" t="s">
        <v>14538</v>
      </c>
      <c r="E567" s="707" t="s">
        <v>3625</v>
      </c>
      <c r="F567" s="707" t="s">
        <v>3625</v>
      </c>
      <c r="G567" s="432"/>
      <c r="H567" s="432"/>
      <c r="I567" s="235">
        <v>1749</v>
      </c>
      <c r="J567" s="235">
        <v>458</v>
      </c>
      <c r="K567" s="235">
        <v>458</v>
      </c>
      <c r="L567" s="432"/>
      <c r="M567" s="432"/>
      <c r="N567" s="432"/>
      <c r="O567" s="235">
        <v>300</v>
      </c>
      <c r="P567" s="235">
        <v>300</v>
      </c>
      <c r="Q567" s="235" t="s">
        <v>1555</v>
      </c>
      <c r="R567" s="235">
        <v>1</v>
      </c>
      <c r="S567" s="235" t="s">
        <v>290</v>
      </c>
      <c r="T567" s="432"/>
      <c r="U567" s="432"/>
      <c r="V567" s="432"/>
      <c r="W567" s="432"/>
      <c r="X567" s="432"/>
      <c r="Y567" s="432"/>
      <c r="Z567" s="235"/>
      <c r="AA567" s="432"/>
      <c r="AB567" s="432"/>
      <c r="AC567" s="432"/>
      <c r="AD567" s="432"/>
      <c r="AE567" s="432"/>
      <c r="AF567" s="432"/>
      <c r="AG567" s="432"/>
      <c r="AH567" s="432"/>
      <c r="AI567" s="432"/>
      <c r="AJ567" s="432"/>
      <c r="AK567" s="432"/>
      <c r="AL567" s="432"/>
      <c r="AM567" s="432"/>
      <c r="AN567" s="432"/>
      <c r="AO567" s="432"/>
      <c r="AP567" s="432"/>
      <c r="AQ567" s="432"/>
      <c r="AR567" s="432"/>
      <c r="AS567" s="432"/>
      <c r="AT567" s="432"/>
      <c r="AU567" s="432">
        <v>2019</v>
      </c>
      <c r="AV567" s="432"/>
      <c r="AW567" s="432"/>
      <c r="AX567" s="432"/>
      <c r="AY567" s="432"/>
      <c r="AZ567" s="432"/>
      <c r="BA567" s="432"/>
      <c r="BB567" s="431">
        <v>40</v>
      </c>
      <c r="BC567" s="431" t="s">
        <v>14539</v>
      </c>
    </row>
    <row r="568" spans="1:55" s="914" customFormat="1" ht="25.7" hidden="1" customHeight="1">
      <c r="A568" s="839"/>
      <c r="B568" s="242"/>
      <c r="C568" s="707" t="s">
        <v>3479</v>
      </c>
      <c r="D568" s="707" t="s">
        <v>10868</v>
      </c>
      <c r="E568" s="707" t="s">
        <v>3479</v>
      </c>
      <c r="F568" s="707" t="s">
        <v>3479</v>
      </c>
      <c r="G568" s="432"/>
      <c r="H568" s="432"/>
      <c r="I568" s="235">
        <v>0</v>
      </c>
      <c r="J568" s="235">
        <v>396</v>
      </c>
      <c r="K568" s="235">
        <v>396</v>
      </c>
      <c r="L568" s="432"/>
      <c r="M568" s="432"/>
      <c r="N568" s="432"/>
      <c r="O568" s="235">
        <v>396</v>
      </c>
      <c r="P568" s="235">
        <v>396</v>
      </c>
      <c r="Q568" s="235" t="s">
        <v>5026</v>
      </c>
      <c r="R568" s="235">
        <v>1</v>
      </c>
      <c r="S568" s="235" t="s">
        <v>290</v>
      </c>
      <c r="T568" s="432"/>
      <c r="U568" s="432"/>
      <c r="V568" s="432"/>
      <c r="W568" s="432"/>
      <c r="X568" s="432"/>
      <c r="Y568" s="432"/>
      <c r="Z568" s="235"/>
      <c r="AA568" s="432"/>
      <c r="AB568" s="432"/>
      <c r="AC568" s="432"/>
      <c r="AD568" s="432"/>
      <c r="AE568" s="432"/>
      <c r="AF568" s="432"/>
      <c r="AG568" s="432"/>
      <c r="AH568" s="432"/>
      <c r="AI568" s="432"/>
      <c r="AJ568" s="432"/>
      <c r="AK568" s="432"/>
      <c r="AL568" s="432"/>
      <c r="AM568" s="432"/>
      <c r="AN568" s="432"/>
      <c r="AO568" s="432"/>
      <c r="AP568" s="432"/>
      <c r="AQ568" s="432"/>
      <c r="AR568" s="432"/>
      <c r="AS568" s="432"/>
      <c r="AT568" s="432"/>
      <c r="AU568" s="432">
        <v>2006</v>
      </c>
      <c r="AV568" s="432"/>
      <c r="AW568" s="432"/>
      <c r="AX568" s="432"/>
      <c r="AY568" s="432"/>
      <c r="AZ568" s="432"/>
      <c r="BA568" s="432"/>
      <c r="BB568" s="431">
        <v>110</v>
      </c>
      <c r="BC568" s="431" t="s">
        <v>10869</v>
      </c>
    </row>
    <row r="569" spans="1:55" s="914" customFormat="1" ht="25.7" hidden="1" customHeight="1">
      <c r="A569" s="839"/>
      <c r="B569" s="242"/>
      <c r="C569" s="707" t="s">
        <v>3479</v>
      </c>
      <c r="D569" s="707" t="s">
        <v>10870</v>
      </c>
      <c r="E569" s="707" t="s">
        <v>3479</v>
      </c>
      <c r="F569" s="707" t="s">
        <v>3479</v>
      </c>
      <c r="G569" s="432"/>
      <c r="H569" s="432"/>
      <c r="I569" s="235"/>
      <c r="J569" s="235">
        <v>446</v>
      </c>
      <c r="K569" s="235">
        <v>446</v>
      </c>
      <c r="L569" s="432"/>
      <c r="M569" s="432"/>
      <c r="N569" s="432"/>
      <c r="O569" s="235">
        <v>396</v>
      </c>
      <c r="P569" s="235">
        <v>396</v>
      </c>
      <c r="Q569" s="235" t="s">
        <v>5026</v>
      </c>
      <c r="R569" s="235">
        <v>1</v>
      </c>
      <c r="S569" s="235" t="s">
        <v>290</v>
      </c>
      <c r="T569" s="432"/>
      <c r="U569" s="432"/>
      <c r="V569" s="432"/>
      <c r="W569" s="432"/>
      <c r="X569" s="432"/>
      <c r="Y569" s="432"/>
      <c r="Z569" s="235"/>
      <c r="AA569" s="432"/>
      <c r="AB569" s="432"/>
      <c r="AC569" s="432"/>
      <c r="AD569" s="432"/>
      <c r="AE569" s="432"/>
      <c r="AF569" s="432"/>
      <c r="AG569" s="432"/>
      <c r="AH569" s="432"/>
      <c r="AI569" s="432"/>
      <c r="AJ569" s="432"/>
      <c r="AK569" s="432"/>
      <c r="AL569" s="432"/>
      <c r="AM569" s="432"/>
      <c r="AN569" s="432"/>
      <c r="AO569" s="432"/>
      <c r="AP569" s="432"/>
      <c r="AQ569" s="432"/>
      <c r="AR569" s="432"/>
      <c r="AS569" s="432"/>
      <c r="AT569" s="432"/>
      <c r="AU569" s="432">
        <v>2009</v>
      </c>
      <c r="AV569" s="432"/>
      <c r="AW569" s="432"/>
      <c r="AX569" s="432"/>
      <c r="AY569" s="432"/>
      <c r="AZ569" s="432"/>
      <c r="BA569" s="432"/>
      <c r="BB569" s="431">
        <v>165</v>
      </c>
      <c r="BC569" s="431" t="s">
        <v>10871</v>
      </c>
    </row>
    <row r="570" spans="1:55" s="914" customFormat="1" ht="25.7" hidden="1" customHeight="1">
      <c r="A570" s="839"/>
      <c r="B570" s="242"/>
      <c r="C570" s="707" t="s">
        <v>3479</v>
      </c>
      <c r="D570" s="707" t="s">
        <v>10872</v>
      </c>
      <c r="E570" s="707" t="s">
        <v>3479</v>
      </c>
      <c r="F570" s="707" t="s">
        <v>3479</v>
      </c>
      <c r="G570" s="432"/>
      <c r="H570" s="432"/>
      <c r="I570" s="235">
        <v>7847</v>
      </c>
      <c r="J570" s="235">
        <v>490.51</v>
      </c>
      <c r="K570" s="235">
        <v>490.51</v>
      </c>
      <c r="L570" s="432"/>
      <c r="M570" s="432"/>
      <c r="N570" s="432"/>
      <c r="O570" s="235">
        <v>414</v>
      </c>
      <c r="P570" s="235">
        <v>414</v>
      </c>
      <c r="Q570" s="235" t="s">
        <v>6619</v>
      </c>
      <c r="R570" s="235">
        <v>1</v>
      </c>
      <c r="S570" s="235" t="s">
        <v>290</v>
      </c>
      <c r="T570" s="432"/>
      <c r="U570" s="432"/>
      <c r="V570" s="432"/>
      <c r="W570" s="432"/>
      <c r="X570" s="432"/>
      <c r="Y570" s="432"/>
      <c r="Z570" s="235"/>
      <c r="AA570" s="432"/>
      <c r="AB570" s="432"/>
      <c r="AC570" s="432"/>
      <c r="AD570" s="432"/>
      <c r="AE570" s="432"/>
      <c r="AF570" s="432"/>
      <c r="AG570" s="432"/>
      <c r="AH570" s="432"/>
      <c r="AI570" s="432"/>
      <c r="AJ570" s="432"/>
      <c r="AK570" s="432"/>
      <c r="AL570" s="432"/>
      <c r="AM570" s="432"/>
      <c r="AN570" s="432"/>
      <c r="AO570" s="432"/>
      <c r="AP570" s="432"/>
      <c r="AQ570" s="432"/>
      <c r="AR570" s="432"/>
      <c r="AS570" s="432"/>
      <c r="AT570" s="432"/>
      <c r="AU570" s="432">
        <v>2009</v>
      </c>
      <c r="AV570" s="432"/>
      <c r="AW570" s="432"/>
      <c r="AX570" s="432"/>
      <c r="AY570" s="432"/>
      <c r="AZ570" s="432"/>
      <c r="BA570" s="432"/>
      <c r="BB570" s="431">
        <v>240</v>
      </c>
      <c r="BC570" s="431"/>
    </row>
    <row r="571" spans="1:55" s="914" customFormat="1" ht="25.7" hidden="1" customHeight="1">
      <c r="A571" s="839"/>
      <c r="B571" s="242"/>
      <c r="C571" s="707" t="s">
        <v>3479</v>
      </c>
      <c r="D571" s="707" t="s">
        <v>10873</v>
      </c>
      <c r="E571" s="707" t="s">
        <v>3479</v>
      </c>
      <c r="F571" s="707" t="s">
        <v>3479</v>
      </c>
      <c r="G571" s="432"/>
      <c r="H571" s="432"/>
      <c r="I571" s="235"/>
      <c r="J571" s="235">
        <v>621</v>
      </c>
      <c r="K571" s="235">
        <v>621</v>
      </c>
      <c r="L571" s="432"/>
      <c r="M571" s="432"/>
      <c r="N571" s="432"/>
      <c r="O571" s="235">
        <v>621</v>
      </c>
      <c r="P571" s="235">
        <v>621</v>
      </c>
      <c r="Q571" s="235" t="s">
        <v>10874</v>
      </c>
      <c r="R571" s="235">
        <v>1</v>
      </c>
      <c r="S571" s="235" t="s">
        <v>290</v>
      </c>
      <c r="T571" s="432"/>
      <c r="U571" s="432"/>
      <c r="V571" s="432"/>
      <c r="W571" s="432"/>
      <c r="X571" s="432"/>
      <c r="Y571" s="432"/>
      <c r="Z571" s="235"/>
      <c r="AA571" s="432"/>
      <c r="AB571" s="432"/>
      <c r="AC571" s="432"/>
      <c r="AD571" s="432"/>
      <c r="AE571" s="432"/>
      <c r="AF571" s="432"/>
      <c r="AG571" s="432"/>
      <c r="AH571" s="432"/>
      <c r="AI571" s="432"/>
      <c r="AJ571" s="432"/>
      <c r="AK571" s="432"/>
      <c r="AL571" s="432"/>
      <c r="AM571" s="432"/>
      <c r="AN571" s="432"/>
      <c r="AO571" s="432"/>
      <c r="AP571" s="432"/>
      <c r="AQ571" s="432"/>
      <c r="AR571" s="432"/>
      <c r="AS571" s="432"/>
      <c r="AT571" s="432"/>
      <c r="AU571" s="432">
        <v>2010</v>
      </c>
      <c r="AV571" s="432"/>
      <c r="AW571" s="432"/>
      <c r="AX571" s="432"/>
      <c r="AY571" s="432"/>
      <c r="AZ571" s="432"/>
      <c r="BA571" s="432"/>
      <c r="BB571" s="431">
        <v>230</v>
      </c>
      <c r="BC571" s="431" t="s">
        <v>10875</v>
      </c>
    </row>
    <row r="572" spans="1:55" s="914" customFormat="1" ht="25.7" hidden="1" customHeight="1">
      <c r="A572" s="839"/>
      <c r="B572" s="242"/>
      <c r="C572" s="707" t="s">
        <v>3479</v>
      </c>
      <c r="D572" s="707" t="s">
        <v>10876</v>
      </c>
      <c r="E572" s="707" t="s">
        <v>3479</v>
      </c>
      <c r="F572" s="707" t="s">
        <v>3479</v>
      </c>
      <c r="G572" s="432"/>
      <c r="H572" s="432"/>
      <c r="I572" s="235"/>
      <c r="J572" s="235">
        <v>644</v>
      </c>
      <c r="K572" s="235">
        <v>644</v>
      </c>
      <c r="L572" s="432"/>
      <c r="M572" s="432"/>
      <c r="N572" s="432"/>
      <c r="O572" s="235">
        <v>644</v>
      </c>
      <c r="P572" s="235">
        <v>644</v>
      </c>
      <c r="Q572" s="235" t="s">
        <v>1564</v>
      </c>
      <c r="R572" s="235">
        <v>1</v>
      </c>
      <c r="S572" s="235" t="s">
        <v>290</v>
      </c>
      <c r="T572" s="432"/>
      <c r="U572" s="432"/>
      <c r="V572" s="432"/>
      <c r="W572" s="432"/>
      <c r="X572" s="432"/>
      <c r="Y572" s="432"/>
      <c r="Z572" s="235"/>
      <c r="AA572" s="432"/>
      <c r="AB572" s="432"/>
      <c r="AC572" s="432"/>
      <c r="AD572" s="432"/>
      <c r="AE572" s="432"/>
      <c r="AF572" s="432"/>
      <c r="AG572" s="432"/>
      <c r="AH572" s="432"/>
      <c r="AI572" s="432"/>
      <c r="AJ572" s="432"/>
      <c r="AK572" s="432"/>
      <c r="AL572" s="432"/>
      <c r="AM572" s="432"/>
      <c r="AN572" s="432"/>
      <c r="AO572" s="432"/>
      <c r="AP572" s="432"/>
      <c r="AQ572" s="432"/>
      <c r="AR572" s="432"/>
      <c r="AS572" s="432"/>
      <c r="AT572" s="432"/>
      <c r="AU572" s="432">
        <v>2010</v>
      </c>
      <c r="AV572" s="432"/>
      <c r="AW572" s="432"/>
      <c r="AX572" s="432"/>
      <c r="AY572" s="432"/>
      <c r="AZ572" s="432"/>
      <c r="BA572" s="432"/>
      <c r="BB572" s="431">
        <v>230</v>
      </c>
      <c r="BC572" s="431" t="s">
        <v>10877</v>
      </c>
    </row>
    <row r="573" spans="1:55" s="914" customFormat="1" ht="25.7" hidden="1" customHeight="1">
      <c r="A573" s="839"/>
      <c r="B573" s="242"/>
      <c r="C573" s="707" t="s">
        <v>3479</v>
      </c>
      <c r="D573" s="707" t="s">
        <v>10878</v>
      </c>
      <c r="E573" s="707" t="s">
        <v>3479</v>
      </c>
      <c r="F573" s="707" t="s">
        <v>3479</v>
      </c>
      <c r="G573" s="432"/>
      <c r="H573" s="432"/>
      <c r="I573" s="235"/>
      <c r="J573" s="235">
        <v>713</v>
      </c>
      <c r="K573" s="235">
        <v>713</v>
      </c>
      <c r="L573" s="432"/>
      <c r="M573" s="432"/>
      <c r="N573" s="432"/>
      <c r="O573" s="235">
        <v>644</v>
      </c>
      <c r="P573" s="235">
        <v>644</v>
      </c>
      <c r="Q573" s="235" t="s">
        <v>1564</v>
      </c>
      <c r="R573" s="235">
        <v>1</v>
      </c>
      <c r="S573" s="235" t="s">
        <v>290</v>
      </c>
      <c r="T573" s="432"/>
      <c r="U573" s="432"/>
      <c r="V573" s="432"/>
      <c r="W573" s="432"/>
      <c r="X573" s="432"/>
      <c r="Y573" s="432"/>
      <c r="Z573" s="235"/>
      <c r="AA573" s="432"/>
      <c r="AB573" s="432"/>
      <c r="AC573" s="432"/>
      <c r="AD573" s="432"/>
      <c r="AE573" s="432"/>
      <c r="AF573" s="432"/>
      <c r="AG573" s="432"/>
      <c r="AH573" s="432"/>
      <c r="AI573" s="432"/>
      <c r="AJ573" s="432"/>
      <c r="AK573" s="432"/>
      <c r="AL573" s="432"/>
      <c r="AM573" s="432"/>
      <c r="AN573" s="432"/>
      <c r="AO573" s="432"/>
      <c r="AP573" s="432"/>
      <c r="AQ573" s="432"/>
      <c r="AR573" s="432"/>
      <c r="AS573" s="432"/>
      <c r="AT573" s="432"/>
      <c r="AU573" s="432">
        <v>2010</v>
      </c>
      <c r="AV573" s="432"/>
      <c r="AW573" s="432"/>
      <c r="AX573" s="432"/>
      <c r="AY573" s="432"/>
      <c r="AZ573" s="432"/>
      <c r="BA573" s="432"/>
      <c r="BB573" s="431">
        <v>230</v>
      </c>
      <c r="BC573" s="431" t="s">
        <v>10879</v>
      </c>
    </row>
    <row r="574" spans="1:55" s="914" customFormat="1" ht="25.7" hidden="1" customHeight="1">
      <c r="A574" s="839"/>
      <c r="B574" s="242"/>
      <c r="C574" s="707" t="s">
        <v>3479</v>
      </c>
      <c r="D574" s="707" t="s">
        <v>10880</v>
      </c>
      <c r="E574" s="707" t="s">
        <v>3479</v>
      </c>
      <c r="F574" s="707" t="s">
        <v>3479</v>
      </c>
      <c r="G574" s="432"/>
      <c r="H574" s="432"/>
      <c r="I574" s="235"/>
      <c r="J574" s="235">
        <v>696.6</v>
      </c>
      <c r="K574" s="235">
        <v>696.6</v>
      </c>
      <c r="L574" s="432"/>
      <c r="M574" s="432"/>
      <c r="N574" s="432"/>
      <c r="O574" s="235">
        <v>696.6</v>
      </c>
      <c r="P574" s="235">
        <v>696.6</v>
      </c>
      <c r="Q574" s="235" t="s">
        <v>1564</v>
      </c>
      <c r="R574" s="235">
        <v>1</v>
      </c>
      <c r="S574" s="235" t="s">
        <v>290</v>
      </c>
      <c r="T574" s="432"/>
      <c r="U574" s="432"/>
      <c r="V574" s="432"/>
      <c r="W574" s="432"/>
      <c r="X574" s="432"/>
      <c r="Y574" s="432"/>
      <c r="Z574" s="235"/>
      <c r="AA574" s="432"/>
      <c r="AB574" s="432"/>
      <c r="AC574" s="432"/>
      <c r="AD574" s="432"/>
      <c r="AE574" s="432"/>
      <c r="AF574" s="432"/>
      <c r="AG574" s="432"/>
      <c r="AH574" s="432"/>
      <c r="AI574" s="432"/>
      <c r="AJ574" s="432"/>
      <c r="AK574" s="432"/>
      <c r="AL574" s="432"/>
      <c r="AM574" s="432"/>
      <c r="AN574" s="432"/>
      <c r="AO574" s="432"/>
      <c r="AP574" s="432"/>
      <c r="AQ574" s="432"/>
      <c r="AR574" s="432"/>
      <c r="AS574" s="432"/>
      <c r="AT574" s="432"/>
      <c r="AU574" s="432">
        <v>2011</v>
      </c>
      <c r="AV574" s="432"/>
      <c r="AW574" s="432"/>
      <c r="AX574" s="432"/>
      <c r="AY574" s="432"/>
      <c r="AZ574" s="432"/>
      <c r="BA574" s="432"/>
      <c r="BB574" s="431">
        <v>250</v>
      </c>
      <c r="BC574" s="431" t="s">
        <v>4716</v>
      </c>
    </row>
    <row r="575" spans="1:55" s="914" customFormat="1" ht="25.7" hidden="1" customHeight="1">
      <c r="A575" s="839"/>
      <c r="B575" s="242"/>
      <c r="C575" s="707" t="s">
        <v>3479</v>
      </c>
      <c r="D575" s="707" t="s">
        <v>10881</v>
      </c>
      <c r="E575" s="707" t="s">
        <v>3479</v>
      </c>
      <c r="F575" s="707" t="s">
        <v>3479</v>
      </c>
      <c r="G575" s="432"/>
      <c r="H575" s="432"/>
      <c r="I575" s="235">
        <v>397</v>
      </c>
      <c r="J575" s="235">
        <v>397</v>
      </c>
      <c r="K575" s="235">
        <v>397</v>
      </c>
      <c r="L575" s="432"/>
      <c r="M575" s="432"/>
      <c r="N575" s="432"/>
      <c r="O575" s="235">
        <v>644</v>
      </c>
      <c r="P575" s="235">
        <v>397</v>
      </c>
      <c r="Q575" s="235" t="s">
        <v>5026</v>
      </c>
      <c r="R575" s="235">
        <v>1</v>
      </c>
      <c r="S575" s="235" t="s">
        <v>290</v>
      </c>
      <c r="T575" s="432"/>
      <c r="U575" s="432"/>
      <c r="V575" s="432"/>
      <c r="W575" s="432"/>
      <c r="X575" s="432"/>
      <c r="Y575" s="432"/>
      <c r="Z575" s="235"/>
      <c r="AA575" s="432"/>
      <c r="AB575" s="432"/>
      <c r="AC575" s="432"/>
      <c r="AD575" s="432"/>
      <c r="AE575" s="432"/>
      <c r="AF575" s="432"/>
      <c r="AG575" s="432"/>
      <c r="AH575" s="432"/>
      <c r="AI575" s="432"/>
      <c r="AJ575" s="432"/>
      <c r="AK575" s="432"/>
      <c r="AL575" s="432"/>
      <c r="AM575" s="432"/>
      <c r="AN575" s="432"/>
      <c r="AO575" s="432"/>
      <c r="AP575" s="432"/>
      <c r="AQ575" s="432"/>
      <c r="AR575" s="432"/>
      <c r="AS575" s="432"/>
      <c r="AT575" s="432"/>
      <c r="AU575" s="432">
        <v>2006</v>
      </c>
      <c r="AV575" s="432"/>
      <c r="AW575" s="432"/>
      <c r="AX575" s="432"/>
      <c r="AY575" s="432"/>
      <c r="AZ575" s="432"/>
      <c r="BA575" s="432"/>
      <c r="BB575" s="431">
        <v>110</v>
      </c>
      <c r="BC575" s="431"/>
    </row>
    <row r="576" spans="1:55" s="914" customFormat="1" ht="25.7" hidden="1" customHeight="1">
      <c r="A576" s="839"/>
      <c r="B576" s="242"/>
      <c r="C576" s="707" t="s">
        <v>3479</v>
      </c>
      <c r="D576" s="707" t="s">
        <v>10882</v>
      </c>
      <c r="E576" s="707" t="s">
        <v>3479</v>
      </c>
      <c r="F576" s="707" t="s">
        <v>3479</v>
      </c>
      <c r="G576" s="432"/>
      <c r="H576" s="432"/>
      <c r="I576" s="235"/>
      <c r="J576" s="235">
        <v>500</v>
      </c>
      <c r="K576" s="235">
        <v>500</v>
      </c>
      <c r="L576" s="432"/>
      <c r="M576" s="432"/>
      <c r="N576" s="432"/>
      <c r="O576" s="235">
        <v>500</v>
      </c>
      <c r="P576" s="235">
        <v>500</v>
      </c>
      <c r="Q576" s="235" t="s">
        <v>1668</v>
      </c>
      <c r="R576" s="235">
        <v>1</v>
      </c>
      <c r="S576" s="235" t="s">
        <v>290</v>
      </c>
      <c r="T576" s="432"/>
      <c r="U576" s="432"/>
      <c r="V576" s="432"/>
      <c r="W576" s="432"/>
      <c r="X576" s="432"/>
      <c r="Y576" s="432"/>
      <c r="Z576" s="235"/>
      <c r="AA576" s="432"/>
      <c r="AB576" s="432"/>
      <c r="AC576" s="432"/>
      <c r="AD576" s="432"/>
      <c r="AE576" s="432"/>
      <c r="AF576" s="432"/>
      <c r="AG576" s="432"/>
      <c r="AH576" s="432"/>
      <c r="AI576" s="432"/>
      <c r="AJ576" s="432"/>
      <c r="AK576" s="432"/>
      <c r="AL576" s="432"/>
      <c r="AM576" s="432"/>
      <c r="AN576" s="432"/>
      <c r="AO576" s="432"/>
      <c r="AP576" s="432"/>
      <c r="AQ576" s="432"/>
      <c r="AR576" s="432"/>
      <c r="AS576" s="432"/>
      <c r="AT576" s="432"/>
      <c r="AU576" s="432">
        <v>2002</v>
      </c>
      <c r="AV576" s="432"/>
      <c r="AW576" s="432"/>
      <c r="AX576" s="432"/>
      <c r="AY576" s="432"/>
      <c r="AZ576" s="432"/>
      <c r="BA576" s="432"/>
      <c r="BB576" s="431">
        <v>100</v>
      </c>
      <c r="BC576" s="431" t="s">
        <v>10883</v>
      </c>
    </row>
    <row r="577" spans="1:55" s="914" customFormat="1" ht="25.7" hidden="1" customHeight="1">
      <c r="A577" s="839"/>
      <c r="B577" s="242"/>
      <c r="C577" s="707" t="s">
        <v>3479</v>
      </c>
      <c r="D577" s="707" t="s">
        <v>10884</v>
      </c>
      <c r="E577" s="707" t="s">
        <v>3479</v>
      </c>
      <c r="F577" s="707" t="s">
        <v>3479</v>
      </c>
      <c r="G577" s="432"/>
      <c r="H577" s="432"/>
      <c r="I577" s="235">
        <v>1796</v>
      </c>
      <c r="J577" s="235">
        <v>588</v>
      </c>
      <c r="K577" s="235">
        <v>588</v>
      </c>
      <c r="L577" s="432"/>
      <c r="M577" s="432"/>
      <c r="N577" s="432"/>
      <c r="O577" s="235">
        <v>560</v>
      </c>
      <c r="P577" s="235">
        <v>560</v>
      </c>
      <c r="Q577" s="235" t="s">
        <v>10885</v>
      </c>
      <c r="R577" s="235">
        <v>1</v>
      </c>
      <c r="S577" s="235" t="s">
        <v>290</v>
      </c>
      <c r="T577" s="432"/>
      <c r="U577" s="432"/>
      <c r="V577" s="432"/>
      <c r="W577" s="432"/>
      <c r="X577" s="432"/>
      <c r="Y577" s="432"/>
      <c r="Z577" s="235"/>
      <c r="AA577" s="432"/>
      <c r="AB577" s="432"/>
      <c r="AC577" s="432"/>
      <c r="AD577" s="432"/>
      <c r="AE577" s="432"/>
      <c r="AF577" s="432"/>
      <c r="AG577" s="432"/>
      <c r="AH577" s="432"/>
      <c r="AI577" s="432"/>
      <c r="AJ577" s="432"/>
      <c r="AK577" s="432"/>
      <c r="AL577" s="432"/>
      <c r="AM577" s="432"/>
      <c r="AN577" s="432"/>
      <c r="AO577" s="432"/>
      <c r="AP577" s="432"/>
      <c r="AQ577" s="432"/>
      <c r="AR577" s="432"/>
      <c r="AS577" s="432"/>
      <c r="AT577" s="432"/>
      <c r="AU577" s="432">
        <v>2013</v>
      </c>
      <c r="AV577" s="432"/>
      <c r="AW577" s="432"/>
      <c r="AX577" s="432"/>
      <c r="AY577" s="432"/>
      <c r="AZ577" s="432"/>
      <c r="BA577" s="432"/>
      <c r="BB577" s="431">
        <v>300</v>
      </c>
      <c r="BC577" s="431"/>
    </row>
    <row r="578" spans="1:55" s="914" customFormat="1" ht="25.7" hidden="1" customHeight="1">
      <c r="A578" s="839"/>
      <c r="B578" s="242"/>
      <c r="C578" s="707" t="s">
        <v>3479</v>
      </c>
      <c r="D578" s="707" t="s">
        <v>10886</v>
      </c>
      <c r="E578" s="707" t="s">
        <v>3479</v>
      </c>
      <c r="F578" s="707" t="s">
        <v>3479</v>
      </c>
      <c r="G578" s="432"/>
      <c r="H578" s="432"/>
      <c r="I578" s="235">
        <v>456</v>
      </c>
      <c r="J578" s="235">
        <v>456</v>
      </c>
      <c r="K578" s="235">
        <v>456</v>
      </c>
      <c r="L578" s="432"/>
      <c r="M578" s="432"/>
      <c r="N578" s="432"/>
      <c r="O578" s="235">
        <v>456</v>
      </c>
      <c r="P578" s="235">
        <v>456</v>
      </c>
      <c r="Q578" s="235" t="s">
        <v>10887</v>
      </c>
      <c r="R578" s="235">
        <v>1</v>
      </c>
      <c r="S578" s="235" t="s">
        <v>290</v>
      </c>
      <c r="T578" s="432"/>
      <c r="U578" s="432"/>
      <c r="V578" s="432"/>
      <c r="W578" s="432"/>
      <c r="X578" s="432"/>
      <c r="Y578" s="432"/>
      <c r="Z578" s="235"/>
      <c r="AA578" s="432"/>
      <c r="AB578" s="432"/>
      <c r="AC578" s="432"/>
      <c r="AD578" s="432"/>
      <c r="AE578" s="432"/>
      <c r="AF578" s="432"/>
      <c r="AG578" s="432"/>
      <c r="AH578" s="432"/>
      <c r="AI578" s="432"/>
      <c r="AJ578" s="432"/>
      <c r="AK578" s="432"/>
      <c r="AL578" s="432"/>
      <c r="AM578" s="432"/>
      <c r="AN578" s="432"/>
      <c r="AO578" s="432"/>
      <c r="AP578" s="432"/>
      <c r="AQ578" s="432"/>
      <c r="AR578" s="432"/>
      <c r="AS578" s="432"/>
      <c r="AT578" s="432"/>
      <c r="AU578" s="432">
        <v>2014</v>
      </c>
      <c r="AV578" s="432"/>
      <c r="AW578" s="432"/>
      <c r="AX578" s="432"/>
      <c r="AY578" s="432"/>
      <c r="AZ578" s="432"/>
      <c r="BA578" s="432"/>
      <c r="BB578" s="431">
        <v>200</v>
      </c>
      <c r="BC578" s="431"/>
    </row>
    <row r="579" spans="1:55" s="914" customFormat="1" ht="25.7" hidden="1" customHeight="1">
      <c r="A579" s="839"/>
      <c r="B579" s="242"/>
      <c r="C579" s="707" t="s">
        <v>3479</v>
      </c>
      <c r="D579" s="707" t="s">
        <v>10888</v>
      </c>
      <c r="E579" s="707" t="s">
        <v>3479</v>
      </c>
      <c r="F579" s="707" t="s">
        <v>3479</v>
      </c>
      <c r="G579" s="432"/>
      <c r="H579" s="432"/>
      <c r="I579" s="235">
        <v>2900</v>
      </c>
      <c r="J579" s="235">
        <v>456</v>
      </c>
      <c r="K579" s="235">
        <v>456</v>
      </c>
      <c r="L579" s="432"/>
      <c r="M579" s="432"/>
      <c r="N579" s="432"/>
      <c r="O579" s="235">
        <v>456</v>
      </c>
      <c r="P579" s="235">
        <v>456</v>
      </c>
      <c r="Q579" s="235" t="s">
        <v>10887</v>
      </c>
      <c r="R579" s="235">
        <v>1</v>
      </c>
      <c r="S579" s="235" t="s">
        <v>290</v>
      </c>
      <c r="T579" s="432"/>
      <c r="U579" s="432"/>
      <c r="V579" s="432"/>
      <c r="W579" s="432"/>
      <c r="X579" s="432"/>
      <c r="Y579" s="432"/>
      <c r="Z579" s="235"/>
      <c r="AA579" s="432"/>
      <c r="AB579" s="432"/>
      <c r="AC579" s="432"/>
      <c r="AD579" s="432"/>
      <c r="AE579" s="432"/>
      <c r="AF579" s="432"/>
      <c r="AG579" s="432"/>
      <c r="AH579" s="432"/>
      <c r="AI579" s="432"/>
      <c r="AJ579" s="432"/>
      <c r="AK579" s="432"/>
      <c r="AL579" s="432"/>
      <c r="AM579" s="432"/>
      <c r="AN579" s="432"/>
      <c r="AO579" s="432"/>
      <c r="AP579" s="432"/>
      <c r="AQ579" s="432"/>
      <c r="AR579" s="432"/>
      <c r="AS579" s="432"/>
      <c r="AT579" s="432"/>
      <c r="AU579" s="432">
        <v>2014</v>
      </c>
      <c r="AV579" s="432"/>
      <c r="AW579" s="432"/>
      <c r="AX579" s="432"/>
      <c r="AY579" s="432"/>
      <c r="AZ579" s="432"/>
      <c r="BA579" s="432"/>
      <c r="BB579" s="431">
        <v>200</v>
      </c>
      <c r="BC579" s="431"/>
    </row>
    <row r="580" spans="1:55" s="914" customFormat="1" ht="25.7" hidden="1" customHeight="1">
      <c r="A580" s="839"/>
      <c r="B580" s="242"/>
      <c r="C580" s="707" t="s">
        <v>3485</v>
      </c>
      <c r="D580" s="707" t="s">
        <v>10916</v>
      </c>
      <c r="E580" s="707" t="s">
        <v>3485</v>
      </c>
      <c r="F580" s="707" t="s">
        <v>3485</v>
      </c>
      <c r="G580" s="432"/>
      <c r="H580" s="432"/>
      <c r="I580" s="235">
        <v>1700</v>
      </c>
      <c r="J580" s="235">
        <v>1700</v>
      </c>
      <c r="K580" s="235">
        <v>1700</v>
      </c>
      <c r="L580" s="432"/>
      <c r="M580" s="432"/>
      <c r="N580" s="432"/>
      <c r="O580" s="235"/>
      <c r="P580" s="235"/>
      <c r="Q580" s="235"/>
      <c r="R580" s="235">
        <v>1</v>
      </c>
      <c r="S580" s="235" t="s">
        <v>614</v>
      </c>
      <c r="T580" s="432"/>
      <c r="U580" s="432"/>
      <c r="V580" s="432"/>
      <c r="W580" s="432"/>
      <c r="X580" s="432"/>
      <c r="Y580" s="432"/>
      <c r="Z580" s="235"/>
      <c r="AA580" s="432"/>
      <c r="AB580" s="432"/>
      <c r="AC580" s="432"/>
      <c r="AD580" s="432"/>
      <c r="AE580" s="432"/>
      <c r="AF580" s="432"/>
      <c r="AG580" s="432"/>
      <c r="AH580" s="432"/>
      <c r="AI580" s="432"/>
      <c r="AJ580" s="432"/>
      <c r="AK580" s="432"/>
      <c r="AL580" s="432"/>
      <c r="AM580" s="432"/>
      <c r="AN580" s="432"/>
      <c r="AO580" s="432"/>
      <c r="AP580" s="432"/>
      <c r="AQ580" s="432"/>
      <c r="AR580" s="432"/>
      <c r="AS580" s="432"/>
      <c r="AT580" s="432"/>
      <c r="AU580" s="432">
        <v>2010</v>
      </c>
      <c r="AV580" s="432"/>
      <c r="AW580" s="432"/>
      <c r="AX580" s="432"/>
      <c r="AY580" s="432"/>
      <c r="AZ580" s="432"/>
      <c r="BA580" s="432"/>
      <c r="BB580" s="431">
        <v>200</v>
      </c>
      <c r="BC580" s="431"/>
    </row>
    <row r="581" spans="1:55" s="914" customFormat="1" ht="25.7" hidden="1" customHeight="1">
      <c r="A581" s="839"/>
      <c r="B581" s="242"/>
      <c r="C581" s="707" t="s">
        <v>3485</v>
      </c>
      <c r="D581" s="707" t="s">
        <v>10917</v>
      </c>
      <c r="E581" s="707" t="s">
        <v>3485</v>
      </c>
      <c r="F581" s="707" t="s">
        <v>3485</v>
      </c>
      <c r="G581" s="432"/>
      <c r="H581" s="432"/>
      <c r="I581" s="235">
        <v>918</v>
      </c>
      <c r="J581" s="235"/>
      <c r="K581" s="235"/>
      <c r="L581" s="432"/>
      <c r="M581" s="432"/>
      <c r="N581" s="432"/>
      <c r="O581" s="235">
        <v>600</v>
      </c>
      <c r="P581" s="235">
        <v>600</v>
      </c>
      <c r="Q581" s="235" t="s">
        <v>1639</v>
      </c>
      <c r="R581" s="235">
        <v>2</v>
      </c>
      <c r="S581" s="235" t="s">
        <v>290</v>
      </c>
      <c r="T581" s="432"/>
      <c r="U581" s="432"/>
      <c r="V581" s="432"/>
      <c r="W581" s="432"/>
      <c r="X581" s="432"/>
      <c r="Y581" s="432"/>
      <c r="Z581" s="235"/>
      <c r="AA581" s="432"/>
      <c r="AB581" s="432"/>
      <c r="AC581" s="432"/>
      <c r="AD581" s="432"/>
      <c r="AE581" s="432"/>
      <c r="AF581" s="432"/>
      <c r="AG581" s="432"/>
      <c r="AH581" s="432"/>
      <c r="AI581" s="432"/>
      <c r="AJ581" s="432"/>
      <c r="AK581" s="432"/>
      <c r="AL581" s="432"/>
      <c r="AM581" s="432"/>
      <c r="AN581" s="432"/>
      <c r="AO581" s="432"/>
      <c r="AP581" s="432"/>
      <c r="AQ581" s="432"/>
      <c r="AR581" s="432"/>
      <c r="AS581" s="432"/>
      <c r="AT581" s="432"/>
      <c r="AU581" s="432">
        <v>2014</v>
      </c>
      <c r="AV581" s="432"/>
      <c r="AW581" s="432"/>
      <c r="AX581" s="432"/>
      <c r="AY581" s="432"/>
      <c r="AZ581" s="432"/>
      <c r="BA581" s="432"/>
      <c r="BB581" s="431">
        <v>620</v>
      </c>
      <c r="BC581" s="431" t="s">
        <v>10918</v>
      </c>
    </row>
    <row r="582" spans="1:55" s="914" customFormat="1" ht="25.7" hidden="1" customHeight="1">
      <c r="A582" s="839"/>
      <c r="B582" s="242"/>
      <c r="C582" s="707" t="s">
        <v>3485</v>
      </c>
      <c r="D582" s="707" t="s">
        <v>10919</v>
      </c>
      <c r="E582" s="707" t="s">
        <v>3485</v>
      </c>
      <c r="F582" s="707" t="s">
        <v>3485</v>
      </c>
      <c r="G582" s="244"/>
      <c r="H582" s="244"/>
      <c r="I582" s="235">
        <v>424</v>
      </c>
      <c r="J582" s="235"/>
      <c r="K582" s="235"/>
      <c r="L582" s="244"/>
      <c r="M582" s="736"/>
      <c r="N582" s="244"/>
      <c r="O582" s="235">
        <v>300</v>
      </c>
      <c r="P582" s="235">
        <v>300</v>
      </c>
      <c r="Q582" s="235" t="s">
        <v>1639</v>
      </c>
      <c r="R582" s="235">
        <v>1</v>
      </c>
      <c r="S582" s="235" t="s">
        <v>290</v>
      </c>
      <c r="T582" s="244"/>
      <c r="U582" s="244"/>
      <c r="V582" s="244"/>
      <c r="W582" s="244"/>
      <c r="X582" s="244"/>
      <c r="Y582" s="244"/>
      <c r="Z582" s="235"/>
      <c r="AA582" s="707"/>
      <c r="AB582" s="707"/>
      <c r="AC582" s="244"/>
      <c r="AD582" s="244"/>
      <c r="AE582" s="244"/>
      <c r="AF582" s="244"/>
      <c r="AG582" s="244"/>
      <c r="AH582" s="244"/>
      <c r="AI582" s="244"/>
      <c r="AJ582" s="244"/>
      <c r="AK582" s="244"/>
      <c r="AL582" s="244"/>
      <c r="AM582" s="244"/>
      <c r="AN582" s="244"/>
      <c r="AO582" s="244"/>
      <c r="AP582" s="244"/>
      <c r="AQ582" s="244"/>
      <c r="AR582" s="244"/>
      <c r="AS582" s="244"/>
      <c r="AT582" s="244"/>
      <c r="AU582" s="432"/>
      <c r="AV582" s="432"/>
      <c r="AW582" s="432"/>
      <c r="AX582" s="432"/>
      <c r="AY582" s="432"/>
      <c r="AZ582" s="432"/>
      <c r="BA582" s="432"/>
      <c r="BB582" s="235"/>
      <c r="BC582" s="917" t="s">
        <v>10920</v>
      </c>
    </row>
    <row r="583" spans="1:55" s="914" customFormat="1" ht="25.7" hidden="1" customHeight="1">
      <c r="A583" s="839"/>
      <c r="B583" s="242"/>
      <c r="C583" s="707" t="s">
        <v>3485</v>
      </c>
      <c r="D583" s="707" t="s">
        <v>10921</v>
      </c>
      <c r="E583" s="707" t="s">
        <v>3485</v>
      </c>
      <c r="F583" s="707" t="s">
        <v>3485</v>
      </c>
      <c r="G583" s="244"/>
      <c r="H583" s="244"/>
      <c r="I583" s="235">
        <v>434</v>
      </c>
      <c r="J583" s="235"/>
      <c r="K583" s="235"/>
      <c r="L583" s="244"/>
      <c r="M583" s="736"/>
      <c r="N583" s="244"/>
      <c r="O583" s="235">
        <v>300</v>
      </c>
      <c r="P583" s="235">
        <v>300</v>
      </c>
      <c r="Q583" s="235" t="s">
        <v>1639</v>
      </c>
      <c r="R583" s="235">
        <v>1</v>
      </c>
      <c r="S583" s="235" t="s">
        <v>290</v>
      </c>
      <c r="T583" s="244"/>
      <c r="U583" s="244"/>
      <c r="V583" s="244"/>
      <c r="W583" s="244"/>
      <c r="X583" s="244"/>
      <c r="Y583" s="244"/>
      <c r="Z583" s="235"/>
      <c r="AA583" s="707"/>
      <c r="AB583" s="707"/>
      <c r="AC583" s="244"/>
      <c r="AD583" s="244"/>
      <c r="AE583" s="244"/>
      <c r="AF583" s="244"/>
      <c r="AG583" s="244"/>
      <c r="AH583" s="244"/>
      <c r="AI583" s="244"/>
      <c r="AJ583" s="244"/>
      <c r="AK583" s="244"/>
      <c r="AL583" s="244"/>
      <c r="AM583" s="244"/>
      <c r="AN583" s="244"/>
      <c r="AO583" s="244"/>
      <c r="AP583" s="244"/>
      <c r="AQ583" s="244"/>
      <c r="AR583" s="244"/>
      <c r="AS583" s="244"/>
      <c r="AT583" s="244"/>
      <c r="AU583" s="927"/>
      <c r="AV583" s="432"/>
      <c r="AW583" s="432"/>
      <c r="AX583" s="432"/>
      <c r="AY583" s="432"/>
      <c r="AZ583" s="432"/>
      <c r="BA583" s="432"/>
      <c r="BB583" s="293"/>
      <c r="BC583" s="431" t="s">
        <v>10922</v>
      </c>
    </row>
    <row r="584" spans="1:55" s="914" customFormat="1" ht="25.7" hidden="1" customHeight="1">
      <c r="A584" s="839"/>
      <c r="B584" s="242"/>
      <c r="C584" s="707" t="s">
        <v>3485</v>
      </c>
      <c r="D584" s="707" t="s">
        <v>10923</v>
      </c>
      <c r="E584" s="707" t="s">
        <v>3485</v>
      </c>
      <c r="F584" s="707" t="s">
        <v>3485</v>
      </c>
      <c r="G584" s="244"/>
      <c r="H584" s="244"/>
      <c r="I584" s="235">
        <v>456</v>
      </c>
      <c r="J584" s="235"/>
      <c r="K584" s="235"/>
      <c r="L584" s="244"/>
      <c r="M584" s="736"/>
      <c r="N584" s="244"/>
      <c r="O584" s="235">
        <v>300</v>
      </c>
      <c r="P584" s="235">
        <v>300</v>
      </c>
      <c r="Q584" s="235" t="s">
        <v>1639</v>
      </c>
      <c r="R584" s="235">
        <v>1</v>
      </c>
      <c r="S584" s="235" t="s">
        <v>290</v>
      </c>
      <c r="T584" s="244"/>
      <c r="U584" s="244"/>
      <c r="V584" s="244"/>
      <c r="W584" s="244"/>
      <c r="X584" s="244"/>
      <c r="Y584" s="244"/>
      <c r="Z584" s="235"/>
      <c r="AA584" s="707"/>
      <c r="AB584" s="707"/>
      <c r="AC584" s="244"/>
      <c r="AD584" s="244"/>
      <c r="AE584" s="244"/>
      <c r="AF584" s="244"/>
      <c r="AG584" s="244"/>
      <c r="AH584" s="244"/>
      <c r="AI584" s="244"/>
      <c r="AJ584" s="244"/>
      <c r="AK584" s="244"/>
      <c r="AL584" s="244"/>
      <c r="AM584" s="244"/>
      <c r="AN584" s="244"/>
      <c r="AO584" s="244"/>
      <c r="AP584" s="244"/>
      <c r="AQ584" s="244"/>
      <c r="AR584" s="244"/>
      <c r="AS584" s="244"/>
      <c r="AT584" s="244"/>
      <c r="AU584" s="928"/>
      <c r="AV584" s="432"/>
      <c r="AW584" s="432"/>
      <c r="AX584" s="432"/>
      <c r="AY584" s="432"/>
      <c r="AZ584" s="432"/>
      <c r="BA584" s="432"/>
      <c r="BB584" s="463"/>
      <c r="BC584" s="431" t="s">
        <v>10924</v>
      </c>
    </row>
    <row r="585" spans="1:55" s="914" customFormat="1" ht="25.7" hidden="1" customHeight="1">
      <c r="A585" s="839"/>
      <c r="B585" s="242"/>
      <c r="C585" s="707" t="s">
        <v>3485</v>
      </c>
      <c r="D585" s="707" t="s">
        <v>8698</v>
      </c>
      <c r="E585" s="707" t="s">
        <v>3485</v>
      </c>
      <c r="F585" s="707" t="s">
        <v>3485</v>
      </c>
      <c r="G585" s="244"/>
      <c r="H585" s="244"/>
      <c r="I585" s="235">
        <v>430</v>
      </c>
      <c r="J585" s="235"/>
      <c r="K585" s="235"/>
      <c r="L585" s="244"/>
      <c r="M585" s="736"/>
      <c r="N585" s="244"/>
      <c r="O585" s="235">
        <v>300</v>
      </c>
      <c r="P585" s="235">
        <v>300</v>
      </c>
      <c r="Q585" s="235" t="s">
        <v>1639</v>
      </c>
      <c r="R585" s="235">
        <v>1</v>
      </c>
      <c r="S585" s="235" t="s">
        <v>290</v>
      </c>
      <c r="T585" s="244"/>
      <c r="U585" s="244"/>
      <c r="V585" s="244"/>
      <c r="W585" s="244"/>
      <c r="X585" s="244"/>
      <c r="Y585" s="244"/>
      <c r="Z585" s="235"/>
      <c r="AA585" s="707"/>
      <c r="AB585" s="707"/>
      <c r="AC585" s="244"/>
      <c r="AD585" s="244"/>
      <c r="AE585" s="244"/>
      <c r="AF585" s="244"/>
      <c r="AG585" s="244"/>
      <c r="AH585" s="244"/>
      <c r="AI585" s="244"/>
      <c r="AJ585" s="244"/>
      <c r="AK585" s="244"/>
      <c r="AL585" s="244"/>
      <c r="AM585" s="244"/>
      <c r="AN585" s="244"/>
      <c r="AO585" s="244"/>
      <c r="AP585" s="244"/>
      <c r="AQ585" s="244"/>
      <c r="AR585" s="244"/>
      <c r="AS585" s="244"/>
      <c r="AT585" s="244"/>
      <c r="AU585" s="928">
        <v>2019</v>
      </c>
      <c r="AV585" s="432"/>
      <c r="AW585" s="432"/>
      <c r="AX585" s="432"/>
      <c r="AY585" s="432"/>
      <c r="AZ585" s="432"/>
      <c r="BA585" s="432"/>
      <c r="BB585" s="463"/>
      <c r="BC585" s="431" t="s">
        <v>4501</v>
      </c>
    </row>
    <row r="586" spans="1:55" s="914" customFormat="1" ht="25.7" hidden="1" customHeight="1">
      <c r="A586" s="839"/>
      <c r="B586" s="242"/>
      <c r="C586" s="707" t="s">
        <v>3510</v>
      </c>
      <c r="D586" s="707" t="s">
        <v>10926</v>
      </c>
      <c r="E586" s="707" t="s">
        <v>3510</v>
      </c>
      <c r="F586" s="707" t="s">
        <v>3510</v>
      </c>
      <c r="G586" s="244"/>
      <c r="H586" s="244"/>
      <c r="I586" s="235">
        <v>1127</v>
      </c>
      <c r="J586" s="235">
        <v>1000</v>
      </c>
      <c r="K586" s="235">
        <v>1000</v>
      </c>
      <c r="L586" s="244"/>
      <c r="M586" s="736"/>
      <c r="N586" s="244"/>
      <c r="O586" s="235">
        <v>300</v>
      </c>
      <c r="P586" s="235">
        <v>300</v>
      </c>
      <c r="Q586" s="235" t="s">
        <v>1563</v>
      </c>
      <c r="R586" s="235">
        <v>1</v>
      </c>
      <c r="S586" s="235" t="s">
        <v>290</v>
      </c>
      <c r="T586" s="244"/>
      <c r="U586" s="244"/>
      <c r="V586" s="244"/>
      <c r="W586" s="244"/>
      <c r="X586" s="244"/>
      <c r="Y586" s="244"/>
      <c r="Z586" s="235"/>
      <c r="AA586" s="707"/>
      <c r="AB586" s="707"/>
      <c r="AC586" s="244"/>
      <c r="AD586" s="244"/>
      <c r="AE586" s="244"/>
      <c r="AF586" s="244"/>
      <c r="AG586" s="244"/>
      <c r="AH586" s="244"/>
      <c r="AI586" s="244"/>
      <c r="AJ586" s="244"/>
      <c r="AK586" s="244"/>
      <c r="AL586" s="244"/>
      <c r="AM586" s="244"/>
      <c r="AN586" s="244"/>
      <c r="AO586" s="244"/>
      <c r="AP586" s="244"/>
      <c r="AQ586" s="244"/>
      <c r="AR586" s="244"/>
      <c r="AS586" s="244"/>
      <c r="AT586" s="244"/>
      <c r="AU586" s="929">
        <v>2011</v>
      </c>
      <c r="AV586" s="432"/>
      <c r="AW586" s="432"/>
      <c r="AX586" s="432"/>
      <c r="AY586" s="432"/>
      <c r="AZ586" s="432"/>
      <c r="BA586" s="432"/>
      <c r="BB586" s="241">
        <v>140</v>
      </c>
      <c r="BC586" s="431"/>
    </row>
    <row r="587" spans="1:55" s="914" customFormat="1" ht="25.7" hidden="1" customHeight="1">
      <c r="A587" s="839"/>
      <c r="B587" s="242"/>
      <c r="C587" s="707" t="s">
        <v>3510</v>
      </c>
      <c r="D587" s="707" t="s">
        <v>10927</v>
      </c>
      <c r="E587" s="707" t="s">
        <v>3510</v>
      </c>
      <c r="F587" s="707" t="s">
        <v>3510</v>
      </c>
      <c r="G587" s="432"/>
      <c r="H587" s="432"/>
      <c r="I587" s="919">
        <v>610</v>
      </c>
      <c r="J587" s="919">
        <v>510</v>
      </c>
      <c r="K587" s="919">
        <v>510</v>
      </c>
      <c r="L587" s="432"/>
      <c r="M587" s="432"/>
      <c r="N587" s="432"/>
      <c r="O587" s="252">
        <v>300</v>
      </c>
      <c r="P587" s="252">
        <v>300</v>
      </c>
      <c r="Q587" s="235" t="s">
        <v>1563</v>
      </c>
      <c r="R587" s="235">
        <v>1</v>
      </c>
      <c r="S587" s="235" t="s">
        <v>290</v>
      </c>
      <c r="T587" s="432"/>
      <c r="U587" s="432"/>
      <c r="V587" s="432"/>
      <c r="W587" s="432"/>
      <c r="X587" s="432"/>
      <c r="Y587" s="432"/>
      <c r="Z587" s="235"/>
      <c r="AA587" s="432"/>
      <c r="AB587" s="432"/>
      <c r="AC587" s="432"/>
      <c r="AD587" s="432"/>
      <c r="AE587" s="432"/>
      <c r="AF587" s="432"/>
      <c r="AG587" s="432"/>
      <c r="AH587" s="432"/>
      <c r="AI587" s="432"/>
      <c r="AJ587" s="432"/>
      <c r="AK587" s="432"/>
      <c r="AL587" s="432"/>
      <c r="AM587" s="432"/>
      <c r="AN587" s="432"/>
      <c r="AO587" s="432"/>
      <c r="AP587" s="432"/>
      <c r="AQ587" s="432"/>
      <c r="AR587" s="432"/>
      <c r="AS587" s="432"/>
      <c r="AT587" s="432"/>
      <c r="AU587" s="252">
        <v>2011</v>
      </c>
      <c r="AV587" s="432"/>
      <c r="AW587" s="432"/>
      <c r="AX587" s="432"/>
      <c r="AY587" s="432"/>
      <c r="AZ587" s="432"/>
      <c r="BA587" s="432"/>
      <c r="BB587" s="431">
        <v>140</v>
      </c>
      <c r="BC587" s="431"/>
    </row>
    <row r="588" spans="1:55" s="914" customFormat="1" ht="25.7" hidden="1" customHeight="1">
      <c r="A588" s="839"/>
      <c r="B588" s="242"/>
      <c r="C588" s="707" t="s">
        <v>3510</v>
      </c>
      <c r="D588" s="707" t="s">
        <v>10928</v>
      </c>
      <c r="E588" s="707" t="s">
        <v>3510</v>
      </c>
      <c r="F588" s="707" t="s">
        <v>3510</v>
      </c>
      <c r="G588" s="922"/>
      <c r="H588" s="922"/>
      <c r="I588" s="919">
        <v>2424</v>
      </c>
      <c r="J588" s="919">
        <v>457</v>
      </c>
      <c r="K588" s="919">
        <v>457</v>
      </c>
      <c r="L588" s="922"/>
      <c r="M588" s="922"/>
      <c r="N588" s="922"/>
      <c r="O588" s="252">
        <v>300</v>
      </c>
      <c r="P588" s="252">
        <v>300</v>
      </c>
      <c r="Q588" s="235" t="s">
        <v>1563</v>
      </c>
      <c r="R588" s="235">
        <v>1</v>
      </c>
      <c r="S588" s="235" t="s">
        <v>290</v>
      </c>
      <c r="T588" s="922"/>
      <c r="U588" s="922"/>
      <c r="V588" s="922"/>
      <c r="W588" s="922"/>
      <c r="X588" s="922"/>
      <c r="Y588" s="922"/>
      <c r="Z588" s="235"/>
      <c r="AA588" s="922"/>
      <c r="AB588" s="922"/>
      <c r="AC588" s="922"/>
      <c r="AD588" s="922"/>
      <c r="AE588" s="922"/>
      <c r="AF588" s="922"/>
      <c r="AG588" s="922"/>
      <c r="AH588" s="922"/>
      <c r="AI588" s="922"/>
      <c r="AJ588" s="922"/>
      <c r="AK588" s="922"/>
      <c r="AL588" s="922"/>
      <c r="AM588" s="922"/>
      <c r="AN588" s="922"/>
      <c r="AO588" s="922"/>
      <c r="AP588" s="922"/>
      <c r="AQ588" s="922"/>
      <c r="AR588" s="922"/>
      <c r="AS588" s="922"/>
      <c r="AT588" s="922"/>
      <c r="AU588" s="252">
        <v>2011</v>
      </c>
      <c r="AV588" s="922"/>
      <c r="AW588" s="922"/>
      <c r="AX588" s="922"/>
      <c r="AY588" s="922"/>
      <c r="AZ588" s="922"/>
      <c r="BA588" s="922"/>
      <c r="BB588" s="431">
        <v>140</v>
      </c>
      <c r="BC588" s="431"/>
    </row>
    <row r="589" spans="1:55" s="914" customFormat="1" ht="25.7" hidden="1" customHeight="1">
      <c r="A589" s="839"/>
      <c r="B589" s="242"/>
      <c r="C589" s="707" t="s">
        <v>3510</v>
      </c>
      <c r="D589" s="707" t="s">
        <v>10929</v>
      </c>
      <c r="E589" s="707" t="s">
        <v>3510</v>
      </c>
      <c r="F589" s="707" t="s">
        <v>3510</v>
      </c>
      <c r="G589" s="922"/>
      <c r="H589" s="922"/>
      <c r="I589" s="919">
        <v>2250</v>
      </c>
      <c r="J589" s="919">
        <v>300</v>
      </c>
      <c r="K589" s="919">
        <v>300</v>
      </c>
      <c r="L589" s="922"/>
      <c r="M589" s="922"/>
      <c r="N589" s="922"/>
      <c r="O589" s="252">
        <v>300</v>
      </c>
      <c r="P589" s="252">
        <v>300</v>
      </c>
      <c r="Q589" s="235" t="s">
        <v>1563</v>
      </c>
      <c r="R589" s="235">
        <v>1</v>
      </c>
      <c r="S589" s="235" t="s">
        <v>290</v>
      </c>
      <c r="T589" s="922"/>
      <c r="U589" s="922"/>
      <c r="V589" s="922"/>
      <c r="W589" s="922"/>
      <c r="X589" s="922"/>
      <c r="Y589" s="922"/>
      <c r="Z589" s="235"/>
      <c r="AA589" s="922"/>
      <c r="AB589" s="922"/>
      <c r="AC589" s="922"/>
      <c r="AD589" s="922"/>
      <c r="AE589" s="922"/>
      <c r="AF589" s="922"/>
      <c r="AG589" s="922"/>
      <c r="AH589" s="922"/>
      <c r="AI589" s="922"/>
      <c r="AJ589" s="922"/>
      <c r="AK589" s="922"/>
      <c r="AL589" s="922"/>
      <c r="AM589" s="922"/>
      <c r="AN589" s="922"/>
      <c r="AO589" s="922"/>
      <c r="AP589" s="922"/>
      <c r="AQ589" s="922"/>
      <c r="AR589" s="922"/>
      <c r="AS589" s="922"/>
      <c r="AT589" s="922"/>
      <c r="AU589" s="252">
        <v>2017</v>
      </c>
      <c r="AV589" s="922"/>
      <c r="AW589" s="922"/>
      <c r="AX589" s="922"/>
      <c r="AY589" s="922"/>
      <c r="AZ589" s="922"/>
      <c r="BA589" s="922"/>
      <c r="BB589" s="431">
        <v>140</v>
      </c>
      <c r="BC589" s="431"/>
    </row>
    <row r="590" spans="1:55" s="914" customFormat="1" ht="25.7" hidden="1" customHeight="1">
      <c r="A590" s="839"/>
      <c r="B590" s="242"/>
      <c r="C590" s="707" t="s">
        <v>3510</v>
      </c>
      <c r="D590" s="707" t="s">
        <v>10930</v>
      </c>
      <c r="E590" s="707" t="s">
        <v>3510</v>
      </c>
      <c r="F590" s="707" t="s">
        <v>3510</v>
      </c>
      <c r="G590" s="922"/>
      <c r="H590" s="922"/>
      <c r="I590" s="919">
        <v>1000</v>
      </c>
      <c r="J590" s="919">
        <v>500</v>
      </c>
      <c r="K590" s="919">
        <v>500</v>
      </c>
      <c r="L590" s="922"/>
      <c r="M590" s="922"/>
      <c r="N590" s="922"/>
      <c r="O590" s="235">
        <v>300</v>
      </c>
      <c r="P590" s="235">
        <v>300</v>
      </c>
      <c r="Q590" s="235" t="s">
        <v>1563</v>
      </c>
      <c r="R590" s="235">
        <v>1</v>
      </c>
      <c r="S590" s="235" t="s">
        <v>290</v>
      </c>
      <c r="T590" s="922"/>
      <c r="U590" s="922"/>
      <c r="V590" s="922"/>
      <c r="W590" s="922"/>
      <c r="X590" s="922"/>
      <c r="Y590" s="922"/>
      <c r="Z590" s="235"/>
      <c r="AA590" s="922"/>
      <c r="AB590" s="922"/>
      <c r="AC590" s="922"/>
      <c r="AD590" s="922"/>
      <c r="AE590" s="922"/>
      <c r="AF590" s="922"/>
      <c r="AG590" s="922"/>
      <c r="AH590" s="922"/>
      <c r="AI590" s="922"/>
      <c r="AJ590" s="922"/>
      <c r="AK590" s="922"/>
      <c r="AL590" s="922"/>
      <c r="AM590" s="922"/>
      <c r="AN590" s="922"/>
      <c r="AO590" s="922"/>
      <c r="AP590" s="922"/>
      <c r="AQ590" s="922"/>
      <c r="AR590" s="922"/>
      <c r="AS590" s="922"/>
      <c r="AT590" s="922"/>
      <c r="AU590" s="252">
        <v>2011</v>
      </c>
      <c r="AV590" s="922"/>
      <c r="AW590" s="922"/>
      <c r="AX590" s="922"/>
      <c r="AY590" s="922"/>
      <c r="AZ590" s="922"/>
      <c r="BA590" s="922"/>
      <c r="BB590" s="431">
        <v>140</v>
      </c>
      <c r="BC590" s="431"/>
    </row>
    <row r="591" spans="1:55" s="914" customFormat="1" ht="25.7" hidden="1" customHeight="1">
      <c r="A591" s="839"/>
      <c r="B591" s="242"/>
      <c r="C591" s="707" t="s">
        <v>3510</v>
      </c>
      <c r="D591" s="707" t="s">
        <v>10931</v>
      </c>
      <c r="E591" s="707" t="s">
        <v>3510</v>
      </c>
      <c r="F591" s="707" t="s">
        <v>3510</v>
      </c>
      <c r="G591" s="922"/>
      <c r="H591" s="922"/>
      <c r="I591" s="919">
        <v>2424</v>
      </c>
      <c r="J591" s="919">
        <v>457.8</v>
      </c>
      <c r="K591" s="919">
        <v>457.8</v>
      </c>
      <c r="L591" s="922"/>
      <c r="M591" s="922"/>
      <c r="N591" s="922"/>
      <c r="O591" s="235">
        <v>300</v>
      </c>
      <c r="P591" s="235">
        <v>300</v>
      </c>
      <c r="Q591" s="235" t="s">
        <v>1563</v>
      </c>
      <c r="R591" s="235">
        <v>1</v>
      </c>
      <c r="S591" s="235" t="s">
        <v>290</v>
      </c>
      <c r="T591" s="922"/>
      <c r="U591" s="922"/>
      <c r="V591" s="922"/>
      <c r="W591" s="922"/>
      <c r="X591" s="922"/>
      <c r="Y591" s="922"/>
      <c r="Z591" s="235"/>
      <c r="AA591" s="922"/>
      <c r="AB591" s="922"/>
      <c r="AC591" s="922"/>
      <c r="AD591" s="922"/>
      <c r="AE591" s="922"/>
      <c r="AF591" s="922"/>
      <c r="AG591" s="922"/>
      <c r="AH591" s="922"/>
      <c r="AI591" s="922"/>
      <c r="AJ591" s="922"/>
      <c r="AK591" s="922"/>
      <c r="AL591" s="922"/>
      <c r="AM591" s="922"/>
      <c r="AN591" s="922"/>
      <c r="AO591" s="922"/>
      <c r="AP591" s="922"/>
      <c r="AQ591" s="922"/>
      <c r="AR591" s="922"/>
      <c r="AS591" s="922"/>
      <c r="AT591" s="922"/>
      <c r="AU591" s="252">
        <v>2012</v>
      </c>
      <c r="AV591" s="922"/>
      <c r="AW591" s="922"/>
      <c r="AX591" s="922"/>
      <c r="AY591" s="922"/>
      <c r="AZ591" s="922"/>
      <c r="BA591" s="922"/>
      <c r="BB591" s="431">
        <v>120</v>
      </c>
      <c r="BC591" s="431"/>
    </row>
    <row r="592" spans="1:55" s="914" customFormat="1" ht="25.7" hidden="1" customHeight="1">
      <c r="A592" s="839"/>
      <c r="B592" s="242"/>
      <c r="C592" s="707" t="s">
        <v>3510</v>
      </c>
      <c r="D592" s="707" t="s">
        <v>10932</v>
      </c>
      <c r="E592" s="707" t="s">
        <v>3510</v>
      </c>
      <c r="F592" s="707" t="s">
        <v>3510</v>
      </c>
      <c r="G592" s="922"/>
      <c r="H592" s="922"/>
      <c r="I592" s="919">
        <v>2652</v>
      </c>
      <c r="J592" s="919">
        <v>432</v>
      </c>
      <c r="K592" s="919">
        <v>432</v>
      </c>
      <c r="L592" s="922"/>
      <c r="M592" s="922"/>
      <c r="N592" s="922"/>
      <c r="O592" s="235">
        <v>300</v>
      </c>
      <c r="P592" s="235">
        <v>300</v>
      </c>
      <c r="Q592" s="235" t="s">
        <v>1563</v>
      </c>
      <c r="R592" s="235">
        <v>1</v>
      </c>
      <c r="S592" s="235" t="s">
        <v>290</v>
      </c>
      <c r="T592" s="922"/>
      <c r="U592" s="922"/>
      <c r="V592" s="922"/>
      <c r="W592" s="922"/>
      <c r="X592" s="922"/>
      <c r="Y592" s="922"/>
      <c r="Z592" s="235"/>
      <c r="AA592" s="922"/>
      <c r="AB592" s="922"/>
      <c r="AC592" s="922"/>
      <c r="AD592" s="922"/>
      <c r="AE592" s="922"/>
      <c r="AF592" s="922"/>
      <c r="AG592" s="922"/>
      <c r="AH592" s="922"/>
      <c r="AI592" s="922"/>
      <c r="AJ592" s="922"/>
      <c r="AK592" s="922"/>
      <c r="AL592" s="922"/>
      <c r="AM592" s="922"/>
      <c r="AN592" s="922"/>
      <c r="AO592" s="922"/>
      <c r="AP592" s="922"/>
      <c r="AQ592" s="922"/>
      <c r="AR592" s="922"/>
      <c r="AS592" s="922"/>
      <c r="AT592" s="922"/>
      <c r="AU592" s="252">
        <v>2010</v>
      </c>
      <c r="AV592" s="922"/>
      <c r="AW592" s="922"/>
      <c r="AX592" s="922"/>
      <c r="AY592" s="922"/>
      <c r="AZ592" s="922"/>
      <c r="BA592" s="922"/>
      <c r="BB592" s="431">
        <v>133</v>
      </c>
      <c r="BC592" s="431"/>
    </row>
    <row r="593" spans="1:55" s="914" customFormat="1" ht="25.7" hidden="1" customHeight="1">
      <c r="A593" s="839"/>
      <c r="B593" s="242"/>
      <c r="C593" s="707" t="s">
        <v>3510</v>
      </c>
      <c r="D593" s="707" t="s">
        <v>10933</v>
      </c>
      <c r="E593" s="707" t="s">
        <v>3510</v>
      </c>
      <c r="F593" s="707" t="s">
        <v>3510</v>
      </c>
      <c r="G593" s="922"/>
      <c r="H593" s="922"/>
      <c r="I593" s="919">
        <v>1102</v>
      </c>
      <c r="J593" s="919">
        <v>498.4</v>
      </c>
      <c r="K593" s="919">
        <v>498.4</v>
      </c>
      <c r="L593" s="922"/>
      <c r="M593" s="922"/>
      <c r="N593" s="922"/>
      <c r="O593" s="235">
        <v>300</v>
      </c>
      <c r="P593" s="235">
        <v>300</v>
      </c>
      <c r="Q593" s="235" t="s">
        <v>1563</v>
      </c>
      <c r="R593" s="235">
        <v>1</v>
      </c>
      <c r="S593" s="235" t="s">
        <v>290</v>
      </c>
      <c r="T593" s="922"/>
      <c r="U593" s="922"/>
      <c r="V593" s="922"/>
      <c r="W593" s="922"/>
      <c r="X593" s="922"/>
      <c r="Y593" s="922"/>
      <c r="Z593" s="235"/>
      <c r="AA593" s="922"/>
      <c r="AB593" s="922"/>
      <c r="AC593" s="922"/>
      <c r="AD593" s="922"/>
      <c r="AE593" s="922"/>
      <c r="AF593" s="922"/>
      <c r="AG593" s="922"/>
      <c r="AH593" s="922"/>
      <c r="AI593" s="922"/>
      <c r="AJ593" s="922"/>
      <c r="AK593" s="922"/>
      <c r="AL593" s="922"/>
      <c r="AM593" s="922"/>
      <c r="AN593" s="922"/>
      <c r="AO593" s="922"/>
      <c r="AP593" s="922"/>
      <c r="AQ593" s="922"/>
      <c r="AR593" s="922"/>
      <c r="AS593" s="922"/>
      <c r="AT593" s="922"/>
      <c r="AU593" s="252">
        <v>2012</v>
      </c>
      <c r="AV593" s="922"/>
      <c r="AW593" s="922"/>
      <c r="AX593" s="922"/>
      <c r="AY593" s="922"/>
      <c r="AZ593" s="922"/>
      <c r="BA593" s="922"/>
      <c r="BB593" s="431">
        <v>115</v>
      </c>
      <c r="BC593" s="431"/>
    </row>
    <row r="594" spans="1:55" s="914" customFormat="1" ht="25.7" hidden="1" customHeight="1">
      <c r="A594" s="839"/>
      <c r="B594" s="242"/>
      <c r="C594" s="707" t="s">
        <v>3510</v>
      </c>
      <c r="D594" s="707" t="s">
        <v>10934</v>
      </c>
      <c r="E594" s="707" t="s">
        <v>3510</v>
      </c>
      <c r="F594" s="707" t="s">
        <v>3510</v>
      </c>
      <c r="G594" s="432"/>
      <c r="H594" s="432"/>
      <c r="I594" s="235">
        <v>1090</v>
      </c>
      <c r="J594" s="235">
        <v>374</v>
      </c>
      <c r="K594" s="235">
        <v>374</v>
      </c>
      <c r="L594" s="432"/>
      <c r="M594" s="432"/>
      <c r="N594" s="432"/>
      <c r="O594" s="235">
        <v>300</v>
      </c>
      <c r="P594" s="235">
        <v>300</v>
      </c>
      <c r="Q594" s="235" t="s">
        <v>1563</v>
      </c>
      <c r="R594" s="235">
        <v>1</v>
      </c>
      <c r="S594" s="235" t="s">
        <v>290</v>
      </c>
      <c r="T594" s="432"/>
      <c r="U594" s="432"/>
      <c r="V594" s="432"/>
      <c r="W594" s="432"/>
      <c r="X594" s="432"/>
      <c r="Y594" s="432"/>
      <c r="Z594" s="235"/>
      <c r="AA594" s="432"/>
      <c r="AB594" s="432"/>
      <c r="AC594" s="432"/>
      <c r="AD594" s="432"/>
      <c r="AE594" s="432"/>
      <c r="AF594" s="432"/>
      <c r="AG594" s="432"/>
      <c r="AH594" s="432"/>
      <c r="AI594" s="432"/>
      <c r="AJ594" s="432"/>
      <c r="AK594" s="432"/>
      <c r="AL594" s="432"/>
      <c r="AM594" s="432"/>
      <c r="AN594" s="432"/>
      <c r="AO594" s="432"/>
      <c r="AP594" s="432"/>
      <c r="AQ594" s="432"/>
      <c r="AR594" s="432"/>
      <c r="AS594" s="432"/>
      <c r="AT594" s="432"/>
      <c r="AU594" s="432">
        <v>2014</v>
      </c>
      <c r="AV594" s="432"/>
      <c r="AW594" s="432"/>
      <c r="AX594" s="432"/>
      <c r="AY594" s="432"/>
      <c r="AZ594" s="432"/>
      <c r="BA594" s="432"/>
      <c r="BB594" s="431">
        <v>115</v>
      </c>
      <c r="BC594" s="431"/>
    </row>
    <row r="595" spans="1:55" s="914" customFormat="1" ht="25.7" hidden="1" customHeight="1">
      <c r="A595" s="839"/>
      <c r="B595" s="242"/>
      <c r="C595" s="707" t="s">
        <v>3510</v>
      </c>
      <c r="D595" s="707" t="s">
        <v>2084</v>
      </c>
      <c r="E595" s="707" t="s">
        <v>3510</v>
      </c>
      <c r="F595" s="707" t="s">
        <v>3510</v>
      </c>
      <c r="G595" s="432"/>
      <c r="H595" s="432"/>
      <c r="I595" s="235">
        <v>804</v>
      </c>
      <c r="J595" s="235">
        <v>367</v>
      </c>
      <c r="K595" s="235">
        <v>367</v>
      </c>
      <c r="L595" s="432"/>
      <c r="M595" s="432"/>
      <c r="N595" s="432"/>
      <c r="O595" s="235">
        <v>300</v>
      </c>
      <c r="P595" s="235">
        <v>300</v>
      </c>
      <c r="Q595" s="235" t="s">
        <v>1563</v>
      </c>
      <c r="R595" s="235"/>
      <c r="S595" s="235" t="s">
        <v>290</v>
      </c>
      <c r="T595" s="432"/>
      <c r="U595" s="432"/>
      <c r="V595" s="432"/>
      <c r="W595" s="432"/>
      <c r="X595" s="432"/>
      <c r="Y595" s="432"/>
      <c r="Z595" s="235"/>
      <c r="AA595" s="432"/>
      <c r="AB595" s="432"/>
      <c r="AC595" s="432"/>
      <c r="AD595" s="432"/>
      <c r="AE595" s="432"/>
      <c r="AF595" s="432"/>
      <c r="AG595" s="432"/>
      <c r="AH595" s="432"/>
      <c r="AI595" s="432"/>
      <c r="AJ595" s="432"/>
      <c r="AK595" s="432"/>
      <c r="AL595" s="432"/>
      <c r="AM595" s="432"/>
      <c r="AN595" s="432"/>
      <c r="AO595" s="432"/>
      <c r="AP595" s="432"/>
      <c r="AQ595" s="432"/>
      <c r="AR595" s="432"/>
      <c r="AS595" s="432"/>
      <c r="AT595" s="432"/>
      <c r="AU595" s="432">
        <v>2011</v>
      </c>
      <c r="AV595" s="432"/>
      <c r="AW595" s="432"/>
      <c r="AX595" s="432"/>
      <c r="AY595" s="432"/>
      <c r="AZ595" s="432"/>
      <c r="BA595" s="432"/>
      <c r="BB595" s="431"/>
      <c r="BC595" s="431"/>
    </row>
    <row r="596" spans="1:55" s="914" customFormat="1" ht="25.7" hidden="1" customHeight="1">
      <c r="A596" s="839"/>
      <c r="B596" s="242"/>
      <c r="C596" s="707" t="s">
        <v>3510</v>
      </c>
      <c r="D596" s="707" t="s">
        <v>2085</v>
      </c>
      <c r="E596" s="707" t="s">
        <v>3510</v>
      </c>
      <c r="F596" s="707" t="s">
        <v>3510</v>
      </c>
      <c r="G596" s="432"/>
      <c r="H596" s="432"/>
      <c r="I596" s="235">
        <v>1394</v>
      </c>
      <c r="J596" s="235">
        <v>662</v>
      </c>
      <c r="K596" s="235">
        <v>662</v>
      </c>
      <c r="L596" s="432"/>
      <c r="M596" s="432"/>
      <c r="N596" s="432"/>
      <c r="O596" s="235">
        <v>300</v>
      </c>
      <c r="P596" s="235">
        <v>300</v>
      </c>
      <c r="Q596" s="235" t="s">
        <v>1563</v>
      </c>
      <c r="R596" s="235"/>
      <c r="S596" s="235" t="s">
        <v>290</v>
      </c>
      <c r="T596" s="432"/>
      <c r="U596" s="432"/>
      <c r="V596" s="432"/>
      <c r="W596" s="432"/>
      <c r="X596" s="432"/>
      <c r="Y596" s="432"/>
      <c r="Z596" s="235"/>
      <c r="AA596" s="432"/>
      <c r="AB596" s="432"/>
      <c r="AC596" s="432"/>
      <c r="AD596" s="432"/>
      <c r="AE596" s="432"/>
      <c r="AF596" s="432"/>
      <c r="AG596" s="432"/>
      <c r="AH596" s="432"/>
      <c r="AI596" s="432"/>
      <c r="AJ596" s="432"/>
      <c r="AK596" s="432"/>
      <c r="AL596" s="432"/>
      <c r="AM596" s="432"/>
      <c r="AN596" s="432"/>
      <c r="AO596" s="432"/>
      <c r="AP596" s="432"/>
      <c r="AQ596" s="432"/>
      <c r="AR596" s="432"/>
      <c r="AS596" s="432"/>
      <c r="AT596" s="432"/>
      <c r="AU596" s="432">
        <v>2011</v>
      </c>
      <c r="AV596" s="432"/>
      <c r="AW596" s="432"/>
      <c r="AX596" s="432"/>
      <c r="AY596" s="432"/>
      <c r="AZ596" s="432"/>
      <c r="BA596" s="432"/>
      <c r="BB596" s="431"/>
      <c r="BC596" s="431"/>
    </row>
    <row r="597" spans="1:55" s="914" customFormat="1" ht="25.7" hidden="1" customHeight="1">
      <c r="A597" s="839"/>
      <c r="B597" s="242"/>
      <c r="C597" s="707" t="s">
        <v>3510</v>
      </c>
      <c r="D597" s="707" t="s">
        <v>2086</v>
      </c>
      <c r="E597" s="707" t="s">
        <v>3510</v>
      </c>
      <c r="F597" s="707" t="s">
        <v>3510</v>
      </c>
      <c r="G597" s="432"/>
      <c r="H597" s="432"/>
      <c r="I597" s="235">
        <v>1948</v>
      </c>
      <c r="J597" s="235">
        <v>380</v>
      </c>
      <c r="K597" s="235">
        <v>380</v>
      </c>
      <c r="L597" s="432"/>
      <c r="M597" s="432"/>
      <c r="N597" s="432"/>
      <c r="O597" s="235">
        <v>300</v>
      </c>
      <c r="P597" s="235">
        <v>300</v>
      </c>
      <c r="Q597" s="235" t="s">
        <v>1563</v>
      </c>
      <c r="R597" s="235"/>
      <c r="S597" s="235" t="s">
        <v>290</v>
      </c>
      <c r="T597" s="432"/>
      <c r="U597" s="432"/>
      <c r="V597" s="432"/>
      <c r="W597" s="432"/>
      <c r="X597" s="432"/>
      <c r="Y597" s="432"/>
      <c r="Z597" s="235"/>
      <c r="AA597" s="432"/>
      <c r="AB597" s="432"/>
      <c r="AC597" s="432"/>
      <c r="AD597" s="432"/>
      <c r="AE597" s="432"/>
      <c r="AF597" s="432"/>
      <c r="AG597" s="432"/>
      <c r="AH597" s="432"/>
      <c r="AI597" s="432"/>
      <c r="AJ597" s="432"/>
      <c r="AK597" s="432"/>
      <c r="AL597" s="432"/>
      <c r="AM597" s="432"/>
      <c r="AN597" s="432"/>
      <c r="AO597" s="432"/>
      <c r="AP597" s="432"/>
      <c r="AQ597" s="432"/>
      <c r="AR597" s="432"/>
      <c r="AS597" s="432"/>
      <c r="AT597" s="432"/>
      <c r="AU597" s="432">
        <v>2011</v>
      </c>
      <c r="AV597" s="432"/>
      <c r="AW597" s="432"/>
      <c r="AX597" s="432"/>
      <c r="AY597" s="432"/>
      <c r="AZ597" s="432"/>
      <c r="BA597" s="432"/>
      <c r="BB597" s="431"/>
      <c r="BC597" s="431"/>
    </row>
    <row r="598" spans="1:55" s="914" customFormat="1" ht="25.7" hidden="1" customHeight="1">
      <c r="A598" s="839"/>
      <c r="B598" s="242"/>
      <c r="C598" s="707" t="s">
        <v>3510</v>
      </c>
      <c r="D598" s="707" t="s">
        <v>2087</v>
      </c>
      <c r="E598" s="707" t="s">
        <v>3510</v>
      </c>
      <c r="F598" s="707" t="s">
        <v>3510</v>
      </c>
      <c r="G598" s="432"/>
      <c r="H598" s="432"/>
      <c r="I598" s="235">
        <v>1408</v>
      </c>
      <c r="J598" s="235">
        <v>461</v>
      </c>
      <c r="K598" s="235">
        <v>461</v>
      </c>
      <c r="L598" s="432"/>
      <c r="M598" s="432"/>
      <c r="N598" s="432"/>
      <c r="O598" s="235">
        <v>300</v>
      </c>
      <c r="P598" s="235">
        <v>300</v>
      </c>
      <c r="Q598" s="235" t="s">
        <v>1563</v>
      </c>
      <c r="R598" s="235"/>
      <c r="S598" s="235" t="s">
        <v>290</v>
      </c>
      <c r="T598" s="432"/>
      <c r="U598" s="432"/>
      <c r="V598" s="432"/>
      <c r="W598" s="432"/>
      <c r="X598" s="432"/>
      <c r="Y598" s="432"/>
      <c r="Z598" s="235"/>
      <c r="AA598" s="432"/>
      <c r="AB598" s="432"/>
      <c r="AC598" s="432"/>
      <c r="AD598" s="432"/>
      <c r="AE598" s="432"/>
      <c r="AF598" s="432"/>
      <c r="AG598" s="432"/>
      <c r="AH598" s="432"/>
      <c r="AI598" s="432"/>
      <c r="AJ598" s="432"/>
      <c r="AK598" s="432"/>
      <c r="AL598" s="432"/>
      <c r="AM598" s="432"/>
      <c r="AN598" s="432"/>
      <c r="AO598" s="432"/>
      <c r="AP598" s="432"/>
      <c r="AQ598" s="432"/>
      <c r="AR598" s="432"/>
      <c r="AS598" s="432"/>
      <c r="AT598" s="432"/>
      <c r="AU598" s="432">
        <v>2014</v>
      </c>
      <c r="AV598" s="432"/>
      <c r="AW598" s="432"/>
      <c r="AX598" s="432"/>
      <c r="AY598" s="432"/>
      <c r="AZ598" s="432"/>
      <c r="BA598" s="432"/>
      <c r="BB598" s="431"/>
      <c r="BC598" s="431"/>
    </row>
    <row r="599" spans="1:55" s="914" customFormat="1" ht="25.7" hidden="1" customHeight="1">
      <c r="A599" s="839"/>
      <c r="B599" s="242"/>
      <c r="C599" s="707" t="s">
        <v>3510</v>
      </c>
      <c r="D599" s="707" t="s">
        <v>2088</v>
      </c>
      <c r="E599" s="707" t="s">
        <v>3510</v>
      </c>
      <c r="F599" s="707" t="s">
        <v>3510</v>
      </c>
      <c r="G599" s="432"/>
      <c r="H599" s="432"/>
      <c r="I599" s="235">
        <v>1657</v>
      </c>
      <c r="J599" s="235">
        <v>360</v>
      </c>
      <c r="K599" s="235">
        <v>360</v>
      </c>
      <c r="L599" s="432"/>
      <c r="M599" s="432"/>
      <c r="N599" s="432"/>
      <c r="O599" s="235">
        <v>300</v>
      </c>
      <c r="P599" s="235">
        <v>300</v>
      </c>
      <c r="Q599" s="235" t="s">
        <v>1563</v>
      </c>
      <c r="R599" s="235"/>
      <c r="S599" s="235" t="s">
        <v>290</v>
      </c>
      <c r="T599" s="432"/>
      <c r="U599" s="432"/>
      <c r="V599" s="432"/>
      <c r="W599" s="432"/>
      <c r="X599" s="432"/>
      <c r="Y599" s="432"/>
      <c r="Z599" s="235"/>
      <c r="AA599" s="432"/>
      <c r="AB599" s="432"/>
      <c r="AC599" s="432"/>
      <c r="AD599" s="432"/>
      <c r="AE599" s="432"/>
      <c r="AF599" s="432"/>
      <c r="AG599" s="432"/>
      <c r="AH599" s="432"/>
      <c r="AI599" s="432"/>
      <c r="AJ599" s="432"/>
      <c r="AK599" s="432"/>
      <c r="AL599" s="432"/>
      <c r="AM599" s="432"/>
      <c r="AN599" s="432"/>
      <c r="AO599" s="432"/>
      <c r="AP599" s="432"/>
      <c r="AQ599" s="432"/>
      <c r="AR599" s="432"/>
      <c r="AS599" s="432"/>
      <c r="AT599" s="432"/>
      <c r="AU599" s="432">
        <v>2011</v>
      </c>
      <c r="AV599" s="432"/>
      <c r="AW599" s="432"/>
      <c r="AX599" s="432"/>
      <c r="AY599" s="432"/>
      <c r="AZ599" s="432"/>
      <c r="BA599" s="432"/>
      <c r="BB599" s="431"/>
      <c r="BC599" s="431"/>
    </row>
    <row r="600" spans="1:55" s="914" customFormat="1" ht="25.7" hidden="1" customHeight="1">
      <c r="A600" s="839"/>
      <c r="B600" s="242"/>
      <c r="C600" s="707" t="s">
        <v>3510</v>
      </c>
      <c r="D600" s="707" t="s">
        <v>2089</v>
      </c>
      <c r="E600" s="707" t="s">
        <v>3510</v>
      </c>
      <c r="F600" s="707" t="s">
        <v>3510</v>
      </c>
      <c r="G600" s="432"/>
      <c r="H600" s="432"/>
      <c r="I600" s="235">
        <v>380</v>
      </c>
      <c r="J600" s="235">
        <v>357</v>
      </c>
      <c r="K600" s="235">
        <v>357</v>
      </c>
      <c r="L600" s="432"/>
      <c r="M600" s="432"/>
      <c r="N600" s="432"/>
      <c r="O600" s="235">
        <v>300</v>
      </c>
      <c r="P600" s="235">
        <v>300</v>
      </c>
      <c r="Q600" s="235" t="s">
        <v>1563</v>
      </c>
      <c r="R600" s="235"/>
      <c r="S600" s="235" t="s">
        <v>290</v>
      </c>
      <c r="T600" s="432"/>
      <c r="U600" s="432"/>
      <c r="V600" s="432"/>
      <c r="W600" s="432"/>
      <c r="X600" s="432"/>
      <c r="Y600" s="432"/>
      <c r="Z600" s="235"/>
      <c r="AA600" s="432"/>
      <c r="AB600" s="432"/>
      <c r="AC600" s="432"/>
      <c r="AD600" s="432"/>
      <c r="AE600" s="432"/>
      <c r="AF600" s="432"/>
      <c r="AG600" s="432"/>
      <c r="AH600" s="432"/>
      <c r="AI600" s="432"/>
      <c r="AJ600" s="432"/>
      <c r="AK600" s="432"/>
      <c r="AL600" s="432"/>
      <c r="AM600" s="432"/>
      <c r="AN600" s="432"/>
      <c r="AO600" s="432"/>
      <c r="AP600" s="432"/>
      <c r="AQ600" s="432"/>
      <c r="AR600" s="432"/>
      <c r="AS600" s="432"/>
      <c r="AT600" s="432"/>
      <c r="AU600" s="432">
        <v>2008</v>
      </c>
      <c r="AV600" s="432"/>
      <c r="AW600" s="432"/>
      <c r="AX600" s="432"/>
      <c r="AY600" s="432"/>
      <c r="AZ600" s="432"/>
      <c r="BA600" s="432"/>
      <c r="BB600" s="431"/>
      <c r="BC600" s="431"/>
    </row>
    <row r="601" spans="1:55" s="914" customFormat="1" ht="25.7" hidden="1" customHeight="1">
      <c r="A601" s="839"/>
      <c r="B601" s="242"/>
      <c r="C601" s="707" t="s">
        <v>3510</v>
      </c>
      <c r="D601" s="707" t="s">
        <v>2090</v>
      </c>
      <c r="E601" s="707" t="s">
        <v>3510</v>
      </c>
      <c r="F601" s="707" t="s">
        <v>3510</v>
      </c>
      <c r="G601" s="432"/>
      <c r="H601" s="432"/>
      <c r="I601" s="235">
        <v>420</v>
      </c>
      <c r="J601" s="235">
        <v>380</v>
      </c>
      <c r="K601" s="235">
        <v>380</v>
      </c>
      <c r="L601" s="432"/>
      <c r="M601" s="432"/>
      <c r="N601" s="432"/>
      <c r="O601" s="235">
        <v>300</v>
      </c>
      <c r="P601" s="235">
        <v>300</v>
      </c>
      <c r="Q601" s="235" t="s">
        <v>1563</v>
      </c>
      <c r="R601" s="235"/>
      <c r="S601" s="235" t="s">
        <v>290</v>
      </c>
      <c r="T601" s="432"/>
      <c r="U601" s="432"/>
      <c r="V601" s="432"/>
      <c r="W601" s="432"/>
      <c r="X601" s="432"/>
      <c r="Y601" s="432"/>
      <c r="Z601" s="235"/>
      <c r="AA601" s="432"/>
      <c r="AB601" s="432"/>
      <c r="AC601" s="432"/>
      <c r="AD601" s="432"/>
      <c r="AE601" s="432"/>
      <c r="AF601" s="432"/>
      <c r="AG601" s="432"/>
      <c r="AH601" s="432"/>
      <c r="AI601" s="432"/>
      <c r="AJ601" s="432"/>
      <c r="AK601" s="432"/>
      <c r="AL601" s="432"/>
      <c r="AM601" s="432"/>
      <c r="AN601" s="432"/>
      <c r="AO601" s="432"/>
      <c r="AP601" s="432"/>
      <c r="AQ601" s="432"/>
      <c r="AR601" s="432"/>
      <c r="AS601" s="432"/>
      <c r="AT601" s="432"/>
      <c r="AU601" s="432">
        <v>2015</v>
      </c>
      <c r="AV601" s="432"/>
      <c r="AW601" s="432"/>
      <c r="AX601" s="432"/>
      <c r="AY601" s="432"/>
      <c r="AZ601" s="432"/>
      <c r="BA601" s="432"/>
      <c r="BB601" s="431"/>
      <c r="BC601" s="431"/>
    </row>
    <row r="602" spans="1:55" s="914" customFormat="1" ht="25.7" hidden="1" customHeight="1">
      <c r="A602" s="839"/>
      <c r="B602" s="242"/>
      <c r="C602" s="707" t="s">
        <v>3510</v>
      </c>
      <c r="D602" s="707" t="s">
        <v>2091</v>
      </c>
      <c r="E602" s="707" t="s">
        <v>3510</v>
      </c>
      <c r="F602" s="707" t="s">
        <v>3510</v>
      </c>
      <c r="G602" s="432"/>
      <c r="H602" s="432"/>
      <c r="I602" s="235">
        <v>1550</v>
      </c>
      <c r="J602" s="235">
        <v>525</v>
      </c>
      <c r="K602" s="235">
        <v>525</v>
      </c>
      <c r="L602" s="432"/>
      <c r="M602" s="432"/>
      <c r="N602" s="432"/>
      <c r="O602" s="235">
        <v>300</v>
      </c>
      <c r="P602" s="235">
        <v>300</v>
      </c>
      <c r="Q602" s="235" t="s">
        <v>1563</v>
      </c>
      <c r="R602" s="235"/>
      <c r="S602" s="235" t="s">
        <v>290</v>
      </c>
      <c r="T602" s="432"/>
      <c r="U602" s="432"/>
      <c r="V602" s="432"/>
      <c r="W602" s="432"/>
      <c r="X602" s="432"/>
      <c r="Y602" s="432"/>
      <c r="Z602" s="235"/>
      <c r="AA602" s="432"/>
      <c r="AB602" s="432"/>
      <c r="AC602" s="432"/>
      <c r="AD602" s="432"/>
      <c r="AE602" s="432"/>
      <c r="AF602" s="432"/>
      <c r="AG602" s="432"/>
      <c r="AH602" s="432"/>
      <c r="AI602" s="432"/>
      <c r="AJ602" s="432"/>
      <c r="AK602" s="432"/>
      <c r="AL602" s="432"/>
      <c r="AM602" s="432"/>
      <c r="AN602" s="432"/>
      <c r="AO602" s="432"/>
      <c r="AP602" s="432"/>
      <c r="AQ602" s="432"/>
      <c r="AR602" s="432"/>
      <c r="AS602" s="432"/>
      <c r="AT602" s="432"/>
      <c r="AU602" s="432">
        <v>2015</v>
      </c>
      <c r="AV602" s="432"/>
      <c r="AW602" s="432"/>
      <c r="AX602" s="432"/>
      <c r="AY602" s="432"/>
      <c r="AZ602" s="432"/>
      <c r="BA602" s="432"/>
      <c r="BB602" s="431"/>
      <c r="BC602" s="431"/>
    </row>
    <row r="603" spans="1:55" s="914" customFormat="1" ht="25.7" hidden="1" customHeight="1">
      <c r="A603" s="839"/>
      <c r="B603" s="242"/>
      <c r="C603" s="707" t="s">
        <v>3510</v>
      </c>
      <c r="D603" s="707" t="s">
        <v>2092</v>
      </c>
      <c r="E603" s="707" t="s">
        <v>3510</v>
      </c>
      <c r="F603" s="707" t="s">
        <v>3510</v>
      </c>
      <c r="G603" s="432"/>
      <c r="H603" s="432"/>
      <c r="I603" s="235">
        <v>1700</v>
      </c>
      <c r="J603" s="235">
        <v>454</v>
      </c>
      <c r="K603" s="235">
        <v>454</v>
      </c>
      <c r="L603" s="432"/>
      <c r="M603" s="432"/>
      <c r="N603" s="432"/>
      <c r="O603" s="235">
        <v>300</v>
      </c>
      <c r="P603" s="235">
        <v>300</v>
      </c>
      <c r="Q603" s="235" t="s">
        <v>1563</v>
      </c>
      <c r="R603" s="235"/>
      <c r="S603" s="235" t="s">
        <v>290</v>
      </c>
      <c r="T603" s="432"/>
      <c r="U603" s="432"/>
      <c r="V603" s="432"/>
      <c r="W603" s="432"/>
      <c r="X603" s="432"/>
      <c r="Y603" s="432"/>
      <c r="Z603" s="235"/>
      <c r="AA603" s="432"/>
      <c r="AB603" s="432"/>
      <c r="AC603" s="432"/>
      <c r="AD603" s="432"/>
      <c r="AE603" s="432"/>
      <c r="AF603" s="432"/>
      <c r="AG603" s="432"/>
      <c r="AH603" s="432"/>
      <c r="AI603" s="432"/>
      <c r="AJ603" s="432"/>
      <c r="AK603" s="432"/>
      <c r="AL603" s="432"/>
      <c r="AM603" s="432"/>
      <c r="AN603" s="432"/>
      <c r="AO603" s="432"/>
      <c r="AP603" s="432"/>
      <c r="AQ603" s="432"/>
      <c r="AR603" s="432"/>
      <c r="AS603" s="432"/>
      <c r="AT603" s="432"/>
      <c r="AU603" s="432">
        <v>2011</v>
      </c>
      <c r="AV603" s="432"/>
      <c r="AW603" s="432"/>
      <c r="AX603" s="432"/>
      <c r="AY603" s="432"/>
      <c r="AZ603" s="432"/>
      <c r="BA603" s="432"/>
      <c r="BB603" s="431"/>
      <c r="BC603" s="431"/>
    </row>
    <row r="604" spans="1:55" s="914" customFormat="1" ht="25.7" hidden="1" customHeight="1">
      <c r="A604" s="839"/>
      <c r="B604" s="242"/>
      <c r="C604" s="707" t="s">
        <v>3510</v>
      </c>
      <c r="D604" s="707" t="s">
        <v>2093</v>
      </c>
      <c r="E604" s="707" t="s">
        <v>3510</v>
      </c>
      <c r="F604" s="707" t="s">
        <v>3510</v>
      </c>
      <c r="G604" s="432"/>
      <c r="H604" s="432"/>
      <c r="I604" s="235">
        <v>1800</v>
      </c>
      <c r="J604" s="235">
        <v>442</v>
      </c>
      <c r="K604" s="235">
        <v>442</v>
      </c>
      <c r="L604" s="432"/>
      <c r="M604" s="432"/>
      <c r="N604" s="432"/>
      <c r="O604" s="235">
        <v>300</v>
      </c>
      <c r="P604" s="235">
        <v>300</v>
      </c>
      <c r="Q604" s="235" t="s">
        <v>1563</v>
      </c>
      <c r="R604" s="235"/>
      <c r="S604" s="235" t="s">
        <v>290</v>
      </c>
      <c r="T604" s="432"/>
      <c r="U604" s="432"/>
      <c r="V604" s="432"/>
      <c r="W604" s="432"/>
      <c r="X604" s="432"/>
      <c r="Y604" s="432"/>
      <c r="Z604" s="235"/>
      <c r="AA604" s="432"/>
      <c r="AB604" s="432"/>
      <c r="AC604" s="432"/>
      <c r="AD604" s="432"/>
      <c r="AE604" s="432"/>
      <c r="AF604" s="432"/>
      <c r="AG604" s="432"/>
      <c r="AH604" s="432"/>
      <c r="AI604" s="432"/>
      <c r="AJ604" s="432"/>
      <c r="AK604" s="432"/>
      <c r="AL604" s="432"/>
      <c r="AM604" s="432"/>
      <c r="AN604" s="432"/>
      <c r="AO604" s="432"/>
      <c r="AP604" s="432"/>
      <c r="AQ604" s="432"/>
      <c r="AR604" s="432"/>
      <c r="AS604" s="432"/>
      <c r="AT604" s="432"/>
      <c r="AU604" s="432">
        <v>2011</v>
      </c>
      <c r="AV604" s="432"/>
      <c r="AW604" s="432"/>
      <c r="AX604" s="432"/>
      <c r="AY604" s="432"/>
      <c r="AZ604" s="432"/>
      <c r="BA604" s="432"/>
      <c r="BB604" s="431"/>
      <c r="BC604" s="431"/>
    </row>
    <row r="605" spans="1:55" s="914" customFormat="1" ht="25.7" hidden="1" customHeight="1">
      <c r="A605" s="839"/>
      <c r="B605" s="242"/>
      <c r="C605" s="707" t="s">
        <v>3510</v>
      </c>
      <c r="D605" s="707" t="s">
        <v>2094</v>
      </c>
      <c r="E605" s="707" t="s">
        <v>3510</v>
      </c>
      <c r="F605" s="707" t="s">
        <v>3510</v>
      </c>
      <c r="G605" s="432"/>
      <c r="H605" s="432"/>
      <c r="I605" s="235">
        <v>3357</v>
      </c>
      <c r="J605" s="235">
        <v>672</v>
      </c>
      <c r="K605" s="235">
        <v>672</v>
      </c>
      <c r="L605" s="432"/>
      <c r="M605" s="432"/>
      <c r="N605" s="432"/>
      <c r="O605" s="235">
        <v>300</v>
      </c>
      <c r="P605" s="235">
        <v>300</v>
      </c>
      <c r="Q605" s="235" t="s">
        <v>1563</v>
      </c>
      <c r="R605" s="235"/>
      <c r="S605" s="235" t="s">
        <v>290</v>
      </c>
      <c r="T605" s="432"/>
      <c r="U605" s="432"/>
      <c r="V605" s="432"/>
      <c r="W605" s="432"/>
      <c r="X605" s="432"/>
      <c r="Y605" s="432"/>
      <c r="Z605" s="235"/>
      <c r="AA605" s="432"/>
      <c r="AB605" s="432"/>
      <c r="AC605" s="432"/>
      <c r="AD605" s="432"/>
      <c r="AE605" s="432"/>
      <c r="AF605" s="432"/>
      <c r="AG605" s="432"/>
      <c r="AH605" s="432"/>
      <c r="AI605" s="432"/>
      <c r="AJ605" s="432"/>
      <c r="AK605" s="432"/>
      <c r="AL605" s="432"/>
      <c r="AM605" s="432"/>
      <c r="AN605" s="432"/>
      <c r="AO605" s="432"/>
      <c r="AP605" s="432"/>
      <c r="AQ605" s="432"/>
      <c r="AR605" s="432"/>
      <c r="AS605" s="432"/>
      <c r="AT605" s="432"/>
      <c r="AU605" s="432">
        <v>2015</v>
      </c>
      <c r="AV605" s="432"/>
      <c r="AW605" s="432"/>
      <c r="AX605" s="432"/>
      <c r="AY605" s="432"/>
      <c r="AZ605" s="432"/>
      <c r="BA605" s="432"/>
      <c r="BB605" s="431"/>
      <c r="BC605" s="431"/>
    </row>
    <row r="606" spans="1:55" s="914" customFormat="1" ht="25.7" hidden="1" customHeight="1">
      <c r="A606" s="839"/>
      <c r="B606" s="242"/>
      <c r="C606" s="707" t="s">
        <v>3510</v>
      </c>
      <c r="D606" s="707" t="s">
        <v>2095</v>
      </c>
      <c r="E606" s="707" t="s">
        <v>3510</v>
      </c>
      <c r="F606" s="707" t="s">
        <v>3510</v>
      </c>
      <c r="G606" s="432"/>
      <c r="H606" s="432"/>
      <c r="I606" s="235">
        <v>1491</v>
      </c>
      <c r="J606" s="235">
        <v>672</v>
      </c>
      <c r="K606" s="235">
        <v>672</v>
      </c>
      <c r="L606" s="432"/>
      <c r="M606" s="432"/>
      <c r="N606" s="432"/>
      <c r="O606" s="235">
        <v>300</v>
      </c>
      <c r="P606" s="235">
        <v>300</v>
      </c>
      <c r="Q606" s="235" t="s">
        <v>1563</v>
      </c>
      <c r="R606" s="235"/>
      <c r="S606" s="235" t="s">
        <v>290</v>
      </c>
      <c r="T606" s="432"/>
      <c r="U606" s="432"/>
      <c r="V606" s="432"/>
      <c r="W606" s="432"/>
      <c r="X606" s="432"/>
      <c r="Y606" s="432"/>
      <c r="Z606" s="235"/>
      <c r="AA606" s="432"/>
      <c r="AB606" s="432"/>
      <c r="AC606" s="432"/>
      <c r="AD606" s="432"/>
      <c r="AE606" s="432"/>
      <c r="AF606" s="432"/>
      <c r="AG606" s="432"/>
      <c r="AH606" s="432"/>
      <c r="AI606" s="432"/>
      <c r="AJ606" s="432"/>
      <c r="AK606" s="432"/>
      <c r="AL606" s="432"/>
      <c r="AM606" s="432"/>
      <c r="AN606" s="432"/>
      <c r="AO606" s="432"/>
      <c r="AP606" s="432"/>
      <c r="AQ606" s="432"/>
      <c r="AR606" s="432"/>
      <c r="AS606" s="432"/>
      <c r="AT606" s="432"/>
      <c r="AU606" s="432">
        <v>2011</v>
      </c>
      <c r="AV606" s="432"/>
      <c r="AW606" s="432"/>
      <c r="AX606" s="432"/>
      <c r="AY606" s="432"/>
      <c r="AZ606" s="432"/>
      <c r="BA606" s="432"/>
      <c r="BB606" s="431"/>
      <c r="BC606" s="431"/>
    </row>
    <row r="607" spans="1:55" s="914" customFormat="1" ht="25.7" hidden="1" customHeight="1">
      <c r="A607" s="839"/>
      <c r="B607" s="242"/>
      <c r="C607" s="707" t="s">
        <v>3510</v>
      </c>
      <c r="D607" s="707" t="s">
        <v>14540</v>
      </c>
      <c r="E607" s="707" t="s">
        <v>3510</v>
      </c>
      <c r="F607" s="707" t="s">
        <v>3510</v>
      </c>
      <c r="G607" s="432"/>
      <c r="H607" s="432"/>
      <c r="I607" s="235">
        <v>2250</v>
      </c>
      <c r="J607" s="235">
        <v>300</v>
      </c>
      <c r="K607" s="235">
        <v>300</v>
      </c>
      <c r="L607" s="432">
        <v>300</v>
      </c>
      <c r="M607" s="432">
        <v>300</v>
      </c>
      <c r="N607" s="432" t="s">
        <v>1563</v>
      </c>
      <c r="O607" s="235">
        <v>300</v>
      </c>
      <c r="P607" s="235">
        <v>300</v>
      </c>
      <c r="Q607" s="235" t="s">
        <v>1563</v>
      </c>
      <c r="R607" s="235"/>
      <c r="S607" s="235" t="s">
        <v>290</v>
      </c>
      <c r="T607" s="432"/>
      <c r="U607" s="432"/>
      <c r="V607" s="432"/>
      <c r="W607" s="432"/>
      <c r="X607" s="432"/>
      <c r="Y607" s="432"/>
      <c r="Z607" s="235"/>
      <c r="AA607" s="432"/>
      <c r="AB607" s="432"/>
      <c r="AC607" s="432"/>
      <c r="AD607" s="432"/>
      <c r="AE607" s="432"/>
      <c r="AF607" s="432"/>
      <c r="AG607" s="432"/>
      <c r="AH607" s="432"/>
      <c r="AI607" s="432"/>
      <c r="AJ607" s="432"/>
      <c r="AK607" s="432"/>
      <c r="AL607" s="432"/>
      <c r="AM607" s="432"/>
      <c r="AN607" s="432"/>
      <c r="AO607" s="432"/>
      <c r="AP607" s="432"/>
      <c r="AQ607" s="432"/>
      <c r="AR607" s="432"/>
      <c r="AS607" s="432"/>
      <c r="AT607" s="432"/>
      <c r="AU607" s="432">
        <v>2019</v>
      </c>
      <c r="AV607" s="432"/>
      <c r="AW607" s="432"/>
      <c r="AX607" s="432"/>
      <c r="AY607" s="432"/>
      <c r="AZ607" s="432"/>
      <c r="BA607" s="432"/>
      <c r="BB607" s="431"/>
      <c r="BC607" s="431"/>
    </row>
    <row r="608" spans="1:55" s="914" customFormat="1" ht="25.7" hidden="1" customHeight="1">
      <c r="A608" s="839"/>
      <c r="B608" s="242"/>
      <c r="C608" s="707" t="s">
        <v>3510</v>
      </c>
      <c r="D608" s="707" t="s">
        <v>14541</v>
      </c>
      <c r="E608" s="707" t="s">
        <v>3510</v>
      </c>
      <c r="F608" s="707" t="s">
        <v>3510</v>
      </c>
      <c r="G608" s="432"/>
      <c r="H608" s="432"/>
      <c r="I608" s="235">
        <v>4922</v>
      </c>
      <c r="J608" s="235">
        <v>494</v>
      </c>
      <c r="K608" s="235">
        <v>494</v>
      </c>
      <c r="L608" s="432">
        <v>300</v>
      </c>
      <c r="M608" s="432">
        <v>300</v>
      </c>
      <c r="N608" s="432" t="s">
        <v>1563</v>
      </c>
      <c r="O608" s="235">
        <v>300</v>
      </c>
      <c r="P608" s="235">
        <v>300</v>
      </c>
      <c r="Q608" s="235" t="s">
        <v>1563</v>
      </c>
      <c r="R608" s="235"/>
      <c r="S608" s="235" t="s">
        <v>290</v>
      </c>
      <c r="T608" s="432"/>
      <c r="U608" s="432"/>
      <c r="V608" s="432"/>
      <c r="W608" s="432"/>
      <c r="X608" s="432"/>
      <c r="Y608" s="432"/>
      <c r="Z608" s="235"/>
      <c r="AA608" s="432"/>
      <c r="AB608" s="432"/>
      <c r="AC608" s="432"/>
      <c r="AD608" s="432"/>
      <c r="AE608" s="432"/>
      <c r="AF608" s="432"/>
      <c r="AG608" s="432"/>
      <c r="AH608" s="432"/>
      <c r="AI608" s="432"/>
      <c r="AJ608" s="432"/>
      <c r="AK608" s="432"/>
      <c r="AL608" s="432"/>
      <c r="AM608" s="432"/>
      <c r="AN608" s="432"/>
      <c r="AO608" s="432"/>
      <c r="AP608" s="432"/>
      <c r="AQ608" s="432"/>
      <c r="AR608" s="432"/>
      <c r="AS608" s="432"/>
      <c r="AT608" s="432"/>
      <c r="AU608" s="432">
        <v>2018</v>
      </c>
      <c r="AV608" s="432"/>
      <c r="AW608" s="432"/>
      <c r="AX608" s="432"/>
      <c r="AY608" s="432"/>
      <c r="AZ608" s="432"/>
      <c r="BA608" s="432"/>
      <c r="BB608" s="431"/>
      <c r="BC608" s="431"/>
    </row>
    <row r="609" spans="1:55" s="914" customFormat="1" ht="25.7" hidden="1" customHeight="1">
      <c r="A609" s="839"/>
      <c r="B609" s="242"/>
      <c r="C609" s="707" t="s">
        <v>3510</v>
      </c>
      <c r="D609" s="707" t="s">
        <v>14542</v>
      </c>
      <c r="E609" s="707" t="s">
        <v>3510</v>
      </c>
      <c r="F609" s="707" t="s">
        <v>3510</v>
      </c>
      <c r="G609" s="432"/>
      <c r="H609" s="432"/>
      <c r="I609" s="235">
        <v>795</v>
      </c>
      <c r="J609" s="235">
        <v>96</v>
      </c>
      <c r="K609" s="235">
        <v>96</v>
      </c>
      <c r="L609" s="432">
        <v>300</v>
      </c>
      <c r="M609" s="432">
        <v>300</v>
      </c>
      <c r="N609" s="432" t="s">
        <v>1563</v>
      </c>
      <c r="O609" s="235">
        <v>300</v>
      </c>
      <c r="P609" s="235">
        <v>300</v>
      </c>
      <c r="Q609" s="235" t="s">
        <v>1563</v>
      </c>
      <c r="R609" s="235"/>
      <c r="S609" s="235" t="s">
        <v>290</v>
      </c>
      <c r="T609" s="432"/>
      <c r="U609" s="432"/>
      <c r="V609" s="432"/>
      <c r="W609" s="432"/>
      <c r="X609" s="432"/>
      <c r="Y609" s="432"/>
      <c r="Z609" s="235"/>
      <c r="AA609" s="432"/>
      <c r="AB609" s="432"/>
      <c r="AC609" s="432"/>
      <c r="AD609" s="432"/>
      <c r="AE609" s="432"/>
      <c r="AF609" s="432"/>
      <c r="AG609" s="432"/>
      <c r="AH609" s="432"/>
      <c r="AI609" s="432"/>
      <c r="AJ609" s="432"/>
      <c r="AK609" s="432"/>
      <c r="AL609" s="432"/>
      <c r="AM609" s="432"/>
      <c r="AN609" s="432"/>
      <c r="AO609" s="432"/>
      <c r="AP609" s="432"/>
      <c r="AQ609" s="432"/>
      <c r="AR609" s="432"/>
      <c r="AS609" s="432"/>
      <c r="AT609" s="432"/>
      <c r="AU609" s="432">
        <v>2019</v>
      </c>
      <c r="AV609" s="432"/>
      <c r="AW609" s="432"/>
      <c r="AX609" s="432"/>
      <c r="AY609" s="432"/>
      <c r="AZ609" s="432"/>
      <c r="BA609" s="432"/>
      <c r="BB609" s="431"/>
      <c r="BC609" s="431"/>
    </row>
    <row r="610" spans="1:55" s="914" customFormat="1" ht="25.7" hidden="1" customHeight="1">
      <c r="A610" s="839"/>
      <c r="B610" s="242"/>
      <c r="C610" s="707" t="s">
        <v>3493</v>
      </c>
      <c r="D610" s="707" t="s">
        <v>10925</v>
      </c>
      <c r="E610" s="707" t="s">
        <v>3493</v>
      </c>
      <c r="F610" s="707" t="s">
        <v>13604</v>
      </c>
      <c r="G610" s="432"/>
      <c r="H610" s="432"/>
      <c r="I610" s="235">
        <v>36794</v>
      </c>
      <c r="J610" s="235">
        <v>792</v>
      </c>
      <c r="K610" s="235">
        <v>792</v>
      </c>
      <c r="L610" s="432"/>
      <c r="M610" s="432"/>
      <c r="N610" s="432"/>
      <c r="O610" s="235">
        <v>792</v>
      </c>
      <c r="P610" s="235">
        <v>396</v>
      </c>
      <c r="Q610" s="235" t="s">
        <v>5026</v>
      </c>
      <c r="R610" s="235">
        <v>2</v>
      </c>
      <c r="S610" s="235" t="s">
        <v>290</v>
      </c>
      <c r="T610" s="432"/>
      <c r="U610" s="432"/>
      <c r="V610" s="432"/>
      <c r="W610" s="432"/>
      <c r="X610" s="432"/>
      <c r="Y610" s="432"/>
      <c r="Z610" s="235"/>
      <c r="AA610" s="432"/>
      <c r="AB610" s="432"/>
      <c r="AC610" s="432"/>
      <c r="AD610" s="432"/>
      <c r="AE610" s="432"/>
      <c r="AF610" s="432"/>
      <c r="AG610" s="432"/>
      <c r="AH610" s="432"/>
      <c r="AI610" s="432"/>
      <c r="AJ610" s="432"/>
      <c r="AK610" s="432"/>
      <c r="AL610" s="432"/>
      <c r="AM610" s="432"/>
      <c r="AN610" s="432"/>
      <c r="AO610" s="432"/>
      <c r="AP610" s="432"/>
      <c r="AQ610" s="432"/>
      <c r="AR610" s="432"/>
      <c r="AS610" s="432"/>
      <c r="AT610" s="432"/>
      <c r="AU610" s="432">
        <v>2011</v>
      </c>
      <c r="AV610" s="432"/>
      <c r="AW610" s="432"/>
      <c r="AX610" s="432"/>
      <c r="AY610" s="432"/>
      <c r="AZ610" s="432"/>
      <c r="BA610" s="432"/>
      <c r="BB610" s="431">
        <v>325</v>
      </c>
      <c r="BC610" s="431"/>
    </row>
    <row r="611" spans="1:55" s="914" customFormat="1" ht="25.7" hidden="1" customHeight="1">
      <c r="A611" s="839"/>
      <c r="B611" s="242"/>
      <c r="C611" s="707" t="s">
        <v>3514</v>
      </c>
      <c r="D611" s="918" t="s">
        <v>14543</v>
      </c>
      <c r="E611" s="432" t="s">
        <v>3514</v>
      </c>
      <c r="F611" s="432" t="s">
        <v>299</v>
      </c>
      <c r="G611" s="432"/>
      <c r="H611" s="432"/>
      <c r="I611" s="431"/>
      <c r="J611" s="431">
        <v>875</v>
      </c>
      <c r="K611" s="431">
        <v>875</v>
      </c>
      <c r="L611" s="432"/>
      <c r="M611" s="432"/>
      <c r="N611" s="432"/>
      <c r="O611" s="235">
        <v>726</v>
      </c>
      <c r="P611" s="431">
        <v>726</v>
      </c>
      <c r="Q611" s="235" t="s">
        <v>1563</v>
      </c>
      <c r="R611" s="431">
        <v>2</v>
      </c>
      <c r="S611" s="431" t="s">
        <v>290</v>
      </c>
      <c r="T611" s="432"/>
      <c r="U611" s="432"/>
      <c r="V611" s="432"/>
      <c r="W611" s="432"/>
      <c r="X611" s="432"/>
      <c r="Y611" s="432"/>
      <c r="Z611" s="431"/>
      <c r="AA611" s="432"/>
      <c r="AB611" s="432"/>
      <c r="AC611" s="432"/>
      <c r="AD611" s="432"/>
      <c r="AE611" s="432"/>
      <c r="AF611" s="432"/>
      <c r="AG611" s="432"/>
      <c r="AH611" s="432"/>
      <c r="AI611" s="432"/>
      <c r="AJ611" s="432"/>
      <c r="AK611" s="432"/>
      <c r="AL611" s="432"/>
      <c r="AM611" s="432"/>
      <c r="AN611" s="432"/>
      <c r="AO611" s="432"/>
      <c r="AP611" s="432"/>
      <c r="AQ611" s="432"/>
      <c r="AR611" s="432"/>
      <c r="AS611" s="432"/>
      <c r="AT611" s="432"/>
      <c r="AU611" s="432">
        <v>2007</v>
      </c>
      <c r="AV611" s="432"/>
      <c r="AW611" s="432"/>
      <c r="AX611" s="432"/>
      <c r="AY611" s="432"/>
      <c r="AZ611" s="432"/>
      <c r="BA611" s="432"/>
      <c r="BB611" s="431">
        <v>317</v>
      </c>
      <c r="BC611" s="431" t="s">
        <v>14544</v>
      </c>
    </row>
    <row r="612" spans="1:55" s="914" customFormat="1" ht="25.7" hidden="1" customHeight="1">
      <c r="A612" s="839"/>
      <c r="B612" s="242"/>
      <c r="C612" s="707" t="s">
        <v>3514</v>
      </c>
      <c r="D612" s="918" t="s">
        <v>10935</v>
      </c>
      <c r="E612" s="432" t="s">
        <v>3514</v>
      </c>
      <c r="F612" s="432" t="s">
        <v>4167</v>
      </c>
      <c r="G612" s="432"/>
      <c r="H612" s="432"/>
      <c r="I612" s="431">
        <v>2459</v>
      </c>
      <c r="J612" s="431">
        <v>483.12</v>
      </c>
      <c r="K612" s="431">
        <v>483.12</v>
      </c>
      <c r="L612" s="432"/>
      <c r="M612" s="432"/>
      <c r="N612" s="432"/>
      <c r="O612" s="431">
        <v>432</v>
      </c>
      <c r="P612" s="431">
        <v>432</v>
      </c>
      <c r="Q612" s="431" t="s">
        <v>10936</v>
      </c>
      <c r="R612" s="431">
        <v>1</v>
      </c>
      <c r="S612" s="431" t="s">
        <v>290</v>
      </c>
      <c r="T612" s="432"/>
      <c r="U612" s="432"/>
      <c r="V612" s="432"/>
      <c r="W612" s="432"/>
      <c r="X612" s="432"/>
      <c r="Y612" s="432"/>
      <c r="Z612" s="431" t="s">
        <v>8750</v>
      </c>
      <c r="AA612" s="432"/>
      <c r="AB612" s="432"/>
      <c r="AC612" s="432"/>
      <c r="AD612" s="432"/>
      <c r="AE612" s="432"/>
      <c r="AF612" s="432"/>
      <c r="AG612" s="432"/>
      <c r="AH612" s="432"/>
      <c r="AI612" s="432"/>
      <c r="AJ612" s="432"/>
      <c r="AK612" s="432"/>
      <c r="AL612" s="432"/>
      <c r="AM612" s="432"/>
      <c r="AN612" s="432"/>
      <c r="AO612" s="432"/>
      <c r="AP612" s="432"/>
      <c r="AQ612" s="432"/>
      <c r="AR612" s="432"/>
      <c r="AS612" s="432"/>
      <c r="AT612" s="432"/>
      <c r="AU612" s="432">
        <v>2012</v>
      </c>
      <c r="AV612" s="432"/>
      <c r="AW612" s="432"/>
      <c r="AX612" s="432"/>
      <c r="AY612" s="432"/>
      <c r="AZ612" s="432"/>
      <c r="BA612" s="432"/>
      <c r="BB612" s="431"/>
      <c r="BC612" s="431"/>
    </row>
    <row r="613" spans="1:55" s="914" customFormat="1" ht="25.7" hidden="1" customHeight="1">
      <c r="A613" s="839"/>
      <c r="B613" s="242"/>
      <c r="C613" s="707" t="s">
        <v>3514</v>
      </c>
      <c r="D613" s="918" t="s">
        <v>10937</v>
      </c>
      <c r="E613" s="432" t="s">
        <v>3514</v>
      </c>
      <c r="F613" s="432" t="s">
        <v>3514</v>
      </c>
      <c r="G613" s="432"/>
      <c r="H613" s="432"/>
      <c r="I613" s="431">
        <v>4678</v>
      </c>
      <c r="J613" s="431">
        <v>499.2</v>
      </c>
      <c r="K613" s="431">
        <v>499</v>
      </c>
      <c r="L613" s="432"/>
      <c r="M613" s="432"/>
      <c r="N613" s="432"/>
      <c r="O613" s="235">
        <v>499</v>
      </c>
      <c r="P613" s="431">
        <v>499</v>
      </c>
      <c r="Q613" s="431" t="s">
        <v>1563</v>
      </c>
      <c r="R613" s="431">
        <v>1</v>
      </c>
      <c r="S613" s="431" t="s">
        <v>290</v>
      </c>
      <c r="T613" s="432"/>
      <c r="U613" s="432"/>
      <c r="V613" s="432"/>
      <c r="W613" s="432"/>
      <c r="X613" s="432"/>
      <c r="Y613" s="432"/>
      <c r="Z613" s="431"/>
      <c r="AA613" s="432"/>
      <c r="AB613" s="432"/>
      <c r="AC613" s="432"/>
      <c r="AD613" s="432"/>
      <c r="AE613" s="432"/>
      <c r="AF613" s="432"/>
      <c r="AG613" s="432"/>
      <c r="AH613" s="432"/>
      <c r="AI613" s="432"/>
      <c r="AJ613" s="432"/>
      <c r="AK613" s="432"/>
      <c r="AL613" s="432"/>
      <c r="AM613" s="432"/>
      <c r="AN613" s="432"/>
      <c r="AO613" s="432"/>
      <c r="AP613" s="432"/>
      <c r="AQ613" s="432"/>
      <c r="AR613" s="432"/>
      <c r="AS613" s="432"/>
      <c r="AT613" s="432"/>
      <c r="AU613" s="432">
        <v>2014</v>
      </c>
      <c r="AV613" s="432"/>
      <c r="AW613" s="432"/>
      <c r="AX613" s="432"/>
      <c r="AY613" s="432"/>
      <c r="AZ613" s="432"/>
      <c r="BA613" s="432"/>
      <c r="BB613" s="431"/>
      <c r="BC613" s="431"/>
    </row>
    <row r="614" spans="1:55" s="914" customFormat="1" ht="25.7" hidden="1" customHeight="1">
      <c r="A614" s="839"/>
      <c r="B614" s="242"/>
      <c r="C614" s="707" t="s">
        <v>3514</v>
      </c>
      <c r="D614" s="918" t="s">
        <v>10938</v>
      </c>
      <c r="E614" s="432" t="s">
        <v>3514</v>
      </c>
      <c r="F614" s="432" t="s">
        <v>4183</v>
      </c>
      <c r="G614" s="432"/>
      <c r="H614" s="432"/>
      <c r="I614" s="431">
        <v>2038</v>
      </c>
      <c r="J614" s="431">
        <v>486</v>
      </c>
      <c r="K614" s="431">
        <v>486</v>
      </c>
      <c r="L614" s="432"/>
      <c r="M614" s="432"/>
      <c r="N614" s="432"/>
      <c r="O614" s="235">
        <v>486</v>
      </c>
      <c r="P614" s="431">
        <v>486</v>
      </c>
      <c r="Q614" s="431" t="s">
        <v>1563</v>
      </c>
      <c r="R614" s="431">
        <v>1</v>
      </c>
      <c r="S614" s="431" t="s">
        <v>290</v>
      </c>
      <c r="T614" s="432"/>
      <c r="U614" s="432"/>
      <c r="V614" s="432"/>
      <c r="W614" s="432"/>
      <c r="X614" s="432"/>
      <c r="Y614" s="432"/>
      <c r="Z614" s="431"/>
      <c r="AA614" s="432"/>
      <c r="AB614" s="432"/>
      <c r="AC614" s="432"/>
      <c r="AD614" s="432"/>
      <c r="AE614" s="432"/>
      <c r="AF614" s="432"/>
      <c r="AG614" s="432"/>
      <c r="AH614" s="432"/>
      <c r="AI614" s="432"/>
      <c r="AJ614" s="432"/>
      <c r="AK614" s="432"/>
      <c r="AL614" s="432"/>
      <c r="AM614" s="432"/>
      <c r="AN614" s="432"/>
      <c r="AO614" s="432"/>
      <c r="AP614" s="432"/>
      <c r="AQ614" s="432"/>
      <c r="AR614" s="432"/>
      <c r="AS614" s="432"/>
      <c r="AT614" s="432"/>
      <c r="AU614" s="432">
        <v>2009</v>
      </c>
      <c r="AV614" s="432"/>
      <c r="AW614" s="432"/>
      <c r="AX614" s="432"/>
      <c r="AY614" s="432"/>
      <c r="AZ614" s="432"/>
      <c r="BA614" s="432"/>
      <c r="BB614" s="431"/>
      <c r="BC614" s="431"/>
    </row>
    <row r="615" spans="1:55" s="19" customFormat="1" ht="25.7" customHeight="1">
      <c r="A615" s="839"/>
      <c r="B615" s="292" t="s">
        <v>2265</v>
      </c>
      <c r="C615" s="236" t="s">
        <v>2244</v>
      </c>
      <c r="D615" s="246">
        <f>COUNTA(D616:D849)</f>
        <v>234</v>
      </c>
      <c r="E615" s="236"/>
      <c r="F615" s="236"/>
      <c r="G615" s="236"/>
      <c r="H615" s="236"/>
      <c r="I615" s="235">
        <f>SUM(I616:I848)</f>
        <v>1054813.3600000001</v>
      </c>
      <c r="J615" s="235">
        <f>SUM(J616:J848)</f>
        <v>122858.6</v>
      </c>
      <c r="K615" s="235">
        <f>SUM(K616:K848)</f>
        <v>122970.89000000001</v>
      </c>
      <c r="L615" s="235">
        <f>SUM(L616:L847)</f>
        <v>2748</v>
      </c>
      <c r="M615" s="235">
        <f>SUM(M616:M847)</f>
        <v>2748</v>
      </c>
      <c r="N615" s="235">
        <f>SUM(N616:N847)</f>
        <v>1808</v>
      </c>
      <c r="O615" s="235"/>
      <c r="P615" s="235"/>
      <c r="Q615" s="235"/>
      <c r="R615" s="235">
        <f>SUM(R616:R847)</f>
        <v>254</v>
      </c>
      <c r="S615" s="235"/>
      <c r="T615" s="235">
        <f t="shared" ref="T615:Y615" si="8">SUM(T616:T847)</f>
        <v>0</v>
      </c>
      <c r="U615" s="235">
        <f t="shared" si="8"/>
        <v>4039</v>
      </c>
      <c r="V615" s="235">
        <f t="shared" si="8"/>
        <v>550</v>
      </c>
      <c r="W615" s="235">
        <f t="shared" si="8"/>
        <v>0</v>
      </c>
      <c r="X615" s="235">
        <f t="shared" si="8"/>
        <v>0</v>
      </c>
      <c r="Y615" s="235">
        <f t="shared" si="8"/>
        <v>4039</v>
      </c>
      <c r="Z615" s="235"/>
      <c r="AA615" s="235">
        <f t="shared" ref="AA615:AT615" si="9">SUM(AA616:AA847)</f>
        <v>2014</v>
      </c>
      <c r="AB615" s="235">
        <f t="shared" si="9"/>
        <v>314</v>
      </c>
      <c r="AC615" s="235">
        <f t="shared" si="9"/>
        <v>4039</v>
      </c>
      <c r="AD615" s="235">
        <f t="shared" si="9"/>
        <v>550</v>
      </c>
      <c r="AE615" s="235">
        <f t="shared" si="9"/>
        <v>0</v>
      </c>
      <c r="AF615" s="235">
        <f t="shared" si="9"/>
        <v>0</v>
      </c>
      <c r="AG615" s="235">
        <f t="shared" si="9"/>
        <v>4039</v>
      </c>
      <c r="AH615" s="235">
        <f t="shared" si="9"/>
        <v>550</v>
      </c>
      <c r="AI615" s="235">
        <f t="shared" si="9"/>
        <v>270</v>
      </c>
      <c r="AJ615" s="235">
        <f t="shared" si="9"/>
        <v>0</v>
      </c>
      <c r="AK615" s="235">
        <f t="shared" si="9"/>
        <v>4039</v>
      </c>
      <c r="AL615" s="235">
        <f t="shared" si="9"/>
        <v>550</v>
      </c>
      <c r="AM615" s="235">
        <f t="shared" si="9"/>
        <v>0</v>
      </c>
      <c r="AN615" s="235">
        <f t="shared" si="9"/>
        <v>270</v>
      </c>
      <c r="AO615" s="235">
        <f t="shared" si="9"/>
        <v>4039</v>
      </c>
      <c r="AP615" s="235">
        <f t="shared" si="9"/>
        <v>550</v>
      </c>
      <c r="AQ615" s="235">
        <f t="shared" si="9"/>
        <v>0</v>
      </c>
      <c r="AR615" s="235">
        <f t="shared" si="9"/>
        <v>0</v>
      </c>
      <c r="AS615" s="235">
        <f t="shared" si="9"/>
        <v>4309</v>
      </c>
      <c r="AT615" s="235">
        <f t="shared" si="9"/>
        <v>550</v>
      </c>
      <c r="AU615" s="235"/>
      <c r="AV615" s="235">
        <f t="shared" ref="AV615:BA615" si="10">SUM(AV616:AV847)</f>
        <v>35536</v>
      </c>
      <c r="AW615" s="235">
        <f t="shared" si="10"/>
        <v>46299</v>
      </c>
      <c r="AX615" s="235">
        <f t="shared" si="10"/>
        <v>35772</v>
      </c>
      <c r="AY615" s="235">
        <f t="shared" si="10"/>
        <v>42260</v>
      </c>
      <c r="AZ615" s="235">
        <f t="shared" si="10"/>
        <v>35222</v>
      </c>
      <c r="BA615" s="235">
        <f t="shared" si="10"/>
        <v>46299</v>
      </c>
      <c r="BB615" s="235"/>
      <c r="BC615" s="222"/>
    </row>
    <row r="616" spans="1:55" s="19" customFormat="1" ht="25.7" customHeight="1">
      <c r="A616" s="839"/>
      <c r="B616" s="292" t="s">
        <v>57</v>
      </c>
      <c r="C616" s="285" t="s">
        <v>617</v>
      </c>
      <c r="D616" s="237" t="s">
        <v>1632</v>
      </c>
      <c r="E616" s="285" t="s">
        <v>617</v>
      </c>
      <c r="F616" s="285" t="s">
        <v>617</v>
      </c>
      <c r="G616" s="235"/>
      <c r="H616" s="235"/>
      <c r="I616" s="235">
        <v>727</v>
      </c>
      <c r="J616" s="235">
        <v>374</v>
      </c>
      <c r="K616" s="235">
        <v>374</v>
      </c>
      <c r="L616" s="285"/>
      <c r="M616" s="285"/>
      <c r="N616" s="285"/>
      <c r="O616" s="235">
        <v>374</v>
      </c>
      <c r="P616" s="235">
        <v>374</v>
      </c>
      <c r="Q616" s="235" t="s">
        <v>1631</v>
      </c>
      <c r="R616" s="235">
        <v>1</v>
      </c>
      <c r="S616" s="235" t="s">
        <v>290</v>
      </c>
      <c r="T616" s="235"/>
      <c r="U616" s="235"/>
      <c r="V616" s="285"/>
      <c r="W616" s="235"/>
      <c r="X616" s="235"/>
      <c r="Y616" s="235"/>
      <c r="Z616" s="235"/>
      <c r="AA616" s="235"/>
      <c r="AB616" s="235"/>
      <c r="AC616" s="235"/>
      <c r="AD616" s="235"/>
      <c r="AE616" s="235"/>
      <c r="AF616" s="285"/>
      <c r="AG616" s="285"/>
      <c r="AH616" s="235"/>
      <c r="AI616" s="235"/>
      <c r="AJ616" s="235"/>
      <c r="AK616" s="235"/>
      <c r="AL616" s="235"/>
      <c r="AM616" s="235"/>
      <c r="AN616" s="235"/>
      <c r="AO616" s="285"/>
      <c r="AP616" s="285"/>
      <c r="AQ616" s="285"/>
      <c r="AR616" s="285"/>
      <c r="AS616" s="285"/>
      <c r="AT616" s="285"/>
      <c r="AU616" s="221">
        <v>1996</v>
      </c>
      <c r="AV616" s="221"/>
      <c r="AW616" s="221"/>
      <c r="AX616" s="221"/>
      <c r="AY616" s="221"/>
      <c r="AZ616" s="221"/>
      <c r="BA616" s="221"/>
      <c r="BB616" s="222">
        <v>50</v>
      </c>
      <c r="BC616" s="222"/>
    </row>
    <row r="617" spans="1:55" s="19" customFormat="1" ht="25.7" customHeight="1">
      <c r="A617" s="839"/>
      <c r="B617" s="292" t="s">
        <v>57</v>
      </c>
      <c r="C617" s="285" t="s">
        <v>617</v>
      </c>
      <c r="D617" s="237" t="s">
        <v>1635</v>
      </c>
      <c r="E617" s="285" t="s">
        <v>617</v>
      </c>
      <c r="F617" s="285" t="s">
        <v>617</v>
      </c>
      <c r="G617" s="235"/>
      <c r="H617" s="235"/>
      <c r="I617" s="235">
        <v>2526</v>
      </c>
      <c r="J617" s="235">
        <v>522.29999999999995</v>
      </c>
      <c r="K617" s="235">
        <v>522.29999999999995</v>
      </c>
      <c r="L617" s="285"/>
      <c r="M617" s="285"/>
      <c r="N617" s="285"/>
      <c r="O617" s="235">
        <v>522.29999999999995</v>
      </c>
      <c r="P617" s="235">
        <v>522.29999999999995</v>
      </c>
      <c r="Q617" s="235" t="s">
        <v>1633</v>
      </c>
      <c r="R617" s="235">
        <v>1</v>
      </c>
      <c r="S617" s="235" t="s">
        <v>290</v>
      </c>
      <c r="T617" s="235"/>
      <c r="U617" s="235"/>
      <c r="V617" s="285"/>
      <c r="W617" s="235"/>
      <c r="X617" s="235"/>
      <c r="Y617" s="235"/>
      <c r="Z617" s="235"/>
      <c r="AA617" s="235"/>
      <c r="AB617" s="235"/>
      <c r="AC617" s="235"/>
      <c r="AD617" s="235"/>
      <c r="AE617" s="235"/>
      <c r="AF617" s="285"/>
      <c r="AG617" s="285"/>
      <c r="AH617" s="235"/>
      <c r="AI617" s="235"/>
      <c r="AJ617" s="235"/>
      <c r="AK617" s="235"/>
      <c r="AL617" s="235"/>
      <c r="AM617" s="235"/>
      <c r="AN617" s="235"/>
      <c r="AO617" s="285"/>
      <c r="AP617" s="285"/>
      <c r="AQ617" s="285"/>
      <c r="AR617" s="285"/>
      <c r="AS617" s="285"/>
      <c r="AT617" s="285"/>
      <c r="AU617" s="221">
        <v>2005</v>
      </c>
      <c r="AV617" s="221"/>
      <c r="AW617" s="221"/>
      <c r="AX617" s="221"/>
      <c r="AY617" s="221"/>
      <c r="AZ617" s="221"/>
      <c r="BA617" s="221"/>
      <c r="BB617" s="222">
        <v>103</v>
      </c>
      <c r="BC617" s="222"/>
    </row>
    <row r="618" spans="1:55" s="19" customFormat="1" ht="25.7" customHeight="1">
      <c r="A618" s="839"/>
      <c r="B618" s="292" t="s">
        <v>57</v>
      </c>
      <c r="C618" s="285" t="s">
        <v>617</v>
      </c>
      <c r="D618" s="237" t="s">
        <v>1636</v>
      </c>
      <c r="E618" s="285" t="s">
        <v>617</v>
      </c>
      <c r="F618" s="285" t="s">
        <v>617</v>
      </c>
      <c r="G618" s="235"/>
      <c r="H618" s="235"/>
      <c r="I618" s="235">
        <v>2020</v>
      </c>
      <c r="J618" s="235">
        <v>450</v>
      </c>
      <c r="K618" s="235">
        <v>446</v>
      </c>
      <c r="L618" s="285"/>
      <c r="M618" s="285"/>
      <c r="N618" s="285"/>
      <c r="O618" s="235">
        <v>450</v>
      </c>
      <c r="P618" s="235">
        <v>450</v>
      </c>
      <c r="Q618" s="235" t="s">
        <v>1633</v>
      </c>
      <c r="R618" s="235">
        <v>1</v>
      </c>
      <c r="S618" s="235" t="s">
        <v>290</v>
      </c>
      <c r="T618" s="235"/>
      <c r="U618" s="235"/>
      <c r="V618" s="285"/>
      <c r="W618" s="235"/>
      <c r="X618" s="235"/>
      <c r="Y618" s="235"/>
      <c r="Z618" s="235"/>
      <c r="AA618" s="235"/>
      <c r="AB618" s="235"/>
      <c r="AC618" s="235"/>
      <c r="AD618" s="235"/>
      <c r="AE618" s="235"/>
      <c r="AF618" s="285"/>
      <c r="AG618" s="285"/>
      <c r="AH618" s="235"/>
      <c r="AI618" s="235"/>
      <c r="AJ618" s="235"/>
      <c r="AK618" s="235"/>
      <c r="AL618" s="235"/>
      <c r="AM618" s="235"/>
      <c r="AN618" s="235"/>
      <c r="AO618" s="285"/>
      <c r="AP618" s="285"/>
      <c r="AQ618" s="285"/>
      <c r="AR618" s="285"/>
      <c r="AS618" s="285"/>
      <c r="AT618" s="285"/>
      <c r="AU618" s="221">
        <v>2006</v>
      </c>
      <c r="AV618" s="221"/>
      <c r="AW618" s="221"/>
      <c r="AX618" s="221"/>
      <c r="AY618" s="221"/>
      <c r="AZ618" s="221"/>
      <c r="BA618" s="221"/>
      <c r="BB618" s="222">
        <v>135</v>
      </c>
      <c r="BC618" s="222"/>
    </row>
    <row r="619" spans="1:55" s="19" customFormat="1" ht="25.7" customHeight="1">
      <c r="A619" s="839"/>
      <c r="B619" s="292" t="s">
        <v>57</v>
      </c>
      <c r="C619" s="285" t="s">
        <v>617</v>
      </c>
      <c r="D619" s="237" t="s">
        <v>1637</v>
      </c>
      <c r="E619" s="285" t="s">
        <v>617</v>
      </c>
      <c r="F619" s="285" t="s">
        <v>617</v>
      </c>
      <c r="G619" s="235"/>
      <c r="H619" s="235"/>
      <c r="I619" s="235">
        <v>374</v>
      </c>
      <c r="J619" s="235">
        <v>374</v>
      </c>
      <c r="K619" s="235">
        <v>374</v>
      </c>
      <c r="L619" s="285">
        <v>374</v>
      </c>
      <c r="M619" s="285">
        <v>374</v>
      </c>
      <c r="N619" s="285">
        <v>374</v>
      </c>
      <c r="O619" s="235">
        <v>374</v>
      </c>
      <c r="P619" s="235">
        <v>374</v>
      </c>
      <c r="Q619" s="235" t="s">
        <v>1486</v>
      </c>
      <c r="R619" s="235">
        <v>1</v>
      </c>
      <c r="S619" s="235" t="s">
        <v>290</v>
      </c>
      <c r="T619" s="235"/>
      <c r="U619" s="235"/>
      <c r="V619" s="285"/>
      <c r="W619" s="235"/>
      <c r="X619" s="235"/>
      <c r="Y619" s="235"/>
      <c r="Z619" s="235"/>
      <c r="AA619" s="235"/>
      <c r="AB619" s="235"/>
      <c r="AC619" s="235"/>
      <c r="AD619" s="235"/>
      <c r="AE619" s="235"/>
      <c r="AF619" s="285"/>
      <c r="AG619" s="285"/>
      <c r="AH619" s="235"/>
      <c r="AI619" s="235"/>
      <c r="AJ619" s="235"/>
      <c r="AK619" s="235"/>
      <c r="AL619" s="235"/>
      <c r="AM619" s="235"/>
      <c r="AN619" s="235"/>
      <c r="AO619" s="285"/>
      <c r="AP619" s="285"/>
      <c r="AQ619" s="285"/>
      <c r="AR619" s="285"/>
      <c r="AS619" s="285"/>
      <c r="AT619" s="285"/>
      <c r="AU619" s="221">
        <v>1996</v>
      </c>
      <c r="AV619" s="221"/>
      <c r="AW619" s="221"/>
      <c r="AX619" s="221"/>
      <c r="AY619" s="221"/>
      <c r="AZ619" s="221"/>
      <c r="BA619" s="221"/>
      <c r="BB619" s="222">
        <v>50</v>
      </c>
      <c r="BC619" s="222" t="s">
        <v>944</v>
      </c>
    </row>
    <row r="620" spans="1:55" s="19" customFormat="1" ht="25.7" customHeight="1">
      <c r="A620" s="839"/>
      <c r="B620" s="292" t="s">
        <v>57</v>
      </c>
      <c r="C620" s="285" t="s">
        <v>617</v>
      </c>
      <c r="D620" s="237" t="s">
        <v>1638</v>
      </c>
      <c r="E620" s="285" t="s">
        <v>617</v>
      </c>
      <c r="F620" s="285" t="s">
        <v>617</v>
      </c>
      <c r="G620" s="235"/>
      <c r="H620" s="235"/>
      <c r="I620" s="235">
        <v>850</v>
      </c>
      <c r="J620" s="235">
        <v>453</v>
      </c>
      <c r="K620" s="235">
        <v>453</v>
      </c>
      <c r="L620" s="285"/>
      <c r="M620" s="285"/>
      <c r="N620" s="285"/>
      <c r="O620" s="235">
        <v>453</v>
      </c>
      <c r="P620" s="235">
        <v>453</v>
      </c>
      <c r="Q620" s="235" t="s">
        <v>1631</v>
      </c>
      <c r="R620" s="235">
        <v>1</v>
      </c>
      <c r="S620" s="235" t="s">
        <v>290</v>
      </c>
      <c r="T620" s="235"/>
      <c r="U620" s="235"/>
      <c r="V620" s="285"/>
      <c r="W620" s="235"/>
      <c r="X620" s="235"/>
      <c r="Y620" s="235"/>
      <c r="Z620" s="235"/>
      <c r="AA620" s="235"/>
      <c r="AB620" s="235"/>
      <c r="AC620" s="235"/>
      <c r="AD620" s="235"/>
      <c r="AE620" s="235"/>
      <c r="AF620" s="285"/>
      <c r="AG620" s="285"/>
      <c r="AH620" s="235"/>
      <c r="AI620" s="235"/>
      <c r="AJ620" s="235"/>
      <c r="AK620" s="235"/>
      <c r="AL620" s="235"/>
      <c r="AM620" s="235"/>
      <c r="AN620" s="235"/>
      <c r="AO620" s="285"/>
      <c r="AP620" s="285"/>
      <c r="AQ620" s="285"/>
      <c r="AR620" s="285"/>
      <c r="AS620" s="285"/>
      <c r="AT620" s="285"/>
      <c r="AU620" s="221">
        <v>2008</v>
      </c>
      <c r="AV620" s="221"/>
      <c r="AW620" s="221"/>
      <c r="AX620" s="221"/>
      <c r="AY620" s="221"/>
      <c r="AZ620" s="221"/>
      <c r="BA620" s="221"/>
      <c r="BB620" s="222">
        <v>254</v>
      </c>
      <c r="BC620" s="222"/>
    </row>
    <row r="621" spans="1:55" s="1317" customFormat="1" ht="25.7" customHeight="1">
      <c r="A621" s="839"/>
      <c r="B621" s="292" t="s">
        <v>57</v>
      </c>
      <c r="C621" s="285" t="s">
        <v>617</v>
      </c>
      <c r="D621" s="237" t="s">
        <v>1640</v>
      </c>
      <c r="E621" s="285" t="s">
        <v>617</v>
      </c>
      <c r="F621" s="285" t="s">
        <v>617</v>
      </c>
      <c r="G621" s="235"/>
      <c r="H621" s="235"/>
      <c r="I621" s="235">
        <v>1344</v>
      </c>
      <c r="J621" s="235"/>
      <c r="K621" s="235">
        <v>543</v>
      </c>
      <c r="L621" s="285"/>
      <c r="M621" s="285"/>
      <c r="N621" s="285"/>
      <c r="O621" s="235">
        <v>374</v>
      </c>
      <c r="P621" s="235">
        <v>374</v>
      </c>
      <c r="Q621" s="235" t="s">
        <v>1639</v>
      </c>
      <c r="R621" s="235">
        <v>1</v>
      </c>
      <c r="S621" s="235" t="s">
        <v>290</v>
      </c>
      <c r="T621" s="235"/>
      <c r="U621" s="235"/>
      <c r="V621" s="285"/>
      <c r="W621" s="235"/>
      <c r="X621" s="235"/>
      <c r="Y621" s="235"/>
      <c r="Z621" s="235"/>
      <c r="AA621" s="235"/>
      <c r="AB621" s="235"/>
      <c r="AC621" s="235"/>
      <c r="AD621" s="235"/>
      <c r="AE621" s="235"/>
      <c r="AF621" s="285"/>
      <c r="AG621" s="285"/>
      <c r="AH621" s="235"/>
      <c r="AI621" s="235"/>
      <c r="AJ621" s="235"/>
      <c r="AK621" s="235"/>
      <c r="AL621" s="235"/>
      <c r="AM621" s="235"/>
      <c r="AN621" s="235"/>
      <c r="AO621" s="285"/>
      <c r="AP621" s="285"/>
      <c r="AQ621" s="285"/>
      <c r="AR621" s="285"/>
      <c r="AS621" s="285"/>
      <c r="AT621" s="285"/>
      <c r="AU621" s="1329">
        <v>2010</v>
      </c>
      <c r="AV621" s="1329"/>
      <c r="AW621" s="1329"/>
      <c r="AX621" s="1329"/>
      <c r="AY621" s="1329"/>
      <c r="AZ621" s="1329"/>
      <c r="BA621" s="1329"/>
      <c r="BB621" s="222">
        <v>200</v>
      </c>
      <c r="BC621" s="222"/>
    </row>
    <row r="622" spans="1:55" s="1317" customFormat="1" ht="25.7" customHeight="1">
      <c r="A622" s="839"/>
      <c r="B622" s="292" t="s">
        <v>57</v>
      </c>
      <c r="C622" s="285" t="s">
        <v>617</v>
      </c>
      <c r="D622" s="237" t="s">
        <v>1641</v>
      </c>
      <c r="E622" s="285" t="s">
        <v>617</v>
      </c>
      <c r="F622" s="285" t="s">
        <v>4828</v>
      </c>
      <c r="G622" s="235"/>
      <c r="H622" s="235"/>
      <c r="I622" s="235">
        <v>7478</v>
      </c>
      <c r="J622" s="235">
        <v>1296</v>
      </c>
      <c r="K622" s="235">
        <v>1296</v>
      </c>
      <c r="L622" s="285"/>
      <c r="M622" s="285"/>
      <c r="N622" s="285"/>
      <c r="O622" s="235">
        <v>784</v>
      </c>
      <c r="P622" s="235">
        <v>784</v>
      </c>
      <c r="Q622" s="235" t="s">
        <v>1639</v>
      </c>
      <c r="R622" s="235">
        <v>2</v>
      </c>
      <c r="S622" s="235" t="s">
        <v>290</v>
      </c>
      <c r="T622" s="235"/>
      <c r="U622" s="235"/>
      <c r="V622" s="285"/>
      <c r="W622" s="235"/>
      <c r="X622" s="235"/>
      <c r="Y622" s="235"/>
      <c r="Z622" s="235"/>
      <c r="AA622" s="235"/>
      <c r="AB622" s="235"/>
      <c r="AC622" s="235"/>
      <c r="AD622" s="235"/>
      <c r="AE622" s="235"/>
      <c r="AF622" s="285"/>
      <c r="AG622" s="285"/>
      <c r="AH622" s="235"/>
      <c r="AI622" s="235"/>
      <c r="AJ622" s="235"/>
      <c r="AK622" s="235"/>
      <c r="AL622" s="235"/>
      <c r="AM622" s="235"/>
      <c r="AN622" s="235"/>
      <c r="AO622" s="285"/>
      <c r="AP622" s="285"/>
      <c r="AQ622" s="285"/>
      <c r="AR622" s="285"/>
      <c r="AS622" s="285"/>
      <c r="AT622" s="285"/>
      <c r="AU622" s="1329">
        <v>2011</v>
      </c>
      <c r="AV622" s="1329"/>
      <c r="AW622" s="1329"/>
      <c r="AX622" s="1329"/>
      <c r="AY622" s="1329"/>
      <c r="AZ622" s="1329"/>
      <c r="BA622" s="1329"/>
      <c r="BB622" s="222">
        <v>1750</v>
      </c>
      <c r="BC622" s="222"/>
    </row>
    <row r="623" spans="1:55" s="1317" customFormat="1" ht="25.7" customHeight="1">
      <c r="A623" s="839"/>
      <c r="B623" s="292" t="s">
        <v>57</v>
      </c>
      <c r="C623" s="285" t="s">
        <v>617</v>
      </c>
      <c r="D623" s="237" t="s">
        <v>4994</v>
      </c>
      <c r="E623" s="285" t="s">
        <v>617</v>
      </c>
      <c r="F623" s="285" t="s">
        <v>617</v>
      </c>
      <c r="G623" s="235"/>
      <c r="H623" s="235"/>
      <c r="I623" s="235">
        <v>270</v>
      </c>
      <c r="J623" s="235">
        <v>270</v>
      </c>
      <c r="K623" s="235">
        <v>270</v>
      </c>
      <c r="L623" s="285"/>
      <c r="M623" s="285"/>
      <c r="N623" s="285"/>
      <c r="O623" s="235">
        <v>270</v>
      </c>
      <c r="P623" s="235">
        <v>270</v>
      </c>
      <c r="Q623" s="235" t="s">
        <v>1639</v>
      </c>
      <c r="R623" s="235">
        <v>1</v>
      </c>
      <c r="S623" s="235" t="s">
        <v>290</v>
      </c>
      <c r="T623" s="235"/>
      <c r="U623" s="235"/>
      <c r="V623" s="285"/>
      <c r="W623" s="235"/>
      <c r="X623" s="235"/>
      <c r="Y623" s="235"/>
      <c r="Z623" s="235" t="s">
        <v>1644</v>
      </c>
      <c r="AA623" s="235"/>
      <c r="AB623" s="235"/>
      <c r="AC623" s="235"/>
      <c r="AD623" s="235"/>
      <c r="AE623" s="235"/>
      <c r="AF623" s="285"/>
      <c r="AG623" s="285"/>
      <c r="AH623" s="235"/>
      <c r="AI623" s="235"/>
      <c r="AJ623" s="235"/>
      <c r="AK623" s="235"/>
      <c r="AL623" s="235"/>
      <c r="AM623" s="235"/>
      <c r="AN623" s="235"/>
      <c r="AO623" s="285"/>
      <c r="AP623" s="285"/>
      <c r="AQ623" s="285"/>
      <c r="AR623" s="285"/>
      <c r="AS623" s="285"/>
      <c r="AT623" s="285"/>
      <c r="AU623" s="1329">
        <v>2012</v>
      </c>
      <c r="AV623" s="1329"/>
      <c r="AW623" s="1329"/>
      <c r="AX623" s="1329"/>
      <c r="AY623" s="1329"/>
      <c r="AZ623" s="1329"/>
      <c r="BA623" s="1329"/>
      <c r="BB623" s="222">
        <v>50</v>
      </c>
      <c r="BC623" s="222"/>
    </row>
    <row r="624" spans="1:55" s="19" customFormat="1" ht="25.7" customHeight="1">
      <c r="A624" s="839"/>
      <c r="B624" s="292" t="s">
        <v>57</v>
      </c>
      <c r="C624" s="285" t="s">
        <v>617</v>
      </c>
      <c r="D624" s="237" t="s">
        <v>4995</v>
      </c>
      <c r="E624" s="285" t="s">
        <v>617</v>
      </c>
      <c r="F624" s="285" t="s">
        <v>617</v>
      </c>
      <c r="G624" s="235"/>
      <c r="H624" s="235"/>
      <c r="I624" s="235">
        <v>374</v>
      </c>
      <c r="J624" s="235">
        <v>374</v>
      </c>
      <c r="K624" s="235">
        <v>374</v>
      </c>
      <c r="L624" s="285"/>
      <c r="M624" s="285"/>
      <c r="N624" s="285"/>
      <c r="O624" s="235">
        <v>374</v>
      </c>
      <c r="P624" s="235">
        <v>374</v>
      </c>
      <c r="Q624" s="235" t="s">
        <v>4996</v>
      </c>
      <c r="R624" s="235">
        <v>1</v>
      </c>
      <c r="S624" s="235" t="s">
        <v>290</v>
      </c>
      <c r="T624" s="235"/>
      <c r="U624" s="235"/>
      <c r="V624" s="285"/>
      <c r="W624" s="235"/>
      <c r="X624" s="235"/>
      <c r="Y624" s="235"/>
      <c r="Z624" s="235" t="s">
        <v>1644</v>
      </c>
      <c r="AA624" s="235"/>
      <c r="AB624" s="235"/>
      <c r="AC624" s="235"/>
      <c r="AD624" s="235"/>
      <c r="AE624" s="235"/>
      <c r="AF624" s="285"/>
      <c r="AG624" s="285"/>
      <c r="AH624" s="235"/>
      <c r="AI624" s="235"/>
      <c r="AJ624" s="235"/>
      <c r="AK624" s="235"/>
      <c r="AL624" s="235"/>
      <c r="AM624" s="235"/>
      <c r="AN624" s="235"/>
      <c r="AO624" s="285"/>
      <c r="AP624" s="285"/>
      <c r="AQ624" s="285"/>
      <c r="AR624" s="285"/>
      <c r="AS624" s="285"/>
      <c r="AT624" s="285"/>
      <c r="AU624" s="221">
        <v>2015</v>
      </c>
      <c r="AV624" s="221"/>
      <c r="AW624" s="221"/>
      <c r="AX624" s="221"/>
      <c r="AY624" s="221"/>
      <c r="AZ624" s="221"/>
      <c r="BA624" s="221"/>
      <c r="BB624" s="222">
        <v>20</v>
      </c>
      <c r="BC624" s="222"/>
    </row>
    <row r="625" spans="1:55" s="19" customFormat="1" ht="25.7" customHeight="1">
      <c r="A625" s="839"/>
      <c r="B625" s="292" t="s">
        <v>57</v>
      </c>
      <c r="C625" s="285" t="s">
        <v>617</v>
      </c>
      <c r="D625" s="237" t="s">
        <v>4997</v>
      </c>
      <c r="E625" s="285" t="s">
        <v>617</v>
      </c>
      <c r="F625" s="285" t="s">
        <v>617</v>
      </c>
      <c r="G625" s="235"/>
      <c r="H625" s="235"/>
      <c r="I625" s="235">
        <v>396</v>
      </c>
      <c r="J625" s="235">
        <v>396</v>
      </c>
      <c r="K625" s="235">
        <v>396</v>
      </c>
      <c r="L625" s="285"/>
      <c r="M625" s="285"/>
      <c r="N625" s="285"/>
      <c r="O625" s="235">
        <v>396</v>
      </c>
      <c r="P625" s="235">
        <v>396</v>
      </c>
      <c r="Q625" s="235" t="s">
        <v>1639</v>
      </c>
      <c r="R625" s="235">
        <v>1</v>
      </c>
      <c r="S625" s="235" t="s">
        <v>290</v>
      </c>
      <c r="T625" s="235"/>
      <c r="U625" s="235"/>
      <c r="V625" s="285"/>
      <c r="W625" s="235"/>
      <c r="X625" s="235"/>
      <c r="Y625" s="235"/>
      <c r="Z625" s="235" t="s">
        <v>1644</v>
      </c>
      <c r="AA625" s="235"/>
      <c r="AB625" s="235"/>
      <c r="AC625" s="235"/>
      <c r="AD625" s="235"/>
      <c r="AE625" s="235"/>
      <c r="AF625" s="285"/>
      <c r="AG625" s="285"/>
      <c r="AH625" s="235"/>
      <c r="AI625" s="235"/>
      <c r="AJ625" s="235"/>
      <c r="AK625" s="235"/>
      <c r="AL625" s="235"/>
      <c r="AM625" s="235"/>
      <c r="AN625" s="235"/>
      <c r="AO625" s="285"/>
      <c r="AP625" s="285"/>
      <c r="AQ625" s="285"/>
      <c r="AR625" s="285"/>
      <c r="AS625" s="285"/>
      <c r="AT625" s="285"/>
      <c r="AU625" s="221">
        <v>2016</v>
      </c>
      <c r="AV625" s="221"/>
      <c r="AW625" s="221"/>
      <c r="AX625" s="221"/>
      <c r="AY625" s="221"/>
      <c r="AZ625" s="221"/>
      <c r="BA625" s="221"/>
      <c r="BB625" s="222">
        <v>100</v>
      </c>
      <c r="BC625" s="222"/>
    </row>
    <row r="626" spans="1:55" s="19" customFormat="1" ht="25.7" customHeight="1">
      <c r="A626" s="839"/>
      <c r="B626" s="292" t="s">
        <v>57</v>
      </c>
      <c r="C626" s="285" t="s">
        <v>617</v>
      </c>
      <c r="D626" s="237" t="s">
        <v>16429</v>
      </c>
      <c r="E626" s="285" t="s">
        <v>617</v>
      </c>
      <c r="F626" s="285" t="s">
        <v>617</v>
      </c>
      <c r="G626" s="235"/>
      <c r="H626" s="235"/>
      <c r="I626" s="235">
        <v>474</v>
      </c>
      <c r="J626" s="235">
        <v>474</v>
      </c>
      <c r="K626" s="235">
        <v>474</v>
      </c>
      <c r="L626" s="285"/>
      <c r="M626" s="285"/>
      <c r="N626" s="285"/>
      <c r="O626" s="235">
        <v>474</v>
      </c>
      <c r="P626" s="235">
        <v>474</v>
      </c>
      <c r="Q626" s="235" t="s">
        <v>16430</v>
      </c>
      <c r="R626" s="235">
        <v>1</v>
      </c>
      <c r="S626" s="235" t="s">
        <v>290</v>
      </c>
      <c r="T626" s="235"/>
      <c r="U626" s="235"/>
      <c r="V626" s="285"/>
      <c r="W626" s="235"/>
      <c r="X626" s="235"/>
      <c r="Y626" s="235"/>
      <c r="Z626" s="235"/>
      <c r="AA626" s="235"/>
      <c r="AB626" s="235"/>
      <c r="AC626" s="235"/>
      <c r="AD626" s="235"/>
      <c r="AE626" s="235"/>
      <c r="AF626" s="285"/>
      <c r="AG626" s="285"/>
      <c r="AH626" s="235"/>
      <c r="AI626" s="235"/>
      <c r="AJ626" s="235"/>
      <c r="AK626" s="235"/>
      <c r="AL626" s="235"/>
      <c r="AM626" s="235"/>
      <c r="AN626" s="235"/>
      <c r="AO626" s="285"/>
      <c r="AP626" s="285"/>
      <c r="AQ626" s="285"/>
      <c r="AR626" s="285"/>
      <c r="AS626" s="285"/>
      <c r="AT626" s="285"/>
      <c r="AU626" s="221">
        <v>2017</v>
      </c>
      <c r="AV626" s="221"/>
      <c r="AW626" s="221"/>
      <c r="AX626" s="221"/>
      <c r="AY626" s="221"/>
      <c r="AZ626" s="221"/>
      <c r="BA626" s="221"/>
      <c r="BB626" s="222">
        <v>142</v>
      </c>
      <c r="BC626" s="222" t="s">
        <v>3615</v>
      </c>
    </row>
    <row r="627" spans="1:55" s="19" customFormat="1" ht="25.7" customHeight="1">
      <c r="A627" s="839"/>
      <c r="B627" s="292" t="s">
        <v>57</v>
      </c>
      <c r="C627" s="285" t="s">
        <v>622</v>
      </c>
      <c r="D627" s="237" t="s">
        <v>1642</v>
      </c>
      <c r="E627" s="285" t="s">
        <v>622</v>
      </c>
      <c r="F627" s="285" t="s">
        <v>622</v>
      </c>
      <c r="G627" s="235"/>
      <c r="H627" s="235"/>
      <c r="I627" s="235">
        <v>1088</v>
      </c>
      <c r="J627" s="235">
        <v>464</v>
      </c>
      <c r="K627" s="235">
        <v>464</v>
      </c>
      <c r="L627" s="285"/>
      <c r="M627" s="285"/>
      <c r="N627" s="285"/>
      <c r="O627" s="235">
        <v>464</v>
      </c>
      <c r="P627" s="235">
        <v>464</v>
      </c>
      <c r="Q627" s="235" t="s">
        <v>1643</v>
      </c>
      <c r="R627" s="235">
        <v>1</v>
      </c>
      <c r="S627" s="235" t="s">
        <v>290</v>
      </c>
      <c r="T627" s="235"/>
      <c r="U627" s="235"/>
      <c r="V627" s="285"/>
      <c r="W627" s="235"/>
      <c r="X627" s="235"/>
      <c r="Y627" s="235"/>
      <c r="Z627" s="235" t="s">
        <v>1644</v>
      </c>
      <c r="AA627" s="235"/>
      <c r="AB627" s="235"/>
      <c r="AC627" s="235"/>
      <c r="AD627" s="235"/>
      <c r="AE627" s="235"/>
      <c r="AF627" s="285"/>
      <c r="AG627" s="285"/>
      <c r="AH627" s="235"/>
      <c r="AI627" s="235"/>
      <c r="AJ627" s="235"/>
      <c r="AK627" s="235"/>
      <c r="AL627" s="235"/>
      <c r="AM627" s="235"/>
      <c r="AN627" s="235"/>
      <c r="AO627" s="285"/>
      <c r="AP627" s="285"/>
      <c r="AQ627" s="285"/>
      <c r="AR627" s="285"/>
      <c r="AS627" s="285"/>
      <c r="AT627" s="285"/>
      <c r="AU627" s="221">
        <v>2003</v>
      </c>
      <c r="AV627" s="221"/>
      <c r="AW627" s="221"/>
      <c r="AX627" s="221"/>
      <c r="AY627" s="221"/>
      <c r="AZ627" s="221"/>
      <c r="BA627" s="221"/>
      <c r="BB627" s="222">
        <v>95</v>
      </c>
      <c r="BC627" s="222"/>
    </row>
    <row r="628" spans="1:55" s="19" customFormat="1" ht="25.7" customHeight="1">
      <c r="A628" s="839"/>
      <c r="B628" s="292" t="s">
        <v>57</v>
      </c>
      <c r="C628" s="285" t="s">
        <v>622</v>
      </c>
      <c r="D628" s="237" t="s">
        <v>1645</v>
      </c>
      <c r="E628" s="285" t="s">
        <v>622</v>
      </c>
      <c r="F628" s="285" t="s">
        <v>622</v>
      </c>
      <c r="G628" s="235"/>
      <c r="H628" s="235"/>
      <c r="I628" s="235">
        <v>270559</v>
      </c>
      <c r="J628" s="235">
        <v>589</v>
      </c>
      <c r="K628" s="235">
        <v>589</v>
      </c>
      <c r="L628" s="285"/>
      <c r="M628" s="285"/>
      <c r="N628" s="285"/>
      <c r="O628" s="235">
        <v>494</v>
      </c>
      <c r="P628" s="235">
        <v>494</v>
      </c>
      <c r="Q628" s="235" t="s">
        <v>1646</v>
      </c>
      <c r="R628" s="235">
        <v>1</v>
      </c>
      <c r="S628" s="235" t="s">
        <v>290</v>
      </c>
      <c r="T628" s="235"/>
      <c r="U628" s="235"/>
      <c r="V628" s="285"/>
      <c r="W628" s="235"/>
      <c r="X628" s="235"/>
      <c r="Y628" s="235"/>
      <c r="Z628" s="235" t="s">
        <v>1644</v>
      </c>
      <c r="AA628" s="235"/>
      <c r="AB628" s="235"/>
      <c r="AC628" s="235"/>
      <c r="AD628" s="235"/>
      <c r="AE628" s="235"/>
      <c r="AF628" s="285"/>
      <c r="AG628" s="285"/>
      <c r="AH628" s="235"/>
      <c r="AI628" s="235"/>
      <c r="AJ628" s="235"/>
      <c r="AK628" s="235"/>
      <c r="AL628" s="235"/>
      <c r="AM628" s="235"/>
      <c r="AN628" s="235"/>
      <c r="AO628" s="285"/>
      <c r="AP628" s="285"/>
      <c r="AQ628" s="285"/>
      <c r="AR628" s="285"/>
      <c r="AS628" s="285"/>
      <c r="AT628" s="285"/>
      <c r="AU628" s="221">
        <v>2000</v>
      </c>
      <c r="AV628" s="221"/>
      <c r="AW628" s="221"/>
      <c r="AX628" s="221"/>
      <c r="AY628" s="221"/>
      <c r="AZ628" s="221"/>
      <c r="BA628" s="221"/>
      <c r="BB628" s="222">
        <v>75</v>
      </c>
      <c r="BC628" s="222"/>
    </row>
    <row r="629" spans="1:55" s="19" customFormat="1" ht="25.7" customHeight="1">
      <c r="A629" s="839"/>
      <c r="B629" s="292" t="s">
        <v>57</v>
      </c>
      <c r="C629" s="285" t="s">
        <v>622</v>
      </c>
      <c r="D629" s="237" t="s">
        <v>1647</v>
      </c>
      <c r="E629" s="285" t="s">
        <v>622</v>
      </c>
      <c r="F629" s="285" t="s">
        <v>622</v>
      </c>
      <c r="G629" s="235"/>
      <c r="H629" s="235"/>
      <c r="I629" s="235">
        <v>693</v>
      </c>
      <c r="J629" s="235">
        <v>396</v>
      </c>
      <c r="K629" s="235">
        <v>396</v>
      </c>
      <c r="L629" s="285"/>
      <c r="M629" s="285"/>
      <c r="N629" s="285"/>
      <c r="O629" s="235">
        <v>396</v>
      </c>
      <c r="P629" s="235">
        <v>396</v>
      </c>
      <c r="Q629" s="235" t="s">
        <v>1648</v>
      </c>
      <c r="R629" s="235">
        <v>1</v>
      </c>
      <c r="S629" s="235" t="s">
        <v>290</v>
      </c>
      <c r="T629" s="235"/>
      <c r="U629" s="235"/>
      <c r="V629" s="285"/>
      <c r="W629" s="235"/>
      <c r="X629" s="235"/>
      <c r="Y629" s="235"/>
      <c r="Z629" s="235" t="s">
        <v>1644</v>
      </c>
      <c r="AA629" s="235"/>
      <c r="AB629" s="235"/>
      <c r="AC629" s="235"/>
      <c r="AD629" s="235"/>
      <c r="AE629" s="235"/>
      <c r="AF629" s="285"/>
      <c r="AG629" s="285"/>
      <c r="AH629" s="235"/>
      <c r="AI629" s="235"/>
      <c r="AJ629" s="235"/>
      <c r="AK629" s="235"/>
      <c r="AL629" s="235"/>
      <c r="AM629" s="235"/>
      <c r="AN629" s="235"/>
      <c r="AO629" s="285"/>
      <c r="AP629" s="285"/>
      <c r="AQ629" s="285"/>
      <c r="AR629" s="285"/>
      <c r="AS629" s="285"/>
      <c r="AT629" s="285"/>
      <c r="AU629" s="221">
        <v>2007</v>
      </c>
      <c r="AV629" s="221"/>
      <c r="AW629" s="221"/>
      <c r="AX629" s="221"/>
      <c r="AY629" s="221"/>
      <c r="AZ629" s="221"/>
      <c r="BA629" s="221"/>
      <c r="BB629" s="222">
        <v>148</v>
      </c>
      <c r="BC629" s="222"/>
    </row>
    <row r="630" spans="1:55" s="19" customFormat="1" ht="25.7" customHeight="1">
      <c r="A630" s="839"/>
      <c r="B630" s="292" t="s">
        <v>57</v>
      </c>
      <c r="C630" s="285" t="s">
        <v>622</v>
      </c>
      <c r="D630" s="237" t="s">
        <v>1649</v>
      </c>
      <c r="E630" s="285" t="s">
        <v>622</v>
      </c>
      <c r="F630" s="285" t="s">
        <v>622</v>
      </c>
      <c r="G630" s="235"/>
      <c r="H630" s="235"/>
      <c r="I630" s="235">
        <v>1127</v>
      </c>
      <c r="J630" s="235">
        <v>224</v>
      </c>
      <c r="K630" s="235">
        <v>224</v>
      </c>
      <c r="L630" s="285"/>
      <c r="M630" s="285"/>
      <c r="N630" s="285"/>
      <c r="O630" s="235">
        <v>224</v>
      </c>
      <c r="P630" s="235">
        <v>224</v>
      </c>
      <c r="Q630" s="235" t="s">
        <v>1650</v>
      </c>
      <c r="R630" s="235">
        <v>1</v>
      </c>
      <c r="S630" s="235" t="s">
        <v>290</v>
      </c>
      <c r="T630" s="235"/>
      <c r="U630" s="235"/>
      <c r="V630" s="285"/>
      <c r="W630" s="235"/>
      <c r="X630" s="235"/>
      <c r="Y630" s="235"/>
      <c r="Z630" s="235" t="s">
        <v>1644</v>
      </c>
      <c r="AA630" s="235"/>
      <c r="AB630" s="235"/>
      <c r="AC630" s="235"/>
      <c r="AD630" s="235"/>
      <c r="AE630" s="235"/>
      <c r="AF630" s="285"/>
      <c r="AG630" s="285"/>
      <c r="AH630" s="235"/>
      <c r="AI630" s="235"/>
      <c r="AJ630" s="235"/>
      <c r="AK630" s="235"/>
      <c r="AL630" s="235"/>
      <c r="AM630" s="235"/>
      <c r="AN630" s="235"/>
      <c r="AO630" s="285"/>
      <c r="AP630" s="285"/>
      <c r="AQ630" s="285"/>
      <c r="AR630" s="285"/>
      <c r="AS630" s="285"/>
      <c r="AT630" s="285"/>
      <c r="AU630" s="221">
        <v>2008</v>
      </c>
      <c r="AV630" s="221"/>
      <c r="AW630" s="221"/>
      <c r="AX630" s="221"/>
      <c r="AY630" s="221"/>
      <c r="AZ630" s="221"/>
      <c r="BA630" s="221"/>
      <c r="BB630" s="222">
        <v>120</v>
      </c>
      <c r="BC630" s="222"/>
    </row>
    <row r="631" spans="1:55" s="19" customFormat="1" ht="25.7" customHeight="1">
      <c r="A631" s="839"/>
      <c r="B631" s="292" t="s">
        <v>57</v>
      </c>
      <c r="C631" s="285" t="s">
        <v>622</v>
      </c>
      <c r="D631" s="237" t="s">
        <v>1651</v>
      </c>
      <c r="E631" s="285" t="s">
        <v>622</v>
      </c>
      <c r="F631" s="285" t="s">
        <v>622</v>
      </c>
      <c r="G631" s="235"/>
      <c r="H631" s="235"/>
      <c r="I631" s="235">
        <v>2518</v>
      </c>
      <c r="J631" s="235">
        <v>883</v>
      </c>
      <c r="K631" s="235">
        <v>883</v>
      </c>
      <c r="L631" s="285"/>
      <c r="M631" s="285"/>
      <c r="N631" s="285"/>
      <c r="O631" s="235">
        <v>320</v>
      </c>
      <c r="P631" s="235">
        <v>320</v>
      </c>
      <c r="Q631" s="235" t="s">
        <v>1652</v>
      </c>
      <c r="R631" s="235">
        <v>2</v>
      </c>
      <c r="S631" s="235" t="s">
        <v>290</v>
      </c>
      <c r="T631" s="235"/>
      <c r="U631" s="235"/>
      <c r="V631" s="285"/>
      <c r="W631" s="235"/>
      <c r="X631" s="235"/>
      <c r="Y631" s="235"/>
      <c r="Z631" s="235" t="s">
        <v>1644</v>
      </c>
      <c r="AA631" s="235"/>
      <c r="AB631" s="235"/>
      <c r="AC631" s="235"/>
      <c r="AD631" s="235"/>
      <c r="AE631" s="235"/>
      <c r="AF631" s="285"/>
      <c r="AG631" s="285"/>
      <c r="AH631" s="235"/>
      <c r="AI631" s="235"/>
      <c r="AJ631" s="235"/>
      <c r="AK631" s="235"/>
      <c r="AL631" s="235"/>
      <c r="AM631" s="235"/>
      <c r="AN631" s="235"/>
      <c r="AO631" s="285"/>
      <c r="AP631" s="285"/>
      <c r="AQ631" s="285"/>
      <c r="AR631" s="285"/>
      <c r="AS631" s="285"/>
      <c r="AT631" s="285"/>
      <c r="AU631" s="221">
        <v>2009</v>
      </c>
      <c r="AV631" s="221"/>
      <c r="AW631" s="221"/>
      <c r="AX631" s="221"/>
      <c r="AY631" s="221"/>
      <c r="AZ631" s="221"/>
      <c r="BA631" s="221"/>
      <c r="BB631" s="222">
        <v>350</v>
      </c>
      <c r="BC631" s="222"/>
    </row>
    <row r="632" spans="1:55" s="19" customFormat="1" ht="25.7" customHeight="1">
      <c r="A632" s="839" t="s">
        <v>134</v>
      </c>
      <c r="B632" s="292" t="s">
        <v>57</v>
      </c>
      <c r="C632" s="285" t="s">
        <v>622</v>
      </c>
      <c r="D632" s="237" t="s">
        <v>4998</v>
      </c>
      <c r="E632" s="285" t="s">
        <v>622</v>
      </c>
      <c r="F632" s="285" t="s">
        <v>622</v>
      </c>
      <c r="G632" s="235"/>
      <c r="H632" s="235"/>
      <c r="I632" s="235">
        <v>118225</v>
      </c>
      <c r="J632" s="235">
        <v>481.5</v>
      </c>
      <c r="K632" s="235">
        <v>478.4</v>
      </c>
      <c r="L632" s="285"/>
      <c r="M632" s="285"/>
      <c r="N632" s="285"/>
      <c r="O632" s="235">
        <v>320</v>
      </c>
      <c r="P632" s="235">
        <v>320</v>
      </c>
      <c r="Q632" s="235" t="s">
        <v>4999</v>
      </c>
      <c r="R632" s="235">
        <v>1</v>
      </c>
      <c r="S632" s="235" t="s">
        <v>290</v>
      </c>
      <c r="T632" s="235"/>
      <c r="U632" s="235"/>
      <c r="V632" s="285"/>
      <c r="W632" s="235"/>
      <c r="X632" s="235"/>
      <c r="Y632" s="235"/>
      <c r="Z632" s="235" t="s">
        <v>1644</v>
      </c>
      <c r="AA632" s="235"/>
      <c r="AB632" s="235"/>
      <c r="AC632" s="235"/>
      <c r="AD632" s="235"/>
      <c r="AE632" s="235"/>
      <c r="AF632" s="285"/>
      <c r="AG632" s="285"/>
      <c r="AH632" s="235"/>
      <c r="AI632" s="235"/>
      <c r="AJ632" s="235"/>
      <c r="AK632" s="235"/>
      <c r="AL632" s="235"/>
      <c r="AM632" s="235"/>
      <c r="AN632" s="235"/>
      <c r="AO632" s="285"/>
      <c r="AP632" s="285"/>
      <c r="AQ632" s="285"/>
      <c r="AR632" s="285"/>
      <c r="AS632" s="285"/>
      <c r="AT632" s="285"/>
      <c r="AU632" s="221">
        <v>2014</v>
      </c>
      <c r="AV632" s="221"/>
      <c r="AW632" s="221"/>
      <c r="AX632" s="221"/>
      <c r="AY632" s="221"/>
      <c r="AZ632" s="221"/>
      <c r="BA632" s="221"/>
      <c r="BB632" s="222">
        <v>450</v>
      </c>
      <c r="BC632" s="222"/>
    </row>
    <row r="633" spans="1:55" s="19" customFormat="1" ht="25.7" customHeight="1">
      <c r="A633" s="839"/>
      <c r="B633" s="292" t="s">
        <v>57</v>
      </c>
      <c r="C633" s="285" t="s">
        <v>622</v>
      </c>
      <c r="D633" s="237" t="s">
        <v>5000</v>
      </c>
      <c r="E633" s="285" t="s">
        <v>622</v>
      </c>
      <c r="F633" s="285" t="s">
        <v>622</v>
      </c>
      <c r="G633" s="235"/>
      <c r="H633" s="235"/>
      <c r="I633" s="235">
        <v>1040</v>
      </c>
      <c r="J633" s="235">
        <v>302</v>
      </c>
      <c r="K633" s="235">
        <v>302.39999999999998</v>
      </c>
      <c r="L633" s="285"/>
      <c r="M633" s="285"/>
      <c r="N633" s="285"/>
      <c r="O633" s="235">
        <v>300</v>
      </c>
      <c r="P633" s="235">
        <v>300</v>
      </c>
      <c r="Q633" s="235" t="s">
        <v>5001</v>
      </c>
      <c r="R633" s="235">
        <v>1</v>
      </c>
      <c r="S633" s="235" t="s">
        <v>290</v>
      </c>
      <c r="T633" s="235"/>
      <c r="U633" s="235"/>
      <c r="V633" s="285"/>
      <c r="W633" s="235"/>
      <c r="X633" s="235"/>
      <c r="Y633" s="235"/>
      <c r="Z633" s="235" t="s">
        <v>1644</v>
      </c>
      <c r="AA633" s="235"/>
      <c r="AB633" s="235"/>
      <c r="AC633" s="235"/>
      <c r="AD633" s="235"/>
      <c r="AE633" s="235"/>
      <c r="AF633" s="285"/>
      <c r="AG633" s="285"/>
      <c r="AH633" s="235"/>
      <c r="AI633" s="235"/>
      <c r="AJ633" s="235"/>
      <c r="AK633" s="235"/>
      <c r="AL633" s="235"/>
      <c r="AM633" s="235"/>
      <c r="AN633" s="235"/>
      <c r="AO633" s="285"/>
      <c r="AP633" s="285"/>
      <c r="AQ633" s="285"/>
      <c r="AR633" s="285"/>
      <c r="AS633" s="285"/>
      <c r="AT633" s="285"/>
      <c r="AU633" s="221">
        <v>2014</v>
      </c>
      <c r="AV633" s="221"/>
      <c r="AW633" s="221"/>
      <c r="AX633" s="221"/>
      <c r="AY633" s="221"/>
      <c r="AZ633" s="221"/>
      <c r="BA633" s="221"/>
      <c r="BB633" s="222">
        <v>120</v>
      </c>
      <c r="BC633" s="222"/>
    </row>
    <row r="634" spans="1:55" s="19" customFormat="1" ht="25.7" customHeight="1">
      <c r="A634" s="839"/>
      <c r="B634" s="292" t="s">
        <v>57</v>
      </c>
      <c r="C634" s="285" t="s">
        <v>622</v>
      </c>
      <c r="D634" s="237" t="s">
        <v>5002</v>
      </c>
      <c r="E634" s="285" t="s">
        <v>622</v>
      </c>
      <c r="F634" s="285" t="s">
        <v>622</v>
      </c>
      <c r="G634" s="235"/>
      <c r="H634" s="235"/>
      <c r="I634" s="235">
        <v>1660</v>
      </c>
      <c r="J634" s="235">
        <v>329</v>
      </c>
      <c r="K634" s="235">
        <v>329</v>
      </c>
      <c r="L634" s="285"/>
      <c r="M634" s="285"/>
      <c r="N634" s="285"/>
      <c r="O634" s="235">
        <v>300</v>
      </c>
      <c r="P634" s="235">
        <v>300</v>
      </c>
      <c r="Q634" s="235" t="s">
        <v>5003</v>
      </c>
      <c r="R634" s="235">
        <v>1</v>
      </c>
      <c r="S634" s="235" t="s">
        <v>290</v>
      </c>
      <c r="T634" s="235"/>
      <c r="U634" s="235"/>
      <c r="V634" s="285"/>
      <c r="W634" s="235"/>
      <c r="X634" s="235"/>
      <c r="Y634" s="235"/>
      <c r="Z634" s="235" t="s">
        <v>1644</v>
      </c>
      <c r="AA634" s="235"/>
      <c r="AB634" s="235"/>
      <c r="AC634" s="235"/>
      <c r="AD634" s="235"/>
      <c r="AE634" s="235"/>
      <c r="AF634" s="285"/>
      <c r="AG634" s="285"/>
      <c r="AH634" s="235"/>
      <c r="AI634" s="235"/>
      <c r="AJ634" s="235"/>
      <c r="AK634" s="235"/>
      <c r="AL634" s="235"/>
      <c r="AM634" s="235"/>
      <c r="AN634" s="235"/>
      <c r="AO634" s="285"/>
      <c r="AP634" s="285"/>
      <c r="AQ634" s="285"/>
      <c r="AR634" s="285"/>
      <c r="AS634" s="285"/>
      <c r="AT634" s="285"/>
      <c r="AU634" s="221">
        <v>2014</v>
      </c>
      <c r="AV634" s="221"/>
      <c r="AW634" s="221"/>
      <c r="AX634" s="221"/>
      <c r="AY634" s="221"/>
      <c r="AZ634" s="221"/>
      <c r="BA634" s="221"/>
      <c r="BB634" s="222">
        <v>120</v>
      </c>
      <c r="BC634" s="222"/>
    </row>
    <row r="635" spans="1:55" s="19" customFormat="1" ht="25.7" customHeight="1">
      <c r="A635" s="839"/>
      <c r="B635" s="292" t="s">
        <v>57</v>
      </c>
      <c r="C635" s="285" t="s">
        <v>622</v>
      </c>
      <c r="D635" s="237" t="s">
        <v>5004</v>
      </c>
      <c r="E635" s="285" t="s">
        <v>622</v>
      </c>
      <c r="F635" s="285" t="s">
        <v>622</v>
      </c>
      <c r="G635" s="235"/>
      <c r="H635" s="235"/>
      <c r="I635" s="235">
        <v>10637</v>
      </c>
      <c r="J635" s="235">
        <v>312.5</v>
      </c>
      <c r="K635" s="235">
        <v>312.5</v>
      </c>
      <c r="L635" s="285"/>
      <c r="M635" s="285"/>
      <c r="N635" s="285"/>
      <c r="O635" s="235">
        <v>300</v>
      </c>
      <c r="P635" s="235">
        <v>300</v>
      </c>
      <c r="Q635" s="235" t="s">
        <v>5005</v>
      </c>
      <c r="R635" s="235">
        <v>1</v>
      </c>
      <c r="S635" s="235" t="s">
        <v>290</v>
      </c>
      <c r="T635" s="235"/>
      <c r="U635" s="235"/>
      <c r="V635" s="285"/>
      <c r="W635" s="235"/>
      <c r="X635" s="235"/>
      <c r="Y635" s="235"/>
      <c r="Z635" s="235" t="s">
        <v>1644</v>
      </c>
      <c r="AA635" s="235"/>
      <c r="AB635" s="235"/>
      <c r="AC635" s="235"/>
      <c r="AD635" s="235"/>
      <c r="AE635" s="235"/>
      <c r="AF635" s="285"/>
      <c r="AG635" s="285"/>
      <c r="AH635" s="235"/>
      <c r="AI635" s="235"/>
      <c r="AJ635" s="235"/>
      <c r="AK635" s="235"/>
      <c r="AL635" s="235"/>
      <c r="AM635" s="235"/>
      <c r="AN635" s="235"/>
      <c r="AO635" s="285"/>
      <c r="AP635" s="285"/>
      <c r="AQ635" s="285"/>
      <c r="AR635" s="285"/>
      <c r="AS635" s="285"/>
      <c r="AT635" s="285"/>
      <c r="AU635" s="221">
        <v>2014</v>
      </c>
      <c r="AV635" s="221"/>
      <c r="AW635" s="221"/>
      <c r="AX635" s="221"/>
      <c r="AY635" s="221"/>
      <c r="AZ635" s="221"/>
      <c r="BA635" s="221"/>
      <c r="BB635" s="222">
        <v>100</v>
      </c>
      <c r="BC635" s="222"/>
    </row>
    <row r="636" spans="1:55" s="19" customFormat="1" ht="25.7" customHeight="1">
      <c r="A636" s="839"/>
      <c r="B636" s="292" t="s">
        <v>57</v>
      </c>
      <c r="C636" s="285" t="s">
        <v>622</v>
      </c>
      <c r="D636" s="237" t="s">
        <v>13503</v>
      </c>
      <c r="E636" s="285" t="s">
        <v>622</v>
      </c>
      <c r="F636" s="285" t="s">
        <v>622</v>
      </c>
      <c r="G636" s="235"/>
      <c r="H636" s="235"/>
      <c r="I636" s="235">
        <v>700</v>
      </c>
      <c r="J636" s="235">
        <v>500</v>
      </c>
      <c r="K636" s="235">
        <v>500</v>
      </c>
      <c r="L636" s="285"/>
      <c r="M636" s="285"/>
      <c r="N636" s="285"/>
      <c r="O636" s="235">
        <v>374</v>
      </c>
      <c r="P636" s="235">
        <v>374</v>
      </c>
      <c r="Q636" s="235" t="s">
        <v>11784</v>
      </c>
      <c r="R636" s="235">
        <v>1</v>
      </c>
      <c r="S636" s="235" t="s">
        <v>290</v>
      </c>
      <c r="T636" s="235"/>
      <c r="U636" s="235"/>
      <c r="V636" s="285"/>
      <c r="W636" s="235"/>
      <c r="X636" s="235"/>
      <c r="Y636" s="235"/>
      <c r="Z636" s="235" t="s">
        <v>1644</v>
      </c>
      <c r="AA636" s="235"/>
      <c r="AB636" s="235"/>
      <c r="AC636" s="235"/>
      <c r="AD636" s="235"/>
      <c r="AE636" s="235"/>
      <c r="AF636" s="285"/>
      <c r="AG636" s="285"/>
      <c r="AH636" s="235"/>
      <c r="AI636" s="235"/>
      <c r="AJ636" s="235"/>
      <c r="AK636" s="235"/>
      <c r="AL636" s="235"/>
      <c r="AM636" s="235"/>
      <c r="AN636" s="235"/>
      <c r="AO636" s="285"/>
      <c r="AP636" s="285"/>
      <c r="AQ636" s="285"/>
      <c r="AR636" s="285"/>
      <c r="AS636" s="285"/>
      <c r="AT636" s="285"/>
      <c r="AU636" s="221">
        <v>2016</v>
      </c>
      <c r="AV636" s="221"/>
      <c r="AW636" s="221"/>
      <c r="AX636" s="221"/>
      <c r="AY636" s="221"/>
      <c r="AZ636" s="221"/>
      <c r="BA636" s="221"/>
      <c r="BB636" s="222">
        <v>500</v>
      </c>
      <c r="BC636" s="222"/>
    </row>
    <row r="637" spans="1:55" s="19" customFormat="1" ht="25.7" customHeight="1">
      <c r="A637" s="839"/>
      <c r="B637" s="292" t="s">
        <v>57</v>
      </c>
      <c r="C637" s="285" t="s">
        <v>622</v>
      </c>
      <c r="D637" s="237" t="s">
        <v>13504</v>
      </c>
      <c r="E637" s="285" t="s">
        <v>622</v>
      </c>
      <c r="F637" s="285" t="s">
        <v>622</v>
      </c>
      <c r="G637" s="235"/>
      <c r="H637" s="235"/>
      <c r="I637" s="235">
        <v>1800</v>
      </c>
      <c r="J637" s="235">
        <v>520</v>
      </c>
      <c r="K637" s="235">
        <v>520</v>
      </c>
      <c r="L637" s="285"/>
      <c r="M637" s="285"/>
      <c r="N637" s="285"/>
      <c r="O637" s="235">
        <v>374</v>
      </c>
      <c r="P637" s="235">
        <v>374</v>
      </c>
      <c r="Q637" s="235" t="s">
        <v>11784</v>
      </c>
      <c r="R637" s="235">
        <v>1</v>
      </c>
      <c r="S637" s="235" t="s">
        <v>290</v>
      </c>
      <c r="T637" s="235"/>
      <c r="U637" s="235"/>
      <c r="V637" s="285"/>
      <c r="W637" s="235"/>
      <c r="X637" s="235"/>
      <c r="Y637" s="235"/>
      <c r="Z637" s="235" t="s">
        <v>1644</v>
      </c>
      <c r="AA637" s="235"/>
      <c r="AB637" s="235"/>
      <c r="AC637" s="235"/>
      <c r="AD637" s="235"/>
      <c r="AE637" s="235"/>
      <c r="AF637" s="285"/>
      <c r="AG637" s="285"/>
      <c r="AH637" s="235"/>
      <c r="AI637" s="235"/>
      <c r="AJ637" s="235"/>
      <c r="AK637" s="235"/>
      <c r="AL637" s="235"/>
      <c r="AM637" s="235"/>
      <c r="AN637" s="235"/>
      <c r="AO637" s="285"/>
      <c r="AP637" s="285"/>
      <c r="AQ637" s="285"/>
      <c r="AR637" s="285"/>
      <c r="AS637" s="285"/>
      <c r="AT637" s="285"/>
      <c r="AU637" s="221">
        <v>2012</v>
      </c>
      <c r="AV637" s="221"/>
      <c r="AW637" s="221"/>
      <c r="AX637" s="221"/>
      <c r="AY637" s="221"/>
      <c r="AZ637" s="221"/>
      <c r="BA637" s="221"/>
      <c r="BB637" s="222">
        <v>450</v>
      </c>
      <c r="BC637" s="222"/>
    </row>
    <row r="638" spans="1:55" s="19" customFormat="1" ht="25.7" customHeight="1">
      <c r="A638" s="839"/>
      <c r="B638" s="292" t="s">
        <v>57</v>
      </c>
      <c r="C638" s="285" t="s">
        <v>622</v>
      </c>
      <c r="D638" s="237" t="s">
        <v>13505</v>
      </c>
      <c r="E638" s="285" t="s">
        <v>622</v>
      </c>
      <c r="F638" s="285" t="s">
        <v>622</v>
      </c>
      <c r="G638" s="235"/>
      <c r="H638" s="235"/>
      <c r="I638" s="235">
        <v>1000</v>
      </c>
      <c r="J638" s="235">
        <v>520</v>
      </c>
      <c r="K638" s="235">
        <v>520</v>
      </c>
      <c r="L638" s="285"/>
      <c r="M638" s="285"/>
      <c r="N638" s="285"/>
      <c r="O638" s="235">
        <v>374</v>
      </c>
      <c r="P638" s="235">
        <v>374</v>
      </c>
      <c r="Q638" s="235" t="s">
        <v>11784</v>
      </c>
      <c r="R638" s="235">
        <v>1</v>
      </c>
      <c r="S638" s="235" t="s">
        <v>290</v>
      </c>
      <c r="T638" s="235"/>
      <c r="U638" s="235"/>
      <c r="V638" s="285"/>
      <c r="W638" s="235"/>
      <c r="X638" s="235"/>
      <c r="Y638" s="235"/>
      <c r="Z638" s="235" t="s">
        <v>1644</v>
      </c>
      <c r="AA638" s="235"/>
      <c r="AB638" s="235"/>
      <c r="AC638" s="235"/>
      <c r="AD638" s="235"/>
      <c r="AE638" s="235"/>
      <c r="AF638" s="285"/>
      <c r="AG638" s="285"/>
      <c r="AH638" s="235"/>
      <c r="AI638" s="235"/>
      <c r="AJ638" s="235"/>
      <c r="AK638" s="235"/>
      <c r="AL638" s="235"/>
      <c r="AM638" s="235"/>
      <c r="AN638" s="235"/>
      <c r="AO638" s="285"/>
      <c r="AP638" s="285"/>
      <c r="AQ638" s="285"/>
      <c r="AR638" s="285"/>
      <c r="AS638" s="285"/>
      <c r="AT638" s="285"/>
      <c r="AU638" s="221">
        <v>2012</v>
      </c>
      <c r="AV638" s="221"/>
      <c r="AW638" s="221"/>
      <c r="AX638" s="221"/>
      <c r="AY638" s="221"/>
      <c r="AZ638" s="221"/>
      <c r="BA638" s="221"/>
      <c r="BB638" s="222">
        <v>500</v>
      </c>
      <c r="BC638" s="222"/>
    </row>
    <row r="639" spans="1:55" s="19" customFormat="1" ht="25.7" customHeight="1">
      <c r="A639" s="839"/>
      <c r="B639" s="292" t="s">
        <v>57</v>
      </c>
      <c r="C639" s="285" t="s">
        <v>622</v>
      </c>
      <c r="D639" s="237" t="s">
        <v>13506</v>
      </c>
      <c r="E639" s="285" t="s">
        <v>622</v>
      </c>
      <c r="F639" s="285" t="s">
        <v>622</v>
      </c>
      <c r="G639" s="235"/>
      <c r="H639" s="235"/>
      <c r="I639" s="235">
        <v>23200</v>
      </c>
      <c r="J639" s="235">
        <v>520</v>
      </c>
      <c r="K639" s="235">
        <v>520</v>
      </c>
      <c r="L639" s="285"/>
      <c r="M639" s="285"/>
      <c r="N639" s="285"/>
      <c r="O639" s="235">
        <v>374</v>
      </c>
      <c r="P639" s="235">
        <v>374</v>
      </c>
      <c r="Q639" s="235" t="s">
        <v>11784</v>
      </c>
      <c r="R639" s="235">
        <v>1</v>
      </c>
      <c r="S639" s="235" t="s">
        <v>290</v>
      </c>
      <c r="T639" s="235"/>
      <c r="U639" s="235"/>
      <c r="V639" s="285"/>
      <c r="W639" s="235"/>
      <c r="X639" s="235"/>
      <c r="Y639" s="235"/>
      <c r="Z639" s="235" t="s">
        <v>1644</v>
      </c>
      <c r="AA639" s="235"/>
      <c r="AB639" s="235"/>
      <c r="AC639" s="235"/>
      <c r="AD639" s="235"/>
      <c r="AE639" s="235"/>
      <c r="AF639" s="285"/>
      <c r="AG639" s="285"/>
      <c r="AH639" s="235"/>
      <c r="AI639" s="235"/>
      <c r="AJ639" s="235"/>
      <c r="AK639" s="235"/>
      <c r="AL639" s="235"/>
      <c r="AM639" s="235"/>
      <c r="AN639" s="235"/>
      <c r="AO639" s="285"/>
      <c r="AP639" s="285"/>
      <c r="AQ639" s="285"/>
      <c r="AR639" s="285"/>
      <c r="AS639" s="285"/>
      <c r="AT639" s="285"/>
      <c r="AU639" s="221">
        <v>2016</v>
      </c>
      <c r="AV639" s="221"/>
      <c r="AW639" s="221"/>
      <c r="AX639" s="221"/>
      <c r="AY639" s="221"/>
      <c r="AZ639" s="221"/>
      <c r="BA639" s="221"/>
      <c r="BB639" s="222">
        <v>550</v>
      </c>
      <c r="BC639" s="222"/>
    </row>
    <row r="640" spans="1:55" s="19" customFormat="1" ht="25.7" customHeight="1">
      <c r="A640" s="839"/>
      <c r="B640" s="292" t="s">
        <v>57</v>
      </c>
      <c r="C640" s="285" t="s">
        <v>622</v>
      </c>
      <c r="D640" s="237" t="s">
        <v>5006</v>
      </c>
      <c r="E640" s="285" t="s">
        <v>622</v>
      </c>
      <c r="F640" s="285" t="s">
        <v>622</v>
      </c>
      <c r="G640" s="235"/>
      <c r="H640" s="235"/>
      <c r="I640" s="235">
        <v>21562</v>
      </c>
      <c r="J640" s="235">
        <v>409</v>
      </c>
      <c r="K640" s="235">
        <v>409</v>
      </c>
      <c r="L640" s="285"/>
      <c r="M640" s="285"/>
      <c r="N640" s="285"/>
      <c r="O640" s="235">
        <v>409</v>
      </c>
      <c r="P640" s="235">
        <v>409</v>
      </c>
      <c r="Q640" s="235" t="s">
        <v>5007</v>
      </c>
      <c r="R640" s="235">
        <v>1</v>
      </c>
      <c r="S640" s="235" t="s">
        <v>290</v>
      </c>
      <c r="T640" s="235"/>
      <c r="U640" s="235"/>
      <c r="V640" s="285"/>
      <c r="W640" s="235"/>
      <c r="X640" s="235"/>
      <c r="Y640" s="235"/>
      <c r="Z640" s="235" t="s">
        <v>1644</v>
      </c>
      <c r="AA640" s="235"/>
      <c r="AB640" s="235"/>
      <c r="AC640" s="235"/>
      <c r="AD640" s="235"/>
      <c r="AE640" s="235"/>
      <c r="AF640" s="285"/>
      <c r="AG640" s="285"/>
      <c r="AH640" s="235"/>
      <c r="AI640" s="235"/>
      <c r="AJ640" s="235"/>
      <c r="AK640" s="235"/>
      <c r="AL640" s="235"/>
      <c r="AM640" s="235"/>
      <c r="AN640" s="235"/>
      <c r="AO640" s="285"/>
      <c r="AP640" s="285"/>
      <c r="AQ640" s="285"/>
      <c r="AR640" s="285"/>
      <c r="AS640" s="285"/>
      <c r="AT640" s="285"/>
      <c r="AU640" s="221">
        <v>2015</v>
      </c>
      <c r="AV640" s="221"/>
      <c r="AW640" s="221"/>
      <c r="AX640" s="221"/>
      <c r="AY640" s="221"/>
      <c r="AZ640" s="221"/>
      <c r="BA640" s="221"/>
      <c r="BB640" s="222">
        <v>130</v>
      </c>
      <c r="BC640" s="222"/>
    </row>
    <row r="641" spans="1:55" s="19" customFormat="1" ht="25.7" customHeight="1">
      <c r="A641" s="839"/>
      <c r="B641" s="292" t="s">
        <v>57</v>
      </c>
      <c r="C641" s="285" t="s">
        <v>622</v>
      </c>
      <c r="D641" s="237" t="s">
        <v>5008</v>
      </c>
      <c r="E641" s="285" t="s">
        <v>622</v>
      </c>
      <c r="F641" s="285" t="s">
        <v>622</v>
      </c>
      <c r="G641" s="235"/>
      <c r="H641" s="235"/>
      <c r="I641" s="235">
        <v>6335</v>
      </c>
      <c r="J641" s="235">
        <v>409</v>
      </c>
      <c r="K641" s="235">
        <v>409</v>
      </c>
      <c r="L641" s="285"/>
      <c r="M641" s="285"/>
      <c r="N641" s="285"/>
      <c r="O641" s="235">
        <v>409</v>
      </c>
      <c r="P641" s="235">
        <v>409</v>
      </c>
      <c r="Q641" s="235" t="s">
        <v>5007</v>
      </c>
      <c r="R641" s="235">
        <v>1</v>
      </c>
      <c r="S641" s="235" t="s">
        <v>290</v>
      </c>
      <c r="T641" s="235"/>
      <c r="U641" s="235"/>
      <c r="V641" s="285"/>
      <c r="W641" s="235"/>
      <c r="X641" s="235"/>
      <c r="Y641" s="235"/>
      <c r="Z641" s="235" t="s">
        <v>1644</v>
      </c>
      <c r="AA641" s="235"/>
      <c r="AB641" s="235"/>
      <c r="AC641" s="235"/>
      <c r="AD641" s="235"/>
      <c r="AE641" s="235"/>
      <c r="AF641" s="285"/>
      <c r="AG641" s="285"/>
      <c r="AH641" s="235"/>
      <c r="AI641" s="235"/>
      <c r="AJ641" s="235"/>
      <c r="AK641" s="235"/>
      <c r="AL641" s="235"/>
      <c r="AM641" s="235"/>
      <c r="AN641" s="235"/>
      <c r="AO641" s="285"/>
      <c r="AP641" s="285"/>
      <c r="AQ641" s="285"/>
      <c r="AR641" s="285"/>
      <c r="AS641" s="285"/>
      <c r="AT641" s="285"/>
      <c r="AU641" s="221">
        <v>2015</v>
      </c>
      <c r="AV641" s="221"/>
      <c r="AW641" s="221"/>
      <c r="AX641" s="221"/>
      <c r="AY641" s="221"/>
      <c r="AZ641" s="221"/>
      <c r="BA641" s="221"/>
      <c r="BB641" s="222">
        <v>130</v>
      </c>
      <c r="BC641" s="222"/>
    </row>
    <row r="642" spans="1:55" s="19" customFormat="1" ht="25.7" customHeight="1">
      <c r="A642" s="839"/>
      <c r="B642" s="292" t="s">
        <v>57</v>
      </c>
      <c r="C642" s="285" t="s">
        <v>622</v>
      </c>
      <c r="D642" s="237" t="s">
        <v>11783</v>
      </c>
      <c r="E642" s="285" t="s">
        <v>622</v>
      </c>
      <c r="F642" s="285" t="s">
        <v>622</v>
      </c>
      <c r="G642" s="235"/>
      <c r="H642" s="235"/>
      <c r="I642" s="235">
        <v>552</v>
      </c>
      <c r="J642" s="235">
        <v>503</v>
      </c>
      <c r="K642" s="235">
        <v>503</v>
      </c>
      <c r="L642" s="285"/>
      <c r="M642" s="285"/>
      <c r="N642" s="285"/>
      <c r="O642" s="235">
        <v>374</v>
      </c>
      <c r="P642" s="235">
        <v>374</v>
      </c>
      <c r="Q642" s="235" t="s">
        <v>11784</v>
      </c>
      <c r="R642" s="235">
        <v>1</v>
      </c>
      <c r="S642" s="235" t="s">
        <v>290</v>
      </c>
      <c r="T642" s="235"/>
      <c r="U642" s="235"/>
      <c r="V642" s="285"/>
      <c r="W642" s="235"/>
      <c r="X642" s="235"/>
      <c r="Y642" s="235"/>
      <c r="Z642" s="235" t="s">
        <v>1644</v>
      </c>
      <c r="AA642" s="235"/>
      <c r="AB642" s="235"/>
      <c r="AC642" s="235"/>
      <c r="AD642" s="235"/>
      <c r="AE642" s="235"/>
      <c r="AF642" s="285"/>
      <c r="AG642" s="285"/>
      <c r="AH642" s="235"/>
      <c r="AI642" s="235"/>
      <c r="AJ642" s="235"/>
      <c r="AK642" s="235"/>
      <c r="AL642" s="235"/>
      <c r="AM642" s="235"/>
      <c r="AN642" s="235"/>
      <c r="AO642" s="285"/>
      <c r="AP642" s="285"/>
      <c r="AQ642" s="285"/>
      <c r="AR642" s="285"/>
      <c r="AS642" s="285"/>
      <c r="AT642" s="285"/>
      <c r="AU642" s="221">
        <v>2017</v>
      </c>
      <c r="AV642" s="221"/>
      <c r="AW642" s="221"/>
      <c r="AX642" s="221"/>
      <c r="AY642" s="221"/>
      <c r="AZ642" s="221"/>
      <c r="BA642" s="221"/>
      <c r="BB642" s="222">
        <v>500</v>
      </c>
      <c r="BC642" s="222"/>
    </row>
    <row r="643" spans="1:55" s="19" customFormat="1" ht="25.7" customHeight="1">
      <c r="A643" s="839"/>
      <c r="B643" s="292" t="s">
        <v>57</v>
      </c>
      <c r="C643" s="285" t="s">
        <v>622</v>
      </c>
      <c r="D643" s="237" t="s">
        <v>11785</v>
      </c>
      <c r="E643" s="285" t="s">
        <v>622</v>
      </c>
      <c r="F643" s="285" t="s">
        <v>622</v>
      </c>
      <c r="G643" s="235"/>
      <c r="H643" s="235"/>
      <c r="I643" s="235">
        <v>1102</v>
      </c>
      <c r="J643" s="235">
        <v>486</v>
      </c>
      <c r="K643" s="235">
        <v>486</v>
      </c>
      <c r="L643" s="285"/>
      <c r="M643" s="285"/>
      <c r="N643" s="285"/>
      <c r="O643" s="235">
        <v>410</v>
      </c>
      <c r="P643" s="235">
        <v>410</v>
      </c>
      <c r="Q643" s="235" t="s">
        <v>11786</v>
      </c>
      <c r="R643" s="235">
        <v>1</v>
      </c>
      <c r="S643" s="235" t="s">
        <v>290</v>
      </c>
      <c r="T643" s="235"/>
      <c r="U643" s="235"/>
      <c r="V643" s="285"/>
      <c r="W643" s="235"/>
      <c r="X643" s="235"/>
      <c r="Y643" s="235"/>
      <c r="Z643" s="235" t="s">
        <v>1644</v>
      </c>
      <c r="AA643" s="235"/>
      <c r="AB643" s="235"/>
      <c r="AC643" s="235"/>
      <c r="AD643" s="235"/>
      <c r="AE643" s="235"/>
      <c r="AF643" s="285"/>
      <c r="AG643" s="285"/>
      <c r="AH643" s="235"/>
      <c r="AI643" s="235"/>
      <c r="AJ643" s="235"/>
      <c r="AK643" s="235"/>
      <c r="AL643" s="235"/>
      <c r="AM643" s="235"/>
      <c r="AN643" s="235"/>
      <c r="AO643" s="285"/>
      <c r="AP643" s="285"/>
      <c r="AQ643" s="285"/>
      <c r="AR643" s="285"/>
      <c r="AS643" s="285"/>
      <c r="AT643" s="285"/>
      <c r="AU643" s="221">
        <v>2017</v>
      </c>
      <c r="AV643" s="221"/>
      <c r="AW643" s="221"/>
      <c r="AX643" s="221"/>
      <c r="AY643" s="221"/>
      <c r="AZ643" s="221"/>
      <c r="BA643" s="221"/>
      <c r="BB643" s="222">
        <v>580</v>
      </c>
      <c r="BC643" s="222"/>
    </row>
    <row r="644" spans="1:55" s="19" customFormat="1" ht="25.7" customHeight="1">
      <c r="A644" s="839"/>
      <c r="B644" s="292" t="s">
        <v>57</v>
      </c>
      <c r="C644" s="285" t="s">
        <v>1595</v>
      </c>
      <c r="D644" s="237" t="s">
        <v>5009</v>
      </c>
      <c r="E644" s="285" t="s">
        <v>1595</v>
      </c>
      <c r="F644" s="285" t="s">
        <v>5010</v>
      </c>
      <c r="G644" s="235"/>
      <c r="H644" s="235"/>
      <c r="I644" s="235">
        <v>3992</v>
      </c>
      <c r="J644" s="235">
        <v>1164</v>
      </c>
      <c r="K644" s="235">
        <v>1164</v>
      </c>
      <c r="L644" s="285"/>
      <c r="M644" s="285"/>
      <c r="N644" s="285"/>
      <c r="O644" s="235">
        <v>600</v>
      </c>
      <c r="P644" s="235">
        <v>600</v>
      </c>
      <c r="Q644" s="235" t="s">
        <v>1654</v>
      </c>
      <c r="R644" s="235">
        <v>2</v>
      </c>
      <c r="S644" s="235" t="s">
        <v>290</v>
      </c>
      <c r="T644" s="235"/>
      <c r="U644" s="235"/>
      <c r="V644" s="285"/>
      <c r="W644" s="235"/>
      <c r="X644" s="235"/>
      <c r="Y644" s="235"/>
      <c r="Z644" s="235" t="s">
        <v>1644</v>
      </c>
      <c r="AA644" s="235"/>
      <c r="AB644" s="235"/>
      <c r="AC644" s="235"/>
      <c r="AD644" s="235"/>
      <c r="AE644" s="235"/>
      <c r="AF644" s="285"/>
      <c r="AG644" s="285"/>
      <c r="AH644" s="235"/>
      <c r="AI644" s="235"/>
      <c r="AJ644" s="235"/>
      <c r="AK644" s="235"/>
      <c r="AL644" s="235"/>
      <c r="AM644" s="235"/>
      <c r="AN644" s="235"/>
      <c r="AO644" s="285"/>
      <c r="AP644" s="285"/>
      <c r="AQ644" s="285"/>
      <c r="AR644" s="285"/>
      <c r="AS644" s="285"/>
      <c r="AT644" s="285"/>
      <c r="AU644" s="221">
        <v>2005</v>
      </c>
      <c r="AV644" s="221"/>
      <c r="AW644" s="221"/>
      <c r="AX644" s="221"/>
      <c r="AY644" s="221"/>
      <c r="AZ644" s="221"/>
      <c r="BA644" s="221"/>
      <c r="BB644" s="222">
        <v>550</v>
      </c>
      <c r="BC644" s="222"/>
    </row>
    <row r="645" spans="1:55" s="19" customFormat="1" ht="25.7" customHeight="1">
      <c r="A645" s="839"/>
      <c r="B645" s="292" t="s">
        <v>57</v>
      </c>
      <c r="C645" s="285" t="s">
        <v>636</v>
      </c>
      <c r="D645" s="237" t="s">
        <v>1653</v>
      </c>
      <c r="E645" s="285" t="s">
        <v>636</v>
      </c>
      <c r="F645" s="285" t="s">
        <v>5011</v>
      </c>
      <c r="G645" s="235"/>
      <c r="H645" s="235"/>
      <c r="I645" s="235">
        <v>4700</v>
      </c>
      <c r="J645" s="235">
        <v>922</v>
      </c>
      <c r="K645" s="235">
        <v>920</v>
      </c>
      <c r="L645" s="285"/>
      <c r="M645" s="285"/>
      <c r="N645" s="285"/>
      <c r="O645" s="235">
        <v>600</v>
      </c>
      <c r="P645" s="235">
        <v>600</v>
      </c>
      <c r="Q645" s="235" t="s">
        <v>1654</v>
      </c>
      <c r="R645" s="235">
        <v>2</v>
      </c>
      <c r="S645" s="235" t="s">
        <v>290</v>
      </c>
      <c r="T645" s="235"/>
      <c r="U645" s="235"/>
      <c r="V645" s="285"/>
      <c r="W645" s="235"/>
      <c r="X645" s="235"/>
      <c r="Y645" s="235"/>
      <c r="Z645" s="235" t="s">
        <v>1644</v>
      </c>
      <c r="AA645" s="235"/>
      <c r="AB645" s="235"/>
      <c r="AC645" s="235"/>
      <c r="AD645" s="235"/>
      <c r="AE645" s="235"/>
      <c r="AF645" s="285"/>
      <c r="AG645" s="285"/>
      <c r="AH645" s="235"/>
      <c r="AI645" s="235"/>
      <c r="AJ645" s="235"/>
      <c r="AK645" s="235"/>
      <c r="AL645" s="235"/>
      <c r="AM645" s="235"/>
      <c r="AN645" s="235"/>
      <c r="AO645" s="285"/>
      <c r="AP645" s="285"/>
      <c r="AQ645" s="285"/>
      <c r="AR645" s="285"/>
      <c r="AS645" s="285"/>
      <c r="AT645" s="285"/>
      <c r="AU645" s="221">
        <v>2003</v>
      </c>
      <c r="AV645" s="221"/>
      <c r="AW645" s="221"/>
      <c r="AX645" s="221"/>
      <c r="AY645" s="221"/>
      <c r="AZ645" s="221"/>
      <c r="BA645" s="221"/>
      <c r="BB645" s="222">
        <v>325</v>
      </c>
      <c r="BC645" s="222"/>
    </row>
    <row r="646" spans="1:55" s="19" customFormat="1" ht="25.7" customHeight="1">
      <c r="A646" s="839"/>
      <c r="B646" s="292" t="s">
        <v>57</v>
      </c>
      <c r="C646" s="285" t="s">
        <v>636</v>
      </c>
      <c r="D646" s="237" t="s">
        <v>5012</v>
      </c>
      <c r="E646" s="285" t="s">
        <v>636</v>
      </c>
      <c r="F646" s="285" t="s">
        <v>5011</v>
      </c>
      <c r="G646" s="235"/>
      <c r="H646" s="235"/>
      <c r="I646" s="235">
        <v>13823</v>
      </c>
      <c r="J646" s="235">
        <v>582</v>
      </c>
      <c r="K646" s="235">
        <v>582</v>
      </c>
      <c r="L646" s="285"/>
      <c r="M646" s="285"/>
      <c r="N646" s="285"/>
      <c r="O646" s="235">
        <v>456</v>
      </c>
      <c r="P646" s="235">
        <v>456</v>
      </c>
      <c r="Q646" s="235" t="s">
        <v>5013</v>
      </c>
      <c r="R646" s="235">
        <v>1</v>
      </c>
      <c r="S646" s="235" t="s">
        <v>290</v>
      </c>
      <c r="T646" s="235"/>
      <c r="U646" s="235"/>
      <c r="V646" s="285"/>
      <c r="W646" s="235"/>
      <c r="X646" s="235"/>
      <c r="Y646" s="235"/>
      <c r="Z646" s="235" t="s">
        <v>1644</v>
      </c>
      <c r="AA646" s="235"/>
      <c r="AB646" s="235"/>
      <c r="AC646" s="235"/>
      <c r="AD646" s="235"/>
      <c r="AE646" s="235"/>
      <c r="AF646" s="285"/>
      <c r="AG646" s="285"/>
      <c r="AH646" s="235"/>
      <c r="AI646" s="235"/>
      <c r="AJ646" s="235"/>
      <c r="AK646" s="235"/>
      <c r="AL646" s="235"/>
      <c r="AM646" s="235"/>
      <c r="AN646" s="235"/>
      <c r="AO646" s="285"/>
      <c r="AP646" s="285"/>
      <c r="AQ646" s="285"/>
      <c r="AR646" s="285"/>
      <c r="AS646" s="285"/>
      <c r="AT646" s="285"/>
      <c r="AU646" s="221">
        <v>2013</v>
      </c>
      <c r="AV646" s="221"/>
      <c r="AW646" s="221"/>
      <c r="AX646" s="221"/>
      <c r="AY646" s="221"/>
      <c r="AZ646" s="221"/>
      <c r="BA646" s="221"/>
      <c r="BB646" s="222">
        <v>230</v>
      </c>
      <c r="BC646" s="222"/>
    </row>
    <row r="647" spans="1:55" s="19" customFormat="1" ht="25.7" customHeight="1">
      <c r="A647" s="839"/>
      <c r="B647" s="292" t="s">
        <v>57</v>
      </c>
      <c r="C647" s="285" t="s">
        <v>638</v>
      </c>
      <c r="D647" s="237" t="s">
        <v>13507</v>
      </c>
      <c r="E647" s="285" t="s">
        <v>638</v>
      </c>
      <c r="F647" s="285" t="s">
        <v>638</v>
      </c>
      <c r="G647" s="235"/>
      <c r="H647" s="235"/>
      <c r="I647" s="235">
        <v>3840</v>
      </c>
      <c r="J647" s="235">
        <v>579</v>
      </c>
      <c r="K647" s="235">
        <v>579</v>
      </c>
      <c r="L647" s="285"/>
      <c r="M647" s="285"/>
      <c r="N647" s="285"/>
      <c r="O647" s="235">
        <v>579</v>
      </c>
      <c r="P647" s="235">
        <v>579</v>
      </c>
      <c r="Q647" s="235" t="s">
        <v>1655</v>
      </c>
      <c r="R647" s="235">
        <v>1</v>
      </c>
      <c r="S647" s="235" t="s">
        <v>290</v>
      </c>
      <c r="T647" s="235"/>
      <c r="U647" s="235"/>
      <c r="V647" s="285"/>
      <c r="W647" s="235"/>
      <c r="X647" s="235"/>
      <c r="Y647" s="235"/>
      <c r="Z647" s="235" t="s">
        <v>1644</v>
      </c>
      <c r="AA647" s="235"/>
      <c r="AB647" s="235"/>
      <c r="AC647" s="235"/>
      <c r="AD647" s="235"/>
      <c r="AE647" s="235"/>
      <c r="AF647" s="285"/>
      <c r="AG647" s="285"/>
      <c r="AH647" s="235"/>
      <c r="AI647" s="235"/>
      <c r="AJ647" s="235"/>
      <c r="AK647" s="235"/>
      <c r="AL647" s="235"/>
      <c r="AM647" s="235"/>
      <c r="AN647" s="235"/>
      <c r="AO647" s="285"/>
      <c r="AP647" s="285"/>
      <c r="AQ647" s="285"/>
      <c r="AR647" s="285"/>
      <c r="AS647" s="285"/>
      <c r="AT647" s="285"/>
      <c r="AU647" s="221">
        <v>2005</v>
      </c>
      <c r="AV647" s="221"/>
      <c r="AW647" s="221"/>
      <c r="AX647" s="221"/>
      <c r="AY647" s="221"/>
      <c r="AZ647" s="221"/>
      <c r="BA647" s="221"/>
      <c r="BB647" s="222">
        <v>260</v>
      </c>
      <c r="BC647" s="222"/>
    </row>
    <row r="648" spans="1:55" s="19" customFormat="1" ht="25.7" customHeight="1">
      <c r="A648" s="839" t="s">
        <v>174</v>
      </c>
      <c r="B648" s="292" t="s">
        <v>57</v>
      </c>
      <c r="C648" s="285" t="s">
        <v>638</v>
      </c>
      <c r="D648" s="237" t="s">
        <v>1656</v>
      </c>
      <c r="E648" s="285" t="s">
        <v>638</v>
      </c>
      <c r="F648" s="285" t="s">
        <v>638</v>
      </c>
      <c r="G648" s="235"/>
      <c r="H648" s="235"/>
      <c r="I648" s="235">
        <v>4200</v>
      </c>
      <c r="J648" s="235">
        <v>579</v>
      </c>
      <c r="K648" s="235">
        <v>579</v>
      </c>
      <c r="L648" s="285"/>
      <c r="M648" s="285"/>
      <c r="N648" s="285"/>
      <c r="O648" s="235">
        <v>579</v>
      </c>
      <c r="P648" s="235">
        <v>579</v>
      </c>
      <c r="Q648" s="235" t="s">
        <v>1655</v>
      </c>
      <c r="R648" s="235">
        <v>1</v>
      </c>
      <c r="S648" s="235" t="s">
        <v>290</v>
      </c>
      <c r="T648" s="235"/>
      <c r="U648" s="235"/>
      <c r="V648" s="285"/>
      <c r="W648" s="235"/>
      <c r="X648" s="235"/>
      <c r="Y648" s="235"/>
      <c r="Z648" s="235" t="s">
        <v>1644</v>
      </c>
      <c r="AA648" s="235"/>
      <c r="AB648" s="235"/>
      <c r="AC648" s="235"/>
      <c r="AD648" s="235"/>
      <c r="AE648" s="235"/>
      <c r="AF648" s="285"/>
      <c r="AG648" s="285"/>
      <c r="AH648" s="235"/>
      <c r="AI648" s="235"/>
      <c r="AJ648" s="235"/>
      <c r="AK648" s="235"/>
      <c r="AL648" s="235"/>
      <c r="AM648" s="235"/>
      <c r="AN648" s="235"/>
      <c r="AO648" s="285"/>
      <c r="AP648" s="285"/>
      <c r="AQ648" s="285"/>
      <c r="AR648" s="285"/>
      <c r="AS648" s="285"/>
      <c r="AT648" s="285"/>
      <c r="AU648" s="221">
        <v>2009</v>
      </c>
      <c r="AV648" s="221"/>
      <c r="AW648" s="221"/>
      <c r="AX648" s="221"/>
      <c r="AY648" s="221"/>
      <c r="AZ648" s="221"/>
      <c r="BA648" s="221"/>
      <c r="BB648" s="222">
        <v>531</v>
      </c>
      <c r="BC648" s="222"/>
    </row>
    <row r="649" spans="1:55" s="19" customFormat="1" ht="25.7" customHeight="1">
      <c r="A649" s="839"/>
      <c r="B649" s="292" t="s">
        <v>57</v>
      </c>
      <c r="C649" s="285" t="s">
        <v>638</v>
      </c>
      <c r="D649" s="237" t="s">
        <v>13508</v>
      </c>
      <c r="E649" s="285" t="s">
        <v>638</v>
      </c>
      <c r="F649" s="285" t="s">
        <v>638</v>
      </c>
      <c r="G649" s="235"/>
      <c r="H649" s="235"/>
      <c r="I649" s="235">
        <v>2943</v>
      </c>
      <c r="J649" s="235">
        <v>1691</v>
      </c>
      <c r="K649" s="235">
        <v>1691</v>
      </c>
      <c r="L649" s="285"/>
      <c r="M649" s="285"/>
      <c r="N649" s="285"/>
      <c r="O649" s="235">
        <v>1691</v>
      </c>
      <c r="P649" s="235">
        <v>1691</v>
      </c>
      <c r="Q649" s="235" t="s">
        <v>1655</v>
      </c>
      <c r="R649" s="235">
        <v>1</v>
      </c>
      <c r="S649" s="235" t="s">
        <v>290</v>
      </c>
      <c r="T649" s="235"/>
      <c r="U649" s="235"/>
      <c r="V649" s="285"/>
      <c r="W649" s="235"/>
      <c r="X649" s="235"/>
      <c r="Y649" s="235"/>
      <c r="Z649" s="235" t="s">
        <v>1644</v>
      </c>
      <c r="AA649" s="235"/>
      <c r="AB649" s="235"/>
      <c r="AC649" s="235"/>
      <c r="AD649" s="235"/>
      <c r="AE649" s="235"/>
      <c r="AF649" s="285"/>
      <c r="AG649" s="285"/>
      <c r="AH649" s="235"/>
      <c r="AI649" s="235"/>
      <c r="AJ649" s="235"/>
      <c r="AK649" s="235"/>
      <c r="AL649" s="235"/>
      <c r="AM649" s="235"/>
      <c r="AN649" s="235"/>
      <c r="AO649" s="285"/>
      <c r="AP649" s="285"/>
      <c r="AQ649" s="285"/>
      <c r="AR649" s="285"/>
      <c r="AS649" s="285"/>
      <c r="AT649" s="285"/>
      <c r="AU649" s="221">
        <v>2018</v>
      </c>
      <c r="AV649" s="221"/>
      <c r="AW649" s="221"/>
      <c r="AX649" s="221"/>
      <c r="AY649" s="221"/>
      <c r="AZ649" s="221"/>
      <c r="BA649" s="221"/>
      <c r="BB649" s="222">
        <v>326</v>
      </c>
      <c r="BC649" s="222"/>
    </row>
    <row r="650" spans="1:55" s="19" customFormat="1" ht="25.7" customHeight="1">
      <c r="A650" s="839"/>
      <c r="B650" s="292" t="s">
        <v>57</v>
      </c>
      <c r="C650" s="285" t="s">
        <v>638</v>
      </c>
      <c r="D650" s="237" t="s">
        <v>5014</v>
      </c>
      <c r="E650" s="285" t="s">
        <v>638</v>
      </c>
      <c r="F650" s="285" t="s">
        <v>638</v>
      </c>
      <c r="G650" s="235"/>
      <c r="H650" s="235"/>
      <c r="I650" s="235">
        <v>1018</v>
      </c>
      <c r="J650" s="235">
        <v>480</v>
      </c>
      <c r="K650" s="235">
        <v>420</v>
      </c>
      <c r="L650" s="285"/>
      <c r="M650" s="285"/>
      <c r="N650" s="285"/>
      <c r="O650" s="235">
        <v>480</v>
      </c>
      <c r="P650" s="235">
        <v>480</v>
      </c>
      <c r="Q650" s="235" t="s">
        <v>1655</v>
      </c>
      <c r="R650" s="235">
        <v>1</v>
      </c>
      <c r="S650" s="235" t="s">
        <v>290</v>
      </c>
      <c r="T650" s="235"/>
      <c r="U650" s="235"/>
      <c r="V650" s="285"/>
      <c r="W650" s="235"/>
      <c r="X650" s="235"/>
      <c r="Y650" s="235"/>
      <c r="Z650" s="235" t="s">
        <v>1644</v>
      </c>
      <c r="AA650" s="235"/>
      <c r="AB650" s="235"/>
      <c r="AC650" s="235"/>
      <c r="AD650" s="235"/>
      <c r="AE650" s="235"/>
      <c r="AF650" s="285"/>
      <c r="AG650" s="285"/>
      <c r="AH650" s="235"/>
      <c r="AI650" s="235"/>
      <c r="AJ650" s="235"/>
      <c r="AK650" s="235"/>
      <c r="AL650" s="235"/>
      <c r="AM650" s="235"/>
      <c r="AN650" s="235"/>
      <c r="AO650" s="285"/>
      <c r="AP650" s="285"/>
      <c r="AQ650" s="285"/>
      <c r="AR650" s="285"/>
      <c r="AS650" s="285"/>
      <c r="AT650" s="285"/>
      <c r="AU650" s="221">
        <v>2013</v>
      </c>
      <c r="AV650" s="221"/>
      <c r="AW650" s="221"/>
      <c r="AX650" s="221"/>
      <c r="AY650" s="221"/>
      <c r="AZ650" s="221"/>
      <c r="BA650" s="221"/>
      <c r="BB650" s="222">
        <v>152</v>
      </c>
      <c r="BC650" s="222"/>
    </row>
    <row r="651" spans="1:55" s="19" customFormat="1" ht="25.7" customHeight="1">
      <c r="A651" s="839"/>
      <c r="B651" s="292" t="s">
        <v>57</v>
      </c>
      <c r="C651" s="285" t="s">
        <v>638</v>
      </c>
      <c r="D651" s="237" t="s">
        <v>5015</v>
      </c>
      <c r="E651" s="285" t="s">
        <v>638</v>
      </c>
      <c r="F651" s="285" t="s">
        <v>638</v>
      </c>
      <c r="G651" s="235"/>
      <c r="H651" s="235"/>
      <c r="I651" s="235">
        <v>1813</v>
      </c>
      <c r="J651" s="235">
        <v>461.57</v>
      </c>
      <c r="K651" s="235">
        <v>461.57</v>
      </c>
      <c r="L651" s="285"/>
      <c r="M651" s="285"/>
      <c r="N651" s="285"/>
      <c r="O651" s="235">
        <v>462</v>
      </c>
      <c r="P651" s="235">
        <v>462</v>
      </c>
      <c r="Q651" s="235" t="s">
        <v>1655</v>
      </c>
      <c r="R651" s="235">
        <v>1</v>
      </c>
      <c r="S651" s="235" t="s">
        <v>290</v>
      </c>
      <c r="T651" s="235"/>
      <c r="U651" s="235"/>
      <c r="V651" s="285"/>
      <c r="W651" s="235"/>
      <c r="X651" s="235"/>
      <c r="Y651" s="235"/>
      <c r="Z651" s="235" t="s">
        <v>1644</v>
      </c>
      <c r="AA651" s="235"/>
      <c r="AB651" s="235"/>
      <c r="AC651" s="235"/>
      <c r="AD651" s="235"/>
      <c r="AE651" s="235"/>
      <c r="AF651" s="285"/>
      <c r="AG651" s="285"/>
      <c r="AH651" s="235"/>
      <c r="AI651" s="235"/>
      <c r="AJ651" s="235"/>
      <c r="AK651" s="235"/>
      <c r="AL651" s="235"/>
      <c r="AM651" s="235"/>
      <c r="AN651" s="235"/>
      <c r="AO651" s="285"/>
      <c r="AP651" s="285"/>
      <c r="AQ651" s="285"/>
      <c r="AR651" s="285"/>
      <c r="AS651" s="285"/>
      <c r="AT651" s="285"/>
      <c r="AU651" s="221">
        <v>2007</v>
      </c>
      <c r="AV651" s="221"/>
      <c r="AW651" s="221"/>
      <c r="AX651" s="221"/>
      <c r="AY651" s="221"/>
      <c r="AZ651" s="221"/>
      <c r="BA651" s="221"/>
      <c r="BB651" s="222">
        <v>133</v>
      </c>
      <c r="BC651" s="222"/>
    </row>
    <row r="652" spans="1:55" s="19" customFormat="1" ht="25.7" customHeight="1">
      <c r="A652" s="839"/>
      <c r="B652" s="292" t="s">
        <v>57</v>
      </c>
      <c r="C652" s="285" t="s">
        <v>638</v>
      </c>
      <c r="D652" s="237" t="s">
        <v>5016</v>
      </c>
      <c r="E652" s="285" t="s">
        <v>638</v>
      </c>
      <c r="F652" s="285" t="s">
        <v>638</v>
      </c>
      <c r="G652" s="235"/>
      <c r="H652" s="235"/>
      <c r="I652" s="235">
        <v>1100</v>
      </c>
      <c r="J652" s="235">
        <v>750</v>
      </c>
      <c r="K652" s="235">
        <v>750</v>
      </c>
      <c r="L652" s="285"/>
      <c r="M652" s="285"/>
      <c r="N652" s="285"/>
      <c r="O652" s="235">
        <v>750</v>
      </c>
      <c r="P652" s="235">
        <v>750</v>
      </c>
      <c r="Q652" s="235" t="s">
        <v>1486</v>
      </c>
      <c r="R652" s="235">
        <v>1</v>
      </c>
      <c r="S652" s="235" t="s">
        <v>290</v>
      </c>
      <c r="T652" s="235"/>
      <c r="U652" s="235"/>
      <c r="V652" s="285"/>
      <c r="W652" s="235"/>
      <c r="X652" s="235"/>
      <c r="Y652" s="235"/>
      <c r="Z652" s="235" t="s">
        <v>1644</v>
      </c>
      <c r="AA652" s="235"/>
      <c r="AB652" s="235"/>
      <c r="AC652" s="235"/>
      <c r="AD652" s="235"/>
      <c r="AE652" s="235"/>
      <c r="AF652" s="285"/>
      <c r="AG652" s="285"/>
      <c r="AH652" s="235"/>
      <c r="AI652" s="235"/>
      <c r="AJ652" s="235"/>
      <c r="AK652" s="235"/>
      <c r="AL652" s="235"/>
      <c r="AM652" s="235"/>
      <c r="AN652" s="235"/>
      <c r="AO652" s="285"/>
      <c r="AP652" s="285"/>
      <c r="AQ652" s="285"/>
      <c r="AR652" s="285"/>
      <c r="AS652" s="285"/>
      <c r="AT652" s="285"/>
      <c r="AU652" s="221">
        <v>1993</v>
      </c>
      <c r="AV652" s="221"/>
      <c r="AW652" s="221"/>
      <c r="AX652" s="221"/>
      <c r="AY652" s="221"/>
      <c r="AZ652" s="221"/>
      <c r="BA652" s="221"/>
      <c r="BB652" s="222">
        <v>113</v>
      </c>
      <c r="BC652" s="222"/>
    </row>
    <row r="653" spans="1:55" s="19" customFormat="1" ht="25.7" customHeight="1">
      <c r="A653" s="839"/>
      <c r="B653" s="292" t="s">
        <v>57</v>
      </c>
      <c r="C653" s="285" t="s">
        <v>638</v>
      </c>
      <c r="D653" s="237" t="s">
        <v>5017</v>
      </c>
      <c r="E653" s="285" t="s">
        <v>638</v>
      </c>
      <c r="F653" s="285" t="s">
        <v>638</v>
      </c>
      <c r="G653" s="235"/>
      <c r="H653" s="235"/>
      <c r="I653" s="235">
        <v>1018</v>
      </c>
      <c r="J653" s="235">
        <v>624</v>
      </c>
      <c r="K653" s="235">
        <v>624</v>
      </c>
      <c r="L653" s="285"/>
      <c r="M653" s="285"/>
      <c r="N653" s="285"/>
      <c r="O653" s="235">
        <v>624</v>
      </c>
      <c r="P653" s="235">
        <v>624</v>
      </c>
      <c r="Q653" s="235" t="s">
        <v>1486</v>
      </c>
      <c r="R653" s="235">
        <v>1</v>
      </c>
      <c r="S653" s="235" t="s">
        <v>290</v>
      </c>
      <c r="T653" s="235"/>
      <c r="U653" s="235"/>
      <c r="V653" s="285"/>
      <c r="W653" s="235"/>
      <c r="X653" s="235"/>
      <c r="Y653" s="235"/>
      <c r="Z653" s="235" t="s">
        <v>1644</v>
      </c>
      <c r="AA653" s="235"/>
      <c r="AB653" s="235"/>
      <c r="AC653" s="235"/>
      <c r="AD653" s="235"/>
      <c r="AE653" s="235"/>
      <c r="AF653" s="285"/>
      <c r="AG653" s="285"/>
      <c r="AH653" s="235"/>
      <c r="AI653" s="235"/>
      <c r="AJ653" s="235"/>
      <c r="AK653" s="235"/>
      <c r="AL653" s="235"/>
      <c r="AM653" s="235"/>
      <c r="AN653" s="235"/>
      <c r="AO653" s="285"/>
      <c r="AP653" s="285"/>
      <c r="AQ653" s="285"/>
      <c r="AR653" s="285"/>
      <c r="AS653" s="285"/>
      <c r="AT653" s="285"/>
      <c r="AU653" s="221">
        <v>1992</v>
      </c>
      <c r="AV653" s="221"/>
      <c r="AW653" s="221"/>
      <c r="AX653" s="221"/>
      <c r="AY653" s="221"/>
      <c r="AZ653" s="221"/>
      <c r="BA653" s="221"/>
      <c r="BB653" s="222">
        <v>124</v>
      </c>
      <c r="BC653" s="222"/>
    </row>
    <row r="654" spans="1:55" s="19" customFormat="1" ht="25.7" customHeight="1">
      <c r="A654" s="839"/>
      <c r="B654" s="292" t="s">
        <v>57</v>
      </c>
      <c r="C654" s="285" t="s">
        <v>638</v>
      </c>
      <c r="D654" s="237" t="s">
        <v>5018</v>
      </c>
      <c r="E654" s="285" t="s">
        <v>638</v>
      </c>
      <c r="F654" s="285" t="s">
        <v>638</v>
      </c>
      <c r="G654" s="235"/>
      <c r="H654" s="235"/>
      <c r="I654" s="235">
        <v>950</v>
      </c>
      <c r="J654" s="235">
        <v>396</v>
      </c>
      <c r="K654" s="235">
        <v>396</v>
      </c>
      <c r="L654" s="285"/>
      <c r="M654" s="285"/>
      <c r="N654" s="285"/>
      <c r="O654" s="235">
        <v>396</v>
      </c>
      <c r="P654" s="235">
        <v>396</v>
      </c>
      <c r="Q654" s="235" t="s">
        <v>1486</v>
      </c>
      <c r="R654" s="235">
        <v>1</v>
      </c>
      <c r="S654" s="235" t="s">
        <v>290</v>
      </c>
      <c r="T654" s="235"/>
      <c r="U654" s="235"/>
      <c r="V654" s="285"/>
      <c r="W654" s="235"/>
      <c r="X654" s="235"/>
      <c r="Y654" s="235"/>
      <c r="Z654" s="235" t="s">
        <v>1644</v>
      </c>
      <c r="AA654" s="235"/>
      <c r="AB654" s="235"/>
      <c r="AC654" s="235"/>
      <c r="AD654" s="235"/>
      <c r="AE654" s="235"/>
      <c r="AF654" s="285"/>
      <c r="AG654" s="285"/>
      <c r="AH654" s="235"/>
      <c r="AI654" s="235"/>
      <c r="AJ654" s="235"/>
      <c r="AK654" s="235"/>
      <c r="AL654" s="235"/>
      <c r="AM654" s="235"/>
      <c r="AN654" s="235"/>
      <c r="AO654" s="285"/>
      <c r="AP654" s="285"/>
      <c r="AQ654" s="285"/>
      <c r="AR654" s="285"/>
      <c r="AS654" s="285"/>
      <c r="AT654" s="285"/>
      <c r="AU654" s="221">
        <v>2009</v>
      </c>
      <c r="AV654" s="221"/>
      <c r="AW654" s="221"/>
      <c r="AX654" s="221"/>
      <c r="AY654" s="221"/>
      <c r="AZ654" s="221"/>
      <c r="BA654" s="221"/>
      <c r="BB654" s="222">
        <v>170</v>
      </c>
      <c r="BC654" s="222"/>
    </row>
    <row r="655" spans="1:55" s="19" customFormat="1" ht="25.7" customHeight="1">
      <c r="A655" s="839"/>
      <c r="B655" s="292" t="s">
        <v>57</v>
      </c>
      <c r="C655" s="285" t="s">
        <v>638</v>
      </c>
      <c r="D655" s="237" t="s">
        <v>5019</v>
      </c>
      <c r="E655" s="285" t="s">
        <v>638</v>
      </c>
      <c r="F655" s="285" t="s">
        <v>638</v>
      </c>
      <c r="G655" s="235"/>
      <c r="H655" s="235"/>
      <c r="I655" s="235">
        <v>500</v>
      </c>
      <c r="J655" s="235">
        <v>418</v>
      </c>
      <c r="K655" s="235">
        <v>418</v>
      </c>
      <c r="L655" s="285"/>
      <c r="M655" s="285"/>
      <c r="N655" s="285"/>
      <c r="O655" s="235">
        <v>418</v>
      </c>
      <c r="P655" s="235">
        <v>418</v>
      </c>
      <c r="Q655" s="235" t="s">
        <v>1486</v>
      </c>
      <c r="R655" s="235">
        <v>1</v>
      </c>
      <c r="S655" s="235" t="s">
        <v>290</v>
      </c>
      <c r="T655" s="235"/>
      <c r="U655" s="235"/>
      <c r="V655" s="285"/>
      <c r="W655" s="235"/>
      <c r="X655" s="235"/>
      <c r="Y655" s="235"/>
      <c r="Z655" s="235" t="s">
        <v>1644</v>
      </c>
      <c r="AA655" s="235"/>
      <c r="AB655" s="235"/>
      <c r="AC655" s="235"/>
      <c r="AD655" s="235"/>
      <c r="AE655" s="235"/>
      <c r="AF655" s="285"/>
      <c r="AG655" s="285"/>
      <c r="AH655" s="235"/>
      <c r="AI655" s="235"/>
      <c r="AJ655" s="235"/>
      <c r="AK655" s="235"/>
      <c r="AL655" s="235"/>
      <c r="AM655" s="235"/>
      <c r="AN655" s="235"/>
      <c r="AO655" s="285"/>
      <c r="AP655" s="285"/>
      <c r="AQ655" s="285"/>
      <c r="AR655" s="285"/>
      <c r="AS655" s="285"/>
      <c r="AT655" s="285"/>
      <c r="AU655" s="221">
        <v>2009</v>
      </c>
      <c r="AV655" s="221"/>
      <c r="AW655" s="221"/>
      <c r="AX655" s="221"/>
      <c r="AY655" s="221"/>
      <c r="AZ655" s="221"/>
      <c r="BA655" s="221"/>
      <c r="BB655" s="222">
        <v>140</v>
      </c>
      <c r="BC655" s="222"/>
    </row>
    <row r="656" spans="1:55" s="19" customFormat="1" ht="25.7" customHeight="1">
      <c r="A656" s="839"/>
      <c r="B656" s="292" t="s">
        <v>57</v>
      </c>
      <c r="C656" s="285" t="s">
        <v>638</v>
      </c>
      <c r="D656" s="237" t="s">
        <v>5020</v>
      </c>
      <c r="E656" s="285" t="s">
        <v>638</v>
      </c>
      <c r="F656" s="285" t="s">
        <v>638</v>
      </c>
      <c r="G656" s="235"/>
      <c r="H656" s="235"/>
      <c r="I656" s="235">
        <v>1080</v>
      </c>
      <c r="J656" s="235">
        <v>430</v>
      </c>
      <c r="K656" s="235">
        <v>430</v>
      </c>
      <c r="L656" s="285">
        <v>430</v>
      </c>
      <c r="M656" s="285">
        <v>430</v>
      </c>
      <c r="N656" s="285">
        <v>430</v>
      </c>
      <c r="O656" s="235">
        <v>430</v>
      </c>
      <c r="P656" s="235">
        <v>430</v>
      </c>
      <c r="Q656" s="235" t="s">
        <v>1655</v>
      </c>
      <c r="R656" s="235">
        <v>1</v>
      </c>
      <c r="S656" s="235" t="s">
        <v>290</v>
      </c>
      <c r="T656" s="235"/>
      <c r="U656" s="235"/>
      <c r="V656" s="285"/>
      <c r="W656" s="235"/>
      <c r="X656" s="235"/>
      <c r="Y656" s="235"/>
      <c r="Z656" s="235" t="s">
        <v>1644</v>
      </c>
      <c r="AA656" s="235"/>
      <c r="AB656" s="235"/>
      <c r="AC656" s="235"/>
      <c r="AD656" s="235"/>
      <c r="AE656" s="235"/>
      <c r="AF656" s="285"/>
      <c r="AG656" s="285"/>
      <c r="AH656" s="235"/>
      <c r="AI656" s="235"/>
      <c r="AJ656" s="235"/>
      <c r="AK656" s="235"/>
      <c r="AL656" s="235"/>
      <c r="AM656" s="235"/>
      <c r="AN656" s="235"/>
      <c r="AO656" s="285"/>
      <c r="AP656" s="285"/>
      <c r="AQ656" s="285"/>
      <c r="AR656" s="285"/>
      <c r="AS656" s="285"/>
      <c r="AT656" s="285"/>
      <c r="AU656" s="221">
        <v>2009</v>
      </c>
      <c r="AV656" s="221"/>
      <c r="AW656" s="221"/>
      <c r="AX656" s="221"/>
      <c r="AY656" s="221"/>
      <c r="AZ656" s="221"/>
      <c r="BA656" s="221"/>
      <c r="BB656" s="222">
        <v>132</v>
      </c>
      <c r="BC656" s="222"/>
    </row>
    <row r="657" spans="1:55" s="19" customFormat="1" ht="25.7" customHeight="1">
      <c r="A657" s="839"/>
      <c r="B657" s="292" t="s">
        <v>57</v>
      </c>
      <c r="C657" s="285" t="s">
        <v>638</v>
      </c>
      <c r="D657" s="237" t="s">
        <v>5021</v>
      </c>
      <c r="E657" s="285" t="s">
        <v>638</v>
      </c>
      <c r="F657" s="285" t="s">
        <v>638</v>
      </c>
      <c r="G657" s="235"/>
      <c r="H657" s="235"/>
      <c r="I657" s="235">
        <v>3330</v>
      </c>
      <c r="J657" s="235">
        <v>630</v>
      </c>
      <c r="K657" s="235">
        <v>630</v>
      </c>
      <c r="L657" s="285">
        <v>630</v>
      </c>
      <c r="M657" s="285">
        <v>630</v>
      </c>
      <c r="N657" s="285">
        <v>630</v>
      </c>
      <c r="O657" s="235">
        <v>630</v>
      </c>
      <c r="P657" s="235">
        <v>630</v>
      </c>
      <c r="Q657" s="235" t="s">
        <v>1486</v>
      </c>
      <c r="R657" s="235">
        <v>1</v>
      </c>
      <c r="S657" s="235" t="s">
        <v>290</v>
      </c>
      <c r="T657" s="235"/>
      <c r="U657" s="235"/>
      <c r="V657" s="285"/>
      <c r="W657" s="235"/>
      <c r="X657" s="235"/>
      <c r="Y657" s="235"/>
      <c r="Z657" s="235" t="s">
        <v>1644</v>
      </c>
      <c r="AA657" s="235"/>
      <c r="AB657" s="235"/>
      <c r="AC657" s="235"/>
      <c r="AD657" s="235"/>
      <c r="AE657" s="235"/>
      <c r="AF657" s="285"/>
      <c r="AG657" s="285"/>
      <c r="AH657" s="235"/>
      <c r="AI657" s="235"/>
      <c r="AJ657" s="235"/>
      <c r="AK657" s="235"/>
      <c r="AL657" s="235"/>
      <c r="AM657" s="235"/>
      <c r="AN657" s="235"/>
      <c r="AO657" s="285"/>
      <c r="AP657" s="285"/>
      <c r="AQ657" s="285"/>
      <c r="AR657" s="285"/>
      <c r="AS657" s="285"/>
      <c r="AT657" s="285"/>
      <c r="AU657" s="221">
        <v>1995</v>
      </c>
      <c r="AV657" s="221"/>
      <c r="AW657" s="221"/>
      <c r="AX657" s="221"/>
      <c r="AY657" s="221"/>
      <c r="AZ657" s="221"/>
      <c r="BA657" s="221"/>
      <c r="BB657" s="222">
        <v>11</v>
      </c>
      <c r="BC657" s="222"/>
    </row>
    <row r="658" spans="1:55" s="19" customFormat="1" ht="25.7" customHeight="1">
      <c r="A658" s="839"/>
      <c r="B658" s="292" t="s">
        <v>57</v>
      </c>
      <c r="C658" s="285" t="s">
        <v>638</v>
      </c>
      <c r="D658" s="237" t="s">
        <v>5022</v>
      </c>
      <c r="E658" s="285" t="s">
        <v>638</v>
      </c>
      <c r="F658" s="285" t="s">
        <v>638</v>
      </c>
      <c r="G658" s="235"/>
      <c r="H658" s="235"/>
      <c r="I658" s="235">
        <v>10616</v>
      </c>
      <c r="J658" s="235">
        <v>374</v>
      </c>
      <c r="K658" s="235">
        <v>374</v>
      </c>
      <c r="L658" s="285">
        <v>374</v>
      </c>
      <c r="M658" s="285">
        <v>374</v>
      </c>
      <c r="N658" s="285">
        <v>374</v>
      </c>
      <c r="O658" s="235">
        <v>374</v>
      </c>
      <c r="P658" s="235">
        <v>374</v>
      </c>
      <c r="Q658" s="235" t="s">
        <v>1486</v>
      </c>
      <c r="R658" s="235">
        <v>1</v>
      </c>
      <c r="S658" s="235" t="s">
        <v>290</v>
      </c>
      <c r="T658" s="235"/>
      <c r="U658" s="235"/>
      <c r="V658" s="285"/>
      <c r="W658" s="235"/>
      <c r="X658" s="235"/>
      <c r="Y658" s="235"/>
      <c r="Z658" s="235" t="s">
        <v>1644</v>
      </c>
      <c r="AA658" s="235"/>
      <c r="AB658" s="235"/>
      <c r="AC658" s="235"/>
      <c r="AD658" s="235"/>
      <c r="AE658" s="235"/>
      <c r="AF658" s="285"/>
      <c r="AG658" s="285"/>
      <c r="AH658" s="235"/>
      <c r="AI658" s="235"/>
      <c r="AJ658" s="235"/>
      <c r="AK658" s="235"/>
      <c r="AL658" s="235"/>
      <c r="AM658" s="235"/>
      <c r="AN658" s="235"/>
      <c r="AO658" s="285"/>
      <c r="AP658" s="285"/>
      <c r="AQ658" s="285"/>
      <c r="AR658" s="285"/>
      <c r="AS658" s="285"/>
      <c r="AT658" s="285"/>
      <c r="AU658" s="221">
        <v>2012</v>
      </c>
      <c r="AV658" s="221"/>
      <c r="AW658" s="221"/>
      <c r="AX658" s="221"/>
      <c r="AY658" s="221"/>
      <c r="AZ658" s="221"/>
      <c r="BA658" s="221"/>
      <c r="BB658" s="222">
        <v>25</v>
      </c>
      <c r="BC658" s="222"/>
    </row>
    <row r="659" spans="1:55" s="19" customFormat="1" ht="20.100000000000001" customHeight="1">
      <c r="A659" s="889"/>
      <c r="B659" s="292" t="s">
        <v>57</v>
      </c>
      <c r="C659" s="891" t="s">
        <v>646</v>
      </c>
      <c r="D659" s="967" t="s">
        <v>1657</v>
      </c>
      <c r="E659" s="891" t="s">
        <v>646</v>
      </c>
      <c r="F659" s="891" t="s">
        <v>646</v>
      </c>
      <c r="G659" s="684"/>
      <c r="H659" s="684"/>
      <c r="I659" s="684">
        <v>2478</v>
      </c>
      <c r="J659" s="684">
        <v>1260</v>
      </c>
      <c r="K659" s="684">
        <v>1260</v>
      </c>
      <c r="L659" s="891"/>
      <c r="M659" s="891"/>
      <c r="N659" s="891"/>
      <c r="O659" s="684">
        <v>1260</v>
      </c>
      <c r="P659" s="684">
        <v>1260</v>
      </c>
      <c r="Q659" s="684" t="s">
        <v>1658</v>
      </c>
      <c r="R659" s="684">
        <v>2</v>
      </c>
      <c r="S659" s="684" t="s">
        <v>290</v>
      </c>
      <c r="T659" s="684"/>
      <c r="U659" s="684"/>
      <c r="V659" s="891"/>
      <c r="W659" s="684"/>
      <c r="X659" s="684"/>
      <c r="Y659" s="684"/>
      <c r="Z659" s="684" t="s">
        <v>1644</v>
      </c>
      <c r="AA659" s="684"/>
      <c r="AB659" s="684"/>
      <c r="AC659" s="684"/>
      <c r="AD659" s="684"/>
      <c r="AE659" s="684"/>
      <c r="AF659" s="891"/>
      <c r="AG659" s="891"/>
      <c r="AH659" s="684"/>
      <c r="AI659" s="684"/>
      <c r="AJ659" s="684"/>
      <c r="AK659" s="684"/>
      <c r="AL659" s="684"/>
      <c r="AM659" s="684"/>
      <c r="AN659" s="684"/>
      <c r="AO659" s="891"/>
      <c r="AP659" s="891"/>
      <c r="AQ659" s="891"/>
      <c r="AR659" s="891"/>
      <c r="AS659" s="891"/>
      <c r="AT659" s="891"/>
      <c r="AU659" s="968">
        <v>2003</v>
      </c>
      <c r="AV659" s="968"/>
      <c r="AW659" s="968"/>
      <c r="AX659" s="968"/>
      <c r="AY659" s="968"/>
      <c r="AZ659" s="968"/>
      <c r="BA659" s="968"/>
      <c r="BB659" s="89">
        <v>580</v>
      </c>
      <c r="BC659" s="89"/>
    </row>
    <row r="660" spans="1:55" s="19" customFormat="1" ht="20.100000000000001" customHeight="1">
      <c r="A660" s="889"/>
      <c r="B660" s="292" t="s">
        <v>57</v>
      </c>
      <c r="C660" s="891" t="s">
        <v>646</v>
      </c>
      <c r="D660" s="967" t="s">
        <v>13509</v>
      </c>
      <c r="E660" s="891" t="s">
        <v>646</v>
      </c>
      <c r="F660" s="891" t="s">
        <v>646</v>
      </c>
      <c r="G660" s="684"/>
      <c r="H660" s="684"/>
      <c r="I660" s="684">
        <v>19622</v>
      </c>
      <c r="J660" s="684">
        <v>542</v>
      </c>
      <c r="K660" s="684">
        <v>542</v>
      </c>
      <c r="L660" s="891"/>
      <c r="M660" s="891"/>
      <c r="N660" s="891"/>
      <c r="O660" s="684">
        <v>513</v>
      </c>
      <c r="P660" s="684">
        <v>513</v>
      </c>
      <c r="Q660" s="684" t="s">
        <v>1639</v>
      </c>
      <c r="R660" s="684">
        <v>1</v>
      </c>
      <c r="S660" s="684" t="s">
        <v>290</v>
      </c>
      <c r="T660" s="684"/>
      <c r="U660" s="684"/>
      <c r="V660" s="891"/>
      <c r="W660" s="684"/>
      <c r="X660" s="684"/>
      <c r="Y660" s="684"/>
      <c r="Z660" s="684" t="s">
        <v>1644</v>
      </c>
      <c r="AA660" s="684"/>
      <c r="AB660" s="684"/>
      <c r="AC660" s="684"/>
      <c r="AD660" s="684"/>
      <c r="AE660" s="684"/>
      <c r="AF660" s="891"/>
      <c r="AG660" s="891"/>
      <c r="AH660" s="684"/>
      <c r="AI660" s="684"/>
      <c r="AJ660" s="684"/>
      <c r="AK660" s="684"/>
      <c r="AL660" s="684"/>
      <c r="AM660" s="684"/>
      <c r="AN660" s="684"/>
      <c r="AO660" s="891"/>
      <c r="AP660" s="891"/>
      <c r="AQ660" s="891"/>
      <c r="AR660" s="891"/>
      <c r="AS660" s="891"/>
      <c r="AT660" s="891"/>
      <c r="AU660" s="968">
        <v>2014</v>
      </c>
      <c r="AV660" s="968"/>
      <c r="AW660" s="968"/>
      <c r="AX660" s="968"/>
      <c r="AY660" s="968"/>
      <c r="AZ660" s="968"/>
      <c r="BA660" s="968"/>
      <c r="BB660" s="89">
        <v>408</v>
      </c>
      <c r="BC660" s="89" t="s">
        <v>13510</v>
      </c>
    </row>
    <row r="661" spans="1:55" s="19" customFormat="1" ht="20.100000000000001" customHeight="1">
      <c r="A661" s="889"/>
      <c r="B661" s="292" t="s">
        <v>57</v>
      </c>
      <c r="C661" s="891" t="s">
        <v>646</v>
      </c>
      <c r="D661" s="967" t="s">
        <v>5023</v>
      </c>
      <c r="E661" s="891" t="s">
        <v>646</v>
      </c>
      <c r="F661" s="891" t="s">
        <v>646</v>
      </c>
      <c r="G661" s="684"/>
      <c r="H661" s="684"/>
      <c r="I661" s="684">
        <v>1068</v>
      </c>
      <c r="J661" s="684">
        <v>511</v>
      </c>
      <c r="K661" s="684">
        <v>511</v>
      </c>
      <c r="L661" s="891"/>
      <c r="M661" s="891"/>
      <c r="N661" s="891"/>
      <c r="O661" s="684">
        <v>510</v>
      </c>
      <c r="P661" s="684">
        <v>510</v>
      </c>
      <c r="Q661" s="684" t="s">
        <v>1486</v>
      </c>
      <c r="R661" s="684">
        <v>1</v>
      </c>
      <c r="S661" s="684" t="s">
        <v>290</v>
      </c>
      <c r="T661" s="684"/>
      <c r="U661" s="684"/>
      <c r="V661" s="891"/>
      <c r="W661" s="684"/>
      <c r="X661" s="684"/>
      <c r="Y661" s="684"/>
      <c r="Z661" s="684" t="s">
        <v>1644</v>
      </c>
      <c r="AA661" s="684"/>
      <c r="AB661" s="684"/>
      <c r="AC661" s="684"/>
      <c r="AD661" s="684"/>
      <c r="AE661" s="684"/>
      <c r="AF661" s="891"/>
      <c r="AG661" s="891"/>
      <c r="AH661" s="684"/>
      <c r="AI661" s="684"/>
      <c r="AJ661" s="684"/>
      <c r="AK661" s="684"/>
      <c r="AL661" s="684"/>
      <c r="AM661" s="684"/>
      <c r="AN661" s="684"/>
      <c r="AO661" s="891"/>
      <c r="AP661" s="891"/>
      <c r="AQ661" s="891"/>
      <c r="AR661" s="891"/>
      <c r="AS661" s="891"/>
      <c r="AT661" s="891"/>
      <c r="AU661" s="968">
        <v>2015</v>
      </c>
      <c r="AV661" s="968"/>
      <c r="AW661" s="968"/>
      <c r="AX661" s="968"/>
      <c r="AY661" s="968"/>
      <c r="AZ661" s="968"/>
      <c r="BA661" s="968"/>
      <c r="BB661" s="89">
        <v>225</v>
      </c>
      <c r="BC661" s="89"/>
    </row>
    <row r="662" spans="1:55" s="19" customFormat="1" ht="20.100000000000001" customHeight="1">
      <c r="A662" s="889"/>
      <c r="B662" s="292" t="s">
        <v>57</v>
      </c>
      <c r="C662" s="891" t="s">
        <v>650</v>
      </c>
      <c r="D662" s="967" t="s">
        <v>1659</v>
      </c>
      <c r="E662" s="891" t="s">
        <v>650</v>
      </c>
      <c r="F662" s="891" t="s">
        <v>650</v>
      </c>
      <c r="G662" s="684"/>
      <c r="H662" s="684"/>
      <c r="I662" s="684">
        <v>2542</v>
      </c>
      <c r="J662" s="684">
        <v>479</v>
      </c>
      <c r="K662" s="684">
        <v>479</v>
      </c>
      <c r="L662" s="891"/>
      <c r="M662" s="891"/>
      <c r="N662" s="891"/>
      <c r="O662" s="684">
        <v>475</v>
      </c>
      <c r="P662" s="684">
        <v>475</v>
      </c>
      <c r="Q662" s="684" t="s">
        <v>1660</v>
      </c>
      <c r="R662" s="684">
        <v>1</v>
      </c>
      <c r="S662" s="684" t="s">
        <v>290</v>
      </c>
      <c r="T662" s="684"/>
      <c r="U662" s="684"/>
      <c r="V662" s="891"/>
      <c r="W662" s="684"/>
      <c r="X662" s="684"/>
      <c r="Y662" s="684"/>
      <c r="Z662" s="684" t="s">
        <v>1644</v>
      </c>
      <c r="AA662" s="684"/>
      <c r="AB662" s="684"/>
      <c r="AC662" s="684"/>
      <c r="AD662" s="684"/>
      <c r="AE662" s="684"/>
      <c r="AF662" s="891"/>
      <c r="AG662" s="891"/>
      <c r="AH662" s="684"/>
      <c r="AI662" s="684"/>
      <c r="AJ662" s="684"/>
      <c r="AK662" s="684"/>
      <c r="AL662" s="684"/>
      <c r="AM662" s="684"/>
      <c r="AN662" s="684"/>
      <c r="AO662" s="891"/>
      <c r="AP662" s="891"/>
      <c r="AQ662" s="891"/>
      <c r="AR662" s="891"/>
      <c r="AS662" s="891"/>
      <c r="AT662" s="891"/>
      <c r="AU662" s="968">
        <v>2000</v>
      </c>
      <c r="AV662" s="968"/>
      <c r="AW662" s="968"/>
      <c r="AX662" s="968"/>
      <c r="AY662" s="968"/>
      <c r="AZ662" s="968"/>
      <c r="BA662" s="968"/>
      <c r="BB662" s="89">
        <v>192</v>
      </c>
      <c r="BC662" s="89"/>
    </row>
    <row r="663" spans="1:55" s="19" customFormat="1" ht="25.7" customHeight="1">
      <c r="A663" s="839"/>
      <c r="B663" s="292" t="s">
        <v>57</v>
      </c>
      <c r="C663" s="285" t="s">
        <v>650</v>
      </c>
      <c r="D663" s="237" t="s">
        <v>5024</v>
      </c>
      <c r="E663" s="285" t="s">
        <v>650</v>
      </c>
      <c r="F663" s="285" t="s">
        <v>1661</v>
      </c>
      <c r="G663" s="235"/>
      <c r="H663" s="235"/>
      <c r="I663" s="235">
        <v>2448</v>
      </c>
      <c r="J663" s="235">
        <v>1068</v>
      </c>
      <c r="K663" s="235">
        <v>1068</v>
      </c>
      <c r="L663" s="285"/>
      <c r="M663" s="285"/>
      <c r="N663" s="285"/>
      <c r="O663" s="235">
        <v>525</v>
      </c>
      <c r="P663" s="235">
        <v>525</v>
      </c>
      <c r="Q663" s="235" t="s">
        <v>1662</v>
      </c>
      <c r="R663" s="235">
        <v>2</v>
      </c>
      <c r="S663" s="235" t="s">
        <v>290</v>
      </c>
      <c r="T663" s="235"/>
      <c r="U663" s="235"/>
      <c r="V663" s="285"/>
      <c r="W663" s="235"/>
      <c r="X663" s="235"/>
      <c r="Y663" s="235"/>
      <c r="Z663" s="235" t="s">
        <v>1644</v>
      </c>
      <c r="AA663" s="235"/>
      <c r="AB663" s="235"/>
      <c r="AC663" s="235"/>
      <c r="AD663" s="235"/>
      <c r="AE663" s="235"/>
      <c r="AF663" s="285"/>
      <c r="AG663" s="285"/>
      <c r="AH663" s="235"/>
      <c r="AI663" s="235"/>
      <c r="AJ663" s="235"/>
      <c r="AK663" s="235"/>
      <c r="AL663" s="235"/>
      <c r="AM663" s="235"/>
      <c r="AN663" s="235"/>
      <c r="AO663" s="285"/>
      <c r="AP663" s="285"/>
      <c r="AQ663" s="285"/>
      <c r="AR663" s="285"/>
      <c r="AS663" s="285"/>
      <c r="AT663" s="285"/>
      <c r="AU663" s="221">
        <v>2011</v>
      </c>
      <c r="AV663" s="221"/>
      <c r="AW663" s="221"/>
      <c r="AX663" s="221"/>
      <c r="AY663" s="221"/>
      <c r="AZ663" s="221"/>
      <c r="BA663" s="221"/>
      <c r="BB663" s="222">
        <v>1090</v>
      </c>
      <c r="BC663" s="222"/>
    </row>
    <row r="664" spans="1:55" s="19" customFormat="1" ht="25.7" customHeight="1">
      <c r="A664" s="839"/>
      <c r="B664" s="292" t="s">
        <v>57</v>
      </c>
      <c r="C664" s="285" t="s">
        <v>650</v>
      </c>
      <c r="D664" s="237" t="s">
        <v>1663</v>
      </c>
      <c r="E664" s="285" t="s">
        <v>650</v>
      </c>
      <c r="F664" s="285" t="s">
        <v>1664</v>
      </c>
      <c r="G664" s="235"/>
      <c r="H664" s="235"/>
      <c r="I664" s="235">
        <v>3800</v>
      </c>
      <c r="J664" s="235">
        <v>374</v>
      </c>
      <c r="K664" s="235">
        <v>374</v>
      </c>
      <c r="L664" s="285"/>
      <c r="M664" s="285"/>
      <c r="N664" s="285"/>
      <c r="O664" s="235">
        <v>374</v>
      </c>
      <c r="P664" s="235">
        <v>374</v>
      </c>
      <c r="Q664" s="235" t="s">
        <v>1665</v>
      </c>
      <c r="R664" s="235">
        <v>1</v>
      </c>
      <c r="S664" s="235" t="s">
        <v>290</v>
      </c>
      <c r="T664" s="235"/>
      <c r="U664" s="235"/>
      <c r="V664" s="285"/>
      <c r="W664" s="235"/>
      <c r="X664" s="235"/>
      <c r="Y664" s="235"/>
      <c r="Z664" s="235" t="s">
        <v>1644</v>
      </c>
      <c r="AA664" s="235"/>
      <c r="AB664" s="235"/>
      <c r="AC664" s="235"/>
      <c r="AD664" s="235"/>
      <c r="AE664" s="235"/>
      <c r="AF664" s="285"/>
      <c r="AG664" s="285"/>
      <c r="AH664" s="235"/>
      <c r="AI664" s="235"/>
      <c r="AJ664" s="235"/>
      <c r="AK664" s="235"/>
      <c r="AL664" s="235"/>
      <c r="AM664" s="235"/>
      <c r="AN664" s="235"/>
      <c r="AO664" s="285"/>
      <c r="AP664" s="285"/>
      <c r="AQ664" s="285"/>
      <c r="AR664" s="285"/>
      <c r="AS664" s="285"/>
      <c r="AT664" s="285"/>
      <c r="AU664" s="221">
        <v>2011</v>
      </c>
      <c r="AV664" s="221"/>
      <c r="AW664" s="221"/>
      <c r="AX664" s="221"/>
      <c r="AY664" s="221"/>
      <c r="AZ664" s="221"/>
      <c r="BA664" s="221"/>
      <c r="BB664" s="222">
        <v>110</v>
      </c>
      <c r="BC664" s="222"/>
    </row>
    <row r="665" spans="1:55" s="19" customFormat="1" ht="25.7" customHeight="1">
      <c r="A665" s="839"/>
      <c r="B665" s="292" t="s">
        <v>57</v>
      </c>
      <c r="C665" s="285" t="s">
        <v>650</v>
      </c>
      <c r="D665" s="237" t="s">
        <v>1666</v>
      </c>
      <c r="E665" s="285" t="s">
        <v>650</v>
      </c>
      <c r="F665" s="285" t="s">
        <v>1664</v>
      </c>
      <c r="G665" s="235"/>
      <c r="H665" s="235"/>
      <c r="I665" s="235">
        <v>2897</v>
      </c>
      <c r="J665" s="235">
        <v>374</v>
      </c>
      <c r="K665" s="235">
        <v>374</v>
      </c>
      <c r="L665" s="285"/>
      <c r="M665" s="285"/>
      <c r="N665" s="285"/>
      <c r="O665" s="235">
        <v>374</v>
      </c>
      <c r="P665" s="235">
        <v>374</v>
      </c>
      <c r="Q665" s="235" t="s">
        <v>1665</v>
      </c>
      <c r="R665" s="235">
        <v>1</v>
      </c>
      <c r="S665" s="235" t="s">
        <v>290</v>
      </c>
      <c r="T665" s="235"/>
      <c r="U665" s="235"/>
      <c r="V665" s="285"/>
      <c r="W665" s="235"/>
      <c r="X665" s="235"/>
      <c r="Y665" s="235"/>
      <c r="Z665" s="235" t="s">
        <v>1644</v>
      </c>
      <c r="AA665" s="235"/>
      <c r="AB665" s="235"/>
      <c r="AC665" s="235"/>
      <c r="AD665" s="235"/>
      <c r="AE665" s="235"/>
      <c r="AF665" s="285"/>
      <c r="AG665" s="285"/>
      <c r="AH665" s="235"/>
      <c r="AI665" s="235"/>
      <c r="AJ665" s="235"/>
      <c r="AK665" s="235"/>
      <c r="AL665" s="235"/>
      <c r="AM665" s="235"/>
      <c r="AN665" s="235"/>
      <c r="AO665" s="285"/>
      <c r="AP665" s="285"/>
      <c r="AQ665" s="285"/>
      <c r="AR665" s="285"/>
      <c r="AS665" s="285"/>
      <c r="AT665" s="285"/>
      <c r="AU665" s="221">
        <v>2012</v>
      </c>
      <c r="AV665" s="221"/>
      <c r="AW665" s="221"/>
      <c r="AX665" s="221"/>
      <c r="AY665" s="221"/>
      <c r="AZ665" s="221"/>
      <c r="BA665" s="221"/>
      <c r="BB665" s="222">
        <v>131</v>
      </c>
      <c r="BC665" s="222"/>
    </row>
    <row r="666" spans="1:55" s="19" customFormat="1" ht="25.7" customHeight="1">
      <c r="A666" s="839"/>
      <c r="B666" s="292" t="s">
        <v>57</v>
      </c>
      <c r="C666" s="285" t="s">
        <v>650</v>
      </c>
      <c r="D666" s="237" t="s">
        <v>1667</v>
      </c>
      <c r="E666" s="285" t="s">
        <v>650</v>
      </c>
      <c r="F666" s="285" t="s">
        <v>1664</v>
      </c>
      <c r="G666" s="235"/>
      <c r="H666" s="235"/>
      <c r="I666" s="235">
        <v>4638</v>
      </c>
      <c r="J666" s="235">
        <v>374</v>
      </c>
      <c r="K666" s="235">
        <v>374</v>
      </c>
      <c r="L666" s="285"/>
      <c r="M666" s="285"/>
      <c r="N666" s="285"/>
      <c r="O666" s="235">
        <v>374</v>
      </c>
      <c r="P666" s="235">
        <v>374</v>
      </c>
      <c r="Q666" s="235" t="s">
        <v>1665</v>
      </c>
      <c r="R666" s="235">
        <v>1</v>
      </c>
      <c r="S666" s="235" t="s">
        <v>290</v>
      </c>
      <c r="T666" s="235"/>
      <c r="U666" s="235"/>
      <c r="V666" s="285"/>
      <c r="W666" s="235"/>
      <c r="X666" s="235"/>
      <c r="Y666" s="235"/>
      <c r="Z666" s="235" t="s">
        <v>1644</v>
      </c>
      <c r="AA666" s="235"/>
      <c r="AB666" s="235"/>
      <c r="AC666" s="235"/>
      <c r="AD666" s="235"/>
      <c r="AE666" s="235"/>
      <c r="AF666" s="285"/>
      <c r="AG666" s="285"/>
      <c r="AH666" s="235"/>
      <c r="AI666" s="235"/>
      <c r="AJ666" s="235"/>
      <c r="AK666" s="235"/>
      <c r="AL666" s="235"/>
      <c r="AM666" s="235"/>
      <c r="AN666" s="235"/>
      <c r="AO666" s="285"/>
      <c r="AP666" s="285"/>
      <c r="AQ666" s="285"/>
      <c r="AR666" s="285"/>
      <c r="AS666" s="285"/>
      <c r="AT666" s="285"/>
      <c r="AU666" s="221">
        <v>2012</v>
      </c>
      <c r="AV666" s="221"/>
      <c r="AW666" s="221"/>
      <c r="AX666" s="221"/>
      <c r="AY666" s="221"/>
      <c r="AZ666" s="221"/>
      <c r="BA666" s="221"/>
      <c r="BB666" s="222">
        <v>137</v>
      </c>
      <c r="BC666" s="222"/>
    </row>
    <row r="667" spans="1:55" s="19" customFormat="1" ht="25.7" customHeight="1">
      <c r="A667" s="839"/>
      <c r="B667" s="292" t="s">
        <v>57</v>
      </c>
      <c r="C667" s="285" t="s">
        <v>650</v>
      </c>
      <c r="D667" s="237" t="s">
        <v>5025</v>
      </c>
      <c r="E667" s="285" t="s">
        <v>650</v>
      </c>
      <c r="F667" s="285" t="s">
        <v>1661</v>
      </c>
      <c r="G667" s="235"/>
      <c r="H667" s="235"/>
      <c r="I667" s="235">
        <v>777</v>
      </c>
      <c r="J667" s="235">
        <v>57</v>
      </c>
      <c r="K667" s="235">
        <v>57</v>
      </c>
      <c r="L667" s="285"/>
      <c r="M667" s="285"/>
      <c r="N667" s="285"/>
      <c r="O667" s="235">
        <v>396</v>
      </c>
      <c r="P667" s="235">
        <v>396</v>
      </c>
      <c r="Q667" s="235" t="s">
        <v>5026</v>
      </c>
      <c r="R667" s="235">
        <v>1</v>
      </c>
      <c r="S667" s="235" t="s">
        <v>290</v>
      </c>
      <c r="T667" s="235"/>
      <c r="U667" s="235"/>
      <c r="V667" s="285"/>
      <c r="W667" s="235"/>
      <c r="X667" s="235"/>
      <c r="Y667" s="235"/>
      <c r="Z667" s="235" t="s">
        <v>1644</v>
      </c>
      <c r="AA667" s="235"/>
      <c r="AB667" s="235"/>
      <c r="AC667" s="235"/>
      <c r="AD667" s="235"/>
      <c r="AE667" s="235"/>
      <c r="AF667" s="285"/>
      <c r="AG667" s="285"/>
      <c r="AH667" s="235"/>
      <c r="AI667" s="235"/>
      <c r="AJ667" s="235"/>
      <c r="AK667" s="235"/>
      <c r="AL667" s="235"/>
      <c r="AM667" s="235"/>
      <c r="AN667" s="235"/>
      <c r="AO667" s="285"/>
      <c r="AP667" s="285"/>
      <c r="AQ667" s="285"/>
      <c r="AR667" s="285"/>
      <c r="AS667" s="285"/>
      <c r="AT667" s="285"/>
      <c r="AU667" s="221">
        <v>2013</v>
      </c>
      <c r="AV667" s="221"/>
      <c r="AW667" s="221"/>
      <c r="AX667" s="221"/>
      <c r="AY667" s="221"/>
      <c r="AZ667" s="221"/>
      <c r="BA667" s="221"/>
      <c r="BB667" s="222">
        <v>83</v>
      </c>
      <c r="BC667" s="222"/>
    </row>
    <row r="668" spans="1:55" s="19" customFormat="1" ht="25.7" customHeight="1">
      <c r="A668" s="839"/>
      <c r="B668" s="292" t="s">
        <v>57</v>
      </c>
      <c r="C668" s="285" t="s">
        <v>650</v>
      </c>
      <c r="D668" s="237" t="s">
        <v>5027</v>
      </c>
      <c r="E668" s="285" t="s">
        <v>650</v>
      </c>
      <c r="F668" s="285" t="s">
        <v>1664</v>
      </c>
      <c r="G668" s="235"/>
      <c r="H668" s="235"/>
      <c r="I668" s="235">
        <v>500</v>
      </c>
      <c r="J668" s="235">
        <v>833</v>
      </c>
      <c r="K668" s="235">
        <v>374</v>
      </c>
      <c r="L668" s="285"/>
      <c r="M668" s="285"/>
      <c r="N668" s="285"/>
      <c r="O668" s="235">
        <v>374</v>
      </c>
      <c r="P668" s="235">
        <v>374</v>
      </c>
      <c r="Q668" s="235" t="s">
        <v>1486</v>
      </c>
      <c r="R668" s="235">
        <v>1</v>
      </c>
      <c r="S668" s="235" t="s">
        <v>290</v>
      </c>
      <c r="T668" s="235"/>
      <c r="U668" s="235"/>
      <c r="V668" s="285"/>
      <c r="W668" s="235"/>
      <c r="X668" s="235"/>
      <c r="Y668" s="235"/>
      <c r="Z668" s="235" t="s">
        <v>1644</v>
      </c>
      <c r="AA668" s="235"/>
      <c r="AB668" s="235"/>
      <c r="AC668" s="235"/>
      <c r="AD668" s="235"/>
      <c r="AE668" s="235"/>
      <c r="AF668" s="285"/>
      <c r="AG668" s="285"/>
      <c r="AH668" s="235"/>
      <c r="AI668" s="235"/>
      <c r="AJ668" s="235"/>
      <c r="AK668" s="235"/>
      <c r="AL668" s="235"/>
      <c r="AM668" s="235"/>
      <c r="AN668" s="235"/>
      <c r="AO668" s="285"/>
      <c r="AP668" s="285"/>
      <c r="AQ668" s="285"/>
      <c r="AR668" s="285"/>
      <c r="AS668" s="285"/>
      <c r="AT668" s="285"/>
      <c r="AU668" s="221">
        <v>2013</v>
      </c>
      <c r="AV668" s="221"/>
      <c r="AW668" s="221"/>
      <c r="AX668" s="221"/>
      <c r="AY668" s="221"/>
      <c r="AZ668" s="221"/>
      <c r="BA668" s="221"/>
      <c r="BB668" s="222">
        <v>120</v>
      </c>
      <c r="BC668" s="222"/>
    </row>
    <row r="669" spans="1:55" s="19" customFormat="1" ht="25.7" customHeight="1">
      <c r="A669" s="839"/>
      <c r="B669" s="292" t="s">
        <v>57</v>
      </c>
      <c r="C669" s="285" t="s">
        <v>650</v>
      </c>
      <c r="D669" s="237" t="s">
        <v>5028</v>
      </c>
      <c r="E669" s="285" t="s">
        <v>650</v>
      </c>
      <c r="F669" s="285" t="s">
        <v>1664</v>
      </c>
      <c r="G669" s="235"/>
      <c r="H669" s="235"/>
      <c r="I669" s="235">
        <v>696.47</v>
      </c>
      <c r="J669" s="235">
        <v>400</v>
      </c>
      <c r="K669" s="235">
        <v>400</v>
      </c>
      <c r="L669" s="285"/>
      <c r="M669" s="285"/>
      <c r="N669" s="285"/>
      <c r="O669" s="235">
        <v>400</v>
      </c>
      <c r="P669" s="235">
        <v>400</v>
      </c>
      <c r="Q669" s="235" t="s">
        <v>5029</v>
      </c>
      <c r="R669" s="235">
        <v>1</v>
      </c>
      <c r="S669" s="235" t="s">
        <v>290</v>
      </c>
      <c r="T669" s="235"/>
      <c r="U669" s="235"/>
      <c r="V669" s="285"/>
      <c r="W669" s="235"/>
      <c r="X669" s="235"/>
      <c r="Y669" s="235"/>
      <c r="Z669" s="235" t="s">
        <v>1644</v>
      </c>
      <c r="AA669" s="235"/>
      <c r="AB669" s="235"/>
      <c r="AC669" s="235"/>
      <c r="AD669" s="235"/>
      <c r="AE669" s="235"/>
      <c r="AF669" s="285"/>
      <c r="AG669" s="285"/>
      <c r="AH669" s="235"/>
      <c r="AI669" s="235"/>
      <c r="AJ669" s="235"/>
      <c r="AK669" s="235"/>
      <c r="AL669" s="235"/>
      <c r="AM669" s="235"/>
      <c r="AN669" s="235"/>
      <c r="AO669" s="285"/>
      <c r="AP669" s="285"/>
      <c r="AQ669" s="285"/>
      <c r="AR669" s="285"/>
      <c r="AS669" s="285"/>
      <c r="AT669" s="285"/>
      <c r="AU669" s="221">
        <v>2011</v>
      </c>
      <c r="AV669" s="221"/>
      <c r="AW669" s="221"/>
      <c r="AX669" s="221"/>
      <c r="AY669" s="221"/>
      <c r="AZ669" s="221"/>
      <c r="BA669" s="221"/>
      <c r="BB669" s="222">
        <v>150</v>
      </c>
      <c r="BC669" s="222"/>
    </row>
    <row r="670" spans="1:55" s="19" customFormat="1" ht="20.100000000000001" customHeight="1">
      <c r="A670" s="889"/>
      <c r="B670" s="292" t="s">
        <v>57</v>
      </c>
      <c r="C670" s="891" t="s">
        <v>650</v>
      </c>
      <c r="D670" s="967" t="s">
        <v>5030</v>
      </c>
      <c r="E670" s="891" t="s">
        <v>650</v>
      </c>
      <c r="F670" s="891" t="s">
        <v>1664</v>
      </c>
      <c r="G670" s="684"/>
      <c r="H670" s="684"/>
      <c r="I670" s="684">
        <v>1055</v>
      </c>
      <c r="J670" s="684">
        <v>500</v>
      </c>
      <c r="K670" s="684">
        <v>500</v>
      </c>
      <c r="L670" s="891"/>
      <c r="M670" s="891"/>
      <c r="N670" s="891"/>
      <c r="O670" s="684">
        <v>500</v>
      </c>
      <c r="P670" s="684">
        <v>500</v>
      </c>
      <c r="Q670" s="684" t="s">
        <v>1668</v>
      </c>
      <c r="R670" s="684">
        <v>1</v>
      </c>
      <c r="S670" s="684" t="s">
        <v>290</v>
      </c>
      <c r="T670" s="684"/>
      <c r="U670" s="684"/>
      <c r="V670" s="891"/>
      <c r="W670" s="684"/>
      <c r="X670" s="684"/>
      <c r="Y670" s="684"/>
      <c r="Z670" s="684" t="s">
        <v>1644</v>
      </c>
      <c r="AA670" s="684"/>
      <c r="AB670" s="684"/>
      <c r="AC670" s="684"/>
      <c r="AD670" s="684"/>
      <c r="AE670" s="684"/>
      <c r="AF670" s="891"/>
      <c r="AG670" s="891"/>
      <c r="AH670" s="684"/>
      <c r="AI670" s="684"/>
      <c r="AJ670" s="684"/>
      <c r="AK670" s="684"/>
      <c r="AL670" s="684"/>
      <c r="AM670" s="684"/>
      <c r="AN670" s="684"/>
      <c r="AO670" s="891"/>
      <c r="AP670" s="891"/>
      <c r="AQ670" s="891"/>
      <c r="AR670" s="891"/>
      <c r="AS670" s="891"/>
      <c r="AT670" s="891"/>
      <c r="AU670" s="968">
        <v>2010</v>
      </c>
      <c r="AV670" s="968"/>
      <c r="AW670" s="968"/>
      <c r="AX670" s="968"/>
      <c r="AY670" s="968"/>
      <c r="AZ670" s="968"/>
      <c r="BA670" s="968"/>
      <c r="BB670" s="89">
        <v>150</v>
      </c>
      <c r="BC670" s="89"/>
    </row>
    <row r="671" spans="1:55" s="19" customFormat="1" ht="25.7" customHeight="1">
      <c r="A671" s="839"/>
      <c r="B671" s="292" t="s">
        <v>57</v>
      </c>
      <c r="C671" s="285" t="s">
        <v>650</v>
      </c>
      <c r="D671" s="237" t="s">
        <v>5031</v>
      </c>
      <c r="E671" s="285" t="s">
        <v>650</v>
      </c>
      <c r="F671" s="285" t="s">
        <v>1664</v>
      </c>
      <c r="G671" s="235"/>
      <c r="H671" s="235"/>
      <c r="I671" s="235">
        <v>661</v>
      </c>
      <c r="J671" s="235">
        <v>350</v>
      </c>
      <c r="K671" s="235">
        <v>350</v>
      </c>
      <c r="L671" s="285"/>
      <c r="M671" s="285"/>
      <c r="N671" s="285"/>
      <c r="O671" s="235">
        <v>350</v>
      </c>
      <c r="P671" s="235">
        <v>350</v>
      </c>
      <c r="Q671" s="235" t="s">
        <v>1668</v>
      </c>
      <c r="R671" s="235">
        <v>1</v>
      </c>
      <c r="S671" s="235" t="s">
        <v>290</v>
      </c>
      <c r="T671" s="235"/>
      <c r="U671" s="235"/>
      <c r="V671" s="285"/>
      <c r="W671" s="235"/>
      <c r="X671" s="235"/>
      <c r="Y671" s="235"/>
      <c r="Z671" s="235" t="s">
        <v>1644</v>
      </c>
      <c r="AA671" s="235"/>
      <c r="AB671" s="235"/>
      <c r="AC671" s="235"/>
      <c r="AD671" s="235"/>
      <c r="AE671" s="235"/>
      <c r="AF671" s="285"/>
      <c r="AG671" s="285"/>
      <c r="AH671" s="235"/>
      <c r="AI671" s="235"/>
      <c r="AJ671" s="235"/>
      <c r="AK671" s="235"/>
      <c r="AL671" s="235"/>
      <c r="AM671" s="235"/>
      <c r="AN671" s="235"/>
      <c r="AO671" s="285"/>
      <c r="AP671" s="285"/>
      <c r="AQ671" s="285"/>
      <c r="AR671" s="285"/>
      <c r="AS671" s="285"/>
      <c r="AT671" s="285"/>
      <c r="AU671" s="221">
        <v>2013</v>
      </c>
      <c r="AV671" s="221"/>
      <c r="AW671" s="221"/>
      <c r="AX671" s="221"/>
      <c r="AY671" s="221"/>
      <c r="AZ671" s="221"/>
      <c r="BA671" s="221"/>
      <c r="BB671" s="222">
        <v>150</v>
      </c>
      <c r="BC671" s="222"/>
    </row>
    <row r="672" spans="1:55" s="19" customFormat="1" ht="20.100000000000001" customHeight="1">
      <c r="A672" s="889"/>
      <c r="B672" s="292" t="s">
        <v>57</v>
      </c>
      <c r="C672" s="891" t="s">
        <v>650</v>
      </c>
      <c r="D672" s="967" t="s">
        <v>5032</v>
      </c>
      <c r="E672" s="968" t="s">
        <v>650</v>
      </c>
      <c r="F672" s="968" t="s">
        <v>1664</v>
      </c>
      <c r="G672" s="968"/>
      <c r="H672" s="968"/>
      <c r="I672" s="89">
        <v>434.98</v>
      </c>
      <c r="J672" s="89">
        <v>395</v>
      </c>
      <c r="K672" s="89">
        <v>395</v>
      </c>
      <c r="L672" s="968"/>
      <c r="M672" s="968"/>
      <c r="N672" s="968"/>
      <c r="O672" s="684">
        <v>395</v>
      </c>
      <c r="P672" s="89">
        <v>395</v>
      </c>
      <c r="Q672" s="684" t="s">
        <v>1874</v>
      </c>
      <c r="R672" s="89">
        <v>1</v>
      </c>
      <c r="S672" s="684" t="s">
        <v>290</v>
      </c>
      <c r="T672" s="968"/>
      <c r="U672" s="968"/>
      <c r="V672" s="968"/>
      <c r="W672" s="968"/>
      <c r="X672" s="968"/>
      <c r="Y672" s="968"/>
      <c r="Z672" s="684" t="s">
        <v>1644</v>
      </c>
      <c r="AA672" s="968"/>
      <c r="AB672" s="968"/>
      <c r="AC672" s="968"/>
      <c r="AD672" s="968"/>
      <c r="AE672" s="968"/>
      <c r="AF672" s="968"/>
      <c r="AG672" s="968"/>
      <c r="AH672" s="968"/>
      <c r="AI672" s="968"/>
      <c r="AJ672" s="968"/>
      <c r="AK672" s="968"/>
      <c r="AL672" s="968"/>
      <c r="AM672" s="968"/>
      <c r="AN672" s="968"/>
      <c r="AO672" s="968"/>
      <c r="AP672" s="968"/>
      <c r="AQ672" s="968"/>
      <c r="AR672" s="968"/>
      <c r="AS672" s="968"/>
      <c r="AT672" s="968"/>
      <c r="AU672" s="968">
        <v>2013</v>
      </c>
      <c r="AV672" s="968"/>
      <c r="AW672" s="968"/>
      <c r="AX672" s="968"/>
      <c r="AY672" s="968"/>
      <c r="AZ672" s="968"/>
      <c r="BA672" s="968"/>
      <c r="BB672" s="89">
        <v>150</v>
      </c>
      <c r="BC672" s="89"/>
    </row>
    <row r="673" spans="1:55" s="19" customFormat="1" ht="25.7" customHeight="1">
      <c r="A673" s="839"/>
      <c r="B673" s="292" t="s">
        <v>57</v>
      </c>
      <c r="C673" s="285" t="s">
        <v>650</v>
      </c>
      <c r="D673" s="237" t="s">
        <v>5033</v>
      </c>
      <c r="E673" s="285" t="s">
        <v>650</v>
      </c>
      <c r="F673" s="285" t="s">
        <v>1664</v>
      </c>
      <c r="G673" s="235"/>
      <c r="H673" s="235"/>
      <c r="I673" s="235">
        <v>902.43</v>
      </c>
      <c r="J673" s="235">
        <v>420</v>
      </c>
      <c r="K673" s="235">
        <v>420</v>
      </c>
      <c r="L673" s="285"/>
      <c r="M673" s="285"/>
      <c r="N673" s="285"/>
      <c r="O673" s="235">
        <v>420</v>
      </c>
      <c r="P673" s="235">
        <v>420</v>
      </c>
      <c r="Q673" s="235" t="s">
        <v>5026</v>
      </c>
      <c r="R673" s="235">
        <v>1</v>
      </c>
      <c r="S673" s="235" t="s">
        <v>290</v>
      </c>
      <c r="T673" s="235"/>
      <c r="U673" s="235"/>
      <c r="V673" s="285"/>
      <c r="W673" s="235"/>
      <c r="X673" s="235"/>
      <c r="Y673" s="235"/>
      <c r="Z673" s="235" t="s">
        <v>1644</v>
      </c>
      <c r="AA673" s="235"/>
      <c r="AB673" s="235"/>
      <c r="AC673" s="235"/>
      <c r="AD673" s="235"/>
      <c r="AE673" s="235"/>
      <c r="AF673" s="285"/>
      <c r="AG673" s="285"/>
      <c r="AH673" s="235"/>
      <c r="AI673" s="235"/>
      <c r="AJ673" s="235"/>
      <c r="AK673" s="235"/>
      <c r="AL673" s="235"/>
      <c r="AM673" s="235"/>
      <c r="AN673" s="235"/>
      <c r="AO673" s="285"/>
      <c r="AP673" s="285"/>
      <c r="AQ673" s="285"/>
      <c r="AR673" s="285"/>
      <c r="AS673" s="285"/>
      <c r="AT673" s="285"/>
      <c r="AU673" s="221">
        <v>2013</v>
      </c>
      <c r="AV673" s="221"/>
      <c r="AW673" s="221"/>
      <c r="AX673" s="221"/>
      <c r="AY673" s="221"/>
      <c r="AZ673" s="221"/>
      <c r="BA673" s="221"/>
      <c r="BB673" s="222">
        <v>170</v>
      </c>
      <c r="BC673" s="222"/>
    </row>
    <row r="674" spans="1:55" s="19" customFormat="1" ht="25.7" customHeight="1">
      <c r="A674" s="839"/>
      <c r="B674" s="292" t="s">
        <v>57</v>
      </c>
      <c r="C674" s="285" t="s">
        <v>650</v>
      </c>
      <c r="D674" s="237" t="s">
        <v>5034</v>
      </c>
      <c r="E674" s="285" t="s">
        <v>650</v>
      </c>
      <c r="F674" s="285" t="s">
        <v>1664</v>
      </c>
      <c r="G674" s="235"/>
      <c r="H674" s="235"/>
      <c r="I674" s="235">
        <v>648.16999999999996</v>
      </c>
      <c r="J674" s="235">
        <v>420</v>
      </c>
      <c r="K674" s="235">
        <v>420</v>
      </c>
      <c r="L674" s="285"/>
      <c r="M674" s="285"/>
      <c r="N674" s="285"/>
      <c r="O674" s="235">
        <v>420</v>
      </c>
      <c r="P674" s="235">
        <v>420</v>
      </c>
      <c r="Q674" s="235" t="s">
        <v>5026</v>
      </c>
      <c r="R674" s="235">
        <v>1</v>
      </c>
      <c r="S674" s="235" t="s">
        <v>290</v>
      </c>
      <c r="T674" s="235"/>
      <c r="U674" s="235"/>
      <c r="V674" s="285"/>
      <c r="W674" s="235"/>
      <c r="X674" s="235"/>
      <c r="Y674" s="235"/>
      <c r="Z674" s="235" t="s">
        <v>1644</v>
      </c>
      <c r="AA674" s="235"/>
      <c r="AB674" s="235"/>
      <c r="AC674" s="235"/>
      <c r="AD674" s="235"/>
      <c r="AE674" s="235"/>
      <c r="AF674" s="285"/>
      <c r="AG674" s="285"/>
      <c r="AH674" s="235"/>
      <c r="AI674" s="235"/>
      <c r="AJ674" s="235"/>
      <c r="AK674" s="235"/>
      <c r="AL674" s="235"/>
      <c r="AM674" s="235"/>
      <c r="AN674" s="235"/>
      <c r="AO674" s="285"/>
      <c r="AP674" s="285"/>
      <c r="AQ674" s="285"/>
      <c r="AR674" s="285"/>
      <c r="AS674" s="285"/>
      <c r="AT674" s="285"/>
      <c r="AU674" s="221">
        <v>2014</v>
      </c>
      <c r="AV674" s="221"/>
      <c r="AW674" s="221"/>
      <c r="AX674" s="221"/>
      <c r="AY674" s="221"/>
      <c r="AZ674" s="221"/>
      <c r="BA674" s="221"/>
      <c r="BB674" s="222">
        <v>238</v>
      </c>
      <c r="BC674" s="222"/>
    </row>
    <row r="675" spans="1:55" s="19" customFormat="1" ht="25.7" customHeight="1">
      <c r="A675" s="839"/>
      <c r="B675" s="292" t="s">
        <v>57</v>
      </c>
      <c r="C675" s="285" t="s">
        <v>650</v>
      </c>
      <c r="D675" s="237" t="s">
        <v>5035</v>
      </c>
      <c r="E675" s="285" t="s">
        <v>650</v>
      </c>
      <c r="F675" s="285" t="s">
        <v>650</v>
      </c>
      <c r="G675" s="235"/>
      <c r="H675" s="235"/>
      <c r="I675" s="235">
        <v>495</v>
      </c>
      <c r="J675" s="235">
        <v>374</v>
      </c>
      <c r="K675" s="235">
        <v>374</v>
      </c>
      <c r="L675" s="285"/>
      <c r="M675" s="285"/>
      <c r="N675" s="285"/>
      <c r="O675" s="235">
        <v>374</v>
      </c>
      <c r="P675" s="235">
        <v>374</v>
      </c>
      <c r="Q675" s="235" t="s">
        <v>5036</v>
      </c>
      <c r="R675" s="235">
        <v>1</v>
      </c>
      <c r="S675" s="235" t="s">
        <v>290</v>
      </c>
      <c r="T675" s="235"/>
      <c r="U675" s="235"/>
      <c r="V675" s="285"/>
      <c r="W675" s="235"/>
      <c r="X675" s="235"/>
      <c r="Y675" s="235"/>
      <c r="Z675" s="235" t="s">
        <v>1644</v>
      </c>
      <c r="AA675" s="235"/>
      <c r="AB675" s="235"/>
      <c r="AC675" s="235"/>
      <c r="AD675" s="235"/>
      <c r="AE675" s="235"/>
      <c r="AF675" s="285"/>
      <c r="AG675" s="285"/>
      <c r="AH675" s="235"/>
      <c r="AI675" s="235"/>
      <c r="AJ675" s="235"/>
      <c r="AK675" s="235"/>
      <c r="AL675" s="235"/>
      <c r="AM675" s="235"/>
      <c r="AN675" s="235"/>
      <c r="AO675" s="285"/>
      <c r="AP675" s="285"/>
      <c r="AQ675" s="285"/>
      <c r="AR675" s="285"/>
      <c r="AS675" s="285"/>
      <c r="AT675" s="285"/>
      <c r="AU675" s="221">
        <v>2015</v>
      </c>
      <c r="AV675" s="221"/>
      <c r="AW675" s="221"/>
      <c r="AX675" s="221"/>
      <c r="AY675" s="221"/>
      <c r="AZ675" s="221"/>
      <c r="BA675" s="221"/>
      <c r="BB675" s="222">
        <v>188</v>
      </c>
      <c r="BC675" s="222"/>
    </row>
    <row r="676" spans="1:55" s="19" customFormat="1" ht="25.7" customHeight="1">
      <c r="A676" s="839"/>
      <c r="B676" s="292" t="s">
        <v>57</v>
      </c>
      <c r="C676" s="285" t="s">
        <v>650</v>
      </c>
      <c r="D676" s="237" t="s">
        <v>13511</v>
      </c>
      <c r="E676" s="285" t="s">
        <v>650</v>
      </c>
      <c r="F676" s="285" t="s">
        <v>1664</v>
      </c>
      <c r="G676" s="235"/>
      <c r="H676" s="235"/>
      <c r="I676" s="235"/>
      <c r="J676" s="235">
        <v>580</v>
      </c>
      <c r="K676" s="235">
        <v>580</v>
      </c>
      <c r="L676" s="285"/>
      <c r="M676" s="285"/>
      <c r="N676" s="285"/>
      <c r="O676" s="235">
        <v>580</v>
      </c>
      <c r="P676" s="235">
        <v>580</v>
      </c>
      <c r="Q676" s="235" t="s">
        <v>13512</v>
      </c>
      <c r="R676" s="235">
        <v>1</v>
      </c>
      <c r="S676" s="235" t="s">
        <v>290</v>
      </c>
      <c r="T676" s="235"/>
      <c r="U676" s="235"/>
      <c r="V676" s="285"/>
      <c r="W676" s="235"/>
      <c r="X676" s="235"/>
      <c r="Y676" s="235"/>
      <c r="Z676" s="235" t="s">
        <v>1644</v>
      </c>
      <c r="AA676" s="235"/>
      <c r="AB676" s="235"/>
      <c r="AC676" s="235"/>
      <c r="AD676" s="235"/>
      <c r="AE676" s="235"/>
      <c r="AF676" s="285"/>
      <c r="AG676" s="285"/>
      <c r="AH676" s="235"/>
      <c r="AI676" s="235"/>
      <c r="AJ676" s="235"/>
      <c r="AK676" s="235"/>
      <c r="AL676" s="235"/>
      <c r="AM676" s="235"/>
      <c r="AN676" s="235"/>
      <c r="AO676" s="285"/>
      <c r="AP676" s="285"/>
      <c r="AQ676" s="285"/>
      <c r="AR676" s="285"/>
      <c r="AS676" s="285"/>
      <c r="AT676" s="285"/>
      <c r="AU676" s="221">
        <v>2016</v>
      </c>
      <c r="AV676" s="221">
        <v>199</v>
      </c>
      <c r="AW676" s="221">
        <v>2016</v>
      </c>
      <c r="AX676" s="221">
        <v>199</v>
      </c>
      <c r="AY676" s="221">
        <v>2016</v>
      </c>
      <c r="AZ676" s="221">
        <v>199</v>
      </c>
      <c r="BA676" s="221">
        <v>2016</v>
      </c>
      <c r="BB676" s="222">
        <v>199</v>
      </c>
      <c r="BC676" s="222"/>
    </row>
    <row r="677" spans="1:55" s="19" customFormat="1" ht="25.7" customHeight="1">
      <c r="A677" s="839"/>
      <c r="B677" s="292" t="s">
        <v>57</v>
      </c>
      <c r="C677" s="285" t="s">
        <v>650</v>
      </c>
      <c r="D677" s="237" t="s">
        <v>13513</v>
      </c>
      <c r="E677" s="285" t="s">
        <v>650</v>
      </c>
      <c r="F677" s="285" t="s">
        <v>1664</v>
      </c>
      <c r="G677" s="235"/>
      <c r="H677" s="235"/>
      <c r="I677" s="235"/>
      <c r="J677" s="235">
        <v>396</v>
      </c>
      <c r="K677" s="235">
        <v>396</v>
      </c>
      <c r="L677" s="285"/>
      <c r="M677" s="285"/>
      <c r="N677" s="285"/>
      <c r="O677" s="235">
        <v>396</v>
      </c>
      <c r="P677" s="235">
        <v>396</v>
      </c>
      <c r="Q677" s="235" t="s">
        <v>13514</v>
      </c>
      <c r="R677" s="235">
        <v>1</v>
      </c>
      <c r="S677" s="235" t="s">
        <v>290</v>
      </c>
      <c r="T677" s="235"/>
      <c r="U677" s="235"/>
      <c r="V677" s="285"/>
      <c r="W677" s="235"/>
      <c r="X677" s="235"/>
      <c r="Y677" s="235"/>
      <c r="Z677" s="235" t="s">
        <v>1644</v>
      </c>
      <c r="AA677" s="235"/>
      <c r="AB677" s="235"/>
      <c r="AC677" s="235"/>
      <c r="AD677" s="235"/>
      <c r="AE677" s="235"/>
      <c r="AF677" s="285"/>
      <c r="AG677" s="285"/>
      <c r="AH677" s="235"/>
      <c r="AI677" s="235"/>
      <c r="AJ677" s="235"/>
      <c r="AK677" s="235"/>
      <c r="AL677" s="235"/>
      <c r="AM677" s="235"/>
      <c r="AN677" s="235"/>
      <c r="AO677" s="285"/>
      <c r="AP677" s="285"/>
      <c r="AQ677" s="285"/>
      <c r="AR677" s="285"/>
      <c r="AS677" s="285"/>
      <c r="AT677" s="285"/>
      <c r="AU677" s="221">
        <v>2016</v>
      </c>
      <c r="AV677" s="221">
        <v>190</v>
      </c>
      <c r="AW677" s="221">
        <v>2016</v>
      </c>
      <c r="AX677" s="221">
        <v>190</v>
      </c>
      <c r="AY677" s="221">
        <v>2016</v>
      </c>
      <c r="AZ677" s="221">
        <v>190</v>
      </c>
      <c r="BA677" s="221">
        <v>2016</v>
      </c>
      <c r="BB677" s="222">
        <v>190</v>
      </c>
      <c r="BC677" s="222"/>
    </row>
    <row r="678" spans="1:55" s="19" customFormat="1" ht="25.7" customHeight="1">
      <c r="A678" s="839"/>
      <c r="B678" s="292" t="s">
        <v>57</v>
      </c>
      <c r="C678" s="285" t="s">
        <v>650</v>
      </c>
      <c r="D678" s="237" t="s">
        <v>13515</v>
      </c>
      <c r="E678" s="285" t="s">
        <v>650</v>
      </c>
      <c r="F678" s="285" t="s">
        <v>1664</v>
      </c>
      <c r="G678" s="235"/>
      <c r="H678" s="235"/>
      <c r="I678" s="235"/>
      <c r="J678" s="235">
        <v>430</v>
      </c>
      <c r="K678" s="235">
        <v>430</v>
      </c>
      <c r="L678" s="285"/>
      <c r="M678" s="285"/>
      <c r="N678" s="285"/>
      <c r="O678" s="235">
        <v>430</v>
      </c>
      <c r="P678" s="235">
        <v>430</v>
      </c>
      <c r="Q678" s="235" t="s">
        <v>5036</v>
      </c>
      <c r="R678" s="235">
        <v>2</v>
      </c>
      <c r="S678" s="235" t="s">
        <v>290</v>
      </c>
      <c r="T678" s="235"/>
      <c r="U678" s="235"/>
      <c r="V678" s="285"/>
      <c r="W678" s="235"/>
      <c r="X678" s="235"/>
      <c r="Y678" s="235"/>
      <c r="Z678" s="235" t="s">
        <v>1644</v>
      </c>
      <c r="AA678" s="235"/>
      <c r="AB678" s="235"/>
      <c r="AC678" s="235"/>
      <c r="AD678" s="235"/>
      <c r="AE678" s="235"/>
      <c r="AF678" s="285"/>
      <c r="AG678" s="285"/>
      <c r="AH678" s="235"/>
      <c r="AI678" s="235"/>
      <c r="AJ678" s="235"/>
      <c r="AK678" s="235"/>
      <c r="AL678" s="235"/>
      <c r="AM678" s="235"/>
      <c r="AN678" s="235"/>
      <c r="AO678" s="285"/>
      <c r="AP678" s="285"/>
      <c r="AQ678" s="285"/>
      <c r="AR678" s="285"/>
      <c r="AS678" s="285"/>
      <c r="AT678" s="285"/>
      <c r="AU678" s="221">
        <v>2014</v>
      </c>
      <c r="AV678" s="221">
        <v>188</v>
      </c>
      <c r="AW678" s="221">
        <v>2014</v>
      </c>
      <c r="AX678" s="221">
        <v>188</v>
      </c>
      <c r="AY678" s="221">
        <v>2014</v>
      </c>
      <c r="AZ678" s="221">
        <v>188</v>
      </c>
      <c r="BA678" s="221">
        <v>2014</v>
      </c>
      <c r="BB678" s="222">
        <v>188</v>
      </c>
      <c r="BC678" s="222"/>
    </row>
    <row r="679" spans="1:55" s="19" customFormat="1" ht="25.7" customHeight="1">
      <c r="A679" s="839"/>
      <c r="B679" s="292" t="s">
        <v>57</v>
      </c>
      <c r="C679" s="285" t="s">
        <v>650</v>
      </c>
      <c r="D679" s="237" t="s">
        <v>13516</v>
      </c>
      <c r="E679" s="285" t="s">
        <v>650</v>
      </c>
      <c r="F679" s="285" t="s">
        <v>1664</v>
      </c>
      <c r="G679" s="235"/>
      <c r="H679" s="235"/>
      <c r="I679" s="235">
        <v>422</v>
      </c>
      <c r="J679" s="235">
        <v>374</v>
      </c>
      <c r="K679" s="235">
        <v>374</v>
      </c>
      <c r="L679" s="285"/>
      <c r="M679" s="285"/>
      <c r="N679" s="285"/>
      <c r="O679" s="235">
        <v>374</v>
      </c>
      <c r="P679" s="235">
        <v>374</v>
      </c>
      <c r="Q679" s="235" t="s">
        <v>5036</v>
      </c>
      <c r="R679" s="235">
        <v>1</v>
      </c>
      <c r="S679" s="235" t="s">
        <v>290</v>
      </c>
      <c r="T679" s="235"/>
      <c r="U679" s="235"/>
      <c r="V679" s="285"/>
      <c r="W679" s="235"/>
      <c r="X679" s="235"/>
      <c r="Y679" s="235"/>
      <c r="Z679" s="235" t="s">
        <v>1644</v>
      </c>
      <c r="AA679" s="235"/>
      <c r="AB679" s="235"/>
      <c r="AC679" s="235"/>
      <c r="AD679" s="235"/>
      <c r="AE679" s="235"/>
      <c r="AF679" s="285"/>
      <c r="AG679" s="285"/>
      <c r="AH679" s="235"/>
      <c r="AI679" s="235"/>
      <c r="AJ679" s="235"/>
      <c r="AK679" s="235"/>
      <c r="AL679" s="235"/>
      <c r="AM679" s="235"/>
      <c r="AN679" s="235"/>
      <c r="AO679" s="285"/>
      <c r="AP679" s="285"/>
      <c r="AQ679" s="285"/>
      <c r="AR679" s="285"/>
      <c r="AS679" s="285"/>
      <c r="AT679" s="285"/>
      <c r="AU679" s="221">
        <v>2019</v>
      </c>
      <c r="AV679" s="221">
        <v>450</v>
      </c>
      <c r="AW679" s="221">
        <v>2019</v>
      </c>
      <c r="AX679" s="221">
        <v>450</v>
      </c>
      <c r="AY679" s="221">
        <v>2019</v>
      </c>
      <c r="AZ679" s="221">
        <v>450</v>
      </c>
      <c r="BA679" s="221">
        <v>2019</v>
      </c>
      <c r="BB679" s="222">
        <v>450</v>
      </c>
      <c r="BC679" s="222" t="s">
        <v>2025</v>
      </c>
    </row>
    <row r="680" spans="1:55" s="19" customFormat="1" ht="25.7" customHeight="1">
      <c r="A680" s="839"/>
      <c r="B680" s="292" t="s">
        <v>57</v>
      </c>
      <c r="C680" s="285" t="s">
        <v>323</v>
      </c>
      <c r="D680" s="237" t="s">
        <v>5037</v>
      </c>
      <c r="E680" s="285" t="s">
        <v>323</v>
      </c>
      <c r="F680" s="285" t="s">
        <v>323</v>
      </c>
      <c r="G680" s="235"/>
      <c r="H680" s="235"/>
      <c r="I680" s="235">
        <v>3670</v>
      </c>
      <c r="J680" s="235">
        <v>516</v>
      </c>
      <c r="K680" s="235">
        <v>516</v>
      </c>
      <c r="L680" s="285"/>
      <c r="M680" s="285"/>
      <c r="N680" s="285"/>
      <c r="O680" s="235">
        <v>516</v>
      </c>
      <c r="P680" s="235">
        <v>516</v>
      </c>
      <c r="Q680" s="235" t="s">
        <v>1668</v>
      </c>
      <c r="R680" s="235">
        <v>1</v>
      </c>
      <c r="S680" s="235" t="s">
        <v>290</v>
      </c>
      <c r="T680" s="235"/>
      <c r="U680" s="235"/>
      <c r="V680" s="285"/>
      <c r="W680" s="235"/>
      <c r="X680" s="235"/>
      <c r="Y680" s="235"/>
      <c r="Z680" s="235" t="s">
        <v>1644</v>
      </c>
      <c r="AA680" s="235"/>
      <c r="AB680" s="235"/>
      <c r="AC680" s="235"/>
      <c r="AD680" s="235"/>
      <c r="AE680" s="235"/>
      <c r="AF680" s="285"/>
      <c r="AG680" s="285"/>
      <c r="AH680" s="235"/>
      <c r="AI680" s="235"/>
      <c r="AJ680" s="235"/>
      <c r="AK680" s="235"/>
      <c r="AL680" s="235"/>
      <c r="AM680" s="235"/>
      <c r="AN680" s="235"/>
      <c r="AO680" s="285"/>
      <c r="AP680" s="285"/>
      <c r="AQ680" s="285"/>
      <c r="AR680" s="285"/>
      <c r="AS680" s="285"/>
      <c r="AT680" s="285"/>
      <c r="AU680" s="221">
        <v>2006</v>
      </c>
      <c r="AV680" s="221"/>
      <c r="AW680" s="221"/>
      <c r="AX680" s="221"/>
      <c r="AY680" s="221"/>
      <c r="AZ680" s="221"/>
      <c r="BA680" s="221"/>
      <c r="BB680" s="222">
        <v>82</v>
      </c>
      <c r="BC680" s="222"/>
    </row>
    <row r="681" spans="1:55" s="19" customFormat="1" ht="25.7" customHeight="1">
      <c r="A681" s="839"/>
      <c r="B681" s="292" t="s">
        <v>57</v>
      </c>
      <c r="C681" s="285" t="s">
        <v>323</v>
      </c>
      <c r="D681" s="237" t="s">
        <v>1697</v>
      </c>
      <c r="E681" s="285" t="s">
        <v>323</v>
      </c>
      <c r="F681" s="285" t="s">
        <v>323</v>
      </c>
      <c r="G681" s="235"/>
      <c r="H681" s="235"/>
      <c r="I681" s="235">
        <v>1532</v>
      </c>
      <c r="J681" s="235">
        <v>463</v>
      </c>
      <c r="K681" s="235">
        <v>463</v>
      </c>
      <c r="L681" s="285"/>
      <c r="M681" s="285"/>
      <c r="N681" s="285"/>
      <c r="O681" s="235">
        <v>463</v>
      </c>
      <c r="P681" s="235">
        <v>463</v>
      </c>
      <c r="Q681" s="235" t="s">
        <v>1668</v>
      </c>
      <c r="R681" s="235">
        <v>1</v>
      </c>
      <c r="S681" s="235" t="s">
        <v>290</v>
      </c>
      <c r="T681" s="235"/>
      <c r="U681" s="235"/>
      <c r="V681" s="285"/>
      <c r="W681" s="235"/>
      <c r="X681" s="235"/>
      <c r="Y681" s="235"/>
      <c r="Z681" s="235" t="s">
        <v>1644</v>
      </c>
      <c r="AA681" s="235"/>
      <c r="AB681" s="235"/>
      <c r="AC681" s="235"/>
      <c r="AD681" s="235"/>
      <c r="AE681" s="235"/>
      <c r="AF681" s="285"/>
      <c r="AG681" s="285"/>
      <c r="AH681" s="235"/>
      <c r="AI681" s="235"/>
      <c r="AJ681" s="235"/>
      <c r="AK681" s="235"/>
      <c r="AL681" s="235"/>
      <c r="AM681" s="235"/>
      <c r="AN681" s="235"/>
      <c r="AO681" s="285"/>
      <c r="AP681" s="285"/>
      <c r="AQ681" s="285"/>
      <c r="AR681" s="285"/>
      <c r="AS681" s="285"/>
      <c r="AT681" s="285"/>
      <c r="AU681" s="221">
        <v>2006</v>
      </c>
      <c r="AV681" s="221"/>
      <c r="AW681" s="221"/>
      <c r="AX681" s="221"/>
      <c r="AY681" s="221"/>
      <c r="AZ681" s="221"/>
      <c r="BA681" s="221"/>
      <c r="BB681" s="222">
        <v>90</v>
      </c>
      <c r="BC681" s="222"/>
    </row>
    <row r="682" spans="1:55" s="19" customFormat="1" ht="25.7" customHeight="1">
      <c r="A682" s="839"/>
      <c r="B682" s="292" t="s">
        <v>57</v>
      </c>
      <c r="C682" s="285" t="s">
        <v>323</v>
      </c>
      <c r="D682" s="237" t="s">
        <v>5038</v>
      </c>
      <c r="E682" s="285" t="s">
        <v>323</v>
      </c>
      <c r="F682" s="285" t="s">
        <v>323</v>
      </c>
      <c r="G682" s="235"/>
      <c r="H682" s="235"/>
      <c r="I682" s="235">
        <v>1899</v>
      </c>
      <c r="J682" s="235">
        <v>432</v>
      </c>
      <c r="K682" s="235">
        <v>432</v>
      </c>
      <c r="L682" s="285"/>
      <c r="M682" s="285"/>
      <c r="N682" s="285"/>
      <c r="O682" s="235">
        <v>432</v>
      </c>
      <c r="P682" s="235">
        <v>432</v>
      </c>
      <c r="Q682" s="235" t="s">
        <v>1669</v>
      </c>
      <c r="R682" s="235">
        <v>1</v>
      </c>
      <c r="S682" s="235" t="s">
        <v>290</v>
      </c>
      <c r="T682" s="235"/>
      <c r="U682" s="235"/>
      <c r="V682" s="285"/>
      <c r="W682" s="235"/>
      <c r="X682" s="235"/>
      <c r="Y682" s="235"/>
      <c r="Z682" s="235" t="s">
        <v>1644</v>
      </c>
      <c r="AA682" s="235"/>
      <c r="AB682" s="235"/>
      <c r="AC682" s="235"/>
      <c r="AD682" s="235"/>
      <c r="AE682" s="235"/>
      <c r="AF682" s="285"/>
      <c r="AG682" s="285"/>
      <c r="AH682" s="235"/>
      <c r="AI682" s="235"/>
      <c r="AJ682" s="235"/>
      <c r="AK682" s="235"/>
      <c r="AL682" s="235"/>
      <c r="AM682" s="235"/>
      <c r="AN682" s="235"/>
      <c r="AO682" s="285"/>
      <c r="AP682" s="285"/>
      <c r="AQ682" s="285"/>
      <c r="AR682" s="285"/>
      <c r="AS682" s="285"/>
      <c r="AT682" s="285"/>
      <c r="AU682" s="221">
        <v>1997</v>
      </c>
      <c r="AV682" s="221"/>
      <c r="AW682" s="221"/>
      <c r="AX682" s="221"/>
      <c r="AY682" s="221"/>
      <c r="AZ682" s="221"/>
      <c r="BA682" s="221"/>
      <c r="BB682" s="222">
        <v>70</v>
      </c>
      <c r="BC682" s="222"/>
    </row>
    <row r="683" spans="1:55" s="19" customFormat="1" ht="25.7" customHeight="1">
      <c r="A683" s="839"/>
      <c r="B683" s="292" t="s">
        <v>57</v>
      </c>
      <c r="C683" s="285" t="s">
        <v>323</v>
      </c>
      <c r="D683" s="237" t="s">
        <v>1695</v>
      </c>
      <c r="E683" s="285" t="s">
        <v>323</v>
      </c>
      <c r="F683" s="285" t="s">
        <v>323</v>
      </c>
      <c r="G683" s="235"/>
      <c r="H683" s="235"/>
      <c r="I683" s="235">
        <v>1211</v>
      </c>
      <c r="J683" s="235">
        <v>408</v>
      </c>
      <c r="K683" s="235">
        <v>408</v>
      </c>
      <c r="L683" s="285"/>
      <c r="M683" s="285"/>
      <c r="N683" s="285"/>
      <c r="O683" s="235">
        <v>408</v>
      </c>
      <c r="P683" s="235">
        <v>408</v>
      </c>
      <c r="Q683" s="235" t="s">
        <v>1670</v>
      </c>
      <c r="R683" s="235">
        <v>1</v>
      </c>
      <c r="S683" s="235" t="s">
        <v>290</v>
      </c>
      <c r="T683" s="235"/>
      <c r="U683" s="235"/>
      <c r="V683" s="285"/>
      <c r="W683" s="235"/>
      <c r="X683" s="235"/>
      <c r="Y683" s="235"/>
      <c r="Z683" s="235" t="s">
        <v>1644</v>
      </c>
      <c r="AA683" s="235"/>
      <c r="AB683" s="235"/>
      <c r="AC683" s="235"/>
      <c r="AD683" s="235"/>
      <c r="AE683" s="235"/>
      <c r="AF683" s="285"/>
      <c r="AG683" s="285"/>
      <c r="AH683" s="235"/>
      <c r="AI683" s="235"/>
      <c r="AJ683" s="235"/>
      <c r="AK683" s="235"/>
      <c r="AL683" s="235"/>
      <c r="AM683" s="235"/>
      <c r="AN683" s="235"/>
      <c r="AO683" s="285"/>
      <c r="AP683" s="285"/>
      <c r="AQ683" s="285"/>
      <c r="AR683" s="285"/>
      <c r="AS683" s="285"/>
      <c r="AT683" s="285"/>
      <c r="AU683" s="221">
        <v>2001</v>
      </c>
      <c r="AV683" s="221"/>
      <c r="AW683" s="221"/>
      <c r="AX683" s="221"/>
      <c r="AY683" s="221"/>
      <c r="AZ683" s="221"/>
      <c r="BA683" s="221"/>
      <c r="BB683" s="222">
        <v>62</v>
      </c>
      <c r="BC683" s="222"/>
    </row>
    <row r="684" spans="1:55" s="19" customFormat="1" ht="25.7" customHeight="1">
      <c r="A684" s="839"/>
      <c r="B684" s="292" t="s">
        <v>57</v>
      </c>
      <c r="C684" s="285" t="s">
        <v>323</v>
      </c>
      <c r="D684" s="237" t="s">
        <v>5039</v>
      </c>
      <c r="E684" s="285" t="s">
        <v>323</v>
      </c>
      <c r="F684" s="285" t="s">
        <v>323</v>
      </c>
      <c r="G684" s="235"/>
      <c r="H684" s="235"/>
      <c r="I684" s="235">
        <v>935</v>
      </c>
      <c r="J684" s="235">
        <v>432</v>
      </c>
      <c r="K684" s="235">
        <v>432</v>
      </c>
      <c r="L684" s="285"/>
      <c r="M684" s="285"/>
      <c r="N684" s="285"/>
      <c r="O684" s="235">
        <v>432</v>
      </c>
      <c r="P684" s="235">
        <v>432</v>
      </c>
      <c r="Q684" s="235" t="s">
        <v>1671</v>
      </c>
      <c r="R684" s="235">
        <v>1</v>
      </c>
      <c r="S684" s="235" t="s">
        <v>290</v>
      </c>
      <c r="T684" s="235"/>
      <c r="U684" s="235"/>
      <c r="V684" s="285"/>
      <c r="W684" s="235"/>
      <c r="X684" s="235"/>
      <c r="Y684" s="235"/>
      <c r="Z684" s="235" t="s">
        <v>1644</v>
      </c>
      <c r="AA684" s="235"/>
      <c r="AB684" s="235"/>
      <c r="AC684" s="235"/>
      <c r="AD684" s="235"/>
      <c r="AE684" s="235"/>
      <c r="AF684" s="285"/>
      <c r="AG684" s="285"/>
      <c r="AH684" s="235"/>
      <c r="AI684" s="235"/>
      <c r="AJ684" s="235"/>
      <c r="AK684" s="235"/>
      <c r="AL684" s="235"/>
      <c r="AM684" s="235"/>
      <c r="AN684" s="235"/>
      <c r="AO684" s="285"/>
      <c r="AP684" s="285"/>
      <c r="AQ684" s="285"/>
      <c r="AR684" s="285"/>
      <c r="AS684" s="285"/>
      <c r="AT684" s="285"/>
      <c r="AU684" s="221">
        <v>1999</v>
      </c>
      <c r="AV684" s="221"/>
      <c r="AW684" s="221"/>
      <c r="AX684" s="221"/>
      <c r="AY684" s="221"/>
      <c r="AZ684" s="221"/>
      <c r="BA684" s="221"/>
      <c r="BB684" s="222">
        <v>53</v>
      </c>
      <c r="BC684" s="222"/>
    </row>
    <row r="685" spans="1:55" s="19" customFormat="1" ht="25.7" customHeight="1">
      <c r="A685" s="839"/>
      <c r="B685" s="292" t="s">
        <v>57</v>
      </c>
      <c r="C685" s="285" t="s">
        <v>323</v>
      </c>
      <c r="D685" s="237" t="s">
        <v>5040</v>
      </c>
      <c r="E685" s="285" t="s">
        <v>323</v>
      </c>
      <c r="F685" s="285" t="s">
        <v>323</v>
      </c>
      <c r="G685" s="235"/>
      <c r="H685" s="235"/>
      <c r="I685" s="235">
        <v>974</v>
      </c>
      <c r="J685" s="235">
        <v>405</v>
      </c>
      <c r="K685" s="235">
        <v>405</v>
      </c>
      <c r="L685" s="285"/>
      <c r="M685" s="285"/>
      <c r="N685" s="285"/>
      <c r="O685" s="235">
        <v>405</v>
      </c>
      <c r="P685" s="235">
        <v>405</v>
      </c>
      <c r="Q685" s="235" t="s">
        <v>1639</v>
      </c>
      <c r="R685" s="235">
        <v>1</v>
      </c>
      <c r="S685" s="235" t="s">
        <v>290</v>
      </c>
      <c r="T685" s="235"/>
      <c r="U685" s="235"/>
      <c r="V685" s="285"/>
      <c r="W685" s="235"/>
      <c r="X685" s="235"/>
      <c r="Y685" s="235"/>
      <c r="Z685" s="235" t="s">
        <v>1644</v>
      </c>
      <c r="AA685" s="235"/>
      <c r="AB685" s="235"/>
      <c r="AC685" s="235"/>
      <c r="AD685" s="235"/>
      <c r="AE685" s="235"/>
      <c r="AF685" s="285"/>
      <c r="AG685" s="285"/>
      <c r="AH685" s="285"/>
      <c r="AI685" s="235"/>
      <c r="AJ685" s="235"/>
      <c r="AK685" s="235"/>
      <c r="AL685" s="235"/>
      <c r="AM685" s="235"/>
      <c r="AN685" s="235"/>
      <c r="AO685" s="285"/>
      <c r="AP685" s="285"/>
      <c r="AQ685" s="236"/>
      <c r="AR685" s="236"/>
      <c r="AS685" s="236"/>
      <c r="AT685" s="236"/>
      <c r="AU685" s="221">
        <v>2002</v>
      </c>
      <c r="AV685" s="221"/>
      <c r="AW685" s="221"/>
      <c r="AX685" s="221"/>
      <c r="AY685" s="221"/>
      <c r="AZ685" s="221"/>
      <c r="BA685" s="221"/>
      <c r="BB685" s="222">
        <v>62</v>
      </c>
      <c r="BC685" s="222"/>
    </row>
    <row r="686" spans="1:55" s="19" customFormat="1" ht="25.7" customHeight="1">
      <c r="A686" s="839"/>
      <c r="B686" s="292" t="s">
        <v>57</v>
      </c>
      <c r="C686" s="285" t="s">
        <v>323</v>
      </c>
      <c r="D686" s="237" t="s">
        <v>5041</v>
      </c>
      <c r="E686" s="285" t="s">
        <v>323</v>
      </c>
      <c r="F686" s="285" t="s">
        <v>323</v>
      </c>
      <c r="G686" s="235"/>
      <c r="H686" s="235"/>
      <c r="I686" s="235">
        <v>500</v>
      </c>
      <c r="J686" s="235">
        <v>352</v>
      </c>
      <c r="K686" s="235">
        <v>352</v>
      </c>
      <c r="L686" s="285"/>
      <c r="M686" s="285"/>
      <c r="N686" s="285"/>
      <c r="O686" s="235">
        <v>352</v>
      </c>
      <c r="P686" s="235">
        <v>352</v>
      </c>
      <c r="Q686" s="235" t="s">
        <v>1639</v>
      </c>
      <c r="R686" s="235">
        <v>1</v>
      </c>
      <c r="S686" s="235" t="s">
        <v>290</v>
      </c>
      <c r="T686" s="235"/>
      <c r="U686" s="235"/>
      <c r="V686" s="285"/>
      <c r="W686" s="235"/>
      <c r="X686" s="235"/>
      <c r="Y686" s="235"/>
      <c r="Z686" s="235" t="s">
        <v>1644</v>
      </c>
      <c r="AA686" s="235"/>
      <c r="AB686" s="235"/>
      <c r="AC686" s="235"/>
      <c r="AD686" s="235"/>
      <c r="AE686" s="235"/>
      <c r="AF686" s="285"/>
      <c r="AG686" s="285"/>
      <c r="AH686" s="235"/>
      <c r="AI686" s="235"/>
      <c r="AJ686" s="235"/>
      <c r="AK686" s="235"/>
      <c r="AL686" s="235"/>
      <c r="AM686" s="235"/>
      <c r="AN686" s="235"/>
      <c r="AO686" s="285"/>
      <c r="AP686" s="285"/>
      <c r="AQ686" s="285"/>
      <c r="AR686" s="285"/>
      <c r="AS686" s="285"/>
      <c r="AT686" s="285"/>
      <c r="AU686" s="221">
        <v>1994</v>
      </c>
      <c r="AV686" s="221"/>
      <c r="AW686" s="221"/>
      <c r="AX686" s="221"/>
      <c r="AY686" s="221"/>
      <c r="AZ686" s="221"/>
      <c r="BA686" s="221"/>
      <c r="BB686" s="222">
        <v>32</v>
      </c>
      <c r="BC686" s="222"/>
    </row>
    <row r="687" spans="1:55" s="19" customFormat="1" ht="25.7" customHeight="1">
      <c r="A687" s="839"/>
      <c r="B687" s="292" t="s">
        <v>57</v>
      </c>
      <c r="C687" s="285" t="s">
        <v>323</v>
      </c>
      <c r="D687" s="237" t="s">
        <v>5042</v>
      </c>
      <c r="E687" s="285" t="s">
        <v>323</v>
      </c>
      <c r="F687" s="285" t="s">
        <v>323</v>
      </c>
      <c r="G687" s="235"/>
      <c r="H687" s="235"/>
      <c r="I687" s="235">
        <v>2380</v>
      </c>
      <c r="J687" s="235">
        <v>432</v>
      </c>
      <c r="K687" s="235">
        <v>432</v>
      </c>
      <c r="L687" s="285"/>
      <c r="M687" s="285"/>
      <c r="N687" s="285"/>
      <c r="O687" s="235">
        <v>432</v>
      </c>
      <c r="P687" s="235">
        <v>432</v>
      </c>
      <c r="Q687" s="235" t="s">
        <v>1672</v>
      </c>
      <c r="R687" s="235">
        <v>1</v>
      </c>
      <c r="S687" s="235" t="s">
        <v>290</v>
      </c>
      <c r="T687" s="235"/>
      <c r="U687" s="235"/>
      <c r="V687" s="285"/>
      <c r="W687" s="235"/>
      <c r="X687" s="235"/>
      <c r="Y687" s="235"/>
      <c r="Z687" s="235" t="s">
        <v>1644</v>
      </c>
      <c r="AA687" s="235"/>
      <c r="AB687" s="235"/>
      <c r="AC687" s="235"/>
      <c r="AD687" s="235"/>
      <c r="AE687" s="235"/>
      <c r="AF687" s="285"/>
      <c r="AG687" s="285"/>
      <c r="AH687" s="235"/>
      <c r="AI687" s="235"/>
      <c r="AJ687" s="235"/>
      <c r="AK687" s="235"/>
      <c r="AL687" s="235"/>
      <c r="AM687" s="235"/>
      <c r="AN687" s="235"/>
      <c r="AO687" s="285"/>
      <c r="AP687" s="285"/>
      <c r="AQ687" s="285"/>
      <c r="AR687" s="285"/>
      <c r="AS687" s="285"/>
      <c r="AT687" s="285"/>
      <c r="AU687" s="221">
        <v>1997</v>
      </c>
      <c r="AV687" s="221"/>
      <c r="AW687" s="221"/>
      <c r="AX687" s="221"/>
      <c r="AY687" s="221"/>
      <c r="AZ687" s="221"/>
      <c r="BA687" s="221"/>
      <c r="BB687" s="222">
        <v>34</v>
      </c>
      <c r="BC687" s="222"/>
    </row>
    <row r="688" spans="1:55" s="19" customFormat="1" ht="25.7" customHeight="1">
      <c r="A688" s="839"/>
      <c r="B688" s="292" t="s">
        <v>57</v>
      </c>
      <c r="C688" s="285" t="s">
        <v>323</v>
      </c>
      <c r="D688" s="237" t="s">
        <v>5043</v>
      </c>
      <c r="E688" s="285" t="s">
        <v>323</v>
      </c>
      <c r="F688" s="285" t="s">
        <v>323</v>
      </c>
      <c r="G688" s="235"/>
      <c r="H688" s="235"/>
      <c r="I688" s="235">
        <v>997</v>
      </c>
      <c r="J688" s="235">
        <v>394</v>
      </c>
      <c r="K688" s="235">
        <v>394</v>
      </c>
      <c r="L688" s="285"/>
      <c r="M688" s="285"/>
      <c r="N688" s="285"/>
      <c r="O688" s="235">
        <v>394</v>
      </c>
      <c r="P688" s="235">
        <v>394</v>
      </c>
      <c r="Q688" s="235" t="s">
        <v>1668</v>
      </c>
      <c r="R688" s="235">
        <v>1</v>
      </c>
      <c r="S688" s="235" t="s">
        <v>290</v>
      </c>
      <c r="T688" s="235"/>
      <c r="U688" s="235"/>
      <c r="V688" s="285"/>
      <c r="W688" s="235"/>
      <c r="X688" s="235"/>
      <c r="Y688" s="235"/>
      <c r="Z688" s="235" t="s">
        <v>1644</v>
      </c>
      <c r="AA688" s="235"/>
      <c r="AB688" s="235"/>
      <c r="AC688" s="235"/>
      <c r="AD688" s="235"/>
      <c r="AE688" s="235"/>
      <c r="AF688" s="285"/>
      <c r="AG688" s="285"/>
      <c r="AH688" s="235"/>
      <c r="AI688" s="235"/>
      <c r="AJ688" s="235"/>
      <c r="AK688" s="235"/>
      <c r="AL688" s="235"/>
      <c r="AM688" s="235"/>
      <c r="AN688" s="235"/>
      <c r="AO688" s="285"/>
      <c r="AP688" s="285"/>
      <c r="AQ688" s="285"/>
      <c r="AR688" s="285"/>
      <c r="AS688" s="285"/>
      <c r="AT688" s="285"/>
      <c r="AU688" s="221">
        <v>2009</v>
      </c>
      <c r="AV688" s="221"/>
      <c r="AW688" s="221"/>
      <c r="AX688" s="221"/>
      <c r="AY688" s="221"/>
      <c r="AZ688" s="221"/>
      <c r="BA688" s="221"/>
      <c r="BB688" s="222">
        <v>93</v>
      </c>
      <c r="BC688" s="222"/>
    </row>
    <row r="689" spans="1:55" s="19" customFormat="1" ht="25.7" customHeight="1">
      <c r="A689" s="839"/>
      <c r="B689" s="292" t="s">
        <v>57</v>
      </c>
      <c r="C689" s="285" t="s">
        <v>323</v>
      </c>
      <c r="D689" s="237" t="s">
        <v>5044</v>
      </c>
      <c r="E689" s="285" t="s">
        <v>323</v>
      </c>
      <c r="F689" s="285" t="s">
        <v>323</v>
      </c>
      <c r="G689" s="235"/>
      <c r="H689" s="235"/>
      <c r="I689" s="235">
        <v>1684</v>
      </c>
      <c r="J689" s="235">
        <v>459</v>
      </c>
      <c r="K689" s="235">
        <v>459</v>
      </c>
      <c r="L689" s="285"/>
      <c r="M689" s="285"/>
      <c r="N689" s="285"/>
      <c r="O689" s="235">
        <v>393</v>
      </c>
      <c r="P689" s="235">
        <v>393</v>
      </c>
      <c r="Q689" s="235" t="s">
        <v>1639</v>
      </c>
      <c r="R689" s="235">
        <v>1</v>
      </c>
      <c r="S689" s="235" t="s">
        <v>290</v>
      </c>
      <c r="T689" s="235"/>
      <c r="U689" s="235"/>
      <c r="V689" s="285"/>
      <c r="W689" s="235"/>
      <c r="X689" s="235"/>
      <c r="Y689" s="235"/>
      <c r="Z689" s="235" t="s">
        <v>1644</v>
      </c>
      <c r="AA689" s="235"/>
      <c r="AB689" s="235"/>
      <c r="AC689" s="235"/>
      <c r="AD689" s="235"/>
      <c r="AE689" s="235"/>
      <c r="AF689" s="285"/>
      <c r="AG689" s="285"/>
      <c r="AH689" s="235"/>
      <c r="AI689" s="235"/>
      <c r="AJ689" s="235"/>
      <c r="AK689" s="235"/>
      <c r="AL689" s="235"/>
      <c r="AM689" s="235"/>
      <c r="AN689" s="235"/>
      <c r="AO689" s="285"/>
      <c r="AP689" s="285"/>
      <c r="AQ689" s="285"/>
      <c r="AR689" s="285"/>
      <c r="AS689" s="285"/>
      <c r="AT689" s="285"/>
      <c r="AU689" s="221">
        <v>2010</v>
      </c>
      <c r="AV689" s="221"/>
      <c r="AW689" s="221"/>
      <c r="AX689" s="221"/>
      <c r="AY689" s="221"/>
      <c r="AZ689" s="221"/>
      <c r="BA689" s="221"/>
      <c r="BB689" s="222">
        <v>92</v>
      </c>
      <c r="BC689" s="222"/>
    </row>
    <row r="690" spans="1:55" s="19" customFormat="1" ht="25.7" customHeight="1">
      <c r="A690" s="839"/>
      <c r="B690" s="292" t="s">
        <v>57</v>
      </c>
      <c r="C690" s="285" t="s">
        <v>323</v>
      </c>
      <c r="D690" s="223" t="s">
        <v>5045</v>
      </c>
      <c r="E690" s="221" t="s">
        <v>323</v>
      </c>
      <c r="F690" s="221" t="s">
        <v>323</v>
      </c>
      <c r="G690" s="221"/>
      <c r="H690" s="221"/>
      <c r="I690" s="222">
        <v>4248</v>
      </c>
      <c r="J690" s="222">
        <v>437</v>
      </c>
      <c r="K690" s="222">
        <v>437</v>
      </c>
      <c r="L690" s="221"/>
      <c r="M690" s="221"/>
      <c r="N690" s="221"/>
      <c r="O690" s="235">
        <v>437</v>
      </c>
      <c r="P690" s="222">
        <v>437</v>
      </c>
      <c r="Q690" s="235" t="s">
        <v>1639</v>
      </c>
      <c r="R690" s="222">
        <v>1</v>
      </c>
      <c r="S690" s="235" t="s">
        <v>290</v>
      </c>
      <c r="T690" s="221"/>
      <c r="U690" s="221"/>
      <c r="V690" s="221"/>
      <c r="W690" s="221"/>
      <c r="X690" s="221"/>
      <c r="Y690" s="221"/>
      <c r="Z690" s="235" t="s">
        <v>1644</v>
      </c>
      <c r="AA690" s="221"/>
      <c r="AB690" s="221"/>
      <c r="AC690" s="221"/>
      <c r="AD690" s="221"/>
      <c r="AE690" s="221"/>
      <c r="AF690" s="221"/>
      <c r="AG690" s="221"/>
      <c r="AH690" s="221"/>
      <c r="AI690" s="221"/>
      <c r="AJ690" s="221"/>
      <c r="AK690" s="221"/>
      <c r="AL690" s="221"/>
      <c r="AM690" s="221"/>
      <c r="AN690" s="221"/>
      <c r="AO690" s="221"/>
      <c r="AP690" s="221"/>
      <c r="AQ690" s="221"/>
      <c r="AR690" s="221"/>
      <c r="AS690" s="221"/>
      <c r="AT690" s="221"/>
      <c r="AU690" s="221">
        <v>2010</v>
      </c>
      <c r="AV690" s="221"/>
      <c r="AW690" s="221"/>
      <c r="AX690" s="221"/>
      <c r="AY690" s="221"/>
      <c r="AZ690" s="221"/>
      <c r="BA690" s="221"/>
      <c r="BB690" s="222">
        <v>91</v>
      </c>
      <c r="BC690" s="222"/>
    </row>
    <row r="691" spans="1:55" s="19" customFormat="1" ht="25.7" customHeight="1">
      <c r="A691" s="839"/>
      <c r="B691" s="292" t="s">
        <v>57</v>
      </c>
      <c r="C691" s="285" t="s">
        <v>323</v>
      </c>
      <c r="D691" s="223" t="s">
        <v>5046</v>
      </c>
      <c r="E691" s="221" t="s">
        <v>323</v>
      </c>
      <c r="F691" s="221" t="s">
        <v>323</v>
      </c>
      <c r="G691" s="221"/>
      <c r="H691" s="221"/>
      <c r="I691" s="222">
        <v>2273</v>
      </c>
      <c r="J691" s="222">
        <v>394</v>
      </c>
      <c r="K691" s="222">
        <v>394</v>
      </c>
      <c r="L691" s="221"/>
      <c r="M691" s="221"/>
      <c r="N691" s="221"/>
      <c r="O691" s="222">
        <v>394</v>
      </c>
      <c r="P691" s="222">
        <v>394</v>
      </c>
      <c r="Q691" s="235" t="s">
        <v>1668</v>
      </c>
      <c r="R691" s="222">
        <v>1</v>
      </c>
      <c r="S691" s="235" t="s">
        <v>290</v>
      </c>
      <c r="T691" s="221"/>
      <c r="U691" s="221"/>
      <c r="V691" s="221"/>
      <c r="W691" s="221"/>
      <c r="X691" s="221"/>
      <c r="Y691" s="221"/>
      <c r="Z691" s="235" t="s">
        <v>1644</v>
      </c>
      <c r="AA691" s="221"/>
      <c r="AB691" s="221"/>
      <c r="AC691" s="221"/>
      <c r="AD691" s="221"/>
      <c r="AE691" s="221"/>
      <c r="AF691" s="221"/>
      <c r="AG691" s="221"/>
      <c r="AH691" s="221"/>
      <c r="AI691" s="221"/>
      <c r="AJ691" s="221"/>
      <c r="AK691" s="221"/>
      <c r="AL691" s="221"/>
      <c r="AM691" s="221"/>
      <c r="AN691" s="221"/>
      <c r="AO691" s="221"/>
      <c r="AP691" s="221"/>
      <c r="AQ691" s="221"/>
      <c r="AR691" s="221"/>
      <c r="AS691" s="221"/>
      <c r="AT691" s="221"/>
      <c r="AU691" s="221">
        <v>2011</v>
      </c>
      <c r="AV691" s="221"/>
      <c r="AW691" s="221"/>
      <c r="AX691" s="221"/>
      <c r="AY691" s="221"/>
      <c r="AZ691" s="221"/>
      <c r="BA691" s="221"/>
      <c r="BB691" s="222">
        <v>95</v>
      </c>
      <c r="BC691" s="222"/>
    </row>
    <row r="692" spans="1:55" s="19" customFormat="1" ht="25.7" customHeight="1">
      <c r="A692" s="930"/>
      <c r="B692" s="292" t="s">
        <v>57</v>
      </c>
      <c r="C692" s="285" t="s">
        <v>323</v>
      </c>
      <c r="D692" s="223" t="s">
        <v>1673</v>
      </c>
      <c r="E692" s="221" t="s">
        <v>323</v>
      </c>
      <c r="F692" s="221" t="s">
        <v>323</v>
      </c>
      <c r="G692" s="221"/>
      <c r="H692" s="221"/>
      <c r="I692" s="222">
        <v>1000</v>
      </c>
      <c r="J692" s="222">
        <v>450</v>
      </c>
      <c r="K692" s="222">
        <v>450</v>
      </c>
      <c r="L692" s="221"/>
      <c r="M692" s="221"/>
      <c r="N692" s="221"/>
      <c r="O692" s="222">
        <v>450</v>
      </c>
      <c r="P692" s="222">
        <v>450</v>
      </c>
      <c r="Q692" s="235" t="s">
        <v>1674</v>
      </c>
      <c r="R692" s="222">
        <v>1</v>
      </c>
      <c r="S692" s="235" t="s">
        <v>290</v>
      </c>
      <c r="T692" s="221"/>
      <c r="U692" s="221"/>
      <c r="V692" s="221"/>
      <c r="W692" s="221"/>
      <c r="X692" s="221"/>
      <c r="Y692" s="221"/>
      <c r="Z692" s="235" t="s">
        <v>1644</v>
      </c>
      <c r="AA692" s="221"/>
      <c r="AB692" s="221"/>
      <c r="AC692" s="221"/>
      <c r="AD692" s="221"/>
      <c r="AE692" s="221"/>
      <c r="AF692" s="221"/>
      <c r="AG692" s="221"/>
      <c r="AH692" s="221"/>
      <c r="AI692" s="221"/>
      <c r="AJ692" s="221"/>
      <c r="AK692" s="221"/>
      <c r="AL692" s="221"/>
      <c r="AM692" s="221"/>
      <c r="AN692" s="221"/>
      <c r="AO692" s="221"/>
      <c r="AP692" s="221"/>
      <c r="AQ692" s="221"/>
      <c r="AR692" s="221"/>
      <c r="AS692" s="221"/>
      <c r="AT692" s="221"/>
      <c r="AU692" s="221">
        <v>2011</v>
      </c>
      <c r="AV692" s="221"/>
      <c r="AW692" s="221"/>
      <c r="AX692" s="221"/>
      <c r="AY692" s="221"/>
      <c r="AZ692" s="221"/>
      <c r="BA692" s="221"/>
      <c r="BB692" s="222">
        <v>145</v>
      </c>
      <c r="BC692" s="222"/>
    </row>
    <row r="693" spans="1:55" s="19" customFormat="1" ht="25.7" customHeight="1">
      <c r="A693" s="930"/>
      <c r="B693" s="292" t="s">
        <v>57</v>
      </c>
      <c r="C693" s="285" t="s">
        <v>323</v>
      </c>
      <c r="D693" s="223" t="s">
        <v>1675</v>
      </c>
      <c r="E693" s="221" t="s">
        <v>323</v>
      </c>
      <c r="F693" s="221" t="s">
        <v>323</v>
      </c>
      <c r="G693" s="221"/>
      <c r="H693" s="221"/>
      <c r="I693" s="222">
        <v>6447</v>
      </c>
      <c r="J693" s="222">
        <v>394</v>
      </c>
      <c r="K693" s="222">
        <v>394</v>
      </c>
      <c r="L693" s="221"/>
      <c r="M693" s="221"/>
      <c r="N693" s="221"/>
      <c r="O693" s="222">
        <v>394</v>
      </c>
      <c r="P693" s="222">
        <v>394</v>
      </c>
      <c r="Q693" s="235" t="s">
        <v>1486</v>
      </c>
      <c r="R693" s="222">
        <v>1</v>
      </c>
      <c r="S693" s="235" t="s">
        <v>290</v>
      </c>
      <c r="T693" s="221"/>
      <c r="U693" s="221"/>
      <c r="V693" s="221"/>
      <c r="W693" s="221"/>
      <c r="X693" s="221"/>
      <c r="Y693" s="221"/>
      <c r="Z693" s="235" t="s">
        <v>1644</v>
      </c>
      <c r="AA693" s="221"/>
      <c r="AB693" s="221"/>
      <c r="AC693" s="221"/>
      <c r="AD693" s="221"/>
      <c r="AE693" s="221"/>
      <c r="AF693" s="221"/>
      <c r="AG693" s="221"/>
      <c r="AH693" s="221"/>
      <c r="AI693" s="221"/>
      <c r="AJ693" s="221"/>
      <c r="AK693" s="221"/>
      <c r="AL693" s="221"/>
      <c r="AM693" s="221"/>
      <c r="AN693" s="221"/>
      <c r="AO693" s="221"/>
      <c r="AP693" s="221"/>
      <c r="AQ693" s="221"/>
      <c r="AR693" s="221"/>
      <c r="AS693" s="221"/>
      <c r="AT693" s="221"/>
      <c r="AU693" s="221">
        <v>2011</v>
      </c>
      <c r="AV693" s="221"/>
      <c r="AW693" s="221"/>
      <c r="AX693" s="221"/>
      <c r="AY693" s="221"/>
      <c r="AZ693" s="221"/>
      <c r="BA693" s="221"/>
      <c r="BB693" s="222">
        <v>123</v>
      </c>
      <c r="BC693" s="222"/>
    </row>
    <row r="694" spans="1:55" s="19" customFormat="1" ht="25.7" customHeight="1">
      <c r="A694" s="930"/>
      <c r="B694" s="292" t="s">
        <v>57</v>
      </c>
      <c r="C694" s="285" t="s">
        <v>323</v>
      </c>
      <c r="D694" s="223" t="s">
        <v>1676</v>
      </c>
      <c r="E694" s="221" t="s">
        <v>323</v>
      </c>
      <c r="F694" s="221" t="s">
        <v>323</v>
      </c>
      <c r="G694" s="221"/>
      <c r="H694" s="221"/>
      <c r="I694" s="222">
        <v>1778</v>
      </c>
      <c r="J694" s="222">
        <v>600</v>
      </c>
      <c r="K694" s="222">
        <v>600</v>
      </c>
      <c r="L694" s="221"/>
      <c r="M694" s="221"/>
      <c r="N694" s="221"/>
      <c r="O694" s="222">
        <v>600</v>
      </c>
      <c r="P694" s="222">
        <v>600</v>
      </c>
      <c r="Q694" s="235" t="s">
        <v>478</v>
      </c>
      <c r="R694" s="222">
        <v>1</v>
      </c>
      <c r="S694" s="235" t="s">
        <v>290</v>
      </c>
      <c r="T694" s="221"/>
      <c r="U694" s="221"/>
      <c r="V694" s="221"/>
      <c r="W694" s="221"/>
      <c r="X694" s="221"/>
      <c r="Y694" s="221"/>
      <c r="Z694" s="235" t="s">
        <v>1644</v>
      </c>
      <c r="AA694" s="221"/>
      <c r="AB694" s="221"/>
      <c r="AC694" s="221"/>
      <c r="AD694" s="221"/>
      <c r="AE694" s="221"/>
      <c r="AF694" s="221"/>
      <c r="AG694" s="221"/>
      <c r="AH694" s="221"/>
      <c r="AI694" s="221"/>
      <c r="AJ694" s="221"/>
      <c r="AK694" s="221"/>
      <c r="AL694" s="221"/>
      <c r="AM694" s="221"/>
      <c r="AN694" s="221"/>
      <c r="AO694" s="221"/>
      <c r="AP694" s="221"/>
      <c r="AQ694" s="221"/>
      <c r="AR694" s="221"/>
      <c r="AS694" s="221"/>
      <c r="AT694" s="221"/>
      <c r="AU694" s="221">
        <v>2008</v>
      </c>
      <c r="AV694" s="221" t="s">
        <v>1677</v>
      </c>
      <c r="AW694" s="221"/>
      <c r="AX694" s="221"/>
      <c r="AY694" s="221"/>
      <c r="AZ694" s="221"/>
      <c r="BA694" s="221"/>
      <c r="BB694" s="222">
        <v>140</v>
      </c>
      <c r="BC694" s="222"/>
    </row>
    <row r="695" spans="1:55" s="19" customFormat="1" ht="25.7" customHeight="1">
      <c r="A695" s="930"/>
      <c r="B695" s="292" t="s">
        <v>57</v>
      </c>
      <c r="C695" s="285" t="s">
        <v>323</v>
      </c>
      <c r="D695" s="223" t="s">
        <v>1678</v>
      </c>
      <c r="E695" s="221" t="s">
        <v>323</v>
      </c>
      <c r="F695" s="221" t="s">
        <v>323</v>
      </c>
      <c r="G695" s="221"/>
      <c r="H695" s="221"/>
      <c r="I695" s="222">
        <v>588</v>
      </c>
      <c r="J695" s="222">
        <v>352</v>
      </c>
      <c r="K695" s="222">
        <v>352</v>
      </c>
      <c r="L695" s="221"/>
      <c r="M695" s="221"/>
      <c r="N695" s="221"/>
      <c r="O695" s="222">
        <v>352</v>
      </c>
      <c r="P695" s="222">
        <v>352</v>
      </c>
      <c r="Q695" s="235" t="s">
        <v>1679</v>
      </c>
      <c r="R695" s="222">
        <v>1</v>
      </c>
      <c r="S695" s="235" t="s">
        <v>290</v>
      </c>
      <c r="T695" s="221"/>
      <c r="U695" s="221"/>
      <c r="V695" s="221"/>
      <c r="W695" s="221"/>
      <c r="X695" s="221"/>
      <c r="Y695" s="221"/>
      <c r="Z695" s="235" t="s">
        <v>1644</v>
      </c>
      <c r="AA695" s="221"/>
      <c r="AB695" s="221"/>
      <c r="AC695" s="221"/>
      <c r="AD695" s="221"/>
      <c r="AE695" s="221"/>
      <c r="AF695" s="221"/>
      <c r="AG695" s="221"/>
      <c r="AH695" s="221"/>
      <c r="AI695" s="221"/>
      <c r="AJ695" s="221"/>
      <c r="AK695" s="221"/>
      <c r="AL695" s="221"/>
      <c r="AM695" s="221"/>
      <c r="AN695" s="221"/>
      <c r="AO695" s="221"/>
      <c r="AP695" s="221"/>
      <c r="AQ695" s="221"/>
      <c r="AR695" s="221"/>
      <c r="AS695" s="221"/>
      <c r="AT695" s="221"/>
      <c r="AU695" s="221">
        <v>2011</v>
      </c>
      <c r="AV695" s="221" t="s">
        <v>1680</v>
      </c>
      <c r="AW695" s="221"/>
      <c r="AX695" s="221"/>
      <c r="AY695" s="221"/>
      <c r="AZ695" s="221"/>
      <c r="BA695" s="221"/>
      <c r="BB695" s="222">
        <v>120</v>
      </c>
      <c r="BC695" s="222"/>
    </row>
    <row r="696" spans="1:55" s="19" customFormat="1" ht="25.7" customHeight="1">
      <c r="A696" s="930"/>
      <c r="B696" s="292" t="s">
        <v>57</v>
      </c>
      <c r="C696" s="285" t="s">
        <v>323</v>
      </c>
      <c r="D696" s="223" t="s">
        <v>1681</v>
      </c>
      <c r="E696" s="221" t="s">
        <v>323</v>
      </c>
      <c r="F696" s="221" t="s">
        <v>323</v>
      </c>
      <c r="G696" s="221"/>
      <c r="H696" s="221"/>
      <c r="I696" s="222">
        <v>966</v>
      </c>
      <c r="J696" s="222">
        <v>413</v>
      </c>
      <c r="K696" s="222">
        <v>413</v>
      </c>
      <c r="L696" s="222"/>
      <c r="M696" s="222"/>
      <c r="N696" s="222"/>
      <c r="O696" s="222">
        <v>300</v>
      </c>
      <c r="P696" s="222">
        <v>300</v>
      </c>
      <c r="Q696" s="235" t="s">
        <v>1682</v>
      </c>
      <c r="R696" s="222">
        <v>1</v>
      </c>
      <c r="S696" s="235" t="s">
        <v>290</v>
      </c>
      <c r="T696" s="221"/>
      <c r="U696" s="221"/>
      <c r="V696" s="221"/>
      <c r="W696" s="221"/>
      <c r="X696" s="221"/>
      <c r="Y696" s="221"/>
      <c r="Z696" s="235" t="s">
        <v>1644</v>
      </c>
      <c r="AA696" s="221"/>
      <c r="AB696" s="221"/>
      <c r="AC696" s="221"/>
      <c r="AD696" s="221"/>
      <c r="AE696" s="221"/>
      <c r="AF696" s="221"/>
      <c r="AG696" s="221"/>
      <c r="AH696" s="221"/>
      <c r="AI696" s="221"/>
      <c r="AJ696" s="221"/>
      <c r="AK696" s="221"/>
      <c r="AL696" s="221"/>
      <c r="AM696" s="221"/>
      <c r="AN696" s="221"/>
      <c r="AO696" s="221"/>
      <c r="AP696" s="221"/>
      <c r="AQ696" s="221"/>
      <c r="AR696" s="221"/>
      <c r="AS696" s="221"/>
      <c r="AT696" s="221"/>
      <c r="AU696" s="221">
        <v>2011</v>
      </c>
      <c r="AV696" s="221"/>
      <c r="AW696" s="221"/>
      <c r="AX696" s="221"/>
      <c r="AY696" s="221"/>
      <c r="AZ696" s="221"/>
      <c r="BA696" s="221"/>
      <c r="BB696" s="222">
        <v>90</v>
      </c>
      <c r="BC696" s="222"/>
    </row>
    <row r="697" spans="1:55" s="19" customFormat="1" ht="25.7" customHeight="1">
      <c r="A697" s="930"/>
      <c r="B697" s="292" t="s">
        <v>57</v>
      </c>
      <c r="C697" s="285" t="s">
        <v>323</v>
      </c>
      <c r="D697" s="223" t="s">
        <v>1683</v>
      </c>
      <c r="E697" s="221" t="s">
        <v>323</v>
      </c>
      <c r="F697" s="221" t="s">
        <v>323</v>
      </c>
      <c r="G697" s="221"/>
      <c r="H697" s="221"/>
      <c r="I697" s="222">
        <v>2460</v>
      </c>
      <c r="J697" s="222">
        <v>393.75</v>
      </c>
      <c r="K697" s="222">
        <v>394</v>
      </c>
      <c r="L697" s="222"/>
      <c r="M697" s="222"/>
      <c r="N697" s="222"/>
      <c r="O697" s="222">
        <v>394</v>
      </c>
      <c r="P697" s="222">
        <v>393.75</v>
      </c>
      <c r="Q697" s="235" t="s">
        <v>1684</v>
      </c>
      <c r="R697" s="222">
        <v>1</v>
      </c>
      <c r="S697" s="235" t="s">
        <v>290</v>
      </c>
      <c r="T697" s="221"/>
      <c r="U697" s="221"/>
      <c r="V697" s="221"/>
      <c r="W697" s="221"/>
      <c r="X697" s="221"/>
      <c r="Y697" s="221"/>
      <c r="Z697" s="235" t="s">
        <v>1644</v>
      </c>
      <c r="AA697" s="221"/>
      <c r="AB697" s="221"/>
      <c r="AC697" s="221"/>
      <c r="AD697" s="221"/>
      <c r="AE697" s="221"/>
      <c r="AF697" s="221"/>
      <c r="AG697" s="221"/>
      <c r="AH697" s="221"/>
      <c r="AI697" s="221"/>
      <c r="AJ697" s="221"/>
      <c r="AK697" s="221"/>
      <c r="AL697" s="221"/>
      <c r="AM697" s="221"/>
      <c r="AN697" s="221"/>
      <c r="AO697" s="221"/>
      <c r="AP697" s="221"/>
      <c r="AQ697" s="221"/>
      <c r="AR697" s="221"/>
      <c r="AS697" s="221"/>
      <c r="AT697" s="221"/>
      <c r="AU697" s="221">
        <v>2011</v>
      </c>
      <c r="AV697" s="221"/>
      <c r="AW697" s="221"/>
      <c r="AX697" s="221"/>
      <c r="AY697" s="221"/>
      <c r="AZ697" s="221"/>
      <c r="BA697" s="221"/>
      <c r="BB697" s="222">
        <v>150</v>
      </c>
      <c r="BC697" s="222"/>
    </row>
    <row r="698" spans="1:55" s="19" customFormat="1" ht="25.7" customHeight="1">
      <c r="A698" s="930"/>
      <c r="B698" s="292" t="s">
        <v>57</v>
      </c>
      <c r="C698" s="285" t="s">
        <v>323</v>
      </c>
      <c r="D698" s="223" t="s">
        <v>1685</v>
      </c>
      <c r="E698" s="221" t="s">
        <v>323</v>
      </c>
      <c r="F698" s="221" t="s">
        <v>323</v>
      </c>
      <c r="G698" s="221"/>
      <c r="H698" s="221"/>
      <c r="I698" s="222">
        <v>953</v>
      </c>
      <c r="J698" s="222">
        <v>285.60000000000002</v>
      </c>
      <c r="K698" s="222">
        <v>285.60000000000002</v>
      </c>
      <c r="L698" s="222"/>
      <c r="M698" s="222"/>
      <c r="N698" s="222"/>
      <c r="O698" s="222">
        <v>294</v>
      </c>
      <c r="P698" s="222">
        <v>294</v>
      </c>
      <c r="Q698" s="235" t="s">
        <v>1686</v>
      </c>
      <c r="R698" s="222">
        <v>1</v>
      </c>
      <c r="S698" s="235" t="s">
        <v>290</v>
      </c>
      <c r="T698" s="221"/>
      <c r="U698" s="221"/>
      <c r="V698" s="221"/>
      <c r="W698" s="221"/>
      <c r="X698" s="221"/>
      <c r="Y698" s="221"/>
      <c r="Z698" s="235" t="s">
        <v>1644</v>
      </c>
      <c r="AA698" s="221"/>
      <c r="AB698" s="221"/>
      <c r="AC698" s="221"/>
      <c r="AD698" s="221"/>
      <c r="AE698" s="221"/>
      <c r="AF698" s="221"/>
      <c r="AG698" s="221"/>
      <c r="AH698" s="221"/>
      <c r="AI698" s="221"/>
      <c r="AJ698" s="221"/>
      <c r="AK698" s="221"/>
      <c r="AL698" s="221"/>
      <c r="AM698" s="221"/>
      <c r="AN698" s="221"/>
      <c r="AO698" s="221"/>
      <c r="AP698" s="221"/>
      <c r="AQ698" s="221"/>
      <c r="AR698" s="221"/>
      <c r="AS698" s="221"/>
      <c r="AT698" s="221"/>
      <c r="AU698" s="221">
        <v>2011</v>
      </c>
      <c r="AV698" s="221"/>
      <c r="AW698" s="221"/>
      <c r="AX698" s="221"/>
      <c r="AY698" s="221"/>
      <c r="AZ698" s="221"/>
      <c r="BA698" s="221"/>
      <c r="BB698" s="222">
        <v>72.5</v>
      </c>
      <c r="BC698" s="222"/>
    </row>
    <row r="699" spans="1:55" s="19" customFormat="1" ht="25.7" customHeight="1">
      <c r="A699" s="930"/>
      <c r="B699" s="292" t="s">
        <v>57</v>
      </c>
      <c r="C699" s="285" t="s">
        <v>323</v>
      </c>
      <c r="D699" s="237" t="s">
        <v>1687</v>
      </c>
      <c r="E699" s="285" t="s">
        <v>323</v>
      </c>
      <c r="F699" s="285" t="s">
        <v>323</v>
      </c>
      <c r="G699" s="235"/>
      <c r="H699" s="235"/>
      <c r="I699" s="235">
        <v>2328</v>
      </c>
      <c r="J699" s="235">
        <v>456</v>
      </c>
      <c r="K699" s="235">
        <v>456</v>
      </c>
      <c r="L699" s="285"/>
      <c r="M699" s="285"/>
      <c r="N699" s="285"/>
      <c r="O699" s="235">
        <v>374</v>
      </c>
      <c r="P699" s="235">
        <v>374</v>
      </c>
      <c r="Q699" s="235" t="s">
        <v>1665</v>
      </c>
      <c r="R699" s="235">
        <v>1</v>
      </c>
      <c r="S699" s="235" t="s">
        <v>290</v>
      </c>
      <c r="T699" s="235"/>
      <c r="U699" s="235"/>
      <c r="V699" s="285"/>
      <c r="W699" s="235"/>
      <c r="X699" s="235"/>
      <c r="Y699" s="235"/>
      <c r="Z699" s="235" t="s">
        <v>1644</v>
      </c>
      <c r="AA699" s="235"/>
      <c r="AB699" s="235"/>
      <c r="AC699" s="235"/>
      <c r="AD699" s="235"/>
      <c r="AE699" s="235"/>
      <c r="AF699" s="285"/>
      <c r="AG699" s="285"/>
      <c r="AH699" s="235"/>
      <c r="AI699" s="235"/>
      <c r="AJ699" s="235"/>
      <c r="AK699" s="235"/>
      <c r="AL699" s="235"/>
      <c r="AM699" s="235"/>
      <c r="AN699" s="235"/>
      <c r="AO699" s="285"/>
      <c r="AP699" s="285"/>
      <c r="AQ699" s="285"/>
      <c r="AR699" s="285"/>
      <c r="AS699" s="285"/>
      <c r="AT699" s="285"/>
      <c r="AU699" s="221">
        <v>2012</v>
      </c>
      <c r="AV699" s="221"/>
      <c r="AW699" s="221"/>
      <c r="AX699" s="221"/>
      <c r="AY699" s="221"/>
      <c r="AZ699" s="221"/>
      <c r="BA699" s="221"/>
      <c r="BB699" s="222">
        <v>80</v>
      </c>
      <c r="BC699" s="222"/>
    </row>
    <row r="700" spans="1:55" s="19" customFormat="1" ht="25.7" customHeight="1">
      <c r="A700" s="930"/>
      <c r="B700" s="292" t="s">
        <v>57</v>
      </c>
      <c r="C700" s="285" t="s">
        <v>323</v>
      </c>
      <c r="D700" s="237" t="s">
        <v>1688</v>
      </c>
      <c r="E700" s="285" t="s">
        <v>323</v>
      </c>
      <c r="F700" s="285" t="s">
        <v>323</v>
      </c>
      <c r="G700" s="235"/>
      <c r="H700" s="235"/>
      <c r="I700" s="235">
        <v>1534</v>
      </c>
      <c r="J700" s="235">
        <v>475</v>
      </c>
      <c r="K700" s="235">
        <v>475</v>
      </c>
      <c r="L700" s="285"/>
      <c r="M700" s="285"/>
      <c r="N700" s="285"/>
      <c r="O700" s="235">
        <v>475</v>
      </c>
      <c r="P700" s="235">
        <v>475</v>
      </c>
      <c r="Q700" s="235" t="s">
        <v>1689</v>
      </c>
      <c r="R700" s="235">
        <v>1</v>
      </c>
      <c r="S700" s="235" t="s">
        <v>290</v>
      </c>
      <c r="T700" s="235"/>
      <c r="U700" s="235"/>
      <c r="V700" s="285"/>
      <c r="W700" s="235"/>
      <c r="X700" s="235"/>
      <c r="Y700" s="235"/>
      <c r="Z700" s="235" t="s">
        <v>1644</v>
      </c>
      <c r="AA700" s="235"/>
      <c r="AB700" s="235"/>
      <c r="AC700" s="235"/>
      <c r="AD700" s="235"/>
      <c r="AE700" s="235"/>
      <c r="AF700" s="285"/>
      <c r="AG700" s="285"/>
      <c r="AH700" s="235"/>
      <c r="AI700" s="235"/>
      <c r="AJ700" s="235"/>
      <c r="AK700" s="235"/>
      <c r="AL700" s="235"/>
      <c r="AM700" s="235"/>
      <c r="AN700" s="235"/>
      <c r="AO700" s="285"/>
      <c r="AP700" s="285"/>
      <c r="AQ700" s="285"/>
      <c r="AR700" s="285"/>
      <c r="AS700" s="285"/>
      <c r="AT700" s="285"/>
      <c r="AU700" s="221">
        <v>2012</v>
      </c>
      <c r="AV700" s="221"/>
      <c r="AW700" s="221"/>
      <c r="AX700" s="221"/>
      <c r="AY700" s="221"/>
      <c r="AZ700" s="221"/>
      <c r="BA700" s="221"/>
      <c r="BB700" s="222">
        <v>150</v>
      </c>
      <c r="BC700" s="222"/>
    </row>
    <row r="701" spans="1:55" s="19" customFormat="1" ht="25.7" customHeight="1">
      <c r="A701" s="839"/>
      <c r="B701" s="292" t="s">
        <v>57</v>
      </c>
      <c r="C701" s="285" t="s">
        <v>323</v>
      </c>
      <c r="D701" s="237" t="s">
        <v>1690</v>
      </c>
      <c r="E701" s="285" t="s">
        <v>323</v>
      </c>
      <c r="F701" s="285" t="s">
        <v>323</v>
      </c>
      <c r="G701" s="235"/>
      <c r="H701" s="235"/>
      <c r="I701" s="235">
        <v>1652</v>
      </c>
      <c r="J701" s="235">
        <v>480</v>
      </c>
      <c r="K701" s="235">
        <v>480</v>
      </c>
      <c r="L701" s="285"/>
      <c r="M701" s="285"/>
      <c r="N701" s="285"/>
      <c r="O701" s="235">
        <v>480</v>
      </c>
      <c r="P701" s="235">
        <v>480</v>
      </c>
      <c r="Q701" s="235" t="s">
        <v>5047</v>
      </c>
      <c r="R701" s="235">
        <v>1</v>
      </c>
      <c r="S701" s="235" t="s">
        <v>290</v>
      </c>
      <c r="T701" s="235"/>
      <c r="U701" s="235"/>
      <c r="V701" s="285"/>
      <c r="W701" s="235"/>
      <c r="X701" s="235"/>
      <c r="Y701" s="235"/>
      <c r="Z701" s="235" t="s">
        <v>1644</v>
      </c>
      <c r="AA701" s="235"/>
      <c r="AB701" s="235"/>
      <c r="AC701" s="235"/>
      <c r="AD701" s="235"/>
      <c r="AE701" s="235"/>
      <c r="AF701" s="285"/>
      <c r="AG701" s="285"/>
      <c r="AH701" s="235"/>
      <c r="AI701" s="235"/>
      <c r="AJ701" s="235"/>
      <c r="AK701" s="235"/>
      <c r="AL701" s="235"/>
      <c r="AM701" s="235"/>
      <c r="AN701" s="235"/>
      <c r="AO701" s="285"/>
      <c r="AP701" s="285"/>
      <c r="AQ701" s="285"/>
      <c r="AR701" s="285"/>
      <c r="AS701" s="285"/>
      <c r="AT701" s="285"/>
      <c r="AU701" s="221">
        <v>2012</v>
      </c>
      <c r="AV701" s="221"/>
      <c r="AW701" s="221"/>
      <c r="AX701" s="221"/>
      <c r="AY701" s="221"/>
      <c r="AZ701" s="221"/>
      <c r="BA701" s="221"/>
      <c r="BB701" s="222">
        <v>150</v>
      </c>
      <c r="BC701" s="222"/>
    </row>
    <row r="702" spans="1:55" s="19" customFormat="1" ht="25.7" customHeight="1">
      <c r="A702" s="930"/>
      <c r="B702" s="292" t="s">
        <v>57</v>
      </c>
      <c r="C702" s="285" t="s">
        <v>323</v>
      </c>
      <c r="D702" s="237" t="s">
        <v>1691</v>
      </c>
      <c r="E702" s="285" t="s">
        <v>323</v>
      </c>
      <c r="F702" s="285" t="s">
        <v>323</v>
      </c>
      <c r="G702" s="235"/>
      <c r="H702" s="235"/>
      <c r="I702" s="235">
        <v>799</v>
      </c>
      <c r="J702" s="235">
        <v>394</v>
      </c>
      <c r="K702" s="235">
        <v>394</v>
      </c>
      <c r="L702" s="285"/>
      <c r="M702" s="285"/>
      <c r="N702" s="285"/>
      <c r="O702" s="235">
        <v>394</v>
      </c>
      <c r="P702" s="235">
        <v>394</v>
      </c>
      <c r="Q702" s="235" t="s">
        <v>1684</v>
      </c>
      <c r="R702" s="235">
        <v>1</v>
      </c>
      <c r="S702" s="235" t="s">
        <v>290</v>
      </c>
      <c r="T702" s="235"/>
      <c r="U702" s="235"/>
      <c r="V702" s="285"/>
      <c r="W702" s="235"/>
      <c r="X702" s="235"/>
      <c r="Y702" s="235"/>
      <c r="Z702" s="235" t="s">
        <v>1644</v>
      </c>
      <c r="AA702" s="235"/>
      <c r="AB702" s="235"/>
      <c r="AC702" s="235"/>
      <c r="AD702" s="235"/>
      <c r="AE702" s="235"/>
      <c r="AF702" s="285"/>
      <c r="AG702" s="285"/>
      <c r="AH702" s="235"/>
      <c r="AI702" s="235"/>
      <c r="AJ702" s="235"/>
      <c r="AK702" s="235"/>
      <c r="AL702" s="235"/>
      <c r="AM702" s="235"/>
      <c r="AN702" s="235"/>
      <c r="AO702" s="285"/>
      <c r="AP702" s="285"/>
      <c r="AQ702" s="285"/>
      <c r="AR702" s="285"/>
      <c r="AS702" s="285"/>
      <c r="AT702" s="285"/>
      <c r="AU702" s="221">
        <v>2012</v>
      </c>
      <c r="AV702" s="221"/>
      <c r="AW702" s="221"/>
      <c r="AX702" s="221"/>
      <c r="AY702" s="221"/>
      <c r="AZ702" s="221"/>
      <c r="BA702" s="221"/>
      <c r="BB702" s="222">
        <v>150</v>
      </c>
      <c r="BC702" s="222"/>
    </row>
    <row r="703" spans="1:55" s="19" customFormat="1" ht="25.7" customHeight="1">
      <c r="A703" s="930"/>
      <c r="B703" s="292" t="s">
        <v>57</v>
      </c>
      <c r="C703" s="285" t="s">
        <v>323</v>
      </c>
      <c r="D703" s="237" t="s">
        <v>1692</v>
      </c>
      <c r="E703" s="285" t="s">
        <v>323</v>
      </c>
      <c r="F703" s="285" t="s">
        <v>323</v>
      </c>
      <c r="G703" s="235"/>
      <c r="H703" s="235"/>
      <c r="I703" s="235">
        <v>1418</v>
      </c>
      <c r="J703" s="235">
        <v>394</v>
      </c>
      <c r="K703" s="235">
        <v>394</v>
      </c>
      <c r="L703" s="285"/>
      <c r="M703" s="285"/>
      <c r="N703" s="285"/>
      <c r="O703" s="235">
        <v>394</v>
      </c>
      <c r="P703" s="235">
        <v>394</v>
      </c>
      <c r="Q703" s="235" t="s">
        <v>1684</v>
      </c>
      <c r="R703" s="235">
        <v>1</v>
      </c>
      <c r="S703" s="235" t="s">
        <v>290</v>
      </c>
      <c r="T703" s="235"/>
      <c r="U703" s="235"/>
      <c r="V703" s="285"/>
      <c r="W703" s="235"/>
      <c r="X703" s="235"/>
      <c r="Y703" s="235"/>
      <c r="Z703" s="235" t="s">
        <v>1644</v>
      </c>
      <c r="AA703" s="235"/>
      <c r="AB703" s="235"/>
      <c r="AC703" s="235"/>
      <c r="AD703" s="235"/>
      <c r="AE703" s="235"/>
      <c r="AF703" s="285"/>
      <c r="AG703" s="285"/>
      <c r="AH703" s="235"/>
      <c r="AI703" s="235"/>
      <c r="AJ703" s="235"/>
      <c r="AK703" s="235"/>
      <c r="AL703" s="235"/>
      <c r="AM703" s="235"/>
      <c r="AN703" s="235"/>
      <c r="AO703" s="285"/>
      <c r="AP703" s="285"/>
      <c r="AQ703" s="285"/>
      <c r="AR703" s="285"/>
      <c r="AS703" s="285"/>
      <c r="AT703" s="285"/>
      <c r="AU703" s="221">
        <v>2012</v>
      </c>
      <c r="AV703" s="221"/>
      <c r="AW703" s="221"/>
      <c r="AX703" s="221"/>
      <c r="AY703" s="221"/>
      <c r="AZ703" s="221"/>
      <c r="BA703" s="221"/>
      <c r="BB703" s="222">
        <v>150</v>
      </c>
      <c r="BC703" s="222"/>
    </row>
    <row r="704" spans="1:55" s="19" customFormat="1" ht="25.7" customHeight="1">
      <c r="A704" s="930"/>
      <c r="B704" s="292" t="s">
        <v>57</v>
      </c>
      <c r="C704" s="285" t="s">
        <v>323</v>
      </c>
      <c r="D704" s="237" t="s">
        <v>1693</v>
      </c>
      <c r="E704" s="285" t="s">
        <v>323</v>
      </c>
      <c r="F704" s="285" t="s">
        <v>323</v>
      </c>
      <c r="G704" s="235"/>
      <c r="H704" s="235"/>
      <c r="I704" s="235">
        <v>1670</v>
      </c>
      <c r="J704" s="235">
        <v>394</v>
      </c>
      <c r="K704" s="235">
        <v>394</v>
      </c>
      <c r="L704" s="285"/>
      <c r="M704" s="285"/>
      <c r="N704" s="285"/>
      <c r="O704" s="235">
        <v>394</v>
      </c>
      <c r="P704" s="235">
        <v>394</v>
      </c>
      <c r="Q704" s="235" t="s">
        <v>1684</v>
      </c>
      <c r="R704" s="235">
        <v>1</v>
      </c>
      <c r="S704" s="235" t="s">
        <v>290</v>
      </c>
      <c r="T704" s="235"/>
      <c r="U704" s="235"/>
      <c r="V704" s="285"/>
      <c r="W704" s="235"/>
      <c r="X704" s="235"/>
      <c r="Y704" s="235"/>
      <c r="Z704" s="235" t="s">
        <v>1644</v>
      </c>
      <c r="AA704" s="235"/>
      <c r="AB704" s="235"/>
      <c r="AC704" s="235"/>
      <c r="AD704" s="235"/>
      <c r="AE704" s="235"/>
      <c r="AF704" s="285"/>
      <c r="AG704" s="285"/>
      <c r="AH704" s="235"/>
      <c r="AI704" s="235"/>
      <c r="AJ704" s="235"/>
      <c r="AK704" s="235"/>
      <c r="AL704" s="235"/>
      <c r="AM704" s="235"/>
      <c r="AN704" s="235"/>
      <c r="AO704" s="285"/>
      <c r="AP704" s="285"/>
      <c r="AQ704" s="285"/>
      <c r="AR704" s="285"/>
      <c r="AS704" s="285"/>
      <c r="AT704" s="285"/>
      <c r="AU704" s="221">
        <v>2012</v>
      </c>
      <c r="AV704" s="221"/>
      <c r="AW704" s="221"/>
      <c r="AX704" s="221"/>
      <c r="AY704" s="221"/>
      <c r="AZ704" s="221"/>
      <c r="BA704" s="221"/>
      <c r="BB704" s="222">
        <v>150</v>
      </c>
      <c r="BC704" s="222"/>
    </row>
    <row r="705" spans="1:55" s="19" customFormat="1" ht="25.7" customHeight="1">
      <c r="A705" s="930"/>
      <c r="B705" s="292" t="s">
        <v>57</v>
      </c>
      <c r="C705" s="285" t="s">
        <v>323</v>
      </c>
      <c r="D705" s="237" t="s">
        <v>5048</v>
      </c>
      <c r="E705" s="285" t="s">
        <v>323</v>
      </c>
      <c r="F705" s="285" t="s">
        <v>323</v>
      </c>
      <c r="G705" s="235"/>
      <c r="H705" s="235"/>
      <c r="I705" s="235">
        <v>3950</v>
      </c>
      <c r="J705" s="235">
        <v>450</v>
      </c>
      <c r="K705" s="235">
        <v>450</v>
      </c>
      <c r="L705" s="285"/>
      <c r="M705" s="285"/>
      <c r="N705" s="285"/>
      <c r="O705" s="235">
        <v>450</v>
      </c>
      <c r="P705" s="235">
        <v>450</v>
      </c>
      <c r="Q705" s="235" t="s">
        <v>5049</v>
      </c>
      <c r="R705" s="235">
        <v>1</v>
      </c>
      <c r="S705" s="235" t="s">
        <v>290</v>
      </c>
      <c r="T705" s="235"/>
      <c r="U705" s="235"/>
      <c r="V705" s="285"/>
      <c r="W705" s="235"/>
      <c r="X705" s="235"/>
      <c r="Y705" s="235"/>
      <c r="Z705" s="235" t="s">
        <v>1644</v>
      </c>
      <c r="AA705" s="235"/>
      <c r="AB705" s="235"/>
      <c r="AC705" s="235"/>
      <c r="AD705" s="235"/>
      <c r="AE705" s="235"/>
      <c r="AF705" s="285"/>
      <c r="AG705" s="285"/>
      <c r="AH705" s="235"/>
      <c r="AI705" s="235"/>
      <c r="AJ705" s="235"/>
      <c r="AK705" s="235"/>
      <c r="AL705" s="235"/>
      <c r="AM705" s="235"/>
      <c r="AN705" s="235"/>
      <c r="AO705" s="285"/>
      <c r="AP705" s="285"/>
      <c r="AQ705" s="285"/>
      <c r="AR705" s="285"/>
      <c r="AS705" s="285"/>
      <c r="AT705" s="285"/>
      <c r="AU705" s="221">
        <v>2012</v>
      </c>
      <c r="AV705" s="221"/>
      <c r="AW705" s="221"/>
      <c r="AX705" s="221"/>
      <c r="AY705" s="221"/>
      <c r="AZ705" s="221"/>
      <c r="BA705" s="221"/>
      <c r="BB705" s="222">
        <v>180</v>
      </c>
      <c r="BC705" s="222"/>
    </row>
    <row r="706" spans="1:55" s="19" customFormat="1" ht="25.7" customHeight="1">
      <c r="A706" s="930"/>
      <c r="B706" s="292" t="s">
        <v>57</v>
      </c>
      <c r="C706" s="285" t="s">
        <v>323</v>
      </c>
      <c r="D706" s="237" t="s">
        <v>5050</v>
      </c>
      <c r="E706" s="285" t="s">
        <v>323</v>
      </c>
      <c r="F706" s="285" t="s">
        <v>323</v>
      </c>
      <c r="G706" s="235"/>
      <c r="H706" s="235"/>
      <c r="I706" s="235">
        <v>1000</v>
      </c>
      <c r="J706" s="235">
        <v>394</v>
      </c>
      <c r="K706" s="235">
        <v>394</v>
      </c>
      <c r="L706" s="285"/>
      <c r="M706" s="285"/>
      <c r="N706" s="285"/>
      <c r="O706" s="235">
        <v>394</v>
      </c>
      <c r="P706" s="235">
        <v>394</v>
      </c>
      <c r="Q706" s="235" t="s">
        <v>5051</v>
      </c>
      <c r="R706" s="235">
        <v>1</v>
      </c>
      <c r="S706" s="235" t="s">
        <v>290</v>
      </c>
      <c r="T706" s="235"/>
      <c r="U706" s="235"/>
      <c r="V706" s="285"/>
      <c r="W706" s="235"/>
      <c r="X706" s="235"/>
      <c r="Y706" s="235"/>
      <c r="Z706" s="235" t="s">
        <v>1644</v>
      </c>
      <c r="AA706" s="235"/>
      <c r="AB706" s="235"/>
      <c r="AC706" s="235"/>
      <c r="AD706" s="235"/>
      <c r="AE706" s="235"/>
      <c r="AF706" s="285"/>
      <c r="AG706" s="285"/>
      <c r="AH706" s="235"/>
      <c r="AI706" s="235"/>
      <c r="AJ706" s="235"/>
      <c r="AK706" s="235"/>
      <c r="AL706" s="235"/>
      <c r="AM706" s="235"/>
      <c r="AN706" s="235"/>
      <c r="AO706" s="285"/>
      <c r="AP706" s="285"/>
      <c r="AQ706" s="285"/>
      <c r="AR706" s="285"/>
      <c r="AS706" s="285"/>
      <c r="AT706" s="285"/>
      <c r="AU706" s="221">
        <v>2013</v>
      </c>
      <c r="AV706" s="221"/>
      <c r="AW706" s="221"/>
      <c r="AX706" s="221"/>
      <c r="AY706" s="221"/>
      <c r="AZ706" s="221"/>
      <c r="BA706" s="221"/>
      <c r="BB706" s="222">
        <v>180</v>
      </c>
      <c r="BC706" s="222"/>
    </row>
    <row r="707" spans="1:55" s="19" customFormat="1" ht="25.7" customHeight="1">
      <c r="A707" s="930"/>
      <c r="B707" s="292" t="s">
        <v>57</v>
      </c>
      <c r="C707" s="285" t="s">
        <v>323</v>
      </c>
      <c r="D707" s="237" t="s">
        <v>5052</v>
      </c>
      <c r="E707" s="285" t="s">
        <v>323</v>
      </c>
      <c r="F707" s="285" t="s">
        <v>323</v>
      </c>
      <c r="G707" s="235"/>
      <c r="H707" s="235"/>
      <c r="I707" s="235">
        <v>1000</v>
      </c>
      <c r="J707" s="235">
        <v>412</v>
      </c>
      <c r="K707" s="235">
        <v>412</v>
      </c>
      <c r="L707" s="285"/>
      <c r="M707" s="285"/>
      <c r="N707" s="285"/>
      <c r="O707" s="235">
        <v>412</v>
      </c>
      <c r="P707" s="235">
        <v>412</v>
      </c>
      <c r="Q707" s="235" t="s">
        <v>5051</v>
      </c>
      <c r="R707" s="235">
        <v>1</v>
      </c>
      <c r="S707" s="235" t="s">
        <v>290</v>
      </c>
      <c r="T707" s="235"/>
      <c r="U707" s="235"/>
      <c r="V707" s="285"/>
      <c r="W707" s="235"/>
      <c r="X707" s="235"/>
      <c r="Y707" s="235"/>
      <c r="Z707" s="235" t="s">
        <v>1644</v>
      </c>
      <c r="AA707" s="235"/>
      <c r="AB707" s="235"/>
      <c r="AC707" s="235"/>
      <c r="AD707" s="235"/>
      <c r="AE707" s="235"/>
      <c r="AF707" s="285"/>
      <c r="AG707" s="285"/>
      <c r="AH707" s="235"/>
      <c r="AI707" s="235"/>
      <c r="AJ707" s="235"/>
      <c r="AK707" s="235"/>
      <c r="AL707" s="235"/>
      <c r="AM707" s="235"/>
      <c r="AN707" s="235"/>
      <c r="AO707" s="285"/>
      <c r="AP707" s="285"/>
      <c r="AQ707" s="285"/>
      <c r="AR707" s="285"/>
      <c r="AS707" s="285"/>
      <c r="AT707" s="285"/>
      <c r="AU707" s="221">
        <v>2012</v>
      </c>
      <c r="AV707" s="221"/>
      <c r="AW707" s="221"/>
      <c r="AX707" s="221"/>
      <c r="AY707" s="221"/>
      <c r="AZ707" s="221"/>
      <c r="BA707" s="221"/>
      <c r="BB707" s="222">
        <v>180</v>
      </c>
      <c r="BC707" s="222"/>
    </row>
    <row r="708" spans="1:55" s="19" customFormat="1" ht="25.7" customHeight="1">
      <c r="A708" s="930"/>
      <c r="B708" s="292" t="s">
        <v>57</v>
      </c>
      <c r="C708" s="285" t="s">
        <v>323</v>
      </c>
      <c r="D708" s="237" t="s">
        <v>5053</v>
      </c>
      <c r="E708" s="285" t="s">
        <v>323</v>
      </c>
      <c r="F708" s="285" t="s">
        <v>323</v>
      </c>
      <c r="G708" s="235"/>
      <c r="H708" s="235"/>
      <c r="I708" s="235">
        <v>1145</v>
      </c>
      <c r="J708" s="235">
        <v>454</v>
      </c>
      <c r="K708" s="235">
        <v>454</v>
      </c>
      <c r="L708" s="285"/>
      <c r="M708" s="285"/>
      <c r="N708" s="285"/>
      <c r="O708" s="235">
        <v>454</v>
      </c>
      <c r="P708" s="235">
        <v>454</v>
      </c>
      <c r="Q708" s="235" t="s">
        <v>5054</v>
      </c>
      <c r="R708" s="235">
        <v>1</v>
      </c>
      <c r="S708" s="235" t="s">
        <v>290</v>
      </c>
      <c r="T708" s="235"/>
      <c r="U708" s="235"/>
      <c r="V708" s="285"/>
      <c r="W708" s="235"/>
      <c r="X708" s="235"/>
      <c r="Y708" s="235"/>
      <c r="Z708" s="235" t="s">
        <v>1644</v>
      </c>
      <c r="AA708" s="235"/>
      <c r="AB708" s="235"/>
      <c r="AC708" s="235"/>
      <c r="AD708" s="235"/>
      <c r="AE708" s="235"/>
      <c r="AF708" s="285"/>
      <c r="AG708" s="285"/>
      <c r="AH708" s="235"/>
      <c r="AI708" s="235"/>
      <c r="AJ708" s="235"/>
      <c r="AK708" s="235"/>
      <c r="AL708" s="235"/>
      <c r="AM708" s="235"/>
      <c r="AN708" s="235"/>
      <c r="AO708" s="285"/>
      <c r="AP708" s="285"/>
      <c r="AQ708" s="285"/>
      <c r="AR708" s="285"/>
      <c r="AS708" s="285"/>
      <c r="AT708" s="285"/>
      <c r="AU708" s="221">
        <v>2013</v>
      </c>
      <c r="AV708" s="221"/>
      <c r="AW708" s="221"/>
      <c r="AX708" s="221"/>
      <c r="AY708" s="221"/>
      <c r="AZ708" s="221"/>
      <c r="BA708" s="221"/>
      <c r="BB708" s="222">
        <v>180</v>
      </c>
      <c r="BC708" s="222"/>
    </row>
    <row r="709" spans="1:55" s="19" customFormat="1" ht="25.7" customHeight="1">
      <c r="A709" s="930"/>
      <c r="B709" s="292" t="s">
        <v>57</v>
      </c>
      <c r="C709" s="285" t="s">
        <v>323</v>
      </c>
      <c r="D709" s="237" t="s">
        <v>5055</v>
      </c>
      <c r="E709" s="285" t="s">
        <v>323</v>
      </c>
      <c r="F709" s="285" t="s">
        <v>323</v>
      </c>
      <c r="G709" s="235"/>
      <c r="H709" s="235"/>
      <c r="I709" s="235">
        <v>1501</v>
      </c>
      <c r="J709" s="235">
        <v>484</v>
      </c>
      <c r="K709" s="235">
        <v>484</v>
      </c>
      <c r="L709" s="285"/>
      <c r="M709" s="285"/>
      <c r="N709" s="285"/>
      <c r="O709" s="235">
        <v>484</v>
      </c>
      <c r="P709" s="235">
        <v>484</v>
      </c>
      <c r="Q709" s="235" t="s">
        <v>5056</v>
      </c>
      <c r="R709" s="235">
        <v>1</v>
      </c>
      <c r="S709" s="235" t="s">
        <v>290</v>
      </c>
      <c r="T709" s="235"/>
      <c r="U709" s="235"/>
      <c r="V709" s="285"/>
      <c r="W709" s="235"/>
      <c r="X709" s="235"/>
      <c r="Y709" s="235"/>
      <c r="Z709" s="235" t="s">
        <v>1644</v>
      </c>
      <c r="AA709" s="235"/>
      <c r="AB709" s="235"/>
      <c r="AC709" s="235"/>
      <c r="AD709" s="235"/>
      <c r="AE709" s="235"/>
      <c r="AF709" s="285"/>
      <c r="AG709" s="285"/>
      <c r="AH709" s="235"/>
      <c r="AI709" s="235"/>
      <c r="AJ709" s="235"/>
      <c r="AK709" s="235"/>
      <c r="AL709" s="235"/>
      <c r="AM709" s="235"/>
      <c r="AN709" s="235"/>
      <c r="AO709" s="285"/>
      <c r="AP709" s="285"/>
      <c r="AQ709" s="285"/>
      <c r="AR709" s="285"/>
      <c r="AS709" s="285"/>
      <c r="AT709" s="285"/>
      <c r="AU709" s="221">
        <v>2013</v>
      </c>
      <c r="AV709" s="221"/>
      <c r="AW709" s="221"/>
      <c r="AX709" s="221"/>
      <c r="AY709" s="221"/>
      <c r="AZ709" s="221"/>
      <c r="BA709" s="221"/>
      <c r="BB709" s="222">
        <v>180</v>
      </c>
      <c r="BC709" s="222"/>
    </row>
    <row r="710" spans="1:55" s="19" customFormat="1" ht="25.7" customHeight="1">
      <c r="A710" s="930"/>
      <c r="B710" s="292" t="s">
        <v>57</v>
      </c>
      <c r="C710" s="285" t="s">
        <v>323</v>
      </c>
      <c r="D710" s="223" t="s">
        <v>5057</v>
      </c>
      <c r="E710" s="285" t="s">
        <v>323</v>
      </c>
      <c r="F710" s="285" t="s">
        <v>323</v>
      </c>
      <c r="G710" s="221"/>
      <c r="H710" s="221"/>
      <c r="I710" s="222">
        <v>1164</v>
      </c>
      <c r="J710" s="222">
        <v>393</v>
      </c>
      <c r="K710" s="222">
        <v>393</v>
      </c>
      <c r="L710" s="221"/>
      <c r="M710" s="221"/>
      <c r="N710" s="221"/>
      <c r="O710" s="235">
        <v>393</v>
      </c>
      <c r="P710" s="222">
        <v>393</v>
      </c>
      <c r="Q710" s="222" t="s">
        <v>5058</v>
      </c>
      <c r="R710" s="222">
        <v>1</v>
      </c>
      <c r="S710" s="235" t="s">
        <v>290</v>
      </c>
      <c r="T710" s="235"/>
      <c r="U710" s="235"/>
      <c r="V710" s="285"/>
      <c r="W710" s="235"/>
      <c r="X710" s="235"/>
      <c r="Y710" s="235"/>
      <c r="Z710" s="235" t="s">
        <v>1644</v>
      </c>
      <c r="AA710" s="221"/>
      <c r="AB710" s="221"/>
      <c r="AC710" s="221"/>
      <c r="AD710" s="221"/>
      <c r="AE710" s="221"/>
      <c r="AF710" s="221"/>
      <c r="AG710" s="221"/>
      <c r="AH710" s="221"/>
      <c r="AI710" s="221"/>
      <c r="AJ710" s="221"/>
      <c r="AK710" s="221"/>
      <c r="AL710" s="221"/>
      <c r="AM710" s="221"/>
      <c r="AN710" s="221"/>
      <c r="AO710" s="221"/>
      <c r="AP710" s="221"/>
      <c r="AQ710" s="221"/>
      <c r="AR710" s="221"/>
      <c r="AS710" s="221"/>
      <c r="AT710" s="221"/>
      <c r="AU710" s="221">
        <v>2012</v>
      </c>
      <c r="AV710" s="221"/>
      <c r="AW710" s="221"/>
      <c r="AX710" s="221"/>
      <c r="AY710" s="221"/>
      <c r="AZ710" s="221"/>
      <c r="BA710" s="221"/>
      <c r="BB710" s="222">
        <v>150</v>
      </c>
      <c r="BC710" s="222"/>
    </row>
    <row r="711" spans="1:55" s="19" customFormat="1" ht="25.7" customHeight="1">
      <c r="A711" s="930"/>
      <c r="B711" s="292" t="s">
        <v>57</v>
      </c>
      <c r="C711" s="285" t="s">
        <v>323</v>
      </c>
      <c r="D711" s="223" t="s">
        <v>5059</v>
      </c>
      <c r="E711" s="285" t="s">
        <v>323</v>
      </c>
      <c r="F711" s="285" t="s">
        <v>323</v>
      </c>
      <c r="G711" s="221"/>
      <c r="H711" s="221"/>
      <c r="I711" s="222">
        <v>1635</v>
      </c>
      <c r="J711" s="222">
        <v>495</v>
      </c>
      <c r="K711" s="222">
        <v>495</v>
      </c>
      <c r="L711" s="221"/>
      <c r="M711" s="221"/>
      <c r="N711" s="221"/>
      <c r="O711" s="222">
        <v>393</v>
      </c>
      <c r="P711" s="222">
        <v>393</v>
      </c>
      <c r="Q711" s="222" t="s">
        <v>5058</v>
      </c>
      <c r="R711" s="222">
        <v>1</v>
      </c>
      <c r="S711" s="235" t="s">
        <v>290</v>
      </c>
      <c r="T711" s="235"/>
      <c r="U711" s="235"/>
      <c r="V711" s="285"/>
      <c r="W711" s="235"/>
      <c r="X711" s="235"/>
      <c r="Y711" s="235"/>
      <c r="Z711" s="235" t="s">
        <v>1644</v>
      </c>
      <c r="AA711" s="221"/>
      <c r="AB711" s="221"/>
      <c r="AC711" s="221"/>
      <c r="AD711" s="221"/>
      <c r="AE711" s="221"/>
      <c r="AF711" s="221"/>
      <c r="AG711" s="221"/>
      <c r="AH711" s="221"/>
      <c r="AI711" s="221"/>
      <c r="AJ711" s="221"/>
      <c r="AK711" s="221"/>
      <c r="AL711" s="221"/>
      <c r="AM711" s="221"/>
      <c r="AN711" s="221"/>
      <c r="AO711" s="221"/>
      <c r="AP711" s="221"/>
      <c r="AQ711" s="221"/>
      <c r="AR711" s="221"/>
      <c r="AS711" s="221"/>
      <c r="AT711" s="221"/>
      <c r="AU711" s="221">
        <v>2014</v>
      </c>
      <c r="AV711" s="221"/>
      <c r="AW711" s="221"/>
      <c r="AX711" s="221"/>
      <c r="AY711" s="221"/>
      <c r="AZ711" s="221"/>
      <c r="BA711" s="221"/>
      <c r="BB711" s="222">
        <v>250</v>
      </c>
      <c r="BC711" s="222"/>
    </row>
    <row r="712" spans="1:55" s="19" customFormat="1" ht="25.7" customHeight="1">
      <c r="A712" s="930"/>
      <c r="B712" s="292" t="s">
        <v>57</v>
      </c>
      <c r="C712" s="285" t="s">
        <v>323</v>
      </c>
      <c r="D712" s="223" t="s">
        <v>13517</v>
      </c>
      <c r="E712" s="285" t="s">
        <v>323</v>
      </c>
      <c r="F712" s="285" t="s">
        <v>323</v>
      </c>
      <c r="G712" s="221"/>
      <c r="H712" s="221"/>
      <c r="I712" s="222">
        <v>2797</v>
      </c>
      <c r="J712" s="222">
        <v>380</v>
      </c>
      <c r="K712" s="222">
        <v>380</v>
      </c>
      <c r="L712" s="221"/>
      <c r="M712" s="221"/>
      <c r="N712" s="221"/>
      <c r="O712" s="222">
        <v>300</v>
      </c>
      <c r="P712" s="222">
        <v>380</v>
      </c>
      <c r="Q712" s="222" t="s">
        <v>5047</v>
      </c>
      <c r="R712" s="222">
        <v>1</v>
      </c>
      <c r="S712" s="235" t="s">
        <v>290</v>
      </c>
      <c r="T712" s="235"/>
      <c r="U712" s="235"/>
      <c r="V712" s="285"/>
      <c r="W712" s="235"/>
      <c r="X712" s="235"/>
      <c r="Y712" s="235"/>
      <c r="Z712" s="235" t="s">
        <v>1644</v>
      </c>
      <c r="AA712" s="221"/>
      <c r="AB712" s="221"/>
      <c r="AC712" s="221"/>
      <c r="AD712" s="221"/>
      <c r="AE712" s="221"/>
      <c r="AF712" s="221"/>
      <c r="AG712" s="221"/>
      <c r="AH712" s="221"/>
      <c r="AI712" s="221"/>
      <c r="AJ712" s="221"/>
      <c r="AK712" s="221"/>
      <c r="AL712" s="221"/>
      <c r="AM712" s="221"/>
      <c r="AN712" s="221"/>
      <c r="AO712" s="221"/>
      <c r="AP712" s="221"/>
      <c r="AQ712" s="221"/>
      <c r="AR712" s="221"/>
      <c r="AS712" s="221"/>
      <c r="AT712" s="221"/>
      <c r="AU712" s="221">
        <v>2019</v>
      </c>
      <c r="AV712" s="221"/>
      <c r="AW712" s="221"/>
      <c r="AX712" s="221"/>
      <c r="AY712" s="221"/>
      <c r="AZ712" s="221"/>
      <c r="BA712" s="221"/>
      <c r="BB712" s="222">
        <v>113</v>
      </c>
      <c r="BC712" s="222" t="s">
        <v>2025</v>
      </c>
    </row>
    <row r="713" spans="1:55" s="19" customFormat="1" ht="25.7" customHeight="1">
      <c r="A713" s="930"/>
      <c r="B713" s="292" t="s">
        <v>57</v>
      </c>
      <c r="C713" s="285" t="s">
        <v>323</v>
      </c>
      <c r="D713" s="223" t="s">
        <v>13518</v>
      </c>
      <c r="E713" s="285" t="s">
        <v>323</v>
      </c>
      <c r="F713" s="285" t="s">
        <v>323</v>
      </c>
      <c r="G713" s="221"/>
      <c r="H713" s="221"/>
      <c r="I713" s="222">
        <v>966</v>
      </c>
      <c r="J713" s="222">
        <v>451</v>
      </c>
      <c r="K713" s="222">
        <v>451</v>
      </c>
      <c r="L713" s="221"/>
      <c r="M713" s="221"/>
      <c r="N713" s="221"/>
      <c r="O713" s="222">
        <v>393</v>
      </c>
      <c r="P713" s="222">
        <v>393</v>
      </c>
      <c r="Q713" s="222" t="s">
        <v>5058</v>
      </c>
      <c r="R713" s="222">
        <v>1</v>
      </c>
      <c r="S713" s="235" t="s">
        <v>290</v>
      </c>
      <c r="T713" s="235"/>
      <c r="U713" s="235"/>
      <c r="V713" s="285"/>
      <c r="W713" s="235"/>
      <c r="X713" s="235"/>
      <c r="Y713" s="235"/>
      <c r="Z713" s="235" t="s">
        <v>1644</v>
      </c>
      <c r="AA713" s="221"/>
      <c r="AB713" s="221"/>
      <c r="AC713" s="221"/>
      <c r="AD713" s="221"/>
      <c r="AE713" s="221"/>
      <c r="AF713" s="221"/>
      <c r="AG713" s="221"/>
      <c r="AH713" s="221"/>
      <c r="AI713" s="221"/>
      <c r="AJ713" s="221"/>
      <c r="AK713" s="221"/>
      <c r="AL713" s="221"/>
      <c r="AM713" s="221"/>
      <c r="AN713" s="221"/>
      <c r="AO713" s="221"/>
      <c r="AP713" s="221"/>
      <c r="AQ713" s="221"/>
      <c r="AR713" s="221"/>
      <c r="AS713" s="221"/>
      <c r="AT713" s="221"/>
      <c r="AU713" s="221">
        <v>2014</v>
      </c>
      <c r="AV713" s="221"/>
      <c r="AW713" s="221"/>
      <c r="AX713" s="221"/>
      <c r="AY713" s="221"/>
      <c r="AZ713" s="221"/>
      <c r="BA713" s="221"/>
      <c r="BB713" s="222">
        <v>250</v>
      </c>
      <c r="BC713" s="222"/>
    </row>
    <row r="714" spans="1:55" s="19" customFormat="1" ht="25.7" customHeight="1">
      <c r="A714" s="930"/>
      <c r="B714" s="292" t="s">
        <v>57</v>
      </c>
      <c r="C714" s="285" t="s">
        <v>323</v>
      </c>
      <c r="D714" s="223" t="s">
        <v>5060</v>
      </c>
      <c r="E714" s="285" t="s">
        <v>323</v>
      </c>
      <c r="F714" s="285" t="s">
        <v>323</v>
      </c>
      <c r="G714" s="221"/>
      <c r="H714" s="221"/>
      <c r="I714" s="222">
        <v>1200</v>
      </c>
      <c r="J714" s="222">
        <v>479</v>
      </c>
      <c r="K714" s="222">
        <v>479</v>
      </c>
      <c r="L714" s="221"/>
      <c r="M714" s="221"/>
      <c r="N714" s="221"/>
      <c r="O714" s="222">
        <v>360</v>
      </c>
      <c r="P714" s="222">
        <v>360</v>
      </c>
      <c r="Q714" s="222" t="s">
        <v>5061</v>
      </c>
      <c r="R714" s="222">
        <v>1</v>
      </c>
      <c r="S714" s="235" t="s">
        <v>290</v>
      </c>
      <c r="T714" s="235"/>
      <c r="U714" s="235"/>
      <c r="V714" s="285"/>
      <c r="W714" s="235"/>
      <c r="X714" s="235"/>
      <c r="Y714" s="235"/>
      <c r="Z714" s="235" t="s">
        <v>1644</v>
      </c>
      <c r="AA714" s="221"/>
      <c r="AB714" s="221"/>
      <c r="AC714" s="221"/>
      <c r="AD714" s="221"/>
      <c r="AE714" s="221"/>
      <c r="AF714" s="221"/>
      <c r="AG714" s="221"/>
      <c r="AH714" s="221"/>
      <c r="AI714" s="221"/>
      <c r="AJ714" s="221"/>
      <c r="AK714" s="221"/>
      <c r="AL714" s="221"/>
      <c r="AM714" s="221"/>
      <c r="AN714" s="221"/>
      <c r="AO714" s="221"/>
      <c r="AP714" s="221"/>
      <c r="AQ714" s="221"/>
      <c r="AR714" s="221"/>
      <c r="AS714" s="221"/>
      <c r="AT714" s="221"/>
      <c r="AU714" s="221">
        <v>2015</v>
      </c>
      <c r="AV714" s="221"/>
      <c r="AW714" s="221"/>
      <c r="AX714" s="221"/>
      <c r="AY714" s="221"/>
      <c r="AZ714" s="221"/>
      <c r="BA714" s="221"/>
      <c r="BB714" s="222">
        <v>250</v>
      </c>
      <c r="BC714" s="222"/>
    </row>
    <row r="715" spans="1:55" ht="25.7" customHeight="1">
      <c r="B715" s="292" t="s">
        <v>57</v>
      </c>
      <c r="C715" s="219" t="s">
        <v>323</v>
      </c>
      <c r="D715" s="223" t="s">
        <v>5062</v>
      </c>
      <c r="E715" s="221" t="s">
        <v>323</v>
      </c>
      <c r="F715" s="221" t="s">
        <v>323</v>
      </c>
      <c r="G715" s="221"/>
      <c r="H715" s="221"/>
      <c r="I715" s="222">
        <v>1600</v>
      </c>
      <c r="J715" s="222">
        <v>499</v>
      </c>
      <c r="K715" s="222">
        <v>499</v>
      </c>
      <c r="L715" s="221"/>
      <c r="M715" s="221"/>
      <c r="N715" s="221"/>
      <c r="O715" s="222">
        <v>372</v>
      </c>
      <c r="P715" s="222">
        <v>372</v>
      </c>
      <c r="Q715" s="222" t="s">
        <v>5063</v>
      </c>
      <c r="R715" s="222">
        <v>1</v>
      </c>
      <c r="S715" s="222" t="s">
        <v>290</v>
      </c>
      <c r="T715" s="221"/>
      <c r="U715" s="221"/>
      <c r="V715" s="221"/>
      <c r="W715" s="221"/>
      <c r="X715" s="221"/>
      <c r="Y715" s="221"/>
      <c r="Z715" s="222" t="s">
        <v>1644</v>
      </c>
      <c r="AA715" s="221"/>
      <c r="AB715" s="221"/>
      <c r="AC715" s="221"/>
      <c r="AD715" s="221"/>
      <c r="AE715" s="221"/>
      <c r="AF715" s="221"/>
      <c r="AG715" s="221"/>
      <c r="AH715" s="221"/>
      <c r="AI715" s="221"/>
      <c r="AJ715" s="221"/>
      <c r="AK715" s="221"/>
      <c r="AL715" s="221"/>
      <c r="AM715" s="221"/>
      <c r="AN715" s="221"/>
      <c r="AO715" s="221"/>
      <c r="AP715" s="221"/>
      <c r="AQ715" s="221"/>
      <c r="AR715" s="221"/>
      <c r="AS715" s="221"/>
      <c r="AT715" s="221"/>
      <c r="AU715" s="221">
        <v>2016</v>
      </c>
      <c r="AV715" s="221"/>
      <c r="AW715" s="221"/>
      <c r="AX715" s="221"/>
      <c r="AY715" s="221"/>
      <c r="AZ715" s="221"/>
      <c r="BA715" s="221"/>
      <c r="BB715" s="222">
        <v>300</v>
      </c>
      <c r="BC715" s="222"/>
    </row>
    <row r="716" spans="1:55" s="19" customFormat="1" ht="25.7" customHeight="1">
      <c r="A716" s="930"/>
      <c r="B716" s="292" t="s">
        <v>57</v>
      </c>
      <c r="C716" s="285" t="s">
        <v>323</v>
      </c>
      <c r="D716" s="237" t="s">
        <v>11787</v>
      </c>
      <c r="E716" s="285" t="s">
        <v>323</v>
      </c>
      <c r="F716" s="285" t="s">
        <v>323</v>
      </c>
      <c r="G716" s="235"/>
      <c r="H716" s="235"/>
      <c r="I716" s="235">
        <v>1800</v>
      </c>
      <c r="J716" s="235">
        <v>477</v>
      </c>
      <c r="K716" s="235">
        <v>477</v>
      </c>
      <c r="L716" s="285"/>
      <c r="M716" s="285"/>
      <c r="N716" s="285"/>
      <c r="O716" s="235">
        <v>374</v>
      </c>
      <c r="P716" s="235">
        <v>374</v>
      </c>
      <c r="Q716" s="235" t="s">
        <v>1665</v>
      </c>
      <c r="R716" s="235">
        <v>1</v>
      </c>
      <c r="S716" s="235" t="s">
        <v>290</v>
      </c>
      <c r="T716" s="235"/>
      <c r="U716" s="235"/>
      <c r="V716" s="285"/>
      <c r="W716" s="235"/>
      <c r="X716" s="235"/>
      <c r="Y716" s="235"/>
      <c r="Z716" s="235" t="s">
        <v>1644</v>
      </c>
      <c r="AA716" s="235"/>
      <c r="AB716" s="235"/>
      <c r="AC716" s="235"/>
      <c r="AD716" s="235"/>
      <c r="AE716" s="235"/>
      <c r="AF716" s="285"/>
      <c r="AG716" s="285"/>
      <c r="AH716" s="235"/>
      <c r="AI716" s="235"/>
      <c r="AJ716" s="235"/>
      <c r="AK716" s="235"/>
      <c r="AL716" s="235"/>
      <c r="AM716" s="235"/>
      <c r="AN716" s="235"/>
      <c r="AO716" s="285"/>
      <c r="AP716" s="285"/>
      <c r="AQ716" s="285"/>
      <c r="AR716" s="285"/>
      <c r="AS716" s="285"/>
      <c r="AT716" s="285"/>
      <c r="AU716" s="221">
        <v>2015</v>
      </c>
      <c r="AV716" s="221"/>
      <c r="AW716" s="221"/>
      <c r="AX716" s="221"/>
      <c r="AY716" s="221"/>
      <c r="AZ716" s="221"/>
      <c r="BA716" s="221"/>
      <c r="BB716" s="222">
        <v>310</v>
      </c>
      <c r="BC716" s="222"/>
    </row>
    <row r="717" spans="1:55" s="19" customFormat="1" ht="25.7" customHeight="1">
      <c r="A717" s="930"/>
      <c r="B717" s="292" t="s">
        <v>57</v>
      </c>
      <c r="C717" s="285" t="s">
        <v>323</v>
      </c>
      <c r="D717" s="237" t="s">
        <v>13519</v>
      </c>
      <c r="E717" s="285" t="s">
        <v>323</v>
      </c>
      <c r="F717" s="285" t="s">
        <v>323</v>
      </c>
      <c r="G717" s="235"/>
      <c r="H717" s="235"/>
      <c r="I717" s="235">
        <v>1770</v>
      </c>
      <c r="J717" s="235">
        <v>499</v>
      </c>
      <c r="K717" s="235">
        <v>499</v>
      </c>
      <c r="L717" s="285"/>
      <c r="M717" s="285"/>
      <c r="N717" s="285"/>
      <c r="O717" s="235">
        <v>499</v>
      </c>
      <c r="P717" s="235">
        <v>499</v>
      </c>
      <c r="Q717" s="235" t="s">
        <v>1486</v>
      </c>
      <c r="R717" s="235">
        <v>1</v>
      </c>
      <c r="S717" s="235" t="s">
        <v>290</v>
      </c>
      <c r="T717" s="235"/>
      <c r="U717" s="235"/>
      <c r="V717" s="285"/>
      <c r="W717" s="235"/>
      <c r="X717" s="235"/>
      <c r="Y717" s="235"/>
      <c r="Z717" s="235" t="s">
        <v>1644</v>
      </c>
      <c r="AA717" s="235"/>
      <c r="AB717" s="235"/>
      <c r="AC717" s="235"/>
      <c r="AD717" s="235"/>
      <c r="AE717" s="235"/>
      <c r="AF717" s="285"/>
      <c r="AG717" s="285"/>
      <c r="AH717" s="235"/>
      <c r="AI717" s="235"/>
      <c r="AJ717" s="235"/>
      <c r="AK717" s="235"/>
      <c r="AL717" s="235"/>
      <c r="AM717" s="235"/>
      <c r="AN717" s="235"/>
      <c r="AO717" s="285"/>
      <c r="AP717" s="285"/>
      <c r="AQ717" s="285"/>
      <c r="AR717" s="285"/>
      <c r="AS717" s="285"/>
      <c r="AT717" s="285"/>
      <c r="AU717" s="221">
        <v>2019</v>
      </c>
      <c r="AV717" s="221"/>
      <c r="AW717" s="221"/>
      <c r="AX717" s="221"/>
      <c r="AY717" s="221"/>
      <c r="AZ717" s="221"/>
      <c r="BA717" s="221"/>
      <c r="BB717" s="222">
        <v>316</v>
      </c>
      <c r="BC717" s="222" t="s">
        <v>2025</v>
      </c>
    </row>
    <row r="718" spans="1:55" s="19" customFormat="1" ht="25.7" customHeight="1">
      <c r="A718" s="930"/>
      <c r="B718" s="292" t="s">
        <v>57</v>
      </c>
      <c r="C718" s="285" t="s">
        <v>323</v>
      </c>
      <c r="D718" s="237" t="s">
        <v>11788</v>
      </c>
      <c r="E718" s="285" t="s">
        <v>323</v>
      </c>
      <c r="F718" s="285" t="s">
        <v>323</v>
      </c>
      <c r="G718" s="235"/>
      <c r="H718" s="235"/>
      <c r="I718" s="235">
        <v>2497</v>
      </c>
      <c r="J718" s="235">
        <v>484</v>
      </c>
      <c r="K718" s="235">
        <v>484</v>
      </c>
      <c r="L718" s="285"/>
      <c r="M718" s="285"/>
      <c r="N718" s="285"/>
      <c r="O718" s="235">
        <v>374</v>
      </c>
      <c r="P718" s="235">
        <v>374</v>
      </c>
      <c r="Q718" s="235" t="s">
        <v>1665</v>
      </c>
      <c r="R718" s="235">
        <v>1</v>
      </c>
      <c r="S718" s="235" t="s">
        <v>290</v>
      </c>
      <c r="T718" s="235"/>
      <c r="U718" s="235"/>
      <c r="V718" s="285"/>
      <c r="W718" s="235"/>
      <c r="X718" s="235"/>
      <c r="Y718" s="235"/>
      <c r="Z718" s="235" t="s">
        <v>1644</v>
      </c>
      <c r="AA718" s="235"/>
      <c r="AB718" s="235"/>
      <c r="AC718" s="235"/>
      <c r="AD718" s="235"/>
      <c r="AE718" s="235"/>
      <c r="AF718" s="285"/>
      <c r="AG718" s="285"/>
      <c r="AH718" s="235"/>
      <c r="AI718" s="235"/>
      <c r="AJ718" s="235"/>
      <c r="AK718" s="235"/>
      <c r="AL718" s="235"/>
      <c r="AM718" s="235"/>
      <c r="AN718" s="235"/>
      <c r="AO718" s="285"/>
      <c r="AP718" s="285"/>
      <c r="AQ718" s="285"/>
      <c r="AR718" s="285"/>
      <c r="AS718" s="285"/>
      <c r="AT718" s="285"/>
      <c r="AU718" s="221">
        <v>2016</v>
      </c>
      <c r="AV718" s="221"/>
      <c r="AW718" s="221"/>
      <c r="AX718" s="221"/>
      <c r="AY718" s="221"/>
      <c r="AZ718" s="221"/>
      <c r="BA718" s="221"/>
      <c r="BB718" s="222">
        <v>280</v>
      </c>
      <c r="BC718" s="222"/>
    </row>
    <row r="719" spans="1:55" s="19" customFormat="1" ht="25.7" customHeight="1">
      <c r="A719" s="930"/>
      <c r="B719" s="292" t="s">
        <v>57</v>
      </c>
      <c r="C719" s="285" t="s">
        <v>323</v>
      </c>
      <c r="D719" s="237" t="s">
        <v>11789</v>
      </c>
      <c r="E719" s="285" t="s">
        <v>323</v>
      </c>
      <c r="F719" s="285" t="s">
        <v>323</v>
      </c>
      <c r="G719" s="235"/>
      <c r="H719" s="235"/>
      <c r="I719" s="235">
        <v>2750</v>
      </c>
      <c r="J719" s="235">
        <v>498.9</v>
      </c>
      <c r="K719" s="235">
        <v>498.9</v>
      </c>
      <c r="L719" s="285"/>
      <c r="M719" s="285"/>
      <c r="N719" s="285"/>
      <c r="O719" s="235">
        <v>374</v>
      </c>
      <c r="P719" s="235">
        <v>374</v>
      </c>
      <c r="Q719" s="235" t="s">
        <v>1665</v>
      </c>
      <c r="R719" s="235">
        <v>1</v>
      </c>
      <c r="S719" s="235" t="s">
        <v>290</v>
      </c>
      <c r="T719" s="235"/>
      <c r="U719" s="235"/>
      <c r="V719" s="285"/>
      <c r="W719" s="235"/>
      <c r="X719" s="235"/>
      <c r="Y719" s="235"/>
      <c r="Z719" s="235" t="s">
        <v>1644</v>
      </c>
      <c r="AA719" s="235"/>
      <c r="AB719" s="235"/>
      <c r="AC719" s="235"/>
      <c r="AD719" s="235"/>
      <c r="AE719" s="235"/>
      <c r="AF719" s="285"/>
      <c r="AG719" s="285"/>
      <c r="AH719" s="235"/>
      <c r="AI719" s="235"/>
      <c r="AJ719" s="235"/>
      <c r="AK719" s="235"/>
      <c r="AL719" s="235"/>
      <c r="AM719" s="235"/>
      <c r="AN719" s="235"/>
      <c r="AO719" s="285"/>
      <c r="AP719" s="285"/>
      <c r="AQ719" s="285"/>
      <c r="AR719" s="285"/>
      <c r="AS719" s="285"/>
      <c r="AT719" s="285"/>
      <c r="AU719" s="221">
        <v>2016</v>
      </c>
      <c r="AV719" s="221"/>
      <c r="AW719" s="221"/>
      <c r="AX719" s="221"/>
      <c r="AY719" s="221"/>
      <c r="AZ719" s="221"/>
      <c r="BA719" s="221"/>
      <c r="BB719" s="222">
        <v>250</v>
      </c>
      <c r="BC719" s="222"/>
    </row>
    <row r="720" spans="1:55" s="19" customFormat="1" ht="25.7" customHeight="1">
      <c r="A720" s="930"/>
      <c r="B720" s="292" t="s">
        <v>57</v>
      </c>
      <c r="C720" s="285" t="s">
        <v>323</v>
      </c>
      <c r="D720" s="237" t="s">
        <v>11790</v>
      </c>
      <c r="E720" s="285" t="s">
        <v>323</v>
      </c>
      <c r="F720" s="285" t="s">
        <v>323</v>
      </c>
      <c r="G720" s="235"/>
      <c r="H720" s="235"/>
      <c r="I720" s="235">
        <v>1540</v>
      </c>
      <c r="J720" s="235">
        <v>431</v>
      </c>
      <c r="K720" s="235">
        <v>431</v>
      </c>
      <c r="L720" s="285"/>
      <c r="M720" s="285"/>
      <c r="N720" s="285"/>
      <c r="O720" s="235">
        <v>374</v>
      </c>
      <c r="P720" s="235">
        <v>374</v>
      </c>
      <c r="Q720" s="235" t="s">
        <v>1665</v>
      </c>
      <c r="R720" s="235">
        <v>1</v>
      </c>
      <c r="S720" s="235" t="s">
        <v>290</v>
      </c>
      <c r="T720" s="235"/>
      <c r="U720" s="235"/>
      <c r="V720" s="285"/>
      <c r="W720" s="235"/>
      <c r="X720" s="235"/>
      <c r="Y720" s="235"/>
      <c r="Z720" s="235" t="s">
        <v>1644</v>
      </c>
      <c r="AA720" s="235"/>
      <c r="AB720" s="235"/>
      <c r="AC720" s="235"/>
      <c r="AD720" s="235"/>
      <c r="AE720" s="235"/>
      <c r="AF720" s="285"/>
      <c r="AG720" s="285"/>
      <c r="AH720" s="235"/>
      <c r="AI720" s="235"/>
      <c r="AJ720" s="235"/>
      <c r="AK720" s="235"/>
      <c r="AL720" s="235"/>
      <c r="AM720" s="235"/>
      <c r="AN720" s="235"/>
      <c r="AO720" s="285"/>
      <c r="AP720" s="285"/>
      <c r="AQ720" s="285"/>
      <c r="AR720" s="285"/>
      <c r="AS720" s="285"/>
      <c r="AT720" s="285"/>
      <c r="AU720" s="221">
        <v>2016</v>
      </c>
      <c r="AV720" s="221"/>
      <c r="AW720" s="221"/>
      <c r="AX720" s="221"/>
      <c r="AY720" s="221"/>
      <c r="AZ720" s="221"/>
      <c r="BA720" s="221"/>
      <c r="BB720" s="222">
        <v>270</v>
      </c>
      <c r="BC720" s="222"/>
    </row>
    <row r="721" spans="1:55" s="19" customFormat="1" ht="25.7" customHeight="1">
      <c r="A721" s="930"/>
      <c r="B721" s="292" t="s">
        <v>57</v>
      </c>
      <c r="C721" s="285" t="s">
        <v>323</v>
      </c>
      <c r="D721" s="237" t="s">
        <v>11791</v>
      </c>
      <c r="E721" s="285" t="s">
        <v>323</v>
      </c>
      <c r="F721" s="285" t="s">
        <v>323</v>
      </c>
      <c r="G721" s="235"/>
      <c r="H721" s="235"/>
      <c r="I721" s="235">
        <v>1397</v>
      </c>
      <c r="J721" s="235">
        <v>679.01</v>
      </c>
      <c r="K721" s="235">
        <v>679.01</v>
      </c>
      <c r="L721" s="285"/>
      <c r="M721" s="285"/>
      <c r="N721" s="285"/>
      <c r="O721" s="235">
        <v>374</v>
      </c>
      <c r="P721" s="235">
        <v>374</v>
      </c>
      <c r="Q721" s="235" t="s">
        <v>1665</v>
      </c>
      <c r="R721" s="235">
        <v>1</v>
      </c>
      <c r="S721" s="235" t="s">
        <v>290</v>
      </c>
      <c r="T721" s="235"/>
      <c r="U721" s="235"/>
      <c r="V721" s="285"/>
      <c r="W721" s="235"/>
      <c r="X721" s="235"/>
      <c r="Y721" s="235"/>
      <c r="Z721" s="235" t="s">
        <v>1644</v>
      </c>
      <c r="AA721" s="235"/>
      <c r="AB721" s="235"/>
      <c r="AC721" s="235"/>
      <c r="AD721" s="235"/>
      <c r="AE721" s="235"/>
      <c r="AF721" s="285"/>
      <c r="AG721" s="285"/>
      <c r="AH721" s="235"/>
      <c r="AI721" s="235"/>
      <c r="AJ721" s="235"/>
      <c r="AK721" s="235"/>
      <c r="AL721" s="235"/>
      <c r="AM721" s="235"/>
      <c r="AN721" s="235"/>
      <c r="AO721" s="285"/>
      <c r="AP721" s="285"/>
      <c r="AQ721" s="285"/>
      <c r="AR721" s="285"/>
      <c r="AS721" s="285"/>
      <c r="AT721" s="285"/>
      <c r="AU721" s="221">
        <v>2017</v>
      </c>
      <c r="AV721" s="221"/>
      <c r="AW721" s="221"/>
      <c r="AX721" s="221"/>
      <c r="AY721" s="221"/>
      <c r="AZ721" s="221"/>
      <c r="BA721" s="221"/>
      <c r="BB721" s="222">
        <v>478</v>
      </c>
      <c r="BC721" s="222"/>
    </row>
    <row r="722" spans="1:55" s="19" customFormat="1" ht="25.7" customHeight="1">
      <c r="A722" s="930"/>
      <c r="B722" s="292" t="s">
        <v>57</v>
      </c>
      <c r="C722" s="285" t="s">
        <v>323</v>
      </c>
      <c r="D722" s="237" t="s">
        <v>11792</v>
      </c>
      <c r="E722" s="285" t="s">
        <v>323</v>
      </c>
      <c r="F722" s="285" t="s">
        <v>323</v>
      </c>
      <c r="G722" s="235"/>
      <c r="H722" s="235"/>
      <c r="I722" s="235">
        <v>2527</v>
      </c>
      <c r="J722" s="235">
        <v>495.8</v>
      </c>
      <c r="K722" s="235">
        <v>495.8</v>
      </c>
      <c r="L722" s="285"/>
      <c r="M722" s="285"/>
      <c r="N722" s="285"/>
      <c r="O722" s="235">
        <v>374</v>
      </c>
      <c r="P722" s="235">
        <v>374</v>
      </c>
      <c r="Q722" s="235" t="s">
        <v>1665</v>
      </c>
      <c r="R722" s="235">
        <v>1</v>
      </c>
      <c r="S722" s="235" t="s">
        <v>290</v>
      </c>
      <c r="T722" s="235"/>
      <c r="U722" s="235"/>
      <c r="V722" s="285"/>
      <c r="W722" s="235"/>
      <c r="X722" s="235"/>
      <c r="Y722" s="235"/>
      <c r="Z722" s="235" t="s">
        <v>1644</v>
      </c>
      <c r="AA722" s="235"/>
      <c r="AB722" s="235"/>
      <c r="AC722" s="235"/>
      <c r="AD722" s="235"/>
      <c r="AE722" s="235"/>
      <c r="AF722" s="285"/>
      <c r="AG722" s="285"/>
      <c r="AH722" s="235"/>
      <c r="AI722" s="235"/>
      <c r="AJ722" s="235"/>
      <c r="AK722" s="235"/>
      <c r="AL722" s="235"/>
      <c r="AM722" s="235"/>
      <c r="AN722" s="235"/>
      <c r="AO722" s="285"/>
      <c r="AP722" s="285"/>
      <c r="AQ722" s="285"/>
      <c r="AR722" s="285"/>
      <c r="AS722" s="285"/>
      <c r="AT722" s="285"/>
      <c r="AU722" s="221">
        <v>2017</v>
      </c>
      <c r="AV722" s="221"/>
      <c r="AW722" s="221"/>
      <c r="AX722" s="221"/>
      <c r="AY722" s="221"/>
      <c r="AZ722" s="221"/>
      <c r="BA722" s="221"/>
      <c r="BB722" s="222">
        <v>297</v>
      </c>
      <c r="BC722" s="222"/>
    </row>
    <row r="723" spans="1:55" s="19" customFormat="1" ht="25.7" customHeight="1">
      <c r="A723" s="930"/>
      <c r="B723" s="292" t="s">
        <v>57</v>
      </c>
      <c r="C723" s="285" t="s">
        <v>323</v>
      </c>
      <c r="D723" s="237" t="s">
        <v>11793</v>
      </c>
      <c r="E723" s="285" t="s">
        <v>323</v>
      </c>
      <c r="F723" s="285" t="s">
        <v>323</v>
      </c>
      <c r="G723" s="235"/>
      <c r="H723" s="235"/>
      <c r="I723" s="235">
        <v>879</v>
      </c>
      <c r="J723" s="235">
        <v>497.65</v>
      </c>
      <c r="K723" s="235">
        <v>497.65</v>
      </c>
      <c r="L723" s="285"/>
      <c r="M723" s="285"/>
      <c r="N723" s="285"/>
      <c r="O723" s="235">
        <v>374</v>
      </c>
      <c r="P723" s="235">
        <v>374</v>
      </c>
      <c r="Q723" s="235" t="s">
        <v>1665</v>
      </c>
      <c r="R723" s="235">
        <v>1</v>
      </c>
      <c r="S723" s="235" t="s">
        <v>290</v>
      </c>
      <c r="T723" s="235"/>
      <c r="U723" s="235"/>
      <c r="V723" s="285"/>
      <c r="W723" s="235"/>
      <c r="X723" s="235"/>
      <c r="Y723" s="235"/>
      <c r="Z723" s="235" t="s">
        <v>1644</v>
      </c>
      <c r="AA723" s="235"/>
      <c r="AB723" s="235"/>
      <c r="AC723" s="235"/>
      <c r="AD723" s="235"/>
      <c r="AE723" s="235"/>
      <c r="AF723" s="285"/>
      <c r="AG723" s="285"/>
      <c r="AH723" s="235"/>
      <c r="AI723" s="235"/>
      <c r="AJ723" s="235"/>
      <c r="AK723" s="235"/>
      <c r="AL723" s="235"/>
      <c r="AM723" s="235"/>
      <c r="AN723" s="235"/>
      <c r="AO723" s="285"/>
      <c r="AP723" s="285"/>
      <c r="AQ723" s="285"/>
      <c r="AR723" s="285"/>
      <c r="AS723" s="285"/>
      <c r="AT723" s="285"/>
      <c r="AU723" s="221">
        <v>2017</v>
      </c>
      <c r="AV723" s="221"/>
      <c r="AW723" s="221"/>
      <c r="AX723" s="221"/>
      <c r="AY723" s="221"/>
      <c r="AZ723" s="221"/>
      <c r="BA723" s="221"/>
      <c r="BB723" s="222">
        <v>298</v>
      </c>
      <c r="BC723" s="222"/>
    </row>
    <row r="724" spans="1:55" s="19" customFormat="1" ht="25.7" customHeight="1">
      <c r="A724" s="930"/>
      <c r="B724" s="292" t="s">
        <v>57</v>
      </c>
      <c r="C724" s="285" t="s">
        <v>323</v>
      </c>
      <c r="D724" s="237" t="s">
        <v>11794</v>
      </c>
      <c r="E724" s="285" t="s">
        <v>323</v>
      </c>
      <c r="F724" s="285" t="s">
        <v>323</v>
      </c>
      <c r="G724" s="235"/>
      <c r="H724" s="235"/>
      <c r="I724" s="235">
        <v>1173</v>
      </c>
      <c r="J724" s="235">
        <v>493</v>
      </c>
      <c r="K724" s="235">
        <v>493</v>
      </c>
      <c r="L724" s="285"/>
      <c r="M724" s="285"/>
      <c r="N724" s="285"/>
      <c r="O724" s="235">
        <v>374</v>
      </c>
      <c r="P724" s="235">
        <v>374</v>
      </c>
      <c r="Q724" s="235" t="s">
        <v>1665</v>
      </c>
      <c r="R724" s="235">
        <v>1</v>
      </c>
      <c r="S724" s="235" t="s">
        <v>290</v>
      </c>
      <c r="T724" s="235"/>
      <c r="U724" s="235"/>
      <c r="V724" s="285"/>
      <c r="W724" s="235"/>
      <c r="X724" s="235"/>
      <c r="Y724" s="235"/>
      <c r="Z724" s="235" t="s">
        <v>1644</v>
      </c>
      <c r="AA724" s="235"/>
      <c r="AB724" s="235"/>
      <c r="AC724" s="235"/>
      <c r="AD724" s="235"/>
      <c r="AE724" s="235"/>
      <c r="AF724" s="285"/>
      <c r="AG724" s="285"/>
      <c r="AH724" s="235"/>
      <c r="AI724" s="235"/>
      <c r="AJ724" s="235"/>
      <c r="AK724" s="235"/>
      <c r="AL724" s="235"/>
      <c r="AM724" s="235"/>
      <c r="AN724" s="235"/>
      <c r="AO724" s="285"/>
      <c r="AP724" s="285"/>
      <c r="AQ724" s="285"/>
      <c r="AR724" s="285"/>
      <c r="AS724" s="285"/>
      <c r="AT724" s="285"/>
      <c r="AU724" s="221">
        <v>2017</v>
      </c>
      <c r="AV724" s="221"/>
      <c r="AW724" s="221"/>
      <c r="AX724" s="221"/>
      <c r="AY724" s="221"/>
      <c r="AZ724" s="221"/>
      <c r="BA724" s="221"/>
      <c r="BB724" s="222">
        <v>432</v>
      </c>
      <c r="BC724" s="222"/>
    </row>
    <row r="725" spans="1:55" s="19" customFormat="1" ht="25.7" customHeight="1">
      <c r="A725" s="930"/>
      <c r="B725" s="292" t="s">
        <v>57</v>
      </c>
      <c r="C725" s="285" t="s">
        <v>323</v>
      </c>
      <c r="D725" s="237" t="s">
        <v>11795</v>
      </c>
      <c r="E725" s="285" t="s">
        <v>323</v>
      </c>
      <c r="F725" s="285" t="s">
        <v>323</v>
      </c>
      <c r="G725" s="235"/>
      <c r="H725" s="235"/>
      <c r="I725" s="221">
        <v>1948</v>
      </c>
      <c r="J725" s="235">
        <v>498.86</v>
      </c>
      <c r="K725" s="221">
        <v>498.86</v>
      </c>
      <c r="L725" s="235"/>
      <c r="M725" s="221"/>
      <c r="N725" s="221"/>
      <c r="O725" s="235">
        <v>374</v>
      </c>
      <c r="P725" s="221">
        <v>374</v>
      </c>
      <c r="Q725" s="235" t="s">
        <v>1665</v>
      </c>
      <c r="R725" s="235">
        <v>1</v>
      </c>
      <c r="S725" s="235" t="s">
        <v>290</v>
      </c>
      <c r="T725" s="235"/>
      <c r="U725" s="235"/>
      <c r="V725" s="285"/>
      <c r="W725" s="235"/>
      <c r="X725" s="235"/>
      <c r="Y725" s="235"/>
      <c r="Z725" s="235" t="s">
        <v>1644</v>
      </c>
      <c r="AA725" s="235"/>
      <c r="AB725" s="235"/>
      <c r="AC725" s="235"/>
      <c r="AD725" s="235"/>
      <c r="AE725" s="235"/>
      <c r="AF725" s="285"/>
      <c r="AG725" s="285"/>
      <c r="AH725" s="235"/>
      <c r="AI725" s="235"/>
      <c r="AJ725" s="235"/>
      <c r="AK725" s="235"/>
      <c r="AL725" s="235"/>
      <c r="AM725" s="235"/>
      <c r="AN725" s="235"/>
      <c r="AO725" s="285"/>
      <c r="AP725" s="285"/>
      <c r="AQ725" s="285"/>
      <c r="AR725" s="285"/>
      <c r="AS725" s="285"/>
      <c r="AT725" s="285"/>
      <c r="AU725" s="221">
        <v>2017</v>
      </c>
      <c r="AV725" s="221"/>
      <c r="AW725" s="221"/>
      <c r="AX725" s="221"/>
      <c r="AY725" s="221"/>
      <c r="AZ725" s="221"/>
      <c r="BA725" s="221"/>
      <c r="BB725" s="222">
        <v>286</v>
      </c>
      <c r="BC725" s="222"/>
    </row>
    <row r="726" spans="1:55" s="19" customFormat="1" ht="25.7" customHeight="1">
      <c r="A726" s="930"/>
      <c r="B726" s="292" t="s">
        <v>57</v>
      </c>
      <c r="C726" s="285" t="s">
        <v>323</v>
      </c>
      <c r="D726" s="237" t="s">
        <v>11796</v>
      </c>
      <c r="E726" s="285" t="s">
        <v>323</v>
      </c>
      <c r="F726" s="285" t="s">
        <v>323</v>
      </c>
      <c r="G726" s="235"/>
      <c r="H726" s="235"/>
      <c r="I726" s="221">
        <v>25690</v>
      </c>
      <c r="J726" s="235">
        <v>495.8</v>
      </c>
      <c r="K726" s="235">
        <v>495.8</v>
      </c>
      <c r="L726" s="285"/>
      <c r="M726" s="285"/>
      <c r="N726" s="285"/>
      <c r="O726" s="235">
        <v>374</v>
      </c>
      <c r="P726" s="235">
        <v>374</v>
      </c>
      <c r="Q726" s="235" t="s">
        <v>1665</v>
      </c>
      <c r="R726" s="235">
        <v>1</v>
      </c>
      <c r="S726" s="235" t="s">
        <v>290</v>
      </c>
      <c r="T726" s="235"/>
      <c r="U726" s="235"/>
      <c r="V726" s="285"/>
      <c r="W726" s="235"/>
      <c r="X726" s="235"/>
      <c r="Y726" s="235"/>
      <c r="Z726" s="235" t="s">
        <v>1644</v>
      </c>
      <c r="AA726" s="235"/>
      <c r="AB726" s="235"/>
      <c r="AC726" s="235"/>
      <c r="AD726" s="235"/>
      <c r="AE726" s="235"/>
      <c r="AF726" s="285"/>
      <c r="AG726" s="285"/>
      <c r="AH726" s="235"/>
      <c r="AI726" s="235"/>
      <c r="AJ726" s="235"/>
      <c r="AK726" s="235"/>
      <c r="AL726" s="235"/>
      <c r="AM726" s="235"/>
      <c r="AN726" s="235"/>
      <c r="AO726" s="285"/>
      <c r="AP726" s="285"/>
      <c r="AQ726" s="285"/>
      <c r="AR726" s="285"/>
      <c r="AS726" s="285"/>
      <c r="AT726" s="285"/>
      <c r="AU726" s="221">
        <v>2017</v>
      </c>
      <c r="AV726" s="221"/>
      <c r="AW726" s="221"/>
      <c r="AX726" s="221"/>
      <c r="AY726" s="221"/>
      <c r="AZ726" s="221"/>
      <c r="BA726" s="221"/>
      <c r="BB726" s="222">
        <v>338</v>
      </c>
      <c r="BC726" s="931"/>
    </row>
    <row r="727" spans="1:55" s="19" customFormat="1" ht="25.7" customHeight="1">
      <c r="A727" s="930"/>
      <c r="B727" s="292" t="s">
        <v>57</v>
      </c>
      <c r="C727" s="285" t="s">
        <v>323</v>
      </c>
      <c r="D727" s="237" t="s">
        <v>11797</v>
      </c>
      <c r="E727" s="285" t="s">
        <v>323</v>
      </c>
      <c r="F727" s="285" t="s">
        <v>323</v>
      </c>
      <c r="G727" s="235"/>
      <c r="H727" s="235"/>
      <c r="I727" s="221">
        <v>1281.56</v>
      </c>
      <c r="J727" s="235">
        <v>390.98</v>
      </c>
      <c r="K727" s="235">
        <v>390.98</v>
      </c>
      <c r="L727" s="285"/>
      <c r="M727" s="285"/>
      <c r="N727" s="285"/>
      <c r="O727" s="235">
        <v>374</v>
      </c>
      <c r="P727" s="235">
        <v>374</v>
      </c>
      <c r="Q727" s="235" t="s">
        <v>1665</v>
      </c>
      <c r="R727" s="235">
        <v>1</v>
      </c>
      <c r="S727" s="235" t="s">
        <v>290</v>
      </c>
      <c r="T727" s="235"/>
      <c r="U727" s="235"/>
      <c r="V727" s="285"/>
      <c r="W727" s="235"/>
      <c r="X727" s="235"/>
      <c r="Y727" s="235"/>
      <c r="Z727" s="235" t="s">
        <v>1644</v>
      </c>
      <c r="AA727" s="235"/>
      <c r="AB727" s="235"/>
      <c r="AC727" s="235"/>
      <c r="AD727" s="235"/>
      <c r="AE727" s="235"/>
      <c r="AF727" s="285"/>
      <c r="AG727" s="285"/>
      <c r="AH727" s="235"/>
      <c r="AI727" s="235"/>
      <c r="AJ727" s="235"/>
      <c r="AK727" s="235"/>
      <c r="AL727" s="235"/>
      <c r="AM727" s="235"/>
      <c r="AN727" s="235"/>
      <c r="AO727" s="285"/>
      <c r="AP727" s="285"/>
      <c r="AQ727" s="285"/>
      <c r="AR727" s="285"/>
      <c r="AS727" s="285"/>
      <c r="AT727" s="285"/>
      <c r="AU727" s="221">
        <v>2017</v>
      </c>
      <c r="AV727" s="221"/>
      <c r="AW727" s="221"/>
      <c r="AX727" s="221"/>
      <c r="AY727" s="221"/>
      <c r="AZ727" s="221"/>
      <c r="BA727" s="221"/>
      <c r="BB727" s="222">
        <v>271</v>
      </c>
      <c r="BC727" s="222"/>
    </row>
    <row r="728" spans="1:55" s="19" customFormat="1" ht="25.7" customHeight="1">
      <c r="A728" s="930"/>
      <c r="B728" s="292" t="s">
        <v>57</v>
      </c>
      <c r="C728" s="292" t="s">
        <v>323</v>
      </c>
      <c r="D728" s="294" t="s">
        <v>11798</v>
      </c>
      <c r="E728" s="292" t="s">
        <v>323</v>
      </c>
      <c r="F728" s="292" t="s">
        <v>323</v>
      </c>
      <c r="G728" s="293"/>
      <c r="H728" s="293"/>
      <c r="I728" s="293">
        <v>1000</v>
      </c>
      <c r="J728" s="293">
        <v>430.54</v>
      </c>
      <c r="K728" s="293">
        <v>430.54</v>
      </c>
      <c r="L728" s="292"/>
      <c r="M728" s="292"/>
      <c r="N728" s="292"/>
      <c r="O728" s="293">
        <v>374</v>
      </c>
      <c r="P728" s="293">
        <v>374</v>
      </c>
      <c r="Q728" s="293" t="s">
        <v>1665</v>
      </c>
      <c r="R728" s="293">
        <v>1</v>
      </c>
      <c r="S728" s="293" t="s">
        <v>290</v>
      </c>
      <c r="T728" s="293"/>
      <c r="U728" s="293"/>
      <c r="V728" s="292"/>
      <c r="W728" s="293"/>
      <c r="X728" s="293"/>
      <c r="Y728" s="293"/>
      <c r="Z728" s="293" t="s">
        <v>1644</v>
      </c>
      <c r="AA728" s="293"/>
      <c r="AB728" s="293"/>
      <c r="AC728" s="293"/>
      <c r="AD728" s="293"/>
      <c r="AE728" s="293"/>
      <c r="AF728" s="292"/>
      <c r="AG728" s="292"/>
      <c r="AH728" s="292"/>
      <c r="AI728" s="293"/>
      <c r="AJ728" s="293"/>
      <c r="AK728" s="293"/>
      <c r="AL728" s="293"/>
      <c r="AM728" s="293"/>
      <c r="AN728" s="293"/>
      <c r="AO728" s="292"/>
      <c r="AP728" s="292"/>
      <c r="AQ728" s="290"/>
      <c r="AR728" s="290"/>
      <c r="AS728" s="290"/>
      <c r="AT728" s="290"/>
      <c r="AU728" s="818">
        <v>2017</v>
      </c>
      <c r="AV728" s="818"/>
      <c r="AW728" s="818"/>
      <c r="AX728" s="818"/>
      <c r="AY728" s="818"/>
      <c r="AZ728" s="818"/>
      <c r="BA728" s="818"/>
      <c r="BB728" s="932">
        <v>355</v>
      </c>
      <c r="BC728" s="932"/>
    </row>
    <row r="729" spans="1:55" s="19" customFormat="1" ht="25.7" customHeight="1">
      <c r="A729" s="930"/>
      <c r="B729" s="292" t="s">
        <v>57</v>
      </c>
      <c r="C729" s="285" t="s">
        <v>323</v>
      </c>
      <c r="D729" s="237" t="s">
        <v>13520</v>
      </c>
      <c r="E729" s="285" t="s">
        <v>323</v>
      </c>
      <c r="F729" s="285" t="s">
        <v>323</v>
      </c>
      <c r="G729" s="235"/>
      <c r="H729" s="235"/>
      <c r="I729" s="235">
        <v>1000</v>
      </c>
      <c r="J729" s="235">
        <v>475</v>
      </c>
      <c r="K729" s="235">
        <v>474.7</v>
      </c>
      <c r="L729" s="285"/>
      <c r="M729" s="285"/>
      <c r="N729" s="285"/>
      <c r="O729" s="235">
        <v>374</v>
      </c>
      <c r="P729" s="235">
        <v>374</v>
      </c>
      <c r="Q729" s="235" t="s">
        <v>1665</v>
      </c>
      <c r="R729" s="235">
        <v>1</v>
      </c>
      <c r="S729" s="235" t="s">
        <v>290</v>
      </c>
      <c r="T729" s="235"/>
      <c r="U729" s="235"/>
      <c r="V729" s="285"/>
      <c r="W729" s="235"/>
      <c r="X729" s="235"/>
      <c r="Y729" s="235"/>
      <c r="Z729" s="235" t="s">
        <v>1644</v>
      </c>
      <c r="AA729" s="235"/>
      <c r="AB729" s="235"/>
      <c r="AC729" s="235"/>
      <c r="AD729" s="235"/>
      <c r="AE729" s="235"/>
      <c r="AF729" s="285"/>
      <c r="AG729" s="285"/>
      <c r="AH729" s="285"/>
      <c r="AI729" s="235"/>
      <c r="AJ729" s="235"/>
      <c r="AK729" s="235"/>
      <c r="AL729" s="235"/>
      <c r="AM729" s="235"/>
      <c r="AN729" s="235"/>
      <c r="AO729" s="285"/>
      <c r="AP729" s="285"/>
      <c r="AQ729" s="236"/>
      <c r="AR729" s="236"/>
      <c r="AS729" s="236"/>
      <c r="AT729" s="236"/>
      <c r="AU729" s="221">
        <v>2018</v>
      </c>
      <c r="AV729" s="221">
        <v>2018</v>
      </c>
      <c r="AW729" s="221">
        <v>2018</v>
      </c>
      <c r="AX729" s="221">
        <v>2018</v>
      </c>
      <c r="AY729" s="221">
        <v>2018</v>
      </c>
      <c r="AZ729" s="221">
        <v>2018</v>
      </c>
      <c r="BA729" s="221">
        <v>2018</v>
      </c>
      <c r="BB729" s="222">
        <v>119</v>
      </c>
      <c r="BC729" s="222"/>
    </row>
    <row r="730" spans="1:55" s="19" customFormat="1" ht="25.7" customHeight="1">
      <c r="A730" s="930"/>
      <c r="B730" s="292" t="s">
        <v>57</v>
      </c>
      <c r="C730" s="285" t="s">
        <v>323</v>
      </c>
      <c r="D730" s="237" t="s">
        <v>13521</v>
      </c>
      <c r="E730" s="285" t="s">
        <v>323</v>
      </c>
      <c r="F730" s="285" t="s">
        <v>323</v>
      </c>
      <c r="G730" s="235"/>
      <c r="H730" s="235"/>
      <c r="I730" s="235">
        <v>1598</v>
      </c>
      <c r="J730" s="235">
        <v>444</v>
      </c>
      <c r="K730" s="235">
        <v>444</v>
      </c>
      <c r="L730" s="285"/>
      <c r="M730" s="285"/>
      <c r="N730" s="285"/>
      <c r="O730" s="235">
        <v>374</v>
      </c>
      <c r="P730" s="235">
        <v>374</v>
      </c>
      <c r="Q730" s="235" t="s">
        <v>1665</v>
      </c>
      <c r="R730" s="235">
        <v>1</v>
      </c>
      <c r="S730" s="235" t="s">
        <v>290</v>
      </c>
      <c r="T730" s="235"/>
      <c r="U730" s="235"/>
      <c r="V730" s="285"/>
      <c r="W730" s="235"/>
      <c r="X730" s="235"/>
      <c r="Y730" s="235"/>
      <c r="Z730" s="235" t="s">
        <v>1644</v>
      </c>
      <c r="AA730" s="235"/>
      <c r="AB730" s="235"/>
      <c r="AC730" s="235"/>
      <c r="AD730" s="235"/>
      <c r="AE730" s="235"/>
      <c r="AF730" s="285"/>
      <c r="AG730" s="285"/>
      <c r="AH730" s="235"/>
      <c r="AI730" s="235"/>
      <c r="AJ730" s="235"/>
      <c r="AK730" s="235"/>
      <c r="AL730" s="235"/>
      <c r="AM730" s="235"/>
      <c r="AN730" s="235"/>
      <c r="AO730" s="285"/>
      <c r="AP730" s="285"/>
      <c r="AQ730" s="285"/>
      <c r="AR730" s="285"/>
      <c r="AS730" s="285"/>
      <c r="AT730" s="285"/>
      <c r="AU730" s="221">
        <v>1995</v>
      </c>
      <c r="AV730" s="221">
        <v>1995</v>
      </c>
      <c r="AW730" s="221">
        <v>1995</v>
      </c>
      <c r="AX730" s="221">
        <v>1995</v>
      </c>
      <c r="AY730" s="221">
        <v>1995</v>
      </c>
      <c r="AZ730" s="221">
        <v>1995</v>
      </c>
      <c r="BA730" s="221">
        <v>1995</v>
      </c>
      <c r="BB730" s="222">
        <v>60</v>
      </c>
      <c r="BC730" s="222"/>
    </row>
    <row r="731" spans="1:55" s="19" customFormat="1" ht="25.7" customHeight="1">
      <c r="A731" s="930"/>
      <c r="B731" s="292" t="s">
        <v>57</v>
      </c>
      <c r="C731" s="285" t="s">
        <v>323</v>
      </c>
      <c r="D731" s="237" t="s">
        <v>11798</v>
      </c>
      <c r="E731" s="285" t="s">
        <v>323</v>
      </c>
      <c r="F731" s="285" t="s">
        <v>323</v>
      </c>
      <c r="G731" s="235"/>
      <c r="H731" s="235"/>
      <c r="I731" s="235">
        <v>1000</v>
      </c>
      <c r="J731" s="235">
        <v>382</v>
      </c>
      <c r="K731" s="235">
        <v>382</v>
      </c>
      <c r="L731" s="285"/>
      <c r="M731" s="285"/>
      <c r="N731" s="285"/>
      <c r="O731" s="235">
        <v>374</v>
      </c>
      <c r="P731" s="235">
        <v>374</v>
      </c>
      <c r="Q731" s="235" t="s">
        <v>1665</v>
      </c>
      <c r="R731" s="235">
        <v>1</v>
      </c>
      <c r="S731" s="235" t="s">
        <v>290</v>
      </c>
      <c r="T731" s="235"/>
      <c r="U731" s="235"/>
      <c r="V731" s="285"/>
      <c r="W731" s="235"/>
      <c r="X731" s="235"/>
      <c r="Y731" s="235"/>
      <c r="Z731" s="235" t="s">
        <v>1644</v>
      </c>
      <c r="AA731" s="235"/>
      <c r="AB731" s="235"/>
      <c r="AC731" s="235"/>
      <c r="AD731" s="235"/>
      <c r="AE731" s="235"/>
      <c r="AF731" s="285"/>
      <c r="AG731" s="285"/>
      <c r="AH731" s="285"/>
      <c r="AI731" s="235"/>
      <c r="AJ731" s="235"/>
      <c r="AK731" s="235"/>
      <c r="AL731" s="235"/>
      <c r="AM731" s="235"/>
      <c r="AN731" s="235"/>
      <c r="AO731" s="285"/>
      <c r="AP731" s="285"/>
      <c r="AQ731" s="236"/>
      <c r="AR731" s="236"/>
      <c r="AS731" s="236"/>
      <c r="AT731" s="236"/>
      <c r="AU731" s="221">
        <v>2017</v>
      </c>
      <c r="AV731" s="221">
        <v>2017</v>
      </c>
      <c r="AW731" s="221">
        <v>2017</v>
      </c>
      <c r="AX731" s="221">
        <v>2017</v>
      </c>
      <c r="AY731" s="221">
        <v>2017</v>
      </c>
      <c r="AZ731" s="221">
        <v>2017</v>
      </c>
      <c r="BA731" s="221">
        <v>2017</v>
      </c>
      <c r="BB731" s="222">
        <v>209</v>
      </c>
      <c r="BC731" s="222"/>
    </row>
    <row r="732" spans="1:55" s="19" customFormat="1" ht="25.7" customHeight="1">
      <c r="A732" s="930"/>
      <c r="B732" s="292" t="s">
        <v>57</v>
      </c>
      <c r="C732" s="285" t="s">
        <v>323</v>
      </c>
      <c r="D732" s="237" t="s">
        <v>13522</v>
      </c>
      <c r="E732" s="285" t="s">
        <v>323</v>
      </c>
      <c r="F732" s="285" t="s">
        <v>323</v>
      </c>
      <c r="G732" s="235"/>
      <c r="H732" s="235"/>
      <c r="I732" s="235">
        <v>352</v>
      </c>
      <c r="J732" s="235">
        <v>352</v>
      </c>
      <c r="K732" s="235">
        <v>352</v>
      </c>
      <c r="L732" s="285"/>
      <c r="M732" s="285"/>
      <c r="N732" s="285"/>
      <c r="O732" s="235">
        <v>374</v>
      </c>
      <c r="P732" s="235">
        <v>374</v>
      </c>
      <c r="Q732" s="235" t="s">
        <v>1665</v>
      </c>
      <c r="R732" s="235">
        <v>1</v>
      </c>
      <c r="S732" s="235" t="s">
        <v>290</v>
      </c>
      <c r="T732" s="235"/>
      <c r="U732" s="235"/>
      <c r="V732" s="285"/>
      <c r="W732" s="235"/>
      <c r="X732" s="235"/>
      <c r="Y732" s="235"/>
      <c r="Z732" s="235" t="s">
        <v>1644</v>
      </c>
      <c r="AA732" s="235"/>
      <c r="AB732" s="235"/>
      <c r="AC732" s="235"/>
      <c r="AD732" s="235"/>
      <c r="AE732" s="235"/>
      <c r="AF732" s="285"/>
      <c r="AG732" s="285"/>
      <c r="AH732" s="285"/>
      <c r="AI732" s="235"/>
      <c r="AJ732" s="235"/>
      <c r="AK732" s="235"/>
      <c r="AL732" s="235"/>
      <c r="AM732" s="235"/>
      <c r="AN732" s="235"/>
      <c r="AO732" s="285"/>
      <c r="AP732" s="285"/>
      <c r="AQ732" s="236"/>
      <c r="AR732" s="236"/>
      <c r="AS732" s="236"/>
      <c r="AT732" s="236"/>
      <c r="AU732" s="221">
        <v>2005</v>
      </c>
      <c r="AV732" s="221">
        <v>2005</v>
      </c>
      <c r="AW732" s="221">
        <v>2005</v>
      </c>
      <c r="AX732" s="221">
        <v>2005</v>
      </c>
      <c r="AY732" s="221">
        <v>2005</v>
      </c>
      <c r="AZ732" s="221">
        <v>2005</v>
      </c>
      <c r="BA732" s="221">
        <v>2005</v>
      </c>
      <c r="BB732" s="222">
        <v>1000</v>
      </c>
      <c r="BC732" s="222"/>
    </row>
    <row r="733" spans="1:55" s="19" customFormat="1" ht="25.7" customHeight="1">
      <c r="A733" s="930"/>
      <c r="B733" s="292" t="s">
        <v>57</v>
      </c>
      <c r="C733" s="285" t="s">
        <v>323</v>
      </c>
      <c r="D733" s="237" t="s">
        <v>13523</v>
      </c>
      <c r="E733" s="285" t="s">
        <v>323</v>
      </c>
      <c r="F733" s="285" t="s">
        <v>323</v>
      </c>
      <c r="G733" s="235"/>
      <c r="H733" s="235"/>
      <c r="I733" s="235">
        <v>1600</v>
      </c>
      <c r="J733" s="235">
        <v>493</v>
      </c>
      <c r="K733" s="235">
        <v>493</v>
      </c>
      <c r="L733" s="285"/>
      <c r="M733" s="285"/>
      <c r="N733" s="285"/>
      <c r="O733" s="235">
        <v>374</v>
      </c>
      <c r="P733" s="235">
        <v>374</v>
      </c>
      <c r="Q733" s="235" t="s">
        <v>1665</v>
      </c>
      <c r="R733" s="235">
        <v>1</v>
      </c>
      <c r="S733" s="235" t="s">
        <v>290</v>
      </c>
      <c r="T733" s="235"/>
      <c r="U733" s="235"/>
      <c r="V733" s="285"/>
      <c r="W733" s="235"/>
      <c r="X733" s="235"/>
      <c r="Y733" s="235"/>
      <c r="Z733" s="235" t="s">
        <v>1644</v>
      </c>
      <c r="AA733" s="235"/>
      <c r="AB733" s="235"/>
      <c r="AC733" s="235"/>
      <c r="AD733" s="235"/>
      <c r="AE733" s="235"/>
      <c r="AF733" s="285"/>
      <c r="AG733" s="285"/>
      <c r="AH733" s="285"/>
      <c r="AI733" s="235"/>
      <c r="AJ733" s="235"/>
      <c r="AK733" s="235"/>
      <c r="AL733" s="235"/>
      <c r="AM733" s="235"/>
      <c r="AN733" s="235"/>
      <c r="AO733" s="285"/>
      <c r="AP733" s="285"/>
      <c r="AQ733" s="236"/>
      <c r="AR733" s="236"/>
      <c r="AS733" s="236"/>
      <c r="AT733" s="236"/>
      <c r="AU733" s="221">
        <v>2018</v>
      </c>
      <c r="AV733" s="221">
        <v>2018</v>
      </c>
      <c r="AW733" s="221">
        <v>2018</v>
      </c>
      <c r="AX733" s="221">
        <v>2018</v>
      </c>
      <c r="AY733" s="221">
        <v>2018</v>
      </c>
      <c r="AZ733" s="221">
        <v>2018</v>
      </c>
      <c r="BA733" s="221">
        <v>2018</v>
      </c>
      <c r="BB733" s="222">
        <v>304</v>
      </c>
      <c r="BC733" s="222"/>
    </row>
    <row r="734" spans="1:55" s="19" customFormat="1" ht="25.7" customHeight="1">
      <c r="A734" s="930"/>
      <c r="B734" s="292" t="s">
        <v>57</v>
      </c>
      <c r="C734" s="285" t="s">
        <v>323</v>
      </c>
      <c r="D734" s="237" t="s">
        <v>13524</v>
      </c>
      <c r="E734" s="285" t="s">
        <v>323</v>
      </c>
      <c r="F734" s="285" t="s">
        <v>323</v>
      </c>
      <c r="G734" s="235"/>
      <c r="H734" s="235"/>
      <c r="I734" s="235">
        <v>374</v>
      </c>
      <c r="J734" s="235">
        <v>374</v>
      </c>
      <c r="K734" s="235">
        <v>374</v>
      </c>
      <c r="L734" s="285"/>
      <c r="M734" s="285"/>
      <c r="N734" s="285"/>
      <c r="O734" s="235">
        <v>374</v>
      </c>
      <c r="P734" s="235">
        <v>374</v>
      </c>
      <c r="Q734" s="235" t="s">
        <v>1665</v>
      </c>
      <c r="R734" s="235">
        <v>1</v>
      </c>
      <c r="S734" s="235" t="s">
        <v>290</v>
      </c>
      <c r="T734" s="235"/>
      <c r="U734" s="235"/>
      <c r="V734" s="285"/>
      <c r="W734" s="235"/>
      <c r="X734" s="235"/>
      <c r="Y734" s="235"/>
      <c r="Z734" s="235" t="s">
        <v>1644</v>
      </c>
      <c r="AA734" s="235"/>
      <c r="AB734" s="235"/>
      <c r="AC734" s="235"/>
      <c r="AD734" s="235"/>
      <c r="AE734" s="235"/>
      <c r="AF734" s="285"/>
      <c r="AG734" s="285"/>
      <c r="AH734" s="285"/>
      <c r="AI734" s="235"/>
      <c r="AJ734" s="235"/>
      <c r="AK734" s="235"/>
      <c r="AL734" s="235"/>
      <c r="AM734" s="235"/>
      <c r="AN734" s="235"/>
      <c r="AO734" s="285"/>
      <c r="AP734" s="285"/>
      <c r="AQ734" s="236"/>
      <c r="AR734" s="236"/>
      <c r="AS734" s="236"/>
      <c r="AT734" s="236"/>
      <c r="AU734" s="221">
        <v>2016</v>
      </c>
      <c r="AV734" s="221"/>
      <c r="AW734" s="221"/>
      <c r="AX734" s="221"/>
      <c r="AY734" s="221"/>
      <c r="AZ734" s="221"/>
      <c r="BA734" s="221"/>
      <c r="BB734" s="222">
        <v>52</v>
      </c>
      <c r="BC734" s="931"/>
    </row>
    <row r="735" spans="1:55" s="19" customFormat="1" ht="25.7" customHeight="1">
      <c r="A735" s="930"/>
      <c r="B735" s="292" t="s">
        <v>57</v>
      </c>
      <c r="C735" s="285" t="s">
        <v>323</v>
      </c>
      <c r="D735" s="237" t="s">
        <v>13525</v>
      </c>
      <c r="E735" s="285" t="s">
        <v>323</v>
      </c>
      <c r="F735" s="285" t="s">
        <v>323</v>
      </c>
      <c r="G735" s="235"/>
      <c r="H735" s="235"/>
      <c r="I735" s="235">
        <v>4248</v>
      </c>
      <c r="J735" s="235">
        <v>298</v>
      </c>
      <c r="K735" s="235">
        <v>298</v>
      </c>
      <c r="L735" s="285"/>
      <c r="M735" s="285"/>
      <c r="N735" s="285"/>
      <c r="O735" s="235">
        <v>374</v>
      </c>
      <c r="P735" s="235">
        <v>374</v>
      </c>
      <c r="Q735" s="235" t="s">
        <v>1665</v>
      </c>
      <c r="R735" s="235">
        <v>1</v>
      </c>
      <c r="S735" s="235" t="s">
        <v>290</v>
      </c>
      <c r="T735" s="235"/>
      <c r="U735" s="235"/>
      <c r="V735" s="285"/>
      <c r="W735" s="235"/>
      <c r="X735" s="235"/>
      <c r="Y735" s="235"/>
      <c r="Z735" s="235" t="s">
        <v>1644</v>
      </c>
      <c r="AA735" s="235"/>
      <c r="AB735" s="235"/>
      <c r="AC735" s="235"/>
      <c r="AD735" s="235"/>
      <c r="AE735" s="235"/>
      <c r="AF735" s="285"/>
      <c r="AG735" s="285"/>
      <c r="AH735" s="285"/>
      <c r="AI735" s="235"/>
      <c r="AJ735" s="235"/>
      <c r="AK735" s="235"/>
      <c r="AL735" s="235"/>
      <c r="AM735" s="235"/>
      <c r="AN735" s="235"/>
      <c r="AO735" s="285"/>
      <c r="AP735" s="285"/>
      <c r="AQ735" s="236"/>
      <c r="AR735" s="236"/>
      <c r="AS735" s="236"/>
      <c r="AT735" s="236"/>
      <c r="AU735" s="221">
        <v>2010</v>
      </c>
      <c r="AV735" s="221">
        <v>2010</v>
      </c>
      <c r="AW735" s="221">
        <v>2010</v>
      </c>
      <c r="AX735" s="221">
        <v>2010</v>
      </c>
      <c r="AY735" s="221">
        <v>2010</v>
      </c>
      <c r="AZ735" s="221">
        <v>2010</v>
      </c>
      <c r="BA735" s="221">
        <v>2010</v>
      </c>
      <c r="BB735" s="222">
        <v>83.7</v>
      </c>
      <c r="BC735" s="222"/>
    </row>
    <row r="736" spans="1:55" s="19" customFormat="1" ht="25.7" customHeight="1">
      <c r="A736" s="930"/>
      <c r="B736" s="292" t="s">
        <v>57</v>
      </c>
      <c r="C736" s="285" t="s">
        <v>323</v>
      </c>
      <c r="D736" s="237" t="s">
        <v>13526</v>
      </c>
      <c r="E736" s="285" t="s">
        <v>323</v>
      </c>
      <c r="F736" s="285" t="s">
        <v>323</v>
      </c>
      <c r="G736" s="235"/>
      <c r="H736" s="235"/>
      <c r="I736" s="235">
        <v>579</v>
      </c>
      <c r="J736" s="235">
        <v>380</v>
      </c>
      <c r="K736" s="235">
        <v>380</v>
      </c>
      <c r="L736" s="285"/>
      <c r="M736" s="285"/>
      <c r="N736" s="285"/>
      <c r="O736" s="235">
        <v>374</v>
      </c>
      <c r="P736" s="235">
        <v>374</v>
      </c>
      <c r="Q736" s="235" t="s">
        <v>1665</v>
      </c>
      <c r="R736" s="235">
        <v>1</v>
      </c>
      <c r="S736" s="235" t="s">
        <v>290</v>
      </c>
      <c r="T736" s="235"/>
      <c r="U736" s="235"/>
      <c r="V736" s="285"/>
      <c r="W736" s="235"/>
      <c r="X736" s="235"/>
      <c r="Y736" s="235"/>
      <c r="Z736" s="235" t="s">
        <v>1644</v>
      </c>
      <c r="AA736" s="235"/>
      <c r="AB736" s="235"/>
      <c r="AC736" s="235"/>
      <c r="AD736" s="235"/>
      <c r="AE736" s="235"/>
      <c r="AF736" s="285"/>
      <c r="AG736" s="285"/>
      <c r="AH736" s="285"/>
      <c r="AI736" s="235"/>
      <c r="AJ736" s="235"/>
      <c r="AK736" s="235"/>
      <c r="AL736" s="235"/>
      <c r="AM736" s="235"/>
      <c r="AN736" s="235"/>
      <c r="AO736" s="285"/>
      <c r="AP736" s="285"/>
      <c r="AQ736" s="236"/>
      <c r="AR736" s="236"/>
      <c r="AS736" s="236"/>
      <c r="AT736" s="236"/>
      <c r="AU736" s="221">
        <v>2000</v>
      </c>
      <c r="AV736" s="221">
        <v>2000</v>
      </c>
      <c r="AW736" s="221">
        <v>2000</v>
      </c>
      <c r="AX736" s="221">
        <v>2000</v>
      </c>
      <c r="AY736" s="221">
        <v>2000</v>
      </c>
      <c r="AZ736" s="221">
        <v>2000</v>
      </c>
      <c r="BA736" s="221">
        <v>2000</v>
      </c>
      <c r="BB736" s="222">
        <v>50</v>
      </c>
      <c r="BC736" s="222"/>
    </row>
    <row r="737" spans="1:56" s="19" customFormat="1" ht="25.7" customHeight="1">
      <c r="A737" s="930"/>
      <c r="B737" s="292" t="s">
        <v>57</v>
      </c>
      <c r="C737" s="285" t="s">
        <v>323</v>
      </c>
      <c r="D737" s="237" t="s">
        <v>13527</v>
      </c>
      <c r="E737" s="285" t="s">
        <v>323</v>
      </c>
      <c r="F737" s="285" t="s">
        <v>323</v>
      </c>
      <c r="G737" s="235"/>
      <c r="H737" s="235"/>
      <c r="I737" s="235">
        <v>1950</v>
      </c>
      <c r="J737" s="235">
        <v>494</v>
      </c>
      <c r="K737" s="235">
        <v>494</v>
      </c>
      <c r="L737" s="285"/>
      <c r="M737" s="285"/>
      <c r="N737" s="285"/>
      <c r="O737" s="235">
        <v>374</v>
      </c>
      <c r="P737" s="235">
        <v>374</v>
      </c>
      <c r="Q737" s="235" t="s">
        <v>1665</v>
      </c>
      <c r="R737" s="235">
        <v>1</v>
      </c>
      <c r="S737" s="235" t="s">
        <v>290</v>
      </c>
      <c r="T737" s="235"/>
      <c r="U737" s="235"/>
      <c r="V737" s="285"/>
      <c r="W737" s="235"/>
      <c r="X737" s="235"/>
      <c r="Y737" s="235"/>
      <c r="Z737" s="235" t="s">
        <v>1644</v>
      </c>
      <c r="AA737" s="235"/>
      <c r="AB737" s="235"/>
      <c r="AC737" s="235"/>
      <c r="AD737" s="235"/>
      <c r="AE737" s="235"/>
      <c r="AF737" s="285"/>
      <c r="AG737" s="285"/>
      <c r="AH737" s="285"/>
      <c r="AI737" s="235"/>
      <c r="AJ737" s="235"/>
      <c r="AK737" s="235"/>
      <c r="AL737" s="235"/>
      <c r="AM737" s="235"/>
      <c r="AN737" s="235"/>
      <c r="AO737" s="285"/>
      <c r="AP737" s="285"/>
      <c r="AQ737" s="236"/>
      <c r="AR737" s="236"/>
      <c r="AS737" s="236"/>
      <c r="AT737" s="236"/>
      <c r="AU737" s="221">
        <v>2018</v>
      </c>
      <c r="AV737" s="221">
        <v>2018</v>
      </c>
      <c r="AW737" s="221">
        <v>2018</v>
      </c>
      <c r="AX737" s="221">
        <v>2018</v>
      </c>
      <c r="AY737" s="221">
        <v>2018</v>
      </c>
      <c r="AZ737" s="221">
        <v>2018</v>
      </c>
      <c r="BA737" s="221">
        <v>2018</v>
      </c>
      <c r="BB737" s="222">
        <v>315</v>
      </c>
      <c r="BC737" s="222"/>
    </row>
    <row r="738" spans="1:56" s="19" customFormat="1" ht="25.7" customHeight="1">
      <c r="A738" s="930"/>
      <c r="B738" s="292" t="s">
        <v>57</v>
      </c>
      <c r="C738" s="285" t="s">
        <v>323</v>
      </c>
      <c r="D738" s="237" t="s">
        <v>13528</v>
      </c>
      <c r="E738" s="285" t="s">
        <v>323</v>
      </c>
      <c r="F738" s="285" t="s">
        <v>323</v>
      </c>
      <c r="G738" s="235"/>
      <c r="H738" s="235"/>
      <c r="I738" s="235">
        <v>2453</v>
      </c>
      <c r="J738" s="235">
        <v>305</v>
      </c>
      <c r="K738" s="235">
        <v>305.02</v>
      </c>
      <c r="L738" s="285"/>
      <c r="M738" s="285"/>
      <c r="N738" s="285"/>
      <c r="O738" s="235">
        <v>374</v>
      </c>
      <c r="P738" s="235">
        <v>374</v>
      </c>
      <c r="Q738" s="235" t="s">
        <v>1665</v>
      </c>
      <c r="R738" s="235">
        <v>1</v>
      </c>
      <c r="S738" s="235" t="s">
        <v>290</v>
      </c>
      <c r="T738" s="235"/>
      <c r="U738" s="235"/>
      <c r="V738" s="285"/>
      <c r="W738" s="235"/>
      <c r="X738" s="235"/>
      <c r="Y738" s="235"/>
      <c r="Z738" s="235" t="s">
        <v>1644</v>
      </c>
      <c r="AA738" s="235"/>
      <c r="AB738" s="235"/>
      <c r="AC738" s="235"/>
      <c r="AD738" s="235"/>
      <c r="AE738" s="235"/>
      <c r="AF738" s="285"/>
      <c r="AG738" s="285"/>
      <c r="AH738" s="285"/>
      <c r="AI738" s="235"/>
      <c r="AJ738" s="235"/>
      <c r="AK738" s="235"/>
      <c r="AL738" s="235"/>
      <c r="AM738" s="235"/>
      <c r="AN738" s="235"/>
      <c r="AO738" s="285"/>
      <c r="AP738" s="285"/>
      <c r="AQ738" s="236"/>
      <c r="AR738" s="236"/>
      <c r="AS738" s="236"/>
      <c r="AT738" s="236"/>
      <c r="AU738" s="221">
        <v>1999</v>
      </c>
      <c r="AV738" s="221">
        <v>1999</v>
      </c>
      <c r="AW738" s="221">
        <v>1999</v>
      </c>
      <c r="AX738" s="221">
        <v>1999</v>
      </c>
      <c r="AY738" s="221">
        <v>1999</v>
      </c>
      <c r="AZ738" s="221">
        <v>1999</v>
      </c>
      <c r="BA738" s="221">
        <v>1999</v>
      </c>
      <c r="BB738" s="222">
        <v>59.6</v>
      </c>
      <c r="BC738" s="222"/>
    </row>
    <row r="739" spans="1:56" s="19" customFormat="1" ht="25.7" customHeight="1">
      <c r="A739" s="930"/>
      <c r="B739" s="292" t="s">
        <v>57</v>
      </c>
      <c r="C739" s="285" t="s">
        <v>323</v>
      </c>
      <c r="D739" s="237" t="s">
        <v>13529</v>
      </c>
      <c r="E739" s="285" t="s">
        <v>323</v>
      </c>
      <c r="F739" s="285" t="s">
        <v>323</v>
      </c>
      <c r="G739" s="235"/>
      <c r="H739" s="235"/>
      <c r="I739" s="235">
        <v>1000</v>
      </c>
      <c r="J739" s="235">
        <v>432</v>
      </c>
      <c r="K739" s="235">
        <v>432</v>
      </c>
      <c r="L739" s="285"/>
      <c r="M739" s="285"/>
      <c r="N739" s="285"/>
      <c r="O739" s="235">
        <v>374</v>
      </c>
      <c r="P739" s="235">
        <v>374</v>
      </c>
      <c r="Q739" s="235" t="s">
        <v>1665</v>
      </c>
      <c r="R739" s="235">
        <v>1</v>
      </c>
      <c r="S739" s="235" t="s">
        <v>290</v>
      </c>
      <c r="T739" s="235"/>
      <c r="U739" s="235"/>
      <c r="V739" s="285"/>
      <c r="W739" s="235"/>
      <c r="X739" s="235"/>
      <c r="Y739" s="235"/>
      <c r="Z739" s="235" t="s">
        <v>1644</v>
      </c>
      <c r="AA739" s="235"/>
      <c r="AB739" s="235"/>
      <c r="AC739" s="235"/>
      <c r="AD739" s="235"/>
      <c r="AE739" s="235"/>
      <c r="AF739" s="285"/>
      <c r="AG739" s="285"/>
      <c r="AH739" s="285"/>
      <c r="AI739" s="235"/>
      <c r="AJ739" s="235"/>
      <c r="AK739" s="235"/>
      <c r="AL739" s="235"/>
      <c r="AM739" s="235"/>
      <c r="AN739" s="235"/>
      <c r="AO739" s="285"/>
      <c r="AP739" s="285"/>
      <c r="AQ739" s="236"/>
      <c r="AR739" s="236"/>
      <c r="AS739" s="236"/>
      <c r="AT739" s="236"/>
      <c r="AU739" s="221">
        <v>2016</v>
      </c>
      <c r="AV739" s="221">
        <v>2016</v>
      </c>
      <c r="AW739" s="221">
        <v>2016</v>
      </c>
      <c r="AX739" s="221">
        <v>2016</v>
      </c>
      <c r="AY739" s="221">
        <v>2016</v>
      </c>
      <c r="AZ739" s="221">
        <v>2016</v>
      </c>
      <c r="BA739" s="221">
        <v>2016</v>
      </c>
      <c r="BB739" s="222">
        <v>100</v>
      </c>
      <c r="BC739" s="222"/>
    </row>
    <row r="740" spans="1:56" s="19" customFormat="1" ht="25.7" customHeight="1">
      <c r="A740" s="930"/>
      <c r="B740" s="292" t="s">
        <v>57</v>
      </c>
      <c r="C740" s="285" t="s">
        <v>323</v>
      </c>
      <c r="D740" s="237" t="s">
        <v>13530</v>
      </c>
      <c r="E740" s="285" t="s">
        <v>323</v>
      </c>
      <c r="F740" s="285" t="s">
        <v>323</v>
      </c>
      <c r="G740" s="235"/>
      <c r="H740" s="235"/>
      <c r="I740" s="235">
        <v>1000</v>
      </c>
      <c r="J740" s="235">
        <v>360</v>
      </c>
      <c r="K740" s="235">
        <v>360</v>
      </c>
      <c r="L740" s="285"/>
      <c r="M740" s="285"/>
      <c r="N740" s="285"/>
      <c r="O740" s="235">
        <v>374</v>
      </c>
      <c r="P740" s="235">
        <v>374</v>
      </c>
      <c r="Q740" s="235" t="s">
        <v>1665</v>
      </c>
      <c r="R740" s="235">
        <v>1</v>
      </c>
      <c r="S740" s="235" t="s">
        <v>290</v>
      </c>
      <c r="T740" s="235"/>
      <c r="U740" s="235"/>
      <c r="V740" s="285"/>
      <c r="W740" s="235"/>
      <c r="X740" s="235"/>
      <c r="Y740" s="235"/>
      <c r="Z740" s="235" t="s">
        <v>1644</v>
      </c>
      <c r="AA740" s="235"/>
      <c r="AB740" s="235"/>
      <c r="AC740" s="235"/>
      <c r="AD740" s="235"/>
      <c r="AE740" s="235"/>
      <c r="AF740" s="285"/>
      <c r="AG740" s="285"/>
      <c r="AH740" s="285"/>
      <c r="AI740" s="235"/>
      <c r="AJ740" s="235"/>
      <c r="AK740" s="235"/>
      <c r="AL740" s="235"/>
      <c r="AM740" s="235"/>
      <c r="AN740" s="235"/>
      <c r="AO740" s="285"/>
      <c r="AP740" s="285"/>
      <c r="AQ740" s="236"/>
      <c r="AR740" s="236"/>
      <c r="AS740" s="236"/>
      <c r="AT740" s="236"/>
      <c r="AU740" s="221">
        <v>2017</v>
      </c>
      <c r="AV740" s="221">
        <v>2017</v>
      </c>
      <c r="AW740" s="221">
        <v>2017</v>
      </c>
      <c r="AX740" s="221">
        <v>2017</v>
      </c>
      <c r="AY740" s="221">
        <v>2017</v>
      </c>
      <c r="AZ740" s="221">
        <v>2017</v>
      </c>
      <c r="BA740" s="221">
        <v>2017</v>
      </c>
      <c r="BB740" s="222">
        <v>80</v>
      </c>
      <c r="BC740" s="222"/>
    </row>
    <row r="741" spans="1:56" s="19" customFormat="1" ht="25.7" customHeight="1">
      <c r="A741" s="690"/>
      <c r="B741" s="292" t="s">
        <v>57</v>
      </c>
      <c r="C741" s="285" t="s">
        <v>323</v>
      </c>
      <c r="D741" s="223" t="s">
        <v>13531</v>
      </c>
      <c r="E741" s="285" t="s">
        <v>323</v>
      </c>
      <c r="F741" s="285" t="s">
        <v>323</v>
      </c>
      <c r="G741" s="221"/>
      <c r="H741" s="221"/>
      <c r="I741" s="222">
        <v>1000</v>
      </c>
      <c r="J741" s="222">
        <v>432</v>
      </c>
      <c r="K741" s="222">
        <v>432</v>
      </c>
      <c r="L741" s="221"/>
      <c r="M741" s="221"/>
      <c r="N741" s="221"/>
      <c r="O741" s="222">
        <v>374</v>
      </c>
      <c r="P741" s="222">
        <v>374</v>
      </c>
      <c r="Q741" s="222" t="s">
        <v>1665</v>
      </c>
      <c r="R741" s="235">
        <v>1</v>
      </c>
      <c r="S741" s="235" t="s">
        <v>290</v>
      </c>
      <c r="T741" s="221"/>
      <c r="U741" s="221"/>
      <c r="V741" s="221"/>
      <c r="W741" s="221"/>
      <c r="X741" s="221"/>
      <c r="Y741" s="221"/>
      <c r="Z741" s="235" t="s">
        <v>1644</v>
      </c>
      <c r="AA741" s="221"/>
      <c r="AB741" s="221"/>
      <c r="AC741" s="221"/>
      <c r="AD741" s="221"/>
      <c r="AE741" s="221"/>
      <c r="AF741" s="221"/>
      <c r="AG741" s="221"/>
      <c r="AH741" s="221"/>
      <c r="AI741" s="221"/>
      <c r="AJ741" s="221"/>
      <c r="AK741" s="221"/>
      <c r="AL741" s="221"/>
      <c r="AM741" s="221"/>
      <c r="AN741" s="221"/>
      <c r="AO741" s="221"/>
      <c r="AP741" s="221"/>
      <c r="AQ741" s="221"/>
      <c r="AR741" s="221"/>
      <c r="AS741" s="221"/>
      <c r="AT741" s="221"/>
      <c r="AU741" s="221">
        <v>2016</v>
      </c>
      <c r="AV741" s="221">
        <v>2016</v>
      </c>
      <c r="AW741" s="221">
        <v>2016</v>
      </c>
      <c r="AX741" s="221">
        <v>2016</v>
      </c>
      <c r="AY741" s="221">
        <v>2016</v>
      </c>
      <c r="AZ741" s="221">
        <v>2016</v>
      </c>
      <c r="BA741" s="221">
        <v>2016</v>
      </c>
      <c r="BB741" s="222">
        <v>95</v>
      </c>
      <c r="BC741" s="222"/>
    </row>
    <row r="742" spans="1:56" s="19" customFormat="1" ht="25.7" customHeight="1">
      <c r="A742" s="690"/>
      <c r="B742" s="292" t="s">
        <v>57</v>
      </c>
      <c r="C742" s="285" t="s">
        <v>323</v>
      </c>
      <c r="D742" s="223" t="s">
        <v>13532</v>
      </c>
      <c r="E742" s="285" t="s">
        <v>323</v>
      </c>
      <c r="F742" s="285" t="s">
        <v>323</v>
      </c>
      <c r="G742" s="221"/>
      <c r="H742" s="221"/>
      <c r="I742" s="222">
        <v>1126</v>
      </c>
      <c r="J742" s="222">
        <v>444.85</v>
      </c>
      <c r="K742" s="222">
        <v>444.85</v>
      </c>
      <c r="L742" s="221"/>
      <c r="M742" s="221"/>
      <c r="N742" s="221"/>
      <c r="O742" s="222">
        <v>374</v>
      </c>
      <c r="P742" s="222">
        <v>374</v>
      </c>
      <c r="Q742" s="222" t="s">
        <v>1665</v>
      </c>
      <c r="R742" s="235">
        <v>1</v>
      </c>
      <c r="S742" s="235" t="s">
        <v>290</v>
      </c>
      <c r="T742" s="221"/>
      <c r="U742" s="221"/>
      <c r="V742" s="221"/>
      <c r="W742" s="221"/>
      <c r="X742" s="221"/>
      <c r="Y742" s="221"/>
      <c r="Z742" s="235" t="s">
        <v>1644</v>
      </c>
      <c r="AA742" s="221"/>
      <c r="AB742" s="221"/>
      <c r="AC742" s="221"/>
      <c r="AD742" s="221"/>
      <c r="AE742" s="221"/>
      <c r="AF742" s="221"/>
      <c r="AG742" s="221"/>
      <c r="AH742" s="221"/>
      <c r="AI742" s="221"/>
      <c r="AJ742" s="221"/>
      <c r="AK742" s="221"/>
      <c r="AL742" s="221"/>
      <c r="AM742" s="221"/>
      <c r="AN742" s="221"/>
      <c r="AO742" s="221"/>
      <c r="AP742" s="221"/>
      <c r="AQ742" s="221"/>
      <c r="AR742" s="221"/>
      <c r="AS742" s="221"/>
      <c r="AT742" s="221"/>
      <c r="AU742" s="221">
        <v>2018</v>
      </c>
      <c r="AV742" s="221">
        <v>2018</v>
      </c>
      <c r="AW742" s="221">
        <v>2018</v>
      </c>
      <c r="AX742" s="221">
        <v>2018</v>
      </c>
      <c r="AY742" s="221">
        <v>2018</v>
      </c>
      <c r="AZ742" s="221">
        <v>2018</v>
      </c>
      <c r="BA742" s="221">
        <v>2018</v>
      </c>
      <c r="BB742" s="222">
        <v>290</v>
      </c>
      <c r="BC742" s="222"/>
    </row>
    <row r="743" spans="1:56" s="19" customFormat="1" ht="25.7" customHeight="1">
      <c r="A743" s="690"/>
      <c r="B743" s="292" t="s">
        <v>57</v>
      </c>
      <c r="C743" s="285" t="s">
        <v>323</v>
      </c>
      <c r="D743" s="223" t="s">
        <v>13533</v>
      </c>
      <c r="E743" s="285" t="s">
        <v>323</v>
      </c>
      <c r="F743" s="285" t="s">
        <v>323</v>
      </c>
      <c r="G743" s="221"/>
      <c r="H743" s="221"/>
      <c r="I743" s="222">
        <v>851</v>
      </c>
      <c r="J743" s="222">
        <v>497.65</v>
      </c>
      <c r="K743" s="222">
        <v>497.65</v>
      </c>
      <c r="L743" s="221"/>
      <c r="M743" s="221"/>
      <c r="N743" s="221"/>
      <c r="O743" s="222">
        <v>374</v>
      </c>
      <c r="P743" s="222">
        <v>374</v>
      </c>
      <c r="Q743" s="222" t="s">
        <v>1665</v>
      </c>
      <c r="R743" s="235">
        <v>1</v>
      </c>
      <c r="S743" s="235" t="s">
        <v>290</v>
      </c>
      <c r="T743" s="221"/>
      <c r="U743" s="221"/>
      <c r="V743" s="221"/>
      <c r="W743" s="221"/>
      <c r="X743" s="221"/>
      <c r="Y743" s="221"/>
      <c r="Z743" s="235" t="s">
        <v>1644</v>
      </c>
      <c r="AA743" s="221"/>
      <c r="AB743" s="221"/>
      <c r="AC743" s="221"/>
      <c r="AD743" s="221"/>
      <c r="AE743" s="221"/>
      <c r="AF743" s="221"/>
      <c r="AG743" s="221"/>
      <c r="AH743" s="221"/>
      <c r="AI743" s="221"/>
      <c r="AJ743" s="221"/>
      <c r="AK743" s="221"/>
      <c r="AL743" s="221"/>
      <c r="AM743" s="221"/>
      <c r="AN743" s="221"/>
      <c r="AO743" s="221"/>
      <c r="AP743" s="221"/>
      <c r="AQ743" s="221"/>
      <c r="AR743" s="221"/>
      <c r="AS743" s="221"/>
      <c r="AT743" s="221"/>
      <c r="AU743" s="221">
        <v>2018</v>
      </c>
      <c r="AV743" s="221">
        <v>2018</v>
      </c>
      <c r="AW743" s="221">
        <v>2018</v>
      </c>
      <c r="AX743" s="221">
        <v>2018</v>
      </c>
      <c r="AY743" s="221">
        <v>2018</v>
      </c>
      <c r="AZ743" s="221">
        <v>2018</v>
      </c>
      <c r="BA743" s="221">
        <v>2018</v>
      </c>
      <c r="BB743" s="222">
        <v>318</v>
      </c>
      <c r="BC743" s="222"/>
    </row>
    <row r="744" spans="1:56" s="19" customFormat="1" ht="25.7" customHeight="1">
      <c r="A744" s="690"/>
      <c r="B744" s="292" t="s">
        <v>57</v>
      </c>
      <c r="C744" s="285" t="s">
        <v>323</v>
      </c>
      <c r="D744" s="223" t="s">
        <v>13534</v>
      </c>
      <c r="E744" s="285" t="s">
        <v>323</v>
      </c>
      <c r="F744" s="285" t="s">
        <v>323</v>
      </c>
      <c r="G744" s="221"/>
      <c r="H744" s="221"/>
      <c r="I744" s="222">
        <v>393.75</v>
      </c>
      <c r="J744" s="222">
        <v>393.75</v>
      </c>
      <c r="K744" s="222">
        <v>393.75</v>
      </c>
      <c r="L744" s="221"/>
      <c r="M744" s="221"/>
      <c r="N744" s="221"/>
      <c r="O744" s="222">
        <v>374</v>
      </c>
      <c r="P744" s="222">
        <v>374</v>
      </c>
      <c r="Q744" s="222" t="s">
        <v>1665</v>
      </c>
      <c r="R744" s="235">
        <v>1</v>
      </c>
      <c r="S744" s="235" t="s">
        <v>290</v>
      </c>
      <c r="T744" s="221"/>
      <c r="U744" s="221"/>
      <c r="V744" s="221"/>
      <c r="W744" s="221"/>
      <c r="X744" s="221"/>
      <c r="Y744" s="221"/>
      <c r="Z744" s="235" t="s">
        <v>1644</v>
      </c>
      <c r="AA744" s="221"/>
      <c r="AB744" s="221"/>
      <c r="AC744" s="221"/>
      <c r="AD744" s="221"/>
      <c r="AE744" s="221"/>
      <c r="AF744" s="221"/>
      <c r="AG744" s="221"/>
      <c r="AH744" s="221"/>
      <c r="AI744" s="221"/>
      <c r="AJ744" s="221"/>
      <c r="AK744" s="221"/>
      <c r="AL744" s="221"/>
      <c r="AM744" s="221"/>
      <c r="AN744" s="221"/>
      <c r="AO744" s="221"/>
      <c r="AP744" s="221"/>
      <c r="AQ744" s="221"/>
      <c r="AR744" s="221"/>
      <c r="AS744" s="221"/>
      <c r="AT744" s="221"/>
      <c r="AU744" s="221">
        <v>1998</v>
      </c>
      <c r="AV744" s="221">
        <v>1998</v>
      </c>
      <c r="AW744" s="221">
        <v>1998</v>
      </c>
      <c r="AX744" s="221">
        <v>1998</v>
      </c>
      <c r="AY744" s="221">
        <v>1998</v>
      </c>
      <c r="AZ744" s="221">
        <v>1998</v>
      </c>
      <c r="BA744" s="221">
        <v>1998</v>
      </c>
      <c r="BB744" s="222">
        <v>60</v>
      </c>
      <c r="BC744" s="222"/>
    </row>
    <row r="745" spans="1:56" s="19" customFormat="1" ht="25.7" customHeight="1">
      <c r="A745" s="690"/>
      <c r="B745" s="292" t="s">
        <v>57</v>
      </c>
      <c r="C745" s="219" t="s">
        <v>323</v>
      </c>
      <c r="D745" s="223" t="s">
        <v>13535</v>
      </c>
      <c r="E745" s="285" t="s">
        <v>323</v>
      </c>
      <c r="F745" s="285" t="s">
        <v>323</v>
      </c>
      <c r="G745" s="221"/>
      <c r="H745" s="221"/>
      <c r="I745" s="222">
        <v>1000</v>
      </c>
      <c r="J745" s="222">
        <v>432</v>
      </c>
      <c r="K745" s="222">
        <v>432</v>
      </c>
      <c r="L745" s="221"/>
      <c r="M745" s="221"/>
      <c r="N745" s="221"/>
      <c r="O745" s="222">
        <v>374</v>
      </c>
      <c r="P745" s="222">
        <v>374</v>
      </c>
      <c r="Q745" s="222" t="s">
        <v>1665</v>
      </c>
      <c r="R745" s="222">
        <v>1</v>
      </c>
      <c r="S745" s="235" t="s">
        <v>290</v>
      </c>
      <c r="T745" s="221"/>
      <c r="U745" s="221"/>
      <c r="V745" s="221"/>
      <c r="W745" s="221"/>
      <c r="X745" s="221"/>
      <c r="Y745" s="221"/>
      <c r="Z745" s="235" t="s">
        <v>1644</v>
      </c>
      <c r="AA745" s="221"/>
      <c r="AB745" s="221"/>
      <c r="AC745" s="221"/>
      <c r="AD745" s="221"/>
      <c r="AE745" s="221"/>
      <c r="AF745" s="221"/>
      <c r="AG745" s="221"/>
      <c r="AH745" s="221"/>
      <c r="AI745" s="221"/>
      <c r="AJ745" s="221"/>
      <c r="AK745" s="221"/>
      <c r="AL745" s="221"/>
      <c r="AM745" s="221"/>
      <c r="AN745" s="221"/>
      <c r="AO745" s="221"/>
      <c r="AP745" s="221"/>
      <c r="AQ745" s="221"/>
      <c r="AR745" s="221"/>
      <c r="AS745" s="221"/>
      <c r="AT745" s="221"/>
      <c r="AU745" s="221">
        <v>2016</v>
      </c>
      <c r="AV745" s="221">
        <v>2016</v>
      </c>
      <c r="AW745" s="221">
        <v>2016</v>
      </c>
      <c r="AX745" s="221">
        <v>2016</v>
      </c>
      <c r="AY745" s="221">
        <v>2016</v>
      </c>
      <c r="AZ745" s="221">
        <v>2016</v>
      </c>
      <c r="BA745" s="221">
        <v>2016</v>
      </c>
      <c r="BB745" s="222">
        <v>95</v>
      </c>
      <c r="BC745" s="222"/>
    </row>
    <row r="746" spans="1:56" ht="20.100000000000001" customHeight="1">
      <c r="A746" s="969"/>
      <c r="B746" s="292" t="s">
        <v>57</v>
      </c>
      <c r="C746" s="688" t="s">
        <v>323</v>
      </c>
      <c r="D746" s="970" t="s">
        <v>13536</v>
      </c>
      <c r="E746" s="968" t="s">
        <v>323</v>
      </c>
      <c r="F746" s="968" t="s">
        <v>323</v>
      </c>
      <c r="G746" s="968"/>
      <c r="H746" s="968"/>
      <c r="I746" s="89">
        <v>1000</v>
      </c>
      <c r="J746" s="89">
        <v>376</v>
      </c>
      <c r="K746" s="89">
        <v>376</v>
      </c>
      <c r="L746" s="968"/>
      <c r="M746" s="968"/>
      <c r="N746" s="968"/>
      <c r="O746" s="89">
        <v>374</v>
      </c>
      <c r="P746" s="89">
        <v>374</v>
      </c>
      <c r="Q746" s="684" t="s">
        <v>1665</v>
      </c>
      <c r="R746" s="89">
        <v>1</v>
      </c>
      <c r="S746" s="684" t="s">
        <v>290</v>
      </c>
      <c r="T746" s="968"/>
      <c r="U746" s="968"/>
      <c r="V746" s="968"/>
      <c r="W746" s="968"/>
      <c r="X746" s="968"/>
      <c r="Y746" s="968"/>
      <c r="Z746" s="684" t="s">
        <v>1644</v>
      </c>
      <c r="AA746" s="968"/>
      <c r="AB746" s="968"/>
      <c r="AC746" s="968"/>
      <c r="AD746" s="968"/>
      <c r="AE746" s="968"/>
      <c r="AF746" s="968"/>
      <c r="AG746" s="968"/>
      <c r="AH746" s="968"/>
      <c r="AI746" s="968"/>
      <c r="AJ746" s="968"/>
      <c r="AK746" s="968"/>
      <c r="AL746" s="968"/>
      <c r="AM746" s="968"/>
      <c r="AN746" s="968"/>
      <c r="AO746" s="968"/>
      <c r="AP746" s="968"/>
      <c r="AQ746" s="968"/>
      <c r="AR746" s="968"/>
      <c r="AS746" s="968"/>
      <c r="AT746" s="968"/>
      <c r="AU746" s="968">
        <v>2016</v>
      </c>
      <c r="AV746" s="968">
        <v>2016</v>
      </c>
      <c r="AW746" s="968">
        <v>2016</v>
      </c>
      <c r="AX746" s="968">
        <v>2016</v>
      </c>
      <c r="AY746" s="968">
        <v>2016</v>
      </c>
      <c r="AZ746" s="968">
        <v>2016</v>
      </c>
      <c r="BA746" s="968">
        <v>2016</v>
      </c>
      <c r="BB746" s="968">
        <v>81</v>
      </c>
      <c r="BC746" s="89"/>
      <c r="BD746" s="19"/>
    </row>
    <row r="747" spans="1:56" ht="20.100000000000001" customHeight="1">
      <c r="A747" s="969"/>
      <c r="B747" s="292" t="s">
        <v>57</v>
      </c>
      <c r="C747" s="688" t="s">
        <v>323</v>
      </c>
      <c r="D747" s="970" t="s">
        <v>13537</v>
      </c>
      <c r="E747" s="968" t="s">
        <v>323</v>
      </c>
      <c r="F747" s="968" t="s">
        <v>323</v>
      </c>
      <c r="G747" s="968"/>
      <c r="H747" s="968"/>
      <c r="I747" s="89">
        <v>1000</v>
      </c>
      <c r="J747" s="89">
        <v>380</v>
      </c>
      <c r="K747" s="89">
        <v>380</v>
      </c>
      <c r="L747" s="968"/>
      <c r="M747" s="968"/>
      <c r="N747" s="968"/>
      <c r="O747" s="89">
        <v>374</v>
      </c>
      <c r="P747" s="89">
        <v>374</v>
      </c>
      <c r="Q747" s="684" t="s">
        <v>1665</v>
      </c>
      <c r="R747" s="89">
        <v>1</v>
      </c>
      <c r="S747" s="684" t="s">
        <v>290</v>
      </c>
      <c r="T747" s="968"/>
      <c r="U747" s="968"/>
      <c r="V747" s="968"/>
      <c r="W747" s="968"/>
      <c r="X747" s="968"/>
      <c r="Y747" s="968"/>
      <c r="Z747" s="684" t="s">
        <v>1644</v>
      </c>
      <c r="AA747" s="968"/>
      <c r="AB747" s="968"/>
      <c r="AC747" s="968"/>
      <c r="AD747" s="968"/>
      <c r="AE747" s="968"/>
      <c r="AF747" s="968"/>
      <c r="AG747" s="968"/>
      <c r="AH747" s="968"/>
      <c r="AI747" s="968"/>
      <c r="AJ747" s="968"/>
      <c r="AK747" s="968"/>
      <c r="AL747" s="968"/>
      <c r="AM747" s="968"/>
      <c r="AN747" s="968"/>
      <c r="AO747" s="968"/>
      <c r="AP747" s="968"/>
      <c r="AQ747" s="968"/>
      <c r="AR747" s="968"/>
      <c r="AS747" s="968"/>
      <c r="AT747" s="968"/>
      <c r="AU747" s="968">
        <v>2014</v>
      </c>
      <c r="AV747" s="968">
        <v>0</v>
      </c>
      <c r="AW747" s="968">
        <v>0</v>
      </c>
      <c r="AX747" s="968">
        <v>0</v>
      </c>
      <c r="AY747" s="968">
        <v>0</v>
      </c>
      <c r="AZ747" s="968">
        <v>0</v>
      </c>
      <c r="BA747" s="968">
        <v>0</v>
      </c>
      <c r="BB747" s="968">
        <v>60</v>
      </c>
      <c r="BC747" s="89"/>
      <c r="BD747" s="19"/>
    </row>
    <row r="748" spans="1:56" ht="20.100000000000001" customHeight="1">
      <c r="A748" s="969"/>
      <c r="B748" s="292" t="s">
        <v>57</v>
      </c>
      <c r="C748" s="688" t="s">
        <v>323</v>
      </c>
      <c r="D748" s="970" t="s">
        <v>11793</v>
      </c>
      <c r="E748" s="968" t="s">
        <v>323</v>
      </c>
      <c r="F748" s="968" t="s">
        <v>323</v>
      </c>
      <c r="G748" s="968"/>
      <c r="H748" s="968"/>
      <c r="I748" s="89">
        <v>879</v>
      </c>
      <c r="J748" s="89">
        <v>497.65</v>
      </c>
      <c r="K748" s="89">
        <v>497.65</v>
      </c>
      <c r="L748" s="968">
        <v>300</v>
      </c>
      <c r="M748" s="968">
        <v>300</v>
      </c>
      <c r="N748" s="968" t="s">
        <v>1682</v>
      </c>
      <c r="O748" s="89">
        <v>300</v>
      </c>
      <c r="P748" s="89">
        <v>300</v>
      </c>
      <c r="Q748" s="684" t="s">
        <v>1682</v>
      </c>
      <c r="R748" s="89">
        <v>1</v>
      </c>
      <c r="S748" s="684" t="s">
        <v>290</v>
      </c>
      <c r="T748" s="968" t="s">
        <v>1644</v>
      </c>
      <c r="U748" s="968">
        <v>2019</v>
      </c>
      <c r="V748" s="968">
        <v>300</v>
      </c>
      <c r="W748" s="968" t="s">
        <v>290</v>
      </c>
      <c r="X748" s="968" t="s">
        <v>1644</v>
      </c>
      <c r="Y748" s="968">
        <v>2019</v>
      </c>
      <c r="Z748" s="684" t="s">
        <v>1644</v>
      </c>
      <c r="AA748" s="968" t="s">
        <v>290</v>
      </c>
      <c r="AB748" s="968" t="s">
        <v>1644</v>
      </c>
      <c r="AC748" s="968">
        <v>2019</v>
      </c>
      <c r="AD748" s="968">
        <v>300</v>
      </c>
      <c r="AE748" s="968" t="s">
        <v>290</v>
      </c>
      <c r="AF748" s="968" t="s">
        <v>1644</v>
      </c>
      <c r="AG748" s="968">
        <v>2019</v>
      </c>
      <c r="AH748" s="968">
        <v>300</v>
      </c>
      <c r="AI748" s="968" t="s">
        <v>290</v>
      </c>
      <c r="AJ748" s="968" t="s">
        <v>1644</v>
      </c>
      <c r="AK748" s="968">
        <v>2019</v>
      </c>
      <c r="AL748" s="968">
        <v>300</v>
      </c>
      <c r="AM748" s="968" t="s">
        <v>290</v>
      </c>
      <c r="AN748" s="968" t="s">
        <v>1644</v>
      </c>
      <c r="AO748" s="968">
        <v>2019</v>
      </c>
      <c r="AP748" s="968">
        <v>300</v>
      </c>
      <c r="AQ748" s="968" t="s">
        <v>290</v>
      </c>
      <c r="AR748" s="968" t="s">
        <v>1644</v>
      </c>
      <c r="AS748" s="968">
        <v>2019</v>
      </c>
      <c r="AT748" s="968">
        <v>300</v>
      </c>
      <c r="AU748" s="968">
        <v>2019</v>
      </c>
      <c r="AV748" s="968" t="s">
        <v>1644</v>
      </c>
      <c r="AW748" s="968">
        <v>2019</v>
      </c>
      <c r="AX748" s="968">
        <v>300</v>
      </c>
      <c r="AY748" s="968" t="s">
        <v>290</v>
      </c>
      <c r="AZ748" s="968" t="s">
        <v>1644</v>
      </c>
      <c r="BA748" s="968">
        <v>2019</v>
      </c>
      <c r="BB748" s="968">
        <v>300</v>
      </c>
      <c r="BC748" s="89"/>
      <c r="BD748" s="19"/>
    </row>
    <row r="749" spans="1:56" ht="20.100000000000001" customHeight="1">
      <c r="A749" s="969"/>
      <c r="B749" s="292" t="s">
        <v>57</v>
      </c>
      <c r="C749" s="688" t="s">
        <v>323</v>
      </c>
      <c r="D749" s="970" t="s">
        <v>16431</v>
      </c>
      <c r="E749" s="968" t="s">
        <v>323</v>
      </c>
      <c r="F749" s="968" t="s">
        <v>323</v>
      </c>
      <c r="G749" s="968"/>
      <c r="H749" s="968"/>
      <c r="I749" s="89">
        <v>2339</v>
      </c>
      <c r="J749" s="89">
        <v>458.4</v>
      </c>
      <c r="K749" s="89">
        <v>458.4</v>
      </c>
      <c r="L749" s="968">
        <v>300</v>
      </c>
      <c r="M749" s="968">
        <v>300</v>
      </c>
      <c r="N749" s="968" t="s">
        <v>1682</v>
      </c>
      <c r="O749" s="89">
        <v>300</v>
      </c>
      <c r="P749" s="89">
        <v>300</v>
      </c>
      <c r="Q749" s="684" t="s">
        <v>1682</v>
      </c>
      <c r="R749" s="89">
        <v>1</v>
      </c>
      <c r="S749" s="684" t="s">
        <v>290</v>
      </c>
      <c r="T749" s="968" t="s">
        <v>1644</v>
      </c>
      <c r="U749" s="968">
        <v>2020</v>
      </c>
      <c r="V749" s="968">
        <v>250</v>
      </c>
      <c r="W749" s="968" t="s">
        <v>290</v>
      </c>
      <c r="X749" s="968" t="s">
        <v>1644</v>
      </c>
      <c r="Y749" s="968">
        <v>2020</v>
      </c>
      <c r="Z749" s="684" t="s">
        <v>1644</v>
      </c>
      <c r="AA749" s="968" t="s">
        <v>290</v>
      </c>
      <c r="AB749" s="968" t="s">
        <v>1644</v>
      </c>
      <c r="AC749" s="968">
        <v>2020</v>
      </c>
      <c r="AD749" s="968">
        <v>250</v>
      </c>
      <c r="AE749" s="968" t="s">
        <v>290</v>
      </c>
      <c r="AF749" s="968" t="s">
        <v>1644</v>
      </c>
      <c r="AG749" s="968">
        <v>2020</v>
      </c>
      <c r="AH749" s="968">
        <v>250</v>
      </c>
      <c r="AI749" s="968" t="s">
        <v>290</v>
      </c>
      <c r="AJ749" s="968" t="s">
        <v>1644</v>
      </c>
      <c r="AK749" s="968">
        <v>2020</v>
      </c>
      <c r="AL749" s="968">
        <v>250</v>
      </c>
      <c r="AM749" s="968" t="s">
        <v>290</v>
      </c>
      <c r="AN749" s="968" t="s">
        <v>1644</v>
      </c>
      <c r="AO749" s="968">
        <v>2020</v>
      </c>
      <c r="AP749" s="968">
        <v>250</v>
      </c>
      <c r="AQ749" s="968" t="s">
        <v>290</v>
      </c>
      <c r="AR749" s="968" t="s">
        <v>1644</v>
      </c>
      <c r="AS749" s="968">
        <v>2020</v>
      </c>
      <c r="AT749" s="968">
        <v>250</v>
      </c>
      <c r="AU749" s="968">
        <v>2020</v>
      </c>
      <c r="AV749" s="968" t="s">
        <v>1644</v>
      </c>
      <c r="AW749" s="968">
        <v>2020</v>
      </c>
      <c r="AX749" s="968">
        <v>250</v>
      </c>
      <c r="AY749" s="968" t="s">
        <v>290</v>
      </c>
      <c r="AZ749" s="968" t="s">
        <v>1644</v>
      </c>
      <c r="BA749" s="968">
        <v>2020</v>
      </c>
      <c r="BB749" s="968">
        <v>250</v>
      </c>
      <c r="BC749" s="89"/>
      <c r="BD749" s="19"/>
    </row>
    <row r="750" spans="1:56" ht="20.100000000000001" customHeight="1">
      <c r="A750" s="969"/>
      <c r="B750" s="1630" t="s">
        <v>57</v>
      </c>
      <c r="C750" s="1621" t="s">
        <v>323</v>
      </c>
      <c r="D750" s="1631" t="s">
        <v>17185</v>
      </c>
      <c r="E750" s="1622" t="s">
        <v>323</v>
      </c>
      <c r="F750" s="1622" t="s">
        <v>323</v>
      </c>
      <c r="G750" s="968"/>
      <c r="H750" s="968"/>
      <c r="I750" s="1620">
        <v>2178</v>
      </c>
      <c r="J750" s="1620">
        <v>470</v>
      </c>
      <c r="K750" s="1620">
        <v>468</v>
      </c>
      <c r="L750" s="968"/>
      <c r="M750" s="968"/>
      <c r="N750" s="968"/>
      <c r="O750" s="1620">
        <v>300</v>
      </c>
      <c r="P750" s="1620">
        <v>300</v>
      </c>
      <c r="Q750" s="1632" t="s">
        <v>1682</v>
      </c>
      <c r="R750" s="1620">
        <v>1</v>
      </c>
      <c r="S750" s="1633" t="s">
        <v>17186</v>
      </c>
      <c r="T750" s="968"/>
      <c r="U750" s="968"/>
      <c r="V750" s="968"/>
      <c r="W750" s="968"/>
      <c r="X750" s="968"/>
      <c r="Y750" s="968"/>
      <c r="Z750" s="1633" t="s">
        <v>1644</v>
      </c>
      <c r="AA750" s="968"/>
      <c r="AB750" s="968"/>
      <c r="AC750" s="968"/>
      <c r="AD750" s="968"/>
      <c r="AE750" s="968"/>
      <c r="AF750" s="968"/>
      <c r="AG750" s="968"/>
      <c r="AH750" s="968"/>
      <c r="AI750" s="968"/>
      <c r="AJ750" s="968"/>
      <c r="AK750" s="968"/>
      <c r="AL750" s="968"/>
      <c r="AM750" s="968"/>
      <c r="AN750" s="968"/>
      <c r="AO750" s="968"/>
      <c r="AP750" s="968"/>
      <c r="AQ750" s="968"/>
      <c r="AR750" s="968"/>
      <c r="AS750" s="968"/>
      <c r="AT750" s="968"/>
      <c r="AU750" s="1622">
        <v>2021</v>
      </c>
      <c r="AV750" s="968"/>
      <c r="AW750" s="968"/>
      <c r="AX750" s="968"/>
      <c r="AY750" s="968"/>
      <c r="AZ750" s="968"/>
      <c r="BA750" s="968"/>
      <c r="BB750" s="1622">
        <v>430</v>
      </c>
      <c r="BC750" s="1620" t="s">
        <v>17187</v>
      </c>
      <c r="BD750" s="1317"/>
    </row>
    <row r="751" spans="1:56" ht="20.100000000000001" customHeight="1">
      <c r="A751" s="969"/>
      <c r="B751" s="292" t="s">
        <v>57</v>
      </c>
      <c r="C751" s="688" t="s">
        <v>657</v>
      </c>
      <c r="D751" s="970" t="s">
        <v>1694</v>
      </c>
      <c r="E751" s="968" t="s">
        <v>657</v>
      </c>
      <c r="F751" s="968" t="s">
        <v>657</v>
      </c>
      <c r="G751" s="968"/>
      <c r="H751" s="968"/>
      <c r="I751" s="89">
        <v>3365</v>
      </c>
      <c r="J751" s="89">
        <v>515</v>
      </c>
      <c r="K751" s="89">
        <v>512</v>
      </c>
      <c r="L751" s="968"/>
      <c r="M751" s="968"/>
      <c r="N751" s="968"/>
      <c r="O751" s="89">
        <v>432</v>
      </c>
      <c r="P751" s="89">
        <v>432</v>
      </c>
      <c r="Q751" s="684" t="s">
        <v>1682</v>
      </c>
      <c r="R751" s="89">
        <v>1</v>
      </c>
      <c r="S751" s="684" t="s">
        <v>290</v>
      </c>
      <c r="T751" s="968"/>
      <c r="U751" s="968"/>
      <c r="V751" s="968"/>
      <c r="W751" s="968"/>
      <c r="X751" s="968"/>
      <c r="Y751" s="968"/>
      <c r="Z751" s="684" t="s">
        <v>1644</v>
      </c>
      <c r="AA751" s="968"/>
      <c r="AB751" s="968"/>
      <c r="AC751" s="968"/>
      <c r="AD751" s="968"/>
      <c r="AE751" s="968"/>
      <c r="AF751" s="968"/>
      <c r="AG751" s="968"/>
      <c r="AH751" s="968"/>
      <c r="AI751" s="968"/>
      <c r="AJ751" s="968"/>
      <c r="AK751" s="968"/>
      <c r="AL751" s="968"/>
      <c r="AM751" s="968"/>
      <c r="AN751" s="968"/>
      <c r="AO751" s="968"/>
      <c r="AP751" s="968"/>
      <c r="AQ751" s="968"/>
      <c r="AR751" s="968"/>
      <c r="AS751" s="968"/>
      <c r="AT751" s="968"/>
      <c r="AU751" s="968">
        <v>2001</v>
      </c>
      <c r="AV751" s="968"/>
      <c r="AW751" s="968"/>
      <c r="AX751" s="968"/>
      <c r="AY751" s="968"/>
      <c r="AZ751" s="968"/>
      <c r="BA751" s="968"/>
      <c r="BB751" s="968">
        <v>100</v>
      </c>
      <c r="BC751" s="89"/>
      <c r="BD751" s="19"/>
    </row>
    <row r="752" spans="1:56" ht="20.100000000000001" customHeight="1">
      <c r="A752" s="969"/>
      <c r="B752" s="292" t="s">
        <v>57</v>
      </c>
      <c r="C752" s="688" t="s">
        <v>657</v>
      </c>
      <c r="D752" s="970" t="s">
        <v>1695</v>
      </c>
      <c r="E752" s="968" t="s">
        <v>657</v>
      </c>
      <c r="F752" s="968" t="s">
        <v>657</v>
      </c>
      <c r="G752" s="968"/>
      <c r="H752" s="968"/>
      <c r="I752" s="89">
        <v>1580</v>
      </c>
      <c r="J752" s="89">
        <v>464</v>
      </c>
      <c r="K752" s="89">
        <v>464</v>
      </c>
      <c r="L752" s="968"/>
      <c r="M752" s="968"/>
      <c r="N752" s="968"/>
      <c r="O752" s="89">
        <v>430</v>
      </c>
      <c r="P752" s="89">
        <v>430</v>
      </c>
      <c r="Q752" s="684" t="s">
        <v>1682</v>
      </c>
      <c r="R752" s="89">
        <v>1</v>
      </c>
      <c r="S752" s="684" t="s">
        <v>290</v>
      </c>
      <c r="T752" s="968"/>
      <c r="U752" s="968"/>
      <c r="V752" s="968"/>
      <c r="W752" s="968"/>
      <c r="X752" s="968"/>
      <c r="Y752" s="968"/>
      <c r="Z752" s="684" t="s">
        <v>1644</v>
      </c>
      <c r="AA752" s="968"/>
      <c r="AB752" s="968"/>
      <c r="AC752" s="968"/>
      <c r="AD752" s="968"/>
      <c r="AE752" s="968"/>
      <c r="AF752" s="968"/>
      <c r="AG752" s="968"/>
      <c r="AH752" s="968"/>
      <c r="AI752" s="968"/>
      <c r="AJ752" s="968"/>
      <c r="AK752" s="968"/>
      <c r="AL752" s="968"/>
      <c r="AM752" s="968"/>
      <c r="AN752" s="968"/>
      <c r="AO752" s="968"/>
      <c r="AP752" s="968"/>
      <c r="AQ752" s="968"/>
      <c r="AR752" s="968"/>
      <c r="AS752" s="968"/>
      <c r="AT752" s="968"/>
      <c r="AU752" s="968">
        <v>2003</v>
      </c>
      <c r="AV752" s="968"/>
      <c r="AW752" s="968"/>
      <c r="AX752" s="968"/>
      <c r="AY752" s="968"/>
      <c r="AZ752" s="968"/>
      <c r="BA752" s="968"/>
      <c r="BB752" s="968">
        <v>50</v>
      </c>
      <c r="BC752" s="89"/>
      <c r="BD752" s="19"/>
    </row>
    <row r="753" spans="1:56" ht="20.100000000000001" customHeight="1">
      <c r="A753" s="969"/>
      <c r="B753" s="292" t="s">
        <v>57</v>
      </c>
      <c r="C753" s="688" t="s">
        <v>657</v>
      </c>
      <c r="D753" s="970" t="s">
        <v>1696</v>
      </c>
      <c r="E753" s="968" t="s">
        <v>657</v>
      </c>
      <c r="F753" s="968" t="s">
        <v>657</v>
      </c>
      <c r="G753" s="968"/>
      <c r="H753" s="968"/>
      <c r="I753" s="89">
        <v>705</v>
      </c>
      <c r="J753" s="89">
        <v>408</v>
      </c>
      <c r="K753" s="89">
        <v>399</v>
      </c>
      <c r="L753" s="968"/>
      <c r="M753" s="968"/>
      <c r="N753" s="968"/>
      <c r="O753" s="89">
        <v>384</v>
      </c>
      <c r="P753" s="89">
        <v>384</v>
      </c>
      <c r="Q753" s="684" t="s">
        <v>1682</v>
      </c>
      <c r="R753" s="89">
        <v>1</v>
      </c>
      <c r="S753" s="684" t="s">
        <v>290</v>
      </c>
      <c r="T753" s="968"/>
      <c r="U753" s="968"/>
      <c r="V753" s="968"/>
      <c r="W753" s="968"/>
      <c r="X753" s="968"/>
      <c r="Y753" s="968"/>
      <c r="Z753" s="684" t="s">
        <v>1644</v>
      </c>
      <c r="AA753" s="968"/>
      <c r="AB753" s="968"/>
      <c r="AC753" s="968"/>
      <c r="AD753" s="968"/>
      <c r="AE753" s="968"/>
      <c r="AF753" s="968"/>
      <c r="AG753" s="968"/>
      <c r="AH753" s="968"/>
      <c r="AI753" s="968"/>
      <c r="AJ753" s="968"/>
      <c r="AK753" s="968"/>
      <c r="AL753" s="968"/>
      <c r="AM753" s="968"/>
      <c r="AN753" s="968"/>
      <c r="AO753" s="968"/>
      <c r="AP753" s="968"/>
      <c r="AQ753" s="968"/>
      <c r="AR753" s="968"/>
      <c r="AS753" s="968"/>
      <c r="AT753" s="968"/>
      <c r="AU753" s="968">
        <v>2004</v>
      </c>
      <c r="AV753" s="968"/>
      <c r="AW753" s="968"/>
      <c r="AX753" s="968"/>
      <c r="AY753" s="968"/>
      <c r="AZ753" s="968"/>
      <c r="BA753" s="968"/>
      <c r="BB753" s="968">
        <v>50</v>
      </c>
      <c r="BC753" s="89"/>
      <c r="BD753" s="19"/>
    </row>
    <row r="754" spans="1:56" ht="20.100000000000001" customHeight="1">
      <c r="A754" s="969"/>
      <c r="B754" s="292" t="s">
        <v>57</v>
      </c>
      <c r="C754" s="688" t="s">
        <v>657</v>
      </c>
      <c r="D754" s="970" t="s">
        <v>1697</v>
      </c>
      <c r="E754" s="968" t="s">
        <v>657</v>
      </c>
      <c r="F754" s="968" t="s">
        <v>657</v>
      </c>
      <c r="G754" s="968"/>
      <c r="H754" s="968"/>
      <c r="I754" s="89">
        <v>2527</v>
      </c>
      <c r="J754" s="89">
        <v>495</v>
      </c>
      <c r="K754" s="89">
        <v>495</v>
      </c>
      <c r="L754" s="968"/>
      <c r="M754" s="968"/>
      <c r="N754" s="968"/>
      <c r="O754" s="89">
        <v>445</v>
      </c>
      <c r="P754" s="89">
        <v>445</v>
      </c>
      <c r="Q754" s="684" t="s">
        <v>1682</v>
      </c>
      <c r="R754" s="89">
        <v>1</v>
      </c>
      <c r="S754" s="684" t="s">
        <v>290</v>
      </c>
      <c r="T754" s="968"/>
      <c r="U754" s="968"/>
      <c r="V754" s="968"/>
      <c r="W754" s="968"/>
      <c r="X754" s="968"/>
      <c r="Y754" s="968"/>
      <c r="Z754" s="684" t="s">
        <v>1644</v>
      </c>
      <c r="AA754" s="968"/>
      <c r="AB754" s="968"/>
      <c r="AC754" s="968"/>
      <c r="AD754" s="968"/>
      <c r="AE754" s="968"/>
      <c r="AF754" s="968"/>
      <c r="AG754" s="968"/>
      <c r="AH754" s="968"/>
      <c r="AI754" s="968"/>
      <c r="AJ754" s="968"/>
      <c r="AK754" s="968"/>
      <c r="AL754" s="968"/>
      <c r="AM754" s="968"/>
      <c r="AN754" s="968"/>
      <c r="AO754" s="968"/>
      <c r="AP754" s="968"/>
      <c r="AQ754" s="968"/>
      <c r="AR754" s="968"/>
      <c r="AS754" s="968"/>
      <c r="AT754" s="968"/>
      <c r="AU754" s="968">
        <v>2004</v>
      </c>
      <c r="AV754" s="968"/>
      <c r="AW754" s="968"/>
      <c r="AX754" s="968"/>
      <c r="AY754" s="968"/>
      <c r="AZ754" s="968"/>
      <c r="BA754" s="968"/>
      <c r="BB754" s="968">
        <v>55</v>
      </c>
      <c r="BC754" s="89"/>
      <c r="BD754" s="19"/>
    </row>
    <row r="755" spans="1:56" ht="20.100000000000001" customHeight="1">
      <c r="A755" s="969"/>
      <c r="B755" s="292" t="s">
        <v>57</v>
      </c>
      <c r="C755" s="688" t="s">
        <v>657</v>
      </c>
      <c r="D755" s="970" t="s">
        <v>1698</v>
      </c>
      <c r="E755" s="968" t="s">
        <v>657</v>
      </c>
      <c r="F755" s="968" t="s">
        <v>657</v>
      </c>
      <c r="G755" s="968"/>
      <c r="H755" s="968"/>
      <c r="I755" s="89">
        <v>889</v>
      </c>
      <c r="J755" s="89">
        <v>465</v>
      </c>
      <c r="K755" s="89">
        <v>465</v>
      </c>
      <c r="L755" s="968"/>
      <c r="M755" s="968"/>
      <c r="N755" s="968"/>
      <c r="O755" s="89">
        <v>409</v>
      </c>
      <c r="P755" s="89">
        <v>409</v>
      </c>
      <c r="Q755" s="684" t="s">
        <v>1682</v>
      </c>
      <c r="R755" s="89">
        <v>1</v>
      </c>
      <c r="S755" s="684" t="s">
        <v>290</v>
      </c>
      <c r="T755" s="968"/>
      <c r="U755" s="968"/>
      <c r="V755" s="968"/>
      <c r="W755" s="968"/>
      <c r="X755" s="968"/>
      <c r="Y755" s="968"/>
      <c r="Z755" s="684" t="s">
        <v>1644</v>
      </c>
      <c r="AA755" s="968"/>
      <c r="AB755" s="968"/>
      <c r="AC755" s="968"/>
      <c r="AD755" s="968"/>
      <c r="AE755" s="968"/>
      <c r="AF755" s="968"/>
      <c r="AG755" s="968"/>
      <c r="AH755" s="968"/>
      <c r="AI755" s="968"/>
      <c r="AJ755" s="968"/>
      <c r="AK755" s="968"/>
      <c r="AL755" s="968"/>
      <c r="AM755" s="968"/>
      <c r="AN755" s="968"/>
      <c r="AO755" s="968"/>
      <c r="AP755" s="968"/>
      <c r="AQ755" s="968"/>
      <c r="AR755" s="968"/>
      <c r="AS755" s="968"/>
      <c r="AT755" s="968"/>
      <c r="AU755" s="968">
        <v>2005</v>
      </c>
      <c r="AV755" s="968"/>
      <c r="AW755" s="968"/>
      <c r="AX755" s="968"/>
      <c r="AY755" s="968"/>
      <c r="AZ755" s="968"/>
      <c r="BA755" s="968"/>
      <c r="BB755" s="968">
        <v>89</v>
      </c>
      <c r="BC755" s="89"/>
      <c r="BD755" s="19"/>
    </row>
    <row r="756" spans="1:56" ht="20.100000000000001" customHeight="1">
      <c r="A756" s="969"/>
      <c r="B756" s="292" t="s">
        <v>57</v>
      </c>
      <c r="C756" s="688" t="s">
        <v>657</v>
      </c>
      <c r="D756" s="970" t="s">
        <v>1699</v>
      </c>
      <c r="E756" s="968" t="s">
        <v>657</v>
      </c>
      <c r="F756" s="968" t="s">
        <v>657</v>
      </c>
      <c r="G756" s="968">
        <v>2</v>
      </c>
      <c r="H756" s="968" t="s">
        <v>662</v>
      </c>
      <c r="I756" s="89">
        <v>1994</v>
      </c>
      <c r="J756" s="89">
        <v>394</v>
      </c>
      <c r="K756" s="89">
        <v>394</v>
      </c>
      <c r="L756" s="968" t="s">
        <v>454</v>
      </c>
      <c r="M756" s="968" t="s">
        <v>1700</v>
      </c>
      <c r="N756" s="968" t="s">
        <v>1284</v>
      </c>
      <c r="O756" s="89">
        <v>394</v>
      </c>
      <c r="P756" s="89">
        <v>394</v>
      </c>
      <c r="Q756" s="684" t="s">
        <v>1682</v>
      </c>
      <c r="R756" s="89">
        <v>1</v>
      </c>
      <c r="S756" s="684" t="s">
        <v>290</v>
      </c>
      <c r="T756" s="968" t="s">
        <v>1701</v>
      </c>
      <c r="U756" s="968" t="s">
        <v>1702</v>
      </c>
      <c r="V756" s="968" t="s">
        <v>1703</v>
      </c>
      <c r="W756" s="968"/>
      <c r="X756" s="968"/>
      <c r="Y756" s="968"/>
      <c r="Z756" s="684" t="s">
        <v>1644</v>
      </c>
      <c r="AA756" s="968"/>
      <c r="AB756" s="968"/>
      <c r="AC756" s="968"/>
      <c r="AD756" s="968"/>
      <c r="AE756" s="968"/>
      <c r="AF756" s="968"/>
      <c r="AG756" s="968" t="s">
        <v>1211</v>
      </c>
      <c r="AH756" s="968"/>
      <c r="AI756" s="968">
        <v>45</v>
      </c>
      <c r="AJ756" s="968" t="s">
        <v>1212</v>
      </c>
      <c r="AK756" s="968"/>
      <c r="AL756" s="968" t="s">
        <v>1704</v>
      </c>
      <c r="AM756" s="968"/>
      <c r="AN756" s="968">
        <v>45</v>
      </c>
      <c r="AO756" s="968" t="s">
        <v>1705</v>
      </c>
      <c r="AP756" s="968" t="s">
        <v>662</v>
      </c>
      <c r="AQ756" s="968" t="s">
        <v>1706</v>
      </c>
      <c r="AR756" s="968"/>
      <c r="AS756" s="968">
        <v>45</v>
      </c>
      <c r="AT756" s="968" t="s">
        <v>1707</v>
      </c>
      <c r="AU756" s="968">
        <v>2006</v>
      </c>
      <c r="AV756" s="968"/>
      <c r="AW756" s="968"/>
      <c r="AX756" s="968"/>
      <c r="AY756" s="968"/>
      <c r="AZ756" s="968"/>
      <c r="BA756" s="968"/>
      <c r="BB756" s="968">
        <v>61</v>
      </c>
      <c r="BC756" s="89"/>
      <c r="BD756" s="19"/>
    </row>
    <row r="757" spans="1:56" ht="20.100000000000001" customHeight="1">
      <c r="A757" s="969"/>
      <c r="B757" s="292" t="s">
        <v>57</v>
      </c>
      <c r="C757" s="688" t="s">
        <v>657</v>
      </c>
      <c r="D757" s="970" t="s">
        <v>1708</v>
      </c>
      <c r="E757" s="968" t="s">
        <v>657</v>
      </c>
      <c r="F757" s="968" t="s">
        <v>657</v>
      </c>
      <c r="G757" s="968">
        <v>2</v>
      </c>
      <c r="H757" s="968" t="s">
        <v>662</v>
      </c>
      <c r="I757" s="89">
        <v>1557</v>
      </c>
      <c r="J757" s="89">
        <v>554</v>
      </c>
      <c r="K757" s="89">
        <v>554</v>
      </c>
      <c r="L757" s="968" t="s">
        <v>454</v>
      </c>
      <c r="M757" s="968" t="s">
        <v>1700</v>
      </c>
      <c r="N757" s="968" t="s">
        <v>1284</v>
      </c>
      <c r="O757" s="89">
        <v>518</v>
      </c>
      <c r="P757" s="89">
        <v>518</v>
      </c>
      <c r="Q757" s="684" t="s">
        <v>1682</v>
      </c>
      <c r="R757" s="89">
        <v>1</v>
      </c>
      <c r="S757" s="684" t="s">
        <v>290</v>
      </c>
      <c r="T757" s="968" t="s">
        <v>1701</v>
      </c>
      <c r="U757" s="968" t="s">
        <v>1702</v>
      </c>
      <c r="V757" s="968" t="s">
        <v>1703</v>
      </c>
      <c r="W757" s="968"/>
      <c r="X757" s="968"/>
      <c r="Y757" s="968"/>
      <c r="Z757" s="684" t="s">
        <v>1644</v>
      </c>
      <c r="AA757" s="968"/>
      <c r="AB757" s="968"/>
      <c r="AC757" s="968"/>
      <c r="AD757" s="968"/>
      <c r="AE757" s="968"/>
      <c r="AF757" s="968"/>
      <c r="AG757" s="968" t="s">
        <v>1211</v>
      </c>
      <c r="AH757" s="968"/>
      <c r="AI757" s="968">
        <v>45</v>
      </c>
      <c r="AJ757" s="968" t="s">
        <v>1212</v>
      </c>
      <c r="AK757" s="968"/>
      <c r="AL757" s="968" t="s">
        <v>1704</v>
      </c>
      <c r="AM757" s="968"/>
      <c r="AN757" s="968">
        <v>45</v>
      </c>
      <c r="AO757" s="968" t="s">
        <v>1705</v>
      </c>
      <c r="AP757" s="968" t="s">
        <v>662</v>
      </c>
      <c r="AQ757" s="968" t="s">
        <v>1706</v>
      </c>
      <c r="AR757" s="968"/>
      <c r="AS757" s="968">
        <v>45</v>
      </c>
      <c r="AT757" s="968" t="s">
        <v>1707</v>
      </c>
      <c r="AU757" s="968">
        <v>2006</v>
      </c>
      <c r="AV757" s="968"/>
      <c r="AW757" s="968"/>
      <c r="AX757" s="968"/>
      <c r="AY757" s="968"/>
      <c r="AZ757" s="968"/>
      <c r="BA757" s="968"/>
      <c r="BB757" s="968">
        <v>53</v>
      </c>
      <c r="BC757" s="89"/>
      <c r="BD757" s="19"/>
    </row>
    <row r="758" spans="1:56" ht="20.100000000000001" customHeight="1">
      <c r="A758" s="969"/>
      <c r="B758" s="292" t="s">
        <v>57</v>
      </c>
      <c r="C758" s="688" t="s">
        <v>657</v>
      </c>
      <c r="D758" s="970" t="s">
        <v>1709</v>
      </c>
      <c r="E758" s="968" t="s">
        <v>657</v>
      </c>
      <c r="F758" s="968" t="s">
        <v>657</v>
      </c>
      <c r="G758" s="968"/>
      <c r="H758" s="968"/>
      <c r="I758" s="89">
        <v>1829</v>
      </c>
      <c r="J758" s="89">
        <v>481</v>
      </c>
      <c r="K758" s="89">
        <v>481</v>
      </c>
      <c r="L758" s="968"/>
      <c r="M758" s="968"/>
      <c r="N758" s="968"/>
      <c r="O758" s="89">
        <v>481</v>
      </c>
      <c r="P758" s="89">
        <v>481</v>
      </c>
      <c r="Q758" s="684" t="s">
        <v>1682</v>
      </c>
      <c r="R758" s="89">
        <v>1</v>
      </c>
      <c r="S758" s="684" t="s">
        <v>290</v>
      </c>
      <c r="T758" s="968"/>
      <c r="U758" s="968"/>
      <c r="V758" s="968"/>
      <c r="W758" s="968"/>
      <c r="X758" s="968"/>
      <c r="Y758" s="968"/>
      <c r="Z758" s="684" t="s">
        <v>1644</v>
      </c>
      <c r="AA758" s="968"/>
      <c r="AB758" s="968"/>
      <c r="AC758" s="968"/>
      <c r="AD758" s="968"/>
      <c r="AE758" s="968"/>
      <c r="AF758" s="968"/>
      <c r="AG758" s="968"/>
      <c r="AH758" s="968"/>
      <c r="AI758" s="968"/>
      <c r="AJ758" s="968"/>
      <c r="AK758" s="968"/>
      <c r="AL758" s="968"/>
      <c r="AM758" s="968"/>
      <c r="AN758" s="968"/>
      <c r="AO758" s="968"/>
      <c r="AP758" s="968"/>
      <c r="AQ758" s="968"/>
      <c r="AR758" s="968"/>
      <c r="AS758" s="968"/>
      <c r="AT758" s="968"/>
      <c r="AU758" s="968">
        <v>2007</v>
      </c>
      <c r="AV758" s="968"/>
      <c r="AW758" s="968"/>
      <c r="AX758" s="968"/>
      <c r="AY758" s="968"/>
      <c r="AZ758" s="968"/>
      <c r="BA758" s="968"/>
      <c r="BB758" s="968">
        <v>60</v>
      </c>
      <c r="BC758" s="89"/>
      <c r="BD758" s="19"/>
    </row>
    <row r="759" spans="1:56" ht="20.100000000000001" customHeight="1">
      <c r="A759" s="969"/>
      <c r="B759" s="292" t="s">
        <v>57</v>
      </c>
      <c r="C759" s="688" t="s">
        <v>657</v>
      </c>
      <c r="D759" s="970" t="s">
        <v>1710</v>
      </c>
      <c r="E759" s="968" t="s">
        <v>657</v>
      </c>
      <c r="F759" s="968" t="s">
        <v>657</v>
      </c>
      <c r="G759" s="968">
        <v>2</v>
      </c>
      <c r="H759" s="968" t="s">
        <v>662</v>
      </c>
      <c r="I759" s="89">
        <v>1436</v>
      </c>
      <c r="J759" s="89">
        <v>481</v>
      </c>
      <c r="K759" s="89">
        <v>481</v>
      </c>
      <c r="L759" s="968" t="s">
        <v>454</v>
      </c>
      <c r="M759" s="968" t="s">
        <v>1700</v>
      </c>
      <c r="N759" s="968" t="s">
        <v>1284</v>
      </c>
      <c r="O759" s="89">
        <v>481</v>
      </c>
      <c r="P759" s="89">
        <v>481</v>
      </c>
      <c r="Q759" s="684" t="s">
        <v>1682</v>
      </c>
      <c r="R759" s="89">
        <v>1</v>
      </c>
      <c r="S759" s="684" t="s">
        <v>290</v>
      </c>
      <c r="T759" s="968" t="s">
        <v>1701</v>
      </c>
      <c r="U759" s="968" t="s">
        <v>1702</v>
      </c>
      <c r="V759" s="968" t="s">
        <v>1703</v>
      </c>
      <c r="W759" s="968"/>
      <c r="X759" s="968"/>
      <c r="Y759" s="968"/>
      <c r="Z759" s="684" t="s">
        <v>1644</v>
      </c>
      <c r="AA759" s="968"/>
      <c r="AB759" s="968"/>
      <c r="AC759" s="968"/>
      <c r="AD759" s="968"/>
      <c r="AE759" s="968"/>
      <c r="AF759" s="968"/>
      <c r="AG759" s="968" t="s">
        <v>1211</v>
      </c>
      <c r="AH759" s="968"/>
      <c r="AI759" s="968">
        <v>45</v>
      </c>
      <c r="AJ759" s="968" t="s">
        <v>1212</v>
      </c>
      <c r="AK759" s="968"/>
      <c r="AL759" s="968" t="s">
        <v>1704</v>
      </c>
      <c r="AM759" s="968"/>
      <c r="AN759" s="968">
        <v>45</v>
      </c>
      <c r="AO759" s="968" t="s">
        <v>1705</v>
      </c>
      <c r="AP759" s="968" t="s">
        <v>662</v>
      </c>
      <c r="AQ759" s="968" t="s">
        <v>1706</v>
      </c>
      <c r="AR759" s="968"/>
      <c r="AS759" s="968">
        <v>45</v>
      </c>
      <c r="AT759" s="968" t="s">
        <v>1707</v>
      </c>
      <c r="AU759" s="968">
        <v>2007</v>
      </c>
      <c r="AV759" s="968"/>
      <c r="AW759" s="968"/>
      <c r="AX759" s="968"/>
      <c r="AY759" s="968"/>
      <c r="AZ759" s="968"/>
      <c r="BA759" s="968"/>
      <c r="BB759" s="968">
        <v>59</v>
      </c>
      <c r="BC759" s="89"/>
      <c r="BD759" s="19"/>
    </row>
    <row r="760" spans="1:56" ht="20.100000000000001" customHeight="1">
      <c r="A760" s="969"/>
      <c r="B760" s="292" t="s">
        <v>57</v>
      </c>
      <c r="C760" s="688" t="s">
        <v>657</v>
      </c>
      <c r="D760" s="970" t="s">
        <v>1711</v>
      </c>
      <c r="E760" s="968" t="s">
        <v>657</v>
      </c>
      <c r="F760" s="968" t="s">
        <v>657</v>
      </c>
      <c r="G760" s="968"/>
      <c r="H760" s="968"/>
      <c r="I760" s="89">
        <v>2293</v>
      </c>
      <c r="J760" s="89">
        <v>628</v>
      </c>
      <c r="K760" s="89">
        <v>628</v>
      </c>
      <c r="L760" s="968"/>
      <c r="M760" s="968"/>
      <c r="N760" s="968"/>
      <c r="O760" s="89">
        <v>500</v>
      </c>
      <c r="P760" s="89">
        <v>500</v>
      </c>
      <c r="Q760" s="684" t="s">
        <v>1682</v>
      </c>
      <c r="R760" s="89">
        <v>1</v>
      </c>
      <c r="S760" s="684" t="s">
        <v>290</v>
      </c>
      <c r="T760" s="968" t="s">
        <v>1712</v>
      </c>
      <c r="U760" s="968" t="s">
        <v>1702</v>
      </c>
      <c r="V760" s="968" t="s">
        <v>1703</v>
      </c>
      <c r="W760" s="968"/>
      <c r="X760" s="968"/>
      <c r="Y760" s="968"/>
      <c r="Z760" s="684" t="s">
        <v>1644</v>
      </c>
      <c r="AA760" s="968"/>
      <c r="AB760" s="968"/>
      <c r="AC760" s="968"/>
      <c r="AD760" s="968"/>
      <c r="AE760" s="968"/>
      <c r="AF760" s="968"/>
      <c r="AG760" s="968"/>
      <c r="AH760" s="968"/>
      <c r="AI760" s="968"/>
      <c r="AJ760" s="968"/>
      <c r="AK760" s="968"/>
      <c r="AL760" s="968"/>
      <c r="AM760" s="968"/>
      <c r="AN760" s="968"/>
      <c r="AO760" s="968"/>
      <c r="AP760" s="968"/>
      <c r="AQ760" s="968"/>
      <c r="AR760" s="968"/>
      <c r="AS760" s="968"/>
      <c r="AT760" s="968"/>
      <c r="AU760" s="968">
        <v>2009</v>
      </c>
      <c r="AV760" s="968"/>
      <c r="AW760" s="968"/>
      <c r="AX760" s="968"/>
      <c r="AY760" s="968"/>
      <c r="AZ760" s="968"/>
      <c r="BA760" s="968"/>
      <c r="BB760" s="968">
        <v>180</v>
      </c>
      <c r="BC760" s="89"/>
      <c r="BD760" s="19"/>
    </row>
    <row r="761" spans="1:56" ht="20.100000000000001" customHeight="1">
      <c r="A761" s="969"/>
      <c r="B761" s="292" t="s">
        <v>57</v>
      </c>
      <c r="C761" s="688" t="s">
        <v>657</v>
      </c>
      <c r="D761" s="970" t="s">
        <v>13538</v>
      </c>
      <c r="E761" s="968" t="s">
        <v>657</v>
      </c>
      <c r="F761" s="968" t="s">
        <v>657</v>
      </c>
      <c r="G761" s="968"/>
      <c r="H761" s="968"/>
      <c r="I761" s="89">
        <v>12807</v>
      </c>
      <c r="J761" s="89">
        <v>573</v>
      </c>
      <c r="K761" s="89">
        <v>573</v>
      </c>
      <c r="L761" s="968"/>
      <c r="M761" s="968"/>
      <c r="N761" s="968"/>
      <c r="O761" s="89">
        <v>374</v>
      </c>
      <c r="P761" s="89">
        <v>374</v>
      </c>
      <c r="Q761" s="684" t="s">
        <v>1682</v>
      </c>
      <c r="R761" s="89">
        <v>1</v>
      </c>
      <c r="S761" s="684" t="s">
        <v>290</v>
      </c>
      <c r="T761" s="968"/>
      <c r="U761" s="968"/>
      <c r="V761" s="968"/>
      <c r="W761" s="968"/>
      <c r="X761" s="968"/>
      <c r="Y761" s="968"/>
      <c r="Z761" s="684" t="s">
        <v>1644</v>
      </c>
      <c r="AA761" s="968"/>
      <c r="AB761" s="968"/>
      <c r="AC761" s="968"/>
      <c r="AD761" s="968"/>
      <c r="AE761" s="968"/>
      <c r="AF761" s="968"/>
      <c r="AG761" s="968"/>
      <c r="AH761" s="968"/>
      <c r="AI761" s="968"/>
      <c r="AJ761" s="968"/>
      <c r="AK761" s="968"/>
      <c r="AL761" s="968"/>
      <c r="AM761" s="968"/>
      <c r="AN761" s="968"/>
      <c r="AO761" s="968"/>
      <c r="AP761" s="968"/>
      <c r="AQ761" s="968"/>
      <c r="AR761" s="968"/>
      <c r="AS761" s="968"/>
      <c r="AT761" s="968"/>
      <c r="AU761" s="968">
        <v>2017</v>
      </c>
      <c r="AV761" s="968"/>
      <c r="AW761" s="968"/>
      <c r="AX761" s="968"/>
      <c r="AY761" s="968"/>
      <c r="AZ761" s="968"/>
      <c r="BA761" s="968"/>
      <c r="BB761" s="968">
        <v>834</v>
      </c>
      <c r="BC761" s="89"/>
      <c r="BD761" s="19"/>
    </row>
    <row r="762" spans="1:56" ht="20.100000000000001" customHeight="1">
      <c r="A762" s="969"/>
      <c r="B762" s="292" t="s">
        <v>57</v>
      </c>
      <c r="C762" s="688" t="s">
        <v>657</v>
      </c>
      <c r="D762" s="970" t="s">
        <v>5064</v>
      </c>
      <c r="E762" s="968" t="s">
        <v>657</v>
      </c>
      <c r="F762" s="968" t="s">
        <v>657</v>
      </c>
      <c r="G762" s="968"/>
      <c r="H762" s="968"/>
      <c r="I762" s="89">
        <v>2551</v>
      </c>
      <c r="J762" s="89">
        <v>789</v>
      </c>
      <c r="K762" s="89">
        <v>875</v>
      </c>
      <c r="L762" s="968"/>
      <c r="M762" s="968"/>
      <c r="N762" s="968"/>
      <c r="O762" s="89">
        <v>574</v>
      </c>
      <c r="P762" s="89">
        <v>574</v>
      </c>
      <c r="Q762" s="684" t="s">
        <v>1682</v>
      </c>
      <c r="R762" s="89">
        <v>1</v>
      </c>
      <c r="S762" s="684" t="s">
        <v>290</v>
      </c>
      <c r="T762" s="968"/>
      <c r="U762" s="968"/>
      <c r="V762" s="968"/>
      <c r="W762" s="968"/>
      <c r="X762" s="968"/>
      <c r="Y762" s="968"/>
      <c r="Z762" s="684" t="s">
        <v>1644</v>
      </c>
      <c r="AA762" s="968"/>
      <c r="AB762" s="968"/>
      <c r="AC762" s="968"/>
      <c r="AD762" s="968"/>
      <c r="AE762" s="968"/>
      <c r="AF762" s="968"/>
      <c r="AG762" s="968"/>
      <c r="AH762" s="968"/>
      <c r="AI762" s="968"/>
      <c r="AJ762" s="968"/>
      <c r="AK762" s="968"/>
      <c r="AL762" s="968"/>
      <c r="AM762" s="968"/>
      <c r="AN762" s="968"/>
      <c r="AO762" s="968"/>
      <c r="AP762" s="968"/>
      <c r="AQ762" s="968"/>
      <c r="AR762" s="968"/>
      <c r="AS762" s="968"/>
      <c r="AT762" s="968"/>
      <c r="AU762" s="968">
        <v>2016</v>
      </c>
      <c r="AV762" s="968"/>
      <c r="AW762" s="968"/>
      <c r="AX762" s="968"/>
      <c r="AY762" s="968"/>
      <c r="AZ762" s="968"/>
      <c r="BA762" s="968"/>
      <c r="BB762" s="968">
        <v>167</v>
      </c>
      <c r="BC762" s="89"/>
      <c r="BD762" s="19"/>
    </row>
    <row r="763" spans="1:56" ht="20.100000000000001" customHeight="1">
      <c r="A763" s="969"/>
      <c r="B763" s="292" t="s">
        <v>57</v>
      </c>
      <c r="C763" s="688" t="s">
        <v>657</v>
      </c>
      <c r="D763" s="970" t="s">
        <v>13539</v>
      </c>
      <c r="E763" s="968" t="s">
        <v>657</v>
      </c>
      <c r="F763" s="968" t="s">
        <v>657</v>
      </c>
      <c r="G763" s="968"/>
      <c r="H763" s="968"/>
      <c r="I763" s="89">
        <v>4087</v>
      </c>
      <c r="J763" s="89">
        <v>428</v>
      </c>
      <c r="K763" s="89">
        <v>425</v>
      </c>
      <c r="L763" s="968"/>
      <c r="M763" s="968"/>
      <c r="N763" s="968"/>
      <c r="O763" s="89">
        <v>374</v>
      </c>
      <c r="P763" s="89">
        <v>374</v>
      </c>
      <c r="Q763" s="684" t="s">
        <v>1665</v>
      </c>
      <c r="R763" s="89">
        <v>1</v>
      </c>
      <c r="S763" s="684" t="s">
        <v>290</v>
      </c>
      <c r="T763" s="968"/>
      <c r="U763" s="968"/>
      <c r="V763" s="968"/>
      <c r="W763" s="968"/>
      <c r="X763" s="968"/>
      <c r="Y763" s="968"/>
      <c r="Z763" s="684" t="s">
        <v>1644</v>
      </c>
      <c r="AA763" s="968"/>
      <c r="AB763" s="968"/>
      <c r="AC763" s="968"/>
      <c r="AD763" s="968"/>
      <c r="AE763" s="968"/>
      <c r="AF763" s="968"/>
      <c r="AG763" s="968"/>
      <c r="AH763" s="968"/>
      <c r="AI763" s="968"/>
      <c r="AJ763" s="968"/>
      <c r="AK763" s="968"/>
      <c r="AL763" s="968"/>
      <c r="AM763" s="968"/>
      <c r="AN763" s="968"/>
      <c r="AO763" s="968"/>
      <c r="AP763" s="968"/>
      <c r="AQ763" s="968"/>
      <c r="AR763" s="968"/>
      <c r="AS763" s="968"/>
      <c r="AT763" s="968"/>
      <c r="AU763" s="968">
        <v>2019</v>
      </c>
      <c r="AV763" s="968"/>
      <c r="AW763" s="968"/>
      <c r="AX763" s="968"/>
      <c r="AY763" s="968"/>
      <c r="AZ763" s="968"/>
      <c r="BA763" s="968"/>
      <c r="BB763" s="968">
        <v>330</v>
      </c>
      <c r="BC763" s="89"/>
      <c r="BD763" s="19"/>
    </row>
    <row r="764" spans="1:56" ht="20.100000000000001" customHeight="1">
      <c r="A764" s="969"/>
      <c r="B764" s="292" t="s">
        <v>57</v>
      </c>
      <c r="C764" s="688" t="s">
        <v>657</v>
      </c>
      <c r="D764" s="970" t="s">
        <v>13540</v>
      </c>
      <c r="E764" s="968" t="s">
        <v>657</v>
      </c>
      <c r="F764" s="968" t="s">
        <v>657</v>
      </c>
      <c r="G764" s="968"/>
      <c r="H764" s="968"/>
      <c r="I764" s="89"/>
      <c r="J764" s="89">
        <v>450</v>
      </c>
      <c r="K764" s="89">
        <v>450</v>
      </c>
      <c r="L764" s="968"/>
      <c r="M764" s="968"/>
      <c r="N764" s="968"/>
      <c r="O764" s="89">
        <v>374</v>
      </c>
      <c r="P764" s="89">
        <v>374</v>
      </c>
      <c r="Q764" s="684" t="s">
        <v>1665</v>
      </c>
      <c r="R764" s="89">
        <v>1</v>
      </c>
      <c r="S764" s="684" t="s">
        <v>290</v>
      </c>
      <c r="T764" s="968"/>
      <c r="U764" s="968"/>
      <c r="V764" s="968"/>
      <c r="W764" s="968"/>
      <c r="X764" s="968"/>
      <c r="Y764" s="968"/>
      <c r="Z764" s="684" t="s">
        <v>1644</v>
      </c>
      <c r="AA764" s="968"/>
      <c r="AB764" s="968"/>
      <c r="AC764" s="968"/>
      <c r="AD764" s="968"/>
      <c r="AE764" s="968"/>
      <c r="AF764" s="968"/>
      <c r="AG764" s="968"/>
      <c r="AH764" s="968"/>
      <c r="AI764" s="968"/>
      <c r="AJ764" s="968"/>
      <c r="AK764" s="968"/>
      <c r="AL764" s="968"/>
      <c r="AM764" s="968"/>
      <c r="AN764" s="968"/>
      <c r="AO764" s="968"/>
      <c r="AP764" s="968"/>
      <c r="AQ764" s="968"/>
      <c r="AR764" s="968"/>
      <c r="AS764" s="968"/>
      <c r="AT764" s="968"/>
      <c r="AU764" s="968">
        <v>2019</v>
      </c>
      <c r="AV764" s="968"/>
      <c r="AW764" s="968"/>
      <c r="AX764" s="968"/>
      <c r="AY764" s="968"/>
      <c r="AZ764" s="968"/>
      <c r="BA764" s="968"/>
      <c r="BB764" s="968">
        <v>114</v>
      </c>
      <c r="BC764" s="89"/>
      <c r="BD764" s="19"/>
    </row>
    <row r="765" spans="1:56" s="19" customFormat="1" ht="25.7" customHeight="1">
      <c r="A765" s="690"/>
      <c r="B765" s="292" t="s">
        <v>57</v>
      </c>
      <c r="C765" s="219" t="s">
        <v>657</v>
      </c>
      <c r="D765" s="223" t="s">
        <v>13541</v>
      </c>
      <c r="E765" s="221" t="s">
        <v>657</v>
      </c>
      <c r="F765" s="221" t="s">
        <v>657</v>
      </c>
      <c r="G765" s="221"/>
      <c r="H765" s="221"/>
      <c r="I765" s="222">
        <v>2551</v>
      </c>
      <c r="J765" s="222">
        <v>633</v>
      </c>
      <c r="K765" s="222">
        <v>640</v>
      </c>
      <c r="L765" s="221"/>
      <c r="M765" s="221"/>
      <c r="N765" s="221"/>
      <c r="O765" s="222">
        <v>374</v>
      </c>
      <c r="P765" s="222">
        <v>374</v>
      </c>
      <c r="Q765" s="222" t="s">
        <v>1665</v>
      </c>
      <c r="R765" s="222">
        <v>1</v>
      </c>
      <c r="S765" s="235" t="s">
        <v>290</v>
      </c>
      <c r="T765" s="221"/>
      <c r="U765" s="221"/>
      <c r="V765" s="221"/>
      <c r="W765" s="221"/>
      <c r="X765" s="221"/>
      <c r="Y765" s="221"/>
      <c r="Z765" s="235" t="s">
        <v>1644</v>
      </c>
      <c r="AA765" s="221"/>
      <c r="AB765" s="221"/>
      <c r="AC765" s="221"/>
      <c r="AD765" s="221"/>
      <c r="AE765" s="221"/>
      <c r="AF765" s="221"/>
      <c r="AG765" s="221"/>
      <c r="AH765" s="221"/>
      <c r="AI765" s="221"/>
      <c r="AJ765" s="221"/>
      <c r="AK765" s="221"/>
      <c r="AL765" s="221"/>
      <c r="AM765" s="221"/>
      <c r="AN765" s="221"/>
      <c r="AO765" s="221"/>
      <c r="AP765" s="221"/>
      <c r="AQ765" s="221"/>
      <c r="AR765" s="221"/>
      <c r="AS765" s="221"/>
      <c r="AT765" s="221"/>
      <c r="AU765" s="221">
        <v>2019</v>
      </c>
      <c r="AV765" s="221"/>
      <c r="AW765" s="221"/>
      <c r="AX765" s="221"/>
      <c r="AY765" s="221"/>
      <c r="AZ765" s="221"/>
      <c r="BA765" s="221"/>
      <c r="BB765" s="222">
        <v>719</v>
      </c>
      <c r="BC765" s="222"/>
    </row>
    <row r="766" spans="1:56" s="19" customFormat="1" ht="25.7" customHeight="1">
      <c r="A766" s="690"/>
      <c r="B766" s="292" t="s">
        <v>57</v>
      </c>
      <c r="C766" s="219" t="s">
        <v>657</v>
      </c>
      <c r="D766" s="223" t="s">
        <v>13542</v>
      </c>
      <c r="E766" s="221" t="s">
        <v>657</v>
      </c>
      <c r="F766" s="221" t="s">
        <v>657</v>
      </c>
      <c r="G766" s="221"/>
      <c r="H766" s="221"/>
      <c r="I766" s="222">
        <v>936</v>
      </c>
      <c r="J766" s="222">
        <v>528.5</v>
      </c>
      <c r="K766" s="222">
        <v>528.5</v>
      </c>
      <c r="L766" s="221"/>
      <c r="M766" s="221"/>
      <c r="N766" s="221"/>
      <c r="O766" s="222">
        <v>374</v>
      </c>
      <c r="P766" s="222">
        <v>374</v>
      </c>
      <c r="Q766" s="222" t="s">
        <v>1665</v>
      </c>
      <c r="R766" s="222">
        <v>1</v>
      </c>
      <c r="S766" s="235" t="s">
        <v>290</v>
      </c>
      <c r="T766" s="221"/>
      <c r="U766" s="221"/>
      <c r="V766" s="221"/>
      <c r="W766" s="221"/>
      <c r="X766" s="221"/>
      <c r="Y766" s="221"/>
      <c r="Z766" s="235" t="s">
        <v>1644</v>
      </c>
      <c r="AA766" s="221"/>
      <c r="AB766" s="221"/>
      <c r="AC766" s="221"/>
      <c r="AD766" s="221"/>
      <c r="AE766" s="221"/>
      <c r="AF766" s="221"/>
      <c r="AG766" s="221"/>
      <c r="AH766" s="221"/>
      <c r="AI766" s="221"/>
      <c r="AJ766" s="221"/>
      <c r="AK766" s="221"/>
      <c r="AL766" s="221"/>
      <c r="AM766" s="221"/>
      <c r="AN766" s="221"/>
      <c r="AO766" s="221"/>
      <c r="AP766" s="221"/>
      <c r="AQ766" s="221"/>
      <c r="AR766" s="221"/>
      <c r="AS766" s="221"/>
      <c r="AT766" s="221"/>
      <c r="AU766" s="221">
        <v>2019</v>
      </c>
      <c r="AV766" s="221"/>
      <c r="AW766" s="221"/>
      <c r="AX766" s="221"/>
      <c r="AY766" s="221"/>
      <c r="AZ766" s="221"/>
      <c r="BA766" s="221"/>
      <c r="BB766" s="222">
        <v>137</v>
      </c>
      <c r="BC766" s="222"/>
    </row>
    <row r="767" spans="1:56" s="19" customFormat="1" ht="25.7" customHeight="1">
      <c r="A767" s="690"/>
      <c r="B767" s="292" t="s">
        <v>57</v>
      </c>
      <c r="C767" s="219" t="s">
        <v>657</v>
      </c>
      <c r="D767" s="223" t="s">
        <v>13543</v>
      </c>
      <c r="E767" s="221" t="s">
        <v>657</v>
      </c>
      <c r="F767" s="221" t="s">
        <v>657</v>
      </c>
      <c r="G767" s="221"/>
      <c r="H767" s="221"/>
      <c r="I767" s="222">
        <v>585</v>
      </c>
      <c r="J767" s="222">
        <v>561</v>
      </c>
      <c r="K767" s="222">
        <v>561</v>
      </c>
      <c r="L767" s="221"/>
      <c r="M767" s="221"/>
      <c r="N767" s="221"/>
      <c r="O767" s="222">
        <v>374</v>
      </c>
      <c r="P767" s="222">
        <v>374</v>
      </c>
      <c r="Q767" s="222" t="s">
        <v>1665</v>
      </c>
      <c r="R767" s="222">
        <v>1</v>
      </c>
      <c r="S767" s="235" t="s">
        <v>290</v>
      </c>
      <c r="T767" s="221"/>
      <c r="U767" s="221"/>
      <c r="V767" s="221"/>
      <c r="W767" s="221"/>
      <c r="X767" s="221"/>
      <c r="Y767" s="221"/>
      <c r="Z767" s="235" t="s">
        <v>1644</v>
      </c>
      <c r="AA767" s="221"/>
      <c r="AB767" s="221"/>
      <c r="AC767" s="221"/>
      <c r="AD767" s="221"/>
      <c r="AE767" s="221"/>
      <c r="AF767" s="221"/>
      <c r="AG767" s="221"/>
      <c r="AH767" s="221"/>
      <c r="AI767" s="221"/>
      <c r="AJ767" s="221"/>
      <c r="AK767" s="221"/>
      <c r="AL767" s="221"/>
      <c r="AM767" s="221"/>
      <c r="AN767" s="221"/>
      <c r="AO767" s="221"/>
      <c r="AP767" s="221"/>
      <c r="AQ767" s="221"/>
      <c r="AR767" s="221"/>
      <c r="AS767" s="221"/>
      <c r="AT767" s="221"/>
      <c r="AU767" s="221">
        <v>2019</v>
      </c>
      <c r="AV767" s="221"/>
      <c r="AW767" s="221"/>
      <c r="AX767" s="221"/>
      <c r="AY767" s="221"/>
      <c r="AZ767" s="221"/>
      <c r="BA767" s="221"/>
      <c r="BB767" s="222">
        <v>150</v>
      </c>
      <c r="BC767" s="222"/>
    </row>
    <row r="768" spans="1:56" ht="25.7" customHeight="1">
      <c r="A768" s="797"/>
      <c r="B768" s="292" t="s">
        <v>57</v>
      </c>
      <c r="C768" s="219" t="s">
        <v>657</v>
      </c>
      <c r="D768" s="223" t="s">
        <v>13544</v>
      </c>
      <c r="E768" s="221" t="s">
        <v>657</v>
      </c>
      <c r="F768" s="221" t="s">
        <v>657</v>
      </c>
      <c r="G768" s="221"/>
      <c r="H768" s="221"/>
      <c r="I768" s="222">
        <v>598</v>
      </c>
      <c r="J768" s="222">
        <v>540.29999999999995</v>
      </c>
      <c r="K768" s="222">
        <v>540.29999999999995</v>
      </c>
      <c r="L768" s="221"/>
      <c r="M768" s="221"/>
      <c r="N768" s="221"/>
      <c r="O768" s="222">
        <v>374</v>
      </c>
      <c r="P768" s="222">
        <v>374</v>
      </c>
      <c r="Q768" s="222" t="s">
        <v>1665</v>
      </c>
      <c r="R768" s="222">
        <v>1</v>
      </c>
      <c r="S768" s="235" t="s">
        <v>290</v>
      </c>
      <c r="T768" s="221"/>
      <c r="U768" s="221"/>
      <c r="V768" s="221"/>
      <c r="W768" s="221"/>
      <c r="X768" s="221"/>
      <c r="Y768" s="221"/>
      <c r="Z768" s="235" t="s">
        <v>1644</v>
      </c>
      <c r="AA768" s="221"/>
      <c r="AB768" s="221"/>
      <c r="AC768" s="221"/>
      <c r="AD768" s="221"/>
      <c r="AE768" s="221"/>
      <c r="AF768" s="221"/>
      <c r="AG768" s="221"/>
      <c r="AH768" s="221"/>
      <c r="AI768" s="221"/>
      <c r="AJ768" s="221"/>
      <c r="AK768" s="221"/>
      <c r="AL768" s="221"/>
      <c r="AM768" s="221"/>
      <c r="AN768" s="221"/>
      <c r="AO768" s="221"/>
      <c r="AP768" s="221"/>
      <c r="AQ768" s="221"/>
      <c r="AR768" s="221"/>
      <c r="AS768" s="221"/>
      <c r="AT768" s="221"/>
      <c r="AU768" s="221">
        <v>2019</v>
      </c>
      <c r="AV768" s="221"/>
      <c r="AW768" s="221"/>
      <c r="AX768" s="221"/>
      <c r="AY768" s="221"/>
      <c r="AZ768" s="221"/>
      <c r="BA768" s="221"/>
      <c r="BB768" s="222">
        <v>145</v>
      </c>
      <c r="BC768" s="222"/>
      <c r="BD768" s="19"/>
    </row>
    <row r="769" spans="1:55" s="19" customFormat="1" ht="25.7" customHeight="1">
      <c r="A769" s="690"/>
      <c r="B769" s="292" t="s">
        <v>57</v>
      </c>
      <c r="C769" s="285" t="s">
        <v>657</v>
      </c>
      <c r="D769" s="237" t="s">
        <v>16432</v>
      </c>
      <c r="E769" s="285" t="s">
        <v>657</v>
      </c>
      <c r="F769" s="285" t="s">
        <v>657</v>
      </c>
      <c r="G769" s="235"/>
      <c r="H769" s="235"/>
      <c r="I769" s="235">
        <v>2671</v>
      </c>
      <c r="J769" s="235">
        <v>600</v>
      </c>
      <c r="K769" s="235">
        <v>600</v>
      </c>
      <c r="L769" s="285"/>
      <c r="M769" s="285"/>
      <c r="N769" s="285"/>
      <c r="O769" s="235">
        <v>374</v>
      </c>
      <c r="P769" s="235">
        <v>374</v>
      </c>
      <c r="Q769" s="235" t="s">
        <v>1665</v>
      </c>
      <c r="R769" s="235">
        <v>1</v>
      </c>
      <c r="S769" s="235" t="s">
        <v>290</v>
      </c>
      <c r="T769" s="235"/>
      <c r="U769" s="235"/>
      <c r="V769" s="285"/>
      <c r="W769" s="235"/>
      <c r="X769" s="235"/>
      <c r="Y769" s="235"/>
      <c r="Z769" s="235" t="s">
        <v>1644</v>
      </c>
      <c r="AA769" s="235"/>
      <c r="AB769" s="235"/>
      <c r="AC769" s="235"/>
      <c r="AD769" s="235"/>
      <c r="AE769" s="235"/>
      <c r="AF769" s="285"/>
      <c r="AG769" s="285"/>
      <c r="AH769" s="285"/>
      <c r="AI769" s="235"/>
      <c r="AJ769" s="235"/>
      <c r="AK769" s="235"/>
      <c r="AL769" s="235"/>
      <c r="AM769" s="235"/>
      <c r="AN769" s="235"/>
      <c r="AO769" s="285"/>
      <c r="AP769" s="285"/>
      <c r="AQ769" s="236"/>
      <c r="AR769" s="236"/>
      <c r="AS769" s="236"/>
      <c r="AT769" s="236"/>
      <c r="AU769" s="221">
        <v>2020</v>
      </c>
      <c r="AV769" s="221"/>
      <c r="AW769" s="221"/>
      <c r="AX769" s="221"/>
      <c r="AY769" s="221"/>
      <c r="AZ769" s="221"/>
      <c r="BA769" s="221"/>
      <c r="BB769" s="222">
        <v>130</v>
      </c>
      <c r="BC769" s="222" t="s">
        <v>2025</v>
      </c>
    </row>
    <row r="770" spans="1:55" s="19" customFormat="1" ht="25.7" customHeight="1">
      <c r="A770" s="690"/>
      <c r="B770" s="292" t="s">
        <v>57</v>
      </c>
      <c r="C770" s="285" t="s">
        <v>672</v>
      </c>
      <c r="D770" s="237" t="s">
        <v>1713</v>
      </c>
      <c r="E770" s="285" t="s">
        <v>672</v>
      </c>
      <c r="F770" s="285" t="s">
        <v>16433</v>
      </c>
      <c r="G770" s="235"/>
      <c r="H770" s="235"/>
      <c r="I770" s="235">
        <v>2737</v>
      </c>
      <c r="J770" s="235">
        <v>482</v>
      </c>
      <c r="K770" s="235">
        <v>482</v>
      </c>
      <c r="L770" s="285"/>
      <c r="M770" s="285"/>
      <c r="N770" s="285"/>
      <c r="O770" s="235">
        <v>300</v>
      </c>
      <c r="P770" s="235">
        <v>300</v>
      </c>
      <c r="Q770" s="235" t="s">
        <v>1682</v>
      </c>
      <c r="R770" s="235">
        <v>1</v>
      </c>
      <c r="S770" s="235" t="s">
        <v>290</v>
      </c>
      <c r="T770" s="235"/>
      <c r="U770" s="235"/>
      <c r="V770" s="285"/>
      <c r="W770" s="235"/>
      <c r="X770" s="235"/>
      <c r="Y770" s="235"/>
      <c r="Z770" s="235" t="s">
        <v>1644</v>
      </c>
      <c r="AA770" s="235"/>
      <c r="AB770" s="235"/>
      <c r="AC770" s="235"/>
      <c r="AD770" s="235"/>
      <c r="AE770" s="235"/>
      <c r="AF770" s="285"/>
      <c r="AG770" s="285"/>
      <c r="AH770" s="285"/>
      <c r="AI770" s="235"/>
      <c r="AJ770" s="235"/>
      <c r="AK770" s="235"/>
      <c r="AL770" s="235"/>
      <c r="AM770" s="235"/>
      <c r="AN770" s="235"/>
      <c r="AO770" s="285"/>
      <c r="AP770" s="285"/>
      <c r="AQ770" s="236"/>
      <c r="AR770" s="236"/>
      <c r="AS770" s="236"/>
      <c r="AT770" s="236"/>
      <c r="AU770" s="221">
        <v>2006</v>
      </c>
      <c r="AV770" s="221"/>
      <c r="AW770" s="221"/>
      <c r="AX770" s="221"/>
      <c r="AY770" s="221"/>
      <c r="AZ770" s="221"/>
      <c r="BA770" s="221"/>
      <c r="BB770" s="222">
        <v>120</v>
      </c>
      <c r="BC770" s="222"/>
    </row>
    <row r="771" spans="1:55" s="19" customFormat="1" ht="25.7" customHeight="1">
      <c r="A771" s="690"/>
      <c r="B771" s="292" t="s">
        <v>57</v>
      </c>
      <c r="C771" s="285" t="s">
        <v>672</v>
      </c>
      <c r="D771" s="237" t="s">
        <v>1714</v>
      </c>
      <c r="E771" s="285" t="s">
        <v>672</v>
      </c>
      <c r="F771" s="285" t="s">
        <v>16434</v>
      </c>
      <c r="G771" s="235"/>
      <c r="H771" s="235"/>
      <c r="I771" s="235">
        <v>1123</v>
      </c>
      <c r="J771" s="235">
        <v>541</v>
      </c>
      <c r="K771" s="235">
        <v>541</v>
      </c>
      <c r="L771" s="285"/>
      <c r="M771" s="285"/>
      <c r="N771" s="285"/>
      <c r="O771" s="235">
        <v>475</v>
      </c>
      <c r="P771" s="235">
        <v>475</v>
      </c>
      <c r="Q771" s="235" t="s">
        <v>1660</v>
      </c>
      <c r="R771" s="235">
        <v>1</v>
      </c>
      <c r="S771" s="235" t="s">
        <v>290</v>
      </c>
      <c r="T771" s="235"/>
      <c r="U771" s="235"/>
      <c r="V771" s="285"/>
      <c r="W771" s="235"/>
      <c r="X771" s="235"/>
      <c r="Y771" s="235"/>
      <c r="Z771" s="235" t="s">
        <v>1644</v>
      </c>
      <c r="AA771" s="235"/>
      <c r="AB771" s="235"/>
      <c r="AC771" s="235"/>
      <c r="AD771" s="235"/>
      <c r="AE771" s="235"/>
      <c r="AF771" s="285"/>
      <c r="AG771" s="285"/>
      <c r="AH771" s="285"/>
      <c r="AI771" s="235"/>
      <c r="AJ771" s="235"/>
      <c r="AK771" s="235"/>
      <c r="AL771" s="235"/>
      <c r="AM771" s="235"/>
      <c r="AN771" s="235"/>
      <c r="AO771" s="285"/>
      <c r="AP771" s="285"/>
      <c r="AQ771" s="236"/>
      <c r="AR771" s="236"/>
      <c r="AS771" s="236"/>
      <c r="AT771" s="236"/>
      <c r="AU771" s="221">
        <v>2006</v>
      </c>
      <c r="AV771" s="221"/>
      <c r="AW771" s="221"/>
      <c r="AX771" s="221"/>
      <c r="AY771" s="221"/>
      <c r="AZ771" s="221"/>
      <c r="BA771" s="221"/>
      <c r="BB771" s="222">
        <v>120</v>
      </c>
      <c r="BC771" s="222"/>
    </row>
    <row r="772" spans="1:55" s="19" customFormat="1" ht="25.7" customHeight="1">
      <c r="A772" s="690"/>
      <c r="B772" s="292" t="s">
        <v>57</v>
      </c>
      <c r="C772" s="285" t="s">
        <v>672</v>
      </c>
      <c r="D772" s="237" t="s">
        <v>1715</v>
      </c>
      <c r="E772" s="285" t="s">
        <v>672</v>
      </c>
      <c r="F772" s="285" t="s">
        <v>16435</v>
      </c>
      <c r="G772" s="235"/>
      <c r="H772" s="235"/>
      <c r="I772" s="235">
        <v>1654</v>
      </c>
      <c r="J772" s="235">
        <v>482</v>
      </c>
      <c r="K772" s="235">
        <v>482</v>
      </c>
      <c r="L772" s="285"/>
      <c r="M772" s="285"/>
      <c r="N772" s="285"/>
      <c r="O772" s="235">
        <v>300</v>
      </c>
      <c r="P772" s="235">
        <v>300</v>
      </c>
      <c r="Q772" s="235" t="s">
        <v>1682</v>
      </c>
      <c r="R772" s="235">
        <v>1</v>
      </c>
      <c r="S772" s="235" t="s">
        <v>290</v>
      </c>
      <c r="T772" s="235"/>
      <c r="U772" s="235"/>
      <c r="V772" s="285"/>
      <c r="W772" s="235"/>
      <c r="X772" s="235"/>
      <c r="Y772" s="235"/>
      <c r="Z772" s="235" t="s">
        <v>1644</v>
      </c>
      <c r="AA772" s="235"/>
      <c r="AB772" s="235"/>
      <c r="AC772" s="235"/>
      <c r="AD772" s="235"/>
      <c r="AE772" s="235"/>
      <c r="AF772" s="285"/>
      <c r="AG772" s="285"/>
      <c r="AH772" s="285"/>
      <c r="AI772" s="235"/>
      <c r="AJ772" s="235"/>
      <c r="AK772" s="235"/>
      <c r="AL772" s="235"/>
      <c r="AM772" s="235"/>
      <c r="AN772" s="235"/>
      <c r="AO772" s="285"/>
      <c r="AP772" s="285"/>
      <c r="AQ772" s="236"/>
      <c r="AR772" s="236"/>
      <c r="AS772" s="236"/>
      <c r="AT772" s="236"/>
      <c r="AU772" s="221">
        <v>2002</v>
      </c>
      <c r="AV772" s="221"/>
      <c r="AW772" s="221"/>
      <c r="AX772" s="221"/>
      <c r="AY772" s="221"/>
      <c r="AZ772" s="221"/>
      <c r="BA772" s="221"/>
      <c r="BB772" s="222">
        <v>131</v>
      </c>
      <c r="BC772" s="222"/>
    </row>
    <row r="773" spans="1:55" s="19" customFormat="1" ht="25.7" customHeight="1">
      <c r="A773" s="690"/>
      <c r="B773" s="292" t="s">
        <v>57</v>
      </c>
      <c r="C773" s="285" t="s">
        <v>672</v>
      </c>
      <c r="D773" s="237" t="s">
        <v>1716</v>
      </c>
      <c r="E773" s="285" t="s">
        <v>672</v>
      </c>
      <c r="F773" s="285" t="s">
        <v>16436</v>
      </c>
      <c r="G773" s="235"/>
      <c r="H773" s="235"/>
      <c r="I773" s="235">
        <v>2883</v>
      </c>
      <c r="J773" s="235">
        <v>487</v>
      </c>
      <c r="K773" s="235">
        <v>487</v>
      </c>
      <c r="L773" s="285"/>
      <c r="M773" s="285"/>
      <c r="N773" s="285"/>
      <c r="O773" s="235">
        <v>300</v>
      </c>
      <c r="P773" s="235">
        <v>300</v>
      </c>
      <c r="Q773" s="235" t="s">
        <v>1682</v>
      </c>
      <c r="R773" s="235">
        <v>1</v>
      </c>
      <c r="S773" s="235" t="s">
        <v>290</v>
      </c>
      <c r="T773" s="235"/>
      <c r="U773" s="235"/>
      <c r="V773" s="285"/>
      <c r="W773" s="235"/>
      <c r="X773" s="235"/>
      <c r="Y773" s="235"/>
      <c r="Z773" s="235" t="s">
        <v>1644</v>
      </c>
      <c r="AA773" s="235"/>
      <c r="AB773" s="235"/>
      <c r="AC773" s="235"/>
      <c r="AD773" s="235"/>
      <c r="AE773" s="235"/>
      <c r="AF773" s="285"/>
      <c r="AG773" s="285"/>
      <c r="AH773" s="285"/>
      <c r="AI773" s="235"/>
      <c r="AJ773" s="235"/>
      <c r="AK773" s="235"/>
      <c r="AL773" s="235"/>
      <c r="AM773" s="235"/>
      <c r="AN773" s="235"/>
      <c r="AO773" s="285"/>
      <c r="AP773" s="285"/>
      <c r="AQ773" s="236"/>
      <c r="AR773" s="236"/>
      <c r="AS773" s="236"/>
      <c r="AT773" s="236"/>
      <c r="AU773" s="221">
        <v>2009</v>
      </c>
      <c r="AV773" s="221"/>
      <c r="AW773" s="221"/>
      <c r="AX773" s="221"/>
      <c r="AY773" s="221"/>
      <c r="AZ773" s="221"/>
      <c r="BA773" s="221"/>
      <c r="BB773" s="222">
        <v>210</v>
      </c>
      <c r="BC773" s="222"/>
    </row>
    <row r="774" spans="1:55" s="19" customFormat="1" ht="25.7" customHeight="1">
      <c r="A774" s="690"/>
      <c r="B774" s="292" t="s">
        <v>57</v>
      </c>
      <c r="C774" s="285" t="s">
        <v>672</v>
      </c>
      <c r="D774" s="237" t="s">
        <v>1717</v>
      </c>
      <c r="E774" s="285" t="s">
        <v>672</v>
      </c>
      <c r="F774" s="285" t="s">
        <v>16437</v>
      </c>
      <c r="G774" s="235"/>
      <c r="H774" s="235"/>
      <c r="I774" s="235">
        <v>992</v>
      </c>
      <c r="J774" s="235">
        <v>564</v>
      </c>
      <c r="K774" s="235">
        <v>564</v>
      </c>
      <c r="L774" s="285"/>
      <c r="M774" s="285"/>
      <c r="N774" s="285"/>
      <c r="O774" s="235">
        <v>495</v>
      </c>
      <c r="P774" s="235">
        <v>495</v>
      </c>
      <c r="Q774" s="235" t="s">
        <v>1718</v>
      </c>
      <c r="R774" s="235">
        <v>1</v>
      </c>
      <c r="S774" s="235" t="s">
        <v>290</v>
      </c>
      <c r="T774" s="235"/>
      <c r="U774" s="235"/>
      <c r="V774" s="285"/>
      <c r="W774" s="235"/>
      <c r="X774" s="235"/>
      <c r="Y774" s="235"/>
      <c r="Z774" s="235" t="s">
        <v>1644</v>
      </c>
      <c r="AA774" s="235"/>
      <c r="AB774" s="235"/>
      <c r="AC774" s="235"/>
      <c r="AD774" s="235"/>
      <c r="AE774" s="235"/>
      <c r="AF774" s="285"/>
      <c r="AG774" s="285"/>
      <c r="AH774" s="285"/>
      <c r="AI774" s="235"/>
      <c r="AJ774" s="235"/>
      <c r="AK774" s="235"/>
      <c r="AL774" s="235"/>
      <c r="AM774" s="235"/>
      <c r="AN774" s="235"/>
      <c r="AO774" s="285"/>
      <c r="AP774" s="285"/>
      <c r="AQ774" s="236"/>
      <c r="AR774" s="236"/>
      <c r="AS774" s="236"/>
      <c r="AT774" s="236"/>
      <c r="AU774" s="221">
        <v>2001</v>
      </c>
      <c r="AV774" s="221"/>
      <c r="AW774" s="221"/>
      <c r="AX774" s="221"/>
      <c r="AY774" s="221"/>
      <c r="AZ774" s="221"/>
      <c r="BA774" s="221"/>
      <c r="BB774" s="222">
        <v>89</v>
      </c>
      <c r="BC774" s="222"/>
    </row>
    <row r="775" spans="1:55" s="19" customFormat="1" ht="20.100000000000001" customHeight="1">
      <c r="A775" s="893"/>
      <c r="B775" s="292" t="s">
        <v>57</v>
      </c>
      <c r="C775" s="891" t="s">
        <v>672</v>
      </c>
      <c r="D775" s="967" t="s">
        <v>1719</v>
      </c>
      <c r="E775" s="891" t="s">
        <v>672</v>
      </c>
      <c r="F775" s="891" t="s">
        <v>16438</v>
      </c>
      <c r="G775" s="684"/>
      <c r="H775" s="684"/>
      <c r="I775" s="684">
        <v>1386</v>
      </c>
      <c r="J775" s="684">
        <v>506</v>
      </c>
      <c r="K775" s="684">
        <v>506</v>
      </c>
      <c r="L775" s="891"/>
      <c r="M775" s="891"/>
      <c r="N775" s="891"/>
      <c r="O775" s="684">
        <v>414</v>
      </c>
      <c r="P775" s="684">
        <v>414</v>
      </c>
      <c r="Q775" s="684" t="s">
        <v>1720</v>
      </c>
      <c r="R775" s="684">
        <v>1</v>
      </c>
      <c r="S775" s="684" t="s">
        <v>290</v>
      </c>
      <c r="T775" s="684"/>
      <c r="U775" s="684"/>
      <c r="V775" s="891"/>
      <c r="W775" s="684"/>
      <c r="X775" s="684"/>
      <c r="Y775" s="684"/>
      <c r="Z775" s="684" t="s">
        <v>1644</v>
      </c>
      <c r="AA775" s="684"/>
      <c r="AB775" s="684"/>
      <c r="AC775" s="684"/>
      <c r="AD775" s="684"/>
      <c r="AE775" s="684"/>
      <c r="AF775" s="891"/>
      <c r="AG775" s="891"/>
      <c r="AH775" s="891"/>
      <c r="AI775" s="684"/>
      <c r="AJ775" s="684"/>
      <c r="AK775" s="684"/>
      <c r="AL775" s="684"/>
      <c r="AM775" s="684"/>
      <c r="AN775" s="684"/>
      <c r="AO775" s="891"/>
      <c r="AP775" s="891"/>
      <c r="AQ775" s="894"/>
      <c r="AR775" s="894"/>
      <c r="AS775" s="894"/>
      <c r="AT775" s="894"/>
      <c r="AU775" s="968">
        <v>2015</v>
      </c>
      <c r="AV775" s="968"/>
      <c r="AW775" s="968"/>
      <c r="AX775" s="968"/>
      <c r="AY775" s="968"/>
      <c r="AZ775" s="968"/>
      <c r="BA775" s="968"/>
      <c r="BB775" s="89">
        <v>40</v>
      </c>
      <c r="BC775" s="89" t="s">
        <v>13545</v>
      </c>
    </row>
    <row r="776" spans="1:55" s="19" customFormat="1" ht="25.7" customHeight="1">
      <c r="A776" s="690"/>
      <c r="B776" s="292" t="s">
        <v>57</v>
      </c>
      <c r="C776" s="285" t="s">
        <v>672</v>
      </c>
      <c r="D776" s="237" t="s">
        <v>1721</v>
      </c>
      <c r="E776" s="285" t="s">
        <v>672</v>
      </c>
      <c r="F776" s="285" t="s">
        <v>16439</v>
      </c>
      <c r="G776" s="235"/>
      <c r="H776" s="235"/>
      <c r="I776" s="235">
        <v>1066</v>
      </c>
      <c r="J776" s="235">
        <v>557.5</v>
      </c>
      <c r="K776" s="235">
        <v>557.5</v>
      </c>
      <c r="L776" s="285"/>
      <c r="M776" s="285"/>
      <c r="N776" s="285"/>
      <c r="O776" s="235">
        <v>557.5</v>
      </c>
      <c r="P776" s="235">
        <v>557.5</v>
      </c>
      <c r="Q776" s="235" t="s">
        <v>1722</v>
      </c>
      <c r="R776" s="235">
        <v>1</v>
      </c>
      <c r="S776" s="235" t="s">
        <v>290</v>
      </c>
      <c r="T776" s="235"/>
      <c r="U776" s="235"/>
      <c r="V776" s="285"/>
      <c r="W776" s="235"/>
      <c r="X776" s="235"/>
      <c r="Y776" s="235"/>
      <c r="Z776" s="235" t="s">
        <v>1644</v>
      </c>
      <c r="AA776" s="235"/>
      <c r="AB776" s="235"/>
      <c r="AC776" s="235"/>
      <c r="AD776" s="235"/>
      <c r="AE776" s="235"/>
      <c r="AF776" s="285"/>
      <c r="AG776" s="285"/>
      <c r="AH776" s="285"/>
      <c r="AI776" s="235"/>
      <c r="AJ776" s="235"/>
      <c r="AK776" s="235"/>
      <c r="AL776" s="235"/>
      <c r="AM776" s="235"/>
      <c r="AN776" s="235"/>
      <c r="AO776" s="285"/>
      <c r="AP776" s="285"/>
      <c r="AQ776" s="236"/>
      <c r="AR776" s="236"/>
      <c r="AS776" s="236"/>
      <c r="AT776" s="236"/>
      <c r="AU776" s="221">
        <v>2005</v>
      </c>
      <c r="AV776" s="221"/>
      <c r="AW776" s="221"/>
      <c r="AX776" s="221"/>
      <c r="AY776" s="221"/>
      <c r="AZ776" s="221"/>
      <c r="BA776" s="221"/>
      <c r="BB776" s="222">
        <v>143</v>
      </c>
      <c r="BC776" s="222"/>
    </row>
    <row r="777" spans="1:55" s="19" customFormat="1" ht="25.7" customHeight="1">
      <c r="A777" s="690"/>
      <c r="B777" s="292" t="s">
        <v>57</v>
      </c>
      <c r="C777" s="285" t="s">
        <v>672</v>
      </c>
      <c r="D777" s="237" t="s">
        <v>1723</v>
      </c>
      <c r="E777" s="285" t="s">
        <v>672</v>
      </c>
      <c r="F777" s="285" t="s">
        <v>16440</v>
      </c>
      <c r="G777" s="235"/>
      <c r="H777" s="235"/>
      <c r="I777" s="235">
        <v>2667</v>
      </c>
      <c r="J777" s="235">
        <v>495</v>
      </c>
      <c r="K777" s="235">
        <v>495</v>
      </c>
      <c r="L777" s="285"/>
      <c r="M777" s="285"/>
      <c r="N777" s="285"/>
      <c r="O777" s="235">
        <v>495</v>
      </c>
      <c r="P777" s="235">
        <v>495</v>
      </c>
      <c r="Q777" s="235" t="s">
        <v>1724</v>
      </c>
      <c r="R777" s="235">
        <v>1</v>
      </c>
      <c r="S777" s="235" t="s">
        <v>290</v>
      </c>
      <c r="T777" s="235"/>
      <c r="U777" s="235"/>
      <c r="V777" s="285"/>
      <c r="W777" s="235"/>
      <c r="X777" s="235"/>
      <c r="Y777" s="235"/>
      <c r="Z777" s="235" t="s">
        <v>1644</v>
      </c>
      <c r="AA777" s="235"/>
      <c r="AB777" s="235"/>
      <c r="AC777" s="235"/>
      <c r="AD777" s="235"/>
      <c r="AE777" s="235"/>
      <c r="AF777" s="285"/>
      <c r="AG777" s="285"/>
      <c r="AH777" s="285"/>
      <c r="AI777" s="235"/>
      <c r="AJ777" s="235"/>
      <c r="AK777" s="235"/>
      <c r="AL777" s="235"/>
      <c r="AM777" s="235"/>
      <c r="AN777" s="235"/>
      <c r="AO777" s="285"/>
      <c r="AP777" s="285"/>
      <c r="AQ777" s="236"/>
      <c r="AR777" s="236"/>
      <c r="AS777" s="236"/>
      <c r="AT777" s="236"/>
      <c r="AU777" s="221">
        <v>2006</v>
      </c>
      <c r="AV777" s="221"/>
      <c r="AW777" s="221"/>
      <c r="AX777" s="221"/>
      <c r="AY777" s="221"/>
      <c r="AZ777" s="221"/>
      <c r="BA777" s="221"/>
      <c r="BB777" s="222">
        <v>120</v>
      </c>
      <c r="BC777" s="222"/>
    </row>
    <row r="778" spans="1:55" s="19" customFormat="1" ht="25.7" customHeight="1">
      <c r="A778" s="690"/>
      <c r="B778" s="292" t="s">
        <v>57</v>
      </c>
      <c r="C778" s="285" t="s">
        <v>672</v>
      </c>
      <c r="D778" s="237" t="s">
        <v>1725</v>
      </c>
      <c r="E778" s="285" t="s">
        <v>672</v>
      </c>
      <c r="F778" s="285" t="s">
        <v>16441</v>
      </c>
      <c r="G778" s="235"/>
      <c r="H778" s="235"/>
      <c r="I778" s="235">
        <v>80660</v>
      </c>
      <c r="J778" s="235">
        <v>2150</v>
      </c>
      <c r="K778" s="235">
        <v>2150</v>
      </c>
      <c r="L778" s="285"/>
      <c r="M778" s="285"/>
      <c r="N778" s="285"/>
      <c r="O778" s="235">
        <v>1000</v>
      </c>
      <c r="P778" s="235">
        <v>1000</v>
      </c>
      <c r="Q778" s="235" t="s">
        <v>1726</v>
      </c>
      <c r="R778" s="235">
        <v>2</v>
      </c>
      <c r="S778" s="235" t="s">
        <v>290</v>
      </c>
      <c r="T778" s="235"/>
      <c r="U778" s="235"/>
      <c r="V778" s="285"/>
      <c r="W778" s="235"/>
      <c r="X778" s="235"/>
      <c r="Y778" s="235"/>
      <c r="Z778" s="235" t="s">
        <v>1644</v>
      </c>
      <c r="AA778" s="235"/>
      <c r="AB778" s="235"/>
      <c r="AC778" s="235"/>
      <c r="AD778" s="235"/>
      <c r="AE778" s="235"/>
      <c r="AF778" s="285"/>
      <c r="AG778" s="285"/>
      <c r="AH778" s="285"/>
      <c r="AI778" s="235"/>
      <c r="AJ778" s="235"/>
      <c r="AK778" s="235"/>
      <c r="AL778" s="235"/>
      <c r="AM778" s="235"/>
      <c r="AN778" s="235"/>
      <c r="AO778" s="285"/>
      <c r="AP778" s="285"/>
      <c r="AQ778" s="236"/>
      <c r="AR778" s="236"/>
      <c r="AS778" s="236"/>
      <c r="AT778" s="236"/>
      <c r="AU778" s="221">
        <v>2009</v>
      </c>
      <c r="AV778" s="221"/>
      <c r="AW778" s="221"/>
      <c r="AX778" s="221"/>
      <c r="AY778" s="221"/>
      <c r="AZ778" s="221"/>
      <c r="BA778" s="221"/>
      <c r="BB778" s="222">
        <v>1200</v>
      </c>
      <c r="BC778" s="222"/>
    </row>
    <row r="779" spans="1:55" s="19" customFormat="1" ht="25.7" customHeight="1">
      <c r="A779" s="690"/>
      <c r="B779" s="292" t="s">
        <v>57</v>
      </c>
      <c r="C779" s="285" t="s">
        <v>672</v>
      </c>
      <c r="D779" s="237" t="s">
        <v>13546</v>
      </c>
      <c r="E779" s="285" t="s">
        <v>672</v>
      </c>
      <c r="F779" s="285" t="s">
        <v>672</v>
      </c>
      <c r="G779" s="235"/>
      <c r="H779" s="235"/>
      <c r="I779" s="235">
        <v>952</v>
      </c>
      <c r="J779" s="235"/>
      <c r="K779" s="235"/>
      <c r="L779" s="285"/>
      <c r="M779" s="285"/>
      <c r="N779" s="285"/>
      <c r="O779" s="235">
        <v>350</v>
      </c>
      <c r="P779" s="235">
        <v>350</v>
      </c>
      <c r="Q779" s="235" t="s">
        <v>1555</v>
      </c>
      <c r="R779" s="235">
        <v>1</v>
      </c>
      <c r="S779" s="235" t="s">
        <v>290</v>
      </c>
      <c r="T779" s="235"/>
      <c r="U779" s="235"/>
      <c r="V779" s="285"/>
      <c r="W779" s="235"/>
      <c r="X779" s="235"/>
      <c r="Y779" s="235"/>
      <c r="Z779" s="235" t="s">
        <v>1644</v>
      </c>
      <c r="AA779" s="235"/>
      <c r="AB779" s="235"/>
      <c r="AC779" s="235"/>
      <c r="AD779" s="235"/>
      <c r="AE779" s="235"/>
      <c r="AF779" s="285"/>
      <c r="AG779" s="285"/>
      <c r="AH779" s="285"/>
      <c r="AI779" s="235"/>
      <c r="AJ779" s="235"/>
      <c r="AK779" s="235"/>
      <c r="AL779" s="235"/>
      <c r="AM779" s="235"/>
      <c r="AN779" s="235"/>
      <c r="AO779" s="285"/>
      <c r="AP779" s="285"/>
      <c r="AQ779" s="236"/>
      <c r="AR779" s="236"/>
      <c r="AS779" s="236"/>
      <c r="AT779" s="236"/>
      <c r="AU779" s="221">
        <v>2013</v>
      </c>
      <c r="AV779" s="221"/>
      <c r="AW779" s="221"/>
      <c r="AX779" s="221"/>
      <c r="AY779" s="221"/>
      <c r="AZ779" s="221"/>
      <c r="BA779" s="221"/>
      <c r="BB779" s="222">
        <v>100</v>
      </c>
      <c r="BC779" s="222" t="s">
        <v>10415</v>
      </c>
    </row>
    <row r="780" spans="1:55" s="19" customFormat="1" ht="25.7" customHeight="1">
      <c r="A780" s="690"/>
      <c r="B780" s="292" t="s">
        <v>57</v>
      </c>
      <c r="C780" s="285" t="s">
        <v>672</v>
      </c>
      <c r="D780" s="237" t="s">
        <v>13547</v>
      </c>
      <c r="E780" s="285" t="s">
        <v>11799</v>
      </c>
      <c r="F780" s="285" t="s">
        <v>16442</v>
      </c>
      <c r="G780" s="235"/>
      <c r="H780" s="235"/>
      <c r="I780" s="235">
        <v>1129</v>
      </c>
      <c r="J780" s="235">
        <v>481.84</v>
      </c>
      <c r="K780" s="235">
        <v>482</v>
      </c>
      <c r="L780" s="285">
        <v>340</v>
      </c>
      <c r="M780" s="285">
        <v>340</v>
      </c>
      <c r="N780" s="285" t="s">
        <v>5065</v>
      </c>
      <c r="O780" s="235">
        <v>340</v>
      </c>
      <c r="P780" s="235">
        <v>340</v>
      </c>
      <c r="Q780" s="235" t="s">
        <v>5065</v>
      </c>
      <c r="R780" s="235">
        <v>1</v>
      </c>
      <c r="S780" s="235" t="s">
        <v>290</v>
      </c>
      <c r="T780" s="235"/>
      <c r="U780" s="235"/>
      <c r="V780" s="285"/>
      <c r="W780" s="235"/>
      <c r="X780" s="235"/>
      <c r="Y780" s="235"/>
      <c r="Z780" s="235" t="s">
        <v>1644</v>
      </c>
      <c r="AA780" s="235">
        <v>2014</v>
      </c>
      <c r="AB780" s="235">
        <v>314</v>
      </c>
      <c r="AC780" s="235"/>
      <c r="AD780" s="235"/>
      <c r="AE780" s="235"/>
      <c r="AF780" s="285"/>
      <c r="AG780" s="285"/>
      <c r="AH780" s="285"/>
      <c r="AI780" s="235"/>
      <c r="AJ780" s="235"/>
      <c r="AK780" s="235"/>
      <c r="AL780" s="235"/>
      <c r="AM780" s="235"/>
      <c r="AN780" s="235"/>
      <c r="AO780" s="285"/>
      <c r="AP780" s="285"/>
      <c r="AQ780" s="236"/>
      <c r="AR780" s="236"/>
      <c r="AS780" s="236"/>
      <c r="AT780" s="236"/>
      <c r="AU780" s="221">
        <v>2014</v>
      </c>
      <c r="AV780" s="221">
        <v>314</v>
      </c>
      <c r="AW780" s="221"/>
      <c r="AX780" s="221"/>
      <c r="AY780" s="221"/>
      <c r="AZ780" s="221"/>
      <c r="BA780" s="221"/>
      <c r="BB780" s="222">
        <v>314</v>
      </c>
      <c r="BC780" s="222" t="s">
        <v>13548</v>
      </c>
    </row>
    <row r="781" spans="1:55" s="19" customFormat="1" ht="25.7" customHeight="1">
      <c r="A781" s="690"/>
      <c r="B781" s="292" t="s">
        <v>57</v>
      </c>
      <c r="C781" s="285" t="s">
        <v>672</v>
      </c>
      <c r="D781" s="237" t="s">
        <v>1727</v>
      </c>
      <c r="E781" s="285" t="s">
        <v>672</v>
      </c>
      <c r="F781" s="285" t="s">
        <v>16443</v>
      </c>
      <c r="G781" s="235"/>
      <c r="H781" s="235"/>
      <c r="I781" s="235">
        <v>1775</v>
      </c>
      <c r="J781" s="235">
        <v>515</v>
      </c>
      <c r="K781" s="235">
        <v>515</v>
      </c>
      <c r="L781" s="285"/>
      <c r="M781" s="285"/>
      <c r="N781" s="285"/>
      <c r="O781" s="235">
        <v>515</v>
      </c>
      <c r="P781" s="235">
        <v>515</v>
      </c>
      <c r="Q781" s="235" t="s">
        <v>1555</v>
      </c>
      <c r="R781" s="235">
        <v>1</v>
      </c>
      <c r="S781" s="235" t="s">
        <v>290</v>
      </c>
      <c r="T781" s="235"/>
      <c r="U781" s="235"/>
      <c r="V781" s="285"/>
      <c r="W781" s="235"/>
      <c r="X781" s="235"/>
      <c r="Y781" s="235"/>
      <c r="Z781" s="235" t="s">
        <v>1644</v>
      </c>
      <c r="AA781" s="235"/>
      <c r="AB781" s="235"/>
      <c r="AC781" s="235"/>
      <c r="AD781" s="235"/>
      <c r="AE781" s="235"/>
      <c r="AF781" s="285"/>
      <c r="AG781" s="285"/>
      <c r="AH781" s="285"/>
      <c r="AI781" s="235"/>
      <c r="AJ781" s="235"/>
      <c r="AK781" s="235"/>
      <c r="AL781" s="235"/>
      <c r="AM781" s="235"/>
      <c r="AN781" s="235"/>
      <c r="AO781" s="285"/>
      <c r="AP781" s="285"/>
      <c r="AQ781" s="236"/>
      <c r="AR781" s="236"/>
      <c r="AS781" s="236"/>
      <c r="AT781" s="236"/>
      <c r="AU781" s="221">
        <v>2009</v>
      </c>
      <c r="AV781" s="221"/>
      <c r="AW781" s="221"/>
      <c r="AX781" s="221"/>
      <c r="AY781" s="221"/>
      <c r="AZ781" s="221"/>
      <c r="BA781" s="221"/>
      <c r="BB781" s="222">
        <v>250</v>
      </c>
      <c r="BC781" s="222"/>
    </row>
    <row r="782" spans="1:55" s="19" customFormat="1" ht="25.7" customHeight="1">
      <c r="A782" s="690"/>
      <c r="B782" s="292" t="s">
        <v>57</v>
      </c>
      <c r="C782" s="285" t="s">
        <v>1200</v>
      </c>
      <c r="D782" s="237" t="s">
        <v>1728</v>
      </c>
      <c r="E782" s="285" t="s">
        <v>1200</v>
      </c>
      <c r="F782" s="285" t="s">
        <v>1729</v>
      </c>
      <c r="G782" s="235"/>
      <c r="H782" s="235"/>
      <c r="I782" s="235">
        <v>3372</v>
      </c>
      <c r="J782" s="235">
        <v>492</v>
      </c>
      <c r="K782" s="235">
        <v>492</v>
      </c>
      <c r="L782" s="285"/>
      <c r="M782" s="285"/>
      <c r="N782" s="285"/>
      <c r="O782" s="235">
        <v>492</v>
      </c>
      <c r="P782" s="235">
        <v>396</v>
      </c>
      <c r="Q782" s="235" t="s">
        <v>1555</v>
      </c>
      <c r="R782" s="235">
        <v>1</v>
      </c>
      <c r="S782" s="235" t="s">
        <v>290</v>
      </c>
      <c r="T782" s="235"/>
      <c r="U782" s="235"/>
      <c r="V782" s="285"/>
      <c r="W782" s="235"/>
      <c r="X782" s="235"/>
      <c r="Y782" s="235"/>
      <c r="Z782" s="235" t="s">
        <v>1644</v>
      </c>
      <c r="AA782" s="235"/>
      <c r="AB782" s="235"/>
      <c r="AC782" s="235"/>
      <c r="AD782" s="235"/>
      <c r="AE782" s="235"/>
      <c r="AF782" s="285"/>
      <c r="AG782" s="285"/>
      <c r="AH782" s="285"/>
      <c r="AI782" s="235"/>
      <c r="AJ782" s="235"/>
      <c r="AK782" s="235"/>
      <c r="AL782" s="235"/>
      <c r="AM782" s="235"/>
      <c r="AN782" s="235"/>
      <c r="AO782" s="285"/>
      <c r="AP782" s="285"/>
      <c r="AQ782" s="236"/>
      <c r="AR782" s="236"/>
      <c r="AS782" s="236"/>
      <c r="AT782" s="236"/>
      <c r="AU782" s="221">
        <v>2005</v>
      </c>
      <c r="AV782" s="221"/>
      <c r="AW782" s="221"/>
      <c r="AX782" s="221"/>
      <c r="AY782" s="221"/>
      <c r="AZ782" s="221"/>
      <c r="BA782" s="221"/>
      <c r="BB782" s="222">
        <v>140</v>
      </c>
      <c r="BC782" s="222"/>
    </row>
    <row r="783" spans="1:55" s="19" customFormat="1" ht="25.7" customHeight="1">
      <c r="A783" s="690"/>
      <c r="B783" s="292" t="s">
        <v>57</v>
      </c>
      <c r="C783" s="221" t="s">
        <v>1200</v>
      </c>
      <c r="D783" s="223" t="s">
        <v>1730</v>
      </c>
      <c r="E783" s="221" t="s">
        <v>1200</v>
      </c>
      <c r="F783" s="221" t="s">
        <v>1731</v>
      </c>
      <c r="G783" s="221"/>
      <c r="H783" s="221"/>
      <c r="I783" s="222">
        <v>1604</v>
      </c>
      <c r="J783" s="222">
        <v>554.47</v>
      </c>
      <c r="K783" s="222">
        <v>554.47</v>
      </c>
      <c r="L783" s="221"/>
      <c r="M783" s="221"/>
      <c r="N783" s="221"/>
      <c r="O783" s="235">
        <v>554</v>
      </c>
      <c r="P783" s="222">
        <v>506</v>
      </c>
      <c r="Q783" s="222" t="s">
        <v>1555</v>
      </c>
      <c r="R783" s="222">
        <v>1</v>
      </c>
      <c r="S783" s="222" t="s">
        <v>290</v>
      </c>
      <c r="T783" s="221"/>
      <c r="U783" s="221"/>
      <c r="V783" s="221"/>
      <c r="W783" s="221"/>
      <c r="X783" s="221"/>
      <c r="Y783" s="221"/>
      <c r="Z783" s="222" t="s">
        <v>1644</v>
      </c>
      <c r="AA783" s="221"/>
      <c r="AB783" s="221"/>
      <c r="AC783" s="221"/>
      <c r="AD783" s="221"/>
      <c r="AE783" s="221"/>
      <c r="AF783" s="221"/>
      <c r="AG783" s="221"/>
      <c r="AH783" s="221"/>
      <c r="AI783" s="221"/>
      <c r="AJ783" s="221"/>
      <c r="AK783" s="221"/>
      <c r="AL783" s="221"/>
      <c r="AM783" s="221"/>
      <c r="AN783" s="221"/>
      <c r="AO783" s="221"/>
      <c r="AP783" s="221"/>
      <c r="AQ783" s="221"/>
      <c r="AR783" s="221"/>
      <c r="AS783" s="221"/>
      <c r="AT783" s="221"/>
      <c r="AU783" s="221">
        <v>2008</v>
      </c>
      <c r="AV783" s="221"/>
      <c r="AW783" s="221"/>
      <c r="AX783" s="221"/>
      <c r="AY783" s="221"/>
      <c r="AZ783" s="221"/>
      <c r="BA783" s="221"/>
      <c r="BB783" s="222">
        <v>190</v>
      </c>
      <c r="BC783" s="222"/>
    </row>
    <row r="784" spans="1:55" s="19" customFormat="1" ht="25.7" customHeight="1">
      <c r="A784" s="690"/>
      <c r="B784" s="292" t="s">
        <v>57</v>
      </c>
      <c r="C784" s="221" t="s">
        <v>1200</v>
      </c>
      <c r="D784" s="223" t="s">
        <v>1732</v>
      </c>
      <c r="E784" s="221" t="s">
        <v>1200</v>
      </c>
      <c r="F784" s="221" t="s">
        <v>1733</v>
      </c>
      <c r="G784" s="221"/>
      <c r="H784" s="221"/>
      <c r="I784" s="222">
        <v>1412</v>
      </c>
      <c r="J784" s="222">
        <v>506.7</v>
      </c>
      <c r="K784" s="222">
        <v>499.32</v>
      </c>
      <c r="L784" s="221"/>
      <c r="M784" s="221"/>
      <c r="N784" s="221"/>
      <c r="O784" s="222">
        <v>434</v>
      </c>
      <c r="P784" s="222">
        <v>434</v>
      </c>
      <c r="Q784" s="222" t="s">
        <v>1555</v>
      </c>
      <c r="R784" s="222">
        <v>1</v>
      </c>
      <c r="S784" s="222" t="s">
        <v>290</v>
      </c>
      <c r="T784" s="221"/>
      <c r="U784" s="221"/>
      <c r="V784" s="221"/>
      <c r="W784" s="221"/>
      <c r="X784" s="221"/>
      <c r="Y784" s="221"/>
      <c r="Z784" s="222" t="s">
        <v>1644</v>
      </c>
      <c r="AA784" s="221"/>
      <c r="AB784" s="221"/>
      <c r="AC784" s="221"/>
      <c r="AD784" s="221"/>
      <c r="AE784" s="221"/>
      <c r="AF784" s="221"/>
      <c r="AG784" s="221"/>
      <c r="AH784" s="221"/>
      <c r="AI784" s="221"/>
      <c r="AJ784" s="221"/>
      <c r="AK784" s="221"/>
      <c r="AL784" s="221"/>
      <c r="AM784" s="221"/>
      <c r="AN784" s="221"/>
      <c r="AO784" s="221"/>
      <c r="AP784" s="221"/>
      <c r="AQ784" s="221"/>
      <c r="AR784" s="221"/>
      <c r="AS784" s="221"/>
      <c r="AT784" s="221"/>
      <c r="AU784" s="221">
        <v>2014</v>
      </c>
      <c r="AV784" s="221"/>
      <c r="AW784" s="221"/>
      <c r="AX784" s="221"/>
      <c r="AY784" s="221"/>
      <c r="AZ784" s="221"/>
      <c r="BA784" s="221"/>
      <c r="BB784" s="222">
        <v>300</v>
      </c>
      <c r="BC784" s="222"/>
    </row>
    <row r="785" spans="1:55" s="19" customFormat="1" ht="25.7" customHeight="1">
      <c r="A785" s="690"/>
      <c r="B785" s="292" t="s">
        <v>57</v>
      </c>
      <c r="C785" s="221" t="s">
        <v>1200</v>
      </c>
      <c r="D785" s="223" t="s">
        <v>1734</v>
      </c>
      <c r="E785" s="221" t="s">
        <v>1200</v>
      </c>
      <c r="F785" s="221" t="s">
        <v>1735</v>
      </c>
      <c r="G785" s="221"/>
      <c r="H785" s="221"/>
      <c r="I785" s="222">
        <v>1954</v>
      </c>
      <c r="J785" s="222">
        <v>608</v>
      </c>
      <c r="K785" s="222">
        <v>608</v>
      </c>
      <c r="L785" s="221"/>
      <c r="M785" s="221"/>
      <c r="N785" s="221"/>
      <c r="O785" s="235">
        <v>361</v>
      </c>
      <c r="P785" s="222">
        <v>361</v>
      </c>
      <c r="Q785" s="222" t="s">
        <v>1555</v>
      </c>
      <c r="R785" s="222">
        <v>1</v>
      </c>
      <c r="S785" s="222" t="s">
        <v>290</v>
      </c>
      <c r="T785" s="221"/>
      <c r="U785" s="221"/>
      <c r="V785" s="221"/>
      <c r="W785" s="221"/>
      <c r="X785" s="221"/>
      <c r="Y785" s="221"/>
      <c r="Z785" s="222" t="s">
        <v>1644</v>
      </c>
      <c r="AA785" s="221"/>
      <c r="AB785" s="221"/>
      <c r="AC785" s="221"/>
      <c r="AD785" s="221"/>
      <c r="AE785" s="221"/>
      <c r="AF785" s="221"/>
      <c r="AG785" s="221"/>
      <c r="AH785" s="221"/>
      <c r="AI785" s="221"/>
      <c r="AJ785" s="221"/>
      <c r="AK785" s="221"/>
      <c r="AL785" s="221"/>
      <c r="AM785" s="221"/>
      <c r="AN785" s="221"/>
      <c r="AO785" s="221"/>
      <c r="AP785" s="221"/>
      <c r="AQ785" s="221"/>
      <c r="AR785" s="221"/>
      <c r="AS785" s="221"/>
      <c r="AT785" s="221"/>
      <c r="AU785" s="221">
        <v>2008</v>
      </c>
      <c r="AV785" s="221"/>
      <c r="AW785" s="221"/>
      <c r="AX785" s="221"/>
      <c r="AY785" s="221"/>
      <c r="AZ785" s="221"/>
      <c r="BA785" s="221"/>
      <c r="BB785" s="222">
        <v>300</v>
      </c>
      <c r="BC785" s="222"/>
    </row>
    <row r="786" spans="1:55" s="19" customFormat="1" ht="25.7" customHeight="1">
      <c r="A786" s="690"/>
      <c r="B786" s="292" t="s">
        <v>57</v>
      </c>
      <c r="C786" s="221" t="s">
        <v>1200</v>
      </c>
      <c r="D786" s="223" t="s">
        <v>1736</v>
      </c>
      <c r="E786" s="221" t="s">
        <v>1200</v>
      </c>
      <c r="F786" s="221" t="s">
        <v>1737</v>
      </c>
      <c r="G786" s="221"/>
      <c r="H786" s="221"/>
      <c r="I786" s="222">
        <v>3060</v>
      </c>
      <c r="J786" s="222">
        <v>497</v>
      </c>
      <c r="K786" s="222">
        <v>497</v>
      </c>
      <c r="L786" s="221"/>
      <c r="M786" s="221"/>
      <c r="N786" s="221"/>
      <c r="O786" s="235">
        <v>434</v>
      </c>
      <c r="P786" s="222">
        <v>434</v>
      </c>
      <c r="Q786" s="222" t="s">
        <v>1555</v>
      </c>
      <c r="R786" s="222">
        <v>1</v>
      </c>
      <c r="S786" s="222" t="s">
        <v>290</v>
      </c>
      <c r="T786" s="221"/>
      <c r="U786" s="221"/>
      <c r="V786" s="221"/>
      <c r="W786" s="221"/>
      <c r="X786" s="221"/>
      <c r="Y786" s="221"/>
      <c r="Z786" s="222" t="s">
        <v>1644</v>
      </c>
      <c r="AA786" s="221"/>
      <c r="AB786" s="221"/>
      <c r="AC786" s="221"/>
      <c r="AD786" s="221"/>
      <c r="AE786" s="221"/>
      <c r="AF786" s="221"/>
      <c r="AG786" s="221"/>
      <c r="AH786" s="221"/>
      <c r="AI786" s="221"/>
      <c r="AJ786" s="221"/>
      <c r="AK786" s="221"/>
      <c r="AL786" s="221"/>
      <c r="AM786" s="221"/>
      <c r="AN786" s="221"/>
      <c r="AO786" s="221"/>
      <c r="AP786" s="221"/>
      <c r="AQ786" s="221"/>
      <c r="AR786" s="221"/>
      <c r="AS786" s="221"/>
      <c r="AT786" s="221"/>
      <c r="AU786" s="221">
        <v>2009</v>
      </c>
      <c r="AV786" s="221"/>
      <c r="AW786" s="221"/>
      <c r="AX786" s="221"/>
      <c r="AY786" s="221"/>
      <c r="AZ786" s="221"/>
      <c r="BA786" s="221"/>
      <c r="BB786" s="222">
        <v>300</v>
      </c>
      <c r="BC786" s="222"/>
    </row>
    <row r="787" spans="1:55" s="19" customFormat="1" ht="25.7" customHeight="1">
      <c r="A787" s="690"/>
      <c r="B787" s="292" t="s">
        <v>57</v>
      </c>
      <c r="C787" s="221" t="s">
        <v>1200</v>
      </c>
      <c r="D787" s="223" t="s">
        <v>1738</v>
      </c>
      <c r="E787" s="221" t="s">
        <v>1200</v>
      </c>
      <c r="F787" s="221" t="s">
        <v>1739</v>
      </c>
      <c r="G787" s="221"/>
      <c r="H787" s="221"/>
      <c r="I787" s="222">
        <v>3044</v>
      </c>
      <c r="J787" s="222">
        <v>593.85</v>
      </c>
      <c r="K787" s="222">
        <v>591.15</v>
      </c>
      <c r="L787" s="221"/>
      <c r="M787" s="221"/>
      <c r="N787" s="221"/>
      <c r="O787" s="235">
        <v>505.86</v>
      </c>
      <c r="P787" s="222">
        <v>506</v>
      </c>
      <c r="Q787" s="222" t="s">
        <v>1555</v>
      </c>
      <c r="R787" s="222">
        <v>1</v>
      </c>
      <c r="S787" s="222" t="s">
        <v>290</v>
      </c>
      <c r="T787" s="221"/>
      <c r="U787" s="221"/>
      <c r="V787" s="221"/>
      <c r="W787" s="221"/>
      <c r="X787" s="221"/>
      <c r="Y787" s="221"/>
      <c r="Z787" s="222" t="s">
        <v>1644</v>
      </c>
      <c r="AA787" s="221"/>
      <c r="AB787" s="221"/>
      <c r="AC787" s="221"/>
      <c r="AD787" s="221"/>
      <c r="AE787" s="221"/>
      <c r="AF787" s="221"/>
      <c r="AG787" s="221"/>
      <c r="AH787" s="221"/>
      <c r="AI787" s="221"/>
      <c r="AJ787" s="221"/>
      <c r="AK787" s="221"/>
      <c r="AL787" s="221"/>
      <c r="AM787" s="221"/>
      <c r="AN787" s="221"/>
      <c r="AO787" s="221"/>
      <c r="AP787" s="221"/>
      <c r="AQ787" s="221"/>
      <c r="AR787" s="221"/>
      <c r="AS787" s="221"/>
      <c r="AT787" s="221"/>
      <c r="AU787" s="221">
        <v>2009</v>
      </c>
      <c r="AV787" s="221"/>
      <c r="AW787" s="221"/>
      <c r="AX787" s="221"/>
      <c r="AY787" s="221"/>
      <c r="AZ787" s="221"/>
      <c r="BA787" s="221"/>
      <c r="BB787" s="222">
        <v>300</v>
      </c>
      <c r="BC787" s="222"/>
    </row>
    <row r="788" spans="1:55" s="19" customFormat="1" ht="25.7" customHeight="1">
      <c r="A788" s="690"/>
      <c r="B788" s="292" t="s">
        <v>57</v>
      </c>
      <c r="C788" s="221" t="s">
        <v>1200</v>
      </c>
      <c r="D788" s="223" t="s">
        <v>1740</v>
      </c>
      <c r="E788" s="221" t="s">
        <v>1200</v>
      </c>
      <c r="F788" s="221" t="s">
        <v>1741</v>
      </c>
      <c r="G788" s="221"/>
      <c r="H788" s="221"/>
      <c r="I788" s="222">
        <v>3415</v>
      </c>
      <c r="J788" s="222">
        <v>472</v>
      </c>
      <c r="K788" s="222">
        <v>472</v>
      </c>
      <c r="L788" s="221"/>
      <c r="M788" s="221"/>
      <c r="N788" s="221"/>
      <c r="O788" s="235">
        <v>420</v>
      </c>
      <c r="P788" s="222">
        <v>420</v>
      </c>
      <c r="Q788" s="222" t="s">
        <v>1555</v>
      </c>
      <c r="R788" s="222">
        <v>1</v>
      </c>
      <c r="S788" s="222" t="s">
        <v>290</v>
      </c>
      <c r="T788" s="221"/>
      <c r="U788" s="221"/>
      <c r="V788" s="221"/>
      <c r="W788" s="221"/>
      <c r="X788" s="221"/>
      <c r="Y788" s="221"/>
      <c r="Z788" s="222" t="s">
        <v>1644</v>
      </c>
      <c r="AA788" s="221"/>
      <c r="AB788" s="221"/>
      <c r="AC788" s="221"/>
      <c r="AD788" s="221"/>
      <c r="AE788" s="221"/>
      <c r="AF788" s="221"/>
      <c r="AG788" s="221"/>
      <c r="AH788" s="221"/>
      <c r="AI788" s="221"/>
      <c r="AJ788" s="221"/>
      <c r="AK788" s="221"/>
      <c r="AL788" s="221"/>
      <c r="AM788" s="221"/>
      <c r="AN788" s="221"/>
      <c r="AO788" s="221"/>
      <c r="AP788" s="221"/>
      <c r="AQ788" s="221"/>
      <c r="AR788" s="221"/>
      <c r="AS788" s="221"/>
      <c r="AT788" s="221"/>
      <c r="AU788" s="221">
        <v>2009</v>
      </c>
      <c r="AV788" s="221"/>
      <c r="AW788" s="221"/>
      <c r="AX788" s="221"/>
      <c r="AY788" s="221"/>
      <c r="AZ788" s="221"/>
      <c r="BA788" s="221"/>
      <c r="BB788" s="222">
        <v>300</v>
      </c>
      <c r="BC788" s="222"/>
    </row>
    <row r="789" spans="1:55" s="19" customFormat="1" ht="25.7" customHeight="1">
      <c r="A789" s="690"/>
      <c r="B789" s="292" t="s">
        <v>57</v>
      </c>
      <c r="C789" s="221" t="s">
        <v>1200</v>
      </c>
      <c r="D789" s="223" t="s">
        <v>1742</v>
      </c>
      <c r="E789" s="221" t="s">
        <v>1200</v>
      </c>
      <c r="F789" s="221" t="s">
        <v>5066</v>
      </c>
      <c r="G789" s="221"/>
      <c r="H789" s="221"/>
      <c r="I789" s="222">
        <v>2118</v>
      </c>
      <c r="J789" s="222">
        <v>618</v>
      </c>
      <c r="K789" s="222">
        <v>618</v>
      </c>
      <c r="L789" s="221"/>
      <c r="M789" s="221"/>
      <c r="N789" s="221"/>
      <c r="O789" s="235">
        <v>500</v>
      </c>
      <c r="P789" s="222">
        <v>500</v>
      </c>
      <c r="Q789" s="222" t="s">
        <v>1743</v>
      </c>
      <c r="R789" s="222">
        <v>1</v>
      </c>
      <c r="S789" s="222" t="s">
        <v>290</v>
      </c>
      <c r="T789" s="221"/>
      <c r="U789" s="221"/>
      <c r="V789" s="221"/>
      <c r="W789" s="221"/>
      <c r="X789" s="221"/>
      <c r="Y789" s="221"/>
      <c r="Z789" s="222" t="s">
        <v>1644</v>
      </c>
      <c r="AA789" s="221"/>
      <c r="AB789" s="221"/>
      <c r="AC789" s="221"/>
      <c r="AD789" s="221"/>
      <c r="AE789" s="221"/>
      <c r="AF789" s="221"/>
      <c r="AG789" s="221"/>
      <c r="AH789" s="221"/>
      <c r="AI789" s="221"/>
      <c r="AJ789" s="221"/>
      <c r="AK789" s="221"/>
      <c r="AL789" s="221"/>
      <c r="AM789" s="221"/>
      <c r="AN789" s="221"/>
      <c r="AO789" s="221"/>
      <c r="AP789" s="221"/>
      <c r="AQ789" s="221"/>
      <c r="AR789" s="221"/>
      <c r="AS789" s="221"/>
      <c r="AT789" s="221"/>
      <c r="AU789" s="221">
        <v>2010</v>
      </c>
      <c r="AV789" s="221"/>
      <c r="AW789" s="221"/>
      <c r="AX789" s="221"/>
      <c r="AY789" s="221"/>
      <c r="AZ789" s="221"/>
      <c r="BA789" s="221"/>
      <c r="BB789" s="222">
        <v>280</v>
      </c>
      <c r="BC789" s="222"/>
    </row>
    <row r="790" spans="1:55" s="19" customFormat="1" ht="25.7" customHeight="1">
      <c r="A790" s="690"/>
      <c r="B790" s="292" t="s">
        <v>57</v>
      </c>
      <c r="C790" s="219" t="s">
        <v>1200</v>
      </c>
      <c r="D790" s="223" t="s">
        <v>5067</v>
      </c>
      <c r="E790" s="221" t="s">
        <v>1200</v>
      </c>
      <c r="F790" s="221" t="s">
        <v>5068</v>
      </c>
      <c r="G790" s="221"/>
      <c r="H790" s="221"/>
      <c r="I790" s="222">
        <v>1534</v>
      </c>
      <c r="J790" s="222">
        <v>509</v>
      </c>
      <c r="K790" s="222">
        <v>509</v>
      </c>
      <c r="L790" s="222"/>
      <c r="M790" s="222"/>
      <c r="N790" s="222"/>
      <c r="O790" s="222">
        <v>509</v>
      </c>
      <c r="P790" s="222">
        <v>509</v>
      </c>
      <c r="Q790" s="222" t="s">
        <v>1555</v>
      </c>
      <c r="R790" s="222">
        <v>1</v>
      </c>
      <c r="S790" s="222" t="s">
        <v>290</v>
      </c>
      <c r="T790" s="221"/>
      <c r="U790" s="221"/>
      <c r="V790" s="221"/>
      <c r="W790" s="221"/>
      <c r="X790" s="221"/>
      <c r="Y790" s="221"/>
      <c r="Z790" s="222" t="s">
        <v>1644</v>
      </c>
      <c r="AA790" s="221"/>
      <c r="AB790" s="222"/>
      <c r="AC790" s="221"/>
      <c r="AD790" s="221"/>
      <c r="AE790" s="221"/>
      <c r="AF790" s="221"/>
      <c r="AG790" s="221"/>
      <c r="AH790" s="221"/>
      <c r="AI790" s="221"/>
      <c r="AJ790" s="221"/>
      <c r="AK790" s="221"/>
      <c r="AL790" s="221"/>
      <c r="AM790" s="221"/>
      <c r="AN790" s="221"/>
      <c r="AO790" s="221"/>
      <c r="AP790" s="221"/>
      <c r="AQ790" s="221"/>
      <c r="AR790" s="221"/>
      <c r="AS790" s="221"/>
      <c r="AT790" s="221"/>
      <c r="AU790" s="221">
        <v>2013</v>
      </c>
      <c r="AV790" s="222"/>
      <c r="AW790" s="221"/>
      <c r="AX790" s="221"/>
      <c r="AY790" s="221"/>
      <c r="AZ790" s="221"/>
      <c r="BA790" s="221"/>
      <c r="BB790" s="222">
        <v>140</v>
      </c>
      <c r="BC790" s="933"/>
    </row>
    <row r="791" spans="1:55" s="19" customFormat="1" ht="25.7" customHeight="1">
      <c r="A791" s="690"/>
      <c r="B791" s="292" t="s">
        <v>57</v>
      </c>
      <c r="C791" s="221" t="s">
        <v>1200</v>
      </c>
      <c r="D791" s="223" t="s">
        <v>5069</v>
      </c>
      <c r="E791" s="221" t="s">
        <v>1200</v>
      </c>
      <c r="F791" s="221" t="s">
        <v>5070</v>
      </c>
      <c r="G791" s="221"/>
      <c r="H791" s="221"/>
      <c r="I791" s="222">
        <v>1080</v>
      </c>
      <c r="J791" s="222">
        <v>496.62</v>
      </c>
      <c r="K791" s="222">
        <v>496.62</v>
      </c>
      <c r="L791" s="221"/>
      <c r="M791" s="221"/>
      <c r="N791" s="221"/>
      <c r="O791" s="235">
        <v>434</v>
      </c>
      <c r="P791" s="222">
        <v>434</v>
      </c>
      <c r="Q791" s="222" t="s">
        <v>1555</v>
      </c>
      <c r="R791" s="222">
        <v>1</v>
      </c>
      <c r="S791" s="222" t="s">
        <v>290</v>
      </c>
      <c r="T791" s="221"/>
      <c r="U791" s="221"/>
      <c r="V791" s="221"/>
      <c r="W791" s="221"/>
      <c r="X791" s="221"/>
      <c r="Y791" s="221"/>
      <c r="Z791" s="222" t="s">
        <v>1644</v>
      </c>
      <c r="AA791" s="221"/>
      <c r="AB791" s="221"/>
      <c r="AC791" s="221"/>
      <c r="AD791" s="221"/>
      <c r="AE791" s="221"/>
      <c r="AF791" s="221"/>
      <c r="AG791" s="221"/>
      <c r="AH791" s="221"/>
      <c r="AI791" s="221"/>
      <c r="AJ791" s="221"/>
      <c r="AK791" s="221"/>
      <c r="AL791" s="221"/>
      <c r="AM791" s="221"/>
      <c r="AN791" s="221"/>
      <c r="AO791" s="221"/>
      <c r="AP791" s="221"/>
      <c r="AQ791" s="221"/>
      <c r="AR791" s="221"/>
      <c r="AS791" s="221"/>
      <c r="AT791" s="221"/>
      <c r="AU791" s="221">
        <v>2014</v>
      </c>
      <c r="AV791" s="221"/>
      <c r="AW791" s="221"/>
      <c r="AX791" s="221"/>
      <c r="AY791" s="221"/>
      <c r="AZ791" s="221"/>
      <c r="BA791" s="221"/>
      <c r="BB791" s="222">
        <v>280</v>
      </c>
      <c r="BC791" s="222"/>
    </row>
    <row r="792" spans="1:55" s="19" customFormat="1" ht="25.7" customHeight="1">
      <c r="A792" s="690"/>
      <c r="B792" s="292" t="s">
        <v>57</v>
      </c>
      <c r="C792" s="221" t="s">
        <v>1200</v>
      </c>
      <c r="D792" s="223" t="s">
        <v>13549</v>
      </c>
      <c r="E792" s="221" t="s">
        <v>13422</v>
      </c>
      <c r="F792" s="221" t="s">
        <v>615</v>
      </c>
      <c r="G792" s="221"/>
      <c r="H792" s="221"/>
      <c r="I792" s="222">
        <v>930</v>
      </c>
      <c r="J792" s="222">
        <v>53</v>
      </c>
      <c r="K792" s="222">
        <v>53</v>
      </c>
      <c r="L792" s="221"/>
      <c r="M792" s="221"/>
      <c r="N792" s="221"/>
      <c r="O792" s="235">
        <v>458</v>
      </c>
      <c r="P792" s="222">
        <v>458</v>
      </c>
      <c r="Q792" s="222" t="s">
        <v>1555</v>
      </c>
      <c r="R792" s="222">
        <v>1</v>
      </c>
      <c r="S792" s="222" t="s">
        <v>290</v>
      </c>
      <c r="T792" s="221"/>
      <c r="U792" s="221"/>
      <c r="V792" s="221"/>
      <c r="W792" s="221"/>
      <c r="X792" s="221"/>
      <c r="Y792" s="221"/>
      <c r="Z792" s="222" t="s">
        <v>1644</v>
      </c>
      <c r="AA792" s="221"/>
      <c r="AB792" s="221"/>
      <c r="AC792" s="221"/>
      <c r="AD792" s="221"/>
      <c r="AE792" s="221"/>
      <c r="AF792" s="221"/>
      <c r="AG792" s="221"/>
      <c r="AH792" s="221"/>
      <c r="AI792" s="221"/>
      <c r="AJ792" s="221"/>
      <c r="AK792" s="221"/>
      <c r="AL792" s="221"/>
      <c r="AM792" s="221"/>
      <c r="AN792" s="221"/>
      <c r="AO792" s="221"/>
      <c r="AP792" s="221"/>
      <c r="AQ792" s="221"/>
      <c r="AR792" s="221"/>
      <c r="AS792" s="221"/>
      <c r="AT792" s="221"/>
      <c r="AU792" s="221">
        <v>2002</v>
      </c>
      <c r="AV792" s="221"/>
      <c r="AW792" s="221"/>
      <c r="AX792" s="221"/>
      <c r="AY792" s="221"/>
      <c r="AZ792" s="221"/>
      <c r="BA792" s="221"/>
      <c r="BB792" s="222"/>
      <c r="BC792" s="222"/>
    </row>
    <row r="793" spans="1:55" s="19" customFormat="1" ht="25.7" customHeight="1">
      <c r="A793" s="690"/>
      <c r="B793" s="292" t="s">
        <v>57</v>
      </c>
      <c r="C793" s="221" t="s">
        <v>1200</v>
      </c>
      <c r="D793" s="223" t="s">
        <v>13550</v>
      </c>
      <c r="E793" s="221" t="s">
        <v>1200</v>
      </c>
      <c r="F793" s="221" t="s">
        <v>615</v>
      </c>
      <c r="G793" s="221"/>
      <c r="H793" s="221"/>
      <c r="I793" s="222">
        <v>1939</v>
      </c>
      <c r="J793" s="222">
        <v>398.25</v>
      </c>
      <c r="K793" s="222">
        <v>398.25</v>
      </c>
      <c r="L793" s="221"/>
      <c r="M793" s="221"/>
      <c r="N793" s="221"/>
      <c r="O793" s="235">
        <v>386</v>
      </c>
      <c r="P793" s="222">
        <v>386</v>
      </c>
      <c r="Q793" s="222" t="s">
        <v>13551</v>
      </c>
      <c r="R793" s="222">
        <v>1</v>
      </c>
      <c r="S793" s="222" t="s">
        <v>290</v>
      </c>
      <c r="T793" s="221"/>
      <c r="U793" s="221"/>
      <c r="V793" s="221"/>
      <c r="W793" s="221"/>
      <c r="X793" s="221"/>
      <c r="Y793" s="221"/>
      <c r="Z793" s="222" t="s">
        <v>1644</v>
      </c>
      <c r="AA793" s="221"/>
      <c r="AB793" s="221"/>
      <c r="AC793" s="221"/>
      <c r="AD793" s="221"/>
      <c r="AE793" s="221"/>
      <c r="AF793" s="221"/>
      <c r="AG793" s="221"/>
      <c r="AH793" s="221"/>
      <c r="AI793" s="221"/>
      <c r="AJ793" s="221"/>
      <c r="AK793" s="221"/>
      <c r="AL793" s="221"/>
      <c r="AM793" s="221"/>
      <c r="AN793" s="221"/>
      <c r="AO793" s="221"/>
      <c r="AP793" s="221"/>
      <c r="AQ793" s="221"/>
      <c r="AR793" s="221"/>
      <c r="AS793" s="221"/>
      <c r="AT793" s="221"/>
      <c r="AU793" s="221">
        <v>2016</v>
      </c>
      <c r="AV793" s="221"/>
      <c r="AW793" s="221"/>
      <c r="AX793" s="221"/>
      <c r="AY793" s="221"/>
      <c r="AZ793" s="221"/>
      <c r="BA793" s="221"/>
      <c r="BB793" s="222">
        <v>250</v>
      </c>
      <c r="BC793" s="222" t="s">
        <v>13552</v>
      </c>
    </row>
    <row r="794" spans="1:55" s="19" customFormat="1" ht="25.7" customHeight="1">
      <c r="A794" s="690"/>
      <c r="B794" s="292" t="s">
        <v>57</v>
      </c>
      <c r="C794" s="221" t="s">
        <v>1200</v>
      </c>
      <c r="D794" s="223" t="s">
        <v>16444</v>
      </c>
      <c r="E794" s="221" t="s">
        <v>1200</v>
      </c>
      <c r="F794" s="221" t="s">
        <v>1739</v>
      </c>
      <c r="G794" s="221"/>
      <c r="H794" s="221"/>
      <c r="I794" s="222">
        <v>5614</v>
      </c>
      <c r="J794" s="222">
        <v>497</v>
      </c>
      <c r="K794" s="222">
        <v>497</v>
      </c>
      <c r="L794" s="221"/>
      <c r="M794" s="221"/>
      <c r="N794" s="221"/>
      <c r="O794" s="235">
        <v>300</v>
      </c>
      <c r="P794" s="222">
        <v>300</v>
      </c>
      <c r="Q794" s="222" t="s">
        <v>13551</v>
      </c>
      <c r="R794" s="222">
        <v>1</v>
      </c>
      <c r="S794" s="222" t="s">
        <v>290</v>
      </c>
      <c r="T794" s="221"/>
      <c r="U794" s="221"/>
      <c r="V794" s="221"/>
      <c r="W794" s="221"/>
      <c r="X794" s="221"/>
      <c r="Y794" s="221"/>
      <c r="Z794" s="222" t="s">
        <v>1644</v>
      </c>
      <c r="AA794" s="221"/>
      <c r="AB794" s="221"/>
      <c r="AC794" s="221"/>
      <c r="AD794" s="221"/>
      <c r="AE794" s="221"/>
      <c r="AF794" s="221"/>
      <c r="AG794" s="221"/>
      <c r="AH794" s="221"/>
      <c r="AI794" s="221"/>
      <c r="AJ794" s="221"/>
      <c r="AK794" s="221"/>
      <c r="AL794" s="221"/>
      <c r="AM794" s="221"/>
      <c r="AN794" s="221"/>
      <c r="AO794" s="221"/>
      <c r="AP794" s="221"/>
      <c r="AQ794" s="221"/>
      <c r="AR794" s="221"/>
      <c r="AS794" s="221"/>
      <c r="AT794" s="221"/>
      <c r="AU794" s="221">
        <v>2020</v>
      </c>
      <c r="AV794" s="221"/>
      <c r="AW794" s="221"/>
      <c r="AX794" s="221"/>
      <c r="AY794" s="221"/>
      <c r="AZ794" s="221"/>
      <c r="BA794" s="221"/>
      <c r="BB794" s="222">
        <v>350</v>
      </c>
      <c r="BC794" s="222" t="s">
        <v>3615</v>
      </c>
    </row>
    <row r="795" spans="1:55" s="19" customFormat="1" ht="25.7" customHeight="1">
      <c r="A795" s="690"/>
      <c r="B795" s="292" t="s">
        <v>57</v>
      </c>
      <c r="C795" s="818" t="s">
        <v>4855</v>
      </c>
      <c r="D795" s="934" t="s">
        <v>1493</v>
      </c>
      <c r="E795" s="818" t="s">
        <v>4855</v>
      </c>
      <c r="F795" s="818" t="s">
        <v>5071</v>
      </c>
      <c r="G795" s="818"/>
      <c r="H795" s="818"/>
      <c r="I795" s="932">
        <v>6217</v>
      </c>
      <c r="J795" s="932">
        <v>567</v>
      </c>
      <c r="K795" s="932">
        <v>567</v>
      </c>
      <c r="L795" s="818"/>
      <c r="M795" s="818"/>
      <c r="N795" s="818"/>
      <c r="O795" s="293">
        <v>500</v>
      </c>
      <c r="P795" s="932">
        <v>500</v>
      </c>
      <c r="Q795" s="932" t="s">
        <v>1668</v>
      </c>
      <c r="R795" s="932">
        <v>1</v>
      </c>
      <c r="S795" s="932" t="s">
        <v>290</v>
      </c>
      <c r="T795" s="818"/>
      <c r="U795" s="818"/>
      <c r="V795" s="818"/>
      <c r="W795" s="818"/>
      <c r="X795" s="818"/>
      <c r="Y795" s="818"/>
      <c r="Z795" s="932" t="s">
        <v>1644</v>
      </c>
      <c r="AA795" s="818"/>
      <c r="AB795" s="818"/>
      <c r="AC795" s="818"/>
      <c r="AD795" s="818"/>
      <c r="AE795" s="818"/>
      <c r="AF795" s="818"/>
      <c r="AG795" s="818"/>
      <c r="AH795" s="818"/>
      <c r="AI795" s="818"/>
      <c r="AJ795" s="818"/>
      <c r="AK795" s="818"/>
      <c r="AL795" s="818"/>
      <c r="AM795" s="818"/>
      <c r="AN795" s="818"/>
      <c r="AO795" s="818"/>
      <c r="AP795" s="818"/>
      <c r="AQ795" s="818"/>
      <c r="AR795" s="818"/>
      <c r="AS795" s="818"/>
      <c r="AT795" s="818"/>
      <c r="AU795" s="818">
        <v>2005</v>
      </c>
      <c r="AV795" s="818"/>
      <c r="AW795" s="818"/>
      <c r="AX795" s="818"/>
      <c r="AY795" s="818"/>
      <c r="AZ795" s="818"/>
      <c r="BA795" s="818"/>
      <c r="BB795" s="932">
        <v>150</v>
      </c>
      <c r="BC795" s="222"/>
    </row>
    <row r="796" spans="1:55" s="19" customFormat="1" ht="25.7" customHeight="1">
      <c r="A796" s="690"/>
      <c r="B796" s="292" t="s">
        <v>57</v>
      </c>
      <c r="C796" s="221" t="s">
        <v>4855</v>
      </c>
      <c r="D796" s="223" t="s">
        <v>1634</v>
      </c>
      <c r="E796" s="221" t="s">
        <v>4855</v>
      </c>
      <c r="F796" s="221" t="s">
        <v>5072</v>
      </c>
      <c r="G796" s="221"/>
      <c r="H796" s="221"/>
      <c r="I796" s="222">
        <v>1516</v>
      </c>
      <c r="J796" s="222">
        <v>586</v>
      </c>
      <c r="K796" s="222">
        <v>586</v>
      </c>
      <c r="L796" s="221"/>
      <c r="M796" s="221"/>
      <c r="N796" s="221"/>
      <c r="O796" s="235">
        <v>500</v>
      </c>
      <c r="P796" s="222">
        <v>500</v>
      </c>
      <c r="Q796" s="222" t="s">
        <v>1668</v>
      </c>
      <c r="R796" s="222">
        <v>1</v>
      </c>
      <c r="S796" s="222" t="s">
        <v>290</v>
      </c>
      <c r="T796" s="221"/>
      <c r="U796" s="221"/>
      <c r="V796" s="221"/>
      <c r="W796" s="221"/>
      <c r="X796" s="221"/>
      <c r="Y796" s="221"/>
      <c r="Z796" s="222" t="s">
        <v>1644</v>
      </c>
      <c r="AA796" s="221"/>
      <c r="AB796" s="221"/>
      <c r="AC796" s="221"/>
      <c r="AD796" s="221"/>
      <c r="AE796" s="221"/>
      <c r="AF796" s="221"/>
      <c r="AG796" s="221"/>
      <c r="AH796" s="221"/>
      <c r="AI796" s="221"/>
      <c r="AJ796" s="221"/>
      <c r="AK796" s="221"/>
      <c r="AL796" s="221"/>
      <c r="AM796" s="221"/>
      <c r="AN796" s="221"/>
      <c r="AO796" s="221"/>
      <c r="AP796" s="221"/>
      <c r="AQ796" s="221"/>
      <c r="AR796" s="221"/>
      <c r="AS796" s="221"/>
      <c r="AT796" s="221"/>
      <c r="AU796" s="221">
        <v>2003</v>
      </c>
      <c r="AV796" s="221"/>
      <c r="AW796" s="221"/>
      <c r="AX796" s="221"/>
      <c r="AY796" s="221"/>
      <c r="AZ796" s="221"/>
      <c r="BA796" s="221"/>
      <c r="BB796" s="222">
        <v>149</v>
      </c>
      <c r="BC796" s="222"/>
    </row>
    <row r="797" spans="1:55" s="19" customFormat="1" ht="25.7" customHeight="1">
      <c r="A797" s="690"/>
      <c r="B797" s="292" t="s">
        <v>57</v>
      </c>
      <c r="C797" s="221" t="s">
        <v>4855</v>
      </c>
      <c r="D797" s="223" t="s">
        <v>5073</v>
      </c>
      <c r="E797" s="221" t="s">
        <v>4855</v>
      </c>
      <c r="F797" s="221" t="s">
        <v>5074</v>
      </c>
      <c r="G797" s="221"/>
      <c r="H797" s="221"/>
      <c r="I797" s="222">
        <v>4178</v>
      </c>
      <c r="J797" s="222">
        <v>499</v>
      </c>
      <c r="K797" s="222">
        <v>499</v>
      </c>
      <c r="L797" s="221"/>
      <c r="M797" s="221"/>
      <c r="N797" s="221"/>
      <c r="O797" s="235">
        <v>500</v>
      </c>
      <c r="P797" s="222">
        <v>500</v>
      </c>
      <c r="Q797" s="222" t="s">
        <v>1668</v>
      </c>
      <c r="R797" s="222">
        <v>1</v>
      </c>
      <c r="S797" s="222" t="s">
        <v>290</v>
      </c>
      <c r="T797" s="221"/>
      <c r="U797" s="221"/>
      <c r="V797" s="221"/>
      <c r="W797" s="221"/>
      <c r="X797" s="221"/>
      <c r="Y797" s="221"/>
      <c r="Z797" s="222" t="s">
        <v>1644</v>
      </c>
      <c r="AA797" s="221"/>
      <c r="AB797" s="221"/>
      <c r="AC797" s="221"/>
      <c r="AD797" s="221"/>
      <c r="AE797" s="221"/>
      <c r="AF797" s="221"/>
      <c r="AG797" s="221"/>
      <c r="AH797" s="221"/>
      <c r="AI797" s="221"/>
      <c r="AJ797" s="221"/>
      <c r="AK797" s="221"/>
      <c r="AL797" s="221"/>
      <c r="AM797" s="221"/>
      <c r="AN797" s="221"/>
      <c r="AO797" s="221"/>
      <c r="AP797" s="221"/>
      <c r="AQ797" s="221"/>
      <c r="AR797" s="221"/>
      <c r="AS797" s="221"/>
      <c r="AT797" s="221"/>
      <c r="AU797" s="221">
        <v>2005</v>
      </c>
      <c r="AV797" s="221"/>
      <c r="AW797" s="221"/>
      <c r="AX797" s="221"/>
      <c r="AY797" s="221"/>
      <c r="AZ797" s="221"/>
      <c r="BA797" s="221"/>
      <c r="BB797" s="222">
        <v>150</v>
      </c>
      <c r="BC797" s="222"/>
    </row>
    <row r="798" spans="1:55" s="19" customFormat="1" ht="20.100000000000001" customHeight="1">
      <c r="A798" s="893"/>
      <c r="B798" s="292" t="s">
        <v>57</v>
      </c>
      <c r="C798" s="968" t="s">
        <v>4855</v>
      </c>
      <c r="D798" s="970" t="s">
        <v>5075</v>
      </c>
      <c r="E798" s="968" t="s">
        <v>4855</v>
      </c>
      <c r="F798" s="968" t="s">
        <v>5076</v>
      </c>
      <c r="G798" s="968"/>
      <c r="H798" s="968"/>
      <c r="I798" s="89">
        <v>2829</v>
      </c>
      <c r="J798" s="89">
        <v>998</v>
      </c>
      <c r="K798" s="89">
        <v>998</v>
      </c>
      <c r="L798" s="968"/>
      <c r="M798" s="968"/>
      <c r="N798" s="968"/>
      <c r="O798" s="684">
        <v>846</v>
      </c>
      <c r="P798" s="89">
        <v>846</v>
      </c>
      <c r="Q798" s="89" t="s">
        <v>5077</v>
      </c>
      <c r="R798" s="89">
        <v>2</v>
      </c>
      <c r="S798" s="89" t="s">
        <v>290</v>
      </c>
      <c r="T798" s="968"/>
      <c r="U798" s="968"/>
      <c r="V798" s="968"/>
      <c r="W798" s="968"/>
      <c r="X798" s="968"/>
      <c r="Y798" s="968"/>
      <c r="Z798" s="89" t="s">
        <v>1644</v>
      </c>
      <c r="AA798" s="968"/>
      <c r="AB798" s="968"/>
      <c r="AC798" s="968"/>
      <c r="AD798" s="968"/>
      <c r="AE798" s="968"/>
      <c r="AF798" s="968"/>
      <c r="AG798" s="968"/>
      <c r="AH798" s="968"/>
      <c r="AI798" s="968"/>
      <c r="AJ798" s="968"/>
      <c r="AK798" s="968"/>
      <c r="AL798" s="968"/>
      <c r="AM798" s="968"/>
      <c r="AN798" s="968"/>
      <c r="AO798" s="968"/>
      <c r="AP798" s="968"/>
      <c r="AQ798" s="968"/>
      <c r="AR798" s="968"/>
      <c r="AS798" s="968"/>
      <c r="AT798" s="968"/>
      <c r="AU798" s="968">
        <v>2007</v>
      </c>
      <c r="AV798" s="968"/>
      <c r="AW798" s="968"/>
      <c r="AX798" s="968"/>
      <c r="AY798" s="968"/>
      <c r="AZ798" s="968"/>
      <c r="BA798" s="968"/>
      <c r="BB798" s="89">
        <v>356</v>
      </c>
      <c r="BC798" s="89"/>
    </row>
    <row r="799" spans="1:55" s="19" customFormat="1" ht="25.7" customHeight="1">
      <c r="A799" s="690"/>
      <c r="B799" s="292" t="s">
        <v>57</v>
      </c>
      <c r="C799" s="221" t="s">
        <v>4855</v>
      </c>
      <c r="D799" s="223" t="s">
        <v>5078</v>
      </c>
      <c r="E799" s="221" t="s">
        <v>4855</v>
      </c>
      <c r="F799" s="221" t="s">
        <v>5079</v>
      </c>
      <c r="G799" s="221"/>
      <c r="H799" s="221"/>
      <c r="I799" s="222">
        <v>2459</v>
      </c>
      <c r="J799" s="222">
        <v>1077</v>
      </c>
      <c r="K799" s="222">
        <v>1077</v>
      </c>
      <c r="L799" s="221"/>
      <c r="M799" s="221"/>
      <c r="N799" s="221"/>
      <c r="O799" s="235">
        <v>1077</v>
      </c>
      <c r="P799" s="222">
        <v>1077</v>
      </c>
      <c r="Q799" s="222" t="s">
        <v>5080</v>
      </c>
      <c r="R799" s="222">
        <v>2</v>
      </c>
      <c r="S799" s="222" t="s">
        <v>290</v>
      </c>
      <c r="T799" s="221"/>
      <c r="U799" s="221"/>
      <c r="V799" s="221"/>
      <c r="W799" s="221"/>
      <c r="X799" s="221"/>
      <c r="Y799" s="221"/>
      <c r="Z799" s="222" t="s">
        <v>1644</v>
      </c>
      <c r="AA799" s="221"/>
      <c r="AB799" s="221"/>
      <c r="AC799" s="221"/>
      <c r="AD799" s="221"/>
      <c r="AE799" s="221"/>
      <c r="AF799" s="221"/>
      <c r="AG799" s="221"/>
      <c r="AH799" s="221"/>
      <c r="AI799" s="221"/>
      <c r="AJ799" s="221"/>
      <c r="AK799" s="221"/>
      <c r="AL799" s="221"/>
      <c r="AM799" s="221"/>
      <c r="AN799" s="221"/>
      <c r="AO799" s="221"/>
      <c r="AP799" s="221"/>
      <c r="AQ799" s="221"/>
      <c r="AR799" s="221"/>
      <c r="AS799" s="221"/>
      <c r="AT799" s="221"/>
      <c r="AU799" s="221">
        <v>2008</v>
      </c>
      <c r="AV799" s="221"/>
      <c r="AW799" s="221"/>
      <c r="AX799" s="221"/>
      <c r="AY799" s="221"/>
      <c r="AZ799" s="221"/>
      <c r="BA799" s="221"/>
      <c r="BB799" s="222">
        <v>865</v>
      </c>
      <c r="BC799" s="222"/>
    </row>
    <row r="800" spans="1:55" s="19" customFormat="1" ht="25.7" customHeight="1">
      <c r="A800" s="690"/>
      <c r="B800" s="292" t="s">
        <v>57</v>
      </c>
      <c r="C800" s="221" t="s">
        <v>4855</v>
      </c>
      <c r="D800" s="223" t="s">
        <v>5081</v>
      </c>
      <c r="E800" s="221" t="s">
        <v>4855</v>
      </c>
      <c r="F800" s="221" t="s">
        <v>5082</v>
      </c>
      <c r="G800" s="221"/>
      <c r="H800" s="221"/>
      <c r="I800" s="222">
        <v>8982</v>
      </c>
      <c r="J800" s="222">
        <v>554</v>
      </c>
      <c r="K800" s="222">
        <v>554</v>
      </c>
      <c r="L800" s="221"/>
      <c r="M800" s="221"/>
      <c r="N800" s="221"/>
      <c r="O800" s="235">
        <v>554</v>
      </c>
      <c r="P800" s="222">
        <v>554</v>
      </c>
      <c r="Q800" s="222" t="s">
        <v>5080</v>
      </c>
      <c r="R800" s="222">
        <v>1</v>
      </c>
      <c r="S800" s="222" t="s">
        <v>290</v>
      </c>
      <c r="T800" s="221"/>
      <c r="U800" s="221"/>
      <c r="V800" s="221"/>
      <c r="W800" s="221"/>
      <c r="X800" s="221"/>
      <c r="Y800" s="221"/>
      <c r="Z800" s="222" t="s">
        <v>1644</v>
      </c>
      <c r="AA800" s="221"/>
      <c r="AB800" s="221"/>
      <c r="AC800" s="221"/>
      <c r="AD800" s="221"/>
      <c r="AE800" s="221"/>
      <c r="AF800" s="221"/>
      <c r="AG800" s="221"/>
      <c r="AH800" s="221"/>
      <c r="AI800" s="221"/>
      <c r="AJ800" s="221"/>
      <c r="AK800" s="221"/>
      <c r="AL800" s="221"/>
      <c r="AM800" s="221"/>
      <c r="AN800" s="221"/>
      <c r="AO800" s="221"/>
      <c r="AP800" s="221"/>
      <c r="AQ800" s="221"/>
      <c r="AR800" s="221"/>
      <c r="AS800" s="221"/>
      <c r="AT800" s="221"/>
      <c r="AU800" s="221">
        <v>2008</v>
      </c>
      <c r="AV800" s="221"/>
      <c r="AW800" s="221"/>
      <c r="AX800" s="221"/>
      <c r="AY800" s="221"/>
      <c r="AZ800" s="221"/>
      <c r="BA800" s="221"/>
      <c r="BB800" s="222">
        <v>400</v>
      </c>
      <c r="BC800" s="222"/>
    </row>
    <row r="801" spans="1:55" s="19" customFormat="1" ht="25.7" customHeight="1">
      <c r="A801" s="690"/>
      <c r="B801" s="292" t="s">
        <v>57</v>
      </c>
      <c r="C801" s="228" t="s">
        <v>4855</v>
      </c>
      <c r="D801" s="230" t="s">
        <v>5083</v>
      </c>
      <c r="E801" s="228" t="s">
        <v>4855</v>
      </c>
      <c r="F801" s="228" t="s">
        <v>5084</v>
      </c>
      <c r="G801" s="228"/>
      <c r="H801" s="228"/>
      <c r="I801" s="229">
        <v>4978</v>
      </c>
      <c r="J801" s="229">
        <v>571</v>
      </c>
      <c r="K801" s="229">
        <v>571</v>
      </c>
      <c r="L801" s="228"/>
      <c r="M801" s="228"/>
      <c r="N801" s="228"/>
      <c r="O801" s="241">
        <v>571</v>
      </c>
      <c r="P801" s="229">
        <v>571</v>
      </c>
      <c r="Q801" s="229" t="s">
        <v>5080</v>
      </c>
      <c r="R801" s="229">
        <v>1</v>
      </c>
      <c r="S801" s="229" t="s">
        <v>290</v>
      </c>
      <c r="T801" s="228"/>
      <c r="U801" s="228"/>
      <c r="V801" s="228"/>
      <c r="W801" s="228"/>
      <c r="X801" s="228"/>
      <c r="Y801" s="228"/>
      <c r="Z801" s="229" t="s">
        <v>1644</v>
      </c>
      <c r="AA801" s="228"/>
      <c r="AB801" s="228"/>
      <c r="AC801" s="228"/>
      <c r="AD801" s="228"/>
      <c r="AE801" s="228"/>
      <c r="AF801" s="228"/>
      <c r="AG801" s="228"/>
      <c r="AH801" s="228"/>
      <c r="AI801" s="228"/>
      <c r="AJ801" s="228"/>
      <c r="AK801" s="228"/>
      <c r="AL801" s="228"/>
      <c r="AM801" s="228"/>
      <c r="AN801" s="228"/>
      <c r="AO801" s="228"/>
      <c r="AP801" s="228"/>
      <c r="AQ801" s="228"/>
      <c r="AR801" s="228"/>
      <c r="AS801" s="228"/>
      <c r="AT801" s="228"/>
      <c r="AU801" s="228">
        <v>2009</v>
      </c>
      <c r="AV801" s="228"/>
      <c r="AW801" s="228"/>
      <c r="AX801" s="228"/>
      <c r="AY801" s="228"/>
      <c r="AZ801" s="228"/>
      <c r="BA801" s="228"/>
      <c r="BB801" s="229">
        <v>475</v>
      </c>
      <c r="BC801" s="222"/>
    </row>
    <row r="802" spans="1:55" s="19" customFormat="1" ht="25.7" customHeight="1">
      <c r="A802" s="690"/>
      <c r="B802" s="292" t="s">
        <v>57</v>
      </c>
      <c r="C802" s="236" t="s">
        <v>4855</v>
      </c>
      <c r="D802" s="237" t="s">
        <v>5085</v>
      </c>
      <c r="E802" s="236" t="s">
        <v>4855</v>
      </c>
      <c r="F802" s="236" t="s">
        <v>5086</v>
      </c>
      <c r="G802" s="236"/>
      <c r="H802" s="236"/>
      <c r="I802" s="235">
        <v>1686</v>
      </c>
      <c r="J802" s="235">
        <v>684</v>
      </c>
      <c r="K802" s="235">
        <v>684</v>
      </c>
      <c r="L802" s="236"/>
      <c r="M802" s="236"/>
      <c r="N802" s="236"/>
      <c r="O802" s="235">
        <v>684</v>
      </c>
      <c r="P802" s="235">
        <v>684</v>
      </c>
      <c r="Q802" s="235" t="s">
        <v>5080</v>
      </c>
      <c r="R802" s="235">
        <v>2</v>
      </c>
      <c r="S802" s="235" t="s">
        <v>290</v>
      </c>
      <c r="T802" s="236"/>
      <c r="U802" s="236"/>
      <c r="V802" s="236"/>
      <c r="W802" s="236"/>
      <c r="X802" s="236"/>
      <c r="Y802" s="236"/>
      <c r="Z802" s="235" t="s">
        <v>1644</v>
      </c>
      <c r="AA802" s="236"/>
      <c r="AB802" s="236"/>
      <c r="AC802" s="236"/>
      <c r="AD802" s="236"/>
      <c r="AE802" s="236"/>
      <c r="AF802" s="236"/>
      <c r="AG802" s="285"/>
      <c r="AH802" s="236"/>
      <c r="AI802" s="236"/>
      <c r="AJ802" s="236"/>
      <c r="AK802" s="236"/>
      <c r="AL802" s="236"/>
      <c r="AM802" s="236"/>
      <c r="AN802" s="236"/>
      <c r="AO802" s="236"/>
      <c r="AP802" s="236"/>
      <c r="AQ802" s="236"/>
      <c r="AR802" s="236"/>
      <c r="AS802" s="236"/>
      <c r="AT802" s="236"/>
      <c r="AU802" s="221">
        <v>2009</v>
      </c>
      <c r="AV802" s="221"/>
      <c r="AW802" s="221"/>
      <c r="AX802" s="221"/>
      <c r="AY802" s="221"/>
      <c r="AZ802" s="221"/>
      <c r="BA802" s="221"/>
      <c r="BB802" s="222">
        <v>600</v>
      </c>
      <c r="BC802" s="222"/>
    </row>
    <row r="803" spans="1:55" s="19" customFormat="1" ht="25.7" customHeight="1">
      <c r="A803" s="690"/>
      <c r="B803" s="292" t="s">
        <v>57</v>
      </c>
      <c r="C803" s="236" t="s">
        <v>4855</v>
      </c>
      <c r="D803" s="237" t="s">
        <v>5087</v>
      </c>
      <c r="E803" s="236" t="s">
        <v>4855</v>
      </c>
      <c r="F803" s="236" t="s">
        <v>5088</v>
      </c>
      <c r="G803" s="236"/>
      <c r="H803" s="236"/>
      <c r="I803" s="235">
        <v>450</v>
      </c>
      <c r="J803" s="235">
        <v>450</v>
      </c>
      <c r="K803" s="235">
        <v>450</v>
      </c>
      <c r="L803" s="236"/>
      <c r="M803" s="236"/>
      <c r="N803" s="236"/>
      <c r="O803" s="235">
        <v>450</v>
      </c>
      <c r="P803" s="235">
        <v>450</v>
      </c>
      <c r="Q803" s="235" t="s">
        <v>5080</v>
      </c>
      <c r="R803" s="235">
        <v>1</v>
      </c>
      <c r="S803" s="235" t="s">
        <v>290</v>
      </c>
      <c r="T803" s="236"/>
      <c r="U803" s="236"/>
      <c r="V803" s="236"/>
      <c r="W803" s="236"/>
      <c r="X803" s="236"/>
      <c r="Y803" s="236"/>
      <c r="Z803" s="235" t="s">
        <v>1644</v>
      </c>
      <c r="AA803" s="236"/>
      <c r="AB803" s="236"/>
      <c r="AC803" s="236"/>
      <c r="AD803" s="236"/>
      <c r="AE803" s="236"/>
      <c r="AF803" s="236"/>
      <c r="AG803" s="285"/>
      <c r="AH803" s="236"/>
      <c r="AI803" s="236"/>
      <c r="AJ803" s="236"/>
      <c r="AK803" s="236"/>
      <c r="AL803" s="236"/>
      <c r="AM803" s="236"/>
      <c r="AN803" s="236"/>
      <c r="AO803" s="236"/>
      <c r="AP803" s="236"/>
      <c r="AQ803" s="236"/>
      <c r="AR803" s="236"/>
      <c r="AS803" s="236"/>
      <c r="AT803" s="236"/>
      <c r="AU803" s="221">
        <v>2012</v>
      </c>
      <c r="AV803" s="221"/>
      <c r="AW803" s="221"/>
      <c r="AX803" s="221"/>
      <c r="AY803" s="221"/>
      <c r="AZ803" s="221"/>
      <c r="BA803" s="221"/>
      <c r="BB803" s="222">
        <v>170</v>
      </c>
      <c r="BC803" s="222"/>
    </row>
    <row r="804" spans="1:55" s="19" customFormat="1" ht="25.7" customHeight="1">
      <c r="A804" s="690"/>
      <c r="B804" s="292" t="s">
        <v>57</v>
      </c>
      <c r="C804" s="236" t="s">
        <v>679</v>
      </c>
      <c r="D804" s="237" t="s">
        <v>1745</v>
      </c>
      <c r="E804" s="236" t="s">
        <v>679</v>
      </c>
      <c r="F804" s="236" t="s">
        <v>679</v>
      </c>
      <c r="G804" s="236">
        <v>2</v>
      </c>
      <c r="H804" s="236" t="s">
        <v>662</v>
      </c>
      <c r="I804" s="235">
        <v>9500</v>
      </c>
      <c r="J804" s="235">
        <v>1151</v>
      </c>
      <c r="K804" s="235">
        <v>1151</v>
      </c>
      <c r="L804" s="236" t="s">
        <v>454</v>
      </c>
      <c r="M804" s="236" t="s">
        <v>1700</v>
      </c>
      <c r="N804" s="236" t="s">
        <v>1284</v>
      </c>
      <c r="O804" s="235">
        <v>518</v>
      </c>
      <c r="P804" s="235">
        <v>518</v>
      </c>
      <c r="Q804" s="235" t="s">
        <v>1744</v>
      </c>
      <c r="R804" s="235">
        <v>1</v>
      </c>
      <c r="S804" s="235" t="s">
        <v>290</v>
      </c>
      <c r="T804" s="236" t="s">
        <v>1701</v>
      </c>
      <c r="U804" s="236" t="s">
        <v>1702</v>
      </c>
      <c r="V804" s="236" t="s">
        <v>1703</v>
      </c>
      <c r="W804" s="236"/>
      <c r="X804" s="236"/>
      <c r="Y804" s="236"/>
      <c r="Z804" s="235" t="s">
        <v>1644</v>
      </c>
      <c r="AA804" s="236"/>
      <c r="AB804" s="236"/>
      <c r="AC804" s="236"/>
      <c r="AD804" s="236"/>
      <c r="AE804" s="236"/>
      <c r="AF804" s="236"/>
      <c r="AG804" s="285" t="s">
        <v>1211</v>
      </c>
      <c r="AH804" s="236"/>
      <c r="AI804" s="236">
        <v>45</v>
      </c>
      <c r="AJ804" s="236" t="s">
        <v>1212</v>
      </c>
      <c r="AK804" s="236"/>
      <c r="AL804" s="236" t="s">
        <v>1704</v>
      </c>
      <c r="AM804" s="236"/>
      <c r="AN804" s="236">
        <v>45</v>
      </c>
      <c r="AO804" s="236" t="s">
        <v>1705</v>
      </c>
      <c r="AP804" s="236" t="s">
        <v>662</v>
      </c>
      <c r="AQ804" s="236" t="s">
        <v>1706</v>
      </c>
      <c r="AR804" s="236"/>
      <c r="AS804" s="236">
        <v>45</v>
      </c>
      <c r="AT804" s="236" t="s">
        <v>1707</v>
      </c>
      <c r="AU804" s="221">
        <v>2005</v>
      </c>
      <c r="AV804" s="221"/>
      <c r="AW804" s="221"/>
      <c r="AX804" s="221"/>
      <c r="AY804" s="221"/>
      <c r="AZ804" s="221"/>
      <c r="BA804" s="221"/>
      <c r="BB804" s="222">
        <v>577</v>
      </c>
      <c r="BC804" s="222"/>
    </row>
    <row r="805" spans="1:55" s="19" customFormat="1" ht="25.7" customHeight="1">
      <c r="A805" s="690"/>
      <c r="B805" s="292" t="s">
        <v>57</v>
      </c>
      <c r="C805" s="236" t="s">
        <v>679</v>
      </c>
      <c r="D805" s="237" t="s">
        <v>1746</v>
      </c>
      <c r="E805" s="236" t="s">
        <v>679</v>
      </c>
      <c r="F805" s="236" t="s">
        <v>679</v>
      </c>
      <c r="G805" s="236">
        <v>2</v>
      </c>
      <c r="H805" s="236" t="s">
        <v>662</v>
      </c>
      <c r="I805" s="235">
        <v>6500</v>
      </c>
      <c r="J805" s="235">
        <v>1294.8800000000001</v>
      </c>
      <c r="K805" s="235">
        <v>1294.8800000000001</v>
      </c>
      <c r="L805" s="236" t="s">
        <v>454</v>
      </c>
      <c r="M805" s="236" t="s">
        <v>1700</v>
      </c>
      <c r="N805" s="236" t="s">
        <v>1284</v>
      </c>
      <c r="O805" s="235">
        <v>546</v>
      </c>
      <c r="P805" s="235">
        <v>546</v>
      </c>
      <c r="Q805" s="235" t="s">
        <v>1744</v>
      </c>
      <c r="R805" s="235">
        <v>1</v>
      </c>
      <c r="S805" s="235" t="s">
        <v>290</v>
      </c>
      <c r="T805" s="236" t="s">
        <v>1701</v>
      </c>
      <c r="U805" s="236" t="s">
        <v>1702</v>
      </c>
      <c r="V805" s="236" t="s">
        <v>1703</v>
      </c>
      <c r="W805" s="236"/>
      <c r="X805" s="236"/>
      <c r="Y805" s="236"/>
      <c r="Z805" s="235" t="s">
        <v>1644</v>
      </c>
      <c r="AA805" s="236"/>
      <c r="AB805" s="236"/>
      <c r="AC805" s="236"/>
      <c r="AD805" s="236"/>
      <c r="AE805" s="236"/>
      <c r="AF805" s="236"/>
      <c r="AG805" s="285" t="s">
        <v>1211</v>
      </c>
      <c r="AH805" s="236"/>
      <c r="AI805" s="236">
        <v>45</v>
      </c>
      <c r="AJ805" s="236" t="s">
        <v>1212</v>
      </c>
      <c r="AK805" s="236"/>
      <c r="AL805" s="236" t="s">
        <v>1704</v>
      </c>
      <c r="AM805" s="236"/>
      <c r="AN805" s="236">
        <v>45</v>
      </c>
      <c r="AO805" s="236" t="s">
        <v>1705</v>
      </c>
      <c r="AP805" s="236" t="s">
        <v>662</v>
      </c>
      <c r="AQ805" s="236" t="s">
        <v>1706</v>
      </c>
      <c r="AR805" s="236"/>
      <c r="AS805" s="236">
        <v>45</v>
      </c>
      <c r="AT805" s="236" t="s">
        <v>1707</v>
      </c>
      <c r="AU805" s="221">
        <v>2006</v>
      </c>
      <c r="AV805" s="221"/>
      <c r="AW805" s="221"/>
      <c r="AX805" s="221"/>
      <c r="AY805" s="221"/>
      <c r="AZ805" s="221"/>
      <c r="BA805" s="221"/>
      <c r="BB805" s="222">
        <v>1014</v>
      </c>
      <c r="BC805" s="222"/>
    </row>
    <row r="806" spans="1:55" s="19" customFormat="1" ht="25.7" customHeight="1">
      <c r="A806" s="690"/>
      <c r="B806" s="292" t="s">
        <v>57</v>
      </c>
      <c r="C806" s="236" t="s">
        <v>679</v>
      </c>
      <c r="D806" s="237" t="s">
        <v>13553</v>
      </c>
      <c r="E806" s="236" t="s">
        <v>679</v>
      </c>
      <c r="F806" s="236" t="s">
        <v>679</v>
      </c>
      <c r="G806" s="236"/>
      <c r="H806" s="236" t="s">
        <v>662</v>
      </c>
      <c r="I806" s="235">
        <v>1712</v>
      </c>
      <c r="J806" s="235">
        <v>823.43</v>
      </c>
      <c r="K806" s="235">
        <v>823.43</v>
      </c>
      <c r="L806" s="236"/>
      <c r="M806" s="236"/>
      <c r="N806" s="236"/>
      <c r="O806" s="235">
        <v>410</v>
      </c>
      <c r="P806" s="235">
        <v>410</v>
      </c>
      <c r="Q806" s="235" t="s">
        <v>13554</v>
      </c>
      <c r="R806" s="235">
        <v>1</v>
      </c>
      <c r="S806" s="235" t="s">
        <v>290</v>
      </c>
      <c r="T806" s="236"/>
      <c r="U806" s="236"/>
      <c r="V806" s="236"/>
      <c r="W806" s="236"/>
      <c r="X806" s="236"/>
      <c r="Y806" s="236"/>
      <c r="Z806" s="235" t="s">
        <v>1644</v>
      </c>
      <c r="AA806" s="236"/>
      <c r="AB806" s="236"/>
      <c r="AC806" s="236"/>
      <c r="AD806" s="236"/>
      <c r="AE806" s="236"/>
      <c r="AF806" s="236"/>
      <c r="AG806" s="285"/>
      <c r="AH806" s="236"/>
      <c r="AI806" s="236"/>
      <c r="AJ806" s="236"/>
      <c r="AK806" s="236"/>
      <c r="AL806" s="236"/>
      <c r="AM806" s="236"/>
      <c r="AN806" s="236"/>
      <c r="AO806" s="236"/>
      <c r="AP806" s="236"/>
      <c r="AQ806" s="236"/>
      <c r="AR806" s="236"/>
      <c r="AS806" s="236"/>
      <c r="AT806" s="236"/>
      <c r="AU806" s="221">
        <v>2018</v>
      </c>
      <c r="AV806" s="221"/>
      <c r="AW806" s="221"/>
      <c r="AX806" s="221"/>
      <c r="AY806" s="221"/>
      <c r="AZ806" s="221"/>
      <c r="BA806" s="221"/>
      <c r="BB806" s="222">
        <v>853</v>
      </c>
      <c r="BC806" s="222"/>
    </row>
    <row r="807" spans="1:55" s="19" customFormat="1" ht="25.7" customHeight="1">
      <c r="A807" s="690"/>
      <c r="B807" s="292" t="s">
        <v>57</v>
      </c>
      <c r="C807" s="236" t="s">
        <v>679</v>
      </c>
      <c r="D807" s="237" t="s">
        <v>5089</v>
      </c>
      <c r="E807" s="236" t="s">
        <v>679</v>
      </c>
      <c r="F807" s="236" t="s">
        <v>679</v>
      </c>
      <c r="G807" s="236"/>
      <c r="H807" s="236"/>
      <c r="I807" s="235">
        <v>2000</v>
      </c>
      <c r="J807" s="235">
        <v>1092</v>
      </c>
      <c r="K807" s="235">
        <v>1092</v>
      </c>
      <c r="L807" s="236"/>
      <c r="M807" s="236"/>
      <c r="N807" s="236"/>
      <c r="O807" s="235">
        <v>1000</v>
      </c>
      <c r="P807" s="235">
        <v>1000</v>
      </c>
      <c r="Q807" s="235" t="s">
        <v>5090</v>
      </c>
      <c r="R807" s="235">
        <v>2</v>
      </c>
      <c r="S807" s="235" t="s">
        <v>290</v>
      </c>
      <c r="T807" s="236"/>
      <c r="U807" s="236"/>
      <c r="V807" s="236"/>
      <c r="W807" s="236"/>
      <c r="X807" s="236"/>
      <c r="Y807" s="236"/>
      <c r="Z807" s="235" t="s">
        <v>1644</v>
      </c>
      <c r="AA807" s="236"/>
      <c r="AB807" s="236"/>
      <c r="AC807" s="236"/>
      <c r="AD807" s="236"/>
      <c r="AE807" s="236"/>
      <c r="AF807" s="236"/>
      <c r="AG807" s="285"/>
      <c r="AH807" s="236"/>
      <c r="AI807" s="236"/>
      <c r="AJ807" s="236"/>
      <c r="AK807" s="236"/>
      <c r="AL807" s="236"/>
      <c r="AM807" s="236"/>
      <c r="AN807" s="236"/>
      <c r="AO807" s="236"/>
      <c r="AP807" s="236"/>
      <c r="AQ807" s="236"/>
      <c r="AR807" s="236"/>
      <c r="AS807" s="236"/>
      <c r="AT807" s="236"/>
      <c r="AU807" s="221">
        <v>2013</v>
      </c>
      <c r="AV807" s="221"/>
      <c r="AW807" s="221"/>
      <c r="AX807" s="221"/>
      <c r="AY807" s="221"/>
      <c r="AZ807" s="221"/>
      <c r="BA807" s="221"/>
      <c r="BB807" s="222">
        <v>1000</v>
      </c>
      <c r="BC807" s="222"/>
    </row>
    <row r="808" spans="1:55" s="19" customFormat="1" ht="25.7" customHeight="1">
      <c r="A808" s="690"/>
      <c r="B808" s="292" t="s">
        <v>57</v>
      </c>
      <c r="C808" s="236" t="s">
        <v>679</v>
      </c>
      <c r="D808" s="237" t="s">
        <v>11800</v>
      </c>
      <c r="E808" s="236" t="s">
        <v>679</v>
      </c>
      <c r="F808" s="236" t="s">
        <v>679</v>
      </c>
      <c r="G808" s="236">
        <v>2</v>
      </c>
      <c r="H808" s="236" t="s">
        <v>662</v>
      </c>
      <c r="I808" s="235">
        <v>4470</v>
      </c>
      <c r="J808" s="235">
        <v>1420.12</v>
      </c>
      <c r="K808" s="235">
        <v>1420</v>
      </c>
      <c r="L808" s="236" t="s">
        <v>454</v>
      </c>
      <c r="M808" s="236" t="s">
        <v>1700</v>
      </c>
      <c r="N808" s="236" t="s">
        <v>1284</v>
      </c>
      <c r="O808" s="235">
        <v>1167</v>
      </c>
      <c r="P808" s="235">
        <v>1167</v>
      </c>
      <c r="Q808" s="235" t="s">
        <v>5080</v>
      </c>
      <c r="R808" s="235">
        <v>2</v>
      </c>
      <c r="S808" s="235" t="s">
        <v>290</v>
      </c>
      <c r="T808" s="236" t="s">
        <v>1701</v>
      </c>
      <c r="U808" s="236" t="s">
        <v>1702</v>
      </c>
      <c r="V808" s="236" t="s">
        <v>1703</v>
      </c>
      <c r="W808" s="236"/>
      <c r="X808" s="236"/>
      <c r="Y808" s="236"/>
      <c r="Z808" s="235" t="s">
        <v>1644</v>
      </c>
      <c r="AA808" s="236"/>
      <c r="AB808" s="236"/>
      <c r="AC808" s="236"/>
      <c r="AD808" s="236"/>
      <c r="AE808" s="236"/>
      <c r="AF808" s="236"/>
      <c r="AG808" s="285" t="s">
        <v>1211</v>
      </c>
      <c r="AH808" s="236"/>
      <c r="AI808" s="236">
        <v>45</v>
      </c>
      <c r="AJ808" s="236" t="s">
        <v>1212</v>
      </c>
      <c r="AK808" s="236"/>
      <c r="AL808" s="236" t="s">
        <v>1704</v>
      </c>
      <c r="AM808" s="236"/>
      <c r="AN808" s="236">
        <v>45</v>
      </c>
      <c r="AO808" s="236" t="s">
        <v>1705</v>
      </c>
      <c r="AP808" s="236" t="s">
        <v>662</v>
      </c>
      <c r="AQ808" s="236" t="s">
        <v>1706</v>
      </c>
      <c r="AR808" s="236"/>
      <c r="AS808" s="236">
        <v>45</v>
      </c>
      <c r="AT808" s="236" t="s">
        <v>1707</v>
      </c>
      <c r="AU808" s="221">
        <v>2017</v>
      </c>
      <c r="AV808" s="221"/>
      <c r="AW808" s="221"/>
      <c r="AX808" s="221"/>
      <c r="AY808" s="221"/>
      <c r="AZ808" s="221"/>
      <c r="BA808" s="221"/>
      <c r="BB808" s="222">
        <v>1000</v>
      </c>
      <c r="BC808" s="222"/>
    </row>
    <row r="809" spans="1:55" s="19" customFormat="1" ht="25.7" customHeight="1">
      <c r="A809" s="690"/>
      <c r="B809" s="292" t="s">
        <v>57</v>
      </c>
      <c r="C809" s="236" t="s">
        <v>679</v>
      </c>
      <c r="D809" s="237" t="s">
        <v>11801</v>
      </c>
      <c r="E809" s="236" t="s">
        <v>679</v>
      </c>
      <c r="F809" s="236" t="s">
        <v>679</v>
      </c>
      <c r="G809" s="236"/>
      <c r="H809" s="236"/>
      <c r="I809" s="235">
        <v>9000</v>
      </c>
      <c r="J809" s="235">
        <v>671.53</v>
      </c>
      <c r="K809" s="235">
        <v>671.53</v>
      </c>
      <c r="L809" s="236"/>
      <c r="M809" s="236"/>
      <c r="N809" s="236"/>
      <c r="O809" s="235">
        <v>456</v>
      </c>
      <c r="P809" s="235">
        <v>456</v>
      </c>
      <c r="Q809" s="235" t="s">
        <v>5080</v>
      </c>
      <c r="R809" s="235">
        <v>1</v>
      </c>
      <c r="S809" s="235" t="s">
        <v>290</v>
      </c>
      <c r="T809" s="236"/>
      <c r="U809" s="236"/>
      <c r="V809" s="236"/>
      <c r="W809" s="236"/>
      <c r="X809" s="236"/>
      <c r="Y809" s="236"/>
      <c r="Z809" s="235" t="s">
        <v>1644</v>
      </c>
      <c r="AA809" s="236"/>
      <c r="AB809" s="236"/>
      <c r="AC809" s="236"/>
      <c r="AD809" s="236"/>
      <c r="AE809" s="236"/>
      <c r="AF809" s="236"/>
      <c r="AG809" s="285"/>
      <c r="AH809" s="236"/>
      <c r="AI809" s="236"/>
      <c r="AJ809" s="236"/>
      <c r="AK809" s="236"/>
      <c r="AL809" s="236"/>
      <c r="AM809" s="236"/>
      <c r="AN809" s="236"/>
      <c r="AO809" s="236"/>
      <c r="AP809" s="236"/>
      <c r="AQ809" s="236"/>
      <c r="AR809" s="236"/>
      <c r="AS809" s="236"/>
      <c r="AT809" s="236"/>
      <c r="AU809" s="221">
        <v>2017</v>
      </c>
      <c r="AV809" s="221"/>
      <c r="AW809" s="221"/>
      <c r="AX809" s="221"/>
      <c r="AY809" s="221"/>
      <c r="AZ809" s="221"/>
      <c r="BA809" s="221"/>
      <c r="BB809" s="222">
        <v>460</v>
      </c>
      <c r="BC809" s="222"/>
    </row>
    <row r="810" spans="1:55" s="19" customFormat="1" ht="20.100000000000001" customHeight="1">
      <c r="A810" s="893"/>
      <c r="B810" s="292" t="s">
        <v>57</v>
      </c>
      <c r="C810" s="894" t="s">
        <v>679</v>
      </c>
      <c r="D810" s="967" t="s">
        <v>11802</v>
      </c>
      <c r="E810" s="894" t="s">
        <v>679</v>
      </c>
      <c r="F810" s="894" t="s">
        <v>679</v>
      </c>
      <c r="G810" s="894"/>
      <c r="H810" s="894"/>
      <c r="I810" s="684">
        <v>5070</v>
      </c>
      <c r="J810" s="684">
        <v>1225</v>
      </c>
      <c r="K810" s="684">
        <v>1225</v>
      </c>
      <c r="L810" s="894"/>
      <c r="M810" s="894"/>
      <c r="N810" s="894"/>
      <c r="O810" s="684">
        <v>726</v>
      </c>
      <c r="P810" s="684">
        <v>726</v>
      </c>
      <c r="Q810" s="684" t="s">
        <v>11803</v>
      </c>
      <c r="R810" s="684">
        <v>1</v>
      </c>
      <c r="S810" s="684" t="s">
        <v>290</v>
      </c>
      <c r="T810" s="894"/>
      <c r="U810" s="894"/>
      <c r="V810" s="894"/>
      <c r="W810" s="894"/>
      <c r="X810" s="894"/>
      <c r="Y810" s="894"/>
      <c r="Z810" s="684" t="s">
        <v>1644</v>
      </c>
      <c r="AA810" s="894"/>
      <c r="AB810" s="894"/>
      <c r="AC810" s="894"/>
      <c r="AD810" s="894"/>
      <c r="AE810" s="894"/>
      <c r="AF810" s="894"/>
      <c r="AG810" s="891"/>
      <c r="AH810" s="894"/>
      <c r="AI810" s="894"/>
      <c r="AJ810" s="894"/>
      <c r="AK810" s="894"/>
      <c r="AL810" s="894"/>
      <c r="AM810" s="894"/>
      <c r="AN810" s="894"/>
      <c r="AO810" s="894"/>
      <c r="AP810" s="894"/>
      <c r="AQ810" s="894"/>
      <c r="AR810" s="894"/>
      <c r="AS810" s="894"/>
      <c r="AT810" s="894"/>
      <c r="AU810" s="968">
        <v>2017</v>
      </c>
      <c r="AV810" s="968"/>
      <c r="AW810" s="968"/>
      <c r="AX810" s="968"/>
      <c r="AY810" s="968"/>
      <c r="AZ810" s="968"/>
      <c r="BA810" s="968"/>
      <c r="BB810" s="89">
        <v>1000</v>
      </c>
      <c r="BC810" s="89"/>
    </row>
    <row r="811" spans="1:55" s="1317" customFormat="1" ht="20.100000000000001" customHeight="1">
      <c r="A811" s="893"/>
      <c r="B811" s="1630" t="s">
        <v>57</v>
      </c>
      <c r="C811" s="1657" t="s">
        <v>679</v>
      </c>
      <c r="D811" s="1658" t="s">
        <v>17265</v>
      </c>
      <c r="E811" s="1657" t="s">
        <v>17261</v>
      </c>
      <c r="F811" s="1657" t="s">
        <v>17261</v>
      </c>
      <c r="G811" s="894"/>
      <c r="H811" s="894"/>
      <c r="I811" s="1633">
        <v>1420</v>
      </c>
      <c r="J811" s="1633">
        <v>1420</v>
      </c>
      <c r="K811" s="1633">
        <v>1420</v>
      </c>
      <c r="L811" s="894"/>
      <c r="M811" s="894"/>
      <c r="N811" s="894"/>
      <c r="O811" s="1633">
        <v>600</v>
      </c>
      <c r="P811" s="1633">
        <v>600</v>
      </c>
      <c r="Q811" s="1633" t="s">
        <v>17266</v>
      </c>
      <c r="R811" s="1633">
        <v>2</v>
      </c>
      <c r="S811" s="1633" t="s">
        <v>17186</v>
      </c>
      <c r="T811" s="894"/>
      <c r="U811" s="894"/>
      <c r="V811" s="894"/>
      <c r="W811" s="894"/>
      <c r="X811" s="894"/>
      <c r="Y811" s="894"/>
      <c r="Z811" s="1633" t="s">
        <v>17267</v>
      </c>
      <c r="AA811" s="894"/>
      <c r="AB811" s="894"/>
      <c r="AC811" s="894"/>
      <c r="AD811" s="894"/>
      <c r="AE811" s="894"/>
      <c r="AF811" s="894"/>
      <c r="AG811" s="891"/>
      <c r="AH811" s="894"/>
      <c r="AI811" s="894"/>
      <c r="AJ811" s="894"/>
      <c r="AK811" s="894"/>
      <c r="AL811" s="894"/>
      <c r="AM811" s="894"/>
      <c r="AN811" s="894"/>
      <c r="AO811" s="894"/>
      <c r="AP811" s="894"/>
      <c r="AQ811" s="894"/>
      <c r="AR811" s="894"/>
      <c r="AS811" s="894"/>
      <c r="AT811" s="894"/>
      <c r="AU811" s="1622">
        <v>2019</v>
      </c>
      <c r="AV811" s="968"/>
      <c r="AW811" s="968"/>
      <c r="AX811" s="968"/>
      <c r="AY811" s="968"/>
      <c r="AZ811" s="968"/>
      <c r="BA811" s="968"/>
      <c r="BB811" s="1620">
        <v>1060</v>
      </c>
      <c r="BC811" s="1620" t="s">
        <v>17160</v>
      </c>
    </row>
    <row r="812" spans="1:55" s="19" customFormat="1" ht="25.7" customHeight="1">
      <c r="A812" s="690"/>
      <c r="B812" s="292" t="s">
        <v>57</v>
      </c>
      <c r="C812" s="236" t="s">
        <v>680</v>
      </c>
      <c r="D812" s="237" t="s">
        <v>1747</v>
      </c>
      <c r="E812" s="236" t="s">
        <v>680</v>
      </c>
      <c r="F812" s="236" t="s">
        <v>680</v>
      </c>
      <c r="G812" s="236"/>
      <c r="H812" s="236"/>
      <c r="I812" s="235">
        <v>2229</v>
      </c>
      <c r="J812" s="235">
        <v>443</v>
      </c>
      <c r="K812" s="235">
        <v>524</v>
      </c>
      <c r="L812" s="236"/>
      <c r="M812" s="236"/>
      <c r="N812" s="236"/>
      <c r="O812" s="235">
        <v>523.9</v>
      </c>
      <c r="P812" s="235">
        <v>523.9</v>
      </c>
      <c r="Q812" s="235" t="s">
        <v>1748</v>
      </c>
      <c r="R812" s="235">
        <v>1</v>
      </c>
      <c r="S812" s="235" t="s">
        <v>290</v>
      </c>
      <c r="T812" s="236"/>
      <c r="U812" s="236"/>
      <c r="V812" s="236"/>
      <c r="W812" s="236"/>
      <c r="X812" s="236"/>
      <c r="Y812" s="236"/>
      <c r="Z812" s="235" t="s">
        <v>1644</v>
      </c>
      <c r="AA812" s="236"/>
      <c r="AB812" s="236"/>
      <c r="AC812" s="236"/>
      <c r="AD812" s="236"/>
      <c r="AE812" s="236"/>
      <c r="AF812" s="236"/>
      <c r="AG812" s="285"/>
      <c r="AH812" s="236"/>
      <c r="AI812" s="236"/>
      <c r="AJ812" s="236"/>
      <c r="AK812" s="236"/>
      <c r="AL812" s="236"/>
      <c r="AM812" s="236"/>
      <c r="AN812" s="236"/>
      <c r="AO812" s="236"/>
      <c r="AP812" s="236"/>
      <c r="AQ812" s="236"/>
      <c r="AR812" s="236"/>
      <c r="AS812" s="236"/>
      <c r="AT812" s="236"/>
      <c r="AU812" s="221">
        <v>2001</v>
      </c>
      <c r="AV812" s="221"/>
      <c r="AW812" s="221"/>
      <c r="AX812" s="221"/>
      <c r="AY812" s="221"/>
      <c r="AZ812" s="221"/>
      <c r="BA812" s="221"/>
      <c r="BB812" s="222">
        <v>158</v>
      </c>
      <c r="BC812" s="222"/>
    </row>
    <row r="813" spans="1:55" s="19" customFormat="1" ht="25.7" customHeight="1">
      <c r="A813" s="690"/>
      <c r="B813" s="292" t="s">
        <v>57</v>
      </c>
      <c r="C813" s="236" t="s">
        <v>680</v>
      </c>
      <c r="D813" s="237" t="s">
        <v>1749</v>
      </c>
      <c r="E813" s="236" t="s">
        <v>680</v>
      </c>
      <c r="F813" s="236" t="s">
        <v>680</v>
      </c>
      <c r="G813" s="236"/>
      <c r="H813" s="236"/>
      <c r="I813" s="235">
        <v>998</v>
      </c>
      <c r="J813" s="235">
        <v>398</v>
      </c>
      <c r="K813" s="235">
        <v>398</v>
      </c>
      <c r="L813" s="236"/>
      <c r="M813" s="236"/>
      <c r="N813" s="236"/>
      <c r="O813" s="235">
        <v>398</v>
      </c>
      <c r="P813" s="235">
        <v>398</v>
      </c>
      <c r="Q813" s="235" t="s">
        <v>1750</v>
      </c>
      <c r="R813" s="235">
        <v>1</v>
      </c>
      <c r="S813" s="235" t="s">
        <v>290</v>
      </c>
      <c r="T813" s="236"/>
      <c r="U813" s="236"/>
      <c r="V813" s="236"/>
      <c r="W813" s="236"/>
      <c r="X813" s="236"/>
      <c r="Y813" s="236"/>
      <c r="Z813" s="235" t="s">
        <v>1644</v>
      </c>
      <c r="AA813" s="236"/>
      <c r="AB813" s="236"/>
      <c r="AC813" s="236"/>
      <c r="AD813" s="236"/>
      <c r="AE813" s="236"/>
      <c r="AF813" s="236"/>
      <c r="AG813" s="285"/>
      <c r="AH813" s="236"/>
      <c r="AI813" s="236"/>
      <c r="AJ813" s="236"/>
      <c r="AK813" s="236"/>
      <c r="AL813" s="236"/>
      <c r="AM813" s="236"/>
      <c r="AN813" s="236"/>
      <c r="AO813" s="236"/>
      <c r="AP813" s="236"/>
      <c r="AQ813" s="236"/>
      <c r="AR813" s="236"/>
      <c r="AS813" s="236"/>
      <c r="AT813" s="236"/>
      <c r="AU813" s="221">
        <v>2007</v>
      </c>
      <c r="AV813" s="221"/>
      <c r="AW813" s="221"/>
      <c r="AX813" s="221"/>
      <c r="AY813" s="221"/>
      <c r="AZ813" s="221"/>
      <c r="BA813" s="221"/>
      <c r="BB813" s="222">
        <v>100</v>
      </c>
      <c r="BC813" s="222"/>
    </row>
    <row r="814" spans="1:55" s="19" customFormat="1" ht="25.7" customHeight="1">
      <c r="A814" s="690"/>
      <c r="B814" s="292" t="s">
        <v>57</v>
      </c>
      <c r="C814" s="236" t="s">
        <v>680</v>
      </c>
      <c r="D814" s="237" t="s">
        <v>1751</v>
      </c>
      <c r="E814" s="236" t="s">
        <v>680</v>
      </c>
      <c r="F814" s="236" t="s">
        <v>680</v>
      </c>
      <c r="G814" s="236"/>
      <c r="H814" s="236"/>
      <c r="I814" s="235"/>
      <c r="J814" s="235">
        <v>680</v>
      </c>
      <c r="K814" s="235">
        <v>680</v>
      </c>
      <c r="L814" s="236"/>
      <c r="M814" s="236"/>
      <c r="N814" s="236"/>
      <c r="O814" s="235">
        <v>450</v>
      </c>
      <c r="P814" s="235">
        <v>450</v>
      </c>
      <c r="Q814" s="235" t="s">
        <v>1752</v>
      </c>
      <c r="R814" s="235">
        <v>1</v>
      </c>
      <c r="S814" s="235" t="s">
        <v>290</v>
      </c>
      <c r="T814" s="236"/>
      <c r="U814" s="236"/>
      <c r="V814" s="236"/>
      <c r="W814" s="236"/>
      <c r="X814" s="236"/>
      <c r="Y814" s="236"/>
      <c r="Z814" s="235" t="s">
        <v>1644</v>
      </c>
      <c r="AA814" s="236"/>
      <c r="AB814" s="236"/>
      <c r="AC814" s="236"/>
      <c r="AD814" s="236"/>
      <c r="AE814" s="236"/>
      <c r="AF814" s="236"/>
      <c r="AG814" s="285"/>
      <c r="AH814" s="236"/>
      <c r="AI814" s="236"/>
      <c r="AJ814" s="236"/>
      <c r="AK814" s="236"/>
      <c r="AL814" s="236"/>
      <c r="AM814" s="236"/>
      <c r="AN814" s="236"/>
      <c r="AO814" s="236"/>
      <c r="AP814" s="236"/>
      <c r="AQ814" s="236"/>
      <c r="AR814" s="236"/>
      <c r="AS814" s="236"/>
      <c r="AT814" s="236"/>
      <c r="AU814" s="221">
        <v>2010</v>
      </c>
      <c r="AV814" s="221"/>
      <c r="AW814" s="221"/>
      <c r="AX814" s="221"/>
      <c r="AY814" s="221"/>
      <c r="AZ814" s="221"/>
      <c r="BA814" s="221"/>
      <c r="BB814" s="222">
        <v>100</v>
      </c>
      <c r="BC814" s="222"/>
    </row>
    <row r="815" spans="1:55" s="19" customFormat="1" ht="25.7" customHeight="1">
      <c r="A815" s="690"/>
      <c r="B815" s="292" t="s">
        <v>57</v>
      </c>
      <c r="C815" s="236" t="s">
        <v>680</v>
      </c>
      <c r="D815" s="237" t="s">
        <v>1753</v>
      </c>
      <c r="E815" s="236" t="s">
        <v>680</v>
      </c>
      <c r="F815" s="236" t="s">
        <v>680</v>
      </c>
      <c r="G815" s="236"/>
      <c r="H815" s="236"/>
      <c r="I815" s="235">
        <v>1754</v>
      </c>
      <c r="J815" s="235">
        <v>420</v>
      </c>
      <c r="K815" s="235">
        <v>420</v>
      </c>
      <c r="L815" s="236"/>
      <c r="M815" s="236"/>
      <c r="N815" s="236"/>
      <c r="O815" s="235">
        <v>420</v>
      </c>
      <c r="P815" s="235">
        <v>420.17</v>
      </c>
      <c r="Q815" s="235" t="s">
        <v>1754</v>
      </c>
      <c r="R815" s="235">
        <v>1</v>
      </c>
      <c r="S815" s="235" t="s">
        <v>290</v>
      </c>
      <c r="T815" s="236"/>
      <c r="U815" s="236"/>
      <c r="V815" s="236"/>
      <c r="W815" s="236"/>
      <c r="X815" s="236"/>
      <c r="Y815" s="236"/>
      <c r="Z815" s="235" t="s">
        <v>1644</v>
      </c>
      <c r="AA815" s="236"/>
      <c r="AB815" s="236"/>
      <c r="AC815" s="236"/>
      <c r="AD815" s="236"/>
      <c r="AE815" s="236"/>
      <c r="AF815" s="236"/>
      <c r="AG815" s="285"/>
      <c r="AH815" s="236"/>
      <c r="AI815" s="236"/>
      <c r="AJ815" s="236"/>
      <c r="AK815" s="236"/>
      <c r="AL815" s="236"/>
      <c r="AM815" s="236"/>
      <c r="AN815" s="236"/>
      <c r="AO815" s="236"/>
      <c r="AP815" s="236"/>
      <c r="AQ815" s="236"/>
      <c r="AR815" s="236"/>
      <c r="AS815" s="236"/>
      <c r="AT815" s="236"/>
      <c r="AU815" s="221">
        <v>2009</v>
      </c>
      <c r="AV815" s="221"/>
      <c r="AW815" s="221"/>
      <c r="AX815" s="221"/>
      <c r="AY815" s="221"/>
      <c r="AZ815" s="221"/>
      <c r="BA815" s="221"/>
      <c r="BB815" s="222">
        <v>150</v>
      </c>
      <c r="BC815" s="222"/>
    </row>
    <row r="816" spans="1:55" s="19" customFormat="1" ht="25.7" customHeight="1">
      <c r="A816" s="690"/>
      <c r="B816" s="292" t="s">
        <v>57</v>
      </c>
      <c r="C816" s="236" t="s">
        <v>680</v>
      </c>
      <c r="D816" s="237" t="s">
        <v>5091</v>
      </c>
      <c r="E816" s="236" t="s">
        <v>680</v>
      </c>
      <c r="F816" s="236" t="s">
        <v>680</v>
      </c>
      <c r="G816" s="236"/>
      <c r="H816" s="236"/>
      <c r="I816" s="235"/>
      <c r="J816" s="235">
        <v>420</v>
      </c>
      <c r="K816" s="235">
        <v>420</v>
      </c>
      <c r="L816" s="236"/>
      <c r="M816" s="236"/>
      <c r="N816" s="236"/>
      <c r="O816" s="235">
        <v>420</v>
      </c>
      <c r="P816" s="235">
        <v>420.17</v>
      </c>
      <c r="Q816" s="235" t="s">
        <v>1754</v>
      </c>
      <c r="R816" s="235">
        <v>1</v>
      </c>
      <c r="S816" s="235" t="s">
        <v>290</v>
      </c>
      <c r="T816" s="236"/>
      <c r="U816" s="236"/>
      <c r="V816" s="236"/>
      <c r="W816" s="236"/>
      <c r="X816" s="236"/>
      <c r="Y816" s="236"/>
      <c r="Z816" s="235" t="s">
        <v>1644</v>
      </c>
      <c r="AA816" s="236"/>
      <c r="AB816" s="236"/>
      <c r="AC816" s="236"/>
      <c r="AD816" s="236"/>
      <c r="AE816" s="236"/>
      <c r="AF816" s="236"/>
      <c r="AG816" s="285"/>
      <c r="AH816" s="236"/>
      <c r="AI816" s="236"/>
      <c r="AJ816" s="236"/>
      <c r="AK816" s="236"/>
      <c r="AL816" s="236"/>
      <c r="AM816" s="236"/>
      <c r="AN816" s="236"/>
      <c r="AO816" s="236"/>
      <c r="AP816" s="236"/>
      <c r="AQ816" s="236"/>
      <c r="AR816" s="236"/>
      <c r="AS816" s="236"/>
      <c r="AT816" s="236"/>
      <c r="AU816" s="221">
        <v>2015</v>
      </c>
      <c r="AV816" s="221"/>
      <c r="AW816" s="221"/>
      <c r="AX816" s="221"/>
      <c r="AY816" s="221"/>
      <c r="AZ816" s="221"/>
      <c r="BA816" s="221"/>
      <c r="BB816" s="222">
        <v>195</v>
      </c>
      <c r="BC816" s="222"/>
    </row>
    <row r="817" spans="1:55" s="19" customFormat="1" ht="25.7" customHeight="1">
      <c r="A817" s="690"/>
      <c r="B817" s="292" t="s">
        <v>57</v>
      </c>
      <c r="C817" s="236" t="s">
        <v>680</v>
      </c>
      <c r="D817" s="237" t="s">
        <v>5092</v>
      </c>
      <c r="E817" s="236" t="s">
        <v>680</v>
      </c>
      <c r="F817" s="236" t="s">
        <v>680</v>
      </c>
      <c r="G817" s="236"/>
      <c r="H817" s="236"/>
      <c r="I817" s="235"/>
      <c r="J817" s="235">
        <v>397.76</v>
      </c>
      <c r="K817" s="235">
        <v>397.76</v>
      </c>
      <c r="L817" s="236"/>
      <c r="M817" s="236"/>
      <c r="N817" s="236"/>
      <c r="O817" s="235">
        <v>398</v>
      </c>
      <c r="P817" s="235">
        <v>398</v>
      </c>
      <c r="Q817" s="235" t="s">
        <v>1750</v>
      </c>
      <c r="R817" s="235">
        <v>1</v>
      </c>
      <c r="S817" s="235" t="s">
        <v>290</v>
      </c>
      <c r="T817" s="236"/>
      <c r="U817" s="236"/>
      <c r="V817" s="236"/>
      <c r="W817" s="236"/>
      <c r="X817" s="236"/>
      <c r="Y817" s="236"/>
      <c r="Z817" s="235" t="s">
        <v>1644</v>
      </c>
      <c r="AA817" s="236"/>
      <c r="AB817" s="236"/>
      <c r="AC817" s="236"/>
      <c r="AD817" s="236"/>
      <c r="AE817" s="236"/>
      <c r="AF817" s="236"/>
      <c r="AG817" s="285"/>
      <c r="AH817" s="236"/>
      <c r="AI817" s="236"/>
      <c r="AJ817" s="236"/>
      <c r="AK817" s="236"/>
      <c r="AL817" s="236"/>
      <c r="AM817" s="236"/>
      <c r="AN817" s="236"/>
      <c r="AO817" s="236"/>
      <c r="AP817" s="236"/>
      <c r="AQ817" s="236"/>
      <c r="AR817" s="236"/>
      <c r="AS817" s="236"/>
      <c r="AT817" s="236"/>
      <c r="AU817" s="221">
        <v>2015</v>
      </c>
      <c r="AV817" s="221"/>
      <c r="AW817" s="221"/>
      <c r="AX817" s="221"/>
      <c r="AY817" s="221"/>
      <c r="AZ817" s="221"/>
      <c r="BA817" s="221"/>
      <c r="BB817" s="222">
        <v>168</v>
      </c>
      <c r="BC817" s="222"/>
    </row>
    <row r="818" spans="1:55" s="19" customFormat="1" ht="25.7" customHeight="1">
      <c r="A818" s="690"/>
      <c r="B818" s="292" t="s">
        <v>57</v>
      </c>
      <c r="C818" s="236" t="s">
        <v>680</v>
      </c>
      <c r="D818" s="237" t="s">
        <v>5093</v>
      </c>
      <c r="E818" s="236" t="s">
        <v>680</v>
      </c>
      <c r="F818" s="236" t="s">
        <v>680</v>
      </c>
      <c r="G818" s="236"/>
      <c r="H818" s="236"/>
      <c r="I818" s="235"/>
      <c r="J818" s="235">
        <v>420</v>
      </c>
      <c r="K818" s="235">
        <v>420</v>
      </c>
      <c r="L818" s="236"/>
      <c r="M818" s="236"/>
      <c r="N818" s="236"/>
      <c r="O818" s="235">
        <v>420</v>
      </c>
      <c r="P818" s="235">
        <v>420.17</v>
      </c>
      <c r="Q818" s="235" t="s">
        <v>1754</v>
      </c>
      <c r="R818" s="235">
        <v>1</v>
      </c>
      <c r="S818" s="235" t="s">
        <v>290</v>
      </c>
      <c r="T818" s="236"/>
      <c r="U818" s="236"/>
      <c r="V818" s="236"/>
      <c r="W818" s="236"/>
      <c r="X818" s="236"/>
      <c r="Y818" s="236"/>
      <c r="Z818" s="235" t="s">
        <v>1644</v>
      </c>
      <c r="AA818" s="236"/>
      <c r="AB818" s="236"/>
      <c r="AC818" s="236"/>
      <c r="AD818" s="236"/>
      <c r="AE818" s="236"/>
      <c r="AF818" s="236"/>
      <c r="AG818" s="285"/>
      <c r="AH818" s="236"/>
      <c r="AI818" s="236"/>
      <c r="AJ818" s="236"/>
      <c r="AK818" s="236"/>
      <c r="AL818" s="236"/>
      <c r="AM818" s="236"/>
      <c r="AN818" s="236"/>
      <c r="AO818" s="236"/>
      <c r="AP818" s="236"/>
      <c r="AQ818" s="236"/>
      <c r="AR818" s="236"/>
      <c r="AS818" s="236"/>
      <c r="AT818" s="236"/>
      <c r="AU818" s="221">
        <v>2015</v>
      </c>
      <c r="AV818" s="221"/>
      <c r="AW818" s="221"/>
      <c r="AX818" s="221"/>
      <c r="AY818" s="221"/>
      <c r="AZ818" s="221"/>
      <c r="BA818" s="221"/>
      <c r="BB818" s="222">
        <v>153</v>
      </c>
      <c r="BC818" s="222"/>
    </row>
    <row r="819" spans="1:55" s="19" customFormat="1" ht="25.7" customHeight="1">
      <c r="A819" s="690"/>
      <c r="B819" s="292" t="s">
        <v>57</v>
      </c>
      <c r="C819" s="285" t="s">
        <v>680</v>
      </c>
      <c r="D819" s="237" t="s">
        <v>5094</v>
      </c>
      <c r="E819" s="285" t="s">
        <v>680</v>
      </c>
      <c r="F819" s="285" t="s">
        <v>680</v>
      </c>
      <c r="G819" s="236"/>
      <c r="H819" s="236"/>
      <c r="I819" s="235"/>
      <c r="J819" s="235">
        <v>479</v>
      </c>
      <c r="K819" s="235">
        <v>479</v>
      </c>
      <c r="L819" s="279"/>
      <c r="M819" s="279"/>
      <c r="N819" s="279"/>
      <c r="O819" s="235">
        <v>420</v>
      </c>
      <c r="P819" s="235">
        <v>420.17</v>
      </c>
      <c r="Q819" s="235" t="s">
        <v>1754</v>
      </c>
      <c r="R819" s="235">
        <v>1</v>
      </c>
      <c r="S819" s="235" t="s">
        <v>290</v>
      </c>
      <c r="T819" s="236"/>
      <c r="U819" s="236"/>
      <c r="V819" s="236"/>
      <c r="W819" s="236"/>
      <c r="X819" s="236"/>
      <c r="Y819" s="236"/>
      <c r="Z819" s="235" t="s">
        <v>1644</v>
      </c>
      <c r="AA819" s="236"/>
      <c r="AB819" s="236"/>
      <c r="AC819" s="236"/>
      <c r="AD819" s="236"/>
      <c r="AE819" s="236"/>
      <c r="AF819" s="236"/>
      <c r="AG819" s="285"/>
      <c r="AH819" s="236"/>
      <c r="AI819" s="236"/>
      <c r="AJ819" s="236"/>
      <c r="AK819" s="236"/>
      <c r="AL819" s="236"/>
      <c r="AM819" s="236"/>
      <c r="AN819" s="236"/>
      <c r="AO819" s="236"/>
      <c r="AP819" s="236"/>
      <c r="AQ819" s="236"/>
      <c r="AR819" s="236"/>
      <c r="AS819" s="236"/>
      <c r="AT819" s="236"/>
      <c r="AU819" s="221">
        <v>2016</v>
      </c>
      <c r="AV819" s="221"/>
      <c r="AW819" s="221"/>
      <c r="AX819" s="221"/>
      <c r="AY819" s="221"/>
      <c r="AZ819" s="221"/>
      <c r="BA819" s="221"/>
      <c r="BB819" s="222">
        <v>250</v>
      </c>
      <c r="BC819" s="222"/>
    </row>
    <row r="820" spans="1:55" s="19" customFormat="1" ht="25.7" customHeight="1">
      <c r="A820" s="690"/>
      <c r="B820" s="292" t="s">
        <v>57</v>
      </c>
      <c r="C820" s="285" t="s">
        <v>680</v>
      </c>
      <c r="D820" s="237" t="s">
        <v>11804</v>
      </c>
      <c r="E820" s="285" t="s">
        <v>680</v>
      </c>
      <c r="F820" s="285" t="s">
        <v>680</v>
      </c>
      <c r="G820" s="236"/>
      <c r="H820" s="236"/>
      <c r="I820" s="235"/>
      <c r="J820" s="235">
        <v>479</v>
      </c>
      <c r="K820" s="235">
        <v>479</v>
      </c>
      <c r="L820" s="279"/>
      <c r="M820" s="279"/>
      <c r="N820" s="279"/>
      <c r="O820" s="235">
        <v>420</v>
      </c>
      <c r="P820" s="235">
        <v>420</v>
      </c>
      <c r="Q820" s="235" t="s">
        <v>1754</v>
      </c>
      <c r="R820" s="235">
        <v>1</v>
      </c>
      <c r="S820" s="235" t="s">
        <v>290</v>
      </c>
      <c r="T820" s="236"/>
      <c r="U820" s="236"/>
      <c r="V820" s="236"/>
      <c r="W820" s="236"/>
      <c r="X820" s="236"/>
      <c r="Y820" s="236"/>
      <c r="Z820" s="235" t="s">
        <v>1644</v>
      </c>
      <c r="AA820" s="236"/>
      <c r="AB820" s="236"/>
      <c r="AC820" s="236"/>
      <c r="AD820" s="236"/>
      <c r="AE820" s="236"/>
      <c r="AF820" s="236"/>
      <c r="AG820" s="285"/>
      <c r="AH820" s="236"/>
      <c r="AI820" s="236"/>
      <c r="AJ820" s="236"/>
      <c r="AK820" s="236"/>
      <c r="AL820" s="236"/>
      <c r="AM820" s="236"/>
      <c r="AN820" s="236"/>
      <c r="AO820" s="236"/>
      <c r="AP820" s="236"/>
      <c r="AQ820" s="236"/>
      <c r="AR820" s="236"/>
      <c r="AS820" s="236"/>
      <c r="AT820" s="236"/>
      <c r="AU820" s="221">
        <v>2017</v>
      </c>
      <c r="AV820" s="221"/>
      <c r="AW820" s="221"/>
      <c r="AX820" s="221"/>
      <c r="AY820" s="221"/>
      <c r="AZ820" s="221"/>
      <c r="BA820" s="221"/>
      <c r="BB820" s="222">
        <v>300</v>
      </c>
      <c r="BC820" s="222"/>
    </row>
    <row r="821" spans="1:55" s="19" customFormat="1" ht="25.7" customHeight="1">
      <c r="A821" s="690"/>
      <c r="B821" s="292" t="s">
        <v>57</v>
      </c>
      <c r="C821" s="285" t="s">
        <v>680</v>
      </c>
      <c r="D821" s="237" t="s">
        <v>13555</v>
      </c>
      <c r="E821" s="285" t="s">
        <v>680</v>
      </c>
      <c r="F821" s="285" t="s">
        <v>680</v>
      </c>
      <c r="G821" s="236"/>
      <c r="H821" s="236"/>
      <c r="I821" s="235"/>
      <c r="J821" s="235">
        <v>475.24</v>
      </c>
      <c r="K821" s="235">
        <v>474.3</v>
      </c>
      <c r="L821" s="279"/>
      <c r="M821" s="279"/>
      <c r="N821" s="279"/>
      <c r="O821" s="235">
        <v>420</v>
      </c>
      <c r="P821" s="235">
        <v>420</v>
      </c>
      <c r="Q821" s="235" t="s">
        <v>12276</v>
      </c>
      <c r="R821" s="235">
        <v>2</v>
      </c>
      <c r="S821" s="235" t="s">
        <v>290</v>
      </c>
      <c r="T821" s="236"/>
      <c r="U821" s="236"/>
      <c r="V821" s="236"/>
      <c r="W821" s="236"/>
      <c r="X821" s="236"/>
      <c r="Y821" s="236"/>
      <c r="Z821" s="235" t="s">
        <v>1644</v>
      </c>
      <c r="AA821" s="236"/>
      <c r="AB821" s="236"/>
      <c r="AC821" s="236"/>
      <c r="AD821" s="236"/>
      <c r="AE821" s="236"/>
      <c r="AF821" s="236"/>
      <c r="AG821" s="285"/>
      <c r="AH821" s="236"/>
      <c r="AI821" s="236"/>
      <c r="AJ821" s="236"/>
      <c r="AK821" s="236"/>
      <c r="AL821" s="236"/>
      <c r="AM821" s="236"/>
      <c r="AN821" s="236"/>
      <c r="AO821" s="236"/>
      <c r="AP821" s="236"/>
      <c r="AQ821" s="236"/>
      <c r="AR821" s="236"/>
      <c r="AS821" s="236"/>
      <c r="AT821" s="236"/>
      <c r="AU821" s="221">
        <v>2018</v>
      </c>
      <c r="AV821" s="221"/>
      <c r="AW821" s="221"/>
      <c r="AX821" s="221"/>
      <c r="AY821" s="221"/>
      <c r="AZ821" s="221"/>
      <c r="BA821" s="221"/>
      <c r="BB821" s="222">
        <v>350</v>
      </c>
      <c r="BC821" s="222"/>
    </row>
    <row r="822" spans="1:55" s="19" customFormat="1" ht="25.7" customHeight="1">
      <c r="A822" s="690"/>
      <c r="B822" s="292" t="s">
        <v>57</v>
      </c>
      <c r="C822" s="285" t="s">
        <v>683</v>
      </c>
      <c r="D822" s="237" t="s">
        <v>1493</v>
      </c>
      <c r="E822" s="285" t="s">
        <v>683</v>
      </c>
      <c r="F822" s="285" t="s">
        <v>1755</v>
      </c>
      <c r="G822" s="236"/>
      <c r="H822" s="236"/>
      <c r="I822" s="235">
        <v>3837</v>
      </c>
      <c r="J822" s="235">
        <v>532</v>
      </c>
      <c r="K822" s="235">
        <v>532</v>
      </c>
      <c r="L822" s="279"/>
      <c r="M822" s="279"/>
      <c r="N822" s="279"/>
      <c r="O822" s="235">
        <v>300</v>
      </c>
      <c r="P822" s="235">
        <v>300</v>
      </c>
      <c r="Q822" s="235" t="s">
        <v>1756</v>
      </c>
      <c r="R822" s="235">
        <v>1</v>
      </c>
      <c r="S822" s="235" t="s">
        <v>290</v>
      </c>
      <c r="T822" s="236"/>
      <c r="U822" s="236"/>
      <c r="V822" s="236"/>
      <c r="W822" s="236"/>
      <c r="X822" s="236"/>
      <c r="Y822" s="236"/>
      <c r="Z822" s="235" t="s">
        <v>1644</v>
      </c>
      <c r="AA822" s="236"/>
      <c r="AB822" s="236"/>
      <c r="AC822" s="236"/>
      <c r="AD822" s="236"/>
      <c r="AE822" s="236"/>
      <c r="AF822" s="236"/>
      <c r="AG822" s="285"/>
      <c r="AH822" s="236"/>
      <c r="AI822" s="236"/>
      <c r="AJ822" s="236"/>
      <c r="AK822" s="236"/>
      <c r="AL822" s="236"/>
      <c r="AM822" s="236"/>
      <c r="AN822" s="236"/>
      <c r="AO822" s="236"/>
      <c r="AP822" s="236"/>
      <c r="AQ822" s="236"/>
      <c r="AR822" s="236"/>
      <c r="AS822" s="236"/>
      <c r="AT822" s="236"/>
      <c r="AU822" s="221">
        <v>2001</v>
      </c>
      <c r="AV822" s="221"/>
      <c r="AW822" s="221"/>
      <c r="AX822" s="221"/>
      <c r="AY822" s="221"/>
      <c r="AZ822" s="221"/>
      <c r="BA822" s="221"/>
      <c r="BB822" s="222">
        <v>139</v>
      </c>
      <c r="BC822" s="222"/>
    </row>
    <row r="823" spans="1:55" s="19" customFormat="1" ht="25.7" customHeight="1">
      <c r="A823" s="690"/>
      <c r="B823" s="292" t="s">
        <v>57</v>
      </c>
      <c r="C823" s="285" t="s">
        <v>683</v>
      </c>
      <c r="D823" s="237" t="s">
        <v>1493</v>
      </c>
      <c r="E823" s="285" t="s">
        <v>683</v>
      </c>
      <c r="F823" s="285" t="s">
        <v>1757</v>
      </c>
      <c r="G823" s="236"/>
      <c r="H823" s="236"/>
      <c r="I823" s="235">
        <v>1703</v>
      </c>
      <c r="J823" s="235">
        <v>495</v>
      </c>
      <c r="K823" s="235">
        <v>495</v>
      </c>
      <c r="L823" s="279"/>
      <c r="M823" s="279"/>
      <c r="N823" s="279"/>
      <c r="O823" s="235">
        <v>300</v>
      </c>
      <c r="P823" s="235">
        <v>300</v>
      </c>
      <c r="Q823" s="235" t="s">
        <v>1756</v>
      </c>
      <c r="R823" s="235">
        <v>1</v>
      </c>
      <c r="S823" s="235" t="s">
        <v>290</v>
      </c>
      <c r="T823" s="236"/>
      <c r="U823" s="236"/>
      <c r="V823" s="236"/>
      <c r="W823" s="236"/>
      <c r="X823" s="236"/>
      <c r="Y823" s="236"/>
      <c r="Z823" s="235" t="s">
        <v>1644</v>
      </c>
      <c r="AA823" s="236"/>
      <c r="AB823" s="236"/>
      <c r="AC823" s="236"/>
      <c r="AD823" s="236"/>
      <c r="AE823" s="236"/>
      <c r="AF823" s="236"/>
      <c r="AG823" s="285"/>
      <c r="AH823" s="236"/>
      <c r="AI823" s="236"/>
      <c r="AJ823" s="236"/>
      <c r="AK823" s="236"/>
      <c r="AL823" s="236"/>
      <c r="AM823" s="236"/>
      <c r="AN823" s="236"/>
      <c r="AO823" s="236"/>
      <c r="AP823" s="236"/>
      <c r="AQ823" s="236"/>
      <c r="AR823" s="236"/>
      <c r="AS823" s="236"/>
      <c r="AT823" s="236"/>
      <c r="AU823" s="221">
        <v>2004</v>
      </c>
      <c r="AV823" s="221"/>
      <c r="AW823" s="221"/>
      <c r="AX823" s="221"/>
      <c r="AY823" s="221"/>
      <c r="AZ823" s="221"/>
      <c r="BA823" s="221"/>
      <c r="BB823" s="222">
        <v>89</v>
      </c>
      <c r="BC823" s="222"/>
    </row>
    <row r="824" spans="1:55" s="19" customFormat="1" ht="25.7" customHeight="1">
      <c r="A824" s="690"/>
      <c r="B824" s="292" t="s">
        <v>57</v>
      </c>
      <c r="C824" s="285" t="s">
        <v>683</v>
      </c>
      <c r="D824" s="237" t="s">
        <v>1493</v>
      </c>
      <c r="E824" s="285" t="s">
        <v>683</v>
      </c>
      <c r="F824" s="285" t="s">
        <v>1758</v>
      </c>
      <c r="G824" s="236"/>
      <c r="H824" s="236"/>
      <c r="I824" s="235">
        <v>3369</v>
      </c>
      <c r="J824" s="235">
        <v>495</v>
      </c>
      <c r="K824" s="235">
        <v>495</v>
      </c>
      <c r="L824" s="279"/>
      <c r="M824" s="279"/>
      <c r="N824" s="279"/>
      <c r="O824" s="235">
        <v>300</v>
      </c>
      <c r="P824" s="235">
        <v>300</v>
      </c>
      <c r="Q824" s="235" t="s">
        <v>1756</v>
      </c>
      <c r="R824" s="235">
        <v>1</v>
      </c>
      <c r="S824" s="235" t="s">
        <v>290</v>
      </c>
      <c r="T824" s="236"/>
      <c r="U824" s="236"/>
      <c r="V824" s="236"/>
      <c r="W824" s="236"/>
      <c r="X824" s="236"/>
      <c r="Y824" s="236"/>
      <c r="Z824" s="235" t="s">
        <v>1644</v>
      </c>
      <c r="AA824" s="236"/>
      <c r="AB824" s="236"/>
      <c r="AC824" s="236"/>
      <c r="AD824" s="236"/>
      <c r="AE824" s="236"/>
      <c r="AF824" s="236"/>
      <c r="AG824" s="236"/>
      <c r="AH824" s="236"/>
      <c r="AI824" s="236"/>
      <c r="AJ824" s="236"/>
      <c r="AK824" s="236"/>
      <c r="AL824" s="236"/>
      <c r="AM824" s="236"/>
      <c r="AN824" s="236"/>
      <c r="AO824" s="236"/>
      <c r="AP824" s="236"/>
      <c r="AQ824" s="236"/>
      <c r="AR824" s="236"/>
      <c r="AS824" s="236"/>
      <c r="AT824" s="236"/>
      <c r="AU824" s="221">
        <v>2004</v>
      </c>
      <c r="AV824" s="221"/>
      <c r="AW824" s="221"/>
      <c r="AX824" s="221"/>
      <c r="AY824" s="221"/>
      <c r="AZ824" s="221"/>
      <c r="BA824" s="221"/>
      <c r="BB824" s="222">
        <v>84</v>
      </c>
      <c r="BC824" s="222"/>
    </row>
    <row r="825" spans="1:55" s="19" customFormat="1" ht="20.100000000000001" customHeight="1">
      <c r="A825" s="893"/>
      <c r="B825" s="292" t="s">
        <v>57</v>
      </c>
      <c r="C825" s="891" t="s">
        <v>683</v>
      </c>
      <c r="D825" s="967" t="s">
        <v>1493</v>
      </c>
      <c r="E825" s="891" t="s">
        <v>683</v>
      </c>
      <c r="F825" s="891" t="s">
        <v>1759</v>
      </c>
      <c r="G825" s="894"/>
      <c r="H825" s="894"/>
      <c r="I825" s="684">
        <v>3378</v>
      </c>
      <c r="J825" s="684">
        <v>495</v>
      </c>
      <c r="K825" s="684">
        <v>495</v>
      </c>
      <c r="L825" s="971"/>
      <c r="M825" s="971"/>
      <c r="N825" s="971"/>
      <c r="O825" s="684">
        <v>300</v>
      </c>
      <c r="P825" s="684">
        <v>300</v>
      </c>
      <c r="Q825" s="684" t="s">
        <v>1756</v>
      </c>
      <c r="R825" s="684">
        <v>1</v>
      </c>
      <c r="S825" s="684" t="s">
        <v>290</v>
      </c>
      <c r="T825" s="894"/>
      <c r="U825" s="894"/>
      <c r="V825" s="894"/>
      <c r="W825" s="894"/>
      <c r="X825" s="894"/>
      <c r="Y825" s="894"/>
      <c r="Z825" s="684" t="s">
        <v>1644</v>
      </c>
      <c r="AA825" s="894"/>
      <c r="AB825" s="894"/>
      <c r="AC825" s="894"/>
      <c r="AD825" s="894"/>
      <c r="AE825" s="894"/>
      <c r="AF825" s="894"/>
      <c r="AG825" s="891"/>
      <c r="AH825" s="894"/>
      <c r="AI825" s="894"/>
      <c r="AJ825" s="894"/>
      <c r="AK825" s="894"/>
      <c r="AL825" s="894"/>
      <c r="AM825" s="894"/>
      <c r="AN825" s="894"/>
      <c r="AO825" s="894"/>
      <c r="AP825" s="894"/>
      <c r="AQ825" s="894"/>
      <c r="AR825" s="894"/>
      <c r="AS825" s="894"/>
      <c r="AT825" s="894"/>
      <c r="AU825" s="968">
        <v>2004</v>
      </c>
      <c r="AV825" s="968"/>
      <c r="AW825" s="968"/>
      <c r="AX825" s="968"/>
      <c r="AY825" s="968"/>
      <c r="AZ825" s="968"/>
      <c r="BA825" s="968"/>
      <c r="BB825" s="89">
        <v>84</v>
      </c>
      <c r="BC825" s="89"/>
    </row>
    <row r="826" spans="1:55" s="19" customFormat="1" ht="25.7" customHeight="1">
      <c r="A826" s="690"/>
      <c r="B826" s="292" t="s">
        <v>57</v>
      </c>
      <c r="C826" s="285" t="s">
        <v>683</v>
      </c>
      <c r="D826" s="237" t="s">
        <v>1493</v>
      </c>
      <c r="E826" s="285" t="s">
        <v>683</v>
      </c>
      <c r="F826" s="285" t="s">
        <v>1760</v>
      </c>
      <c r="G826" s="236"/>
      <c r="H826" s="236"/>
      <c r="I826" s="235">
        <v>4775</v>
      </c>
      <c r="J826" s="235">
        <v>495</v>
      </c>
      <c r="K826" s="235">
        <v>495</v>
      </c>
      <c r="L826" s="279"/>
      <c r="M826" s="279"/>
      <c r="N826" s="279"/>
      <c r="O826" s="235">
        <v>300</v>
      </c>
      <c r="P826" s="235">
        <v>300</v>
      </c>
      <c r="Q826" s="235" t="s">
        <v>1756</v>
      </c>
      <c r="R826" s="235">
        <v>1</v>
      </c>
      <c r="S826" s="235" t="s">
        <v>290</v>
      </c>
      <c r="T826" s="236"/>
      <c r="U826" s="236"/>
      <c r="V826" s="236"/>
      <c r="W826" s="236"/>
      <c r="X826" s="236"/>
      <c r="Y826" s="236"/>
      <c r="Z826" s="235" t="s">
        <v>1644</v>
      </c>
      <c r="AA826" s="236"/>
      <c r="AB826" s="236"/>
      <c r="AC826" s="236"/>
      <c r="AD826" s="236"/>
      <c r="AE826" s="236"/>
      <c r="AF826" s="236"/>
      <c r="AG826" s="236"/>
      <c r="AH826" s="236"/>
      <c r="AI826" s="236"/>
      <c r="AJ826" s="236"/>
      <c r="AK826" s="236"/>
      <c r="AL826" s="236"/>
      <c r="AM826" s="236"/>
      <c r="AN826" s="236"/>
      <c r="AO826" s="236"/>
      <c r="AP826" s="236"/>
      <c r="AQ826" s="236"/>
      <c r="AR826" s="236"/>
      <c r="AS826" s="236"/>
      <c r="AT826" s="236"/>
      <c r="AU826" s="221">
        <v>2004</v>
      </c>
      <c r="AV826" s="221"/>
      <c r="AW826" s="221"/>
      <c r="AX826" s="221"/>
      <c r="AY826" s="221"/>
      <c r="AZ826" s="221"/>
      <c r="BA826" s="221"/>
      <c r="BB826" s="222">
        <v>86</v>
      </c>
      <c r="BC826" s="222"/>
    </row>
    <row r="827" spans="1:55" s="19" customFormat="1" ht="25.7" customHeight="1">
      <c r="A827" s="690"/>
      <c r="B827" s="292" t="s">
        <v>57</v>
      </c>
      <c r="C827" s="285" t="s">
        <v>692</v>
      </c>
      <c r="D827" s="237" t="s">
        <v>1761</v>
      </c>
      <c r="E827" s="285" t="s">
        <v>692</v>
      </c>
      <c r="F827" s="285" t="s">
        <v>692</v>
      </c>
      <c r="G827" s="235"/>
      <c r="H827" s="235"/>
      <c r="I827" s="235">
        <v>3301</v>
      </c>
      <c r="J827" s="235">
        <v>645</v>
      </c>
      <c r="K827" s="235">
        <v>645</v>
      </c>
      <c r="L827" s="279"/>
      <c r="M827" s="279"/>
      <c r="N827" s="279"/>
      <c r="O827" s="235">
        <v>624</v>
      </c>
      <c r="P827" s="235">
        <v>624</v>
      </c>
      <c r="Q827" s="235" t="s">
        <v>1555</v>
      </c>
      <c r="R827" s="235">
        <v>2</v>
      </c>
      <c r="S827" s="235" t="s">
        <v>290</v>
      </c>
      <c r="T827" s="235"/>
      <c r="U827" s="235"/>
      <c r="V827" s="285"/>
      <c r="W827" s="235"/>
      <c r="X827" s="235"/>
      <c r="Y827" s="235"/>
      <c r="Z827" s="235" t="s">
        <v>1644</v>
      </c>
      <c r="AA827" s="235"/>
      <c r="AB827" s="235"/>
      <c r="AC827" s="235"/>
      <c r="AD827" s="235"/>
      <c r="AE827" s="235"/>
      <c r="AF827" s="285"/>
      <c r="AG827" s="285"/>
      <c r="AH827" s="285"/>
      <c r="AI827" s="235"/>
      <c r="AJ827" s="235"/>
      <c r="AK827" s="235"/>
      <c r="AL827" s="235"/>
      <c r="AM827" s="235"/>
      <c r="AN827" s="235"/>
      <c r="AO827" s="285"/>
      <c r="AP827" s="285"/>
      <c r="AQ827" s="236"/>
      <c r="AR827" s="236"/>
      <c r="AS827" s="236"/>
      <c r="AT827" s="236"/>
      <c r="AU827" s="221">
        <v>2000</v>
      </c>
      <c r="AV827" s="221"/>
      <c r="AW827" s="221"/>
      <c r="AX827" s="221"/>
      <c r="AY827" s="221"/>
      <c r="AZ827" s="221"/>
      <c r="BA827" s="221"/>
      <c r="BB827" s="222">
        <v>166</v>
      </c>
      <c r="BC827" s="222"/>
    </row>
    <row r="828" spans="1:55" s="19" customFormat="1" ht="25.7" customHeight="1">
      <c r="A828" s="690"/>
      <c r="B828" s="292" t="s">
        <v>57</v>
      </c>
      <c r="C828" s="285" t="s">
        <v>692</v>
      </c>
      <c r="D828" s="237" t="s">
        <v>16445</v>
      </c>
      <c r="E828" s="285" t="s">
        <v>692</v>
      </c>
      <c r="F828" s="285" t="s">
        <v>692</v>
      </c>
      <c r="G828" s="235"/>
      <c r="H828" s="235"/>
      <c r="I828" s="235">
        <v>4462</v>
      </c>
      <c r="J828" s="235">
        <v>670</v>
      </c>
      <c r="K828" s="235">
        <v>670</v>
      </c>
      <c r="L828" s="279"/>
      <c r="M828" s="279"/>
      <c r="N828" s="279"/>
      <c r="O828" s="235">
        <v>300</v>
      </c>
      <c r="P828" s="235">
        <v>300</v>
      </c>
      <c r="Q828" s="235" t="s">
        <v>1555</v>
      </c>
      <c r="R828" s="235">
        <v>1</v>
      </c>
      <c r="S828" s="235" t="s">
        <v>290</v>
      </c>
      <c r="T828" s="235"/>
      <c r="U828" s="235"/>
      <c r="V828" s="285"/>
      <c r="W828" s="235"/>
      <c r="X828" s="235"/>
      <c r="Y828" s="235"/>
      <c r="Z828" s="235" t="s">
        <v>1644</v>
      </c>
      <c r="AA828" s="235"/>
      <c r="AB828" s="235"/>
      <c r="AC828" s="235"/>
      <c r="AD828" s="235"/>
      <c r="AE828" s="235"/>
      <c r="AF828" s="285"/>
      <c r="AG828" s="285"/>
      <c r="AH828" s="285"/>
      <c r="AI828" s="235"/>
      <c r="AJ828" s="235"/>
      <c r="AK828" s="235"/>
      <c r="AL828" s="235"/>
      <c r="AM828" s="235"/>
      <c r="AN828" s="235"/>
      <c r="AO828" s="285"/>
      <c r="AP828" s="285"/>
      <c r="AQ828" s="236"/>
      <c r="AR828" s="236"/>
      <c r="AS828" s="236"/>
      <c r="AT828" s="236"/>
      <c r="AU828" s="221">
        <v>2015</v>
      </c>
      <c r="AV828" s="221"/>
      <c r="AW828" s="221"/>
      <c r="AX828" s="221"/>
      <c r="AY828" s="221"/>
      <c r="AZ828" s="221"/>
      <c r="BA828" s="221"/>
      <c r="BB828" s="222">
        <v>150</v>
      </c>
      <c r="BC828" s="222" t="s">
        <v>16446</v>
      </c>
    </row>
    <row r="829" spans="1:55" s="19" customFormat="1" ht="25.7" customHeight="1">
      <c r="A829" s="690"/>
      <c r="B829" s="292" t="s">
        <v>57</v>
      </c>
      <c r="C829" s="285" t="s">
        <v>692</v>
      </c>
      <c r="D829" s="237" t="s">
        <v>16447</v>
      </c>
      <c r="E829" s="285" t="s">
        <v>692</v>
      </c>
      <c r="F829" s="285" t="s">
        <v>692</v>
      </c>
      <c r="G829" s="235"/>
      <c r="H829" s="235"/>
      <c r="I829" s="235">
        <v>1653</v>
      </c>
      <c r="J829" s="235">
        <v>626</v>
      </c>
      <c r="K829" s="235">
        <v>626</v>
      </c>
      <c r="L829" s="279"/>
      <c r="M829" s="279"/>
      <c r="N829" s="279"/>
      <c r="O829" s="235">
        <v>300</v>
      </c>
      <c r="P829" s="235">
        <v>300</v>
      </c>
      <c r="Q829" s="235" t="s">
        <v>1555</v>
      </c>
      <c r="R829" s="235">
        <v>1</v>
      </c>
      <c r="S829" s="235" t="s">
        <v>2783</v>
      </c>
      <c r="T829" s="235"/>
      <c r="U829" s="235"/>
      <c r="V829" s="285"/>
      <c r="W829" s="235"/>
      <c r="X829" s="235"/>
      <c r="Y829" s="235"/>
      <c r="Z829" s="235" t="s">
        <v>1644</v>
      </c>
      <c r="AA829" s="235"/>
      <c r="AB829" s="235"/>
      <c r="AC829" s="235"/>
      <c r="AD829" s="235"/>
      <c r="AE829" s="235"/>
      <c r="AF829" s="285"/>
      <c r="AG829" s="285"/>
      <c r="AH829" s="285"/>
      <c r="AI829" s="235"/>
      <c r="AJ829" s="235"/>
      <c r="AK829" s="235"/>
      <c r="AL829" s="235"/>
      <c r="AM829" s="235"/>
      <c r="AN829" s="235"/>
      <c r="AO829" s="285"/>
      <c r="AP829" s="285"/>
      <c r="AQ829" s="236"/>
      <c r="AR829" s="236"/>
      <c r="AS829" s="236"/>
      <c r="AT829" s="236"/>
      <c r="AU829" s="221">
        <v>2016</v>
      </c>
      <c r="AV829" s="221"/>
      <c r="AW829" s="221"/>
      <c r="AX829" s="221"/>
      <c r="AY829" s="221"/>
      <c r="AZ829" s="221"/>
      <c r="BA829" s="221"/>
      <c r="BB829" s="222">
        <v>200</v>
      </c>
      <c r="BC829" s="222" t="s">
        <v>16446</v>
      </c>
    </row>
    <row r="830" spans="1:55" s="19" customFormat="1" ht="25.7" customHeight="1">
      <c r="A830" s="690"/>
      <c r="B830" s="292" t="s">
        <v>57</v>
      </c>
      <c r="C830" s="285" t="s">
        <v>692</v>
      </c>
      <c r="D830" s="237" t="s">
        <v>16448</v>
      </c>
      <c r="E830" s="285" t="s">
        <v>692</v>
      </c>
      <c r="F830" s="285" t="s">
        <v>4887</v>
      </c>
      <c r="G830" s="235"/>
      <c r="H830" s="235"/>
      <c r="I830" s="235">
        <v>2659</v>
      </c>
      <c r="J830" s="235">
        <v>545</v>
      </c>
      <c r="K830" s="235">
        <v>513</v>
      </c>
      <c r="L830" s="279"/>
      <c r="M830" s="279"/>
      <c r="N830" s="279"/>
      <c r="O830" s="235">
        <v>496</v>
      </c>
      <c r="P830" s="235">
        <v>496</v>
      </c>
      <c r="Q830" s="235" t="s">
        <v>1555</v>
      </c>
      <c r="R830" s="235">
        <v>1</v>
      </c>
      <c r="S830" s="235" t="s">
        <v>290</v>
      </c>
      <c r="T830" s="235"/>
      <c r="U830" s="235"/>
      <c r="V830" s="285"/>
      <c r="W830" s="235"/>
      <c r="X830" s="235"/>
      <c r="Y830" s="235"/>
      <c r="Z830" s="235" t="s">
        <v>1644</v>
      </c>
      <c r="AA830" s="235"/>
      <c r="AB830" s="235"/>
      <c r="AC830" s="235"/>
      <c r="AD830" s="235"/>
      <c r="AE830" s="235"/>
      <c r="AF830" s="285"/>
      <c r="AG830" s="285"/>
      <c r="AH830" s="285"/>
      <c r="AI830" s="235"/>
      <c r="AJ830" s="235"/>
      <c r="AK830" s="235"/>
      <c r="AL830" s="235"/>
      <c r="AM830" s="235"/>
      <c r="AN830" s="235"/>
      <c r="AO830" s="285"/>
      <c r="AP830" s="285"/>
      <c r="AQ830" s="236"/>
      <c r="AR830" s="236"/>
      <c r="AS830" s="236"/>
      <c r="AT830" s="236"/>
      <c r="AU830" s="221">
        <v>2003</v>
      </c>
      <c r="AV830" s="221"/>
      <c r="AW830" s="221"/>
      <c r="AX830" s="221"/>
      <c r="AY830" s="221"/>
      <c r="AZ830" s="221"/>
      <c r="BA830" s="221"/>
      <c r="BB830" s="222">
        <v>292</v>
      </c>
      <c r="BC830" s="222"/>
    </row>
    <row r="831" spans="1:55" s="19" customFormat="1" ht="25.7" customHeight="1">
      <c r="A831" s="690"/>
      <c r="B831" s="292" t="s">
        <v>57</v>
      </c>
      <c r="C831" s="285" t="s">
        <v>692</v>
      </c>
      <c r="D831" s="237" t="s">
        <v>16449</v>
      </c>
      <c r="E831" s="285" t="s">
        <v>692</v>
      </c>
      <c r="F831" s="285" t="s">
        <v>4882</v>
      </c>
      <c r="G831" s="235"/>
      <c r="H831" s="235"/>
      <c r="I831" s="235">
        <v>3216</v>
      </c>
      <c r="J831" s="235">
        <v>643</v>
      </c>
      <c r="K831" s="235">
        <v>630</v>
      </c>
      <c r="L831" s="279"/>
      <c r="M831" s="279"/>
      <c r="N831" s="279"/>
      <c r="O831" s="235">
        <v>630</v>
      </c>
      <c r="P831" s="235">
        <v>630</v>
      </c>
      <c r="Q831" s="235" t="s">
        <v>1555</v>
      </c>
      <c r="R831" s="235">
        <v>2</v>
      </c>
      <c r="S831" s="235" t="s">
        <v>290</v>
      </c>
      <c r="T831" s="235"/>
      <c r="U831" s="235"/>
      <c r="V831" s="285"/>
      <c r="W831" s="235"/>
      <c r="X831" s="235"/>
      <c r="Y831" s="235"/>
      <c r="Z831" s="235" t="s">
        <v>1644</v>
      </c>
      <c r="AA831" s="235"/>
      <c r="AB831" s="235"/>
      <c r="AC831" s="235"/>
      <c r="AD831" s="235"/>
      <c r="AE831" s="235"/>
      <c r="AF831" s="285"/>
      <c r="AG831" s="285"/>
      <c r="AH831" s="285"/>
      <c r="AI831" s="235"/>
      <c r="AJ831" s="235"/>
      <c r="AK831" s="235"/>
      <c r="AL831" s="235"/>
      <c r="AM831" s="235"/>
      <c r="AN831" s="235"/>
      <c r="AO831" s="285"/>
      <c r="AP831" s="285"/>
      <c r="AQ831" s="236"/>
      <c r="AR831" s="236"/>
      <c r="AS831" s="236"/>
      <c r="AT831" s="236"/>
      <c r="AU831" s="221">
        <v>2004</v>
      </c>
      <c r="AV831" s="221"/>
      <c r="AW831" s="221"/>
      <c r="AX831" s="221"/>
      <c r="AY831" s="221"/>
      <c r="AZ831" s="221"/>
      <c r="BA831" s="221"/>
      <c r="BB831" s="222">
        <v>312</v>
      </c>
      <c r="BC831" s="222"/>
    </row>
    <row r="832" spans="1:55" s="19" customFormat="1" ht="25.7" customHeight="1">
      <c r="A832" s="690"/>
      <c r="B832" s="292" t="s">
        <v>57</v>
      </c>
      <c r="C832" s="285" t="s">
        <v>692</v>
      </c>
      <c r="D832" s="237" t="s">
        <v>16450</v>
      </c>
      <c r="E832" s="285" t="s">
        <v>692</v>
      </c>
      <c r="F832" s="285" t="s">
        <v>4887</v>
      </c>
      <c r="G832" s="235"/>
      <c r="H832" s="235"/>
      <c r="I832" s="235">
        <v>1840</v>
      </c>
      <c r="J832" s="235">
        <v>519</v>
      </c>
      <c r="K832" s="235">
        <v>519</v>
      </c>
      <c r="L832" s="279"/>
      <c r="M832" s="279"/>
      <c r="N832" s="279"/>
      <c r="O832" s="235">
        <v>453</v>
      </c>
      <c r="P832" s="235">
        <v>453</v>
      </c>
      <c r="Q832" s="235" t="s">
        <v>1555</v>
      </c>
      <c r="R832" s="235">
        <v>1</v>
      </c>
      <c r="S832" s="235" t="s">
        <v>290</v>
      </c>
      <c r="T832" s="235"/>
      <c r="U832" s="235"/>
      <c r="V832" s="285"/>
      <c r="W832" s="235"/>
      <c r="X832" s="235"/>
      <c r="Y832" s="235"/>
      <c r="Z832" s="235" t="s">
        <v>1644</v>
      </c>
      <c r="AA832" s="235"/>
      <c r="AB832" s="235"/>
      <c r="AC832" s="235"/>
      <c r="AD832" s="235"/>
      <c r="AE832" s="235"/>
      <c r="AF832" s="285"/>
      <c r="AG832" s="285"/>
      <c r="AH832" s="285"/>
      <c r="AI832" s="235"/>
      <c r="AJ832" s="235"/>
      <c r="AK832" s="235"/>
      <c r="AL832" s="235"/>
      <c r="AM832" s="235"/>
      <c r="AN832" s="235"/>
      <c r="AO832" s="285"/>
      <c r="AP832" s="285"/>
      <c r="AQ832" s="236"/>
      <c r="AR832" s="236"/>
      <c r="AS832" s="236"/>
      <c r="AT832" s="236"/>
      <c r="AU832" s="221">
        <v>2020</v>
      </c>
      <c r="AV832" s="221"/>
      <c r="AW832" s="221"/>
      <c r="AX832" s="221"/>
      <c r="AY832" s="221"/>
      <c r="AZ832" s="221"/>
      <c r="BA832" s="221"/>
      <c r="BB832" s="222">
        <v>600</v>
      </c>
      <c r="BC832" s="222" t="s">
        <v>16446</v>
      </c>
    </row>
    <row r="833" spans="1:55" s="19" customFormat="1" ht="25.7" customHeight="1">
      <c r="A833" s="690"/>
      <c r="B833" s="292" t="s">
        <v>57</v>
      </c>
      <c r="C833" s="285" t="s">
        <v>692</v>
      </c>
      <c r="D833" s="237" t="s">
        <v>1763</v>
      </c>
      <c r="E833" s="285" t="s">
        <v>692</v>
      </c>
      <c r="F833" s="285" t="s">
        <v>4884</v>
      </c>
      <c r="G833" s="235"/>
      <c r="H833" s="235"/>
      <c r="I833" s="235">
        <v>1048</v>
      </c>
      <c r="J833" s="235">
        <v>483</v>
      </c>
      <c r="K833" s="235">
        <v>483</v>
      </c>
      <c r="L833" s="279"/>
      <c r="M833" s="279"/>
      <c r="N833" s="279"/>
      <c r="O833" s="235">
        <v>600</v>
      </c>
      <c r="P833" s="235">
        <v>600</v>
      </c>
      <c r="Q833" s="235" t="s">
        <v>1555</v>
      </c>
      <c r="R833" s="235">
        <v>2</v>
      </c>
      <c r="S833" s="235" t="s">
        <v>290</v>
      </c>
      <c r="T833" s="235"/>
      <c r="U833" s="235"/>
      <c r="V833" s="285"/>
      <c r="W833" s="235"/>
      <c r="X833" s="235"/>
      <c r="Y833" s="235"/>
      <c r="Z833" s="235" t="s">
        <v>1644</v>
      </c>
      <c r="AA833" s="235"/>
      <c r="AB833" s="235"/>
      <c r="AC833" s="235"/>
      <c r="AD833" s="235"/>
      <c r="AE833" s="235"/>
      <c r="AF833" s="285"/>
      <c r="AG833" s="285"/>
      <c r="AH833" s="285"/>
      <c r="AI833" s="235"/>
      <c r="AJ833" s="235"/>
      <c r="AK833" s="235"/>
      <c r="AL833" s="235"/>
      <c r="AM833" s="235"/>
      <c r="AN833" s="235"/>
      <c r="AO833" s="285"/>
      <c r="AP833" s="285"/>
      <c r="AQ833" s="236"/>
      <c r="AR833" s="236"/>
      <c r="AS833" s="236"/>
      <c r="AT833" s="236"/>
      <c r="AU833" s="221">
        <v>2001</v>
      </c>
      <c r="AV833" s="221"/>
      <c r="AW833" s="221"/>
      <c r="AX833" s="221"/>
      <c r="AY833" s="221"/>
      <c r="AZ833" s="221"/>
      <c r="BA833" s="221"/>
      <c r="BB833" s="222">
        <v>260</v>
      </c>
      <c r="BC833" s="222"/>
    </row>
    <row r="834" spans="1:55" s="19" customFormat="1" ht="25.7" customHeight="1">
      <c r="A834" s="690"/>
      <c r="B834" s="292" t="s">
        <v>57</v>
      </c>
      <c r="C834" s="285" t="s">
        <v>692</v>
      </c>
      <c r="D834" s="237" t="s">
        <v>1764</v>
      </c>
      <c r="E834" s="285" t="s">
        <v>692</v>
      </c>
      <c r="F834" s="285" t="s">
        <v>4889</v>
      </c>
      <c r="G834" s="235"/>
      <c r="H834" s="235"/>
      <c r="I834" s="235">
        <v>1188</v>
      </c>
      <c r="J834" s="235">
        <v>463</v>
      </c>
      <c r="K834" s="235">
        <v>463</v>
      </c>
      <c r="L834" s="279"/>
      <c r="M834" s="279"/>
      <c r="N834" s="279"/>
      <c r="O834" s="235">
        <v>600</v>
      </c>
      <c r="P834" s="235">
        <v>600</v>
      </c>
      <c r="Q834" s="235" t="s">
        <v>1555</v>
      </c>
      <c r="R834" s="235">
        <v>2</v>
      </c>
      <c r="S834" s="235" t="s">
        <v>290</v>
      </c>
      <c r="T834" s="235"/>
      <c r="U834" s="235"/>
      <c r="V834" s="285"/>
      <c r="W834" s="235"/>
      <c r="X834" s="235"/>
      <c r="Y834" s="235"/>
      <c r="Z834" s="235" t="s">
        <v>1644</v>
      </c>
      <c r="AA834" s="235"/>
      <c r="AB834" s="235"/>
      <c r="AC834" s="235"/>
      <c r="AD834" s="235"/>
      <c r="AE834" s="235"/>
      <c r="AF834" s="285"/>
      <c r="AG834" s="285"/>
      <c r="AH834" s="285"/>
      <c r="AI834" s="235"/>
      <c r="AJ834" s="235"/>
      <c r="AK834" s="235"/>
      <c r="AL834" s="235"/>
      <c r="AM834" s="235"/>
      <c r="AN834" s="235"/>
      <c r="AO834" s="285"/>
      <c r="AP834" s="285"/>
      <c r="AQ834" s="236"/>
      <c r="AR834" s="236"/>
      <c r="AS834" s="236"/>
      <c r="AT834" s="236"/>
      <c r="AU834" s="221">
        <v>2001</v>
      </c>
      <c r="AV834" s="221"/>
      <c r="AW834" s="221"/>
      <c r="AX834" s="221"/>
      <c r="AY834" s="221"/>
      <c r="AZ834" s="221"/>
      <c r="BA834" s="221"/>
      <c r="BB834" s="222">
        <v>115</v>
      </c>
      <c r="BC834" s="222"/>
    </row>
    <row r="835" spans="1:55" s="19" customFormat="1" ht="25.7" customHeight="1">
      <c r="A835" s="690"/>
      <c r="B835" s="292" t="s">
        <v>57</v>
      </c>
      <c r="C835" s="285" t="s">
        <v>692</v>
      </c>
      <c r="D835" s="237" t="s">
        <v>1765</v>
      </c>
      <c r="E835" s="285" t="s">
        <v>692</v>
      </c>
      <c r="F835" s="285" t="s">
        <v>5095</v>
      </c>
      <c r="G835" s="235"/>
      <c r="H835" s="235"/>
      <c r="I835" s="235">
        <v>1248</v>
      </c>
      <c r="J835" s="235">
        <v>567</v>
      </c>
      <c r="K835" s="235">
        <v>567</v>
      </c>
      <c r="L835" s="279"/>
      <c r="M835" s="279"/>
      <c r="N835" s="279"/>
      <c r="O835" s="235">
        <v>600</v>
      </c>
      <c r="P835" s="235">
        <v>600</v>
      </c>
      <c r="Q835" s="235" t="s">
        <v>1555</v>
      </c>
      <c r="R835" s="235">
        <v>2</v>
      </c>
      <c r="S835" s="235" t="s">
        <v>290</v>
      </c>
      <c r="T835" s="235"/>
      <c r="U835" s="235"/>
      <c r="V835" s="285"/>
      <c r="W835" s="235"/>
      <c r="X835" s="235"/>
      <c r="Y835" s="235"/>
      <c r="Z835" s="235" t="s">
        <v>1644</v>
      </c>
      <c r="AA835" s="235"/>
      <c r="AB835" s="235"/>
      <c r="AC835" s="235"/>
      <c r="AD835" s="235"/>
      <c r="AE835" s="235"/>
      <c r="AF835" s="285"/>
      <c r="AG835" s="285"/>
      <c r="AH835" s="285"/>
      <c r="AI835" s="235"/>
      <c r="AJ835" s="235"/>
      <c r="AK835" s="235"/>
      <c r="AL835" s="235"/>
      <c r="AM835" s="235"/>
      <c r="AN835" s="235"/>
      <c r="AO835" s="285"/>
      <c r="AP835" s="285"/>
      <c r="AQ835" s="236"/>
      <c r="AR835" s="236"/>
      <c r="AS835" s="236"/>
      <c r="AT835" s="236"/>
      <c r="AU835" s="221">
        <v>2006</v>
      </c>
      <c r="AV835" s="221"/>
      <c r="AW835" s="221"/>
      <c r="AX835" s="221"/>
      <c r="AY835" s="221"/>
      <c r="AZ835" s="221"/>
      <c r="BA835" s="221"/>
      <c r="BB835" s="222">
        <v>20</v>
      </c>
      <c r="BC835" s="222"/>
    </row>
    <row r="836" spans="1:55" s="19" customFormat="1" ht="25.7" customHeight="1">
      <c r="A836" s="690"/>
      <c r="B836" s="292" t="s">
        <v>57</v>
      </c>
      <c r="C836" s="285" t="s">
        <v>692</v>
      </c>
      <c r="D836" s="237" t="s">
        <v>16451</v>
      </c>
      <c r="E836" s="285" t="s">
        <v>692</v>
      </c>
      <c r="F836" s="285" t="s">
        <v>692</v>
      </c>
      <c r="G836" s="235"/>
      <c r="H836" s="235"/>
      <c r="I836" s="235">
        <v>1508</v>
      </c>
      <c r="J836" s="235">
        <v>396</v>
      </c>
      <c r="K836" s="235">
        <v>396</v>
      </c>
      <c r="L836" s="279"/>
      <c r="M836" s="279"/>
      <c r="N836" s="279"/>
      <c r="O836" s="235">
        <v>300</v>
      </c>
      <c r="P836" s="235">
        <v>300</v>
      </c>
      <c r="Q836" s="235" t="s">
        <v>1555</v>
      </c>
      <c r="R836" s="235">
        <v>1</v>
      </c>
      <c r="S836" s="235" t="s">
        <v>290</v>
      </c>
      <c r="T836" s="235"/>
      <c r="U836" s="235"/>
      <c r="V836" s="285"/>
      <c r="W836" s="235"/>
      <c r="X836" s="235"/>
      <c r="Y836" s="235"/>
      <c r="Z836" s="235" t="s">
        <v>1644</v>
      </c>
      <c r="AA836" s="235"/>
      <c r="AB836" s="235"/>
      <c r="AC836" s="235"/>
      <c r="AD836" s="235"/>
      <c r="AE836" s="235"/>
      <c r="AF836" s="285"/>
      <c r="AG836" s="285"/>
      <c r="AH836" s="285"/>
      <c r="AI836" s="235"/>
      <c r="AJ836" s="235"/>
      <c r="AK836" s="235"/>
      <c r="AL836" s="235"/>
      <c r="AM836" s="235"/>
      <c r="AN836" s="235"/>
      <c r="AO836" s="285"/>
      <c r="AP836" s="285"/>
      <c r="AQ836" s="236"/>
      <c r="AR836" s="236"/>
      <c r="AS836" s="236"/>
      <c r="AT836" s="236"/>
      <c r="AU836" s="221">
        <v>2015</v>
      </c>
      <c r="AV836" s="221"/>
      <c r="AW836" s="221"/>
      <c r="AX836" s="221"/>
      <c r="AY836" s="221"/>
      <c r="AZ836" s="221"/>
      <c r="BA836" s="221"/>
      <c r="BB836" s="222">
        <v>136</v>
      </c>
      <c r="BC836" s="222" t="s">
        <v>16446</v>
      </c>
    </row>
    <row r="837" spans="1:55" s="19" customFormat="1" ht="25.7" customHeight="1">
      <c r="A837" s="690"/>
      <c r="B837" s="292" t="s">
        <v>57</v>
      </c>
      <c r="C837" s="285" t="s">
        <v>695</v>
      </c>
      <c r="D837" s="237" t="s">
        <v>1766</v>
      </c>
      <c r="E837" s="285" t="s">
        <v>695</v>
      </c>
      <c r="F837" s="285" t="s">
        <v>1767</v>
      </c>
      <c r="G837" s="235"/>
      <c r="H837" s="235"/>
      <c r="I837" s="235">
        <v>538</v>
      </c>
      <c r="J837" s="235">
        <v>538</v>
      </c>
      <c r="K837" s="235">
        <v>538</v>
      </c>
      <c r="L837" s="279"/>
      <c r="M837" s="279"/>
      <c r="N837" s="279"/>
      <c r="O837" s="235">
        <v>538</v>
      </c>
      <c r="P837" s="235">
        <v>538</v>
      </c>
      <c r="Q837" s="235" t="s">
        <v>1555</v>
      </c>
      <c r="R837" s="235">
        <v>1</v>
      </c>
      <c r="S837" s="235" t="s">
        <v>290</v>
      </c>
      <c r="T837" s="235"/>
      <c r="U837" s="235"/>
      <c r="V837" s="285"/>
      <c r="W837" s="235"/>
      <c r="X837" s="235"/>
      <c r="Y837" s="235"/>
      <c r="Z837" s="235" t="s">
        <v>1644</v>
      </c>
      <c r="AA837" s="235"/>
      <c r="AB837" s="235"/>
      <c r="AC837" s="235"/>
      <c r="AD837" s="235"/>
      <c r="AE837" s="235"/>
      <c r="AF837" s="285"/>
      <c r="AG837" s="285"/>
      <c r="AH837" s="285"/>
      <c r="AI837" s="235"/>
      <c r="AJ837" s="235"/>
      <c r="AK837" s="235"/>
      <c r="AL837" s="235"/>
      <c r="AM837" s="235"/>
      <c r="AN837" s="235"/>
      <c r="AO837" s="285"/>
      <c r="AP837" s="285"/>
      <c r="AQ837" s="236"/>
      <c r="AR837" s="236"/>
      <c r="AS837" s="236"/>
      <c r="AT837" s="236"/>
      <c r="AU837" s="221">
        <v>2002</v>
      </c>
      <c r="AV837" s="221"/>
      <c r="AW837" s="221"/>
      <c r="AX837" s="221"/>
      <c r="AY837" s="221"/>
      <c r="AZ837" s="221"/>
      <c r="BA837" s="221"/>
      <c r="BB837" s="222">
        <v>140</v>
      </c>
      <c r="BC837" s="222"/>
    </row>
    <row r="838" spans="1:55" s="19" customFormat="1" ht="25.7" customHeight="1">
      <c r="A838" s="690"/>
      <c r="B838" s="292" t="s">
        <v>57</v>
      </c>
      <c r="C838" s="236" t="s">
        <v>695</v>
      </c>
      <c r="D838" s="237" t="s">
        <v>1768</v>
      </c>
      <c r="E838" s="236" t="s">
        <v>695</v>
      </c>
      <c r="F838" s="236" t="s">
        <v>1769</v>
      </c>
      <c r="G838" s="236"/>
      <c r="H838" s="236"/>
      <c r="I838" s="235">
        <v>400</v>
      </c>
      <c r="J838" s="235">
        <v>396</v>
      </c>
      <c r="K838" s="235">
        <v>396</v>
      </c>
      <c r="L838" s="236"/>
      <c r="M838" s="236"/>
      <c r="N838" s="236"/>
      <c r="O838" s="235">
        <v>396</v>
      </c>
      <c r="P838" s="235">
        <v>396</v>
      </c>
      <c r="Q838" s="235" t="s">
        <v>1555</v>
      </c>
      <c r="R838" s="235">
        <v>1</v>
      </c>
      <c r="S838" s="235" t="s">
        <v>290</v>
      </c>
      <c r="T838" s="236"/>
      <c r="U838" s="236"/>
      <c r="V838" s="236"/>
      <c r="W838" s="236"/>
      <c r="X838" s="236"/>
      <c r="Y838" s="236"/>
      <c r="Z838" s="235" t="s">
        <v>1644</v>
      </c>
      <c r="AA838" s="236"/>
      <c r="AB838" s="236"/>
      <c r="AC838" s="236"/>
      <c r="AD838" s="236"/>
      <c r="AE838" s="236"/>
      <c r="AF838" s="236"/>
      <c r="AG838" s="285"/>
      <c r="AH838" s="236"/>
      <c r="AI838" s="236"/>
      <c r="AJ838" s="236"/>
      <c r="AK838" s="236"/>
      <c r="AL838" s="236"/>
      <c r="AM838" s="236"/>
      <c r="AN838" s="236"/>
      <c r="AO838" s="236"/>
      <c r="AP838" s="236"/>
      <c r="AQ838" s="236"/>
      <c r="AR838" s="236"/>
      <c r="AS838" s="236"/>
      <c r="AT838" s="236"/>
      <c r="AU838" s="221">
        <v>2004</v>
      </c>
      <c r="AV838" s="221"/>
      <c r="AW838" s="221"/>
      <c r="AX838" s="221"/>
      <c r="AY838" s="221"/>
      <c r="AZ838" s="221"/>
      <c r="BA838" s="221"/>
      <c r="BB838" s="222">
        <v>130</v>
      </c>
      <c r="BC838" s="222"/>
    </row>
    <row r="839" spans="1:55" s="19" customFormat="1" ht="25.7" customHeight="1">
      <c r="A839" s="690"/>
      <c r="B839" s="292" t="s">
        <v>57</v>
      </c>
      <c r="C839" s="236" t="s">
        <v>695</v>
      </c>
      <c r="D839" s="237" t="s">
        <v>1770</v>
      </c>
      <c r="E839" s="236" t="s">
        <v>695</v>
      </c>
      <c r="F839" s="236" t="s">
        <v>1771</v>
      </c>
      <c r="G839" s="236"/>
      <c r="H839" s="236"/>
      <c r="I839" s="235">
        <v>2357</v>
      </c>
      <c r="J839" s="235">
        <v>458.55</v>
      </c>
      <c r="K839" s="235">
        <v>458.55</v>
      </c>
      <c r="L839" s="236"/>
      <c r="M839" s="236"/>
      <c r="N839" s="236"/>
      <c r="O839" s="235">
        <v>459</v>
      </c>
      <c r="P839" s="235">
        <v>459</v>
      </c>
      <c r="Q839" s="235" t="s">
        <v>1555</v>
      </c>
      <c r="R839" s="235">
        <v>1</v>
      </c>
      <c r="S839" s="235" t="s">
        <v>290</v>
      </c>
      <c r="T839" s="236"/>
      <c r="U839" s="236"/>
      <c r="V839" s="236"/>
      <c r="W839" s="236"/>
      <c r="X839" s="236"/>
      <c r="Y839" s="236"/>
      <c r="Z839" s="235" t="s">
        <v>1644</v>
      </c>
      <c r="AA839" s="236"/>
      <c r="AB839" s="236"/>
      <c r="AC839" s="236"/>
      <c r="AD839" s="236"/>
      <c r="AE839" s="236"/>
      <c r="AF839" s="236"/>
      <c r="AG839" s="285"/>
      <c r="AH839" s="236"/>
      <c r="AI839" s="236"/>
      <c r="AJ839" s="236"/>
      <c r="AK839" s="236"/>
      <c r="AL839" s="236"/>
      <c r="AM839" s="236"/>
      <c r="AN839" s="236"/>
      <c r="AO839" s="236"/>
      <c r="AP839" s="236"/>
      <c r="AQ839" s="236"/>
      <c r="AR839" s="236"/>
      <c r="AS839" s="236"/>
      <c r="AT839" s="236"/>
      <c r="AU839" s="221">
        <v>2004</v>
      </c>
      <c r="AV839" s="221"/>
      <c r="AW839" s="221"/>
      <c r="AX839" s="221"/>
      <c r="AY839" s="221"/>
      <c r="AZ839" s="221"/>
      <c r="BA839" s="221"/>
      <c r="BB839" s="222">
        <v>188</v>
      </c>
      <c r="BC839" s="222"/>
    </row>
    <row r="840" spans="1:55" s="19" customFormat="1" ht="25.7" customHeight="1">
      <c r="A840" s="690"/>
      <c r="B840" s="292" t="s">
        <v>57</v>
      </c>
      <c r="C840" s="236" t="s">
        <v>695</v>
      </c>
      <c r="D840" s="237" t="s">
        <v>1772</v>
      </c>
      <c r="E840" s="236" t="s">
        <v>695</v>
      </c>
      <c r="F840" s="236" t="s">
        <v>1773</v>
      </c>
      <c r="G840" s="236"/>
      <c r="H840" s="236"/>
      <c r="I840" s="235">
        <v>1216</v>
      </c>
      <c r="J840" s="235">
        <v>499</v>
      </c>
      <c r="K840" s="235">
        <v>499</v>
      </c>
      <c r="L840" s="236"/>
      <c r="M840" s="236"/>
      <c r="N840" s="236"/>
      <c r="O840" s="235">
        <v>499</v>
      </c>
      <c r="P840" s="235">
        <v>499</v>
      </c>
      <c r="Q840" s="235" t="s">
        <v>1555</v>
      </c>
      <c r="R840" s="235">
        <v>1</v>
      </c>
      <c r="S840" s="235" t="s">
        <v>290</v>
      </c>
      <c r="T840" s="236"/>
      <c r="U840" s="236"/>
      <c r="V840" s="236"/>
      <c r="W840" s="236"/>
      <c r="X840" s="236"/>
      <c r="Y840" s="236"/>
      <c r="Z840" s="235" t="s">
        <v>1644</v>
      </c>
      <c r="AA840" s="236"/>
      <c r="AB840" s="236"/>
      <c r="AC840" s="236"/>
      <c r="AD840" s="236"/>
      <c r="AE840" s="236"/>
      <c r="AF840" s="236"/>
      <c r="AG840" s="285"/>
      <c r="AH840" s="236"/>
      <c r="AI840" s="236"/>
      <c r="AJ840" s="236"/>
      <c r="AK840" s="236"/>
      <c r="AL840" s="236"/>
      <c r="AM840" s="236"/>
      <c r="AN840" s="236"/>
      <c r="AO840" s="236"/>
      <c r="AP840" s="236"/>
      <c r="AQ840" s="236"/>
      <c r="AR840" s="236"/>
      <c r="AS840" s="236"/>
      <c r="AT840" s="236"/>
      <c r="AU840" s="221">
        <v>2005</v>
      </c>
      <c r="AV840" s="221"/>
      <c r="AW840" s="221"/>
      <c r="AX840" s="221"/>
      <c r="AY840" s="221"/>
      <c r="AZ840" s="221"/>
      <c r="BA840" s="221"/>
      <c r="BB840" s="222">
        <v>222</v>
      </c>
      <c r="BC840" s="222"/>
    </row>
    <row r="841" spans="1:55" s="19" customFormat="1" ht="25.7" customHeight="1">
      <c r="A841" s="690"/>
      <c r="B841" s="292" t="s">
        <v>57</v>
      </c>
      <c r="C841" s="236" t="s">
        <v>695</v>
      </c>
      <c r="D841" s="237" t="s">
        <v>5096</v>
      </c>
      <c r="E841" s="236" t="s">
        <v>695</v>
      </c>
      <c r="F841" s="236" t="s">
        <v>5097</v>
      </c>
      <c r="G841" s="236"/>
      <c r="H841" s="236"/>
      <c r="I841" s="235">
        <v>2160</v>
      </c>
      <c r="J841" s="235">
        <v>558</v>
      </c>
      <c r="K841" s="235">
        <v>558</v>
      </c>
      <c r="L841" s="236"/>
      <c r="M841" s="236"/>
      <c r="N841" s="236"/>
      <c r="O841" s="235">
        <v>558</v>
      </c>
      <c r="P841" s="235">
        <v>558</v>
      </c>
      <c r="Q841" s="235" t="s">
        <v>1774</v>
      </c>
      <c r="R841" s="235">
        <v>2</v>
      </c>
      <c r="S841" s="235" t="s">
        <v>290</v>
      </c>
      <c r="T841" s="236"/>
      <c r="U841" s="236"/>
      <c r="V841" s="236"/>
      <c r="W841" s="236"/>
      <c r="X841" s="236"/>
      <c r="Y841" s="236"/>
      <c r="Z841" s="235" t="s">
        <v>1644</v>
      </c>
      <c r="AA841" s="236"/>
      <c r="AB841" s="236"/>
      <c r="AC841" s="236"/>
      <c r="AD841" s="236"/>
      <c r="AE841" s="236"/>
      <c r="AF841" s="236"/>
      <c r="AG841" s="285"/>
      <c r="AH841" s="236"/>
      <c r="AI841" s="236"/>
      <c r="AJ841" s="236"/>
      <c r="AK841" s="236"/>
      <c r="AL841" s="236"/>
      <c r="AM841" s="236"/>
      <c r="AN841" s="236"/>
      <c r="AO841" s="236"/>
      <c r="AP841" s="236"/>
      <c r="AQ841" s="236"/>
      <c r="AR841" s="236"/>
      <c r="AS841" s="236"/>
      <c r="AT841" s="236"/>
      <c r="AU841" s="221">
        <v>2012</v>
      </c>
      <c r="AV841" s="221"/>
      <c r="AW841" s="221"/>
      <c r="AX841" s="221"/>
      <c r="AY841" s="221"/>
      <c r="AZ841" s="221"/>
      <c r="BA841" s="221"/>
      <c r="BB841" s="222">
        <v>550</v>
      </c>
      <c r="BC841" s="222"/>
    </row>
    <row r="842" spans="1:55" s="19" customFormat="1" ht="25.7" customHeight="1">
      <c r="A842" s="690"/>
      <c r="B842" s="292" t="s">
        <v>57</v>
      </c>
      <c r="C842" s="236" t="s">
        <v>705</v>
      </c>
      <c r="D842" s="237" t="s">
        <v>1775</v>
      </c>
      <c r="E842" s="236" t="s">
        <v>705</v>
      </c>
      <c r="F842" s="236" t="s">
        <v>705</v>
      </c>
      <c r="G842" s="236"/>
      <c r="H842" s="236"/>
      <c r="I842" s="235">
        <v>4604</v>
      </c>
      <c r="J842" s="235">
        <v>539</v>
      </c>
      <c r="K842" s="235">
        <v>539</v>
      </c>
      <c r="L842" s="236"/>
      <c r="M842" s="236"/>
      <c r="N842" s="236"/>
      <c r="O842" s="235">
        <v>300</v>
      </c>
      <c r="P842" s="235">
        <v>300</v>
      </c>
      <c r="Q842" s="235" t="s">
        <v>1682</v>
      </c>
      <c r="R842" s="235">
        <v>1</v>
      </c>
      <c r="S842" s="235" t="s">
        <v>290</v>
      </c>
      <c r="T842" s="236"/>
      <c r="U842" s="236"/>
      <c r="V842" s="236"/>
      <c r="W842" s="236"/>
      <c r="X842" s="236"/>
      <c r="Y842" s="236"/>
      <c r="Z842" s="235" t="s">
        <v>1644</v>
      </c>
      <c r="AA842" s="236"/>
      <c r="AB842" s="236"/>
      <c r="AC842" s="236"/>
      <c r="AD842" s="236"/>
      <c r="AE842" s="236"/>
      <c r="AF842" s="236"/>
      <c r="AG842" s="285"/>
      <c r="AH842" s="236"/>
      <c r="AI842" s="236"/>
      <c r="AJ842" s="236"/>
      <c r="AK842" s="236"/>
      <c r="AL842" s="236"/>
      <c r="AM842" s="236"/>
      <c r="AN842" s="236"/>
      <c r="AO842" s="236"/>
      <c r="AP842" s="236"/>
      <c r="AQ842" s="236"/>
      <c r="AR842" s="236"/>
      <c r="AS842" s="236"/>
      <c r="AT842" s="236"/>
      <c r="AU842" s="221">
        <v>2004</v>
      </c>
      <c r="AV842" s="221"/>
      <c r="AW842" s="221"/>
      <c r="AX842" s="221"/>
      <c r="AY842" s="221"/>
      <c r="AZ842" s="221"/>
      <c r="BA842" s="221"/>
      <c r="BB842" s="222">
        <v>188</v>
      </c>
      <c r="BC842" s="222"/>
    </row>
    <row r="843" spans="1:55" s="19" customFormat="1" ht="25.7" customHeight="1">
      <c r="A843" s="690"/>
      <c r="B843" s="292" t="s">
        <v>57</v>
      </c>
      <c r="C843" s="236" t="s">
        <v>705</v>
      </c>
      <c r="D843" s="237" t="s">
        <v>1776</v>
      </c>
      <c r="E843" s="236" t="s">
        <v>705</v>
      </c>
      <c r="F843" s="236" t="s">
        <v>705</v>
      </c>
      <c r="G843" s="236"/>
      <c r="H843" s="236"/>
      <c r="I843" s="235">
        <v>6055</v>
      </c>
      <c r="J843" s="235">
        <v>602</v>
      </c>
      <c r="K843" s="235">
        <v>598</v>
      </c>
      <c r="L843" s="236"/>
      <c r="M843" s="236"/>
      <c r="N843" s="236"/>
      <c r="O843" s="235">
        <v>374</v>
      </c>
      <c r="P843" s="235">
        <v>374</v>
      </c>
      <c r="Q843" s="235" t="s">
        <v>1665</v>
      </c>
      <c r="R843" s="235">
        <v>1</v>
      </c>
      <c r="S843" s="235" t="s">
        <v>290</v>
      </c>
      <c r="T843" s="236"/>
      <c r="U843" s="236"/>
      <c r="V843" s="236"/>
      <c r="W843" s="236"/>
      <c r="X843" s="236"/>
      <c r="Y843" s="236"/>
      <c r="Z843" s="235" t="s">
        <v>1644</v>
      </c>
      <c r="AA843" s="236"/>
      <c r="AB843" s="236"/>
      <c r="AC843" s="236"/>
      <c r="AD843" s="236"/>
      <c r="AE843" s="236"/>
      <c r="AF843" s="236"/>
      <c r="AG843" s="285"/>
      <c r="AH843" s="236"/>
      <c r="AI843" s="236"/>
      <c r="AJ843" s="236"/>
      <c r="AK843" s="236"/>
      <c r="AL843" s="236"/>
      <c r="AM843" s="236"/>
      <c r="AN843" s="236"/>
      <c r="AO843" s="236"/>
      <c r="AP843" s="236"/>
      <c r="AQ843" s="236"/>
      <c r="AR843" s="236"/>
      <c r="AS843" s="236"/>
      <c r="AT843" s="236"/>
      <c r="AU843" s="221">
        <v>2007</v>
      </c>
      <c r="AV843" s="221"/>
      <c r="AW843" s="221"/>
      <c r="AX843" s="221"/>
      <c r="AY843" s="221"/>
      <c r="AZ843" s="221"/>
      <c r="BA843" s="221"/>
      <c r="BB843" s="222">
        <v>285</v>
      </c>
      <c r="BC843" s="222"/>
    </row>
    <row r="844" spans="1:55" s="19" customFormat="1" ht="25.7" customHeight="1">
      <c r="A844" s="690"/>
      <c r="B844" s="292" t="s">
        <v>57</v>
      </c>
      <c r="C844" s="236" t="s">
        <v>705</v>
      </c>
      <c r="D844" s="237" t="s">
        <v>1777</v>
      </c>
      <c r="E844" s="236" t="s">
        <v>705</v>
      </c>
      <c r="F844" s="236" t="s">
        <v>705</v>
      </c>
      <c r="G844" s="236"/>
      <c r="H844" s="236"/>
      <c r="I844" s="235">
        <v>835</v>
      </c>
      <c r="J844" s="235">
        <v>499</v>
      </c>
      <c r="K844" s="235">
        <v>499</v>
      </c>
      <c r="L844" s="236"/>
      <c r="M844" s="236"/>
      <c r="N844" s="236"/>
      <c r="O844" s="235">
        <v>374</v>
      </c>
      <c r="P844" s="235">
        <v>374</v>
      </c>
      <c r="Q844" s="235" t="s">
        <v>1665</v>
      </c>
      <c r="R844" s="235">
        <v>1</v>
      </c>
      <c r="S844" s="235" t="s">
        <v>290</v>
      </c>
      <c r="T844" s="236"/>
      <c r="U844" s="236"/>
      <c r="V844" s="236"/>
      <c r="W844" s="236"/>
      <c r="X844" s="236"/>
      <c r="Y844" s="236"/>
      <c r="Z844" s="235" t="s">
        <v>1644</v>
      </c>
      <c r="AA844" s="236"/>
      <c r="AB844" s="236"/>
      <c r="AC844" s="236"/>
      <c r="AD844" s="236"/>
      <c r="AE844" s="236"/>
      <c r="AF844" s="236"/>
      <c r="AG844" s="285"/>
      <c r="AH844" s="236"/>
      <c r="AI844" s="236"/>
      <c r="AJ844" s="236"/>
      <c r="AK844" s="236"/>
      <c r="AL844" s="236"/>
      <c r="AM844" s="236"/>
      <c r="AN844" s="236"/>
      <c r="AO844" s="236"/>
      <c r="AP844" s="236"/>
      <c r="AQ844" s="236"/>
      <c r="AR844" s="236"/>
      <c r="AS844" s="236"/>
      <c r="AT844" s="236"/>
      <c r="AU844" s="221">
        <v>2007</v>
      </c>
      <c r="AV844" s="221"/>
      <c r="AW844" s="221"/>
      <c r="AX844" s="221"/>
      <c r="AY844" s="221"/>
      <c r="AZ844" s="221"/>
      <c r="BA844" s="221"/>
      <c r="BB844" s="222">
        <v>256</v>
      </c>
      <c r="BC844" s="222"/>
    </row>
    <row r="845" spans="1:55" s="19" customFormat="1" ht="25.7" customHeight="1">
      <c r="A845" s="690"/>
      <c r="B845" s="292" t="s">
        <v>57</v>
      </c>
      <c r="C845" s="236" t="s">
        <v>705</v>
      </c>
      <c r="D845" s="237" t="s">
        <v>1778</v>
      </c>
      <c r="E845" s="236" t="s">
        <v>705</v>
      </c>
      <c r="F845" s="236" t="s">
        <v>705</v>
      </c>
      <c r="G845" s="236"/>
      <c r="H845" s="236"/>
      <c r="I845" s="235">
        <v>11705</v>
      </c>
      <c r="J845" s="235">
        <v>1172</v>
      </c>
      <c r="K845" s="235">
        <v>1172</v>
      </c>
      <c r="L845" s="236"/>
      <c r="M845" s="236"/>
      <c r="N845" s="236"/>
      <c r="O845" s="235">
        <v>748</v>
      </c>
      <c r="P845" s="235">
        <v>374</v>
      </c>
      <c r="Q845" s="235" t="s">
        <v>1665</v>
      </c>
      <c r="R845" s="235">
        <v>2</v>
      </c>
      <c r="S845" s="235" t="s">
        <v>290</v>
      </c>
      <c r="T845" s="236"/>
      <c r="U845" s="236"/>
      <c r="V845" s="236"/>
      <c r="W845" s="236"/>
      <c r="X845" s="236"/>
      <c r="Y845" s="236"/>
      <c r="Z845" s="235" t="s">
        <v>1644</v>
      </c>
      <c r="AA845" s="236"/>
      <c r="AB845" s="236"/>
      <c r="AC845" s="236"/>
      <c r="AD845" s="236"/>
      <c r="AE845" s="236"/>
      <c r="AF845" s="236"/>
      <c r="AG845" s="285"/>
      <c r="AH845" s="236"/>
      <c r="AI845" s="236"/>
      <c r="AJ845" s="236"/>
      <c r="AK845" s="236"/>
      <c r="AL845" s="236"/>
      <c r="AM845" s="236"/>
      <c r="AN845" s="236"/>
      <c r="AO845" s="236"/>
      <c r="AP845" s="236"/>
      <c r="AQ845" s="236"/>
      <c r="AR845" s="236"/>
      <c r="AS845" s="236"/>
      <c r="AT845" s="236"/>
      <c r="AU845" s="221">
        <v>2009</v>
      </c>
      <c r="AV845" s="221"/>
      <c r="AW845" s="221"/>
      <c r="AX845" s="221"/>
      <c r="AY845" s="221"/>
      <c r="AZ845" s="221"/>
      <c r="BA845" s="221"/>
      <c r="BB845" s="222">
        <v>500</v>
      </c>
      <c r="BC845" s="222"/>
    </row>
    <row r="846" spans="1:55" s="19" customFormat="1" ht="25.7" customHeight="1">
      <c r="A846" s="690"/>
      <c r="B846" s="292" t="s">
        <v>57</v>
      </c>
      <c r="C846" s="236" t="s">
        <v>705</v>
      </c>
      <c r="D846" s="237" t="s">
        <v>1779</v>
      </c>
      <c r="E846" s="236" t="s">
        <v>705</v>
      </c>
      <c r="F846" s="236" t="s">
        <v>705</v>
      </c>
      <c r="G846" s="236"/>
      <c r="H846" s="236"/>
      <c r="I846" s="235">
        <v>2839</v>
      </c>
      <c r="J846" s="235">
        <v>570</v>
      </c>
      <c r="K846" s="235">
        <v>570</v>
      </c>
      <c r="L846" s="236"/>
      <c r="M846" s="236"/>
      <c r="N846" s="236"/>
      <c r="O846" s="235">
        <v>374</v>
      </c>
      <c r="P846" s="235">
        <v>374</v>
      </c>
      <c r="Q846" s="235" t="s">
        <v>1665</v>
      </c>
      <c r="R846" s="235">
        <v>1</v>
      </c>
      <c r="S846" s="235" t="s">
        <v>290</v>
      </c>
      <c r="T846" s="236"/>
      <c r="U846" s="236"/>
      <c r="V846" s="236"/>
      <c r="W846" s="236"/>
      <c r="X846" s="236"/>
      <c r="Y846" s="236"/>
      <c r="Z846" s="235" t="s">
        <v>1644</v>
      </c>
      <c r="AA846" s="236"/>
      <c r="AB846" s="236"/>
      <c r="AC846" s="236"/>
      <c r="AD846" s="236"/>
      <c r="AE846" s="236"/>
      <c r="AF846" s="236"/>
      <c r="AG846" s="285"/>
      <c r="AH846" s="236"/>
      <c r="AI846" s="236"/>
      <c r="AJ846" s="236"/>
      <c r="AK846" s="236"/>
      <c r="AL846" s="236"/>
      <c r="AM846" s="236"/>
      <c r="AN846" s="236"/>
      <c r="AO846" s="236"/>
      <c r="AP846" s="236"/>
      <c r="AQ846" s="236"/>
      <c r="AR846" s="236"/>
      <c r="AS846" s="236"/>
      <c r="AT846" s="236"/>
      <c r="AU846" s="221">
        <v>2010</v>
      </c>
      <c r="AV846" s="221"/>
      <c r="AW846" s="221"/>
      <c r="AX846" s="221"/>
      <c r="AY846" s="221"/>
      <c r="AZ846" s="221"/>
      <c r="BA846" s="221"/>
      <c r="BB846" s="222">
        <v>370</v>
      </c>
      <c r="BC846" s="222"/>
    </row>
    <row r="847" spans="1:55" s="19" customFormat="1" ht="20.100000000000001" customHeight="1">
      <c r="A847" s="893"/>
      <c r="B847" s="292" t="s">
        <v>57</v>
      </c>
      <c r="C847" s="894" t="s">
        <v>705</v>
      </c>
      <c r="D847" s="967" t="s">
        <v>13556</v>
      </c>
      <c r="E847" s="894" t="s">
        <v>705</v>
      </c>
      <c r="F847" s="894" t="s">
        <v>705</v>
      </c>
      <c r="G847" s="894"/>
      <c r="H847" s="894"/>
      <c r="I847" s="235"/>
      <c r="J847" s="684">
        <v>560</v>
      </c>
      <c r="K847" s="684">
        <v>560</v>
      </c>
      <c r="L847" s="894"/>
      <c r="M847" s="894"/>
      <c r="N847" s="894"/>
      <c r="O847" s="684">
        <v>300</v>
      </c>
      <c r="P847" s="684">
        <v>300</v>
      </c>
      <c r="Q847" s="684" t="s">
        <v>1682</v>
      </c>
      <c r="R847" s="684">
        <v>1</v>
      </c>
      <c r="S847" s="684" t="s">
        <v>290</v>
      </c>
      <c r="T847" s="894"/>
      <c r="U847" s="894"/>
      <c r="V847" s="894"/>
      <c r="W847" s="894"/>
      <c r="X847" s="894"/>
      <c r="Y847" s="894"/>
      <c r="Z847" s="684" t="s">
        <v>1644</v>
      </c>
      <c r="AA847" s="894"/>
      <c r="AB847" s="894"/>
      <c r="AC847" s="894"/>
      <c r="AD847" s="894"/>
      <c r="AE847" s="894"/>
      <c r="AF847" s="894"/>
      <c r="AG847" s="891"/>
      <c r="AH847" s="894"/>
      <c r="AI847" s="894"/>
      <c r="AJ847" s="894"/>
      <c r="AK847" s="894"/>
      <c r="AL847" s="894"/>
      <c r="AM847" s="894"/>
      <c r="AN847" s="894"/>
      <c r="AO847" s="894"/>
      <c r="AP847" s="894"/>
      <c r="AQ847" s="894"/>
      <c r="AR847" s="894"/>
      <c r="AS847" s="894"/>
      <c r="AT847" s="894"/>
      <c r="AU847" s="968">
        <v>2011</v>
      </c>
      <c r="AV847" s="968"/>
      <c r="AW847" s="968"/>
      <c r="AX847" s="968"/>
      <c r="AY847" s="968"/>
      <c r="AZ847" s="968"/>
      <c r="BA847" s="968"/>
      <c r="BB847" s="89">
        <v>400</v>
      </c>
      <c r="BC847" s="89"/>
    </row>
    <row r="848" spans="1:55" s="19" customFormat="1" ht="25.7" customHeight="1">
      <c r="A848" s="690"/>
      <c r="B848" s="292" t="s">
        <v>57</v>
      </c>
      <c r="C848" s="236" t="s">
        <v>705</v>
      </c>
      <c r="D848" s="237" t="s">
        <v>17196</v>
      </c>
      <c r="E848" s="236" t="s">
        <v>705</v>
      </c>
      <c r="F848" s="236" t="s">
        <v>705</v>
      </c>
      <c r="G848" s="236"/>
      <c r="H848" s="236"/>
      <c r="I848" s="235">
        <v>9244</v>
      </c>
      <c r="J848" s="235">
        <v>695</v>
      </c>
      <c r="K848" s="235">
        <v>695</v>
      </c>
      <c r="L848" s="236"/>
      <c r="M848" s="236"/>
      <c r="N848" s="236"/>
      <c r="O848" s="235">
        <v>456</v>
      </c>
      <c r="P848" s="235">
        <v>456</v>
      </c>
      <c r="Q848" s="235" t="s">
        <v>5098</v>
      </c>
      <c r="R848" s="235">
        <v>1</v>
      </c>
      <c r="S848" s="235" t="s">
        <v>290</v>
      </c>
      <c r="T848" s="236"/>
      <c r="U848" s="236"/>
      <c r="V848" s="236"/>
      <c r="W848" s="236"/>
      <c r="X848" s="236"/>
      <c r="Y848" s="236"/>
      <c r="Z848" s="235" t="s">
        <v>1644</v>
      </c>
      <c r="AA848" s="236"/>
      <c r="AB848" s="236"/>
      <c r="AC848" s="236"/>
      <c r="AD848" s="236"/>
      <c r="AE848" s="236"/>
      <c r="AF848" s="236"/>
      <c r="AG848" s="285"/>
      <c r="AH848" s="236"/>
      <c r="AI848" s="236"/>
      <c r="AJ848" s="236"/>
      <c r="AK848" s="236"/>
      <c r="AL848" s="236"/>
      <c r="AM848" s="236"/>
      <c r="AN848" s="236"/>
      <c r="AO848" s="236"/>
      <c r="AP848" s="236"/>
      <c r="AQ848" s="236"/>
      <c r="AR848" s="236"/>
      <c r="AS848" s="236"/>
      <c r="AT848" s="236"/>
      <c r="AU848" s="221">
        <v>2013</v>
      </c>
      <c r="AV848" s="221"/>
      <c r="AW848" s="221"/>
      <c r="AX848" s="221"/>
      <c r="AY848" s="221"/>
      <c r="AZ848" s="221"/>
      <c r="BA848" s="221"/>
      <c r="BB848" s="222">
        <v>400</v>
      </c>
      <c r="BC848" s="222"/>
    </row>
    <row r="849" spans="1:55" s="1317" customFormat="1" ht="25.7" customHeight="1">
      <c r="A849" s="690"/>
      <c r="B849" s="1630" t="s">
        <v>57</v>
      </c>
      <c r="C849" s="1602" t="s">
        <v>705</v>
      </c>
      <c r="D849" s="1613" t="s">
        <v>17195</v>
      </c>
      <c r="E849" s="1602" t="s">
        <v>705</v>
      </c>
      <c r="F849" s="1602" t="s">
        <v>705</v>
      </c>
      <c r="G849" s="1583"/>
      <c r="H849" s="1583"/>
      <c r="I849" s="1639">
        <v>9244</v>
      </c>
      <c r="J849" s="1601">
        <v>383.69</v>
      </c>
      <c r="K849" s="1601">
        <v>384</v>
      </c>
      <c r="L849" s="1583"/>
      <c r="M849" s="1583"/>
      <c r="N849" s="1583"/>
      <c r="O849" s="1601">
        <v>300</v>
      </c>
      <c r="P849" s="1601">
        <v>300</v>
      </c>
      <c r="Q849" s="1632" t="s">
        <v>17197</v>
      </c>
      <c r="R849" s="1601">
        <v>1</v>
      </c>
      <c r="S849" s="1601" t="s">
        <v>290</v>
      </c>
      <c r="T849" s="1583"/>
      <c r="U849" s="1583"/>
      <c r="V849" s="1583"/>
      <c r="W849" s="1583"/>
      <c r="X849" s="1583"/>
      <c r="Y849" s="1583"/>
      <c r="Z849" s="1601" t="s">
        <v>1644</v>
      </c>
      <c r="AA849" s="1583"/>
      <c r="AB849" s="1583"/>
      <c r="AC849" s="1583"/>
      <c r="AD849" s="1583"/>
      <c r="AE849" s="1583"/>
      <c r="AF849" s="1583"/>
      <c r="AG849" s="285"/>
      <c r="AH849" s="1583"/>
      <c r="AI849" s="1583"/>
      <c r="AJ849" s="1583"/>
      <c r="AK849" s="1583"/>
      <c r="AL849" s="1583"/>
      <c r="AM849" s="1583"/>
      <c r="AN849" s="1583"/>
      <c r="AO849" s="1583"/>
      <c r="AP849" s="1583"/>
      <c r="AQ849" s="1583"/>
      <c r="AR849" s="1583"/>
      <c r="AS849" s="1583"/>
      <c r="AT849" s="1583"/>
      <c r="AU849" s="1604">
        <v>2021</v>
      </c>
      <c r="AV849" s="1329"/>
      <c r="AW849" s="1329"/>
      <c r="AX849" s="1329"/>
      <c r="AY849" s="1329"/>
      <c r="AZ849" s="1329"/>
      <c r="BA849" s="1329"/>
      <c r="BB849" s="1614">
        <v>271</v>
      </c>
      <c r="BC849" s="1614" t="s">
        <v>17160</v>
      </c>
    </row>
    <row r="850" spans="1:55" s="19" customFormat="1" ht="25.7" hidden="1" customHeight="1">
      <c r="A850" s="690"/>
      <c r="B850" s="239" t="s">
        <v>2266</v>
      </c>
      <c r="C850" s="707" t="s">
        <v>2234</v>
      </c>
      <c r="D850" s="246">
        <f>COUNTA(D851:D956)</f>
        <v>106</v>
      </c>
      <c r="E850" s="236"/>
      <c r="F850" s="236"/>
      <c r="G850" s="236"/>
      <c r="H850" s="236"/>
      <c r="I850" s="235">
        <f>SUM(I851:I956)</f>
        <v>688207</v>
      </c>
      <c r="J850" s="235">
        <f>SUM(J851:J956)</f>
        <v>61902.899999999994</v>
      </c>
      <c r="K850" s="235">
        <f>SUM(K851:N956)</f>
        <v>80822.52</v>
      </c>
      <c r="L850" s="235">
        <f>SUM(L851:O956)</f>
        <v>71516.44</v>
      </c>
      <c r="M850" s="235">
        <f>SUM(M851:P956)</f>
        <v>118340.87</v>
      </c>
      <c r="N850" s="235">
        <f>SUM(N851:Q956)</f>
        <v>112213.54</v>
      </c>
      <c r="O850" s="235"/>
      <c r="P850" s="235"/>
      <c r="Q850" s="235"/>
      <c r="R850" s="235">
        <f>SUM(R851:U956)</f>
        <v>6175</v>
      </c>
      <c r="S850" s="235"/>
      <c r="T850" s="236"/>
      <c r="U850" s="236"/>
      <c r="V850" s="236"/>
      <c r="W850" s="236"/>
      <c r="X850" s="236"/>
      <c r="Y850" s="236"/>
      <c r="Z850" s="235"/>
      <c r="AA850" s="236"/>
      <c r="AB850" s="236"/>
      <c r="AC850" s="236"/>
      <c r="AD850" s="236"/>
      <c r="AE850" s="236"/>
      <c r="AF850" s="236"/>
      <c r="AG850" s="236"/>
      <c r="AH850" s="236"/>
      <c r="AI850" s="236"/>
      <c r="AJ850" s="236"/>
      <c r="AK850" s="236"/>
      <c r="AL850" s="236"/>
      <c r="AM850" s="236"/>
      <c r="AN850" s="236"/>
      <c r="AO850" s="236"/>
      <c r="AP850" s="236"/>
      <c r="AQ850" s="236"/>
      <c r="AR850" s="236"/>
      <c r="AS850" s="236"/>
      <c r="AT850" s="236"/>
      <c r="AU850" s="221"/>
      <c r="AV850" s="221"/>
      <c r="AW850" s="221"/>
      <c r="AX850" s="221"/>
      <c r="AY850" s="221"/>
      <c r="AZ850" s="221"/>
      <c r="BA850" s="221"/>
      <c r="BB850" s="222"/>
      <c r="BC850" s="222"/>
    </row>
    <row r="851" spans="1:55" s="19" customFormat="1" ht="25.7" hidden="1" customHeight="1">
      <c r="A851" s="690"/>
      <c r="B851" s="242"/>
      <c r="C851" s="707" t="s">
        <v>461</v>
      </c>
      <c r="D851" s="707" t="s">
        <v>5461</v>
      </c>
      <c r="E851" s="707" t="s">
        <v>461</v>
      </c>
      <c r="F851" s="707" t="s">
        <v>5462</v>
      </c>
      <c r="G851" s="236"/>
      <c r="H851" s="236"/>
      <c r="I851" s="235">
        <v>33214</v>
      </c>
      <c r="J851" s="235">
        <v>1084</v>
      </c>
      <c r="K851" s="235">
        <v>1084</v>
      </c>
      <c r="L851" s="235"/>
      <c r="M851" s="235"/>
      <c r="N851" s="235"/>
      <c r="O851" s="235">
        <v>1025</v>
      </c>
      <c r="P851" s="235">
        <v>1025</v>
      </c>
      <c r="Q851" s="235" t="s">
        <v>5463</v>
      </c>
      <c r="R851" s="235">
        <v>2</v>
      </c>
      <c r="S851" s="235" t="s">
        <v>290</v>
      </c>
      <c r="T851" s="236"/>
      <c r="U851" s="236"/>
      <c r="V851" s="236"/>
      <c r="W851" s="236"/>
      <c r="X851" s="236"/>
      <c r="Y851" s="236"/>
      <c r="Z851" s="235" t="s">
        <v>1644</v>
      </c>
      <c r="AA851" s="236"/>
      <c r="AB851" s="236"/>
      <c r="AC851" s="236"/>
      <c r="AD851" s="236"/>
      <c r="AE851" s="236"/>
      <c r="AF851" s="236"/>
      <c r="AG851" s="236"/>
      <c r="AH851" s="236"/>
      <c r="AI851" s="236"/>
      <c r="AJ851" s="236"/>
      <c r="AK851" s="236"/>
      <c r="AL851" s="236"/>
      <c r="AM851" s="236"/>
      <c r="AN851" s="236"/>
      <c r="AO851" s="236"/>
      <c r="AP851" s="236"/>
      <c r="AQ851" s="236"/>
      <c r="AR851" s="236"/>
      <c r="AS851" s="236"/>
      <c r="AT851" s="236"/>
      <c r="AU851" s="221">
        <v>2007</v>
      </c>
      <c r="AV851" s="221"/>
      <c r="AW851" s="221"/>
      <c r="AX851" s="221"/>
      <c r="AY851" s="221"/>
      <c r="AZ851" s="221"/>
      <c r="BA851" s="221"/>
      <c r="BB851" s="222">
        <v>5200</v>
      </c>
      <c r="BC851" s="222"/>
    </row>
    <row r="852" spans="1:55" s="19" customFormat="1" ht="25.7" hidden="1" customHeight="1">
      <c r="A852" s="690"/>
      <c r="B852" s="242"/>
      <c r="C852" s="707" t="s">
        <v>461</v>
      </c>
      <c r="D852" s="707" t="s">
        <v>1842</v>
      </c>
      <c r="E852" s="707" t="s">
        <v>461</v>
      </c>
      <c r="F852" s="707" t="s">
        <v>461</v>
      </c>
      <c r="G852" s="236"/>
      <c r="H852" s="236"/>
      <c r="I852" s="235">
        <v>1372</v>
      </c>
      <c r="J852" s="235">
        <v>548.74</v>
      </c>
      <c r="K852" s="235">
        <v>548.74</v>
      </c>
      <c r="L852" s="236"/>
      <c r="M852" s="736"/>
      <c r="N852" s="236"/>
      <c r="O852" s="235">
        <v>497.5</v>
      </c>
      <c r="P852" s="235">
        <v>497.5</v>
      </c>
      <c r="Q852" s="235" t="s">
        <v>5464</v>
      </c>
      <c r="R852" s="235">
        <v>1</v>
      </c>
      <c r="S852" s="235" t="s">
        <v>290</v>
      </c>
      <c r="T852" s="235"/>
      <c r="U852" s="235"/>
      <c r="V852" s="236"/>
      <c r="W852" s="236"/>
      <c r="X852" s="236"/>
      <c r="Y852" s="236"/>
      <c r="Z852" s="235" t="s">
        <v>1644</v>
      </c>
      <c r="AA852" s="707"/>
      <c r="AB852" s="707"/>
      <c r="AC852" s="236"/>
      <c r="AD852" s="236"/>
      <c r="AE852" s="236"/>
      <c r="AF852" s="236"/>
      <c r="AG852" s="236"/>
      <c r="AH852" s="236"/>
      <c r="AI852" s="236"/>
      <c r="AJ852" s="236"/>
      <c r="AK852" s="236"/>
      <c r="AL852" s="236"/>
      <c r="AM852" s="236"/>
      <c r="AN852" s="236"/>
      <c r="AO852" s="236"/>
      <c r="AP852" s="236"/>
      <c r="AQ852" s="236"/>
      <c r="AR852" s="236"/>
      <c r="AS852" s="236"/>
      <c r="AT852" s="236"/>
      <c r="AU852" s="221">
        <v>2007</v>
      </c>
      <c r="AV852" s="221"/>
      <c r="AW852" s="221"/>
      <c r="AX852" s="221"/>
      <c r="AY852" s="221"/>
      <c r="AZ852" s="221"/>
      <c r="BA852" s="221"/>
      <c r="BB852" s="222">
        <v>133</v>
      </c>
      <c r="BC852" s="221"/>
    </row>
    <row r="853" spans="1:55" s="19" customFormat="1" ht="25.7" hidden="1" customHeight="1">
      <c r="A853" s="690"/>
      <c r="B853" s="242"/>
      <c r="C853" s="707" t="s">
        <v>461</v>
      </c>
      <c r="D853" s="707" t="s">
        <v>1843</v>
      </c>
      <c r="E853" s="707" t="s">
        <v>461</v>
      </c>
      <c r="F853" s="707" t="s">
        <v>461</v>
      </c>
      <c r="G853" s="236"/>
      <c r="H853" s="236"/>
      <c r="I853" s="235">
        <v>3683</v>
      </c>
      <c r="J853" s="235">
        <v>497.75</v>
      </c>
      <c r="K853" s="235">
        <v>497.75</v>
      </c>
      <c r="L853" s="236"/>
      <c r="M853" s="736"/>
      <c r="N853" s="236"/>
      <c r="O853" s="235">
        <v>497.75</v>
      </c>
      <c r="P853" s="235">
        <v>497.75</v>
      </c>
      <c r="Q853" s="235" t="s">
        <v>5465</v>
      </c>
      <c r="R853" s="235">
        <v>1</v>
      </c>
      <c r="S853" s="235" t="s">
        <v>290</v>
      </c>
      <c r="T853" s="235"/>
      <c r="U853" s="235"/>
      <c r="V853" s="236"/>
      <c r="W853" s="236"/>
      <c r="X853" s="236"/>
      <c r="Y853" s="236"/>
      <c r="Z853" s="235" t="s">
        <v>1644</v>
      </c>
      <c r="AA853" s="707"/>
      <c r="AB853" s="707"/>
      <c r="AC853" s="236"/>
      <c r="AD853" s="236"/>
      <c r="AE853" s="236"/>
      <c r="AF853" s="236"/>
      <c r="AG853" s="236"/>
      <c r="AH853" s="236"/>
      <c r="AI853" s="236"/>
      <c r="AJ853" s="236"/>
      <c r="AK853" s="236"/>
      <c r="AL853" s="236"/>
      <c r="AM853" s="236"/>
      <c r="AN853" s="236"/>
      <c r="AO853" s="236"/>
      <c r="AP853" s="236"/>
      <c r="AQ853" s="236"/>
      <c r="AR853" s="236"/>
      <c r="AS853" s="236"/>
      <c r="AT853" s="236"/>
      <c r="AU853" s="221">
        <v>2007</v>
      </c>
      <c r="AV853" s="221"/>
      <c r="AW853" s="221"/>
      <c r="AX853" s="221"/>
      <c r="AY853" s="221"/>
      <c r="AZ853" s="221"/>
      <c r="BA853" s="221"/>
      <c r="BB853" s="222">
        <v>166</v>
      </c>
      <c r="BC853" s="221"/>
    </row>
    <row r="854" spans="1:55" s="1317" customFormat="1" ht="25.7" hidden="1" customHeight="1">
      <c r="A854" s="690"/>
      <c r="B854" s="242"/>
      <c r="C854" s="1341" t="s">
        <v>461</v>
      </c>
      <c r="D854" s="1341" t="s">
        <v>1844</v>
      </c>
      <c r="E854" s="1341" t="s">
        <v>461</v>
      </c>
      <c r="F854" s="1341" t="s">
        <v>461</v>
      </c>
      <c r="G854" s="1347"/>
      <c r="H854" s="1347"/>
      <c r="I854" s="235">
        <v>3823</v>
      </c>
      <c r="J854" s="235">
        <v>581</v>
      </c>
      <c r="K854" s="235">
        <v>581</v>
      </c>
      <c r="L854" s="1347"/>
      <c r="M854" s="736"/>
      <c r="N854" s="1347"/>
      <c r="O854" s="235">
        <v>498</v>
      </c>
      <c r="P854" s="235">
        <v>498</v>
      </c>
      <c r="Q854" s="235" t="s">
        <v>5465</v>
      </c>
      <c r="R854" s="235">
        <v>1</v>
      </c>
      <c r="S854" s="235" t="s">
        <v>290</v>
      </c>
      <c r="T854" s="235"/>
      <c r="U854" s="235"/>
      <c r="V854" s="1347"/>
      <c r="W854" s="1347"/>
      <c r="X854" s="1347"/>
      <c r="Y854" s="1347"/>
      <c r="Z854" s="235" t="s">
        <v>1644</v>
      </c>
      <c r="AA854" s="1341"/>
      <c r="AB854" s="1341"/>
      <c r="AC854" s="1347"/>
      <c r="AD854" s="1347"/>
      <c r="AE854" s="1347"/>
      <c r="AF854" s="1347"/>
      <c r="AG854" s="1347"/>
      <c r="AH854" s="1347"/>
      <c r="AI854" s="1347"/>
      <c r="AJ854" s="1347"/>
      <c r="AK854" s="1347"/>
      <c r="AL854" s="1347"/>
      <c r="AM854" s="1347"/>
      <c r="AN854" s="1347"/>
      <c r="AO854" s="1347"/>
      <c r="AP854" s="1347"/>
      <c r="AQ854" s="1347"/>
      <c r="AR854" s="1347"/>
      <c r="AS854" s="1347"/>
      <c r="AT854" s="1347"/>
      <c r="AU854" s="1329">
        <v>2007</v>
      </c>
      <c r="AV854" s="1329"/>
      <c r="AW854" s="1329"/>
      <c r="AX854" s="1329"/>
      <c r="AY854" s="1329"/>
      <c r="AZ854" s="1329"/>
      <c r="BA854" s="1329"/>
      <c r="BB854" s="222">
        <v>200</v>
      </c>
      <c r="BC854" s="1329"/>
    </row>
    <row r="855" spans="1:55" s="1317" customFormat="1" ht="25.7" hidden="1" customHeight="1">
      <c r="A855" s="690"/>
      <c r="B855" s="242"/>
      <c r="C855" s="1341" t="s">
        <v>461</v>
      </c>
      <c r="D855" s="1341" t="s">
        <v>5466</v>
      </c>
      <c r="E855" s="1341" t="s">
        <v>461</v>
      </c>
      <c r="F855" s="1341" t="s">
        <v>461</v>
      </c>
      <c r="G855" s="1347"/>
      <c r="H855" s="1347"/>
      <c r="I855" s="235">
        <v>2237</v>
      </c>
      <c r="J855" s="235">
        <v>588</v>
      </c>
      <c r="K855" s="235">
        <v>588</v>
      </c>
      <c r="L855" s="1347"/>
      <c r="M855" s="736"/>
      <c r="N855" s="1347"/>
      <c r="O855" s="235">
        <v>588</v>
      </c>
      <c r="P855" s="235">
        <v>588</v>
      </c>
      <c r="Q855" s="235" t="s">
        <v>5465</v>
      </c>
      <c r="R855" s="235">
        <v>1</v>
      </c>
      <c r="S855" s="235" t="s">
        <v>290</v>
      </c>
      <c r="T855" s="235"/>
      <c r="U855" s="235"/>
      <c r="V855" s="1347"/>
      <c r="W855" s="1347"/>
      <c r="X855" s="1347"/>
      <c r="Y855" s="1347"/>
      <c r="Z855" s="235" t="s">
        <v>1644</v>
      </c>
      <c r="AA855" s="1341"/>
      <c r="AB855" s="1341" t="s">
        <v>1644</v>
      </c>
      <c r="AC855" s="1347"/>
      <c r="AD855" s="1347"/>
      <c r="AE855" s="1347"/>
      <c r="AF855" s="1347"/>
      <c r="AG855" s="1347"/>
      <c r="AH855" s="1347"/>
      <c r="AI855" s="1347"/>
      <c r="AJ855" s="1347"/>
      <c r="AK855" s="1347"/>
      <c r="AL855" s="1347"/>
      <c r="AM855" s="1347"/>
      <c r="AN855" s="1347"/>
      <c r="AO855" s="1347"/>
      <c r="AP855" s="1347"/>
      <c r="AQ855" s="1347"/>
      <c r="AR855" s="1347"/>
      <c r="AS855" s="1347"/>
      <c r="AT855" s="1347"/>
      <c r="AU855" s="1329">
        <v>2009</v>
      </c>
      <c r="AV855" s="1329"/>
      <c r="AW855" s="1329">
        <v>2008</v>
      </c>
      <c r="AX855" s="1329"/>
      <c r="AY855" s="1329"/>
      <c r="AZ855" s="1329"/>
      <c r="BA855" s="1329"/>
      <c r="BB855" s="222">
        <v>290</v>
      </c>
      <c r="BC855" s="1329"/>
    </row>
    <row r="856" spans="1:55" s="19" customFormat="1" ht="25.7" hidden="1" customHeight="1">
      <c r="A856" s="690"/>
      <c r="B856" s="242"/>
      <c r="C856" s="707" t="s">
        <v>461</v>
      </c>
      <c r="D856" s="707" t="s">
        <v>5467</v>
      </c>
      <c r="E856" s="707" t="s">
        <v>461</v>
      </c>
      <c r="F856" s="707" t="s">
        <v>11154</v>
      </c>
      <c r="G856" s="236"/>
      <c r="H856" s="236"/>
      <c r="I856" s="235">
        <v>4136</v>
      </c>
      <c r="J856" s="235">
        <v>498</v>
      </c>
      <c r="K856" s="235">
        <v>498</v>
      </c>
      <c r="L856" s="236"/>
      <c r="M856" s="736"/>
      <c r="N856" s="236"/>
      <c r="O856" s="235">
        <v>498</v>
      </c>
      <c r="P856" s="235">
        <v>498</v>
      </c>
      <c r="Q856" s="235" t="s">
        <v>5465</v>
      </c>
      <c r="R856" s="235">
        <v>1</v>
      </c>
      <c r="S856" s="235" t="s">
        <v>290</v>
      </c>
      <c r="T856" s="235"/>
      <c r="U856" s="235"/>
      <c r="V856" s="236"/>
      <c r="W856" s="236"/>
      <c r="X856" s="236"/>
      <c r="Y856" s="236"/>
      <c r="Z856" s="235" t="s">
        <v>1644</v>
      </c>
      <c r="AA856" s="707"/>
      <c r="AB856" s="707" t="s">
        <v>1644</v>
      </c>
      <c r="AC856" s="236"/>
      <c r="AD856" s="236"/>
      <c r="AE856" s="236"/>
      <c r="AF856" s="236"/>
      <c r="AG856" s="236"/>
      <c r="AH856" s="236"/>
      <c r="AI856" s="236"/>
      <c r="AJ856" s="236"/>
      <c r="AK856" s="236"/>
      <c r="AL856" s="236"/>
      <c r="AM856" s="236"/>
      <c r="AN856" s="236"/>
      <c r="AO856" s="236"/>
      <c r="AP856" s="236"/>
      <c r="AQ856" s="236"/>
      <c r="AR856" s="236"/>
      <c r="AS856" s="236"/>
      <c r="AT856" s="236"/>
      <c r="AU856" s="221">
        <v>2009</v>
      </c>
      <c r="AV856" s="221"/>
      <c r="AW856" s="221">
        <v>2008</v>
      </c>
      <c r="AX856" s="221"/>
      <c r="AY856" s="221"/>
      <c r="AZ856" s="221"/>
      <c r="BA856" s="221"/>
      <c r="BB856" s="222">
        <v>227</v>
      </c>
      <c r="BC856" s="221"/>
    </row>
    <row r="857" spans="1:55" s="1317" customFormat="1" ht="25.7" hidden="1" customHeight="1">
      <c r="A857" s="690"/>
      <c r="B857" s="242"/>
      <c r="C857" s="1442" t="s">
        <v>461</v>
      </c>
      <c r="D857" s="1442" t="s">
        <v>5468</v>
      </c>
      <c r="E857" s="1442" t="s">
        <v>461</v>
      </c>
      <c r="F857" s="1442" t="s">
        <v>461</v>
      </c>
      <c r="G857" s="1443"/>
      <c r="H857" s="1443"/>
      <c r="I857" s="235">
        <v>1811</v>
      </c>
      <c r="J857" s="235">
        <v>539.79</v>
      </c>
      <c r="K857" s="235">
        <v>539.79</v>
      </c>
      <c r="L857" s="1443"/>
      <c r="M857" s="736"/>
      <c r="N857" s="1443"/>
      <c r="O857" s="235">
        <v>540</v>
      </c>
      <c r="P857" s="235">
        <v>540</v>
      </c>
      <c r="Q857" s="235" t="s">
        <v>5469</v>
      </c>
      <c r="R857" s="235">
        <v>1</v>
      </c>
      <c r="S857" s="235" t="s">
        <v>290</v>
      </c>
      <c r="T857" s="235"/>
      <c r="U857" s="235"/>
      <c r="V857" s="1443"/>
      <c r="W857" s="1443"/>
      <c r="X857" s="1443"/>
      <c r="Y857" s="1443"/>
      <c r="Z857" s="235" t="s">
        <v>1644</v>
      </c>
      <c r="AA857" s="1442"/>
      <c r="AB857" s="1442"/>
      <c r="AC857" s="1443"/>
      <c r="AD857" s="1443"/>
      <c r="AE857" s="1443"/>
      <c r="AF857" s="1443"/>
      <c r="AG857" s="1443"/>
      <c r="AH857" s="1443"/>
      <c r="AI857" s="1443"/>
      <c r="AJ857" s="1443"/>
      <c r="AK857" s="1443"/>
      <c r="AL857" s="1443"/>
      <c r="AM857" s="1443"/>
      <c r="AN857" s="1443"/>
      <c r="AO857" s="1443"/>
      <c r="AP857" s="1443"/>
      <c r="AQ857" s="1443"/>
      <c r="AR857" s="1443"/>
      <c r="AS857" s="1443"/>
      <c r="AT857" s="1443"/>
      <c r="AU857" s="1329">
        <v>2010</v>
      </c>
      <c r="AV857" s="1329"/>
      <c r="AW857" s="1329"/>
      <c r="AX857" s="1329"/>
      <c r="AY857" s="1329"/>
      <c r="AZ857" s="1329"/>
      <c r="BA857" s="1329"/>
      <c r="BB857" s="222">
        <v>289</v>
      </c>
      <c r="BC857" s="1329"/>
    </row>
    <row r="858" spans="1:55" s="19" customFormat="1" ht="25.7" hidden="1" customHeight="1">
      <c r="A858" s="690"/>
      <c r="B858" s="242"/>
      <c r="C858" s="707" t="s">
        <v>461</v>
      </c>
      <c r="D858" s="707" t="s">
        <v>5470</v>
      </c>
      <c r="E858" s="707" t="s">
        <v>461</v>
      </c>
      <c r="F858" s="707" t="s">
        <v>5247</v>
      </c>
      <c r="G858" s="236"/>
      <c r="H858" s="236"/>
      <c r="I858" s="235">
        <v>74541</v>
      </c>
      <c r="J858" s="235">
        <v>456</v>
      </c>
      <c r="K858" s="235">
        <v>456</v>
      </c>
      <c r="L858" s="236"/>
      <c r="M858" s="736"/>
      <c r="N858" s="236"/>
      <c r="O858" s="235">
        <v>456</v>
      </c>
      <c r="P858" s="235">
        <v>456</v>
      </c>
      <c r="Q858" s="235" t="s">
        <v>5471</v>
      </c>
      <c r="R858" s="235">
        <v>1</v>
      </c>
      <c r="S858" s="235" t="s">
        <v>290</v>
      </c>
      <c r="T858" s="235"/>
      <c r="U858" s="235"/>
      <c r="V858" s="236"/>
      <c r="W858" s="236"/>
      <c r="X858" s="236"/>
      <c r="Y858" s="236"/>
      <c r="Z858" s="235" t="s">
        <v>1644</v>
      </c>
      <c r="AA858" s="707"/>
      <c r="AB858" s="707"/>
      <c r="AC858" s="236"/>
      <c r="AD858" s="236"/>
      <c r="AE858" s="236"/>
      <c r="AF858" s="236"/>
      <c r="AG858" s="236"/>
      <c r="AH858" s="236"/>
      <c r="AI858" s="236"/>
      <c r="AJ858" s="236"/>
      <c r="AK858" s="236"/>
      <c r="AL858" s="236"/>
      <c r="AM858" s="236"/>
      <c r="AN858" s="236"/>
      <c r="AO858" s="236"/>
      <c r="AP858" s="236"/>
      <c r="AQ858" s="236"/>
      <c r="AR858" s="236"/>
      <c r="AS858" s="236"/>
      <c r="AT858" s="236"/>
      <c r="AU858" s="221">
        <v>2012</v>
      </c>
      <c r="AV858" s="221"/>
      <c r="AW858" s="221"/>
      <c r="AX858" s="221"/>
      <c r="AY858" s="221"/>
      <c r="AZ858" s="221"/>
      <c r="BA858" s="221"/>
      <c r="BB858" s="222"/>
      <c r="BC858" s="707"/>
    </row>
    <row r="859" spans="1:55" s="19" customFormat="1" ht="25.7" hidden="1" customHeight="1">
      <c r="A859" s="690"/>
      <c r="B859" s="242"/>
      <c r="C859" s="707" t="s">
        <v>461</v>
      </c>
      <c r="D859" s="707" t="s">
        <v>5472</v>
      </c>
      <c r="E859" s="707" t="s">
        <v>461</v>
      </c>
      <c r="F859" s="707" t="s">
        <v>461</v>
      </c>
      <c r="G859" s="236"/>
      <c r="H859" s="236"/>
      <c r="I859" s="235">
        <v>194759</v>
      </c>
      <c r="J859" s="235">
        <v>1241</v>
      </c>
      <c r="K859" s="235">
        <v>1241</v>
      </c>
      <c r="L859" s="236"/>
      <c r="M859" s="736"/>
      <c r="N859" s="236"/>
      <c r="O859" s="235">
        <v>432</v>
      </c>
      <c r="P859" s="235">
        <v>432</v>
      </c>
      <c r="Q859" s="235" t="s">
        <v>5471</v>
      </c>
      <c r="R859" s="235">
        <v>1</v>
      </c>
      <c r="S859" s="235" t="s">
        <v>290</v>
      </c>
      <c r="T859" s="235"/>
      <c r="U859" s="235"/>
      <c r="V859" s="236"/>
      <c r="W859" s="236"/>
      <c r="X859" s="236"/>
      <c r="Y859" s="236"/>
      <c r="Z859" s="235" t="s">
        <v>1644</v>
      </c>
      <c r="AA859" s="707"/>
      <c r="AB859" s="707"/>
      <c r="AC859" s="236"/>
      <c r="AD859" s="236"/>
      <c r="AE859" s="236"/>
      <c r="AF859" s="236"/>
      <c r="AG859" s="236"/>
      <c r="AH859" s="236"/>
      <c r="AI859" s="236"/>
      <c r="AJ859" s="236"/>
      <c r="AK859" s="236"/>
      <c r="AL859" s="236"/>
      <c r="AM859" s="236"/>
      <c r="AN859" s="236"/>
      <c r="AO859" s="236"/>
      <c r="AP859" s="236"/>
      <c r="AQ859" s="236"/>
      <c r="AR859" s="236"/>
      <c r="AS859" s="236"/>
      <c r="AT859" s="236"/>
      <c r="AU859" s="221">
        <v>2012</v>
      </c>
      <c r="AV859" s="221"/>
      <c r="AW859" s="221"/>
      <c r="AX859" s="221"/>
      <c r="AY859" s="221"/>
      <c r="AZ859" s="221"/>
      <c r="BA859" s="221"/>
      <c r="BB859" s="222">
        <v>1100</v>
      </c>
      <c r="BC859" s="707"/>
    </row>
    <row r="860" spans="1:55" s="19" customFormat="1" ht="25.7" hidden="1" customHeight="1">
      <c r="A860" s="690"/>
      <c r="B860" s="242"/>
      <c r="C860" s="707" t="s">
        <v>461</v>
      </c>
      <c r="D860" s="707" t="s">
        <v>11155</v>
      </c>
      <c r="E860" s="707" t="s">
        <v>461</v>
      </c>
      <c r="F860" s="707" t="s">
        <v>11156</v>
      </c>
      <c r="G860" s="236"/>
      <c r="H860" s="236"/>
      <c r="I860" s="235">
        <v>2950</v>
      </c>
      <c r="J860" s="235">
        <v>524</v>
      </c>
      <c r="K860" s="235">
        <v>498</v>
      </c>
      <c r="L860" s="236"/>
      <c r="M860" s="736"/>
      <c r="N860" s="236"/>
      <c r="O860" s="235">
        <v>498</v>
      </c>
      <c r="P860" s="235">
        <v>498</v>
      </c>
      <c r="Q860" s="235" t="s">
        <v>11157</v>
      </c>
      <c r="R860" s="235">
        <v>1</v>
      </c>
      <c r="S860" s="235" t="s">
        <v>614</v>
      </c>
      <c r="T860" s="235"/>
      <c r="U860" s="235"/>
      <c r="V860" s="236"/>
      <c r="W860" s="236"/>
      <c r="X860" s="236"/>
      <c r="Y860" s="236"/>
      <c r="Z860" s="235" t="s">
        <v>1644</v>
      </c>
      <c r="AA860" s="707"/>
      <c r="AB860" s="707"/>
      <c r="AC860" s="236"/>
      <c r="AD860" s="236"/>
      <c r="AE860" s="236"/>
      <c r="AF860" s="236"/>
      <c r="AG860" s="236"/>
      <c r="AH860" s="236"/>
      <c r="AI860" s="236"/>
      <c r="AJ860" s="236"/>
      <c r="AK860" s="236"/>
      <c r="AL860" s="236"/>
      <c r="AM860" s="236"/>
      <c r="AN860" s="236"/>
      <c r="AO860" s="236"/>
      <c r="AP860" s="236"/>
      <c r="AQ860" s="236"/>
      <c r="AR860" s="236"/>
      <c r="AS860" s="236"/>
      <c r="AT860" s="236"/>
      <c r="AU860" s="221">
        <v>2016</v>
      </c>
      <c r="AV860" s="221"/>
      <c r="AW860" s="221"/>
      <c r="AX860" s="221"/>
      <c r="AY860" s="221"/>
      <c r="AZ860" s="221"/>
      <c r="BA860" s="221"/>
      <c r="BB860" s="222">
        <v>502</v>
      </c>
      <c r="BC860" s="707"/>
    </row>
    <row r="861" spans="1:55" s="19" customFormat="1" ht="25.7" hidden="1" customHeight="1">
      <c r="A861" s="690"/>
      <c r="B861" s="242"/>
      <c r="C861" s="707" t="s">
        <v>461</v>
      </c>
      <c r="D861" s="707" t="s">
        <v>11158</v>
      </c>
      <c r="E861" s="707" t="s">
        <v>461</v>
      </c>
      <c r="F861" s="707" t="s">
        <v>11159</v>
      </c>
      <c r="G861" s="236"/>
      <c r="H861" s="236"/>
      <c r="I861" s="235">
        <v>3226</v>
      </c>
      <c r="J861" s="235">
        <v>520</v>
      </c>
      <c r="K861" s="235">
        <v>520</v>
      </c>
      <c r="L861" s="236"/>
      <c r="M861" s="736"/>
      <c r="N861" s="236"/>
      <c r="O861" s="235">
        <v>498</v>
      </c>
      <c r="P861" s="235">
        <v>498</v>
      </c>
      <c r="Q861" s="235" t="s">
        <v>11157</v>
      </c>
      <c r="R861" s="235">
        <v>1</v>
      </c>
      <c r="S861" s="235" t="s">
        <v>614</v>
      </c>
      <c r="T861" s="235"/>
      <c r="U861" s="235"/>
      <c r="V861" s="236"/>
      <c r="W861" s="236"/>
      <c r="X861" s="236"/>
      <c r="Y861" s="236"/>
      <c r="Z861" s="235" t="s">
        <v>1644</v>
      </c>
      <c r="AA861" s="707"/>
      <c r="AB861" s="707"/>
      <c r="AC861" s="236"/>
      <c r="AD861" s="236"/>
      <c r="AE861" s="236"/>
      <c r="AF861" s="236"/>
      <c r="AG861" s="236"/>
      <c r="AH861" s="236"/>
      <c r="AI861" s="236"/>
      <c r="AJ861" s="236"/>
      <c r="AK861" s="236"/>
      <c r="AL861" s="236"/>
      <c r="AM861" s="236"/>
      <c r="AN861" s="236"/>
      <c r="AO861" s="236"/>
      <c r="AP861" s="236"/>
      <c r="AQ861" s="236"/>
      <c r="AR861" s="236"/>
      <c r="AS861" s="236"/>
      <c r="AT861" s="236"/>
      <c r="AU861" s="221">
        <v>2017</v>
      </c>
      <c r="AV861" s="221"/>
      <c r="AW861" s="221"/>
      <c r="AX861" s="221"/>
      <c r="AY861" s="221"/>
      <c r="AZ861" s="221"/>
      <c r="BA861" s="221"/>
      <c r="BB861" s="222">
        <v>570</v>
      </c>
      <c r="BC861" s="707"/>
    </row>
    <row r="862" spans="1:55" s="19" customFormat="1" ht="25.7" hidden="1" customHeight="1">
      <c r="A862" s="690"/>
      <c r="B862" s="242"/>
      <c r="C862" s="707" t="s">
        <v>461</v>
      </c>
      <c r="D862" s="707" t="s">
        <v>13162</v>
      </c>
      <c r="E862" s="707" t="s">
        <v>461</v>
      </c>
      <c r="F862" s="707" t="s">
        <v>13163</v>
      </c>
      <c r="G862" s="236"/>
      <c r="H862" s="236"/>
      <c r="I862" s="235">
        <v>2933</v>
      </c>
      <c r="J862" s="235">
        <v>578</v>
      </c>
      <c r="K862" s="235">
        <v>578</v>
      </c>
      <c r="L862" s="236"/>
      <c r="M862" s="736"/>
      <c r="N862" s="236"/>
      <c r="O862" s="235">
        <v>419</v>
      </c>
      <c r="P862" s="235">
        <v>419</v>
      </c>
      <c r="Q862" s="235" t="s">
        <v>13164</v>
      </c>
      <c r="R862" s="235">
        <v>1</v>
      </c>
      <c r="S862" s="235" t="s">
        <v>290</v>
      </c>
      <c r="T862" s="235"/>
      <c r="U862" s="235"/>
      <c r="V862" s="236"/>
      <c r="W862" s="236"/>
      <c r="X862" s="236"/>
      <c r="Y862" s="236"/>
      <c r="Z862" s="235" t="s">
        <v>1644</v>
      </c>
      <c r="AA862" s="707">
        <v>2018</v>
      </c>
      <c r="AB862" s="707">
        <v>780</v>
      </c>
      <c r="AC862" s="236"/>
      <c r="AD862" s="236"/>
      <c r="AE862" s="236"/>
      <c r="AF862" s="236"/>
      <c r="AG862" s="236"/>
      <c r="AH862" s="236"/>
      <c r="AI862" s="236"/>
      <c r="AJ862" s="236"/>
      <c r="AK862" s="236"/>
      <c r="AL862" s="236"/>
      <c r="AM862" s="236"/>
      <c r="AN862" s="236"/>
      <c r="AO862" s="236"/>
      <c r="AP862" s="236"/>
      <c r="AQ862" s="236"/>
      <c r="AR862" s="236"/>
      <c r="AS862" s="236"/>
      <c r="AT862" s="236"/>
      <c r="AU862" s="221">
        <v>2018</v>
      </c>
      <c r="AV862" s="221">
        <v>780</v>
      </c>
      <c r="AW862" s="221"/>
      <c r="AX862" s="221"/>
      <c r="AY862" s="221"/>
      <c r="AZ862" s="221"/>
      <c r="BA862" s="221"/>
      <c r="BB862" s="222">
        <v>780</v>
      </c>
      <c r="BC862" s="707"/>
    </row>
    <row r="863" spans="1:55" s="19" customFormat="1" ht="25.7" hidden="1" customHeight="1">
      <c r="A863" s="690"/>
      <c r="B863" s="242"/>
      <c r="C863" s="707" t="s">
        <v>5183</v>
      </c>
      <c r="D863" s="707" t="s">
        <v>5473</v>
      </c>
      <c r="E863" s="707" t="s">
        <v>5183</v>
      </c>
      <c r="F863" s="707" t="s">
        <v>5183</v>
      </c>
      <c r="G863" s="236"/>
      <c r="H863" s="236"/>
      <c r="I863" s="235">
        <v>748</v>
      </c>
      <c r="J863" s="235">
        <v>722.7</v>
      </c>
      <c r="K863" s="235">
        <v>722.7</v>
      </c>
      <c r="L863" s="236"/>
      <c r="M863" s="736"/>
      <c r="N863" s="236"/>
      <c r="O863" s="235">
        <v>600</v>
      </c>
      <c r="P863" s="235">
        <v>600</v>
      </c>
      <c r="Q863" s="235" t="s">
        <v>5474</v>
      </c>
      <c r="R863" s="235">
        <v>2</v>
      </c>
      <c r="S863" s="235" t="s">
        <v>290</v>
      </c>
      <c r="T863" s="235"/>
      <c r="U863" s="235"/>
      <c r="V863" s="236"/>
      <c r="W863" s="236"/>
      <c r="X863" s="236"/>
      <c r="Y863" s="236"/>
      <c r="Z863" s="235" t="s">
        <v>1644</v>
      </c>
      <c r="AA863" s="707"/>
      <c r="AB863" s="707"/>
      <c r="AC863" s="236"/>
      <c r="AD863" s="236"/>
      <c r="AE863" s="236"/>
      <c r="AF863" s="236"/>
      <c r="AG863" s="236"/>
      <c r="AH863" s="236"/>
      <c r="AI863" s="236"/>
      <c r="AJ863" s="236"/>
      <c r="AK863" s="236"/>
      <c r="AL863" s="236"/>
      <c r="AM863" s="236"/>
      <c r="AN863" s="236"/>
      <c r="AO863" s="236"/>
      <c r="AP863" s="236"/>
      <c r="AQ863" s="236"/>
      <c r="AR863" s="236"/>
      <c r="AS863" s="236"/>
      <c r="AT863" s="236"/>
      <c r="AU863" s="221">
        <v>2009</v>
      </c>
      <c r="AV863" s="221"/>
      <c r="AW863" s="221"/>
      <c r="AX863" s="221"/>
      <c r="AY863" s="221"/>
      <c r="AZ863" s="221"/>
      <c r="BA863" s="221"/>
      <c r="BB863" s="222">
        <v>500</v>
      </c>
      <c r="BC863" s="707"/>
    </row>
    <row r="864" spans="1:55" s="19" customFormat="1" ht="25.7" hidden="1" customHeight="1">
      <c r="A864" s="690"/>
      <c r="B864" s="242"/>
      <c r="C864" s="707" t="s">
        <v>5183</v>
      </c>
      <c r="D864" s="707" t="s">
        <v>5475</v>
      </c>
      <c r="E864" s="707" t="s">
        <v>5183</v>
      </c>
      <c r="F864" s="707" t="s">
        <v>5183</v>
      </c>
      <c r="G864" s="236"/>
      <c r="H864" s="236"/>
      <c r="I864" s="235">
        <v>540</v>
      </c>
      <c r="J864" s="287">
        <v>540</v>
      </c>
      <c r="K864" s="287">
        <v>540</v>
      </c>
      <c r="L864" s="236"/>
      <c r="M864" s="736"/>
      <c r="N864" s="236"/>
      <c r="O864" s="235">
        <v>430</v>
      </c>
      <c r="P864" s="235">
        <v>430</v>
      </c>
      <c r="Q864" s="235" t="s">
        <v>5474</v>
      </c>
      <c r="R864" s="235">
        <v>1</v>
      </c>
      <c r="S864" s="235" t="s">
        <v>290</v>
      </c>
      <c r="T864" s="235"/>
      <c r="U864" s="235"/>
      <c r="V864" s="236"/>
      <c r="W864" s="236"/>
      <c r="X864" s="236"/>
      <c r="Y864" s="236"/>
      <c r="Z864" s="236" t="s">
        <v>1644</v>
      </c>
      <c r="AA864" s="236"/>
      <c r="AB864" s="235"/>
      <c r="AC864" s="707"/>
      <c r="AD864" s="707"/>
      <c r="AE864" s="236"/>
      <c r="AF864" s="236"/>
      <c r="AG864" s="236"/>
      <c r="AH864" s="236"/>
      <c r="AI864" s="236"/>
      <c r="AJ864" s="236"/>
      <c r="AK864" s="236"/>
      <c r="AL864" s="236"/>
      <c r="AM864" s="236"/>
      <c r="AN864" s="236"/>
      <c r="AO864" s="236"/>
      <c r="AP864" s="236"/>
      <c r="AQ864" s="236"/>
      <c r="AR864" s="236"/>
      <c r="AS864" s="236"/>
      <c r="AT864" s="236"/>
      <c r="AU864" s="221">
        <v>2007</v>
      </c>
      <c r="AV864" s="236"/>
      <c r="AW864" s="221"/>
      <c r="AX864" s="221"/>
      <c r="AY864" s="221"/>
      <c r="AZ864" s="221"/>
      <c r="BA864" s="221"/>
      <c r="BB864" s="222">
        <v>120</v>
      </c>
      <c r="BC864" s="707"/>
    </row>
    <row r="865" spans="1:55" s="19" customFormat="1" ht="25.7" hidden="1" customHeight="1">
      <c r="A865" s="690"/>
      <c r="B865" s="242"/>
      <c r="C865" s="707" t="s">
        <v>5183</v>
      </c>
      <c r="D865" s="707" t="s">
        <v>5476</v>
      </c>
      <c r="E865" s="707" t="s">
        <v>5183</v>
      </c>
      <c r="F865" s="707" t="s">
        <v>5183</v>
      </c>
      <c r="G865" s="236"/>
      <c r="H865" s="236"/>
      <c r="I865" s="235">
        <v>813</v>
      </c>
      <c r="J865" s="287">
        <v>414</v>
      </c>
      <c r="K865" s="287">
        <v>414</v>
      </c>
      <c r="L865" s="236"/>
      <c r="M865" s="736"/>
      <c r="N865" s="236"/>
      <c r="O865" s="235">
        <v>414</v>
      </c>
      <c r="P865" s="235">
        <v>414</v>
      </c>
      <c r="Q865" s="235" t="s">
        <v>5474</v>
      </c>
      <c r="R865" s="235">
        <v>2</v>
      </c>
      <c r="S865" s="235" t="s">
        <v>290</v>
      </c>
      <c r="T865" s="235"/>
      <c r="U865" s="235"/>
      <c r="V865" s="236"/>
      <c r="W865" s="236"/>
      <c r="X865" s="236"/>
      <c r="Y865" s="236"/>
      <c r="Z865" s="236" t="s">
        <v>1644</v>
      </c>
      <c r="AA865" s="236"/>
      <c r="AB865" s="235"/>
      <c r="AC865" s="707"/>
      <c r="AD865" s="707"/>
      <c r="AE865" s="236"/>
      <c r="AF865" s="236"/>
      <c r="AG865" s="236"/>
      <c r="AH865" s="236"/>
      <c r="AI865" s="236"/>
      <c r="AJ865" s="236"/>
      <c r="AK865" s="236"/>
      <c r="AL865" s="236"/>
      <c r="AM865" s="236"/>
      <c r="AN865" s="236"/>
      <c r="AO865" s="236"/>
      <c r="AP865" s="236"/>
      <c r="AQ865" s="236"/>
      <c r="AR865" s="236"/>
      <c r="AS865" s="236"/>
      <c r="AT865" s="236"/>
      <c r="AU865" s="221">
        <v>2005</v>
      </c>
      <c r="AV865" s="236"/>
      <c r="AW865" s="221"/>
      <c r="AX865" s="221"/>
      <c r="AY865" s="221"/>
      <c r="AZ865" s="221"/>
      <c r="BA865" s="221"/>
      <c r="BB865" s="222">
        <v>95</v>
      </c>
      <c r="BC865" s="707"/>
    </row>
    <row r="866" spans="1:55" s="19" customFormat="1" ht="25.7" hidden="1" customHeight="1">
      <c r="A866" s="690">
        <v>5</v>
      </c>
      <c r="B866" s="242"/>
      <c r="C866" s="707" t="s">
        <v>5183</v>
      </c>
      <c r="D866" s="707" t="s">
        <v>5477</v>
      </c>
      <c r="E866" s="707" t="s">
        <v>5183</v>
      </c>
      <c r="F866" s="707" t="s">
        <v>5183</v>
      </c>
      <c r="G866" s="236"/>
      <c r="H866" s="236"/>
      <c r="I866" s="222">
        <v>800</v>
      </c>
      <c r="J866" s="222">
        <v>600</v>
      </c>
      <c r="K866" s="222">
        <v>600</v>
      </c>
      <c r="L866" s="221"/>
      <c r="M866" s="221"/>
      <c r="N866" s="221"/>
      <c r="O866" s="222">
        <v>600</v>
      </c>
      <c r="P866" s="222">
        <v>600</v>
      </c>
      <c r="Q866" s="222" t="s">
        <v>5474</v>
      </c>
      <c r="R866" s="222">
        <v>2</v>
      </c>
      <c r="S866" s="222" t="s">
        <v>290</v>
      </c>
      <c r="T866" s="222"/>
      <c r="U866" s="222"/>
      <c r="V866" s="221"/>
      <c r="W866" s="221"/>
      <c r="X866" s="221"/>
      <c r="Y866" s="221"/>
      <c r="Z866" s="222" t="s">
        <v>1644</v>
      </c>
      <c r="AA866" s="221"/>
      <c r="AB866" s="221"/>
      <c r="AC866" s="221"/>
      <c r="AD866" s="221"/>
      <c r="AE866" s="221"/>
      <c r="AF866" s="221"/>
      <c r="AG866" s="221"/>
      <c r="AH866" s="221"/>
      <c r="AI866" s="221"/>
      <c r="AJ866" s="221"/>
      <c r="AK866" s="221"/>
      <c r="AL866" s="221"/>
      <c r="AM866" s="221"/>
      <c r="AN866" s="221"/>
      <c r="AO866" s="221"/>
      <c r="AP866" s="221"/>
      <c r="AQ866" s="221"/>
      <c r="AR866" s="221"/>
      <c r="AS866" s="221"/>
      <c r="AT866" s="221"/>
      <c r="AU866" s="221">
        <v>2010</v>
      </c>
      <c r="AV866" s="221"/>
      <c r="AW866" s="221"/>
      <c r="AX866" s="221"/>
      <c r="AY866" s="221"/>
      <c r="AZ866" s="221"/>
      <c r="BA866" s="221"/>
      <c r="BB866" s="222">
        <v>120</v>
      </c>
      <c r="BC866" s="707"/>
    </row>
    <row r="867" spans="1:55" s="19" customFormat="1" ht="25.7" hidden="1" customHeight="1">
      <c r="A867" s="690">
        <v>6</v>
      </c>
      <c r="B867" s="242"/>
      <c r="C867" s="707" t="s">
        <v>5183</v>
      </c>
      <c r="D867" s="707" t="s">
        <v>5478</v>
      </c>
      <c r="E867" s="707" t="s">
        <v>5183</v>
      </c>
      <c r="F867" s="707" t="s">
        <v>5183</v>
      </c>
      <c r="G867" s="236"/>
      <c r="H867" s="236"/>
      <c r="I867" s="222">
        <v>731</v>
      </c>
      <c r="J867" s="222">
        <v>731</v>
      </c>
      <c r="K867" s="222">
        <v>731</v>
      </c>
      <c r="L867" s="221"/>
      <c r="M867" s="221"/>
      <c r="N867" s="221"/>
      <c r="O867" s="222">
        <v>731</v>
      </c>
      <c r="P867" s="222">
        <v>731</v>
      </c>
      <c r="Q867" s="222" t="s">
        <v>5474</v>
      </c>
      <c r="R867" s="222">
        <v>1</v>
      </c>
      <c r="S867" s="222" t="s">
        <v>290</v>
      </c>
      <c r="T867" s="222"/>
      <c r="U867" s="222"/>
      <c r="V867" s="221"/>
      <c r="W867" s="221"/>
      <c r="X867" s="221"/>
      <c r="Y867" s="221"/>
      <c r="Z867" s="222" t="s">
        <v>1644</v>
      </c>
      <c r="AA867" s="221"/>
      <c r="AB867" s="221"/>
      <c r="AC867" s="221"/>
      <c r="AD867" s="221"/>
      <c r="AE867" s="221"/>
      <c r="AF867" s="221"/>
      <c r="AG867" s="221"/>
      <c r="AH867" s="221"/>
      <c r="AI867" s="221"/>
      <c r="AJ867" s="221"/>
      <c r="AK867" s="221"/>
      <c r="AL867" s="221"/>
      <c r="AM867" s="221"/>
      <c r="AN867" s="221"/>
      <c r="AO867" s="221"/>
      <c r="AP867" s="221"/>
      <c r="AQ867" s="221"/>
      <c r="AR867" s="221"/>
      <c r="AS867" s="221"/>
      <c r="AT867" s="221"/>
      <c r="AU867" s="221">
        <v>2006</v>
      </c>
      <c r="AV867" s="221"/>
      <c r="AW867" s="221"/>
      <c r="AX867" s="221"/>
      <c r="AY867" s="221"/>
      <c r="AZ867" s="221"/>
      <c r="BA867" s="221"/>
      <c r="BB867" s="222">
        <v>100</v>
      </c>
      <c r="BC867" s="707"/>
    </row>
    <row r="868" spans="1:55" s="19" customFormat="1" ht="25.7" hidden="1" customHeight="1">
      <c r="A868" s="690"/>
      <c r="B868" s="242"/>
      <c r="C868" s="707" t="s">
        <v>5183</v>
      </c>
      <c r="D868" s="707" t="s">
        <v>5479</v>
      </c>
      <c r="E868" s="707" t="s">
        <v>5183</v>
      </c>
      <c r="F868" s="707" t="s">
        <v>5183</v>
      </c>
      <c r="G868" s="236"/>
      <c r="H868" s="236"/>
      <c r="I868" s="222">
        <v>600</v>
      </c>
      <c r="J868" s="222">
        <v>600</v>
      </c>
      <c r="K868" s="222">
        <v>600</v>
      </c>
      <c r="L868" s="221"/>
      <c r="M868" s="221"/>
      <c r="N868" s="221"/>
      <c r="O868" s="222">
        <v>600</v>
      </c>
      <c r="P868" s="222">
        <v>600</v>
      </c>
      <c r="Q868" s="222" t="s">
        <v>5474</v>
      </c>
      <c r="R868" s="222">
        <v>1</v>
      </c>
      <c r="S868" s="222" t="s">
        <v>290</v>
      </c>
      <c r="T868" s="222"/>
      <c r="U868" s="222"/>
      <c r="V868" s="221"/>
      <c r="W868" s="221"/>
      <c r="X868" s="221"/>
      <c r="Y868" s="221"/>
      <c r="Z868" s="222" t="s">
        <v>1644</v>
      </c>
      <c r="AA868" s="221"/>
      <c r="AB868" s="221"/>
      <c r="AC868" s="221"/>
      <c r="AD868" s="221"/>
      <c r="AE868" s="221"/>
      <c r="AF868" s="221"/>
      <c r="AG868" s="221"/>
      <c r="AH868" s="221"/>
      <c r="AI868" s="221"/>
      <c r="AJ868" s="221"/>
      <c r="AK868" s="221"/>
      <c r="AL868" s="221"/>
      <c r="AM868" s="221"/>
      <c r="AN868" s="221"/>
      <c r="AO868" s="221"/>
      <c r="AP868" s="221"/>
      <c r="AQ868" s="221"/>
      <c r="AR868" s="221"/>
      <c r="AS868" s="221"/>
      <c r="AT868" s="221"/>
      <c r="AU868" s="221">
        <v>2000</v>
      </c>
      <c r="AV868" s="221"/>
      <c r="AW868" s="221"/>
      <c r="AX868" s="221"/>
      <c r="AY868" s="221"/>
      <c r="AZ868" s="221"/>
      <c r="BA868" s="221"/>
      <c r="BB868" s="222">
        <v>100</v>
      </c>
      <c r="BC868" s="707"/>
    </row>
    <row r="869" spans="1:55" s="19" customFormat="1" ht="25.7" hidden="1" customHeight="1">
      <c r="A869" s="690"/>
      <c r="B869" s="242"/>
      <c r="C869" s="707" t="s">
        <v>5183</v>
      </c>
      <c r="D869" s="707" t="s">
        <v>5480</v>
      </c>
      <c r="E869" s="707" t="s">
        <v>5183</v>
      </c>
      <c r="F869" s="707" t="s">
        <v>5183</v>
      </c>
      <c r="G869" s="236"/>
      <c r="H869" s="236"/>
      <c r="I869" s="222">
        <v>990</v>
      </c>
      <c r="J869" s="222">
        <v>489</v>
      </c>
      <c r="K869" s="222">
        <v>489</v>
      </c>
      <c r="L869" s="221"/>
      <c r="M869" s="221"/>
      <c r="N869" s="221"/>
      <c r="O869" s="222">
        <v>489</v>
      </c>
      <c r="P869" s="222">
        <v>489</v>
      </c>
      <c r="Q869" s="222" t="s">
        <v>5474</v>
      </c>
      <c r="R869" s="222">
        <v>1</v>
      </c>
      <c r="S869" s="222" t="s">
        <v>290</v>
      </c>
      <c r="T869" s="222"/>
      <c r="U869" s="222"/>
      <c r="V869" s="221"/>
      <c r="W869" s="221"/>
      <c r="X869" s="221"/>
      <c r="Y869" s="221"/>
      <c r="Z869" s="222" t="s">
        <v>1644</v>
      </c>
      <c r="AA869" s="221"/>
      <c r="AB869" s="221"/>
      <c r="AC869" s="221"/>
      <c r="AD869" s="221"/>
      <c r="AE869" s="221"/>
      <c r="AF869" s="221"/>
      <c r="AG869" s="221"/>
      <c r="AH869" s="221"/>
      <c r="AI869" s="221"/>
      <c r="AJ869" s="221"/>
      <c r="AK869" s="221"/>
      <c r="AL869" s="221"/>
      <c r="AM869" s="221"/>
      <c r="AN869" s="221"/>
      <c r="AO869" s="221"/>
      <c r="AP869" s="221"/>
      <c r="AQ869" s="221"/>
      <c r="AR869" s="221"/>
      <c r="AS869" s="221"/>
      <c r="AT869" s="221"/>
      <c r="AU869" s="221">
        <v>2009</v>
      </c>
      <c r="AV869" s="221"/>
      <c r="AW869" s="221"/>
      <c r="AX869" s="221"/>
      <c r="AY869" s="221"/>
      <c r="AZ869" s="221"/>
      <c r="BA869" s="221"/>
      <c r="BB869" s="222">
        <v>113</v>
      </c>
      <c r="BC869" s="707"/>
    </row>
    <row r="870" spans="1:55" s="19" customFormat="1" ht="25.7" hidden="1" customHeight="1">
      <c r="A870" s="690"/>
      <c r="B870" s="242"/>
      <c r="C870" s="707" t="s">
        <v>706</v>
      </c>
      <c r="D870" s="707" t="s">
        <v>5481</v>
      </c>
      <c r="E870" s="707" t="s">
        <v>706</v>
      </c>
      <c r="F870" s="707" t="s">
        <v>706</v>
      </c>
      <c r="G870" s="236"/>
      <c r="H870" s="236"/>
      <c r="I870" s="222">
        <v>824</v>
      </c>
      <c r="J870" s="222">
        <v>824</v>
      </c>
      <c r="K870" s="222">
        <v>824</v>
      </c>
      <c r="L870" s="222"/>
      <c r="M870" s="222"/>
      <c r="N870" s="222"/>
      <c r="O870" s="222">
        <v>824</v>
      </c>
      <c r="P870" s="222">
        <v>824</v>
      </c>
      <c r="Q870" s="222" t="s">
        <v>5474</v>
      </c>
      <c r="R870" s="222">
        <v>2</v>
      </c>
      <c r="S870" s="222" t="s">
        <v>290</v>
      </c>
      <c r="T870" s="222"/>
      <c r="U870" s="222"/>
      <c r="V870" s="221"/>
      <c r="W870" s="221"/>
      <c r="X870" s="221"/>
      <c r="Y870" s="221"/>
      <c r="Z870" s="222" t="s">
        <v>1644</v>
      </c>
      <c r="AA870" s="221"/>
      <c r="AB870" s="221"/>
      <c r="AC870" s="221"/>
      <c r="AD870" s="221"/>
      <c r="AE870" s="221"/>
      <c r="AF870" s="221"/>
      <c r="AG870" s="221"/>
      <c r="AH870" s="221"/>
      <c r="AI870" s="221"/>
      <c r="AJ870" s="221"/>
      <c r="AK870" s="221"/>
      <c r="AL870" s="221"/>
      <c r="AM870" s="221"/>
      <c r="AN870" s="221"/>
      <c r="AO870" s="221"/>
      <c r="AP870" s="221"/>
      <c r="AQ870" s="221"/>
      <c r="AR870" s="221"/>
      <c r="AS870" s="221"/>
      <c r="AT870" s="221"/>
      <c r="AU870" s="221">
        <v>2012</v>
      </c>
      <c r="AV870" s="221"/>
      <c r="AW870" s="221"/>
      <c r="AX870" s="221"/>
      <c r="AY870" s="221"/>
      <c r="AZ870" s="221"/>
      <c r="BA870" s="221"/>
      <c r="BB870" s="222">
        <v>254</v>
      </c>
      <c r="BC870" s="707"/>
    </row>
    <row r="871" spans="1:55" s="19" customFormat="1" ht="25.7" hidden="1" customHeight="1">
      <c r="A871" s="690"/>
      <c r="B871" s="242"/>
      <c r="C871" s="707" t="s">
        <v>706</v>
      </c>
      <c r="D871" s="707" t="s">
        <v>5482</v>
      </c>
      <c r="E871" s="707" t="s">
        <v>706</v>
      </c>
      <c r="F871" s="707" t="s">
        <v>5483</v>
      </c>
      <c r="G871" s="236"/>
      <c r="H871" s="236"/>
      <c r="I871" s="222">
        <v>3892</v>
      </c>
      <c r="J871" s="222">
        <v>775</v>
      </c>
      <c r="K871" s="222">
        <v>684</v>
      </c>
      <c r="L871" s="221"/>
      <c r="M871" s="221"/>
      <c r="N871" s="221"/>
      <c r="O871" s="222">
        <v>456</v>
      </c>
      <c r="P871" s="222">
        <v>456</v>
      </c>
      <c r="Q871" s="222" t="s">
        <v>5484</v>
      </c>
      <c r="R871" s="222">
        <v>1</v>
      </c>
      <c r="S871" s="222" t="s">
        <v>290</v>
      </c>
      <c r="T871" s="222"/>
      <c r="U871" s="222"/>
      <c r="V871" s="221"/>
      <c r="W871" s="221"/>
      <c r="X871" s="221"/>
      <c r="Y871" s="221"/>
      <c r="Z871" s="222" t="s">
        <v>1644</v>
      </c>
      <c r="AA871" s="221"/>
      <c r="AB871" s="221"/>
      <c r="AC871" s="221"/>
      <c r="AD871" s="221"/>
      <c r="AE871" s="221"/>
      <c r="AF871" s="221"/>
      <c r="AG871" s="221"/>
      <c r="AH871" s="221"/>
      <c r="AI871" s="221"/>
      <c r="AJ871" s="221"/>
      <c r="AK871" s="221"/>
      <c r="AL871" s="221"/>
      <c r="AM871" s="221"/>
      <c r="AN871" s="221"/>
      <c r="AO871" s="221"/>
      <c r="AP871" s="221"/>
      <c r="AQ871" s="221"/>
      <c r="AR871" s="221"/>
      <c r="AS871" s="221"/>
      <c r="AT871" s="221"/>
      <c r="AU871" s="221">
        <v>2004</v>
      </c>
      <c r="AV871" s="221"/>
      <c r="AW871" s="221"/>
      <c r="AX871" s="221"/>
      <c r="AY871" s="221"/>
      <c r="AZ871" s="221"/>
      <c r="BA871" s="221"/>
      <c r="BB871" s="222">
        <v>764</v>
      </c>
      <c r="BC871" s="707"/>
    </row>
    <row r="872" spans="1:55" s="19" customFormat="1" ht="25.7" hidden="1" customHeight="1">
      <c r="A872" s="690" t="s">
        <v>310</v>
      </c>
      <c r="B872" s="242"/>
      <c r="C872" s="707" t="s">
        <v>706</v>
      </c>
      <c r="D872" s="707" t="s">
        <v>5485</v>
      </c>
      <c r="E872" s="707" t="s">
        <v>706</v>
      </c>
      <c r="F872" s="707" t="s">
        <v>706</v>
      </c>
      <c r="G872" s="236"/>
      <c r="H872" s="236"/>
      <c r="I872" s="235">
        <v>1857</v>
      </c>
      <c r="J872" s="235">
        <v>410</v>
      </c>
      <c r="K872" s="235">
        <v>410</v>
      </c>
      <c r="L872" s="235"/>
      <c r="M872" s="235"/>
      <c r="N872" s="235"/>
      <c r="O872" s="235">
        <v>359</v>
      </c>
      <c r="P872" s="235">
        <v>359</v>
      </c>
      <c r="Q872" s="235" t="s">
        <v>5486</v>
      </c>
      <c r="R872" s="235">
        <v>1</v>
      </c>
      <c r="S872" s="235" t="s">
        <v>290</v>
      </c>
      <c r="T872" s="236"/>
      <c r="U872" s="236"/>
      <c r="V872" s="236"/>
      <c r="W872" s="236"/>
      <c r="X872" s="236"/>
      <c r="Y872" s="236"/>
      <c r="Z872" s="235" t="s">
        <v>1644</v>
      </c>
      <c r="AA872" s="236"/>
      <c r="AB872" s="236"/>
      <c r="AC872" s="236"/>
      <c r="AD872" s="236"/>
      <c r="AE872" s="236"/>
      <c r="AF872" s="236"/>
      <c r="AG872" s="236"/>
      <c r="AH872" s="236"/>
      <c r="AI872" s="236"/>
      <c r="AJ872" s="236"/>
      <c r="AK872" s="236"/>
      <c r="AL872" s="236"/>
      <c r="AM872" s="236"/>
      <c r="AN872" s="236"/>
      <c r="AO872" s="236"/>
      <c r="AP872" s="236"/>
      <c r="AQ872" s="236"/>
      <c r="AR872" s="236"/>
      <c r="AS872" s="236"/>
      <c r="AT872" s="236"/>
      <c r="AU872" s="221">
        <v>2005</v>
      </c>
      <c r="AV872" s="221"/>
      <c r="AW872" s="221"/>
      <c r="AX872" s="221"/>
      <c r="AY872" s="221"/>
      <c r="AZ872" s="221"/>
      <c r="BA872" s="221"/>
      <c r="BB872" s="222">
        <v>173</v>
      </c>
      <c r="BC872" s="222"/>
    </row>
    <row r="873" spans="1:55" s="19" customFormat="1" ht="25.7" hidden="1" customHeight="1">
      <c r="A873" s="690"/>
      <c r="B873" s="242"/>
      <c r="C873" s="707" t="s">
        <v>706</v>
      </c>
      <c r="D873" s="707" t="s">
        <v>5487</v>
      </c>
      <c r="E873" s="707" t="s">
        <v>706</v>
      </c>
      <c r="F873" s="707" t="s">
        <v>706</v>
      </c>
      <c r="G873" s="236"/>
      <c r="H873" s="236"/>
      <c r="I873" s="235">
        <v>1308</v>
      </c>
      <c r="J873" s="235">
        <v>410</v>
      </c>
      <c r="K873" s="235">
        <v>410</v>
      </c>
      <c r="L873" s="235"/>
      <c r="M873" s="235"/>
      <c r="N873" s="235"/>
      <c r="O873" s="235">
        <v>359</v>
      </c>
      <c r="P873" s="235">
        <v>359</v>
      </c>
      <c r="Q873" s="235" t="s">
        <v>5486</v>
      </c>
      <c r="R873" s="235">
        <v>1</v>
      </c>
      <c r="S873" s="235" t="s">
        <v>290</v>
      </c>
      <c r="T873" s="236"/>
      <c r="U873" s="236"/>
      <c r="V873" s="236"/>
      <c r="W873" s="236"/>
      <c r="X873" s="236"/>
      <c r="Y873" s="236"/>
      <c r="Z873" s="235" t="s">
        <v>1644</v>
      </c>
      <c r="AA873" s="236"/>
      <c r="AB873" s="236"/>
      <c r="AC873" s="236"/>
      <c r="AD873" s="236"/>
      <c r="AE873" s="236"/>
      <c r="AF873" s="236"/>
      <c r="AG873" s="236"/>
      <c r="AH873" s="236"/>
      <c r="AI873" s="236"/>
      <c r="AJ873" s="236"/>
      <c r="AK873" s="236"/>
      <c r="AL873" s="236"/>
      <c r="AM873" s="236"/>
      <c r="AN873" s="236"/>
      <c r="AO873" s="236"/>
      <c r="AP873" s="236"/>
      <c r="AQ873" s="236"/>
      <c r="AR873" s="236"/>
      <c r="AS873" s="236"/>
      <c r="AT873" s="236"/>
      <c r="AU873" s="221">
        <v>2005</v>
      </c>
      <c r="AV873" s="221"/>
      <c r="AW873" s="221"/>
      <c r="AX873" s="221"/>
      <c r="AY873" s="221"/>
      <c r="AZ873" s="221"/>
      <c r="BA873" s="221"/>
      <c r="BB873" s="222">
        <v>170</v>
      </c>
      <c r="BC873" s="222"/>
    </row>
    <row r="874" spans="1:55" s="19" customFormat="1" ht="25.7" hidden="1" customHeight="1">
      <c r="A874" s="690"/>
      <c r="B874" s="242"/>
      <c r="C874" s="707" t="s">
        <v>706</v>
      </c>
      <c r="D874" s="707" t="s">
        <v>5488</v>
      </c>
      <c r="E874" s="707" t="s">
        <v>706</v>
      </c>
      <c r="F874" s="707" t="s">
        <v>706</v>
      </c>
      <c r="G874" s="236"/>
      <c r="H874" s="236"/>
      <c r="I874" s="235">
        <v>3892</v>
      </c>
      <c r="J874" s="235">
        <v>463</v>
      </c>
      <c r="K874" s="235">
        <v>463</v>
      </c>
      <c r="L874" s="235"/>
      <c r="M874" s="235"/>
      <c r="N874" s="235"/>
      <c r="O874" s="235">
        <v>359</v>
      </c>
      <c r="P874" s="235">
        <v>359</v>
      </c>
      <c r="Q874" s="235" t="s">
        <v>5486</v>
      </c>
      <c r="R874" s="235">
        <v>1</v>
      </c>
      <c r="S874" s="235" t="s">
        <v>290</v>
      </c>
      <c r="T874" s="236"/>
      <c r="U874" s="236"/>
      <c r="V874" s="236"/>
      <c r="W874" s="236"/>
      <c r="X874" s="236"/>
      <c r="Y874" s="236"/>
      <c r="Z874" s="235" t="s">
        <v>1644</v>
      </c>
      <c r="AA874" s="236"/>
      <c r="AB874" s="236"/>
      <c r="AC874" s="236"/>
      <c r="AD874" s="236"/>
      <c r="AE874" s="236"/>
      <c r="AF874" s="236"/>
      <c r="AG874" s="236"/>
      <c r="AH874" s="236"/>
      <c r="AI874" s="236"/>
      <c r="AJ874" s="236"/>
      <c r="AK874" s="236"/>
      <c r="AL874" s="236"/>
      <c r="AM874" s="236"/>
      <c r="AN874" s="236"/>
      <c r="AO874" s="236"/>
      <c r="AP874" s="236"/>
      <c r="AQ874" s="236"/>
      <c r="AR874" s="236"/>
      <c r="AS874" s="236"/>
      <c r="AT874" s="236"/>
      <c r="AU874" s="221">
        <v>2005</v>
      </c>
      <c r="AV874" s="221"/>
      <c r="AW874" s="221"/>
      <c r="AX874" s="221"/>
      <c r="AY874" s="221"/>
      <c r="AZ874" s="221"/>
      <c r="BA874" s="221"/>
      <c r="BB874" s="222">
        <v>175</v>
      </c>
      <c r="BC874" s="222"/>
    </row>
    <row r="875" spans="1:55" s="19" customFormat="1" ht="25.7" hidden="1" customHeight="1">
      <c r="A875" s="690"/>
      <c r="B875" s="242"/>
      <c r="C875" s="707" t="s">
        <v>706</v>
      </c>
      <c r="D875" s="707" t="s">
        <v>5489</v>
      </c>
      <c r="E875" s="707" t="s">
        <v>706</v>
      </c>
      <c r="F875" s="707" t="s">
        <v>706</v>
      </c>
      <c r="G875" s="236"/>
      <c r="H875" s="236"/>
      <c r="I875" s="235">
        <v>801</v>
      </c>
      <c r="J875" s="235">
        <v>456</v>
      </c>
      <c r="K875" s="235">
        <v>456</v>
      </c>
      <c r="L875" s="235"/>
      <c r="M875" s="235"/>
      <c r="N875" s="235"/>
      <c r="O875" s="235">
        <v>456</v>
      </c>
      <c r="P875" s="235">
        <v>456</v>
      </c>
      <c r="Q875" s="235" t="s">
        <v>5490</v>
      </c>
      <c r="R875" s="235">
        <v>1</v>
      </c>
      <c r="S875" s="235" t="s">
        <v>290</v>
      </c>
      <c r="T875" s="236"/>
      <c r="U875" s="236"/>
      <c r="V875" s="236"/>
      <c r="W875" s="236"/>
      <c r="X875" s="236"/>
      <c r="Y875" s="236"/>
      <c r="Z875" s="235" t="s">
        <v>1644</v>
      </c>
      <c r="AA875" s="236"/>
      <c r="AB875" s="236"/>
      <c r="AC875" s="236"/>
      <c r="AD875" s="236"/>
      <c r="AE875" s="236"/>
      <c r="AF875" s="236"/>
      <c r="AG875" s="236"/>
      <c r="AH875" s="236"/>
      <c r="AI875" s="236"/>
      <c r="AJ875" s="236"/>
      <c r="AK875" s="236"/>
      <c r="AL875" s="236"/>
      <c r="AM875" s="236"/>
      <c r="AN875" s="236"/>
      <c r="AO875" s="236"/>
      <c r="AP875" s="236"/>
      <c r="AQ875" s="236"/>
      <c r="AR875" s="236"/>
      <c r="AS875" s="236"/>
      <c r="AT875" s="236"/>
      <c r="AU875" s="221">
        <v>2006</v>
      </c>
      <c r="AV875" s="221"/>
      <c r="AW875" s="221"/>
      <c r="AX875" s="221"/>
      <c r="AY875" s="221"/>
      <c r="AZ875" s="221"/>
      <c r="BA875" s="221"/>
      <c r="BB875" s="222">
        <v>200</v>
      </c>
      <c r="BC875" s="222"/>
    </row>
    <row r="876" spans="1:55" s="19" customFormat="1" ht="25.7" hidden="1" customHeight="1">
      <c r="A876" s="690"/>
      <c r="B876" s="242"/>
      <c r="C876" s="707" t="s">
        <v>706</v>
      </c>
      <c r="D876" s="707" t="s">
        <v>5491</v>
      </c>
      <c r="E876" s="707" t="s">
        <v>706</v>
      </c>
      <c r="F876" s="707" t="s">
        <v>706</v>
      </c>
      <c r="G876" s="236"/>
      <c r="H876" s="236"/>
      <c r="I876" s="235">
        <v>1290</v>
      </c>
      <c r="J876" s="235">
        <v>394</v>
      </c>
      <c r="K876" s="235">
        <v>394</v>
      </c>
      <c r="L876" s="235"/>
      <c r="M876" s="235"/>
      <c r="N876" s="235"/>
      <c r="O876" s="235">
        <v>394</v>
      </c>
      <c r="P876" s="235">
        <v>394</v>
      </c>
      <c r="Q876" s="235" t="s">
        <v>5486</v>
      </c>
      <c r="R876" s="235">
        <v>1</v>
      </c>
      <c r="S876" s="235" t="s">
        <v>290</v>
      </c>
      <c r="T876" s="236"/>
      <c r="U876" s="236"/>
      <c r="V876" s="236"/>
      <c r="W876" s="236"/>
      <c r="X876" s="236"/>
      <c r="Y876" s="236"/>
      <c r="Z876" s="235" t="s">
        <v>1644</v>
      </c>
      <c r="AA876" s="236"/>
      <c r="AB876" s="236"/>
      <c r="AC876" s="236"/>
      <c r="AD876" s="236"/>
      <c r="AE876" s="236"/>
      <c r="AF876" s="236"/>
      <c r="AG876" s="236"/>
      <c r="AH876" s="236"/>
      <c r="AI876" s="236"/>
      <c r="AJ876" s="236"/>
      <c r="AK876" s="236"/>
      <c r="AL876" s="236"/>
      <c r="AM876" s="236"/>
      <c r="AN876" s="236"/>
      <c r="AO876" s="236"/>
      <c r="AP876" s="236"/>
      <c r="AQ876" s="236"/>
      <c r="AR876" s="236"/>
      <c r="AS876" s="236"/>
      <c r="AT876" s="236"/>
      <c r="AU876" s="221">
        <v>2007</v>
      </c>
      <c r="AV876" s="221"/>
      <c r="AW876" s="221"/>
      <c r="AX876" s="221"/>
      <c r="AY876" s="221"/>
      <c r="AZ876" s="221"/>
      <c r="BA876" s="221"/>
      <c r="BB876" s="222">
        <v>200</v>
      </c>
      <c r="BC876" s="222"/>
    </row>
    <row r="877" spans="1:55" s="19" customFormat="1" ht="25.7" hidden="1" customHeight="1">
      <c r="A877" s="690"/>
      <c r="B877" s="242"/>
      <c r="C877" s="707" t="s">
        <v>706</v>
      </c>
      <c r="D877" s="707" t="s">
        <v>5492</v>
      </c>
      <c r="E877" s="707" t="s">
        <v>706</v>
      </c>
      <c r="F877" s="707" t="s">
        <v>706</v>
      </c>
      <c r="G877" s="236"/>
      <c r="H877" s="236"/>
      <c r="I877" s="235">
        <v>1985</v>
      </c>
      <c r="J877" s="235">
        <v>497.5</v>
      </c>
      <c r="K877" s="235">
        <v>497.5</v>
      </c>
      <c r="L877" s="235"/>
      <c r="M877" s="235"/>
      <c r="N877" s="235"/>
      <c r="O877" s="235">
        <v>456</v>
      </c>
      <c r="P877" s="235">
        <v>456</v>
      </c>
      <c r="Q877" s="235" t="s">
        <v>5490</v>
      </c>
      <c r="R877" s="235">
        <v>1</v>
      </c>
      <c r="S877" s="235" t="s">
        <v>290</v>
      </c>
      <c r="T877" s="236"/>
      <c r="U877" s="236"/>
      <c r="V877" s="236"/>
      <c r="W877" s="236"/>
      <c r="X877" s="236"/>
      <c r="Y877" s="236"/>
      <c r="Z877" s="235" t="s">
        <v>1644</v>
      </c>
      <c r="AA877" s="236"/>
      <c r="AB877" s="236"/>
      <c r="AC877" s="236"/>
      <c r="AD877" s="236"/>
      <c r="AE877" s="236"/>
      <c r="AF877" s="236"/>
      <c r="AG877" s="236"/>
      <c r="AH877" s="236"/>
      <c r="AI877" s="236"/>
      <c r="AJ877" s="236"/>
      <c r="AK877" s="236"/>
      <c r="AL877" s="236"/>
      <c r="AM877" s="236"/>
      <c r="AN877" s="236"/>
      <c r="AO877" s="236"/>
      <c r="AP877" s="236"/>
      <c r="AQ877" s="236"/>
      <c r="AR877" s="236"/>
      <c r="AS877" s="236"/>
      <c r="AT877" s="236"/>
      <c r="AU877" s="221">
        <v>2009</v>
      </c>
      <c r="AV877" s="221"/>
      <c r="AW877" s="221"/>
      <c r="AX877" s="221"/>
      <c r="AY877" s="221"/>
      <c r="AZ877" s="221"/>
      <c r="BA877" s="221"/>
      <c r="BB877" s="222">
        <v>360</v>
      </c>
      <c r="BC877" s="222"/>
    </row>
    <row r="878" spans="1:55" s="19" customFormat="1" ht="25.7" hidden="1" customHeight="1">
      <c r="A878" s="690"/>
      <c r="B878" s="242"/>
      <c r="C878" s="707" t="s">
        <v>706</v>
      </c>
      <c r="D878" s="707" t="s">
        <v>5493</v>
      </c>
      <c r="E878" s="707" t="s">
        <v>706</v>
      </c>
      <c r="F878" s="707" t="s">
        <v>706</v>
      </c>
      <c r="G878" s="236"/>
      <c r="H878" s="236"/>
      <c r="I878" s="235">
        <v>501</v>
      </c>
      <c r="J878" s="235">
        <v>501</v>
      </c>
      <c r="K878" s="235">
        <v>495</v>
      </c>
      <c r="L878" s="235"/>
      <c r="M878" s="235"/>
      <c r="N878" s="235"/>
      <c r="O878" s="235">
        <v>456</v>
      </c>
      <c r="P878" s="235">
        <v>456</v>
      </c>
      <c r="Q878" s="235" t="s">
        <v>5490</v>
      </c>
      <c r="R878" s="235">
        <v>1</v>
      </c>
      <c r="S878" s="235" t="s">
        <v>290</v>
      </c>
      <c r="T878" s="236"/>
      <c r="U878" s="236"/>
      <c r="V878" s="236"/>
      <c r="W878" s="236"/>
      <c r="X878" s="236"/>
      <c r="Y878" s="236"/>
      <c r="Z878" s="235" t="s">
        <v>1644</v>
      </c>
      <c r="AA878" s="236"/>
      <c r="AB878" s="236"/>
      <c r="AC878" s="236"/>
      <c r="AD878" s="236"/>
      <c r="AE878" s="236"/>
      <c r="AF878" s="236"/>
      <c r="AG878" s="236"/>
      <c r="AH878" s="236"/>
      <c r="AI878" s="236"/>
      <c r="AJ878" s="236"/>
      <c r="AK878" s="236"/>
      <c r="AL878" s="236"/>
      <c r="AM878" s="236"/>
      <c r="AN878" s="236"/>
      <c r="AO878" s="236"/>
      <c r="AP878" s="236"/>
      <c r="AQ878" s="236"/>
      <c r="AR878" s="236"/>
      <c r="AS878" s="236"/>
      <c r="AT878" s="236"/>
      <c r="AU878" s="221">
        <v>2012</v>
      </c>
      <c r="AV878" s="221"/>
      <c r="AW878" s="221"/>
      <c r="AX878" s="221"/>
      <c r="AY878" s="221"/>
      <c r="AZ878" s="221"/>
      <c r="BA878" s="221"/>
      <c r="BB878" s="222">
        <v>390</v>
      </c>
      <c r="BC878" s="222"/>
    </row>
    <row r="879" spans="1:55" s="19" customFormat="1" ht="25.7" hidden="1" customHeight="1">
      <c r="A879" s="690"/>
      <c r="B879" s="242"/>
      <c r="C879" s="707" t="s">
        <v>706</v>
      </c>
      <c r="D879" s="707" t="s">
        <v>5494</v>
      </c>
      <c r="E879" s="707" t="s">
        <v>706</v>
      </c>
      <c r="F879" s="707" t="s">
        <v>706</v>
      </c>
      <c r="G879" s="236"/>
      <c r="H879" s="236"/>
      <c r="I879" s="235">
        <v>2979</v>
      </c>
      <c r="J879" s="235">
        <v>713</v>
      </c>
      <c r="K879" s="235">
        <v>713</v>
      </c>
      <c r="L879" s="235"/>
      <c r="M879" s="235"/>
      <c r="N879" s="235"/>
      <c r="O879" s="235">
        <v>456</v>
      </c>
      <c r="P879" s="235">
        <v>456</v>
      </c>
      <c r="Q879" s="235" t="s">
        <v>5495</v>
      </c>
      <c r="R879" s="235">
        <v>1</v>
      </c>
      <c r="S879" s="235" t="s">
        <v>290</v>
      </c>
      <c r="T879" s="236"/>
      <c r="U879" s="236"/>
      <c r="V879" s="236"/>
      <c r="W879" s="236"/>
      <c r="X879" s="236"/>
      <c r="Y879" s="236"/>
      <c r="Z879" s="235" t="s">
        <v>1644</v>
      </c>
      <c r="AA879" s="236"/>
      <c r="AB879" s="236"/>
      <c r="AC879" s="236"/>
      <c r="AD879" s="236"/>
      <c r="AE879" s="236"/>
      <c r="AF879" s="236"/>
      <c r="AG879" s="236"/>
      <c r="AH879" s="236"/>
      <c r="AI879" s="236"/>
      <c r="AJ879" s="236"/>
      <c r="AK879" s="236"/>
      <c r="AL879" s="236"/>
      <c r="AM879" s="236"/>
      <c r="AN879" s="236"/>
      <c r="AO879" s="236"/>
      <c r="AP879" s="236"/>
      <c r="AQ879" s="236"/>
      <c r="AR879" s="236"/>
      <c r="AS879" s="236"/>
      <c r="AT879" s="236"/>
      <c r="AU879" s="221">
        <v>2013</v>
      </c>
      <c r="AV879" s="221"/>
      <c r="AW879" s="221"/>
      <c r="AX879" s="221"/>
      <c r="AY879" s="221"/>
      <c r="AZ879" s="221"/>
      <c r="BA879" s="221"/>
      <c r="BB879" s="222">
        <v>662</v>
      </c>
      <c r="BC879" s="222"/>
    </row>
    <row r="880" spans="1:55" s="19" customFormat="1" ht="25.7" hidden="1" customHeight="1">
      <c r="A880" s="690"/>
      <c r="B880" s="242"/>
      <c r="C880" s="707" t="s">
        <v>706</v>
      </c>
      <c r="D880" s="707" t="s">
        <v>5496</v>
      </c>
      <c r="E880" s="707" t="s">
        <v>706</v>
      </c>
      <c r="F880" s="707" t="s">
        <v>706</v>
      </c>
      <c r="G880" s="236"/>
      <c r="H880" s="236"/>
      <c r="I880" s="235">
        <v>22100</v>
      </c>
      <c r="J880" s="235">
        <v>497</v>
      </c>
      <c r="K880" s="235">
        <v>497</v>
      </c>
      <c r="L880" s="236"/>
      <c r="M880" s="736"/>
      <c r="N880" s="236"/>
      <c r="O880" s="235">
        <v>456</v>
      </c>
      <c r="P880" s="235">
        <v>456</v>
      </c>
      <c r="Q880" s="235" t="s">
        <v>5495</v>
      </c>
      <c r="R880" s="235">
        <v>1</v>
      </c>
      <c r="S880" s="235" t="s">
        <v>290</v>
      </c>
      <c r="T880" s="235"/>
      <c r="U880" s="235"/>
      <c r="V880" s="236"/>
      <c r="W880" s="236"/>
      <c r="X880" s="236"/>
      <c r="Y880" s="236"/>
      <c r="Z880" s="235" t="s">
        <v>1644</v>
      </c>
      <c r="AA880" s="707"/>
      <c r="AB880" s="707"/>
      <c r="AC880" s="236"/>
      <c r="AD880" s="236"/>
      <c r="AE880" s="236"/>
      <c r="AF880" s="236"/>
      <c r="AG880" s="236"/>
      <c r="AH880" s="236"/>
      <c r="AI880" s="236"/>
      <c r="AJ880" s="236"/>
      <c r="AK880" s="236"/>
      <c r="AL880" s="236"/>
      <c r="AM880" s="236"/>
      <c r="AN880" s="236"/>
      <c r="AO880" s="236"/>
      <c r="AP880" s="236"/>
      <c r="AQ880" s="236"/>
      <c r="AR880" s="236"/>
      <c r="AS880" s="236"/>
      <c r="AT880" s="236"/>
      <c r="AU880" s="221">
        <v>2015</v>
      </c>
      <c r="AV880" s="221"/>
      <c r="AW880" s="221"/>
      <c r="AX880" s="221"/>
      <c r="AY880" s="221"/>
      <c r="AZ880" s="221"/>
      <c r="BA880" s="221"/>
      <c r="BB880" s="222">
        <v>600</v>
      </c>
      <c r="BC880" s="221"/>
    </row>
    <row r="881" spans="1:55" s="19" customFormat="1" ht="25.7" hidden="1" customHeight="1">
      <c r="A881" s="690"/>
      <c r="B881" s="242"/>
      <c r="C881" s="707" t="s">
        <v>706</v>
      </c>
      <c r="D881" s="707" t="s">
        <v>11160</v>
      </c>
      <c r="E881" s="707" t="s">
        <v>706</v>
      </c>
      <c r="F881" s="707" t="s">
        <v>706</v>
      </c>
      <c r="G881" s="236"/>
      <c r="H881" s="236"/>
      <c r="I881" s="235">
        <v>4085</v>
      </c>
      <c r="J881" s="235">
        <v>497</v>
      </c>
      <c r="K881" s="235">
        <v>497</v>
      </c>
      <c r="L881" s="236"/>
      <c r="M881" s="736"/>
      <c r="N881" s="236"/>
      <c r="O881" s="235">
        <v>456</v>
      </c>
      <c r="P881" s="235">
        <v>456</v>
      </c>
      <c r="Q881" s="235" t="s">
        <v>5495</v>
      </c>
      <c r="R881" s="235">
        <v>1</v>
      </c>
      <c r="S881" s="235" t="s">
        <v>290</v>
      </c>
      <c r="T881" s="235"/>
      <c r="U881" s="235"/>
      <c r="V881" s="236"/>
      <c r="W881" s="236"/>
      <c r="X881" s="236"/>
      <c r="Y881" s="236"/>
      <c r="Z881" s="235" t="s">
        <v>1644</v>
      </c>
      <c r="AA881" s="707"/>
      <c r="AB881" s="707"/>
      <c r="AC881" s="236"/>
      <c r="AD881" s="236"/>
      <c r="AE881" s="236"/>
      <c r="AF881" s="236"/>
      <c r="AG881" s="236"/>
      <c r="AH881" s="236"/>
      <c r="AI881" s="236"/>
      <c r="AJ881" s="236"/>
      <c r="AK881" s="236"/>
      <c r="AL881" s="236"/>
      <c r="AM881" s="236"/>
      <c r="AN881" s="236"/>
      <c r="AO881" s="236"/>
      <c r="AP881" s="236"/>
      <c r="AQ881" s="236"/>
      <c r="AR881" s="236"/>
      <c r="AS881" s="236"/>
      <c r="AT881" s="236"/>
      <c r="AU881" s="221">
        <v>2017</v>
      </c>
      <c r="AV881" s="221"/>
      <c r="AW881" s="221"/>
      <c r="AX881" s="221"/>
      <c r="AY881" s="221"/>
      <c r="AZ881" s="221"/>
      <c r="BA881" s="221"/>
      <c r="BB881" s="222">
        <v>850</v>
      </c>
      <c r="BC881" s="221"/>
    </row>
    <row r="882" spans="1:55" s="19" customFormat="1" ht="25.7" hidden="1" customHeight="1">
      <c r="A882" s="690"/>
      <c r="B882" s="242"/>
      <c r="C882" s="707" t="s">
        <v>5197</v>
      </c>
      <c r="D882" s="707" t="s">
        <v>5497</v>
      </c>
      <c r="E882" s="707" t="s">
        <v>5197</v>
      </c>
      <c r="F882" s="707" t="s">
        <v>5197</v>
      </c>
      <c r="G882" s="236"/>
      <c r="H882" s="236"/>
      <c r="I882" s="235">
        <v>1652</v>
      </c>
      <c r="J882" s="235">
        <v>468</v>
      </c>
      <c r="K882" s="235">
        <v>468</v>
      </c>
      <c r="L882" s="236"/>
      <c r="M882" s="736"/>
      <c r="N882" s="236"/>
      <c r="O882" s="235">
        <v>374</v>
      </c>
      <c r="P882" s="235">
        <v>374</v>
      </c>
      <c r="Q882" s="235" t="s">
        <v>5498</v>
      </c>
      <c r="R882" s="235">
        <v>1</v>
      </c>
      <c r="S882" s="235" t="s">
        <v>290</v>
      </c>
      <c r="T882" s="235"/>
      <c r="U882" s="235"/>
      <c r="V882" s="236"/>
      <c r="W882" s="236"/>
      <c r="X882" s="236"/>
      <c r="Y882" s="236"/>
      <c r="Z882" s="235" t="s">
        <v>1644</v>
      </c>
      <c r="AA882" s="707"/>
      <c r="AB882" s="707"/>
      <c r="AC882" s="236"/>
      <c r="AD882" s="236"/>
      <c r="AE882" s="236"/>
      <c r="AF882" s="236"/>
      <c r="AG882" s="236"/>
      <c r="AH882" s="236"/>
      <c r="AI882" s="236"/>
      <c r="AJ882" s="236"/>
      <c r="AK882" s="236"/>
      <c r="AL882" s="236"/>
      <c r="AM882" s="236"/>
      <c r="AN882" s="236"/>
      <c r="AO882" s="236"/>
      <c r="AP882" s="236"/>
      <c r="AQ882" s="236"/>
      <c r="AR882" s="236"/>
      <c r="AS882" s="236"/>
      <c r="AT882" s="236"/>
      <c r="AU882" s="221">
        <v>2005</v>
      </c>
      <c r="AV882" s="221"/>
      <c r="AW882" s="221"/>
      <c r="AX882" s="221"/>
      <c r="AY882" s="221"/>
      <c r="AZ882" s="221"/>
      <c r="BA882" s="221"/>
      <c r="BB882" s="222">
        <v>65</v>
      </c>
      <c r="BC882" s="221"/>
    </row>
    <row r="883" spans="1:55" s="19" customFormat="1" ht="25.7" hidden="1" customHeight="1">
      <c r="A883" s="690"/>
      <c r="B883" s="242"/>
      <c r="C883" s="707" t="s">
        <v>5197</v>
      </c>
      <c r="D883" s="707" t="s">
        <v>5499</v>
      </c>
      <c r="E883" s="707" t="s">
        <v>5197</v>
      </c>
      <c r="F883" s="707" t="s">
        <v>5197</v>
      </c>
      <c r="G883" s="236"/>
      <c r="H883" s="236"/>
      <c r="I883" s="235">
        <v>8276</v>
      </c>
      <c r="J883" s="235">
        <v>573</v>
      </c>
      <c r="K883" s="235">
        <v>573</v>
      </c>
      <c r="L883" s="236"/>
      <c r="M883" s="736"/>
      <c r="N883" s="236"/>
      <c r="O883" s="235">
        <v>374</v>
      </c>
      <c r="P883" s="235">
        <v>374</v>
      </c>
      <c r="Q883" s="235" t="s">
        <v>5498</v>
      </c>
      <c r="R883" s="235">
        <v>1</v>
      </c>
      <c r="S883" s="235" t="s">
        <v>290</v>
      </c>
      <c r="T883" s="235"/>
      <c r="U883" s="235"/>
      <c r="V883" s="236"/>
      <c r="W883" s="236"/>
      <c r="X883" s="236"/>
      <c r="Y883" s="236"/>
      <c r="Z883" s="235" t="s">
        <v>1644</v>
      </c>
      <c r="AA883" s="707"/>
      <c r="AB883" s="707"/>
      <c r="AC883" s="236"/>
      <c r="AD883" s="236"/>
      <c r="AE883" s="236"/>
      <c r="AF883" s="236"/>
      <c r="AG883" s="236"/>
      <c r="AH883" s="236"/>
      <c r="AI883" s="236"/>
      <c r="AJ883" s="236"/>
      <c r="AK883" s="236"/>
      <c r="AL883" s="236"/>
      <c r="AM883" s="236"/>
      <c r="AN883" s="236"/>
      <c r="AO883" s="236"/>
      <c r="AP883" s="236"/>
      <c r="AQ883" s="236"/>
      <c r="AR883" s="236"/>
      <c r="AS883" s="236"/>
      <c r="AT883" s="236"/>
      <c r="AU883" s="221">
        <v>2007</v>
      </c>
      <c r="AV883" s="221"/>
      <c r="AW883" s="221"/>
      <c r="AX883" s="221"/>
      <c r="AY883" s="221"/>
      <c r="AZ883" s="221"/>
      <c r="BA883" s="221"/>
      <c r="BB883" s="222">
        <v>140</v>
      </c>
      <c r="BC883" s="274"/>
    </row>
    <row r="884" spans="1:55" s="19" customFormat="1" ht="25.7" hidden="1" customHeight="1">
      <c r="A884" s="690"/>
      <c r="B884" s="242"/>
      <c r="C884" s="707" t="s">
        <v>5197</v>
      </c>
      <c r="D884" s="707" t="s">
        <v>5500</v>
      </c>
      <c r="E884" s="707" t="s">
        <v>5197</v>
      </c>
      <c r="F884" s="707" t="s">
        <v>5197</v>
      </c>
      <c r="G884" s="236"/>
      <c r="H884" s="236"/>
      <c r="I884" s="235">
        <v>1248</v>
      </c>
      <c r="J884" s="235">
        <v>497</v>
      </c>
      <c r="K884" s="235">
        <v>497</v>
      </c>
      <c r="L884" s="236"/>
      <c r="M884" s="736"/>
      <c r="N884" s="236"/>
      <c r="O884" s="235">
        <v>374</v>
      </c>
      <c r="P884" s="235">
        <v>374</v>
      </c>
      <c r="Q884" s="235" t="s">
        <v>5498</v>
      </c>
      <c r="R884" s="235">
        <v>1</v>
      </c>
      <c r="S884" s="235" t="s">
        <v>290</v>
      </c>
      <c r="T884" s="235"/>
      <c r="U884" s="235"/>
      <c r="V884" s="236"/>
      <c r="W884" s="236"/>
      <c r="X884" s="236"/>
      <c r="Y884" s="236"/>
      <c r="Z884" s="235" t="s">
        <v>1644</v>
      </c>
      <c r="AA884" s="707"/>
      <c r="AB884" s="707"/>
      <c r="AC884" s="236"/>
      <c r="AD884" s="236"/>
      <c r="AE884" s="236"/>
      <c r="AF884" s="236"/>
      <c r="AG884" s="236"/>
      <c r="AH884" s="236"/>
      <c r="AI884" s="236"/>
      <c r="AJ884" s="236"/>
      <c r="AK884" s="236"/>
      <c r="AL884" s="236"/>
      <c r="AM884" s="236"/>
      <c r="AN884" s="236"/>
      <c r="AO884" s="236"/>
      <c r="AP884" s="236"/>
      <c r="AQ884" s="236"/>
      <c r="AR884" s="236"/>
      <c r="AS884" s="236"/>
      <c r="AT884" s="236"/>
      <c r="AU884" s="221">
        <v>2007</v>
      </c>
      <c r="AV884" s="221"/>
      <c r="AW884" s="221"/>
      <c r="AX884" s="221"/>
      <c r="AY884" s="221"/>
      <c r="AZ884" s="221"/>
      <c r="BA884" s="221"/>
      <c r="BB884" s="222">
        <v>170</v>
      </c>
      <c r="BC884" s="221"/>
    </row>
    <row r="885" spans="1:55" s="19" customFormat="1" ht="25.7" hidden="1" customHeight="1">
      <c r="A885" s="690"/>
      <c r="B885" s="242"/>
      <c r="C885" s="707" t="s">
        <v>5197</v>
      </c>
      <c r="D885" s="707" t="s">
        <v>5501</v>
      </c>
      <c r="E885" s="707" t="s">
        <v>5197</v>
      </c>
      <c r="F885" s="707" t="s">
        <v>5197</v>
      </c>
      <c r="G885" s="236"/>
      <c r="H885" s="236"/>
      <c r="I885" s="235">
        <v>15001</v>
      </c>
      <c r="J885" s="235">
        <v>2872</v>
      </c>
      <c r="K885" s="235">
        <v>2872</v>
      </c>
      <c r="L885" s="236"/>
      <c r="M885" s="736"/>
      <c r="N885" s="236"/>
      <c r="O885" s="235">
        <v>1870</v>
      </c>
      <c r="P885" s="235">
        <v>1870</v>
      </c>
      <c r="Q885" s="235" t="s">
        <v>5502</v>
      </c>
      <c r="R885" s="235">
        <v>5</v>
      </c>
      <c r="S885" s="235" t="s">
        <v>290</v>
      </c>
      <c r="T885" s="235"/>
      <c r="U885" s="235"/>
      <c r="V885" s="236"/>
      <c r="W885" s="236"/>
      <c r="X885" s="236"/>
      <c r="Y885" s="236"/>
      <c r="Z885" s="235" t="s">
        <v>1644</v>
      </c>
      <c r="AA885" s="707"/>
      <c r="AB885" s="707"/>
      <c r="AC885" s="236"/>
      <c r="AD885" s="236"/>
      <c r="AE885" s="236"/>
      <c r="AF885" s="236"/>
      <c r="AG885" s="236"/>
      <c r="AH885" s="236"/>
      <c r="AI885" s="236"/>
      <c r="AJ885" s="236"/>
      <c r="AK885" s="236"/>
      <c r="AL885" s="236"/>
      <c r="AM885" s="236"/>
      <c r="AN885" s="236"/>
      <c r="AO885" s="236"/>
      <c r="AP885" s="236"/>
      <c r="AQ885" s="236"/>
      <c r="AR885" s="236"/>
      <c r="AS885" s="236"/>
      <c r="AT885" s="236"/>
      <c r="AU885" s="221">
        <v>2008</v>
      </c>
      <c r="AV885" s="221"/>
      <c r="AW885" s="221"/>
      <c r="AX885" s="221"/>
      <c r="AY885" s="221"/>
      <c r="AZ885" s="221"/>
      <c r="BA885" s="221"/>
      <c r="BB885" s="222">
        <v>1000</v>
      </c>
      <c r="BC885" s="221"/>
    </row>
    <row r="886" spans="1:55" s="19" customFormat="1" ht="25.7" hidden="1" customHeight="1">
      <c r="A886" s="690"/>
      <c r="B886" s="242"/>
      <c r="C886" s="707" t="s">
        <v>5197</v>
      </c>
      <c r="D886" s="707" t="s">
        <v>5503</v>
      </c>
      <c r="E886" s="707" t="s">
        <v>5197</v>
      </c>
      <c r="F886" s="707" t="s">
        <v>5197</v>
      </c>
      <c r="G886" s="236"/>
      <c r="H886" s="236"/>
      <c r="I886" s="235">
        <v>1109</v>
      </c>
      <c r="J886" s="235">
        <v>416</v>
      </c>
      <c r="K886" s="235">
        <v>416</v>
      </c>
      <c r="L886" s="236"/>
      <c r="M886" s="736"/>
      <c r="N886" s="236"/>
      <c r="O886" s="235">
        <v>374</v>
      </c>
      <c r="P886" s="235">
        <v>374</v>
      </c>
      <c r="Q886" s="235" t="s">
        <v>5498</v>
      </c>
      <c r="R886" s="235">
        <v>1</v>
      </c>
      <c r="S886" s="235" t="s">
        <v>290</v>
      </c>
      <c r="T886" s="235"/>
      <c r="U886" s="235"/>
      <c r="V886" s="236"/>
      <c r="W886" s="236"/>
      <c r="X886" s="236"/>
      <c r="Y886" s="236"/>
      <c r="Z886" s="235" t="s">
        <v>1644</v>
      </c>
      <c r="AA886" s="707"/>
      <c r="AB886" s="707"/>
      <c r="AC886" s="236"/>
      <c r="AD886" s="236"/>
      <c r="AE886" s="236"/>
      <c r="AF886" s="236"/>
      <c r="AG886" s="236"/>
      <c r="AH886" s="236"/>
      <c r="AI886" s="236"/>
      <c r="AJ886" s="236"/>
      <c r="AK886" s="236"/>
      <c r="AL886" s="236"/>
      <c r="AM886" s="236"/>
      <c r="AN886" s="236"/>
      <c r="AO886" s="236"/>
      <c r="AP886" s="236"/>
      <c r="AQ886" s="236"/>
      <c r="AR886" s="236"/>
      <c r="AS886" s="236"/>
      <c r="AT886" s="236"/>
      <c r="AU886" s="221">
        <v>2008</v>
      </c>
      <c r="AV886" s="221"/>
      <c r="AW886" s="221"/>
      <c r="AX886" s="221"/>
      <c r="AY886" s="221"/>
      <c r="AZ886" s="221"/>
      <c r="BA886" s="221"/>
      <c r="BB886" s="222">
        <v>150</v>
      </c>
      <c r="BC886" s="221"/>
    </row>
    <row r="887" spans="1:55" s="19" customFormat="1" ht="25.7" hidden="1" customHeight="1">
      <c r="A887" s="690"/>
      <c r="B887" s="242"/>
      <c r="C887" s="707" t="s">
        <v>5197</v>
      </c>
      <c r="D887" s="707" t="s">
        <v>5504</v>
      </c>
      <c r="E887" s="707" t="s">
        <v>5197</v>
      </c>
      <c r="F887" s="707" t="s">
        <v>5197</v>
      </c>
      <c r="G887" s="236"/>
      <c r="H887" s="236"/>
      <c r="I887" s="235">
        <v>1118</v>
      </c>
      <c r="J887" s="235">
        <v>504</v>
      </c>
      <c r="K887" s="235">
        <v>504</v>
      </c>
      <c r="L887" s="236"/>
      <c r="M887" s="736"/>
      <c r="N887" s="236"/>
      <c r="O887" s="235">
        <v>374</v>
      </c>
      <c r="P887" s="235">
        <v>374</v>
      </c>
      <c r="Q887" s="235" t="s">
        <v>5498</v>
      </c>
      <c r="R887" s="235">
        <v>1</v>
      </c>
      <c r="S887" s="235" t="s">
        <v>290</v>
      </c>
      <c r="T887" s="235"/>
      <c r="U887" s="235"/>
      <c r="V887" s="236"/>
      <c r="W887" s="236"/>
      <c r="X887" s="236"/>
      <c r="Y887" s="236"/>
      <c r="Z887" s="235" t="s">
        <v>1644</v>
      </c>
      <c r="AA887" s="707"/>
      <c r="AB887" s="707"/>
      <c r="AC887" s="236"/>
      <c r="AD887" s="236"/>
      <c r="AE887" s="236"/>
      <c r="AF887" s="236"/>
      <c r="AG887" s="236"/>
      <c r="AH887" s="236"/>
      <c r="AI887" s="236"/>
      <c r="AJ887" s="236"/>
      <c r="AK887" s="236"/>
      <c r="AL887" s="236"/>
      <c r="AM887" s="236"/>
      <c r="AN887" s="236"/>
      <c r="AO887" s="236"/>
      <c r="AP887" s="236"/>
      <c r="AQ887" s="236"/>
      <c r="AR887" s="236"/>
      <c r="AS887" s="236"/>
      <c r="AT887" s="236"/>
      <c r="AU887" s="221">
        <v>2009</v>
      </c>
      <c r="AV887" s="221"/>
      <c r="AW887" s="221"/>
      <c r="AX887" s="221"/>
      <c r="AY887" s="221"/>
      <c r="AZ887" s="221"/>
      <c r="BA887" s="221"/>
      <c r="BB887" s="222">
        <v>248.2</v>
      </c>
      <c r="BC887" s="221"/>
    </row>
    <row r="888" spans="1:55" s="19" customFormat="1" ht="25.7" hidden="1" customHeight="1">
      <c r="A888" s="690"/>
      <c r="B888" s="242"/>
      <c r="C888" s="707" t="s">
        <v>5197</v>
      </c>
      <c r="D888" s="707" t="s">
        <v>5505</v>
      </c>
      <c r="E888" s="707" t="s">
        <v>5197</v>
      </c>
      <c r="F888" s="707" t="s">
        <v>5197</v>
      </c>
      <c r="G888" s="236"/>
      <c r="H888" s="236"/>
      <c r="I888" s="235">
        <v>1000</v>
      </c>
      <c r="J888" s="235">
        <v>574.16</v>
      </c>
      <c r="K888" s="235">
        <v>574.16</v>
      </c>
      <c r="L888" s="236"/>
      <c r="M888" s="736"/>
      <c r="N888" s="236"/>
      <c r="O888" s="235">
        <v>374</v>
      </c>
      <c r="P888" s="235">
        <v>374</v>
      </c>
      <c r="Q888" s="235" t="s">
        <v>5498</v>
      </c>
      <c r="R888" s="235">
        <v>1</v>
      </c>
      <c r="S888" s="235" t="s">
        <v>290</v>
      </c>
      <c r="T888" s="235"/>
      <c r="U888" s="235"/>
      <c r="V888" s="236"/>
      <c r="W888" s="236"/>
      <c r="X888" s="236"/>
      <c r="Y888" s="236"/>
      <c r="Z888" s="235" t="s">
        <v>1644</v>
      </c>
      <c r="AA888" s="707"/>
      <c r="AB888" s="707"/>
      <c r="AC888" s="236"/>
      <c r="AD888" s="236"/>
      <c r="AE888" s="236"/>
      <c r="AF888" s="236"/>
      <c r="AG888" s="236"/>
      <c r="AH888" s="236"/>
      <c r="AI888" s="236"/>
      <c r="AJ888" s="236"/>
      <c r="AK888" s="236"/>
      <c r="AL888" s="236"/>
      <c r="AM888" s="236"/>
      <c r="AN888" s="236"/>
      <c r="AO888" s="236"/>
      <c r="AP888" s="236"/>
      <c r="AQ888" s="236"/>
      <c r="AR888" s="236"/>
      <c r="AS888" s="236"/>
      <c r="AT888" s="236"/>
      <c r="AU888" s="221">
        <v>2009</v>
      </c>
      <c r="AV888" s="221"/>
      <c r="AW888" s="221"/>
      <c r="AX888" s="221"/>
      <c r="AY888" s="221"/>
      <c r="AZ888" s="221"/>
      <c r="BA888" s="221"/>
      <c r="BB888" s="222">
        <v>235</v>
      </c>
      <c r="BC888" s="221"/>
    </row>
    <row r="889" spans="1:55" s="19" customFormat="1" ht="25.7" hidden="1" customHeight="1">
      <c r="A889" s="690"/>
      <c r="B889" s="242"/>
      <c r="C889" s="707" t="s">
        <v>5197</v>
      </c>
      <c r="D889" s="707" t="s">
        <v>5506</v>
      </c>
      <c r="E889" s="707" t="s">
        <v>5197</v>
      </c>
      <c r="F889" s="707" t="s">
        <v>5197</v>
      </c>
      <c r="G889" s="236"/>
      <c r="H889" s="236"/>
      <c r="I889" s="235">
        <v>735</v>
      </c>
      <c r="J889" s="235">
        <v>437.28</v>
      </c>
      <c r="K889" s="235">
        <v>437.28</v>
      </c>
      <c r="L889" s="236"/>
      <c r="M889" s="736"/>
      <c r="N889" s="236"/>
      <c r="O889" s="235">
        <v>300</v>
      </c>
      <c r="P889" s="235">
        <v>300</v>
      </c>
      <c r="Q889" s="235" t="s">
        <v>5507</v>
      </c>
      <c r="R889" s="235">
        <v>1</v>
      </c>
      <c r="S889" s="235" t="s">
        <v>290</v>
      </c>
      <c r="T889" s="235"/>
      <c r="U889" s="235"/>
      <c r="V889" s="236"/>
      <c r="W889" s="236"/>
      <c r="X889" s="236"/>
      <c r="Y889" s="236"/>
      <c r="Z889" s="235" t="s">
        <v>1644</v>
      </c>
      <c r="AA889" s="707"/>
      <c r="AB889" s="707"/>
      <c r="AC889" s="236"/>
      <c r="AD889" s="236"/>
      <c r="AE889" s="236"/>
      <c r="AF889" s="236"/>
      <c r="AG889" s="236"/>
      <c r="AH889" s="236"/>
      <c r="AI889" s="236"/>
      <c r="AJ889" s="236"/>
      <c r="AK889" s="236"/>
      <c r="AL889" s="236"/>
      <c r="AM889" s="236"/>
      <c r="AN889" s="236"/>
      <c r="AO889" s="236"/>
      <c r="AP889" s="236"/>
      <c r="AQ889" s="236"/>
      <c r="AR889" s="236"/>
      <c r="AS889" s="236"/>
      <c r="AT889" s="236"/>
      <c r="AU889" s="221">
        <v>2010</v>
      </c>
      <c r="AV889" s="221"/>
      <c r="AW889" s="221"/>
      <c r="AX889" s="221"/>
      <c r="AY889" s="221"/>
      <c r="AZ889" s="221"/>
      <c r="BA889" s="221"/>
      <c r="BB889" s="222">
        <v>242.6</v>
      </c>
      <c r="BC889" s="221"/>
    </row>
    <row r="890" spans="1:55" s="19" customFormat="1" ht="25.7" hidden="1" customHeight="1">
      <c r="A890" s="690"/>
      <c r="B890" s="242"/>
      <c r="C890" s="219" t="s">
        <v>5197</v>
      </c>
      <c r="D890" s="935" t="s">
        <v>5508</v>
      </c>
      <c r="E890" s="219" t="s">
        <v>5197</v>
      </c>
      <c r="F890" s="219" t="s">
        <v>5197</v>
      </c>
      <c r="G890" s="221"/>
      <c r="H890" s="221"/>
      <c r="I890" s="222">
        <v>1000</v>
      </c>
      <c r="J890" s="222">
        <v>574.16</v>
      </c>
      <c r="K890" s="222">
        <v>574.16</v>
      </c>
      <c r="L890" s="221"/>
      <c r="M890" s="221"/>
      <c r="N890" s="221"/>
      <c r="O890" s="222">
        <v>374</v>
      </c>
      <c r="P890" s="222">
        <v>374</v>
      </c>
      <c r="Q890" s="222" t="s">
        <v>5498</v>
      </c>
      <c r="R890" s="222">
        <v>1</v>
      </c>
      <c r="S890" s="222" t="s">
        <v>290</v>
      </c>
      <c r="T890" s="222"/>
      <c r="U890" s="222"/>
      <c r="V890" s="221"/>
      <c r="W890" s="221"/>
      <c r="X890" s="221"/>
      <c r="Y890" s="221"/>
      <c r="Z890" s="222" t="s">
        <v>1644</v>
      </c>
      <c r="AA890" s="221"/>
      <c r="AB890" s="221"/>
      <c r="AC890" s="221"/>
      <c r="AD890" s="221"/>
      <c r="AE890" s="221"/>
      <c r="AF890" s="221"/>
      <c r="AG890" s="221"/>
      <c r="AH890" s="221"/>
      <c r="AI890" s="221"/>
      <c r="AJ890" s="221"/>
      <c r="AK890" s="221"/>
      <c r="AL890" s="221"/>
      <c r="AM890" s="221"/>
      <c r="AN890" s="221"/>
      <c r="AO890" s="221"/>
      <c r="AP890" s="221"/>
      <c r="AQ890" s="221"/>
      <c r="AR890" s="221"/>
      <c r="AS890" s="221"/>
      <c r="AT890" s="221"/>
      <c r="AU890" s="221">
        <v>2010</v>
      </c>
      <c r="AV890" s="221"/>
      <c r="AW890" s="221"/>
      <c r="AX890" s="221"/>
      <c r="AY890" s="221"/>
      <c r="AZ890" s="221"/>
      <c r="BA890" s="221"/>
      <c r="BB890" s="222">
        <v>250</v>
      </c>
      <c r="BC890" s="221"/>
    </row>
    <row r="891" spans="1:55" s="19" customFormat="1" ht="25.7" hidden="1" customHeight="1">
      <c r="A891" s="690"/>
      <c r="B891" s="242"/>
      <c r="C891" s="219" t="s">
        <v>5197</v>
      </c>
      <c r="D891" s="935" t="s">
        <v>5509</v>
      </c>
      <c r="E891" s="219" t="s">
        <v>5197</v>
      </c>
      <c r="F891" s="219" t="s">
        <v>5197</v>
      </c>
      <c r="G891" s="221"/>
      <c r="H891" s="221"/>
      <c r="I891" s="222">
        <v>439</v>
      </c>
      <c r="J891" s="222">
        <v>438.96</v>
      </c>
      <c r="K891" s="222">
        <v>438.96</v>
      </c>
      <c r="L891" s="221"/>
      <c r="M891" s="221"/>
      <c r="N891" s="221"/>
      <c r="O891" s="222">
        <v>300</v>
      </c>
      <c r="P891" s="222">
        <v>300</v>
      </c>
      <c r="Q891" s="222" t="s">
        <v>5510</v>
      </c>
      <c r="R891" s="222">
        <v>1</v>
      </c>
      <c r="S891" s="222" t="s">
        <v>290</v>
      </c>
      <c r="T891" s="222"/>
      <c r="U891" s="222"/>
      <c r="V891" s="221"/>
      <c r="W891" s="221"/>
      <c r="X891" s="221"/>
      <c r="Y891" s="221"/>
      <c r="Z891" s="222" t="s">
        <v>1644</v>
      </c>
      <c r="AA891" s="221"/>
      <c r="AB891" s="221"/>
      <c r="AC891" s="221"/>
      <c r="AD891" s="221"/>
      <c r="AE891" s="221"/>
      <c r="AF891" s="221"/>
      <c r="AG891" s="221"/>
      <c r="AH891" s="221"/>
      <c r="AI891" s="221"/>
      <c r="AJ891" s="221"/>
      <c r="AK891" s="221"/>
      <c r="AL891" s="221"/>
      <c r="AM891" s="221"/>
      <c r="AN891" s="221"/>
      <c r="AO891" s="221"/>
      <c r="AP891" s="221"/>
      <c r="AQ891" s="221"/>
      <c r="AR891" s="221"/>
      <c r="AS891" s="221"/>
      <c r="AT891" s="221"/>
      <c r="AU891" s="221">
        <v>2011</v>
      </c>
      <c r="AV891" s="221"/>
      <c r="AW891" s="221"/>
      <c r="AX891" s="221"/>
      <c r="AY891" s="221"/>
      <c r="AZ891" s="221"/>
      <c r="BA891" s="221"/>
      <c r="BB891" s="222">
        <v>221</v>
      </c>
      <c r="BC891" s="221"/>
    </row>
    <row r="892" spans="1:55" s="19" customFormat="1" ht="25.7" hidden="1" customHeight="1">
      <c r="A892" s="690"/>
      <c r="B892" s="242"/>
      <c r="C892" s="219" t="s">
        <v>5197</v>
      </c>
      <c r="D892" s="935" t="s">
        <v>5511</v>
      </c>
      <c r="E892" s="219" t="s">
        <v>5197</v>
      </c>
      <c r="F892" s="219" t="s">
        <v>5197</v>
      </c>
      <c r="G892" s="221"/>
      <c r="H892" s="221"/>
      <c r="I892" s="222">
        <v>1000</v>
      </c>
      <c r="J892" s="222">
        <v>506</v>
      </c>
      <c r="K892" s="222">
        <v>506</v>
      </c>
      <c r="L892" s="221"/>
      <c r="M892" s="221"/>
      <c r="N892" s="221"/>
      <c r="O892" s="222">
        <v>374</v>
      </c>
      <c r="P892" s="222">
        <v>374</v>
      </c>
      <c r="Q892" s="222" t="s">
        <v>5498</v>
      </c>
      <c r="R892" s="222">
        <v>1</v>
      </c>
      <c r="S892" s="222" t="s">
        <v>290</v>
      </c>
      <c r="T892" s="222"/>
      <c r="U892" s="222"/>
      <c r="V892" s="221"/>
      <c r="W892" s="221"/>
      <c r="X892" s="221"/>
      <c r="Y892" s="221"/>
      <c r="Z892" s="222" t="s">
        <v>1644</v>
      </c>
      <c r="AA892" s="221"/>
      <c r="AB892" s="221"/>
      <c r="AC892" s="221"/>
      <c r="AD892" s="221"/>
      <c r="AE892" s="221"/>
      <c r="AF892" s="221"/>
      <c r="AG892" s="221"/>
      <c r="AH892" s="221"/>
      <c r="AI892" s="221"/>
      <c r="AJ892" s="221"/>
      <c r="AK892" s="221"/>
      <c r="AL892" s="221"/>
      <c r="AM892" s="221"/>
      <c r="AN892" s="221"/>
      <c r="AO892" s="221"/>
      <c r="AP892" s="221"/>
      <c r="AQ892" s="221"/>
      <c r="AR892" s="221"/>
      <c r="AS892" s="221"/>
      <c r="AT892" s="221"/>
      <c r="AU892" s="221">
        <v>2012</v>
      </c>
      <c r="AV892" s="221"/>
      <c r="AW892" s="221"/>
      <c r="AX892" s="221"/>
      <c r="AY892" s="221"/>
      <c r="AZ892" s="221"/>
      <c r="BA892" s="221"/>
      <c r="BB892" s="222">
        <v>250</v>
      </c>
      <c r="BC892" s="221"/>
    </row>
    <row r="893" spans="1:55" s="19" customFormat="1" ht="25.7" hidden="1" customHeight="1">
      <c r="A893" s="690"/>
      <c r="B893" s="242"/>
      <c r="C893" s="219" t="s">
        <v>468</v>
      </c>
      <c r="D893" s="219" t="s">
        <v>5512</v>
      </c>
      <c r="E893" s="219" t="s">
        <v>468</v>
      </c>
      <c r="F893" s="219" t="s">
        <v>468</v>
      </c>
      <c r="G893" s="221"/>
      <c r="H893" s="221"/>
      <c r="I893" s="222">
        <v>1700</v>
      </c>
      <c r="J893" s="222">
        <v>339</v>
      </c>
      <c r="K893" s="222">
        <v>339</v>
      </c>
      <c r="L893" s="221"/>
      <c r="M893" s="221"/>
      <c r="N893" s="221"/>
      <c r="O893" s="222">
        <v>320</v>
      </c>
      <c r="P893" s="222">
        <v>320</v>
      </c>
      <c r="Q893" s="222" t="s">
        <v>5513</v>
      </c>
      <c r="R893" s="222">
        <v>1</v>
      </c>
      <c r="S893" s="222" t="s">
        <v>290</v>
      </c>
      <c r="T893" s="222"/>
      <c r="U893" s="222"/>
      <c r="V893" s="221"/>
      <c r="W893" s="221"/>
      <c r="X893" s="221"/>
      <c r="Y893" s="221"/>
      <c r="Z893" s="222" t="s">
        <v>1644</v>
      </c>
      <c r="AA893" s="221"/>
      <c r="AB893" s="221"/>
      <c r="AC893" s="221"/>
      <c r="AD893" s="221"/>
      <c r="AE893" s="221"/>
      <c r="AF893" s="221"/>
      <c r="AG893" s="221"/>
      <c r="AH893" s="221"/>
      <c r="AI893" s="221"/>
      <c r="AJ893" s="221"/>
      <c r="AK893" s="221"/>
      <c r="AL893" s="221"/>
      <c r="AM893" s="221"/>
      <c r="AN893" s="221"/>
      <c r="AO893" s="221"/>
      <c r="AP893" s="221"/>
      <c r="AQ893" s="221"/>
      <c r="AR893" s="221"/>
      <c r="AS893" s="221"/>
      <c r="AT893" s="221"/>
      <c r="AU893" s="221">
        <v>2009</v>
      </c>
      <c r="AV893" s="221"/>
      <c r="AW893" s="221"/>
      <c r="AX893" s="221"/>
      <c r="AY893" s="221"/>
      <c r="AZ893" s="221"/>
      <c r="BA893" s="221"/>
      <c r="BB893" s="222">
        <v>130</v>
      </c>
      <c r="BC893" s="221"/>
    </row>
    <row r="894" spans="1:55" s="19" customFormat="1" ht="25.7" hidden="1" customHeight="1">
      <c r="A894" s="690"/>
      <c r="B894" s="242"/>
      <c r="C894" s="219" t="s">
        <v>468</v>
      </c>
      <c r="D894" s="935" t="s">
        <v>5514</v>
      </c>
      <c r="E894" s="219" t="s">
        <v>468</v>
      </c>
      <c r="F894" s="219" t="s">
        <v>468</v>
      </c>
      <c r="G894" s="221"/>
      <c r="H894" s="221"/>
      <c r="I894" s="222">
        <v>1460</v>
      </c>
      <c r="J894" s="222">
        <v>524</v>
      </c>
      <c r="K894" s="222">
        <v>524</v>
      </c>
      <c r="L894" s="221"/>
      <c r="M894" s="221"/>
      <c r="N894" s="221"/>
      <c r="O894" s="222">
        <v>456</v>
      </c>
      <c r="P894" s="222">
        <v>456</v>
      </c>
      <c r="Q894" s="222" t="s">
        <v>5515</v>
      </c>
      <c r="R894" s="222">
        <v>1</v>
      </c>
      <c r="S894" s="222" t="s">
        <v>290</v>
      </c>
      <c r="T894" s="222"/>
      <c r="U894" s="222"/>
      <c r="V894" s="221"/>
      <c r="W894" s="221"/>
      <c r="X894" s="221"/>
      <c r="Y894" s="221"/>
      <c r="Z894" s="222" t="s">
        <v>1644</v>
      </c>
      <c r="AA894" s="221"/>
      <c r="AB894" s="221"/>
      <c r="AC894" s="221"/>
      <c r="AD894" s="221"/>
      <c r="AE894" s="221"/>
      <c r="AF894" s="221"/>
      <c r="AG894" s="221"/>
      <c r="AH894" s="221"/>
      <c r="AI894" s="221"/>
      <c r="AJ894" s="221"/>
      <c r="AK894" s="221"/>
      <c r="AL894" s="221"/>
      <c r="AM894" s="221"/>
      <c r="AN894" s="221"/>
      <c r="AO894" s="221"/>
      <c r="AP894" s="221"/>
      <c r="AQ894" s="221"/>
      <c r="AR894" s="221"/>
      <c r="AS894" s="221"/>
      <c r="AT894" s="221"/>
      <c r="AU894" s="221">
        <v>2009</v>
      </c>
      <c r="AV894" s="221"/>
      <c r="AW894" s="221"/>
      <c r="AX894" s="221"/>
      <c r="AY894" s="221"/>
      <c r="AZ894" s="221"/>
      <c r="BA894" s="221"/>
      <c r="BB894" s="222">
        <v>150</v>
      </c>
      <c r="BC894" s="221"/>
    </row>
    <row r="895" spans="1:55" s="19" customFormat="1" ht="25.7" hidden="1" customHeight="1">
      <c r="A895" s="690"/>
      <c r="B895" s="242"/>
      <c r="C895" s="219" t="s">
        <v>468</v>
      </c>
      <c r="D895" s="219" t="s">
        <v>11161</v>
      </c>
      <c r="E895" s="219" t="s">
        <v>468</v>
      </c>
      <c r="F895" s="219" t="s">
        <v>468</v>
      </c>
      <c r="G895" s="221"/>
      <c r="H895" s="221"/>
      <c r="I895" s="222">
        <v>1475</v>
      </c>
      <c r="J895" s="222">
        <v>563</v>
      </c>
      <c r="K895" s="222">
        <v>563</v>
      </c>
      <c r="L895" s="221"/>
      <c r="M895" s="221"/>
      <c r="N895" s="221"/>
      <c r="O895" s="222">
        <v>300</v>
      </c>
      <c r="P895" s="222">
        <v>300</v>
      </c>
      <c r="Q895" s="222" t="s">
        <v>5510</v>
      </c>
      <c r="R895" s="222">
        <v>1</v>
      </c>
      <c r="S895" s="222" t="s">
        <v>290</v>
      </c>
      <c r="T895" s="222"/>
      <c r="U895" s="222"/>
      <c r="V895" s="221"/>
      <c r="W895" s="221"/>
      <c r="X895" s="221"/>
      <c r="Y895" s="221"/>
      <c r="Z895" s="222" t="s">
        <v>1644</v>
      </c>
      <c r="AA895" s="221"/>
      <c r="AB895" s="221"/>
      <c r="AC895" s="221"/>
      <c r="AD895" s="221"/>
      <c r="AE895" s="221"/>
      <c r="AF895" s="221"/>
      <c r="AG895" s="221"/>
      <c r="AH895" s="221"/>
      <c r="AI895" s="221"/>
      <c r="AJ895" s="221"/>
      <c r="AK895" s="221"/>
      <c r="AL895" s="221"/>
      <c r="AM895" s="221"/>
      <c r="AN895" s="221"/>
      <c r="AO895" s="221"/>
      <c r="AP895" s="221"/>
      <c r="AQ895" s="221"/>
      <c r="AR895" s="221"/>
      <c r="AS895" s="221"/>
      <c r="AT895" s="221"/>
      <c r="AU895" s="221">
        <v>2005</v>
      </c>
      <c r="AV895" s="221"/>
      <c r="AW895" s="221"/>
      <c r="AX895" s="221"/>
      <c r="AY895" s="221"/>
      <c r="AZ895" s="221"/>
      <c r="BA895" s="221"/>
      <c r="BB895" s="222">
        <v>157</v>
      </c>
      <c r="BC895" s="221"/>
    </row>
    <row r="896" spans="1:55" s="19" customFormat="1" ht="25.7" hidden="1" customHeight="1">
      <c r="A896" s="690"/>
      <c r="B896" s="242"/>
      <c r="C896" s="219" t="s">
        <v>468</v>
      </c>
      <c r="D896" s="935" t="s">
        <v>5516</v>
      </c>
      <c r="E896" s="219" t="s">
        <v>468</v>
      </c>
      <c r="F896" s="219" t="s">
        <v>468</v>
      </c>
      <c r="G896" s="221"/>
      <c r="H896" s="221"/>
      <c r="I896" s="222">
        <v>1236</v>
      </c>
      <c r="J896" s="222">
        <v>451</v>
      </c>
      <c r="K896" s="222">
        <v>451</v>
      </c>
      <c r="L896" s="221"/>
      <c r="M896" s="221"/>
      <c r="N896" s="221"/>
      <c r="O896" s="222">
        <v>300</v>
      </c>
      <c r="P896" s="222">
        <v>300</v>
      </c>
      <c r="Q896" s="222" t="s">
        <v>5510</v>
      </c>
      <c r="R896" s="222">
        <v>1</v>
      </c>
      <c r="S896" s="222" t="s">
        <v>290</v>
      </c>
      <c r="T896" s="222"/>
      <c r="U896" s="222"/>
      <c r="V896" s="221"/>
      <c r="W896" s="221"/>
      <c r="X896" s="221"/>
      <c r="Y896" s="221"/>
      <c r="Z896" s="222" t="s">
        <v>1644</v>
      </c>
      <c r="AA896" s="221"/>
      <c r="AB896" s="221"/>
      <c r="AC896" s="221"/>
      <c r="AD896" s="221"/>
      <c r="AE896" s="221"/>
      <c r="AF896" s="221"/>
      <c r="AG896" s="221"/>
      <c r="AH896" s="221"/>
      <c r="AI896" s="221"/>
      <c r="AJ896" s="221"/>
      <c r="AK896" s="221"/>
      <c r="AL896" s="221"/>
      <c r="AM896" s="221"/>
      <c r="AN896" s="221"/>
      <c r="AO896" s="221"/>
      <c r="AP896" s="221"/>
      <c r="AQ896" s="221"/>
      <c r="AR896" s="221"/>
      <c r="AS896" s="221"/>
      <c r="AT896" s="221"/>
      <c r="AU896" s="221">
        <v>2008</v>
      </c>
      <c r="AV896" s="221"/>
      <c r="AW896" s="221"/>
      <c r="AX896" s="221"/>
      <c r="AY896" s="221"/>
      <c r="AZ896" s="221"/>
      <c r="BA896" s="221"/>
      <c r="BB896" s="222">
        <v>131</v>
      </c>
      <c r="BC896" s="221"/>
    </row>
    <row r="897" spans="1:55" s="19" customFormat="1" ht="25.7" hidden="1" customHeight="1">
      <c r="A897" s="690"/>
      <c r="B897" s="242"/>
      <c r="C897" s="219" t="s">
        <v>468</v>
      </c>
      <c r="D897" s="219" t="s">
        <v>5517</v>
      </c>
      <c r="E897" s="219" t="s">
        <v>468</v>
      </c>
      <c r="F897" s="219" t="s">
        <v>468</v>
      </c>
      <c r="G897" s="221"/>
      <c r="H897" s="221"/>
      <c r="I897" s="222">
        <v>2462</v>
      </c>
      <c r="J897" s="222">
        <v>498</v>
      </c>
      <c r="K897" s="222">
        <v>498</v>
      </c>
      <c r="L897" s="221"/>
      <c r="M897" s="221"/>
      <c r="N897" s="221"/>
      <c r="O897" s="222">
        <v>300</v>
      </c>
      <c r="P897" s="222">
        <v>300</v>
      </c>
      <c r="Q897" s="222" t="s">
        <v>5510</v>
      </c>
      <c r="R897" s="222">
        <v>1</v>
      </c>
      <c r="S897" s="222" t="s">
        <v>290</v>
      </c>
      <c r="T897" s="222"/>
      <c r="U897" s="222"/>
      <c r="V897" s="221"/>
      <c r="W897" s="221"/>
      <c r="X897" s="221"/>
      <c r="Y897" s="221"/>
      <c r="Z897" s="222" t="s">
        <v>1644</v>
      </c>
      <c r="AA897" s="221"/>
      <c r="AB897" s="221"/>
      <c r="AC897" s="221"/>
      <c r="AD897" s="221"/>
      <c r="AE897" s="221"/>
      <c r="AF897" s="221"/>
      <c r="AG897" s="221"/>
      <c r="AH897" s="221"/>
      <c r="AI897" s="221"/>
      <c r="AJ897" s="221"/>
      <c r="AK897" s="221"/>
      <c r="AL897" s="221"/>
      <c r="AM897" s="221"/>
      <c r="AN897" s="221"/>
      <c r="AO897" s="221"/>
      <c r="AP897" s="221"/>
      <c r="AQ897" s="221"/>
      <c r="AR897" s="221"/>
      <c r="AS897" s="221"/>
      <c r="AT897" s="221"/>
      <c r="AU897" s="221">
        <v>2007</v>
      </c>
      <c r="AV897" s="221"/>
      <c r="AW897" s="221"/>
      <c r="AX897" s="221"/>
      <c r="AY897" s="221"/>
      <c r="AZ897" s="221"/>
      <c r="BA897" s="221"/>
      <c r="BB897" s="222">
        <v>170</v>
      </c>
      <c r="BC897" s="221"/>
    </row>
    <row r="898" spans="1:55" s="19" customFormat="1" ht="25.7" hidden="1" customHeight="1">
      <c r="A898" s="690"/>
      <c r="B898" s="242"/>
      <c r="C898" s="219" t="s">
        <v>468</v>
      </c>
      <c r="D898" s="935" t="s">
        <v>5518</v>
      </c>
      <c r="E898" s="219" t="s">
        <v>468</v>
      </c>
      <c r="F898" s="219" t="s">
        <v>468</v>
      </c>
      <c r="G898" s="221"/>
      <c r="H898" s="221"/>
      <c r="I898" s="222">
        <v>1154</v>
      </c>
      <c r="J898" s="222">
        <v>1154.4000000000001</v>
      </c>
      <c r="K898" s="222">
        <v>1223.05</v>
      </c>
      <c r="L898" s="221"/>
      <c r="M898" s="221"/>
      <c r="N898" s="221"/>
      <c r="O898" s="222">
        <v>1200</v>
      </c>
      <c r="P898" s="222">
        <v>1200</v>
      </c>
      <c r="Q898" s="222" t="s">
        <v>5510</v>
      </c>
      <c r="R898" s="222">
        <v>2</v>
      </c>
      <c r="S898" s="222" t="s">
        <v>290</v>
      </c>
      <c r="T898" s="222"/>
      <c r="U898" s="222"/>
      <c r="V898" s="221"/>
      <c r="W898" s="221"/>
      <c r="X898" s="221"/>
      <c r="Y898" s="221"/>
      <c r="Z898" s="222" t="s">
        <v>1644</v>
      </c>
      <c r="AA898" s="221"/>
      <c r="AB898" s="221"/>
      <c r="AC898" s="221"/>
      <c r="AD898" s="221"/>
      <c r="AE898" s="221"/>
      <c r="AF898" s="221"/>
      <c r="AG898" s="221"/>
      <c r="AH898" s="221"/>
      <c r="AI898" s="221"/>
      <c r="AJ898" s="221"/>
      <c r="AK898" s="221"/>
      <c r="AL898" s="221"/>
      <c r="AM898" s="221"/>
      <c r="AN898" s="221"/>
      <c r="AO898" s="221"/>
      <c r="AP898" s="221"/>
      <c r="AQ898" s="221"/>
      <c r="AR898" s="221"/>
      <c r="AS898" s="221"/>
      <c r="AT898" s="221"/>
      <c r="AU898" s="221">
        <v>2010</v>
      </c>
      <c r="AV898" s="221"/>
      <c r="AW898" s="221"/>
      <c r="AX898" s="221"/>
      <c r="AY898" s="221"/>
      <c r="AZ898" s="221"/>
      <c r="BA898" s="221"/>
      <c r="BB898" s="222">
        <v>1117</v>
      </c>
      <c r="BC898" s="221"/>
    </row>
    <row r="899" spans="1:55" s="19" customFormat="1" ht="25.7" hidden="1" customHeight="1">
      <c r="A899" s="690"/>
      <c r="B899" s="242"/>
      <c r="C899" s="219" t="s">
        <v>468</v>
      </c>
      <c r="D899" s="935" t="s">
        <v>5519</v>
      </c>
      <c r="E899" s="219" t="s">
        <v>468</v>
      </c>
      <c r="F899" s="219" t="s">
        <v>468</v>
      </c>
      <c r="G899" s="221"/>
      <c r="H899" s="221"/>
      <c r="I899" s="222">
        <v>2138</v>
      </c>
      <c r="J899" s="222">
        <v>560</v>
      </c>
      <c r="K899" s="222">
        <v>560</v>
      </c>
      <c r="L899" s="221"/>
      <c r="M899" s="221"/>
      <c r="N899" s="221"/>
      <c r="O899" s="222">
        <v>912</v>
      </c>
      <c r="P899" s="222">
        <v>912</v>
      </c>
      <c r="Q899" s="222" t="s">
        <v>5515</v>
      </c>
      <c r="R899" s="222">
        <v>1</v>
      </c>
      <c r="S899" s="222" t="s">
        <v>290</v>
      </c>
      <c r="T899" s="222"/>
      <c r="U899" s="222"/>
      <c r="V899" s="221"/>
      <c r="W899" s="221"/>
      <c r="X899" s="221"/>
      <c r="Y899" s="221"/>
      <c r="Z899" s="222" t="s">
        <v>1644</v>
      </c>
      <c r="AA899" s="221"/>
      <c r="AB899" s="221"/>
      <c r="AC899" s="221"/>
      <c r="AD899" s="221"/>
      <c r="AE899" s="221"/>
      <c r="AF899" s="221"/>
      <c r="AG899" s="221"/>
      <c r="AH899" s="221"/>
      <c r="AI899" s="221"/>
      <c r="AJ899" s="221"/>
      <c r="AK899" s="221"/>
      <c r="AL899" s="221"/>
      <c r="AM899" s="221"/>
      <c r="AN899" s="221"/>
      <c r="AO899" s="221"/>
      <c r="AP899" s="221"/>
      <c r="AQ899" s="221"/>
      <c r="AR899" s="221"/>
      <c r="AS899" s="221"/>
      <c r="AT899" s="221"/>
      <c r="AU899" s="221">
        <v>2010</v>
      </c>
      <c r="AV899" s="221"/>
      <c r="AW899" s="221"/>
      <c r="AX899" s="221"/>
      <c r="AY899" s="221"/>
      <c r="AZ899" s="221"/>
      <c r="BA899" s="221"/>
      <c r="BB899" s="222">
        <v>200</v>
      </c>
      <c r="BC899" s="221"/>
    </row>
    <row r="900" spans="1:55" s="19" customFormat="1" ht="25.7" hidden="1" customHeight="1">
      <c r="A900" s="690"/>
      <c r="B900" s="242"/>
      <c r="C900" s="219" t="s">
        <v>468</v>
      </c>
      <c r="D900" s="935" t="s">
        <v>5520</v>
      </c>
      <c r="E900" s="219" t="s">
        <v>468</v>
      </c>
      <c r="F900" s="219" t="s">
        <v>468</v>
      </c>
      <c r="G900" s="221" t="s">
        <v>468</v>
      </c>
      <c r="H900" s="221"/>
      <c r="I900" s="222">
        <v>3052</v>
      </c>
      <c r="J900" s="222">
        <v>686</v>
      </c>
      <c r="K900" s="222">
        <v>679</v>
      </c>
      <c r="L900" s="221"/>
      <c r="M900" s="221"/>
      <c r="N900" s="221"/>
      <c r="O900" s="222">
        <v>300</v>
      </c>
      <c r="P900" s="222">
        <v>300</v>
      </c>
      <c r="Q900" s="222" t="s">
        <v>5521</v>
      </c>
      <c r="R900" s="222">
        <v>1</v>
      </c>
      <c r="S900" s="222" t="s">
        <v>290</v>
      </c>
      <c r="T900" s="222"/>
      <c r="U900" s="222"/>
      <c r="V900" s="221"/>
      <c r="W900" s="221"/>
      <c r="X900" s="221"/>
      <c r="Y900" s="221"/>
      <c r="Z900" s="222" t="s">
        <v>1644</v>
      </c>
      <c r="AA900" s="221"/>
      <c r="AB900" s="221"/>
      <c r="AC900" s="221"/>
      <c r="AD900" s="221"/>
      <c r="AE900" s="221"/>
      <c r="AF900" s="221"/>
      <c r="AG900" s="221"/>
      <c r="AH900" s="221"/>
      <c r="AI900" s="221"/>
      <c r="AJ900" s="221"/>
      <c r="AK900" s="221"/>
      <c r="AL900" s="221"/>
      <c r="AM900" s="221"/>
      <c r="AN900" s="221"/>
      <c r="AO900" s="221"/>
      <c r="AP900" s="221"/>
      <c r="AQ900" s="221"/>
      <c r="AR900" s="221"/>
      <c r="AS900" s="221"/>
      <c r="AT900" s="221"/>
      <c r="AU900" s="221">
        <v>2012</v>
      </c>
      <c r="AV900" s="221"/>
      <c r="AW900" s="221"/>
      <c r="AX900" s="221"/>
      <c r="AY900" s="221"/>
      <c r="AZ900" s="221"/>
      <c r="BA900" s="221"/>
      <c r="BB900" s="222">
        <v>632</v>
      </c>
      <c r="BC900" s="221"/>
    </row>
    <row r="901" spans="1:55" s="19" customFormat="1" ht="25.7" hidden="1" customHeight="1">
      <c r="A901" s="690"/>
      <c r="B901" s="242"/>
      <c r="C901" s="707" t="s">
        <v>468</v>
      </c>
      <c r="D901" s="707" t="s">
        <v>5522</v>
      </c>
      <c r="E901" s="707" t="s">
        <v>468</v>
      </c>
      <c r="F901" s="707" t="s">
        <v>468</v>
      </c>
      <c r="G901" s="236"/>
      <c r="H901" s="236"/>
      <c r="I901" s="235">
        <v>1250</v>
      </c>
      <c r="J901" s="235">
        <v>498.92</v>
      </c>
      <c r="K901" s="235">
        <v>498.92</v>
      </c>
      <c r="L901" s="236"/>
      <c r="M901" s="736"/>
      <c r="N901" s="236"/>
      <c r="O901" s="235">
        <v>374</v>
      </c>
      <c r="P901" s="235">
        <v>374</v>
      </c>
      <c r="Q901" s="235" t="s">
        <v>5498</v>
      </c>
      <c r="R901" s="235">
        <v>1</v>
      </c>
      <c r="S901" s="235" t="s">
        <v>290</v>
      </c>
      <c r="T901" s="235"/>
      <c r="U901" s="235"/>
      <c r="V901" s="236"/>
      <c r="W901" s="236"/>
      <c r="X901" s="236"/>
      <c r="Y901" s="236"/>
      <c r="Z901" s="235" t="s">
        <v>1644</v>
      </c>
      <c r="AA901" s="707"/>
      <c r="AB901" s="707"/>
      <c r="AC901" s="236"/>
      <c r="AD901" s="236"/>
      <c r="AE901" s="236"/>
      <c r="AF901" s="236"/>
      <c r="AG901" s="236"/>
      <c r="AH901" s="236"/>
      <c r="AI901" s="236"/>
      <c r="AJ901" s="236"/>
      <c r="AK901" s="236"/>
      <c r="AL901" s="236"/>
      <c r="AM901" s="236"/>
      <c r="AN901" s="236"/>
      <c r="AO901" s="236"/>
      <c r="AP901" s="236"/>
      <c r="AQ901" s="236"/>
      <c r="AR901" s="236"/>
      <c r="AS901" s="236"/>
      <c r="AT901" s="236"/>
      <c r="AU901" s="221">
        <v>2013</v>
      </c>
      <c r="AV901" s="221"/>
      <c r="AW901" s="221"/>
      <c r="AX901" s="221"/>
      <c r="AY901" s="221"/>
      <c r="AZ901" s="221"/>
      <c r="BA901" s="221"/>
      <c r="BB901" s="222">
        <v>296</v>
      </c>
      <c r="BC901" s="221"/>
    </row>
    <row r="902" spans="1:55" s="19" customFormat="1" ht="25.7" hidden="1" customHeight="1">
      <c r="A902" s="690"/>
      <c r="B902" s="242"/>
      <c r="C902" s="707" t="s">
        <v>468</v>
      </c>
      <c r="D902" s="707" t="s">
        <v>5523</v>
      </c>
      <c r="E902" s="707" t="s">
        <v>468</v>
      </c>
      <c r="F902" s="707" t="s">
        <v>468</v>
      </c>
      <c r="G902" s="236"/>
      <c r="H902" s="236"/>
      <c r="I902" s="235">
        <v>1059</v>
      </c>
      <c r="J902" s="235">
        <v>498</v>
      </c>
      <c r="K902" s="235">
        <v>498</v>
      </c>
      <c r="L902" s="236"/>
      <c r="M902" s="736"/>
      <c r="N902" s="236"/>
      <c r="O902" s="235">
        <v>374</v>
      </c>
      <c r="P902" s="235">
        <v>375</v>
      </c>
      <c r="Q902" s="235" t="s">
        <v>1845</v>
      </c>
      <c r="R902" s="235">
        <v>1</v>
      </c>
      <c r="S902" s="235" t="s">
        <v>290</v>
      </c>
      <c r="T902" s="235"/>
      <c r="U902" s="235"/>
      <c r="V902" s="236"/>
      <c r="W902" s="236"/>
      <c r="X902" s="236"/>
      <c r="Y902" s="236"/>
      <c r="Z902" s="235" t="s">
        <v>1644</v>
      </c>
      <c r="AA902" s="707"/>
      <c r="AB902" s="707"/>
      <c r="AC902" s="236"/>
      <c r="AD902" s="236"/>
      <c r="AE902" s="236"/>
      <c r="AF902" s="236"/>
      <c r="AG902" s="236"/>
      <c r="AH902" s="236"/>
      <c r="AI902" s="236"/>
      <c r="AJ902" s="236"/>
      <c r="AK902" s="236"/>
      <c r="AL902" s="236"/>
      <c r="AM902" s="236"/>
      <c r="AN902" s="236"/>
      <c r="AO902" s="236"/>
      <c r="AP902" s="236"/>
      <c r="AQ902" s="236"/>
      <c r="AR902" s="236"/>
      <c r="AS902" s="236"/>
      <c r="AT902" s="236"/>
      <c r="AU902" s="221">
        <v>2013</v>
      </c>
      <c r="AV902" s="221"/>
      <c r="AW902" s="221"/>
      <c r="AX902" s="221"/>
      <c r="AY902" s="221"/>
      <c r="AZ902" s="221"/>
      <c r="BA902" s="221"/>
      <c r="BB902" s="222">
        <v>295</v>
      </c>
      <c r="BC902" s="221"/>
    </row>
    <row r="903" spans="1:55" s="19" customFormat="1" ht="25.7" hidden="1" customHeight="1">
      <c r="A903" s="690"/>
      <c r="B903" s="242"/>
      <c r="C903" s="707" t="s">
        <v>468</v>
      </c>
      <c r="D903" s="707" t="s">
        <v>11162</v>
      </c>
      <c r="E903" s="707" t="s">
        <v>468</v>
      </c>
      <c r="F903" s="707" t="s">
        <v>468</v>
      </c>
      <c r="G903" s="236"/>
      <c r="H903" s="236"/>
      <c r="I903" s="222">
        <v>13018</v>
      </c>
      <c r="J903" s="222">
        <v>538</v>
      </c>
      <c r="K903" s="222">
        <v>538</v>
      </c>
      <c r="L903" s="221"/>
      <c r="M903" s="221"/>
      <c r="N903" s="221"/>
      <c r="O903" s="235">
        <v>436</v>
      </c>
      <c r="P903" s="222">
        <v>436</v>
      </c>
      <c r="Q903" s="235"/>
      <c r="R903" s="222">
        <v>1</v>
      </c>
      <c r="S903" s="235" t="s">
        <v>290</v>
      </c>
      <c r="T903" s="221"/>
      <c r="U903" s="221"/>
      <c r="V903" s="221"/>
      <c r="W903" s="221"/>
      <c r="X903" s="221"/>
      <c r="Y903" s="221"/>
      <c r="Z903" s="235" t="s">
        <v>1644</v>
      </c>
      <c r="AA903" s="221"/>
      <c r="AB903" s="221"/>
      <c r="AC903" s="221"/>
      <c r="AD903" s="221"/>
      <c r="AE903" s="221"/>
      <c r="AF903" s="221"/>
      <c r="AG903" s="221"/>
      <c r="AH903" s="221"/>
      <c r="AI903" s="221"/>
      <c r="AJ903" s="221"/>
      <c r="AK903" s="221"/>
      <c r="AL903" s="221"/>
      <c r="AM903" s="221"/>
      <c r="AN903" s="221"/>
      <c r="AO903" s="221"/>
      <c r="AP903" s="221"/>
      <c r="AQ903" s="221"/>
      <c r="AR903" s="221"/>
      <c r="AS903" s="221"/>
      <c r="AT903" s="221"/>
      <c r="AU903" s="221">
        <v>2017</v>
      </c>
      <c r="AV903" s="221"/>
      <c r="AW903" s="221"/>
      <c r="AX903" s="221"/>
      <c r="AY903" s="221"/>
      <c r="AZ903" s="221"/>
      <c r="BA903" s="221"/>
      <c r="BB903" s="222">
        <v>35</v>
      </c>
      <c r="BC903" s="222"/>
    </row>
    <row r="904" spans="1:55" s="19" customFormat="1" ht="25.7" hidden="1" customHeight="1">
      <c r="A904" s="690"/>
      <c r="B904" s="242"/>
      <c r="C904" s="707" t="s">
        <v>2052</v>
      </c>
      <c r="D904" s="707" t="s">
        <v>5525</v>
      </c>
      <c r="E904" s="707" t="s">
        <v>2052</v>
      </c>
      <c r="F904" s="707" t="s">
        <v>2052</v>
      </c>
      <c r="G904" s="236"/>
      <c r="H904" s="236"/>
      <c r="I904" s="222">
        <v>1269</v>
      </c>
      <c r="J904" s="222">
        <v>432</v>
      </c>
      <c r="K904" s="222">
        <v>432</v>
      </c>
      <c r="L904" s="221"/>
      <c r="M904" s="221"/>
      <c r="N904" s="221"/>
      <c r="O904" s="222">
        <v>432</v>
      </c>
      <c r="P904" s="222">
        <v>432</v>
      </c>
      <c r="Q904" s="235" t="s">
        <v>5526</v>
      </c>
      <c r="R904" s="222">
        <v>1</v>
      </c>
      <c r="S904" s="235" t="s">
        <v>290</v>
      </c>
      <c r="T904" s="221"/>
      <c r="U904" s="221"/>
      <c r="V904" s="221"/>
      <c r="W904" s="221"/>
      <c r="X904" s="221"/>
      <c r="Y904" s="221"/>
      <c r="Z904" s="235" t="s">
        <v>1644</v>
      </c>
      <c r="AA904" s="221"/>
      <c r="AB904" s="221"/>
      <c r="AC904" s="221"/>
      <c r="AD904" s="221"/>
      <c r="AE904" s="221"/>
      <c r="AF904" s="221"/>
      <c r="AG904" s="221"/>
      <c r="AH904" s="221"/>
      <c r="AI904" s="221"/>
      <c r="AJ904" s="221"/>
      <c r="AK904" s="221"/>
      <c r="AL904" s="221"/>
      <c r="AM904" s="221"/>
      <c r="AN904" s="221"/>
      <c r="AO904" s="221"/>
      <c r="AP904" s="221"/>
      <c r="AQ904" s="221"/>
      <c r="AR904" s="221"/>
      <c r="AS904" s="221"/>
      <c r="AT904" s="221"/>
      <c r="AU904" s="221">
        <v>2007</v>
      </c>
      <c r="AV904" s="221"/>
      <c r="AW904" s="221"/>
      <c r="AX904" s="221"/>
      <c r="AY904" s="221"/>
      <c r="AZ904" s="221"/>
      <c r="BA904" s="221"/>
      <c r="BB904" s="222">
        <v>150</v>
      </c>
      <c r="BC904" s="222"/>
    </row>
    <row r="905" spans="1:55" s="19" customFormat="1" ht="25.7" hidden="1" customHeight="1">
      <c r="A905" s="690"/>
      <c r="B905" s="242"/>
      <c r="C905" s="707" t="s">
        <v>2052</v>
      </c>
      <c r="D905" s="707" t="s">
        <v>5527</v>
      </c>
      <c r="E905" s="707" t="s">
        <v>2052</v>
      </c>
      <c r="F905" s="707" t="s">
        <v>2052</v>
      </c>
      <c r="G905" s="236"/>
      <c r="H905" s="236"/>
      <c r="I905" s="222">
        <v>1022</v>
      </c>
      <c r="J905" s="222">
        <v>432</v>
      </c>
      <c r="K905" s="222">
        <v>432</v>
      </c>
      <c r="L905" s="221">
        <v>400</v>
      </c>
      <c r="M905" s="221">
        <v>400</v>
      </c>
      <c r="N905" s="221">
        <v>400</v>
      </c>
      <c r="O905" s="222">
        <v>432</v>
      </c>
      <c r="P905" s="222">
        <v>432</v>
      </c>
      <c r="Q905" s="235" t="s">
        <v>5526</v>
      </c>
      <c r="R905" s="222">
        <v>1</v>
      </c>
      <c r="S905" s="235" t="s">
        <v>290</v>
      </c>
      <c r="T905" s="221"/>
      <c r="U905" s="221"/>
      <c r="V905" s="221"/>
      <c r="W905" s="221"/>
      <c r="X905" s="221"/>
      <c r="Y905" s="221"/>
      <c r="Z905" s="235" t="s">
        <v>1644</v>
      </c>
      <c r="AA905" s="221"/>
      <c r="AB905" s="221"/>
      <c r="AC905" s="221"/>
      <c r="AD905" s="221"/>
      <c r="AE905" s="221"/>
      <c r="AF905" s="221"/>
      <c r="AG905" s="221"/>
      <c r="AH905" s="221"/>
      <c r="AI905" s="221"/>
      <c r="AJ905" s="221"/>
      <c r="AK905" s="221"/>
      <c r="AL905" s="221"/>
      <c r="AM905" s="221"/>
      <c r="AN905" s="221"/>
      <c r="AO905" s="221"/>
      <c r="AP905" s="221"/>
      <c r="AQ905" s="221"/>
      <c r="AR905" s="221"/>
      <c r="AS905" s="221"/>
      <c r="AT905" s="221"/>
      <c r="AU905" s="221">
        <v>2007</v>
      </c>
      <c r="AV905" s="221"/>
      <c r="AW905" s="221"/>
      <c r="AX905" s="221"/>
      <c r="AY905" s="221"/>
      <c r="AZ905" s="221"/>
      <c r="BA905" s="221"/>
      <c r="BB905" s="222">
        <v>150</v>
      </c>
      <c r="BC905" s="222"/>
    </row>
    <row r="906" spans="1:55" s="19" customFormat="1" ht="25.7" hidden="1" customHeight="1">
      <c r="A906" s="690"/>
      <c r="B906" s="242"/>
      <c r="C906" s="707" t="s">
        <v>2052</v>
      </c>
      <c r="D906" s="707" t="s">
        <v>5528</v>
      </c>
      <c r="E906" s="707" t="s">
        <v>2052</v>
      </c>
      <c r="F906" s="707" t="s">
        <v>2052</v>
      </c>
      <c r="G906" s="236"/>
      <c r="H906" s="236"/>
      <c r="I906" s="222">
        <v>1076</v>
      </c>
      <c r="J906" s="222">
        <v>498</v>
      </c>
      <c r="K906" s="222">
        <v>498</v>
      </c>
      <c r="L906" s="221">
        <v>400</v>
      </c>
      <c r="M906" s="221">
        <v>400</v>
      </c>
      <c r="N906" s="221">
        <v>400</v>
      </c>
      <c r="O906" s="222">
        <v>498</v>
      </c>
      <c r="P906" s="222">
        <v>498</v>
      </c>
      <c r="Q906" s="235" t="s">
        <v>5529</v>
      </c>
      <c r="R906" s="222">
        <v>1</v>
      </c>
      <c r="S906" s="235" t="s">
        <v>290</v>
      </c>
      <c r="T906" s="221"/>
      <c r="U906" s="221"/>
      <c r="V906" s="221"/>
      <c r="W906" s="221"/>
      <c r="X906" s="221"/>
      <c r="Y906" s="221"/>
      <c r="Z906" s="235" t="s">
        <v>1644</v>
      </c>
      <c r="AA906" s="221"/>
      <c r="AB906" s="221"/>
      <c r="AC906" s="221"/>
      <c r="AD906" s="221"/>
      <c r="AE906" s="221"/>
      <c r="AF906" s="221"/>
      <c r="AG906" s="221"/>
      <c r="AH906" s="221"/>
      <c r="AI906" s="221"/>
      <c r="AJ906" s="221"/>
      <c r="AK906" s="221"/>
      <c r="AL906" s="221"/>
      <c r="AM906" s="221"/>
      <c r="AN906" s="221"/>
      <c r="AO906" s="221"/>
      <c r="AP906" s="221"/>
      <c r="AQ906" s="221"/>
      <c r="AR906" s="221"/>
      <c r="AS906" s="221"/>
      <c r="AT906" s="221"/>
      <c r="AU906" s="221">
        <v>2008</v>
      </c>
      <c r="AV906" s="221"/>
      <c r="AW906" s="221"/>
      <c r="AX906" s="221"/>
      <c r="AY906" s="221"/>
      <c r="AZ906" s="221"/>
      <c r="BA906" s="221"/>
      <c r="BB906" s="222">
        <v>150</v>
      </c>
      <c r="BC906" s="222"/>
    </row>
    <row r="907" spans="1:55" s="19" customFormat="1" ht="25.7" hidden="1" customHeight="1">
      <c r="A907" s="690"/>
      <c r="B907" s="242"/>
      <c r="C907" s="707" t="s">
        <v>2052</v>
      </c>
      <c r="D907" s="707" t="s">
        <v>5530</v>
      </c>
      <c r="E907" s="707" t="s">
        <v>2052</v>
      </c>
      <c r="F907" s="707" t="s">
        <v>2052</v>
      </c>
      <c r="G907" s="236"/>
      <c r="H907" s="236"/>
      <c r="I907" s="222">
        <v>1235</v>
      </c>
      <c r="J907" s="222">
        <v>594</v>
      </c>
      <c r="K907" s="222">
        <v>644</v>
      </c>
      <c r="L907" s="221">
        <v>644</v>
      </c>
      <c r="M907" s="221">
        <v>644</v>
      </c>
      <c r="N907" s="221">
        <v>644</v>
      </c>
      <c r="O907" s="222">
        <v>644</v>
      </c>
      <c r="P907" s="222">
        <v>644</v>
      </c>
      <c r="Q907" s="235" t="s">
        <v>5036</v>
      </c>
      <c r="R907" s="222">
        <v>1</v>
      </c>
      <c r="S907" s="235" t="s">
        <v>290</v>
      </c>
      <c r="T907" s="221"/>
      <c r="U907" s="221"/>
      <c r="V907" s="221"/>
      <c r="W907" s="221"/>
      <c r="X907" s="221"/>
      <c r="Y907" s="221"/>
      <c r="Z907" s="235" t="s">
        <v>1644</v>
      </c>
      <c r="AA907" s="221"/>
      <c r="AB907" s="221"/>
      <c r="AC907" s="221"/>
      <c r="AD907" s="221"/>
      <c r="AE907" s="221"/>
      <c r="AF907" s="221"/>
      <c r="AG907" s="221"/>
      <c r="AH907" s="221"/>
      <c r="AI907" s="221"/>
      <c r="AJ907" s="221"/>
      <c r="AK907" s="221"/>
      <c r="AL907" s="221"/>
      <c r="AM907" s="221"/>
      <c r="AN907" s="221"/>
      <c r="AO907" s="221"/>
      <c r="AP907" s="221"/>
      <c r="AQ907" s="221"/>
      <c r="AR907" s="221"/>
      <c r="AS907" s="221"/>
      <c r="AT907" s="221"/>
      <c r="AU907" s="221">
        <v>2015</v>
      </c>
      <c r="AV907" s="221"/>
      <c r="AW907" s="221"/>
      <c r="AX907" s="221"/>
      <c r="AY907" s="221"/>
      <c r="AZ907" s="221"/>
      <c r="BA907" s="221"/>
      <c r="BB907" s="222">
        <v>800</v>
      </c>
      <c r="BC907" s="222"/>
    </row>
    <row r="908" spans="1:55" s="19" customFormat="1" ht="25.7" hidden="1" customHeight="1">
      <c r="A908" s="690"/>
      <c r="B908" s="242"/>
      <c r="C908" s="707" t="s">
        <v>2052</v>
      </c>
      <c r="D908" s="707" t="s">
        <v>5531</v>
      </c>
      <c r="E908" s="707" t="s">
        <v>2052</v>
      </c>
      <c r="F908" s="707" t="s">
        <v>2052</v>
      </c>
      <c r="G908" s="707"/>
      <c r="H908" s="236"/>
      <c r="I908" s="222">
        <v>2687</v>
      </c>
      <c r="J908" s="222">
        <v>499</v>
      </c>
      <c r="K908" s="222">
        <v>499</v>
      </c>
      <c r="L908" s="221"/>
      <c r="M908" s="221"/>
      <c r="N908" s="221"/>
      <c r="O908" s="222">
        <v>499</v>
      </c>
      <c r="P908" s="222">
        <v>499</v>
      </c>
      <c r="Q908" s="235" t="s">
        <v>5532</v>
      </c>
      <c r="R908" s="222">
        <v>1</v>
      </c>
      <c r="S908" s="235" t="s">
        <v>290</v>
      </c>
      <c r="T908" s="221"/>
      <c r="U908" s="221"/>
      <c r="V908" s="221"/>
      <c r="W908" s="221"/>
      <c r="X908" s="221"/>
      <c r="Y908" s="221"/>
      <c r="Z908" s="235" t="s">
        <v>1644</v>
      </c>
      <c r="AA908" s="221"/>
      <c r="AB908" s="221"/>
      <c r="AC908" s="221"/>
      <c r="AD908" s="221"/>
      <c r="AE908" s="221"/>
      <c r="AF908" s="221"/>
      <c r="AG908" s="221"/>
      <c r="AH908" s="221"/>
      <c r="AI908" s="221"/>
      <c r="AJ908" s="221"/>
      <c r="AK908" s="221"/>
      <c r="AL908" s="221"/>
      <c r="AM908" s="221"/>
      <c r="AN908" s="221"/>
      <c r="AO908" s="221"/>
      <c r="AP908" s="221"/>
      <c r="AQ908" s="221"/>
      <c r="AR908" s="221"/>
      <c r="AS908" s="221"/>
      <c r="AT908" s="221"/>
      <c r="AU908" s="221">
        <v>2009</v>
      </c>
      <c r="AV908" s="221"/>
      <c r="AW908" s="221"/>
      <c r="AX908" s="221"/>
      <c r="AY908" s="221"/>
      <c r="AZ908" s="221"/>
      <c r="BA908" s="221"/>
      <c r="BB908" s="222">
        <v>200</v>
      </c>
      <c r="BC908" s="222"/>
    </row>
    <row r="909" spans="1:55" s="19" customFormat="1" ht="25.7" hidden="1" customHeight="1">
      <c r="A909" s="690"/>
      <c r="B909" s="242"/>
      <c r="C909" s="707" t="s">
        <v>2052</v>
      </c>
      <c r="D909" s="707" t="s">
        <v>5533</v>
      </c>
      <c r="E909" s="707" t="s">
        <v>2052</v>
      </c>
      <c r="F909" s="707" t="s">
        <v>2052</v>
      </c>
      <c r="G909" s="707"/>
      <c r="H909" s="236"/>
      <c r="I909" s="222">
        <v>975</v>
      </c>
      <c r="J909" s="222">
        <v>486</v>
      </c>
      <c r="K909" s="222">
        <v>486</v>
      </c>
      <c r="L909" s="221"/>
      <c r="M909" s="221"/>
      <c r="N909" s="221"/>
      <c r="O909" s="222">
        <v>486</v>
      </c>
      <c r="P909" s="222">
        <v>486</v>
      </c>
      <c r="Q909" s="222" t="s">
        <v>5534</v>
      </c>
      <c r="R909" s="222">
        <v>1</v>
      </c>
      <c r="S909" s="235" t="s">
        <v>290</v>
      </c>
      <c r="T909" s="221"/>
      <c r="U909" s="221"/>
      <c r="V909" s="221"/>
      <c r="W909" s="221"/>
      <c r="X909" s="221"/>
      <c r="Y909" s="221"/>
      <c r="Z909" s="235" t="s">
        <v>1644</v>
      </c>
      <c r="AA909" s="221"/>
      <c r="AB909" s="221"/>
      <c r="AC909" s="221"/>
      <c r="AD909" s="221"/>
      <c r="AE909" s="221"/>
      <c r="AF909" s="221"/>
      <c r="AG909" s="221"/>
      <c r="AH909" s="221"/>
      <c r="AI909" s="221"/>
      <c r="AJ909" s="221"/>
      <c r="AK909" s="221"/>
      <c r="AL909" s="221"/>
      <c r="AM909" s="221"/>
      <c r="AN909" s="221"/>
      <c r="AO909" s="221"/>
      <c r="AP909" s="221"/>
      <c r="AQ909" s="221"/>
      <c r="AR909" s="221"/>
      <c r="AS909" s="221"/>
      <c r="AT909" s="221"/>
      <c r="AU909" s="221">
        <v>2009</v>
      </c>
      <c r="AV909" s="221"/>
      <c r="AW909" s="221"/>
      <c r="AX909" s="221"/>
      <c r="AY909" s="221"/>
      <c r="AZ909" s="221"/>
      <c r="BA909" s="221"/>
      <c r="BB909" s="222">
        <v>200</v>
      </c>
      <c r="BC909" s="222"/>
    </row>
    <row r="910" spans="1:55" s="19" customFormat="1" ht="25.7" hidden="1" customHeight="1">
      <c r="A910" s="690"/>
      <c r="B910" s="766"/>
      <c r="C910" s="707" t="s">
        <v>2052</v>
      </c>
      <c r="D910" s="707" t="s">
        <v>5535</v>
      </c>
      <c r="E910" s="707" t="s">
        <v>2052</v>
      </c>
      <c r="F910" s="707" t="s">
        <v>2052</v>
      </c>
      <c r="G910" s="707"/>
      <c r="H910" s="236"/>
      <c r="I910" s="222">
        <v>3688</v>
      </c>
      <c r="J910" s="222">
        <v>497</v>
      </c>
      <c r="K910" s="222">
        <v>497</v>
      </c>
      <c r="L910" s="221"/>
      <c r="M910" s="221"/>
      <c r="N910" s="221"/>
      <c r="O910" s="222">
        <v>497</v>
      </c>
      <c r="P910" s="222">
        <v>300</v>
      </c>
      <c r="Q910" s="222" t="s">
        <v>1639</v>
      </c>
      <c r="R910" s="222">
        <v>1</v>
      </c>
      <c r="S910" s="235" t="s">
        <v>290</v>
      </c>
      <c r="T910" s="221"/>
      <c r="U910" s="221"/>
      <c r="V910" s="221"/>
      <c r="W910" s="221"/>
      <c r="X910" s="221"/>
      <c r="Y910" s="221"/>
      <c r="Z910" s="235" t="s">
        <v>1644</v>
      </c>
      <c r="AA910" s="221"/>
      <c r="AB910" s="221"/>
      <c r="AC910" s="221"/>
      <c r="AD910" s="221"/>
      <c r="AE910" s="221"/>
      <c r="AF910" s="221"/>
      <c r="AG910" s="221"/>
      <c r="AH910" s="221"/>
      <c r="AI910" s="221"/>
      <c r="AJ910" s="221"/>
      <c r="AK910" s="221"/>
      <c r="AL910" s="221"/>
      <c r="AM910" s="221"/>
      <c r="AN910" s="221"/>
      <c r="AO910" s="221"/>
      <c r="AP910" s="221"/>
      <c r="AQ910" s="221"/>
      <c r="AR910" s="221"/>
      <c r="AS910" s="221"/>
      <c r="AT910" s="221"/>
      <c r="AU910" s="221">
        <v>2011</v>
      </c>
      <c r="AV910" s="221"/>
      <c r="AW910" s="221"/>
      <c r="AX910" s="221"/>
      <c r="AY910" s="221"/>
      <c r="AZ910" s="221"/>
      <c r="BA910" s="221"/>
      <c r="BB910" s="222">
        <v>179</v>
      </c>
      <c r="BC910" s="222"/>
    </row>
    <row r="911" spans="1:55" s="19" customFormat="1" ht="25.7" hidden="1" customHeight="1">
      <c r="A911" s="690"/>
      <c r="B911" s="766"/>
      <c r="C911" s="707" t="s">
        <v>2052</v>
      </c>
      <c r="D911" s="707" t="s">
        <v>5536</v>
      </c>
      <c r="E911" s="707" t="s">
        <v>2052</v>
      </c>
      <c r="F911" s="707" t="s">
        <v>2052</v>
      </c>
      <c r="G911" s="707"/>
      <c r="H911" s="236"/>
      <c r="I911" s="222">
        <v>1654</v>
      </c>
      <c r="J911" s="222">
        <v>494</v>
      </c>
      <c r="K911" s="222">
        <v>494</v>
      </c>
      <c r="L911" s="221"/>
      <c r="M911" s="221"/>
      <c r="N911" s="221"/>
      <c r="O911" s="222">
        <v>494</v>
      </c>
      <c r="P911" s="222">
        <v>300</v>
      </c>
      <c r="Q911" s="222" t="s">
        <v>1639</v>
      </c>
      <c r="R911" s="222">
        <v>1</v>
      </c>
      <c r="S911" s="235" t="s">
        <v>290</v>
      </c>
      <c r="T911" s="221"/>
      <c r="U911" s="221"/>
      <c r="V911" s="221"/>
      <c r="W911" s="221"/>
      <c r="X911" s="221"/>
      <c r="Y911" s="221"/>
      <c r="Z911" s="235" t="s">
        <v>1644</v>
      </c>
      <c r="AA911" s="221"/>
      <c r="AB911" s="221"/>
      <c r="AC911" s="221"/>
      <c r="AD911" s="221"/>
      <c r="AE911" s="221"/>
      <c r="AF911" s="221"/>
      <c r="AG911" s="221"/>
      <c r="AH911" s="221"/>
      <c r="AI911" s="221"/>
      <c r="AJ911" s="221"/>
      <c r="AK911" s="221"/>
      <c r="AL911" s="221"/>
      <c r="AM911" s="221"/>
      <c r="AN911" s="221"/>
      <c r="AO911" s="221"/>
      <c r="AP911" s="221"/>
      <c r="AQ911" s="221"/>
      <c r="AR911" s="221"/>
      <c r="AS911" s="221"/>
      <c r="AT911" s="221"/>
      <c r="AU911" s="221">
        <v>2011</v>
      </c>
      <c r="AV911" s="221"/>
      <c r="AW911" s="221"/>
      <c r="AX911" s="221"/>
      <c r="AY911" s="221"/>
      <c r="AZ911" s="221"/>
      <c r="BA911" s="221"/>
      <c r="BB911" s="222">
        <v>284</v>
      </c>
      <c r="BC911" s="222"/>
    </row>
    <row r="912" spans="1:55" s="19" customFormat="1" ht="25.7" hidden="1" customHeight="1">
      <c r="A912" s="690"/>
      <c r="B912" s="242"/>
      <c r="C912" s="707" t="s">
        <v>2052</v>
      </c>
      <c r="D912" s="707" t="s">
        <v>5537</v>
      </c>
      <c r="E912" s="707" t="s">
        <v>2052</v>
      </c>
      <c r="F912" s="707" t="s">
        <v>2052</v>
      </c>
      <c r="G912" s="697"/>
      <c r="H912" s="697"/>
      <c r="I912" s="235">
        <v>2549</v>
      </c>
      <c r="J912" s="235">
        <v>498.92</v>
      </c>
      <c r="K912" s="235">
        <v>498.92</v>
      </c>
      <c r="L912" s="236"/>
      <c r="M912" s="736"/>
      <c r="N912" s="236"/>
      <c r="O912" s="235">
        <v>600</v>
      </c>
      <c r="P912" s="235">
        <v>600</v>
      </c>
      <c r="Q912" s="235" t="s">
        <v>1639</v>
      </c>
      <c r="R912" s="235">
        <v>2</v>
      </c>
      <c r="S912" s="235" t="s">
        <v>290</v>
      </c>
      <c r="T912" s="235"/>
      <c r="U912" s="235"/>
      <c r="V912" s="236"/>
      <c r="W912" s="236"/>
      <c r="X912" s="236"/>
      <c r="Y912" s="236"/>
      <c r="Z912" s="235" t="s">
        <v>1644</v>
      </c>
      <c r="AA912" s="707"/>
      <c r="AB912" s="707"/>
      <c r="AC912" s="236"/>
      <c r="AD912" s="236"/>
      <c r="AE912" s="236"/>
      <c r="AF912" s="236"/>
      <c r="AG912" s="236"/>
      <c r="AH912" s="236"/>
      <c r="AI912" s="236"/>
      <c r="AJ912" s="236"/>
      <c r="AK912" s="236"/>
      <c r="AL912" s="236"/>
      <c r="AM912" s="236"/>
      <c r="AN912" s="236"/>
      <c r="AO912" s="236"/>
      <c r="AP912" s="236"/>
      <c r="AQ912" s="236"/>
      <c r="AR912" s="236"/>
      <c r="AS912" s="236"/>
      <c r="AT912" s="236"/>
      <c r="AU912" s="221">
        <v>2012</v>
      </c>
      <c r="AV912" s="221"/>
      <c r="AW912" s="221"/>
      <c r="AX912" s="221"/>
      <c r="AY912" s="221"/>
      <c r="AZ912" s="221"/>
      <c r="BA912" s="221"/>
      <c r="BB912" s="222">
        <v>328</v>
      </c>
      <c r="BC912" s="840" t="s">
        <v>5538</v>
      </c>
    </row>
    <row r="913" spans="1:55" s="19" customFormat="1" ht="25.7" hidden="1" customHeight="1">
      <c r="A913" s="690"/>
      <c r="B913" s="242"/>
      <c r="C913" s="707" t="s">
        <v>2052</v>
      </c>
      <c r="D913" s="219" t="s">
        <v>11163</v>
      </c>
      <c r="E913" s="707" t="s">
        <v>2052</v>
      </c>
      <c r="F913" s="707" t="s">
        <v>2052</v>
      </c>
      <c r="G913" s="697"/>
      <c r="H913" s="697"/>
      <c r="I913" s="235">
        <v>3130</v>
      </c>
      <c r="J913" s="235">
        <v>499</v>
      </c>
      <c r="K913" s="235">
        <v>499</v>
      </c>
      <c r="L913" s="235"/>
      <c r="M913" s="235"/>
      <c r="N913" s="235"/>
      <c r="O913" s="235">
        <v>600</v>
      </c>
      <c r="P913" s="235">
        <v>600</v>
      </c>
      <c r="Q913" s="235" t="s">
        <v>1639</v>
      </c>
      <c r="R913" s="235">
        <v>2</v>
      </c>
      <c r="S913" s="235" t="s">
        <v>290</v>
      </c>
      <c r="T913" s="235"/>
      <c r="U913" s="222"/>
      <c r="V913" s="221"/>
      <c r="W913" s="221"/>
      <c r="X913" s="221"/>
      <c r="Y913" s="221"/>
      <c r="Z913" s="235" t="s">
        <v>1644</v>
      </c>
      <c r="AA913" s="221"/>
      <c r="AB913" s="222"/>
      <c r="AC913" s="221"/>
      <c r="AD913" s="221"/>
      <c r="AE913" s="221"/>
      <c r="AF913" s="221"/>
      <c r="AG913" s="221"/>
      <c r="AH913" s="221"/>
      <c r="AI913" s="221"/>
      <c r="AJ913" s="221"/>
      <c r="AK913" s="221"/>
      <c r="AL913" s="221"/>
      <c r="AM913" s="221"/>
      <c r="AN913" s="221"/>
      <c r="AO913" s="221"/>
      <c r="AP913" s="221"/>
      <c r="AQ913" s="221"/>
      <c r="AR913" s="221"/>
      <c r="AS913" s="221"/>
      <c r="AT913" s="221"/>
      <c r="AU913" s="221">
        <v>2014</v>
      </c>
      <c r="AV913" s="221"/>
      <c r="AW913" s="221"/>
      <c r="AX913" s="221"/>
      <c r="AY913" s="221"/>
      <c r="AZ913" s="221"/>
      <c r="BA913" s="221"/>
      <c r="BB913" s="221">
        <v>484</v>
      </c>
      <c r="BC913" s="840" t="s">
        <v>5538</v>
      </c>
    </row>
    <row r="914" spans="1:55" s="19" customFormat="1" ht="25.7" hidden="1" customHeight="1">
      <c r="A914" s="690"/>
      <c r="B914" s="242"/>
      <c r="C914" s="707" t="s">
        <v>2052</v>
      </c>
      <c r="D914" s="219" t="s">
        <v>5539</v>
      </c>
      <c r="E914" s="707" t="s">
        <v>2052</v>
      </c>
      <c r="F914" s="707" t="s">
        <v>2052</v>
      </c>
      <c r="G914" s="697"/>
      <c r="H914" s="697"/>
      <c r="I914" s="235">
        <v>2521</v>
      </c>
      <c r="J914" s="235">
        <v>499</v>
      </c>
      <c r="K914" s="235">
        <v>499</v>
      </c>
      <c r="L914" s="235"/>
      <c r="M914" s="235"/>
      <c r="N914" s="235"/>
      <c r="O914" s="235">
        <v>600</v>
      </c>
      <c r="P914" s="235">
        <v>600</v>
      </c>
      <c r="Q914" s="235" t="s">
        <v>1639</v>
      </c>
      <c r="R914" s="235">
        <v>2</v>
      </c>
      <c r="S914" s="235" t="s">
        <v>290</v>
      </c>
      <c r="T914" s="235"/>
      <c r="U914" s="222"/>
      <c r="V914" s="221"/>
      <c r="W914" s="221"/>
      <c r="X914" s="221"/>
      <c r="Y914" s="221"/>
      <c r="Z914" s="235" t="s">
        <v>1644</v>
      </c>
      <c r="AA914" s="221"/>
      <c r="AB914" s="222"/>
      <c r="AC914" s="221"/>
      <c r="AD914" s="221"/>
      <c r="AE914" s="221"/>
      <c r="AF914" s="221"/>
      <c r="AG914" s="221"/>
      <c r="AH914" s="221"/>
      <c r="AI914" s="221"/>
      <c r="AJ914" s="221"/>
      <c r="AK914" s="221"/>
      <c r="AL914" s="221"/>
      <c r="AM914" s="221"/>
      <c r="AN914" s="221"/>
      <c r="AO914" s="221"/>
      <c r="AP914" s="221"/>
      <c r="AQ914" s="221"/>
      <c r="AR914" s="221"/>
      <c r="AS914" s="221"/>
      <c r="AT914" s="221"/>
      <c r="AU914" s="221">
        <v>2013</v>
      </c>
      <c r="AV914" s="221"/>
      <c r="AW914" s="221"/>
      <c r="AX914" s="221"/>
      <c r="AY914" s="221"/>
      <c r="AZ914" s="221"/>
      <c r="BA914" s="221"/>
      <c r="BB914" s="221">
        <v>448</v>
      </c>
      <c r="BC914" s="840" t="s">
        <v>5538</v>
      </c>
    </row>
    <row r="915" spans="1:55" s="19" customFormat="1" ht="25.7" hidden="1" customHeight="1">
      <c r="A915" s="690"/>
      <c r="B915" s="242"/>
      <c r="C915" s="239" t="s">
        <v>2052</v>
      </c>
      <c r="D915" s="239" t="s">
        <v>5540</v>
      </c>
      <c r="E915" s="239" t="s">
        <v>2052</v>
      </c>
      <c r="F915" s="239" t="s">
        <v>2052</v>
      </c>
      <c r="G915" s="282"/>
      <c r="H915" s="282"/>
      <c r="I915" s="293">
        <v>18917</v>
      </c>
      <c r="J915" s="293">
        <v>2571</v>
      </c>
      <c r="K915" s="293">
        <v>2885</v>
      </c>
      <c r="L915" s="290">
        <v>2885</v>
      </c>
      <c r="M915" s="936">
        <v>2885</v>
      </c>
      <c r="N915" s="290">
        <v>2885</v>
      </c>
      <c r="O915" s="293">
        <v>2885</v>
      </c>
      <c r="P915" s="293">
        <v>2885</v>
      </c>
      <c r="Q915" s="293" t="s">
        <v>5541</v>
      </c>
      <c r="R915" s="293">
        <v>4</v>
      </c>
      <c r="S915" s="293" t="s">
        <v>290</v>
      </c>
      <c r="T915" s="293"/>
      <c r="U915" s="293"/>
      <c r="V915" s="290"/>
      <c r="W915" s="290"/>
      <c r="X915" s="290"/>
      <c r="Y915" s="290"/>
      <c r="Z915" s="293" t="s">
        <v>1644</v>
      </c>
      <c r="AA915" s="239"/>
      <c r="AB915" s="239"/>
      <c r="AC915" s="290"/>
      <c r="AD915" s="290"/>
      <c r="AE915" s="290"/>
      <c r="AF915" s="290"/>
      <c r="AG915" s="290"/>
      <c r="AH915" s="290"/>
      <c r="AI915" s="290"/>
      <c r="AJ915" s="290"/>
      <c r="AK915" s="290"/>
      <c r="AL915" s="290"/>
      <c r="AM915" s="290"/>
      <c r="AN915" s="290"/>
      <c r="AO915" s="290"/>
      <c r="AP915" s="290"/>
      <c r="AQ915" s="290"/>
      <c r="AR915" s="290"/>
      <c r="AS915" s="290"/>
      <c r="AT915" s="290"/>
      <c r="AU915" s="818">
        <v>2017</v>
      </c>
      <c r="AV915" s="818"/>
      <c r="AW915" s="818"/>
      <c r="AX915" s="818"/>
      <c r="AY915" s="818"/>
      <c r="AZ915" s="818"/>
      <c r="BA915" s="818"/>
      <c r="BB915" s="932">
        <v>2200</v>
      </c>
      <c r="BC915" s="937" t="s">
        <v>5542</v>
      </c>
    </row>
    <row r="916" spans="1:55" s="19" customFormat="1" ht="25.7" hidden="1" customHeight="1">
      <c r="A916" s="690"/>
      <c r="B916" s="242"/>
      <c r="C916" s="707" t="s">
        <v>2052</v>
      </c>
      <c r="D916" s="707" t="s">
        <v>15590</v>
      </c>
      <c r="E916" s="707" t="s">
        <v>2052</v>
      </c>
      <c r="F916" s="707" t="s">
        <v>2052</v>
      </c>
      <c r="G916" s="236"/>
      <c r="H916" s="236"/>
      <c r="I916" s="235">
        <v>772</v>
      </c>
      <c r="J916" s="235">
        <v>370</v>
      </c>
      <c r="K916" s="235">
        <v>370</v>
      </c>
      <c r="L916" s="236"/>
      <c r="M916" s="736"/>
      <c r="N916" s="236"/>
      <c r="O916" s="235">
        <v>370</v>
      </c>
      <c r="P916" s="235">
        <v>370</v>
      </c>
      <c r="Q916" s="235" t="s">
        <v>5036</v>
      </c>
      <c r="R916" s="235">
        <v>1</v>
      </c>
      <c r="S916" s="235" t="s">
        <v>290</v>
      </c>
      <c r="T916" s="235"/>
      <c r="U916" s="235"/>
      <c r="V916" s="236"/>
      <c r="W916" s="236"/>
      <c r="X916" s="236"/>
      <c r="Y916" s="236"/>
      <c r="Z916" s="235" t="s">
        <v>1644</v>
      </c>
      <c r="AA916" s="707"/>
      <c r="AB916" s="707"/>
      <c r="AC916" s="236"/>
      <c r="AD916" s="236"/>
      <c r="AE916" s="236"/>
      <c r="AF916" s="236"/>
      <c r="AG916" s="236"/>
      <c r="AH916" s="236"/>
      <c r="AI916" s="236"/>
      <c r="AJ916" s="236"/>
      <c r="AK916" s="236"/>
      <c r="AL916" s="236"/>
      <c r="AM916" s="236"/>
      <c r="AN916" s="236"/>
      <c r="AO916" s="236"/>
      <c r="AP916" s="236"/>
      <c r="AQ916" s="236"/>
      <c r="AR916" s="236"/>
      <c r="AS916" s="236"/>
      <c r="AT916" s="236"/>
      <c r="AU916" s="221">
        <v>2012</v>
      </c>
      <c r="AV916" s="221"/>
      <c r="AW916" s="221"/>
      <c r="AX916" s="221"/>
      <c r="AY916" s="221"/>
      <c r="AZ916" s="221"/>
      <c r="BA916" s="221"/>
      <c r="BB916" s="222">
        <v>300</v>
      </c>
      <c r="BC916" s="840" t="s">
        <v>15591</v>
      </c>
    </row>
    <row r="917" spans="1:55" s="19" customFormat="1" ht="25.7" hidden="1" customHeight="1">
      <c r="A917" s="690"/>
      <c r="B917" s="242"/>
      <c r="C917" s="707" t="s">
        <v>2052</v>
      </c>
      <c r="D917" s="707" t="s">
        <v>15592</v>
      </c>
      <c r="E917" s="707" t="s">
        <v>2052</v>
      </c>
      <c r="F917" s="707" t="s">
        <v>2052</v>
      </c>
      <c r="G917" s="236"/>
      <c r="H917" s="236"/>
      <c r="I917" s="235">
        <v>1375</v>
      </c>
      <c r="J917" s="235">
        <v>499</v>
      </c>
      <c r="K917" s="235">
        <v>499</v>
      </c>
      <c r="L917" s="236"/>
      <c r="M917" s="736"/>
      <c r="N917" s="236"/>
      <c r="O917" s="235">
        <v>499</v>
      </c>
      <c r="P917" s="235">
        <v>499</v>
      </c>
      <c r="Q917" s="235" t="s">
        <v>5036</v>
      </c>
      <c r="R917" s="235">
        <v>1</v>
      </c>
      <c r="S917" s="235" t="s">
        <v>290</v>
      </c>
      <c r="T917" s="235"/>
      <c r="U917" s="235"/>
      <c r="V917" s="236"/>
      <c r="W917" s="236"/>
      <c r="X917" s="236"/>
      <c r="Y917" s="236"/>
      <c r="Z917" s="235" t="s">
        <v>1644</v>
      </c>
      <c r="AA917" s="707"/>
      <c r="AB917" s="707"/>
      <c r="AC917" s="236"/>
      <c r="AD917" s="236"/>
      <c r="AE917" s="236"/>
      <c r="AF917" s="236"/>
      <c r="AG917" s="236"/>
      <c r="AH917" s="236"/>
      <c r="AI917" s="236"/>
      <c r="AJ917" s="236"/>
      <c r="AK917" s="236"/>
      <c r="AL917" s="236"/>
      <c r="AM917" s="236"/>
      <c r="AN917" s="236"/>
      <c r="AO917" s="236"/>
      <c r="AP917" s="236"/>
      <c r="AQ917" s="236"/>
      <c r="AR917" s="236"/>
      <c r="AS917" s="236"/>
      <c r="AT917" s="236"/>
      <c r="AU917" s="221">
        <v>2020</v>
      </c>
      <c r="AV917" s="221"/>
      <c r="AW917" s="221"/>
      <c r="AX917" s="221"/>
      <c r="AY917" s="221"/>
      <c r="AZ917" s="221"/>
      <c r="BA917" s="221"/>
      <c r="BB917" s="222">
        <v>500</v>
      </c>
      <c r="BC917" s="840" t="s">
        <v>6506</v>
      </c>
    </row>
    <row r="918" spans="1:55" s="19" customFormat="1" ht="25.7" hidden="1" customHeight="1">
      <c r="A918" s="690"/>
      <c r="B918" s="242"/>
      <c r="C918" s="707" t="s">
        <v>5270</v>
      </c>
      <c r="D918" s="707" t="s">
        <v>5543</v>
      </c>
      <c r="E918" s="707" t="s">
        <v>5270</v>
      </c>
      <c r="F918" s="707" t="s">
        <v>5270</v>
      </c>
      <c r="G918" s="236"/>
      <c r="H918" s="236"/>
      <c r="I918" s="235">
        <v>2416</v>
      </c>
      <c r="J918" s="235">
        <v>455.48</v>
      </c>
      <c r="K918" s="235">
        <v>455.48</v>
      </c>
      <c r="L918" s="236"/>
      <c r="M918" s="736"/>
      <c r="N918" s="236"/>
      <c r="O918" s="235">
        <v>445</v>
      </c>
      <c r="P918" s="235">
        <v>445</v>
      </c>
      <c r="Q918" s="235" t="s">
        <v>5544</v>
      </c>
      <c r="R918" s="235">
        <v>1</v>
      </c>
      <c r="S918" s="235" t="s">
        <v>290</v>
      </c>
      <c r="T918" s="235"/>
      <c r="U918" s="235"/>
      <c r="V918" s="236"/>
      <c r="W918" s="236"/>
      <c r="X918" s="236"/>
      <c r="Y918" s="236"/>
      <c r="Z918" s="235" t="s">
        <v>1644</v>
      </c>
      <c r="AA918" s="707"/>
      <c r="AB918" s="707"/>
      <c r="AC918" s="236"/>
      <c r="AD918" s="236"/>
      <c r="AE918" s="236"/>
      <c r="AF918" s="236"/>
      <c r="AG918" s="236"/>
      <c r="AH918" s="236"/>
      <c r="AI918" s="236"/>
      <c r="AJ918" s="236"/>
      <c r="AK918" s="236"/>
      <c r="AL918" s="236"/>
      <c r="AM918" s="236"/>
      <c r="AN918" s="236"/>
      <c r="AO918" s="236"/>
      <c r="AP918" s="236"/>
      <c r="AQ918" s="236"/>
      <c r="AR918" s="236"/>
      <c r="AS918" s="236"/>
      <c r="AT918" s="236"/>
      <c r="AU918" s="221">
        <v>2013</v>
      </c>
      <c r="AV918" s="221"/>
      <c r="AW918" s="221"/>
      <c r="AX918" s="221"/>
      <c r="AY918" s="221"/>
      <c r="AZ918" s="221"/>
      <c r="BA918" s="221"/>
      <c r="BB918" s="222">
        <v>176</v>
      </c>
      <c r="BC918" s="938"/>
    </row>
    <row r="919" spans="1:55" s="19" customFormat="1" ht="25.7" hidden="1" customHeight="1">
      <c r="A919" s="690"/>
      <c r="B919" s="242"/>
      <c r="C919" s="707" t="s">
        <v>5270</v>
      </c>
      <c r="D919" s="707" t="s">
        <v>5545</v>
      </c>
      <c r="E919" s="707" t="s">
        <v>5270</v>
      </c>
      <c r="F919" s="707" t="s">
        <v>5270</v>
      </c>
      <c r="G919" s="282"/>
      <c r="H919" s="282"/>
      <c r="I919" s="235">
        <v>23498</v>
      </c>
      <c r="J919" s="235">
        <v>1</v>
      </c>
      <c r="K919" s="235">
        <v>1365</v>
      </c>
      <c r="L919" s="236"/>
      <c r="M919" s="736"/>
      <c r="N919" s="236"/>
      <c r="O919" s="235">
        <v>714</v>
      </c>
      <c r="P919" s="235">
        <v>717</v>
      </c>
      <c r="Q919" s="235" t="s">
        <v>5546</v>
      </c>
      <c r="R919" s="235">
        <v>2</v>
      </c>
      <c r="S919" s="235" t="s">
        <v>290</v>
      </c>
      <c r="T919" s="235"/>
      <c r="U919" s="235"/>
      <c r="V919" s="236"/>
      <c r="W919" s="236"/>
      <c r="X919" s="236"/>
      <c r="Y919" s="236"/>
      <c r="Z919" s="235" t="s">
        <v>1644</v>
      </c>
      <c r="AA919" s="707"/>
      <c r="AB919" s="707"/>
      <c r="AC919" s="236"/>
      <c r="AD919" s="236"/>
      <c r="AE919" s="236"/>
      <c r="AF919" s="236"/>
      <c r="AG919" s="236"/>
      <c r="AH919" s="236"/>
      <c r="AI919" s="236"/>
      <c r="AJ919" s="236"/>
      <c r="AK919" s="236"/>
      <c r="AL919" s="236"/>
      <c r="AM919" s="236"/>
      <c r="AN919" s="236"/>
      <c r="AO919" s="236"/>
      <c r="AP919" s="236"/>
      <c r="AQ919" s="236"/>
      <c r="AR919" s="236"/>
      <c r="AS919" s="236"/>
      <c r="AT919" s="236"/>
      <c r="AU919" s="221">
        <v>2014</v>
      </c>
      <c r="AV919" s="221"/>
      <c r="AW919" s="221"/>
      <c r="AX919" s="221"/>
      <c r="AY919" s="221"/>
      <c r="AZ919" s="221"/>
      <c r="BA919" s="221"/>
      <c r="BB919" s="222">
        <v>1100</v>
      </c>
      <c r="BC919" s="221" t="s">
        <v>5547</v>
      </c>
    </row>
    <row r="920" spans="1:55" s="19" customFormat="1" ht="25.7" hidden="1" customHeight="1">
      <c r="A920" s="690"/>
      <c r="B920" s="242"/>
      <c r="C920" s="219" t="s">
        <v>5270</v>
      </c>
      <c r="D920" s="223" t="s">
        <v>5548</v>
      </c>
      <c r="E920" s="221" t="s">
        <v>5270</v>
      </c>
      <c r="F920" s="221" t="s">
        <v>5270</v>
      </c>
      <c r="G920" s="766"/>
      <c r="H920" s="766"/>
      <c r="I920" s="222">
        <v>546</v>
      </c>
      <c r="J920" s="222"/>
      <c r="K920" s="222">
        <v>546</v>
      </c>
      <c r="L920" s="221"/>
      <c r="M920" s="221"/>
      <c r="N920" s="221"/>
      <c r="O920" s="222">
        <v>374</v>
      </c>
      <c r="P920" s="222">
        <v>374</v>
      </c>
      <c r="Q920" s="235" t="s">
        <v>5546</v>
      </c>
      <c r="R920" s="222">
        <v>1</v>
      </c>
      <c r="S920" s="222" t="s">
        <v>290</v>
      </c>
      <c r="T920" s="221"/>
      <c r="U920" s="221"/>
      <c r="V920" s="221"/>
      <c r="W920" s="221"/>
      <c r="X920" s="221"/>
      <c r="Y920" s="221"/>
      <c r="Z920" s="222" t="s">
        <v>1644</v>
      </c>
      <c r="AA920" s="221"/>
      <c r="AB920" s="221"/>
      <c r="AC920" s="221"/>
      <c r="AD920" s="221"/>
      <c r="AE920" s="221"/>
      <c r="AF920" s="221"/>
      <c r="AG920" s="221"/>
      <c r="AH920" s="221"/>
      <c r="AI920" s="221"/>
      <c r="AJ920" s="221"/>
      <c r="AK920" s="221"/>
      <c r="AL920" s="221"/>
      <c r="AM920" s="221"/>
      <c r="AN920" s="221"/>
      <c r="AO920" s="221"/>
      <c r="AP920" s="221"/>
      <c r="AQ920" s="221"/>
      <c r="AR920" s="221"/>
      <c r="AS920" s="221"/>
      <c r="AT920" s="221"/>
      <c r="AU920" s="221">
        <v>2014</v>
      </c>
      <c r="AV920" s="221"/>
      <c r="AW920" s="221"/>
      <c r="AX920" s="221"/>
      <c r="AY920" s="221"/>
      <c r="AZ920" s="221"/>
      <c r="BA920" s="221"/>
      <c r="BB920" s="222">
        <v>150</v>
      </c>
      <c r="BC920" s="221" t="s">
        <v>5549</v>
      </c>
    </row>
    <row r="921" spans="1:55" s="19" customFormat="1" ht="25.7" hidden="1" customHeight="1">
      <c r="A921" s="690"/>
      <c r="B921" s="242"/>
      <c r="C921" s="219" t="s">
        <v>5215</v>
      </c>
      <c r="D921" s="223" t="s">
        <v>5550</v>
      </c>
      <c r="E921" s="221" t="s">
        <v>5215</v>
      </c>
      <c r="F921" s="221" t="s">
        <v>5215</v>
      </c>
      <c r="G921" s="766"/>
      <c r="H921" s="766"/>
      <c r="I921" s="222">
        <v>1145</v>
      </c>
      <c r="J921" s="222">
        <v>662.95</v>
      </c>
      <c r="K921" s="222">
        <v>656.68</v>
      </c>
      <c r="L921" s="221"/>
      <c r="M921" s="221"/>
      <c r="N921" s="221"/>
      <c r="O921" s="222">
        <v>300</v>
      </c>
      <c r="P921" s="222">
        <v>300</v>
      </c>
      <c r="Q921" s="235" t="s">
        <v>1555</v>
      </c>
      <c r="R921" s="222">
        <v>1</v>
      </c>
      <c r="S921" s="222" t="s">
        <v>290</v>
      </c>
      <c r="T921" s="221"/>
      <c r="U921" s="221"/>
      <c r="V921" s="221"/>
      <c r="W921" s="221"/>
      <c r="X921" s="221"/>
      <c r="Y921" s="221"/>
      <c r="Z921" s="222" t="s">
        <v>1644</v>
      </c>
      <c r="AA921" s="221"/>
      <c r="AB921" s="221"/>
      <c r="AC921" s="221"/>
      <c r="AD921" s="221"/>
      <c r="AE921" s="221"/>
      <c r="AF921" s="221"/>
      <c r="AG921" s="221"/>
      <c r="AH921" s="221"/>
      <c r="AI921" s="221"/>
      <c r="AJ921" s="221"/>
      <c r="AK921" s="221"/>
      <c r="AL921" s="221"/>
      <c r="AM921" s="221"/>
      <c r="AN921" s="221"/>
      <c r="AO921" s="221"/>
      <c r="AP921" s="221"/>
      <c r="AQ921" s="221"/>
      <c r="AR921" s="221"/>
      <c r="AS921" s="221"/>
      <c r="AT921" s="221"/>
      <c r="AU921" s="221">
        <v>2010</v>
      </c>
      <c r="AV921" s="221"/>
      <c r="AW921" s="221"/>
      <c r="AX921" s="221"/>
      <c r="AY921" s="221"/>
      <c r="AZ921" s="221"/>
      <c r="BA921" s="221"/>
      <c r="BB921" s="222">
        <v>409</v>
      </c>
      <c r="BC921" s="221"/>
    </row>
    <row r="922" spans="1:55" s="19" customFormat="1" ht="25.7" hidden="1" customHeight="1">
      <c r="A922" s="690"/>
      <c r="B922" s="242"/>
      <c r="C922" s="219" t="s">
        <v>5215</v>
      </c>
      <c r="D922" s="223" t="s">
        <v>5551</v>
      </c>
      <c r="E922" s="221" t="s">
        <v>5215</v>
      </c>
      <c r="F922" s="221" t="s">
        <v>5215</v>
      </c>
      <c r="G922" s="766"/>
      <c r="H922" s="766"/>
      <c r="I922" s="222">
        <v>9569</v>
      </c>
      <c r="J922" s="222">
        <v>439</v>
      </c>
      <c r="K922" s="222">
        <v>439</v>
      </c>
      <c r="L922" s="221"/>
      <c r="M922" s="221"/>
      <c r="N922" s="221"/>
      <c r="O922" s="222">
        <v>300</v>
      </c>
      <c r="P922" s="222">
        <v>300</v>
      </c>
      <c r="Q922" s="222" t="s">
        <v>1555</v>
      </c>
      <c r="R922" s="222">
        <v>1</v>
      </c>
      <c r="S922" s="222" t="s">
        <v>290</v>
      </c>
      <c r="T922" s="221"/>
      <c r="U922" s="221"/>
      <c r="V922" s="221"/>
      <c r="W922" s="221"/>
      <c r="X922" s="221"/>
      <c r="Y922" s="221"/>
      <c r="Z922" s="222" t="s">
        <v>1644</v>
      </c>
      <c r="AA922" s="221"/>
      <c r="AB922" s="221"/>
      <c r="AC922" s="221"/>
      <c r="AD922" s="221"/>
      <c r="AE922" s="221"/>
      <c r="AF922" s="221"/>
      <c r="AG922" s="221"/>
      <c r="AH922" s="221"/>
      <c r="AI922" s="221"/>
      <c r="AJ922" s="221"/>
      <c r="AK922" s="221"/>
      <c r="AL922" s="221"/>
      <c r="AM922" s="221"/>
      <c r="AN922" s="221"/>
      <c r="AO922" s="221"/>
      <c r="AP922" s="221"/>
      <c r="AQ922" s="221"/>
      <c r="AR922" s="221"/>
      <c r="AS922" s="221"/>
      <c r="AT922" s="221"/>
      <c r="AU922" s="221">
        <v>2005</v>
      </c>
      <c r="AV922" s="221"/>
      <c r="AW922" s="221"/>
      <c r="AX922" s="221"/>
      <c r="AY922" s="221"/>
      <c r="AZ922" s="221"/>
      <c r="BA922" s="221"/>
      <c r="BB922" s="222">
        <v>185</v>
      </c>
      <c r="BC922" s="222"/>
    </row>
    <row r="923" spans="1:55" s="19" customFormat="1" ht="25.7" hidden="1" customHeight="1">
      <c r="A923" s="690"/>
      <c r="B923" s="242"/>
      <c r="C923" s="219" t="s">
        <v>5215</v>
      </c>
      <c r="D923" s="223" t="s">
        <v>5552</v>
      </c>
      <c r="E923" s="221" t="s">
        <v>5215</v>
      </c>
      <c r="F923" s="221" t="s">
        <v>5215</v>
      </c>
      <c r="G923" s="766"/>
      <c r="H923" s="766"/>
      <c r="I923" s="222">
        <v>1269</v>
      </c>
      <c r="J923" s="222">
        <v>399</v>
      </c>
      <c r="K923" s="222">
        <v>399</v>
      </c>
      <c r="L923" s="221"/>
      <c r="M923" s="221"/>
      <c r="N923" s="221"/>
      <c r="O923" s="222">
        <v>300</v>
      </c>
      <c r="P923" s="222">
        <v>300</v>
      </c>
      <c r="Q923" s="235" t="s">
        <v>1555</v>
      </c>
      <c r="R923" s="222">
        <v>1</v>
      </c>
      <c r="S923" s="222" t="s">
        <v>290</v>
      </c>
      <c r="T923" s="221"/>
      <c r="U923" s="221"/>
      <c r="V923" s="221"/>
      <c r="W923" s="221"/>
      <c r="X923" s="221"/>
      <c r="Y923" s="221"/>
      <c r="Z923" s="222" t="s">
        <v>1644</v>
      </c>
      <c r="AA923" s="221"/>
      <c r="AB923" s="221"/>
      <c r="AC923" s="221"/>
      <c r="AD923" s="221"/>
      <c r="AE923" s="221"/>
      <c r="AF923" s="221"/>
      <c r="AG923" s="221"/>
      <c r="AH923" s="221"/>
      <c r="AI923" s="221"/>
      <c r="AJ923" s="221"/>
      <c r="AK923" s="221"/>
      <c r="AL923" s="221"/>
      <c r="AM923" s="221"/>
      <c r="AN923" s="221"/>
      <c r="AO923" s="221"/>
      <c r="AP923" s="221"/>
      <c r="AQ923" s="221"/>
      <c r="AR923" s="221"/>
      <c r="AS923" s="221"/>
      <c r="AT923" s="221"/>
      <c r="AU923" s="221">
        <v>2006</v>
      </c>
      <c r="AV923" s="221"/>
      <c r="AW923" s="221"/>
      <c r="AX923" s="221"/>
      <c r="AY923" s="221"/>
      <c r="AZ923" s="221"/>
      <c r="BA923" s="221"/>
      <c r="BB923" s="222">
        <v>88</v>
      </c>
      <c r="BC923" s="222"/>
    </row>
    <row r="924" spans="1:55" s="19" customFormat="1" ht="25.7" hidden="1" customHeight="1">
      <c r="A924" s="690"/>
      <c r="B924" s="242"/>
      <c r="C924" s="219" t="s">
        <v>5215</v>
      </c>
      <c r="D924" s="223" t="s">
        <v>5553</v>
      </c>
      <c r="E924" s="221" t="s">
        <v>5215</v>
      </c>
      <c r="F924" s="221" t="s">
        <v>5215</v>
      </c>
      <c r="G924" s="221"/>
      <c r="H924" s="221"/>
      <c r="I924" s="222">
        <v>1073</v>
      </c>
      <c r="J924" s="222">
        <v>513</v>
      </c>
      <c r="K924" s="222">
        <v>513</v>
      </c>
      <c r="L924" s="221"/>
      <c r="M924" s="221"/>
      <c r="N924" s="221"/>
      <c r="O924" s="222">
        <v>300</v>
      </c>
      <c r="P924" s="222">
        <v>300</v>
      </c>
      <c r="Q924" s="235" t="s">
        <v>1555</v>
      </c>
      <c r="R924" s="222">
        <v>1</v>
      </c>
      <c r="S924" s="222" t="s">
        <v>290</v>
      </c>
      <c r="T924" s="221"/>
      <c r="U924" s="221"/>
      <c r="V924" s="221"/>
      <c r="W924" s="221"/>
      <c r="X924" s="221"/>
      <c r="Y924" s="221"/>
      <c r="Z924" s="222" t="s">
        <v>1644</v>
      </c>
      <c r="AA924" s="221"/>
      <c r="AB924" s="221"/>
      <c r="AC924" s="221"/>
      <c r="AD924" s="221"/>
      <c r="AE924" s="221"/>
      <c r="AF924" s="221"/>
      <c r="AG924" s="221"/>
      <c r="AH924" s="221"/>
      <c r="AI924" s="221"/>
      <c r="AJ924" s="221"/>
      <c r="AK924" s="221"/>
      <c r="AL924" s="221"/>
      <c r="AM924" s="221"/>
      <c r="AN924" s="221"/>
      <c r="AO924" s="221"/>
      <c r="AP924" s="221"/>
      <c r="AQ924" s="221"/>
      <c r="AR924" s="221"/>
      <c r="AS924" s="221"/>
      <c r="AT924" s="221"/>
      <c r="AU924" s="221">
        <v>2006</v>
      </c>
      <c r="AV924" s="221"/>
      <c r="AW924" s="221"/>
      <c r="AX924" s="221"/>
      <c r="AY924" s="221"/>
      <c r="AZ924" s="221"/>
      <c r="BA924" s="221"/>
      <c r="BB924" s="222">
        <v>80</v>
      </c>
      <c r="BC924" s="222"/>
    </row>
    <row r="925" spans="1:55" s="19" customFormat="1" ht="25.7" hidden="1" customHeight="1">
      <c r="A925" s="690"/>
      <c r="B925" s="242"/>
      <c r="C925" s="707" t="s">
        <v>5215</v>
      </c>
      <c r="D925" s="219" t="s">
        <v>5554</v>
      </c>
      <c r="E925" s="707" t="s">
        <v>5215</v>
      </c>
      <c r="F925" s="707" t="s">
        <v>5215</v>
      </c>
      <c r="G925" s="221"/>
      <c r="H925" s="221"/>
      <c r="I925" s="222">
        <v>12415</v>
      </c>
      <c r="J925" s="222">
        <v>743.06</v>
      </c>
      <c r="K925" s="222">
        <v>742.14</v>
      </c>
      <c r="L925" s="221"/>
      <c r="M925" s="221"/>
      <c r="N925" s="221"/>
      <c r="O925" s="222">
        <v>742</v>
      </c>
      <c r="P925" s="222">
        <v>742</v>
      </c>
      <c r="Q925" s="235" t="s">
        <v>1555</v>
      </c>
      <c r="R925" s="235">
        <v>1</v>
      </c>
      <c r="S925" s="235" t="s">
        <v>290</v>
      </c>
      <c r="T925" s="235"/>
      <c r="U925" s="235"/>
      <c r="V925" s="236"/>
      <c r="W925" s="236"/>
      <c r="X925" s="236"/>
      <c r="Y925" s="236"/>
      <c r="Z925" s="235" t="s">
        <v>1644</v>
      </c>
      <c r="AA925" s="707"/>
      <c r="AB925" s="707"/>
      <c r="AC925" s="236"/>
      <c r="AD925" s="236"/>
      <c r="AE925" s="236"/>
      <c r="AF925" s="236"/>
      <c r="AG925" s="236"/>
      <c r="AH925" s="236"/>
      <c r="AI925" s="236"/>
      <c r="AJ925" s="236"/>
      <c r="AK925" s="236"/>
      <c r="AL925" s="236"/>
      <c r="AM925" s="236"/>
      <c r="AN925" s="236"/>
      <c r="AO925" s="236"/>
      <c r="AP925" s="236"/>
      <c r="AQ925" s="236"/>
      <c r="AR925" s="236"/>
      <c r="AS925" s="236"/>
      <c r="AT925" s="236"/>
      <c r="AU925" s="221">
        <v>2012</v>
      </c>
      <c r="AV925" s="221"/>
      <c r="AW925" s="221"/>
      <c r="AX925" s="221"/>
      <c r="AY925" s="221"/>
      <c r="AZ925" s="221"/>
      <c r="BA925" s="221"/>
      <c r="BB925" s="222"/>
      <c r="BC925" s="221"/>
    </row>
    <row r="926" spans="1:55" s="19" customFormat="1" ht="25.7" hidden="1" customHeight="1">
      <c r="A926" s="690"/>
      <c r="B926" s="242"/>
      <c r="C926" s="707" t="s">
        <v>5215</v>
      </c>
      <c r="D926" s="219" t="s">
        <v>5555</v>
      </c>
      <c r="E926" s="707" t="s">
        <v>5215</v>
      </c>
      <c r="F926" s="707" t="s">
        <v>5215</v>
      </c>
      <c r="G926" s="221"/>
      <c r="H926" s="221"/>
      <c r="I926" s="222">
        <v>8549</v>
      </c>
      <c r="J926" s="222">
        <v>630</v>
      </c>
      <c r="K926" s="222">
        <v>630</v>
      </c>
      <c r="L926" s="221"/>
      <c r="M926" s="221"/>
      <c r="N926" s="221"/>
      <c r="O926" s="222">
        <v>630</v>
      </c>
      <c r="P926" s="222">
        <v>630</v>
      </c>
      <c r="Q926" s="235" t="s">
        <v>5556</v>
      </c>
      <c r="R926" s="235">
        <v>1</v>
      </c>
      <c r="S926" s="235" t="s">
        <v>290</v>
      </c>
      <c r="T926" s="235"/>
      <c r="U926" s="235"/>
      <c r="V926" s="236"/>
      <c r="W926" s="236"/>
      <c r="X926" s="236"/>
      <c r="Y926" s="236"/>
      <c r="Z926" s="235" t="s">
        <v>1644</v>
      </c>
      <c r="AA926" s="707"/>
      <c r="AB926" s="707"/>
      <c r="AC926" s="236"/>
      <c r="AD926" s="236"/>
      <c r="AE926" s="236"/>
      <c r="AF926" s="236"/>
      <c r="AG926" s="236"/>
      <c r="AH926" s="236"/>
      <c r="AI926" s="236"/>
      <c r="AJ926" s="236"/>
      <c r="AK926" s="236"/>
      <c r="AL926" s="236"/>
      <c r="AM926" s="236"/>
      <c r="AN926" s="236"/>
      <c r="AO926" s="236"/>
      <c r="AP926" s="236"/>
      <c r="AQ926" s="236"/>
      <c r="AR926" s="236"/>
      <c r="AS926" s="236"/>
      <c r="AT926" s="236"/>
      <c r="AU926" s="221">
        <v>2016</v>
      </c>
      <c r="AV926" s="221"/>
      <c r="AW926" s="221"/>
      <c r="AX926" s="221"/>
      <c r="AY926" s="221"/>
      <c r="AZ926" s="221"/>
      <c r="BA926" s="221"/>
      <c r="BB926" s="222">
        <v>1000</v>
      </c>
      <c r="BC926" s="221"/>
    </row>
    <row r="927" spans="1:55" s="19" customFormat="1" ht="25.7" hidden="1" customHeight="1">
      <c r="A927" s="690"/>
      <c r="B927" s="242"/>
      <c r="C927" s="707" t="s">
        <v>5215</v>
      </c>
      <c r="D927" s="219" t="s">
        <v>15593</v>
      </c>
      <c r="E927" s="707" t="s">
        <v>5215</v>
      </c>
      <c r="F927" s="707" t="s">
        <v>5215</v>
      </c>
      <c r="G927" s="221">
        <v>998.33</v>
      </c>
      <c r="H927" s="221">
        <v>1527</v>
      </c>
      <c r="I927" s="222">
        <v>5137</v>
      </c>
      <c r="J927" s="222">
        <v>998.33</v>
      </c>
      <c r="K927" s="222">
        <v>1527</v>
      </c>
      <c r="L927" s="221">
        <v>998.33</v>
      </c>
      <c r="M927" s="221">
        <v>998.33</v>
      </c>
      <c r="N927" s="221" t="s">
        <v>1555</v>
      </c>
      <c r="O927" s="222">
        <v>998.33</v>
      </c>
      <c r="P927" s="222">
        <v>998.33</v>
      </c>
      <c r="Q927" s="235" t="s">
        <v>1555</v>
      </c>
      <c r="R927" s="235">
        <v>4</v>
      </c>
      <c r="S927" s="235" t="s">
        <v>290</v>
      </c>
      <c r="T927" s="235" t="s">
        <v>1644</v>
      </c>
      <c r="U927" s="235">
        <v>2019</v>
      </c>
      <c r="V927" s="236">
        <v>1900</v>
      </c>
      <c r="W927" s="236"/>
      <c r="X927" s="236"/>
      <c r="Y927" s="236"/>
      <c r="Z927" s="235" t="s">
        <v>1644</v>
      </c>
      <c r="AA927" s="707">
        <v>2019</v>
      </c>
      <c r="AB927" s="707">
        <v>1900</v>
      </c>
      <c r="AC927" s="236"/>
      <c r="AD927" s="236"/>
      <c r="AE927" s="236"/>
      <c r="AF927" s="236"/>
      <c r="AG927" s="236"/>
      <c r="AH927" s="236"/>
      <c r="AI927" s="236"/>
      <c r="AJ927" s="236"/>
      <c r="AK927" s="236"/>
      <c r="AL927" s="236"/>
      <c r="AM927" s="236"/>
      <c r="AN927" s="236"/>
      <c r="AO927" s="236"/>
      <c r="AP927" s="236"/>
      <c r="AQ927" s="236"/>
      <c r="AR927" s="236"/>
      <c r="AS927" s="236"/>
      <c r="AT927" s="236"/>
      <c r="AU927" s="221">
        <v>2019</v>
      </c>
      <c r="AV927" s="221"/>
      <c r="AW927" s="221"/>
      <c r="AX927" s="221"/>
      <c r="AY927" s="221"/>
      <c r="AZ927" s="221"/>
      <c r="BA927" s="221"/>
      <c r="BB927" s="222">
        <v>1900</v>
      </c>
      <c r="BC927" s="221" t="s">
        <v>6506</v>
      </c>
    </row>
    <row r="928" spans="1:55" s="19" customFormat="1" ht="25.7" hidden="1" customHeight="1">
      <c r="A928" s="690"/>
      <c r="B928" s="242"/>
      <c r="C928" s="707" t="s">
        <v>5226</v>
      </c>
      <c r="D928" s="219" t="s">
        <v>5557</v>
      </c>
      <c r="E928" s="707" t="s">
        <v>5226</v>
      </c>
      <c r="F928" s="707" t="s">
        <v>5226</v>
      </c>
      <c r="G928" s="221"/>
      <c r="H928" s="221"/>
      <c r="I928" s="222">
        <v>693</v>
      </c>
      <c r="J928" s="222">
        <v>693</v>
      </c>
      <c r="K928" s="222">
        <v>693</v>
      </c>
      <c r="L928" s="221"/>
      <c r="M928" s="221"/>
      <c r="N928" s="221"/>
      <c r="O928" s="222">
        <v>300</v>
      </c>
      <c r="P928" s="222">
        <v>300</v>
      </c>
      <c r="Q928" s="235" t="s">
        <v>5507</v>
      </c>
      <c r="R928" s="235">
        <v>1</v>
      </c>
      <c r="S928" s="235" t="s">
        <v>290</v>
      </c>
      <c r="T928" s="235"/>
      <c r="U928" s="235"/>
      <c r="V928" s="236"/>
      <c r="W928" s="236"/>
      <c r="X928" s="236"/>
      <c r="Y928" s="236"/>
      <c r="Z928" s="235" t="s">
        <v>1644</v>
      </c>
      <c r="AA928" s="707"/>
      <c r="AB928" s="707"/>
      <c r="AC928" s="236"/>
      <c r="AD928" s="236"/>
      <c r="AE928" s="236"/>
      <c r="AF928" s="236"/>
      <c r="AG928" s="236"/>
      <c r="AH928" s="236"/>
      <c r="AI928" s="236"/>
      <c r="AJ928" s="236"/>
      <c r="AK928" s="236"/>
      <c r="AL928" s="236"/>
      <c r="AM928" s="236"/>
      <c r="AN928" s="236"/>
      <c r="AO928" s="236"/>
      <c r="AP928" s="236"/>
      <c r="AQ928" s="236"/>
      <c r="AR928" s="236"/>
      <c r="AS928" s="236"/>
      <c r="AT928" s="236"/>
      <c r="AU928" s="221">
        <v>2005</v>
      </c>
      <c r="AV928" s="221"/>
      <c r="AW928" s="221"/>
      <c r="AX928" s="221"/>
      <c r="AY928" s="221"/>
      <c r="AZ928" s="221"/>
      <c r="BA928" s="221"/>
      <c r="BB928" s="222">
        <v>500</v>
      </c>
      <c r="BC928" s="221"/>
    </row>
    <row r="929" spans="1:55" s="19" customFormat="1" ht="25.7" hidden="1" customHeight="1">
      <c r="A929" s="690"/>
      <c r="B929" s="242"/>
      <c r="C929" s="707" t="s">
        <v>5226</v>
      </c>
      <c r="D929" s="219" t="s">
        <v>5558</v>
      </c>
      <c r="E929" s="707" t="s">
        <v>5226</v>
      </c>
      <c r="F929" s="707" t="s">
        <v>5226</v>
      </c>
      <c r="G929" s="221"/>
      <c r="H929" s="221"/>
      <c r="I929" s="222">
        <v>1042</v>
      </c>
      <c r="J929" s="222">
        <v>400</v>
      </c>
      <c r="K929" s="222">
        <v>400</v>
      </c>
      <c r="L929" s="221">
        <v>400</v>
      </c>
      <c r="M929" s="221">
        <v>400</v>
      </c>
      <c r="N929" s="221">
        <v>400</v>
      </c>
      <c r="O929" s="222">
        <v>400</v>
      </c>
      <c r="P929" s="222">
        <v>400</v>
      </c>
      <c r="Q929" s="235" t="s">
        <v>5559</v>
      </c>
      <c r="R929" s="235">
        <v>1</v>
      </c>
      <c r="S929" s="235" t="s">
        <v>290</v>
      </c>
      <c r="T929" s="235"/>
      <c r="U929" s="235"/>
      <c r="V929" s="236"/>
      <c r="W929" s="236"/>
      <c r="X929" s="236"/>
      <c r="Y929" s="236"/>
      <c r="Z929" s="235" t="s">
        <v>1644</v>
      </c>
      <c r="AA929" s="707"/>
      <c r="AB929" s="707"/>
      <c r="AC929" s="236"/>
      <c r="AD929" s="236"/>
      <c r="AE929" s="236"/>
      <c r="AF929" s="236"/>
      <c r="AG929" s="236"/>
      <c r="AH929" s="236"/>
      <c r="AI929" s="236"/>
      <c r="AJ929" s="236"/>
      <c r="AK929" s="236"/>
      <c r="AL929" s="236"/>
      <c r="AM929" s="236"/>
      <c r="AN929" s="236"/>
      <c r="AO929" s="236"/>
      <c r="AP929" s="236"/>
      <c r="AQ929" s="236"/>
      <c r="AR929" s="236"/>
      <c r="AS929" s="236"/>
      <c r="AT929" s="236"/>
      <c r="AU929" s="221">
        <v>2008</v>
      </c>
      <c r="AV929" s="221"/>
      <c r="AW929" s="221"/>
      <c r="AX929" s="221"/>
      <c r="AY929" s="221"/>
      <c r="AZ929" s="221"/>
      <c r="BA929" s="221"/>
      <c r="BB929" s="222">
        <v>59</v>
      </c>
      <c r="BC929" s="221"/>
    </row>
    <row r="930" spans="1:55" s="19" customFormat="1" ht="25.7" hidden="1" customHeight="1">
      <c r="A930" s="690"/>
      <c r="B930" s="242"/>
      <c r="C930" s="707" t="s">
        <v>5226</v>
      </c>
      <c r="D930" s="707" t="s">
        <v>5560</v>
      </c>
      <c r="E930" s="707" t="s">
        <v>5226</v>
      </c>
      <c r="F930" s="707" t="s">
        <v>5226</v>
      </c>
      <c r="G930" s="236"/>
      <c r="H930" s="236"/>
      <c r="I930" s="235">
        <v>1359</v>
      </c>
      <c r="J930" s="235">
        <v>400</v>
      </c>
      <c r="K930" s="235">
        <v>400</v>
      </c>
      <c r="L930" s="236">
        <v>400</v>
      </c>
      <c r="M930" s="736">
        <v>400</v>
      </c>
      <c r="N930" s="236">
        <v>400</v>
      </c>
      <c r="O930" s="235">
        <v>400</v>
      </c>
      <c r="P930" s="235">
        <v>400</v>
      </c>
      <c r="Q930" s="235" t="s">
        <v>5559</v>
      </c>
      <c r="R930" s="235">
        <v>1</v>
      </c>
      <c r="S930" s="235" t="s">
        <v>290</v>
      </c>
      <c r="T930" s="235"/>
      <c r="U930" s="235"/>
      <c r="V930" s="236"/>
      <c r="W930" s="236"/>
      <c r="X930" s="236"/>
      <c r="Y930" s="236"/>
      <c r="Z930" s="235" t="s">
        <v>1644</v>
      </c>
      <c r="AA930" s="707"/>
      <c r="AB930" s="707"/>
      <c r="AC930" s="236"/>
      <c r="AD930" s="236"/>
      <c r="AE930" s="236"/>
      <c r="AF930" s="236"/>
      <c r="AG930" s="236"/>
      <c r="AH930" s="236"/>
      <c r="AI930" s="236"/>
      <c r="AJ930" s="236"/>
      <c r="AK930" s="236"/>
      <c r="AL930" s="236"/>
      <c r="AM930" s="236"/>
      <c r="AN930" s="236"/>
      <c r="AO930" s="236"/>
      <c r="AP930" s="236"/>
      <c r="AQ930" s="236"/>
      <c r="AR930" s="236"/>
      <c r="AS930" s="236"/>
      <c r="AT930" s="236"/>
      <c r="AU930" s="221">
        <v>2008</v>
      </c>
      <c r="AV930" s="221"/>
      <c r="AW930" s="221"/>
      <c r="AX930" s="221"/>
      <c r="AY930" s="221"/>
      <c r="AZ930" s="221"/>
      <c r="BA930" s="221"/>
      <c r="BB930" s="222">
        <v>55</v>
      </c>
      <c r="BC930" s="221"/>
    </row>
    <row r="931" spans="1:55" s="19" customFormat="1" ht="25.7" hidden="1" customHeight="1">
      <c r="A931" s="690"/>
      <c r="B931" s="242"/>
      <c r="C931" s="707" t="s">
        <v>5226</v>
      </c>
      <c r="D931" s="219" t="s">
        <v>5561</v>
      </c>
      <c r="E931" s="707" t="s">
        <v>5226</v>
      </c>
      <c r="F931" s="707" t="s">
        <v>5226</v>
      </c>
      <c r="G931" s="697"/>
      <c r="H931" s="697"/>
      <c r="I931" s="235">
        <v>1800</v>
      </c>
      <c r="J931" s="235">
        <v>400</v>
      </c>
      <c r="K931" s="235">
        <v>400</v>
      </c>
      <c r="L931" s="235"/>
      <c r="M931" s="235"/>
      <c r="N931" s="235"/>
      <c r="O931" s="235">
        <v>400</v>
      </c>
      <c r="P931" s="235">
        <v>400</v>
      </c>
      <c r="Q931" s="235" t="s">
        <v>5559</v>
      </c>
      <c r="R931" s="235">
        <v>1</v>
      </c>
      <c r="S931" s="235" t="s">
        <v>290</v>
      </c>
      <c r="T931" s="235"/>
      <c r="U931" s="222"/>
      <c r="V931" s="221"/>
      <c r="W931" s="221"/>
      <c r="X931" s="221"/>
      <c r="Y931" s="221"/>
      <c r="Z931" s="235" t="s">
        <v>1644</v>
      </c>
      <c r="AA931" s="221"/>
      <c r="AB931" s="222"/>
      <c r="AC931" s="221"/>
      <c r="AD931" s="221"/>
      <c r="AE931" s="221"/>
      <c r="AF931" s="221"/>
      <c r="AG931" s="221"/>
      <c r="AH931" s="221"/>
      <c r="AI931" s="221"/>
      <c r="AJ931" s="221"/>
      <c r="AK931" s="221"/>
      <c r="AL931" s="221"/>
      <c r="AM931" s="221"/>
      <c r="AN931" s="221"/>
      <c r="AO931" s="221"/>
      <c r="AP931" s="221"/>
      <c r="AQ931" s="221"/>
      <c r="AR931" s="221"/>
      <c r="AS931" s="221"/>
      <c r="AT931" s="221"/>
      <c r="AU931" s="221">
        <v>2009</v>
      </c>
      <c r="AV931" s="221"/>
      <c r="AW931" s="221"/>
      <c r="AX931" s="221"/>
      <c r="AY931" s="221"/>
      <c r="AZ931" s="221"/>
      <c r="BA931" s="221"/>
      <c r="BB931" s="221">
        <v>129</v>
      </c>
      <c r="BC931" s="221"/>
    </row>
    <row r="932" spans="1:55" s="19" customFormat="1" ht="25.7" hidden="1" customHeight="1">
      <c r="A932" s="690"/>
      <c r="B932" s="242"/>
      <c r="C932" s="707" t="s">
        <v>5226</v>
      </c>
      <c r="D932" s="219" t="s">
        <v>5562</v>
      </c>
      <c r="E932" s="707" t="s">
        <v>5226</v>
      </c>
      <c r="F932" s="707" t="s">
        <v>5226</v>
      </c>
      <c r="G932" s="697"/>
      <c r="H932" s="697"/>
      <c r="I932" s="235">
        <v>1503</v>
      </c>
      <c r="J932" s="235">
        <v>400</v>
      </c>
      <c r="K932" s="235">
        <v>400</v>
      </c>
      <c r="L932" s="235"/>
      <c r="M932" s="235"/>
      <c r="N932" s="235"/>
      <c r="O932" s="235">
        <v>400</v>
      </c>
      <c r="P932" s="235">
        <v>400</v>
      </c>
      <c r="Q932" s="235" t="s">
        <v>5559</v>
      </c>
      <c r="R932" s="235">
        <v>1</v>
      </c>
      <c r="S932" s="235" t="s">
        <v>290</v>
      </c>
      <c r="T932" s="235"/>
      <c r="U932" s="222"/>
      <c r="V932" s="221"/>
      <c r="W932" s="221"/>
      <c r="X932" s="221"/>
      <c r="Y932" s="221"/>
      <c r="Z932" s="235" t="s">
        <v>1644</v>
      </c>
      <c r="AA932" s="221"/>
      <c r="AB932" s="222"/>
      <c r="AC932" s="221"/>
      <c r="AD932" s="221"/>
      <c r="AE932" s="221"/>
      <c r="AF932" s="221"/>
      <c r="AG932" s="221"/>
      <c r="AH932" s="221"/>
      <c r="AI932" s="221"/>
      <c r="AJ932" s="221"/>
      <c r="AK932" s="221"/>
      <c r="AL932" s="221"/>
      <c r="AM932" s="221"/>
      <c r="AN932" s="221"/>
      <c r="AO932" s="221"/>
      <c r="AP932" s="221"/>
      <c r="AQ932" s="221"/>
      <c r="AR932" s="221"/>
      <c r="AS932" s="221"/>
      <c r="AT932" s="221"/>
      <c r="AU932" s="221">
        <v>2010</v>
      </c>
      <c r="AV932" s="221"/>
      <c r="AW932" s="221"/>
      <c r="AX932" s="221"/>
      <c r="AY932" s="221"/>
      <c r="AZ932" s="221"/>
      <c r="BA932" s="221"/>
      <c r="BB932" s="221">
        <v>65</v>
      </c>
      <c r="BC932" s="221"/>
    </row>
    <row r="933" spans="1:55" s="19" customFormat="1" ht="25.7" hidden="1" customHeight="1">
      <c r="A933" s="690"/>
      <c r="B933" s="242"/>
      <c r="C933" s="707" t="s">
        <v>5226</v>
      </c>
      <c r="D933" s="219" t="s">
        <v>5563</v>
      </c>
      <c r="E933" s="707" t="s">
        <v>5226</v>
      </c>
      <c r="F933" s="707" t="s">
        <v>5226</v>
      </c>
      <c r="G933" s="697"/>
      <c r="H933" s="697"/>
      <c r="I933" s="235">
        <v>1503</v>
      </c>
      <c r="J933" s="235">
        <v>400</v>
      </c>
      <c r="K933" s="235">
        <v>400</v>
      </c>
      <c r="L933" s="235"/>
      <c r="M933" s="235"/>
      <c r="N933" s="235"/>
      <c r="O933" s="235">
        <v>400</v>
      </c>
      <c r="P933" s="235">
        <v>400</v>
      </c>
      <c r="Q933" s="235" t="s">
        <v>5559</v>
      </c>
      <c r="R933" s="235">
        <v>1</v>
      </c>
      <c r="S933" s="235" t="s">
        <v>290</v>
      </c>
      <c r="T933" s="235"/>
      <c r="U933" s="222"/>
      <c r="V933" s="221"/>
      <c r="W933" s="221"/>
      <c r="X933" s="221"/>
      <c r="Y933" s="221"/>
      <c r="Z933" s="235" t="s">
        <v>1644</v>
      </c>
      <c r="AA933" s="221"/>
      <c r="AB933" s="222"/>
      <c r="AC933" s="221"/>
      <c r="AD933" s="221"/>
      <c r="AE933" s="221"/>
      <c r="AF933" s="221"/>
      <c r="AG933" s="221"/>
      <c r="AH933" s="221"/>
      <c r="AI933" s="221"/>
      <c r="AJ933" s="221"/>
      <c r="AK933" s="221"/>
      <c r="AL933" s="221"/>
      <c r="AM933" s="221"/>
      <c r="AN933" s="221"/>
      <c r="AO933" s="221"/>
      <c r="AP933" s="221"/>
      <c r="AQ933" s="221"/>
      <c r="AR933" s="221"/>
      <c r="AS933" s="221"/>
      <c r="AT933" s="221"/>
      <c r="AU933" s="221">
        <v>2011</v>
      </c>
      <c r="AV933" s="221"/>
      <c r="AW933" s="221"/>
      <c r="AX933" s="221"/>
      <c r="AY933" s="221"/>
      <c r="AZ933" s="221"/>
      <c r="BA933" s="221"/>
      <c r="BB933" s="221">
        <v>70</v>
      </c>
      <c r="BC933" s="221"/>
    </row>
    <row r="934" spans="1:55" s="19" customFormat="1" ht="25.7" hidden="1" customHeight="1">
      <c r="A934" s="690"/>
      <c r="B934" s="242"/>
      <c r="C934" s="707" t="s">
        <v>5226</v>
      </c>
      <c r="D934" s="219" t="s">
        <v>5564</v>
      </c>
      <c r="E934" s="707" t="s">
        <v>5226</v>
      </c>
      <c r="F934" s="707" t="s">
        <v>5226</v>
      </c>
      <c r="G934" s="697"/>
      <c r="H934" s="697"/>
      <c r="I934" s="235">
        <v>647</v>
      </c>
      <c r="J934" s="235">
        <v>377.45</v>
      </c>
      <c r="K934" s="235">
        <v>377.45</v>
      </c>
      <c r="L934" s="235"/>
      <c r="M934" s="235"/>
      <c r="N934" s="235"/>
      <c r="O934" s="235">
        <v>300</v>
      </c>
      <c r="P934" s="235">
        <v>300</v>
      </c>
      <c r="Q934" s="235" t="s">
        <v>1555</v>
      </c>
      <c r="R934" s="235">
        <v>1</v>
      </c>
      <c r="S934" s="235" t="s">
        <v>290</v>
      </c>
      <c r="T934" s="235"/>
      <c r="U934" s="222"/>
      <c r="V934" s="221"/>
      <c r="W934" s="221"/>
      <c r="X934" s="221"/>
      <c r="Y934" s="221"/>
      <c r="Z934" s="235" t="s">
        <v>1644</v>
      </c>
      <c r="AA934" s="221"/>
      <c r="AB934" s="222"/>
      <c r="AC934" s="221"/>
      <c r="AD934" s="221"/>
      <c r="AE934" s="221"/>
      <c r="AF934" s="221"/>
      <c r="AG934" s="221"/>
      <c r="AH934" s="221"/>
      <c r="AI934" s="221"/>
      <c r="AJ934" s="221"/>
      <c r="AK934" s="221"/>
      <c r="AL934" s="221"/>
      <c r="AM934" s="221"/>
      <c r="AN934" s="221"/>
      <c r="AO934" s="221"/>
      <c r="AP934" s="221"/>
      <c r="AQ934" s="221"/>
      <c r="AR934" s="221"/>
      <c r="AS934" s="221"/>
      <c r="AT934" s="221"/>
      <c r="AU934" s="221">
        <v>2011</v>
      </c>
      <c r="AV934" s="221"/>
      <c r="AW934" s="221"/>
      <c r="AX934" s="221"/>
      <c r="AY934" s="221"/>
      <c r="AZ934" s="221"/>
      <c r="BA934" s="221"/>
      <c r="BB934" s="221">
        <v>86</v>
      </c>
      <c r="BC934" s="221"/>
    </row>
    <row r="935" spans="1:55" s="19" customFormat="1" ht="25.7" hidden="1" customHeight="1">
      <c r="A935" s="690"/>
      <c r="B935" s="242"/>
      <c r="C935" s="707" t="s">
        <v>5226</v>
      </c>
      <c r="D935" s="219" t="s">
        <v>5565</v>
      </c>
      <c r="E935" s="707" t="s">
        <v>5226</v>
      </c>
      <c r="F935" s="707" t="s">
        <v>5226</v>
      </c>
      <c r="G935" s="697"/>
      <c r="H935" s="697"/>
      <c r="I935" s="235">
        <v>3306</v>
      </c>
      <c r="J935" s="235">
        <v>386</v>
      </c>
      <c r="K935" s="235">
        <v>386</v>
      </c>
      <c r="L935" s="235"/>
      <c r="M935" s="235"/>
      <c r="N935" s="235"/>
      <c r="O935" s="235">
        <v>357</v>
      </c>
      <c r="P935" s="235">
        <v>357</v>
      </c>
      <c r="Q935" s="235" t="s">
        <v>5566</v>
      </c>
      <c r="R935" s="235">
        <v>1</v>
      </c>
      <c r="S935" s="235" t="s">
        <v>290</v>
      </c>
      <c r="T935" s="235"/>
      <c r="U935" s="222"/>
      <c r="V935" s="221"/>
      <c r="W935" s="221"/>
      <c r="X935" s="221"/>
      <c r="Y935" s="221"/>
      <c r="Z935" s="235" t="s">
        <v>1644</v>
      </c>
      <c r="AA935" s="221">
        <v>2013</v>
      </c>
      <c r="AB935" s="222">
        <v>166</v>
      </c>
      <c r="AC935" s="221"/>
      <c r="AD935" s="221"/>
      <c r="AE935" s="221"/>
      <c r="AF935" s="221"/>
      <c r="AG935" s="221"/>
      <c r="AH935" s="221"/>
      <c r="AI935" s="221"/>
      <c r="AJ935" s="221"/>
      <c r="AK935" s="221"/>
      <c r="AL935" s="221"/>
      <c r="AM935" s="221"/>
      <c r="AN935" s="221"/>
      <c r="AO935" s="221"/>
      <c r="AP935" s="221"/>
      <c r="AQ935" s="221"/>
      <c r="AR935" s="221"/>
      <c r="AS935" s="221"/>
      <c r="AT935" s="221"/>
      <c r="AU935" s="221">
        <v>2013</v>
      </c>
      <c r="AV935" s="221">
        <v>166</v>
      </c>
      <c r="AW935" s="221"/>
      <c r="AX935" s="221"/>
      <c r="AY935" s="221"/>
      <c r="AZ935" s="221"/>
      <c r="BA935" s="221"/>
      <c r="BB935" s="221">
        <v>166</v>
      </c>
      <c r="BC935" s="221"/>
    </row>
    <row r="936" spans="1:55" s="19" customFormat="1" ht="25.7" hidden="1" customHeight="1">
      <c r="A936" s="690"/>
      <c r="B936" s="242"/>
      <c r="C936" s="707" t="s">
        <v>5232</v>
      </c>
      <c r="D936" s="219" t="s">
        <v>5567</v>
      </c>
      <c r="E936" s="707" t="s">
        <v>5232</v>
      </c>
      <c r="F936" s="707" t="s">
        <v>5232</v>
      </c>
      <c r="G936" s="697"/>
      <c r="H936" s="697"/>
      <c r="I936" s="235">
        <v>2938</v>
      </c>
      <c r="J936" s="235">
        <v>515</v>
      </c>
      <c r="K936" s="235">
        <v>515</v>
      </c>
      <c r="L936" s="235"/>
      <c r="M936" s="235"/>
      <c r="N936" s="235"/>
      <c r="O936" s="235">
        <v>300</v>
      </c>
      <c r="P936" s="235">
        <v>300</v>
      </c>
      <c r="Q936" s="235" t="s">
        <v>5568</v>
      </c>
      <c r="R936" s="235">
        <v>1</v>
      </c>
      <c r="S936" s="235" t="s">
        <v>290</v>
      </c>
      <c r="T936" s="235"/>
      <c r="U936" s="222"/>
      <c r="V936" s="221"/>
      <c r="W936" s="221"/>
      <c r="X936" s="221"/>
      <c r="Y936" s="221"/>
      <c r="Z936" s="235" t="s">
        <v>1644</v>
      </c>
      <c r="AA936" s="221"/>
      <c r="AB936" s="222"/>
      <c r="AC936" s="221"/>
      <c r="AD936" s="221"/>
      <c r="AE936" s="221"/>
      <c r="AF936" s="221"/>
      <c r="AG936" s="221"/>
      <c r="AH936" s="221"/>
      <c r="AI936" s="221"/>
      <c r="AJ936" s="221"/>
      <c r="AK936" s="221"/>
      <c r="AL936" s="221"/>
      <c r="AM936" s="221"/>
      <c r="AN936" s="221"/>
      <c r="AO936" s="221"/>
      <c r="AP936" s="221"/>
      <c r="AQ936" s="221"/>
      <c r="AR936" s="221"/>
      <c r="AS936" s="221"/>
      <c r="AT936" s="221"/>
      <c r="AU936" s="221">
        <v>2003</v>
      </c>
      <c r="AV936" s="221"/>
      <c r="AW936" s="221"/>
      <c r="AX936" s="221"/>
      <c r="AY936" s="221"/>
      <c r="AZ936" s="221"/>
      <c r="BA936" s="221"/>
      <c r="BB936" s="221">
        <v>57</v>
      </c>
      <c r="BC936" s="221"/>
    </row>
    <row r="937" spans="1:55" s="19" customFormat="1" ht="25.7" hidden="1" customHeight="1">
      <c r="A937" s="690"/>
      <c r="B937" s="242"/>
      <c r="C937" s="707" t="s">
        <v>5232</v>
      </c>
      <c r="D937" s="219" t="s">
        <v>5569</v>
      </c>
      <c r="E937" s="707" t="s">
        <v>5232</v>
      </c>
      <c r="F937" s="707" t="s">
        <v>5232</v>
      </c>
      <c r="G937" s="697"/>
      <c r="H937" s="697"/>
      <c r="I937" s="235">
        <v>2549</v>
      </c>
      <c r="J937" s="235">
        <v>493</v>
      </c>
      <c r="K937" s="235">
        <v>493</v>
      </c>
      <c r="L937" s="235"/>
      <c r="M937" s="235"/>
      <c r="N937" s="235"/>
      <c r="O937" s="254">
        <v>300</v>
      </c>
      <c r="P937" s="254">
        <v>300</v>
      </c>
      <c r="Q937" s="939" t="s">
        <v>5568</v>
      </c>
      <c r="R937" s="939">
        <v>1</v>
      </c>
      <c r="S937" s="939" t="s">
        <v>290</v>
      </c>
      <c r="T937" s="235"/>
      <c r="U937" s="222"/>
      <c r="V937" s="221"/>
      <c r="W937" s="221"/>
      <c r="X937" s="221"/>
      <c r="Y937" s="221"/>
      <c r="Z937" s="939" t="s">
        <v>1644</v>
      </c>
      <c r="AA937" s="254"/>
      <c r="AB937" s="254"/>
      <c r="AC937" s="254"/>
      <c r="AD937" s="221"/>
      <c r="AE937" s="221"/>
      <c r="AF937" s="221"/>
      <c r="AG937" s="221"/>
      <c r="AH937" s="221"/>
      <c r="AI937" s="221"/>
      <c r="AJ937" s="221"/>
      <c r="AK937" s="221"/>
      <c r="AL937" s="221"/>
      <c r="AM937" s="221"/>
      <c r="AN937" s="221"/>
      <c r="AO937" s="221"/>
      <c r="AP937" s="221"/>
      <c r="AQ937" s="221"/>
      <c r="AR937" s="221"/>
      <c r="AS937" s="221"/>
      <c r="AT937" s="221"/>
      <c r="AU937" s="254">
        <v>2007</v>
      </c>
      <c r="AV937" s="254"/>
      <c r="AW937" s="221"/>
      <c r="AX937" s="221"/>
      <c r="AY937" s="221"/>
      <c r="AZ937" s="221"/>
      <c r="BA937" s="221"/>
      <c r="BB937" s="221">
        <v>184</v>
      </c>
      <c r="BC937" s="221"/>
    </row>
    <row r="938" spans="1:55" s="19" customFormat="1" ht="25.7" hidden="1" customHeight="1">
      <c r="A938" s="690"/>
      <c r="B938" s="242"/>
      <c r="C938" s="707" t="s">
        <v>5232</v>
      </c>
      <c r="D938" s="707" t="s">
        <v>5570</v>
      </c>
      <c r="E938" s="707" t="s">
        <v>5232</v>
      </c>
      <c r="F938" s="707" t="s">
        <v>5232</v>
      </c>
      <c r="G938" s="236"/>
      <c r="H938" s="236"/>
      <c r="I938" s="235">
        <v>15707</v>
      </c>
      <c r="J938" s="235">
        <v>1750</v>
      </c>
      <c r="K938" s="235">
        <v>490</v>
      </c>
      <c r="L938" s="236"/>
      <c r="M938" s="736"/>
      <c r="N938" s="236"/>
      <c r="O938" s="235">
        <v>456</v>
      </c>
      <c r="P938" s="235">
        <v>456</v>
      </c>
      <c r="Q938" s="235" t="s">
        <v>5571</v>
      </c>
      <c r="R938" s="235">
        <v>1</v>
      </c>
      <c r="S938" s="235" t="s">
        <v>290</v>
      </c>
      <c r="T938" s="235"/>
      <c r="U938" s="235"/>
      <c r="V938" s="236"/>
      <c r="W938" s="236"/>
      <c r="X938" s="236"/>
      <c r="Y938" s="236"/>
      <c r="Z938" s="235" t="s">
        <v>1644</v>
      </c>
      <c r="AA938" s="707"/>
      <c r="AB938" s="707"/>
      <c r="AC938" s="236"/>
      <c r="AD938" s="236"/>
      <c r="AE938" s="236"/>
      <c r="AF938" s="236"/>
      <c r="AG938" s="236"/>
      <c r="AH938" s="236"/>
      <c r="AI938" s="236"/>
      <c r="AJ938" s="236"/>
      <c r="AK938" s="236"/>
      <c r="AL938" s="236"/>
      <c r="AM938" s="236"/>
      <c r="AN938" s="236"/>
      <c r="AO938" s="236"/>
      <c r="AP938" s="236"/>
      <c r="AQ938" s="236"/>
      <c r="AR938" s="236"/>
      <c r="AS938" s="236"/>
      <c r="AT938" s="236"/>
      <c r="AU938" s="221">
        <v>2007</v>
      </c>
      <c r="AV938" s="221"/>
      <c r="AW938" s="221"/>
      <c r="AX938" s="221"/>
      <c r="AY938" s="221"/>
      <c r="AZ938" s="221"/>
      <c r="BA938" s="221"/>
      <c r="BB938" s="222">
        <v>210</v>
      </c>
      <c r="BC938" s="221"/>
    </row>
    <row r="939" spans="1:55" s="19" customFormat="1" ht="25.7" hidden="1" customHeight="1">
      <c r="A939" s="690"/>
      <c r="B939" s="242"/>
      <c r="C939" s="707" t="s">
        <v>5232</v>
      </c>
      <c r="D939" s="707" t="s">
        <v>5572</v>
      </c>
      <c r="E939" s="707" t="s">
        <v>5232</v>
      </c>
      <c r="F939" s="707" t="s">
        <v>5232</v>
      </c>
      <c r="G939" s="236"/>
      <c r="H939" s="236"/>
      <c r="I939" s="235">
        <v>2398</v>
      </c>
      <c r="J939" s="235">
        <v>501</v>
      </c>
      <c r="K939" s="235">
        <v>501</v>
      </c>
      <c r="L939" s="236"/>
      <c r="M939" s="736"/>
      <c r="N939" s="236"/>
      <c r="O939" s="235">
        <v>437</v>
      </c>
      <c r="P939" s="235">
        <v>437</v>
      </c>
      <c r="Q939" s="235" t="s">
        <v>5573</v>
      </c>
      <c r="R939" s="235">
        <v>1</v>
      </c>
      <c r="S939" s="235" t="s">
        <v>290</v>
      </c>
      <c r="T939" s="235"/>
      <c r="U939" s="235"/>
      <c r="V939" s="236"/>
      <c r="W939" s="236"/>
      <c r="X939" s="236"/>
      <c r="Y939" s="236"/>
      <c r="Z939" s="235" t="s">
        <v>1644</v>
      </c>
      <c r="AA939" s="707"/>
      <c r="AB939" s="707"/>
      <c r="AC939" s="236"/>
      <c r="AD939" s="236"/>
      <c r="AE939" s="236"/>
      <c r="AF939" s="236"/>
      <c r="AG939" s="236"/>
      <c r="AH939" s="236"/>
      <c r="AI939" s="236"/>
      <c r="AJ939" s="236"/>
      <c r="AK939" s="236"/>
      <c r="AL939" s="236"/>
      <c r="AM939" s="236"/>
      <c r="AN939" s="236"/>
      <c r="AO939" s="236"/>
      <c r="AP939" s="236"/>
      <c r="AQ939" s="236"/>
      <c r="AR939" s="236"/>
      <c r="AS939" s="236"/>
      <c r="AT939" s="236"/>
      <c r="AU939" s="221">
        <v>2007</v>
      </c>
      <c r="AV939" s="221"/>
      <c r="AW939" s="221"/>
      <c r="AX939" s="221"/>
      <c r="AY939" s="221"/>
      <c r="AZ939" s="221"/>
      <c r="BA939" s="221"/>
      <c r="BB939" s="222">
        <v>225</v>
      </c>
      <c r="BC939" s="221"/>
    </row>
    <row r="940" spans="1:55" s="19" customFormat="1" ht="25.7" hidden="1" customHeight="1">
      <c r="A940" s="690"/>
      <c r="B940" s="242"/>
      <c r="C940" s="707" t="s">
        <v>5232</v>
      </c>
      <c r="D940" s="707" t="s">
        <v>5574</v>
      </c>
      <c r="E940" s="707" t="s">
        <v>5232</v>
      </c>
      <c r="F940" s="707" t="s">
        <v>5232</v>
      </c>
      <c r="G940" s="236"/>
      <c r="H940" s="236"/>
      <c r="I940" s="235">
        <v>3066</v>
      </c>
      <c r="J940" s="235">
        <v>469</v>
      </c>
      <c r="K940" s="235">
        <v>469</v>
      </c>
      <c r="L940" s="236"/>
      <c r="M940" s="736"/>
      <c r="N940" s="236"/>
      <c r="O940" s="235">
        <v>456</v>
      </c>
      <c r="P940" s="235">
        <v>456</v>
      </c>
      <c r="Q940" s="235" t="s">
        <v>5571</v>
      </c>
      <c r="R940" s="235">
        <v>1</v>
      </c>
      <c r="S940" s="235" t="s">
        <v>290</v>
      </c>
      <c r="T940" s="235"/>
      <c r="U940" s="235"/>
      <c r="V940" s="236"/>
      <c r="W940" s="236"/>
      <c r="X940" s="236"/>
      <c r="Y940" s="236"/>
      <c r="Z940" s="235" t="s">
        <v>1644</v>
      </c>
      <c r="AA940" s="707"/>
      <c r="AB940" s="707"/>
      <c r="AC940" s="236"/>
      <c r="AD940" s="236"/>
      <c r="AE940" s="236"/>
      <c r="AF940" s="236"/>
      <c r="AG940" s="236"/>
      <c r="AH940" s="236"/>
      <c r="AI940" s="236"/>
      <c r="AJ940" s="236"/>
      <c r="AK940" s="236"/>
      <c r="AL940" s="236"/>
      <c r="AM940" s="236"/>
      <c r="AN940" s="236"/>
      <c r="AO940" s="236"/>
      <c r="AP940" s="236"/>
      <c r="AQ940" s="236"/>
      <c r="AR940" s="236"/>
      <c r="AS940" s="236"/>
      <c r="AT940" s="236"/>
      <c r="AU940" s="221">
        <v>2009</v>
      </c>
      <c r="AV940" s="221"/>
      <c r="AW940" s="221"/>
      <c r="AX940" s="221"/>
      <c r="AY940" s="221"/>
      <c r="AZ940" s="221"/>
      <c r="BA940" s="221"/>
      <c r="BB940" s="222">
        <v>235</v>
      </c>
      <c r="BC940" s="221"/>
    </row>
    <row r="941" spans="1:55" s="19" customFormat="1" ht="25.7" hidden="1" customHeight="1">
      <c r="A941" s="690"/>
      <c r="B941" s="242"/>
      <c r="C941" s="707" t="s">
        <v>5232</v>
      </c>
      <c r="D941" s="707" t="s">
        <v>5575</v>
      </c>
      <c r="E941" s="707" t="s">
        <v>5232</v>
      </c>
      <c r="F941" s="707" t="s">
        <v>5232</v>
      </c>
      <c r="G941" s="236"/>
      <c r="H941" s="236"/>
      <c r="I941" s="235">
        <v>1971</v>
      </c>
      <c r="J941" s="235">
        <v>394</v>
      </c>
      <c r="K941" s="235">
        <v>394</v>
      </c>
      <c r="L941" s="236"/>
      <c r="M941" s="736"/>
      <c r="N941" s="236"/>
      <c r="O941" s="235">
        <v>374</v>
      </c>
      <c r="P941" s="235">
        <v>374</v>
      </c>
      <c r="Q941" s="235" t="s">
        <v>5576</v>
      </c>
      <c r="R941" s="235">
        <v>1</v>
      </c>
      <c r="S941" s="235" t="s">
        <v>290</v>
      </c>
      <c r="T941" s="235"/>
      <c r="U941" s="235"/>
      <c r="V941" s="236"/>
      <c r="W941" s="236"/>
      <c r="X941" s="236"/>
      <c r="Y941" s="236"/>
      <c r="Z941" s="235" t="s">
        <v>1644</v>
      </c>
      <c r="AA941" s="707"/>
      <c r="AB941" s="707"/>
      <c r="AC941" s="236"/>
      <c r="AD941" s="236"/>
      <c r="AE941" s="236"/>
      <c r="AF941" s="236"/>
      <c r="AG941" s="236"/>
      <c r="AH941" s="236"/>
      <c r="AI941" s="236"/>
      <c r="AJ941" s="236"/>
      <c r="AK941" s="236"/>
      <c r="AL941" s="236"/>
      <c r="AM941" s="236"/>
      <c r="AN941" s="236"/>
      <c r="AO941" s="236"/>
      <c r="AP941" s="236"/>
      <c r="AQ941" s="236"/>
      <c r="AR941" s="236"/>
      <c r="AS941" s="236"/>
      <c r="AT941" s="236"/>
      <c r="AU941" s="221">
        <v>2011</v>
      </c>
      <c r="AV941" s="221"/>
      <c r="AW941" s="221"/>
      <c r="AX941" s="221"/>
      <c r="AY941" s="221"/>
      <c r="AZ941" s="221"/>
      <c r="BA941" s="221"/>
      <c r="BB941" s="222">
        <v>295</v>
      </c>
      <c r="BC941" s="221"/>
    </row>
    <row r="942" spans="1:55" s="19" customFormat="1" ht="25.7" hidden="1" customHeight="1">
      <c r="A942" s="690"/>
      <c r="B942" s="242"/>
      <c r="C942" s="707" t="s">
        <v>5232</v>
      </c>
      <c r="D942" s="707" t="s">
        <v>5577</v>
      </c>
      <c r="E942" s="707" t="s">
        <v>5232</v>
      </c>
      <c r="F942" s="707" t="s">
        <v>5232</v>
      </c>
      <c r="G942" s="236"/>
      <c r="H942" s="236"/>
      <c r="I942" s="235">
        <v>3029</v>
      </c>
      <c r="J942" s="235">
        <v>496</v>
      </c>
      <c r="K942" s="235">
        <v>496</v>
      </c>
      <c r="L942" s="236"/>
      <c r="M942" s="736"/>
      <c r="N942" s="236"/>
      <c r="O942" s="235">
        <v>456</v>
      </c>
      <c r="P942" s="235">
        <v>456</v>
      </c>
      <c r="Q942" s="235" t="s">
        <v>5578</v>
      </c>
      <c r="R942" s="235">
        <v>1</v>
      </c>
      <c r="S942" s="235" t="s">
        <v>290</v>
      </c>
      <c r="T942" s="235"/>
      <c r="U942" s="235"/>
      <c r="V942" s="236"/>
      <c r="W942" s="236"/>
      <c r="X942" s="236"/>
      <c r="Y942" s="236"/>
      <c r="Z942" s="235" t="s">
        <v>1644</v>
      </c>
      <c r="AA942" s="707"/>
      <c r="AB942" s="707"/>
      <c r="AC942" s="236"/>
      <c r="AD942" s="236"/>
      <c r="AE942" s="236"/>
      <c r="AF942" s="236"/>
      <c r="AG942" s="236"/>
      <c r="AH942" s="236"/>
      <c r="AI942" s="236"/>
      <c r="AJ942" s="236"/>
      <c r="AK942" s="236"/>
      <c r="AL942" s="236"/>
      <c r="AM942" s="236"/>
      <c r="AN942" s="236"/>
      <c r="AO942" s="236"/>
      <c r="AP942" s="236"/>
      <c r="AQ942" s="236"/>
      <c r="AR942" s="236"/>
      <c r="AS942" s="236"/>
      <c r="AT942" s="236"/>
      <c r="AU942" s="221">
        <v>2011</v>
      </c>
      <c r="AV942" s="221"/>
      <c r="AW942" s="221"/>
      <c r="AX942" s="221"/>
      <c r="AY942" s="221"/>
      <c r="AZ942" s="221"/>
      <c r="BA942" s="221"/>
      <c r="BB942" s="222">
        <v>380</v>
      </c>
      <c r="BC942" s="221"/>
    </row>
    <row r="943" spans="1:55" s="19" customFormat="1" ht="25.7" hidden="1" customHeight="1">
      <c r="A943" s="690"/>
      <c r="B943" s="242"/>
      <c r="C943" s="707" t="s">
        <v>5232</v>
      </c>
      <c r="D943" s="707" t="s">
        <v>5579</v>
      </c>
      <c r="E943" s="707" t="s">
        <v>5232</v>
      </c>
      <c r="F943" s="707" t="s">
        <v>5232</v>
      </c>
      <c r="G943" s="236">
        <v>992.46</v>
      </c>
      <c r="H943" s="236">
        <v>989.4</v>
      </c>
      <c r="I943" s="235">
        <v>4969</v>
      </c>
      <c r="J943" s="235">
        <v>992</v>
      </c>
      <c r="K943" s="235">
        <v>989</v>
      </c>
      <c r="L943" s="236">
        <v>2</v>
      </c>
      <c r="M943" s="736" t="s">
        <v>290</v>
      </c>
      <c r="N943" s="236" t="s">
        <v>1644</v>
      </c>
      <c r="O943" s="235">
        <v>600</v>
      </c>
      <c r="P943" s="235">
        <v>300</v>
      </c>
      <c r="Q943" s="235" t="s">
        <v>5580</v>
      </c>
      <c r="R943" s="235">
        <v>2</v>
      </c>
      <c r="S943" s="235" t="s">
        <v>290</v>
      </c>
      <c r="T943" s="235" t="s">
        <v>1644</v>
      </c>
      <c r="U943" s="235">
        <v>2014</v>
      </c>
      <c r="V943" s="236">
        <v>995</v>
      </c>
      <c r="W943" s="236"/>
      <c r="X943" s="236"/>
      <c r="Y943" s="236"/>
      <c r="Z943" s="235" t="s">
        <v>1644</v>
      </c>
      <c r="AA943" s="707">
        <v>2014</v>
      </c>
      <c r="AB943" s="707">
        <v>995</v>
      </c>
      <c r="AC943" s="236"/>
      <c r="AD943" s="236"/>
      <c r="AE943" s="236"/>
      <c r="AF943" s="236"/>
      <c r="AG943" s="236"/>
      <c r="AH943" s="236"/>
      <c r="AI943" s="236"/>
      <c r="AJ943" s="236"/>
      <c r="AK943" s="236"/>
      <c r="AL943" s="236"/>
      <c r="AM943" s="236"/>
      <c r="AN943" s="236"/>
      <c r="AO943" s="236"/>
      <c r="AP943" s="236"/>
      <c r="AQ943" s="236"/>
      <c r="AR943" s="236"/>
      <c r="AS943" s="236"/>
      <c r="AT943" s="236"/>
      <c r="AU943" s="221">
        <v>2014</v>
      </c>
      <c r="AV943" s="221"/>
      <c r="AW943" s="221"/>
      <c r="AX943" s="221"/>
      <c r="AY943" s="221"/>
      <c r="AZ943" s="221"/>
      <c r="BA943" s="221"/>
      <c r="BB943" s="222">
        <v>995</v>
      </c>
      <c r="BC943" s="221"/>
    </row>
    <row r="944" spans="1:55" s="19" customFormat="1" ht="25.7" hidden="1" customHeight="1">
      <c r="A944" s="690"/>
      <c r="B944" s="242"/>
      <c r="C944" s="707" t="s">
        <v>5232</v>
      </c>
      <c r="D944" s="707" t="s">
        <v>5581</v>
      </c>
      <c r="E944" s="707" t="s">
        <v>5232</v>
      </c>
      <c r="F944" s="707" t="s">
        <v>5232</v>
      </c>
      <c r="G944" s="236"/>
      <c r="H944" s="236"/>
      <c r="I944" s="235">
        <v>2157</v>
      </c>
      <c r="J944" s="235">
        <v>512</v>
      </c>
      <c r="K944" s="235">
        <v>510</v>
      </c>
      <c r="L944" s="236"/>
      <c r="M944" s="736"/>
      <c r="N944" s="236"/>
      <c r="O944" s="235">
        <v>300</v>
      </c>
      <c r="P944" s="235">
        <v>300</v>
      </c>
      <c r="Q944" s="235" t="s">
        <v>5580</v>
      </c>
      <c r="R944" s="235">
        <v>1</v>
      </c>
      <c r="S944" s="235" t="s">
        <v>290</v>
      </c>
      <c r="T944" s="235" t="s">
        <v>1644</v>
      </c>
      <c r="U944" s="235">
        <v>2014</v>
      </c>
      <c r="V944" s="236">
        <v>995</v>
      </c>
      <c r="W944" s="236"/>
      <c r="X944" s="236"/>
      <c r="Y944" s="236"/>
      <c r="Z944" s="235" t="s">
        <v>1644</v>
      </c>
      <c r="AA944" s="707"/>
      <c r="AB944" s="707"/>
      <c r="AC944" s="236"/>
      <c r="AD944" s="236"/>
      <c r="AE944" s="236"/>
      <c r="AF944" s="236"/>
      <c r="AG944" s="236"/>
      <c r="AH944" s="236"/>
      <c r="AI944" s="236"/>
      <c r="AJ944" s="236"/>
      <c r="AK944" s="236"/>
      <c r="AL944" s="236"/>
      <c r="AM944" s="236"/>
      <c r="AN944" s="236"/>
      <c r="AO944" s="236"/>
      <c r="AP944" s="236"/>
      <c r="AQ944" s="236"/>
      <c r="AR944" s="236"/>
      <c r="AS944" s="236"/>
      <c r="AT944" s="236"/>
      <c r="AU944" s="221">
        <v>2015</v>
      </c>
      <c r="AV944" s="221"/>
      <c r="AW944" s="221"/>
      <c r="AX944" s="221"/>
      <c r="AY944" s="221"/>
      <c r="AZ944" s="221"/>
      <c r="BA944" s="221"/>
      <c r="BB944" s="222">
        <v>730</v>
      </c>
      <c r="BC944" s="221"/>
    </row>
    <row r="945" spans="1:55" s="19" customFormat="1" ht="25.7" hidden="1" customHeight="1">
      <c r="A945" s="690"/>
      <c r="B945" s="242"/>
      <c r="C945" s="707" t="s">
        <v>5232</v>
      </c>
      <c r="D945" s="707" t="s">
        <v>6601</v>
      </c>
      <c r="E945" s="707" t="s">
        <v>5232</v>
      </c>
      <c r="F945" s="235" t="s">
        <v>5232</v>
      </c>
      <c r="G945" s="235"/>
      <c r="H945" s="235"/>
      <c r="I945" s="235">
        <v>50051</v>
      </c>
      <c r="J945" s="235">
        <v>656</v>
      </c>
      <c r="K945" s="235">
        <v>616</v>
      </c>
      <c r="L945" s="235"/>
      <c r="M945" s="235"/>
      <c r="N945" s="235"/>
      <c r="O945" s="221">
        <v>300</v>
      </c>
      <c r="P945" s="222">
        <v>300</v>
      </c>
      <c r="Q945" s="235" t="s">
        <v>8695</v>
      </c>
      <c r="R945" s="235">
        <v>1</v>
      </c>
      <c r="S945" s="235" t="s">
        <v>290</v>
      </c>
      <c r="T945" s="235"/>
      <c r="U945" s="221"/>
      <c r="V945" s="222"/>
      <c r="W945" s="236"/>
      <c r="X945" s="236"/>
      <c r="Y945" s="236"/>
      <c r="Z945" s="235" t="s">
        <v>1644</v>
      </c>
      <c r="AA945" s="221"/>
      <c r="AB945" s="222"/>
      <c r="AC945" s="236"/>
      <c r="AD945" s="236"/>
      <c r="AE945" s="236"/>
      <c r="AF945" s="236"/>
      <c r="AG945" s="236"/>
      <c r="AH945" s="236"/>
      <c r="AI945" s="236"/>
      <c r="AJ945" s="236"/>
      <c r="AK945" s="236"/>
      <c r="AL945" s="236"/>
      <c r="AM945" s="236"/>
      <c r="AN945" s="236"/>
      <c r="AO945" s="236"/>
      <c r="AP945" s="236"/>
      <c r="AQ945" s="236"/>
      <c r="AR945" s="236"/>
      <c r="AS945" s="236"/>
      <c r="AT945" s="236"/>
      <c r="AU945" s="221">
        <v>2017</v>
      </c>
      <c r="AV945" s="221"/>
      <c r="AW945" s="221"/>
      <c r="AX945" s="221"/>
      <c r="AY945" s="221"/>
      <c r="AZ945" s="221"/>
      <c r="BA945" s="221"/>
      <c r="BB945" s="222"/>
      <c r="BC945" s="221" t="s">
        <v>11134</v>
      </c>
    </row>
    <row r="946" spans="1:55" s="19" customFormat="1" ht="25.7" hidden="1" customHeight="1">
      <c r="A946" s="690"/>
      <c r="B946" s="242"/>
      <c r="C946" s="707" t="s">
        <v>5240</v>
      </c>
      <c r="D946" s="707" t="s">
        <v>5582</v>
      </c>
      <c r="E946" s="707" t="s">
        <v>5240</v>
      </c>
      <c r="F946" s="235" t="s">
        <v>5240</v>
      </c>
      <c r="G946" s="235"/>
      <c r="H946" s="235"/>
      <c r="I946" s="235">
        <v>722</v>
      </c>
      <c r="J946" s="235">
        <v>395</v>
      </c>
      <c r="K946" s="235">
        <v>395</v>
      </c>
      <c r="L946" s="235"/>
      <c r="M946" s="235"/>
      <c r="N946" s="235"/>
      <c r="O946" s="221">
        <v>395</v>
      </c>
      <c r="P946" s="222">
        <v>394.98</v>
      </c>
      <c r="Q946" s="235" t="s">
        <v>5583</v>
      </c>
      <c r="R946" s="235">
        <v>1</v>
      </c>
      <c r="S946" s="235" t="s">
        <v>290</v>
      </c>
      <c r="T946" s="235"/>
      <c r="U946" s="221"/>
      <c r="V946" s="222"/>
      <c r="W946" s="236"/>
      <c r="X946" s="236"/>
      <c r="Y946" s="236"/>
      <c r="Z946" s="235" t="s">
        <v>1644</v>
      </c>
      <c r="AA946" s="221"/>
      <c r="AB946" s="222"/>
      <c r="AC946" s="236"/>
      <c r="AD946" s="236"/>
      <c r="AE946" s="236"/>
      <c r="AF946" s="236"/>
      <c r="AG946" s="236"/>
      <c r="AH946" s="236"/>
      <c r="AI946" s="236"/>
      <c r="AJ946" s="236"/>
      <c r="AK946" s="236"/>
      <c r="AL946" s="236"/>
      <c r="AM946" s="236"/>
      <c r="AN946" s="236"/>
      <c r="AO946" s="236"/>
      <c r="AP946" s="236"/>
      <c r="AQ946" s="236"/>
      <c r="AR946" s="236"/>
      <c r="AS946" s="236"/>
      <c r="AT946" s="236"/>
      <c r="AU946" s="221">
        <v>2007</v>
      </c>
      <c r="AV946" s="221"/>
      <c r="AW946" s="221"/>
      <c r="AX946" s="221"/>
      <c r="AY946" s="221"/>
      <c r="AZ946" s="221"/>
      <c r="BA946" s="221"/>
      <c r="BB946" s="222">
        <v>70</v>
      </c>
      <c r="BC946" s="221"/>
    </row>
    <row r="947" spans="1:55" s="19" customFormat="1" ht="25.7" hidden="1" customHeight="1">
      <c r="A947" s="690"/>
      <c r="B947" s="242"/>
      <c r="C947" s="707" t="s">
        <v>5240</v>
      </c>
      <c r="D947" s="707" t="s">
        <v>5584</v>
      </c>
      <c r="E947" s="707" t="s">
        <v>5240</v>
      </c>
      <c r="F947" s="707" t="s">
        <v>5240</v>
      </c>
      <c r="G947" s="282"/>
      <c r="H947" s="282"/>
      <c r="I947" s="235">
        <v>2550</v>
      </c>
      <c r="J947" s="235">
        <v>623</v>
      </c>
      <c r="K947" s="235">
        <v>763</v>
      </c>
      <c r="L947" s="236"/>
      <c r="M947" s="736"/>
      <c r="N947" s="236"/>
      <c r="O947" s="222">
        <v>567</v>
      </c>
      <c r="P947" s="222">
        <v>567</v>
      </c>
      <c r="Q947" s="235" t="s">
        <v>5585</v>
      </c>
      <c r="R947" s="235">
        <v>1</v>
      </c>
      <c r="S947" s="235" t="s">
        <v>290</v>
      </c>
      <c r="T947" s="235"/>
      <c r="U947" s="235"/>
      <c r="V947" s="236"/>
      <c r="W947" s="236"/>
      <c r="X947" s="236"/>
      <c r="Y947" s="236"/>
      <c r="Z947" s="235" t="s">
        <v>1644</v>
      </c>
      <c r="AA947" s="707"/>
      <c r="AB947" s="707"/>
      <c r="AC947" s="236"/>
      <c r="AD947" s="236"/>
      <c r="AE947" s="236"/>
      <c r="AF947" s="236"/>
      <c r="AG947" s="236"/>
      <c r="AH947" s="236"/>
      <c r="AI947" s="236"/>
      <c r="AJ947" s="236"/>
      <c r="AK947" s="236"/>
      <c r="AL947" s="236"/>
      <c r="AM947" s="236"/>
      <c r="AN947" s="236"/>
      <c r="AO947" s="236"/>
      <c r="AP947" s="236"/>
      <c r="AQ947" s="236"/>
      <c r="AR947" s="236"/>
      <c r="AS947" s="236"/>
      <c r="AT947" s="236"/>
      <c r="AU947" s="221">
        <v>2002</v>
      </c>
      <c r="AV947" s="221"/>
      <c r="AW947" s="221"/>
      <c r="AX947" s="221"/>
      <c r="AY947" s="221"/>
      <c r="AZ947" s="221"/>
      <c r="BA947" s="221"/>
      <c r="BB947" s="222">
        <v>300</v>
      </c>
      <c r="BC947" s="221"/>
    </row>
    <row r="948" spans="1:55" s="19" customFormat="1" ht="25.7" hidden="1" customHeight="1">
      <c r="A948" s="690"/>
      <c r="B948" s="242"/>
      <c r="C948" s="707" t="s">
        <v>5240</v>
      </c>
      <c r="D948" s="707" t="s">
        <v>5586</v>
      </c>
      <c r="E948" s="707" t="s">
        <v>5240</v>
      </c>
      <c r="F948" s="707" t="s">
        <v>5240</v>
      </c>
      <c r="G948" s="282"/>
      <c r="H948" s="282"/>
      <c r="I948" s="235">
        <v>932</v>
      </c>
      <c r="J948" s="235">
        <v>559</v>
      </c>
      <c r="K948" s="235">
        <v>559</v>
      </c>
      <c r="L948" s="236"/>
      <c r="M948" s="736"/>
      <c r="N948" s="236"/>
      <c r="O948" s="235">
        <v>567</v>
      </c>
      <c r="P948" s="235">
        <v>567</v>
      </c>
      <c r="Q948" s="235" t="s">
        <v>5585</v>
      </c>
      <c r="R948" s="235">
        <v>1</v>
      </c>
      <c r="S948" s="235" t="s">
        <v>290</v>
      </c>
      <c r="T948" s="235"/>
      <c r="U948" s="235"/>
      <c r="V948" s="236"/>
      <c r="W948" s="236"/>
      <c r="X948" s="236"/>
      <c r="Y948" s="236"/>
      <c r="Z948" s="235" t="s">
        <v>1644</v>
      </c>
      <c r="AA948" s="707"/>
      <c r="AB948" s="707"/>
      <c r="AC948" s="236"/>
      <c r="AD948" s="236"/>
      <c r="AE948" s="236"/>
      <c r="AF948" s="236"/>
      <c r="AG948" s="236"/>
      <c r="AH948" s="236"/>
      <c r="AI948" s="236"/>
      <c r="AJ948" s="236"/>
      <c r="AK948" s="236"/>
      <c r="AL948" s="236"/>
      <c r="AM948" s="236"/>
      <c r="AN948" s="236"/>
      <c r="AO948" s="236"/>
      <c r="AP948" s="236"/>
      <c r="AQ948" s="236"/>
      <c r="AR948" s="236"/>
      <c r="AS948" s="236"/>
      <c r="AT948" s="236"/>
      <c r="AU948" s="221">
        <v>2000</v>
      </c>
      <c r="AV948" s="221"/>
      <c r="AW948" s="221"/>
      <c r="AX948" s="221"/>
      <c r="AY948" s="221"/>
      <c r="AZ948" s="221"/>
      <c r="BA948" s="221"/>
      <c r="BB948" s="222">
        <v>70</v>
      </c>
      <c r="BC948" s="221"/>
    </row>
    <row r="949" spans="1:55" s="19" customFormat="1" ht="25.7" hidden="1" customHeight="1">
      <c r="A949" s="690"/>
      <c r="B949" s="242"/>
      <c r="C949" s="707" t="s">
        <v>5240</v>
      </c>
      <c r="D949" s="707" t="s">
        <v>5587</v>
      </c>
      <c r="E949" s="707" t="s">
        <v>5240</v>
      </c>
      <c r="F949" s="707" t="s">
        <v>5240</v>
      </c>
      <c r="G949" s="282"/>
      <c r="H949" s="282"/>
      <c r="I949" s="235">
        <v>2927</v>
      </c>
      <c r="J949" s="235">
        <v>467</v>
      </c>
      <c r="K949" s="235">
        <v>467</v>
      </c>
      <c r="L949" s="236"/>
      <c r="M949" s="736"/>
      <c r="N949" s="236"/>
      <c r="O949" s="235">
        <v>467</v>
      </c>
      <c r="P949" s="235">
        <v>467</v>
      </c>
      <c r="Q949" s="235" t="s">
        <v>5585</v>
      </c>
      <c r="R949" s="235">
        <v>1</v>
      </c>
      <c r="S949" s="235" t="s">
        <v>290</v>
      </c>
      <c r="T949" s="235"/>
      <c r="U949" s="235"/>
      <c r="V949" s="236"/>
      <c r="W949" s="236"/>
      <c r="X949" s="236"/>
      <c r="Y949" s="236"/>
      <c r="Z949" s="235" t="s">
        <v>1644</v>
      </c>
      <c r="AA949" s="707"/>
      <c r="AB949" s="707"/>
      <c r="AC949" s="236"/>
      <c r="AD949" s="236"/>
      <c r="AE949" s="236"/>
      <c r="AF949" s="236"/>
      <c r="AG949" s="236"/>
      <c r="AH949" s="236"/>
      <c r="AI949" s="236"/>
      <c r="AJ949" s="236"/>
      <c r="AK949" s="236"/>
      <c r="AL949" s="236"/>
      <c r="AM949" s="236"/>
      <c r="AN949" s="236"/>
      <c r="AO949" s="236"/>
      <c r="AP949" s="236"/>
      <c r="AQ949" s="236"/>
      <c r="AR949" s="236"/>
      <c r="AS949" s="236"/>
      <c r="AT949" s="236"/>
      <c r="AU949" s="221">
        <v>2003</v>
      </c>
      <c r="AV949" s="221"/>
      <c r="AW949" s="221"/>
      <c r="AX949" s="221"/>
      <c r="AY949" s="221"/>
      <c r="AZ949" s="221"/>
      <c r="BA949" s="221"/>
      <c r="BB949" s="222">
        <v>70</v>
      </c>
      <c r="BC949" s="221"/>
    </row>
    <row r="950" spans="1:55" s="19" customFormat="1" ht="25.7" hidden="1" customHeight="1">
      <c r="A950" s="690"/>
      <c r="B950" s="242"/>
      <c r="C950" s="707" t="s">
        <v>5240</v>
      </c>
      <c r="D950" s="707" t="s">
        <v>5588</v>
      </c>
      <c r="E950" s="707" t="s">
        <v>5240</v>
      </c>
      <c r="F950" s="707" t="s">
        <v>5240</v>
      </c>
      <c r="G950" s="282"/>
      <c r="H950" s="282"/>
      <c r="I950" s="235">
        <v>2550</v>
      </c>
      <c r="J950" s="235">
        <v>392</v>
      </c>
      <c r="K950" s="235">
        <v>392</v>
      </c>
      <c r="L950" s="236"/>
      <c r="M950" s="736"/>
      <c r="N950" s="236"/>
      <c r="O950" s="235">
        <v>567</v>
      </c>
      <c r="P950" s="235">
        <v>567</v>
      </c>
      <c r="Q950" s="235" t="s">
        <v>5585</v>
      </c>
      <c r="R950" s="235">
        <v>1</v>
      </c>
      <c r="S950" s="235" t="s">
        <v>290</v>
      </c>
      <c r="T950" s="235"/>
      <c r="U950" s="235"/>
      <c r="V950" s="236"/>
      <c r="W950" s="236"/>
      <c r="X950" s="236"/>
      <c r="Y950" s="236"/>
      <c r="Z950" s="235" t="s">
        <v>1644</v>
      </c>
      <c r="AA950" s="707"/>
      <c r="AB950" s="707"/>
      <c r="AC950" s="236"/>
      <c r="AD950" s="236"/>
      <c r="AE950" s="236"/>
      <c r="AF950" s="236"/>
      <c r="AG950" s="236"/>
      <c r="AH950" s="236"/>
      <c r="AI950" s="236"/>
      <c r="AJ950" s="236"/>
      <c r="AK950" s="236"/>
      <c r="AL950" s="236"/>
      <c r="AM950" s="236"/>
      <c r="AN950" s="236"/>
      <c r="AO950" s="236"/>
      <c r="AP950" s="236"/>
      <c r="AQ950" s="236"/>
      <c r="AR950" s="236"/>
      <c r="AS950" s="236"/>
      <c r="AT950" s="236"/>
      <c r="AU950" s="221">
        <v>2003</v>
      </c>
      <c r="AV950" s="221"/>
      <c r="AW950" s="221"/>
      <c r="AX950" s="221"/>
      <c r="AY950" s="221"/>
      <c r="AZ950" s="221"/>
      <c r="BA950" s="221"/>
      <c r="BB950" s="222">
        <v>70</v>
      </c>
      <c r="BC950" s="221"/>
    </row>
    <row r="951" spans="1:55" s="19" customFormat="1" ht="25.7" hidden="1" customHeight="1">
      <c r="A951" s="690"/>
      <c r="B951" s="242"/>
      <c r="C951" s="707" t="s">
        <v>5240</v>
      </c>
      <c r="D951" s="707" t="s">
        <v>5589</v>
      </c>
      <c r="E951" s="707" t="s">
        <v>5240</v>
      </c>
      <c r="F951" s="707" t="s">
        <v>5240</v>
      </c>
      <c r="G951" s="282"/>
      <c r="H951" s="282"/>
      <c r="I951" s="235">
        <v>1085</v>
      </c>
      <c r="J951" s="235">
        <v>501</v>
      </c>
      <c r="K951" s="235">
        <v>496.83</v>
      </c>
      <c r="L951" s="236"/>
      <c r="M951" s="736"/>
      <c r="N951" s="236"/>
      <c r="O951" s="235">
        <v>567</v>
      </c>
      <c r="P951" s="235">
        <v>567</v>
      </c>
      <c r="Q951" s="235" t="s">
        <v>5585</v>
      </c>
      <c r="R951" s="235">
        <v>1</v>
      </c>
      <c r="S951" s="235" t="s">
        <v>290</v>
      </c>
      <c r="T951" s="235"/>
      <c r="U951" s="235"/>
      <c r="V951" s="236"/>
      <c r="W951" s="236"/>
      <c r="X951" s="236"/>
      <c r="Y951" s="236"/>
      <c r="Z951" s="235" t="s">
        <v>1644</v>
      </c>
      <c r="AA951" s="707"/>
      <c r="AB951" s="707"/>
      <c r="AC951" s="236"/>
      <c r="AD951" s="236"/>
      <c r="AE951" s="236"/>
      <c r="AF951" s="236"/>
      <c r="AG951" s="236"/>
      <c r="AH951" s="236"/>
      <c r="AI951" s="236"/>
      <c r="AJ951" s="236"/>
      <c r="AK951" s="236"/>
      <c r="AL951" s="236"/>
      <c r="AM951" s="236"/>
      <c r="AN951" s="236"/>
      <c r="AO951" s="236"/>
      <c r="AP951" s="236"/>
      <c r="AQ951" s="236"/>
      <c r="AR951" s="236"/>
      <c r="AS951" s="236"/>
      <c r="AT951" s="236"/>
      <c r="AU951" s="221">
        <v>2003</v>
      </c>
      <c r="AV951" s="221"/>
      <c r="AW951" s="221"/>
      <c r="AX951" s="221"/>
      <c r="AY951" s="221"/>
      <c r="AZ951" s="221"/>
      <c r="BA951" s="221"/>
      <c r="BB951" s="222">
        <v>70</v>
      </c>
      <c r="BC951" s="221"/>
    </row>
    <row r="952" spans="1:55" s="19" customFormat="1" ht="25.7" hidden="1" customHeight="1">
      <c r="A952" s="690"/>
      <c r="B952" s="242"/>
      <c r="C952" s="707" t="s">
        <v>5240</v>
      </c>
      <c r="D952" s="707" t="s">
        <v>5590</v>
      </c>
      <c r="E952" s="707" t="s">
        <v>5240</v>
      </c>
      <c r="F952" s="707" t="s">
        <v>5240</v>
      </c>
      <c r="G952" s="282"/>
      <c r="H952" s="282"/>
      <c r="I952" s="235">
        <v>18053</v>
      </c>
      <c r="J952" s="235">
        <v>617</v>
      </c>
      <c r="K952" s="235">
        <v>586</v>
      </c>
      <c r="L952" s="236"/>
      <c r="M952" s="736"/>
      <c r="N952" s="236"/>
      <c r="O952" s="235">
        <v>567</v>
      </c>
      <c r="P952" s="235">
        <v>567</v>
      </c>
      <c r="Q952" s="235" t="s">
        <v>5585</v>
      </c>
      <c r="R952" s="235">
        <v>1</v>
      </c>
      <c r="S952" s="235" t="s">
        <v>290</v>
      </c>
      <c r="T952" s="235"/>
      <c r="U952" s="235"/>
      <c r="V952" s="236"/>
      <c r="W952" s="236"/>
      <c r="X952" s="236"/>
      <c r="Y952" s="236"/>
      <c r="Z952" s="235" t="s">
        <v>1644</v>
      </c>
      <c r="AA952" s="707"/>
      <c r="AB952" s="707"/>
      <c r="AC952" s="236"/>
      <c r="AD952" s="236"/>
      <c r="AE952" s="236"/>
      <c r="AF952" s="236"/>
      <c r="AG952" s="236"/>
      <c r="AH952" s="236"/>
      <c r="AI952" s="236"/>
      <c r="AJ952" s="236"/>
      <c r="AK952" s="236"/>
      <c r="AL952" s="236"/>
      <c r="AM952" s="236"/>
      <c r="AN952" s="236"/>
      <c r="AO952" s="236"/>
      <c r="AP952" s="236"/>
      <c r="AQ952" s="236"/>
      <c r="AR952" s="236"/>
      <c r="AS952" s="236"/>
      <c r="AT952" s="236"/>
      <c r="AU952" s="221">
        <v>2005</v>
      </c>
      <c r="AV952" s="221"/>
      <c r="AW952" s="221"/>
      <c r="AX952" s="221"/>
      <c r="AY952" s="221"/>
      <c r="AZ952" s="221"/>
      <c r="BA952" s="221"/>
      <c r="BB952" s="222">
        <v>70</v>
      </c>
      <c r="BC952" s="221"/>
    </row>
    <row r="953" spans="1:55" s="19" customFormat="1" ht="25.7" hidden="1" customHeight="1">
      <c r="A953" s="690"/>
      <c r="B953" s="242"/>
      <c r="C953" s="707" t="s">
        <v>5240</v>
      </c>
      <c r="D953" s="707" t="s">
        <v>5591</v>
      </c>
      <c r="E953" s="707" t="s">
        <v>5240</v>
      </c>
      <c r="F953" s="707" t="s">
        <v>5240</v>
      </c>
      <c r="G953" s="282"/>
      <c r="H953" s="282"/>
      <c r="I953" s="235">
        <v>1201</v>
      </c>
      <c r="J953" s="235">
        <v>475</v>
      </c>
      <c r="K953" s="235">
        <v>475</v>
      </c>
      <c r="L953" s="236"/>
      <c r="M953" s="736"/>
      <c r="N953" s="236"/>
      <c r="O953" s="235">
        <v>475</v>
      </c>
      <c r="P953" s="235">
        <v>475</v>
      </c>
      <c r="Q953" s="235" t="s">
        <v>5556</v>
      </c>
      <c r="R953" s="235">
        <v>1</v>
      </c>
      <c r="S953" s="235" t="s">
        <v>290</v>
      </c>
      <c r="T953" s="235"/>
      <c r="U953" s="235"/>
      <c r="V953" s="236"/>
      <c r="W953" s="236"/>
      <c r="X953" s="236"/>
      <c r="Y953" s="236"/>
      <c r="Z953" s="235" t="s">
        <v>1644</v>
      </c>
      <c r="AA953" s="707"/>
      <c r="AB953" s="707"/>
      <c r="AC953" s="236"/>
      <c r="AD953" s="236"/>
      <c r="AE953" s="236"/>
      <c r="AF953" s="236"/>
      <c r="AG953" s="236"/>
      <c r="AH953" s="236"/>
      <c r="AI953" s="236"/>
      <c r="AJ953" s="236"/>
      <c r="AK953" s="236"/>
      <c r="AL953" s="236"/>
      <c r="AM953" s="236"/>
      <c r="AN953" s="236"/>
      <c r="AO953" s="236"/>
      <c r="AP953" s="236"/>
      <c r="AQ953" s="236"/>
      <c r="AR953" s="236"/>
      <c r="AS953" s="236"/>
      <c r="AT953" s="236"/>
      <c r="AU953" s="221">
        <v>2009</v>
      </c>
      <c r="AV953" s="221"/>
      <c r="AW953" s="221"/>
      <c r="AX953" s="221"/>
      <c r="AY953" s="221"/>
      <c r="AZ953" s="221"/>
      <c r="BA953" s="221"/>
      <c r="BB953" s="222">
        <v>300</v>
      </c>
      <c r="BC953" s="221"/>
    </row>
    <row r="954" spans="1:55" s="19" customFormat="1" ht="25.7" hidden="1" customHeight="1">
      <c r="A954" s="690"/>
      <c r="B954" s="242"/>
      <c r="C954" s="707" t="s">
        <v>5240</v>
      </c>
      <c r="D954" s="219" t="s">
        <v>5592</v>
      </c>
      <c r="E954" s="707" t="s">
        <v>5240</v>
      </c>
      <c r="F954" s="707" t="s">
        <v>5240</v>
      </c>
      <c r="G954" s="766"/>
      <c r="H954" s="766"/>
      <c r="I954" s="222">
        <v>1957</v>
      </c>
      <c r="J954" s="222">
        <v>490</v>
      </c>
      <c r="K954" s="222">
        <v>490</v>
      </c>
      <c r="L954" s="221"/>
      <c r="M954" s="221"/>
      <c r="N954" s="221"/>
      <c r="O954" s="222">
        <v>980</v>
      </c>
      <c r="P954" s="222">
        <v>490</v>
      </c>
      <c r="Q954" s="235" t="s">
        <v>5556</v>
      </c>
      <c r="R954" s="235">
        <v>2</v>
      </c>
      <c r="S954" s="235" t="s">
        <v>290</v>
      </c>
      <c r="T954" s="235"/>
      <c r="U954" s="235"/>
      <c r="V954" s="236"/>
      <c r="W954" s="236"/>
      <c r="X954" s="236"/>
      <c r="Y954" s="236"/>
      <c r="Z954" s="235" t="s">
        <v>1644</v>
      </c>
      <c r="AA954" s="707"/>
      <c r="AB954" s="707"/>
      <c r="AC954" s="236"/>
      <c r="AD954" s="236"/>
      <c r="AE954" s="236"/>
      <c r="AF954" s="236"/>
      <c r="AG954" s="236"/>
      <c r="AH954" s="236"/>
      <c r="AI954" s="236"/>
      <c r="AJ954" s="236"/>
      <c r="AK954" s="236"/>
      <c r="AL954" s="236"/>
      <c r="AM954" s="236"/>
      <c r="AN954" s="236"/>
      <c r="AO954" s="236"/>
      <c r="AP954" s="236"/>
      <c r="AQ954" s="236"/>
      <c r="AR954" s="236"/>
      <c r="AS954" s="236"/>
      <c r="AT954" s="236"/>
      <c r="AU954" s="221">
        <v>2009</v>
      </c>
      <c r="AV954" s="221"/>
      <c r="AW954" s="221"/>
      <c r="AX954" s="221"/>
      <c r="AY954" s="221"/>
      <c r="AZ954" s="221"/>
      <c r="BA954" s="221"/>
      <c r="BB954" s="222">
        <v>450</v>
      </c>
      <c r="BC954" s="221"/>
    </row>
    <row r="955" spans="1:55" s="19" customFormat="1" ht="25.7" hidden="1" customHeight="1">
      <c r="A955" s="690"/>
      <c r="B955" s="242"/>
      <c r="C955" s="707" t="s">
        <v>5240</v>
      </c>
      <c r="D955" s="219" t="s">
        <v>5593</v>
      </c>
      <c r="E955" s="707" t="s">
        <v>5240</v>
      </c>
      <c r="F955" s="707" t="s">
        <v>5240</v>
      </c>
      <c r="G955" s="766"/>
      <c r="H955" s="766"/>
      <c r="I955" s="222">
        <v>2119</v>
      </c>
      <c r="J955" s="222">
        <v>499.35</v>
      </c>
      <c r="K955" s="222">
        <v>499.35</v>
      </c>
      <c r="L955" s="221"/>
      <c r="M955" s="221"/>
      <c r="N955" s="221"/>
      <c r="O955" s="222">
        <v>452.2</v>
      </c>
      <c r="P955" s="222">
        <v>452.2</v>
      </c>
      <c r="Q955" s="235" t="s">
        <v>5594</v>
      </c>
      <c r="R955" s="235">
        <v>1</v>
      </c>
      <c r="S955" s="235" t="s">
        <v>290</v>
      </c>
      <c r="T955" s="235"/>
      <c r="U955" s="235"/>
      <c r="V955" s="236"/>
      <c r="W955" s="236"/>
      <c r="X955" s="236"/>
      <c r="Y955" s="236"/>
      <c r="Z955" s="235" t="s">
        <v>1644</v>
      </c>
      <c r="AA955" s="707"/>
      <c r="AB955" s="707"/>
      <c r="AC955" s="236"/>
      <c r="AD955" s="236"/>
      <c r="AE955" s="236"/>
      <c r="AF955" s="236"/>
      <c r="AG955" s="236"/>
      <c r="AH955" s="236"/>
      <c r="AI955" s="236"/>
      <c r="AJ955" s="236"/>
      <c r="AK955" s="236"/>
      <c r="AL955" s="236"/>
      <c r="AM955" s="236"/>
      <c r="AN955" s="236"/>
      <c r="AO955" s="236"/>
      <c r="AP955" s="236"/>
      <c r="AQ955" s="236"/>
      <c r="AR955" s="236"/>
      <c r="AS955" s="236"/>
      <c r="AT955" s="236"/>
      <c r="AU955" s="221">
        <v>2003</v>
      </c>
      <c r="AV955" s="221"/>
      <c r="AW955" s="221"/>
      <c r="AX955" s="221"/>
      <c r="AY955" s="221"/>
      <c r="AZ955" s="221"/>
      <c r="BA955" s="221"/>
      <c r="BB955" s="222">
        <v>136</v>
      </c>
      <c r="BC955" s="221"/>
    </row>
    <row r="956" spans="1:55" s="19" customFormat="1" ht="25.7" hidden="1" customHeight="1">
      <c r="A956" s="690"/>
      <c r="B956" s="242"/>
      <c r="C956" s="707" t="s">
        <v>461</v>
      </c>
      <c r="D956" s="219" t="s">
        <v>13162</v>
      </c>
      <c r="E956" s="707" t="s">
        <v>461</v>
      </c>
      <c r="F956" s="707" t="s">
        <v>13163</v>
      </c>
      <c r="G956" s="766">
        <v>2933</v>
      </c>
      <c r="H956" s="766">
        <v>578</v>
      </c>
      <c r="I956" s="222">
        <v>2933</v>
      </c>
      <c r="J956" s="222">
        <v>578</v>
      </c>
      <c r="K956" s="222">
        <v>578</v>
      </c>
      <c r="L956" s="221"/>
      <c r="M956" s="221"/>
      <c r="N956" s="221"/>
      <c r="O956" s="222">
        <v>419</v>
      </c>
      <c r="P956" s="222">
        <v>419</v>
      </c>
      <c r="Q956" s="235" t="s">
        <v>13164</v>
      </c>
      <c r="R956" s="235">
        <v>1</v>
      </c>
      <c r="S956" s="235" t="s">
        <v>290</v>
      </c>
      <c r="T956" s="235"/>
      <c r="U956" s="235"/>
      <c r="V956" s="236"/>
      <c r="W956" s="236"/>
      <c r="X956" s="236"/>
      <c r="Y956" s="236"/>
      <c r="Z956" s="235" t="s">
        <v>1644</v>
      </c>
      <c r="AA956" s="707"/>
      <c r="AB956" s="707"/>
      <c r="AC956" s="236"/>
      <c r="AD956" s="236"/>
      <c r="AE956" s="236"/>
      <c r="AF956" s="236"/>
      <c r="AG956" s="236"/>
      <c r="AH956" s="236"/>
      <c r="AI956" s="236"/>
      <c r="AJ956" s="236"/>
      <c r="AK956" s="236"/>
      <c r="AL956" s="236"/>
      <c r="AM956" s="236"/>
      <c r="AN956" s="236"/>
      <c r="AO956" s="236"/>
      <c r="AP956" s="236"/>
      <c r="AQ956" s="236"/>
      <c r="AR956" s="236"/>
      <c r="AS956" s="236"/>
      <c r="AT956" s="236"/>
      <c r="AU956" s="221">
        <v>2018</v>
      </c>
      <c r="AV956" s="221"/>
      <c r="AW956" s="221"/>
      <c r="AX956" s="221"/>
      <c r="AY956" s="221"/>
      <c r="AZ956" s="221"/>
      <c r="BA956" s="221"/>
      <c r="BB956" s="222">
        <v>780</v>
      </c>
      <c r="BC956" s="221"/>
    </row>
    <row r="957" spans="1:55" s="19" customFormat="1" ht="25.7" hidden="1" customHeight="1">
      <c r="A957" s="690"/>
      <c r="B957" s="239" t="s">
        <v>2267</v>
      </c>
      <c r="C957" s="707" t="s">
        <v>2234</v>
      </c>
      <c r="D957" s="246">
        <f>COUNTA(D958:D1195)</f>
        <v>238</v>
      </c>
      <c r="E957" s="236"/>
      <c r="F957" s="236"/>
      <c r="G957" s="236"/>
      <c r="H957" s="236"/>
      <c r="I957" s="235">
        <f t="shared" ref="I957:N957" si="11">SUM(I958:I1195)</f>
        <v>979063.63</v>
      </c>
      <c r="J957" s="235">
        <f t="shared" si="11"/>
        <v>118408.54000000001</v>
      </c>
      <c r="K957" s="235">
        <f t="shared" si="11"/>
        <v>122204.84999999996</v>
      </c>
      <c r="L957" s="235">
        <f t="shared" si="11"/>
        <v>13812</v>
      </c>
      <c r="M957" s="235">
        <f t="shared" si="11"/>
        <v>13834</v>
      </c>
      <c r="N957" s="235">
        <f t="shared" si="11"/>
        <v>2889</v>
      </c>
      <c r="O957" s="235"/>
      <c r="P957" s="235"/>
      <c r="Q957" s="235"/>
      <c r="R957" s="235">
        <f>SUM(R958:R1195)</f>
        <v>269</v>
      </c>
      <c r="S957" s="235"/>
      <c r="T957" s="236"/>
      <c r="U957" s="236"/>
      <c r="V957" s="236"/>
      <c r="W957" s="236"/>
      <c r="X957" s="236"/>
      <c r="Y957" s="236"/>
      <c r="Z957" s="235"/>
      <c r="AA957" s="707"/>
      <c r="AB957" s="707"/>
      <c r="AC957" s="236"/>
      <c r="AD957" s="236"/>
      <c r="AE957" s="236"/>
      <c r="AF957" s="236"/>
      <c r="AG957" s="236"/>
      <c r="AH957" s="236"/>
      <c r="AI957" s="236"/>
      <c r="AJ957" s="236"/>
      <c r="AK957" s="236"/>
      <c r="AL957" s="236"/>
      <c r="AM957" s="236"/>
      <c r="AN957" s="236"/>
      <c r="AO957" s="236"/>
      <c r="AP957" s="236"/>
      <c r="AQ957" s="236"/>
      <c r="AR957" s="236"/>
      <c r="AS957" s="236"/>
      <c r="AT957" s="236"/>
      <c r="AU957" s="221"/>
      <c r="AV957" s="221"/>
      <c r="AW957" s="221"/>
      <c r="AX957" s="221"/>
      <c r="AY957" s="221"/>
      <c r="AZ957" s="221"/>
      <c r="BA957" s="221"/>
      <c r="BB957" s="222"/>
      <c r="BC957" s="222"/>
    </row>
    <row r="958" spans="1:55" s="19" customFormat="1" ht="25.7" hidden="1" customHeight="1">
      <c r="A958" s="690"/>
      <c r="B958" s="242"/>
      <c r="C958" s="707" t="s">
        <v>1848</v>
      </c>
      <c r="D958" s="707" t="s">
        <v>11805</v>
      </c>
      <c r="E958" s="707" t="s">
        <v>1848</v>
      </c>
      <c r="F958" s="707" t="s">
        <v>16538</v>
      </c>
      <c r="G958" s="236"/>
      <c r="H958" s="236"/>
      <c r="I958" s="235">
        <v>8644</v>
      </c>
      <c r="J958" s="235">
        <v>500</v>
      </c>
      <c r="K958" s="235">
        <v>499.85</v>
      </c>
      <c r="L958" s="236"/>
      <c r="M958" s="736"/>
      <c r="N958" s="236"/>
      <c r="O958" s="235">
        <v>500</v>
      </c>
      <c r="P958" s="235">
        <v>500</v>
      </c>
      <c r="Q958" s="235" t="s">
        <v>11806</v>
      </c>
      <c r="R958" s="235">
        <v>1</v>
      </c>
      <c r="S958" s="235" t="s">
        <v>290</v>
      </c>
      <c r="T958" s="235"/>
      <c r="U958" s="707"/>
      <c r="V958" s="235"/>
      <c r="W958" s="236"/>
      <c r="X958" s="236"/>
      <c r="Y958" s="236"/>
      <c r="Z958" s="707" t="s">
        <v>384</v>
      </c>
      <c r="AA958" s="235"/>
      <c r="AB958" s="236"/>
      <c r="AC958" s="707"/>
      <c r="AD958" s="235"/>
      <c r="AE958" s="236"/>
      <c r="AF958" s="707"/>
      <c r="AG958" s="235"/>
      <c r="AH958" s="236"/>
      <c r="AI958" s="707"/>
      <c r="AJ958" s="235"/>
      <c r="AK958" s="236"/>
      <c r="AL958" s="707"/>
      <c r="AM958" s="235"/>
      <c r="AN958" s="236"/>
      <c r="AO958" s="707"/>
      <c r="AP958" s="235"/>
      <c r="AQ958" s="236"/>
      <c r="AR958" s="707"/>
      <c r="AS958" s="235"/>
      <c r="AT958" s="236"/>
      <c r="AU958" s="707">
        <v>2016</v>
      </c>
      <c r="AV958" s="235"/>
      <c r="AW958" s="236"/>
      <c r="AX958" s="707"/>
      <c r="AY958" s="235"/>
      <c r="AZ958" s="236"/>
      <c r="BA958" s="707"/>
      <c r="BB958" s="235">
        <v>340</v>
      </c>
      <c r="BC958" s="236"/>
    </row>
    <row r="959" spans="1:55" s="1317" customFormat="1" ht="25.7" hidden="1" customHeight="1">
      <c r="A959" s="690"/>
      <c r="B959" s="242"/>
      <c r="C959" s="1449" t="s">
        <v>1848</v>
      </c>
      <c r="D959" s="1449" t="s">
        <v>5889</v>
      </c>
      <c r="E959" s="1449" t="s">
        <v>1848</v>
      </c>
      <c r="F959" s="1449" t="s">
        <v>16538</v>
      </c>
      <c r="G959" s="1454"/>
      <c r="H959" s="1454"/>
      <c r="I959" s="235">
        <v>1630</v>
      </c>
      <c r="J959" s="235">
        <v>456</v>
      </c>
      <c r="K959" s="235">
        <v>456</v>
      </c>
      <c r="L959" s="1454"/>
      <c r="M959" s="736"/>
      <c r="N959" s="1454"/>
      <c r="O959" s="235">
        <v>456</v>
      </c>
      <c r="P959" s="235">
        <v>456</v>
      </c>
      <c r="Q959" s="235" t="s">
        <v>1849</v>
      </c>
      <c r="R959" s="235">
        <v>1</v>
      </c>
      <c r="S959" s="235" t="s">
        <v>290</v>
      </c>
      <c r="T959" s="235" t="s">
        <v>384</v>
      </c>
      <c r="U959" s="1449">
        <v>2004</v>
      </c>
      <c r="V959" s="235">
        <v>80</v>
      </c>
      <c r="W959" s="1454"/>
      <c r="X959" s="1454"/>
      <c r="Y959" s="1454"/>
      <c r="Z959" s="1449" t="s">
        <v>384</v>
      </c>
      <c r="AA959" s="235">
        <v>80</v>
      </c>
      <c r="AB959" s="1454"/>
      <c r="AC959" s="1449">
        <v>2004</v>
      </c>
      <c r="AD959" s="235">
        <v>80</v>
      </c>
      <c r="AE959" s="1454"/>
      <c r="AF959" s="1449">
        <v>2004</v>
      </c>
      <c r="AG959" s="235">
        <v>80</v>
      </c>
      <c r="AH959" s="1454"/>
      <c r="AI959" s="1449">
        <v>2004</v>
      </c>
      <c r="AJ959" s="235">
        <v>80</v>
      </c>
      <c r="AK959" s="1454"/>
      <c r="AL959" s="1449">
        <v>2004</v>
      </c>
      <c r="AM959" s="235">
        <v>80</v>
      </c>
      <c r="AN959" s="1454"/>
      <c r="AO959" s="1449">
        <v>2004</v>
      </c>
      <c r="AP959" s="235">
        <v>80</v>
      </c>
      <c r="AQ959" s="1454"/>
      <c r="AR959" s="1449">
        <v>2004</v>
      </c>
      <c r="AS959" s="235">
        <v>80</v>
      </c>
      <c r="AT959" s="1454"/>
      <c r="AU959" s="1449">
        <v>2004</v>
      </c>
      <c r="AV959" s="235">
        <v>80</v>
      </c>
      <c r="AW959" s="1454"/>
      <c r="AX959" s="1449">
        <v>2004</v>
      </c>
      <c r="AY959" s="235">
        <v>80</v>
      </c>
      <c r="AZ959" s="1454"/>
      <c r="BA959" s="1449">
        <v>2004</v>
      </c>
      <c r="BB959" s="235">
        <v>80</v>
      </c>
      <c r="BC959" s="1454"/>
    </row>
    <row r="960" spans="1:55" s="1317" customFormat="1" ht="25.7" hidden="1" customHeight="1">
      <c r="A960" s="690"/>
      <c r="B960" s="242"/>
      <c r="C960" s="1449" t="s">
        <v>1848</v>
      </c>
      <c r="D960" s="1449" t="s">
        <v>5890</v>
      </c>
      <c r="E960" s="1449" t="s">
        <v>1848</v>
      </c>
      <c r="F960" s="1449" t="s">
        <v>16538</v>
      </c>
      <c r="G960" s="1454"/>
      <c r="H960" s="1454"/>
      <c r="I960" s="235">
        <v>1139</v>
      </c>
      <c r="J960" s="235">
        <v>316</v>
      </c>
      <c r="K960" s="235">
        <v>316</v>
      </c>
      <c r="L960" s="1454"/>
      <c r="M960" s="736"/>
      <c r="N960" s="1454"/>
      <c r="O960" s="235">
        <v>316</v>
      </c>
      <c r="P960" s="235">
        <v>316</v>
      </c>
      <c r="Q960" s="235" t="s">
        <v>1884</v>
      </c>
      <c r="R960" s="235">
        <v>1</v>
      </c>
      <c r="S960" s="235" t="s">
        <v>290</v>
      </c>
      <c r="T960" s="235" t="s">
        <v>384</v>
      </c>
      <c r="U960" s="1449">
        <v>2001</v>
      </c>
      <c r="V960" s="235">
        <v>140</v>
      </c>
      <c r="W960" s="1454"/>
      <c r="X960" s="1454"/>
      <c r="Y960" s="1454"/>
      <c r="Z960" s="1449" t="s">
        <v>384</v>
      </c>
      <c r="AA960" s="235">
        <v>2001</v>
      </c>
      <c r="AB960" s="1454">
        <v>140</v>
      </c>
      <c r="AC960" s="1449"/>
      <c r="AD960" s="235"/>
      <c r="AE960" s="1454"/>
      <c r="AF960" s="1449"/>
      <c r="AG960" s="235"/>
      <c r="AH960" s="1454"/>
      <c r="AI960" s="1449"/>
      <c r="AJ960" s="235"/>
      <c r="AK960" s="1454"/>
      <c r="AL960" s="1449"/>
      <c r="AM960" s="235"/>
      <c r="AN960" s="1454"/>
      <c r="AO960" s="1449"/>
      <c r="AP960" s="235"/>
      <c r="AQ960" s="1454"/>
      <c r="AR960" s="1449"/>
      <c r="AS960" s="235"/>
      <c r="AT960" s="1454"/>
      <c r="AU960" s="1449">
        <v>2004</v>
      </c>
      <c r="AV960" s="235"/>
      <c r="AW960" s="1454"/>
      <c r="AX960" s="1449"/>
      <c r="AY960" s="235"/>
      <c r="AZ960" s="1454"/>
      <c r="BA960" s="1449"/>
      <c r="BB960" s="235">
        <v>140</v>
      </c>
      <c r="BC960" s="1454"/>
    </row>
    <row r="961" spans="1:55" s="1317" customFormat="1" ht="25.7" hidden="1" customHeight="1">
      <c r="A961" s="690"/>
      <c r="B961" s="242"/>
      <c r="C961" s="1449" t="s">
        <v>1848</v>
      </c>
      <c r="D961" s="1449" t="s">
        <v>5891</v>
      </c>
      <c r="E961" s="1449" t="s">
        <v>1848</v>
      </c>
      <c r="F961" s="1449" t="s">
        <v>16538</v>
      </c>
      <c r="G961" s="1454"/>
      <c r="H961" s="1454"/>
      <c r="I961" s="235">
        <v>2902</v>
      </c>
      <c r="J961" s="235">
        <v>429</v>
      </c>
      <c r="K961" s="235">
        <v>429</v>
      </c>
      <c r="L961" s="1454"/>
      <c r="M961" s="736"/>
      <c r="N961" s="1454"/>
      <c r="O961" s="235">
        <v>429</v>
      </c>
      <c r="P961" s="235">
        <v>429</v>
      </c>
      <c r="Q961" s="235" t="s">
        <v>5892</v>
      </c>
      <c r="R961" s="235">
        <v>1</v>
      </c>
      <c r="S961" s="235" t="s">
        <v>290</v>
      </c>
      <c r="T961" s="235" t="s">
        <v>384</v>
      </c>
      <c r="U961" s="1449"/>
      <c r="V961" s="235"/>
      <c r="W961" s="1454"/>
      <c r="X961" s="1454"/>
      <c r="Y961" s="1454"/>
      <c r="Z961" s="1449" t="s">
        <v>384</v>
      </c>
      <c r="AA961" s="235"/>
      <c r="AB961" s="1454"/>
      <c r="AC961" s="1449"/>
      <c r="AD961" s="235"/>
      <c r="AE961" s="1454"/>
      <c r="AF961" s="1449"/>
      <c r="AG961" s="235"/>
      <c r="AH961" s="1454"/>
      <c r="AI961" s="1449"/>
      <c r="AJ961" s="235"/>
      <c r="AK961" s="1454"/>
      <c r="AL961" s="1449"/>
      <c r="AM961" s="235"/>
      <c r="AN961" s="1454"/>
      <c r="AO961" s="1449"/>
      <c r="AP961" s="235"/>
      <c r="AQ961" s="1454"/>
      <c r="AR961" s="1449"/>
      <c r="AS961" s="235"/>
      <c r="AT961" s="1454"/>
      <c r="AU961" s="1449">
        <v>2004</v>
      </c>
      <c r="AV961" s="235"/>
      <c r="AW961" s="1454"/>
      <c r="AX961" s="1449"/>
      <c r="AY961" s="235"/>
      <c r="AZ961" s="1454"/>
      <c r="BA961" s="1449"/>
      <c r="BB961" s="235">
        <v>65</v>
      </c>
      <c r="BC961" s="1454"/>
    </row>
    <row r="962" spans="1:55" s="1317" customFormat="1" ht="25.7" hidden="1" customHeight="1">
      <c r="A962" s="690"/>
      <c r="B962" s="242"/>
      <c r="C962" s="1449" t="s">
        <v>1848</v>
      </c>
      <c r="D962" s="1449" t="s">
        <v>5893</v>
      </c>
      <c r="E962" s="1449" t="s">
        <v>1848</v>
      </c>
      <c r="F962" s="1449" t="s">
        <v>16538</v>
      </c>
      <c r="G962" s="1454"/>
      <c r="H962" s="1454"/>
      <c r="I962" s="235">
        <v>911</v>
      </c>
      <c r="J962" s="235">
        <v>456</v>
      </c>
      <c r="K962" s="235">
        <v>456</v>
      </c>
      <c r="L962" s="1454">
        <v>456</v>
      </c>
      <c r="M962" s="736">
        <v>456</v>
      </c>
      <c r="N962" s="1454" t="s">
        <v>1849</v>
      </c>
      <c r="O962" s="235">
        <v>456</v>
      </c>
      <c r="P962" s="235">
        <v>456</v>
      </c>
      <c r="Q962" s="235" t="s">
        <v>1849</v>
      </c>
      <c r="R962" s="235">
        <v>1</v>
      </c>
      <c r="S962" s="235" t="s">
        <v>290</v>
      </c>
      <c r="T962" s="235" t="s">
        <v>384</v>
      </c>
      <c r="U962" s="1449">
        <v>2003</v>
      </c>
      <c r="V962" s="235">
        <v>58</v>
      </c>
      <c r="W962" s="1454"/>
      <c r="X962" s="1454"/>
      <c r="Y962" s="1454"/>
      <c r="Z962" s="1449" t="s">
        <v>384</v>
      </c>
      <c r="AA962" s="235">
        <v>2003</v>
      </c>
      <c r="AB962" s="1454">
        <v>58</v>
      </c>
      <c r="AC962" s="1449"/>
      <c r="AD962" s="235"/>
      <c r="AE962" s="1454"/>
      <c r="AF962" s="1449"/>
      <c r="AG962" s="235"/>
      <c r="AH962" s="1454"/>
      <c r="AI962" s="1449"/>
      <c r="AJ962" s="235"/>
      <c r="AK962" s="1454"/>
      <c r="AL962" s="1449"/>
      <c r="AM962" s="235"/>
      <c r="AN962" s="1454"/>
      <c r="AO962" s="1449"/>
      <c r="AP962" s="235"/>
      <c r="AQ962" s="1454"/>
      <c r="AR962" s="1449"/>
      <c r="AS962" s="235"/>
      <c r="AT962" s="1454"/>
      <c r="AU962" s="1449">
        <v>2003</v>
      </c>
      <c r="AV962" s="235">
        <v>58</v>
      </c>
      <c r="AW962" s="1454"/>
      <c r="AX962" s="1449">
        <v>2003</v>
      </c>
      <c r="AY962" s="235">
        <v>58</v>
      </c>
      <c r="AZ962" s="1454"/>
      <c r="BA962" s="1449">
        <v>2003</v>
      </c>
      <c r="BB962" s="235">
        <v>58</v>
      </c>
      <c r="BC962" s="1454"/>
    </row>
    <row r="963" spans="1:55" s="1317" customFormat="1" ht="25.7" hidden="1" customHeight="1">
      <c r="A963" s="690"/>
      <c r="B963" s="242"/>
      <c r="C963" s="1449" t="s">
        <v>1848</v>
      </c>
      <c r="D963" s="1449" t="s">
        <v>5894</v>
      </c>
      <c r="E963" s="1449" t="s">
        <v>1848</v>
      </c>
      <c r="F963" s="1449" t="s">
        <v>16538</v>
      </c>
      <c r="G963" s="1454">
        <v>2819</v>
      </c>
      <c r="H963" s="1454">
        <v>462</v>
      </c>
      <c r="I963" s="235">
        <v>2819</v>
      </c>
      <c r="J963" s="235">
        <v>462</v>
      </c>
      <c r="K963" s="235">
        <v>462</v>
      </c>
      <c r="L963" s="1454" t="s">
        <v>290</v>
      </c>
      <c r="M963" s="736" t="s">
        <v>384</v>
      </c>
      <c r="N963" s="1454">
        <v>2003</v>
      </c>
      <c r="O963" s="235">
        <v>462</v>
      </c>
      <c r="P963" s="235">
        <v>462</v>
      </c>
      <c r="Q963" s="235" t="s">
        <v>1849</v>
      </c>
      <c r="R963" s="235">
        <v>1</v>
      </c>
      <c r="S963" s="235" t="s">
        <v>290</v>
      </c>
      <c r="T963" s="235" t="s">
        <v>384</v>
      </c>
      <c r="U963" s="1449">
        <v>2003</v>
      </c>
      <c r="V963" s="235">
        <v>58</v>
      </c>
      <c r="W963" s="1454"/>
      <c r="X963" s="1454"/>
      <c r="Y963" s="1454"/>
      <c r="Z963" s="1449" t="s">
        <v>384</v>
      </c>
      <c r="AA963" s="235"/>
      <c r="AB963" s="1454"/>
      <c r="AC963" s="1449"/>
      <c r="AD963" s="235"/>
      <c r="AE963" s="1454"/>
      <c r="AF963" s="1449"/>
      <c r="AG963" s="235"/>
      <c r="AH963" s="1454"/>
      <c r="AI963" s="1449"/>
      <c r="AJ963" s="235"/>
      <c r="AK963" s="1454"/>
      <c r="AL963" s="1449"/>
      <c r="AM963" s="235"/>
      <c r="AN963" s="1454"/>
      <c r="AO963" s="1449"/>
      <c r="AP963" s="235"/>
      <c r="AQ963" s="1454"/>
      <c r="AR963" s="1449"/>
      <c r="AS963" s="235"/>
      <c r="AT963" s="1454"/>
      <c r="AU963" s="1449">
        <v>2003</v>
      </c>
      <c r="AV963" s="235">
        <v>51</v>
      </c>
      <c r="AW963" s="1454"/>
      <c r="AX963" s="1449"/>
      <c r="AY963" s="235"/>
      <c r="AZ963" s="1454"/>
      <c r="BA963" s="1449"/>
      <c r="BB963" s="235">
        <v>51</v>
      </c>
      <c r="BC963" s="1454"/>
    </row>
    <row r="964" spans="1:55" s="1317" customFormat="1" ht="25.7" hidden="1" customHeight="1">
      <c r="A964" s="690"/>
      <c r="B964" s="242"/>
      <c r="C964" s="1449" t="s">
        <v>1848</v>
      </c>
      <c r="D964" s="1449" t="s">
        <v>5895</v>
      </c>
      <c r="E964" s="1449" t="s">
        <v>1848</v>
      </c>
      <c r="F964" s="1449" t="s">
        <v>16538</v>
      </c>
      <c r="G964" s="1454">
        <v>874</v>
      </c>
      <c r="H964" s="1454"/>
      <c r="I964" s="235">
        <v>874</v>
      </c>
      <c r="J964" s="235">
        <v>462</v>
      </c>
      <c r="K964" s="235">
        <v>462</v>
      </c>
      <c r="L964" s="1454"/>
      <c r="M964" s="736"/>
      <c r="N964" s="1454"/>
      <c r="O964" s="235">
        <v>462</v>
      </c>
      <c r="P964" s="235">
        <v>462</v>
      </c>
      <c r="Q964" s="235" t="s">
        <v>1849</v>
      </c>
      <c r="R964" s="235">
        <v>1</v>
      </c>
      <c r="S964" s="235" t="s">
        <v>290</v>
      </c>
      <c r="T964" s="235"/>
      <c r="U964" s="1449"/>
      <c r="V964" s="235"/>
      <c r="W964" s="1454"/>
      <c r="X964" s="1454"/>
      <c r="Y964" s="1454"/>
      <c r="Z964" s="1449" t="s">
        <v>384</v>
      </c>
      <c r="AA964" s="235"/>
      <c r="AB964" s="1454"/>
      <c r="AC964" s="1449"/>
      <c r="AD964" s="235"/>
      <c r="AE964" s="1454"/>
      <c r="AF964" s="1449"/>
      <c r="AG964" s="235"/>
      <c r="AH964" s="1454"/>
      <c r="AI964" s="1449"/>
      <c r="AJ964" s="235"/>
      <c r="AK964" s="1454"/>
      <c r="AL964" s="1449"/>
      <c r="AM964" s="235"/>
      <c r="AN964" s="1454"/>
      <c r="AO964" s="1449"/>
      <c r="AP964" s="235"/>
      <c r="AQ964" s="1454"/>
      <c r="AR964" s="1449"/>
      <c r="AS964" s="235"/>
      <c r="AT964" s="1454"/>
      <c r="AU964" s="1449">
        <v>2001</v>
      </c>
      <c r="AV964" s="235">
        <v>30</v>
      </c>
      <c r="AW964" s="1454"/>
      <c r="AX964" s="1449"/>
      <c r="AY964" s="235"/>
      <c r="AZ964" s="1454"/>
      <c r="BA964" s="1449"/>
      <c r="BB964" s="235">
        <v>30</v>
      </c>
      <c r="BC964" s="1454"/>
    </row>
    <row r="965" spans="1:55" s="1317" customFormat="1" ht="25.7" hidden="1" customHeight="1">
      <c r="A965" s="690"/>
      <c r="B965" s="242"/>
      <c r="C965" s="1449" t="s">
        <v>1848</v>
      </c>
      <c r="D965" s="1449" t="s">
        <v>5896</v>
      </c>
      <c r="E965" s="1449" t="s">
        <v>1848</v>
      </c>
      <c r="F965" s="1449" t="s">
        <v>16538</v>
      </c>
      <c r="G965" s="1454">
        <v>19487</v>
      </c>
      <c r="H965" s="1454"/>
      <c r="I965" s="235">
        <v>458</v>
      </c>
      <c r="J965" s="235">
        <v>458</v>
      </c>
      <c r="K965" s="235">
        <v>458</v>
      </c>
      <c r="L965" s="1454">
        <v>458</v>
      </c>
      <c r="M965" s="736">
        <v>458</v>
      </c>
      <c r="N965" s="1454" t="s">
        <v>1849</v>
      </c>
      <c r="O965" s="235">
        <v>458</v>
      </c>
      <c r="P965" s="235">
        <v>458</v>
      </c>
      <c r="Q965" s="235" t="s">
        <v>1849</v>
      </c>
      <c r="R965" s="235">
        <v>1</v>
      </c>
      <c r="S965" s="235" t="s">
        <v>290</v>
      </c>
      <c r="T965" s="235"/>
      <c r="U965" s="1449"/>
      <c r="V965" s="235"/>
      <c r="W965" s="1454"/>
      <c r="X965" s="1454"/>
      <c r="Y965" s="1454"/>
      <c r="Z965" s="1449" t="s">
        <v>384</v>
      </c>
      <c r="AA965" s="235"/>
      <c r="AB965" s="1454"/>
      <c r="AC965" s="1449"/>
      <c r="AD965" s="235"/>
      <c r="AE965" s="1454"/>
      <c r="AF965" s="1449"/>
      <c r="AG965" s="235"/>
      <c r="AH965" s="1454"/>
      <c r="AI965" s="1449"/>
      <c r="AJ965" s="235"/>
      <c r="AK965" s="1454"/>
      <c r="AL965" s="1449"/>
      <c r="AM965" s="235"/>
      <c r="AN965" s="1454"/>
      <c r="AO965" s="1449"/>
      <c r="AP965" s="235"/>
      <c r="AQ965" s="1454"/>
      <c r="AR965" s="1449"/>
      <c r="AS965" s="235"/>
      <c r="AT965" s="1454"/>
      <c r="AU965" s="1449">
        <v>2001</v>
      </c>
      <c r="AV965" s="235"/>
      <c r="AW965" s="1454"/>
      <c r="AX965" s="1449"/>
      <c r="AY965" s="235"/>
      <c r="AZ965" s="1454"/>
      <c r="BA965" s="1449"/>
      <c r="BB965" s="235">
        <v>39</v>
      </c>
      <c r="BC965" s="1454"/>
    </row>
    <row r="966" spans="1:55" s="1317" customFormat="1" ht="25.7" hidden="1" customHeight="1">
      <c r="A966" s="690"/>
      <c r="B966" s="242"/>
      <c r="C966" s="1449" t="s">
        <v>1848</v>
      </c>
      <c r="D966" s="1449" t="s">
        <v>5897</v>
      </c>
      <c r="E966" s="1449" t="s">
        <v>1848</v>
      </c>
      <c r="F966" s="1449" t="s">
        <v>16538</v>
      </c>
      <c r="G966" s="1454"/>
      <c r="H966" s="1454"/>
      <c r="I966" s="235">
        <v>1035</v>
      </c>
      <c r="J966" s="235">
        <v>322</v>
      </c>
      <c r="K966" s="235">
        <v>322</v>
      </c>
      <c r="L966" s="1454"/>
      <c r="M966" s="736"/>
      <c r="N966" s="1454"/>
      <c r="O966" s="235">
        <v>322</v>
      </c>
      <c r="P966" s="235">
        <v>322</v>
      </c>
      <c r="Q966" s="235" t="s">
        <v>1884</v>
      </c>
      <c r="R966" s="235">
        <v>1</v>
      </c>
      <c r="S966" s="235" t="s">
        <v>290</v>
      </c>
      <c r="T966" s="235"/>
      <c r="U966" s="1449"/>
      <c r="V966" s="235"/>
      <c r="W966" s="1454"/>
      <c r="X966" s="1454"/>
      <c r="Y966" s="1454"/>
      <c r="Z966" s="1449" t="s">
        <v>384</v>
      </c>
      <c r="AA966" s="235"/>
      <c r="AB966" s="1454"/>
      <c r="AC966" s="1449"/>
      <c r="AD966" s="235"/>
      <c r="AE966" s="1454"/>
      <c r="AF966" s="1449"/>
      <c r="AG966" s="235"/>
      <c r="AH966" s="1454"/>
      <c r="AI966" s="1449"/>
      <c r="AJ966" s="235"/>
      <c r="AK966" s="1454"/>
      <c r="AL966" s="1449"/>
      <c r="AM966" s="235"/>
      <c r="AN966" s="1454"/>
      <c r="AO966" s="1449"/>
      <c r="AP966" s="235"/>
      <c r="AQ966" s="1454"/>
      <c r="AR966" s="1449"/>
      <c r="AS966" s="235"/>
      <c r="AT966" s="1454"/>
      <c r="AU966" s="1449">
        <v>2004</v>
      </c>
      <c r="AV966" s="235"/>
      <c r="AW966" s="1454"/>
      <c r="AX966" s="1449"/>
      <c r="AY966" s="235"/>
      <c r="AZ966" s="1454"/>
      <c r="BA966" s="1449"/>
      <c r="BB966" s="235">
        <v>143</v>
      </c>
      <c r="BC966" s="1454"/>
    </row>
    <row r="967" spans="1:55" s="1317" customFormat="1" ht="25.7" hidden="1" customHeight="1">
      <c r="A967" s="690"/>
      <c r="B967" s="242"/>
      <c r="C967" s="1449" t="s">
        <v>1848</v>
      </c>
      <c r="D967" s="1449" t="s">
        <v>5898</v>
      </c>
      <c r="E967" s="1449" t="s">
        <v>1848</v>
      </c>
      <c r="F967" s="1449" t="s">
        <v>16538</v>
      </c>
      <c r="G967" s="1454"/>
      <c r="H967" s="1454"/>
      <c r="I967" s="235">
        <v>34165</v>
      </c>
      <c r="J967" s="235">
        <v>578</v>
      </c>
      <c r="K967" s="235">
        <v>578</v>
      </c>
      <c r="L967" s="1454"/>
      <c r="M967" s="736"/>
      <c r="N967" s="1454"/>
      <c r="O967" s="235">
        <v>578</v>
      </c>
      <c r="P967" s="235">
        <v>578</v>
      </c>
      <c r="Q967" s="235" t="s">
        <v>1849</v>
      </c>
      <c r="R967" s="235">
        <v>1</v>
      </c>
      <c r="S967" s="235" t="s">
        <v>290</v>
      </c>
      <c r="T967" s="235"/>
      <c r="U967" s="1449"/>
      <c r="V967" s="235"/>
      <c r="W967" s="1454"/>
      <c r="X967" s="1454"/>
      <c r="Y967" s="1454"/>
      <c r="Z967" s="1449" t="s">
        <v>384</v>
      </c>
      <c r="AA967" s="235"/>
      <c r="AB967" s="1454"/>
      <c r="AC967" s="1449"/>
      <c r="AD967" s="235"/>
      <c r="AE967" s="1454"/>
      <c r="AF967" s="1449"/>
      <c r="AG967" s="235"/>
      <c r="AH967" s="1454"/>
      <c r="AI967" s="1449"/>
      <c r="AJ967" s="235"/>
      <c r="AK967" s="1454"/>
      <c r="AL967" s="1449"/>
      <c r="AM967" s="235"/>
      <c r="AN967" s="1454"/>
      <c r="AO967" s="1449"/>
      <c r="AP967" s="235"/>
      <c r="AQ967" s="1454"/>
      <c r="AR967" s="1449"/>
      <c r="AS967" s="235"/>
      <c r="AT967" s="1454"/>
      <c r="AU967" s="1449">
        <v>1996</v>
      </c>
      <c r="AV967" s="235"/>
      <c r="AW967" s="1454"/>
      <c r="AX967" s="1449"/>
      <c r="AY967" s="235"/>
      <c r="AZ967" s="1454"/>
      <c r="BA967" s="1449"/>
      <c r="BB967" s="235">
        <v>47</v>
      </c>
      <c r="BC967" s="1454"/>
    </row>
    <row r="968" spans="1:55" s="1317" customFormat="1" ht="25.7" hidden="1" customHeight="1">
      <c r="A968" s="690"/>
      <c r="B968" s="242"/>
      <c r="C968" s="1449" t="s">
        <v>1848</v>
      </c>
      <c r="D968" s="1449" t="s">
        <v>5899</v>
      </c>
      <c r="E968" s="1449" t="s">
        <v>1848</v>
      </c>
      <c r="F968" s="1449" t="s">
        <v>16538</v>
      </c>
      <c r="G968" s="1454"/>
      <c r="H968" s="1454"/>
      <c r="I968" s="235">
        <v>642</v>
      </c>
      <c r="J968" s="235">
        <v>384</v>
      </c>
      <c r="K968" s="235">
        <v>384</v>
      </c>
      <c r="L968" s="1454"/>
      <c r="M968" s="736"/>
      <c r="N968" s="1454"/>
      <c r="O968" s="235">
        <v>384</v>
      </c>
      <c r="P968" s="235">
        <v>384</v>
      </c>
      <c r="Q968" s="235" t="s">
        <v>1884</v>
      </c>
      <c r="R968" s="235">
        <v>1</v>
      </c>
      <c r="S968" s="235" t="s">
        <v>290</v>
      </c>
      <c r="T968" s="235"/>
      <c r="U968" s="1449"/>
      <c r="V968" s="235"/>
      <c r="W968" s="1454"/>
      <c r="X968" s="1454"/>
      <c r="Y968" s="1454"/>
      <c r="Z968" s="1449" t="s">
        <v>384</v>
      </c>
      <c r="AA968" s="235"/>
      <c r="AB968" s="1454"/>
      <c r="AC968" s="1449"/>
      <c r="AD968" s="235"/>
      <c r="AE968" s="1454"/>
      <c r="AF968" s="1449"/>
      <c r="AG968" s="235"/>
      <c r="AH968" s="1454"/>
      <c r="AI968" s="1449"/>
      <c r="AJ968" s="235"/>
      <c r="AK968" s="1454"/>
      <c r="AL968" s="1449"/>
      <c r="AM968" s="235"/>
      <c r="AN968" s="1454"/>
      <c r="AO968" s="1449"/>
      <c r="AP968" s="235"/>
      <c r="AQ968" s="1454"/>
      <c r="AR968" s="1449"/>
      <c r="AS968" s="235"/>
      <c r="AT968" s="1454"/>
      <c r="AU968" s="1449">
        <v>2002</v>
      </c>
      <c r="AV968" s="235">
        <v>57</v>
      </c>
      <c r="AW968" s="1454"/>
      <c r="AX968" s="1449"/>
      <c r="AY968" s="235"/>
      <c r="AZ968" s="1454"/>
      <c r="BA968" s="1449"/>
      <c r="BB968" s="235">
        <v>57</v>
      </c>
      <c r="BC968" s="1454"/>
    </row>
    <row r="969" spans="1:55" s="1317" customFormat="1" ht="25.7" hidden="1" customHeight="1">
      <c r="A969" s="690"/>
      <c r="B969" s="242"/>
      <c r="C969" s="1449" t="s">
        <v>1848</v>
      </c>
      <c r="D969" s="1449" t="s">
        <v>5900</v>
      </c>
      <c r="E969" s="1449" t="s">
        <v>1848</v>
      </c>
      <c r="F969" s="1449" t="s">
        <v>16538</v>
      </c>
      <c r="G969" s="1454">
        <v>10000</v>
      </c>
      <c r="H969" s="1454">
        <v>476.6</v>
      </c>
      <c r="I969" s="235">
        <v>10000</v>
      </c>
      <c r="J969" s="235">
        <v>476.6</v>
      </c>
      <c r="K969" s="235">
        <v>474.03</v>
      </c>
      <c r="L969" s="1454">
        <v>456</v>
      </c>
      <c r="M969" s="736">
        <v>456</v>
      </c>
      <c r="N969" s="1454" t="s">
        <v>1849</v>
      </c>
      <c r="O969" s="235">
        <v>456</v>
      </c>
      <c r="P969" s="235">
        <v>456</v>
      </c>
      <c r="Q969" s="235" t="s">
        <v>1849</v>
      </c>
      <c r="R969" s="235">
        <v>1</v>
      </c>
      <c r="S969" s="235" t="s">
        <v>290</v>
      </c>
      <c r="T969" s="235" t="s">
        <v>384</v>
      </c>
      <c r="U969" s="1449">
        <v>2009</v>
      </c>
      <c r="V969" s="235">
        <v>230</v>
      </c>
      <c r="W969" s="1454" t="s">
        <v>2025</v>
      </c>
      <c r="X969" s="1454"/>
      <c r="Y969" s="1454"/>
      <c r="Z969" s="1449" t="s">
        <v>384</v>
      </c>
      <c r="AA969" s="235"/>
      <c r="AB969" s="1454"/>
      <c r="AC969" s="1449"/>
      <c r="AD969" s="235"/>
      <c r="AE969" s="1454"/>
      <c r="AF969" s="1449"/>
      <c r="AG969" s="235"/>
      <c r="AH969" s="1454"/>
      <c r="AI969" s="1449"/>
      <c r="AJ969" s="235"/>
      <c r="AK969" s="1454"/>
      <c r="AL969" s="1449"/>
      <c r="AM969" s="235"/>
      <c r="AN969" s="1454"/>
      <c r="AO969" s="1449"/>
      <c r="AP969" s="235"/>
      <c r="AQ969" s="1454"/>
      <c r="AR969" s="1449"/>
      <c r="AS969" s="235"/>
      <c r="AT969" s="1454"/>
      <c r="AU969" s="1449">
        <v>2009</v>
      </c>
      <c r="AV969" s="235">
        <v>230</v>
      </c>
      <c r="AW969" s="1454" t="s">
        <v>2025</v>
      </c>
      <c r="AX969" s="1449"/>
      <c r="AY969" s="235"/>
      <c r="AZ969" s="1454"/>
      <c r="BA969" s="1449"/>
      <c r="BB969" s="235">
        <v>230</v>
      </c>
      <c r="BC969" s="1454"/>
    </row>
    <row r="970" spans="1:55" s="1317" customFormat="1" ht="25.7" hidden="1" customHeight="1">
      <c r="A970" s="690"/>
      <c r="B970" s="242"/>
      <c r="C970" s="1449" t="s">
        <v>1848</v>
      </c>
      <c r="D970" s="1449" t="s">
        <v>16571</v>
      </c>
      <c r="E970" s="1449" t="s">
        <v>1848</v>
      </c>
      <c r="F970" s="1449" t="s">
        <v>16538</v>
      </c>
      <c r="G970" s="1454"/>
      <c r="H970" s="1454"/>
      <c r="I970" s="235">
        <v>2402</v>
      </c>
      <c r="J970" s="235">
        <v>500</v>
      </c>
      <c r="K970" s="235">
        <v>500</v>
      </c>
      <c r="L970" s="1454"/>
      <c r="M970" s="736"/>
      <c r="N970" s="1454"/>
      <c r="O970" s="235">
        <v>456</v>
      </c>
      <c r="P970" s="235">
        <v>456</v>
      </c>
      <c r="Q970" s="235" t="s">
        <v>1849</v>
      </c>
      <c r="R970" s="235">
        <v>1</v>
      </c>
      <c r="S970" s="235" t="s">
        <v>290</v>
      </c>
      <c r="T970" s="235"/>
      <c r="U970" s="1449"/>
      <c r="V970" s="235"/>
      <c r="W970" s="1454"/>
      <c r="X970" s="1454"/>
      <c r="Y970" s="1454"/>
      <c r="Z970" s="1449" t="s">
        <v>384</v>
      </c>
      <c r="AA970" s="235"/>
      <c r="AB970" s="1454"/>
      <c r="AC970" s="1449"/>
      <c r="AD970" s="235"/>
      <c r="AE970" s="1454"/>
      <c r="AF970" s="1449"/>
      <c r="AG970" s="235"/>
      <c r="AH970" s="1454"/>
      <c r="AI970" s="1449"/>
      <c r="AJ970" s="235"/>
      <c r="AK970" s="1454"/>
      <c r="AL970" s="1449"/>
      <c r="AM970" s="235"/>
      <c r="AN970" s="1454"/>
      <c r="AO970" s="1449"/>
      <c r="AP970" s="235"/>
      <c r="AQ970" s="1454"/>
      <c r="AR970" s="1449"/>
      <c r="AS970" s="235"/>
      <c r="AT970" s="1454"/>
      <c r="AU970" s="1449">
        <v>2004</v>
      </c>
      <c r="AV970" s="235"/>
      <c r="AW970" s="1454"/>
      <c r="AX970" s="1449"/>
      <c r="AY970" s="235"/>
      <c r="AZ970" s="1454"/>
      <c r="BA970" s="1449"/>
      <c r="BB970" s="235">
        <v>85</v>
      </c>
      <c r="BC970" s="1454"/>
    </row>
    <row r="971" spans="1:55" s="1317" customFormat="1" ht="25.7" hidden="1" customHeight="1">
      <c r="A971" s="690"/>
      <c r="B971" s="242"/>
      <c r="C971" s="1449" t="s">
        <v>1848</v>
      </c>
      <c r="D971" s="1449" t="s">
        <v>5901</v>
      </c>
      <c r="E971" s="1449" t="s">
        <v>1848</v>
      </c>
      <c r="F971" s="1449" t="s">
        <v>16538</v>
      </c>
      <c r="G971" s="1454"/>
      <c r="H971" s="1454"/>
      <c r="I971" s="235">
        <v>7121</v>
      </c>
      <c r="J971" s="235">
        <v>456</v>
      </c>
      <c r="K971" s="235">
        <v>456</v>
      </c>
      <c r="L971" s="1454"/>
      <c r="M971" s="736"/>
      <c r="N971" s="1454"/>
      <c r="O971" s="235">
        <v>456</v>
      </c>
      <c r="P971" s="235">
        <v>456</v>
      </c>
      <c r="Q971" s="235" t="s">
        <v>1849</v>
      </c>
      <c r="R971" s="235">
        <v>1</v>
      </c>
      <c r="S971" s="235" t="s">
        <v>290</v>
      </c>
      <c r="T971" s="235"/>
      <c r="U971" s="1449"/>
      <c r="V971" s="235"/>
      <c r="W971" s="1454"/>
      <c r="X971" s="1454"/>
      <c r="Y971" s="1454"/>
      <c r="Z971" s="1449" t="s">
        <v>384</v>
      </c>
      <c r="AA971" s="235"/>
      <c r="AB971" s="1454"/>
      <c r="AC971" s="1449"/>
      <c r="AD971" s="235"/>
      <c r="AE971" s="1454"/>
      <c r="AF971" s="1449"/>
      <c r="AG971" s="235"/>
      <c r="AH971" s="1454"/>
      <c r="AI971" s="1449"/>
      <c r="AJ971" s="235"/>
      <c r="AK971" s="1454"/>
      <c r="AL971" s="1449"/>
      <c r="AM971" s="235"/>
      <c r="AN971" s="1454"/>
      <c r="AO971" s="1449"/>
      <c r="AP971" s="235"/>
      <c r="AQ971" s="1454"/>
      <c r="AR971" s="1449"/>
      <c r="AS971" s="235"/>
      <c r="AT971" s="1454"/>
      <c r="AU971" s="1449">
        <v>2006</v>
      </c>
      <c r="AV971" s="235"/>
      <c r="AW971" s="1454"/>
      <c r="AX971" s="1449"/>
      <c r="AY971" s="235"/>
      <c r="AZ971" s="1454"/>
      <c r="BA971" s="1449"/>
      <c r="BB971" s="235">
        <v>195</v>
      </c>
      <c r="BC971" s="1454"/>
    </row>
    <row r="972" spans="1:55" s="1317" customFormat="1" ht="25.7" hidden="1" customHeight="1">
      <c r="A972" s="690"/>
      <c r="B972" s="242"/>
      <c r="C972" s="1449" t="s">
        <v>1848</v>
      </c>
      <c r="D972" s="1449" t="s">
        <v>5902</v>
      </c>
      <c r="E972" s="1449" t="s">
        <v>1848</v>
      </c>
      <c r="F972" s="1449" t="s">
        <v>16538</v>
      </c>
      <c r="G972" s="1454"/>
      <c r="H972" s="1454"/>
      <c r="I972" s="235">
        <v>499</v>
      </c>
      <c r="J972" s="235">
        <v>456</v>
      </c>
      <c r="K972" s="235">
        <v>456</v>
      </c>
      <c r="L972" s="1454"/>
      <c r="M972" s="736"/>
      <c r="N972" s="1454"/>
      <c r="O972" s="235">
        <v>456</v>
      </c>
      <c r="P972" s="235">
        <v>456</v>
      </c>
      <c r="Q972" s="235" t="s">
        <v>1849</v>
      </c>
      <c r="R972" s="235">
        <v>1</v>
      </c>
      <c r="S972" s="235" t="s">
        <v>290</v>
      </c>
      <c r="T972" s="235"/>
      <c r="U972" s="1449"/>
      <c r="V972" s="235"/>
      <c r="W972" s="1454"/>
      <c r="X972" s="1454"/>
      <c r="Y972" s="1454"/>
      <c r="Z972" s="1449" t="s">
        <v>384</v>
      </c>
      <c r="AA972" s="235">
        <v>2009</v>
      </c>
      <c r="AB972" s="1454">
        <v>230</v>
      </c>
      <c r="AC972" s="1449" t="s">
        <v>2025</v>
      </c>
      <c r="AD972" s="235"/>
      <c r="AE972" s="1454"/>
      <c r="AF972" s="1449"/>
      <c r="AG972" s="235"/>
      <c r="AH972" s="1454"/>
      <c r="AI972" s="1449"/>
      <c r="AJ972" s="235"/>
      <c r="AK972" s="1454"/>
      <c r="AL972" s="1449"/>
      <c r="AM972" s="235"/>
      <c r="AN972" s="1454"/>
      <c r="AO972" s="1449"/>
      <c r="AP972" s="235"/>
      <c r="AQ972" s="1454"/>
      <c r="AR972" s="1449"/>
      <c r="AS972" s="235"/>
      <c r="AT972" s="1454"/>
      <c r="AU972" s="1449">
        <v>2009</v>
      </c>
      <c r="AV972" s="235">
        <v>230</v>
      </c>
      <c r="AW972" s="1454" t="s">
        <v>2025</v>
      </c>
      <c r="AX972" s="1449"/>
      <c r="AY972" s="235"/>
      <c r="AZ972" s="1454"/>
      <c r="BA972" s="1449"/>
      <c r="BB972" s="235">
        <v>230</v>
      </c>
      <c r="BC972" s="1454"/>
    </row>
    <row r="973" spans="1:55" s="1317" customFormat="1" ht="25.7" hidden="1" customHeight="1">
      <c r="A973" s="690"/>
      <c r="B973" s="242"/>
      <c r="C973" s="1449" t="s">
        <v>1848</v>
      </c>
      <c r="D973" s="1449" t="s">
        <v>16572</v>
      </c>
      <c r="E973" s="1449" t="s">
        <v>1848</v>
      </c>
      <c r="F973" s="1449" t="s">
        <v>16538</v>
      </c>
      <c r="G973" s="1454"/>
      <c r="H973" s="1454"/>
      <c r="I973" s="235">
        <v>3290</v>
      </c>
      <c r="J973" s="235">
        <v>456</v>
      </c>
      <c r="K973" s="235">
        <v>456</v>
      </c>
      <c r="L973" s="1454"/>
      <c r="M973" s="736"/>
      <c r="N973" s="1454"/>
      <c r="O973" s="235">
        <v>456</v>
      </c>
      <c r="P973" s="235">
        <v>456</v>
      </c>
      <c r="Q973" s="235" t="s">
        <v>1884</v>
      </c>
      <c r="R973" s="235">
        <v>1</v>
      </c>
      <c r="S973" s="235" t="s">
        <v>290</v>
      </c>
      <c r="T973" s="235"/>
      <c r="U973" s="1449"/>
      <c r="V973" s="235"/>
      <c r="W973" s="1454"/>
      <c r="X973" s="1454"/>
      <c r="Y973" s="1454"/>
      <c r="Z973" s="1449" t="s">
        <v>384</v>
      </c>
      <c r="AA973" s="235"/>
      <c r="AB973" s="1454"/>
      <c r="AC973" s="1449"/>
      <c r="AD973" s="235"/>
      <c r="AE973" s="1454"/>
      <c r="AF973" s="1449"/>
      <c r="AG973" s="235"/>
      <c r="AH973" s="1454"/>
      <c r="AI973" s="1449"/>
      <c r="AJ973" s="235"/>
      <c r="AK973" s="1454"/>
      <c r="AL973" s="1449"/>
      <c r="AM973" s="235"/>
      <c r="AN973" s="1454"/>
      <c r="AO973" s="1449"/>
      <c r="AP973" s="235"/>
      <c r="AQ973" s="1454"/>
      <c r="AR973" s="1449"/>
      <c r="AS973" s="235"/>
      <c r="AT973" s="1454"/>
      <c r="AU973" s="1449">
        <v>2009</v>
      </c>
      <c r="AV973" s="235"/>
      <c r="AW973" s="1454"/>
      <c r="AX973" s="1449"/>
      <c r="AY973" s="235"/>
      <c r="AZ973" s="1454"/>
      <c r="BA973" s="1449"/>
      <c r="BB973" s="235">
        <v>190</v>
      </c>
      <c r="BC973" s="1454"/>
    </row>
    <row r="974" spans="1:55" s="1317" customFormat="1" ht="25.7" hidden="1" customHeight="1">
      <c r="A974" s="690"/>
      <c r="B974" s="242"/>
      <c r="C974" s="1449" t="s">
        <v>1848</v>
      </c>
      <c r="D974" s="1449" t="s">
        <v>16573</v>
      </c>
      <c r="E974" s="1449" t="s">
        <v>1848</v>
      </c>
      <c r="F974" s="1449" t="s">
        <v>16538</v>
      </c>
      <c r="G974" s="1454"/>
      <c r="H974" s="1454"/>
      <c r="I974" s="235">
        <v>144107</v>
      </c>
      <c r="J974" s="235">
        <v>998</v>
      </c>
      <c r="K974" s="235">
        <v>998</v>
      </c>
      <c r="L974" s="1454"/>
      <c r="M974" s="736"/>
      <c r="N974" s="1454"/>
      <c r="O974" s="235">
        <v>998</v>
      </c>
      <c r="P974" s="235">
        <v>998</v>
      </c>
      <c r="Q974" s="235" t="s">
        <v>1884</v>
      </c>
      <c r="R974" s="235">
        <v>2</v>
      </c>
      <c r="S974" s="235" t="s">
        <v>290</v>
      </c>
      <c r="T974" s="235"/>
      <c r="U974" s="1449"/>
      <c r="V974" s="235"/>
      <c r="W974" s="1454"/>
      <c r="X974" s="1454"/>
      <c r="Y974" s="1454"/>
      <c r="Z974" s="1449" t="s">
        <v>384</v>
      </c>
      <c r="AA974" s="235"/>
      <c r="AB974" s="1454"/>
      <c r="AC974" s="1449"/>
      <c r="AD974" s="235"/>
      <c r="AE974" s="1454"/>
      <c r="AF974" s="1449"/>
      <c r="AG974" s="235"/>
      <c r="AH974" s="1454"/>
      <c r="AI974" s="1449"/>
      <c r="AJ974" s="235"/>
      <c r="AK974" s="1454"/>
      <c r="AL974" s="1449"/>
      <c r="AM974" s="235"/>
      <c r="AN974" s="1454"/>
      <c r="AO974" s="1449"/>
      <c r="AP974" s="235"/>
      <c r="AQ974" s="1454"/>
      <c r="AR974" s="1449"/>
      <c r="AS974" s="235"/>
      <c r="AT974" s="1454"/>
      <c r="AU974" s="1449">
        <v>2019</v>
      </c>
      <c r="AV974" s="235"/>
      <c r="AW974" s="1454"/>
      <c r="AX974" s="1449"/>
      <c r="AY974" s="235"/>
      <c r="AZ974" s="1454"/>
      <c r="BA974" s="1449"/>
      <c r="BB974" s="235">
        <v>1100</v>
      </c>
      <c r="BC974" s="1454"/>
    </row>
    <row r="975" spans="1:55" s="1317" customFormat="1" ht="25.7" hidden="1" customHeight="1">
      <c r="A975" s="690"/>
      <c r="B975" s="242"/>
      <c r="C975" s="1449" t="s">
        <v>5630</v>
      </c>
      <c r="D975" s="1449" t="s">
        <v>5903</v>
      </c>
      <c r="E975" s="1449" t="s">
        <v>5630</v>
      </c>
      <c r="F975" s="1449" t="s">
        <v>16574</v>
      </c>
      <c r="G975" s="1454">
        <v>1825</v>
      </c>
      <c r="H975" s="1454">
        <v>560</v>
      </c>
      <c r="I975" s="235">
        <v>1825</v>
      </c>
      <c r="J975" s="235">
        <v>560</v>
      </c>
      <c r="K975" s="235">
        <v>560</v>
      </c>
      <c r="L975" s="1454">
        <v>374</v>
      </c>
      <c r="M975" s="736">
        <v>374</v>
      </c>
      <c r="N975" s="1454" t="s">
        <v>5904</v>
      </c>
      <c r="O975" s="235">
        <v>374</v>
      </c>
      <c r="P975" s="235">
        <v>374</v>
      </c>
      <c r="Q975" s="235" t="s">
        <v>5904</v>
      </c>
      <c r="R975" s="235">
        <v>1</v>
      </c>
      <c r="S975" s="235" t="s">
        <v>290</v>
      </c>
      <c r="T975" s="235"/>
      <c r="U975" s="1449">
        <v>1996</v>
      </c>
      <c r="V975" s="235">
        <v>100</v>
      </c>
      <c r="W975" s="1454" t="s">
        <v>2023</v>
      </c>
      <c r="X975" s="1454"/>
      <c r="Y975" s="1454"/>
      <c r="Z975" s="1449"/>
      <c r="AA975" s="235"/>
      <c r="AB975" s="1454"/>
      <c r="AC975" s="1449"/>
      <c r="AD975" s="235"/>
      <c r="AE975" s="1454"/>
      <c r="AF975" s="1449"/>
      <c r="AG975" s="235"/>
      <c r="AH975" s="1454"/>
      <c r="AI975" s="1449"/>
      <c r="AJ975" s="235"/>
      <c r="AK975" s="1454"/>
      <c r="AL975" s="1449"/>
      <c r="AM975" s="235"/>
      <c r="AN975" s="1454"/>
      <c r="AO975" s="1449"/>
      <c r="AP975" s="235"/>
      <c r="AQ975" s="1454"/>
      <c r="AR975" s="1449"/>
      <c r="AS975" s="235"/>
      <c r="AT975" s="1454"/>
      <c r="AU975" s="1449">
        <v>1996</v>
      </c>
      <c r="AV975" s="235">
        <v>100</v>
      </c>
      <c r="AW975" s="1454" t="s">
        <v>2023</v>
      </c>
      <c r="AX975" s="1449"/>
      <c r="AY975" s="235"/>
      <c r="AZ975" s="1454"/>
      <c r="BA975" s="1449"/>
      <c r="BB975" s="235">
        <v>100</v>
      </c>
      <c r="BC975" s="1454"/>
    </row>
    <row r="976" spans="1:55" s="1317" customFormat="1" ht="25.7" hidden="1" customHeight="1">
      <c r="A976" s="690"/>
      <c r="B976" s="242"/>
      <c r="C976" s="1449" t="s">
        <v>5630</v>
      </c>
      <c r="D976" s="1449" t="s">
        <v>5905</v>
      </c>
      <c r="E976" s="1449" t="s">
        <v>5630</v>
      </c>
      <c r="F976" s="1449" t="s">
        <v>16574</v>
      </c>
      <c r="G976" s="1454">
        <v>1625</v>
      </c>
      <c r="H976" s="1454">
        <v>598</v>
      </c>
      <c r="I976" s="235">
        <v>1625</v>
      </c>
      <c r="J976" s="235">
        <v>598</v>
      </c>
      <c r="K976" s="235">
        <v>598</v>
      </c>
      <c r="L976" s="1454">
        <v>600</v>
      </c>
      <c r="M976" s="736">
        <v>600</v>
      </c>
      <c r="N976" s="1454" t="s">
        <v>1884</v>
      </c>
      <c r="O976" s="235">
        <v>600</v>
      </c>
      <c r="P976" s="235">
        <v>600</v>
      </c>
      <c r="Q976" s="235" t="s">
        <v>1884</v>
      </c>
      <c r="R976" s="235">
        <v>2</v>
      </c>
      <c r="S976" s="235" t="s">
        <v>290</v>
      </c>
      <c r="T976" s="235"/>
      <c r="U976" s="1449">
        <v>2005</v>
      </c>
      <c r="V976" s="235">
        <v>50</v>
      </c>
      <c r="W976" s="1454" t="s">
        <v>2023</v>
      </c>
      <c r="X976" s="1454"/>
      <c r="Y976" s="1454"/>
      <c r="Z976" s="1449"/>
      <c r="AA976" s="235"/>
      <c r="AB976" s="1454"/>
      <c r="AC976" s="1449"/>
      <c r="AD976" s="235"/>
      <c r="AE976" s="1454"/>
      <c r="AF976" s="1449"/>
      <c r="AG976" s="235"/>
      <c r="AH976" s="1454"/>
      <c r="AI976" s="1449"/>
      <c r="AJ976" s="235"/>
      <c r="AK976" s="1454"/>
      <c r="AL976" s="1449"/>
      <c r="AM976" s="235"/>
      <c r="AN976" s="1454"/>
      <c r="AO976" s="1449"/>
      <c r="AP976" s="235"/>
      <c r="AQ976" s="1454"/>
      <c r="AR976" s="1449"/>
      <c r="AS976" s="235"/>
      <c r="AT976" s="1454"/>
      <c r="AU976" s="1449">
        <v>2005</v>
      </c>
      <c r="AV976" s="235">
        <v>50</v>
      </c>
      <c r="AW976" s="1454" t="s">
        <v>2023</v>
      </c>
      <c r="AX976" s="1449"/>
      <c r="AY976" s="235"/>
      <c r="AZ976" s="1454"/>
      <c r="BA976" s="1449"/>
      <c r="BB976" s="235">
        <v>50</v>
      </c>
      <c r="BC976" s="1454"/>
    </row>
    <row r="977" spans="1:55" s="1317" customFormat="1" ht="25.7" hidden="1" customHeight="1">
      <c r="A977" s="690"/>
      <c r="B977" s="242"/>
      <c r="C977" s="1449" t="s">
        <v>5630</v>
      </c>
      <c r="D977" s="1449" t="s">
        <v>5906</v>
      </c>
      <c r="E977" s="1449" t="s">
        <v>5630</v>
      </c>
      <c r="F977" s="1449" t="s">
        <v>16574</v>
      </c>
      <c r="G977" s="1454">
        <v>680</v>
      </c>
      <c r="H977" s="1454">
        <v>672</v>
      </c>
      <c r="I977" s="235">
        <v>680</v>
      </c>
      <c r="J977" s="235">
        <v>672</v>
      </c>
      <c r="K977" s="235">
        <v>672</v>
      </c>
      <c r="L977" s="1454">
        <v>672</v>
      </c>
      <c r="M977" s="736">
        <v>672</v>
      </c>
      <c r="N977" s="1454" t="s">
        <v>5907</v>
      </c>
      <c r="O977" s="235">
        <v>672</v>
      </c>
      <c r="P977" s="235">
        <v>672</v>
      </c>
      <c r="Q977" s="235" t="s">
        <v>5907</v>
      </c>
      <c r="R977" s="235">
        <v>2</v>
      </c>
      <c r="S977" s="235" t="s">
        <v>290</v>
      </c>
      <c r="T977" s="235"/>
      <c r="U977" s="1449">
        <v>2000</v>
      </c>
      <c r="V977" s="235">
        <v>40</v>
      </c>
      <c r="W977" s="1454" t="s">
        <v>2023</v>
      </c>
      <c r="X977" s="1454"/>
      <c r="Y977" s="1454"/>
      <c r="Z977" s="1449"/>
      <c r="AA977" s="235"/>
      <c r="AB977" s="1454"/>
      <c r="AC977" s="1449"/>
      <c r="AD977" s="235"/>
      <c r="AE977" s="1454"/>
      <c r="AF977" s="1449"/>
      <c r="AG977" s="235"/>
      <c r="AH977" s="1454"/>
      <c r="AI977" s="1449"/>
      <c r="AJ977" s="235"/>
      <c r="AK977" s="1454"/>
      <c r="AL977" s="1449"/>
      <c r="AM977" s="235"/>
      <c r="AN977" s="1454"/>
      <c r="AO977" s="1449"/>
      <c r="AP977" s="235"/>
      <c r="AQ977" s="1454"/>
      <c r="AR977" s="1449"/>
      <c r="AS977" s="235"/>
      <c r="AT977" s="1454"/>
      <c r="AU977" s="1449">
        <v>2000</v>
      </c>
      <c r="AV977" s="235">
        <v>40</v>
      </c>
      <c r="AW977" s="1454" t="s">
        <v>2023</v>
      </c>
      <c r="AX977" s="1449"/>
      <c r="AY977" s="235"/>
      <c r="AZ977" s="1454"/>
      <c r="BA977" s="1449"/>
      <c r="BB977" s="235">
        <v>40</v>
      </c>
      <c r="BC977" s="1454"/>
    </row>
    <row r="978" spans="1:55" s="1317" customFormat="1" ht="25.7" hidden="1" customHeight="1">
      <c r="A978" s="690"/>
      <c r="B978" s="242"/>
      <c r="C978" s="1449" t="s">
        <v>5630</v>
      </c>
      <c r="D978" s="1449" t="s">
        <v>5908</v>
      </c>
      <c r="E978" s="1449" t="s">
        <v>5630</v>
      </c>
      <c r="F978" s="1449" t="s">
        <v>16574</v>
      </c>
      <c r="G978" s="1454">
        <v>680</v>
      </c>
      <c r="H978" s="1454">
        <v>672</v>
      </c>
      <c r="I978" s="235">
        <v>867</v>
      </c>
      <c r="J978" s="235">
        <v>374</v>
      </c>
      <c r="K978" s="235">
        <v>374</v>
      </c>
      <c r="L978" s="1454">
        <v>672</v>
      </c>
      <c r="M978" s="736">
        <v>672</v>
      </c>
      <c r="N978" s="1454" t="s">
        <v>5907</v>
      </c>
      <c r="O978" s="235">
        <v>374</v>
      </c>
      <c r="P978" s="235">
        <v>374</v>
      </c>
      <c r="Q978" s="235" t="s">
        <v>5904</v>
      </c>
      <c r="R978" s="235">
        <v>1</v>
      </c>
      <c r="S978" s="235" t="s">
        <v>290</v>
      </c>
      <c r="T978" s="235"/>
      <c r="U978" s="1449">
        <v>2000</v>
      </c>
      <c r="V978" s="235">
        <v>40</v>
      </c>
      <c r="W978" s="1454" t="s">
        <v>2023</v>
      </c>
      <c r="X978" s="1454"/>
      <c r="Y978" s="1454"/>
      <c r="Z978" s="1449"/>
      <c r="AA978" s="235"/>
      <c r="AB978" s="1454"/>
      <c r="AC978" s="1449"/>
      <c r="AD978" s="235"/>
      <c r="AE978" s="1454"/>
      <c r="AF978" s="1449"/>
      <c r="AG978" s="235"/>
      <c r="AH978" s="1454"/>
      <c r="AI978" s="1449"/>
      <c r="AJ978" s="235"/>
      <c r="AK978" s="1454"/>
      <c r="AL978" s="1449"/>
      <c r="AM978" s="235"/>
      <c r="AN978" s="1454"/>
      <c r="AO978" s="1449"/>
      <c r="AP978" s="235"/>
      <c r="AQ978" s="1454"/>
      <c r="AR978" s="1449"/>
      <c r="AS978" s="235"/>
      <c r="AT978" s="1454"/>
      <c r="AU978" s="1449">
        <v>2011</v>
      </c>
      <c r="AV978" s="235">
        <v>40</v>
      </c>
      <c r="AW978" s="1454" t="s">
        <v>2023</v>
      </c>
      <c r="AX978" s="1449"/>
      <c r="AY978" s="235"/>
      <c r="AZ978" s="1454"/>
      <c r="BA978" s="1449"/>
      <c r="BB978" s="235">
        <v>80</v>
      </c>
      <c r="BC978" s="1454"/>
    </row>
    <row r="979" spans="1:55" s="1317" customFormat="1" ht="25.7" hidden="1" customHeight="1">
      <c r="A979" s="690"/>
      <c r="B979" s="242"/>
      <c r="C979" s="1449" t="s">
        <v>5630</v>
      </c>
      <c r="D979" s="1449" t="s">
        <v>5909</v>
      </c>
      <c r="E979" s="1449" t="s">
        <v>5630</v>
      </c>
      <c r="F979" s="1449" t="s">
        <v>16574</v>
      </c>
      <c r="G979" s="1454">
        <v>425</v>
      </c>
      <c r="H979" s="1454">
        <v>315</v>
      </c>
      <c r="I979" s="235">
        <v>425</v>
      </c>
      <c r="J979" s="235">
        <v>315</v>
      </c>
      <c r="K979" s="235">
        <v>315</v>
      </c>
      <c r="L979" s="1454">
        <v>315</v>
      </c>
      <c r="M979" s="736">
        <v>315</v>
      </c>
      <c r="N979" s="1454" t="s">
        <v>1862</v>
      </c>
      <c r="O979" s="235">
        <v>315</v>
      </c>
      <c r="P979" s="235">
        <v>315</v>
      </c>
      <c r="Q979" s="235" t="s">
        <v>1862</v>
      </c>
      <c r="R979" s="235">
        <v>1</v>
      </c>
      <c r="S979" s="235" t="s">
        <v>290</v>
      </c>
      <c r="T979" s="235"/>
      <c r="U979" s="1449">
        <v>2001</v>
      </c>
      <c r="V979" s="235">
        <v>21</v>
      </c>
      <c r="W979" s="1454" t="s">
        <v>2023</v>
      </c>
      <c r="X979" s="1454"/>
      <c r="Y979" s="1454"/>
      <c r="Z979" s="1449"/>
      <c r="AA979" s="235"/>
      <c r="AB979" s="1454"/>
      <c r="AC979" s="1449"/>
      <c r="AD979" s="235"/>
      <c r="AE979" s="1454"/>
      <c r="AF979" s="1449"/>
      <c r="AG979" s="235"/>
      <c r="AH979" s="1454"/>
      <c r="AI979" s="1449"/>
      <c r="AJ979" s="235"/>
      <c r="AK979" s="1454"/>
      <c r="AL979" s="1449"/>
      <c r="AM979" s="235"/>
      <c r="AN979" s="1454"/>
      <c r="AO979" s="1449"/>
      <c r="AP979" s="235"/>
      <c r="AQ979" s="1454"/>
      <c r="AR979" s="1449"/>
      <c r="AS979" s="235"/>
      <c r="AT979" s="1454"/>
      <c r="AU979" s="1449">
        <v>2001</v>
      </c>
      <c r="AV979" s="235">
        <v>21</v>
      </c>
      <c r="AW979" s="1454" t="s">
        <v>2023</v>
      </c>
      <c r="AX979" s="1449"/>
      <c r="AY979" s="235"/>
      <c r="AZ979" s="1454"/>
      <c r="BA979" s="1449"/>
      <c r="BB979" s="235">
        <v>21</v>
      </c>
      <c r="BC979" s="1454"/>
    </row>
    <row r="980" spans="1:55" s="1317" customFormat="1" ht="25.7" hidden="1" customHeight="1">
      <c r="A980" s="690"/>
      <c r="B980" s="242"/>
      <c r="C980" s="1449" t="s">
        <v>5630</v>
      </c>
      <c r="D980" s="1449" t="s">
        <v>5910</v>
      </c>
      <c r="E980" s="1449" t="s">
        <v>5630</v>
      </c>
      <c r="F980" s="1449" t="s">
        <v>16574</v>
      </c>
      <c r="G980" s="1454">
        <v>1442</v>
      </c>
      <c r="H980" s="1454">
        <v>336</v>
      </c>
      <c r="I980" s="235">
        <v>1442</v>
      </c>
      <c r="J980" s="235">
        <v>336</v>
      </c>
      <c r="K980" s="235">
        <v>336</v>
      </c>
      <c r="L980" s="1454">
        <v>336</v>
      </c>
      <c r="M980" s="736">
        <v>336</v>
      </c>
      <c r="N980" s="1454" t="s">
        <v>5907</v>
      </c>
      <c r="O980" s="235">
        <v>336</v>
      </c>
      <c r="P980" s="235">
        <v>336</v>
      </c>
      <c r="Q980" s="235" t="s">
        <v>5907</v>
      </c>
      <c r="R980" s="235">
        <v>1</v>
      </c>
      <c r="S980" s="235" t="s">
        <v>290</v>
      </c>
      <c r="T980" s="235"/>
      <c r="U980" s="1449">
        <v>1994</v>
      </c>
      <c r="V980" s="235">
        <v>9</v>
      </c>
      <c r="W980" s="1454" t="s">
        <v>2023</v>
      </c>
      <c r="X980" s="1454"/>
      <c r="Y980" s="1454"/>
      <c r="Z980" s="1449"/>
      <c r="AA980" s="235"/>
      <c r="AB980" s="1454"/>
      <c r="AC980" s="1449"/>
      <c r="AD980" s="235"/>
      <c r="AE980" s="1454"/>
      <c r="AF980" s="1449"/>
      <c r="AG980" s="235"/>
      <c r="AH980" s="1454"/>
      <c r="AI980" s="1449"/>
      <c r="AJ980" s="235"/>
      <c r="AK980" s="1454"/>
      <c r="AL980" s="1449"/>
      <c r="AM980" s="235"/>
      <c r="AN980" s="1454"/>
      <c r="AO980" s="1449"/>
      <c r="AP980" s="235"/>
      <c r="AQ980" s="1454"/>
      <c r="AR980" s="1449"/>
      <c r="AS980" s="235"/>
      <c r="AT980" s="1454"/>
      <c r="AU980" s="1449">
        <v>1994</v>
      </c>
      <c r="AV980" s="235">
        <v>9</v>
      </c>
      <c r="AW980" s="1454" t="s">
        <v>2023</v>
      </c>
      <c r="AX980" s="1449"/>
      <c r="AY980" s="235"/>
      <c r="AZ980" s="1454"/>
      <c r="BA980" s="1449"/>
      <c r="BB980" s="235">
        <v>9</v>
      </c>
      <c r="BC980" s="1454"/>
    </row>
    <row r="981" spans="1:55" s="1317" customFormat="1" ht="25.7" hidden="1" customHeight="1">
      <c r="A981" s="690"/>
      <c r="B981" s="242"/>
      <c r="C981" s="1449" t="s">
        <v>5630</v>
      </c>
      <c r="D981" s="1449" t="s">
        <v>5911</v>
      </c>
      <c r="E981" s="1449" t="s">
        <v>5630</v>
      </c>
      <c r="F981" s="1449" t="s">
        <v>16574</v>
      </c>
      <c r="G981" s="1454">
        <v>846</v>
      </c>
      <c r="H981" s="1454">
        <v>472</v>
      </c>
      <c r="I981" s="235">
        <v>846</v>
      </c>
      <c r="J981" s="235">
        <v>472</v>
      </c>
      <c r="K981" s="235">
        <v>472</v>
      </c>
      <c r="L981" s="1454">
        <v>391</v>
      </c>
      <c r="M981" s="736">
        <v>391</v>
      </c>
      <c r="N981" s="1454" t="s">
        <v>5912</v>
      </c>
      <c r="O981" s="235">
        <v>391</v>
      </c>
      <c r="P981" s="235">
        <v>391</v>
      </c>
      <c r="Q981" s="235" t="s">
        <v>5912</v>
      </c>
      <c r="R981" s="235">
        <v>1</v>
      </c>
      <c r="S981" s="235" t="s">
        <v>290</v>
      </c>
      <c r="T981" s="235"/>
      <c r="U981" s="1449">
        <v>2005</v>
      </c>
      <c r="V981" s="235">
        <v>94</v>
      </c>
      <c r="W981" s="1454" t="s">
        <v>2023</v>
      </c>
      <c r="X981" s="1454"/>
      <c r="Y981" s="1454"/>
      <c r="Z981" s="1449"/>
      <c r="AA981" s="235"/>
      <c r="AB981" s="1454"/>
      <c r="AC981" s="1449"/>
      <c r="AD981" s="235"/>
      <c r="AE981" s="1454"/>
      <c r="AF981" s="1449"/>
      <c r="AG981" s="235"/>
      <c r="AH981" s="1454"/>
      <c r="AI981" s="1449"/>
      <c r="AJ981" s="235"/>
      <c r="AK981" s="1454"/>
      <c r="AL981" s="1449"/>
      <c r="AM981" s="235"/>
      <c r="AN981" s="1454"/>
      <c r="AO981" s="1449"/>
      <c r="AP981" s="235"/>
      <c r="AQ981" s="1454"/>
      <c r="AR981" s="1449"/>
      <c r="AS981" s="235"/>
      <c r="AT981" s="1454"/>
      <c r="AU981" s="1449">
        <v>2005</v>
      </c>
      <c r="AV981" s="235">
        <v>94</v>
      </c>
      <c r="AW981" s="1454" t="s">
        <v>2023</v>
      </c>
      <c r="AX981" s="1449"/>
      <c r="AY981" s="235"/>
      <c r="AZ981" s="1454"/>
      <c r="BA981" s="1449"/>
      <c r="BB981" s="235">
        <v>94</v>
      </c>
      <c r="BC981" s="1454"/>
    </row>
    <row r="982" spans="1:55" s="1317" customFormat="1" ht="25.7" hidden="1" customHeight="1">
      <c r="A982" s="690"/>
      <c r="B982" s="242"/>
      <c r="C982" s="1449" t="s">
        <v>5630</v>
      </c>
      <c r="D982" s="1449" t="s">
        <v>5913</v>
      </c>
      <c r="E982" s="1449" t="s">
        <v>5630</v>
      </c>
      <c r="F982" s="1449" t="s">
        <v>16574</v>
      </c>
      <c r="G982" s="1454">
        <v>500</v>
      </c>
      <c r="H982" s="1454">
        <v>480</v>
      </c>
      <c r="I982" s="235">
        <v>500</v>
      </c>
      <c r="J982" s="235">
        <v>480</v>
      </c>
      <c r="K982" s="235">
        <v>480</v>
      </c>
      <c r="L982" s="1454">
        <v>320</v>
      </c>
      <c r="M982" s="736">
        <v>320</v>
      </c>
      <c r="N982" s="1454" t="s">
        <v>5914</v>
      </c>
      <c r="O982" s="235">
        <v>320</v>
      </c>
      <c r="P982" s="235">
        <v>320</v>
      </c>
      <c r="Q982" s="235" t="s">
        <v>5914</v>
      </c>
      <c r="R982" s="235">
        <v>1</v>
      </c>
      <c r="S982" s="235" t="s">
        <v>290</v>
      </c>
      <c r="T982" s="235"/>
      <c r="U982" s="1449">
        <v>2007</v>
      </c>
      <c r="V982" s="235">
        <v>99</v>
      </c>
      <c r="W982" s="1454" t="s">
        <v>2023</v>
      </c>
      <c r="X982" s="1454"/>
      <c r="Y982" s="1454"/>
      <c r="Z982" s="1449"/>
      <c r="AA982" s="235"/>
      <c r="AB982" s="1454"/>
      <c r="AC982" s="1449"/>
      <c r="AD982" s="235"/>
      <c r="AE982" s="1454"/>
      <c r="AF982" s="1449"/>
      <c r="AG982" s="235"/>
      <c r="AH982" s="1454"/>
      <c r="AI982" s="1449"/>
      <c r="AJ982" s="235"/>
      <c r="AK982" s="1454"/>
      <c r="AL982" s="1449"/>
      <c r="AM982" s="235"/>
      <c r="AN982" s="1454"/>
      <c r="AO982" s="1449"/>
      <c r="AP982" s="235"/>
      <c r="AQ982" s="1454"/>
      <c r="AR982" s="1449"/>
      <c r="AS982" s="235"/>
      <c r="AT982" s="1454"/>
      <c r="AU982" s="1449">
        <v>2007</v>
      </c>
      <c r="AV982" s="235">
        <v>99</v>
      </c>
      <c r="AW982" s="1454" t="s">
        <v>2023</v>
      </c>
      <c r="AX982" s="1449"/>
      <c r="AY982" s="235"/>
      <c r="AZ982" s="1454"/>
      <c r="BA982" s="1449"/>
      <c r="BB982" s="235">
        <v>99</v>
      </c>
      <c r="BC982" s="1454"/>
    </row>
    <row r="983" spans="1:55" s="1317" customFormat="1" ht="25.7" hidden="1" customHeight="1">
      <c r="A983" s="690"/>
      <c r="B983" s="242"/>
      <c r="C983" s="1449" t="s">
        <v>5630</v>
      </c>
      <c r="D983" s="1449" t="s">
        <v>5915</v>
      </c>
      <c r="E983" s="1449" t="s">
        <v>5630</v>
      </c>
      <c r="F983" s="1449" t="s">
        <v>16574</v>
      </c>
      <c r="G983" s="1454">
        <v>480</v>
      </c>
      <c r="H983" s="1454">
        <v>460</v>
      </c>
      <c r="I983" s="235">
        <v>480</v>
      </c>
      <c r="J983" s="235">
        <v>460</v>
      </c>
      <c r="K983" s="235">
        <v>460</v>
      </c>
      <c r="L983" s="1454">
        <v>336</v>
      </c>
      <c r="M983" s="736">
        <v>336</v>
      </c>
      <c r="N983" s="1454" t="s">
        <v>5907</v>
      </c>
      <c r="O983" s="235">
        <v>336</v>
      </c>
      <c r="P983" s="235">
        <v>336</v>
      </c>
      <c r="Q983" s="235" t="s">
        <v>5907</v>
      </c>
      <c r="R983" s="235">
        <v>1</v>
      </c>
      <c r="S983" s="235" t="s">
        <v>290</v>
      </c>
      <c r="T983" s="235"/>
      <c r="U983" s="1449">
        <v>2008</v>
      </c>
      <c r="V983" s="235">
        <v>80</v>
      </c>
      <c r="W983" s="1454" t="s">
        <v>2023</v>
      </c>
      <c r="X983" s="1454"/>
      <c r="Y983" s="1454"/>
      <c r="Z983" s="1449"/>
      <c r="AA983" s="235"/>
      <c r="AB983" s="1454"/>
      <c r="AC983" s="1449"/>
      <c r="AD983" s="235"/>
      <c r="AE983" s="1454"/>
      <c r="AF983" s="1449"/>
      <c r="AG983" s="235"/>
      <c r="AH983" s="1454"/>
      <c r="AI983" s="1449"/>
      <c r="AJ983" s="235"/>
      <c r="AK983" s="1454"/>
      <c r="AL983" s="1449"/>
      <c r="AM983" s="235"/>
      <c r="AN983" s="1454"/>
      <c r="AO983" s="1449"/>
      <c r="AP983" s="235"/>
      <c r="AQ983" s="1454"/>
      <c r="AR983" s="1449"/>
      <c r="AS983" s="235"/>
      <c r="AT983" s="1454"/>
      <c r="AU983" s="1449">
        <v>2008</v>
      </c>
      <c r="AV983" s="235">
        <v>80</v>
      </c>
      <c r="AW983" s="1454" t="s">
        <v>2023</v>
      </c>
      <c r="AX983" s="1449"/>
      <c r="AY983" s="235"/>
      <c r="AZ983" s="1454"/>
      <c r="BA983" s="1449"/>
      <c r="BB983" s="235">
        <v>80</v>
      </c>
      <c r="BC983" s="1454"/>
    </row>
    <row r="984" spans="1:55" s="1317" customFormat="1" ht="25.7" hidden="1" customHeight="1">
      <c r="A984" s="690"/>
      <c r="B984" s="242"/>
      <c r="C984" s="1449" t="s">
        <v>5630</v>
      </c>
      <c r="D984" s="1449" t="s">
        <v>5916</v>
      </c>
      <c r="E984" s="1449" t="s">
        <v>5630</v>
      </c>
      <c r="F984" s="1449" t="s">
        <v>16574</v>
      </c>
      <c r="G984" s="1454">
        <v>400</v>
      </c>
      <c r="H984" s="1454">
        <v>300</v>
      </c>
      <c r="I984" s="235">
        <v>400</v>
      </c>
      <c r="J984" s="235">
        <v>300</v>
      </c>
      <c r="K984" s="235">
        <v>300</v>
      </c>
      <c r="L984" s="1454">
        <v>300</v>
      </c>
      <c r="M984" s="736">
        <v>300</v>
      </c>
      <c r="N984" s="1454" t="s">
        <v>1884</v>
      </c>
      <c r="O984" s="235">
        <v>300</v>
      </c>
      <c r="P984" s="235">
        <v>300</v>
      </c>
      <c r="Q984" s="235" t="s">
        <v>1884</v>
      </c>
      <c r="R984" s="235">
        <v>1</v>
      </c>
      <c r="S984" s="235" t="s">
        <v>290</v>
      </c>
      <c r="T984" s="235"/>
      <c r="U984" s="1449">
        <v>2001</v>
      </c>
      <c r="V984" s="235">
        <v>19</v>
      </c>
      <c r="W984" s="1454" t="s">
        <v>2023</v>
      </c>
      <c r="X984" s="1454"/>
      <c r="Y984" s="1454"/>
      <c r="Z984" s="1449"/>
      <c r="AA984" s="235"/>
      <c r="AB984" s="1454"/>
      <c r="AC984" s="1449"/>
      <c r="AD984" s="235"/>
      <c r="AE984" s="1454"/>
      <c r="AF984" s="1449"/>
      <c r="AG984" s="235"/>
      <c r="AH984" s="1454"/>
      <c r="AI984" s="1449"/>
      <c r="AJ984" s="235"/>
      <c r="AK984" s="1454"/>
      <c r="AL984" s="1449"/>
      <c r="AM984" s="235"/>
      <c r="AN984" s="1454"/>
      <c r="AO984" s="1449"/>
      <c r="AP984" s="235"/>
      <c r="AQ984" s="1454"/>
      <c r="AR984" s="1449"/>
      <c r="AS984" s="235"/>
      <c r="AT984" s="1454"/>
      <c r="AU984" s="1449">
        <v>2001</v>
      </c>
      <c r="AV984" s="235">
        <v>19</v>
      </c>
      <c r="AW984" s="1454" t="s">
        <v>2023</v>
      </c>
      <c r="AX984" s="1449"/>
      <c r="AY984" s="235"/>
      <c r="AZ984" s="1454"/>
      <c r="BA984" s="1449"/>
      <c r="BB984" s="235">
        <v>19</v>
      </c>
      <c r="BC984" s="1454"/>
    </row>
    <row r="985" spans="1:55" s="1317" customFormat="1" ht="25.7" hidden="1" customHeight="1">
      <c r="A985" s="690"/>
      <c r="B985" s="242"/>
      <c r="C985" s="1449" t="s">
        <v>5630</v>
      </c>
      <c r="D985" s="1449" t="s">
        <v>5917</v>
      </c>
      <c r="E985" s="1449" t="s">
        <v>5630</v>
      </c>
      <c r="F985" s="1449" t="s">
        <v>16574</v>
      </c>
      <c r="G985" s="1454">
        <v>1292</v>
      </c>
      <c r="H985" s="1454">
        <v>336</v>
      </c>
      <c r="I985" s="235">
        <v>1292</v>
      </c>
      <c r="J985" s="235">
        <v>336</v>
      </c>
      <c r="K985" s="235">
        <v>336</v>
      </c>
      <c r="L985" s="1454">
        <v>336</v>
      </c>
      <c r="M985" s="736">
        <v>336</v>
      </c>
      <c r="N985" s="1454" t="s">
        <v>5907</v>
      </c>
      <c r="O985" s="235">
        <v>336</v>
      </c>
      <c r="P985" s="235">
        <v>336</v>
      </c>
      <c r="Q985" s="235" t="s">
        <v>5907</v>
      </c>
      <c r="R985" s="235">
        <v>1</v>
      </c>
      <c r="S985" s="235" t="s">
        <v>290</v>
      </c>
      <c r="T985" s="235"/>
      <c r="U985" s="1449">
        <v>2005</v>
      </c>
      <c r="V985" s="235">
        <v>50</v>
      </c>
      <c r="W985" s="1454" t="s">
        <v>2023</v>
      </c>
      <c r="X985" s="1454"/>
      <c r="Y985" s="1454"/>
      <c r="Z985" s="1449"/>
      <c r="AA985" s="235"/>
      <c r="AB985" s="1454"/>
      <c r="AC985" s="1449"/>
      <c r="AD985" s="235"/>
      <c r="AE985" s="1454"/>
      <c r="AF985" s="1449"/>
      <c r="AG985" s="235"/>
      <c r="AH985" s="1454"/>
      <c r="AI985" s="1449"/>
      <c r="AJ985" s="235"/>
      <c r="AK985" s="1454"/>
      <c r="AL985" s="1449"/>
      <c r="AM985" s="235"/>
      <c r="AN985" s="1454"/>
      <c r="AO985" s="1449"/>
      <c r="AP985" s="235"/>
      <c r="AQ985" s="1454"/>
      <c r="AR985" s="1449"/>
      <c r="AS985" s="235"/>
      <c r="AT985" s="1454"/>
      <c r="AU985" s="1449">
        <v>2005</v>
      </c>
      <c r="AV985" s="235">
        <v>50</v>
      </c>
      <c r="AW985" s="1454" t="s">
        <v>2023</v>
      </c>
      <c r="AX985" s="1449"/>
      <c r="AY985" s="235"/>
      <c r="AZ985" s="1454"/>
      <c r="BA985" s="1449"/>
      <c r="BB985" s="235">
        <v>50</v>
      </c>
      <c r="BC985" s="1454"/>
    </row>
    <row r="986" spans="1:55" s="1317" customFormat="1" ht="25.7" hidden="1" customHeight="1">
      <c r="A986" s="690"/>
      <c r="B986" s="242"/>
      <c r="C986" s="1449" t="s">
        <v>5630</v>
      </c>
      <c r="D986" s="1449" t="s">
        <v>5918</v>
      </c>
      <c r="E986" s="1449" t="s">
        <v>5630</v>
      </c>
      <c r="F986" s="1449" t="s">
        <v>16574</v>
      </c>
      <c r="G986" s="1454">
        <v>500</v>
      </c>
      <c r="H986" s="1454">
        <v>489</v>
      </c>
      <c r="I986" s="235">
        <v>500</v>
      </c>
      <c r="J986" s="235">
        <v>489</v>
      </c>
      <c r="K986" s="235">
        <v>489</v>
      </c>
      <c r="L986" s="1454">
        <v>357</v>
      </c>
      <c r="M986" s="736">
        <v>357</v>
      </c>
      <c r="N986" s="1454" t="s">
        <v>5919</v>
      </c>
      <c r="O986" s="235">
        <v>357</v>
      </c>
      <c r="P986" s="235">
        <v>357</v>
      </c>
      <c r="Q986" s="235" t="s">
        <v>5919</v>
      </c>
      <c r="R986" s="235">
        <v>1</v>
      </c>
      <c r="S986" s="235" t="s">
        <v>290</v>
      </c>
      <c r="T986" s="235"/>
      <c r="U986" s="1449">
        <v>2008</v>
      </c>
      <c r="V986" s="235">
        <v>113</v>
      </c>
      <c r="W986" s="1454" t="s">
        <v>2023</v>
      </c>
      <c r="X986" s="1454"/>
      <c r="Y986" s="1454"/>
      <c r="Z986" s="1449"/>
      <c r="AA986" s="235"/>
      <c r="AB986" s="1454"/>
      <c r="AC986" s="1449"/>
      <c r="AD986" s="235"/>
      <c r="AE986" s="1454"/>
      <c r="AF986" s="1449"/>
      <c r="AG986" s="235"/>
      <c r="AH986" s="1454"/>
      <c r="AI986" s="1449"/>
      <c r="AJ986" s="235"/>
      <c r="AK986" s="1454"/>
      <c r="AL986" s="1449"/>
      <c r="AM986" s="235"/>
      <c r="AN986" s="1454"/>
      <c r="AO986" s="1449"/>
      <c r="AP986" s="235"/>
      <c r="AQ986" s="1454"/>
      <c r="AR986" s="1449"/>
      <c r="AS986" s="235"/>
      <c r="AT986" s="1454"/>
      <c r="AU986" s="1449">
        <v>2008</v>
      </c>
      <c r="AV986" s="235">
        <v>113</v>
      </c>
      <c r="AW986" s="1454" t="s">
        <v>2023</v>
      </c>
      <c r="AX986" s="1449"/>
      <c r="AY986" s="235"/>
      <c r="AZ986" s="1454"/>
      <c r="BA986" s="1449"/>
      <c r="BB986" s="235">
        <v>113</v>
      </c>
      <c r="BC986" s="1454"/>
    </row>
    <row r="987" spans="1:55" s="1317" customFormat="1" ht="25.7" hidden="1" customHeight="1">
      <c r="A987" s="690"/>
      <c r="B987" s="242"/>
      <c r="C987" s="1341" t="s">
        <v>5630</v>
      </c>
      <c r="D987" s="1341" t="s">
        <v>5920</v>
      </c>
      <c r="E987" s="1341" t="s">
        <v>5630</v>
      </c>
      <c r="F987" s="1341" t="s">
        <v>16574</v>
      </c>
      <c r="G987" s="1347">
        <v>500</v>
      </c>
      <c r="H987" s="1347">
        <v>489</v>
      </c>
      <c r="I987" s="235">
        <v>2205</v>
      </c>
      <c r="J987" s="235">
        <v>490</v>
      </c>
      <c r="K987" s="235">
        <v>490</v>
      </c>
      <c r="L987" s="1347"/>
      <c r="M987" s="736"/>
      <c r="N987" s="1347"/>
      <c r="O987" s="235">
        <v>374</v>
      </c>
      <c r="P987" s="235">
        <v>374</v>
      </c>
      <c r="Q987" s="235" t="s">
        <v>5904</v>
      </c>
      <c r="R987" s="235">
        <v>1</v>
      </c>
      <c r="S987" s="235" t="s">
        <v>290</v>
      </c>
      <c r="T987" s="235"/>
      <c r="U987" s="1341">
        <v>2008</v>
      </c>
      <c r="V987" s="235">
        <v>113</v>
      </c>
      <c r="W987" s="1347" t="s">
        <v>2023</v>
      </c>
      <c r="X987" s="1347"/>
      <c r="Y987" s="1347"/>
      <c r="Z987" s="1341"/>
      <c r="AA987" s="235"/>
      <c r="AB987" s="1347"/>
      <c r="AC987" s="1341"/>
      <c r="AD987" s="235"/>
      <c r="AE987" s="1347"/>
      <c r="AF987" s="1341"/>
      <c r="AG987" s="235"/>
      <c r="AH987" s="1347"/>
      <c r="AI987" s="1341"/>
      <c r="AJ987" s="235"/>
      <c r="AK987" s="1347"/>
      <c r="AL987" s="1341"/>
      <c r="AM987" s="235"/>
      <c r="AN987" s="1347"/>
      <c r="AO987" s="1341"/>
      <c r="AP987" s="235"/>
      <c r="AQ987" s="1347"/>
      <c r="AR987" s="1341"/>
      <c r="AS987" s="235"/>
      <c r="AT987" s="1347"/>
      <c r="AU987" s="1341">
        <v>2011</v>
      </c>
      <c r="AV987" s="235">
        <v>113</v>
      </c>
      <c r="AW987" s="1347" t="s">
        <v>2023</v>
      </c>
      <c r="AX987" s="1341"/>
      <c r="AY987" s="235"/>
      <c r="AZ987" s="1347"/>
      <c r="BA987" s="1341"/>
      <c r="BB987" s="235">
        <v>150</v>
      </c>
      <c r="BC987" s="1347"/>
    </row>
    <row r="988" spans="1:55" s="1317" customFormat="1" ht="25.7" hidden="1" customHeight="1">
      <c r="A988" s="690"/>
      <c r="B988" s="242"/>
      <c r="C988" s="1341" t="s">
        <v>5630</v>
      </c>
      <c r="D988" s="1341" t="s">
        <v>5921</v>
      </c>
      <c r="E988" s="1341" t="s">
        <v>5630</v>
      </c>
      <c r="F988" s="1341" t="s">
        <v>16574</v>
      </c>
      <c r="G988" s="1347">
        <v>2078</v>
      </c>
      <c r="H988" s="1347">
        <v>496</v>
      </c>
      <c r="I988" s="235">
        <v>2078</v>
      </c>
      <c r="J988" s="235">
        <v>496</v>
      </c>
      <c r="K988" s="235">
        <v>496</v>
      </c>
      <c r="L988" s="1347">
        <v>336</v>
      </c>
      <c r="M988" s="736">
        <v>336</v>
      </c>
      <c r="N988" s="1347" t="s">
        <v>5907</v>
      </c>
      <c r="O988" s="235">
        <v>336</v>
      </c>
      <c r="P988" s="235">
        <v>336</v>
      </c>
      <c r="Q988" s="235" t="s">
        <v>5907</v>
      </c>
      <c r="R988" s="235">
        <v>1</v>
      </c>
      <c r="S988" s="235" t="s">
        <v>290</v>
      </c>
      <c r="T988" s="235"/>
      <c r="U988" s="1341">
        <v>2002</v>
      </c>
      <c r="V988" s="235">
        <v>86</v>
      </c>
      <c r="W988" s="1347" t="s">
        <v>2023</v>
      </c>
      <c r="X988" s="1347"/>
      <c r="Y988" s="1347"/>
      <c r="Z988" s="1341"/>
      <c r="AA988" s="235"/>
      <c r="AB988" s="1347"/>
      <c r="AC988" s="1341"/>
      <c r="AD988" s="235"/>
      <c r="AE988" s="1347"/>
      <c r="AF988" s="1341"/>
      <c r="AG988" s="235"/>
      <c r="AH988" s="1347"/>
      <c r="AI988" s="1341"/>
      <c r="AJ988" s="235"/>
      <c r="AK988" s="1347"/>
      <c r="AL988" s="1341"/>
      <c r="AM988" s="235"/>
      <c r="AN988" s="1347"/>
      <c r="AO988" s="1341"/>
      <c r="AP988" s="235"/>
      <c r="AQ988" s="1347"/>
      <c r="AR988" s="1341"/>
      <c r="AS988" s="235"/>
      <c r="AT988" s="1347"/>
      <c r="AU988" s="1341">
        <v>2002</v>
      </c>
      <c r="AV988" s="235">
        <v>86</v>
      </c>
      <c r="AW988" s="1347" t="s">
        <v>2023</v>
      </c>
      <c r="AX988" s="1341"/>
      <c r="AY988" s="235"/>
      <c r="AZ988" s="1347"/>
      <c r="BA988" s="1341"/>
      <c r="BB988" s="235">
        <v>86</v>
      </c>
      <c r="BC988" s="1347"/>
    </row>
    <row r="989" spans="1:55" s="19" customFormat="1" ht="25.7" hidden="1" customHeight="1">
      <c r="A989" s="690"/>
      <c r="B989" s="242"/>
      <c r="C989" s="707" t="s">
        <v>5630</v>
      </c>
      <c r="D989" s="707" t="s">
        <v>5922</v>
      </c>
      <c r="E989" s="707" t="s">
        <v>5630</v>
      </c>
      <c r="F989" s="707" t="s">
        <v>16574</v>
      </c>
      <c r="G989" s="236">
        <v>1000</v>
      </c>
      <c r="H989" s="236">
        <v>394</v>
      </c>
      <c r="I989" s="235">
        <v>1000</v>
      </c>
      <c r="J989" s="235">
        <v>394</v>
      </c>
      <c r="K989" s="235">
        <v>394</v>
      </c>
      <c r="L989" s="236">
        <v>336</v>
      </c>
      <c r="M989" s="736">
        <v>336</v>
      </c>
      <c r="N989" s="236" t="s">
        <v>5907</v>
      </c>
      <c r="O989" s="235">
        <v>336</v>
      </c>
      <c r="P989" s="235">
        <v>336</v>
      </c>
      <c r="Q989" s="235" t="s">
        <v>5907</v>
      </c>
      <c r="R989" s="235">
        <v>1</v>
      </c>
      <c r="S989" s="235" t="s">
        <v>290</v>
      </c>
      <c r="T989" s="235"/>
      <c r="U989" s="707">
        <v>2005</v>
      </c>
      <c r="V989" s="235">
        <v>78</v>
      </c>
      <c r="W989" s="236" t="s">
        <v>2023</v>
      </c>
      <c r="X989" s="236"/>
      <c r="Y989" s="236"/>
      <c r="Z989" s="235"/>
      <c r="AA989" s="707"/>
      <c r="AB989" s="235"/>
      <c r="AC989" s="236"/>
      <c r="AD989" s="236"/>
      <c r="AE989" s="236"/>
      <c r="AF989" s="236"/>
      <c r="AG989" s="236"/>
      <c r="AH989" s="236"/>
      <c r="AI989" s="236"/>
      <c r="AJ989" s="236"/>
      <c r="AK989" s="236"/>
      <c r="AL989" s="236"/>
      <c r="AM989" s="236"/>
      <c r="AN989" s="236"/>
      <c r="AO989" s="236"/>
      <c r="AP989" s="236"/>
      <c r="AQ989" s="236"/>
      <c r="AR989" s="236"/>
      <c r="AS989" s="236"/>
      <c r="AT989" s="236"/>
      <c r="AU989" s="707">
        <v>2005</v>
      </c>
      <c r="AV989" s="221">
        <v>78</v>
      </c>
      <c r="AW989" s="221" t="s">
        <v>2023</v>
      </c>
      <c r="AX989" s="221"/>
      <c r="AY989" s="221"/>
      <c r="AZ989" s="221"/>
      <c r="BA989" s="221"/>
      <c r="BB989" s="235">
        <v>78</v>
      </c>
      <c r="BC989" s="236"/>
    </row>
    <row r="990" spans="1:55" s="19" customFormat="1" ht="25.7" hidden="1" customHeight="1">
      <c r="A990" s="690"/>
      <c r="B990" s="242"/>
      <c r="C990" s="707" t="s">
        <v>5630</v>
      </c>
      <c r="D990" s="707" t="s">
        <v>5923</v>
      </c>
      <c r="E990" s="707" t="s">
        <v>5630</v>
      </c>
      <c r="F990" s="707" t="s">
        <v>16574</v>
      </c>
      <c r="G990" s="236">
        <v>1019</v>
      </c>
      <c r="H990" s="236">
        <v>405</v>
      </c>
      <c r="I990" s="235">
        <v>1019</v>
      </c>
      <c r="J990" s="235">
        <v>405</v>
      </c>
      <c r="K990" s="235">
        <v>405</v>
      </c>
      <c r="L990" s="236">
        <v>336</v>
      </c>
      <c r="M990" s="736">
        <v>336</v>
      </c>
      <c r="N990" s="236" t="s">
        <v>5907</v>
      </c>
      <c r="O990" s="235">
        <v>336</v>
      </c>
      <c r="P990" s="235">
        <v>336</v>
      </c>
      <c r="Q990" s="235" t="s">
        <v>5907</v>
      </c>
      <c r="R990" s="235">
        <v>1</v>
      </c>
      <c r="S990" s="235" t="s">
        <v>290</v>
      </c>
      <c r="T990" s="235"/>
      <c r="U990" s="707">
        <v>2008</v>
      </c>
      <c r="V990" s="235">
        <v>130</v>
      </c>
      <c r="W990" s="236" t="s">
        <v>2023</v>
      </c>
      <c r="X990" s="236"/>
      <c r="Y990" s="236"/>
      <c r="Z990" s="235"/>
      <c r="AA990" s="707"/>
      <c r="AB990" s="235"/>
      <c r="AC990" s="236"/>
      <c r="AD990" s="236"/>
      <c r="AE990" s="236"/>
      <c r="AF990" s="236"/>
      <c r="AG990" s="236"/>
      <c r="AH990" s="236"/>
      <c r="AI990" s="236"/>
      <c r="AJ990" s="236"/>
      <c r="AK990" s="236"/>
      <c r="AL990" s="236"/>
      <c r="AM990" s="236"/>
      <c r="AN990" s="236"/>
      <c r="AO990" s="236"/>
      <c r="AP990" s="236"/>
      <c r="AQ990" s="236"/>
      <c r="AR990" s="236"/>
      <c r="AS990" s="236"/>
      <c r="AT990" s="236"/>
      <c r="AU990" s="707">
        <v>2008</v>
      </c>
      <c r="AV990" s="221">
        <v>130</v>
      </c>
      <c r="AW990" s="221" t="s">
        <v>2023</v>
      </c>
      <c r="AX990" s="221"/>
      <c r="AY990" s="221"/>
      <c r="AZ990" s="221"/>
      <c r="BA990" s="221"/>
      <c r="BB990" s="235">
        <v>130</v>
      </c>
      <c r="BC990" s="236"/>
    </row>
    <row r="991" spans="1:55" s="19" customFormat="1" ht="25.7" hidden="1" customHeight="1">
      <c r="A991" s="690"/>
      <c r="B991" s="242"/>
      <c r="C991" s="707" t="s">
        <v>5630</v>
      </c>
      <c r="D991" s="707" t="s">
        <v>5924</v>
      </c>
      <c r="E991" s="707" t="s">
        <v>5630</v>
      </c>
      <c r="F991" s="707" t="s">
        <v>16574</v>
      </c>
      <c r="G991" s="236">
        <v>990</v>
      </c>
      <c r="H991" s="236">
        <v>500</v>
      </c>
      <c r="I991" s="235">
        <v>990</v>
      </c>
      <c r="J991" s="235">
        <v>500</v>
      </c>
      <c r="K991" s="235">
        <v>500</v>
      </c>
      <c r="L991" s="236">
        <v>370</v>
      </c>
      <c r="M991" s="736">
        <v>370</v>
      </c>
      <c r="N991" s="236" t="s">
        <v>5904</v>
      </c>
      <c r="O991" s="235">
        <v>370</v>
      </c>
      <c r="P991" s="235">
        <v>370</v>
      </c>
      <c r="Q991" s="235" t="s">
        <v>5904</v>
      </c>
      <c r="R991" s="235">
        <v>1</v>
      </c>
      <c r="S991" s="235" t="s">
        <v>290</v>
      </c>
      <c r="T991" s="235"/>
      <c r="U991" s="236">
        <v>2005</v>
      </c>
      <c r="V991" s="236">
        <v>111</v>
      </c>
      <c r="W991" s="236" t="s">
        <v>2023</v>
      </c>
      <c r="X991" s="236"/>
      <c r="Y991" s="236"/>
      <c r="Z991" s="235"/>
      <c r="AA991" s="707"/>
      <c r="AB991" s="707"/>
      <c r="AC991" s="236"/>
      <c r="AD991" s="236"/>
      <c r="AE991" s="236"/>
      <c r="AF991" s="236"/>
      <c r="AG991" s="236"/>
      <c r="AH991" s="236"/>
      <c r="AI991" s="236"/>
      <c r="AJ991" s="236"/>
      <c r="AK991" s="236"/>
      <c r="AL991" s="236"/>
      <c r="AM991" s="236"/>
      <c r="AN991" s="236"/>
      <c r="AO991" s="236"/>
      <c r="AP991" s="236"/>
      <c r="AQ991" s="236"/>
      <c r="AR991" s="236"/>
      <c r="AS991" s="236"/>
      <c r="AT991" s="236"/>
      <c r="AU991" s="707">
        <v>2005</v>
      </c>
      <c r="AV991" s="221">
        <v>111</v>
      </c>
      <c r="AW991" s="221" t="s">
        <v>2023</v>
      </c>
      <c r="AX991" s="221"/>
      <c r="AY991" s="221"/>
      <c r="AZ991" s="221"/>
      <c r="BA991" s="221"/>
      <c r="BB991" s="235">
        <v>111</v>
      </c>
      <c r="BC991" s="236"/>
    </row>
    <row r="992" spans="1:55" s="19" customFormat="1" ht="25.7" hidden="1" customHeight="1">
      <c r="A992" s="690"/>
      <c r="B992" s="242"/>
      <c r="C992" s="707" t="s">
        <v>5630</v>
      </c>
      <c r="D992" s="707" t="s">
        <v>5925</v>
      </c>
      <c r="E992" s="707" t="s">
        <v>5630</v>
      </c>
      <c r="F992" s="707" t="s">
        <v>16574</v>
      </c>
      <c r="G992" s="236">
        <v>662</v>
      </c>
      <c r="H992" s="236">
        <v>391</v>
      </c>
      <c r="I992" s="235">
        <v>662</v>
      </c>
      <c r="J992" s="235">
        <v>391</v>
      </c>
      <c r="K992" s="235">
        <v>391</v>
      </c>
      <c r="L992" s="236">
        <v>374</v>
      </c>
      <c r="M992" s="736">
        <v>374</v>
      </c>
      <c r="N992" s="236" t="s">
        <v>5904</v>
      </c>
      <c r="O992" s="235">
        <v>374</v>
      </c>
      <c r="P992" s="235">
        <v>374</v>
      </c>
      <c r="Q992" s="235" t="s">
        <v>5904</v>
      </c>
      <c r="R992" s="235">
        <v>1</v>
      </c>
      <c r="S992" s="235" t="s">
        <v>290</v>
      </c>
      <c r="T992" s="235"/>
      <c r="U992" s="236">
        <v>2005</v>
      </c>
      <c r="V992" s="236">
        <v>75</v>
      </c>
      <c r="W992" s="236" t="s">
        <v>2023</v>
      </c>
      <c r="X992" s="236"/>
      <c r="Y992" s="236"/>
      <c r="Z992" s="235"/>
      <c r="AA992" s="707"/>
      <c r="AB992" s="707"/>
      <c r="AC992" s="236"/>
      <c r="AD992" s="236"/>
      <c r="AE992" s="236"/>
      <c r="AF992" s="236"/>
      <c r="AG992" s="236"/>
      <c r="AH992" s="236"/>
      <c r="AI992" s="236"/>
      <c r="AJ992" s="236"/>
      <c r="AK992" s="236"/>
      <c r="AL992" s="236"/>
      <c r="AM992" s="236"/>
      <c r="AN992" s="236"/>
      <c r="AO992" s="236"/>
      <c r="AP992" s="236"/>
      <c r="AQ992" s="236"/>
      <c r="AR992" s="236"/>
      <c r="AS992" s="236"/>
      <c r="AT992" s="236"/>
      <c r="AU992" s="707">
        <v>2005</v>
      </c>
      <c r="AV992" s="221">
        <v>75</v>
      </c>
      <c r="AW992" s="221" t="s">
        <v>2023</v>
      </c>
      <c r="AX992" s="221"/>
      <c r="AY992" s="221"/>
      <c r="AZ992" s="221"/>
      <c r="BA992" s="221"/>
      <c r="BB992" s="235">
        <v>75</v>
      </c>
      <c r="BC992" s="236"/>
    </row>
    <row r="993" spans="1:55" s="19" customFormat="1" ht="25.7" hidden="1" customHeight="1">
      <c r="A993" s="690"/>
      <c r="B993" s="242"/>
      <c r="C993" s="707" t="s">
        <v>5630</v>
      </c>
      <c r="D993" s="707" t="s">
        <v>5926</v>
      </c>
      <c r="E993" s="707" t="s">
        <v>5630</v>
      </c>
      <c r="F993" s="707" t="s">
        <v>16574</v>
      </c>
      <c r="G993" s="236">
        <v>495</v>
      </c>
      <c r="H993" s="236">
        <v>495</v>
      </c>
      <c r="I993" s="235">
        <v>495</v>
      </c>
      <c r="J993" s="235">
        <v>495</v>
      </c>
      <c r="K993" s="235">
        <v>495</v>
      </c>
      <c r="L993" s="236">
        <v>336</v>
      </c>
      <c r="M993" s="736">
        <v>336</v>
      </c>
      <c r="N993" s="236" t="s">
        <v>5907</v>
      </c>
      <c r="O993" s="235">
        <v>336</v>
      </c>
      <c r="P993" s="235">
        <v>336</v>
      </c>
      <c r="Q993" s="235" t="s">
        <v>5907</v>
      </c>
      <c r="R993" s="235">
        <v>1</v>
      </c>
      <c r="S993" s="235" t="s">
        <v>290</v>
      </c>
      <c r="T993" s="235"/>
      <c r="U993" s="236">
        <v>1995</v>
      </c>
      <c r="V993" s="236">
        <v>5</v>
      </c>
      <c r="W993" s="236" t="s">
        <v>2023</v>
      </c>
      <c r="X993" s="236"/>
      <c r="Y993" s="236"/>
      <c r="Z993" s="235"/>
      <c r="AA993" s="707"/>
      <c r="AB993" s="707"/>
      <c r="AC993" s="236"/>
      <c r="AD993" s="236"/>
      <c r="AE993" s="236"/>
      <c r="AF993" s="236"/>
      <c r="AG993" s="236"/>
      <c r="AH993" s="236"/>
      <c r="AI993" s="236"/>
      <c r="AJ993" s="236"/>
      <c r="AK993" s="236"/>
      <c r="AL993" s="236"/>
      <c r="AM993" s="236"/>
      <c r="AN993" s="236"/>
      <c r="AO993" s="236"/>
      <c r="AP993" s="236"/>
      <c r="AQ993" s="236"/>
      <c r="AR993" s="236"/>
      <c r="AS993" s="236"/>
      <c r="AT993" s="236"/>
      <c r="AU993" s="707">
        <v>1995</v>
      </c>
      <c r="AV993" s="221">
        <v>5</v>
      </c>
      <c r="AW993" s="221" t="s">
        <v>2023</v>
      </c>
      <c r="AX993" s="221"/>
      <c r="AY993" s="221"/>
      <c r="AZ993" s="221"/>
      <c r="BA993" s="221"/>
      <c r="BB993" s="235">
        <v>5</v>
      </c>
      <c r="BC993" s="236"/>
    </row>
    <row r="994" spans="1:55" s="19" customFormat="1" ht="25.7" hidden="1" customHeight="1">
      <c r="A994" s="690"/>
      <c r="B994" s="242"/>
      <c r="C994" s="707" t="s">
        <v>5630</v>
      </c>
      <c r="D994" s="707" t="s">
        <v>5927</v>
      </c>
      <c r="E994" s="707" t="s">
        <v>5630</v>
      </c>
      <c r="F994" s="707" t="s">
        <v>16574</v>
      </c>
      <c r="G994" s="236">
        <v>16672</v>
      </c>
      <c r="H994" s="236">
        <v>315</v>
      </c>
      <c r="I994" s="235">
        <v>625</v>
      </c>
      <c r="J994" s="235">
        <v>315</v>
      </c>
      <c r="K994" s="235">
        <v>315</v>
      </c>
      <c r="L994" s="236">
        <v>315</v>
      </c>
      <c r="M994" s="736">
        <v>315</v>
      </c>
      <c r="N994" s="236" t="s">
        <v>1862</v>
      </c>
      <c r="O994" s="235">
        <v>315</v>
      </c>
      <c r="P994" s="235">
        <v>315</v>
      </c>
      <c r="Q994" s="235" t="s">
        <v>1862</v>
      </c>
      <c r="R994" s="235">
        <v>1</v>
      </c>
      <c r="S994" s="235" t="s">
        <v>290</v>
      </c>
      <c r="T994" s="235"/>
      <c r="U994" s="236">
        <v>1992</v>
      </c>
      <c r="V994" s="236">
        <v>15</v>
      </c>
      <c r="W994" s="236" t="s">
        <v>2023</v>
      </c>
      <c r="X994" s="236"/>
      <c r="Y994" s="236"/>
      <c r="Z994" s="235"/>
      <c r="AA994" s="707"/>
      <c r="AB994" s="707"/>
      <c r="AC994" s="236"/>
      <c r="AD994" s="236"/>
      <c r="AE994" s="236"/>
      <c r="AF994" s="236"/>
      <c r="AG994" s="236"/>
      <c r="AH994" s="236"/>
      <c r="AI994" s="236"/>
      <c r="AJ994" s="236"/>
      <c r="AK994" s="236"/>
      <c r="AL994" s="236"/>
      <c r="AM994" s="236"/>
      <c r="AN994" s="236"/>
      <c r="AO994" s="236"/>
      <c r="AP994" s="236"/>
      <c r="AQ994" s="236"/>
      <c r="AR994" s="236"/>
      <c r="AS994" s="236"/>
      <c r="AT994" s="236"/>
      <c r="AU994" s="707">
        <v>1992</v>
      </c>
      <c r="AV994" s="221">
        <v>15</v>
      </c>
      <c r="AW994" s="221" t="s">
        <v>2023</v>
      </c>
      <c r="AX994" s="221"/>
      <c r="AY994" s="221"/>
      <c r="AZ994" s="221"/>
      <c r="BA994" s="221"/>
      <c r="BB994" s="235">
        <v>15</v>
      </c>
      <c r="BC994" s="236"/>
    </row>
    <row r="995" spans="1:55" s="19" customFormat="1" ht="25.7" hidden="1" customHeight="1">
      <c r="A995" s="690"/>
      <c r="B995" s="242"/>
      <c r="C995" s="707" t="s">
        <v>5632</v>
      </c>
      <c r="D995" s="707" t="s">
        <v>5928</v>
      </c>
      <c r="E995" s="707" t="s">
        <v>5632</v>
      </c>
      <c r="F995" s="707" t="s">
        <v>16575</v>
      </c>
      <c r="G995" s="236"/>
      <c r="H995" s="236"/>
      <c r="I995" s="235">
        <v>1396</v>
      </c>
      <c r="J995" s="235">
        <v>323</v>
      </c>
      <c r="K995" s="235">
        <v>323</v>
      </c>
      <c r="L995" s="236"/>
      <c r="M995" s="736"/>
      <c r="N995" s="236"/>
      <c r="O995" s="235">
        <v>300</v>
      </c>
      <c r="P995" s="235">
        <v>300</v>
      </c>
      <c r="Q995" s="235" t="s">
        <v>1884</v>
      </c>
      <c r="R995" s="235">
        <v>1</v>
      </c>
      <c r="S995" s="235" t="s">
        <v>290</v>
      </c>
      <c r="T995" s="235"/>
      <c r="U995" s="236"/>
      <c r="V995" s="236"/>
      <c r="W995" s="236"/>
      <c r="X995" s="236"/>
      <c r="Y995" s="236"/>
      <c r="Z995" s="235"/>
      <c r="AA995" s="707"/>
      <c r="AB995" s="707"/>
      <c r="AC995" s="236"/>
      <c r="AD995" s="236"/>
      <c r="AE995" s="236"/>
      <c r="AF995" s="236"/>
      <c r="AG995" s="236"/>
      <c r="AH995" s="236"/>
      <c r="AI995" s="236"/>
      <c r="AJ995" s="236"/>
      <c r="AK995" s="236"/>
      <c r="AL995" s="236"/>
      <c r="AM995" s="236"/>
      <c r="AN995" s="236"/>
      <c r="AO995" s="236"/>
      <c r="AP995" s="236"/>
      <c r="AQ995" s="236"/>
      <c r="AR995" s="236"/>
      <c r="AS995" s="236"/>
      <c r="AT995" s="236"/>
      <c r="AU995" s="707">
        <v>2004</v>
      </c>
      <c r="AV995" s="221">
        <v>28</v>
      </c>
      <c r="AW995" s="221"/>
      <c r="AX995" s="221"/>
      <c r="AY995" s="221"/>
      <c r="AZ995" s="221"/>
      <c r="BA995" s="221"/>
      <c r="BB995" s="235">
        <v>56</v>
      </c>
      <c r="BC995" s="236"/>
    </row>
    <row r="996" spans="1:55" s="19" customFormat="1" ht="25.7" hidden="1" customHeight="1">
      <c r="A996" s="690"/>
      <c r="B996" s="242"/>
      <c r="C996" s="707" t="s">
        <v>5632</v>
      </c>
      <c r="D996" s="707" t="s">
        <v>5929</v>
      </c>
      <c r="E996" s="707" t="s">
        <v>5632</v>
      </c>
      <c r="F996" s="707" t="s">
        <v>5632</v>
      </c>
      <c r="G996" s="236"/>
      <c r="H996" s="236"/>
      <c r="I996" s="235">
        <v>4352</v>
      </c>
      <c r="J996" s="235">
        <v>310</v>
      </c>
      <c r="K996" s="235">
        <v>310</v>
      </c>
      <c r="L996" s="236"/>
      <c r="M996" s="736"/>
      <c r="N996" s="236"/>
      <c r="O996" s="235">
        <v>254</v>
      </c>
      <c r="P996" s="235">
        <v>254</v>
      </c>
      <c r="Q996" s="235" t="s">
        <v>5930</v>
      </c>
      <c r="R996" s="235">
        <v>1</v>
      </c>
      <c r="S996" s="235" t="s">
        <v>290</v>
      </c>
      <c r="T996" s="235"/>
      <c r="U996" s="236"/>
      <c r="V996" s="236"/>
      <c r="W996" s="236"/>
      <c r="X996" s="236"/>
      <c r="Y996" s="236"/>
      <c r="Z996" s="235"/>
      <c r="AA996" s="707"/>
      <c r="AB996" s="707"/>
      <c r="AC996" s="236"/>
      <c r="AD996" s="236"/>
      <c r="AE996" s="236"/>
      <c r="AF996" s="236"/>
      <c r="AG996" s="236"/>
      <c r="AH996" s="236"/>
      <c r="AI996" s="236"/>
      <c r="AJ996" s="236"/>
      <c r="AK996" s="236"/>
      <c r="AL996" s="236"/>
      <c r="AM996" s="236"/>
      <c r="AN996" s="236"/>
      <c r="AO996" s="236"/>
      <c r="AP996" s="236"/>
      <c r="AQ996" s="236"/>
      <c r="AR996" s="236"/>
      <c r="AS996" s="236"/>
      <c r="AT996" s="236"/>
      <c r="AU996" s="707">
        <v>2007</v>
      </c>
      <c r="AV996" s="221">
        <v>80</v>
      </c>
      <c r="AW996" s="221"/>
      <c r="AX996" s="221"/>
      <c r="AY996" s="221"/>
      <c r="AZ996" s="221"/>
      <c r="BA996" s="221"/>
      <c r="BB996" s="235">
        <v>80</v>
      </c>
      <c r="BC996" s="236"/>
    </row>
    <row r="997" spans="1:55" s="19" customFormat="1" ht="25.7" hidden="1" customHeight="1">
      <c r="A997" s="690"/>
      <c r="B997" s="242"/>
      <c r="C997" s="707" t="s">
        <v>5632</v>
      </c>
      <c r="D997" s="707" t="s">
        <v>5931</v>
      </c>
      <c r="E997" s="707" t="s">
        <v>5632</v>
      </c>
      <c r="F997" s="707" t="s">
        <v>5632</v>
      </c>
      <c r="G997" s="236"/>
      <c r="H997" s="236"/>
      <c r="I997" s="235">
        <v>2424</v>
      </c>
      <c r="J997" s="235">
        <v>1188</v>
      </c>
      <c r="K997" s="235">
        <v>1188</v>
      </c>
      <c r="L997" s="236"/>
      <c r="M997" s="736"/>
      <c r="N997" s="236"/>
      <c r="O997" s="235">
        <v>1026</v>
      </c>
      <c r="P997" s="235">
        <v>1026</v>
      </c>
      <c r="Q997" s="235" t="s">
        <v>5932</v>
      </c>
      <c r="R997" s="235">
        <v>2</v>
      </c>
      <c r="S997" s="235" t="s">
        <v>290</v>
      </c>
      <c r="T997" s="235"/>
      <c r="U997" s="236"/>
      <c r="V997" s="236"/>
      <c r="W997" s="236"/>
      <c r="X997" s="236"/>
      <c r="Y997" s="236"/>
      <c r="Z997" s="235"/>
      <c r="AA997" s="707"/>
      <c r="AB997" s="707"/>
      <c r="AC997" s="236"/>
      <c r="AD997" s="236"/>
      <c r="AE997" s="236"/>
      <c r="AF997" s="236"/>
      <c r="AG997" s="236"/>
      <c r="AH997" s="236"/>
      <c r="AI997" s="236"/>
      <c r="AJ997" s="236"/>
      <c r="AK997" s="236"/>
      <c r="AL997" s="236"/>
      <c r="AM997" s="236"/>
      <c r="AN997" s="236"/>
      <c r="AO997" s="236"/>
      <c r="AP997" s="236"/>
      <c r="AQ997" s="236"/>
      <c r="AR997" s="236"/>
      <c r="AS997" s="236"/>
      <c r="AT997" s="236"/>
      <c r="AU997" s="707">
        <v>2010</v>
      </c>
      <c r="AV997" s="221"/>
      <c r="AW997" s="221"/>
      <c r="AX997" s="221"/>
      <c r="AY997" s="221"/>
      <c r="AZ997" s="221"/>
      <c r="BA997" s="221"/>
      <c r="BB997" s="235">
        <v>729</v>
      </c>
      <c r="BC997" s="236"/>
    </row>
    <row r="998" spans="1:55" s="19" customFormat="1" ht="25.7" hidden="1" customHeight="1">
      <c r="A998" s="690"/>
      <c r="B998" s="242"/>
      <c r="C998" s="707" t="s">
        <v>5632</v>
      </c>
      <c r="D998" s="707" t="s">
        <v>5933</v>
      </c>
      <c r="E998" s="707" t="s">
        <v>5632</v>
      </c>
      <c r="F998" s="707" t="s">
        <v>5632</v>
      </c>
      <c r="G998" s="236"/>
      <c r="H998" s="236"/>
      <c r="I998" s="235">
        <v>2340</v>
      </c>
      <c r="J998" s="235">
        <v>431</v>
      </c>
      <c r="K998" s="235">
        <v>431</v>
      </c>
      <c r="L998" s="235"/>
      <c r="M998" s="235"/>
      <c r="N998" s="235"/>
      <c r="O998" s="235">
        <v>862</v>
      </c>
      <c r="P998" s="235">
        <v>431</v>
      </c>
      <c r="Q998" s="235" t="s">
        <v>5934</v>
      </c>
      <c r="R998" s="235">
        <v>2</v>
      </c>
      <c r="S998" s="235" t="s">
        <v>290</v>
      </c>
      <c r="T998" s="235"/>
      <c r="U998" s="707"/>
      <c r="V998" s="235"/>
      <c r="W998" s="236"/>
      <c r="X998" s="236"/>
      <c r="Y998" s="236"/>
      <c r="Z998" s="235"/>
      <c r="AA998" s="707"/>
      <c r="AB998" s="235"/>
      <c r="AC998" s="236"/>
      <c r="AD998" s="236"/>
      <c r="AE998" s="236"/>
      <c r="AF998" s="236"/>
      <c r="AG998" s="236"/>
      <c r="AH998" s="236"/>
      <c r="AI998" s="236"/>
      <c r="AJ998" s="236"/>
      <c r="AK998" s="236"/>
      <c r="AL998" s="236"/>
      <c r="AM998" s="236"/>
      <c r="AN998" s="236"/>
      <c r="AO998" s="236"/>
      <c r="AP998" s="236"/>
      <c r="AQ998" s="236"/>
      <c r="AR998" s="236"/>
      <c r="AS998" s="236"/>
      <c r="AT998" s="236"/>
      <c r="AU998" s="707">
        <v>1990</v>
      </c>
      <c r="AV998" s="235"/>
      <c r="AW998" s="236"/>
      <c r="AX998" s="707"/>
      <c r="AY998" s="235"/>
      <c r="AZ998" s="236"/>
      <c r="BA998" s="707"/>
      <c r="BB998" s="235">
        <v>106</v>
      </c>
      <c r="BC998" s="236"/>
    </row>
    <row r="999" spans="1:55" s="19" customFormat="1" ht="25.7" hidden="1" customHeight="1">
      <c r="A999" s="690"/>
      <c r="B999" s="242"/>
      <c r="C999" s="809" t="s">
        <v>5632</v>
      </c>
      <c r="D999" s="809" t="s">
        <v>5935</v>
      </c>
      <c r="E999" s="809" t="s">
        <v>5632</v>
      </c>
      <c r="F999" s="707" t="s">
        <v>5632</v>
      </c>
      <c r="G999" s="235"/>
      <c r="H999" s="235"/>
      <c r="I999" s="235">
        <v>1860</v>
      </c>
      <c r="J999" s="235">
        <v>476</v>
      </c>
      <c r="K999" s="235">
        <v>476</v>
      </c>
      <c r="L999" s="940"/>
      <c r="M999" s="940"/>
      <c r="N999" s="853"/>
      <c r="O999" s="940">
        <v>476</v>
      </c>
      <c r="P999" s="940">
        <v>476</v>
      </c>
      <c r="Q999" s="940" t="s">
        <v>5936</v>
      </c>
      <c r="R999" s="235">
        <v>1</v>
      </c>
      <c r="S999" s="235" t="s">
        <v>290</v>
      </c>
      <c r="T999" s="235"/>
      <c r="U999" s="707"/>
      <c r="V999" s="235"/>
      <c r="W999" s="236"/>
      <c r="X999" s="236"/>
      <c r="Y999" s="236"/>
      <c r="Z999" s="235"/>
      <c r="AA999" s="707"/>
      <c r="AB999" s="707"/>
      <c r="AC999" s="236"/>
      <c r="AD999" s="236"/>
      <c r="AE999" s="236"/>
      <c r="AF999" s="236"/>
      <c r="AG999" s="236"/>
      <c r="AH999" s="236"/>
      <c r="AI999" s="236"/>
      <c r="AJ999" s="236"/>
      <c r="AK999" s="236"/>
      <c r="AL999" s="236"/>
      <c r="AM999" s="236"/>
      <c r="AN999" s="236"/>
      <c r="AO999" s="236"/>
      <c r="AP999" s="236"/>
      <c r="AQ999" s="236"/>
      <c r="AR999" s="236"/>
      <c r="AS999" s="236"/>
      <c r="AT999" s="236"/>
      <c r="AU999" s="707">
        <v>2013</v>
      </c>
      <c r="AV999" s="235"/>
      <c r="AW999" s="236"/>
      <c r="AX999" s="221"/>
      <c r="AY999" s="221"/>
      <c r="AZ999" s="221"/>
      <c r="BA999" s="221"/>
      <c r="BB999" s="235">
        <v>194</v>
      </c>
      <c r="BC999" s="236"/>
    </row>
    <row r="1000" spans="1:55" s="19" customFormat="1" ht="25.7" hidden="1" customHeight="1">
      <c r="A1000" s="690"/>
      <c r="B1000" s="242"/>
      <c r="C1000" s="707" t="s">
        <v>5632</v>
      </c>
      <c r="D1000" s="707" t="s">
        <v>5937</v>
      </c>
      <c r="E1000" s="707" t="s">
        <v>5632</v>
      </c>
      <c r="F1000" s="707" t="s">
        <v>16576</v>
      </c>
      <c r="G1000" s="235"/>
      <c r="H1000" s="235"/>
      <c r="I1000" s="235">
        <v>1186</v>
      </c>
      <c r="J1000" s="235">
        <v>660</v>
      </c>
      <c r="K1000" s="235">
        <v>660</v>
      </c>
      <c r="L1000" s="235"/>
      <c r="M1000" s="235"/>
      <c r="N1000" s="707"/>
      <c r="O1000" s="235">
        <v>300</v>
      </c>
      <c r="P1000" s="235">
        <v>300</v>
      </c>
      <c r="Q1000" s="235" t="s">
        <v>1884</v>
      </c>
      <c r="R1000" s="235">
        <v>1</v>
      </c>
      <c r="S1000" s="235" t="s">
        <v>290</v>
      </c>
      <c r="T1000" s="236"/>
      <c r="U1000" s="236"/>
      <c r="V1000" s="236"/>
      <c r="W1000" s="236"/>
      <c r="X1000" s="236"/>
      <c r="Y1000" s="236"/>
      <c r="Z1000" s="235"/>
      <c r="AA1000" s="707"/>
      <c r="AB1000" s="707"/>
      <c r="AC1000" s="236"/>
      <c r="AD1000" s="236"/>
      <c r="AE1000" s="236"/>
      <c r="AF1000" s="236"/>
      <c r="AG1000" s="236"/>
      <c r="AH1000" s="236"/>
      <c r="AI1000" s="236"/>
      <c r="AJ1000" s="236"/>
      <c r="AK1000" s="236"/>
      <c r="AL1000" s="236"/>
      <c r="AM1000" s="236"/>
      <c r="AN1000" s="236"/>
      <c r="AO1000" s="236"/>
      <c r="AP1000" s="236"/>
      <c r="AQ1000" s="236"/>
      <c r="AR1000" s="236"/>
      <c r="AS1000" s="236"/>
      <c r="AT1000" s="236"/>
      <c r="AU1000" s="707">
        <v>2011</v>
      </c>
      <c r="AV1000" s="235"/>
      <c r="AW1000" s="236"/>
      <c r="AX1000" s="221"/>
      <c r="AY1000" s="221"/>
      <c r="AZ1000" s="221"/>
      <c r="BA1000" s="221"/>
      <c r="BB1000" s="235">
        <v>173</v>
      </c>
      <c r="BC1000" s="236"/>
    </row>
    <row r="1001" spans="1:55" s="19" customFormat="1" ht="25.7" hidden="1" customHeight="1">
      <c r="A1001" s="690"/>
      <c r="B1001" s="242"/>
      <c r="C1001" s="707" t="s">
        <v>5632</v>
      </c>
      <c r="D1001" s="707" t="s">
        <v>5938</v>
      </c>
      <c r="E1001" s="707" t="s">
        <v>5632</v>
      </c>
      <c r="F1001" s="707" t="s">
        <v>5632</v>
      </c>
      <c r="G1001" s="235"/>
      <c r="H1001" s="235"/>
      <c r="I1001" s="235">
        <v>6878</v>
      </c>
      <c r="J1001" s="235">
        <v>594</v>
      </c>
      <c r="K1001" s="235">
        <v>594</v>
      </c>
      <c r="L1001" s="235"/>
      <c r="M1001" s="235"/>
      <c r="N1001" s="707"/>
      <c r="O1001" s="235">
        <v>594</v>
      </c>
      <c r="P1001" s="235">
        <v>594</v>
      </c>
      <c r="Q1001" s="235" t="s">
        <v>5939</v>
      </c>
      <c r="R1001" s="235">
        <v>1</v>
      </c>
      <c r="S1001" s="235" t="s">
        <v>290</v>
      </c>
      <c r="T1001" s="236"/>
      <c r="U1001" s="236"/>
      <c r="V1001" s="236"/>
      <c r="W1001" s="236"/>
      <c r="X1001" s="236"/>
      <c r="Y1001" s="236"/>
      <c r="Z1001" s="235"/>
      <c r="AA1001" s="707"/>
      <c r="AB1001" s="707"/>
      <c r="AC1001" s="236"/>
      <c r="AD1001" s="236"/>
      <c r="AE1001" s="236"/>
      <c r="AF1001" s="236"/>
      <c r="AG1001" s="236"/>
      <c r="AH1001" s="236"/>
      <c r="AI1001" s="236"/>
      <c r="AJ1001" s="236"/>
      <c r="AK1001" s="236"/>
      <c r="AL1001" s="236"/>
      <c r="AM1001" s="236"/>
      <c r="AN1001" s="236"/>
      <c r="AO1001" s="236"/>
      <c r="AP1001" s="236"/>
      <c r="AQ1001" s="236"/>
      <c r="AR1001" s="236"/>
      <c r="AS1001" s="236"/>
      <c r="AT1001" s="236"/>
      <c r="AU1001" s="707">
        <v>2007</v>
      </c>
      <c r="AV1001" s="235"/>
      <c r="AW1001" s="236"/>
      <c r="AX1001" s="221"/>
      <c r="AY1001" s="221"/>
      <c r="AZ1001" s="221"/>
      <c r="BA1001" s="221"/>
      <c r="BB1001" s="235">
        <v>363</v>
      </c>
      <c r="BC1001" s="236"/>
    </row>
    <row r="1002" spans="1:55" s="19" customFormat="1" ht="25.7" hidden="1" customHeight="1">
      <c r="A1002" s="690"/>
      <c r="B1002" s="242"/>
      <c r="C1002" s="707" t="s">
        <v>5632</v>
      </c>
      <c r="D1002" s="707" t="s">
        <v>5940</v>
      </c>
      <c r="E1002" s="707" t="s">
        <v>5632</v>
      </c>
      <c r="F1002" s="707" t="s">
        <v>16577</v>
      </c>
      <c r="G1002" s="235"/>
      <c r="H1002" s="235"/>
      <c r="I1002" s="235">
        <v>1564</v>
      </c>
      <c r="J1002" s="235">
        <v>400</v>
      </c>
      <c r="K1002" s="235">
        <v>400</v>
      </c>
      <c r="L1002" s="235"/>
      <c r="M1002" s="235"/>
      <c r="N1002" s="707"/>
      <c r="O1002" s="235">
        <v>400</v>
      </c>
      <c r="P1002" s="235">
        <v>400</v>
      </c>
      <c r="Q1002" s="235" t="s">
        <v>5941</v>
      </c>
      <c r="R1002" s="235">
        <v>1</v>
      </c>
      <c r="S1002" s="235" t="s">
        <v>290</v>
      </c>
      <c r="T1002" s="236"/>
      <c r="U1002" s="236"/>
      <c r="V1002" s="236"/>
      <c r="W1002" s="236"/>
      <c r="X1002" s="236"/>
      <c r="Y1002" s="236"/>
      <c r="Z1002" s="235"/>
      <c r="AA1002" s="707"/>
      <c r="AB1002" s="707"/>
      <c r="AC1002" s="236"/>
      <c r="AD1002" s="236"/>
      <c r="AE1002" s="236"/>
      <c r="AF1002" s="236"/>
      <c r="AG1002" s="236"/>
      <c r="AH1002" s="236"/>
      <c r="AI1002" s="236"/>
      <c r="AJ1002" s="236"/>
      <c r="AK1002" s="236"/>
      <c r="AL1002" s="236"/>
      <c r="AM1002" s="236"/>
      <c r="AN1002" s="236"/>
      <c r="AO1002" s="236"/>
      <c r="AP1002" s="236"/>
      <c r="AQ1002" s="236"/>
      <c r="AR1002" s="236"/>
      <c r="AS1002" s="236"/>
      <c r="AT1002" s="236"/>
      <c r="AU1002" s="707">
        <v>2010</v>
      </c>
      <c r="AV1002" s="235"/>
      <c r="AW1002" s="236"/>
      <c r="AX1002" s="221"/>
      <c r="AY1002" s="221"/>
      <c r="AZ1002" s="221"/>
      <c r="BA1002" s="221"/>
      <c r="BB1002" s="235">
        <v>178</v>
      </c>
      <c r="BC1002" s="236"/>
    </row>
    <row r="1003" spans="1:55" s="19" customFormat="1" ht="25.7" hidden="1" customHeight="1">
      <c r="A1003" s="690"/>
      <c r="B1003" s="242"/>
      <c r="C1003" s="707" t="s">
        <v>5632</v>
      </c>
      <c r="D1003" s="707" t="s">
        <v>16578</v>
      </c>
      <c r="E1003" s="707" t="s">
        <v>5632</v>
      </c>
      <c r="F1003" s="707" t="s">
        <v>5632</v>
      </c>
      <c r="G1003" s="235"/>
      <c r="H1003" s="235"/>
      <c r="I1003" s="235">
        <v>430</v>
      </c>
      <c r="J1003" s="235">
        <v>430</v>
      </c>
      <c r="K1003" s="235">
        <v>430</v>
      </c>
      <c r="L1003" s="235"/>
      <c r="M1003" s="235"/>
      <c r="N1003" s="707"/>
      <c r="O1003" s="235">
        <v>375</v>
      </c>
      <c r="P1003" s="235">
        <v>375</v>
      </c>
      <c r="Q1003" s="235" t="s">
        <v>16579</v>
      </c>
      <c r="R1003" s="235">
        <v>1</v>
      </c>
      <c r="S1003" s="235" t="s">
        <v>290</v>
      </c>
      <c r="T1003" s="236"/>
      <c r="U1003" s="236"/>
      <c r="V1003" s="236"/>
      <c r="W1003" s="236"/>
      <c r="X1003" s="236"/>
      <c r="Y1003" s="236"/>
      <c r="Z1003" s="235"/>
      <c r="AA1003" s="707"/>
      <c r="AB1003" s="707"/>
      <c r="AC1003" s="236"/>
      <c r="AD1003" s="236"/>
      <c r="AE1003" s="236"/>
      <c r="AF1003" s="236"/>
      <c r="AG1003" s="236"/>
      <c r="AH1003" s="236"/>
      <c r="AI1003" s="236"/>
      <c r="AJ1003" s="236"/>
      <c r="AK1003" s="236"/>
      <c r="AL1003" s="236"/>
      <c r="AM1003" s="236"/>
      <c r="AN1003" s="236"/>
      <c r="AO1003" s="236"/>
      <c r="AP1003" s="236"/>
      <c r="AQ1003" s="236"/>
      <c r="AR1003" s="236"/>
      <c r="AS1003" s="236"/>
      <c r="AT1003" s="236"/>
      <c r="AU1003" s="707">
        <v>1997</v>
      </c>
      <c r="AV1003" s="235"/>
      <c r="AW1003" s="236"/>
      <c r="AX1003" s="221"/>
      <c r="AY1003" s="221"/>
      <c r="AZ1003" s="221"/>
      <c r="BA1003" s="221"/>
      <c r="BB1003" s="235">
        <v>37</v>
      </c>
      <c r="BC1003" s="236"/>
    </row>
    <row r="1004" spans="1:55" s="19" customFormat="1" ht="25.7" hidden="1" customHeight="1">
      <c r="A1004" s="690"/>
      <c r="B1004" s="242"/>
      <c r="C1004" s="707" t="s">
        <v>5632</v>
      </c>
      <c r="D1004" s="707" t="s">
        <v>16580</v>
      </c>
      <c r="E1004" s="707" t="s">
        <v>5632</v>
      </c>
      <c r="F1004" s="707" t="s">
        <v>5632</v>
      </c>
      <c r="G1004" s="235"/>
      <c r="H1004" s="236"/>
      <c r="I1004" s="235">
        <v>1062</v>
      </c>
      <c r="J1004" s="235">
        <v>612</v>
      </c>
      <c r="K1004" s="235">
        <v>612</v>
      </c>
      <c r="L1004" s="235"/>
      <c r="M1004" s="235"/>
      <c r="N1004" s="235"/>
      <c r="O1004" s="235">
        <v>500</v>
      </c>
      <c r="P1004" s="235">
        <v>500</v>
      </c>
      <c r="Q1004" s="235" t="s">
        <v>1964</v>
      </c>
      <c r="R1004" s="235">
        <v>1</v>
      </c>
      <c r="S1004" s="235" t="s">
        <v>290</v>
      </c>
      <c r="T1004" s="236"/>
      <c r="U1004" s="236"/>
      <c r="V1004" s="236"/>
      <c r="W1004" s="236"/>
      <c r="X1004" s="236"/>
      <c r="Y1004" s="236"/>
      <c r="Z1004" s="235"/>
      <c r="AA1004" s="707"/>
      <c r="AB1004" s="707"/>
      <c r="AC1004" s="236"/>
      <c r="AD1004" s="236"/>
      <c r="AE1004" s="236"/>
      <c r="AF1004" s="236"/>
      <c r="AG1004" s="236"/>
      <c r="AH1004" s="236"/>
      <c r="AI1004" s="236"/>
      <c r="AJ1004" s="236"/>
      <c r="AK1004" s="236"/>
      <c r="AL1004" s="236"/>
      <c r="AM1004" s="236"/>
      <c r="AN1004" s="236"/>
      <c r="AO1004" s="236"/>
      <c r="AP1004" s="236"/>
      <c r="AQ1004" s="236"/>
      <c r="AR1004" s="236"/>
      <c r="AS1004" s="236"/>
      <c r="AT1004" s="236"/>
      <c r="AU1004" s="707">
        <v>2020</v>
      </c>
      <c r="AV1004" s="221"/>
      <c r="AW1004" s="221"/>
      <c r="AX1004" s="221"/>
      <c r="AY1004" s="221"/>
      <c r="AZ1004" s="221"/>
      <c r="BA1004" s="221"/>
      <c r="BB1004" s="235">
        <v>1200</v>
      </c>
      <c r="BC1004" s="236"/>
    </row>
    <row r="1005" spans="1:55" s="19" customFormat="1" ht="25.7" hidden="1" customHeight="1">
      <c r="A1005" s="690"/>
      <c r="B1005" s="242"/>
      <c r="C1005" s="707" t="s">
        <v>1850</v>
      </c>
      <c r="D1005" s="707" t="s">
        <v>16581</v>
      </c>
      <c r="E1005" s="707" t="s">
        <v>1850</v>
      </c>
      <c r="F1005" s="707" t="s">
        <v>16582</v>
      </c>
      <c r="G1005" s="236"/>
      <c r="H1005" s="236"/>
      <c r="I1005" s="235">
        <v>695</v>
      </c>
      <c r="J1005" s="235">
        <v>400</v>
      </c>
      <c r="K1005" s="235">
        <v>400</v>
      </c>
      <c r="L1005" s="236"/>
      <c r="M1005" s="736"/>
      <c r="N1005" s="236"/>
      <c r="O1005" s="235">
        <v>380</v>
      </c>
      <c r="P1005" s="235">
        <v>380</v>
      </c>
      <c r="Q1005" s="235" t="s">
        <v>16583</v>
      </c>
      <c r="R1005" s="235">
        <v>1</v>
      </c>
      <c r="S1005" s="235" t="s">
        <v>290</v>
      </c>
      <c r="T1005" s="236"/>
      <c r="U1005" s="236"/>
      <c r="V1005" s="236"/>
      <c r="W1005" s="236"/>
      <c r="X1005" s="236"/>
      <c r="Y1005" s="236"/>
      <c r="Z1005" s="235"/>
      <c r="AA1005" s="707"/>
      <c r="AB1005" s="707"/>
      <c r="AC1005" s="236"/>
      <c r="AD1005" s="236"/>
      <c r="AE1005" s="236"/>
      <c r="AF1005" s="236"/>
      <c r="AG1005" s="236"/>
      <c r="AH1005" s="236"/>
      <c r="AI1005" s="236"/>
      <c r="AJ1005" s="236"/>
      <c r="AK1005" s="236"/>
      <c r="AL1005" s="236"/>
      <c r="AM1005" s="236"/>
      <c r="AN1005" s="236"/>
      <c r="AO1005" s="236"/>
      <c r="AP1005" s="236"/>
      <c r="AQ1005" s="236"/>
      <c r="AR1005" s="236"/>
      <c r="AS1005" s="236"/>
      <c r="AT1005" s="236"/>
      <c r="AU1005" s="707">
        <v>2008</v>
      </c>
      <c r="AV1005" s="221"/>
      <c r="AW1005" s="221"/>
      <c r="AX1005" s="221"/>
      <c r="AY1005" s="221"/>
      <c r="AZ1005" s="221"/>
      <c r="BA1005" s="221"/>
      <c r="BB1005" s="235">
        <v>48.650000000000006</v>
      </c>
      <c r="BC1005" s="236"/>
    </row>
    <row r="1006" spans="1:55" s="19" customFormat="1" ht="25.7" hidden="1" customHeight="1">
      <c r="A1006" s="690"/>
      <c r="B1006" s="242"/>
      <c r="C1006" s="707" t="s">
        <v>1850</v>
      </c>
      <c r="D1006" s="707" t="s">
        <v>16584</v>
      </c>
      <c r="E1006" s="707" t="s">
        <v>1850</v>
      </c>
      <c r="F1006" s="707" t="s">
        <v>16582</v>
      </c>
      <c r="G1006" s="236"/>
      <c r="H1006" s="236"/>
      <c r="I1006" s="235">
        <v>9461</v>
      </c>
      <c r="J1006" s="235">
        <v>550</v>
      </c>
      <c r="K1006" s="235">
        <v>550</v>
      </c>
      <c r="L1006" s="236"/>
      <c r="M1006" s="736"/>
      <c r="N1006" s="236"/>
      <c r="O1006" s="235">
        <v>522.5</v>
      </c>
      <c r="P1006" s="235">
        <v>522.5</v>
      </c>
      <c r="Q1006" s="235" t="s">
        <v>16583</v>
      </c>
      <c r="R1006" s="235">
        <v>1</v>
      </c>
      <c r="S1006" s="235" t="s">
        <v>290</v>
      </c>
      <c r="T1006" s="236"/>
      <c r="U1006" s="236"/>
      <c r="V1006" s="236"/>
      <c r="W1006" s="236"/>
      <c r="X1006" s="236"/>
      <c r="Y1006" s="236"/>
      <c r="Z1006" s="235"/>
      <c r="AA1006" s="707"/>
      <c r="AB1006" s="707"/>
      <c r="AC1006" s="236"/>
      <c r="AD1006" s="236"/>
      <c r="AE1006" s="236"/>
      <c r="AF1006" s="236"/>
      <c r="AG1006" s="236"/>
      <c r="AH1006" s="236"/>
      <c r="AI1006" s="236"/>
      <c r="AJ1006" s="236"/>
      <c r="AK1006" s="236"/>
      <c r="AL1006" s="236"/>
      <c r="AM1006" s="236"/>
      <c r="AN1006" s="236"/>
      <c r="AO1006" s="236"/>
      <c r="AP1006" s="236"/>
      <c r="AQ1006" s="236"/>
      <c r="AR1006" s="236"/>
      <c r="AS1006" s="236"/>
      <c r="AT1006" s="236"/>
      <c r="AU1006" s="707">
        <v>2017</v>
      </c>
      <c r="AV1006" s="221"/>
      <c r="AW1006" s="221"/>
      <c r="AX1006" s="221"/>
      <c r="AY1006" s="221"/>
      <c r="AZ1006" s="221"/>
      <c r="BA1006" s="221"/>
      <c r="BB1006" s="235">
        <v>662.2700000000001</v>
      </c>
      <c r="BC1006" s="236"/>
    </row>
    <row r="1007" spans="1:55" s="19" customFormat="1" ht="25.7" hidden="1" customHeight="1">
      <c r="A1007" s="690"/>
      <c r="B1007" s="242"/>
      <c r="C1007" s="707" t="s">
        <v>1850</v>
      </c>
      <c r="D1007" s="707" t="s">
        <v>16585</v>
      </c>
      <c r="E1007" s="707" t="s">
        <v>1850</v>
      </c>
      <c r="F1007" s="707" t="s">
        <v>16582</v>
      </c>
      <c r="G1007" s="236"/>
      <c r="H1007" s="236"/>
      <c r="I1007" s="235">
        <v>703</v>
      </c>
      <c r="J1007" s="235">
        <v>425</v>
      </c>
      <c r="K1007" s="235">
        <v>425</v>
      </c>
      <c r="L1007" s="236"/>
      <c r="M1007" s="736"/>
      <c r="N1007" s="236"/>
      <c r="O1007" s="235">
        <v>403.75</v>
      </c>
      <c r="P1007" s="235">
        <v>403.75</v>
      </c>
      <c r="Q1007" s="235" t="s">
        <v>16583</v>
      </c>
      <c r="R1007" s="235">
        <v>1</v>
      </c>
      <c r="S1007" s="235" t="s">
        <v>290</v>
      </c>
      <c r="T1007" s="236"/>
      <c r="U1007" s="236"/>
      <c r="V1007" s="236"/>
      <c r="W1007" s="236"/>
      <c r="X1007" s="236"/>
      <c r="Y1007" s="236"/>
      <c r="Z1007" s="235"/>
      <c r="AA1007" s="707"/>
      <c r="AB1007" s="707"/>
      <c r="AC1007" s="236"/>
      <c r="AD1007" s="236"/>
      <c r="AE1007" s="236"/>
      <c r="AF1007" s="236"/>
      <c r="AG1007" s="236"/>
      <c r="AH1007" s="236"/>
      <c r="AI1007" s="236"/>
      <c r="AJ1007" s="236"/>
      <c r="AK1007" s="236"/>
      <c r="AL1007" s="236"/>
      <c r="AM1007" s="236"/>
      <c r="AN1007" s="236"/>
      <c r="AO1007" s="236"/>
      <c r="AP1007" s="236"/>
      <c r="AQ1007" s="236"/>
      <c r="AR1007" s="236"/>
      <c r="AS1007" s="236"/>
      <c r="AT1007" s="236"/>
      <c r="AU1007" s="707">
        <v>2010</v>
      </c>
      <c r="AV1007" s="235"/>
      <c r="AW1007" s="221"/>
      <c r="AX1007" s="221"/>
      <c r="AY1007" s="221"/>
      <c r="AZ1007" s="221"/>
      <c r="BA1007" s="221"/>
      <c r="BB1007" s="235">
        <v>49.210000000000008</v>
      </c>
      <c r="BC1007" s="236"/>
    </row>
    <row r="1008" spans="1:55" s="19" customFormat="1" ht="25.7" hidden="1" customHeight="1">
      <c r="A1008" s="690"/>
      <c r="B1008" s="242"/>
      <c r="C1008" s="707" t="s">
        <v>1850</v>
      </c>
      <c r="D1008" s="707" t="s">
        <v>16586</v>
      </c>
      <c r="E1008" s="707" t="s">
        <v>1850</v>
      </c>
      <c r="F1008" s="707" t="s">
        <v>16582</v>
      </c>
      <c r="G1008" s="236"/>
      <c r="H1008" s="236"/>
      <c r="I1008" s="235">
        <v>4000</v>
      </c>
      <c r="J1008" s="235">
        <v>475</v>
      </c>
      <c r="K1008" s="235">
        <v>475</v>
      </c>
      <c r="L1008" s="236"/>
      <c r="M1008" s="736"/>
      <c r="N1008" s="236"/>
      <c r="O1008" s="235">
        <v>451.25</v>
      </c>
      <c r="P1008" s="235">
        <v>451.25</v>
      </c>
      <c r="Q1008" s="235" t="s">
        <v>16583</v>
      </c>
      <c r="R1008" s="235">
        <v>1</v>
      </c>
      <c r="S1008" s="235" t="s">
        <v>290</v>
      </c>
      <c r="T1008" s="236"/>
      <c r="U1008" s="236"/>
      <c r="V1008" s="236"/>
      <c r="W1008" s="236"/>
      <c r="X1008" s="236"/>
      <c r="Y1008" s="236"/>
      <c r="Z1008" s="235"/>
      <c r="AA1008" s="707"/>
      <c r="AB1008" s="707"/>
      <c r="AC1008" s="236"/>
      <c r="AD1008" s="236"/>
      <c r="AE1008" s="236"/>
      <c r="AF1008" s="236"/>
      <c r="AG1008" s="236"/>
      <c r="AH1008" s="236"/>
      <c r="AI1008" s="236"/>
      <c r="AJ1008" s="236"/>
      <c r="AK1008" s="236"/>
      <c r="AL1008" s="236"/>
      <c r="AM1008" s="236"/>
      <c r="AN1008" s="236"/>
      <c r="AO1008" s="236"/>
      <c r="AP1008" s="236"/>
      <c r="AQ1008" s="236"/>
      <c r="AR1008" s="236"/>
      <c r="AS1008" s="236"/>
      <c r="AT1008" s="236"/>
      <c r="AU1008" s="707">
        <v>2013</v>
      </c>
      <c r="AV1008" s="235"/>
      <c r="AW1008" s="221"/>
      <c r="AX1008" s="221"/>
      <c r="AY1008" s="221"/>
      <c r="AZ1008" s="221"/>
      <c r="BA1008" s="221"/>
      <c r="BB1008" s="235">
        <v>280</v>
      </c>
      <c r="BC1008" s="236"/>
    </row>
    <row r="1009" spans="1:55" s="19" customFormat="1" ht="25.7" hidden="1" customHeight="1">
      <c r="A1009" s="690"/>
      <c r="B1009" s="242"/>
      <c r="C1009" s="707" t="s">
        <v>1850</v>
      </c>
      <c r="D1009" s="707" t="s">
        <v>16587</v>
      </c>
      <c r="E1009" s="707" t="s">
        <v>1850</v>
      </c>
      <c r="F1009" s="707" t="s">
        <v>16582</v>
      </c>
      <c r="G1009" s="235"/>
      <c r="H1009" s="235"/>
      <c r="I1009" s="235">
        <v>1650</v>
      </c>
      <c r="J1009" s="235">
        <v>414</v>
      </c>
      <c r="K1009" s="235">
        <v>414</v>
      </c>
      <c r="L1009" s="235"/>
      <c r="M1009" s="235"/>
      <c r="N1009" s="235"/>
      <c r="O1009" s="235">
        <v>393.29999999999995</v>
      </c>
      <c r="P1009" s="235">
        <v>393.29999999999995</v>
      </c>
      <c r="Q1009" s="235" t="s">
        <v>16583</v>
      </c>
      <c r="R1009" s="235">
        <v>1</v>
      </c>
      <c r="S1009" s="235" t="s">
        <v>290</v>
      </c>
      <c r="T1009" s="235"/>
      <c r="U1009" s="707"/>
      <c r="V1009" s="235"/>
      <c r="W1009" s="236"/>
      <c r="X1009" s="236"/>
      <c r="Y1009" s="236"/>
      <c r="Z1009" s="235"/>
      <c r="AA1009" s="707"/>
      <c r="AB1009" s="707"/>
      <c r="AC1009" s="236"/>
      <c r="AD1009" s="236"/>
      <c r="AE1009" s="236"/>
      <c r="AF1009" s="236"/>
      <c r="AG1009" s="236"/>
      <c r="AH1009" s="236"/>
      <c r="AI1009" s="236"/>
      <c r="AJ1009" s="236"/>
      <c r="AK1009" s="236"/>
      <c r="AL1009" s="236"/>
      <c r="AM1009" s="236"/>
      <c r="AN1009" s="236"/>
      <c r="AO1009" s="236"/>
      <c r="AP1009" s="236"/>
      <c r="AQ1009" s="236"/>
      <c r="AR1009" s="236"/>
      <c r="AS1009" s="236"/>
      <c r="AT1009" s="236"/>
      <c r="AU1009" s="707">
        <v>2010</v>
      </c>
      <c r="AV1009" s="235"/>
      <c r="AW1009" s="236"/>
      <c r="AX1009" s="221"/>
      <c r="AY1009" s="221"/>
      <c r="AZ1009" s="221"/>
      <c r="BA1009" s="221"/>
      <c r="BB1009" s="235">
        <v>115.50000000000001</v>
      </c>
      <c r="BC1009" s="236"/>
    </row>
    <row r="1010" spans="1:55" s="19" customFormat="1" ht="25.7" hidden="1" customHeight="1">
      <c r="A1010" s="690"/>
      <c r="B1010" s="242"/>
      <c r="C1010" s="707" t="s">
        <v>1850</v>
      </c>
      <c r="D1010" s="707" t="s">
        <v>16588</v>
      </c>
      <c r="E1010" s="707" t="s">
        <v>1850</v>
      </c>
      <c r="F1010" s="707" t="s">
        <v>16582</v>
      </c>
      <c r="G1010" s="235"/>
      <c r="H1010" s="235"/>
      <c r="I1010" s="235">
        <v>37308</v>
      </c>
      <c r="J1010" s="235">
        <v>414</v>
      </c>
      <c r="K1010" s="235">
        <v>414</v>
      </c>
      <c r="L1010" s="235"/>
      <c r="M1010" s="235"/>
      <c r="N1010" s="235"/>
      <c r="O1010" s="235">
        <v>393.29999999999995</v>
      </c>
      <c r="P1010" s="235">
        <v>393.29999999999995</v>
      </c>
      <c r="Q1010" s="235" t="s">
        <v>16583</v>
      </c>
      <c r="R1010" s="235">
        <v>1</v>
      </c>
      <c r="S1010" s="235" t="s">
        <v>290</v>
      </c>
      <c r="T1010" s="235"/>
      <c r="U1010" s="707"/>
      <c r="V1010" s="235"/>
      <c r="W1010" s="236"/>
      <c r="X1010" s="236"/>
      <c r="Y1010" s="236"/>
      <c r="Z1010" s="235"/>
      <c r="AA1010" s="707"/>
      <c r="AB1010" s="707"/>
      <c r="AC1010" s="236"/>
      <c r="AD1010" s="236"/>
      <c r="AE1010" s="236"/>
      <c r="AF1010" s="236"/>
      <c r="AG1010" s="236"/>
      <c r="AH1010" s="236"/>
      <c r="AI1010" s="236"/>
      <c r="AJ1010" s="236"/>
      <c r="AK1010" s="236"/>
      <c r="AL1010" s="236"/>
      <c r="AM1010" s="236"/>
      <c r="AN1010" s="236"/>
      <c r="AO1010" s="236"/>
      <c r="AP1010" s="236"/>
      <c r="AQ1010" s="236"/>
      <c r="AR1010" s="236"/>
      <c r="AS1010" s="236"/>
      <c r="AT1010" s="236"/>
      <c r="AU1010" s="707">
        <v>2011</v>
      </c>
      <c r="AV1010" s="235"/>
      <c r="AW1010" s="236"/>
      <c r="AX1010" s="221"/>
      <c r="AY1010" s="221"/>
      <c r="AZ1010" s="221"/>
      <c r="BA1010" s="221"/>
      <c r="BB1010" s="235">
        <v>2611.5600000000004</v>
      </c>
      <c r="BC1010" s="236"/>
    </row>
    <row r="1011" spans="1:55" s="19" customFormat="1" ht="25.7" hidden="1" customHeight="1">
      <c r="A1011" s="690"/>
      <c r="B1011" s="242"/>
      <c r="C1011" s="707" t="s">
        <v>1850</v>
      </c>
      <c r="D1011" s="707" t="s">
        <v>16589</v>
      </c>
      <c r="E1011" s="707" t="s">
        <v>1850</v>
      </c>
      <c r="F1011" s="707" t="s">
        <v>16582</v>
      </c>
      <c r="G1011" s="235"/>
      <c r="H1011" s="235"/>
      <c r="I1011" s="235">
        <v>512</v>
      </c>
      <c r="J1011" s="235">
        <v>292</v>
      </c>
      <c r="K1011" s="235">
        <v>292</v>
      </c>
      <c r="L1011" s="235"/>
      <c r="M1011" s="235"/>
      <c r="N1011" s="235"/>
      <c r="O1011" s="235">
        <v>277.39999999999998</v>
      </c>
      <c r="P1011" s="235">
        <v>277.39999999999998</v>
      </c>
      <c r="Q1011" s="235" t="s">
        <v>16583</v>
      </c>
      <c r="R1011" s="235">
        <v>1</v>
      </c>
      <c r="S1011" s="235" t="s">
        <v>290</v>
      </c>
      <c r="T1011" s="235"/>
      <c r="U1011" s="707"/>
      <c r="V1011" s="235"/>
      <c r="W1011" s="236"/>
      <c r="X1011" s="236"/>
      <c r="Y1011" s="236"/>
      <c r="Z1011" s="466"/>
      <c r="AA1011" s="707"/>
      <c r="AB1011" s="707"/>
      <c r="AC1011" s="236"/>
      <c r="AD1011" s="236"/>
      <c r="AE1011" s="236"/>
      <c r="AF1011" s="236"/>
      <c r="AG1011" s="236"/>
      <c r="AH1011" s="236"/>
      <c r="AI1011" s="236"/>
      <c r="AJ1011" s="236"/>
      <c r="AK1011" s="236"/>
      <c r="AL1011" s="236"/>
      <c r="AM1011" s="236"/>
      <c r="AN1011" s="236"/>
      <c r="AO1011" s="236"/>
      <c r="AP1011" s="236"/>
      <c r="AQ1011" s="236"/>
      <c r="AR1011" s="236"/>
      <c r="AS1011" s="236"/>
      <c r="AT1011" s="236"/>
      <c r="AU1011" s="707">
        <v>2014</v>
      </c>
      <c r="AV1011" s="235"/>
      <c r="AW1011" s="236"/>
      <c r="AX1011" s="221"/>
      <c r="AY1011" s="221"/>
      <c r="AZ1011" s="221"/>
      <c r="BA1011" s="221"/>
      <c r="BB1011" s="235">
        <v>35.840000000000003</v>
      </c>
      <c r="BC1011" s="236"/>
    </row>
    <row r="1012" spans="1:55" s="19" customFormat="1" ht="25.7" hidden="1" customHeight="1">
      <c r="A1012" s="690"/>
      <c r="B1012" s="242"/>
      <c r="C1012" s="707" t="s">
        <v>1850</v>
      </c>
      <c r="D1012" s="707" t="s">
        <v>16590</v>
      </c>
      <c r="E1012" s="707" t="s">
        <v>1850</v>
      </c>
      <c r="F1012" s="707" t="s">
        <v>16582</v>
      </c>
      <c r="G1012" s="236"/>
      <c r="H1012" s="236"/>
      <c r="I1012" s="235" t="s">
        <v>384</v>
      </c>
      <c r="J1012" s="235">
        <v>300</v>
      </c>
      <c r="K1012" s="235">
        <v>300</v>
      </c>
      <c r="L1012" s="236"/>
      <c r="M1012" s="736"/>
      <c r="N1012" s="236"/>
      <c r="O1012" s="235">
        <v>285</v>
      </c>
      <c r="P1012" s="235">
        <v>285</v>
      </c>
      <c r="Q1012" s="235" t="s">
        <v>16583</v>
      </c>
      <c r="R1012" s="235">
        <v>1</v>
      </c>
      <c r="S1012" s="235" t="s">
        <v>290</v>
      </c>
      <c r="T1012" s="236"/>
      <c r="U1012" s="236"/>
      <c r="V1012" s="236"/>
      <c r="W1012" s="236"/>
      <c r="X1012" s="236"/>
      <c r="Y1012" s="236"/>
      <c r="Z1012" s="466"/>
      <c r="AA1012" s="707"/>
      <c r="AB1012" s="707"/>
      <c r="AC1012" s="236"/>
      <c r="AD1012" s="236"/>
      <c r="AE1012" s="236"/>
      <c r="AF1012" s="236"/>
      <c r="AG1012" s="236"/>
      <c r="AH1012" s="236"/>
      <c r="AI1012" s="236"/>
      <c r="AJ1012" s="236"/>
      <c r="AK1012" s="236"/>
      <c r="AL1012" s="236"/>
      <c r="AM1012" s="236"/>
      <c r="AN1012" s="236"/>
      <c r="AO1012" s="236"/>
      <c r="AP1012" s="236"/>
      <c r="AQ1012" s="236"/>
      <c r="AR1012" s="236"/>
      <c r="AS1012" s="236"/>
      <c r="AT1012" s="236"/>
      <c r="AU1012" s="707">
        <v>2010</v>
      </c>
      <c r="AV1012" s="235"/>
      <c r="AW1012" s="221"/>
      <c r="AX1012" s="221"/>
      <c r="AY1012" s="221"/>
      <c r="AZ1012" s="221"/>
      <c r="BA1012" s="221"/>
      <c r="BB1012" s="235">
        <v>83</v>
      </c>
      <c r="BC1012" s="236"/>
    </row>
    <row r="1013" spans="1:55" s="19" customFormat="1" ht="25.7" hidden="1" customHeight="1">
      <c r="A1013" s="690"/>
      <c r="B1013" s="242"/>
      <c r="C1013" s="707" t="s">
        <v>1850</v>
      </c>
      <c r="D1013" s="707" t="s">
        <v>16591</v>
      </c>
      <c r="E1013" s="707" t="s">
        <v>1850</v>
      </c>
      <c r="F1013" s="707" t="s">
        <v>16582</v>
      </c>
      <c r="G1013" s="235"/>
      <c r="H1013" s="235"/>
      <c r="I1013" s="235">
        <v>2551</v>
      </c>
      <c r="J1013" s="235">
        <v>456</v>
      </c>
      <c r="K1013" s="235">
        <v>456</v>
      </c>
      <c r="L1013" s="235"/>
      <c r="M1013" s="235"/>
      <c r="N1013" s="235"/>
      <c r="O1013" s="235">
        <v>433.2</v>
      </c>
      <c r="P1013" s="235">
        <v>433.2</v>
      </c>
      <c r="Q1013" s="235" t="s">
        <v>16583</v>
      </c>
      <c r="R1013" s="235">
        <v>1</v>
      </c>
      <c r="S1013" s="235" t="s">
        <v>290</v>
      </c>
      <c r="T1013" s="221"/>
      <c r="U1013" s="221"/>
      <c r="V1013" s="221"/>
      <c r="W1013" s="221"/>
      <c r="X1013" s="221"/>
      <c r="Y1013" s="221"/>
      <c r="Z1013" s="235"/>
      <c r="AA1013" s="707"/>
      <c r="AB1013" s="235"/>
      <c r="AC1013" s="236"/>
      <c r="AD1013" s="221"/>
      <c r="AE1013" s="221"/>
      <c r="AF1013" s="221"/>
      <c r="AG1013" s="221"/>
      <c r="AH1013" s="221"/>
      <c r="AI1013" s="221"/>
      <c r="AJ1013" s="221"/>
      <c r="AK1013" s="221"/>
      <c r="AL1013" s="221"/>
      <c r="AM1013" s="221"/>
      <c r="AN1013" s="221"/>
      <c r="AO1013" s="221"/>
      <c r="AP1013" s="221"/>
      <c r="AQ1013" s="221"/>
      <c r="AR1013" s="221"/>
      <c r="AS1013" s="221"/>
      <c r="AT1013" s="221"/>
      <c r="AU1013" s="707">
        <v>2009</v>
      </c>
      <c r="AV1013" s="235"/>
      <c r="AW1013" s="236"/>
      <c r="AX1013" s="221"/>
      <c r="AY1013" s="221"/>
      <c r="AZ1013" s="221"/>
      <c r="BA1013" s="221"/>
      <c r="BB1013" s="235">
        <v>178.57000000000002</v>
      </c>
      <c r="BC1013" s="236"/>
    </row>
    <row r="1014" spans="1:55" s="19" customFormat="1" ht="25.7" hidden="1" customHeight="1">
      <c r="A1014" s="690"/>
      <c r="B1014" s="242"/>
      <c r="C1014" s="707" t="s">
        <v>1850</v>
      </c>
      <c r="D1014" s="707" t="s">
        <v>16592</v>
      </c>
      <c r="E1014" s="707" t="s">
        <v>1850</v>
      </c>
      <c r="F1014" s="707" t="s">
        <v>16582</v>
      </c>
      <c r="G1014" s="235"/>
      <c r="H1014" s="235"/>
      <c r="I1014" s="235">
        <v>1797</v>
      </c>
      <c r="J1014" s="235">
        <v>1100</v>
      </c>
      <c r="K1014" s="235">
        <v>1100</v>
      </c>
      <c r="L1014" s="235"/>
      <c r="M1014" s="235"/>
      <c r="N1014" s="235"/>
      <c r="O1014" s="235">
        <v>1045</v>
      </c>
      <c r="P1014" s="235">
        <v>1045</v>
      </c>
      <c r="Q1014" s="235" t="s">
        <v>16583</v>
      </c>
      <c r="R1014" s="235">
        <v>1</v>
      </c>
      <c r="S1014" s="235" t="s">
        <v>290</v>
      </c>
      <c r="T1014" s="235"/>
      <c r="U1014" s="707"/>
      <c r="V1014" s="235"/>
      <c r="W1014" s="236"/>
      <c r="X1014" s="236"/>
      <c r="Y1014" s="236"/>
      <c r="Z1014" s="235"/>
      <c r="AA1014" s="707"/>
      <c r="AB1014" s="707"/>
      <c r="AC1014" s="236"/>
      <c r="AD1014" s="236"/>
      <c r="AE1014" s="236"/>
      <c r="AF1014" s="236"/>
      <c r="AG1014" s="236"/>
      <c r="AH1014" s="236"/>
      <c r="AI1014" s="236"/>
      <c r="AJ1014" s="236"/>
      <c r="AK1014" s="236"/>
      <c r="AL1014" s="236"/>
      <c r="AM1014" s="236"/>
      <c r="AN1014" s="236"/>
      <c r="AO1014" s="236"/>
      <c r="AP1014" s="236"/>
      <c r="AQ1014" s="236"/>
      <c r="AR1014" s="236"/>
      <c r="AS1014" s="236"/>
      <c r="AT1014" s="236"/>
      <c r="AU1014" s="707">
        <v>2016</v>
      </c>
      <c r="AV1014" s="235"/>
      <c r="AW1014" s="236"/>
      <c r="AX1014" s="221"/>
      <c r="AY1014" s="221"/>
      <c r="AZ1014" s="221"/>
      <c r="BA1014" s="221"/>
      <c r="BB1014" s="235">
        <v>125.79</v>
      </c>
      <c r="BC1014" s="236"/>
    </row>
    <row r="1015" spans="1:55" s="19" customFormat="1" ht="25.7" hidden="1" customHeight="1">
      <c r="A1015" s="690"/>
      <c r="B1015" s="242"/>
      <c r="C1015" s="707" t="s">
        <v>1850</v>
      </c>
      <c r="D1015" s="707" t="s">
        <v>16593</v>
      </c>
      <c r="E1015" s="707" t="s">
        <v>1850</v>
      </c>
      <c r="F1015" s="707" t="s">
        <v>16582</v>
      </c>
      <c r="G1015" s="235"/>
      <c r="H1015" s="235"/>
      <c r="I1015" s="235">
        <v>2519</v>
      </c>
      <c r="J1015" s="235">
        <v>414</v>
      </c>
      <c r="K1015" s="235">
        <v>414</v>
      </c>
      <c r="L1015" s="235"/>
      <c r="M1015" s="235"/>
      <c r="N1015" s="235"/>
      <c r="O1015" s="235">
        <v>393.29999999999995</v>
      </c>
      <c r="P1015" s="235">
        <v>393.29999999999995</v>
      </c>
      <c r="Q1015" s="235" t="s">
        <v>16583</v>
      </c>
      <c r="R1015" s="235">
        <v>1</v>
      </c>
      <c r="S1015" s="235" t="s">
        <v>290</v>
      </c>
      <c r="T1015" s="235"/>
      <c r="U1015" s="707"/>
      <c r="V1015" s="235"/>
      <c r="W1015" s="236"/>
      <c r="X1015" s="236"/>
      <c r="Y1015" s="236"/>
      <c r="Z1015" s="235"/>
      <c r="AA1015" s="707"/>
      <c r="AB1015" s="707"/>
      <c r="AC1015" s="236"/>
      <c r="AD1015" s="236"/>
      <c r="AE1015" s="236"/>
      <c r="AF1015" s="236"/>
      <c r="AG1015" s="236"/>
      <c r="AH1015" s="236"/>
      <c r="AI1015" s="236"/>
      <c r="AJ1015" s="236"/>
      <c r="AK1015" s="236"/>
      <c r="AL1015" s="236"/>
      <c r="AM1015" s="236"/>
      <c r="AN1015" s="236"/>
      <c r="AO1015" s="236"/>
      <c r="AP1015" s="236"/>
      <c r="AQ1015" s="236"/>
      <c r="AR1015" s="236"/>
      <c r="AS1015" s="236"/>
      <c r="AT1015" s="236"/>
      <c r="AU1015" s="707">
        <v>2011</v>
      </c>
      <c r="AV1015" s="235"/>
      <c r="AW1015" s="236"/>
      <c r="AX1015" s="221"/>
      <c r="AY1015" s="221"/>
      <c r="AZ1015" s="221"/>
      <c r="BA1015" s="221"/>
      <c r="BB1015" s="235">
        <v>176.33</v>
      </c>
      <c r="BC1015" s="236"/>
    </row>
    <row r="1016" spans="1:55" s="19" customFormat="1" ht="25.7" hidden="1" customHeight="1">
      <c r="A1016" s="690"/>
      <c r="B1016" s="242"/>
      <c r="C1016" s="707" t="s">
        <v>1850</v>
      </c>
      <c r="D1016" s="707" t="s">
        <v>16594</v>
      </c>
      <c r="E1016" s="707" t="s">
        <v>1850</v>
      </c>
      <c r="F1016" s="707" t="s">
        <v>16582</v>
      </c>
      <c r="G1016" s="235"/>
      <c r="H1016" s="235"/>
      <c r="I1016" s="235">
        <v>3818</v>
      </c>
      <c r="J1016" s="235">
        <v>650</v>
      </c>
      <c r="K1016" s="235">
        <v>650</v>
      </c>
      <c r="L1016" s="235"/>
      <c r="M1016" s="235"/>
      <c r="N1016" s="235"/>
      <c r="O1016" s="235">
        <v>617.5</v>
      </c>
      <c r="P1016" s="235">
        <v>617.5</v>
      </c>
      <c r="Q1016" s="235" t="s">
        <v>16583</v>
      </c>
      <c r="R1016" s="235">
        <v>2</v>
      </c>
      <c r="S1016" s="235" t="s">
        <v>290</v>
      </c>
      <c r="T1016" s="235"/>
      <c r="U1016" s="707"/>
      <c r="V1016" s="235"/>
      <c r="W1016" s="236"/>
      <c r="X1016" s="236"/>
      <c r="Y1016" s="236"/>
      <c r="Z1016" s="235"/>
      <c r="AA1016" s="707"/>
      <c r="AB1016" s="707"/>
      <c r="AC1016" s="236"/>
      <c r="AD1016" s="236"/>
      <c r="AE1016" s="236"/>
      <c r="AF1016" s="236"/>
      <c r="AG1016" s="236"/>
      <c r="AH1016" s="236"/>
      <c r="AI1016" s="236"/>
      <c r="AJ1016" s="236"/>
      <c r="AK1016" s="236"/>
      <c r="AL1016" s="236"/>
      <c r="AM1016" s="236"/>
      <c r="AN1016" s="236"/>
      <c r="AO1016" s="236"/>
      <c r="AP1016" s="236"/>
      <c r="AQ1016" s="236"/>
      <c r="AR1016" s="236"/>
      <c r="AS1016" s="236"/>
      <c r="AT1016" s="236"/>
      <c r="AU1016" s="707">
        <v>2010</v>
      </c>
      <c r="AV1016" s="235"/>
      <c r="AW1016" s="236"/>
      <c r="AX1016" s="221"/>
      <c r="AY1016" s="221"/>
      <c r="AZ1016" s="221"/>
      <c r="BA1016" s="221"/>
      <c r="BB1016" s="235">
        <v>267.26000000000005</v>
      </c>
      <c r="BC1016" s="236"/>
    </row>
    <row r="1017" spans="1:55" s="19" customFormat="1" ht="25.7" hidden="1" customHeight="1">
      <c r="A1017" s="690"/>
      <c r="B1017" s="242"/>
      <c r="C1017" s="707" t="s">
        <v>1850</v>
      </c>
      <c r="D1017" s="707" t="s">
        <v>16595</v>
      </c>
      <c r="E1017" s="707" t="s">
        <v>1850</v>
      </c>
      <c r="F1017" s="707" t="s">
        <v>16582</v>
      </c>
      <c r="G1017" s="235"/>
      <c r="H1017" s="235"/>
      <c r="I1017" s="235">
        <v>1397</v>
      </c>
      <c r="J1017" s="235">
        <v>391</v>
      </c>
      <c r="K1017" s="235">
        <v>391</v>
      </c>
      <c r="L1017" s="235"/>
      <c r="M1017" s="235"/>
      <c r="N1017" s="235"/>
      <c r="O1017" s="235">
        <v>371.45</v>
      </c>
      <c r="P1017" s="235">
        <v>371.45</v>
      </c>
      <c r="Q1017" s="235" t="s">
        <v>16583</v>
      </c>
      <c r="R1017" s="235">
        <v>1</v>
      </c>
      <c r="S1017" s="235" t="s">
        <v>290</v>
      </c>
      <c r="T1017" s="235"/>
      <c r="U1017" s="707"/>
      <c r="V1017" s="235"/>
      <c r="W1017" s="236"/>
      <c r="X1017" s="236"/>
      <c r="Y1017" s="236"/>
      <c r="Z1017" s="235"/>
      <c r="AA1017" s="707"/>
      <c r="AB1017" s="707"/>
      <c r="AC1017" s="236"/>
      <c r="AD1017" s="236"/>
      <c r="AE1017" s="236"/>
      <c r="AF1017" s="236"/>
      <c r="AG1017" s="236"/>
      <c r="AH1017" s="236"/>
      <c r="AI1017" s="236"/>
      <c r="AJ1017" s="236"/>
      <c r="AK1017" s="236"/>
      <c r="AL1017" s="236"/>
      <c r="AM1017" s="236"/>
      <c r="AN1017" s="236"/>
      <c r="AO1017" s="236"/>
      <c r="AP1017" s="236"/>
      <c r="AQ1017" s="236"/>
      <c r="AR1017" s="236"/>
      <c r="AS1017" s="236"/>
      <c r="AT1017" s="236"/>
      <c r="AU1017" s="707">
        <v>2010</v>
      </c>
      <c r="AV1017" s="235"/>
      <c r="AW1017" s="236"/>
      <c r="AX1017" s="221"/>
      <c r="AY1017" s="221"/>
      <c r="AZ1017" s="221"/>
      <c r="BA1017" s="221"/>
      <c r="BB1017" s="235">
        <v>97.79</v>
      </c>
      <c r="BC1017" s="236"/>
    </row>
    <row r="1018" spans="1:55" s="19" customFormat="1" ht="25.7" hidden="1" customHeight="1">
      <c r="A1018" s="690"/>
      <c r="B1018" s="242"/>
      <c r="C1018" s="707" t="s">
        <v>1850</v>
      </c>
      <c r="D1018" s="707" t="s">
        <v>16596</v>
      </c>
      <c r="E1018" s="707" t="s">
        <v>1850</v>
      </c>
      <c r="F1018" s="707" t="s">
        <v>16582</v>
      </c>
      <c r="G1018" s="235"/>
      <c r="H1018" s="235"/>
      <c r="I1018" s="235">
        <v>1180</v>
      </c>
      <c r="J1018" s="235">
        <v>414</v>
      </c>
      <c r="K1018" s="235">
        <v>414</v>
      </c>
      <c r="L1018" s="235"/>
      <c r="M1018" s="235"/>
      <c r="N1018" s="235"/>
      <c r="O1018" s="235">
        <v>393.29999999999995</v>
      </c>
      <c r="P1018" s="235">
        <v>393.29999999999995</v>
      </c>
      <c r="Q1018" s="235" t="s">
        <v>16583</v>
      </c>
      <c r="R1018" s="235">
        <v>1</v>
      </c>
      <c r="S1018" s="235" t="s">
        <v>290</v>
      </c>
      <c r="T1018" s="235"/>
      <c r="U1018" s="707"/>
      <c r="V1018" s="235"/>
      <c r="W1018" s="236"/>
      <c r="X1018" s="236"/>
      <c r="Y1018" s="236"/>
      <c r="Z1018" s="235"/>
      <c r="AA1018" s="707"/>
      <c r="AB1018" s="707"/>
      <c r="AC1018" s="236"/>
      <c r="AD1018" s="236"/>
      <c r="AE1018" s="236"/>
      <c r="AF1018" s="236"/>
      <c r="AG1018" s="236"/>
      <c r="AH1018" s="236"/>
      <c r="AI1018" s="236"/>
      <c r="AJ1018" s="236"/>
      <c r="AK1018" s="236"/>
      <c r="AL1018" s="236"/>
      <c r="AM1018" s="236"/>
      <c r="AN1018" s="236"/>
      <c r="AO1018" s="236"/>
      <c r="AP1018" s="236"/>
      <c r="AQ1018" s="236"/>
      <c r="AR1018" s="236"/>
      <c r="AS1018" s="236"/>
      <c r="AT1018" s="236"/>
      <c r="AU1018" s="707">
        <v>2012</v>
      </c>
      <c r="AV1018" s="235"/>
      <c r="AW1018" s="236"/>
      <c r="AX1018" s="221"/>
      <c r="AY1018" s="221"/>
      <c r="AZ1018" s="221"/>
      <c r="BA1018" s="221"/>
      <c r="BB1018" s="235">
        <v>82.600000000000009</v>
      </c>
      <c r="BC1018" s="236"/>
    </row>
    <row r="1019" spans="1:55" s="19" customFormat="1" ht="25.7" hidden="1" customHeight="1">
      <c r="A1019" s="690"/>
      <c r="B1019" s="242"/>
      <c r="C1019" s="707" t="s">
        <v>1850</v>
      </c>
      <c r="D1019" s="707" t="s">
        <v>16597</v>
      </c>
      <c r="E1019" s="707" t="s">
        <v>1850</v>
      </c>
      <c r="F1019" s="707" t="s">
        <v>16582</v>
      </c>
      <c r="G1019" s="235"/>
      <c r="H1019" s="235"/>
      <c r="I1019" s="235">
        <v>731</v>
      </c>
      <c r="J1019" s="235">
        <v>414</v>
      </c>
      <c r="K1019" s="235">
        <v>414</v>
      </c>
      <c r="L1019" s="235"/>
      <c r="M1019" s="235"/>
      <c r="N1019" s="235"/>
      <c r="O1019" s="235">
        <v>393.29999999999995</v>
      </c>
      <c r="P1019" s="235">
        <v>393.29999999999995</v>
      </c>
      <c r="Q1019" s="235" t="s">
        <v>16583</v>
      </c>
      <c r="R1019" s="235">
        <v>1</v>
      </c>
      <c r="S1019" s="235" t="s">
        <v>290</v>
      </c>
      <c r="T1019" s="235"/>
      <c r="U1019" s="707"/>
      <c r="V1019" s="235"/>
      <c r="W1019" s="236"/>
      <c r="X1019" s="236"/>
      <c r="Y1019" s="236"/>
      <c r="Z1019" s="235"/>
      <c r="AA1019" s="707"/>
      <c r="AB1019" s="707"/>
      <c r="AC1019" s="236"/>
      <c r="AD1019" s="236"/>
      <c r="AE1019" s="236"/>
      <c r="AF1019" s="236"/>
      <c r="AG1019" s="236"/>
      <c r="AH1019" s="236"/>
      <c r="AI1019" s="236"/>
      <c r="AJ1019" s="236"/>
      <c r="AK1019" s="236"/>
      <c r="AL1019" s="236"/>
      <c r="AM1019" s="236"/>
      <c r="AN1019" s="236"/>
      <c r="AO1019" s="236"/>
      <c r="AP1019" s="236"/>
      <c r="AQ1019" s="236"/>
      <c r="AR1019" s="236"/>
      <c r="AS1019" s="236"/>
      <c r="AT1019" s="236"/>
      <c r="AU1019" s="707">
        <v>2011</v>
      </c>
      <c r="AV1019" s="235"/>
      <c r="AW1019" s="236"/>
      <c r="AX1019" s="221"/>
      <c r="AY1019" s="221"/>
      <c r="AZ1019" s="221"/>
      <c r="BA1019" s="221"/>
      <c r="BB1019" s="235">
        <v>51.17</v>
      </c>
      <c r="BC1019" s="236"/>
    </row>
    <row r="1020" spans="1:55" s="19" customFormat="1" ht="25.7" hidden="1" customHeight="1">
      <c r="A1020" s="690"/>
      <c r="B1020" s="242"/>
      <c r="C1020" s="707" t="s">
        <v>1850</v>
      </c>
      <c r="D1020" s="707" t="s">
        <v>16598</v>
      </c>
      <c r="E1020" s="707" t="s">
        <v>1850</v>
      </c>
      <c r="F1020" s="707" t="s">
        <v>16582</v>
      </c>
      <c r="G1020" s="235">
        <v>2519</v>
      </c>
      <c r="H1020" s="235">
        <v>414</v>
      </c>
      <c r="I1020" s="235">
        <v>4436</v>
      </c>
      <c r="J1020" s="235">
        <v>396</v>
      </c>
      <c r="K1020" s="235">
        <v>396</v>
      </c>
      <c r="L1020" s="235">
        <v>414</v>
      </c>
      <c r="M1020" s="235">
        <v>414</v>
      </c>
      <c r="N1020" s="235" t="s">
        <v>5942</v>
      </c>
      <c r="O1020" s="235">
        <v>376.2</v>
      </c>
      <c r="P1020" s="235">
        <v>376.2</v>
      </c>
      <c r="Q1020" s="235" t="s">
        <v>16583</v>
      </c>
      <c r="R1020" s="235">
        <v>1</v>
      </c>
      <c r="S1020" s="235" t="s">
        <v>290</v>
      </c>
      <c r="T1020" s="235" t="s">
        <v>5945</v>
      </c>
      <c r="U1020" s="707">
        <v>2009</v>
      </c>
      <c r="V1020" s="235">
        <v>120</v>
      </c>
      <c r="W1020" s="236" t="s">
        <v>2025</v>
      </c>
      <c r="X1020" s="236"/>
      <c r="Y1020" s="236"/>
      <c r="Z1020" s="235"/>
      <c r="AA1020" s="707">
        <v>2009</v>
      </c>
      <c r="AB1020" s="707">
        <v>120</v>
      </c>
      <c r="AC1020" s="236" t="s">
        <v>2025</v>
      </c>
      <c r="AD1020" s="236"/>
      <c r="AE1020" s="236"/>
      <c r="AF1020" s="236"/>
      <c r="AG1020" s="236"/>
      <c r="AH1020" s="236"/>
      <c r="AI1020" s="236"/>
      <c r="AJ1020" s="236"/>
      <c r="AK1020" s="236"/>
      <c r="AL1020" s="236"/>
      <c r="AM1020" s="236"/>
      <c r="AN1020" s="236"/>
      <c r="AO1020" s="236"/>
      <c r="AP1020" s="236"/>
      <c r="AQ1020" s="236"/>
      <c r="AR1020" s="236"/>
      <c r="AS1020" s="236"/>
      <c r="AT1020" s="236"/>
      <c r="AU1020" s="707">
        <v>2007</v>
      </c>
      <c r="AV1020" s="235">
        <v>120</v>
      </c>
      <c r="AW1020" s="236" t="s">
        <v>2025</v>
      </c>
      <c r="AX1020" s="221"/>
      <c r="AY1020" s="221"/>
      <c r="AZ1020" s="221"/>
      <c r="BA1020" s="221"/>
      <c r="BB1020" s="235">
        <v>310.52000000000004</v>
      </c>
      <c r="BC1020" s="236"/>
    </row>
    <row r="1021" spans="1:55" s="19" customFormat="1" ht="25.7" hidden="1" customHeight="1">
      <c r="A1021" s="690"/>
      <c r="B1021" s="242"/>
      <c r="C1021" s="707" t="s">
        <v>1850</v>
      </c>
      <c r="D1021" s="707" t="s">
        <v>16599</v>
      </c>
      <c r="E1021" s="707" t="s">
        <v>1850</v>
      </c>
      <c r="F1021" s="707" t="s">
        <v>16582</v>
      </c>
      <c r="G1021" s="235">
        <v>1150</v>
      </c>
      <c r="H1021" s="235">
        <v>414</v>
      </c>
      <c r="I1021" s="235">
        <v>723</v>
      </c>
      <c r="J1021" s="235">
        <v>427.8</v>
      </c>
      <c r="K1021" s="235">
        <v>427.8</v>
      </c>
      <c r="L1021" s="235">
        <v>414</v>
      </c>
      <c r="M1021" s="235">
        <v>414</v>
      </c>
      <c r="N1021" s="235" t="s">
        <v>5942</v>
      </c>
      <c r="O1021" s="235">
        <v>406.40999999999997</v>
      </c>
      <c r="P1021" s="235">
        <v>406.40999999999997</v>
      </c>
      <c r="Q1021" s="235" t="s">
        <v>16583</v>
      </c>
      <c r="R1021" s="235">
        <v>1</v>
      </c>
      <c r="S1021" s="235" t="s">
        <v>290</v>
      </c>
      <c r="T1021" s="235" t="s">
        <v>5945</v>
      </c>
      <c r="U1021" s="707">
        <v>2009</v>
      </c>
      <c r="V1021" s="235">
        <v>130</v>
      </c>
      <c r="W1021" s="236" t="s">
        <v>2025</v>
      </c>
      <c r="X1021" s="236"/>
      <c r="Y1021" s="236"/>
      <c r="Z1021" s="235"/>
      <c r="AA1021" s="707">
        <v>2009</v>
      </c>
      <c r="AB1021" s="707">
        <v>130</v>
      </c>
      <c r="AC1021" s="236" t="s">
        <v>2025</v>
      </c>
      <c r="AD1021" s="236"/>
      <c r="AE1021" s="236"/>
      <c r="AF1021" s="236"/>
      <c r="AG1021" s="236"/>
      <c r="AH1021" s="236"/>
      <c r="AI1021" s="236"/>
      <c r="AJ1021" s="236"/>
      <c r="AK1021" s="236"/>
      <c r="AL1021" s="236"/>
      <c r="AM1021" s="236"/>
      <c r="AN1021" s="236"/>
      <c r="AO1021" s="236"/>
      <c r="AP1021" s="236"/>
      <c r="AQ1021" s="236"/>
      <c r="AR1021" s="236"/>
      <c r="AS1021" s="236"/>
      <c r="AT1021" s="236"/>
      <c r="AU1021" s="707">
        <v>2011</v>
      </c>
      <c r="AV1021" s="235">
        <v>130</v>
      </c>
      <c r="AW1021" s="236" t="s">
        <v>2025</v>
      </c>
      <c r="AX1021" s="221"/>
      <c r="AY1021" s="221"/>
      <c r="AZ1021" s="221"/>
      <c r="BA1021" s="221"/>
      <c r="BB1021" s="235">
        <v>50.610000000000007</v>
      </c>
      <c r="BC1021" s="236"/>
    </row>
    <row r="1022" spans="1:55" s="19" customFormat="1" ht="25.7" hidden="1" customHeight="1">
      <c r="A1022" s="690"/>
      <c r="B1022" s="242"/>
      <c r="C1022" s="707" t="s">
        <v>1850</v>
      </c>
      <c r="D1022" s="707" t="s">
        <v>16600</v>
      </c>
      <c r="E1022" s="707" t="s">
        <v>1850</v>
      </c>
      <c r="F1022" s="707" t="s">
        <v>16582</v>
      </c>
      <c r="G1022" s="235"/>
      <c r="H1022" s="235"/>
      <c r="I1022" s="235">
        <v>995</v>
      </c>
      <c r="J1022" s="235">
        <v>396</v>
      </c>
      <c r="K1022" s="235">
        <v>396</v>
      </c>
      <c r="L1022" s="235"/>
      <c r="M1022" s="235"/>
      <c r="N1022" s="235"/>
      <c r="O1022" s="235">
        <v>376.2</v>
      </c>
      <c r="P1022" s="235">
        <v>376.2</v>
      </c>
      <c r="Q1022" s="235" t="s">
        <v>16583</v>
      </c>
      <c r="R1022" s="235">
        <v>1</v>
      </c>
      <c r="S1022" s="235" t="s">
        <v>290</v>
      </c>
      <c r="T1022" s="235"/>
      <c r="U1022" s="707"/>
      <c r="V1022" s="235"/>
      <c r="W1022" s="236"/>
      <c r="X1022" s="236"/>
      <c r="Y1022" s="236"/>
      <c r="Z1022" s="235"/>
      <c r="AA1022" s="707"/>
      <c r="AB1022" s="707"/>
      <c r="AC1022" s="236"/>
      <c r="AD1022" s="236"/>
      <c r="AE1022" s="236"/>
      <c r="AF1022" s="236"/>
      <c r="AG1022" s="236"/>
      <c r="AH1022" s="236"/>
      <c r="AI1022" s="236"/>
      <c r="AJ1022" s="236"/>
      <c r="AK1022" s="236"/>
      <c r="AL1022" s="236"/>
      <c r="AM1022" s="236"/>
      <c r="AN1022" s="236"/>
      <c r="AO1022" s="236"/>
      <c r="AP1022" s="236"/>
      <c r="AQ1022" s="236"/>
      <c r="AR1022" s="236"/>
      <c r="AS1022" s="236"/>
      <c r="AT1022" s="236"/>
      <c r="AU1022" s="707">
        <v>2012</v>
      </c>
      <c r="AV1022" s="235"/>
      <c r="AW1022" s="236"/>
      <c r="AX1022" s="221"/>
      <c r="AY1022" s="221"/>
      <c r="AZ1022" s="221"/>
      <c r="BA1022" s="221"/>
      <c r="BB1022" s="235">
        <v>69.650000000000006</v>
      </c>
      <c r="BC1022" s="236"/>
    </row>
    <row r="1023" spans="1:55" s="19" customFormat="1" ht="25.7" hidden="1" customHeight="1">
      <c r="A1023" s="690"/>
      <c r="B1023" s="242"/>
      <c r="C1023" s="707" t="s">
        <v>1850</v>
      </c>
      <c r="D1023" s="707" t="s">
        <v>16601</v>
      </c>
      <c r="E1023" s="707" t="s">
        <v>1850</v>
      </c>
      <c r="F1023" s="707" t="s">
        <v>16582</v>
      </c>
      <c r="G1023" s="235">
        <v>1150</v>
      </c>
      <c r="H1023" s="235">
        <v>414</v>
      </c>
      <c r="I1023" s="235">
        <v>842</v>
      </c>
      <c r="J1023" s="235">
        <v>384</v>
      </c>
      <c r="K1023" s="235">
        <v>384</v>
      </c>
      <c r="L1023" s="235">
        <v>415</v>
      </c>
      <c r="M1023" s="235">
        <v>415</v>
      </c>
      <c r="N1023" s="235" t="s">
        <v>1851</v>
      </c>
      <c r="O1023" s="235">
        <v>364.79999999999995</v>
      </c>
      <c r="P1023" s="235">
        <v>364.79999999999995</v>
      </c>
      <c r="Q1023" s="235" t="s">
        <v>16583</v>
      </c>
      <c r="R1023" s="235">
        <v>1</v>
      </c>
      <c r="S1023" s="235" t="s">
        <v>290</v>
      </c>
      <c r="T1023" s="235" t="s">
        <v>1852</v>
      </c>
      <c r="U1023" s="707">
        <v>2009</v>
      </c>
      <c r="V1023" s="235">
        <v>130</v>
      </c>
      <c r="W1023" s="236" t="s">
        <v>2025</v>
      </c>
      <c r="X1023" s="236"/>
      <c r="Y1023" s="236"/>
      <c r="Z1023" s="235"/>
      <c r="AA1023" s="707">
        <v>2009</v>
      </c>
      <c r="AB1023" s="707">
        <v>130</v>
      </c>
      <c r="AC1023" s="236" t="s">
        <v>2025</v>
      </c>
      <c r="AD1023" s="236"/>
      <c r="AE1023" s="236"/>
      <c r="AF1023" s="236"/>
      <c r="AG1023" s="236"/>
      <c r="AH1023" s="236"/>
      <c r="AI1023" s="236"/>
      <c r="AJ1023" s="236"/>
      <c r="AK1023" s="236"/>
      <c r="AL1023" s="236"/>
      <c r="AM1023" s="236"/>
      <c r="AN1023" s="236"/>
      <c r="AO1023" s="236"/>
      <c r="AP1023" s="236"/>
      <c r="AQ1023" s="236"/>
      <c r="AR1023" s="236"/>
      <c r="AS1023" s="236"/>
      <c r="AT1023" s="236"/>
      <c r="AU1023" s="707">
        <v>2011</v>
      </c>
      <c r="AV1023" s="235">
        <v>130</v>
      </c>
      <c r="AW1023" s="236" t="s">
        <v>2025</v>
      </c>
      <c r="AX1023" s="221"/>
      <c r="AY1023" s="221"/>
      <c r="AZ1023" s="221"/>
      <c r="BA1023" s="221"/>
      <c r="BB1023" s="235">
        <v>58.940000000000005</v>
      </c>
      <c r="BC1023" s="236"/>
    </row>
    <row r="1024" spans="1:55" s="19" customFormat="1" ht="25.7" hidden="1" customHeight="1">
      <c r="A1024" s="690"/>
      <c r="B1024" s="242"/>
      <c r="C1024" s="707" t="s">
        <v>1850</v>
      </c>
      <c r="D1024" s="707" t="s">
        <v>16602</v>
      </c>
      <c r="E1024" s="707" t="s">
        <v>1850</v>
      </c>
      <c r="F1024" s="707" t="s">
        <v>16582</v>
      </c>
      <c r="G1024" s="235">
        <v>1150</v>
      </c>
      <c r="H1024" s="235">
        <v>414</v>
      </c>
      <c r="I1024" s="235">
        <v>1124</v>
      </c>
      <c r="J1024" s="235">
        <v>496.8</v>
      </c>
      <c r="K1024" s="235">
        <v>496.8</v>
      </c>
      <c r="L1024" s="235">
        <v>416</v>
      </c>
      <c r="M1024" s="235">
        <v>416</v>
      </c>
      <c r="N1024" s="235" t="s">
        <v>1853</v>
      </c>
      <c r="O1024" s="235">
        <v>471.96</v>
      </c>
      <c r="P1024" s="235">
        <v>471.96</v>
      </c>
      <c r="Q1024" s="235" t="s">
        <v>16583</v>
      </c>
      <c r="R1024" s="235">
        <v>1</v>
      </c>
      <c r="S1024" s="235" t="s">
        <v>290</v>
      </c>
      <c r="T1024" s="235" t="s">
        <v>1854</v>
      </c>
      <c r="U1024" s="707">
        <v>2009</v>
      </c>
      <c r="V1024" s="235">
        <v>130</v>
      </c>
      <c r="W1024" s="236" t="s">
        <v>2025</v>
      </c>
      <c r="X1024" s="236"/>
      <c r="Y1024" s="236"/>
      <c r="Z1024" s="235"/>
      <c r="AA1024" s="707">
        <v>2009</v>
      </c>
      <c r="AB1024" s="707">
        <v>130</v>
      </c>
      <c r="AC1024" s="236" t="s">
        <v>2025</v>
      </c>
      <c r="AD1024" s="236"/>
      <c r="AE1024" s="236"/>
      <c r="AF1024" s="236"/>
      <c r="AG1024" s="236"/>
      <c r="AH1024" s="236"/>
      <c r="AI1024" s="236"/>
      <c r="AJ1024" s="236"/>
      <c r="AK1024" s="236"/>
      <c r="AL1024" s="236"/>
      <c r="AM1024" s="236"/>
      <c r="AN1024" s="236"/>
      <c r="AO1024" s="236"/>
      <c r="AP1024" s="236"/>
      <c r="AQ1024" s="236"/>
      <c r="AR1024" s="236"/>
      <c r="AS1024" s="236"/>
      <c r="AT1024" s="236"/>
      <c r="AU1024" s="707">
        <v>2012</v>
      </c>
      <c r="AV1024" s="235">
        <v>130</v>
      </c>
      <c r="AW1024" s="236" t="s">
        <v>2025</v>
      </c>
      <c r="AX1024" s="221"/>
      <c r="AY1024" s="221"/>
      <c r="AZ1024" s="221"/>
      <c r="BA1024" s="221"/>
      <c r="BB1024" s="235">
        <v>78.680000000000007</v>
      </c>
      <c r="BC1024" s="236"/>
    </row>
    <row r="1025" spans="1:55" s="19" customFormat="1" ht="25.7" hidden="1" customHeight="1">
      <c r="A1025" s="690"/>
      <c r="B1025" s="242"/>
      <c r="C1025" s="707" t="s">
        <v>1850</v>
      </c>
      <c r="D1025" s="707" t="s">
        <v>16603</v>
      </c>
      <c r="E1025" s="707" t="s">
        <v>1850</v>
      </c>
      <c r="F1025" s="707" t="s">
        <v>16582</v>
      </c>
      <c r="G1025" s="235"/>
      <c r="H1025" s="235"/>
      <c r="I1025" s="235">
        <v>1209</v>
      </c>
      <c r="J1025" s="235">
        <v>472</v>
      </c>
      <c r="K1025" s="235">
        <v>472</v>
      </c>
      <c r="L1025" s="235"/>
      <c r="M1025" s="235"/>
      <c r="N1025" s="235"/>
      <c r="O1025" s="235">
        <v>448.4</v>
      </c>
      <c r="P1025" s="235">
        <v>448.4</v>
      </c>
      <c r="Q1025" s="235" t="s">
        <v>16583</v>
      </c>
      <c r="R1025" s="235">
        <v>1</v>
      </c>
      <c r="S1025" s="235" t="s">
        <v>290</v>
      </c>
      <c r="T1025" s="235"/>
      <c r="U1025" s="707"/>
      <c r="V1025" s="235"/>
      <c r="W1025" s="236"/>
      <c r="X1025" s="236"/>
      <c r="Y1025" s="236"/>
      <c r="Z1025" s="235"/>
      <c r="AA1025" s="707"/>
      <c r="AB1025" s="707"/>
      <c r="AC1025" s="236"/>
      <c r="AD1025" s="236"/>
      <c r="AE1025" s="236"/>
      <c r="AF1025" s="236"/>
      <c r="AG1025" s="236"/>
      <c r="AH1025" s="236"/>
      <c r="AI1025" s="236"/>
      <c r="AJ1025" s="236"/>
      <c r="AK1025" s="236"/>
      <c r="AL1025" s="236"/>
      <c r="AM1025" s="236"/>
      <c r="AN1025" s="236"/>
      <c r="AO1025" s="236"/>
      <c r="AP1025" s="236"/>
      <c r="AQ1025" s="236"/>
      <c r="AR1025" s="236"/>
      <c r="AS1025" s="236"/>
      <c r="AT1025" s="236"/>
      <c r="AU1025" s="707">
        <v>2011</v>
      </c>
      <c r="AV1025" s="235"/>
      <c r="AW1025" s="236"/>
      <c r="AX1025" s="221"/>
      <c r="AY1025" s="221"/>
      <c r="AZ1025" s="221"/>
      <c r="BA1025" s="221"/>
      <c r="BB1025" s="235">
        <v>84.63000000000001</v>
      </c>
      <c r="BC1025" s="236"/>
    </row>
    <row r="1026" spans="1:55" s="19" customFormat="1" ht="25.7" hidden="1" customHeight="1">
      <c r="A1026" s="690"/>
      <c r="B1026" s="242"/>
      <c r="C1026" s="707" t="s">
        <v>1850</v>
      </c>
      <c r="D1026" s="707" t="s">
        <v>16604</v>
      </c>
      <c r="E1026" s="707" t="s">
        <v>1850</v>
      </c>
      <c r="F1026" s="707" t="s">
        <v>16582</v>
      </c>
      <c r="G1026" s="235"/>
      <c r="H1026" s="235"/>
      <c r="I1026" s="235">
        <v>2262</v>
      </c>
      <c r="J1026" s="235">
        <v>486</v>
      </c>
      <c r="K1026" s="235">
        <v>486</v>
      </c>
      <c r="L1026" s="235"/>
      <c r="M1026" s="235"/>
      <c r="N1026" s="235"/>
      <c r="O1026" s="235">
        <v>461.7</v>
      </c>
      <c r="P1026" s="235">
        <v>461.7</v>
      </c>
      <c r="Q1026" s="235" t="s">
        <v>16583</v>
      </c>
      <c r="R1026" s="235">
        <v>1</v>
      </c>
      <c r="S1026" s="235" t="s">
        <v>290</v>
      </c>
      <c r="T1026" s="235"/>
      <c r="U1026" s="707"/>
      <c r="V1026" s="235"/>
      <c r="W1026" s="236"/>
      <c r="X1026" s="236"/>
      <c r="Y1026" s="236"/>
      <c r="Z1026" s="235"/>
      <c r="AA1026" s="707"/>
      <c r="AB1026" s="707"/>
      <c r="AC1026" s="236"/>
      <c r="AD1026" s="236"/>
      <c r="AE1026" s="236"/>
      <c r="AF1026" s="236"/>
      <c r="AG1026" s="236"/>
      <c r="AH1026" s="236"/>
      <c r="AI1026" s="236"/>
      <c r="AJ1026" s="236"/>
      <c r="AK1026" s="236"/>
      <c r="AL1026" s="236"/>
      <c r="AM1026" s="236"/>
      <c r="AN1026" s="236"/>
      <c r="AO1026" s="236"/>
      <c r="AP1026" s="236"/>
      <c r="AQ1026" s="236"/>
      <c r="AR1026" s="236"/>
      <c r="AS1026" s="236"/>
      <c r="AT1026" s="236"/>
      <c r="AU1026" s="707">
        <v>2016</v>
      </c>
      <c r="AV1026" s="235"/>
      <c r="AW1026" s="236"/>
      <c r="AX1026" s="221"/>
      <c r="AY1026" s="221"/>
      <c r="AZ1026" s="221"/>
      <c r="BA1026" s="221"/>
      <c r="BB1026" s="235">
        <v>158.34</v>
      </c>
      <c r="BC1026" s="236"/>
    </row>
    <row r="1027" spans="1:55" s="19" customFormat="1" ht="25.7" hidden="1" customHeight="1">
      <c r="A1027" s="690"/>
      <c r="B1027" s="242"/>
      <c r="C1027" s="707" t="s">
        <v>1850</v>
      </c>
      <c r="D1027" s="707" t="s">
        <v>16605</v>
      </c>
      <c r="E1027" s="707" t="s">
        <v>1850</v>
      </c>
      <c r="F1027" s="707" t="s">
        <v>16582</v>
      </c>
      <c r="G1027" s="235"/>
      <c r="H1027" s="235"/>
      <c r="I1027" s="235">
        <v>878.2</v>
      </c>
      <c r="J1027" s="235">
        <v>688</v>
      </c>
      <c r="K1027" s="235">
        <v>688</v>
      </c>
      <c r="L1027" s="235"/>
      <c r="M1027" s="235"/>
      <c r="N1027" s="235"/>
      <c r="O1027" s="235">
        <v>653.6</v>
      </c>
      <c r="P1027" s="235">
        <v>653.6</v>
      </c>
      <c r="Q1027" s="235" t="s">
        <v>16583</v>
      </c>
      <c r="R1027" s="235">
        <v>1</v>
      </c>
      <c r="S1027" s="235" t="s">
        <v>290</v>
      </c>
      <c r="T1027" s="235"/>
      <c r="U1027" s="707"/>
      <c r="V1027" s="235"/>
      <c r="W1027" s="236"/>
      <c r="X1027" s="236"/>
      <c r="Y1027" s="236"/>
      <c r="Z1027" s="235"/>
      <c r="AA1027" s="707"/>
      <c r="AB1027" s="707"/>
      <c r="AC1027" s="236"/>
      <c r="AD1027" s="236"/>
      <c r="AE1027" s="236"/>
      <c r="AF1027" s="236"/>
      <c r="AG1027" s="236"/>
      <c r="AH1027" s="236"/>
      <c r="AI1027" s="236"/>
      <c r="AJ1027" s="236"/>
      <c r="AK1027" s="236"/>
      <c r="AL1027" s="236"/>
      <c r="AM1027" s="236"/>
      <c r="AN1027" s="236"/>
      <c r="AO1027" s="236"/>
      <c r="AP1027" s="236"/>
      <c r="AQ1027" s="236"/>
      <c r="AR1027" s="236"/>
      <c r="AS1027" s="236"/>
      <c r="AT1027" s="236"/>
      <c r="AU1027" s="707">
        <v>2009</v>
      </c>
      <c r="AV1027" s="235"/>
      <c r="AW1027" s="236"/>
      <c r="AX1027" s="221"/>
      <c r="AY1027" s="221"/>
      <c r="AZ1027" s="221"/>
      <c r="BA1027" s="221"/>
      <c r="BB1027" s="235">
        <v>61.474000000000011</v>
      </c>
      <c r="BC1027" s="236"/>
    </row>
    <row r="1028" spans="1:55" s="19" customFormat="1" ht="25.7" hidden="1" customHeight="1">
      <c r="A1028" s="690"/>
      <c r="B1028" s="242"/>
      <c r="C1028" s="707" t="s">
        <v>1850</v>
      </c>
      <c r="D1028" s="707" t="s">
        <v>16606</v>
      </c>
      <c r="E1028" s="707" t="s">
        <v>1850</v>
      </c>
      <c r="F1028" s="707" t="s">
        <v>16582</v>
      </c>
      <c r="G1028" s="235"/>
      <c r="H1028" s="235"/>
      <c r="I1028" s="235" t="s">
        <v>384</v>
      </c>
      <c r="J1028" s="235">
        <v>373</v>
      </c>
      <c r="K1028" s="235">
        <v>373</v>
      </c>
      <c r="L1028" s="235"/>
      <c r="M1028" s="235"/>
      <c r="N1028" s="235"/>
      <c r="O1028" s="235">
        <v>354.34999999999997</v>
      </c>
      <c r="P1028" s="235">
        <v>354.34999999999997</v>
      </c>
      <c r="Q1028" s="235" t="s">
        <v>16583</v>
      </c>
      <c r="R1028" s="235">
        <v>1</v>
      </c>
      <c r="S1028" s="235" t="s">
        <v>290</v>
      </c>
      <c r="T1028" s="235"/>
      <c r="U1028" s="707"/>
      <c r="V1028" s="235"/>
      <c r="W1028" s="236"/>
      <c r="X1028" s="236"/>
      <c r="Y1028" s="236"/>
      <c r="Z1028" s="235"/>
      <c r="AA1028" s="707"/>
      <c r="AB1028" s="707"/>
      <c r="AC1028" s="236"/>
      <c r="AD1028" s="236"/>
      <c r="AE1028" s="236"/>
      <c r="AF1028" s="236"/>
      <c r="AG1028" s="236"/>
      <c r="AH1028" s="236"/>
      <c r="AI1028" s="236"/>
      <c r="AJ1028" s="236"/>
      <c r="AK1028" s="236"/>
      <c r="AL1028" s="236"/>
      <c r="AM1028" s="236"/>
      <c r="AN1028" s="236"/>
      <c r="AO1028" s="236"/>
      <c r="AP1028" s="236"/>
      <c r="AQ1028" s="236"/>
      <c r="AR1028" s="236"/>
      <c r="AS1028" s="236"/>
      <c r="AT1028" s="236"/>
      <c r="AU1028" s="707">
        <v>2010</v>
      </c>
      <c r="AV1028" s="235"/>
      <c r="AW1028" s="236"/>
      <c r="AX1028" s="221"/>
      <c r="AY1028" s="221"/>
      <c r="AZ1028" s="221"/>
      <c r="BA1028" s="221"/>
      <c r="BB1028" s="235">
        <v>33</v>
      </c>
      <c r="BC1028" s="236"/>
    </row>
    <row r="1029" spans="1:55" s="19" customFormat="1" ht="25.7" hidden="1" customHeight="1">
      <c r="A1029" s="690"/>
      <c r="B1029" s="242"/>
      <c r="C1029" s="707" t="s">
        <v>1850</v>
      </c>
      <c r="D1029" s="707" t="s">
        <v>16607</v>
      </c>
      <c r="E1029" s="707" t="s">
        <v>1850</v>
      </c>
      <c r="F1029" s="707" t="s">
        <v>16582</v>
      </c>
      <c r="G1029" s="235"/>
      <c r="H1029" s="235"/>
      <c r="I1029" s="235">
        <v>1740</v>
      </c>
      <c r="J1029" s="235">
        <v>450</v>
      </c>
      <c r="K1029" s="235">
        <v>450</v>
      </c>
      <c r="L1029" s="235"/>
      <c r="M1029" s="235"/>
      <c r="N1029" s="235"/>
      <c r="O1029" s="235">
        <v>427.5</v>
      </c>
      <c r="P1029" s="235">
        <v>427.5</v>
      </c>
      <c r="Q1029" s="235" t="s">
        <v>16583</v>
      </c>
      <c r="R1029" s="235">
        <v>1</v>
      </c>
      <c r="S1029" s="235" t="s">
        <v>290</v>
      </c>
      <c r="T1029" s="235"/>
      <c r="U1029" s="707"/>
      <c r="V1029" s="235"/>
      <c r="W1029" s="236"/>
      <c r="X1029" s="236"/>
      <c r="Y1029" s="236"/>
      <c r="Z1029" s="235"/>
      <c r="AA1029" s="707"/>
      <c r="AB1029" s="707"/>
      <c r="AC1029" s="236"/>
      <c r="AD1029" s="236"/>
      <c r="AE1029" s="236"/>
      <c r="AF1029" s="236"/>
      <c r="AG1029" s="236"/>
      <c r="AH1029" s="236"/>
      <c r="AI1029" s="236"/>
      <c r="AJ1029" s="236"/>
      <c r="AK1029" s="236"/>
      <c r="AL1029" s="236"/>
      <c r="AM1029" s="236"/>
      <c r="AN1029" s="236"/>
      <c r="AO1029" s="236"/>
      <c r="AP1029" s="236"/>
      <c r="AQ1029" s="236"/>
      <c r="AR1029" s="236"/>
      <c r="AS1029" s="236"/>
      <c r="AT1029" s="236"/>
      <c r="AU1029" s="707">
        <v>2007</v>
      </c>
      <c r="AV1029" s="235"/>
      <c r="AW1029" s="236"/>
      <c r="AX1029" s="221"/>
      <c r="AY1029" s="221"/>
      <c r="AZ1029" s="221"/>
      <c r="BA1029" s="221"/>
      <c r="BB1029" s="235">
        <v>121.80000000000001</v>
      </c>
      <c r="BC1029" s="236"/>
    </row>
    <row r="1030" spans="1:55" s="19" customFormat="1" ht="25.7" hidden="1" customHeight="1">
      <c r="A1030" s="690"/>
      <c r="B1030" s="242"/>
      <c r="C1030" s="707" t="s">
        <v>1850</v>
      </c>
      <c r="D1030" s="707" t="s">
        <v>16608</v>
      </c>
      <c r="E1030" s="707" t="s">
        <v>1850</v>
      </c>
      <c r="F1030" s="707" t="s">
        <v>16582</v>
      </c>
      <c r="G1030" s="235"/>
      <c r="H1030" s="235"/>
      <c r="I1030" s="235" t="s">
        <v>384</v>
      </c>
      <c r="J1030" s="235">
        <v>373</v>
      </c>
      <c r="K1030" s="235">
        <v>373</v>
      </c>
      <c r="L1030" s="235"/>
      <c r="M1030" s="235"/>
      <c r="N1030" s="235"/>
      <c r="O1030" s="235">
        <v>354.34999999999997</v>
      </c>
      <c r="P1030" s="235">
        <v>354.34999999999997</v>
      </c>
      <c r="Q1030" s="235" t="s">
        <v>16583</v>
      </c>
      <c r="R1030" s="235">
        <v>1</v>
      </c>
      <c r="S1030" s="235" t="s">
        <v>290</v>
      </c>
      <c r="T1030" s="235"/>
      <c r="U1030" s="707"/>
      <c r="V1030" s="235"/>
      <c r="W1030" s="236"/>
      <c r="X1030" s="236"/>
      <c r="Y1030" s="236"/>
      <c r="Z1030" s="235"/>
      <c r="AA1030" s="707"/>
      <c r="AB1030" s="707"/>
      <c r="AC1030" s="236"/>
      <c r="AD1030" s="236"/>
      <c r="AE1030" s="236"/>
      <c r="AF1030" s="236"/>
      <c r="AG1030" s="236"/>
      <c r="AH1030" s="236"/>
      <c r="AI1030" s="236"/>
      <c r="AJ1030" s="236"/>
      <c r="AK1030" s="236"/>
      <c r="AL1030" s="236"/>
      <c r="AM1030" s="236"/>
      <c r="AN1030" s="236"/>
      <c r="AO1030" s="236"/>
      <c r="AP1030" s="236"/>
      <c r="AQ1030" s="236"/>
      <c r="AR1030" s="236"/>
      <c r="AS1030" s="236"/>
      <c r="AT1030" s="236"/>
      <c r="AU1030" s="707">
        <v>2010</v>
      </c>
      <c r="AV1030" s="235"/>
      <c r="AW1030" s="236"/>
      <c r="AX1030" s="221"/>
      <c r="AY1030" s="221"/>
      <c r="AZ1030" s="221"/>
      <c r="BA1030" s="221"/>
      <c r="BB1030" s="235">
        <v>33</v>
      </c>
      <c r="BC1030" s="236"/>
    </row>
    <row r="1031" spans="1:55" s="19" customFormat="1" ht="25.7" hidden="1" customHeight="1">
      <c r="A1031" s="690"/>
      <c r="B1031" s="242"/>
      <c r="C1031" s="707" t="s">
        <v>1850</v>
      </c>
      <c r="D1031" s="707" t="s">
        <v>16609</v>
      </c>
      <c r="E1031" s="707" t="s">
        <v>1850</v>
      </c>
      <c r="F1031" s="707" t="s">
        <v>16582</v>
      </c>
      <c r="G1031" s="235"/>
      <c r="H1031" s="235"/>
      <c r="I1031" s="235">
        <v>2987</v>
      </c>
      <c r="J1031" s="235">
        <v>374</v>
      </c>
      <c r="K1031" s="235">
        <v>374</v>
      </c>
      <c r="L1031" s="235"/>
      <c r="M1031" s="235"/>
      <c r="N1031" s="235"/>
      <c r="O1031" s="235">
        <v>355.3</v>
      </c>
      <c r="P1031" s="235">
        <v>355.3</v>
      </c>
      <c r="Q1031" s="235" t="s">
        <v>16583</v>
      </c>
      <c r="R1031" s="235">
        <v>1</v>
      </c>
      <c r="S1031" s="235" t="s">
        <v>290</v>
      </c>
      <c r="T1031" s="235"/>
      <c r="U1031" s="707"/>
      <c r="V1031" s="235"/>
      <c r="W1031" s="236"/>
      <c r="X1031" s="236"/>
      <c r="Y1031" s="236"/>
      <c r="Z1031" s="235"/>
      <c r="AA1031" s="707"/>
      <c r="AB1031" s="707"/>
      <c r="AC1031" s="236"/>
      <c r="AD1031" s="236"/>
      <c r="AE1031" s="236"/>
      <c r="AF1031" s="236"/>
      <c r="AG1031" s="236"/>
      <c r="AH1031" s="236"/>
      <c r="AI1031" s="236"/>
      <c r="AJ1031" s="236"/>
      <c r="AK1031" s="236"/>
      <c r="AL1031" s="236"/>
      <c r="AM1031" s="236"/>
      <c r="AN1031" s="236"/>
      <c r="AO1031" s="236"/>
      <c r="AP1031" s="236"/>
      <c r="AQ1031" s="236"/>
      <c r="AR1031" s="236"/>
      <c r="AS1031" s="236"/>
      <c r="AT1031" s="236"/>
      <c r="AU1031" s="707">
        <v>2010</v>
      </c>
      <c r="AV1031" s="235"/>
      <c r="AW1031" s="236"/>
      <c r="AX1031" s="221"/>
      <c r="AY1031" s="221"/>
      <c r="AZ1031" s="221"/>
      <c r="BA1031" s="221"/>
      <c r="BB1031" s="235">
        <v>209.09000000000003</v>
      </c>
      <c r="BC1031" s="236"/>
    </row>
    <row r="1032" spans="1:55" s="19" customFormat="1" ht="25.7" hidden="1" customHeight="1">
      <c r="A1032" s="690"/>
      <c r="B1032" s="242"/>
      <c r="C1032" s="707" t="s">
        <v>1850</v>
      </c>
      <c r="D1032" s="707" t="s">
        <v>16610</v>
      </c>
      <c r="E1032" s="707" t="s">
        <v>1850</v>
      </c>
      <c r="F1032" s="707" t="s">
        <v>16582</v>
      </c>
      <c r="G1032" s="235"/>
      <c r="H1032" s="235"/>
      <c r="I1032" s="235">
        <v>1098</v>
      </c>
      <c r="J1032" s="235">
        <v>305</v>
      </c>
      <c r="K1032" s="235">
        <v>305</v>
      </c>
      <c r="L1032" s="235"/>
      <c r="M1032" s="235"/>
      <c r="N1032" s="235"/>
      <c r="O1032" s="235">
        <v>289.75</v>
      </c>
      <c r="P1032" s="235">
        <v>289.75</v>
      </c>
      <c r="Q1032" s="235" t="s">
        <v>16583</v>
      </c>
      <c r="R1032" s="235">
        <v>1</v>
      </c>
      <c r="S1032" s="235" t="s">
        <v>290</v>
      </c>
      <c r="T1032" s="235"/>
      <c r="U1032" s="707"/>
      <c r="V1032" s="235"/>
      <c r="W1032" s="236"/>
      <c r="X1032" s="236"/>
      <c r="Y1032" s="236"/>
      <c r="Z1032" s="235"/>
      <c r="AA1032" s="707"/>
      <c r="AB1032" s="707"/>
      <c r="AC1032" s="236"/>
      <c r="AD1032" s="236"/>
      <c r="AE1032" s="236"/>
      <c r="AF1032" s="236"/>
      <c r="AG1032" s="236"/>
      <c r="AH1032" s="236"/>
      <c r="AI1032" s="236"/>
      <c r="AJ1032" s="236"/>
      <c r="AK1032" s="236"/>
      <c r="AL1032" s="236"/>
      <c r="AM1032" s="236"/>
      <c r="AN1032" s="236"/>
      <c r="AO1032" s="236"/>
      <c r="AP1032" s="236"/>
      <c r="AQ1032" s="236"/>
      <c r="AR1032" s="236"/>
      <c r="AS1032" s="236"/>
      <c r="AT1032" s="236"/>
      <c r="AU1032" s="707">
        <v>2011</v>
      </c>
      <c r="AV1032" s="235"/>
      <c r="AW1032" s="236"/>
      <c r="AX1032" s="221"/>
      <c r="AY1032" s="221"/>
      <c r="AZ1032" s="221"/>
      <c r="BA1032" s="221"/>
      <c r="BB1032" s="235">
        <v>76.860000000000014</v>
      </c>
      <c r="BC1032" s="236"/>
    </row>
    <row r="1033" spans="1:55" s="19" customFormat="1" ht="25.7" hidden="1" customHeight="1">
      <c r="A1033" s="690"/>
      <c r="B1033" s="242"/>
      <c r="C1033" s="707" t="s">
        <v>1850</v>
      </c>
      <c r="D1033" s="707" t="s">
        <v>16611</v>
      </c>
      <c r="E1033" s="707" t="s">
        <v>1850</v>
      </c>
      <c r="F1033" s="707" t="s">
        <v>16582</v>
      </c>
      <c r="G1033" s="235"/>
      <c r="H1033" s="235"/>
      <c r="I1033" s="235" t="s">
        <v>384</v>
      </c>
      <c r="J1033" s="235">
        <v>646</v>
      </c>
      <c r="K1033" s="235">
        <v>646</v>
      </c>
      <c r="L1033" s="235"/>
      <c r="M1033" s="235"/>
      <c r="N1033" s="235"/>
      <c r="O1033" s="235">
        <v>613.69999999999993</v>
      </c>
      <c r="P1033" s="235">
        <v>613.69999999999993</v>
      </c>
      <c r="Q1033" s="235" t="s">
        <v>16583</v>
      </c>
      <c r="R1033" s="235">
        <v>1</v>
      </c>
      <c r="S1033" s="235" t="s">
        <v>290</v>
      </c>
      <c r="T1033" s="235"/>
      <c r="U1033" s="707"/>
      <c r="V1033" s="235"/>
      <c r="W1033" s="236"/>
      <c r="X1033" s="236"/>
      <c r="Y1033" s="236"/>
      <c r="Z1033" s="235"/>
      <c r="AA1033" s="707"/>
      <c r="AB1033" s="707"/>
      <c r="AC1033" s="236"/>
      <c r="AD1033" s="236"/>
      <c r="AE1033" s="236"/>
      <c r="AF1033" s="236"/>
      <c r="AG1033" s="236"/>
      <c r="AH1033" s="236"/>
      <c r="AI1033" s="236"/>
      <c r="AJ1033" s="236"/>
      <c r="AK1033" s="236"/>
      <c r="AL1033" s="236"/>
      <c r="AM1033" s="236"/>
      <c r="AN1033" s="236"/>
      <c r="AO1033" s="236"/>
      <c r="AP1033" s="236"/>
      <c r="AQ1033" s="236"/>
      <c r="AR1033" s="236"/>
      <c r="AS1033" s="236"/>
      <c r="AT1033" s="236"/>
      <c r="AU1033" s="707">
        <v>2020</v>
      </c>
      <c r="AV1033" s="235"/>
      <c r="AW1033" s="236"/>
      <c r="AX1033" s="221"/>
      <c r="AY1033" s="221"/>
      <c r="AZ1033" s="221"/>
      <c r="BA1033" s="221"/>
      <c r="BB1033" s="235">
        <v>58</v>
      </c>
      <c r="BC1033" s="236"/>
    </row>
    <row r="1034" spans="1:55" s="19" customFormat="1" ht="25.7" hidden="1" customHeight="1">
      <c r="A1034" s="690"/>
      <c r="B1034" s="242"/>
      <c r="C1034" s="707" t="s">
        <v>1850</v>
      </c>
      <c r="D1034" s="707" t="s">
        <v>16612</v>
      </c>
      <c r="E1034" s="707" t="s">
        <v>1850</v>
      </c>
      <c r="F1034" s="707" t="s">
        <v>16582</v>
      </c>
      <c r="G1034" s="235"/>
      <c r="H1034" s="235"/>
      <c r="I1034" s="235">
        <v>714</v>
      </c>
      <c r="J1034" s="235">
        <v>300</v>
      </c>
      <c r="K1034" s="235">
        <v>300</v>
      </c>
      <c r="L1034" s="235"/>
      <c r="M1034" s="235"/>
      <c r="N1034" s="235"/>
      <c r="O1034" s="235">
        <v>285</v>
      </c>
      <c r="P1034" s="235">
        <v>285</v>
      </c>
      <c r="Q1034" s="235" t="s">
        <v>16583</v>
      </c>
      <c r="R1034" s="235">
        <v>2</v>
      </c>
      <c r="S1034" s="235" t="s">
        <v>290</v>
      </c>
      <c r="T1034" s="235"/>
      <c r="U1034" s="707"/>
      <c r="V1034" s="235"/>
      <c r="W1034" s="236"/>
      <c r="X1034" s="236"/>
      <c r="Y1034" s="236"/>
      <c r="Z1034" s="235"/>
      <c r="AA1034" s="707"/>
      <c r="AB1034" s="707"/>
      <c r="AC1034" s="236"/>
      <c r="AD1034" s="236"/>
      <c r="AE1034" s="236"/>
      <c r="AF1034" s="236"/>
      <c r="AG1034" s="236"/>
      <c r="AH1034" s="236"/>
      <c r="AI1034" s="236"/>
      <c r="AJ1034" s="236"/>
      <c r="AK1034" s="236"/>
      <c r="AL1034" s="236"/>
      <c r="AM1034" s="236"/>
      <c r="AN1034" s="236"/>
      <c r="AO1034" s="236"/>
      <c r="AP1034" s="236"/>
      <c r="AQ1034" s="236"/>
      <c r="AR1034" s="236"/>
      <c r="AS1034" s="236"/>
      <c r="AT1034" s="236"/>
      <c r="AU1034" s="707">
        <v>2008</v>
      </c>
      <c r="AV1034" s="235"/>
      <c r="AW1034" s="236"/>
      <c r="AX1034" s="221"/>
      <c r="AY1034" s="221"/>
      <c r="AZ1034" s="221"/>
      <c r="BA1034" s="221"/>
      <c r="BB1034" s="235">
        <v>49.980000000000004</v>
      </c>
      <c r="BC1034" s="236"/>
    </row>
    <row r="1035" spans="1:55" s="19" customFormat="1" ht="25.7" hidden="1" customHeight="1">
      <c r="A1035" s="690"/>
      <c r="B1035" s="242"/>
      <c r="C1035" s="707" t="s">
        <v>1850</v>
      </c>
      <c r="D1035" s="707" t="s">
        <v>16613</v>
      </c>
      <c r="E1035" s="707" t="s">
        <v>1850</v>
      </c>
      <c r="F1035" s="707" t="s">
        <v>16582</v>
      </c>
      <c r="G1035" s="236"/>
      <c r="H1035" s="236"/>
      <c r="I1035" s="235">
        <v>2626</v>
      </c>
      <c r="J1035" s="235">
        <v>500</v>
      </c>
      <c r="K1035" s="235">
        <v>500</v>
      </c>
      <c r="L1035" s="236"/>
      <c r="M1035" s="736"/>
      <c r="N1035" s="236"/>
      <c r="O1035" s="235">
        <v>475</v>
      </c>
      <c r="P1035" s="235">
        <v>475</v>
      </c>
      <c r="Q1035" s="235" t="s">
        <v>16583</v>
      </c>
      <c r="R1035" s="235">
        <v>1</v>
      </c>
      <c r="S1035" s="235" t="s">
        <v>290</v>
      </c>
      <c r="T1035" s="236"/>
      <c r="U1035" s="236"/>
      <c r="V1035" s="236"/>
      <c r="W1035" s="236"/>
      <c r="X1035" s="236"/>
      <c r="Y1035" s="236"/>
      <c r="Z1035" s="235"/>
      <c r="AA1035" s="707"/>
      <c r="AB1035" s="707"/>
      <c r="AC1035" s="236"/>
      <c r="AD1035" s="236"/>
      <c r="AE1035" s="236"/>
      <c r="AF1035" s="236"/>
      <c r="AG1035" s="236"/>
      <c r="AH1035" s="236"/>
      <c r="AI1035" s="236"/>
      <c r="AJ1035" s="236"/>
      <c r="AK1035" s="236"/>
      <c r="AL1035" s="236"/>
      <c r="AM1035" s="236"/>
      <c r="AN1035" s="236"/>
      <c r="AO1035" s="236"/>
      <c r="AP1035" s="236"/>
      <c r="AQ1035" s="236"/>
      <c r="AR1035" s="236"/>
      <c r="AS1035" s="236"/>
      <c r="AT1035" s="236"/>
      <c r="AU1035" s="707">
        <v>2017</v>
      </c>
      <c r="AV1035" s="235"/>
      <c r="AW1035" s="221"/>
      <c r="AX1035" s="221"/>
      <c r="AY1035" s="221"/>
      <c r="AZ1035" s="221"/>
      <c r="BA1035" s="221"/>
      <c r="BB1035" s="235">
        <v>183.82000000000002</v>
      </c>
      <c r="BC1035" s="236"/>
    </row>
    <row r="1036" spans="1:55" s="19" customFormat="1" ht="25.7" hidden="1" customHeight="1">
      <c r="A1036" s="690"/>
      <c r="B1036" s="242"/>
      <c r="C1036" s="707" t="s">
        <v>1850</v>
      </c>
      <c r="D1036" s="707" t="s">
        <v>16614</v>
      </c>
      <c r="E1036" s="707" t="s">
        <v>1850</v>
      </c>
      <c r="F1036" s="707" t="s">
        <v>16582</v>
      </c>
      <c r="G1036" s="236"/>
      <c r="H1036" s="236"/>
      <c r="I1036" s="235">
        <v>1150</v>
      </c>
      <c r="J1036" s="235">
        <v>414</v>
      </c>
      <c r="K1036" s="235">
        <v>414</v>
      </c>
      <c r="L1036" s="236"/>
      <c r="M1036" s="736"/>
      <c r="N1036" s="236"/>
      <c r="O1036" s="235">
        <v>393.29999999999995</v>
      </c>
      <c r="P1036" s="235">
        <v>393.29999999999995</v>
      </c>
      <c r="Q1036" s="235" t="s">
        <v>16583</v>
      </c>
      <c r="R1036" s="235">
        <v>1</v>
      </c>
      <c r="S1036" s="235" t="s">
        <v>290</v>
      </c>
      <c r="T1036" s="236"/>
      <c r="U1036" s="236"/>
      <c r="V1036" s="236"/>
      <c r="W1036" s="236"/>
      <c r="X1036" s="236"/>
      <c r="Y1036" s="236"/>
      <c r="Z1036" s="235"/>
      <c r="AA1036" s="707"/>
      <c r="AB1036" s="707"/>
      <c r="AC1036" s="236"/>
      <c r="AD1036" s="236"/>
      <c r="AE1036" s="236"/>
      <c r="AF1036" s="236"/>
      <c r="AG1036" s="236"/>
      <c r="AH1036" s="236"/>
      <c r="AI1036" s="236"/>
      <c r="AJ1036" s="236"/>
      <c r="AK1036" s="236"/>
      <c r="AL1036" s="236"/>
      <c r="AM1036" s="236"/>
      <c r="AN1036" s="236"/>
      <c r="AO1036" s="236"/>
      <c r="AP1036" s="236"/>
      <c r="AQ1036" s="236"/>
      <c r="AR1036" s="236"/>
      <c r="AS1036" s="236"/>
      <c r="AT1036" s="236"/>
      <c r="AU1036" s="707">
        <v>2011</v>
      </c>
      <c r="AV1036" s="235"/>
      <c r="AW1036" s="221"/>
      <c r="AX1036" s="221"/>
      <c r="AY1036" s="221"/>
      <c r="AZ1036" s="221"/>
      <c r="BA1036" s="221"/>
      <c r="BB1036" s="235">
        <v>80.500000000000014</v>
      </c>
      <c r="BC1036" s="236"/>
    </row>
    <row r="1037" spans="1:55" s="19" customFormat="1" ht="25.7" hidden="1" customHeight="1">
      <c r="A1037" s="690"/>
      <c r="B1037" s="242"/>
      <c r="C1037" s="707" t="s">
        <v>1855</v>
      </c>
      <c r="D1037" s="707" t="s">
        <v>5947</v>
      </c>
      <c r="E1037" s="707" t="s">
        <v>1855</v>
      </c>
      <c r="F1037" s="707" t="s">
        <v>5948</v>
      </c>
      <c r="G1037" s="236"/>
      <c r="H1037" s="236"/>
      <c r="I1037" s="235">
        <v>1626</v>
      </c>
      <c r="J1037" s="235">
        <v>412</v>
      </c>
      <c r="K1037" s="235">
        <v>412</v>
      </c>
      <c r="L1037" s="236"/>
      <c r="M1037" s="736"/>
      <c r="N1037" s="236"/>
      <c r="O1037" s="235">
        <v>414</v>
      </c>
      <c r="P1037" s="235">
        <v>412</v>
      </c>
      <c r="Q1037" s="235" t="s">
        <v>5946</v>
      </c>
      <c r="R1037" s="235">
        <v>1</v>
      </c>
      <c r="S1037" s="235" t="s">
        <v>290</v>
      </c>
      <c r="T1037" s="236"/>
      <c r="U1037" s="236"/>
      <c r="V1037" s="236"/>
      <c r="W1037" s="236"/>
      <c r="X1037" s="236"/>
      <c r="Y1037" s="236"/>
      <c r="Z1037" s="235" t="s">
        <v>1279</v>
      </c>
      <c r="AA1037" s="707"/>
      <c r="AB1037" s="707"/>
      <c r="AC1037" s="236"/>
      <c r="AD1037" s="236"/>
      <c r="AE1037" s="236"/>
      <c r="AF1037" s="236"/>
      <c r="AG1037" s="236"/>
      <c r="AH1037" s="236"/>
      <c r="AI1037" s="236"/>
      <c r="AJ1037" s="236"/>
      <c r="AK1037" s="236"/>
      <c r="AL1037" s="236"/>
      <c r="AM1037" s="236"/>
      <c r="AN1037" s="236"/>
      <c r="AO1037" s="236"/>
      <c r="AP1037" s="236"/>
      <c r="AQ1037" s="236"/>
      <c r="AR1037" s="236"/>
      <c r="AS1037" s="236"/>
      <c r="AT1037" s="236"/>
      <c r="AU1037" s="707">
        <v>2013</v>
      </c>
      <c r="AV1037" s="235"/>
      <c r="AW1037" s="221"/>
      <c r="AX1037" s="221"/>
      <c r="AY1037" s="221"/>
      <c r="AZ1037" s="221"/>
      <c r="BA1037" s="221"/>
      <c r="BB1037" s="235">
        <v>230</v>
      </c>
      <c r="BC1037" s="236"/>
    </row>
    <row r="1038" spans="1:55" s="19" customFormat="1" ht="25.7" hidden="1" customHeight="1">
      <c r="A1038" s="690"/>
      <c r="B1038" s="242"/>
      <c r="C1038" s="707" t="s">
        <v>1855</v>
      </c>
      <c r="D1038" s="707" t="s">
        <v>5949</v>
      </c>
      <c r="E1038" s="707" t="s">
        <v>1855</v>
      </c>
      <c r="F1038" s="707" t="s">
        <v>5950</v>
      </c>
      <c r="G1038" s="236"/>
      <c r="H1038" s="236"/>
      <c r="I1038" s="235">
        <v>1770</v>
      </c>
      <c r="J1038" s="235">
        <v>828</v>
      </c>
      <c r="K1038" s="235">
        <v>828</v>
      </c>
      <c r="L1038" s="236"/>
      <c r="M1038" s="736"/>
      <c r="N1038" s="236"/>
      <c r="O1038" s="235">
        <v>828</v>
      </c>
      <c r="P1038" s="235">
        <v>828</v>
      </c>
      <c r="Q1038" s="235" t="s">
        <v>5943</v>
      </c>
      <c r="R1038" s="235">
        <v>1</v>
      </c>
      <c r="S1038" s="235" t="s">
        <v>290</v>
      </c>
      <c r="T1038" s="236"/>
      <c r="U1038" s="236"/>
      <c r="V1038" s="236"/>
      <c r="W1038" s="236"/>
      <c r="X1038" s="236"/>
      <c r="Y1038" s="236"/>
      <c r="Z1038" s="235" t="s">
        <v>1279</v>
      </c>
      <c r="AA1038" s="707"/>
      <c r="AB1038" s="707"/>
      <c r="AC1038" s="236"/>
      <c r="AD1038" s="236"/>
      <c r="AE1038" s="236"/>
      <c r="AF1038" s="236"/>
      <c r="AG1038" s="236"/>
      <c r="AH1038" s="236"/>
      <c r="AI1038" s="236"/>
      <c r="AJ1038" s="236"/>
      <c r="AK1038" s="236"/>
      <c r="AL1038" s="236"/>
      <c r="AM1038" s="236"/>
      <c r="AN1038" s="236"/>
      <c r="AO1038" s="236"/>
      <c r="AP1038" s="236"/>
      <c r="AQ1038" s="236"/>
      <c r="AR1038" s="236"/>
      <c r="AS1038" s="236"/>
      <c r="AT1038" s="236"/>
      <c r="AU1038" s="707">
        <v>2007</v>
      </c>
      <c r="AV1038" s="235"/>
      <c r="AW1038" s="221"/>
      <c r="AX1038" s="221"/>
      <c r="AY1038" s="221"/>
      <c r="AZ1038" s="221"/>
      <c r="BA1038" s="221"/>
      <c r="BB1038" s="235">
        <v>101</v>
      </c>
      <c r="BC1038" s="236"/>
    </row>
    <row r="1039" spans="1:55" s="19" customFormat="1" ht="25.7" hidden="1" customHeight="1">
      <c r="A1039" s="690"/>
      <c r="B1039" s="242"/>
      <c r="C1039" s="221" t="s">
        <v>1855</v>
      </c>
      <c r="D1039" s="221" t="s">
        <v>5951</v>
      </c>
      <c r="E1039" s="221" t="s">
        <v>1855</v>
      </c>
      <c r="F1039" s="221" t="s">
        <v>5952</v>
      </c>
      <c r="G1039" s="221"/>
      <c r="H1039" s="221"/>
      <c r="I1039" s="765">
        <v>1327</v>
      </c>
      <c r="J1039" s="221">
        <v>400</v>
      </c>
      <c r="K1039" s="221">
        <v>400</v>
      </c>
      <c r="L1039" s="221"/>
      <c r="M1039" s="221"/>
      <c r="N1039" s="221"/>
      <c r="O1039" s="221">
        <v>400</v>
      </c>
      <c r="P1039" s="221">
        <v>400</v>
      </c>
      <c r="Q1039" s="221" t="s">
        <v>1858</v>
      </c>
      <c r="R1039" s="221">
        <v>1</v>
      </c>
      <c r="S1039" s="221" t="s">
        <v>290</v>
      </c>
      <c r="T1039" s="221"/>
      <c r="U1039" s="221"/>
      <c r="V1039" s="221"/>
      <c r="W1039" s="221"/>
      <c r="X1039" s="221"/>
      <c r="Y1039" s="221"/>
      <c r="Z1039" s="221"/>
      <c r="AA1039" s="221"/>
      <c r="AB1039" s="221"/>
      <c r="AC1039" s="221"/>
      <c r="AD1039" s="221"/>
      <c r="AE1039" s="221"/>
      <c r="AF1039" s="221"/>
      <c r="AG1039" s="221"/>
      <c r="AH1039" s="221"/>
      <c r="AI1039" s="221"/>
      <c r="AJ1039" s="221"/>
      <c r="AK1039" s="221"/>
      <c r="AL1039" s="221"/>
      <c r="AM1039" s="221"/>
      <c r="AN1039" s="221"/>
      <c r="AO1039" s="221"/>
      <c r="AP1039" s="221"/>
      <c r="AQ1039" s="221"/>
      <c r="AR1039" s="221"/>
      <c r="AS1039" s="221"/>
      <c r="AT1039" s="221"/>
      <c r="AU1039" s="221">
        <v>2000</v>
      </c>
      <c r="AV1039" s="221"/>
      <c r="AW1039" s="221"/>
      <c r="AX1039" s="221"/>
      <c r="AY1039" s="221"/>
      <c r="AZ1039" s="221"/>
      <c r="BA1039" s="221"/>
      <c r="BB1039" s="221">
        <v>71</v>
      </c>
      <c r="BC1039" s="236"/>
    </row>
    <row r="1040" spans="1:55" s="19" customFormat="1" ht="25.7" hidden="1" customHeight="1">
      <c r="A1040" s="690"/>
      <c r="B1040" s="242"/>
      <c r="C1040" s="707" t="s">
        <v>1855</v>
      </c>
      <c r="D1040" s="707" t="s">
        <v>5953</v>
      </c>
      <c r="E1040" s="707" t="s">
        <v>1855</v>
      </c>
      <c r="F1040" s="707" t="s">
        <v>5954</v>
      </c>
      <c r="G1040" s="236"/>
      <c r="H1040" s="236"/>
      <c r="I1040" s="235">
        <v>4362</v>
      </c>
      <c r="J1040" s="235">
        <v>384</v>
      </c>
      <c r="K1040" s="235">
        <v>384</v>
      </c>
      <c r="L1040" s="236"/>
      <c r="M1040" s="736"/>
      <c r="N1040" s="236"/>
      <c r="O1040" s="235">
        <v>384</v>
      </c>
      <c r="P1040" s="235">
        <v>384</v>
      </c>
      <c r="Q1040" s="235" t="s">
        <v>5955</v>
      </c>
      <c r="R1040" s="235">
        <v>1</v>
      </c>
      <c r="S1040" s="235" t="s">
        <v>290</v>
      </c>
      <c r="T1040" s="236"/>
      <c r="U1040" s="236"/>
      <c r="V1040" s="236"/>
      <c r="W1040" s="236"/>
      <c r="X1040" s="236"/>
      <c r="Y1040" s="236"/>
      <c r="Z1040" s="235"/>
      <c r="AA1040" s="707"/>
      <c r="AB1040" s="707"/>
      <c r="AC1040" s="236"/>
      <c r="AD1040" s="236"/>
      <c r="AE1040" s="236"/>
      <c r="AF1040" s="236"/>
      <c r="AG1040" s="236"/>
      <c r="AH1040" s="236"/>
      <c r="AI1040" s="236"/>
      <c r="AJ1040" s="236"/>
      <c r="AK1040" s="236"/>
      <c r="AL1040" s="236"/>
      <c r="AM1040" s="236"/>
      <c r="AN1040" s="236"/>
      <c r="AO1040" s="236"/>
      <c r="AP1040" s="236"/>
      <c r="AQ1040" s="236"/>
      <c r="AR1040" s="236"/>
      <c r="AS1040" s="236"/>
      <c r="AT1040" s="236"/>
      <c r="AU1040" s="707">
        <v>2003</v>
      </c>
      <c r="AV1040" s="235"/>
      <c r="AW1040" s="221"/>
      <c r="AX1040" s="221"/>
      <c r="AY1040" s="221"/>
      <c r="AZ1040" s="221"/>
      <c r="BA1040" s="221"/>
      <c r="BB1040" s="235">
        <v>48</v>
      </c>
      <c r="BC1040" s="236"/>
    </row>
    <row r="1041" spans="1:55" s="19" customFormat="1" ht="25.7" hidden="1" customHeight="1">
      <c r="A1041" s="690"/>
      <c r="B1041" s="242"/>
      <c r="C1041" s="707" t="s">
        <v>1855</v>
      </c>
      <c r="D1041" s="707" t="s">
        <v>5956</v>
      </c>
      <c r="E1041" s="707" t="s">
        <v>1855</v>
      </c>
      <c r="F1041" s="707" t="s">
        <v>5957</v>
      </c>
      <c r="G1041" s="236"/>
      <c r="H1041" s="236"/>
      <c r="I1041" s="235">
        <v>1382</v>
      </c>
      <c r="J1041" s="235">
        <v>414</v>
      </c>
      <c r="K1041" s="235">
        <v>414</v>
      </c>
      <c r="L1041" s="236"/>
      <c r="M1041" s="736"/>
      <c r="N1041" s="236"/>
      <c r="O1041" s="235">
        <v>414</v>
      </c>
      <c r="P1041" s="235">
        <v>414</v>
      </c>
      <c r="Q1041" s="235" t="s">
        <v>5942</v>
      </c>
      <c r="R1041" s="235">
        <v>1</v>
      </c>
      <c r="S1041" s="235" t="s">
        <v>290</v>
      </c>
      <c r="T1041" s="236"/>
      <c r="U1041" s="236"/>
      <c r="V1041" s="236"/>
      <c r="W1041" s="236"/>
      <c r="X1041" s="236"/>
      <c r="Y1041" s="236"/>
      <c r="Z1041" s="235" t="s">
        <v>1279</v>
      </c>
      <c r="AA1041" s="707"/>
      <c r="AB1041" s="707"/>
      <c r="AC1041" s="236"/>
      <c r="AD1041" s="236"/>
      <c r="AE1041" s="236"/>
      <c r="AF1041" s="236"/>
      <c r="AG1041" s="236"/>
      <c r="AH1041" s="236"/>
      <c r="AI1041" s="236"/>
      <c r="AJ1041" s="236"/>
      <c r="AK1041" s="236"/>
      <c r="AL1041" s="236"/>
      <c r="AM1041" s="236"/>
      <c r="AN1041" s="236"/>
      <c r="AO1041" s="236"/>
      <c r="AP1041" s="236"/>
      <c r="AQ1041" s="236"/>
      <c r="AR1041" s="236"/>
      <c r="AS1041" s="236"/>
      <c r="AT1041" s="236"/>
      <c r="AU1041" s="707">
        <v>2003</v>
      </c>
      <c r="AV1041" s="235"/>
      <c r="AW1041" s="221"/>
      <c r="AX1041" s="221"/>
      <c r="AY1041" s="221"/>
      <c r="AZ1041" s="221"/>
      <c r="BA1041" s="221"/>
      <c r="BB1041" s="235">
        <v>47</v>
      </c>
      <c r="BC1041" s="236"/>
    </row>
    <row r="1042" spans="1:55" s="19" customFormat="1" ht="25.7" hidden="1" customHeight="1">
      <c r="A1042" s="690"/>
      <c r="B1042" s="242"/>
      <c r="C1042" s="707" t="s">
        <v>1855</v>
      </c>
      <c r="D1042" s="707" t="s">
        <v>5958</v>
      </c>
      <c r="E1042" s="707" t="s">
        <v>1855</v>
      </c>
      <c r="F1042" s="707" t="s">
        <v>5959</v>
      </c>
      <c r="G1042" s="236"/>
      <c r="H1042" s="236"/>
      <c r="I1042" s="235">
        <v>5414</v>
      </c>
      <c r="J1042" s="235">
        <v>374</v>
      </c>
      <c r="K1042" s="235">
        <v>374</v>
      </c>
      <c r="L1042" s="236"/>
      <c r="M1042" s="736"/>
      <c r="N1042" s="236"/>
      <c r="O1042" s="235">
        <v>374</v>
      </c>
      <c r="P1042" s="235">
        <v>374</v>
      </c>
      <c r="Q1042" s="235" t="s">
        <v>1858</v>
      </c>
      <c r="R1042" s="235">
        <v>1</v>
      </c>
      <c r="S1042" s="235" t="s">
        <v>290</v>
      </c>
      <c r="T1042" s="236"/>
      <c r="U1042" s="236"/>
      <c r="V1042" s="236"/>
      <c r="W1042" s="236"/>
      <c r="X1042" s="236"/>
      <c r="Y1042" s="236"/>
      <c r="Z1042" s="235"/>
      <c r="AA1042" s="707"/>
      <c r="AB1042" s="707"/>
      <c r="AC1042" s="236"/>
      <c r="AD1042" s="236"/>
      <c r="AE1042" s="236"/>
      <c r="AF1042" s="236"/>
      <c r="AG1042" s="236"/>
      <c r="AH1042" s="236"/>
      <c r="AI1042" s="236"/>
      <c r="AJ1042" s="236"/>
      <c r="AK1042" s="236"/>
      <c r="AL1042" s="236"/>
      <c r="AM1042" s="236"/>
      <c r="AN1042" s="236"/>
      <c r="AO1042" s="236"/>
      <c r="AP1042" s="236"/>
      <c r="AQ1042" s="236"/>
      <c r="AR1042" s="236"/>
      <c r="AS1042" s="236"/>
      <c r="AT1042" s="236"/>
      <c r="AU1042" s="707">
        <v>2001</v>
      </c>
      <c r="AV1042" s="235"/>
      <c r="AW1042" s="221"/>
      <c r="AX1042" s="221"/>
      <c r="AY1042" s="221"/>
      <c r="AZ1042" s="221"/>
      <c r="BA1042" s="221"/>
      <c r="BB1042" s="235">
        <v>45</v>
      </c>
      <c r="BC1042" s="236"/>
    </row>
    <row r="1043" spans="1:55" s="19" customFormat="1" ht="25.7" hidden="1" customHeight="1">
      <c r="A1043" s="690"/>
      <c r="B1043" s="242"/>
      <c r="C1043" s="707" t="s">
        <v>1855</v>
      </c>
      <c r="D1043" s="707" t="s">
        <v>5960</v>
      </c>
      <c r="E1043" s="707" t="s">
        <v>1855</v>
      </c>
      <c r="F1043" s="707" t="s">
        <v>5961</v>
      </c>
      <c r="G1043" s="236"/>
      <c r="H1043" s="236"/>
      <c r="I1043" s="235">
        <v>958</v>
      </c>
      <c r="J1043" s="235">
        <v>392</v>
      </c>
      <c r="K1043" s="235">
        <v>392</v>
      </c>
      <c r="L1043" s="236"/>
      <c r="M1043" s="736"/>
      <c r="N1043" s="236"/>
      <c r="O1043" s="235">
        <v>392</v>
      </c>
      <c r="P1043" s="235">
        <v>392</v>
      </c>
      <c r="Q1043" s="235" t="s">
        <v>5962</v>
      </c>
      <c r="R1043" s="235">
        <v>1</v>
      </c>
      <c r="S1043" s="235" t="s">
        <v>290</v>
      </c>
      <c r="T1043" s="236"/>
      <c r="U1043" s="236"/>
      <c r="V1043" s="236"/>
      <c r="W1043" s="236"/>
      <c r="X1043" s="236"/>
      <c r="Y1043" s="236"/>
      <c r="Z1043" s="235" t="s">
        <v>1279</v>
      </c>
      <c r="AA1043" s="707"/>
      <c r="AB1043" s="707"/>
      <c r="AC1043" s="236"/>
      <c r="AD1043" s="236"/>
      <c r="AE1043" s="236"/>
      <c r="AF1043" s="236"/>
      <c r="AG1043" s="236"/>
      <c r="AH1043" s="236"/>
      <c r="AI1043" s="236"/>
      <c r="AJ1043" s="236"/>
      <c r="AK1043" s="236"/>
      <c r="AL1043" s="236"/>
      <c r="AM1043" s="236"/>
      <c r="AN1043" s="236"/>
      <c r="AO1043" s="236"/>
      <c r="AP1043" s="236"/>
      <c r="AQ1043" s="236"/>
      <c r="AR1043" s="236"/>
      <c r="AS1043" s="236"/>
      <c r="AT1043" s="236"/>
      <c r="AU1043" s="707">
        <v>2002</v>
      </c>
      <c r="AV1043" s="221"/>
      <c r="AW1043" s="221"/>
      <c r="AX1043" s="221"/>
      <c r="AY1043" s="221"/>
      <c r="AZ1043" s="221"/>
      <c r="BA1043" s="221"/>
      <c r="BB1043" s="235">
        <v>46</v>
      </c>
      <c r="BC1043" s="236"/>
    </row>
    <row r="1044" spans="1:55" s="19" customFormat="1" ht="25.7" hidden="1" customHeight="1">
      <c r="A1044" s="690"/>
      <c r="B1044" s="242"/>
      <c r="C1044" s="707" t="s">
        <v>1855</v>
      </c>
      <c r="D1044" s="707" t="s">
        <v>5963</v>
      </c>
      <c r="E1044" s="707" t="s">
        <v>1855</v>
      </c>
      <c r="F1044" s="707" t="s">
        <v>5964</v>
      </c>
      <c r="G1044" s="236"/>
      <c r="H1044" s="236"/>
      <c r="I1044" s="235">
        <v>1400</v>
      </c>
      <c r="J1044" s="235">
        <v>418</v>
      </c>
      <c r="K1044" s="235">
        <v>418</v>
      </c>
      <c r="L1044" s="236"/>
      <c r="M1044" s="736"/>
      <c r="N1044" s="236"/>
      <c r="O1044" s="235">
        <v>418</v>
      </c>
      <c r="P1044" s="235">
        <v>418</v>
      </c>
      <c r="Q1044" s="235" t="s">
        <v>5965</v>
      </c>
      <c r="R1044" s="235">
        <v>1</v>
      </c>
      <c r="S1044" s="235" t="s">
        <v>290</v>
      </c>
      <c r="T1044" s="236"/>
      <c r="U1044" s="236"/>
      <c r="V1044" s="236"/>
      <c r="W1044" s="236"/>
      <c r="X1044" s="236"/>
      <c r="Y1044" s="236"/>
      <c r="Z1044" s="235"/>
      <c r="AA1044" s="707"/>
      <c r="AB1044" s="707"/>
      <c r="AC1044" s="236"/>
      <c r="AD1044" s="236"/>
      <c r="AE1044" s="236"/>
      <c r="AF1044" s="236"/>
      <c r="AG1044" s="236"/>
      <c r="AH1044" s="236"/>
      <c r="AI1044" s="236"/>
      <c r="AJ1044" s="236"/>
      <c r="AK1044" s="236"/>
      <c r="AL1044" s="236"/>
      <c r="AM1044" s="236"/>
      <c r="AN1044" s="236"/>
      <c r="AO1044" s="236"/>
      <c r="AP1044" s="236"/>
      <c r="AQ1044" s="236"/>
      <c r="AR1044" s="236"/>
      <c r="AS1044" s="236"/>
      <c r="AT1044" s="236"/>
      <c r="AU1044" s="707">
        <v>2001</v>
      </c>
      <c r="AV1044" s="221"/>
      <c r="AW1044" s="221"/>
      <c r="AX1044" s="221"/>
      <c r="AY1044" s="221"/>
      <c r="AZ1044" s="221"/>
      <c r="BA1044" s="221"/>
      <c r="BB1044" s="235">
        <v>45</v>
      </c>
      <c r="BC1044" s="236"/>
    </row>
    <row r="1045" spans="1:55" s="19" customFormat="1" ht="25.7" hidden="1" customHeight="1">
      <c r="A1045" s="690"/>
      <c r="B1045" s="242"/>
      <c r="C1045" s="707" t="s">
        <v>1855</v>
      </c>
      <c r="D1045" s="707" t="s">
        <v>5966</v>
      </c>
      <c r="E1045" s="707" t="s">
        <v>1855</v>
      </c>
      <c r="F1045" s="707" t="s">
        <v>5967</v>
      </c>
      <c r="G1045" s="236"/>
      <c r="H1045" s="236"/>
      <c r="I1045" s="235">
        <v>1403</v>
      </c>
      <c r="J1045" s="235">
        <v>396</v>
      </c>
      <c r="K1045" s="235">
        <v>396</v>
      </c>
      <c r="L1045" s="236"/>
      <c r="M1045" s="736"/>
      <c r="N1045" s="236"/>
      <c r="O1045" s="235">
        <v>396</v>
      </c>
      <c r="P1045" s="235">
        <v>396</v>
      </c>
      <c r="Q1045" s="235" t="s">
        <v>5943</v>
      </c>
      <c r="R1045" s="235">
        <v>1</v>
      </c>
      <c r="S1045" s="235" t="s">
        <v>290</v>
      </c>
      <c r="T1045" s="236"/>
      <c r="U1045" s="236"/>
      <c r="V1045" s="236"/>
      <c r="W1045" s="236"/>
      <c r="X1045" s="236"/>
      <c r="Y1045" s="236"/>
      <c r="Z1045" s="235"/>
      <c r="AA1045" s="707"/>
      <c r="AB1045" s="707"/>
      <c r="AC1045" s="236"/>
      <c r="AD1045" s="236"/>
      <c r="AE1045" s="236"/>
      <c r="AF1045" s="236"/>
      <c r="AG1045" s="236"/>
      <c r="AH1045" s="236"/>
      <c r="AI1045" s="236"/>
      <c r="AJ1045" s="236"/>
      <c r="AK1045" s="236"/>
      <c r="AL1045" s="236"/>
      <c r="AM1045" s="236"/>
      <c r="AN1045" s="236"/>
      <c r="AO1045" s="236"/>
      <c r="AP1045" s="236"/>
      <c r="AQ1045" s="236"/>
      <c r="AR1045" s="236"/>
      <c r="AS1045" s="236"/>
      <c r="AT1045" s="236"/>
      <c r="AU1045" s="707">
        <v>2008</v>
      </c>
      <c r="AV1045" s="221"/>
      <c r="AW1045" s="221"/>
      <c r="AX1045" s="221"/>
      <c r="AY1045" s="221"/>
      <c r="AZ1045" s="221"/>
      <c r="BA1045" s="221"/>
      <c r="BB1045" s="235">
        <v>82</v>
      </c>
      <c r="BC1045" s="236"/>
    </row>
    <row r="1046" spans="1:55" s="19" customFormat="1" ht="25.7" hidden="1" customHeight="1">
      <c r="A1046" s="690"/>
      <c r="B1046" s="242"/>
      <c r="C1046" s="707" t="s">
        <v>1855</v>
      </c>
      <c r="D1046" s="707" t="s">
        <v>5968</v>
      </c>
      <c r="E1046" s="707" t="s">
        <v>1855</v>
      </c>
      <c r="F1046" s="707" t="s">
        <v>5969</v>
      </c>
      <c r="G1046" s="236"/>
      <c r="H1046" s="236"/>
      <c r="I1046" s="235">
        <v>769</v>
      </c>
      <c r="J1046" s="235">
        <v>395.4</v>
      </c>
      <c r="K1046" s="235">
        <v>395.4</v>
      </c>
      <c r="L1046" s="236"/>
      <c r="M1046" s="736"/>
      <c r="N1046" s="236"/>
      <c r="O1046" s="235">
        <v>395.4</v>
      </c>
      <c r="P1046" s="235">
        <v>395.4</v>
      </c>
      <c r="Q1046" s="235" t="s">
        <v>5970</v>
      </c>
      <c r="R1046" s="235">
        <v>1</v>
      </c>
      <c r="S1046" s="235" t="s">
        <v>290</v>
      </c>
      <c r="T1046" s="236"/>
      <c r="U1046" s="236"/>
      <c r="V1046" s="236"/>
      <c r="W1046" s="236"/>
      <c r="X1046" s="236"/>
      <c r="Y1046" s="236"/>
      <c r="Z1046" s="235"/>
      <c r="AA1046" s="707"/>
      <c r="AB1046" s="707"/>
      <c r="AC1046" s="236"/>
      <c r="AD1046" s="236"/>
      <c r="AE1046" s="236"/>
      <c r="AF1046" s="236"/>
      <c r="AG1046" s="236"/>
      <c r="AH1046" s="236"/>
      <c r="AI1046" s="236"/>
      <c r="AJ1046" s="236"/>
      <c r="AK1046" s="236"/>
      <c r="AL1046" s="236"/>
      <c r="AM1046" s="236"/>
      <c r="AN1046" s="236"/>
      <c r="AO1046" s="236"/>
      <c r="AP1046" s="236"/>
      <c r="AQ1046" s="236"/>
      <c r="AR1046" s="236"/>
      <c r="AS1046" s="236"/>
      <c r="AT1046" s="236"/>
      <c r="AU1046" s="707">
        <v>2008</v>
      </c>
      <c r="AV1046" s="221"/>
      <c r="AW1046" s="221"/>
      <c r="AX1046" s="221"/>
      <c r="AY1046" s="221"/>
      <c r="AZ1046" s="221"/>
      <c r="BA1046" s="221"/>
      <c r="BB1046" s="235">
        <v>98</v>
      </c>
      <c r="BC1046" s="236"/>
    </row>
    <row r="1047" spans="1:55" s="19" customFormat="1" ht="25.7" hidden="1" customHeight="1">
      <c r="A1047" s="690"/>
      <c r="B1047" s="242"/>
      <c r="C1047" s="707" t="s">
        <v>1855</v>
      </c>
      <c r="D1047" s="707" t="s">
        <v>5971</v>
      </c>
      <c r="E1047" s="707" t="s">
        <v>1855</v>
      </c>
      <c r="F1047" s="707" t="s">
        <v>5972</v>
      </c>
      <c r="G1047" s="236"/>
      <c r="H1047" s="236"/>
      <c r="I1047" s="235">
        <v>1200</v>
      </c>
      <c r="J1047" s="235">
        <v>434</v>
      </c>
      <c r="K1047" s="235">
        <v>434</v>
      </c>
      <c r="L1047" s="236"/>
      <c r="M1047" s="736"/>
      <c r="N1047" s="236"/>
      <c r="O1047" s="235">
        <v>434</v>
      </c>
      <c r="P1047" s="235">
        <v>434</v>
      </c>
      <c r="Q1047" s="235" t="s">
        <v>5973</v>
      </c>
      <c r="R1047" s="235">
        <v>1</v>
      </c>
      <c r="S1047" s="235" t="s">
        <v>290</v>
      </c>
      <c r="T1047" s="236"/>
      <c r="U1047" s="236"/>
      <c r="V1047" s="236"/>
      <c r="W1047" s="236"/>
      <c r="X1047" s="236"/>
      <c r="Y1047" s="236"/>
      <c r="Z1047" s="235"/>
      <c r="AA1047" s="707"/>
      <c r="AB1047" s="707"/>
      <c r="AC1047" s="236"/>
      <c r="AD1047" s="236"/>
      <c r="AE1047" s="236"/>
      <c r="AF1047" s="236"/>
      <c r="AG1047" s="236"/>
      <c r="AH1047" s="236"/>
      <c r="AI1047" s="236"/>
      <c r="AJ1047" s="236"/>
      <c r="AK1047" s="236"/>
      <c r="AL1047" s="236"/>
      <c r="AM1047" s="236"/>
      <c r="AN1047" s="236"/>
      <c r="AO1047" s="236"/>
      <c r="AP1047" s="236"/>
      <c r="AQ1047" s="236"/>
      <c r="AR1047" s="236"/>
      <c r="AS1047" s="236"/>
      <c r="AT1047" s="236"/>
      <c r="AU1047" s="707">
        <v>2010</v>
      </c>
      <c r="AV1047" s="221"/>
      <c r="AW1047" s="221"/>
      <c r="AX1047" s="221"/>
      <c r="AY1047" s="221"/>
      <c r="AZ1047" s="221"/>
      <c r="BA1047" s="221"/>
      <c r="BB1047" s="235">
        <v>150</v>
      </c>
      <c r="BC1047" s="236"/>
    </row>
    <row r="1048" spans="1:55" s="19" customFormat="1" ht="25.7" hidden="1" customHeight="1">
      <c r="A1048" s="690"/>
      <c r="B1048" s="242"/>
      <c r="C1048" s="707" t="s">
        <v>1855</v>
      </c>
      <c r="D1048" s="707" t="s">
        <v>1856</v>
      </c>
      <c r="E1048" s="707" t="s">
        <v>1855</v>
      </c>
      <c r="F1048" s="707" t="s">
        <v>1857</v>
      </c>
      <c r="G1048" s="236"/>
      <c r="H1048" s="236"/>
      <c r="I1048" s="235">
        <v>2229</v>
      </c>
      <c r="J1048" s="235">
        <v>441</v>
      </c>
      <c r="K1048" s="235">
        <v>441</v>
      </c>
      <c r="L1048" s="236"/>
      <c r="M1048" s="736"/>
      <c r="N1048" s="236"/>
      <c r="O1048" s="235">
        <v>374</v>
      </c>
      <c r="P1048" s="235">
        <v>374</v>
      </c>
      <c r="Q1048" s="235" t="s">
        <v>1858</v>
      </c>
      <c r="R1048" s="235">
        <v>1</v>
      </c>
      <c r="S1048" s="235" t="s">
        <v>290</v>
      </c>
      <c r="T1048" s="236"/>
      <c r="U1048" s="236"/>
      <c r="V1048" s="236"/>
      <c r="W1048" s="236"/>
      <c r="X1048" s="236"/>
      <c r="Y1048" s="236"/>
      <c r="Z1048" s="235"/>
      <c r="AA1048" s="707"/>
      <c r="AB1048" s="707"/>
      <c r="AC1048" s="236"/>
      <c r="AD1048" s="236"/>
      <c r="AE1048" s="236"/>
      <c r="AF1048" s="236"/>
      <c r="AG1048" s="236"/>
      <c r="AH1048" s="236"/>
      <c r="AI1048" s="236"/>
      <c r="AJ1048" s="236"/>
      <c r="AK1048" s="236"/>
      <c r="AL1048" s="236"/>
      <c r="AM1048" s="236"/>
      <c r="AN1048" s="236"/>
      <c r="AO1048" s="236"/>
      <c r="AP1048" s="236"/>
      <c r="AQ1048" s="236"/>
      <c r="AR1048" s="236"/>
      <c r="AS1048" s="236"/>
      <c r="AT1048" s="236"/>
      <c r="AU1048" s="707">
        <v>2011</v>
      </c>
      <c r="AV1048" s="221"/>
      <c r="AW1048" s="221"/>
      <c r="AX1048" s="221"/>
      <c r="AY1048" s="221"/>
      <c r="AZ1048" s="221"/>
      <c r="BA1048" s="221"/>
      <c r="BB1048" s="235">
        <v>160</v>
      </c>
      <c r="BC1048" s="236"/>
    </row>
    <row r="1049" spans="1:55" s="19" customFormat="1" ht="25.7" hidden="1" customHeight="1">
      <c r="A1049" s="690"/>
      <c r="B1049" s="242"/>
      <c r="C1049" s="707" t="s">
        <v>1855</v>
      </c>
      <c r="D1049" s="707" t="s">
        <v>1859</v>
      </c>
      <c r="E1049" s="707" t="s">
        <v>1855</v>
      </c>
      <c r="F1049" s="707" t="s">
        <v>1860</v>
      </c>
      <c r="G1049" s="236"/>
      <c r="H1049" s="236"/>
      <c r="I1049" s="235">
        <v>1162</v>
      </c>
      <c r="J1049" s="235">
        <v>546.16</v>
      </c>
      <c r="K1049" s="235">
        <v>397</v>
      </c>
      <c r="L1049" s="236"/>
      <c r="M1049" s="736"/>
      <c r="N1049" s="236"/>
      <c r="O1049" s="235">
        <v>397</v>
      </c>
      <c r="P1049" s="235">
        <v>397</v>
      </c>
      <c r="Q1049" s="235" t="s">
        <v>1861</v>
      </c>
      <c r="R1049" s="235">
        <v>1</v>
      </c>
      <c r="S1049" s="235" t="s">
        <v>290</v>
      </c>
      <c r="T1049" s="236"/>
      <c r="U1049" s="236"/>
      <c r="V1049" s="236"/>
      <c r="W1049" s="236"/>
      <c r="X1049" s="236"/>
      <c r="Y1049" s="236"/>
      <c r="Z1049" s="235"/>
      <c r="AA1049" s="707"/>
      <c r="AB1049" s="707"/>
      <c r="AC1049" s="236"/>
      <c r="AD1049" s="236"/>
      <c r="AE1049" s="236"/>
      <c r="AF1049" s="236"/>
      <c r="AG1049" s="236"/>
      <c r="AH1049" s="236"/>
      <c r="AI1049" s="236"/>
      <c r="AJ1049" s="236"/>
      <c r="AK1049" s="236"/>
      <c r="AL1049" s="236"/>
      <c r="AM1049" s="236"/>
      <c r="AN1049" s="236"/>
      <c r="AO1049" s="236"/>
      <c r="AP1049" s="236"/>
      <c r="AQ1049" s="236"/>
      <c r="AR1049" s="236"/>
      <c r="AS1049" s="236"/>
      <c r="AT1049" s="236"/>
      <c r="AU1049" s="707">
        <v>2011</v>
      </c>
      <c r="AV1049" s="221"/>
      <c r="AW1049" s="221"/>
      <c r="AX1049" s="221"/>
      <c r="AY1049" s="221"/>
      <c r="AZ1049" s="221"/>
      <c r="BA1049" s="221"/>
      <c r="BB1049" s="235">
        <v>90</v>
      </c>
      <c r="BC1049" s="236"/>
    </row>
    <row r="1050" spans="1:55" s="19" customFormat="1" ht="25.7" hidden="1" customHeight="1">
      <c r="A1050" s="690"/>
      <c r="B1050" s="242"/>
      <c r="C1050" s="707" t="s">
        <v>1855</v>
      </c>
      <c r="D1050" s="707" t="s">
        <v>5974</v>
      </c>
      <c r="E1050" s="707" t="s">
        <v>1855</v>
      </c>
      <c r="F1050" s="707" t="s">
        <v>5975</v>
      </c>
      <c r="G1050" s="236"/>
      <c r="H1050" s="236"/>
      <c r="I1050" s="235">
        <v>1543</v>
      </c>
      <c r="J1050" s="235">
        <v>414</v>
      </c>
      <c r="K1050" s="235">
        <v>414</v>
      </c>
      <c r="L1050" s="236"/>
      <c r="M1050" s="736"/>
      <c r="N1050" s="236"/>
      <c r="O1050" s="235">
        <v>414</v>
      </c>
      <c r="P1050" s="235">
        <v>414</v>
      </c>
      <c r="Q1050" s="235" t="s">
        <v>5946</v>
      </c>
      <c r="R1050" s="235">
        <v>1</v>
      </c>
      <c r="S1050" s="235" t="s">
        <v>290</v>
      </c>
      <c r="T1050" s="236"/>
      <c r="U1050" s="236"/>
      <c r="V1050" s="236"/>
      <c r="W1050" s="236"/>
      <c r="X1050" s="236"/>
      <c r="Y1050" s="236"/>
      <c r="Z1050" s="235" t="s">
        <v>1279</v>
      </c>
      <c r="AA1050" s="707"/>
      <c r="AB1050" s="707"/>
      <c r="AC1050" s="236"/>
      <c r="AD1050" s="236"/>
      <c r="AE1050" s="236"/>
      <c r="AF1050" s="236"/>
      <c r="AG1050" s="236"/>
      <c r="AH1050" s="236"/>
      <c r="AI1050" s="236"/>
      <c r="AJ1050" s="236"/>
      <c r="AK1050" s="236"/>
      <c r="AL1050" s="236"/>
      <c r="AM1050" s="236"/>
      <c r="AN1050" s="236"/>
      <c r="AO1050" s="236"/>
      <c r="AP1050" s="236"/>
      <c r="AQ1050" s="236"/>
      <c r="AR1050" s="236"/>
      <c r="AS1050" s="236"/>
      <c r="AT1050" s="236"/>
      <c r="AU1050" s="707">
        <v>2012</v>
      </c>
      <c r="AV1050" s="221"/>
      <c r="AW1050" s="221"/>
      <c r="AX1050" s="221"/>
      <c r="AY1050" s="221"/>
      <c r="AZ1050" s="221"/>
      <c r="BA1050" s="221"/>
      <c r="BB1050" s="235">
        <v>170</v>
      </c>
      <c r="BC1050" s="236"/>
    </row>
    <row r="1051" spans="1:55" s="19" customFormat="1" ht="25.7" hidden="1" customHeight="1">
      <c r="A1051" s="690"/>
      <c r="B1051" s="242"/>
      <c r="C1051" s="707" t="s">
        <v>1855</v>
      </c>
      <c r="D1051" s="707" t="s">
        <v>5976</v>
      </c>
      <c r="E1051" s="707" t="s">
        <v>1855</v>
      </c>
      <c r="F1051" s="707" t="s">
        <v>5977</v>
      </c>
      <c r="G1051" s="236"/>
      <c r="H1051" s="236"/>
      <c r="I1051" s="235">
        <v>1850</v>
      </c>
      <c r="J1051" s="235">
        <v>497</v>
      </c>
      <c r="K1051" s="235">
        <v>497</v>
      </c>
      <c r="L1051" s="236"/>
      <c r="M1051" s="736"/>
      <c r="N1051" s="236"/>
      <c r="O1051" s="235">
        <v>497</v>
      </c>
      <c r="P1051" s="235">
        <v>497</v>
      </c>
      <c r="Q1051" s="235" t="s">
        <v>5978</v>
      </c>
      <c r="R1051" s="235">
        <v>1</v>
      </c>
      <c r="S1051" s="235" t="s">
        <v>290</v>
      </c>
      <c r="T1051" s="236"/>
      <c r="U1051" s="236"/>
      <c r="V1051" s="236"/>
      <c r="W1051" s="236"/>
      <c r="X1051" s="236"/>
      <c r="Y1051" s="236"/>
      <c r="Z1051" s="235" t="s">
        <v>1279</v>
      </c>
      <c r="AA1051" s="707"/>
      <c r="AB1051" s="707"/>
      <c r="AC1051" s="236"/>
      <c r="AD1051" s="236"/>
      <c r="AE1051" s="236"/>
      <c r="AF1051" s="236"/>
      <c r="AG1051" s="236"/>
      <c r="AH1051" s="236"/>
      <c r="AI1051" s="236"/>
      <c r="AJ1051" s="236"/>
      <c r="AK1051" s="236"/>
      <c r="AL1051" s="236"/>
      <c r="AM1051" s="236"/>
      <c r="AN1051" s="236"/>
      <c r="AO1051" s="236"/>
      <c r="AP1051" s="236"/>
      <c r="AQ1051" s="236"/>
      <c r="AR1051" s="236"/>
      <c r="AS1051" s="236"/>
      <c r="AT1051" s="236"/>
      <c r="AU1051" s="707">
        <v>2014</v>
      </c>
      <c r="AV1051" s="221"/>
      <c r="AW1051" s="221"/>
      <c r="AX1051" s="221"/>
      <c r="AY1051" s="221"/>
      <c r="AZ1051" s="221"/>
      <c r="BA1051" s="221"/>
      <c r="BB1051" s="235">
        <v>500</v>
      </c>
      <c r="BC1051" s="236"/>
    </row>
    <row r="1052" spans="1:55" s="19" customFormat="1" ht="25.7" hidden="1" customHeight="1">
      <c r="A1052" s="690"/>
      <c r="B1052" s="242"/>
      <c r="C1052" s="707" t="s">
        <v>1855</v>
      </c>
      <c r="D1052" s="707" t="s">
        <v>5979</v>
      </c>
      <c r="E1052" s="707" t="s">
        <v>1855</v>
      </c>
      <c r="F1052" s="707" t="s">
        <v>5980</v>
      </c>
      <c r="G1052" s="236"/>
      <c r="H1052" s="236"/>
      <c r="I1052" s="235">
        <v>2562</v>
      </c>
      <c r="J1052" s="235">
        <v>451</v>
      </c>
      <c r="K1052" s="235">
        <v>451</v>
      </c>
      <c r="L1052" s="236"/>
      <c r="M1052" s="736"/>
      <c r="N1052" s="236"/>
      <c r="O1052" s="235">
        <v>451</v>
      </c>
      <c r="P1052" s="235">
        <v>451</v>
      </c>
      <c r="Q1052" s="235" t="s">
        <v>5978</v>
      </c>
      <c r="R1052" s="235">
        <v>1</v>
      </c>
      <c r="S1052" s="235" t="s">
        <v>290</v>
      </c>
      <c r="T1052" s="236"/>
      <c r="U1052" s="236"/>
      <c r="V1052" s="236"/>
      <c r="W1052" s="236"/>
      <c r="X1052" s="236"/>
      <c r="Y1052" s="236"/>
      <c r="Z1052" s="235" t="s">
        <v>1279</v>
      </c>
      <c r="AA1052" s="707"/>
      <c r="AB1052" s="707"/>
      <c r="AC1052" s="236"/>
      <c r="AD1052" s="236"/>
      <c r="AE1052" s="236"/>
      <c r="AF1052" s="236"/>
      <c r="AG1052" s="236"/>
      <c r="AH1052" s="236"/>
      <c r="AI1052" s="236"/>
      <c r="AJ1052" s="236"/>
      <c r="AK1052" s="236"/>
      <c r="AL1052" s="236"/>
      <c r="AM1052" s="236"/>
      <c r="AN1052" s="236"/>
      <c r="AO1052" s="236"/>
      <c r="AP1052" s="236"/>
      <c r="AQ1052" s="236"/>
      <c r="AR1052" s="236"/>
      <c r="AS1052" s="236"/>
      <c r="AT1052" s="236"/>
      <c r="AU1052" s="707">
        <v>2014</v>
      </c>
      <c r="AV1052" s="221"/>
      <c r="AW1052" s="221"/>
      <c r="AX1052" s="221"/>
      <c r="AY1052" s="221"/>
      <c r="AZ1052" s="221"/>
      <c r="BA1052" s="221"/>
      <c r="BB1052" s="235">
        <v>500</v>
      </c>
      <c r="BC1052" s="236"/>
    </row>
    <row r="1053" spans="1:55" s="19" customFormat="1" ht="25.7" hidden="1" customHeight="1">
      <c r="A1053" s="690"/>
      <c r="B1053" s="242"/>
      <c r="C1053" s="707" t="s">
        <v>1866</v>
      </c>
      <c r="D1053" s="707" t="s">
        <v>5998</v>
      </c>
      <c r="E1053" s="707" t="s">
        <v>1866</v>
      </c>
      <c r="F1053" s="707" t="s">
        <v>1866</v>
      </c>
      <c r="G1053" s="236">
        <v>432</v>
      </c>
      <c r="H1053" s="236">
        <v>300</v>
      </c>
      <c r="I1053" s="235">
        <v>432</v>
      </c>
      <c r="J1053" s="235">
        <v>300</v>
      </c>
      <c r="K1053" s="235">
        <v>432</v>
      </c>
      <c r="L1053" s="236" t="s">
        <v>1884</v>
      </c>
      <c r="M1053" s="736">
        <v>1</v>
      </c>
      <c r="N1053" s="236" t="s">
        <v>290</v>
      </c>
      <c r="O1053" s="235">
        <v>300</v>
      </c>
      <c r="P1053" s="235">
        <v>300</v>
      </c>
      <c r="Q1053" s="235" t="s">
        <v>1884</v>
      </c>
      <c r="R1053" s="235">
        <v>1</v>
      </c>
      <c r="S1053" s="235" t="s">
        <v>290</v>
      </c>
      <c r="T1053" s="236"/>
      <c r="U1053" s="236">
        <v>1999</v>
      </c>
      <c r="V1053" s="236">
        <v>25</v>
      </c>
      <c r="W1053" s="236" t="s">
        <v>2023</v>
      </c>
      <c r="X1053" s="236" t="s">
        <v>2023</v>
      </c>
      <c r="Y1053" s="236"/>
      <c r="Z1053" s="235"/>
      <c r="AA1053" s="707">
        <v>1999</v>
      </c>
      <c r="AB1053" s="707">
        <v>25</v>
      </c>
      <c r="AC1053" s="236" t="s">
        <v>2023</v>
      </c>
      <c r="AD1053" s="236"/>
      <c r="AE1053" s="236"/>
      <c r="AF1053" s="236"/>
      <c r="AG1053" s="236"/>
      <c r="AH1053" s="236"/>
      <c r="AI1053" s="236"/>
      <c r="AJ1053" s="236"/>
      <c r="AK1053" s="236"/>
      <c r="AL1053" s="236"/>
      <c r="AM1053" s="236"/>
      <c r="AN1053" s="236"/>
      <c r="AO1053" s="236"/>
      <c r="AP1053" s="236"/>
      <c r="AQ1053" s="236"/>
      <c r="AR1053" s="236"/>
      <c r="AS1053" s="236"/>
      <c r="AT1053" s="236"/>
      <c r="AU1053" s="707">
        <v>1999</v>
      </c>
      <c r="AV1053" s="221">
        <v>25</v>
      </c>
      <c r="AW1053" s="221" t="s">
        <v>2023</v>
      </c>
      <c r="AX1053" s="221"/>
      <c r="AY1053" s="221"/>
      <c r="AZ1053" s="221"/>
      <c r="BA1053" s="221"/>
      <c r="BB1053" s="235">
        <v>25</v>
      </c>
      <c r="BC1053" s="236"/>
    </row>
    <row r="1054" spans="1:55" s="19" customFormat="1" ht="25.7" hidden="1" customHeight="1">
      <c r="A1054" s="690"/>
      <c r="B1054" s="242"/>
      <c r="C1054" s="707" t="s">
        <v>1866</v>
      </c>
      <c r="D1054" s="707" t="s">
        <v>5997</v>
      </c>
      <c r="E1054" s="707" t="s">
        <v>1866</v>
      </c>
      <c r="F1054" s="707" t="s">
        <v>1866</v>
      </c>
      <c r="G1054" s="236">
        <v>522</v>
      </c>
      <c r="H1054" s="236">
        <v>300</v>
      </c>
      <c r="I1054" s="235">
        <v>522</v>
      </c>
      <c r="J1054" s="235">
        <v>300</v>
      </c>
      <c r="K1054" s="235">
        <v>522</v>
      </c>
      <c r="L1054" s="236" t="s">
        <v>1884</v>
      </c>
      <c r="M1054" s="736">
        <v>1</v>
      </c>
      <c r="N1054" s="236" t="s">
        <v>290</v>
      </c>
      <c r="O1054" s="235">
        <v>300</v>
      </c>
      <c r="P1054" s="235">
        <v>300</v>
      </c>
      <c r="Q1054" s="235" t="s">
        <v>1884</v>
      </c>
      <c r="R1054" s="235">
        <v>1</v>
      </c>
      <c r="S1054" s="235" t="s">
        <v>290</v>
      </c>
      <c r="T1054" s="236"/>
      <c r="U1054" s="236">
        <v>1998</v>
      </c>
      <c r="V1054" s="236">
        <v>21</v>
      </c>
      <c r="W1054" s="236" t="s">
        <v>2023</v>
      </c>
      <c r="X1054" s="236" t="s">
        <v>2023</v>
      </c>
      <c r="Y1054" s="236"/>
      <c r="Z1054" s="235"/>
      <c r="AA1054" s="707">
        <v>1998</v>
      </c>
      <c r="AB1054" s="707">
        <v>21</v>
      </c>
      <c r="AC1054" s="236" t="s">
        <v>2023</v>
      </c>
      <c r="AD1054" s="236"/>
      <c r="AE1054" s="236"/>
      <c r="AF1054" s="236"/>
      <c r="AG1054" s="236"/>
      <c r="AH1054" s="236"/>
      <c r="AI1054" s="236"/>
      <c r="AJ1054" s="236"/>
      <c r="AK1054" s="236"/>
      <c r="AL1054" s="236"/>
      <c r="AM1054" s="236"/>
      <c r="AN1054" s="236"/>
      <c r="AO1054" s="236"/>
      <c r="AP1054" s="236"/>
      <c r="AQ1054" s="236"/>
      <c r="AR1054" s="236"/>
      <c r="AS1054" s="236"/>
      <c r="AT1054" s="236"/>
      <c r="AU1054" s="707">
        <v>1998</v>
      </c>
      <c r="AV1054" s="221">
        <v>21</v>
      </c>
      <c r="AW1054" s="221" t="s">
        <v>2023</v>
      </c>
      <c r="AX1054" s="221"/>
      <c r="AY1054" s="221"/>
      <c r="AZ1054" s="221"/>
      <c r="BA1054" s="221"/>
      <c r="BB1054" s="235">
        <v>21</v>
      </c>
      <c r="BC1054" s="236"/>
    </row>
    <row r="1055" spans="1:55" s="19" customFormat="1" ht="25.7" hidden="1" customHeight="1">
      <c r="A1055" s="690"/>
      <c r="B1055" s="242"/>
      <c r="C1055" s="707" t="s">
        <v>1866</v>
      </c>
      <c r="D1055" s="707" t="s">
        <v>16615</v>
      </c>
      <c r="E1055" s="707" t="s">
        <v>1866</v>
      </c>
      <c r="F1055" s="707" t="s">
        <v>1866</v>
      </c>
      <c r="G1055" s="236"/>
      <c r="H1055" s="236"/>
      <c r="I1055" s="235">
        <v>672</v>
      </c>
      <c r="J1055" s="235">
        <v>672</v>
      </c>
      <c r="K1055" s="235">
        <v>672</v>
      </c>
      <c r="L1055" s="236"/>
      <c r="M1055" s="736"/>
      <c r="N1055" s="236"/>
      <c r="O1055" s="235">
        <v>600</v>
      </c>
      <c r="P1055" s="235">
        <v>600</v>
      </c>
      <c r="Q1055" s="235" t="s">
        <v>1884</v>
      </c>
      <c r="R1055" s="235">
        <v>2</v>
      </c>
      <c r="S1055" s="235" t="s">
        <v>290</v>
      </c>
      <c r="T1055" s="236"/>
      <c r="U1055" s="236"/>
      <c r="V1055" s="236"/>
      <c r="W1055" s="236"/>
      <c r="X1055" s="236"/>
      <c r="Y1055" s="236"/>
      <c r="Z1055" s="235"/>
      <c r="AA1055" s="707"/>
      <c r="AB1055" s="707"/>
      <c r="AC1055" s="236"/>
      <c r="AD1055" s="236"/>
      <c r="AE1055" s="236"/>
      <c r="AF1055" s="236"/>
      <c r="AG1055" s="236"/>
      <c r="AH1055" s="236"/>
      <c r="AI1055" s="236"/>
      <c r="AJ1055" s="236"/>
      <c r="AK1055" s="236"/>
      <c r="AL1055" s="236"/>
      <c r="AM1055" s="236"/>
      <c r="AN1055" s="236"/>
      <c r="AO1055" s="236"/>
      <c r="AP1055" s="236"/>
      <c r="AQ1055" s="236"/>
      <c r="AR1055" s="236"/>
      <c r="AS1055" s="236"/>
      <c r="AT1055" s="236"/>
      <c r="AU1055" s="707">
        <v>2007</v>
      </c>
      <c r="AV1055" s="221"/>
      <c r="AW1055" s="221"/>
      <c r="AX1055" s="221"/>
      <c r="AY1055" s="221"/>
      <c r="AZ1055" s="221"/>
      <c r="BA1055" s="221"/>
      <c r="BB1055" s="235">
        <v>70</v>
      </c>
      <c r="BC1055" s="236"/>
    </row>
    <row r="1056" spans="1:55" s="19" customFormat="1" ht="25.7" hidden="1" customHeight="1">
      <c r="A1056" s="690"/>
      <c r="B1056" s="242"/>
      <c r="C1056" s="707" t="s">
        <v>1866</v>
      </c>
      <c r="D1056" s="707" t="s">
        <v>16616</v>
      </c>
      <c r="E1056" s="707" t="s">
        <v>1866</v>
      </c>
      <c r="F1056" s="707" t="s">
        <v>1866</v>
      </c>
      <c r="G1056" s="236"/>
      <c r="H1056" s="236"/>
      <c r="I1056" s="235">
        <v>2790</v>
      </c>
      <c r="J1056" s="235">
        <v>550</v>
      </c>
      <c r="K1056" s="235">
        <v>550</v>
      </c>
      <c r="L1056" s="236"/>
      <c r="M1056" s="736"/>
      <c r="N1056" s="236"/>
      <c r="O1056" s="235">
        <v>300</v>
      </c>
      <c r="P1056" s="235">
        <v>300</v>
      </c>
      <c r="Q1056" s="235" t="s">
        <v>1884</v>
      </c>
      <c r="R1056" s="235">
        <v>1</v>
      </c>
      <c r="S1056" s="235" t="s">
        <v>290</v>
      </c>
      <c r="T1056" s="236"/>
      <c r="U1056" s="236"/>
      <c r="V1056" s="236"/>
      <c r="W1056" s="236"/>
      <c r="X1056" s="236"/>
      <c r="Y1056" s="236"/>
      <c r="Z1056" s="235"/>
      <c r="AA1056" s="707"/>
      <c r="AB1056" s="707"/>
      <c r="AC1056" s="236"/>
      <c r="AD1056" s="236"/>
      <c r="AE1056" s="236"/>
      <c r="AF1056" s="236"/>
      <c r="AG1056" s="236"/>
      <c r="AH1056" s="236"/>
      <c r="AI1056" s="236"/>
      <c r="AJ1056" s="236"/>
      <c r="AK1056" s="236"/>
      <c r="AL1056" s="236"/>
      <c r="AM1056" s="236"/>
      <c r="AN1056" s="236"/>
      <c r="AO1056" s="236"/>
      <c r="AP1056" s="236"/>
      <c r="AQ1056" s="236"/>
      <c r="AR1056" s="236"/>
      <c r="AS1056" s="236"/>
      <c r="AT1056" s="236"/>
      <c r="AU1056" s="707">
        <v>2007</v>
      </c>
      <c r="AV1056" s="221"/>
      <c r="AW1056" s="221"/>
      <c r="AX1056" s="221"/>
      <c r="AY1056" s="221"/>
      <c r="AZ1056" s="221"/>
      <c r="BA1056" s="221"/>
      <c r="BB1056" s="235">
        <v>85</v>
      </c>
      <c r="BC1056" s="236"/>
    </row>
    <row r="1057" spans="1:55" s="19" customFormat="1" ht="25.7" hidden="1" customHeight="1">
      <c r="A1057" s="690"/>
      <c r="B1057" s="242"/>
      <c r="C1057" s="707" t="s">
        <v>1866</v>
      </c>
      <c r="D1057" s="707" t="s">
        <v>5986</v>
      </c>
      <c r="E1057" s="707" t="s">
        <v>1866</v>
      </c>
      <c r="F1057" s="707" t="s">
        <v>1866</v>
      </c>
      <c r="G1057" s="236">
        <v>396</v>
      </c>
      <c r="H1057" s="236">
        <v>300</v>
      </c>
      <c r="I1057" s="235">
        <v>396</v>
      </c>
      <c r="J1057" s="235">
        <v>300</v>
      </c>
      <c r="K1057" s="235">
        <v>396</v>
      </c>
      <c r="L1057" s="236" t="s">
        <v>1884</v>
      </c>
      <c r="M1057" s="736">
        <v>1</v>
      </c>
      <c r="N1057" s="236" t="s">
        <v>290</v>
      </c>
      <c r="O1057" s="235">
        <v>300</v>
      </c>
      <c r="P1057" s="235">
        <v>300</v>
      </c>
      <c r="Q1057" s="235" t="s">
        <v>1884</v>
      </c>
      <c r="R1057" s="235">
        <v>1</v>
      </c>
      <c r="S1057" s="235" t="s">
        <v>290</v>
      </c>
      <c r="T1057" s="236"/>
      <c r="U1057" s="236">
        <v>2007</v>
      </c>
      <c r="V1057" s="236">
        <v>100</v>
      </c>
      <c r="W1057" s="236" t="s">
        <v>2023</v>
      </c>
      <c r="X1057" s="236" t="s">
        <v>2023</v>
      </c>
      <c r="Y1057" s="236"/>
      <c r="Z1057" s="235"/>
      <c r="AA1057" s="707">
        <v>2007</v>
      </c>
      <c r="AB1057" s="707">
        <v>100</v>
      </c>
      <c r="AC1057" s="236" t="s">
        <v>2023</v>
      </c>
      <c r="AD1057" s="236"/>
      <c r="AE1057" s="236"/>
      <c r="AF1057" s="236"/>
      <c r="AG1057" s="236"/>
      <c r="AH1057" s="236"/>
      <c r="AI1057" s="236"/>
      <c r="AJ1057" s="236"/>
      <c r="AK1057" s="236"/>
      <c r="AL1057" s="236"/>
      <c r="AM1057" s="236"/>
      <c r="AN1057" s="236"/>
      <c r="AO1057" s="236"/>
      <c r="AP1057" s="236"/>
      <c r="AQ1057" s="236"/>
      <c r="AR1057" s="236"/>
      <c r="AS1057" s="236"/>
      <c r="AT1057" s="236"/>
      <c r="AU1057" s="707">
        <v>2007</v>
      </c>
      <c r="AV1057" s="221">
        <v>100</v>
      </c>
      <c r="AW1057" s="221" t="s">
        <v>2023</v>
      </c>
      <c r="AX1057" s="221"/>
      <c r="AY1057" s="221"/>
      <c r="AZ1057" s="221"/>
      <c r="BA1057" s="221"/>
      <c r="BB1057" s="235">
        <v>100</v>
      </c>
      <c r="BC1057" s="236"/>
    </row>
    <row r="1058" spans="1:55" s="19" customFormat="1" ht="25.7" hidden="1" customHeight="1">
      <c r="A1058" s="690"/>
      <c r="B1058" s="242"/>
      <c r="C1058" s="707" t="s">
        <v>1866</v>
      </c>
      <c r="D1058" s="707" t="s">
        <v>5985</v>
      </c>
      <c r="E1058" s="707" t="s">
        <v>1866</v>
      </c>
      <c r="F1058" s="707" t="s">
        <v>1866</v>
      </c>
      <c r="G1058" s="236">
        <v>490</v>
      </c>
      <c r="H1058" s="236">
        <v>374</v>
      </c>
      <c r="I1058" s="235">
        <v>490</v>
      </c>
      <c r="J1058" s="235">
        <v>374</v>
      </c>
      <c r="K1058" s="235">
        <v>490</v>
      </c>
      <c r="L1058" s="236" t="s">
        <v>5904</v>
      </c>
      <c r="M1058" s="736">
        <v>1</v>
      </c>
      <c r="N1058" s="236" t="s">
        <v>290</v>
      </c>
      <c r="O1058" s="235">
        <v>374</v>
      </c>
      <c r="P1058" s="235">
        <v>374</v>
      </c>
      <c r="Q1058" s="235" t="s">
        <v>5904</v>
      </c>
      <c r="R1058" s="235">
        <v>1</v>
      </c>
      <c r="S1058" s="235" t="s">
        <v>290</v>
      </c>
      <c r="T1058" s="236"/>
      <c r="U1058" s="236">
        <v>2005</v>
      </c>
      <c r="V1058" s="236">
        <v>107</v>
      </c>
      <c r="W1058" s="236" t="s">
        <v>2023</v>
      </c>
      <c r="X1058" s="236" t="s">
        <v>2023</v>
      </c>
      <c r="Y1058" s="236"/>
      <c r="Z1058" s="235"/>
      <c r="AA1058" s="707">
        <v>2005</v>
      </c>
      <c r="AB1058" s="707">
        <v>107</v>
      </c>
      <c r="AC1058" s="236" t="s">
        <v>2023</v>
      </c>
      <c r="AD1058" s="236"/>
      <c r="AE1058" s="236"/>
      <c r="AF1058" s="236"/>
      <c r="AG1058" s="236"/>
      <c r="AH1058" s="236"/>
      <c r="AI1058" s="236"/>
      <c r="AJ1058" s="236"/>
      <c r="AK1058" s="236"/>
      <c r="AL1058" s="236"/>
      <c r="AM1058" s="236"/>
      <c r="AN1058" s="236"/>
      <c r="AO1058" s="236"/>
      <c r="AP1058" s="236"/>
      <c r="AQ1058" s="236"/>
      <c r="AR1058" s="236"/>
      <c r="AS1058" s="236"/>
      <c r="AT1058" s="236"/>
      <c r="AU1058" s="707">
        <v>2005</v>
      </c>
      <c r="AV1058" s="221">
        <v>107</v>
      </c>
      <c r="AW1058" s="221" t="s">
        <v>2023</v>
      </c>
      <c r="AX1058" s="221"/>
      <c r="AY1058" s="221"/>
      <c r="AZ1058" s="221"/>
      <c r="BA1058" s="221"/>
      <c r="BB1058" s="235">
        <v>107</v>
      </c>
      <c r="BC1058" s="236"/>
    </row>
    <row r="1059" spans="1:55" s="19" customFormat="1" ht="25.7" hidden="1" customHeight="1">
      <c r="A1059" s="690"/>
      <c r="B1059" s="242"/>
      <c r="C1059" s="707" t="s">
        <v>1866</v>
      </c>
      <c r="D1059" s="707" t="s">
        <v>5987</v>
      </c>
      <c r="E1059" s="707" t="s">
        <v>1866</v>
      </c>
      <c r="F1059" s="707" t="s">
        <v>1866</v>
      </c>
      <c r="G1059" s="235">
        <v>600</v>
      </c>
      <c r="H1059" s="235">
        <v>500</v>
      </c>
      <c r="I1059" s="235">
        <v>600</v>
      </c>
      <c r="J1059" s="235">
        <v>500</v>
      </c>
      <c r="K1059" s="235">
        <v>600</v>
      </c>
      <c r="L1059" s="235" t="s">
        <v>5988</v>
      </c>
      <c r="M1059" s="235">
        <v>1</v>
      </c>
      <c r="N1059" s="235" t="s">
        <v>290</v>
      </c>
      <c r="O1059" s="235">
        <v>500</v>
      </c>
      <c r="P1059" s="235">
        <v>500</v>
      </c>
      <c r="Q1059" s="235" t="s">
        <v>5988</v>
      </c>
      <c r="R1059" s="235">
        <v>2</v>
      </c>
      <c r="S1059" s="235" t="s">
        <v>290</v>
      </c>
      <c r="T1059" s="235"/>
      <c r="U1059" s="707">
        <v>2002</v>
      </c>
      <c r="V1059" s="235">
        <v>50</v>
      </c>
      <c r="W1059" s="236" t="s">
        <v>2023</v>
      </c>
      <c r="X1059" s="236" t="s">
        <v>2023</v>
      </c>
      <c r="Y1059" s="236"/>
      <c r="Z1059" s="235"/>
      <c r="AA1059" s="707">
        <v>2002</v>
      </c>
      <c r="AB1059" s="235">
        <v>50</v>
      </c>
      <c r="AC1059" s="236" t="s">
        <v>2023</v>
      </c>
      <c r="AD1059" s="236"/>
      <c r="AE1059" s="236"/>
      <c r="AF1059" s="236"/>
      <c r="AG1059" s="236"/>
      <c r="AH1059" s="236"/>
      <c r="AI1059" s="236"/>
      <c r="AJ1059" s="236"/>
      <c r="AK1059" s="236"/>
      <c r="AL1059" s="236"/>
      <c r="AM1059" s="236"/>
      <c r="AN1059" s="236"/>
      <c r="AO1059" s="236"/>
      <c r="AP1059" s="236"/>
      <c r="AQ1059" s="236"/>
      <c r="AR1059" s="236"/>
      <c r="AS1059" s="236"/>
      <c r="AT1059" s="236"/>
      <c r="AU1059" s="707">
        <v>2002</v>
      </c>
      <c r="AV1059" s="235">
        <v>50</v>
      </c>
      <c r="AW1059" s="236" t="s">
        <v>2023</v>
      </c>
      <c r="AX1059" s="221"/>
      <c r="AY1059" s="221"/>
      <c r="AZ1059" s="221"/>
      <c r="BA1059" s="221"/>
      <c r="BB1059" s="235">
        <v>50</v>
      </c>
      <c r="BC1059" s="236"/>
    </row>
    <row r="1060" spans="1:55" s="19" customFormat="1" ht="25.7" hidden="1" customHeight="1">
      <c r="A1060" s="690"/>
      <c r="B1060" s="242"/>
      <c r="C1060" s="707" t="s">
        <v>1866</v>
      </c>
      <c r="D1060" s="707" t="s">
        <v>5991</v>
      </c>
      <c r="E1060" s="707" t="s">
        <v>1866</v>
      </c>
      <c r="F1060" s="707" t="s">
        <v>1866</v>
      </c>
      <c r="G1060" s="235">
        <v>432</v>
      </c>
      <c r="H1060" s="235">
        <v>300</v>
      </c>
      <c r="I1060" s="235">
        <v>432</v>
      </c>
      <c r="J1060" s="235">
        <v>300</v>
      </c>
      <c r="K1060" s="235">
        <v>432</v>
      </c>
      <c r="L1060" s="235" t="s">
        <v>1884</v>
      </c>
      <c r="M1060" s="235">
        <v>1</v>
      </c>
      <c r="N1060" s="235" t="s">
        <v>290</v>
      </c>
      <c r="O1060" s="235">
        <v>300</v>
      </c>
      <c r="P1060" s="235">
        <v>300</v>
      </c>
      <c r="Q1060" s="235" t="s">
        <v>1884</v>
      </c>
      <c r="R1060" s="235">
        <v>1</v>
      </c>
      <c r="S1060" s="235" t="s">
        <v>290</v>
      </c>
      <c r="T1060" s="235"/>
      <c r="U1060" s="707">
        <v>2007</v>
      </c>
      <c r="V1060" s="235">
        <v>100</v>
      </c>
      <c r="W1060" s="236" t="s">
        <v>2023</v>
      </c>
      <c r="X1060" s="236" t="s">
        <v>2023</v>
      </c>
      <c r="Y1060" s="236"/>
      <c r="Z1060" s="235"/>
      <c r="AA1060" s="707">
        <v>2007</v>
      </c>
      <c r="AB1060" s="235">
        <v>100</v>
      </c>
      <c r="AC1060" s="236" t="s">
        <v>2023</v>
      </c>
      <c r="AD1060" s="236"/>
      <c r="AE1060" s="236"/>
      <c r="AF1060" s="236"/>
      <c r="AG1060" s="236"/>
      <c r="AH1060" s="236"/>
      <c r="AI1060" s="236"/>
      <c r="AJ1060" s="236"/>
      <c r="AK1060" s="236"/>
      <c r="AL1060" s="236"/>
      <c r="AM1060" s="236"/>
      <c r="AN1060" s="236"/>
      <c r="AO1060" s="236"/>
      <c r="AP1060" s="236"/>
      <c r="AQ1060" s="236"/>
      <c r="AR1060" s="236"/>
      <c r="AS1060" s="236"/>
      <c r="AT1060" s="236"/>
      <c r="AU1060" s="707">
        <v>2007</v>
      </c>
      <c r="AV1060" s="235">
        <v>100</v>
      </c>
      <c r="AW1060" s="236" t="s">
        <v>2023</v>
      </c>
      <c r="AX1060" s="221"/>
      <c r="AY1060" s="221"/>
      <c r="AZ1060" s="221"/>
      <c r="BA1060" s="221"/>
      <c r="BB1060" s="235">
        <v>100</v>
      </c>
      <c r="BC1060" s="236"/>
    </row>
    <row r="1061" spans="1:55" s="19" customFormat="1" ht="25.7" hidden="1" customHeight="1">
      <c r="A1061" s="690"/>
      <c r="B1061" s="242"/>
      <c r="C1061" s="707" t="s">
        <v>1866</v>
      </c>
      <c r="D1061" s="707" t="s">
        <v>5989</v>
      </c>
      <c r="E1061" s="707" t="s">
        <v>1866</v>
      </c>
      <c r="F1061" s="707" t="s">
        <v>1866</v>
      </c>
      <c r="G1061" s="235">
        <v>432</v>
      </c>
      <c r="H1061" s="235">
        <v>300</v>
      </c>
      <c r="I1061" s="235">
        <v>508</v>
      </c>
      <c r="J1061" s="235">
        <v>310</v>
      </c>
      <c r="K1061" s="235">
        <v>310</v>
      </c>
      <c r="L1061" s="235" t="s">
        <v>1863</v>
      </c>
      <c r="M1061" s="235">
        <v>0</v>
      </c>
      <c r="N1061" s="235" t="s">
        <v>290</v>
      </c>
      <c r="O1061" s="235">
        <v>310</v>
      </c>
      <c r="P1061" s="235">
        <v>310</v>
      </c>
      <c r="Q1061" s="235" t="s">
        <v>5990</v>
      </c>
      <c r="R1061" s="235">
        <v>1</v>
      </c>
      <c r="S1061" s="235" t="s">
        <v>290</v>
      </c>
      <c r="T1061" s="235"/>
      <c r="U1061" s="707">
        <v>2007</v>
      </c>
      <c r="V1061" s="235">
        <v>100</v>
      </c>
      <c r="W1061" s="236" t="s">
        <v>2023</v>
      </c>
      <c r="X1061" s="236" t="s">
        <v>2023</v>
      </c>
      <c r="Y1061" s="236"/>
      <c r="Z1061" s="235"/>
      <c r="AA1061" s="707">
        <v>2007</v>
      </c>
      <c r="AB1061" s="235">
        <v>100</v>
      </c>
      <c r="AC1061" s="236" t="s">
        <v>2023</v>
      </c>
      <c r="AD1061" s="236"/>
      <c r="AE1061" s="236"/>
      <c r="AF1061" s="236"/>
      <c r="AG1061" s="236"/>
      <c r="AH1061" s="236"/>
      <c r="AI1061" s="236"/>
      <c r="AJ1061" s="236"/>
      <c r="AK1061" s="236"/>
      <c r="AL1061" s="236"/>
      <c r="AM1061" s="236"/>
      <c r="AN1061" s="236"/>
      <c r="AO1061" s="236"/>
      <c r="AP1061" s="236"/>
      <c r="AQ1061" s="236"/>
      <c r="AR1061" s="236"/>
      <c r="AS1061" s="236"/>
      <c r="AT1061" s="236"/>
      <c r="AU1061" s="707">
        <v>2012</v>
      </c>
      <c r="AV1061" s="235">
        <v>100</v>
      </c>
      <c r="AW1061" s="236" t="s">
        <v>2023</v>
      </c>
      <c r="AX1061" s="221"/>
      <c r="AY1061" s="221"/>
      <c r="AZ1061" s="221"/>
      <c r="BA1061" s="221"/>
      <c r="BB1061" s="235">
        <v>80</v>
      </c>
      <c r="BC1061" s="236"/>
    </row>
    <row r="1062" spans="1:55" s="19" customFormat="1" ht="25.7" hidden="1" customHeight="1">
      <c r="A1062" s="690"/>
      <c r="B1062" s="242"/>
      <c r="C1062" s="707" t="s">
        <v>1866</v>
      </c>
      <c r="D1062" s="707" t="s">
        <v>16617</v>
      </c>
      <c r="E1062" s="707" t="s">
        <v>1866</v>
      </c>
      <c r="F1062" s="707" t="s">
        <v>1866</v>
      </c>
      <c r="G1062" s="293"/>
      <c r="H1062" s="235"/>
      <c r="I1062" s="293">
        <v>2252</v>
      </c>
      <c r="J1062" s="235">
        <v>390</v>
      </c>
      <c r="K1062" s="235">
        <v>390</v>
      </c>
      <c r="L1062" s="235"/>
      <c r="M1062" s="235"/>
      <c r="N1062" s="235"/>
      <c r="O1062" s="235">
        <v>300</v>
      </c>
      <c r="P1062" s="235">
        <v>300</v>
      </c>
      <c r="Q1062" s="235" t="s">
        <v>1884</v>
      </c>
      <c r="R1062" s="235">
        <v>1</v>
      </c>
      <c r="S1062" s="235" t="s">
        <v>290</v>
      </c>
      <c r="T1062" s="235"/>
      <c r="U1062" s="707"/>
      <c r="V1062" s="235"/>
      <c r="W1062" s="236"/>
      <c r="X1062" s="236"/>
      <c r="Y1062" s="236"/>
      <c r="Z1062" s="235"/>
      <c r="AA1062" s="707"/>
      <c r="AB1062" s="235"/>
      <c r="AC1062" s="236"/>
      <c r="AD1062" s="236"/>
      <c r="AE1062" s="236"/>
      <c r="AF1062" s="236"/>
      <c r="AG1062" s="236"/>
      <c r="AH1062" s="236"/>
      <c r="AI1062" s="236"/>
      <c r="AJ1062" s="236"/>
      <c r="AK1062" s="236"/>
      <c r="AL1062" s="236"/>
      <c r="AM1062" s="236"/>
      <c r="AN1062" s="236"/>
      <c r="AO1062" s="236"/>
      <c r="AP1062" s="236"/>
      <c r="AQ1062" s="236"/>
      <c r="AR1062" s="236"/>
      <c r="AS1062" s="236"/>
      <c r="AT1062" s="236"/>
      <c r="AU1062" s="707">
        <v>2004</v>
      </c>
      <c r="AV1062" s="235"/>
      <c r="AW1062" s="236"/>
      <c r="AX1062" s="221"/>
      <c r="AY1062" s="221"/>
      <c r="AZ1062" s="221"/>
      <c r="BA1062" s="221"/>
      <c r="BB1062" s="235">
        <v>45</v>
      </c>
      <c r="BC1062" s="236"/>
    </row>
    <row r="1063" spans="1:55" s="19" customFormat="1" ht="25.7" hidden="1" customHeight="1">
      <c r="A1063" s="690"/>
      <c r="B1063" s="242"/>
      <c r="C1063" s="707" t="s">
        <v>1866</v>
      </c>
      <c r="D1063" s="707" t="s">
        <v>5995</v>
      </c>
      <c r="E1063" s="707" t="s">
        <v>1866</v>
      </c>
      <c r="F1063" s="707" t="s">
        <v>1866</v>
      </c>
      <c r="G1063" s="293">
        <v>381</v>
      </c>
      <c r="H1063" s="235">
        <v>300</v>
      </c>
      <c r="I1063" s="293">
        <v>381</v>
      </c>
      <c r="J1063" s="235">
        <v>300</v>
      </c>
      <c r="K1063" s="235">
        <v>381</v>
      </c>
      <c r="L1063" s="235" t="s">
        <v>1884</v>
      </c>
      <c r="M1063" s="235">
        <v>1</v>
      </c>
      <c r="N1063" s="235" t="s">
        <v>290</v>
      </c>
      <c r="O1063" s="235">
        <v>300</v>
      </c>
      <c r="P1063" s="235">
        <v>300</v>
      </c>
      <c r="Q1063" s="235" t="s">
        <v>1884</v>
      </c>
      <c r="R1063" s="235">
        <v>1</v>
      </c>
      <c r="S1063" s="235" t="s">
        <v>290</v>
      </c>
      <c r="T1063" s="235"/>
      <c r="U1063" s="707">
        <v>1999</v>
      </c>
      <c r="V1063" s="235">
        <v>22</v>
      </c>
      <c r="W1063" s="236" t="s">
        <v>2023</v>
      </c>
      <c r="X1063" s="236" t="s">
        <v>2023</v>
      </c>
      <c r="Y1063" s="236"/>
      <c r="Z1063" s="235"/>
      <c r="AA1063" s="707">
        <v>1999</v>
      </c>
      <c r="AB1063" s="235">
        <v>22</v>
      </c>
      <c r="AC1063" s="236" t="s">
        <v>2023</v>
      </c>
      <c r="AD1063" s="236"/>
      <c r="AE1063" s="236"/>
      <c r="AF1063" s="236"/>
      <c r="AG1063" s="236"/>
      <c r="AH1063" s="236"/>
      <c r="AI1063" s="236"/>
      <c r="AJ1063" s="236"/>
      <c r="AK1063" s="236"/>
      <c r="AL1063" s="236"/>
      <c r="AM1063" s="236"/>
      <c r="AN1063" s="236"/>
      <c r="AO1063" s="236"/>
      <c r="AP1063" s="236"/>
      <c r="AQ1063" s="236"/>
      <c r="AR1063" s="236"/>
      <c r="AS1063" s="236"/>
      <c r="AT1063" s="236"/>
      <c r="AU1063" s="707">
        <v>1999</v>
      </c>
      <c r="AV1063" s="235">
        <v>22</v>
      </c>
      <c r="AW1063" s="236" t="s">
        <v>2023</v>
      </c>
      <c r="AX1063" s="221"/>
      <c r="AY1063" s="221"/>
      <c r="AZ1063" s="221"/>
      <c r="BA1063" s="221"/>
      <c r="BB1063" s="235">
        <v>22</v>
      </c>
      <c r="BC1063" s="236"/>
    </row>
    <row r="1064" spans="1:55" s="19" customFormat="1" ht="25.7" hidden="1" customHeight="1">
      <c r="A1064" s="690"/>
      <c r="B1064" s="242"/>
      <c r="C1064" s="707" t="s">
        <v>1866</v>
      </c>
      <c r="D1064" s="707" t="s">
        <v>5981</v>
      </c>
      <c r="E1064" s="707" t="s">
        <v>1866</v>
      </c>
      <c r="F1064" s="707" t="s">
        <v>1866</v>
      </c>
      <c r="G1064" s="293">
        <v>1077</v>
      </c>
      <c r="H1064" s="235">
        <v>523</v>
      </c>
      <c r="I1064" s="235">
        <v>1077</v>
      </c>
      <c r="J1064" s="235">
        <v>523</v>
      </c>
      <c r="K1064" s="235">
        <v>519</v>
      </c>
      <c r="L1064" s="235" t="s">
        <v>1884</v>
      </c>
      <c r="M1064" s="235">
        <v>1</v>
      </c>
      <c r="N1064" s="235" t="s">
        <v>290</v>
      </c>
      <c r="O1064" s="235">
        <v>300</v>
      </c>
      <c r="P1064" s="235">
        <v>300</v>
      </c>
      <c r="Q1064" s="235" t="s">
        <v>1884</v>
      </c>
      <c r="R1064" s="235">
        <v>1</v>
      </c>
      <c r="S1064" s="235" t="s">
        <v>290</v>
      </c>
      <c r="T1064" s="235"/>
      <c r="U1064" s="707"/>
      <c r="V1064" s="235"/>
      <c r="W1064" s="236"/>
      <c r="X1064" s="236"/>
      <c r="Y1064" s="236"/>
      <c r="Z1064" s="235" t="s">
        <v>5945</v>
      </c>
      <c r="AA1064" s="707"/>
      <c r="AB1064" s="235"/>
      <c r="AC1064" s="236"/>
      <c r="AD1064" s="236"/>
      <c r="AE1064" s="236"/>
      <c r="AF1064" s="236"/>
      <c r="AG1064" s="236"/>
      <c r="AH1064" s="236"/>
      <c r="AI1064" s="236"/>
      <c r="AJ1064" s="236"/>
      <c r="AK1064" s="236"/>
      <c r="AL1064" s="236"/>
      <c r="AM1064" s="236"/>
      <c r="AN1064" s="236"/>
      <c r="AO1064" s="236"/>
      <c r="AP1064" s="236"/>
      <c r="AQ1064" s="236"/>
      <c r="AR1064" s="236"/>
      <c r="AS1064" s="236"/>
      <c r="AT1064" s="236"/>
      <c r="AU1064" s="707">
        <v>2005</v>
      </c>
      <c r="AV1064" s="235"/>
      <c r="AW1064" s="236"/>
      <c r="AX1064" s="221"/>
      <c r="AY1064" s="221"/>
      <c r="AZ1064" s="221"/>
      <c r="BA1064" s="221"/>
      <c r="BB1064" s="235">
        <v>100</v>
      </c>
      <c r="BC1064" s="236"/>
    </row>
    <row r="1065" spans="1:55" s="19" customFormat="1" ht="25.7" hidden="1" customHeight="1">
      <c r="A1065" s="690"/>
      <c r="B1065" s="242"/>
      <c r="C1065" s="707" t="s">
        <v>1866</v>
      </c>
      <c r="D1065" s="707" t="s">
        <v>5993</v>
      </c>
      <c r="E1065" s="707" t="s">
        <v>1866</v>
      </c>
      <c r="F1065" s="707" t="s">
        <v>1866</v>
      </c>
      <c r="G1065" s="290">
        <v>612</v>
      </c>
      <c r="H1065" s="236">
        <v>300</v>
      </c>
      <c r="I1065" s="293">
        <v>612</v>
      </c>
      <c r="J1065" s="235">
        <v>300</v>
      </c>
      <c r="K1065" s="235">
        <v>612</v>
      </c>
      <c r="L1065" s="236" t="s">
        <v>1884</v>
      </c>
      <c r="M1065" s="736">
        <v>1</v>
      </c>
      <c r="N1065" s="236" t="s">
        <v>290</v>
      </c>
      <c r="O1065" s="235">
        <v>300</v>
      </c>
      <c r="P1065" s="235">
        <v>300</v>
      </c>
      <c r="Q1065" s="235" t="s">
        <v>1884</v>
      </c>
      <c r="R1065" s="235">
        <v>1</v>
      </c>
      <c r="S1065" s="235" t="s">
        <v>290</v>
      </c>
      <c r="T1065" s="236"/>
      <c r="U1065" s="236">
        <v>2003</v>
      </c>
      <c r="V1065" s="236">
        <v>50</v>
      </c>
      <c r="W1065" s="236" t="s">
        <v>2023</v>
      </c>
      <c r="X1065" s="236" t="s">
        <v>2023</v>
      </c>
      <c r="Y1065" s="236"/>
      <c r="Z1065" s="235"/>
      <c r="AA1065" s="707">
        <v>2003</v>
      </c>
      <c r="AB1065" s="707">
        <v>50</v>
      </c>
      <c r="AC1065" s="236" t="s">
        <v>2023</v>
      </c>
      <c r="AD1065" s="236"/>
      <c r="AE1065" s="236"/>
      <c r="AF1065" s="236"/>
      <c r="AG1065" s="236"/>
      <c r="AH1065" s="236"/>
      <c r="AI1065" s="236"/>
      <c r="AJ1065" s="236"/>
      <c r="AK1065" s="236"/>
      <c r="AL1065" s="236"/>
      <c r="AM1065" s="236"/>
      <c r="AN1065" s="236"/>
      <c r="AO1065" s="236"/>
      <c r="AP1065" s="236"/>
      <c r="AQ1065" s="236"/>
      <c r="AR1065" s="236"/>
      <c r="AS1065" s="236"/>
      <c r="AT1065" s="236"/>
      <c r="AU1065" s="707">
        <v>2003</v>
      </c>
      <c r="AV1065" s="221">
        <v>50</v>
      </c>
      <c r="AW1065" s="221" t="s">
        <v>2023</v>
      </c>
      <c r="AX1065" s="221"/>
      <c r="AY1065" s="221"/>
      <c r="AZ1065" s="221"/>
      <c r="BA1065" s="221"/>
      <c r="BB1065" s="235">
        <v>50</v>
      </c>
      <c r="BC1065" s="236"/>
    </row>
    <row r="1066" spans="1:55" s="19" customFormat="1" ht="25.7" hidden="1" customHeight="1">
      <c r="A1066" s="690"/>
      <c r="B1066" s="242"/>
      <c r="C1066" s="707" t="s">
        <v>1866</v>
      </c>
      <c r="D1066" s="707" t="s">
        <v>16618</v>
      </c>
      <c r="E1066" s="707" t="s">
        <v>1866</v>
      </c>
      <c r="F1066" s="707" t="s">
        <v>1866</v>
      </c>
      <c r="G1066" s="290"/>
      <c r="H1066" s="236"/>
      <c r="I1066" s="941">
        <v>738</v>
      </c>
      <c r="J1066" s="235">
        <v>450</v>
      </c>
      <c r="K1066" s="235">
        <v>450</v>
      </c>
      <c r="L1066" s="236"/>
      <c r="M1066" s="736"/>
      <c r="N1066" s="236"/>
      <c r="O1066" s="235">
        <v>300</v>
      </c>
      <c r="P1066" s="235">
        <v>300</v>
      </c>
      <c r="Q1066" s="235" t="s">
        <v>1884</v>
      </c>
      <c r="R1066" s="235">
        <v>1</v>
      </c>
      <c r="S1066" s="235" t="s">
        <v>290</v>
      </c>
      <c r="T1066" s="236"/>
      <c r="U1066" s="236"/>
      <c r="V1066" s="236"/>
      <c r="W1066" s="236"/>
      <c r="X1066" s="236"/>
      <c r="Y1066" s="236"/>
      <c r="Z1066" s="235"/>
      <c r="AA1066" s="707"/>
      <c r="AB1066" s="707"/>
      <c r="AC1066" s="236"/>
      <c r="AD1066" s="236"/>
      <c r="AE1066" s="236"/>
      <c r="AF1066" s="236"/>
      <c r="AG1066" s="236"/>
      <c r="AH1066" s="236"/>
      <c r="AI1066" s="236"/>
      <c r="AJ1066" s="236"/>
      <c r="AK1066" s="236"/>
      <c r="AL1066" s="236"/>
      <c r="AM1066" s="236"/>
      <c r="AN1066" s="236"/>
      <c r="AO1066" s="236"/>
      <c r="AP1066" s="236"/>
      <c r="AQ1066" s="236"/>
      <c r="AR1066" s="236"/>
      <c r="AS1066" s="236"/>
      <c r="AT1066" s="236"/>
      <c r="AU1066" s="707">
        <v>2002</v>
      </c>
      <c r="AV1066" s="221"/>
      <c r="AW1066" s="221"/>
      <c r="AX1066" s="221"/>
      <c r="AY1066" s="221"/>
      <c r="AZ1066" s="221"/>
      <c r="BA1066" s="221"/>
      <c r="BB1066" s="235">
        <v>60</v>
      </c>
      <c r="BC1066" s="236"/>
    </row>
    <row r="1067" spans="1:55" s="19" customFormat="1" ht="25.7" hidden="1" customHeight="1">
      <c r="A1067" s="690"/>
      <c r="B1067" s="242"/>
      <c r="C1067" s="707" t="s">
        <v>1866</v>
      </c>
      <c r="D1067" s="707" t="s">
        <v>16619</v>
      </c>
      <c r="E1067" s="707" t="s">
        <v>1866</v>
      </c>
      <c r="F1067" s="707" t="s">
        <v>1866</v>
      </c>
      <c r="G1067" s="290"/>
      <c r="H1067" s="236"/>
      <c r="I1067" s="293">
        <v>700</v>
      </c>
      <c r="J1067" s="235">
        <v>620</v>
      </c>
      <c r="K1067" s="235">
        <v>620</v>
      </c>
      <c r="L1067" s="236"/>
      <c r="M1067" s="736"/>
      <c r="N1067" s="236"/>
      <c r="O1067" s="235">
        <v>300</v>
      </c>
      <c r="P1067" s="235">
        <v>300</v>
      </c>
      <c r="Q1067" s="235" t="s">
        <v>1884</v>
      </c>
      <c r="R1067" s="235">
        <v>1</v>
      </c>
      <c r="S1067" s="235" t="s">
        <v>290</v>
      </c>
      <c r="T1067" s="236"/>
      <c r="U1067" s="236"/>
      <c r="V1067" s="236"/>
      <c r="W1067" s="236"/>
      <c r="X1067" s="236"/>
      <c r="Y1067" s="236"/>
      <c r="Z1067" s="235"/>
      <c r="AA1067" s="707"/>
      <c r="AB1067" s="707"/>
      <c r="AC1067" s="236"/>
      <c r="AD1067" s="236"/>
      <c r="AE1067" s="236"/>
      <c r="AF1067" s="236"/>
      <c r="AG1067" s="236"/>
      <c r="AH1067" s="236"/>
      <c r="AI1067" s="236"/>
      <c r="AJ1067" s="236"/>
      <c r="AK1067" s="236"/>
      <c r="AL1067" s="236"/>
      <c r="AM1067" s="236"/>
      <c r="AN1067" s="236"/>
      <c r="AO1067" s="236"/>
      <c r="AP1067" s="236"/>
      <c r="AQ1067" s="236"/>
      <c r="AR1067" s="236"/>
      <c r="AS1067" s="236"/>
      <c r="AT1067" s="236"/>
      <c r="AU1067" s="707">
        <v>2004</v>
      </c>
      <c r="AV1067" s="221"/>
      <c r="AW1067" s="221"/>
      <c r="AX1067" s="221"/>
      <c r="AY1067" s="221"/>
      <c r="AZ1067" s="221"/>
      <c r="BA1067" s="221"/>
      <c r="BB1067" s="235">
        <v>60</v>
      </c>
      <c r="BC1067" s="236"/>
    </row>
    <row r="1068" spans="1:55" s="19" customFormat="1" ht="25.7" hidden="1" customHeight="1">
      <c r="A1068" s="690"/>
      <c r="B1068" s="242"/>
      <c r="C1068" s="707" t="s">
        <v>1866</v>
      </c>
      <c r="D1068" s="707" t="s">
        <v>5992</v>
      </c>
      <c r="E1068" s="707" t="s">
        <v>1866</v>
      </c>
      <c r="F1068" s="707" t="s">
        <v>1866</v>
      </c>
      <c r="G1068" s="236">
        <v>389</v>
      </c>
      <c r="H1068" s="236">
        <v>300</v>
      </c>
      <c r="I1068" s="235">
        <v>389</v>
      </c>
      <c r="J1068" s="235">
        <v>300</v>
      </c>
      <c r="K1068" s="235">
        <v>389</v>
      </c>
      <c r="L1068" s="236" t="s">
        <v>1884</v>
      </c>
      <c r="M1068" s="736">
        <v>1</v>
      </c>
      <c r="N1068" s="236" t="s">
        <v>290</v>
      </c>
      <c r="O1068" s="235">
        <v>300</v>
      </c>
      <c r="P1068" s="235">
        <v>300</v>
      </c>
      <c r="Q1068" s="235" t="s">
        <v>1884</v>
      </c>
      <c r="R1068" s="235">
        <v>1</v>
      </c>
      <c r="S1068" s="235" t="s">
        <v>290</v>
      </c>
      <c r="T1068" s="236"/>
      <c r="U1068" s="236">
        <v>2002</v>
      </c>
      <c r="V1068" s="236">
        <v>50</v>
      </c>
      <c r="W1068" s="236" t="s">
        <v>2023</v>
      </c>
      <c r="X1068" s="236" t="s">
        <v>2023</v>
      </c>
      <c r="Y1068" s="236"/>
      <c r="Z1068" s="235"/>
      <c r="AA1068" s="707">
        <v>2002</v>
      </c>
      <c r="AB1068" s="707">
        <v>50</v>
      </c>
      <c r="AC1068" s="236" t="s">
        <v>2023</v>
      </c>
      <c r="AD1068" s="236"/>
      <c r="AE1068" s="236"/>
      <c r="AF1068" s="236"/>
      <c r="AG1068" s="236"/>
      <c r="AH1068" s="236"/>
      <c r="AI1068" s="236"/>
      <c r="AJ1068" s="236"/>
      <c r="AK1068" s="236"/>
      <c r="AL1068" s="236"/>
      <c r="AM1068" s="236"/>
      <c r="AN1068" s="236"/>
      <c r="AO1068" s="236"/>
      <c r="AP1068" s="236"/>
      <c r="AQ1068" s="236"/>
      <c r="AR1068" s="236"/>
      <c r="AS1068" s="236"/>
      <c r="AT1068" s="236"/>
      <c r="AU1068" s="707">
        <v>2002</v>
      </c>
      <c r="AV1068" s="221">
        <v>50</v>
      </c>
      <c r="AW1068" s="221" t="s">
        <v>2023</v>
      </c>
      <c r="AX1068" s="221"/>
      <c r="AY1068" s="221"/>
      <c r="AZ1068" s="221"/>
      <c r="BA1068" s="221"/>
      <c r="BB1068" s="235">
        <v>50</v>
      </c>
      <c r="BC1068" s="236"/>
    </row>
    <row r="1069" spans="1:55" s="19" customFormat="1" ht="25.7" hidden="1" customHeight="1">
      <c r="A1069" s="690"/>
      <c r="B1069" s="242"/>
      <c r="C1069" s="707" t="s">
        <v>1866</v>
      </c>
      <c r="D1069" s="707" t="s">
        <v>5984</v>
      </c>
      <c r="E1069" s="707" t="s">
        <v>1866</v>
      </c>
      <c r="F1069" s="707" t="s">
        <v>1866</v>
      </c>
      <c r="G1069" s="236">
        <v>493</v>
      </c>
      <c r="H1069" s="236">
        <v>315</v>
      </c>
      <c r="I1069" s="235">
        <v>493</v>
      </c>
      <c r="J1069" s="235">
        <v>315</v>
      </c>
      <c r="K1069" s="235">
        <v>493</v>
      </c>
      <c r="L1069" s="236" t="s">
        <v>1862</v>
      </c>
      <c r="M1069" s="736">
        <v>1</v>
      </c>
      <c r="N1069" s="236" t="s">
        <v>290</v>
      </c>
      <c r="O1069" s="235">
        <v>315</v>
      </c>
      <c r="P1069" s="235">
        <v>315</v>
      </c>
      <c r="Q1069" s="235" t="s">
        <v>1862</v>
      </c>
      <c r="R1069" s="235">
        <v>1</v>
      </c>
      <c r="S1069" s="235" t="s">
        <v>290</v>
      </c>
      <c r="T1069" s="236"/>
      <c r="U1069" s="236">
        <v>2005</v>
      </c>
      <c r="V1069" s="236">
        <v>100</v>
      </c>
      <c r="W1069" s="236" t="s">
        <v>2023</v>
      </c>
      <c r="X1069" s="236" t="s">
        <v>2023</v>
      </c>
      <c r="Y1069" s="236"/>
      <c r="Z1069" s="235"/>
      <c r="AA1069" s="707">
        <v>2005</v>
      </c>
      <c r="AB1069" s="707">
        <v>100</v>
      </c>
      <c r="AC1069" s="236" t="s">
        <v>2023</v>
      </c>
      <c r="AD1069" s="236"/>
      <c r="AE1069" s="236"/>
      <c r="AF1069" s="236"/>
      <c r="AG1069" s="236"/>
      <c r="AH1069" s="236"/>
      <c r="AI1069" s="236"/>
      <c r="AJ1069" s="236"/>
      <c r="AK1069" s="236"/>
      <c r="AL1069" s="236"/>
      <c r="AM1069" s="236"/>
      <c r="AN1069" s="236"/>
      <c r="AO1069" s="236"/>
      <c r="AP1069" s="236"/>
      <c r="AQ1069" s="236"/>
      <c r="AR1069" s="236"/>
      <c r="AS1069" s="236"/>
      <c r="AT1069" s="236"/>
      <c r="AU1069" s="707">
        <v>2005</v>
      </c>
      <c r="AV1069" s="221">
        <v>100</v>
      </c>
      <c r="AW1069" s="221" t="s">
        <v>2023</v>
      </c>
      <c r="AX1069" s="221"/>
      <c r="AY1069" s="221"/>
      <c r="AZ1069" s="221"/>
      <c r="BA1069" s="221"/>
      <c r="BB1069" s="235">
        <v>100</v>
      </c>
      <c r="BC1069" s="236"/>
    </row>
    <row r="1070" spans="1:55" s="19" customFormat="1" ht="25.7" hidden="1" customHeight="1">
      <c r="A1070" s="690"/>
      <c r="B1070" s="242"/>
      <c r="C1070" s="707" t="s">
        <v>1866</v>
      </c>
      <c r="D1070" s="707" t="s">
        <v>5996</v>
      </c>
      <c r="E1070" s="707" t="s">
        <v>1866</v>
      </c>
      <c r="F1070" s="707" t="s">
        <v>1866</v>
      </c>
      <c r="G1070" s="236">
        <v>372</v>
      </c>
      <c r="H1070" s="236">
        <v>300</v>
      </c>
      <c r="I1070" s="235">
        <v>372</v>
      </c>
      <c r="J1070" s="235">
        <v>300</v>
      </c>
      <c r="K1070" s="235">
        <v>372</v>
      </c>
      <c r="L1070" s="236" t="s">
        <v>1884</v>
      </c>
      <c r="M1070" s="736">
        <v>1</v>
      </c>
      <c r="N1070" s="236" t="s">
        <v>290</v>
      </c>
      <c r="O1070" s="235">
        <v>300</v>
      </c>
      <c r="P1070" s="235">
        <v>300</v>
      </c>
      <c r="Q1070" s="235" t="s">
        <v>1884</v>
      </c>
      <c r="R1070" s="235">
        <v>1</v>
      </c>
      <c r="S1070" s="235" t="s">
        <v>290</v>
      </c>
      <c r="T1070" s="236"/>
      <c r="U1070" s="236">
        <v>2005</v>
      </c>
      <c r="V1070" s="236">
        <v>100</v>
      </c>
      <c r="W1070" s="236" t="s">
        <v>2023</v>
      </c>
      <c r="X1070" s="236" t="s">
        <v>2023</v>
      </c>
      <c r="Y1070" s="236"/>
      <c r="Z1070" s="235"/>
      <c r="AA1070" s="707">
        <v>2005</v>
      </c>
      <c r="AB1070" s="707">
        <v>100</v>
      </c>
      <c r="AC1070" s="236" t="s">
        <v>2023</v>
      </c>
      <c r="AD1070" s="236"/>
      <c r="AE1070" s="236"/>
      <c r="AF1070" s="236"/>
      <c r="AG1070" s="236"/>
      <c r="AH1070" s="236"/>
      <c r="AI1070" s="236"/>
      <c r="AJ1070" s="236"/>
      <c r="AK1070" s="236"/>
      <c r="AL1070" s="236"/>
      <c r="AM1070" s="236"/>
      <c r="AN1070" s="236"/>
      <c r="AO1070" s="236"/>
      <c r="AP1070" s="236"/>
      <c r="AQ1070" s="236"/>
      <c r="AR1070" s="236"/>
      <c r="AS1070" s="236"/>
      <c r="AT1070" s="236"/>
      <c r="AU1070" s="707">
        <v>2005</v>
      </c>
      <c r="AV1070" s="221">
        <v>100</v>
      </c>
      <c r="AW1070" s="221" t="s">
        <v>2023</v>
      </c>
      <c r="AX1070" s="221"/>
      <c r="AY1070" s="221"/>
      <c r="AZ1070" s="221"/>
      <c r="BA1070" s="221"/>
      <c r="BB1070" s="235">
        <v>100</v>
      </c>
      <c r="BC1070" s="236"/>
    </row>
    <row r="1071" spans="1:55" s="19" customFormat="1" ht="25.7" hidden="1" customHeight="1">
      <c r="A1071" s="690"/>
      <c r="B1071" s="242"/>
      <c r="C1071" s="707" t="s">
        <v>1866</v>
      </c>
      <c r="D1071" s="707" t="s">
        <v>16620</v>
      </c>
      <c r="E1071" s="707" t="s">
        <v>1866</v>
      </c>
      <c r="F1071" s="707" t="s">
        <v>1866</v>
      </c>
      <c r="G1071" s="236"/>
      <c r="H1071" s="236"/>
      <c r="I1071" s="235">
        <v>1880</v>
      </c>
      <c r="J1071" s="235">
        <v>867</v>
      </c>
      <c r="K1071" s="235">
        <v>867</v>
      </c>
      <c r="L1071" s="236"/>
      <c r="M1071" s="736"/>
      <c r="N1071" s="236"/>
      <c r="O1071" s="235">
        <v>300</v>
      </c>
      <c r="P1071" s="235">
        <v>300</v>
      </c>
      <c r="Q1071" s="235" t="s">
        <v>1884</v>
      </c>
      <c r="R1071" s="235">
        <v>1</v>
      </c>
      <c r="S1071" s="235" t="s">
        <v>290</v>
      </c>
      <c r="T1071" s="236"/>
      <c r="U1071" s="236"/>
      <c r="V1071" s="236"/>
      <c r="W1071" s="236"/>
      <c r="X1071" s="236"/>
      <c r="Y1071" s="236"/>
      <c r="Z1071" s="235"/>
      <c r="AA1071" s="707"/>
      <c r="AB1071" s="707"/>
      <c r="AC1071" s="236"/>
      <c r="AD1071" s="236"/>
      <c r="AE1071" s="236"/>
      <c r="AF1071" s="236"/>
      <c r="AG1071" s="236"/>
      <c r="AH1071" s="236"/>
      <c r="AI1071" s="236"/>
      <c r="AJ1071" s="236"/>
      <c r="AK1071" s="236"/>
      <c r="AL1071" s="236"/>
      <c r="AM1071" s="236"/>
      <c r="AN1071" s="236"/>
      <c r="AO1071" s="236"/>
      <c r="AP1071" s="236"/>
      <c r="AQ1071" s="236"/>
      <c r="AR1071" s="236"/>
      <c r="AS1071" s="236"/>
      <c r="AT1071" s="236"/>
      <c r="AU1071" s="707">
        <v>1999</v>
      </c>
      <c r="AV1071" s="221"/>
      <c r="AW1071" s="221"/>
      <c r="AX1071" s="221"/>
      <c r="AY1071" s="221"/>
      <c r="AZ1071" s="221"/>
      <c r="BA1071" s="221"/>
      <c r="BB1071" s="235">
        <v>50</v>
      </c>
      <c r="BC1071" s="236"/>
    </row>
    <row r="1072" spans="1:55" s="19" customFormat="1" ht="25.7" hidden="1" customHeight="1">
      <c r="A1072" s="690"/>
      <c r="B1072" s="242"/>
      <c r="C1072" s="707" t="s">
        <v>1866</v>
      </c>
      <c r="D1072" s="707" t="s">
        <v>5983</v>
      </c>
      <c r="E1072" s="707" t="s">
        <v>1866</v>
      </c>
      <c r="F1072" s="707" t="s">
        <v>1866</v>
      </c>
      <c r="G1072" s="236">
        <v>440</v>
      </c>
      <c r="H1072" s="236">
        <v>300</v>
      </c>
      <c r="I1072" s="235">
        <v>440</v>
      </c>
      <c r="J1072" s="235">
        <v>300</v>
      </c>
      <c r="K1072" s="235">
        <v>440</v>
      </c>
      <c r="L1072" s="236" t="s">
        <v>1884</v>
      </c>
      <c r="M1072" s="736">
        <v>1</v>
      </c>
      <c r="N1072" s="236" t="s">
        <v>290</v>
      </c>
      <c r="O1072" s="235">
        <v>300</v>
      </c>
      <c r="P1072" s="235">
        <v>300</v>
      </c>
      <c r="Q1072" s="235" t="s">
        <v>1884</v>
      </c>
      <c r="R1072" s="235">
        <v>1</v>
      </c>
      <c r="S1072" s="235" t="s">
        <v>290</v>
      </c>
      <c r="T1072" s="236" t="s">
        <v>5945</v>
      </c>
      <c r="U1072" s="236">
        <v>2007</v>
      </c>
      <c r="V1072" s="236">
        <v>100</v>
      </c>
      <c r="W1072" s="236" t="s">
        <v>2023</v>
      </c>
      <c r="X1072" s="236" t="s">
        <v>2023</v>
      </c>
      <c r="Y1072" s="236"/>
      <c r="Z1072" s="235" t="s">
        <v>5945</v>
      </c>
      <c r="AA1072" s="707">
        <v>2007</v>
      </c>
      <c r="AB1072" s="707">
        <v>100</v>
      </c>
      <c r="AC1072" s="236" t="s">
        <v>2023</v>
      </c>
      <c r="AD1072" s="236"/>
      <c r="AE1072" s="236"/>
      <c r="AF1072" s="236"/>
      <c r="AG1072" s="236"/>
      <c r="AH1072" s="236"/>
      <c r="AI1072" s="236"/>
      <c r="AJ1072" s="236"/>
      <c r="AK1072" s="236"/>
      <c r="AL1072" s="236"/>
      <c r="AM1072" s="236"/>
      <c r="AN1072" s="236"/>
      <c r="AO1072" s="236"/>
      <c r="AP1072" s="236"/>
      <c r="AQ1072" s="236"/>
      <c r="AR1072" s="236"/>
      <c r="AS1072" s="236"/>
      <c r="AT1072" s="236"/>
      <c r="AU1072" s="707">
        <v>2007</v>
      </c>
      <c r="AV1072" s="221">
        <v>100</v>
      </c>
      <c r="AW1072" s="221" t="s">
        <v>2023</v>
      </c>
      <c r="AX1072" s="221"/>
      <c r="AY1072" s="221"/>
      <c r="AZ1072" s="221"/>
      <c r="BA1072" s="221"/>
      <c r="BB1072" s="235">
        <v>100</v>
      </c>
      <c r="BC1072" s="236"/>
    </row>
    <row r="1073" spans="1:55" s="19" customFormat="1" ht="25.7" hidden="1" customHeight="1">
      <c r="A1073" s="690"/>
      <c r="B1073" s="242"/>
      <c r="C1073" s="707" t="s">
        <v>1866</v>
      </c>
      <c r="D1073" s="707" t="s">
        <v>16621</v>
      </c>
      <c r="E1073" s="707" t="s">
        <v>1866</v>
      </c>
      <c r="F1073" s="707" t="s">
        <v>1866</v>
      </c>
      <c r="G1073" s="236"/>
      <c r="H1073" s="236"/>
      <c r="I1073" s="235">
        <v>3156</v>
      </c>
      <c r="J1073" s="235">
        <v>400</v>
      </c>
      <c r="K1073" s="235">
        <v>400</v>
      </c>
      <c r="L1073" s="236"/>
      <c r="M1073" s="736"/>
      <c r="N1073" s="236"/>
      <c r="O1073" s="235">
        <v>300</v>
      </c>
      <c r="P1073" s="235">
        <v>300</v>
      </c>
      <c r="Q1073" s="235" t="s">
        <v>1884</v>
      </c>
      <c r="R1073" s="235">
        <v>1</v>
      </c>
      <c r="S1073" s="235" t="s">
        <v>290</v>
      </c>
      <c r="T1073" s="236"/>
      <c r="U1073" s="236"/>
      <c r="V1073" s="236"/>
      <c r="W1073" s="236"/>
      <c r="X1073" s="236"/>
      <c r="Y1073" s="236"/>
      <c r="Z1073" s="235"/>
      <c r="AA1073" s="707"/>
      <c r="AB1073" s="707"/>
      <c r="AC1073" s="236"/>
      <c r="AD1073" s="236"/>
      <c r="AE1073" s="236"/>
      <c r="AF1073" s="236"/>
      <c r="AG1073" s="236"/>
      <c r="AH1073" s="236"/>
      <c r="AI1073" s="236"/>
      <c r="AJ1073" s="236"/>
      <c r="AK1073" s="236"/>
      <c r="AL1073" s="236"/>
      <c r="AM1073" s="236"/>
      <c r="AN1073" s="236"/>
      <c r="AO1073" s="236"/>
      <c r="AP1073" s="236"/>
      <c r="AQ1073" s="236"/>
      <c r="AR1073" s="236"/>
      <c r="AS1073" s="236"/>
      <c r="AT1073" s="236"/>
      <c r="AU1073" s="707">
        <v>2017</v>
      </c>
      <c r="AV1073" s="221"/>
      <c r="AW1073" s="221"/>
      <c r="AX1073" s="221"/>
      <c r="AY1073" s="221"/>
      <c r="AZ1073" s="221"/>
      <c r="BA1073" s="221"/>
      <c r="BB1073" s="235">
        <v>60</v>
      </c>
      <c r="BC1073" s="236"/>
    </row>
    <row r="1074" spans="1:55" s="19" customFormat="1" ht="25.7" hidden="1" customHeight="1">
      <c r="A1074" s="690"/>
      <c r="B1074" s="242"/>
      <c r="C1074" s="707" t="s">
        <v>1866</v>
      </c>
      <c r="D1074" s="707" t="s">
        <v>5994</v>
      </c>
      <c r="E1074" s="707" t="s">
        <v>1866</v>
      </c>
      <c r="F1074" s="707" t="s">
        <v>1866</v>
      </c>
      <c r="G1074" s="236">
        <v>378</v>
      </c>
      <c r="H1074" s="236">
        <v>300</v>
      </c>
      <c r="I1074" s="235">
        <v>378</v>
      </c>
      <c r="J1074" s="235">
        <v>300</v>
      </c>
      <c r="K1074" s="235">
        <v>378</v>
      </c>
      <c r="L1074" s="236" t="s">
        <v>1884</v>
      </c>
      <c r="M1074" s="736">
        <v>1</v>
      </c>
      <c r="N1074" s="236" t="s">
        <v>290</v>
      </c>
      <c r="O1074" s="235">
        <v>300</v>
      </c>
      <c r="P1074" s="235">
        <v>300</v>
      </c>
      <c r="Q1074" s="235" t="s">
        <v>1884</v>
      </c>
      <c r="R1074" s="235">
        <v>1</v>
      </c>
      <c r="S1074" s="235" t="s">
        <v>290</v>
      </c>
      <c r="T1074" s="236"/>
      <c r="U1074" s="236">
        <v>2001</v>
      </c>
      <c r="V1074" s="236">
        <v>30</v>
      </c>
      <c r="W1074" s="236" t="s">
        <v>2023</v>
      </c>
      <c r="X1074" s="236" t="s">
        <v>2023</v>
      </c>
      <c r="Y1074" s="236"/>
      <c r="Z1074" s="235"/>
      <c r="AA1074" s="707">
        <v>2001</v>
      </c>
      <c r="AB1074" s="707">
        <v>30</v>
      </c>
      <c r="AC1074" s="236" t="s">
        <v>2023</v>
      </c>
      <c r="AD1074" s="236"/>
      <c r="AE1074" s="236"/>
      <c r="AF1074" s="236"/>
      <c r="AG1074" s="236"/>
      <c r="AH1074" s="236"/>
      <c r="AI1074" s="236"/>
      <c r="AJ1074" s="236"/>
      <c r="AK1074" s="236"/>
      <c r="AL1074" s="236"/>
      <c r="AM1074" s="236"/>
      <c r="AN1074" s="236"/>
      <c r="AO1074" s="236"/>
      <c r="AP1074" s="236"/>
      <c r="AQ1074" s="236"/>
      <c r="AR1074" s="236"/>
      <c r="AS1074" s="236"/>
      <c r="AT1074" s="236"/>
      <c r="AU1074" s="707">
        <v>2001</v>
      </c>
      <c r="AV1074" s="221">
        <v>30</v>
      </c>
      <c r="AW1074" s="221" t="s">
        <v>2023</v>
      </c>
      <c r="AX1074" s="221"/>
      <c r="AY1074" s="221"/>
      <c r="AZ1074" s="221"/>
      <c r="BA1074" s="221"/>
      <c r="BB1074" s="235">
        <v>30</v>
      </c>
      <c r="BC1074" s="236"/>
    </row>
    <row r="1075" spans="1:55" s="19" customFormat="1" ht="25.7" hidden="1" customHeight="1">
      <c r="A1075" s="690"/>
      <c r="B1075" s="242"/>
      <c r="C1075" s="707" t="s">
        <v>1866</v>
      </c>
      <c r="D1075" s="707" t="s">
        <v>16622</v>
      </c>
      <c r="E1075" s="707" t="s">
        <v>1866</v>
      </c>
      <c r="F1075" s="707" t="s">
        <v>1866</v>
      </c>
      <c r="G1075" s="236"/>
      <c r="H1075" s="236"/>
      <c r="I1075" s="235">
        <v>4327</v>
      </c>
      <c r="J1075" s="235">
        <v>619</v>
      </c>
      <c r="K1075" s="235">
        <v>619</v>
      </c>
      <c r="L1075" s="236"/>
      <c r="M1075" s="736"/>
      <c r="N1075" s="236"/>
      <c r="O1075" s="235">
        <v>300</v>
      </c>
      <c r="P1075" s="235">
        <v>300</v>
      </c>
      <c r="Q1075" s="235" t="s">
        <v>1884</v>
      </c>
      <c r="R1075" s="235">
        <v>1</v>
      </c>
      <c r="S1075" s="235" t="s">
        <v>290</v>
      </c>
      <c r="T1075" s="236"/>
      <c r="U1075" s="236"/>
      <c r="V1075" s="236"/>
      <c r="W1075" s="236"/>
      <c r="X1075" s="236"/>
      <c r="Y1075" s="236"/>
      <c r="Z1075" s="235"/>
      <c r="AA1075" s="707"/>
      <c r="AB1075" s="707"/>
      <c r="AC1075" s="236"/>
      <c r="AD1075" s="236"/>
      <c r="AE1075" s="236"/>
      <c r="AF1075" s="236"/>
      <c r="AG1075" s="236"/>
      <c r="AH1075" s="236"/>
      <c r="AI1075" s="236"/>
      <c r="AJ1075" s="236"/>
      <c r="AK1075" s="236"/>
      <c r="AL1075" s="236"/>
      <c r="AM1075" s="236"/>
      <c r="AN1075" s="236"/>
      <c r="AO1075" s="236"/>
      <c r="AP1075" s="236"/>
      <c r="AQ1075" s="236"/>
      <c r="AR1075" s="236"/>
      <c r="AS1075" s="236"/>
      <c r="AT1075" s="236"/>
      <c r="AU1075" s="707">
        <v>2006</v>
      </c>
      <c r="AV1075" s="221"/>
      <c r="AW1075" s="221"/>
      <c r="AX1075" s="221"/>
      <c r="AY1075" s="221"/>
      <c r="AZ1075" s="221"/>
      <c r="BA1075" s="221"/>
      <c r="BB1075" s="235">
        <v>50</v>
      </c>
      <c r="BC1075" s="236"/>
    </row>
    <row r="1076" spans="1:55" s="19" customFormat="1" ht="25.7" hidden="1" customHeight="1">
      <c r="A1076" s="690"/>
      <c r="B1076" s="242"/>
      <c r="C1076" s="707" t="s">
        <v>1866</v>
      </c>
      <c r="D1076" s="707" t="s">
        <v>5999</v>
      </c>
      <c r="E1076" s="707" t="s">
        <v>1866</v>
      </c>
      <c r="F1076" s="707" t="s">
        <v>1866</v>
      </c>
      <c r="G1076" s="236">
        <v>440</v>
      </c>
      <c r="H1076" s="236">
        <v>300</v>
      </c>
      <c r="I1076" s="235">
        <v>440</v>
      </c>
      <c r="J1076" s="235">
        <v>300</v>
      </c>
      <c r="K1076" s="235">
        <v>440</v>
      </c>
      <c r="L1076" s="236" t="s">
        <v>1884</v>
      </c>
      <c r="M1076" s="736">
        <v>1</v>
      </c>
      <c r="N1076" s="236" t="s">
        <v>290</v>
      </c>
      <c r="O1076" s="235">
        <v>300</v>
      </c>
      <c r="P1076" s="235">
        <v>300</v>
      </c>
      <c r="Q1076" s="235" t="s">
        <v>1884</v>
      </c>
      <c r="R1076" s="235">
        <v>1</v>
      </c>
      <c r="S1076" s="235" t="s">
        <v>290</v>
      </c>
      <c r="T1076" s="236"/>
      <c r="U1076" s="236">
        <v>2005</v>
      </c>
      <c r="V1076" s="236">
        <v>100</v>
      </c>
      <c r="W1076" s="236" t="s">
        <v>2023</v>
      </c>
      <c r="X1076" s="236" t="s">
        <v>2023</v>
      </c>
      <c r="Y1076" s="236"/>
      <c r="Z1076" s="235"/>
      <c r="AA1076" s="707">
        <v>2005</v>
      </c>
      <c r="AB1076" s="707">
        <v>100</v>
      </c>
      <c r="AC1076" s="236" t="s">
        <v>2023</v>
      </c>
      <c r="AD1076" s="236"/>
      <c r="AE1076" s="236"/>
      <c r="AF1076" s="236"/>
      <c r="AG1076" s="236"/>
      <c r="AH1076" s="236"/>
      <c r="AI1076" s="236"/>
      <c r="AJ1076" s="236"/>
      <c r="AK1076" s="236"/>
      <c r="AL1076" s="236"/>
      <c r="AM1076" s="236"/>
      <c r="AN1076" s="236"/>
      <c r="AO1076" s="236"/>
      <c r="AP1076" s="236"/>
      <c r="AQ1076" s="236"/>
      <c r="AR1076" s="236"/>
      <c r="AS1076" s="236"/>
      <c r="AT1076" s="236"/>
      <c r="AU1076" s="707">
        <v>2005</v>
      </c>
      <c r="AV1076" s="221">
        <v>100</v>
      </c>
      <c r="AW1076" s="221" t="s">
        <v>2023</v>
      </c>
      <c r="AX1076" s="221"/>
      <c r="AY1076" s="221"/>
      <c r="AZ1076" s="221"/>
      <c r="BA1076" s="221"/>
      <c r="BB1076" s="235">
        <v>100</v>
      </c>
      <c r="BC1076" s="236"/>
    </row>
    <row r="1077" spans="1:55" s="19" customFormat="1" ht="25.7" hidden="1" customHeight="1">
      <c r="A1077" s="690"/>
      <c r="B1077" s="242"/>
      <c r="C1077" s="707" t="s">
        <v>1866</v>
      </c>
      <c r="D1077" s="707" t="s">
        <v>16623</v>
      </c>
      <c r="E1077" s="707" t="s">
        <v>1866</v>
      </c>
      <c r="F1077" s="707" t="s">
        <v>1866</v>
      </c>
      <c r="G1077" s="236"/>
      <c r="H1077" s="236"/>
      <c r="I1077" s="235">
        <v>2040</v>
      </c>
      <c r="J1077" s="235">
        <v>516</v>
      </c>
      <c r="K1077" s="235">
        <v>516</v>
      </c>
      <c r="L1077" s="236"/>
      <c r="M1077" s="736"/>
      <c r="N1077" s="236"/>
      <c r="O1077" s="235">
        <v>300</v>
      </c>
      <c r="P1077" s="235">
        <v>300</v>
      </c>
      <c r="Q1077" s="235" t="s">
        <v>1884</v>
      </c>
      <c r="R1077" s="235">
        <v>1</v>
      </c>
      <c r="S1077" s="235" t="s">
        <v>290</v>
      </c>
      <c r="T1077" s="236"/>
      <c r="U1077" s="236"/>
      <c r="V1077" s="236"/>
      <c r="W1077" s="236"/>
      <c r="X1077" s="236"/>
      <c r="Y1077" s="236"/>
      <c r="Z1077" s="235"/>
      <c r="AA1077" s="707"/>
      <c r="AB1077" s="707"/>
      <c r="AC1077" s="236"/>
      <c r="AD1077" s="236"/>
      <c r="AE1077" s="236"/>
      <c r="AF1077" s="236"/>
      <c r="AG1077" s="236"/>
      <c r="AH1077" s="236"/>
      <c r="AI1077" s="236"/>
      <c r="AJ1077" s="236"/>
      <c r="AK1077" s="236"/>
      <c r="AL1077" s="236"/>
      <c r="AM1077" s="236"/>
      <c r="AN1077" s="236"/>
      <c r="AO1077" s="236"/>
      <c r="AP1077" s="236"/>
      <c r="AQ1077" s="236"/>
      <c r="AR1077" s="236"/>
      <c r="AS1077" s="236"/>
      <c r="AT1077" s="236"/>
      <c r="AU1077" s="707">
        <v>2004</v>
      </c>
      <c r="AV1077" s="221"/>
      <c r="AW1077" s="221"/>
      <c r="AX1077" s="221"/>
      <c r="AY1077" s="221"/>
      <c r="AZ1077" s="221"/>
      <c r="BA1077" s="221"/>
      <c r="BB1077" s="235">
        <v>50</v>
      </c>
      <c r="BC1077" s="236"/>
    </row>
    <row r="1078" spans="1:55" s="19" customFormat="1" ht="25.7" hidden="1" customHeight="1">
      <c r="A1078" s="690"/>
      <c r="B1078" s="242"/>
      <c r="C1078" s="707" t="s">
        <v>1866</v>
      </c>
      <c r="D1078" s="707" t="s">
        <v>6000</v>
      </c>
      <c r="E1078" s="707" t="s">
        <v>1866</v>
      </c>
      <c r="F1078" s="707" t="s">
        <v>1866</v>
      </c>
      <c r="G1078" s="236">
        <v>437</v>
      </c>
      <c r="H1078" s="236">
        <v>437</v>
      </c>
      <c r="I1078" s="235">
        <v>437</v>
      </c>
      <c r="J1078" s="235">
        <v>437</v>
      </c>
      <c r="K1078" s="235">
        <v>437</v>
      </c>
      <c r="L1078" s="236" t="s">
        <v>1884</v>
      </c>
      <c r="M1078" s="736">
        <v>1</v>
      </c>
      <c r="N1078" s="236" t="s">
        <v>290</v>
      </c>
      <c r="O1078" s="235">
        <v>0</v>
      </c>
      <c r="P1078" s="235">
        <v>0</v>
      </c>
      <c r="Q1078" s="235" t="s">
        <v>1884</v>
      </c>
      <c r="R1078" s="235">
        <v>1</v>
      </c>
      <c r="S1078" s="235" t="s">
        <v>290</v>
      </c>
      <c r="T1078" s="236"/>
      <c r="U1078" s="236">
        <v>2005</v>
      </c>
      <c r="V1078" s="236">
        <v>100</v>
      </c>
      <c r="W1078" s="236" t="s">
        <v>2023</v>
      </c>
      <c r="X1078" s="236" t="s">
        <v>2023</v>
      </c>
      <c r="Y1078" s="236"/>
      <c r="Z1078" s="235"/>
      <c r="AA1078" s="707">
        <v>2005</v>
      </c>
      <c r="AB1078" s="707">
        <v>100</v>
      </c>
      <c r="AC1078" s="236" t="s">
        <v>2023</v>
      </c>
      <c r="AD1078" s="236"/>
      <c r="AE1078" s="236"/>
      <c r="AF1078" s="236"/>
      <c r="AG1078" s="236"/>
      <c r="AH1078" s="236"/>
      <c r="AI1078" s="236"/>
      <c r="AJ1078" s="236"/>
      <c r="AK1078" s="236"/>
      <c r="AL1078" s="236"/>
      <c r="AM1078" s="236"/>
      <c r="AN1078" s="236"/>
      <c r="AO1078" s="236"/>
      <c r="AP1078" s="236"/>
      <c r="AQ1078" s="236"/>
      <c r="AR1078" s="236"/>
      <c r="AS1078" s="236"/>
      <c r="AT1078" s="236"/>
      <c r="AU1078" s="707">
        <v>2005</v>
      </c>
      <c r="AV1078" s="221">
        <v>100</v>
      </c>
      <c r="AW1078" s="221" t="s">
        <v>2023</v>
      </c>
      <c r="AX1078" s="221"/>
      <c r="AY1078" s="221"/>
      <c r="AZ1078" s="221"/>
      <c r="BA1078" s="221"/>
      <c r="BB1078" s="235">
        <v>100</v>
      </c>
      <c r="BC1078" s="236"/>
    </row>
    <row r="1079" spans="1:55" s="19" customFormat="1" ht="25.7" hidden="1" customHeight="1">
      <c r="A1079" s="690"/>
      <c r="B1079" s="242"/>
      <c r="C1079" s="707" t="s">
        <v>1866</v>
      </c>
      <c r="D1079" s="707" t="s">
        <v>5982</v>
      </c>
      <c r="E1079" s="707" t="s">
        <v>1866</v>
      </c>
      <c r="F1079" s="707" t="s">
        <v>1866</v>
      </c>
      <c r="G1079" s="236"/>
      <c r="H1079" s="236">
        <v>908.5</v>
      </c>
      <c r="I1079" s="235">
        <v>909</v>
      </c>
      <c r="J1079" s="235">
        <v>908.5</v>
      </c>
      <c r="K1079" s="235">
        <v>908.5</v>
      </c>
      <c r="L1079" s="236" t="s">
        <v>1884</v>
      </c>
      <c r="M1079" s="736">
        <v>2</v>
      </c>
      <c r="N1079" s="236" t="s">
        <v>290</v>
      </c>
      <c r="O1079" s="235">
        <v>600</v>
      </c>
      <c r="P1079" s="235">
        <v>600</v>
      </c>
      <c r="Q1079" s="235" t="s">
        <v>1884</v>
      </c>
      <c r="R1079" s="235">
        <v>2</v>
      </c>
      <c r="S1079" s="235" t="s">
        <v>290</v>
      </c>
      <c r="T1079" s="236"/>
      <c r="U1079" s="236"/>
      <c r="V1079" s="236"/>
      <c r="W1079" s="236"/>
      <c r="X1079" s="236"/>
      <c r="Y1079" s="236"/>
      <c r="Z1079" s="235" t="s">
        <v>1852</v>
      </c>
      <c r="AA1079" s="707"/>
      <c r="AB1079" s="707"/>
      <c r="AC1079" s="236"/>
      <c r="AD1079" s="236"/>
      <c r="AE1079" s="236"/>
      <c r="AF1079" s="236"/>
      <c r="AG1079" s="236"/>
      <c r="AH1079" s="236"/>
      <c r="AI1079" s="236"/>
      <c r="AJ1079" s="236"/>
      <c r="AK1079" s="236"/>
      <c r="AL1079" s="236"/>
      <c r="AM1079" s="236"/>
      <c r="AN1079" s="236"/>
      <c r="AO1079" s="236"/>
      <c r="AP1079" s="236"/>
      <c r="AQ1079" s="236"/>
      <c r="AR1079" s="236"/>
      <c r="AS1079" s="236"/>
      <c r="AT1079" s="236"/>
      <c r="AU1079" s="707">
        <v>1997</v>
      </c>
      <c r="AV1079" s="221"/>
      <c r="AW1079" s="221"/>
      <c r="AX1079" s="221"/>
      <c r="AY1079" s="221"/>
      <c r="AZ1079" s="221"/>
      <c r="BA1079" s="221"/>
      <c r="BB1079" s="235">
        <v>200</v>
      </c>
      <c r="BC1079" s="236"/>
    </row>
    <row r="1080" spans="1:55" s="19" customFormat="1" ht="25.7" hidden="1" customHeight="1">
      <c r="A1080" s="690"/>
      <c r="B1080" s="242"/>
      <c r="C1080" s="707" t="s">
        <v>5639</v>
      </c>
      <c r="D1080" s="707" t="s">
        <v>6001</v>
      </c>
      <c r="E1080" s="707" t="s">
        <v>5639</v>
      </c>
      <c r="F1080" s="707" t="s">
        <v>5639</v>
      </c>
      <c r="G1080" s="236"/>
      <c r="H1080" s="236"/>
      <c r="I1080" s="235">
        <v>2065</v>
      </c>
      <c r="J1080" s="235">
        <v>513</v>
      </c>
      <c r="K1080" s="235">
        <v>513</v>
      </c>
      <c r="L1080" s="236"/>
      <c r="M1080" s="736"/>
      <c r="N1080" s="236"/>
      <c r="O1080" s="235">
        <v>600</v>
      </c>
      <c r="P1080" s="235">
        <v>600</v>
      </c>
      <c r="Q1080" s="235" t="s">
        <v>1865</v>
      </c>
      <c r="R1080" s="235">
        <v>2</v>
      </c>
      <c r="S1080" s="235" t="s">
        <v>290</v>
      </c>
      <c r="T1080" s="236"/>
      <c r="U1080" s="236"/>
      <c r="V1080" s="236"/>
      <c r="W1080" s="236"/>
      <c r="X1080" s="236"/>
      <c r="Y1080" s="236"/>
      <c r="Z1080" s="235" t="s">
        <v>6002</v>
      </c>
      <c r="AA1080" s="707"/>
      <c r="AB1080" s="707"/>
      <c r="AC1080" s="236"/>
      <c r="AD1080" s="236"/>
      <c r="AE1080" s="236"/>
      <c r="AF1080" s="236"/>
      <c r="AG1080" s="236"/>
      <c r="AH1080" s="236"/>
      <c r="AI1080" s="236"/>
      <c r="AJ1080" s="236"/>
      <c r="AK1080" s="236"/>
      <c r="AL1080" s="236"/>
      <c r="AM1080" s="236"/>
      <c r="AN1080" s="236"/>
      <c r="AO1080" s="236"/>
      <c r="AP1080" s="236"/>
      <c r="AQ1080" s="236"/>
      <c r="AR1080" s="236"/>
      <c r="AS1080" s="236"/>
      <c r="AT1080" s="236"/>
      <c r="AU1080" s="707">
        <v>2006</v>
      </c>
      <c r="AV1080" s="221"/>
      <c r="AW1080" s="221"/>
      <c r="AX1080" s="221"/>
      <c r="AY1080" s="221"/>
      <c r="AZ1080" s="221"/>
      <c r="BA1080" s="221"/>
      <c r="BB1080" s="235">
        <v>1108</v>
      </c>
      <c r="BC1080" s="236" t="s">
        <v>6003</v>
      </c>
    </row>
    <row r="1081" spans="1:55" s="19" customFormat="1" ht="25.7" hidden="1" customHeight="1">
      <c r="A1081" s="690"/>
      <c r="B1081" s="242"/>
      <c r="C1081" s="707" t="s">
        <v>5639</v>
      </c>
      <c r="D1081" s="707" t="s">
        <v>6004</v>
      </c>
      <c r="E1081" s="707" t="s">
        <v>6005</v>
      </c>
      <c r="F1081" s="707" t="s">
        <v>5639</v>
      </c>
      <c r="G1081" s="235">
        <v>20599</v>
      </c>
      <c r="H1081" s="235">
        <v>572</v>
      </c>
      <c r="I1081" s="235">
        <v>20599</v>
      </c>
      <c r="J1081" s="235">
        <v>572</v>
      </c>
      <c r="K1081" s="235">
        <v>572</v>
      </c>
      <c r="L1081" s="235" t="s">
        <v>1865</v>
      </c>
      <c r="M1081" s="235">
        <v>1</v>
      </c>
      <c r="N1081" s="235" t="s">
        <v>290</v>
      </c>
      <c r="O1081" s="235">
        <v>300</v>
      </c>
      <c r="P1081" s="235">
        <v>300</v>
      </c>
      <c r="Q1081" s="235" t="s">
        <v>1865</v>
      </c>
      <c r="R1081" s="235">
        <v>1</v>
      </c>
      <c r="S1081" s="235" t="s">
        <v>290</v>
      </c>
      <c r="T1081" s="236" t="s">
        <v>6002</v>
      </c>
      <c r="U1081" s="236">
        <v>2009</v>
      </c>
      <c r="V1081" s="236">
        <v>1810</v>
      </c>
      <c r="W1081" s="236" t="s">
        <v>2025</v>
      </c>
      <c r="X1081" s="236"/>
      <c r="Y1081" s="236"/>
      <c r="Z1081" s="235" t="s">
        <v>6002</v>
      </c>
      <c r="AA1081" s="707">
        <v>2009</v>
      </c>
      <c r="AB1081" s="707">
        <v>1810</v>
      </c>
      <c r="AC1081" s="236" t="s">
        <v>2025</v>
      </c>
      <c r="AD1081" s="236"/>
      <c r="AE1081" s="236"/>
      <c r="AF1081" s="236"/>
      <c r="AG1081" s="236"/>
      <c r="AH1081" s="236"/>
      <c r="AI1081" s="236"/>
      <c r="AJ1081" s="236"/>
      <c r="AK1081" s="236"/>
      <c r="AL1081" s="236"/>
      <c r="AM1081" s="236"/>
      <c r="AN1081" s="236"/>
      <c r="AO1081" s="236"/>
      <c r="AP1081" s="236"/>
      <c r="AQ1081" s="236"/>
      <c r="AR1081" s="236"/>
      <c r="AS1081" s="236"/>
      <c r="AT1081" s="236"/>
      <c r="AU1081" s="707">
        <v>2009</v>
      </c>
      <c r="AV1081" s="221">
        <v>1810</v>
      </c>
      <c r="AW1081" s="221" t="s">
        <v>2025</v>
      </c>
      <c r="AX1081" s="221"/>
      <c r="AY1081" s="221"/>
      <c r="AZ1081" s="221"/>
      <c r="BA1081" s="221"/>
      <c r="BB1081" s="235">
        <v>1810</v>
      </c>
      <c r="BC1081" s="236"/>
    </row>
    <row r="1082" spans="1:55" s="19" customFormat="1" ht="25.7" hidden="1" customHeight="1">
      <c r="A1082" s="690"/>
      <c r="B1082" s="242"/>
      <c r="C1082" s="707" t="s">
        <v>5639</v>
      </c>
      <c r="D1082" s="707" t="s">
        <v>11807</v>
      </c>
      <c r="E1082" s="707" t="s">
        <v>5639</v>
      </c>
      <c r="F1082" s="707" t="s">
        <v>5639</v>
      </c>
      <c r="G1082" s="235"/>
      <c r="H1082" s="235"/>
      <c r="I1082" s="235">
        <v>21546</v>
      </c>
      <c r="J1082" s="235">
        <v>551</v>
      </c>
      <c r="K1082" s="235">
        <v>551</v>
      </c>
      <c r="L1082" s="235"/>
      <c r="M1082" s="235"/>
      <c r="N1082" s="235"/>
      <c r="O1082" s="235">
        <v>456</v>
      </c>
      <c r="P1082" s="235">
        <v>456</v>
      </c>
      <c r="Q1082" s="235" t="s">
        <v>1865</v>
      </c>
      <c r="R1082" s="235">
        <v>1</v>
      </c>
      <c r="S1082" s="235" t="s">
        <v>290</v>
      </c>
      <c r="T1082" s="236"/>
      <c r="U1082" s="236"/>
      <c r="V1082" s="236"/>
      <c r="W1082" s="236"/>
      <c r="X1082" s="236"/>
      <c r="Y1082" s="236"/>
      <c r="Z1082" s="235" t="s">
        <v>11808</v>
      </c>
      <c r="AA1082" s="707"/>
      <c r="AB1082" s="707"/>
      <c r="AC1082" s="236"/>
      <c r="AD1082" s="236"/>
      <c r="AE1082" s="236"/>
      <c r="AF1082" s="236"/>
      <c r="AG1082" s="236"/>
      <c r="AH1082" s="236"/>
      <c r="AI1082" s="236"/>
      <c r="AJ1082" s="236"/>
      <c r="AK1082" s="236"/>
      <c r="AL1082" s="236"/>
      <c r="AM1082" s="236"/>
      <c r="AN1082" s="236"/>
      <c r="AO1082" s="236"/>
      <c r="AP1082" s="236"/>
      <c r="AQ1082" s="236"/>
      <c r="AR1082" s="236"/>
      <c r="AS1082" s="236"/>
      <c r="AT1082" s="236"/>
      <c r="AU1082" s="707">
        <v>2018</v>
      </c>
      <c r="AV1082" s="221"/>
      <c r="AW1082" s="221"/>
      <c r="AX1082" s="221"/>
      <c r="AY1082" s="221"/>
      <c r="AZ1082" s="221"/>
      <c r="BA1082" s="221"/>
      <c r="BB1082" s="235">
        <v>500</v>
      </c>
      <c r="BC1082" s="236"/>
    </row>
    <row r="1083" spans="1:55" s="19" customFormat="1" ht="25.7" hidden="1" customHeight="1">
      <c r="A1083" s="690"/>
      <c r="B1083" s="242"/>
      <c r="C1083" s="707" t="s">
        <v>5641</v>
      </c>
      <c r="D1083" s="707" t="s">
        <v>6006</v>
      </c>
      <c r="E1083" s="707" t="s">
        <v>5641</v>
      </c>
      <c r="F1083" s="707" t="s">
        <v>5641</v>
      </c>
      <c r="G1083" s="235"/>
      <c r="H1083" s="235"/>
      <c r="I1083" s="235">
        <v>1254</v>
      </c>
      <c r="J1083" s="235">
        <v>1254</v>
      </c>
      <c r="K1083" s="235">
        <v>1254</v>
      </c>
      <c r="L1083" s="235">
        <v>1254</v>
      </c>
      <c r="M1083" s="235">
        <v>1254</v>
      </c>
      <c r="N1083" s="235" t="s">
        <v>1865</v>
      </c>
      <c r="O1083" s="235">
        <v>1254</v>
      </c>
      <c r="P1083" s="235">
        <v>1254</v>
      </c>
      <c r="Q1083" s="235" t="s">
        <v>1865</v>
      </c>
      <c r="R1083" s="235">
        <v>2</v>
      </c>
      <c r="S1083" s="235" t="s">
        <v>290</v>
      </c>
      <c r="T1083" s="235"/>
      <c r="U1083" s="707"/>
      <c r="V1083" s="235"/>
      <c r="W1083" s="236"/>
      <c r="X1083" s="236"/>
      <c r="Y1083" s="236"/>
      <c r="Z1083" s="235" t="s">
        <v>1496</v>
      </c>
      <c r="AA1083" s="707"/>
      <c r="AB1083" s="235"/>
      <c r="AC1083" s="236"/>
      <c r="AD1083" s="236"/>
      <c r="AE1083" s="236"/>
      <c r="AF1083" s="236"/>
      <c r="AG1083" s="236"/>
      <c r="AH1083" s="236"/>
      <c r="AI1083" s="236"/>
      <c r="AJ1083" s="236"/>
      <c r="AK1083" s="236"/>
      <c r="AL1083" s="236"/>
      <c r="AM1083" s="236"/>
      <c r="AN1083" s="236"/>
      <c r="AO1083" s="236"/>
      <c r="AP1083" s="236"/>
      <c r="AQ1083" s="236"/>
      <c r="AR1083" s="236"/>
      <c r="AS1083" s="236"/>
      <c r="AT1083" s="236"/>
      <c r="AU1083" s="707">
        <v>2006</v>
      </c>
      <c r="AV1083" s="235"/>
      <c r="AW1083" s="236"/>
      <c r="AX1083" s="221"/>
      <c r="AY1083" s="221"/>
      <c r="AZ1083" s="221"/>
      <c r="BA1083" s="221"/>
      <c r="BB1083" s="235">
        <v>700</v>
      </c>
      <c r="BC1083" s="236"/>
    </row>
    <row r="1084" spans="1:55" s="19" customFormat="1" ht="25.7" hidden="1" customHeight="1">
      <c r="A1084" s="690"/>
      <c r="B1084" s="242"/>
      <c r="C1084" s="248" t="s">
        <v>5641</v>
      </c>
      <c r="D1084" s="707" t="s">
        <v>6007</v>
      </c>
      <c r="E1084" s="707" t="s">
        <v>5641</v>
      </c>
      <c r="F1084" s="707" t="s">
        <v>5641</v>
      </c>
      <c r="G1084" s="235"/>
      <c r="H1084" s="235"/>
      <c r="I1084" s="235">
        <v>1390</v>
      </c>
      <c r="J1084" s="235">
        <v>425</v>
      </c>
      <c r="K1084" s="235">
        <v>425</v>
      </c>
      <c r="L1084" s="235">
        <v>425</v>
      </c>
      <c r="M1084" s="235">
        <v>425</v>
      </c>
      <c r="N1084" s="235" t="s">
        <v>1865</v>
      </c>
      <c r="O1084" s="235">
        <v>425</v>
      </c>
      <c r="P1084" s="235">
        <v>425</v>
      </c>
      <c r="Q1084" s="235" t="s">
        <v>1865</v>
      </c>
      <c r="R1084" s="235">
        <v>1</v>
      </c>
      <c r="S1084" s="235" t="s">
        <v>290</v>
      </c>
      <c r="T1084" s="235"/>
      <c r="U1084" s="707"/>
      <c r="V1084" s="235"/>
      <c r="W1084" s="236"/>
      <c r="X1084" s="236"/>
      <c r="Y1084" s="236"/>
      <c r="Z1084" s="235"/>
      <c r="AA1084" s="707"/>
      <c r="AB1084" s="235"/>
      <c r="AC1084" s="236"/>
      <c r="AD1084" s="236"/>
      <c r="AE1084" s="236"/>
      <c r="AF1084" s="236"/>
      <c r="AG1084" s="236"/>
      <c r="AH1084" s="236"/>
      <c r="AI1084" s="236"/>
      <c r="AJ1084" s="236"/>
      <c r="AK1084" s="236"/>
      <c r="AL1084" s="236"/>
      <c r="AM1084" s="236"/>
      <c r="AN1084" s="236"/>
      <c r="AO1084" s="236"/>
      <c r="AP1084" s="236"/>
      <c r="AQ1084" s="236"/>
      <c r="AR1084" s="236"/>
      <c r="AS1084" s="236"/>
      <c r="AT1084" s="236"/>
      <c r="AU1084" s="707">
        <v>2006</v>
      </c>
      <c r="AV1084" s="235"/>
      <c r="AW1084" s="236"/>
      <c r="AX1084" s="221"/>
      <c r="AY1084" s="221"/>
      <c r="AZ1084" s="221"/>
      <c r="BA1084" s="221"/>
      <c r="BB1084" s="235">
        <v>120</v>
      </c>
      <c r="BC1084" s="236"/>
    </row>
    <row r="1085" spans="1:55" s="19" customFormat="1" ht="25.7" hidden="1" customHeight="1">
      <c r="A1085" s="690"/>
      <c r="B1085" s="242"/>
      <c r="C1085" s="248" t="s">
        <v>5641</v>
      </c>
      <c r="D1085" s="707" t="s">
        <v>6008</v>
      </c>
      <c r="E1085" s="707" t="s">
        <v>5641</v>
      </c>
      <c r="F1085" s="707" t="s">
        <v>5641</v>
      </c>
      <c r="G1085" s="235"/>
      <c r="H1085" s="235"/>
      <c r="I1085" s="235">
        <v>1539</v>
      </c>
      <c r="J1085" s="235">
        <v>414</v>
      </c>
      <c r="K1085" s="235">
        <v>414</v>
      </c>
      <c r="L1085" s="235">
        <v>414</v>
      </c>
      <c r="M1085" s="235">
        <v>414</v>
      </c>
      <c r="N1085" s="235" t="s">
        <v>1865</v>
      </c>
      <c r="O1085" s="235">
        <v>414</v>
      </c>
      <c r="P1085" s="235">
        <v>414</v>
      </c>
      <c r="Q1085" s="235" t="s">
        <v>1865</v>
      </c>
      <c r="R1085" s="235">
        <v>1</v>
      </c>
      <c r="S1085" s="235" t="s">
        <v>290</v>
      </c>
      <c r="T1085" s="235"/>
      <c r="U1085" s="707"/>
      <c r="V1085" s="235"/>
      <c r="W1085" s="236"/>
      <c r="X1085" s="236"/>
      <c r="Y1085" s="236"/>
      <c r="Z1085" s="235"/>
      <c r="AA1085" s="707"/>
      <c r="AB1085" s="235"/>
      <c r="AC1085" s="236"/>
      <c r="AD1085" s="236"/>
      <c r="AE1085" s="236"/>
      <c r="AF1085" s="236"/>
      <c r="AG1085" s="236"/>
      <c r="AH1085" s="236"/>
      <c r="AI1085" s="236"/>
      <c r="AJ1085" s="236"/>
      <c r="AK1085" s="236"/>
      <c r="AL1085" s="236"/>
      <c r="AM1085" s="236"/>
      <c r="AN1085" s="236"/>
      <c r="AO1085" s="236"/>
      <c r="AP1085" s="236"/>
      <c r="AQ1085" s="236"/>
      <c r="AR1085" s="236"/>
      <c r="AS1085" s="236"/>
      <c r="AT1085" s="236"/>
      <c r="AU1085" s="707">
        <v>2005</v>
      </c>
      <c r="AV1085" s="235"/>
      <c r="AW1085" s="236"/>
      <c r="AX1085" s="221"/>
      <c r="AY1085" s="221"/>
      <c r="AZ1085" s="221"/>
      <c r="BA1085" s="221"/>
      <c r="BB1085" s="235">
        <v>120</v>
      </c>
      <c r="BC1085" s="236"/>
    </row>
    <row r="1086" spans="1:55" s="19" customFormat="1" ht="25.7" hidden="1" customHeight="1">
      <c r="A1086" s="690"/>
      <c r="B1086" s="242"/>
      <c r="C1086" s="248" t="s">
        <v>5641</v>
      </c>
      <c r="D1086" s="707" t="s">
        <v>6009</v>
      </c>
      <c r="E1086" s="707" t="s">
        <v>5641</v>
      </c>
      <c r="F1086" s="707" t="s">
        <v>5641</v>
      </c>
      <c r="G1086" s="235"/>
      <c r="H1086" s="235"/>
      <c r="I1086" s="235">
        <v>1250</v>
      </c>
      <c r="J1086" s="235">
        <v>500</v>
      </c>
      <c r="K1086" s="235">
        <v>500</v>
      </c>
      <c r="L1086" s="235"/>
      <c r="M1086" s="235"/>
      <c r="N1086" s="235"/>
      <c r="O1086" s="235">
        <v>500</v>
      </c>
      <c r="P1086" s="235">
        <v>500</v>
      </c>
      <c r="Q1086" s="235" t="s">
        <v>1865</v>
      </c>
      <c r="R1086" s="235">
        <v>1</v>
      </c>
      <c r="S1086" s="235" t="s">
        <v>290</v>
      </c>
      <c r="T1086" s="235"/>
      <c r="U1086" s="707"/>
      <c r="V1086" s="235"/>
      <c r="W1086" s="236"/>
      <c r="X1086" s="236"/>
      <c r="Y1086" s="236"/>
      <c r="Z1086" s="235"/>
      <c r="AA1086" s="707"/>
      <c r="AB1086" s="235"/>
      <c r="AC1086" s="236"/>
      <c r="AD1086" s="236"/>
      <c r="AE1086" s="236"/>
      <c r="AF1086" s="236"/>
      <c r="AG1086" s="236"/>
      <c r="AH1086" s="236"/>
      <c r="AI1086" s="236"/>
      <c r="AJ1086" s="236"/>
      <c r="AK1086" s="236"/>
      <c r="AL1086" s="236"/>
      <c r="AM1086" s="236"/>
      <c r="AN1086" s="236"/>
      <c r="AO1086" s="236"/>
      <c r="AP1086" s="236"/>
      <c r="AQ1086" s="236"/>
      <c r="AR1086" s="236"/>
      <c r="AS1086" s="236"/>
      <c r="AT1086" s="236"/>
      <c r="AU1086" s="707">
        <v>2004</v>
      </c>
      <c r="AV1086" s="235"/>
      <c r="AW1086" s="236"/>
      <c r="AX1086" s="221"/>
      <c r="AY1086" s="221"/>
      <c r="AZ1086" s="221"/>
      <c r="BA1086" s="221"/>
      <c r="BB1086" s="235">
        <v>120</v>
      </c>
      <c r="BC1086" s="236"/>
    </row>
    <row r="1087" spans="1:55" s="19" customFormat="1" ht="25.7" hidden="1" customHeight="1">
      <c r="A1087" s="690"/>
      <c r="B1087" s="242"/>
      <c r="C1087" s="248" t="s">
        <v>5641</v>
      </c>
      <c r="D1087" s="707" t="s">
        <v>6010</v>
      </c>
      <c r="E1087" s="707" t="s">
        <v>5641</v>
      </c>
      <c r="F1087" s="707" t="s">
        <v>5641</v>
      </c>
      <c r="G1087" s="235"/>
      <c r="H1087" s="235"/>
      <c r="I1087" s="235">
        <v>1250</v>
      </c>
      <c r="J1087" s="235">
        <v>500</v>
      </c>
      <c r="K1087" s="235">
        <v>500</v>
      </c>
      <c r="L1087" s="235"/>
      <c r="M1087" s="235"/>
      <c r="N1087" s="235"/>
      <c r="O1087" s="235">
        <v>500</v>
      </c>
      <c r="P1087" s="235">
        <v>500</v>
      </c>
      <c r="Q1087" s="235" t="s">
        <v>1864</v>
      </c>
      <c r="R1087" s="235">
        <v>1</v>
      </c>
      <c r="S1087" s="235" t="s">
        <v>290</v>
      </c>
      <c r="T1087" s="235"/>
      <c r="U1087" s="707"/>
      <c r="V1087" s="235"/>
      <c r="W1087" s="236"/>
      <c r="X1087" s="236"/>
      <c r="Y1087" s="236"/>
      <c r="Z1087" s="235"/>
      <c r="AA1087" s="707"/>
      <c r="AB1087" s="235"/>
      <c r="AC1087" s="236"/>
      <c r="AD1087" s="236"/>
      <c r="AE1087" s="236"/>
      <c r="AF1087" s="236"/>
      <c r="AG1087" s="236"/>
      <c r="AH1087" s="236"/>
      <c r="AI1087" s="236"/>
      <c r="AJ1087" s="236"/>
      <c r="AK1087" s="236"/>
      <c r="AL1087" s="236"/>
      <c r="AM1087" s="236"/>
      <c r="AN1087" s="236"/>
      <c r="AO1087" s="236"/>
      <c r="AP1087" s="236"/>
      <c r="AQ1087" s="236"/>
      <c r="AR1087" s="236"/>
      <c r="AS1087" s="236"/>
      <c r="AT1087" s="236"/>
      <c r="AU1087" s="707">
        <v>2003</v>
      </c>
      <c r="AV1087" s="235"/>
      <c r="AW1087" s="236"/>
      <c r="AX1087" s="221"/>
      <c r="AY1087" s="221"/>
      <c r="AZ1087" s="221"/>
      <c r="BA1087" s="221"/>
      <c r="BB1087" s="235">
        <v>120</v>
      </c>
      <c r="BC1087" s="236"/>
    </row>
    <row r="1088" spans="1:55" s="19" customFormat="1" ht="25.7" hidden="1" customHeight="1">
      <c r="A1088" s="690"/>
      <c r="B1088" s="242"/>
      <c r="C1088" s="248" t="s">
        <v>5641</v>
      </c>
      <c r="D1088" s="707" t="s">
        <v>6011</v>
      </c>
      <c r="E1088" s="707" t="s">
        <v>5641</v>
      </c>
      <c r="F1088" s="707" t="s">
        <v>5641</v>
      </c>
      <c r="G1088" s="235"/>
      <c r="H1088" s="235"/>
      <c r="I1088" s="235">
        <v>1000</v>
      </c>
      <c r="J1088" s="235">
        <v>392</v>
      </c>
      <c r="K1088" s="235">
        <v>392</v>
      </c>
      <c r="L1088" s="235">
        <v>392</v>
      </c>
      <c r="M1088" s="235">
        <v>392</v>
      </c>
      <c r="N1088" s="235" t="s">
        <v>1865</v>
      </c>
      <c r="O1088" s="235">
        <v>392</v>
      </c>
      <c r="P1088" s="235">
        <v>392</v>
      </c>
      <c r="Q1088" s="235" t="s">
        <v>1865</v>
      </c>
      <c r="R1088" s="235">
        <v>1</v>
      </c>
      <c r="S1088" s="235" t="s">
        <v>290</v>
      </c>
      <c r="T1088" s="235"/>
      <c r="U1088" s="707"/>
      <c r="V1088" s="235"/>
      <c r="W1088" s="236"/>
      <c r="X1088" s="236"/>
      <c r="Y1088" s="236"/>
      <c r="Z1088" s="235"/>
      <c r="AA1088" s="707"/>
      <c r="AB1088" s="235"/>
      <c r="AC1088" s="236"/>
      <c r="AD1088" s="236"/>
      <c r="AE1088" s="236"/>
      <c r="AF1088" s="236"/>
      <c r="AG1088" s="236"/>
      <c r="AH1088" s="236"/>
      <c r="AI1088" s="236"/>
      <c r="AJ1088" s="236"/>
      <c r="AK1088" s="236"/>
      <c r="AL1088" s="236"/>
      <c r="AM1088" s="236"/>
      <c r="AN1088" s="236"/>
      <c r="AO1088" s="236"/>
      <c r="AP1088" s="236"/>
      <c r="AQ1088" s="236"/>
      <c r="AR1088" s="236"/>
      <c r="AS1088" s="236"/>
      <c r="AT1088" s="236"/>
      <c r="AU1088" s="707">
        <v>2002</v>
      </c>
      <c r="AV1088" s="235"/>
      <c r="AW1088" s="236"/>
      <c r="AX1088" s="221"/>
      <c r="AY1088" s="221"/>
      <c r="AZ1088" s="221"/>
      <c r="BA1088" s="221"/>
      <c r="BB1088" s="235">
        <v>100</v>
      </c>
      <c r="BC1088" s="236"/>
    </row>
    <row r="1089" spans="1:55" s="19" customFormat="1" ht="25.7" hidden="1" customHeight="1">
      <c r="A1089" s="690"/>
      <c r="B1089" s="242"/>
      <c r="C1089" s="248" t="s">
        <v>5641</v>
      </c>
      <c r="D1089" s="707" t="s">
        <v>6012</v>
      </c>
      <c r="E1089" s="707" t="s">
        <v>5641</v>
      </c>
      <c r="F1089" s="707" t="s">
        <v>5641</v>
      </c>
      <c r="G1089" s="235"/>
      <c r="H1089" s="235"/>
      <c r="I1089" s="235">
        <v>1250</v>
      </c>
      <c r="J1089" s="235">
        <v>500</v>
      </c>
      <c r="K1089" s="235">
        <v>500</v>
      </c>
      <c r="L1089" s="235"/>
      <c r="M1089" s="235"/>
      <c r="N1089" s="235"/>
      <c r="O1089" s="235">
        <v>500</v>
      </c>
      <c r="P1089" s="235">
        <v>500</v>
      </c>
      <c r="Q1089" s="235" t="s">
        <v>1865</v>
      </c>
      <c r="R1089" s="235">
        <v>1</v>
      </c>
      <c r="S1089" s="235" t="s">
        <v>290</v>
      </c>
      <c r="T1089" s="235"/>
      <c r="U1089" s="707"/>
      <c r="V1089" s="235"/>
      <c r="W1089" s="236"/>
      <c r="X1089" s="236"/>
      <c r="Y1089" s="236"/>
      <c r="Z1089" s="235"/>
      <c r="AA1089" s="707"/>
      <c r="AB1089" s="235"/>
      <c r="AC1089" s="236"/>
      <c r="AD1089" s="236"/>
      <c r="AE1089" s="236"/>
      <c r="AF1089" s="236"/>
      <c r="AG1089" s="236"/>
      <c r="AH1089" s="236"/>
      <c r="AI1089" s="236"/>
      <c r="AJ1089" s="236"/>
      <c r="AK1089" s="236"/>
      <c r="AL1089" s="236"/>
      <c r="AM1089" s="236"/>
      <c r="AN1089" s="236"/>
      <c r="AO1089" s="236"/>
      <c r="AP1089" s="236"/>
      <c r="AQ1089" s="236"/>
      <c r="AR1089" s="236"/>
      <c r="AS1089" s="236"/>
      <c r="AT1089" s="236"/>
      <c r="AU1089" s="707">
        <v>2002</v>
      </c>
      <c r="AV1089" s="235"/>
      <c r="AW1089" s="236"/>
      <c r="AX1089" s="221"/>
      <c r="AY1089" s="221"/>
      <c r="AZ1089" s="221"/>
      <c r="BA1089" s="221"/>
      <c r="BB1089" s="235">
        <v>100</v>
      </c>
      <c r="BC1089" s="236"/>
    </row>
    <row r="1090" spans="1:55" s="19" customFormat="1" ht="25.7" hidden="1" customHeight="1">
      <c r="A1090" s="690"/>
      <c r="B1090" s="242"/>
      <c r="C1090" s="248" t="s">
        <v>5641</v>
      </c>
      <c r="D1090" s="707" t="s">
        <v>6013</v>
      </c>
      <c r="E1090" s="707" t="s">
        <v>5641</v>
      </c>
      <c r="F1090" s="707" t="s">
        <v>5641</v>
      </c>
      <c r="G1090" s="235"/>
      <c r="H1090" s="235"/>
      <c r="I1090" s="235">
        <v>1250</v>
      </c>
      <c r="J1090" s="235">
        <v>500</v>
      </c>
      <c r="K1090" s="235">
        <v>500</v>
      </c>
      <c r="L1090" s="235"/>
      <c r="M1090" s="235"/>
      <c r="N1090" s="235"/>
      <c r="O1090" s="235">
        <v>500</v>
      </c>
      <c r="P1090" s="235">
        <v>500</v>
      </c>
      <c r="Q1090" s="235" t="s">
        <v>1865</v>
      </c>
      <c r="R1090" s="235">
        <v>1</v>
      </c>
      <c r="S1090" s="235" t="s">
        <v>290</v>
      </c>
      <c r="T1090" s="235"/>
      <c r="U1090" s="707"/>
      <c r="V1090" s="235"/>
      <c r="W1090" s="236"/>
      <c r="X1090" s="236"/>
      <c r="Y1090" s="236"/>
      <c r="Z1090" s="235"/>
      <c r="AA1090" s="707"/>
      <c r="AB1090" s="235"/>
      <c r="AC1090" s="236"/>
      <c r="AD1090" s="236"/>
      <c r="AE1090" s="236"/>
      <c r="AF1090" s="236"/>
      <c r="AG1090" s="236"/>
      <c r="AH1090" s="236"/>
      <c r="AI1090" s="236"/>
      <c r="AJ1090" s="236"/>
      <c r="AK1090" s="236"/>
      <c r="AL1090" s="236"/>
      <c r="AM1090" s="236"/>
      <c r="AN1090" s="236"/>
      <c r="AO1090" s="236"/>
      <c r="AP1090" s="236"/>
      <c r="AQ1090" s="236"/>
      <c r="AR1090" s="236"/>
      <c r="AS1090" s="236"/>
      <c r="AT1090" s="236"/>
      <c r="AU1090" s="707">
        <v>2002</v>
      </c>
      <c r="AV1090" s="235"/>
      <c r="AW1090" s="236"/>
      <c r="AX1090" s="221"/>
      <c r="AY1090" s="221"/>
      <c r="AZ1090" s="221"/>
      <c r="BA1090" s="221"/>
      <c r="BB1090" s="235">
        <v>100</v>
      </c>
      <c r="BC1090" s="236"/>
    </row>
    <row r="1091" spans="1:55" s="19" customFormat="1" ht="25.7" hidden="1" customHeight="1">
      <c r="A1091" s="690"/>
      <c r="B1091" s="242"/>
      <c r="C1091" s="248" t="s">
        <v>5641</v>
      </c>
      <c r="D1091" s="707" t="s">
        <v>6014</v>
      </c>
      <c r="E1091" s="707" t="s">
        <v>5641</v>
      </c>
      <c r="F1091" s="707" t="s">
        <v>5641</v>
      </c>
      <c r="G1091" s="235"/>
      <c r="H1091" s="235"/>
      <c r="I1091" s="235">
        <v>740</v>
      </c>
      <c r="J1091" s="235">
        <v>403</v>
      </c>
      <c r="K1091" s="235">
        <v>403</v>
      </c>
      <c r="L1091" s="235"/>
      <c r="M1091" s="235"/>
      <c r="N1091" s="235"/>
      <c r="O1091" s="235">
        <v>403</v>
      </c>
      <c r="P1091" s="235">
        <v>403</v>
      </c>
      <c r="Q1091" s="235" t="s">
        <v>1865</v>
      </c>
      <c r="R1091" s="235">
        <v>1</v>
      </c>
      <c r="S1091" s="235" t="s">
        <v>290</v>
      </c>
      <c r="T1091" s="235"/>
      <c r="U1091" s="707"/>
      <c r="V1091" s="235"/>
      <c r="W1091" s="236"/>
      <c r="X1091" s="236"/>
      <c r="Y1091" s="236"/>
      <c r="Z1091" s="235"/>
      <c r="AA1091" s="707"/>
      <c r="AB1091" s="235"/>
      <c r="AC1091" s="236"/>
      <c r="AD1091" s="236"/>
      <c r="AE1091" s="236"/>
      <c r="AF1091" s="236"/>
      <c r="AG1091" s="236"/>
      <c r="AH1091" s="236"/>
      <c r="AI1091" s="236"/>
      <c r="AJ1091" s="236"/>
      <c r="AK1091" s="236"/>
      <c r="AL1091" s="236"/>
      <c r="AM1091" s="236"/>
      <c r="AN1091" s="236"/>
      <c r="AO1091" s="236"/>
      <c r="AP1091" s="236"/>
      <c r="AQ1091" s="236"/>
      <c r="AR1091" s="236"/>
      <c r="AS1091" s="236"/>
      <c r="AT1091" s="236"/>
      <c r="AU1091" s="707">
        <v>2002</v>
      </c>
      <c r="AV1091" s="235"/>
      <c r="AW1091" s="236"/>
      <c r="AX1091" s="221"/>
      <c r="AY1091" s="221"/>
      <c r="AZ1091" s="221"/>
      <c r="BA1091" s="221"/>
      <c r="BB1091" s="235">
        <v>100</v>
      </c>
      <c r="BC1091" s="236"/>
    </row>
    <row r="1092" spans="1:55" s="19" customFormat="1" ht="25.7" hidden="1" customHeight="1">
      <c r="A1092" s="690"/>
      <c r="B1092" s="242"/>
      <c r="C1092" s="248" t="s">
        <v>5641</v>
      </c>
      <c r="D1092" s="707" t="s">
        <v>6015</v>
      </c>
      <c r="E1092" s="707" t="s">
        <v>5641</v>
      </c>
      <c r="F1092" s="707" t="s">
        <v>5641</v>
      </c>
      <c r="G1092" s="235"/>
      <c r="H1092" s="235"/>
      <c r="I1092" s="235">
        <v>1441</v>
      </c>
      <c r="J1092" s="235">
        <v>403</v>
      </c>
      <c r="K1092" s="235">
        <v>403</v>
      </c>
      <c r="L1092" s="235"/>
      <c r="M1092" s="235"/>
      <c r="N1092" s="235"/>
      <c r="O1092" s="235">
        <v>403</v>
      </c>
      <c r="P1092" s="235">
        <v>403</v>
      </c>
      <c r="Q1092" s="235" t="s">
        <v>1865</v>
      </c>
      <c r="R1092" s="235">
        <v>1</v>
      </c>
      <c r="S1092" s="235" t="s">
        <v>290</v>
      </c>
      <c r="T1092" s="235"/>
      <c r="U1092" s="707"/>
      <c r="V1092" s="235"/>
      <c r="W1092" s="236"/>
      <c r="X1092" s="236"/>
      <c r="Y1092" s="236"/>
      <c r="Z1092" s="235"/>
      <c r="AA1092" s="707"/>
      <c r="AB1092" s="235"/>
      <c r="AC1092" s="236"/>
      <c r="AD1092" s="236"/>
      <c r="AE1092" s="236"/>
      <c r="AF1092" s="236"/>
      <c r="AG1092" s="236"/>
      <c r="AH1092" s="236"/>
      <c r="AI1092" s="236"/>
      <c r="AJ1092" s="236"/>
      <c r="AK1092" s="236"/>
      <c r="AL1092" s="236"/>
      <c r="AM1092" s="236"/>
      <c r="AN1092" s="236"/>
      <c r="AO1092" s="236"/>
      <c r="AP1092" s="236"/>
      <c r="AQ1092" s="236"/>
      <c r="AR1092" s="236"/>
      <c r="AS1092" s="236"/>
      <c r="AT1092" s="236"/>
      <c r="AU1092" s="707">
        <v>2003</v>
      </c>
      <c r="AV1092" s="235"/>
      <c r="AW1092" s="236"/>
      <c r="AX1092" s="221"/>
      <c r="AY1092" s="221"/>
      <c r="AZ1092" s="221"/>
      <c r="BA1092" s="221"/>
      <c r="BB1092" s="235">
        <v>100</v>
      </c>
      <c r="BC1092" s="236"/>
    </row>
    <row r="1093" spans="1:55" s="19" customFormat="1" ht="25.7" hidden="1" customHeight="1">
      <c r="A1093" s="690"/>
      <c r="B1093" s="242"/>
      <c r="C1093" s="248" t="s">
        <v>5641</v>
      </c>
      <c r="D1093" s="707" t="s">
        <v>6016</v>
      </c>
      <c r="E1093" s="707" t="s">
        <v>5641</v>
      </c>
      <c r="F1093" s="707" t="s">
        <v>5641</v>
      </c>
      <c r="G1093" s="235">
        <v>2998</v>
      </c>
      <c r="H1093" s="235">
        <v>451</v>
      </c>
      <c r="I1093" s="235">
        <v>1143.9000000000001</v>
      </c>
      <c r="J1093" s="235">
        <v>431.22</v>
      </c>
      <c r="K1093" s="235">
        <v>431.22</v>
      </c>
      <c r="L1093" s="235"/>
      <c r="M1093" s="235"/>
      <c r="N1093" s="235"/>
      <c r="O1093" s="235">
        <v>451</v>
      </c>
      <c r="P1093" s="235">
        <v>451</v>
      </c>
      <c r="Q1093" s="235" t="s">
        <v>1865</v>
      </c>
      <c r="R1093" s="235">
        <v>1</v>
      </c>
      <c r="S1093" s="235" t="s">
        <v>290</v>
      </c>
      <c r="T1093" s="235"/>
      <c r="U1093" s="707"/>
      <c r="V1093" s="235"/>
      <c r="W1093" s="236"/>
      <c r="X1093" s="236"/>
      <c r="Y1093" s="236"/>
      <c r="Z1093" s="235"/>
      <c r="AA1093" s="707"/>
      <c r="AB1093" s="235"/>
      <c r="AC1093" s="236"/>
      <c r="AD1093" s="236"/>
      <c r="AE1093" s="236"/>
      <c r="AF1093" s="236"/>
      <c r="AG1093" s="236"/>
      <c r="AH1093" s="236"/>
      <c r="AI1093" s="236"/>
      <c r="AJ1093" s="236"/>
      <c r="AK1093" s="236"/>
      <c r="AL1093" s="236"/>
      <c r="AM1093" s="236"/>
      <c r="AN1093" s="236"/>
      <c r="AO1093" s="236"/>
      <c r="AP1093" s="236"/>
      <c r="AQ1093" s="236"/>
      <c r="AR1093" s="236"/>
      <c r="AS1093" s="236"/>
      <c r="AT1093" s="236"/>
      <c r="AU1093" s="707">
        <v>2009</v>
      </c>
      <c r="AV1093" s="235">
        <v>120</v>
      </c>
      <c r="AW1093" s="236" t="s">
        <v>2025</v>
      </c>
      <c r="AX1093" s="221"/>
      <c r="AY1093" s="221"/>
      <c r="AZ1093" s="221"/>
      <c r="BA1093" s="221"/>
      <c r="BB1093" s="235">
        <v>120</v>
      </c>
      <c r="BC1093" s="236"/>
    </row>
    <row r="1094" spans="1:55" s="19" customFormat="1" ht="25.7" hidden="1" customHeight="1">
      <c r="A1094" s="690"/>
      <c r="B1094" s="242"/>
      <c r="C1094" s="248" t="s">
        <v>5641</v>
      </c>
      <c r="D1094" s="707" t="s">
        <v>6017</v>
      </c>
      <c r="E1094" s="707" t="s">
        <v>5641</v>
      </c>
      <c r="F1094" s="707" t="s">
        <v>5641</v>
      </c>
      <c r="G1094" s="235">
        <v>1144</v>
      </c>
      <c r="H1094" s="235">
        <v>431</v>
      </c>
      <c r="I1094" s="235">
        <v>40206</v>
      </c>
      <c r="J1094" s="235">
        <v>451.26</v>
      </c>
      <c r="K1094" s="235">
        <v>451.26</v>
      </c>
      <c r="L1094" s="235"/>
      <c r="M1094" s="235"/>
      <c r="N1094" s="235"/>
      <c r="O1094" s="235">
        <v>431</v>
      </c>
      <c r="P1094" s="235">
        <v>431</v>
      </c>
      <c r="Q1094" s="235" t="s">
        <v>1865</v>
      </c>
      <c r="R1094" s="235">
        <v>1</v>
      </c>
      <c r="S1094" s="235" t="s">
        <v>290</v>
      </c>
      <c r="T1094" s="235"/>
      <c r="U1094" s="707"/>
      <c r="V1094" s="235"/>
      <c r="W1094" s="236"/>
      <c r="X1094" s="236"/>
      <c r="Y1094" s="236"/>
      <c r="Z1094" s="235" t="s">
        <v>1496</v>
      </c>
      <c r="AA1094" s="707"/>
      <c r="AB1094" s="235"/>
      <c r="AC1094" s="236"/>
      <c r="AD1094" s="236"/>
      <c r="AE1094" s="236"/>
      <c r="AF1094" s="236"/>
      <c r="AG1094" s="236"/>
      <c r="AH1094" s="236"/>
      <c r="AI1094" s="236"/>
      <c r="AJ1094" s="236"/>
      <c r="AK1094" s="236"/>
      <c r="AL1094" s="236"/>
      <c r="AM1094" s="236"/>
      <c r="AN1094" s="236"/>
      <c r="AO1094" s="236"/>
      <c r="AP1094" s="236"/>
      <c r="AQ1094" s="236"/>
      <c r="AR1094" s="236"/>
      <c r="AS1094" s="236"/>
      <c r="AT1094" s="236"/>
      <c r="AU1094" s="707">
        <v>2009</v>
      </c>
      <c r="AV1094" s="235">
        <v>120</v>
      </c>
      <c r="AW1094" s="236" t="s">
        <v>2025</v>
      </c>
      <c r="AX1094" s="221"/>
      <c r="AY1094" s="221"/>
      <c r="AZ1094" s="221"/>
      <c r="BA1094" s="221"/>
      <c r="BB1094" s="235">
        <v>120</v>
      </c>
      <c r="BC1094" s="236"/>
    </row>
    <row r="1095" spans="1:55" s="19" customFormat="1" ht="25.7" hidden="1" customHeight="1">
      <c r="A1095" s="690"/>
      <c r="B1095" s="242"/>
      <c r="C1095" s="248" t="s">
        <v>5641</v>
      </c>
      <c r="D1095" s="707" t="s">
        <v>6018</v>
      </c>
      <c r="E1095" s="707" t="s">
        <v>5641</v>
      </c>
      <c r="F1095" s="707" t="s">
        <v>5641</v>
      </c>
      <c r="G1095" s="235">
        <v>1591</v>
      </c>
      <c r="H1095" s="235">
        <v>379</v>
      </c>
      <c r="I1095" s="235">
        <v>1590.8</v>
      </c>
      <c r="J1095" s="235">
        <v>379.15</v>
      </c>
      <c r="K1095" s="235">
        <v>379.15</v>
      </c>
      <c r="L1095" s="235"/>
      <c r="M1095" s="235"/>
      <c r="N1095" s="235"/>
      <c r="O1095" s="235">
        <v>379</v>
      </c>
      <c r="P1095" s="235">
        <v>379</v>
      </c>
      <c r="Q1095" s="235" t="s">
        <v>1865</v>
      </c>
      <c r="R1095" s="235">
        <v>1</v>
      </c>
      <c r="S1095" s="235" t="s">
        <v>290</v>
      </c>
      <c r="T1095" s="235"/>
      <c r="U1095" s="707"/>
      <c r="V1095" s="235"/>
      <c r="W1095" s="236"/>
      <c r="X1095" s="236"/>
      <c r="Y1095" s="236"/>
      <c r="Z1095" s="235" t="s">
        <v>6019</v>
      </c>
      <c r="AA1095" s="707"/>
      <c r="AB1095" s="235"/>
      <c r="AC1095" s="236"/>
      <c r="AD1095" s="236"/>
      <c r="AE1095" s="236"/>
      <c r="AF1095" s="236"/>
      <c r="AG1095" s="236"/>
      <c r="AH1095" s="236"/>
      <c r="AI1095" s="236"/>
      <c r="AJ1095" s="236"/>
      <c r="AK1095" s="236"/>
      <c r="AL1095" s="236"/>
      <c r="AM1095" s="236"/>
      <c r="AN1095" s="236"/>
      <c r="AO1095" s="236"/>
      <c r="AP1095" s="236"/>
      <c r="AQ1095" s="236"/>
      <c r="AR1095" s="236"/>
      <c r="AS1095" s="236"/>
      <c r="AT1095" s="236"/>
      <c r="AU1095" s="707">
        <v>2009</v>
      </c>
      <c r="AV1095" s="235">
        <v>120</v>
      </c>
      <c r="AW1095" s="236" t="s">
        <v>2025</v>
      </c>
      <c r="AX1095" s="221"/>
      <c r="AY1095" s="221"/>
      <c r="AZ1095" s="221"/>
      <c r="BA1095" s="221"/>
      <c r="BB1095" s="235">
        <v>120</v>
      </c>
      <c r="BC1095" s="236"/>
    </row>
    <row r="1096" spans="1:55" s="19" customFormat="1" ht="25.7" hidden="1" customHeight="1">
      <c r="A1096" s="690"/>
      <c r="B1096" s="242"/>
      <c r="C1096" s="248" t="s">
        <v>5641</v>
      </c>
      <c r="D1096" s="707" t="s">
        <v>6020</v>
      </c>
      <c r="E1096" s="707" t="s">
        <v>5641</v>
      </c>
      <c r="F1096" s="707" t="s">
        <v>5641</v>
      </c>
      <c r="G1096" s="235"/>
      <c r="H1096" s="235"/>
      <c r="I1096" s="235">
        <v>2998</v>
      </c>
      <c r="J1096" s="235">
        <v>497.26</v>
      </c>
      <c r="K1096" s="235">
        <v>497.26</v>
      </c>
      <c r="L1096" s="235"/>
      <c r="M1096" s="235"/>
      <c r="N1096" s="235"/>
      <c r="O1096" s="235">
        <v>500</v>
      </c>
      <c r="P1096" s="235">
        <v>500</v>
      </c>
      <c r="Q1096" s="235" t="s">
        <v>6021</v>
      </c>
      <c r="R1096" s="235">
        <v>1</v>
      </c>
      <c r="S1096" s="235" t="s">
        <v>290</v>
      </c>
      <c r="T1096" s="235"/>
      <c r="U1096" s="707"/>
      <c r="V1096" s="235"/>
      <c r="W1096" s="236"/>
      <c r="X1096" s="236"/>
      <c r="Y1096" s="236"/>
      <c r="Z1096" s="235"/>
      <c r="AA1096" s="707"/>
      <c r="AB1096" s="235"/>
      <c r="AC1096" s="236"/>
      <c r="AD1096" s="236"/>
      <c r="AE1096" s="236"/>
      <c r="AF1096" s="236"/>
      <c r="AG1096" s="236"/>
      <c r="AH1096" s="236"/>
      <c r="AI1096" s="236"/>
      <c r="AJ1096" s="236"/>
      <c r="AK1096" s="236"/>
      <c r="AL1096" s="236"/>
      <c r="AM1096" s="236"/>
      <c r="AN1096" s="236"/>
      <c r="AO1096" s="236"/>
      <c r="AP1096" s="236"/>
      <c r="AQ1096" s="236"/>
      <c r="AR1096" s="236"/>
      <c r="AS1096" s="236"/>
      <c r="AT1096" s="236"/>
      <c r="AU1096" s="707">
        <v>2007</v>
      </c>
      <c r="AV1096" s="235"/>
      <c r="AW1096" s="236"/>
      <c r="AX1096" s="221"/>
      <c r="AY1096" s="221"/>
      <c r="AZ1096" s="221"/>
      <c r="BA1096" s="221"/>
      <c r="BB1096" s="235">
        <v>120</v>
      </c>
      <c r="BC1096" s="236"/>
    </row>
    <row r="1097" spans="1:55" s="19" customFormat="1" ht="25.7" hidden="1" customHeight="1">
      <c r="A1097" s="690"/>
      <c r="B1097" s="242"/>
      <c r="C1097" s="248" t="s">
        <v>5641</v>
      </c>
      <c r="D1097" s="707" t="s">
        <v>6022</v>
      </c>
      <c r="E1097" s="707" t="s">
        <v>5641</v>
      </c>
      <c r="F1097" s="707" t="s">
        <v>5641</v>
      </c>
      <c r="G1097" s="235"/>
      <c r="H1097" s="235"/>
      <c r="I1097" s="235">
        <v>5277</v>
      </c>
      <c r="J1097" s="235">
        <v>508</v>
      </c>
      <c r="K1097" s="235">
        <v>508</v>
      </c>
      <c r="L1097" s="235"/>
      <c r="M1097" s="235"/>
      <c r="N1097" s="235"/>
      <c r="O1097" s="235">
        <v>508</v>
      </c>
      <c r="P1097" s="235">
        <v>508</v>
      </c>
      <c r="Q1097" s="235" t="s">
        <v>1865</v>
      </c>
      <c r="R1097" s="235">
        <v>1</v>
      </c>
      <c r="S1097" s="235" t="s">
        <v>290</v>
      </c>
      <c r="T1097" s="235"/>
      <c r="U1097" s="707"/>
      <c r="V1097" s="235"/>
      <c r="W1097" s="236"/>
      <c r="X1097" s="236"/>
      <c r="Y1097" s="236"/>
      <c r="Z1097" s="235"/>
      <c r="AA1097" s="707"/>
      <c r="AB1097" s="235"/>
      <c r="AC1097" s="236"/>
      <c r="AD1097" s="236"/>
      <c r="AE1097" s="236"/>
      <c r="AF1097" s="236"/>
      <c r="AG1097" s="236"/>
      <c r="AH1097" s="236"/>
      <c r="AI1097" s="236"/>
      <c r="AJ1097" s="236"/>
      <c r="AK1097" s="236"/>
      <c r="AL1097" s="236"/>
      <c r="AM1097" s="236"/>
      <c r="AN1097" s="236"/>
      <c r="AO1097" s="236"/>
      <c r="AP1097" s="236"/>
      <c r="AQ1097" s="236"/>
      <c r="AR1097" s="236"/>
      <c r="AS1097" s="236"/>
      <c r="AT1097" s="236"/>
      <c r="AU1097" s="707">
        <v>2010</v>
      </c>
      <c r="AV1097" s="235"/>
      <c r="AW1097" s="236"/>
      <c r="AX1097" s="221"/>
      <c r="AY1097" s="221"/>
      <c r="AZ1097" s="221"/>
      <c r="BA1097" s="221"/>
      <c r="BB1097" s="235">
        <v>120</v>
      </c>
      <c r="BC1097" s="236"/>
    </row>
    <row r="1098" spans="1:55" s="19" customFormat="1" ht="25.7" hidden="1" customHeight="1">
      <c r="A1098" s="690"/>
      <c r="B1098" s="242"/>
      <c r="C1098" s="248" t="s">
        <v>5641</v>
      </c>
      <c r="D1098" s="219" t="s">
        <v>6023</v>
      </c>
      <c r="E1098" s="707" t="s">
        <v>5641</v>
      </c>
      <c r="F1098" s="707" t="s">
        <v>5641</v>
      </c>
      <c r="G1098" s="235"/>
      <c r="H1098" s="235"/>
      <c r="I1098" s="235">
        <v>1353</v>
      </c>
      <c r="J1098" s="235">
        <v>456</v>
      </c>
      <c r="K1098" s="235">
        <v>456</v>
      </c>
      <c r="L1098" s="235">
        <v>456</v>
      </c>
      <c r="M1098" s="235">
        <v>456</v>
      </c>
      <c r="N1098" s="235">
        <v>456</v>
      </c>
      <c r="O1098" s="235">
        <v>456</v>
      </c>
      <c r="P1098" s="235">
        <v>456</v>
      </c>
      <c r="Q1098" s="235" t="s">
        <v>1865</v>
      </c>
      <c r="R1098" s="235">
        <v>1</v>
      </c>
      <c r="S1098" s="235" t="s">
        <v>290</v>
      </c>
      <c r="T1098" s="235"/>
      <c r="U1098" s="707"/>
      <c r="V1098" s="235"/>
      <c r="W1098" s="236"/>
      <c r="X1098" s="236"/>
      <c r="Y1098" s="236"/>
      <c r="Z1098" s="235" t="s">
        <v>944</v>
      </c>
      <c r="AA1098" s="707"/>
      <c r="AB1098" s="235"/>
      <c r="AC1098" s="236"/>
      <c r="AD1098" s="236"/>
      <c r="AE1098" s="236"/>
      <c r="AF1098" s="236"/>
      <c r="AG1098" s="236"/>
      <c r="AH1098" s="236"/>
      <c r="AI1098" s="236"/>
      <c r="AJ1098" s="236"/>
      <c r="AK1098" s="236"/>
      <c r="AL1098" s="236"/>
      <c r="AM1098" s="236"/>
      <c r="AN1098" s="236"/>
      <c r="AO1098" s="236"/>
      <c r="AP1098" s="236"/>
      <c r="AQ1098" s="236"/>
      <c r="AR1098" s="236"/>
      <c r="AS1098" s="236"/>
      <c r="AT1098" s="236"/>
      <c r="AU1098" s="707">
        <v>2010</v>
      </c>
      <c r="AV1098" s="235"/>
      <c r="AW1098" s="236"/>
      <c r="AX1098" s="221"/>
      <c r="AY1098" s="221"/>
      <c r="AZ1098" s="221"/>
      <c r="BA1098" s="221"/>
      <c r="BB1098" s="235">
        <v>120</v>
      </c>
      <c r="BC1098" s="236"/>
    </row>
    <row r="1099" spans="1:55" s="19" customFormat="1" ht="25.7" hidden="1" customHeight="1">
      <c r="A1099" s="690"/>
      <c r="B1099" s="242"/>
      <c r="C1099" s="248" t="s">
        <v>5641</v>
      </c>
      <c r="D1099" s="707" t="s">
        <v>6024</v>
      </c>
      <c r="E1099" s="707" t="s">
        <v>5641</v>
      </c>
      <c r="F1099" s="707" t="s">
        <v>5641</v>
      </c>
      <c r="G1099" s="250"/>
      <c r="H1099" s="236"/>
      <c r="I1099" s="235">
        <v>2995</v>
      </c>
      <c r="J1099" s="235">
        <v>430</v>
      </c>
      <c r="K1099" s="235">
        <v>430</v>
      </c>
      <c r="L1099" s="236">
        <v>430</v>
      </c>
      <c r="M1099" s="736">
        <v>430</v>
      </c>
      <c r="N1099" s="236">
        <v>430</v>
      </c>
      <c r="O1099" s="235">
        <v>430</v>
      </c>
      <c r="P1099" s="235">
        <v>430</v>
      </c>
      <c r="Q1099" s="235" t="s">
        <v>1865</v>
      </c>
      <c r="R1099" s="235">
        <v>1</v>
      </c>
      <c r="S1099" s="235" t="s">
        <v>290</v>
      </c>
      <c r="T1099" s="236"/>
      <c r="U1099" s="236"/>
      <c r="V1099" s="236"/>
      <c r="W1099" s="236"/>
      <c r="X1099" s="236"/>
      <c r="Y1099" s="236"/>
      <c r="Z1099" s="235" t="s">
        <v>944</v>
      </c>
      <c r="AA1099" s="707"/>
      <c r="AB1099" s="707"/>
      <c r="AC1099" s="236"/>
      <c r="AD1099" s="236"/>
      <c r="AE1099" s="236"/>
      <c r="AF1099" s="236"/>
      <c r="AG1099" s="236"/>
      <c r="AH1099" s="236"/>
      <c r="AI1099" s="236"/>
      <c r="AJ1099" s="236"/>
      <c r="AK1099" s="236"/>
      <c r="AL1099" s="236"/>
      <c r="AM1099" s="236"/>
      <c r="AN1099" s="236"/>
      <c r="AO1099" s="236"/>
      <c r="AP1099" s="236"/>
      <c r="AQ1099" s="236"/>
      <c r="AR1099" s="236"/>
      <c r="AS1099" s="236"/>
      <c r="AT1099" s="236"/>
      <c r="AU1099" s="707">
        <v>2012</v>
      </c>
      <c r="AV1099" s="221"/>
      <c r="AW1099" s="221"/>
      <c r="AX1099" s="221"/>
      <c r="AY1099" s="221"/>
      <c r="AZ1099" s="221"/>
      <c r="BA1099" s="221"/>
      <c r="BB1099" s="235">
        <v>124</v>
      </c>
      <c r="BC1099" s="236"/>
    </row>
    <row r="1100" spans="1:55" s="19" customFormat="1" ht="25.7" hidden="1" customHeight="1">
      <c r="A1100" s="690"/>
      <c r="B1100" s="242"/>
      <c r="C1100" s="707" t="s">
        <v>5641</v>
      </c>
      <c r="D1100" s="707" t="s">
        <v>6025</v>
      </c>
      <c r="E1100" s="707" t="s">
        <v>5641</v>
      </c>
      <c r="F1100" s="707" t="s">
        <v>5641</v>
      </c>
      <c r="G1100" s="235"/>
      <c r="H1100" s="235"/>
      <c r="I1100" s="235">
        <v>2603</v>
      </c>
      <c r="J1100" s="235">
        <v>442</v>
      </c>
      <c r="K1100" s="235">
        <v>442</v>
      </c>
      <c r="L1100" s="235"/>
      <c r="M1100" s="235"/>
      <c r="N1100" s="235"/>
      <c r="O1100" s="235">
        <v>430</v>
      </c>
      <c r="P1100" s="235">
        <v>430</v>
      </c>
      <c r="Q1100" s="235" t="s">
        <v>1865</v>
      </c>
      <c r="R1100" s="235">
        <v>1</v>
      </c>
      <c r="S1100" s="235" t="s">
        <v>290</v>
      </c>
      <c r="T1100" s="235"/>
      <c r="U1100" s="707"/>
      <c r="V1100" s="235"/>
      <c r="W1100" s="236"/>
      <c r="X1100" s="236"/>
      <c r="Y1100" s="236"/>
      <c r="Z1100" s="235"/>
      <c r="AA1100" s="707"/>
      <c r="AB1100" s="235"/>
      <c r="AC1100" s="236"/>
      <c r="AD1100" s="236"/>
      <c r="AE1100" s="236"/>
      <c r="AF1100" s="236"/>
      <c r="AG1100" s="236"/>
      <c r="AH1100" s="236"/>
      <c r="AI1100" s="236"/>
      <c r="AJ1100" s="236"/>
      <c r="AK1100" s="236"/>
      <c r="AL1100" s="236"/>
      <c r="AM1100" s="236"/>
      <c r="AN1100" s="236"/>
      <c r="AO1100" s="236"/>
      <c r="AP1100" s="236"/>
      <c r="AQ1100" s="236"/>
      <c r="AR1100" s="236"/>
      <c r="AS1100" s="236"/>
      <c r="AT1100" s="236"/>
      <c r="AU1100" s="707">
        <v>2014</v>
      </c>
      <c r="AV1100" s="235"/>
      <c r="AW1100" s="236"/>
      <c r="AX1100" s="221"/>
      <c r="AY1100" s="221"/>
      <c r="AZ1100" s="221"/>
      <c r="BA1100" s="221"/>
      <c r="BB1100" s="235">
        <v>120</v>
      </c>
      <c r="BC1100" s="236"/>
    </row>
    <row r="1101" spans="1:55" s="19" customFormat="1" ht="25.7" hidden="1" customHeight="1">
      <c r="A1101" s="690"/>
      <c r="B1101" s="242"/>
      <c r="C1101" s="248" t="s">
        <v>5641</v>
      </c>
      <c r="D1101" s="707" t="s">
        <v>13142</v>
      </c>
      <c r="E1101" s="707" t="s">
        <v>5641</v>
      </c>
      <c r="F1101" s="707" t="s">
        <v>5641</v>
      </c>
      <c r="G1101" s="250"/>
      <c r="H1101" s="236"/>
      <c r="I1101" s="235">
        <v>5410</v>
      </c>
      <c r="J1101" s="235">
        <v>492</v>
      </c>
      <c r="K1101" s="235">
        <v>492</v>
      </c>
      <c r="L1101" s="235"/>
      <c r="M1101" s="235"/>
      <c r="N1101" s="235"/>
      <c r="O1101" s="235">
        <v>430</v>
      </c>
      <c r="P1101" s="235">
        <v>430</v>
      </c>
      <c r="Q1101" s="235" t="s">
        <v>1865</v>
      </c>
      <c r="R1101" s="235">
        <v>1</v>
      </c>
      <c r="S1101" s="235" t="s">
        <v>290</v>
      </c>
      <c r="T1101" s="236"/>
      <c r="U1101" s="236"/>
      <c r="V1101" s="236"/>
      <c r="W1101" s="236"/>
      <c r="X1101" s="236"/>
      <c r="Y1101" s="236"/>
      <c r="Z1101" s="235"/>
      <c r="AA1101" s="707"/>
      <c r="AB1101" s="707"/>
      <c r="AC1101" s="236"/>
      <c r="AD1101" s="236"/>
      <c r="AE1101" s="236"/>
      <c r="AF1101" s="236"/>
      <c r="AG1101" s="236"/>
      <c r="AH1101" s="236"/>
      <c r="AI1101" s="236"/>
      <c r="AJ1101" s="236"/>
      <c r="AK1101" s="236"/>
      <c r="AL1101" s="236"/>
      <c r="AM1101" s="236"/>
      <c r="AN1101" s="236"/>
      <c r="AO1101" s="236"/>
      <c r="AP1101" s="236"/>
      <c r="AQ1101" s="236"/>
      <c r="AR1101" s="236"/>
      <c r="AS1101" s="236"/>
      <c r="AT1101" s="236"/>
      <c r="AU1101" s="707">
        <v>2018</v>
      </c>
      <c r="AV1101" s="221"/>
      <c r="AW1101" s="221"/>
      <c r="AX1101" s="221"/>
      <c r="AY1101" s="221"/>
      <c r="AZ1101" s="221"/>
      <c r="BA1101" s="221"/>
      <c r="BB1101" s="235">
        <v>200</v>
      </c>
      <c r="BC1101" s="236"/>
    </row>
    <row r="1102" spans="1:55" s="19" customFormat="1" ht="25.7" hidden="1" customHeight="1">
      <c r="A1102" s="690"/>
      <c r="B1102" s="242"/>
      <c r="C1102" s="707" t="s">
        <v>5641</v>
      </c>
      <c r="D1102" s="707" t="s">
        <v>16624</v>
      </c>
      <c r="E1102" s="707" t="s">
        <v>5641</v>
      </c>
      <c r="F1102" s="707" t="s">
        <v>5641</v>
      </c>
      <c r="G1102" s="250"/>
      <c r="H1102" s="236"/>
      <c r="I1102" s="235">
        <v>1200</v>
      </c>
      <c r="J1102" s="235">
        <v>495</v>
      </c>
      <c r="K1102" s="235">
        <v>495</v>
      </c>
      <c r="L1102" s="235"/>
      <c r="M1102" s="235"/>
      <c r="N1102" s="235"/>
      <c r="O1102" s="235">
        <v>495</v>
      </c>
      <c r="P1102" s="235">
        <v>495</v>
      </c>
      <c r="Q1102" s="235" t="s">
        <v>1865</v>
      </c>
      <c r="R1102" s="235">
        <v>1</v>
      </c>
      <c r="S1102" s="235" t="s">
        <v>290</v>
      </c>
      <c r="T1102" s="236"/>
      <c r="U1102" s="236"/>
      <c r="V1102" s="236"/>
      <c r="W1102" s="236"/>
      <c r="X1102" s="236"/>
      <c r="Y1102" s="236"/>
      <c r="Z1102" s="235"/>
      <c r="AA1102" s="707"/>
      <c r="AB1102" s="707"/>
      <c r="AC1102" s="236"/>
      <c r="AD1102" s="236"/>
      <c r="AE1102" s="236"/>
      <c r="AF1102" s="236"/>
      <c r="AG1102" s="236"/>
      <c r="AH1102" s="236"/>
      <c r="AI1102" s="236"/>
      <c r="AJ1102" s="236"/>
      <c r="AK1102" s="236"/>
      <c r="AL1102" s="236"/>
      <c r="AM1102" s="236"/>
      <c r="AN1102" s="236"/>
      <c r="AO1102" s="236"/>
      <c r="AP1102" s="236"/>
      <c r="AQ1102" s="236"/>
      <c r="AR1102" s="236"/>
      <c r="AS1102" s="236"/>
      <c r="AT1102" s="236"/>
      <c r="AU1102" s="707">
        <v>2019</v>
      </c>
      <c r="AV1102" s="221"/>
      <c r="AW1102" s="221"/>
      <c r="AX1102" s="221"/>
      <c r="AY1102" s="221"/>
      <c r="AZ1102" s="221"/>
      <c r="BA1102" s="221"/>
      <c r="BB1102" s="235">
        <v>350</v>
      </c>
      <c r="BC1102" s="236"/>
    </row>
    <row r="1103" spans="1:55" s="19" customFormat="1" ht="25.7" hidden="1" customHeight="1">
      <c r="A1103" s="690"/>
      <c r="B1103" s="242"/>
      <c r="C1103" s="707" t="s">
        <v>5641</v>
      </c>
      <c r="D1103" s="707" t="s">
        <v>16625</v>
      </c>
      <c r="E1103" s="707" t="s">
        <v>5641</v>
      </c>
      <c r="F1103" s="707" t="s">
        <v>5641</v>
      </c>
      <c r="G1103" s="250"/>
      <c r="H1103" s="236"/>
      <c r="I1103" s="235">
        <v>43000.9</v>
      </c>
      <c r="J1103" s="235">
        <v>450</v>
      </c>
      <c r="K1103" s="235">
        <v>450</v>
      </c>
      <c r="L1103" s="235"/>
      <c r="M1103" s="235"/>
      <c r="N1103" s="235"/>
      <c r="O1103" s="235">
        <v>450</v>
      </c>
      <c r="P1103" s="235">
        <v>450</v>
      </c>
      <c r="Q1103" s="235" t="s">
        <v>1865</v>
      </c>
      <c r="R1103" s="235">
        <v>1</v>
      </c>
      <c r="S1103" s="235" t="s">
        <v>290</v>
      </c>
      <c r="T1103" s="236"/>
      <c r="U1103" s="236"/>
      <c r="V1103" s="236"/>
      <c r="W1103" s="236"/>
      <c r="X1103" s="236"/>
      <c r="Y1103" s="236"/>
      <c r="Z1103" s="235"/>
      <c r="AA1103" s="707"/>
      <c r="AB1103" s="707"/>
      <c r="AC1103" s="236"/>
      <c r="AD1103" s="236"/>
      <c r="AE1103" s="236"/>
      <c r="AF1103" s="236"/>
      <c r="AG1103" s="236"/>
      <c r="AH1103" s="236"/>
      <c r="AI1103" s="236"/>
      <c r="AJ1103" s="236"/>
      <c r="AK1103" s="236"/>
      <c r="AL1103" s="236"/>
      <c r="AM1103" s="236"/>
      <c r="AN1103" s="236"/>
      <c r="AO1103" s="236"/>
      <c r="AP1103" s="236"/>
      <c r="AQ1103" s="236"/>
      <c r="AR1103" s="236"/>
      <c r="AS1103" s="236"/>
      <c r="AT1103" s="236"/>
      <c r="AU1103" s="707">
        <v>2019</v>
      </c>
      <c r="AV1103" s="221"/>
      <c r="AW1103" s="221"/>
      <c r="AX1103" s="221"/>
      <c r="AY1103" s="221"/>
      <c r="AZ1103" s="221"/>
      <c r="BA1103" s="221"/>
      <c r="BB1103" s="235">
        <v>198</v>
      </c>
      <c r="BC1103" s="236"/>
    </row>
    <row r="1104" spans="1:55" s="19" customFormat="1" ht="25.7" hidden="1" customHeight="1">
      <c r="A1104" s="690"/>
      <c r="B1104" s="242"/>
      <c r="C1104" s="707" t="s">
        <v>5643</v>
      </c>
      <c r="D1104" s="707" t="s">
        <v>6026</v>
      </c>
      <c r="E1104" s="707" t="s">
        <v>5643</v>
      </c>
      <c r="F1104" s="707" t="s">
        <v>5643</v>
      </c>
      <c r="G1104" s="250"/>
      <c r="H1104" s="236"/>
      <c r="I1104" s="235">
        <v>1163</v>
      </c>
      <c r="J1104" s="235">
        <v>462</v>
      </c>
      <c r="K1104" s="235">
        <v>462</v>
      </c>
      <c r="L1104" s="236"/>
      <c r="M1104" s="736"/>
      <c r="N1104" s="236"/>
      <c r="O1104" s="235">
        <v>374</v>
      </c>
      <c r="P1104" s="235">
        <v>374</v>
      </c>
      <c r="Q1104" s="235" t="s">
        <v>5904</v>
      </c>
      <c r="R1104" s="235">
        <v>1</v>
      </c>
      <c r="S1104" s="235" t="s">
        <v>290</v>
      </c>
      <c r="T1104" s="236"/>
      <c r="U1104" s="236"/>
      <c r="V1104" s="236"/>
      <c r="W1104" s="236"/>
      <c r="X1104" s="236"/>
      <c r="Y1104" s="236"/>
      <c r="Z1104" s="235" t="s">
        <v>6027</v>
      </c>
      <c r="AA1104" s="707"/>
      <c r="AB1104" s="707"/>
      <c r="AC1104" s="236"/>
      <c r="AD1104" s="236"/>
      <c r="AE1104" s="236"/>
      <c r="AF1104" s="236"/>
      <c r="AG1104" s="236"/>
      <c r="AH1104" s="236"/>
      <c r="AI1104" s="236"/>
      <c r="AJ1104" s="236"/>
      <c r="AK1104" s="236"/>
      <c r="AL1104" s="236"/>
      <c r="AM1104" s="236"/>
      <c r="AN1104" s="236"/>
      <c r="AO1104" s="236"/>
      <c r="AP1104" s="236"/>
      <c r="AQ1104" s="236"/>
      <c r="AR1104" s="236"/>
      <c r="AS1104" s="236"/>
      <c r="AT1104" s="236"/>
      <c r="AU1104" s="707">
        <v>2008</v>
      </c>
      <c r="AV1104" s="221"/>
      <c r="AW1104" s="221"/>
      <c r="AX1104" s="221"/>
      <c r="AY1104" s="221"/>
      <c r="AZ1104" s="221"/>
      <c r="BA1104" s="221"/>
      <c r="BB1104" s="235">
        <v>112.86</v>
      </c>
      <c r="BC1104" s="236"/>
    </row>
    <row r="1105" spans="1:55" s="19" customFormat="1" ht="25.7" hidden="1" customHeight="1">
      <c r="A1105" s="690"/>
      <c r="B1105" s="242"/>
      <c r="C1105" s="707" t="s">
        <v>5643</v>
      </c>
      <c r="D1105" s="707" t="s">
        <v>6028</v>
      </c>
      <c r="E1105" s="707" t="s">
        <v>5643</v>
      </c>
      <c r="F1105" s="707" t="s">
        <v>5643</v>
      </c>
      <c r="G1105" s="250"/>
      <c r="H1105" s="236"/>
      <c r="I1105" s="235">
        <v>2748</v>
      </c>
      <c r="J1105" s="235">
        <v>378</v>
      </c>
      <c r="K1105" s="235">
        <v>378</v>
      </c>
      <c r="L1105" s="236"/>
      <c r="M1105" s="736"/>
      <c r="N1105" s="236"/>
      <c r="O1105" s="235">
        <v>352</v>
      </c>
      <c r="P1105" s="235">
        <v>352</v>
      </c>
      <c r="Q1105" s="235" t="s">
        <v>2780</v>
      </c>
      <c r="R1105" s="235">
        <v>1</v>
      </c>
      <c r="S1105" s="235" t="s">
        <v>290</v>
      </c>
      <c r="T1105" s="236"/>
      <c r="U1105" s="236"/>
      <c r="V1105" s="236"/>
      <c r="W1105" s="236"/>
      <c r="X1105" s="236"/>
      <c r="Y1105" s="236"/>
      <c r="Z1105" s="235" t="s">
        <v>6027</v>
      </c>
      <c r="AA1105" s="707"/>
      <c r="AB1105" s="707"/>
      <c r="AC1105" s="236"/>
      <c r="AD1105" s="236"/>
      <c r="AE1105" s="236"/>
      <c r="AF1105" s="236"/>
      <c r="AG1105" s="236"/>
      <c r="AH1105" s="236"/>
      <c r="AI1105" s="236"/>
      <c r="AJ1105" s="236"/>
      <c r="AK1105" s="236"/>
      <c r="AL1105" s="236"/>
      <c r="AM1105" s="236"/>
      <c r="AN1105" s="236"/>
      <c r="AO1105" s="236"/>
      <c r="AP1105" s="236"/>
      <c r="AQ1105" s="236"/>
      <c r="AR1105" s="236"/>
      <c r="AS1105" s="236"/>
      <c r="AT1105" s="236"/>
      <c r="AU1105" s="707">
        <v>2008</v>
      </c>
      <c r="AV1105" s="221"/>
      <c r="AW1105" s="221"/>
      <c r="AX1105" s="221"/>
      <c r="AY1105" s="221"/>
      <c r="AZ1105" s="221"/>
      <c r="BA1105" s="221"/>
      <c r="BB1105" s="235">
        <v>113.39100000000001</v>
      </c>
      <c r="BC1105" s="236" t="s">
        <v>6029</v>
      </c>
    </row>
    <row r="1106" spans="1:55" s="19" customFormat="1" ht="25.7" hidden="1" customHeight="1">
      <c r="A1106" s="690"/>
      <c r="B1106" s="242"/>
      <c r="C1106" s="707" t="s">
        <v>5643</v>
      </c>
      <c r="D1106" s="707" t="s">
        <v>6030</v>
      </c>
      <c r="E1106" s="707" t="s">
        <v>5643</v>
      </c>
      <c r="F1106" s="707" t="s">
        <v>5643</v>
      </c>
      <c r="G1106" s="250">
        <v>3492</v>
      </c>
      <c r="H1106" s="236">
        <v>1027.5</v>
      </c>
      <c r="I1106" s="235">
        <v>3492</v>
      </c>
      <c r="J1106" s="235">
        <v>1027.5</v>
      </c>
      <c r="K1106" s="235">
        <v>1027.5</v>
      </c>
      <c r="L1106" s="236">
        <v>0</v>
      </c>
      <c r="M1106" s="736"/>
      <c r="N1106" s="236"/>
      <c r="O1106" s="235">
        <v>748</v>
      </c>
      <c r="P1106" s="235">
        <v>748</v>
      </c>
      <c r="Q1106" s="235" t="s">
        <v>5904</v>
      </c>
      <c r="R1106" s="235">
        <v>2</v>
      </c>
      <c r="S1106" s="235" t="s">
        <v>290</v>
      </c>
      <c r="T1106" s="236"/>
      <c r="U1106" s="236"/>
      <c r="V1106" s="236"/>
      <c r="W1106" s="236"/>
      <c r="X1106" s="236"/>
      <c r="Y1106" s="236"/>
      <c r="Z1106" s="235" t="s">
        <v>6027</v>
      </c>
      <c r="AA1106" s="707">
        <v>2009</v>
      </c>
      <c r="AB1106" s="707">
        <v>130</v>
      </c>
      <c r="AC1106" s="236" t="s">
        <v>2025</v>
      </c>
      <c r="AD1106" s="236"/>
      <c r="AE1106" s="236"/>
      <c r="AF1106" s="236"/>
      <c r="AG1106" s="236"/>
      <c r="AH1106" s="236"/>
      <c r="AI1106" s="236"/>
      <c r="AJ1106" s="236"/>
      <c r="AK1106" s="236"/>
      <c r="AL1106" s="236"/>
      <c r="AM1106" s="236"/>
      <c r="AN1106" s="236"/>
      <c r="AO1106" s="236"/>
      <c r="AP1106" s="236"/>
      <c r="AQ1106" s="236"/>
      <c r="AR1106" s="236"/>
      <c r="AS1106" s="236"/>
      <c r="AT1106" s="236"/>
      <c r="AU1106" s="707">
        <v>2009</v>
      </c>
      <c r="AV1106" s="221"/>
      <c r="AW1106" s="221"/>
      <c r="AX1106" s="221"/>
      <c r="AY1106" s="221"/>
      <c r="AZ1106" s="221"/>
      <c r="BA1106" s="221"/>
      <c r="BB1106" s="235">
        <v>130</v>
      </c>
      <c r="BC1106" s="236" t="s">
        <v>6031</v>
      </c>
    </row>
    <row r="1107" spans="1:55" s="19" customFormat="1" ht="25.7" hidden="1" customHeight="1">
      <c r="A1107" s="690"/>
      <c r="B1107" s="242"/>
      <c r="C1107" s="707" t="s">
        <v>5643</v>
      </c>
      <c r="D1107" s="707" t="s">
        <v>6032</v>
      </c>
      <c r="E1107" s="707" t="s">
        <v>5643</v>
      </c>
      <c r="F1107" s="707" t="s">
        <v>5643</v>
      </c>
      <c r="G1107" s="250">
        <v>4706</v>
      </c>
      <c r="H1107" s="236">
        <v>499.32</v>
      </c>
      <c r="I1107" s="235">
        <v>4706</v>
      </c>
      <c r="J1107" s="235">
        <v>499.32</v>
      </c>
      <c r="K1107" s="235">
        <v>1694.68</v>
      </c>
      <c r="L1107" s="235">
        <v>0</v>
      </c>
      <c r="M1107" s="235"/>
      <c r="N1107" s="235"/>
      <c r="O1107" s="235">
        <v>374</v>
      </c>
      <c r="P1107" s="235">
        <v>374</v>
      </c>
      <c r="Q1107" s="235" t="s">
        <v>5904</v>
      </c>
      <c r="R1107" s="235">
        <v>1</v>
      </c>
      <c r="S1107" s="235" t="s">
        <v>290</v>
      </c>
      <c r="T1107" s="236"/>
      <c r="U1107" s="236"/>
      <c r="V1107" s="236"/>
      <c r="W1107" s="236"/>
      <c r="X1107" s="236"/>
      <c r="Y1107" s="236"/>
      <c r="Z1107" s="235" t="s">
        <v>11809</v>
      </c>
      <c r="AA1107" s="707">
        <v>2009</v>
      </c>
      <c r="AB1107" s="707">
        <v>146</v>
      </c>
      <c r="AC1107" s="236" t="s">
        <v>2025</v>
      </c>
      <c r="AD1107" s="236"/>
      <c r="AE1107" s="236"/>
      <c r="AF1107" s="236"/>
      <c r="AG1107" s="236"/>
      <c r="AH1107" s="236"/>
      <c r="AI1107" s="236"/>
      <c r="AJ1107" s="236"/>
      <c r="AK1107" s="236"/>
      <c r="AL1107" s="236"/>
      <c r="AM1107" s="236"/>
      <c r="AN1107" s="236"/>
      <c r="AO1107" s="236"/>
      <c r="AP1107" s="236"/>
      <c r="AQ1107" s="236"/>
      <c r="AR1107" s="236"/>
      <c r="AS1107" s="236"/>
      <c r="AT1107" s="236"/>
      <c r="AU1107" s="707">
        <v>2009</v>
      </c>
      <c r="AV1107" s="221"/>
      <c r="AW1107" s="221"/>
      <c r="AX1107" s="221"/>
      <c r="AY1107" s="221"/>
      <c r="AZ1107" s="221"/>
      <c r="BA1107" s="221"/>
      <c r="BB1107" s="235">
        <v>146</v>
      </c>
      <c r="BC1107" s="236"/>
    </row>
    <row r="1108" spans="1:55" s="19" customFormat="1" ht="25.7" hidden="1" customHeight="1">
      <c r="A1108" s="690"/>
      <c r="B1108" s="242"/>
      <c r="C1108" s="707" t="s">
        <v>5643</v>
      </c>
      <c r="D1108" s="707" t="s">
        <v>6033</v>
      </c>
      <c r="E1108" s="707" t="s">
        <v>5643</v>
      </c>
      <c r="F1108" s="707" t="s">
        <v>5643</v>
      </c>
      <c r="G1108" s="250">
        <v>2626</v>
      </c>
      <c r="H1108" s="236">
        <v>448.01</v>
      </c>
      <c r="I1108" s="235">
        <v>2626</v>
      </c>
      <c r="J1108" s="235">
        <v>448.01</v>
      </c>
      <c r="K1108" s="235">
        <v>448.01</v>
      </c>
      <c r="L1108" s="236">
        <v>0</v>
      </c>
      <c r="M1108" s="736"/>
      <c r="N1108" s="236"/>
      <c r="O1108" s="235">
        <v>374</v>
      </c>
      <c r="P1108" s="235">
        <v>374</v>
      </c>
      <c r="Q1108" s="235" t="s">
        <v>5904</v>
      </c>
      <c r="R1108" s="235">
        <v>1</v>
      </c>
      <c r="S1108" s="235" t="s">
        <v>290</v>
      </c>
      <c r="T1108" s="236"/>
      <c r="U1108" s="236"/>
      <c r="V1108" s="236"/>
      <c r="W1108" s="236"/>
      <c r="X1108" s="236"/>
      <c r="Y1108" s="236"/>
      <c r="Z1108" s="235" t="s">
        <v>11809</v>
      </c>
      <c r="AA1108" s="707">
        <v>2009</v>
      </c>
      <c r="AB1108" s="707">
        <v>140</v>
      </c>
      <c r="AC1108" s="236" t="s">
        <v>2025</v>
      </c>
      <c r="AD1108" s="236"/>
      <c r="AE1108" s="236"/>
      <c r="AF1108" s="236"/>
      <c r="AG1108" s="236"/>
      <c r="AH1108" s="236"/>
      <c r="AI1108" s="236"/>
      <c r="AJ1108" s="236"/>
      <c r="AK1108" s="236"/>
      <c r="AL1108" s="236"/>
      <c r="AM1108" s="236"/>
      <c r="AN1108" s="236"/>
      <c r="AO1108" s="236"/>
      <c r="AP1108" s="236"/>
      <c r="AQ1108" s="236"/>
      <c r="AR1108" s="236"/>
      <c r="AS1108" s="236"/>
      <c r="AT1108" s="236"/>
      <c r="AU1108" s="707">
        <v>2009</v>
      </c>
      <c r="AV1108" s="221"/>
      <c r="AW1108" s="221"/>
      <c r="AX1108" s="221"/>
      <c r="AY1108" s="221"/>
      <c r="AZ1108" s="221"/>
      <c r="BA1108" s="221"/>
      <c r="BB1108" s="235">
        <v>140</v>
      </c>
      <c r="BC1108" s="236"/>
    </row>
    <row r="1109" spans="1:55" s="19" customFormat="1" ht="25.7" hidden="1" customHeight="1">
      <c r="A1109" s="690"/>
      <c r="B1109" s="242"/>
      <c r="C1109" s="707" t="s">
        <v>5643</v>
      </c>
      <c r="D1109" s="707" t="s">
        <v>6034</v>
      </c>
      <c r="E1109" s="707" t="s">
        <v>5643</v>
      </c>
      <c r="F1109" s="707" t="s">
        <v>5643</v>
      </c>
      <c r="G1109" s="250"/>
      <c r="H1109" s="236"/>
      <c r="I1109" s="235">
        <v>1294</v>
      </c>
      <c r="J1109" s="235">
        <v>499</v>
      </c>
      <c r="K1109" s="235">
        <v>499</v>
      </c>
      <c r="L1109" s="236"/>
      <c r="M1109" s="736"/>
      <c r="N1109" s="236"/>
      <c r="O1109" s="235">
        <v>374</v>
      </c>
      <c r="P1109" s="235">
        <v>374</v>
      </c>
      <c r="Q1109" s="235" t="s">
        <v>5904</v>
      </c>
      <c r="R1109" s="235">
        <v>1</v>
      </c>
      <c r="S1109" s="235" t="s">
        <v>290</v>
      </c>
      <c r="T1109" s="236"/>
      <c r="U1109" s="236"/>
      <c r="V1109" s="236"/>
      <c r="W1109" s="236"/>
      <c r="X1109" s="236"/>
      <c r="Y1109" s="236"/>
      <c r="Z1109" s="235" t="s">
        <v>6027</v>
      </c>
      <c r="AA1109" s="707"/>
      <c r="AB1109" s="707"/>
      <c r="AC1109" s="236"/>
      <c r="AD1109" s="236"/>
      <c r="AE1109" s="236"/>
      <c r="AF1109" s="236"/>
      <c r="AG1109" s="236"/>
      <c r="AH1109" s="236"/>
      <c r="AI1109" s="236"/>
      <c r="AJ1109" s="236"/>
      <c r="AK1109" s="236"/>
      <c r="AL1109" s="236"/>
      <c r="AM1109" s="236"/>
      <c r="AN1109" s="236"/>
      <c r="AO1109" s="236"/>
      <c r="AP1109" s="236"/>
      <c r="AQ1109" s="236"/>
      <c r="AR1109" s="236"/>
      <c r="AS1109" s="236"/>
      <c r="AT1109" s="236"/>
      <c r="AU1109" s="707">
        <v>2010</v>
      </c>
      <c r="AV1109" s="221"/>
      <c r="AW1109" s="221"/>
      <c r="AX1109" s="221"/>
      <c r="AY1109" s="221"/>
      <c r="AZ1109" s="221"/>
      <c r="BA1109" s="221"/>
      <c r="BB1109" s="235">
        <v>180</v>
      </c>
      <c r="BC1109" s="236"/>
    </row>
    <row r="1110" spans="1:55" s="19" customFormat="1" ht="25.7" hidden="1" customHeight="1">
      <c r="A1110" s="690"/>
      <c r="B1110" s="242"/>
      <c r="C1110" s="707" t="s">
        <v>5643</v>
      </c>
      <c r="D1110" s="707" t="s">
        <v>6035</v>
      </c>
      <c r="E1110" s="707" t="s">
        <v>5643</v>
      </c>
      <c r="F1110" s="707" t="s">
        <v>5643</v>
      </c>
      <c r="G1110" s="250"/>
      <c r="H1110" s="236"/>
      <c r="I1110" s="235">
        <v>740</v>
      </c>
      <c r="J1110" s="235">
        <v>437.32</v>
      </c>
      <c r="K1110" s="235">
        <v>437.32</v>
      </c>
      <c r="L1110" s="236"/>
      <c r="M1110" s="736"/>
      <c r="N1110" s="236"/>
      <c r="O1110" s="235">
        <v>374</v>
      </c>
      <c r="P1110" s="235">
        <v>374</v>
      </c>
      <c r="Q1110" s="235" t="s">
        <v>5904</v>
      </c>
      <c r="R1110" s="235">
        <v>1</v>
      </c>
      <c r="S1110" s="235" t="s">
        <v>290</v>
      </c>
      <c r="T1110" s="236"/>
      <c r="U1110" s="236"/>
      <c r="V1110" s="236"/>
      <c r="W1110" s="236"/>
      <c r="X1110" s="236"/>
      <c r="Y1110" s="236"/>
      <c r="Z1110" s="235" t="s">
        <v>11809</v>
      </c>
      <c r="AA1110" s="707"/>
      <c r="AB1110" s="707"/>
      <c r="AC1110" s="236"/>
      <c r="AD1110" s="236"/>
      <c r="AE1110" s="236"/>
      <c r="AF1110" s="236"/>
      <c r="AG1110" s="236"/>
      <c r="AH1110" s="236"/>
      <c r="AI1110" s="236"/>
      <c r="AJ1110" s="236"/>
      <c r="AK1110" s="236"/>
      <c r="AL1110" s="236"/>
      <c r="AM1110" s="236"/>
      <c r="AN1110" s="236"/>
      <c r="AO1110" s="236"/>
      <c r="AP1110" s="236"/>
      <c r="AQ1110" s="236"/>
      <c r="AR1110" s="236"/>
      <c r="AS1110" s="236"/>
      <c r="AT1110" s="236"/>
      <c r="AU1110" s="707">
        <v>2011</v>
      </c>
      <c r="AV1110" s="221"/>
      <c r="AW1110" s="221"/>
      <c r="AX1110" s="221"/>
      <c r="AY1110" s="221"/>
      <c r="AZ1110" s="221"/>
      <c r="BA1110" s="221"/>
      <c r="BB1110" s="235">
        <v>180</v>
      </c>
      <c r="BC1110" s="236"/>
    </row>
    <row r="1111" spans="1:55" s="19" customFormat="1" ht="25.7" hidden="1" customHeight="1">
      <c r="A1111" s="690"/>
      <c r="B1111" s="242"/>
      <c r="C1111" s="707" t="s">
        <v>5643</v>
      </c>
      <c r="D1111" s="707" t="s">
        <v>6036</v>
      </c>
      <c r="E1111" s="707" t="s">
        <v>5643</v>
      </c>
      <c r="F1111" s="707" t="s">
        <v>5643</v>
      </c>
      <c r="G1111" s="250"/>
      <c r="H1111" s="236"/>
      <c r="I1111" s="235">
        <v>1197</v>
      </c>
      <c r="J1111" s="235">
        <v>478.4</v>
      </c>
      <c r="K1111" s="235">
        <v>478.4</v>
      </c>
      <c r="L1111" s="236"/>
      <c r="M1111" s="736"/>
      <c r="N1111" s="236"/>
      <c r="O1111" s="235">
        <v>374</v>
      </c>
      <c r="P1111" s="235">
        <v>374</v>
      </c>
      <c r="Q1111" s="235" t="s">
        <v>5904</v>
      </c>
      <c r="R1111" s="235">
        <v>1</v>
      </c>
      <c r="S1111" s="235" t="s">
        <v>290</v>
      </c>
      <c r="T1111" s="236"/>
      <c r="U1111" s="236"/>
      <c r="V1111" s="236"/>
      <c r="W1111" s="236"/>
      <c r="X1111" s="236"/>
      <c r="Y1111" s="236"/>
      <c r="Z1111" s="235" t="s">
        <v>6027</v>
      </c>
      <c r="AA1111" s="707"/>
      <c r="AB1111" s="707"/>
      <c r="AC1111" s="236"/>
      <c r="AD1111" s="236"/>
      <c r="AE1111" s="236"/>
      <c r="AF1111" s="236"/>
      <c r="AG1111" s="236"/>
      <c r="AH1111" s="236"/>
      <c r="AI1111" s="236"/>
      <c r="AJ1111" s="236"/>
      <c r="AK1111" s="236"/>
      <c r="AL1111" s="236"/>
      <c r="AM1111" s="236"/>
      <c r="AN1111" s="236"/>
      <c r="AO1111" s="236"/>
      <c r="AP1111" s="236"/>
      <c r="AQ1111" s="236"/>
      <c r="AR1111" s="236"/>
      <c r="AS1111" s="236"/>
      <c r="AT1111" s="236"/>
      <c r="AU1111" s="707">
        <v>2011</v>
      </c>
      <c r="AV1111" s="221"/>
      <c r="AW1111" s="221"/>
      <c r="AX1111" s="221"/>
      <c r="AY1111" s="221"/>
      <c r="AZ1111" s="221"/>
      <c r="BA1111" s="221"/>
      <c r="BB1111" s="235">
        <v>180</v>
      </c>
      <c r="BC1111" s="236"/>
    </row>
    <row r="1112" spans="1:55" s="19" customFormat="1" ht="25.7" hidden="1" customHeight="1">
      <c r="A1112" s="690"/>
      <c r="B1112" s="242"/>
      <c r="C1112" s="707" t="s">
        <v>5643</v>
      </c>
      <c r="D1112" s="707" t="s">
        <v>6037</v>
      </c>
      <c r="E1112" s="707" t="s">
        <v>5643</v>
      </c>
      <c r="F1112" s="707" t="s">
        <v>5643</v>
      </c>
      <c r="G1112" s="235"/>
      <c r="H1112" s="235"/>
      <c r="I1112" s="235">
        <v>3127</v>
      </c>
      <c r="J1112" s="235">
        <v>498.64</v>
      </c>
      <c r="K1112" s="235">
        <v>498.64</v>
      </c>
      <c r="L1112" s="236"/>
      <c r="M1112" s="736"/>
      <c r="N1112" s="236"/>
      <c r="O1112" s="235">
        <v>374</v>
      </c>
      <c r="P1112" s="235">
        <v>374</v>
      </c>
      <c r="Q1112" s="235" t="s">
        <v>5904</v>
      </c>
      <c r="R1112" s="235">
        <v>1</v>
      </c>
      <c r="S1112" s="235" t="s">
        <v>290</v>
      </c>
      <c r="T1112" s="236"/>
      <c r="U1112" s="236"/>
      <c r="V1112" s="236"/>
      <c r="W1112" s="236"/>
      <c r="X1112" s="236"/>
      <c r="Y1112" s="236"/>
      <c r="Z1112" s="235" t="s">
        <v>6027</v>
      </c>
      <c r="AA1112" s="707"/>
      <c r="AB1112" s="707"/>
      <c r="AC1112" s="236"/>
      <c r="AD1112" s="236"/>
      <c r="AE1112" s="236"/>
      <c r="AF1112" s="236"/>
      <c r="AG1112" s="236"/>
      <c r="AH1112" s="236"/>
      <c r="AI1112" s="236"/>
      <c r="AJ1112" s="236"/>
      <c r="AK1112" s="236"/>
      <c r="AL1112" s="236"/>
      <c r="AM1112" s="236"/>
      <c r="AN1112" s="236"/>
      <c r="AO1112" s="236"/>
      <c r="AP1112" s="236"/>
      <c r="AQ1112" s="236"/>
      <c r="AR1112" s="236"/>
      <c r="AS1112" s="236"/>
      <c r="AT1112" s="236"/>
      <c r="AU1112" s="707">
        <v>2011</v>
      </c>
      <c r="AV1112" s="235"/>
      <c r="AW1112" s="236"/>
      <c r="AX1112" s="221"/>
      <c r="AY1112" s="221"/>
      <c r="AZ1112" s="221"/>
      <c r="BA1112" s="221"/>
      <c r="BB1112" s="235">
        <v>250</v>
      </c>
      <c r="BC1112" s="236"/>
    </row>
    <row r="1113" spans="1:55" s="19" customFormat="1" ht="25.7" hidden="1" customHeight="1">
      <c r="A1113" s="690"/>
      <c r="B1113" s="242"/>
      <c r="C1113" s="707" t="s">
        <v>5643</v>
      </c>
      <c r="D1113" s="707" t="s">
        <v>6038</v>
      </c>
      <c r="E1113" s="707" t="s">
        <v>5643</v>
      </c>
      <c r="F1113" s="707" t="s">
        <v>5643</v>
      </c>
      <c r="G1113" s="235"/>
      <c r="H1113" s="235"/>
      <c r="I1113" s="235">
        <v>2767</v>
      </c>
      <c r="J1113" s="235">
        <v>499</v>
      </c>
      <c r="K1113" s="235">
        <v>499</v>
      </c>
      <c r="L1113" s="236"/>
      <c r="M1113" s="736"/>
      <c r="N1113" s="236"/>
      <c r="O1113" s="235">
        <v>374</v>
      </c>
      <c r="P1113" s="235">
        <v>374</v>
      </c>
      <c r="Q1113" s="235" t="s">
        <v>5904</v>
      </c>
      <c r="R1113" s="235">
        <v>1</v>
      </c>
      <c r="S1113" s="235" t="s">
        <v>290</v>
      </c>
      <c r="T1113" s="236"/>
      <c r="U1113" s="236"/>
      <c r="V1113" s="236"/>
      <c r="W1113" s="236"/>
      <c r="X1113" s="236"/>
      <c r="Y1113" s="236"/>
      <c r="Z1113" s="235" t="s">
        <v>6027</v>
      </c>
      <c r="AA1113" s="707"/>
      <c r="AB1113" s="707"/>
      <c r="AC1113" s="236"/>
      <c r="AD1113" s="236"/>
      <c r="AE1113" s="236"/>
      <c r="AF1113" s="236"/>
      <c r="AG1113" s="236"/>
      <c r="AH1113" s="236"/>
      <c r="AI1113" s="236"/>
      <c r="AJ1113" s="236"/>
      <c r="AK1113" s="236"/>
      <c r="AL1113" s="236"/>
      <c r="AM1113" s="236"/>
      <c r="AN1113" s="236"/>
      <c r="AO1113" s="236"/>
      <c r="AP1113" s="236"/>
      <c r="AQ1113" s="236"/>
      <c r="AR1113" s="236"/>
      <c r="AS1113" s="236"/>
      <c r="AT1113" s="236"/>
      <c r="AU1113" s="707">
        <v>2012</v>
      </c>
      <c r="AV1113" s="235"/>
      <c r="AW1113" s="236"/>
      <c r="AX1113" s="221"/>
      <c r="AY1113" s="221"/>
      <c r="AZ1113" s="221"/>
      <c r="BA1113" s="221"/>
      <c r="BB1113" s="235">
        <v>250</v>
      </c>
      <c r="BC1113" s="236"/>
    </row>
    <row r="1114" spans="1:55" s="19" customFormat="1" ht="25.7" hidden="1" customHeight="1">
      <c r="A1114" s="690"/>
      <c r="B1114" s="242"/>
      <c r="C1114" s="707" t="s">
        <v>5643</v>
      </c>
      <c r="D1114" s="707" t="s">
        <v>6039</v>
      </c>
      <c r="E1114" s="707" t="s">
        <v>5643</v>
      </c>
      <c r="F1114" s="707" t="s">
        <v>5643</v>
      </c>
      <c r="G1114" s="235"/>
      <c r="H1114" s="235"/>
      <c r="I1114" s="235">
        <v>1492</v>
      </c>
      <c r="J1114" s="235">
        <v>499</v>
      </c>
      <c r="K1114" s="235">
        <v>499</v>
      </c>
      <c r="L1114" s="236"/>
      <c r="M1114" s="736"/>
      <c r="N1114" s="236"/>
      <c r="O1114" s="235">
        <v>374</v>
      </c>
      <c r="P1114" s="235">
        <v>374</v>
      </c>
      <c r="Q1114" s="235" t="s">
        <v>5904</v>
      </c>
      <c r="R1114" s="235">
        <v>1</v>
      </c>
      <c r="S1114" s="235" t="s">
        <v>290</v>
      </c>
      <c r="T1114" s="236"/>
      <c r="U1114" s="236"/>
      <c r="V1114" s="236"/>
      <c r="W1114" s="236"/>
      <c r="X1114" s="236"/>
      <c r="Y1114" s="236"/>
      <c r="Z1114" s="235" t="s">
        <v>6027</v>
      </c>
      <c r="AA1114" s="707"/>
      <c r="AB1114" s="707"/>
      <c r="AC1114" s="236"/>
      <c r="AD1114" s="236"/>
      <c r="AE1114" s="236"/>
      <c r="AF1114" s="236"/>
      <c r="AG1114" s="236"/>
      <c r="AH1114" s="236"/>
      <c r="AI1114" s="236"/>
      <c r="AJ1114" s="236"/>
      <c r="AK1114" s="236"/>
      <c r="AL1114" s="236"/>
      <c r="AM1114" s="236"/>
      <c r="AN1114" s="236"/>
      <c r="AO1114" s="236"/>
      <c r="AP1114" s="236"/>
      <c r="AQ1114" s="236"/>
      <c r="AR1114" s="236"/>
      <c r="AS1114" s="236"/>
      <c r="AT1114" s="236"/>
      <c r="AU1114" s="707">
        <v>2012</v>
      </c>
      <c r="AV1114" s="235"/>
      <c r="AW1114" s="236"/>
      <c r="AX1114" s="221"/>
      <c r="AY1114" s="221"/>
      <c r="AZ1114" s="221"/>
      <c r="BA1114" s="221"/>
      <c r="BB1114" s="235">
        <v>250</v>
      </c>
      <c r="BC1114" s="236"/>
    </row>
    <row r="1115" spans="1:55" s="19" customFormat="1" ht="25.7" hidden="1" customHeight="1">
      <c r="A1115" s="690"/>
      <c r="B1115" s="242"/>
      <c r="C1115" s="707" t="s">
        <v>5643</v>
      </c>
      <c r="D1115" s="707" t="s">
        <v>6040</v>
      </c>
      <c r="E1115" s="707" t="s">
        <v>5643</v>
      </c>
      <c r="F1115" s="707" t="s">
        <v>5643</v>
      </c>
      <c r="G1115" s="235"/>
      <c r="H1115" s="235"/>
      <c r="I1115" s="235">
        <v>2718</v>
      </c>
      <c r="J1115" s="235">
        <v>498.64</v>
      </c>
      <c r="K1115" s="235">
        <v>498.64</v>
      </c>
      <c r="L1115" s="236"/>
      <c r="M1115" s="736"/>
      <c r="N1115" s="236"/>
      <c r="O1115" s="235">
        <v>374</v>
      </c>
      <c r="P1115" s="235">
        <v>374</v>
      </c>
      <c r="Q1115" s="235" t="s">
        <v>5904</v>
      </c>
      <c r="R1115" s="235">
        <v>1</v>
      </c>
      <c r="S1115" s="235" t="s">
        <v>290</v>
      </c>
      <c r="T1115" s="236"/>
      <c r="U1115" s="236"/>
      <c r="V1115" s="236"/>
      <c r="W1115" s="236"/>
      <c r="X1115" s="236"/>
      <c r="Y1115" s="236"/>
      <c r="Z1115" s="235" t="s">
        <v>6027</v>
      </c>
      <c r="AA1115" s="707"/>
      <c r="AB1115" s="707"/>
      <c r="AC1115" s="236"/>
      <c r="AD1115" s="236"/>
      <c r="AE1115" s="236"/>
      <c r="AF1115" s="236"/>
      <c r="AG1115" s="236"/>
      <c r="AH1115" s="236"/>
      <c r="AI1115" s="236"/>
      <c r="AJ1115" s="236"/>
      <c r="AK1115" s="236"/>
      <c r="AL1115" s="236"/>
      <c r="AM1115" s="236"/>
      <c r="AN1115" s="236"/>
      <c r="AO1115" s="236"/>
      <c r="AP1115" s="236"/>
      <c r="AQ1115" s="236"/>
      <c r="AR1115" s="236"/>
      <c r="AS1115" s="236"/>
      <c r="AT1115" s="236"/>
      <c r="AU1115" s="707">
        <v>2013</v>
      </c>
      <c r="AV1115" s="235"/>
      <c r="AW1115" s="236"/>
      <c r="AX1115" s="221"/>
      <c r="AY1115" s="221"/>
      <c r="AZ1115" s="221"/>
      <c r="BA1115" s="221"/>
      <c r="BB1115" s="235">
        <v>268</v>
      </c>
      <c r="BC1115" s="236"/>
    </row>
    <row r="1116" spans="1:55" s="19" customFormat="1" ht="25.7" hidden="1" customHeight="1">
      <c r="A1116" s="690"/>
      <c r="B1116" s="242"/>
      <c r="C1116" s="707" t="s">
        <v>5643</v>
      </c>
      <c r="D1116" s="707" t="s">
        <v>6041</v>
      </c>
      <c r="E1116" s="707" t="s">
        <v>5643</v>
      </c>
      <c r="F1116" s="707" t="s">
        <v>5643</v>
      </c>
      <c r="G1116" s="235"/>
      <c r="H1116" s="235"/>
      <c r="I1116" s="235">
        <v>1125</v>
      </c>
      <c r="J1116" s="235">
        <v>449.93</v>
      </c>
      <c r="K1116" s="235">
        <v>449.93</v>
      </c>
      <c r="L1116" s="236"/>
      <c r="M1116" s="736"/>
      <c r="N1116" s="236"/>
      <c r="O1116" s="235">
        <v>374</v>
      </c>
      <c r="P1116" s="235">
        <v>374</v>
      </c>
      <c r="Q1116" s="235" t="s">
        <v>5904</v>
      </c>
      <c r="R1116" s="235">
        <v>1</v>
      </c>
      <c r="S1116" s="235" t="s">
        <v>290</v>
      </c>
      <c r="T1116" s="236"/>
      <c r="U1116" s="236"/>
      <c r="V1116" s="236"/>
      <c r="W1116" s="236"/>
      <c r="X1116" s="236"/>
      <c r="Y1116" s="236"/>
      <c r="Z1116" s="235" t="s">
        <v>6027</v>
      </c>
      <c r="AA1116" s="707"/>
      <c r="AB1116" s="707"/>
      <c r="AC1116" s="236"/>
      <c r="AD1116" s="236"/>
      <c r="AE1116" s="236"/>
      <c r="AF1116" s="236"/>
      <c r="AG1116" s="236"/>
      <c r="AH1116" s="236"/>
      <c r="AI1116" s="236"/>
      <c r="AJ1116" s="236"/>
      <c r="AK1116" s="236"/>
      <c r="AL1116" s="236"/>
      <c r="AM1116" s="236"/>
      <c r="AN1116" s="236"/>
      <c r="AO1116" s="236"/>
      <c r="AP1116" s="236"/>
      <c r="AQ1116" s="236"/>
      <c r="AR1116" s="236"/>
      <c r="AS1116" s="236"/>
      <c r="AT1116" s="236"/>
      <c r="AU1116" s="707">
        <v>2013</v>
      </c>
      <c r="AV1116" s="235"/>
      <c r="AW1116" s="236"/>
      <c r="AX1116" s="221"/>
      <c r="AY1116" s="221"/>
      <c r="AZ1116" s="221"/>
      <c r="BA1116" s="221"/>
      <c r="BB1116" s="235">
        <v>234</v>
      </c>
      <c r="BC1116" s="236"/>
    </row>
    <row r="1117" spans="1:55" s="19" customFormat="1" ht="25.7" hidden="1" customHeight="1">
      <c r="A1117" s="690"/>
      <c r="B1117" s="242"/>
      <c r="C1117" s="707" t="s">
        <v>5643</v>
      </c>
      <c r="D1117" s="707" t="s">
        <v>6030</v>
      </c>
      <c r="E1117" s="707" t="s">
        <v>5643</v>
      </c>
      <c r="F1117" s="707" t="s">
        <v>5643</v>
      </c>
      <c r="G1117" s="250">
        <v>3492</v>
      </c>
      <c r="H1117" s="236">
        <v>1027.5</v>
      </c>
      <c r="I1117" s="235">
        <v>1028</v>
      </c>
      <c r="J1117" s="235">
        <v>459</v>
      </c>
      <c r="K1117" s="235">
        <v>458</v>
      </c>
      <c r="L1117" s="235">
        <v>0</v>
      </c>
      <c r="M1117" s="235"/>
      <c r="N1117" s="235"/>
      <c r="O1117" s="235">
        <v>748</v>
      </c>
      <c r="P1117" s="235">
        <v>748</v>
      </c>
      <c r="Q1117" s="235" t="s">
        <v>5904</v>
      </c>
      <c r="R1117" s="235">
        <v>1</v>
      </c>
      <c r="S1117" s="235" t="s">
        <v>290</v>
      </c>
      <c r="T1117" s="236"/>
      <c r="U1117" s="236"/>
      <c r="V1117" s="236"/>
      <c r="W1117" s="236"/>
      <c r="X1117" s="236"/>
      <c r="Y1117" s="236"/>
      <c r="Z1117" s="235"/>
      <c r="AA1117" s="707">
        <v>2009</v>
      </c>
      <c r="AB1117" s="707">
        <v>130</v>
      </c>
      <c r="AC1117" s="236" t="s">
        <v>2025</v>
      </c>
      <c r="AD1117" s="236"/>
      <c r="AE1117" s="236"/>
      <c r="AF1117" s="236"/>
      <c r="AG1117" s="236"/>
      <c r="AH1117" s="236"/>
      <c r="AI1117" s="236"/>
      <c r="AJ1117" s="236"/>
      <c r="AK1117" s="236"/>
      <c r="AL1117" s="236"/>
      <c r="AM1117" s="236"/>
      <c r="AN1117" s="236"/>
      <c r="AO1117" s="236"/>
      <c r="AP1117" s="236"/>
      <c r="AQ1117" s="236"/>
      <c r="AR1117" s="236"/>
      <c r="AS1117" s="236"/>
      <c r="AT1117" s="236"/>
      <c r="AU1117" s="707">
        <v>2017</v>
      </c>
      <c r="AV1117" s="221"/>
      <c r="AW1117" s="221"/>
      <c r="AX1117" s="221"/>
      <c r="AY1117" s="221"/>
      <c r="AZ1117" s="221"/>
      <c r="BA1117" s="221"/>
      <c r="BB1117" s="235">
        <v>600</v>
      </c>
      <c r="BC1117" s="236"/>
    </row>
    <row r="1118" spans="1:55" s="19" customFormat="1" ht="25.7" hidden="1" customHeight="1">
      <c r="A1118" s="690"/>
      <c r="B1118" s="242"/>
      <c r="C1118" s="707" t="s">
        <v>5643</v>
      </c>
      <c r="D1118" s="707" t="s">
        <v>15567</v>
      </c>
      <c r="E1118" s="707" t="s">
        <v>5643</v>
      </c>
      <c r="F1118" s="707" t="s">
        <v>5643</v>
      </c>
      <c r="G1118" s="250"/>
      <c r="H1118" s="236"/>
      <c r="I1118" s="235">
        <v>3665</v>
      </c>
      <c r="J1118" s="235">
        <v>450</v>
      </c>
      <c r="K1118" s="235">
        <v>450</v>
      </c>
      <c r="L1118" s="235"/>
      <c r="M1118" s="235"/>
      <c r="N1118" s="235"/>
      <c r="O1118" s="235">
        <v>374</v>
      </c>
      <c r="P1118" s="235">
        <v>374</v>
      </c>
      <c r="Q1118" s="235" t="s">
        <v>5904</v>
      </c>
      <c r="R1118" s="235">
        <v>1</v>
      </c>
      <c r="S1118" s="235" t="s">
        <v>290</v>
      </c>
      <c r="T1118" s="236"/>
      <c r="U1118" s="236"/>
      <c r="V1118" s="236"/>
      <c r="W1118" s="236"/>
      <c r="X1118" s="236"/>
      <c r="Y1118" s="236"/>
      <c r="Z1118" s="235"/>
      <c r="AA1118" s="707"/>
      <c r="AB1118" s="707"/>
      <c r="AC1118" s="236"/>
      <c r="AD1118" s="236"/>
      <c r="AE1118" s="236"/>
      <c r="AF1118" s="236"/>
      <c r="AG1118" s="236"/>
      <c r="AH1118" s="236"/>
      <c r="AI1118" s="236"/>
      <c r="AJ1118" s="236"/>
      <c r="AK1118" s="236"/>
      <c r="AL1118" s="236"/>
      <c r="AM1118" s="236"/>
      <c r="AN1118" s="236"/>
      <c r="AO1118" s="236"/>
      <c r="AP1118" s="236"/>
      <c r="AQ1118" s="236"/>
      <c r="AR1118" s="236"/>
      <c r="AS1118" s="236"/>
      <c r="AT1118" s="236"/>
      <c r="AU1118" s="707">
        <v>2018</v>
      </c>
      <c r="AV1118" s="221"/>
      <c r="AW1118" s="221"/>
      <c r="AX1118" s="221"/>
      <c r="AY1118" s="221"/>
      <c r="AZ1118" s="221"/>
      <c r="BA1118" s="221"/>
      <c r="BB1118" s="235">
        <v>500</v>
      </c>
      <c r="BC1118" s="236"/>
    </row>
    <row r="1119" spans="1:55" s="19" customFormat="1" ht="25.7" hidden="1" customHeight="1">
      <c r="A1119" s="690"/>
      <c r="B1119" s="242"/>
      <c r="C1119" s="707" t="s">
        <v>708</v>
      </c>
      <c r="D1119" s="707" t="s">
        <v>6042</v>
      </c>
      <c r="E1119" s="707" t="s">
        <v>708</v>
      </c>
      <c r="F1119" s="707" t="s">
        <v>708</v>
      </c>
      <c r="G1119" s="250"/>
      <c r="H1119" s="236"/>
      <c r="I1119" s="235">
        <v>1500</v>
      </c>
      <c r="J1119" s="235">
        <v>845</v>
      </c>
      <c r="K1119" s="235">
        <v>845</v>
      </c>
      <c r="L1119" s="235"/>
      <c r="M1119" s="235"/>
      <c r="N1119" s="235"/>
      <c r="O1119" s="235">
        <v>600</v>
      </c>
      <c r="P1119" s="235">
        <v>600</v>
      </c>
      <c r="Q1119" s="235" t="s">
        <v>1884</v>
      </c>
      <c r="R1119" s="235">
        <v>2</v>
      </c>
      <c r="S1119" s="235" t="s">
        <v>290</v>
      </c>
      <c r="T1119" s="236" t="s">
        <v>1496</v>
      </c>
      <c r="U1119" s="236"/>
      <c r="V1119" s="236"/>
      <c r="W1119" s="236"/>
      <c r="X1119" s="236"/>
      <c r="Y1119" s="236"/>
      <c r="Z1119" s="235" t="s">
        <v>1496</v>
      </c>
      <c r="AA1119" s="707">
        <v>2006</v>
      </c>
      <c r="AB1119" s="707"/>
      <c r="AC1119" s="236"/>
      <c r="AD1119" s="236"/>
      <c r="AE1119" s="236"/>
      <c r="AF1119" s="236"/>
      <c r="AG1119" s="236"/>
      <c r="AH1119" s="236"/>
      <c r="AI1119" s="236"/>
      <c r="AJ1119" s="236"/>
      <c r="AK1119" s="236"/>
      <c r="AL1119" s="236"/>
      <c r="AM1119" s="236"/>
      <c r="AN1119" s="236"/>
      <c r="AO1119" s="236"/>
      <c r="AP1119" s="236"/>
      <c r="AQ1119" s="236"/>
      <c r="AR1119" s="236"/>
      <c r="AS1119" s="236"/>
      <c r="AT1119" s="236"/>
      <c r="AU1119" s="707">
        <v>2006</v>
      </c>
      <c r="AV1119" s="221"/>
      <c r="AW1119" s="221"/>
      <c r="AX1119" s="221"/>
      <c r="AY1119" s="221"/>
      <c r="AZ1119" s="221"/>
      <c r="BA1119" s="221"/>
      <c r="BB1119" s="235">
        <v>220</v>
      </c>
      <c r="BC1119" s="236"/>
    </row>
    <row r="1120" spans="1:55" s="19" customFormat="1" ht="25.7" hidden="1" customHeight="1">
      <c r="A1120" s="690"/>
      <c r="B1120" s="242"/>
      <c r="C1120" s="707" t="s">
        <v>708</v>
      </c>
      <c r="D1120" s="707" t="s">
        <v>6043</v>
      </c>
      <c r="E1120" s="707" t="s">
        <v>708</v>
      </c>
      <c r="F1120" s="707" t="s">
        <v>708</v>
      </c>
      <c r="G1120" s="250"/>
      <c r="H1120" s="236"/>
      <c r="I1120" s="235">
        <v>887</v>
      </c>
      <c r="J1120" s="235">
        <v>374</v>
      </c>
      <c r="K1120" s="235">
        <v>374</v>
      </c>
      <c r="L1120" s="236"/>
      <c r="M1120" s="736"/>
      <c r="N1120" s="236"/>
      <c r="O1120" s="235">
        <v>300</v>
      </c>
      <c r="P1120" s="235">
        <v>300</v>
      </c>
      <c r="Q1120" s="235" t="s">
        <v>1884</v>
      </c>
      <c r="R1120" s="235">
        <v>1</v>
      </c>
      <c r="S1120" s="235" t="s">
        <v>290</v>
      </c>
      <c r="T1120" s="236"/>
      <c r="U1120" s="236"/>
      <c r="V1120" s="236"/>
      <c r="W1120" s="236"/>
      <c r="X1120" s="236"/>
      <c r="Y1120" s="236"/>
      <c r="Z1120" s="845"/>
      <c r="AA1120" s="707">
        <v>2001</v>
      </c>
      <c r="AB1120" s="707"/>
      <c r="AC1120" s="236"/>
      <c r="AD1120" s="236"/>
      <c r="AE1120" s="236"/>
      <c r="AF1120" s="236"/>
      <c r="AG1120" s="236"/>
      <c r="AH1120" s="236"/>
      <c r="AI1120" s="236"/>
      <c r="AJ1120" s="236"/>
      <c r="AK1120" s="236"/>
      <c r="AL1120" s="236"/>
      <c r="AM1120" s="236"/>
      <c r="AN1120" s="236"/>
      <c r="AO1120" s="236"/>
      <c r="AP1120" s="236"/>
      <c r="AQ1120" s="236"/>
      <c r="AR1120" s="236"/>
      <c r="AS1120" s="236"/>
      <c r="AT1120" s="236"/>
      <c r="AU1120" s="707">
        <v>2001</v>
      </c>
      <c r="AV1120" s="221"/>
      <c r="AW1120" s="221"/>
      <c r="AX1120" s="221"/>
      <c r="AY1120" s="221"/>
      <c r="AZ1120" s="221"/>
      <c r="BA1120" s="221"/>
      <c r="BB1120" s="235">
        <v>13</v>
      </c>
      <c r="BC1120" s="236"/>
    </row>
    <row r="1121" spans="1:55" s="19" customFormat="1" ht="25.7" hidden="1" customHeight="1">
      <c r="A1121" s="690"/>
      <c r="B1121" s="242"/>
      <c r="C1121" s="707" t="s">
        <v>708</v>
      </c>
      <c r="D1121" s="707" t="s">
        <v>6044</v>
      </c>
      <c r="E1121" s="707" t="s">
        <v>708</v>
      </c>
      <c r="F1121" s="707" t="s">
        <v>708</v>
      </c>
      <c r="G1121" s="250"/>
      <c r="H1121" s="236"/>
      <c r="I1121" s="235">
        <v>917</v>
      </c>
      <c r="J1121" s="235">
        <v>384</v>
      </c>
      <c r="K1121" s="235">
        <v>384</v>
      </c>
      <c r="L1121" s="236"/>
      <c r="M1121" s="736"/>
      <c r="N1121" s="236"/>
      <c r="O1121" s="235">
        <v>300</v>
      </c>
      <c r="P1121" s="235">
        <v>300</v>
      </c>
      <c r="Q1121" s="235" t="s">
        <v>1884</v>
      </c>
      <c r="R1121" s="235">
        <v>1</v>
      </c>
      <c r="S1121" s="235" t="s">
        <v>290</v>
      </c>
      <c r="T1121" s="236"/>
      <c r="U1121" s="236"/>
      <c r="V1121" s="236"/>
      <c r="W1121" s="236"/>
      <c r="X1121" s="236"/>
      <c r="Y1121" s="236"/>
      <c r="Z1121" s="845"/>
      <c r="AA1121" s="707">
        <v>2005</v>
      </c>
      <c r="AB1121" s="707"/>
      <c r="AC1121" s="236"/>
      <c r="AD1121" s="236"/>
      <c r="AE1121" s="236"/>
      <c r="AF1121" s="236"/>
      <c r="AG1121" s="236"/>
      <c r="AH1121" s="236"/>
      <c r="AI1121" s="236"/>
      <c r="AJ1121" s="236"/>
      <c r="AK1121" s="236"/>
      <c r="AL1121" s="236"/>
      <c r="AM1121" s="236"/>
      <c r="AN1121" s="236"/>
      <c r="AO1121" s="236"/>
      <c r="AP1121" s="236"/>
      <c r="AQ1121" s="236"/>
      <c r="AR1121" s="236"/>
      <c r="AS1121" s="236"/>
      <c r="AT1121" s="236"/>
      <c r="AU1121" s="707">
        <v>2005</v>
      </c>
      <c r="AV1121" s="221"/>
      <c r="AW1121" s="221"/>
      <c r="AX1121" s="221"/>
      <c r="AY1121" s="221"/>
      <c r="AZ1121" s="221"/>
      <c r="BA1121" s="221"/>
      <c r="BB1121" s="235">
        <v>49</v>
      </c>
      <c r="BC1121" s="236"/>
    </row>
    <row r="1122" spans="1:55" s="19" customFormat="1" ht="25.7" hidden="1" customHeight="1">
      <c r="A1122" s="690"/>
      <c r="B1122" s="242"/>
      <c r="C1122" s="707" t="s">
        <v>708</v>
      </c>
      <c r="D1122" s="707" t="s">
        <v>6045</v>
      </c>
      <c r="E1122" s="707" t="s">
        <v>708</v>
      </c>
      <c r="F1122" s="707" t="s">
        <v>708</v>
      </c>
      <c r="G1122" s="235">
        <v>1641</v>
      </c>
      <c r="H1122" s="235">
        <v>542.13</v>
      </c>
      <c r="I1122" s="235">
        <v>542.13</v>
      </c>
      <c r="J1122" s="235">
        <v>300</v>
      </c>
      <c r="K1122" s="235">
        <v>300</v>
      </c>
      <c r="L1122" s="235" t="s">
        <v>1884</v>
      </c>
      <c r="M1122" s="736">
        <v>1</v>
      </c>
      <c r="N1122" s="236" t="s">
        <v>290</v>
      </c>
      <c r="O1122" s="235">
        <v>300</v>
      </c>
      <c r="P1122" s="235">
        <v>300</v>
      </c>
      <c r="Q1122" s="235" t="s">
        <v>1884</v>
      </c>
      <c r="R1122" s="235">
        <v>1</v>
      </c>
      <c r="S1122" s="235" t="s">
        <v>290</v>
      </c>
      <c r="T1122" s="236" t="s">
        <v>6046</v>
      </c>
      <c r="U1122" s="236">
        <v>2009</v>
      </c>
      <c r="V1122" s="236">
        <v>250</v>
      </c>
      <c r="W1122" s="236" t="s">
        <v>2025</v>
      </c>
      <c r="X1122" s="236"/>
      <c r="Y1122" s="236"/>
      <c r="Z1122" s="235" t="s">
        <v>6046</v>
      </c>
      <c r="AA1122" s="707">
        <v>2009</v>
      </c>
      <c r="AB1122" s="235">
        <v>250</v>
      </c>
      <c r="AC1122" s="236" t="s">
        <v>2025</v>
      </c>
      <c r="AD1122" s="236"/>
      <c r="AE1122" s="236"/>
      <c r="AF1122" s="236"/>
      <c r="AG1122" s="236"/>
      <c r="AH1122" s="236"/>
      <c r="AI1122" s="236"/>
      <c r="AJ1122" s="236"/>
      <c r="AK1122" s="236"/>
      <c r="AL1122" s="236"/>
      <c r="AM1122" s="236"/>
      <c r="AN1122" s="236"/>
      <c r="AO1122" s="236"/>
      <c r="AP1122" s="236"/>
      <c r="AQ1122" s="236"/>
      <c r="AR1122" s="236"/>
      <c r="AS1122" s="236"/>
      <c r="AT1122" s="236"/>
      <c r="AU1122" s="707">
        <v>2009</v>
      </c>
      <c r="AV1122" s="221">
        <v>250</v>
      </c>
      <c r="AW1122" s="221" t="s">
        <v>2025</v>
      </c>
      <c r="AX1122" s="221"/>
      <c r="AY1122" s="221"/>
      <c r="AZ1122" s="221"/>
      <c r="BA1122" s="221"/>
      <c r="BB1122" s="235">
        <v>250</v>
      </c>
      <c r="BC1122" s="236"/>
    </row>
    <row r="1123" spans="1:55" s="19" customFormat="1" ht="25.7" hidden="1" customHeight="1">
      <c r="A1123" s="690"/>
      <c r="B1123" s="242"/>
      <c r="C1123" s="707" t="s">
        <v>708</v>
      </c>
      <c r="D1123" s="707" t="s">
        <v>6047</v>
      </c>
      <c r="E1123" s="707" t="s">
        <v>708</v>
      </c>
      <c r="F1123" s="707" t="s">
        <v>708</v>
      </c>
      <c r="G1123" s="235"/>
      <c r="H1123" s="235"/>
      <c r="I1123" s="235">
        <v>573</v>
      </c>
      <c r="J1123" s="235">
        <v>333</v>
      </c>
      <c r="K1123" s="235">
        <v>333</v>
      </c>
      <c r="L1123" s="235"/>
      <c r="M1123" s="736"/>
      <c r="N1123" s="236"/>
      <c r="O1123" s="235">
        <v>300</v>
      </c>
      <c r="P1123" s="235">
        <v>300</v>
      </c>
      <c r="Q1123" s="235" t="s">
        <v>1884</v>
      </c>
      <c r="R1123" s="222">
        <v>1</v>
      </c>
      <c r="S1123" s="222" t="s">
        <v>290</v>
      </c>
      <c r="T1123" s="236"/>
      <c r="U1123" s="236"/>
      <c r="V1123" s="236"/>
      <c r="W1123" s="236"/>
      <c r="X1123" s="236"/>
      <c r="Y1123" s="236"/>
      <c r="Z1123" s="845"/>
      <c r="AA1123" s="707">
        <v>2003</v>
      </c>
      <c r="AB1123" s="235"/>
      <c r="AC1123" s="236"/>
      <c r="AD1123" s="236"/>
      <c r="AE1123" s="236"/>
      <c r="AF1123" s="236"/>
      <c r="AG1123" s="236"/>
      <c r="AH1123" s="236"/>
      <c r="AI1123" s="236"/>
      <c r="AJ1123" s="236"/>
      <c r="AK1123" s="236"/>
      <c r="AL1123" s="236"/>
      <c r="AM1123" s="236"/>
      <c r="AN1123" s="236"/>
      <c r="AO1123" s="236"/>
      <c r="AP1123" s="236"/>
      <c r="AQ1123" s="236"/>
      <c r="AR1123" s="236"/>
      <c r="AS1123" s="236"/>
      <c r="AT1123" s="236"/>
      <c r="AU1123" s="707">
        <v>2003</v>
      </c>
      <c r="AV1123" s="221"/>
      <c r="AW1123" s="221"/>
      <c r="AX1123" s="221"/>
      <c r="AY1123" s="221"/>
      <c r="AZ1123" s="221"/>
      <c r="BA1123" s="221"/>
      <c r="BB1123" s="235">
        <v>26</v>
      </c>
      <c r="BC1123" s="236"/>
    </row>
    <row r="1124" spans="1:55" s="19" customFormat="1" ht="25.7" hidden="1" customHeight="1">
      <c r="A1124" s="690"/>
      <c r="B1124" s="242"/>
      <c r="C1124" s="707" t="s">
        <v>708</v>
      </c>
      <c r="D1124" s="707" t="s">
        <v>6048</v>
      </c>
      <c r="E1124" s="707" t="s">
        <v>708</v>
      </c>
      <c r="F1124" s="707" t="s">
        <v>708</v>
      </c>
      <c r="G1124" s="235"/>
      <c r="H1124" s="235"/>
      <c r="I1124" s="235">
        <v>854</v>
      </c>
      <c r="J1124" s="235">
        <v>374</v>
      </c>
      <c r="K1124" s="235">
        <v>374</v>
      </c>
      <c r="L1124" s="235"/>
      <c r="M1124" s="736"/>
      <c r="N1124" s="236"/>
      <c r="O1124" s="235">
        <v>300</v>
      </c>
      <c r="P1124" s="235">
        <v>300</v>
      </c>
      <c r="Q1124" s="235" t="s">
        <v>1884</v>
      </c>
      <c r="R1124" s="222">
        <v>1</v>
      </c>
      <c r="S1124" s="222" t="s">
        <v>290</v>
      </c>
      <c r="T1124" s="236"/>
      <c r="U1124" s="236"/>
      <c r="V1124" s="236"/>
      <c r="W1124" s="236"/>
      <c r="X1124" s="236"/>
      <c r="Y1124" s="236"/>
      <c r="Z1124" s="235"/>
      <c r="AA1124" s="707">
        <v>2003</v>
      </c>
      <c r="AB1124" s="235"/>
      <c r="AC1124" s="236"/>
      <c r="AD1124" s="236"/>
      <c r="AE1124" s="236"/>
      <c r="AF1124" s="236"/>
      <c r="AG1124" s="236"/>
      <c r="AH1124" s="236"/>
      <c r="AI1124" s="236"/>
      <c r="AJ1124" s="236"/>
      <c r="AK1124" s="236"/>
      <c r="AL1124" s="236"/>
      <c r="AM1124" s="236"/>
      <c r="AN1124" s="236"/>
      <c r="AO1124" s="236"/>
      <c r="AP1124" s="236"/>
      <c r="AQ1124" s="236"/>
      <c r="AR1124" s="236"/>
      <c r="AS1124" s="236"/>
      <c r="AT1124" s="236"/>
      <c r="AU1124" s="707">
        <v>2003</v>
      </c>
      <c r="AV1124" s="221"/>
      <c r="AW1124" s="221"/>
      <c r="AX1124" s="221"/>
      <c r="AY1124" s="221"/>
      <c r="AZ1124" s="221"/>
      <c r="BA1124" s="221"/>
      <c r="BB1124" s="235">
        <v>37</v>
      </c>
      <c r="BC1124" s="236"/>
    </row>
    <row r="1125" spans="1:55" s="19" customFormat="1" ht="25.7" hidden="1" customHeight="1">
      <c r="A1125" s="690"/>
      <c r="B1125" s="242"/>
      <c r="C1125" s="707" t="s">
        <v>708</v>
      </c>
      <c r="D1125" s="707" t="s">
        <v>6049</v>
      </c>
      <c r="E1125" s="707" t="s">
        <v>708</v>
      </c>
      <c r="F1125" s="707" t="s">
        <v>708</v>
      </c>
      <c r="G1125" s="235"/>
      <c r="H1125" s="235"/>
      <c r="I1125" s="235">
        <v>817</v>
      </c>
      <c r="J1125" s="235">
        <v>748</v>
      </c>
      <c r="K1125" s="235">
        <v>748</v>
      </c>
      <c r="L1125" s="235"/>
      <c r="M1125" s="736"/>
      <c r="N1125" s="236"/>
      <c r="O1125" s="235">
        <v>600</v>
      </c>
      <c r="P1125" s="235">
        <v>600</v>
      </c>
      <c r="Q1125" s="235" t="s">
        <v>1884</v>
      </c>
      <c r="R1125" s="222">
        <v>2</v>
      </c>
      <c r="S1125" s="222" t="s">
        <v>290</v>
      </c>
      <c r="T1125" s="236"/>
      <c r="U1125" s="236"/>
      <c r="V1125" s="236"/>
      <c r="W1125" s="236"/>
      <c r="X1125" s="236"/>
      <c r="Y1125" s="236"/>
      <c r="Z1125" s="235"/>
      <c r="AA1125" s="707">
        <v>2001</v>
      </c>
      <c r="AB1125" s="235"/>
      <c r="AC1125" s="236"/>
      <c r="AD1125" s="236"/>
      <c r="AE1125" s="236"/>
      <c r="AF1125" s="236"/>
      <c r="AG1125" s="236"/>
      <c r="AH1125" s="236"/>
      <c r="AI1125" s="236"/>
      <c r="AJ1125" s="236"/>
      <c r="AK1125" s="236"/>
      <c r="AL1125" s="236"/>
      <c r="AM1125" s="236"/>
      <c r="AN1125" s="236"/>
      <c r="AO1125" s="236"/>
      <c r="AP1125" s="236"/>
      <c r="AQ1125" s="236"/>
      <c r="AR1125" s="236"/>
      <c r="AS1125" s="236"/>
      <c r="AT1125" s="236"/>
      <c r="AU1125" s="707">
        <v>2001</v>
      </c>
      <c r="AV1125" s="221"/>
      <c r="AW1125" s="221"/>
      <c r="AX1125" s="221"/>
      <c r="AY1125" s="221"/>
      <c r="AZ1125" s="221"/>
      <c r="BA1125" s="221"/>
      <c r="BB1125" s="235">
        <v>44</v>
      </c>
      <c r="BC1125" s="236"/>
    </row>
    <row r="1126" spans="1:55" s="19" customFormat="1" ht="25.7" hidden="1" customHeight="1">
      <c r="A1126" s="690"/>
      <c r="B1126" s="242"/>
      <c r="C1126" s="707" t="s">
        <v>708</v>
      </c>
      <c r="D1126" s="707" t="s">
        <v>6050</v>
      </c>
      <c r="E1126" s="707" t="s">
        <v>708</v>
      </c>
      <c r="F1126" s="707" t="s">
        <v>708</v>
      </c>
      <c r="G1126" s="235"/>
      <c r="H1126" s="235"/>
      <c r="I1126" s="235">
        <v>1031</v>
      </c>
      <c r="J1126" s="235">
        <v>374</v>
      </c>
      <c r="K1126" s="235">
        <v>374</v>
      </c>
      <c r="L1126" s="235"/>
      <c r="M1126" s="736"/>
      <c r="N1126" s="236"/>
      <c r="O1126" s="235">
        <v>300</v>
      </c>
      <c r="P1126" s="235">
        <v>300</v>
      </c>
      <c r="Q1126" s="235" t="s">
        <v>1884</v>
      </c>
      <c r="R1126" s="222">
        <v>1</v>
      </c>
      <c r="S1126" s="222" t="s">
        <v>290</v>
      </c>
      <c r="T1126" s="236"/>
      <c r="U1126" s="236"/>
      <c r="V1126" s="236"/>
      <c r="W1126" s="236"/>
      <c r="X1126" s="236"/>
      <c r="Y1126" s="236"/>
      <c r="Z1126" s="898"/>
      <c r="AA1126" s="707">
        <v>2003</v>
      </c>
      <c r="AB1126" s="235"/>
      <c r="AC1126" s="236"/>
      <c r="AD1126" s="236"/>
      <c r="AE1126" s="236"/>
      <c r="AF1126" s="236"/>
      <c r="AG1126" s="236"/>
      <c r="AH1126" s="236"/>
      <c r="AI1126" s="236"/>
      <c r="AJ1126" s="236"/>
      <c r="AK1126" s="236"/>
      <c r="AL1126" s="236"/>
      <c r="AM1126" s="236"/>
      <c r="AN1126" s="236"/>
      <c r="AO1126" s="236"/>
      <c r="AP1126" s="236"/>
      <c r="AQ1126" s="236"/>
      <c r="AR1126" s="236"/>
      <c r="AS1126" s="236"/>
      <c r="AT1126" s="236"/>
      <c r="AU1126" s="707">
        <v>2003</v>
      </c>
      <c r="AV1126" s="221"/>
      <c r="AW1126" s="221"/>
      <c r="AX1126" s="221"/>
      <c r="AY1126" s="221"/>
      <c r="AZ1126" s="221"/>
      <c r="BA1126" s="221"/>
      <c r="BB1126" s="235">
        <v>43</v>
      </c>
      <c r="BC1126" s="236"/>
    </row>
    <row r="1127" spans="1:55" s="19" customFormat="1" ht="25.7" hidden="1" customHeight="1">
      <c r="A1127" s="690"/>
      <c r="B1127" s="242"/>
      <c r="C1127" s="707" t="s">
        <v>708</v>
      </c>
      <c r="D1127" s="707" t="s">
        <v>6051</v>
      </c>
      <c r="E1127" s="707" t="s">
        <v>708</v>
      </c>
      <c r="F1127" s="707" t="s">
        <v>708</v>
      </c>
      <c r="G1127" s="235"/>
      <c r="H1127" s="235"/>
      <c r="I1127" s="235">
        <v>702</v>
      </c>
      <c r="J1127" s="235">
        <v>374</v>
      </c>
      <c r="K1127" s="235">
        <v>374</v>
      </c>
      <c r="L1127" s="235"/>
      <c r="M1127" s="736"/>
      <c r="N1127" s="236"/>
      <c r="O1127" s="235">
        <v>300</v>
      </c>
      <c r="P1127" s="235">
        <v>300</v>
      </c>
      <c r="Q1127" s="235" t="s">
        <v>1884</v>
      </c>
      <c r="R1127" s="222">
        <v>1</v>
      </c>
      <c r="S1127" s="222" t="s">
        <v>290</v>
      </c>
      <c r="T1127" s="236"/>
      <c r="U1127" s="236"/>
      <c r="V1127" s="236"/>
      <c r="W1127" s="236"/>
      <c r="X1127" s="236"/>
      <c r="Y1127" s="236"/>
      <c r="Z1127" s="235"/>
      <c r="AA1127" s="707">
        <v>2001</v>
      </c>
      <c r="AB1127" s="235"/>
      <c r="AC1127" s="236"/>
      <c r="AD1127" s="236"/>
      <c r="AE1127" s="236"/>
      <c r="AF1127" s="236"/>
      <c r="AG1127" s="236"/>
      <c r="AH1127" s="236"/>
      <c r="AI1127" s="236"/>
      <c r="AJ1127" s="236"/>
      <c r="AK1127" s="236"/>
      <c r="AL1127" s="236"/>
      <c r="AM1127" s="236"/>
      <c r="AN1127" s="236"/>
      <c r="AO1127" s="236"/>
      <c r="AP1127" s="236"/>
      <c r="AQ1127" s="236"/>
      <c r="AR1127" s="236"/>
      <c r="AS1127" s="236"/>
      <c r="AT1127" s="236"/>
      <c r="AU1127" s="707">
        <v>2001</v>
      </c>
      <c r="AV1127" s="221"/>
      <c r="AW1127" s="221"/>
      <c r="AX1127" s="221"/>
      <c r="AY1127" s="221"/>
      <c r="AZ1127" s="221"/>
      <c r="BA1127" s="221"/>
      <c r="BB1127" s="235">
        <v>13</v>
      </c>
      <c r="BC1127" s="236"/>
    </row>
    <row r="1128" spans="1:55" s="19" customFormat="1" ht="25.7" hidden="1" customHeight="1">
      <c r="A1128" s="690"/>
      <c r="B1128" s="242"/>
      <c r="C1128" s="707" t="s">
        <v>708</v>
      </c>
      <c r="D1128" s="707" t="s">
        <v>6052</v>
      </c>
      <c r="E1128" s="707" t="s">
        <v>708</v>
      </c>
      <c r="F1128" s="707" t="s">
        <v>708</v>
      </c>
      <c r="G1128" s="235"/>
      <c r="H1128" s="235"/>
      <c r="I1128" s="235">
        <v>695</v>
      </c>
      <c r="J1128" s="235">
        <v>374</v>
      </c>
      <c r="K1128" s="235">
        <v>374</v>
      </c>
      <c r="L1128" s="235"/>
      <c r="M1128" s="736"/>
      <c r="N1128" s="236"/>
      <c r="O1128" s="235">
        <v>300</v>
      </c>
      <c r="P1128" s="235">
        <v>300</v>
      </c>
      <c r="Q1128" s="235" t="s">
        <v>1884</v>
      </c>
      <c r="R1128" s="222">
        <v>1</v>
      </c>
      <c r="S1128" s="222" t="s">
        <v>290</v>
      </c>
      <c r="T1128" s="236"/>
      <c r="U1128" s="236"/>
      <c r="V1128" s="236"/>
      <c r="W1128" s="236"/>
      <c r="X1128" s="236"/>
      <c r="Y1128" s="236"/>
      <c r="Z1128" s="235"/>
      <c r="AA1128" s="707">
        <v>2001</v>
      </c>
      <c r="AB1128" s="235"/>
      <c r="AC1128" s="236"/>
      <c r="AD1128" s="236"/>
      <c r="AE1128" s="236"/>
      <c r="AF1128" s="236"/>
      <c r="AG1128" s="236"/>
      <c r="AH1128" s="236"/>
      <c r="AI1128" s="236"/>
      <c r="AJ1128" s="236"/>
      <c r="AK1128" s="236"/>
      <c r="AL1128" s="236"/>
      <c r="AM1128" s="236"/>
      <c r="AN1128" s="236"/>
      <c r="AO1128" s="236"/>
      <c r="AP1128" s="236"/>
      <c r="AQ1128" s="236"/>
      <c r="AR1128" s="236"/>
      <c r="AS1128" s="236"/>
      <c r="AT1128" s="236"/>
      <c r="AU1128" s="707">
        <v>2001</v>
      </c>
      <c r="AV1128" s="221"/>
      <c r="AW1128" s="221"/>
      <c r="AX1128" s="221"/>
      <c r="AY1128" s="221"/>
      <c r="AZ1128" s="221"/>
      <c r="BA1128" s="221"/>
      <c r="BB1128" s="235">
        <v>13</v>
      </c>
      <c r="BC1128" s="236"/>
    </row>
    <row r="1129" spans="1:55" s="19" customFormat="1" ht="25.7" hidden="1" customHeight="1">
      <c r="A1129" s="690"/>
      <c r="B1129" s="242"/>
      <c r="C1129" s="219" t="s">
        <v>708</v>
      </c>
      <c r="D1129" s="223" t="s">
        <v>6053</v>
      </c>
      <c r="E1129" s="221" t="s">
        <v>708</v>
      </c>
      <c r="F1129" s="707" t="s">
        <v>708</v>
      </c>
      <c r="G1129" s="221"/>
      <c r="H1129" s="221"/>
      <c r="I1129" s="222">
        <v>545</v>
      </c>
      <c r="J1129" s="222">
        <v>300</v>
      </c>
      <c r="K1129" s="222">
        <v>300</v>
      </c>
      <c r="L1129" s="221"/>
      <c r="M1129" s="221"/>
      <c r="N1129" s="221"/>
      <c r="O1129" s="235">
        <v>300</v>
      </c>
      <c r="P1129" s="235">
        <v>300</v>
      </c>
      <c r="Q1129" s="235" t="s">
        <v>1884</v>
      </c>
      <c r="R1129" s="222">
        <v>1</v>
      </c>
      <c r="S1129" s="222" t="s">
        <v>290</v>
      </c>
      <c r="T1129" s="236"/>
      <c r="U1129" s="236"/>
      <c r="V1129" s="236"/>
      <c r="W1129" s="236"/>
      <c r="X1129" s="236"/>
      <c r="Y1129" s="236"/>
      <c r="Z1129" s="235"/>
      <c r="AA1129" s="707">
        <v>2001</v>
      </c>
      <c r="AB1129" s="235"/>
      <c r="AC1129" s="236"/>
      <c r="AD1129" s="236"/>
      <c r="AE1129" s="236"/>
      <c r="AF1129" s="236"/>
      <c r="AG1129" s="236"/>
      <c r="AH1129" s="236"/>
      <c r="AI1129" s="236"/>
      <c r="AJ1129" s="236"/>
      <c r="AK1129" s="236"/>
      <c r="AL1129" s="236"/>
      <c r="AM1129" s="236"/>
      <c r="AN1129" s="236"/>
      <c r="AO1129" s="236"/>
      <c r="AP1129" s="236"/>
      <c r="AQ1129" s="236"/>
      <c r="AR1129" s="236"/>
      <c r="AS1129" s="236"/>
      <c r="AT1129" s="236"/>
      <c r="AU1129" s="707">
        <v>2001</v>
      </c>
      <c r="AV1129" s="221"/>
      <c r="AW1129" s="221"/>
      <c r="AX1129" s="221"/>
      <c r="AY1129" s="221"/>
      <c r="AZ1129" s="221"/>
      <c r="BA1129" s="221"/>
      <c r="BB1129" s="235">
        <v>13</v>
      </c>
      <c r="BC1129" s="222"/>
    </row>
    <row r="1130" spans="1:55" s="19" customFormat="1" ht="25.7" hidden="1" customHeight="1">
      <c r="A1130" s="690"/>
      <c r="B1130" s="242"/>
      <c r="C1130" s="219" t="s">
        <v>708</v>
      </c>
      <c r="D1130" s="223" t="s">
        <v>6054</v>
      </c>
      <c r="E1130" s="221" t="s">
        <v>708</v>
      </c>
      <c r="F1130" s="707" t="s">
        <v>708</v>
      </c>
      <c r="G1130" s="221"/>
      <c r="H1130" s="221"/>
      <c r="I1130" s="222">
        <v>1983</v>
      </c>
      <c r="J1130" s="222">
        <v>374</v>
      </c>
      <c r="K1130" s="222">
        <v>374</v>
      </c>
      <c r="L1130" s="221"/>
      <c r="M1130" s="221"/>
      <c r="N1130" s="221"/>
      <c r="O1130" s="235">
        <v>300</v>
      </c>
      <c r="P1130" s="235">
        <v>300</v>
      </c>
      <c r="Q1130" s="235" t="s">
        <v>1884</v>
      </c>
      <c r="R1130" s="222">
        <v>1</v>
      </c>
      <c r="S1130" s="222" t="s">
        <v>290</v>
      </c>
      <c r="T1130" s="236"/>
      <c r="U1130" s="236"/>
      <c r="V1130" s="236"/>
      <c r="W1130" s="236"/>
      <c r="X1130" s="236"/>
      <c r="Y1130" s="236"/>
      <c r="Z1130" s="235"/>
      <c r="AA1130" s="707">
        <v>2002</v>
      </c>
      <c r="AB1130" s="235"/>
      <c r="AC1130" s="236"/>
      <c r="AD1130" s="236"/>
      <c r="AE1130" s="236"/>
      <c r="AF1130" s="236"/>
      <c r="AG1130" s="236"/>
      <c r="AH1130" s="236"/>
      <c r="AI1130" s="236"/>
      <c r="AJ1130" s="236"/>
      <c r="AK1130" s="236"/>
      <c r="AL1130" s="236"/>
      <c r="AM1130" s="236"/>
      <c r="AN1130" s="236"/>
      <c r="AO1130" s="236"/>
      <c r="AP1130" s="236"/>
      <c r="AQ1130" s="236"/>
      <c r="AR1130" s="236"/>
      <c r="AS1130" s="236"/>
      <c r="AT1130" s="236"/>
      <c r="AU1130" s="707">
        <v>2002</v>
      </c>
      <c r="AV1130" s="221"/>
      <c r="AW1130" s="221"/>
      <c r="AX1130" s="221"/>
      <c r="AY1130" s="221"/>
      <c r="AZ1130" s="221"/>
      <c r="BA1130" s="221"/>
      <c r="BB1130" s="235">
        <v>23</v>
      </c>
      <c r="BC1130" s="222"/>
    </row>
    <row r="1131" spans="1:55" s="19" customFormat="1" ht="25.7" hidden="1" customHeight="1">
      <c r="A1131" s="690"/>
      <c r="B1131" s="242"/>
      <c r="C1131" s="219" t="s">
        <v>708</v>
      </c>
      <c r="D1131" s="223" t="s">
        <v>6055</v>
      </c>
      <c r="E1131" s="221" t="s">
        <v>708</v>
      </c>
      <c r="F1131" s="707" t="s">
        <v>708</v>
      </c>
      <c r="G1131" s="221"/>
      <c r="H1131" s="221"/>
      <c r="I1131" s="222">
        <v>2965</v>
      </c>
      <c r="J1131" s="222">
        <v>374</v>
      </c>
      <c r="K1131" s="222">
        <v>374</v>
      </c>
      <c r="L1131" s="221"/>
      <c r="M1131" s="221"/>
      <c r="N1131" s="221"/>
      <c r="O1131" s="235">
        <v>300</v>
      </c>
      <c r="P1131" s="235">
        <v>300</v>
      </c>
      <c r="Q1131" s="235" t="s">
        <v>1884</v>
      </c>
      <c r="R1131" s="222">
        <v>1</v>
      </c>
      <c r="S1131" s="222" t="s">
        <v>290</v>
      </c>
      <c r="T1131" s="236"/>
      <c r="U1131" s="236"/>
      <c r="V1131" s="236"/>
      <c r="W1131" s="236"/>
      <c r="X1131" s="236"/>
      <c r="Y1131" s="236"/>
      <c r="Z1131" s="235"/>
      <c r="AA1131" s="707">
        <v>2002</v>
      </c>
      <c r="AB1131" s="235"/>
      <c r="AC1131" s="236"/>
      <c r="AD1131" s="236"/>
      <c r="AE1131" s="236"/>
      <c r="AF1131" s="236"/>
      <c r="AG1131" s="236"/>
      <c r="AH1131" s="236"/>
      <c r="AI1131" s="236"/>
      <c r="AJ1131" s="236"/>
      <c r="AK1131" s="236"/>
      <c r="AL1131" s="236"/>
      <c r="AM1131" s="236"/>
      <c r="AN1131" s="236"/>
      <c r="AO1131" s="236"/>
      <c r="AP1131" s="236"/>
      <c r="AQ1131" s="236"/>
      <c r="AR1131" s="236"/>
      <c r="AS1131" s="236"/>
      <c r="AT1131" s="236"/>
      <c r="AU1131" s="707">
        <v>2002</v>
      </c>
      <c r="AV1131" s="221"/>
      <c r="AW1131" s="221"/>
      <c r="AX1131" s="221"/>
      <c r="AY1131" s="221"/>
      <c r="AZ1131" s="221"/>
      <c r="BA1131" s="221"/>
      <c r="BB1131" s="235">
        <v>23</v>
      </c>
      <c r="BC1131" s="222"/>
    </row>
    <row r="1132" spans="1:55" s="19" customFormat="1" ht="25.7" hidden="1" customHeight="1">
      <c r="A1132" s="690"/>
      <c r="B1132" s="242"/>
      <c r="C1132" s="219" t="s">
        <v>708</v>
      </c>
      <c r="D1132" s="223" t="s">
        <v>6056</v>
      </c>
      <c r="E1132" s="221" t="s">
        <v>708</v>
      </c>
      <c r="F1132" s="707" t="s">
        <v>708</v>
      </c>
      <c r="G1132" s="221"/>
      <c r="H1132" s="221"/>
      <c r="I1132" s="222">
        <v>1162.7</v>
      </c>
      <c r="J1132" s="222">
        <v>508</v>
      </c>
      <c r="K1132" s="222">
        <v>508</v>
      </c>
      <c r="L1132" s="221"/>
      <c r="M1132" s="221"/>
      <c r="N1132" s="221"/>
      <c r="O1132" s="235">
        <v>300</v>
      </c>
      <c r="P1132" s="235">
        <v>300</v>
      </c>
      <c r="Q1132" s="235" t="s">
        <v>1884</v>
      </c>
      <c r="R1132" s="222">
        <v>1</v>
      </c>
      <c r="S1132" s="222" t="s">
        <v>290</v>
      </c>
      <c r="T1132" s="236"/>
      <c r="U1132" s="236"/>
      <c r="V1132" s="236"/>
      <c r="W1132" s="236"/>
      <c r="X1132" s="236"/>
      <c r="Y1132" s="236"/>
      <c r="Z1132" s="235"/>
      <c r="AA1132" s="707">
        <v>2006</v>
      </c>
      <c r="AB1132" s="235"/>
      <c r="AC1132" s="236"/>
      <c r="AD1132" s="236"/>
      <c r="AE1132" s="236"/>
      <c r="AF1132" s="236"/>
      <c r="AG1132" s="236"/>
      <c r="AH1132" s="236"/>
      <c r="AI1132" s="236"/>
      <c r="AJ1132" s="236"/>
      <c r="AK1132" s="236"/>
      <c r="AL1132" s="236"/>
      <c r="AM1132" s="236"/>
      <c r="AN1132" s="236"/>
      <c r="AO1132" s="236"/>
      <c r="AP1132" s="236"/>
      <c r="AQ1132" s="236"/>
      <c r="AR1132" s="236"/>
      <c r="AS1132" s="236"/>
      <c r="AT1132" s="236"/>
      <c r="AU1132" s="707">
        <v>2006</v>
      </c>
      <c r="AV1132" s="221"/>
      <c r="AW1132" s="221"/>
      <c r="AX1132" s="221"/>
      <c r="AY1132" s="221"/>
      <c r="AZ1132" s="221"/>
      <c r="BA1132" s="221"/>
      <c r="BB1132" s="235">
        <v>76</v>
      </c>
      <c r="BC1132" s="222"/>
    </row>
    <row r="1133" spans="1:55" s="19" customFormat="1" ht="25.7" hidden="1" customHeight="1">
      <c r="A1133" s="690"/>
      <c r="B1133" s="242"/>
      <c r="C1133" s="707" t="s">
        <v>708</v>
      </c>
      <c r="D1133" s="707" t="s">
        <v>6057</v>
      </c>
      <c r="E1133" s="707" t="s">
        <v>708</v>
      </c>
      <c r="F1133" s="707" t="s">
        <v>708</v>
      </c>
      <c r="G1133" s="250"/>
      <c r="H1133" s="236"/>
      <c r="I1133" s="235">
        <v>565</v>
      </c>
      <c r="J1133" s="235">
        <v>300</v>
      </c>
      <c r="K1133" s="235">
        <v>300</v>
      </c>
      <c r="L1133" s="236"/>
      <c r="M1133" s="736"/>
      <c r="N1133" s="236"/>
      <c r="O1133" s="235">
        <v>300</v>
      </c>
      <c r="P1133" s="235">
        <v>300</v>
      </c>
      <c r="Q1133" s="235" t="s">
        <v>1884</v>
      </c>
      <c r="R1133" s="235">
        <v>1</v>
      </c>
      <c r="S1133" s="235" t="s">
        <v>290</v>
      </c>
      <c r="T1133" s="235"/>
      <c r="U1133" s="236"/>
      <c r="V1133" s="236"/>
      <c r="W1133" s="236"/>
      <c r="X1133" s="236"/>
      <c r="Y1133" s="236"/>
      <c r="Z1133" s="235"/>
      <c r="AA1133" s="707">
        <v>2001</v>
      </c>
      <c r="AB1133" s="707"/>
      <c r="AC1133" s="236"/>
      <c r="AD1133" s="236"/>
      <c r="AE1133" s="236"/>
      <c r="AF1133" s="236"/>
      <c r="AG1133" s="236"/>
      <c r="AH1133" s="236"/>
      <c r="AI1133" s="236"/>
      <c r="AJ1133" s="236"/>
      <c r="AK1133" s="236"/>
      <c r="AL1133" s="236"/>
      <c r="AM1133" s="236"/>
      <c r="AN1133" s="236"/>
      <c r="AO1133" s="236"/>
      <c r="AP1133" s="236"/>
      <c r="AQ1133" s="236"/>
      <c r="AR1133" s="236"/>
      <c r="AS1133" s="236"/>
      <c r="AT1133" s="236"/>
      <c r="AU1133" s="707">
        <v>2001</v>
      </c>
      <c r="AV1133" s="221"/>
      <c r="AW1133" s="221"/>
      <c r="AX1133" s="221"/>
      <c r="AY1133" s="221"/>
      <c r="AZ1133" s="221"/>
      <c r="BA1133" s="221"/>
      <c r="BB1133" s="235">
        <v>13</v>
      </c>
      <c r="BC1133" s="236"/>
    </row>
    <row r="1134" spans="1:55" s="19" customFormat="1" ht="25.7" hidden="1" customHeight="1">
      <c r="A1134" s="690"/>
      <c r="B1134" s="242"/>
      <c r="C1134" s="707" t="s">
        <v>708</v>
      </c>
      <c r="D1134" s="707" t="s">
        <v>6058</v>
      </c>
      <c r="E1134" s="707" t="s">
        <v>708</v>
      </c>
      <c r="F1134" s="707" t="s">
        <v>708</v>
      </c>
      <c r="G1134" s="250"/>
      <c r="H1134" s="236"/>
      <c r="I1134" s="235">
        <v>5639</v>
      </c>
      <c r="J1134" s="235">
        <v>374</v>
      </c>
      <c r="K1134" s="235">
        <v>374</v>
      </c>
      <c r="L1134" s="236"/>
      <c r="M1134" s="736"/>
      <c r="N1134" s="236"/>
      <c r="O1134" s="235">
        <v>300</v>
      </c>
      <c r="P1134" s="235">
        <v>300</v>
      </c>
      <c r="Q1134" s="235" t="s">
        <v>1884</v>
      </c>
      <c r="R1134" s="235">
        <v>1</v>
      </c>
      <c r="S1134" s="235" t="s">
        <v>290</v>
      </c>
      <c r="T1134" s="235"/>
      <c r="U1134" s="236"/>
      <c r="V1134" s="236"/>
      <c r="W1134" s="236"/>
      <c r="X1134" s="236"/>
      <c r="Y1134" s="236"/>
      <c r="Z1134" s="235"/>
      <c r="AA1134" s="707">
        <v>2001</v>
      </c>
      <c r="AB1134" s="707"/>
      <c r="AC1134" s="236"/>
      <c r="AD1134" s="236"/>
      <c r="AE1134" s="236"/>
      <c r="AF1134" s="236"/>
      <c r="AG1134" s="236"/>
      <c r="AH1134" s="236"/>
      <c r="AI1134" s="236"/>
      <c r="AJ1134" s="236"/>
      <c r="AK1134" s="236"/>
      <c r="AL1134" s="236"/>
      <c r="AM1134" s="236"/>
      <c r="AN1134" s="236"/>
      <c r="AO1134" s="236"/>
      <c r="AP1134" s="236"/>
      <c r="AQ1134" s="236"/>
      <c r="AR1134" s="236"/>
      <c r="AS1134" s="236"/>
      <c r="AT1134" s="236"/>
      <c r="AU1134" s="707">
        <v>2001</v>
      </c>
      <c r="AV1134" s="221"/>
      <c r="AW1134" s="221"/>
      <c r="AX1134" s="221"/>
      <c r="AY1134" s="221"/>
      <c r="AZ1134" s="221"/>
      <c r="BA1134" s="221"/>
      <c r="BB1134" s="235">
        <v>13</v>
      </c>
      <c r="BC1134" s="236"/>
    </row>
    <row r="1135" spans="1:55" s="19" customFormat="1" ht="25.7" hidden="1" customHeight="1">
      <c r="A1135" s="690"/>
      <c r="B1135" s="242"/>
      <c r="C1135" s="707" t="s">
        <v>708</v>
      </c>
      <c r="D1135" s="707" t="s">
        <v>6059</v>
      </c>
      <c r="E1135" s="707" t="s">
        <v>708</v>
      </c>
      <c r="F1135" s="707" t="s">
        <v>708</v>
      </c>
      <c r="G1135" s="250"/>
      <c r="H1135" s="236"/>
      <c r="I1135" s="235">
        <v>503</v>
      </c>
      <c r="J1135" s="235">
        <v>374</v>
      </c>
      <c r="K1135" s="235">
        <v>374</v>
      </c>
      <c r="L1135" s="236"/>
      <c r="M1135" s="736"/>
      <c r="N1135" s="236"/>
      <c r="O1135" s="235">
        <v>300</v>
      </c>
      <c r="P1135" s="235">
        <v>300</v>
      </c>
      <c r="Q1135" s="235" t="s">
        <v>1884</v>
      </c>
      <c r="R1135" s="235">
        <v>1</v>
      </c>
      <c r="S1135" s="235" t="s">
        <v>290</v>
      </c>
      <c r="T1135" s="235"/>
      <c r="U1135" s="236"/>
      <c r="V1135" s="236"/>
      <c r="W1135" s="236"/>
      <c r="X1135" s="236"/>
      <c r="Y1135" s="236"/>
      <c r="Z1135" s="235"/>
      <c r="AA1135" s="707">
        <v>2002</v>
      </c>
      <c r="AB1135" s="707"/>
      <c r="AC1135" s="236"/>
      <c r="AD1135" s="236"/>
      <c r="AE1135" s="236"/>
      <c r="AF1135" s="236"/>
      <c r="AG1135" s="236"/>
      <c r="AH1135" s="236"/>
      <c r="AI1135" s="236"/>
      <c r="AJ1135" s="236"/>
      <c r="AK1135" s="236"/>
      <c r="AL1135" s="236"/>
      <c r="AM1135" s="236"/>
      <c r="AN1135" s="236"/>
      <c r="AO1135" s="236"/>
      <c r="AP1135" s="236"/>
      <c r="AQ1135" s="236"/>
      <c r="AR1135" s="236"/>
      <c r="AS1135" s="236"/>
      <c r="AT1135" s="236"/>
      <c r="AU1135" s="707">
        <v>2002</v>
      </c>
      <c r="AV1135" s="221"/>
      <c r="AW1135" s="221"/>
      <c r="AX1135" s="221"/>
      <c r="AY1135" s="221"/>
      <c r="AZ1135" s="221"/>
      <c r="BA1135" s="221"/>
      <c r="BB1135" s="235">
        <v>23</v>
      </c>
      <c r="BC1135" s="236"/>
    </row>
    <row r="1136" spans="1:55" s="19" customFormat="1" ht="25.7" hidden="1" customHeight="1">
      <c r="A1136" s="690"/>
      <c r="B1136" s="242"/>
      <c r="C1136" s="707" t="s">
        <v>708</v>
      </c>
      <c r="D1136" s="707" t="s">
        <v>16626</v>
      </c>
      <c r="E1136" s="707" t="s">
        <v>708</v>
      </c>
      <c r="F1136" s="707" t="s">
        <v>708</v>
      </c>
      <c r="G1136" s="235"/>
      <c r="H1136" s="235"/>
      <c r="I1136" s="235">
        <v>1080</v>
      </c>
      <c r="J1136" s="235">
        <v>475</v>
      </c>
      <c r="K1136" s="235">
        <v>475</v>
      </c>
      <c r="L1136" s="235"/>
      <c r="M1136" s="235"/>
      <c r="N1136" s="235"/>
      <c r="O1136" s="235">
        <v>374</v>
      </c>
      <c r="P1136" s="235">
        <v>374</v>
      </c>
      <c r="Q1136" s="235" t="s">
        <v>5904</v>
      </c>
      <c r="R1136" s="235">
        <v>1</v>
      </c>
      <c r="S1136" s="235" t="s">
        <v>290</v>
      </c>
      <c r="T1136" s="235"/>
      <c r="U1136" s="707"/>
      <c r="V1136" s="235"/>
      <c r="W1136" s="236"/>
      <c r="X1136" s="236"/>
      <c r="Y1136" s="236"/>
      <c r="Z1136" s="235"/>
      <c r="AA1136" s="707"/>
      <c r="AB1136" s="235"/>
      <c r="AC1136" s="236"/>
      <c r="AD1136" s="236"/>
      <c r="AE1136" s="236"/>
      <c r="AF1136" s="236"/>
      <c r="AG1136" s="236"/>
      <c r="AH1136" s="236"/>
      <c r="AI1136" s="236"/>
      <c r="AJ1136" s="236"/>
      <c r="AK1136" s="236"/>
      <c r="AL1136" s="236"/>
      <c r="AM1136" s="236"/>
      <c r="AN1136" s="236"/>
      <c r="AO1136" s="236"/>
      <c r="AP1136" s="236"/>
      <c r="AQ1136" s="236"/>
      <c r="AR1136" s="236"/>
      <c r="AS1136" s="236"/>
      <c r="AT1136" s="236"/>
      <c r="AU1136" s="707">
        <v>2109</v>
      </c>
      <c r="AV1136" s="235"/>
      <c r="AW1136" s="236"/>
      <c r="AX1136" s="221"/>
      <c r="AY1136" s="221"/>
      <c r="AZ1136" s="221"/>
      <c r="BA1136" s="221"/>
      <c r="BB1136" s="235">
        <v>50</v>
      </c>
      <c r="BC1136" s="236"/>
    </row>
    <row r="1137" spans="1:55" s="19" customFormat="1" ht="25.7" hidden="1" customHeight="1">
      <c r="A1137" s="690"/>
      <c r="B1137" s="242"/>
      <c r="C1137" s="707" t="s">
        <v>708</v>
      </c>
      <c r="D1137" s="707" t="s">
        <v>6060</v>
      </c>
      <c r="E1137" s="707" t="s">
        <v>708</v>
      </c>
      <c r="F1137" s="707" t="s">
        <v>708</v>
      </c>
      <c r="G1137" s="250"/>
      <c r="H1137" s="236"/>
      <c r="I1137" s="235">
        <v>1182</v>
      </c>
      <c r="J1137" s="235">
        <v>374</v>
      </c>
      <c r="K1137" s="235">
        <v>374</v>
      </c>
      <c r="L1137" s="236"/>
      <c r="M1137" s="736"/>
      <c r="N1137" s="236"/>
      <c r="O1137" s="235">
        <v>300</v>
      </c>
      <c r="P1137" s="235">
        <v>300</v>
      </c>
      <c r="Q1137" s="235" t="s">
        <v>1884</v>
      </c>
      <c r="R1137" s="235">
        <v>1</v>
      </c>
      <c r="S1137" s="235" t="s">
        <v>290</v>
      </c>
      <c r="T1137" s="235"/>
      <c r="U1137" s="236"/>
      <c r="V1137" s="236"/>
      <c r="W1137" s="236"/>
      <c r="X1137" s="236"/>
      <c r="Y1137" s="236"/>
      <c r="Z1137" s="235"/>
      <c r="AA1137" s="707">
        <v>2002</v>
      </c>
      <c r="AB1137" s="707"/>
      <c r="AC1137" s="236"/>
      <c r="AD1137" s="236"/>
      <c r="AE1137" s="236"/>
      <c r="AF1137" s="236"/>
      <c r="AG1137" s="236"/>
      <c r="AH1137" s="236"/>
      <c r="AI1137" s="236"/>
      <c r="AJ1137" s="236"/>
      <c r="AK1137" s="236"/>
      <c r="AL1137" s="236"/>
      <c r="AM1137" s="236"/>
      <c r="AN1137" s="236"/>
      <c r="AO1137" s="236"/>
      <c r="AP1137" s="236"/>
      <c r="AQ1137" s="236"/>
      <c r="AR1137" s="236"/>
      <c r="AS1137" s="236"/>
      <c r="AT1137" s="236"/>
      <c r="AU1137" s="707">
        <v>2002</v>
      </c>
      <c r="AV1137" s="221"/>
      <c r="AW1137" s="221"/>
      <c r="AX1137" s="221"/>
      <c r="AY1137" s="221"/>
      <c r="AZ1137" s="221"/>
      <c r="BA1137" s="221"/>
      <c r="BB1137" s="235">
        <v>23</v>
      </c>
      <c r="BC1137" s="236"/>
    </row>
    <row r="1138" spans="1:55" s="19" customFormat="1" ht="25.7" hidden="1" customHeight="1">
      <c r="A1138" s="690"/>
      <c r="B1138" s="242"/>
      <c r="C1138" s="707" t="s">
        <v>5744</v>
      </c>
      <c r="D1138" s="707" t="s">
        <v>16627</v>
      </c>
      <c r="E1138" s="707" t="s">
        <v>5744</v>
      </c>
      <c r="F1138" s="707" t="s">
        <v>5744</v>
      </c>
      <c r="G1138" s="250"/>
      <c r="H1138" s="236"/>
      <c r="I1138" s="235">
        <v>1762</v>
      </c>
      <c r="J1138" s="235">
        <v>515.23</v>
      </c>
      <c r="K1138" s="235">
        <v>514.29</v>
      </c>
      <c r="L1138" s="236"/>
      <c r="M1138" s="736"/>
      <c r="N1138" s="236"/>
      <c r="O1138" s="235">
        <v>497</v>
      </c>
      <c r="P1138" s="235">
        <v>497</v>
      </c>
      <c r="Q1138" s="235" t="s">
        <v>1563</v>
      </c>
      <c r="R1138" s="235">
        <v>1</v>
      </c>
      <c r="S1138" s="235" t="s">
        <v>290</v>
      </c>
      <c r="T1138" s="235"/>
      <c r="U1138" s="236"/>
      <c r="V1138" s="236"/>
      <c r="W1138" s="236"/>
      <c r="X1138" s="236"/>
      <c r="Y1138" s="236"/>
      <c r="Z1138" s="235" t="s">
        <v>16628</v>
      </c>
      <c r="AA1138" s="707"/>
      <c r="AB1138" s="707"/>
      <c r="AC1138" s="236"/>
      <c r="AD1138" s="236"/>
      <c r="AE1138" s="236"/>
      <c r="AF1138" s="236"/>
      <c r="AG1138" s="236"/>
      <c r="AH1138" s="236"/>
      <c r="AI1138" s="236"/>
      <c r="AJ1138" s="236"/>
      <c r="AK1138" s="236"/>
      <c r="AL1138" s="236"/>
      <c r="AM1138" s="236"/>
      <c r="AN1138" s="236"/>
      <c r="AO1138" s="236"/>
      <c r="AP1138" s="236"/>
      <c r="AQ1138" s="236"/>
      <c r="AR1138" s="236"/>
      <c r="AS1138" s="236"/>
      <c r="AT1138" s="236"/>
      <c r="AU1138" s="707">
        <v>2017</v>
      </c>
      <c r="AV1138" s="221"/>
      <c r="AW1138" s="221"/>
      <c r="AX1138" s="221"/>
      <c r="AY1138" s="221"/>
      <c r="AZ1138" s="221"/>
      <c r="BA1138" s="221"/>
      <c r="BB1138" s="235">
        <v>300</v>
      </c>
      <c r="BC1138" s="236"/>
    </row>
    <row r="1139" spans="1:55" s="19" customFormat="1" ht="25.7" hidden="1" customHeight="1">
      <c r="A1139" s="690"/>
      <c r="B1139" s="242"/>
      <c r="C1139" s="707" t="s">
        <v>5744</v>
      </c>
      <c r="D1139" s="707" t="s">
        <v>6061</v>
      </c>
      <c r="E1139" s="707" t="s">
        <v>5744</v>
      </c>
      <c r="F1139" s="707" t="s">
        <v>5744</v>
      </c>
      <c r="G1139" s="250"/>
      <c r="H1139" s="236"/>
      <c r="I1139" s="235">
        <v>55743</v>
      </c>
      <c r="J1139" s="235">
        <v>854.72</v>
      </c>
      <c r="K1139" s="235">
        <v>854.72</v>
      </c>
      <c r="L1139" s="236"/>
      <c r="M1139" s="736"/>
      <c r="N1139" s="236"/>
      <c r="O1139" s="235">
        <v>854.72</v>
      </c>
      <c r="P1139" s="235">
        <v>854.72</v>
      </c>
      <c r="Q1139" s="235" t="s">
        <v>1563</v>
      </c>
      <c r="R1139" s="235">
        <v>2</v>
      </c>
      <c r="S1139" s="235" t="s">
        <v>290</v>
      </c>
      <c r="T1139" s="235"/>
      <c r="U1139" s="236"/>
      <c r="V1139" s="236"/>
      <c r="W1139" s="236"/>
      <c r="X1139" s="236"/>
      <c r="Y1139" s="236"/>
      <c r="Z1139" s="235" t="s">
        <v>6062</v>
      </c>
      <c r="AA1139" s="707"/>
      <c r="AB1139" s="707"/>
      <c r="AC1139" s="236"/>
      <c r="AD1139" s="236"/>
      <c r="AE1139" s="236"/>
      <c r="AF1139" s="236"/>
      <c r="AG1139" s="236"/>
      <c r="AH1139" s="236"/>
      <c r="AI1139" s="236"/>
      <c r="AJ1139" s="236"/>
      <c r="AK1139" s="236"/>
      <c r="AL1139" s="236"/>
      <c r="AM1139" s="236"/>
      <c r="AN1139" s="236"/>
      <c r="AO1139" s="236"/>
      <c r="AP1139" s="236"/>
      <c r="AQ1139" s="236"/>
      <c r="AR1139" s="236"/>
      <c r="AS1139" s="236"/>
      <c r="AT1139" s="236"/>
      <c r="AU1139" s="707">
        <v>2006</v>
      </c>
      <c r="AV1139" s="221"/>
      <c r="AW1139" s="221"/>
      <c r="AX1139" s="221"/>
      <c r="AY1139" s="221"/>
      <c r="AZ1139" s="221"/>
      <c r="BA1139" s="221"/>
      <c r="BB1139" s="235">
        <v>200</v>
      </c>
      <c r="BC1139" s="236"/>
    </row>
    <row r="1140" spans="1:55" s="19" customFormat="1" ht="25.7" hidden="1" customHeight="1">
      <c r="A1140" s="690"/>
      <c r="B1140" s="242"/>
      <c r="C1140" s="707" t="s">
        <v>5744</v>
      </c>
      <c r="D1140" s="707" t="s">
        <v>6063</v>
      </c>
      <c r="E1140" s="707" t="s">
        <v>5744</v>
      </c>
      <c r="F1140" s="707" t="s">
        <v>5744</v>
      </c>
      <c r="G1140" s="250"/>
      <c r="H1140" s="236"/>
      <c r="I1140" s="235">
        <v>4475</v>
      </c>
      <c r="J1140" s="235">
        <v>546</v>
      </c>
      <c r="K1140" s="235">
        <v>523</v>
      </c>
      <c r="L1140" s="236"/>
      <c r="M1140" s="736"/>
      <c r="N1140" s="236"/>
      <c r="O1140" s="235">
        <v>523</v>
      </c>
      <c r="P1140" s="235">
        <v>523</v>
      </c>
      <c r="Q1140" s="235" t="s">
        <v>1563</v>
      </c>
      <c r="R1140" s="235">
        <v>1</v>
      </c>
      <c r="S1140" s="235" t="s">
        <v>290</v>
      </c>
      <c r="T1140" s="235"/>
      <c r="U1140" s="236"/>
      <c r="V1140" s="236"/>
      <c r="W1140" s="236"/>
      <c r="X1140" s="236"/>
      <c r="Y1140" s="236"/>
      <c r="Z1140" s="235" t="s">
        <v>1279</v>
      </c>
      <c r="AA1140" s="707"/>
      <c r="AB1140" s="707"/>
      <c r="AC1140" s="236"/>
      <c r="AD1140" s="236"/>
      <c r="AE1140" s="236"/>
      <c r="AF1140" s="236"/>
      <c r="AG1140" s="236"/>
      <c r="AH1140" s="236"/>
      <c r="AI1140" s="236"/>
      <c r="AJ1140" s="236"/>
      <c r="AK1140" s="236"/>
      <c r="AL1140" s="236"/>
      <c r="AM1140" s="236"/>
      <c r="AN1140" s="236"/>
      <c r="AO1140" s="236"/>
      <c r="AP1140" s="236"/>
      <c r="AQ1140" s="236"/>
      <c r="AR1140" s="236"/>
      <c r="AS1140" s="236"/>
      <c r="AT1140" s="236"/>
      <c r="AU1140" s="707">
        <v>2005</v>
      </c>
      <c r="AV1140" s="221"/>
      <c r="AW1140" s="221"/>
      <c r="AX1140" s="221"/>
      <c r="AY1140" s="221"/>
      <c r="AZ1140" s="221"/>
      <c r="BA1140" s="221"/>
      <c r="BB1140" s="235">
        <v>54</v>
      </c>
      <c r="BC1140" s="236"/>
    </row>
    <row r="1141" spans="1:55" s="19" customFormat="1" ht="25.7" hidden="1" customHeight="1">
      <c r="A1141" s="690"/>
      <c r="B1141" s="242"/>
      <c r="C1141" s="707" t="s">
        <v>5744</v>
      </c>
      <c r="D1141" s="707" t="s">
        <v>6064</v>
      </c>
      <c r="E1141" s="707" t="s">
        <v>5744</v>
      </c>
      <c r="F1141" s="707" t="s">
        <v>5744</v>
      </c>
      <c r="G1141" s="250"/>
      <c r="H1141" s="236"/>
      <c r="I1141" s="235">
        <v>8075</v>
      </c>
      <c r="J1141" s="235">
        <v>492.5</v>
      </c>
      <c r="K1141" s="235">
        <v>474.9</v>
      </c>
      <c r="L1141" s="236"/>
      <c r="M1141" s="736"/>
      <c r="N1141" s="236"/>
      <c r="O1141" s="235">
        <v>475</v>
      </c>
      <c r="P1141" s="235">
        <v>475</v>
      </c>
      <c r="Q1141" s="235" t="s">
        <v>1563</v>
      </c>
      <c r="R1141" s="235">
        <v>1</v>
      </c>
      <c r="S1141" s="235" t="s">
        <v>290</v>
      </c>
      <c r="T1141" s="235"/>
      <c r="U1141" s="236"/>
      <c r="V1141" s="236"/>
      <c r="W1141" s="236"/>
      <c r="X1141" s="236"/>
      <c r="Y1141" s="236"/>
      <c r="Z1141" s="235" t="s">
        <v>6065</v>
      </c>
      <c r="AA1141" s="707"/>
      <c r="AB1141" s="707"/>
      <c r="AC1141" s="236"/>
      <c r="AD1141" s="236"/>
      <c r="AE1141" s="236"/>
      <c r="AF1141" s="236"/>
      <c r="AG1141" s="236"/>
      <c r="AH1141" s="236"/>
      <c r="AI1141" s="236"/>
      <c r="AJ1141" s="236"/>
      <c r="AK1141" s="236"/>
      <c r="AL1141" s="236"/>
      <c r="AM1141" s="236"/>
      <c r="AN1141" s="236"/>
      <c r="AO1141" s="236"/>
      <c r="AP1141" s="236"/>
      <c r="AQ1141" s="236"/>
      <c r="AR1141" s="236"/>
      <c r="AS1141" s="236"/>
      <c r="AT1141" s="236"/>
      <c r="AU1141" s="707">
        <v>2012</v>
      </c>
      <c r="AV1141" s="221"/>
      <c r="AW1141" s="221"/>
      <c r="AX1141" s="221"/>
      <c r="AY1141" s="221"/>
      <c r="AZ1141" s="221"/>
      <c r="BA1141" s="221"/>
      <c r="BB1141" s="235">
        <v>180</v>
      </c>
      <c r="BC1141" s="236"/>
    </row>
    <row r="1142" spans="1:55" s="19" customFormat="1" ht="25.7" hidden="1" customHeight="1">
      <c r="A1142" s="690"/>
      <c r="B1142" s="242"/>
      <c r="C1142" s="707" t="s">
        <v>5744</v>
      </c>
      <c r="D1142" s="707" t="s">
        <v>6066</v>
      </c>
      <c r="E1142" s="707" t="s">
        <v>5744</v>
      </c>
      <c r="F1142" s="707" t="s">
        <v>5744</v>
      </c>
      <c r="G1142" s="250"/>
      <c r="H1142" s="236"/>
      <c r="I1142" s="235">
        <v>9775</v>
      </c>
      <c r="J1142" s="235">
        <v>1315</v>
      </c>
      <c r="K1142" s="235">
        <v>1315</v>
      </c>
      <c r="L1142" s="236"/>
      <c r="M1142" s="736"/>
      <c r="N1142" s="236"/>
      <c r="O1142" s="235">
        <v>1315</v>
      </c>
      <c r="P1142" s="235">
        <v>1315</v>
      </c>
      <c r="Q1142" s="235" t="s">
        <v>1563</v>
      </c>
      <c r="R1142" s="235">
        <v>2</v>
      </c>
      <c r="S1142" s="235" t="s">
        <v>290</v>
      </c>
      <c r="T1142" s="235"/>
      <c r="U1142" s="236"/>
      <c r="V1142" s="236"/>
      <c r="W1142" s="236"/>
      <c r="X1142" s="236"/>
      <c r="Y1142" s="236"/>
      <c r="Z1142" s="235" t="s">
        <v>6065</v>
      </c>
      <c r="AA1142" s="707"/>
      <c r="AB1142" s="707"/>
      <c r="AC1142" s="236"/>
      <c r="AD1142" s="236"/>
      <c r="AE1142" s="236"/>
      <c r="AF1142" s="236"/>
      <c r="AG1142" s="236"/>
      <c r="AH1142" s="236"/>
      <c r="AI1142" s="236"/>
      <c r="AJ1142" s="236"/>
      <c r="AK1142" s="236"/>
      <c r="AL1142" s="236"/>
      <c r="AM1142" s="236"/>
      <c r="AN1142" s="236"/>
      <c r="AO1142" s="236"/>
      <c r="AP1142" s="236"/>
      <c r="AQ1142" s="236"/>
      <c r="AR1142" s="236"/>
      <c r="AS1142" s="236"/>
      <c r="AT1142" s="236"/>
      <c r="AU1142" s="707">
        <v>2010</v>
      </c>
      <c r="AV1142" s="221"/>
      <c r="AW1142" s="221"/>
      <c r="AX1142" s="221"/>
      <c r="AY1142" s="221"/>
      <c r="AZ1142" s="221"/>
      <c r="BA1142" s="221"/>
      <c r="BB1142" s="235">
        <v>967</v>
      </c>
      <c r="BC1142" s="236"/>
    </row>
    <row r="1143" spans="1:55" s="19" customFormat="1" ht="25.7" hidden="1" customHeight="1">
      <c r="A1143" s="690"/>
      <c r="B1143" s="242"/>
      <c r="C1143" s="707" t="s">
        <v>5744</v>
      </c>
      <c r="D1143" s="707" t="s">
        <v>1635</v>
      </c>
      <c r="E1143" s="707" t="s">
        <v>5744</v>
      </c>
      <c r="F1143" s="707" t="s">
        <v>5744</v>
      </c>
      <c r="G1143" s="250"/>
      <c r="H1143" s="236"/>
      <c r="I1143" s="235">
        <v>4040</v>
      </c>
      <c r="J1143" s="235">
        <v>484.8</v>
      </c>
      <c r="K1143" s="235">
        <v>484</v>
      </c>
      <c r="L1143" s="236"/>
      <c r="M1143" s="736"/>
      <c r="N1143" s="236"/>
      <c r="O1143" s="235">
        <v>484</v>
      </c>
      <c r="P1143" s="235">
        <v>484</v>
      </c>
      <c r="Q1143" s="235" t="s">
        <v>1563</v>
      </c>
      <c r="R1143" s="235">
        <v>1</v>
      </c>
      <c r="S1143" s="235" t="s">
        <v>290</v>
      </c>
      <c r="T1143" s="235"/>
      <c r="U1143" s="236"/>
      <c r="V1143" s="236"/>
      <c r="W1143" s="236"/>
      <c r="X1143" s="236"/>
      <c r="Y1143" s="236"/>
      <c r="Z1143" s="235" t="s">
        <v>1889</v>
      </c>
      <c r="AA1143" s="707"/>
      <c r="AB1143" s="707"/>
      <c r="AC1143" s="236"/>
      <c r="AD1143" s="236"/>
      <c r="AE1143" s="236"/>
      <c r="AF1143" s="236"/>
      <c r="AG1143" s="236"/>
      <c r="AH1143" s="236"/>
      <c r="AI1143" s="236"/>
      <c r="AJ1143" s="236"/>
      <c r="AK1143" s="236"/>
      <c r="AL1143" s="236"/>
      <c r="AM1143" s="236"/>
      <c r="AN1143" s="236"/>
      <c r="AO1143" s="236"/>
      <c r="AP1143" s="236"/>
      <c r="AQ1143" s="236"/>
      <c r="AR1143" s="236"/>
      <c r="AS1143" s="236"/>
      <c r="AT1143" s="236"/>
      <c r="AU1143" s="707">
        <v>2015</v>
      </c>
      <c r="AV1143" s="221"/>
      <c r="AW1143" s="221"/>
      <c r="AX1143" s="221"/>
      <c r="AY1143" s="221"/>
      <c r="AZ1143" s="221"/>
      <c r="BA1143" s="221"/>
      <c r="BB1143" s="235">
        <v>266</v>
      </c>
      <c r="BC1143" s="236"/>
    </row>
    <row r="1144" spans="1:55" s="19" customFormat="1" ht="25.7" hidden="1" customHeight="1">
      <c r="A1144" s="690"/>
      <c r="B1144" s="242"/>
      <c r="C1144" s="707" t="s">
        <v>5744</v>
      </c>
      <c r="D1144" s="707" t="s">
        <v>6067</v>
      </c>
      <c r="E1144" s="707" t="s">
        <v>5744</v>
      </c>
      <c r="F1144" s="707" t="s">
        <v>5744</v>
      </c>
      <c r="G1144" s="250"/>
      <c r="H1144" s="236"/>
      <c r="I1144" s="235">
        <v>26135</v>
      </c>
      <c r="J1144" s="235">
        <v>1192</v>
      </c>
      <c r="K1144" s="235">
        <v>1192</v>
      </c>
      <c r="L1144" s="236"/>
      <c r="M1144" s="736"/>
      <c r="N1144" s="236"/>
      <c r="O1144" s="235">
        <v>987.6</v>
      </c>
      <c r="P1144" s="235">
        <v>987.6</v>
      </c>
      <c r="Q1144" s="235" t="s">
        <v>1563</v>
      </c>
      <c r="R1144" s="235">
        <v>2</v>
      </c>
      <c r="S1144" s="235" t="s">
        <v>290</v>
      </c>
      <c r="T1144" s="235"/>
      <c r="U1144" s="236"/>
      <c r="V1144" s="236"/>
      <c r="W1144" s="236"/>
      <c r="X1144" s="236"/>
      <c r="Y1144" s="236"/>
      <c r="Z1144" s="235" t="s">
        <v>11810</v>
      </c>
      <c r="AA1144" s="707"/>
      <c r="AB1144" s="707"/>
      <c r="AC1144" s="236"/>
      <c r="AD1144" s="236"/>
      <c r="AE1144" s="236"/>
      <c r="AF1144" s="236"/>
      <c r="AG1144" s="236"/>
      <c r="AH1144" s="236"/>
      <c r="AI1144" s="236"/>
      <c r="AJ1144" s="236"/>
      <c r="AK1144" s="236"/>
      <c r="AL1144" s="236"/>
      <c r="AM1144" s="236"/>
      <c r="AN1144" s="236"/>
      <c r="AO1144" s="236"/>
      <c r="AP1144" s="236"/>
      <c r="AQ1144" s="236"/>
      <c r="AR1144" s="236"/>
      <c r="AS1144" s="236"/>
      <c r="AT1144" s="236"/>
      <c r="AU1144" s="707">
        <v>2012</v>
      </c>
      <c r="AV1144" s="221"/>
      <c r="AW1144" s="221"/>
      <c r="AX1144" s="221"/>
      <c r="AY1144" s="221"/>
      <c r="AZ1144" s="221"/>
      <c r="BA1144" s="221"/>
      <c r="BB1144" s="235">
        <v>1240</v>
      </c>
      <c r="BC1144" s="236"/>
    </row>
    <row r="1145" spans="1:55" s="19" customFormat="1" ht="25.7" hidden="1" customHeight="1">
      <c r="A1145" s="690"/>
      <c r="B1145" s="766"/>
      <c r="C1145" s="707" t="s">
        <v>5649</v>
      </c>
      <c r="D1145" s="707" t="s">
        <v>6068</v>
      </c>
      <c r="E1145" s="707" t="s">
        <v>5649</v>
      </c>
      <c r="F1145" s="707" t="s">
        <v>5649</v>
      </c>
      <c r="G1145" s="250" t="s">
        <v>5649</v>
      </c>
      <c r="H1145" s="236"/>
      <c r="I1145" s="235">
        <v>597</v>
      </c>
      <c r="J1145" s="235">
        <v>399</v>
      </c>
      <c r="K1145" s="235">
        <v>399</v>
      </c>
      <c r="L1145" s="236"/>
      <c r="M1145" s="736"/>
      <c r="N1145" s="236"/>
      <c r="O1145" s="235">
        <v>374</v>
      </c>
      <c r="P1145" s="235">
        <v>374</v>
      </c>
      <c r="Q1145" s="235" t="s">
        <v>289</v>
      </c>
      <c r="R1145" s="235">
        <v>1</v>
      </c>
      <c r="S1145" s="235" t="s">
        <v>290</v>
      </c>
      <c r="T1145" s="235"/>
      <c r="U1145" s="236"/>
      <c r="V1145" s="236"/>
      <c r="W1145" s="236"/>
      <c r="X1145" s="236"/>
      <c r="Y1145" s="236"/>
      <c r="Z1145" s="235" t="s">
        <v>6069</v>
      </c>
      <c r="AA1145" s="707"/>
      <c r="AB1145" s="707"/>
      <c r="AC1145" s="236"/>
      <c r="AD1145" s="236"/>
      <c r="AE1145" s="236"/>
      <c r="AF1145" s="236"/>
      <c r="AG1145" s="236"/>
      <c r="AH1145" s="236"/>
      <c r="AI1145" s="236"/>
      <c r="AJ1145" s="236"/>
      <c r="AK1145" s="236"/>
      <c r="AL1145" s="236"/>
      <c r="AM1145" s="236"/>
      <c r="AN1145" s="236"/>
      <c r="AO1145" s="236"/>
      <c r="AP1145" s="236"/>
      <c r="AQ1145" s="236"/>
      <c r="AR1145" s="236"/>
      <c r="AS1145" s="236"/>
      <c r="AT1145" s="236"/>
      <c r="AU1145" s="707">
        <v>2011</v>
      </c>
      <c r="AV1145" s="221"/>
      <c r="AW1145" s="221"/>
      <c r="AX1145" s="221"/>
      <c r="AY1145" s="221"/>
      <c r="AZ1145" s="221"/>
      <c r="BA1145" s="221"/>
      <c r="BB1145" s="235">
        <v>63.6</v>
      </c>
      <c r="BC1145" s="236"/>
    </row>
    <row r="1146" spans="1:55" s="19" customFormat="1" ht="25.7" hidden="1" customHeight="1">
      <c r="A1146" s="690"/>
      <c r="B1146" s="242"/>
      <c r="C1146" s="707" t="s">
        <v>5649</v>
      </c>
      <c r="D1146" s="707" t="s">
        <v>6070</v>
      </c>
      <c r="E1146" s="707" t="s">
        <v>5649</v>
      </c>
      <c r="F1146" s="707" t="s">
        <v>5649</v>
      </c>
      <c r="G1146" s="250" t="s">
        <v>5649</v>
      </c>
      <c r="H1146" s="236"/>
      <c r="I1146" s="235">
        <v>2643</v>
      </c>
      <c r="J1146" s="235">
        <v>499</v>
      </c>
      <c r="K1146" s="235">
        <v>499</v>
      </c>
      <c r="L1146" s="236"/>
      <c r="M1146" s="736"/>
      <c r="N1146" s="236"/>
      <c r="O1146" s="235">
        <v>374</v>
      </c>
      <c r="P1146" s="235">
        <v>374</v>
      </c>
      <c r="Q1146" s="235" t="s">
        <v>289</v>
      </c>
      <c r="R1146" s="235">
        <v>2</v>
      </c>
      <c r="S1146" s="235" t="s">
        <v>290</v>
      </c>
      <c r="T1146" s="235"/>
      <c r="U1146" s="236"/>
      <c r="V1146" s="236"/>
      <c r="W1146" s="236"/>
      <c r="X1146" s="236"/>
      <c r="Y1146" s="236"/>
      <c r="Z1146" s="235" t="s">
        <v>6069</v>
      </c>
      <c r="AA1146" s="707"/>
      <c r="AB1146" s="707"/>
      <c r="AC1146" s="236"/>
      <c r="AD1146" s="236"/>
      <c r="AE1146" s="236"/>
      <c r="AF1146" s="236"/>
      <c r="AG1146" s="236"/>
      <c r="AH1146" s="236"/>
      <c r="AI1146" s="236"/>
      <c r="AJ1146" s="236"/>
      <c r="AK1146" s="236"/>
      <c r="AL1146" s="236"/>
      <c r="AM1146" s="236"/>
      <c r="AN1146" s="236"/>
      <c r="AO1146" s="236"/>
      <c r="AP1146" s="236"/>
      <c r="AQ1146" s="236"/>
      <c r="AR1146" s="236"/>
      <c r="AS1146" s="236"/>
      <c r="AT1146" s="236"/>
      <c r="AU1146" s="707">
        <v>2006</v>
      </c>
      <c r="AV1146" s="221"/>
      <c r="AW1146" s="221"/>
      <c r="AX1146" s="221"/>
      <c r="AY1146" s="221"/>
      <c r="AZ1146" s="221"/>
      <c r="BA1146" s="221"/>
      <c r="BB1146" s="235">
        <v>187</v>
      </c>
      <c r="BC1146" s="236" t="s">
        <v>6071</v>
      </c>
    </row>
    <row r="1147" spans="1:55" s="19" customFormat="1" ht="25.7" hidden="1" customHeight="1">
      <c r="A1147" s="690"/>
      <c r="B1147" s="242"/>
      <c r="C1147" s="707" t="s">
        <v>5649</v>
      </c>
      <c r="D1147" s="707" t="s">
        <v>6072</v>
      </c>
      <c r="E1147" s="707" t="s">
        <v>5649</v>
      </c>
      <c r="F1147" s="707" t="s">
        <v>5649</v>
      </c>
      <c r="G1147" s="250" t="s">
        <v>5649</v>
      </c>
      <c r="H1147" s="236"/>
      <c r="I1147" s="235">
        <v>2650</v>
      </c>
      <c r="J1147" s="235">
        <v>497</v>
      </c>
      <c r="K1147" s="235">
        <v>497</v>
      </c>
      <c r="L1147" s="236"/>
      <c r="M1147" s="736"/>
      <c r="N1147" s="236"/>
      <c r="O1147" s="235">
        <v>429</v>
      </c>
      <c r="P1147" s="235">
        <v>429</v>
      </c>
      <c r="Q1147" s="235" t="s">
        <v>289</v>
      </c>
      <c r="R1147" s="235">
        <v>1</v>
      </c>
      <c r="S1147" s="235" t="s">
        <v>290</v>
      </c>
      <c r="T1147" s="235"/>
      <c r="U1147" s="236"/>
      <c r="V1147" s="236"/>
      <c r="W1147" s="236"/>
      <c r="X1147" s="236"/>
      <c r="Y1147" s="236"/>
      <c r="Z1147" s="235" t="s">
        <v>6069</v>
      </c>
      <c r="AA1147" s="707"/>
      <c r="AB1147" s="707"/>
      <c r="AC1147" s="236"/>
      <c r="AD1147" s="236"/>
      <c r="AE1147" s="236"/>
      <c r="AF1147" s="236"/>
      <c r="AG1147" s="236"/>
      <c r="AH1147" s="236"/>
      <c r="AI1147" s="236"/>
      <c r="AJ1147" s="236"/>
      <c r="AK1147" s="236"/>
      <c r="AL1147" s="236"/>
      <c r="AM1147" s="236"/>
      <c r="AN1147" s="236"/>
      <c r="AO1147" s="236"/>
      <c r="AP1147" s="236"/>
      <c r="AQ1147" s="236"/>
      <c r="AR1147" s="236"/>
      <c r="AS1147" s="236"/>
      <c r="AT1147" s="236"/>
      <c r="AU1147" s="707">
        <v>2019</v>
      </c>
      <c r="AV1147" s="221"/>
      <c r="AW1147" s="221"/>
      <c r="AX1147" s="221"/>
      <c r="AY1147" s="221"/>
      <c r="AZ1147" s="221"/>
      <c r="BA1147" s="221"/>
      <c r="BB1147" s="235">
        <v>109</v>
      </c>
      <c r="BC1147" s="236"/>
    </row>
    <row r="1148" spans="1:55" s="19" customFormat="1" ht="25.7" hidden="1" customHeight="1">
      <c r="A1148" s="690"/>
      <c r="B1148" s="242"/>
      <c r="C1148" s="707" t="s">
        <v>5649</v>
      </c>
      <c r="D1148" s="707" t="s">
        <v>6073</v>
      </c>
      <c r="E1148" s="707" t="s">
        <v>5649</v>
      </c>
      <c r="F1148" s="707" t="s">
        <v>5649</v>
      </c>
      <c r="G1148" s="250" t="s">
        <v>5649</v>
      </c>
      <c r="H1148" s="236"/>
      <c r="I1148" s="235">
        <v>987</v>
      </c>
      <c r="J1148" s="235">
        <v>503.57</v>
      </c>
      <c r="K1148" s="235">
        <v>504</v>
      </c>
      <c r="L1148" s="236"/>
      <c r="M1148" s="736"/>
      <c r="N1148" s="236"/>
      <c r="O1148" s="235">
        <v>374</v>
      </c>
      <c r="P1148" s="235">
        <v>374</v>
      </c>
      <c r="Q1148" s="235" t="s">
        <v>289</v>
      </c>
      <c r="R1148" s="235">
        <v>1</v>
      </c>
      <c r="S1148" s="235" t="s">
        <v>290</v>
      </c>
      <c r="T1148" s="235"/>
      <c r="U1148" s="236"/>
      <c r="V1148" s="236"/>
      <c r="W1148" s="236"/>
      <c r="X1148" s="236"/>
      <c r="Y1148" s="236"/>
      <c r="Z1148" s="235" t="s">
        <v>6069</v>
      </c>
      <c r="AA1148" s="707"/>
      <c r="AB1148" s="707"/>
      <c r="AC1148" s="236"/>
      <c r="AD1148" s="236"/>
      <c r="AE1148" s="236"/>
      <c r="AF1148" s="236"/>
      <c r="AG1148" s="236"/>
      <c r="AH1148" s="236"/>
      <c r="AI1148" s="236"/>
      <c r="AJ1148" s="236"/>
      <c r="AK1148" s="236"/>
      <c r="AL1148" s="236"/>
      <c r="AM1148" s="236"/>
      <c r="AN1148" s="236"/>
      <c r="AO1148" s="236"/>
      <c r="AP1148" s="236"/>
      <c r="AQ1148" s="236"/>
      <c r="AR1148" s="236"/>
      <c r="AS1148" s="236"/>
      <c r="AT1148" s="236"/>
      <c r="AU1148" s="707">
        <v>2001</v>
      </c>
      <c r="AV1148" s="221"/>
      <c r="AW1148" s="221"/>
      <c r="AX1148" s="221"/>
      <c r="AY1148" s="221"/>
      <c r="AZ1148" s="221"/>
      <c r="BA1148" s="221"/>
      <c r="BB1148" s="235">
        <v>45</v>
      </c>
      <c r="BC1148" s="236"/>
    </row>
    <row r="1149" spans="1:55" s="19" customFormat="1" ht="25.7" hidden="1" customHeight="1">
      <c r="A1149" s="690"/>
      <c r="B1149" s="242"/>
      <c r="C1149" s="707" t="s">
        <v>5649</v>
      </c>
      <c r="D1149" s="707" t="s">
        <v>6074</v>
      </c>
      <c r="E1149" s="707" t="s">
        <v>5649</v>
      </c>
      <c r="F1149" s="707" t="s">
        <v>5649</v>
      </c>
      <c r="G1149" s="250" t="s">
        <v>5649</v>
      </c>
      <c r="H1149" s="236"/>
      <c r="I1149" s="235">
        <v>1680</v>
      </c>
      <c r="J1149" s="235">
        <v>991.87</v>
      </c>
      <c r="K1149" s="235">
        <v>991.87</v>
      </c>
      <c r="L1149" s="236"/>
      <c r="M1149" s="736"/>
      <c r="N1149" s="236"/>
      <c r="O1149" s="235">
        <v>748</v>
      </c>
      <c r="P1149" s="235">
        <v>748</v>
      </c>
      <c r="Q1149" s="235" t="s">
        <v>289</v>
      </c>
      <c r="R1149" s="235">
        <v>2</v>
      </c>
      <c r="S1149" s="235" t="s">
        <v>290</v>
      </c>
      <c r="T1149" s="235"/>
      <c r="U1149" s="236"/>
      <c r="V1149" s="236"/>
      <c r="W1149" s="236"/>
      <c r="X1149" s="236"/>
      <c r="Y1149" s="236"/>
      <c r="Z1149" s="235" t="s">
        <v>6069</v>
      </c>
      <c r="AA1149" s="707"/>
      <c r="AB1149" s="707"/>
      <c r="AC1149" s="236"/>
      <c r="AD1149" s="236"/>
      <c r="AE1149" s="236"/>
      <c r="AF1149" s="236"/>
      <c r="AG1149" s="236"/>
      <c r="AH1149" s="236"/>
      <c r="AI1149" s="236"/>
      <c r="AJ1149" s="236"/>
      <c r="AK1149" s="236"/>
      <c r="AL1149" s="236"/>
      <c r="AM1149" s="236"/>
      <c r="AN1149" s="236"/>
      <c r="AO1149" s="236"/>
      <c r="AP1149" s="236"/>
      <c r="AQ1149" s="236"/>
      <c r="AR1149" s="236"/>
      <c r="AS1149" s="236"/>
      <c r="AT1149" s="236"/>
      <c r="AU1149" s="707">
        <v>2015</v>
      </c>
      <c r="AV1149" s="221"/>
      <c r="AW1149" s="221"/>
      <c r="AX1149" s="221"/>
      <c r="AY1149" s="221"/>
      <c r="AZ1149" s="221"/>
      <c r="BA1149" s="221"/>
      <c r="BB1149" s="235">
        <v>357</v>
      </c>
      <c r="BC1149" s="236" t="s">
        <v>5547</v>
      </c>
    </row>
    <row r="1150" spans="1:55" s="19" customFormat="1" ht="25.7" hidden="1" customHeight="1">
      <c r="A1150" s="690"/>
      <c r="B1150" s="242"/>
      <c r="C1150" s="707" t="s">
        <v>5649</v>
      </c>
      <c r="D1150" s="707" t="s">
        <v>6075</v>
      </c>
      <c r="E1150" s="707" t="s">
        <v>5649</v>
      </c>
      <c r="F1150" s="707" t="s">
        <v>5649</v>
      </c>
      <c r="G1150" s="250" t="s">
        <v>5649</v>
      </c>
      <c r="H1150" s="236"/>
      <c r="I1150" s="235">
        <v>940</v>
      </c>
      <c r="J1150" s="235">
        <v>344</v>
      </c>
      <c r="K1150" s="235">
        <v>344</v>
      </c>
      <c r="L1150" s="236"/>
      <c r="M1150" s="736"/>
      <c r="N1150" s="236"/>
      <c r="O1150" s="235">
        <v>374</v>
      </c>
      <c r="P1150" s="235">
        <v>374</v>
      </c>
      <c r="Q1150" s="235" t="s">
        <v>289</v>
      </c>
      <c r="R1150" s="235">
        <v>1</v>
      </c>
      <c r="S1150" s="235" t="s">
        <v>290</v>
      </c>
      <c r="T1150" s="235"/>
      <c r="U1150" s="236"/>
      <c r="V1150" s="236"/>
      <c r="W1150" s="236"/>
      <c r="X1150" s="236"/>
      <c r="Y1150" s="236"/>
      <c r="Z1150" s="235" t="s">
        <v>6069</v>
      </c>
      <c r="AA1150" s="707"/>
      <c r="AB1150" s="707"/>
      <c r="AC1150" s="236"/>
      <c r="AD1150" s="236"/>
      <c r="AE1150" s="236"/>
      <c r="AF1150" s="236"/>
      <c r="AG1150" s="236"/>
      <c r="AH1150" s="236"/>
      <c r="AI1150" s="236"/>
      <c r="AJ1150" s="236"/>
      <c r="AK1150" s="236"/>
      <c r="AL1150" s="236"/>
      <c r="AM1150" s="236"/>
      <c r="AN1150" s="236"/>
      <c r="AO1150" s="236"/>
      <c r="AP1150" s="236"/>
      <c r="AQ1150" s="236"/>
      <c r="AR1150" s="236"/>
      <c r="AS1150" s="236"/>
      <c r="AT1150" s="236"/>
      <c r="AU1150" s="707">
        <v>2004</v>
      </c>
      <c r="AV1150" s="221"/>
      <c r="AW1150" s="221"/>
      <c r="AX1150" s="221"/>
      <c r="AY1150" s="221"/>
      <c r="AZ1150" s="221"/>
      <c r="BA1150" s="221"/>
      <c r="BB1150" s="235">
        <v>80</v>
      </c>
      <c r="BC1150" s="236"/>
    </row>
    <row r="1151" spans="1:55" s="19" customFormat="1" ht="25.7" hidden="1" customHeight="1">
      <c r="A1151" s="690"/>
      <c r="B1151" s="242"/>
      <c r="C1151" s="707" t="s">
        <v>5649</v>
      </c>
      <c r="D1151" s="707" t="s">
        <v>6076</v>
      </c>
      <c r="E1151" s="707" t="s">
        <v>5649</v>
      </c>
      <c r="F1151" s="707" t="s">
        <v>5649</v>
      </c>
      <c r="G1151" s="250" t="s">
        <v>5649</v>
      </c>
      <c r="H1151" s="236"/>
      <c r="I1151" s="235">
        <v>562</v>
      </c>
      <c r="J1151" s="235">
        <v>344</v>
      </c>
      <c r="K1151" s="235">
        <v>344</v>
      </c>
      <c r="L1151" s="236"/>
      <c r="M1151" s="736"/>
      <c r="N1151" s="236"/>
      <c r="O1151" s="235">
        <v>374</v>
      </c>
      <c r="P1151" s="235">
        <v>374</v>
      </c>
      <c r="Q1151" s="235" t="s">
        <v>289</v>
      </c>
      <c r="R1151" s="235">
        <v>1</v>
      </c>
      <c r="S1151" s="235" t="s">
        <v>290</v>
      </c>
      <c r="T1151" s="236"/>
      <c r="U1151" s="236"/>
      <c r="V1151" s="236"/>
      <c r="W1151" s="236"/>
      <c r="X1151" s="236"/>
      <c r="Y1151" s="236"/>
      <c r="Z1151" s="235" t="s">
        <v>6069</v>
      </c>
      <c r="AA1151" s="707"/>
      <c r="AB1151" s="707"/>
      <c r="AC1151" s="236"/>
      <c r="AD1151" s="236"/>
      <c r="AE1151" s="236"/>
      <c r="AF1151" s="236"/>
      <c r="AG1151" s="236"/>
      <c r="AH1151" s="236"/>
      <c r="AI1151" s="236"/>
      <c r="AJ1151" s="236"/>
      <c r="AK1151" s="236"/>
      <c r="AL1151" s="236"/>
      <c r="AM1151" s="236"/>
      <c r="AN1151" s="236"/>
      <c r="AO1151" s="236"/>
      <c r="AP1151" s="236"/>
      <c r="AQ1151" s="236"/>
      <c r="AR1151" s="236"/>
      <c r="AS1151" s="236"/>
      <c r="AT1151" s="236"/>
      <c r="AU1151" s="707">
        <v>2004</v>
      </c>
      <c r="AV1151" s="221"/>
      <c r="AW1151" s="221"/>
      <c r="AX1151" s="221"/>
      <c r="AY1151" s="221"/>
      <c r="AZ1151" s="221"/>
      <c r="BA1151" s="221"/>
      <c r="BB1151" s="235">
        <v>80</v>
      </c>
      <c r="BC1151" s="236"/>
    </row>
    <row r="1152" spans="1:55" s="19" customFormat="1" ht="25.7" hidden="1" customHeight="1">
      <c r="A1152" s="690"/>
      <c r="B1152" s="242"/>
      <c r="C1152" s="707" t="s">
        <v>5649</v>
      </c>
      <c r="D1152" s="707" t="s">
        <v>6077</v>
      </c>
      <c r="E1152" s="707" t="s">
        <v>5649</v>
      </c>
      <c r="F1152" s="707" t="s">
        <v>5649</v>
      </c>
      <c r="G1152" s="250" t="s">
        <v>5649</v>
      </c>
      <c r="H1152" s="236"/>
      <c r="I1152" s="235">
        <v>628</v>
      </c>
      <c r="J1152" s="235">
        <v>374</v>
      </c>
      <c r="K1152" s="235">
        <v>374</v>
      </c>
      <c r="L1152" s="236"/>
      <c r="M1152" s="736"/>
      <c r="N1152" s="236"/>
      <c r="O1152" s="235">
        <v>374</v>
      </c>
      <c r="P1152" s="235">
        <v>374</v>
      </c>
      <c r="Q1152" s="235" t="s">
        <v>289</v>
      </c>
      <c r="R1152" s="235">
        <v>1</v>
      </c>
      <c r="S1152" s="235" t="s">
        <v>290</v>
      </c>
      <c r="T1152" s="236"/>
      <c r="U1152" s="236"/>
      <c r="V1152" s="236"/>
      <c r="W1152" s="236"/>
      <c r="X1152" s="236"/>
      <c r="Y1152" s="236"/>
      <c r="Z1152" s="235" t="s">
        <v>6069</v>
      </c>
      <c r="AA1152" s="707"/>
      <c r="AB1152" s="707"/>
      <c r="AC1152" s="236"/>
      <c r="AD1152" s="236"/>
      <c r="AE1152" s="236"/>
      <c r="AF1152" s="236"/>
      <c r="AG1152" s="236"/>
      <c r="AH1152" s="236"/>
      <c r="AI1152" s="236"/>
      <c r="AJ1152" s="236"/>
      <c r="AK1152" s="236"/>
      <c r="AL1152" s="236"/>
      <c r="AM1152" s="236"/>
      <c r="AN1152" s="236"/>
      <c r="AO1152" s="236"/>
      <c r="AP1152" s="236"/>
      <c r="AQ1152" s="236"/>
      <c r="AR1152" s="236"/>
      <c r="AS1152" s="236"/>
      <c r="AT1152" s="236"/>
      <c r="AU1152" s="707">
        <v>1999</v>
      </c>
      <c r="AV1152" s="221"/>
      <c r="AW1152" s="221"/>
      <c r="AX1152" s="221"/>
      <c r="AY1152" s="221"/>
      <c r="AZ1152" s="221"/>
      <c r="BA1152" s="221"/>
      <c r="BB1152" s="235">
        <v>60</v>
      </c>
      <c r="BC1152" s="236"/>
    </row>
    <row r="1153" spans="1:55" s="19" customFormat="1" ht="25.7" hidden="1" customHeight="1">
      <c r="A1153" s="690"/>
      <c r="B1153" s="242"/>
      <c r="C1153" s="707" t="s">
        <v>5649</v>
      </c>
      <c r="D1153" s="707" t="s">
        <v>6078</v>
      </c>
      <c r="E1153" s="707" t="s">
        <v>5649</v>
      </c>
      <c r="F1153" s="707" t="s">
        <v>5649</v>
      </c>
      <c r="G1153" s="250" t="s">
        <v>5649</v>
      </c>
      <c r="H1153" s="236"/>
      <c r="I1153" s="235">
        <v>3614</v>
      </c>
      <c r="J1153" s="235">
        <v>494</v>
      </c>
      <c r="K1153" s="235">
        <v>494</v>
      </c>
      <c r="L1153" s="236"/>
      <c r="M1153" s="736"/>
      <c r="N1153" s="236"/>
      <c r="O1153" s="235">
        <v>374</v>
      </c>
      <c r="P1153" s="235">
        <v>374</v>
      </c>
      <c r="Q1153" s="235" t="s">
        <v>289</v>
      </c>
      <c r="R1153" s="235">
        <v>2</v>
      </c>
      <c r="S1153" s="235" t="s">
        <v>290</v>
      </c>
      <c r="T1153" s="236"/>
      <c r="U1153" s="236"/>
      <c r="V1153" s="236"/>
      <c r="W1153" s="236"/>
      <c r="X1153" s="236"/>
      <c r="Y1153" s="236"/>
      <c r="Z1153" s="235" t="s">
        <v>6069</v>
      </c>
      <c r="AA1153" s="707"/>
      <c r="AB1153" s="707"/>
      <c r="AC1153" s="236"/>
      <c r="AD1153" s="236"/>
      <c r="AE1153" s="236"/>
      <c r="AF1153" s="236"/>
      <c r="AG1153" s="236"/>
      <c r="AH1153" s="236"/>
      <c r="AI1153" s="236"/>
      <c r="AJ1153" s="236"/>
      <c r="AK1153" s="236"/>
      <c r="AL1153" s="236"/>
      <c r="AM1153" s="236"/>
      <c r="AN1153" s="236"/>
      <c r="AO1153" s="236"/>
      <c r="AP1153" s="236"/>
      <c r="AQ1153" s="236"/>
      <c r="AR1153" s="236"/>
      <c r="AS1153" s="236"/>
      <c r="AT1153" s="236"/>
      <c r="AU1153" s="707">
        <v>2007</v>
      </c>
      <c r="AV1153" s="221"/>
      <c r="AW1153" s="221"/>
      <c r="AX1153" s="221"/>
      <c r="AY1153" s="221"/>
      <c r="AZ1153" s="221"/>
      <c r="BA1153" s="221"/>
      <c r="BB1153" s="235">
        <v>190</v>
      </c>
      <c r="BC1153" s="236"/>
    </row>
    <row r="1154" spans="1:55" s="19" customFormat="1" ht="25.7" hidden="1" customHeight="1">
      <c r="A1154" s="690"/>
      <c r="B1154" s="242"/>
      <c r="C1154" s="707" t="s">
        <v>5649</v>
      </c>
      <c r="D1154" s="707" t="s">
        <v>16629</v>
      </c>
      <c r="E1154" s="707" t="s">
        <v>5649</v>
      </c>
      <c r="F1154" s="707" t="s">
        <v>5649</v>
      </c>
      <c r="G1154" s="250"/>
      <c r="H1154" s="236"/>
      <c r="I1154" s="235">
        <v>1983</v>
      </c>
      <c r="J1154" s="235">
        <v>499</v>
      </c>
      <c r="K1154" s="235">
        <v>499</v>
      </c>
      <c r="L1154" s="236"/>
      <c r="M1154" s="736"/>
      <c r="N1154" s="236"/>
      <c r="O1154" s="235">
        <v>431</v>
      </c>
      <c r="P1154" s="235">
        <v>431</v>
      </c>
      <c r="Q1154" s="235" t="s">
        <v>289</v>
      </c>
      <c r="R1154" s="235">
        <v>1</v>
      </c>
      <c r="S1154" s="235" t="s">
        <v>290</v>
      </c>
      <c r="T1154" s="236" t="s">
        <v>6069</v>
      </c>
      <c r="U1154" s="236"/>
      <c r="V1154" s="236"/>
      <c r="W1154" s="236"/>
      <c r="X1154" s="236"/>
      <c r="Y1154" s="236"/>
      <c r="Z1154" s="235" t="s">
        <v>6069</v>
      </c>
      <c r="AA1154" s="707"/>
      <c r="AB1154" s="707"/>
      <c r="AC1154" s="236"/>
      <c r="AD1154" s="236"/>
      <c r="AE1154" s="236"/>
      <c r="AF1154" s="236"/>
      <c r="AG1154" s="236"/>
      <c r="AH1154" s="236"/>
      <c r="AI1154" s="236"/>
      <c r="AJ1154" s="236"/>
      <c r="AK1154" s="236"/>
      <c r="AL1154" s="236"/>
      <c r="AM1154" s="236"/>
      <c r="AN1154" s="236"/>
      <c r="AO1154" s="236"/>
      <c r="AP1154" s="236"/>
      <c r="AQ1154" s="236"/>
      <c r="AR1154" s="236"/>
      <c r="AS1154" s="236"/>
      <c r="AT1154" s="236"/>
      <c r="AU1154" s="707">
        <v>2019</v>
      </c>
      <c r="AV1154" s="221"/>
      <c r="AW1154" s="221"/>
      <c r="AX1154" s="221"/>
      <c r="AY1154" s="221"/>
      <c r="AZ1154" s="221"/>
      <c r="BA1154" s="221"/>
      <c r="BB1154" s="235">
        <v>72</v>
      </c>
      <c r="BC1154" s="236"/>
    </row>
    <row r="1155" spans="1:55" s="19" customFormat="1" ht="25.7" hidden="1" customHeight="1">
      <c r="A1155" s="690"/>
      <c r="B1155" s="242"/>
      <c r="C1155" s="707" t="s">
        <v>5649</v>
      </c>
      <c r="D1155" s="707" t="s">
        <v>6079</v>
      </c>
      <c r="E1155" s="707" t="s">
        <v>5649</v>
      </c>
      <c r="F1155" s="707" t="s">
        <v>5649</v>
      </c>
      <c r="G1155" s="236" t="s">
        <v>5649</v>
      </c>
      <c r="H1155" s="236"/>
      <c r="I1155" s="235">
        <v>1000</v>
      </c>
      <c r="J1155" s="235">
        <v>399</v>
      </c>
      <c r="K1155" s="235">
        <v>399</v>
      </c>
      <c r="L1155" s="236"/>
      <c r="M1155" s="736"/>
      <c r="N1155" s="236"/>
      <c r="O1155" s="235">
        <v>374</v>
      </c>
      <c r="P1155" s="235">
        <v>374</v>
      </c>
      <c r="Q1155" s="235" t="s">
        <v>289</v>
      </c>
      <c r="R1155" s="235">
        <v>1</v>
      </c>
      <c r="S1155" s="235" t="s">
        <v>290</v>
      </c>
      <c r="T1155" s="236"/>
      <c r="U1155" s="236"/>
      <c r="V1155" s="236"/>
      <c r="W1155" s="236"/>
      <c r="X1155" s="236"/>
      <c r="Y1155" s="236"/>
      <c r="Z1155" s="235" t="s">
        <v>6069</v>
      </c>
      <c r="AA1155" s="707"/>
      <c r="AB1155" s="707"/>
      <c r="AC1155" s="236"/>
      <c r="AD1155" s="236"/>
      <c r="AE1155" s="236"/>
      <c r="AF1155" s="236"/>
      <c r="AG1155" s="236"/>
      <c r="AH1155" s="236"/>
      <c r="AI1155" s="236"/>
      <c r="AJ1155" s="236"/>
      <c r="AK1155" s="236"/>
      <c r="AL1155" s="236"/>
      <c r="AM1155" s="236"/>
      <c r="AN1155" s="236"/>
      <c r="AO1155" s="236"/>
      <c r="AP1155" s="236"/>
      <c r="AQ1155" s="236"/>
      <c r="AR1155" s="236"/>
      <c r="AS1155" s="236"/>
      <c r="AT1155" s="236"/>
      <c r="AU1155" s="707">
        <v>2001</v>
      </c>
      <c r="AV1155" s="221"/>
      <c r="AW1155" s="221"/>
      <c r="AX1155" s="221"/>
      <c r="AY1155" s="221"/>
      <c r="AZ1155" s="221"/>
      <c r="BA1155" s="221"/>
      <c r="BB1155" s="235">
        <v>80</v>
      </c>
      <c r="BC1155" s="236"/>
    </row>
    <row r="1156" spans="1:55" s="19" customFormat="1" ht="25.7" hidden="1" customHeight="1">
      <c r="A1156" s="690"/>
      <c r="B1156" s="242"/>
      <c r="C1156" s="707" t="s">
        <v>5649</v>
      </c>
      <c r="D1156" s="707" t="s">
        <v>6080</v>
      </c>
      <c r="E1156" s="707" t="s">
        <v>5649</v>
      </c>
      <c r="F1156" s="707" t="s">
        <v>5649</v>
      </c>
      <c r="G1156" s="236" t="s">
        <v>5649</v>
      </c>
      <c r="H1156" s="236"/>
      <c r="I1156" s="235">
        <v>995</v>
      </c>
      <c r="J1156" s="235">
        <v>399</v>
      </c>
      <c r="K1156" s="235">
        <v>399</v>
      </c>
      <c r="L1156" s="236"/>
      <c r="M1156" s="736"/>
      <c r="N1156" s="236"/>
      <c r="O1156" s="235">
        <v>374</v>
      </c>
      <c r="P1156" s="235">
        <v>374</v>
      </c>
      <c r="Q1156" s="235" t="s">
        <v>289</v>
      </c>
      <c r="R1156" s="235">
        <v>1</v>
      </c>
      <c r="S1156" s="235" t="s">
        <v>290</v>
      </c>
      <c r="T1156" s="236"/>
      <c r="U1156" s="236"/>
      <c r="V1156" s="236"/>
      <c r="W1156" s="236"/>
      <c r="X1156" s="236"/>
      <c r="Y1156" s="236"/>
      <c r="Z1156" s="235" t="s">
        <v>6069</v>
      </c>
      <c r="AA1156" s="707"/>
      <c r="AB1156" s="707"/>
      <c r="AC1156" s="236"/>
      <c r="AD1156" s="236"/>
      <c r="AE1156" s="236"/>
      <c r="AF1156" s="236"/>
      <c r="AG1156" s="236"/>
      <c r="AH1156" s="236"/>
      <c r="AI1156" s="236"/>
      <c r="AJ1156" s="236"/>
      <c r="AK1156" s="236"/>
      <c r="AL1156" s="236"/>
      <c r="AM1156" s="236"/>
      <c r="AN1156" s="236"/>
      <c r="AO1156" s="236"/>
      <c r="AP1156" s="236"/>
      <c r="AQ1156" s="236"/>
      <c r="AR1156" s="236"/>
      <c r="AS1156" s="236"/>
      <c r="AT1156" s="236"/>
      <c r="AU1156" s="707">
        <v>2003</v>
      </c>
      <c r="AV1156" s="221"/>
      <c r="AW1156" s="221"/>
      <c r="AX1156" s="221"/>
      <c r="AY1156" s="221"/>
      <c r="AZ1156" s="221"/>
      <c r="BA1156" s="221"/>
      <c r="BB1156" s="235">
        <v>70</v>
      </c>
      <c r="BC1156" s="236"/>
    </row>
    <row r="1157" spans="1:55" s="19" customFormat="1" ht="25.7" hidden="1" customHeight="1">
      <c r="A1157" s="690"/>
      <c r="B1157" s="242"/>
      <c r="C1157" s="707" t="s">
        <v>5649</v>
      </c>
      <c r="D1157" s="707" t="s">
        <v>6081</v>
      </c>
      <c r="E1157" s="707" t="s">
        <v>5649</v>
      </c>
      <c r="F1157" s="707" t="s">
        <v>5649</v>
      </c>
      <c r="G1157" s="236" t="s">
        <v>5649</v>
      </c>
      <c r="H1157" s="236"/>
      <c r="I1157" s="235">
        <v>1640</v>
      </c>
      <c r="J1157" s="235">
        <v>499</v>
      </c>
      <c r="K1157" s="235">
        <v>499</v>
      </c>
      <c r="L1157" s="236"/>
      <c r="M1157" s="736"/>
      <c r="N1157" s="236"/>
      <c r="O1157" s="235">
        <v>374</v>
      </c>
      <c r="P1157" s="235">
        <v>374</v>
      </c>
      <c r="Q1157" s="235" t="s">
        <v>289</v>
      </c>
      <c r="R1157" s="235">
        <v>1</v>
      </c>
      <c r="S1157" s="235" t="s">
        <v>290</v>
      </c>
      <c r="T1157" s="236"/>
      <c r="U1157" s="236"/>
      <c r="V1157" s="236"/>
      <c r="W1157" s="236"/>
      <c r="X1157" s="236"/>
      <c r="Y1157" s="236"/>
      <c r="Z1157" s="235" t="s">
        <v>6069</v>
      </c>
      <c r="AA1157" s="707"/>
      <c r="AB1157" s="707"/>
      <c r="AC1157" s="236"/>
      <c r="AD1157" s="236"/>
      <c r="AE1157" s="236"/>
      <c r="AF1157" s="236"/>
      <c r="AG1157" s="236"/>
      <c r="AH1157" s="236"/>
      <c r="AI1157" s="236"/>
      <c r="AJ1157" s="236"/>
      <c r="AK1157" s="236"/>
      <c r="AL1157" s="236"/>
      <c r="AM1157" s="236"/>
      <c r="AN1157" s="236"/>
      <c r="AO1157" s="236"/>
      <c r="AP1157" s="236"/>
      <c r="AQ1157" s="236"/>
      <c r="AR1157" s="236"/>
      <c r="AS1157" s="236"/>
      <c r="AT1157" s="236"/>
      <c r="AU1157" s="707">
        <v>2008</v>
      </c>
      <c r="AV1157" s="221"/>
      <c r="AW1157" s="221"/>
      <c r="AX1157" s="221"/>
      <c r="AY1157" s="221"/>
      <c r="AZ1157" s="221"/>
      <c r="BA1157" s="221"/>
      <c r="BB1157" s="235">
        <v>160</v>
      </c>
      <c r="BC1157" s="236"/>
    </row>
    <row r="1158" spans="1:55" s="19" customFormat="1" ht="25.7" hidden="1" customHeight="1">
      <c r="A1158" s="690"/>
      <c r="B1158" s="242"/>
      <c r="C1158" s="707" t="s">
        <v>5652</v>
      </c>
      <c r="D1158" s="707" t="s">
        <v>6082</v>
      </c>
      <c r="E1158" s="707" t="s">
        <v>5652</v>
      </c>
      <c r="F1158" s="707" t="s">
        <v>6083</v>
      </c>
      <c r="G1158" s="236"/>
      <c r="H1158" s="236"/>
      <c r="I1158" s="235">
        <v>990</v>
      </c>
      <c r="J1158" s="235">
        <v>958</v>
      </c>
      <c r="K1158" s="235">
        <v>958</v>
      </c>
      <c r="L1158" s="236"/>
      <c r="M1158" s="736"/>
      <c r="N1158" s="236"/>
      <c r="O1158" s="235">
        <v>600</v>
      </c>
      <c r="P1158" s="235">
        <v>600</v>
      </c>
      <c r="Q1158" s="235" t="s">
        <v>289</v>
      </c>
      <c r="R1158" s="235">
        <v>2</v>
      </c>
      <c r="S1158" s="235" t="s">
        <v>290</v>
      </c>
      <c r="T1158" s="236" t="s">
        <v>6084</v>
      </c>
      <c r="U1158" s="236"/>
      <c r="V1158" s="236"/>
      <c r="W1158" s="236"/>
      <c r="X1158" s="236"/>
      <c r="Y1158" s="236"/>
      <c r="Z1158" s="235" t="s">
        <v>6084</v>
      </c>
      <c r="AA1158" s="707"/>
      <c r="AB1158" s="707"/>
      <c r="AC1158" s="236"/>
      <c r="AD1158" s="236"/>
      <c r="AE1158" s="236"/>
      <c r="AF1158" s="236"/>
      <c r="AG1158" s="236"/>
      <c r="AH1158" s="236"/>
      <c r="AI1158" s="236"/>
      <c r="AJ1158" s="236"/>
      <c r="AK1158" s="236"/>
      <c r="AL1158" s="236"/>
      <c r="AM1158" s="236"/>
      <c r="AN1158" s="236"/>
      <c r="AO1158" s="236"/>
      <c r="AP1158" s="236"/>
      <c r="AQ1158" s="236"/>
      <c r="AR1158" s="236"/>
      <c r="AS1158" s="236"/>
      <c r="AT1158" s="236"/>
      <c r="AU1158" s="707">
        <v>2008</v>
      </c>
      <c r="AV1158" s="221"/>
      <c r="AW1158" s="221"/>
      <c r="AX1158" s="221"/>
      <c r="AY1158" s="221"/>
      <c r="AZ1158" s="221"/>
      <c r="BA1158" s="221"/>
      <c r="BB1158" s="235">
        <v>550</v>
      </c>
      <c r="BC1158" s="236"/>
    </row>
    <row r="1159" spans="1:55" s="19" customFormat="1" ht="25.7" hidden="1" customHeight="1">
      <c r="A1159" s="690"/>
      <c r="B1159" s="242"/>
      <c r="C1159" s="707" t="s">
        <v>5652</v>
      </c>
      <c r="D1159" s="707" t="s">
        <v>2048</v>
      </c>
      <c r="E1159" s="707" t="s">
        <v>5652</v>
      </c>
      <c r="F1159" s="707" t="s">
        <v>6085</v>
      </c>
      <c r="G1159" s="236"/>
      <c r="H1159" s="236"/>
      <c r="I1159" s="235">
        <v>970</v>
      </c>
      <c r="J1159" s="235">
        <v>350</v>
      </c>
      <c r="K1159" s="235">
        <v>350</v>
      </c>
      <c r="L1159" s="236"/>
      <c r="M1159" s="736"/>
      <c r="N1159" s="236"/>
      <c r="O1159" s="235">
        <v>300</v>
      </c>
      <c r="P1159" s="235">
        <v>300</v>
      </c>
      <c r="Q1159" s="235" t="s">
        <v>289</v>
      </c>
      <c r="R1159" s="235">
        <v>1</v>
      </c>
      <c r="S1159" s="235" t="s">
        <v>290</v>
      </c>
      <c r="T1159" s="236" t="s">
        <v>6084</v>
      </c>
      <c r="U1159" s="236"/>
      <c r="V1159" s="236"/>
      <c r="W1159" s="236"/>
      <c r="X1159" s="236"/>
      <c r="Y1159" s="236"/>
      <c r="Z1159" s="235" t="s">
        <v>6084</v>
      </c>
      <c r="AA1159" s="707"/>
      <c r="AB1159" s="707"/>
      <c r="AC1159" s="236"/>
      <c r="AD1159" s="236"/>
      <c r="AE1159" s="236"/>
      <c r="AF1159" s="236"/>
      <c r="AG1159" s="236"/>
      <c r="AH1159" s="236"/>
      <c r="AI1159" s="236"/>
      <c r="AJ1159" s="236"/>
      <c r="AK1159" s="236"/>
      <c r="AL1159" s="236"/>
      <c r="AM1159" s="236"/>
      <c r="AN1159" s="236"/>
      <c r="AO1159" s="236"/>
      <c r="AP1159" s="236"/>
      <c r="AQ1159" s="236"/>
      <c r="AR1159" s="236"/>
      <c r="AS1159" s="236"/>
      <c r="AT1159" s="236"/>
      <c r="AU1159" s="707">
        <v>2005</v>
      </c>
      <c r="AV1159" s="221"/>
      <c r="AW1159" s="221"/>
      <c r="AX1159" s="221"/>
      <c r="AY1159" s="221"/>
      <c r="AZ1159" s="221"/>
      <c r="BA1159" s="221"/>
      <c r="BB1159" s="235">
        <v>72</v>
      </c>
      <c r="BC1159" s="236" t="s">
        <v>16630</v>
      </c>
    </row>
    <row r="1160" spans="1:55" s="19" customFormat="1" ht="25.7" hidden="1" customHeight="1">
      <c r="A1160" s="690"/>
      <c r="B1160" s="242"/>
      <c r="C1160" s="707" t="s">
        <v>5652</v>
      </c>
      <c r="D1160" s="707" t="s">
        <v>6086</v>
      </c>
      <c r="E1160" s="707" t="s">
        <v>5652</v>
      </c>
      <c r="F1160" s="707" t="s">
        <v>6087</v>
      </c>
      <c r="G1160" s="236"/>
      <c r="H1160" s="236"/>
      <c r="I1160" s="235">
        <v>2340</v>
      </c>
      <c r="J1160" s="235">
        <v>921</v>
      </c>
      <c r="K1160" s="235">
        <v>921</v>
      </c>
      <c r="L1160" s="236"/>
      <c r="M1160" s="736"/>
      <c r="N1160" s="236"/>
      <c r="O1160" s="235">
        <v>600</v>
      </c>
      <c r="P1160" s="235">
        <v>600</v>
      </c>
      <c r="Q1160" s="235" t="s">
        <v>289</v>
      </c>
      <c r="R1160" s="235">
        <v>2</v>
      </c>
      <c r="S1160" s="235" t="s">
        <v>290</v>
      </c>
      <c r="T1160" s="236" t="s">
        <v>6084</v>
      </c>
      <c r="U1160" s="236"/>
      <c r="V1160" s="236"/>
      <c r="W1160" s="236"/>
      <c r="X1160" s="236"/>
      <c r="Y1160" s="236"/>
      <c r="Z1160" s="235" t="s">
        <v>6084</v>
      </c>
      <c r="AA1160" s="707"/>
      <c r="AB1160" s="707"/>
      <c r="AC1160" s="236"/>
      <c r="AD1160" s="236"/>
      <c r="AE1160" s="236"/>
      <c r="AF1160" s="236"/>
      <c r="AG1160" s="236"/>
      <c r="AH1160" s="236"/>
      <c r="AI1160" s="236"/>
      <c r="AJ1160" s="236"/>
      <c r="AK1160" s="236"/>
      <c r="AL1160" s="236"/>
      <c r="AM1160" s="236"/>
      <c r="AN1160" s="236"/>
      <c r="AO1160" s="236"/>
      <c r="AP1160" s="236"/>
      <c r="AQ1160" s="236"/>
      <c r="AR1160" s="236"/>
      <c r="AS1160" s="236"/>
      <c r="AT1160" s="236"/>
      <c r="AU1160" s="707">
        <v>2008</v>
      </c>
      <c r="AV1160" s="221"/>
      <c r="AW1160" s="221"/>
      <c r="AX1160" s="221"/>
      <c r="AY1160" s="221"/>
      <c r="AZ1160" s="221"/>
      <c r="BA1160" s="221"/>
      <c r="BB1160" s="235">
        <v>60</v>
      </c>
      <c r="BC1160" s="236"/>
    </row>
    <row r="1161" spans="1:55" s="19" customFormat="1" ht="25.7" hidden="1" customHeight="1">
      <c r="A1161" s="690"/>
      <c r="B1161" s="242"/>
      <c r="C1161" s="707" t="s">
        <v>5652</v>
      </c>
      <c r="D1161" s="707" t="s">
        <v>6088</v>
      </c>
      <c r="E1161" s="707" t="s">
        <v>5652</v>
      </c>
      <c r="F1161" s="707" t="s">
        <v>6089</v>
      </c>
      <c r="G1161" s="236"/>
      <c r="H1161" s="236"/>
      <c r="I1161" s="235">
        <v>3383</v>
      </c>
      <c r="J1161" s="235">
        <v>952</v>
      </c>
      <c r="K1161" s="235">
        <v>952</v>
      </c>
      <c r="L1161" s="236"/>
      <c r="M1161" s="736"/>
      <c r="N1161" s="236"/>
      <c r="O1161" s="235">
        <v>600</v>
      </c>
      <c r="P1161" s="235">
        <v>600</v>
      </c>
      <c r="Q1161" s="235" t="s">
        <v>289</v>
      </c>
      <c r="R1161" s="235">
        <v>2</v>
      </c>
      <c r="S1161" s="235" t="s">
        <v>290</v>
      </c>
      <c r="T1161" s="236" t="s">
        <v>6084</v>
      </c>
      <c r="U1161" s="236"/>
      <c r="V1161" s="236"/>
      <c r="W1161" s="236"/>
      <c r="X1161" s="236"/>
      <c r="Y1161" s="236"/>
      <c r="Z1161" s="235" t="s">
        <v>6084</v>
      </c>
      <c r="AA1161" s="707"/>
      <c r="AB1161" s="707"/>
      <c r="AC1161" s="236"/>
      <c r="AD1161" s="236"/>
      <c r="AE1161" s="236"/>
      <c r="AF1161" s="236"/>
      <c r="AG1161" s="236"/>
      <c r="AH1161" s="236"/>
      <c r="AI1161" s="236"/>
      <c r="AJ1161" s="236"/>
      <c r="AK1161" s="236"/>
      <c r="AL1161" s="236"/>
      <c r="AM1161" s="236"/>
      <c r="AN1161" s="236"/>
      <c r="AO1161" s="236"/>
      <c r="AP1161" s="236"/>
      <c r="AQ1161" s="236"/>
      <c r="AR1161" s="236"/>
      <c r="AS1161" s="236"/>
      <c r="AT1161" s="236"/>
      <c r="AU1161" s="707">
        <v>2008</v>
      </c>
      <c r="AV1161" s="221"/>
      <c r="AW1161" s="221"/>
      <c r="AX1161" s="221"/>
      <c r="AY1161" s="221"/>
      <c r="AZ1161" s="221"/>
      <c r="BA1161" s="221"/>
      <c r="BB1161" s="235">
        <v>379</v>
      </c>
      <c r="BC1161" s="236"/>
    </row>
    <row r="1162" spans="1:55" s="19" customFormat="1" ht="25.7" hidden="1" customHeight="1">
      <c r="A1162" s="690"/>
      <c r="B1162" s="242"/>
      <c r="C1162" s="707" t="s">
        <v>5652</v>
      </c>
      <c r="D1162" s="707" t="s">
        <v>6090</v>
      </c>
      <c r="E1162" s="707" t="s">
        <v>5652</v>
      </c>
      <c r="F1162" s="707" t="s">
        <v>6091</v>
      </c>
      <c r="G1162" s="236"/>
      <c r="H1162" s="236"/>
      <c r="I1162" s="235">
        <v>724</v>
      </c>
      <c r="J1162" s="235">
        <v>360</v>
      </c>
      <c r="K1162" s="235">
        <v>360</v>
      </c>
      <c r="L1162" s="236"/>
      <c r="M1162" s="736"/>
      <c r="N1162" s="236"/>
      <c r="O1162" s="235">
        <v>300</v>
      </c>
      <c r="P1162" s="235">
        <v>300</v>
      </c>
      <c r="Q1162" s="235" t="s">
        <v>289</v>
      </c>
      <c r="R1162" s="235">
        <v>1</v>
      </c>
      <c r="S1162" s="235" t="s">
        <v>290</v>
      </c>
      <c r="T1162" s="236" t="s">
        <v>6084</v>
      </c>
      <c r="U1162" s="236"/>
      <c r="V1162" s="236"/>
      <c r="W1162" s="236"/>
      <c r="X1162" s="236"/>
      <c r="Y1162" s="236"/>
      <c r="Z1162" s="235" t="s">
        <v>6084</v>
      </c>
      <c r="AA1162" s="707"/>
      <c r="AB1162" s="707"/>
      <c r="AC1162" s="236"/>
      <c r="AD1162" s="236"/>
      <c r="AE1162" s="236"/>
      <c r="AF1162" s="236"/>
      <c r="AG1162" s="236"/>
      <c r="AH1162" s="236"/>
      <c r="AI1162" s="236"/>
      <c r="AJ1162" s="236"/>
      <c r="AK1162" s="236"/>
      <c r="AL1162" s="236"/>
      <c r="AM1162" s="236"/>
      <c r="AN1162" s="236"/>
      <c r="AO1162" s="236"/>
      <c r="AP1162" s="236"/>
      <c r="AQ1162" s="236"/>
      <c r="AR1162" s="236"/>
      <c r="AS1162" s="236"/>
      <c r="AT1162" s="236"/>
      <c r="AU1162" s="707">
        <v>2007</v>
      </c>
      <c r="AV1162" s="221"/>
      <c r="AW1162" s="221"/>
      <c r="AX1162" s="221"/>
      <c r="AY1162" s="221"/>
      <c r="AZ1162" s="221"/>
      <c r="BA1162" s="221"/>
      <c r="BB1162" s="235">
        <v>201</v>
      </c>
      <c r="BC1162" s="236"/>
    </row>
    <row r="1163" spans="1:55" s="19" customFormat="1" ht="25.7" hidden="1" customHeight="1">
      <c r="A1163" s="690"/>
      <c r="B1163" s="242"/>
      <c r="C1163" s="707" t="s">
        <v>5652</v>
      </c>
      <c r="D1163" s="707" t="s">
        <v>6092</v>
      </c>
      <c r="E1163" s="707" t="s">
        <v>5652</v>
      </c>
      <c r="F1163" s="707" t="s">
        <v>6093</v>
      </c>
      <c r="G1163" s="236"/>
      <c r="H1163" s="236"/>
      <c r="I1163" s="235">
        <v>3360</v>
      </c>
      <c r="J1163" s="235">
        <v>969</v>
      </c>
      <c r="K1163" s="235">
        <v>969</v>
      </c>
      <c r="L1163" s="236"/>
      <c r="M1163" s="736"/>
      <c r="N1163" s="236"/>
      <c r="O1163" s="235">
        <v>600</v>
      </c>
      <c r="P1163" s="235">
        <v>600</v>
      </c>
      <c r="Q1163" s="235" t="s">
        <v>289</v>
      </c>
      <c r="R1163" s="235">
        <v>2</v>
      </c>
      <c r="S1163" s="235" t="s">
        <v>290</v>
      </c>
      <c r="T1163" s="236"/>
      <c r="U1163" s="236"/>
      <c r="V1163" s="236"/>
      <c r="W1163" s="236"/>
      <c r="X1163" s="236"/>
      <c r="Y1163" s="236"/>
      <c r="Z1163" s="235" t="s">
        <v>6094</v>
      </c>
      <c r="AA1163" s="707"/>
      <c r="AB1163" s="707"/>
      <c r="AC1163" s="236"/>
      <c r="AD1163" s="236"/>
      <c r="AE1163" s="236"/>
      <c r="AF1163" s="236"/>
      <c r="AG1163" s="236"/>
      <c r="AH1163" s="236"/>
      <c r="AI1163" s="236"/>
      <c r="AJ1163" s="236"/>
      <c r="AK1163" s="236"/>
      <c r="AL1163" s="236"/>
      <c r="AM1163" s="236"/>
      <c r="AN1163" s="236"/>
      <c r="AO1163" s="236"/>
      <c r="AP1163" s="236"/>
      <c r="AQ1163" s="236"/>
      <c r="AR1163" s="236"/>
      <c r="AS1163" s="236"/>
      <c r="AT1163" s="236"/>
      <c r="AU1163" s="707">
        <v>2009</v>
      </c>
      <c r="AV1163" s="221"/>
      <c r="AW1163" s="221"/>
      <c r="AX1163" s="221"/>
      <c r="AY1163" s="221"/>
      <c r="AZ1163" s="221"/>
      <c r="BA1163" s="221"/>
      <c r="BB1163" s="235">
        <v>500</v>
      </c>
      <c r="BC1163" s="236"/>
    </row>
    <row r="1164" spans="1:55" s="19" customFormat="1" ht="25.7" hidden="1" customHeight="1">
      <c r="A1164" s="690"/>
      <c r="B1164" s="242"/>
      <c r="C1164" s="707" t="s">
        <v>5652</v>
      </c>
      <c r="D1164" s="707" t="s">
        <v>6095</v>
      </c>
      <c r="E1164" s="707" t="s">
        <v>5652</v>
      </c>
      <c r="F1164" s="707" t="s">
        <v>6096</v>
      </c>
      <c r="G1164" s="236"/>
      <c r="H1164" s="236"/>
      <c r="I1164" s="235">
        <v>1100</v>
      </c>
      <c r="J1164" s="235"/>
      <c r="K1164" s="235">
        <v>918</v>
      </c>
      <c r="L1164" s="236"/>
      <c r="M1164" s="736"/>
      <c r="N1164" s="236"/>
      <c r="O1164" s="235">
        <v>600</v>
      </c>
      <c r="P1164" s="235">
        <v>600</v>
      </c>
      <c r="Q1164" s="235" t="s">
        <v>289</v>
      </c>
      <c r="R1164" s="235">
        <v>2</v>
      </c>
      <c r="S1164" s="235" t="s">
        <v>290</v>
      </c>
      <c r="T1164" s="236"/>
      <c r="U1164" s="236"/>
      <c r="V1164" s="236"/>
      <c r="W1164" s="236"/>
      <c r="X1164" s="236"/>
      <c r="Y1164" s="236"/>
      <c r="Z1164" s="235" t="s">
        <v>1496</v>
      </c>
      <c r="AA1164" s="707"/>
      <c r="AB1164" s="707"/>
      <c r="AC1164" s="236"/>
      <c r="AD1164" s="236"/>
      <c r="AE1164" s="236"/>
      <c r="AF1164" s="236"/>
      <c r="AG1164" s="236"/>
      <c r="AH1164" s="236"/>
      <c r="AI1164" s="236"/>
      <c r="AJ1164" s="236"/>
      <c r="AK1164" s="236"/>
      <c r="AL1164" s="236"/>
      <c r="AM1164" s="236"/>
      <c r="AN1164" s="236"/>
      <c r="AO1164" s="236"/>
      <c r="AP1164" s="236"/>
      <c r="AQ1164" s="236"/>
      <c r="AR1164" s="236"/>
      <c r="AS1164" s="236"/>
      <c r="AT1164" s="236"/>
      <c r="AU1164" s="707">
        <v>2009</v>
      </c>
      <c r="AV1164" s="221"/>
      <c r="AW1164" s="221"/>
      <c r="AX1164" s="221"/>
      <c r="AY1164" s="221"/>
      <c r="AZ1164" s="221"/>
      <c r="BA1164" s="221"/>
      <c r="BB1164" s="235">
        <v>30</v>
      </c>
      <c r="BC1164" s="236"/>
    </row>
    <row r="1165" spans="1:55" s="19" customFormat="1" ht="25.7" hidden="1" customHeight="1">
      <c r="A1165" s="690"/>
      <c r="B1165" s="242"/>
      <c r="C1165" s="707" t="s">
        <v>5652</v>
      </c>
      <c r="D1165" s="809" t="s">
        <v>6097</v>
      </c>
      <c r="E1165" s="707" t="s">
        <v>5652</v>
      </c>
      <c r="F1165" s="707" t="s">
        <v>6098</v>
      </c>
      <c r="G1165" s="236"/>
      <c r="H1165" s="236"/>
      <c r="I1165" s="254">
        <v>2315</v>
      </c>
      <c r="J1165" s="254">
        <v>535</v>
      </c>
      <c r="K1165" s="254">
        <v>535</v>
      </c>
      <c r="L1165" s="236"/>
      <c r="M1165" s="736"/>
      <c r="N1165" s="236"/>
      <c r="O1165" s="235">
        <v>535</v>
      </c>
      <c r="P1165" s="235">
        <v>535</v>
      </c>
      <c r="Q1165" s="235" t="s">
        <v>289</v>
      </c>
      <c r="R1165" s="235">
        <v>1</v>
      </c>
      <c r="S1165" s="235" t="s">
        <v>290</v>
      </c>
      <c r="T1165" s="236"/>
      <c r="U1165" s="236"/>
      <c r="V1165" s="236"/>
      <c r="W1165" s="236"/>
      <c r="X1165" s="236"/>
      <c r="Y1165" s="236"/>
      <c r="Z1165" s="235" t="s">
        <v>6002</v>
      </c>
      <c r="AA1165" s="707"/>
      <c r="AB1165" s="707"/>
      <c r="AC1165" s="236"/>
      <c r="AD1165" s="236"/>
      <c r="AE1165" s="236"/>
      <c r="AF1165" s="236"/>
      <c r="AG1165" s="236"/>
      <c r="AH1165" s="236"/>
      <c r="AI1165" s="236"/>
      <c r="AJ1165" s="236"/>
      <c r="AK1165" s="236"/>
      <c r="AL1165" s="236"/>
      <c r="AM1165" s="236"/>
      <c r="AN1165" s="236"/>
      <c r="AO1165" s="236"/>
      <c r="AP1165" s="236"/>
      <c r="AQ1165" s="236"/>
      <c r="AR1165" s="236"/>
      <c r="AS1165" s="236"/>
      <c r="AT1165" s="236"/>
      <c r="AU1165" s="254">
        <v>2010</v>
      </c>
      <c r="AV1165" s="221"/>
      <c r="AW1165" s="221"/>
      <c r="AX1165" s="221"/>
      <c r="AY1165" s="221"/>
      <c r="AZ1165" s="221"/>
      <c r="BA1165" s="221"/>
      <c r="BB1165" s="942">
        <v>470</v>
      </c>
      <c r="BC1165" s="236"/>
    </row>
    <row r="1166" spans="1:55" s="19" customFormat="1" ht="25.7" hidden="1" customHeight="1">
      <c r="A1166" s="690"/>
      <c r="B1166" s="242"/>
      <c r="C1166" s="707" t="s">
        <v>5652</v>
      </c>
      <c r="D1166" s="809" t="s">
        <v>6099</v>
      </c>
      <c r="E1166" s="707" t="s">
        <v>5652</v>
      </c>
      <c r="F1166" s="707" t="s">
        <v>6100</v>
      </c>
      <c r="G1166" s="236"/>
      <c r="H1166" s="236"/>
      <c r="I1166" s="254">
        <v>3403</v>
      </c>
      <c r="J1166" s="254">
        <v>995.76</v>
      </c>
      <c r="K1166" s="254">
        <v>996</v>
      </c>
      <c r="L1166" s="236"/>
      <c r="M1166" s="736"/>
      <c r="N1166" s="236"/>
      <c r="O1166" s="235">
        <v>923</v>
      </c>
      <c r="P1166" s="235">
        <v>923</v>
      </c>
      <c r="Q1166" s="235" t="s">
        <v>289</v>
      </c>
      <c r="R1166" s="235">
        <v>2</v>
      </c>
      <c r="S1166" s="235" t="s">
        <v>290</v>
      </c>
      <c r="T1166" s="236"/>
      <c r="U1166" s="236"/>
      <c r="V1166" s="236"/>
      <c r="W1166" s="236"/>
      <c r="X1166" s="236"/>
      <c r="Y1166" s="236"/>
      <c r="Z1166" s="235" t="s">
        <v>6101</v>
      </c>
      <c r="AA1166" s="707"/>
      <c r="AB1166" s="707"/>
      <c r="AC1166" s="236"/>
      <c r="AD1166" s="236"/>
      <c r="AE1166" s="236"/>
      <c r="AF1166" s="236"/>
      <c r="AG1166" s="236"/>
      <c r="AH1166" s="236"/>
      <c r="AI1166" s="236"/>
      <c r="AJ1166" s="236"/>
      <c r="AK1166" s="236"/>
      <c r="AL1166" s="236"/>
      <c r="AM1166" s="236"/>
      <c r="AN1166" s="236"/>
      <c r="AO1166" s="236"/>
      <c r="AP1166" s="236"/>
      <c r="AQ1166" s="236"/>
      <c r="AR1166" s="236"/>
      <c r="AS1166" s="236"/>
      <c r="AT1166" s="236"/>
      <c r="AU1166" s="254">
        <v>2011</v>
      </c>
      <c r="AV1166" s="221"/>
      <c r="AW1166" s="221"/>
      <c r="AX1166" s="221"/>
      <c r="AY1166" s="221"/>
      <c r="AZ1166" s="221"/>
      <c r="BA1166" s="221"/>
      <c r="BB1166" s="942">
        <v>500</v>
      </c>
      <c r="BC1166" s="236"/>
    </row>
    <row r="1167" spans="1:55" s="19" customFormat="1" ht="25.7" hidden="1" customHeight="1">
      <c r="A1167" s="690"/>
      <c r="B1167" s="242"/>
      <c r="C1167" s="707" t="s">
        <v>5652</v>
      </c>
      <c r="D1167" s="707" t="s">
        <v>6102</v>
      </c>
      <c r="E1167" s="707" t="s">
        <v>5652</v>
      </c>
      <c r="F1167" s="707" t="s">
        <v>6103</v>
      </c>
      <c r="G1167" s="250"/>
      <c r="H1167" s="236"/>
      <c r="I1167" s="235">
        <v>142411</v>
      </c>
      <c r="J1167" s="235">
        <v>978</v>
      </c>
      <c r="K1167" s="235">
        <v>978</v>
      </c>
      <c r="L1167" s="236"/>
      <c r="M1167" s="736"/>
      <c r="N1167" s="236"/>
      <c r="O1167" s="235">
        <v>978</v>
      </c>
      <c r="P1167" s="235">
        <v>978</v>
      </c>
      <c r="Q1167" s="235" t="s">
        <v>289</v>
      </c>
      <c r="R1167" s="235">
        <v>2</v>
      </c>
      <c r="S1167" s="235" t="s">
        <v>290</v>
      </c>
      <c r="T1167" s="235"/>
      <c r="U1167" s="236"/>
      <c r="V1167" s="236"/>
      <c r="W1167" s="236"/>
      <c r="X1167" s="236"/>
      <c r="Y1167" s="236"/>
      <c r="Z1167" s="235" t="s">
        <v>6101</v>
      </c>
      <c r="AA1167" s="707"/>
      <c r="AB1167" s="707"/>
      <c r="AC1167" s="236"/>
      <c r="AD1167" s="236"/>
      <c r="AE1167" s="236"/>
      <c r="AF1167" s="236"/>
      <c r="AG1167" s="236"/>
      <c r="AH1167" s="236"/>
      <c r="AI1167" s="236"/>
      <c r="AJ1167" s="236"/>
      <c r="AK1167" s="236"/>
      <c r="AL1167" s="236"/>
      <c r="AM1167" s="236"/>
      <c r="AN1167" s="236"/>
      <c r="AO1167" s="236"/>
      <c r="AP1167" s="236"/>
      <c r="AQ1167" s="236"/>
      <c r="AR1167" s="236"/>
      <c r="AS1167" s="236"/>
      <c r="AT1167" s="236"/>
      <c r="AU1167" s="707">
        <v>2013</v>
      </c>
      <c r="AV1167" s="221"/>
      <c r="AW1167" s="221"/>
      <c r="AX1167" s="221"/>
      <c r="AY1167" s="221"/>
      <c r="AZ1167" s="221"/>
      <c r="BA1167" s="221"/>
      <c r="BB1167" s="942">
        <v>500</v>
      </c>
      <c r="BC1167" s="236"/>
    </row>
    <row r="1168" spans="1:55" s="19" customFormat="1" ht="25.7" hidden="1" customHeight="1">
      <c r="A1168" s="690"/>
      <c r="B1168" s="242"/>
      <c r="C1168" s="707" t="s">
        <v>5652</v>
      </c>
      <c r="D1168" s="707" t="s">
        <v>6104</v>
      </c>
      <c r="E1168" s="707" t="s">
        <v>5652</v>
      </c>
      <c r="F1168" s="707" t="s">
        <v>6105</v>
      </c>
      <c r="G1168" s="250"/>
      <c r="H1168" s="236"/>
      <c r="I1168" s="235">
        <v>2838</v>
      </c>
      <c r="J1168" s="235">
        <v>527.5</v>
      </c>
      <c r="K1168" s="235">
        <v>528</v>
      </c>
      <c r="L1168" s="236"/>
      <c r="M1168" s="736"/>
      <c r="N1168" s="236"/>
      <c r="O1168" s="235">
        <v>912</v>
      </c>
      <c r="P1168" s="235">
        <v>912</v>
      </c>
      <c r="Q1168" s="235" t="s">
        <v>289</v>
      </c>
      <c r="R1168" s="235">
        <v>2</v>
      </c>
      <c r="S1168" s="235" t="s">
        <v>290</v>
      </c>
      <c r="T1168" s="235"/>
      <c r="U1168" s="236"/>
      <c r="V1168" s="236"/>
      <c r="W1168" s="236"/>
      <c r="X1168" s="236"/>
      <c r="Y1168" s="236"/>
      <c r="Z1168" s="235" t="s">
        <v>6101</v>
      </c>
      <c r="AA1168" s="707"/>
      <c r="AB1168" s="707"/>
      <c r="AC1168" s="236"/>
      <c r="AD1168" s="236"/>
      <c r="AE1168" s="236"/>
      <c r="AF1168" s="236"/>
      <c r="AG1168" s="236"/>
      <c r="AH1168" s="236"/>
      <c r="AI1168" s="236"/>
      <c r="AJ1168" s="236"/>
      <c r="AK1168" s="236"/>
      <c r="AL1168" s="236"/>
      <c r="AM1168" s="236"/>
      <c r="AN1168" s="236"/>
      <c r="AO1168" s="236"/>
      <c r="AP1168" s="236"/>
      <c r="AQ1168" s="236"/>
      <c r="AR1168" s="236"/>
      <c r="AS1168" s="236"/>
      <c r="AT1168" s="236"/>
      <c r="AU1168" s="707">
        <v>2013</v>
      </c>
      <c r="AV1168" s="221"/>
      <c r="AW1168" s="221"/>
      <c r="AX1168" s="221"/>
      <c r="AY1168" s="221"/>
      <c r="AZ1168" s="221"/>
      <c r="BA1168" s="221"/>
      <c r="BB1168" s="942">
        <v>500</v>
      </c>
      <c r="BC1168" s="236"/>
    </row>
    <row r="1169" spans="1:55" s="19" customFormat="1" ht="25.7" hidden="1" customHeight="1">
      <c r="A1169" s="690"/>
      <c r="B1169" s="242"/>
      <c r="C1169" s="707" t="s">
        <v>5652</v>
      </c>
      <c r="D1169" s="707" t="s">
        <v>6106</v>
      </c>
      <c r="E1169" s="707" t="s">
        <v>5652</v>
      </c>
      <c r="F1169" s="707" t="s">
        <v>6107</v>
      </c>
      <c r="G1169" s="250"/>
      <c r="H1169" s="236"/>
      <c r="I1169" s="235">
        <v>1574</v>
      </c>
      <c r="J1169" s="235">
        <v>550.83000000000004</v>
      </c>
      <c r="K1169" s="235">
        <v>550.83000000000004</v>
      </c>
      <c r="L1169" s="236"/>
      <c r="M1169" s="736"/>
      <c r="N1169" s="236"/>
      <c r="O1169" s="235">
        <v>480.36</v>
      </c>
      <c r="P1169" s="235">
        <v>480</v>
      </c>
      <c r="Q1169" s="235" t="s">
        <v>289</v>
      </c>
      <c r="R1169" s="235">
        <v>1</v>
      </c>
      <c r="S1169" s="235" t="s">
        <v>290</v>
      </c>
      <c r="T1169" s="235"/>
      <c r="U1169" s="236"/>
      <c r="V1169" s="236"/>
      <c r="W1169" s="236"/>
      <c r="X1169" s="236"/>
      <c r="Y1169" s="236"/>
      <c r="Z1169" s="235" t="s">
        <v>6101</v>
      </c>
      <c r="AA1169" s="707"/>
      <c r="AB1169" s="707"/>
      <c r="AC1169" s="236"/>
      <c r="AD1169" s="236"/>
      <c r="AE1169" s="236"/>
      <c r="AF1169" s="236"/>
      <c r="AG1169" s="236"/>
      <c r="AH1169" s="236"/>
      <c r="AI1169" s="236"/>
      <c r="AJ1169" s="236"/>
      <c r="AK1169" s="236"/>
      <c r="AL1169" s="236"/>
      <c r="AM1169" s="236"/>
      <c r="AN1169" s="236"/>
      <c r="AO1169" s="236"/>
      <c r="AP1169" s="236"/>
      <c r="AQ1169" s="236"/>
      <c r="AR1169" s="236"/>
      <c r="AS1169" s="236"/>
      <c r="AT1169" s="236"/>
      <c r="AU1169" s="707">
        <v>2013</v>
      </c>
      <c r="AV1169" s="221"/>
      <c r="AW1169" s="221"/>
      <c r="AX1169" s="221"/>
      <c r="AY1169" s="221"/>
      <c r="AZ1169" s="221"/>
      <c r="BA1169" s="221"/>
      <c r="BB1169" s="942">
        <v>500</v>
      </c>
      <c r="BC1169" s="236"/>
    </row>
    <row r="1170" spans="1:55" s="19" customFormat="1" ht="25.7" hidden="1" customHeight="1">
      <c r="A1170" s="690"/>
      <c r="B1170" s="242"/>
      <c r="C1170" s="707" t="s">
        <v>5652</v>
      </c>
      <c r="D1170" s="707" t="s">
        <v>6108</v>
      </c>
      <c r="E1170" s="707" t="s">
        <v>5652</v>
      </c>
      <c r="F1170" s="707" t="s">
        <v>6109</v>
      </c>
      <c r="G1170" s="250"/>
      <c r="H1170" s="236"/>
      <c r="I1170" s="235">
        <v>1656</v>
      </c>
      <c r="J1170" s="235">
        <v>551.04999999999995</v>
      </c>
      <c r="K1170" s="235">
        <v>551.04999999999995</v>
      </c>
      <c r="L1170" s="236"/>
      <c r="M1170" s="736"/>
      <c r="N1170" s="236"/>
      <c r="O1170" s="235">
        <v>456</v>
      </c>
      <c r="P1170" s="235">
        <v>456</v>
      </c>
      <c r="Q1170" s="235" t="s">
        <v>289</v>
      </c>
      <c r="R1170" s="235">
        <v>1</v>
      </c>
      <c r="S1170" s="235" t="s">
        <v>290</v>
      </c>
      <c r="T1170" s="235"/>
      <c r="U1170" s="236"/>
      <c r="V1170" s="236"/>
      <c r="W1170" s="236"/>
      <c r="X1170" s="236"/>
      <c r="Y1170" s="236"/>
      <c r="Z1170" s="235" t="s">
        <v>6101</v>
      </c>
      <c r="AA1170" s="707"/>
      <c r="AB1170" s="707"/>
      <c r="AC1170" s="236"/>
      <c r="AD1170" s="236"/>
      <c r="AE1170" s="236"/>
      <c r="AF1170" s="236"/>
      <c r="AG1170" s="236"/>
      <c r="AH1170" s="236"/>
      <c r="AI1170" s="236"/>
      <c r="AJ1170" s="236"/>
      <c r="AK1170" s="236"/>
      <c r="AL1170" s="236"/>
      <c r="AM1170" s="236"/>
      <c r="AN1170" s="236"/>
      <c r="AO1170" s="236"/>
      <c r="AP1170" s="236"/>
      <c r="AQ1170" s="236"/>
      <c r="AR1170" s="236"/>
      <c r="AS1170" s="236"/>
      <c r="AT1170" s="236"/>
      <c r="AU1170" s="707">
        <v>2013</v>
      </c>
      <c r="AV1170" s="221"/>
      <c r="AW1170" s="221"/>
      <c r="AX1170" s="221"/>
      <c r="AY1170" s="221"/>
      <c r="AZ1170" s="221"/>
      <c r="BA1170" s="221"/>
      <c r="BB1170" s="942">
        <v>500</v>
      </c>
      <c r="BC1170" s="236"/>
    </row>
    <row r="1171" spans="1:55" s="19" customFormat="1" ht="25.7" hidden="1" customHeight="1">
      <c r="A1171" s="690"/>
      <c r="B1171" s="242"/>
      <c r="C1171" s="707" t="s">
        <v>5652</v>
      </c>
      <c r="D1171" s="707" t="s">
        <v>6110</v>
      </c>
      <c r="E1171" s="707" t="s">
        <v>5652</v>
      </c>
      <c r="F1171" s="707" t="s">
        <v>6096</v>
      </c>
      <c r="G1171" s="250"/>
      <c r="H1171" s="236"/>
      <c r="I1171" s="235">
        <v>1857</v>
      </c>
      <c r="J1171" s="235">
        <v>513.79999999999995</v>
      </c>
      <c r="K1171" s="235">
        <v>513.79999999999995</v>
      </c>
      <c r="L1171" s="236"/>
      <c r="M1171" s="736"/>
      <c r="N1171" s="236"/>
      <c r="O1171" s="235">
        <v>600</v>
      </c>
      <c r="P1171" s="235">
        <v>600</v>
      </c>
      <c r="Q1171" s="235" t="s">
        <v>289</v>
      </c>
      <c r="R1171" s="235">
        <v>2</v>
      </c>
      <c r="S1171" s="235" t="s">
        <v>290</v>
      </c>
      <c r="T1171" s="235"/>
      <c r="U1171" s="236"/>
      <c r="V1171" s="236"/>
      <c r="W1171" s="236"/>
      <c r="X1171" s="236"/>
      <c r="Y1171" s="236"/>
      <c r="Z1171" s="235" t="s">
        <v>6094</v>
      </c>
      <c r="AA1171" s="707"/>
      <c r="AB1171" s="707"/>
      <c r="AC1171" s="236"/>
      <c r="AD1171" s="236"/>
      <c r="AE1171" s="236"/>
      <c r="AF1171" s="236"/>
      <c r="AG1171" s="236"/>
      <c r="AH1171" s="236"/>
      <c r="AI1171" s="236"/>
      <c r="AJ1171" s="236"/>
      <c r="AK1171" s="236"/>
      <c r="AL1171" s="236"/>
      <c r="AM1171" s="236"/>
      <c r="AN1171" s="236"/>
      <c r="AO1171" s="236"/>
      <c r="AP1171" s="236"/>
      <c r="AQ1171" s="236"/>
      <c r="AR1171" s="236"/>
      <c r="AS1171" s="236"/>
      <c r="AT1171" s="236"/>
      <c r="AU1171" s="707">
        <v>2015</v>
      </c>
      <c r="AV1171" s="221"/>
      <c r="AW1171" s="221"/>
      <c r="AX1171" s="221"/>
      <c r="AY1171" s="221"/>
      <c r="AZ1171" s="221"/>
      <c r="BA1171" s="221"/>
      <c r="BB1171" s="942">
        <v>500</v>
      </c>
      <c r="BC1171" s="236"/>
    </row>
    <row r="1172" spans="1:55" s="19" customFormat="1" ht="25.7" hidden="1" customHeight="1">
      <c r="A1172" s="690"/>
      <c r="B1172" s="242"/>
      <c r="C1172" s="707" t="s">
        <v>5654</v>
      </c>
      <c r="D1172" s="707" t="s">
        <v>6111</v>
      </c>
      <c r="E1172" s="707" t="s">
        <v>5654</v>
      </c>
      <c r="F1172" s="707" t="s">
        <v>6112</v>
      </c>
      <c r="G1172" s="250"/>
      <c r="H1172" s="236"/>
      <c r="I1172" s="235">
        <v>2218</v>
      </c>
      <c r="J1172" s="235">
        <v>2218</v>
      </c>
      <c r="K1172" s="235">
        <v>2218</v>
      </c>
      <c r="L1172" s="236"/>
      <c r="M1172" s="736"/>
      <c r="N1172" s="236"/>
      <c r="O1172" s="235">
        <v>600</v>
      </c>
      <c r="P1172" s="235">
        <v>600</v>
      </c>
      <c r="Q1172" s="235" t="s">
        <v>1884</v>
      </c>
      <c r="R1172" s="235">
        <v>2</v>
      </c>
      <c r="S1172" s="235" t="s">
        <v>290</v>
      </c>
      <c r="T1172" s="235"/>
      <c r="U1172" s="236"/>
      <c r="V1172" s="236"/>
      <c r="W1172" s="236"/>
      <c r="X1172" s="236"/>
      <c r="Y1172" s="236"/>
      <c r="Z1172" s="235"/>
      <c r="AA1172" s="707"/>
      <c r="AB1172" s="707"/>
      <c r="AC1172" s="236"/>
      <c r="AD1172" s="236"/>
      <c r="AE1172" s="236"/>
      <c r="AF1172" s="236"/>
      <c r="AG1172" s="236"/>
      <c r="AH1172" s="236"/>
      <c r="AI1172" s="236"/>
      <c r="AJ1172" s="236"/>
      <c r="AK1172" s="236"/>
      <c r="AL1172" s="236"/>
      <c r="AM1172" s="236"/>
      <c r="AN1172" s="236"/>
      <c r="AO1172" s="236"/>
      <c r="AP1172" s="236"/>
      <c r="AQ1172" s="236"/>
      <c r="AR1172" s="236"/>
      <c r="AS1172" s="236"/>
      <c r="AT1172" s="236"/>
      <c r="AU1172" s="707">
        <v>2003</v>
      </c>
      <c r="AV1172" s="221"/>
      <c r="AW1172" s="221"/>
      <c r="AX1172" s="221"/>
      <c r="AY1172" s="221"/>
      <c r="AZ1172" s="221"/>
      <c r="BA1172" s="221"/>
      <c r="BB1172" s="942">
        <v>190</v>
      </c>
      <c r="BC1172" s="236"/>
    </row>
    <row r="1173" spans="1:55" s="19" customFormat="1" ht="25.7" hidden="1" customHeight="1">
      <c r="A1173" s="690"/>
      <c r="B1173" s="242"/>
      <c r="C1173" s="707" t="s">
        <v>5654</v>
      </c>
      <c r="D1173" s="707" t="s">
        <v>6113</v>
      </c>
      <c r="E1173" s="707" t="s">
        <v>5654</v>
      </c>
      <c r="F1173" s="707" t="s">
        <v>6114</v>
      </c>
      <c r="G1173" s="250"/>
      <c r="H1173" s="236"/>
      <c r="I1173" s="235">
        <v>5660</v>
      </c>
      <c r="J1173" s="235">
        <v>456</v>
      </c>
      <c r="K1173" s="235">
        <v>456</v>
      </c>
      <c r="L1173" s="236"/>
      <c r="M1173" s="736"/>
      <c r="N1173" s="236"/>
      <c r="O1173" s="235">
        <v>300</v>
      </c>
      <c r="P1173" s="235">
        <v>300</v>
      </c>
      <c r="Q1173" s="235" t="s">
        <v>1884</v>
      </c>
      <c r="R1173" s="235">
        <v>1</v>
      </c>
      <c r="S1173" s="235" t="s">
        <v>290</v>
      </c>
      <c r="T1173" s="235"/>
      <c r="U1173" s="236"/>
      <c r="V1173" s="236"/>
      <c r="W1173" s="236"/>
      <c r="X1173" s="236"/>
      <c r="Y1173" s="236"/>
      <c r="Z1173" s="235"/>
      <c r="AA1173" s="707"/>
      <c r="AB1173" s="707"/>
      <c r="AC1173" s="236"/>
      <c r="AD1173" s="236"/>
      <c r="AE1173" s="236"/>
      <c r="AF1173" s="236"/>
      <c r="AG1173" s="236"/>
      <c r="AH1173" s="236"/>
      <c r="AI1173" s="236"/>
      <c r="AJ1173" s="236"/>
      <c r="AK1173" s="236"/>
      <c r="AL1173" s="236"/>
      <c r="AM1173" s="236"/>
      <c r="AN1173" s="236"/>
      <c r="AO1173" s="236"/>
      <c r="AP1173" s="236"/>
      <c r="AQ1173" s="236"/>
      <c r="AR1173" s="236"/>
      <c r="AS1173" s="236"/>
      <c r="AT1173" s="236"/>
      <c r="AU1173" s="707">
        <v>2005</v>
      </c>
      <c r="AV1173" s="221"/>
      <c r="AW1173" s="221"/>
      <c r="AX1173" s="221"/>
      <c r="AY1173" s="221"/>
      <c r="AZ1173" s="221"/>
      <c r="BA1173" s="221"/>
      <c r="BB1173" s="942">
        <v>80</v>
      </c>
      <c r="BC1173" s="236"/>
    </row>
    <row r="1174" spans="1:55" s="19" customFormat="1" ht="25.7" hidden="1" customHeight="1">
      <c r="A1174" s="690"/>
      <c r="B1174" s="242"/>
      <c r="C1174" s="707" t="s">
        <v>5654</v>
      </c>
      <c r="D1174" s="707" t="s">
        <v>6115</v>
      </c>
      <c r="E1174" s="707" t="s">
        <v>5654</v>
      </c>
      <c r="F1174" s="707" t="s">
        <v>6116</v>
      </c>
      <c r="G1174" s="250"/>
      <c r="H1174" s="236"/>
      <c r="I1174" s="235">
        <v>1952</v>
      </c>
      <c r="J1174" s="235">
        <v>655</v>
      </c>
      <c r="K1174" s="235">
        <v>655</v>
      </c>
      <c r="L1174" s="236"/>
      <c r="M1174" s="736"/>
      <c r="N1174" s="236"/>
      <c r="O1174" s="235">
        <v>300</v>
      </c>
      <c r="P1174" s="235">
        <v>300</v>
      </c>
      <c r="Q1174" s="235" t="s">
        <v>1884</v>
      </c>
      <c r="R1174" s="235">
        <v>1</v>
      </c>
      <c r="S1174" s="235" t="s">
        <v>290</v>
      </c>
      <c r="T1174" s="235"/>
      <c r="U1174" s="236"/>
      <c r="V1174" s="236"/>
      <c r="W1174" s="236"/>
      <c r="X1174" s="236"/>
      <c r="Y1174" s="236"/>
      <c r="Z1174" s="235" t="s">
        <v>6117</v>
      </c>
      <c r="AA1174" s="707"/>
      <c r="AB1174" s="707"/>
      <c r="AC1174" s="236"/>
      <c r="AD1174" s="236"/>
      <c r="AE1174" s="236"/>
      <c r="AF1174" s="236"/>
      <c r="AG1174" s="236"/>
      <c r="AH1174" s="236"/>
      <c r="AI1174" s="236"/>
      <c r="AJ1174" s="236"/>
      <c r="AK1174" s="236"/>
      <c r="AL1174" s="236"/>
      <c r="AM1174" s="236"/>
      <c r="AN1174" s="236"/>
      <c r="AO1174" s="236"/>
      <c r="AP1174" s="236"/>
      <c r="AQ1174" s="236"/>
      <c r="AR1174" s="236"/>
      <c r="AS1174" s="236"/>
      <c r="AT1174" s="236"/>
      <c r="AU1174" s="707">
        <v>2011</v>
      </c>
      <c r="AV1174" s="221"/>
      <c r="AW1174" s="221"/>
      <c r="AX1174" s="221"/>
      <c r="AY1174" s="221"/>
      <c r="AZ1174" s="221"/>
      <c r="BA1174" s="221"/>
      <c r="BB1174" s="942">
        <v>200</v>
      </c>
      <c r="BC1174" s="236"/>
    </row>
    <row r="1175" spans="1:55" s="19" customFormat="1" ht="25.7" hidden="1" customHeight="1">
      <c r="A1175" s="690"/>
      <c r="B1175" s="242"/>
      <c r="C1175" s="707" t="s">
        <v>5654</v>
      </c>
      <c r="D1175" s="707" t="s">
        <v>6118</v>
      </c>
      <c r="E1175" s="707" t="s">
        <v>5654</v>
      </c>
      <c r="F1175" s="707" t="s">
        <v>6119</v>
      </c>
      <c r="G1175" s="250">
        <v>1653</v>
      </c>
      <c r="H1175" s="236">
        <v>499</v>
      </c>
      <c r="I1175" s="235">
        <v>1653</v>
      </c>
      <c r="J1175" s="235">
        <v>546</v>
      </c>
      <c r="K1175" s="235">
        <v>546</v>
      </c>
      <c r="L1175" s="236" t="s">
        <v>1884</v>
      </c>
      <c r="M1175" s="736">
        <v>1</v>
      </c>
      <c r="N1175" s="236" t="s">
        <v>290</v>
      </c>
      <c r="O1175" s="235">
        <v>300</v>
      </c>
      <c r="P1175" s="235">
        <v>300</v>
      </c>
      <c r="Q1175" s="235" t="s">
        <v>1884</v>
      </c>
      <c r="R1175" s="235">
        <v>1</v>
      </c>
      <c r="S1175" s="235" t="s">
        <v>290</v>
      </c>
      <c r="T1175" s="235"/>
      <c r="U1175" s="236">
        <v>2007</v>
      </c>
      <c r="V1175" s="236">
        <v>272</v>
      </c>
      <c r="W1175" s="236" t="s">
        <v>2023</v>
      </c>
      <c r="X1175" s="236"/>
      <c r="Y1175" s="236"/>
      <c r="Z1175" s="235"/>
      <c r="AA1175" s="707"/>
      <c r="AB1175" s="707"/>
      <c r="AC1175" s="236"/>
      <c r="AD1175" s="236"/>
      <c r="AE1175" s="236"/>
      <c r="AF1175" s="236"/>
      <c r="AG1175" s="236"/>
      <c r="AH1175" s="236"/>
      <c r="AI1175" s="236"/>
      <c r="AJ1175" s="236"/>
      <c r="AK1175" s="236"/>
      <c r="AL1175" s="236"/>
      <c r="AM1175" s="236"/>
      <c r="AN1175" s="236"/>
      <c r="AO1175" s="236"/>
      <c r="AP1175" s="236"/>
      <c r="AQ1175" s="236"/>
      <c r="AR1175" s="236"/>
      <c r="AS1175" s="236"/>
      <c r="AT1175" s="236"/>
      <c r="AU1175" s="707">
        <v>2007</v>
      </c>
      <c r="AV1175" s="221">
        <v>272</v>
      </c>
      <c r="AW1175" s="221" t="s">
        <v>2023</v>
      </c>
      <c r="AX1175" s="221"/>
      <c r="AY1175" s="221"/>
      <c r="AZ1175" s="221"/>
      <c r="BA1175" s="221"/>
      <c r="BB1175" s="942">
        <v>272</v>
      </c>
      <c r="BC1175" s="236"/>
    </row>
    <row r="1176" spans="1:55" s="19" customFormat="1" ht="25.7" hidden="1" customHeight="1">
      <c r="A1176" s="690"/>
      <c r="B1176" s="242"/>
      <c r="C1176" s="707" t="s">
        <v>5654</v>
      </c>
      <c r="D1176" s="707" t="s">
        <v>6120</v>
      </c>
      <c r="E1176" s="707" t="s">
        <v>5654</v>
      </c>
      <c r="F1176" s="707" t="s">
        <v>6121</v>
      </c>
      <c r="G1176" s="250">
        <v>2016</v>
      </c>
      <c r="H1176" s="236">
        <v>500</v>
      </c>
      <c r="I1176" s="235">
        <v>500</v>
      </c>
      <c r="J1176" s="235">
        <v>874</v>
      </c>
      <c r="K1176" s="235">
        <v>874</v>
      </c>
      <c r="L1176" s="236" t="s">
        <v>1884</v>
      </c>
      <c r="M1176" s="736">
        <v>1</v>
      </c>
      <c r="N1176" s="236" t="s">
        <v>290</v>
      </c>
      <c r="O1176" s="235">
        <v>874</v>
      </c>
      <c r="P1176" s="235">
        <v>874</v>
      </c>
      <c r="Q1176" s="235" t="s">
        <v>1884</v>
      </c>
      <c r="R1176" s="235">
        <v>1</v>
      </c>
      <c r="S1176" s="235" t="s">
        <v>290</v>
      </c>
      <c r="T1176" s="235"/>
      <c r="U1176" s="236">
        <v>2005</v>
      </c>
      <c r="V1176" s="236">
        <v>134</v>
      </c>
      <c r="W1176" s="236" t="s">
        <v>2023</v>
      </c>
      <c r="X1176" s="236"/>
      <c r="Y1176" s="236"/>
      <c r="Z1176" s="235"/>
      <c r="AA1176" s="707"/>
      <c r="AB1176" s="707"/>
      <c r="AC1176" s="236"/>
      <c r="AD1176" s="236"/>
      <c r="AE1176" s="236"/>
      <c r="AF1176" s="236"/>
      <c r="AG1176" s="236"/>
      <c r="AH1176" s="236"/>
      <c r="AI1176" s="236"/>
      <c r="AJ1176" s="236"/>
      <c r="AK1176" s="236"/>
      <c r="AL1176" s="236"/>
      <c r="AM1176" s="236"/>
      <c r="AN1176" s="236"/>
      <c r="AO1176" s="236"/>
      <c r="AP1176" s="236"/>
      <c r="AQ1176" s="236"/>
      <c r="AR1176" s="236"/>
      <c r="AS1176" s="236"/>
      <c r="AT1176" s="236"/>
      <c r="AU1176" s="707">
        <v>2005</v>
      </c>
      <c r="AV1176" s="221">
        <v>134</v>
      </c>
      <c r="AW1176" s="221" t="s">
        <v>2023</v>
      </c>
      <c r="AX1176" s="221"/>
      <c r="AY1176" s="221"/>
      <c r="AZ1176" s="221"/>
      <c r="BA1176" s="221"/>
      <c r="BB1176" s="942">
        <v>134</v>
      </c>
      <c r="BC1176" s="236"/>
    </row>
    <row r="1177" spans="1:55" s="19" customFormat="1" ht="25.7" hidden="1" customHeight="1">
      <c r="A1177" s="690"/>
      <c r="B1177" s="242"/>
      <c r="C1177" s="707" t="s">
        <v>5654</v>
      </c>
      <c r="D1177" s="707" t="s">
        <v>6122</v>
      </c>
      <c r="E1177" s="707" t="s">
        <v>5654</v>
      </c>
      <c r="F1177" s="707" t="s">
        <v>6123</v>
      </c>
      <c r="G1177" s="250"/>
      <c r="H1177" s="236"/>
      <c r="I1177" s="235">
        <v>4297</v>
      </c>
      <c r="J1177" s="235">
        <v>498</v>
      </c>
      <c r="K1177" s="235">
        <v>498</v>
      </c>
      <c r="L1177" s="236"/>
      <c r="M1177" s="736"/>
      <c r="N1177" s="236"/>
      <c r="O1177" s="235">
        <v>300</v>
      </c>
      <c r="P1177" s="235">
        <v>300</v>
      </c>
      <c r="Q1177" s="235" t="s">
        <v>1884</v>
      </c>
      <c r="R1177" s="235">
        <v>1</v>
      </c>
      <c r="S1177" s="235" t="s">
        <v>290</v>
      </c>
      <c r="T1177" s="235"/>
      <c r="U1177" s="236"/>
      <c r="V1177" s="236"/>
      <c r="W1177" s="236"/>
      <c r="X1177" s="236"/>
      <c r="Y1177" s="236"/>
      <c r="Z1177" s="235"/>
      <c r="AA1177" s="707"/>
      <c r="AB1177" s="707"/>
      <c r="AC1177" s="236"/>
      <c r="AD1177" s="236"/>
      <c r="AE1177" s="236"/>
      <c r="AF1177" s="236"/>
      <c r="AG1177" s="236"/>
      <c r="AH1177" s="236"/>
      <c r="AI1177" s="236"/>
      <c r="AJ1177" s="236"/>
      <c r="AK1177" s="236"/>
      <c r="AL1177" s="236"/>
      <c r="AM1177" s="236"/>
      <c r="AN1177" s="236"/>
      <c r="AO1177" s="236"/>
      <c r="AP1177" s="236"/>
      <c r="AQ1177" s="236"/>
      <c r="AR1177" s="236"/>
      <c r="AS1177" s="236"/>
      <c r="AT1177" s="236"/>
      <c r="AU1177" s="707">
        <v>2008</v>
      </c>
      <c r="AV1177" s="221"/>
      <c r="AW1177" s="221"/>
      <c r="AX1177" s="221"/>
      <c r="AY1177" s="221"/>
      <c r="AZ1177" s="221"/>
      <c r="BA1177" s="221"/>
      <c r="BB1177" s="942">
        <v>430</v>
      </c>
      <c r="BC1177" s="236"/>
    </row>
    <row r="1178" spans="1:55" s="19" customFormat="1" ht="25.7" hidden="1" customHeight="1">
      <c r="A1178" s="690"/>
      <c r="B1178" s="242"/>
      <c r="C1178" s="707" t="s">
        <v>5654</v>
      </c>
      <c r="D1178" s="707" t="s">
        <v>6124</v>
      </c>
      <c r="E1178" s="707" t="s">
        <v>5654</v>
      </c>
      <c r="F1178" s="707" t="s">
        <v>6125</v>
      </c>
      <c r="G1178" s="250"/>
      <c r="H1178" s="236"/>
      <c r="I1178" s="235">
        <v>999</v>
      </c>
      <c r="J1178" s="235">
        <v>467</v>
      </c>
      <c r="K1178" s="235">
        <v>467</v>
      </c>
      <c r="L1178" s="236"/>
      <c r="M1178" s="736"/>
      <c r="N1178" s="236"/>
      <c r="O1178" s="235">
        <v>300</v>
      </c>
      <c r="P1178" s="235">
        <v>300</v>
      </c>
      <c r="Q1178" s="235" t="s">
        <v>1884</v>
      </c>
      <c r="R1178" s="235">
        <v>1</v>
      </c>
      <c r="S1178" s="235" t="s">
        <v>290</v>
      </c>
      <c r="T1178" s="235"/>
      <c r="U1178" s="236"/>
      <c r="V1178" s="236"/>
      <c r="W1178" s="236"/>
      <c r="X1178" s="236"/>
      <c r="Y1178" s="236"/>
      <c r="Z1178" s="235"/>
      <c r="AA1178" s="707"/>
      <c r="AB1178" s="707"/>
      <c r="AC1178" s="236"/>
      <c r="AD1178" s="236"/>
      <c r="AE1178" s="236"/>
      <c r="AF1178" s="236"/>
      <c r="AG1178" s="236"/>
      <c r="AH1178" s="236"/>
      <c r="AI1178" s="236"/>
      <c r="AJ1178" s="236"/>
      <c r="AK1178" s="236"/>
      <c r="AL1178" s="236"/>
      <c r="AM1178" s="236"/>
      <c r="AN1178" s="236"/>
      <c r="AO1178" s="236"/>
      <c r="AP1178" s="236"/>
      <c r="AQ1178" s="236"/>
      <c r="AR1178" s="236"/>
      <c r="AS1178" s="236"/>
      <c r="AT1178" s="236"/>
      <c r="AU1178" s="707">
        <v>2004</v>
      </c>
      <c r="AV1178" s="221"/>
      <c r="AW1178" s="221"/>
      <c r="AX1178" s="221"/>
      <c r="AY1178" s="221"/>
      <c r="AZ1178" s="221"/>
      <c r="BA1178" s="221"/>
      <c r="BB1178" s="942">
        <v>95</v>
      </c>
      <c r="BC1178" s="236"/>
    </row>
    <row r="1179" spans="1:55" s="19" customFormat="1" ht="25.7" hidden="1" customHeight="1">
      <c r="A1179" s="690"/>
      <c r="B1179" s="242"/>
      <c r="C1179" s="707" t="s">
        <v>5654</v>
      </c>
      <c r="D1179" s="707" t="s">
        <v>16631</v>
      </c>
      <c r="E1179" s="707" t="s">
        <v>5654</v>
      </c>
      <c r="F1179" s="707" t="s">
        <v>16632</v>
      </c>
      <c r="G1179" s="250"/>
      <c r="H1179" s="236"/>
      <c r="I1179" s="235">
        <v>1785</v>
      </c>
      <c r="J1179" s="235">
        <v>558</v>
      </c>
      <c r="K1179" s="235">
        <v>552</v>
      </c>
      <c r="L1179" s="236"/>
      <c r="M1179" s="736"/>
      <c r="N1179" s="236"/>
      <c r="O1179" s="235">
        <v>300</v>
      </c>
      <c r="P1179" s="235">
        <v>300</v>
      </c>
      <c r="Q1179" s="235" t="s">
        <v>1884</v>
      </c>
      <c r="R1179" s="235">
        <v>1</v>
      </c>
      <c r="S1179" s="235" t="s">
        <v>290</v>
      </c>
      <c r="T1179" s="235"/>
      <c r="U1179" s="236"/>
      <c r="V1179" s="236"/>
      <c r="W1179" s="236"/>
      <c r="X1179" s="236"/>
      <c r="Y1179" s="236"/>
      <c r="Z1179" s="235"/>
      <c r="AA1179" s="707"/>
      <c r="AB1179" s="707"/>
      <c r="AC1179" s="236"/>
      <c r="AD1179" s="236"/>
      <c r="AE1179" s="236"/>
      <c r="AF1179" s="236"/>
      <c r="AG1179" s="236"/>
      <c r="AH1179" s="236"/>
      <c r="AI1179" s="236"/>
      <c r="AJ1179" s="236"/>
      <c r="AK1179" s="236"/>
      <c r="AL1179" s="236"/>
      <c r="AM1179" s="236"/>
      <c r="AN1179" s="236"/>
      <c r="AO1179" s="236"/>
      <c r="AP1179" s="236"/>
      <c r="AQ1179" s="236"/>
      <c r="AR1179" s="236"/>
      <c r="AS1179" s="236"/>
      <c r="AT1179" s="236"/>
      <c r="AU1179" s="707">
        <v>2020</v>
      </c>
      <c r="AV1179" s="221"/>
      <c r="AW1179" s="221"/>
      <c r="AX1179" s="221"/>
      <c r="AY1179" s="221"/>
      <c r="AZ1179" s="221"/>
      <c r="BA1179" s="221"/>
      <c r="BB1179" s="942">
        <v>605</v>
      </c>
      <c r="BC1179" s="236" t="s">
        <v>6506</v>
      </c>
    </row>
    <row r="1180" spans="1:55" s="19" customFormat="1" ht="25.7" hidden="1" customHeight="1">
      <c r="A1180" s="690"/>
      <c r="B1180" s="242"/>
      <c r="C1180" s="707" t="s">
        <v>5654</v>
      </c>
      <c r="D1180" s="707" t="s">
        <v>6126</v>
      </c>
      <c r="E1180" s="707" t="s">
        <v>5654</v>
      </c>
      <c r="F1180" s="707" t="s">
        <v>6127</v>
      </c>
      <c r="G1180" s="250"/>
      <c r="H1180" s="236"/>
      <c r="I1180" s="235">
        <v>1321</v>
      </c>
      <c r="J1180" s="235">
        <v>497</v>
      </c>
      <c r="K1180" s="235">
        <v>497</v>
      </c>
      <c r="L1180" s="236"/>
      <c r="M1180" s="736"/>
      <c r="N1180" s="236"/>
      <c r="O1180" s="235">
        <v>300</v>
      </c>
      <c r="P1180" s="235">
        <v>300</v>
      </c>
      <c r="Q1180" s="235" t="s">
        <v>1884</v>
      </c>
      <c r="R1180" s="235">
        <v>1</v>
      </c>
      <c r="S1180" s="235" t="s">
        <v>290</v>
      </c>
      <c r="T1180" s="235"/>
      <c r="U1180" s="236"/>
      <c r="V1180" s="236"/>
      <c r="W1180" s="236"/>
      <c r="X1180" s="236"/>
      <c r="Y1180" s="236"/>
      <c r="Z1180" s="235"/>
      <c r="AA1180" s="707"/>
      <c r="AB1180" s="707"/>
      <c r="AC1180" s="236"/>
      <c r="AD1180" s="236"/>
      <c r="AE1180" s="236"/>
      <c r="AF1180" s="236"/>
      <c r="AG1180" s="236"/>
      <c r="AH1180" s="236"/>
      <c r="AI1180" s="236"/>
      <c r="AJ1180" s="236"/>
      <c r="AK1180" s="236"/>
      <c r="AL1180" s="236"/>
      <c r="AM1180" s="236"/>
      <c r="AN1180" s="236"/>
      <c r="AO1180" s="236"/>
      <c r="AP1180" s="236"/>
      <c r="AQ1180" s="236"/>
      <c r="AR1180" s="236"/>
      <c r="AS1180" s="236"/>
      <c r="AT1180" s="236"/>
      <c r="AU1180" s="707">
        <v>2006</v>
      </c>
      <c r="AV1180" s="221"/>
      <c r="AW1180" s="221"/>
      <c r="AX1180" s="221"/>
      <c r="AY1180" s="221"/>
      <c r="AZ1180" s="221"/>
      <c r="BA1180" s="221"/>
      <c r="BB1180" s="942">
        <v>100</v>
      </c>
      <c r="BC1180" s="236"/>
    </row>
    <row r="1181" spans="1:55" s="19" customFormat="1" ht="25.7" hidden="1" customHeight="1">
      <c r="A1181" s="690"/>
      <c r="B1181" s="242"/>
      <c r="C1181" s="707" t="s">
        <v>5654</v>
      </c>
      <c r="D1181" s="707" t="s">
        <v>6128</v>
      </c>
      <c r="E1181" s="707" t="s">
        <v>5654</v>
      </c>
      <c r="F1181" s="707" t="s">
        <v>6129</v>
      </c>
      <c r="G1181" s="250"/>
      <c r="H1181" s="236"/>
      <c r="I1181" s="235">
        <v>826</v>
      </c>
      <c r="J1181" s="235">
        <v>437</v>
      </c>
      <c r="K1181" s="235">
        <v>437</v>
      </c>
      <c r="L1181" s="236"/>
      <c r="M1181" s="736"/>
      <c r="N1181" s="236"/>
      <c r="O1181" s="235">
        <v>300</v>
      </c>
      <c r="P1181" s="235">
        <v>300</v>
      </c>
      <c r="Q1181" s="235" t="s">
        <v>1884</v>
      </c>
      <c r="R1181" s="235">
        <v>1</v>
      </c>
      <c r="S1181" s="235" t="s">
        <v>290</v>
      </c>
      <c r="T1181" s="235"/>
      <c r="U1181" s="236"/>
      <c r="V1181" s="236"/>
      <c r="W1181" s="236"/>
      <c r="X1181" s="236"/>
      <c r="Y1181" s="236"/>
      <c r="Z1181" s="235"/>
      <c r="AA1181" s="707"/>
      <c r="AB1181" s="707"/>
      <c r="AC1181" s="236"/>
      <c r="AD1181" s="236"/>
      <c r="AE1181" s="236"/>
      <c r="AF1181" s="236"/>
      <c r="AG1181" s="236"/>
      <c r="AH1181" s="236"/>
      <c r="AI1181" s="236"/>
      <c r="AJ1181" s="236"/>
      <c r="AK1181" s="236"/>
      <c r="AL1181" s="236"/>
      <c r="AM1181" s="236"/>
      <c r="AN1181" s="236"/>
      <c r="AO1181" s="236"/>
      <c r="AP1181" s="236"/>
      <c r="AQ1181" s="236"/>
      <c r="AR1181" s="236"/>
      <c r="AS1181" s="236"/>
      <c r="AT1181" s="236"/>
      <c r="AU1181" s="707">
        <v>2001</v>
      </c>
      <c r="AV1181" s="221"/>
      <c r="AW1181" s="221"/>
      <c r="AX1181" s="221"/>
      <c r="AY1181" s="221"/>
      <c r="AZ1181" s="221"/>
      <c r="BA1181" s="221"/>
      <c r="BB1181" s="235">
        <v>25</v>
      </c>
      <c r="BC1181" s="236"/>
    </row>
    <row r="1182" spans="1:55" s="19" customFormat="1" ht="25.7" hidden="1" customHeight="1">
      <c r="A1182" s="690"/>
      <c r="B1182" s="242"/>
      <c r="C1182" s="707" t="s">
        <v>5654</v>
      </c>
      <c r="D1182" s="707" t="s">
        <v>6130</v>
      </c>
      <c r="E1182" s="707" t="s">
        <v>5654</v>
      </c>
      <c r="F1182" s="707" t="s">
        <v>6131</v>
      </c>
      <c r="G1182" s="250"/>
      <c r="H1182" s="236"/>
      <c r="I1182" s="235">
        <v>1000</v>
      </c>
      <c r="J1182" s="235">
        <v>428</v>
      </c>
      <c r="K1182" s="235">
        <v>427</v>
      </c>
      <c r="L1182" s="236"/>
      <c r="M1182" s="736"/>
      <c r="N1182" s="236"/>
      <c r="O1182" s="235">
        <v>300</v>
      </c>
      <c r="P1182" s="235">
        <v>300</v>
      </c>
      <c r="Q1182" s="235" t="s">
        <v>1884</v>
      </c>
      <c r="R1182" s="235">
        <v>1</v>
      </c>
      <c r="S1182" s="235" t="s">
        <v>290</v>
      </c>
      <c r="T1182" s="235"/>
      <c r="U1182" s="236"/>
      <c r="V1182" s="236"/>
      <c r="W1182" s="236"/>
      <c r="X1182" s="236"/>
      <c r="Y1182" s="236"/>
      <c r="Z1182" s="235"/>
      <c r="AA1182" s="707"/>
      <c r="AB1182" s="707"/>
      <c r="AC1182" s="236"/>
      <c r="AD1182" s="236"/>
      <c r="AE1182" s="236"/>
      <c r="AF1182" s="236"/>
      <c r="AG1182" s="236"/>
      <c r="AH1182" s="236"/>
      <c r="AI1182" s="236"/>
      <c r="AJ1182" s="236"/>
      <c r="AK1182" s="236"/>
      <c r="AL1182" s="236"/>
      <c r="AM1182" s="236"/>
      <c r="AN1182" s="236"/>
      <c r="AO1182" s="236"/>
      <c r="AP1182" s="236"/>
      <c r="AQ1182" s="236"/>
      <c r="AR1182" s="236"/>
      <c r="AS1182" s="236"/>
      <c r="AT1182" s="236"/>
      <c r="AU1182" s="707">
        <v>2007</v>
      </c>
      <c r="AV1182" s="221"/>
      <c r="AW1182" s="221"/>
      <c r="AX1182" s="221"/>
      <c r="AY1182" s="221"/>
      <c r="AZ1182" s="221"/>
      <c r="BA1182" s="221"/>
      <c r="BB1182" s="235">
        <v>93</v>
      </c>
      <c r="BC1182" s="236"/>
    </row>
    <row r="1183" spans="1:55" s="19" customFormat="1" ht="25.7" hidden="1" customHeight="1">
      <c r="A1183" s="690"/>
      <c r="B1183" s="242"/>
      <c r="C1183" s="707" t="s">
        <v>5654</v>
      </c>
      <c r="D1183" s="707" t="s">
        <v>6132</v>
      </c>
      <c r="E1183" s="707" t="s">
        <v>5654</v>
      </c>
      <c r="F1183" s="707" t="s">
        <v>6133</v>
      </c>
      <c r="G1183" s="250"/>
      <c r="H1183" s="236"/>
      <c r="I1183" s="235">
        <v>437</v>
      </c>
      <c r="J1183" s="235">
        <v>437</v>
      </c>
      <c r="K1183" s="235">
        <v>437</v>
      </c>
      <c r="L1183" s="236"/>
      <c r="M1183" s="736"/>
      <c r="N1183" s="236"/>
      <c r="O1183" s="235">
        <v>300</v>
      </c>
      <c r="P1183" s="235">
        <v>300</v>
      </c>
      <c r="Q1183" s="235" t="s">
        <v>1884</v>
      </c>
      <c r="R1183" s="235">
        <v>1</v>
      </c>
      <c r="S1183" s="235" t="s">
        <v>290</v>
      </c>
      <c r="T1183" s="235"/>
      <c r="U1183" s="236"/>
      <c r="V1183" s="236"/>
      <c r="W1183" s="236"/>
      <c r="X1183" s="236"/>
      <c r="Y1183" s="236"/>
      <c r="Z1183" s="235"/>
      <c r="AA1183" s="707"/>
      <c r="AB1183" s="707"/>
      <c r="AC1183" s="236"/>
      <c r="AD1183" s="236"/>
      <c r="AE1183" s="236"/>
      <c r="AF1183" s="236"/>
      <c r="AG1183" s="236"/>
      <c r="AH1183" s="236"/>
      <c r="AI1183" s="236"/>
      <c r="AJ1183" s="236"/>
      <c r="AK1183" s="236"/>
      <c r="AL1183" s="236"/>
      <c r="AM1183" s="236"/>
      <c r="AN1183" s="236"/>
      <c r="AO1183" s="236"/>
      <c r="AP1183" s="236"/>
      <c r="AQ1183" s="236"/>
      <c r="AR1183" s="236"/>
      <c r="AS1183" s="236"/>
      <c r="AT1183" s="236"/>
      <c r="AU1183" s="707">
        <v>2002</v>
      </c>
      <c r="AV1183" s="221"/>
      <c r="AW1183" s="221"/>
      <c r="AX1183" s="221"/>
      <c r="AY1183" s="221"/>
      <c r="AZ1183" s="221"/>
      <c r="BA1183" s="221"/>
      <c r="BB1183" s="235">
        <v>32</v>
      </c>
      <c r="BC1183" s="236"/>
    </row>
    <row r="1184" spans="1:55" s="19" customFormat="1" ht="25.7" hidden="1" customHeight="1">
      <c r="A1184" s="690"/>
      <c r="B1184" s="242"/>
      <c r="C1184" s="707" t="s">
        <v>5654</v>
      </c>
      <c r="D1184" s="707" t="s">
        <v>6134</v>
      </c>
      <c r="E1184" s="707" t="s">
        <v>5654</v>
      </c>
      <c r="F1184" s="707" t="s">
        <v>6135</v>
      </c>
      <c r="G1184" s="235"/>
      <c r="H1184" s="235"/>
      <c r="I1184" s="235">
        <v>998</v>
      </c>
      <c r="J1184" s="235">
        <v>526</v>
      </c>
      <c r="K1184" s="235">
        <v>526</v>
      </c>
      <c r="L1184" s="235"/>
      <c r="M1184" s="235"/>
      <c r="N1184" s="235"/>
      <c r="O1184" s="235">
        <v>300</v>
      </c>
      <c r="P1184" s="235">
        <v>300</v>
      </c>
      <c r="Q1184" s="235" t="s">
        <v>1884</v>
      </c>
      <c r="R1184" s="235">
        <v>1</v>
      </c>
      <c r="S1184" s="235" t="s">
        <v>290</v>
      </c>
      <c r="T1184" s="235"/>
      <c r="U1184" s="707"/>
      <c r="V1184" s="235"/>
      <c r="W1184" s="236"/>
      <c r="X1184" s="236"/>
      <c r="Y1184" s="236"/>
      <c r="Z1184" s="235"/>
      <c r="AA1184" s="707"/>
      <c r="AB1184" s="707"/>
      <c r="AC1184" s="236"/>
      <c r="AD1184" s="236"/>
      <c r="AE1184" s="236"/>
      <c r="AF1184" s="236"/>
      <c r="AG1184" s="236"/>
      <c r="AH1184" s="236"/>
      <c r="AI1184" s="236"/>
      <c r="AJ1184" s="236"/>
      <c r="AK1184" s="236"/>
      <c r="AL1184" s="236"/>
      <c r="AM1184" s="236"/>
      <c r="AN1184" s="236"/>
      <c r="AO1184" s="236"/>
      <c r="AP1184" s="236"/>
      <c r="AQ1184" s="236"/>
      <c r="AR1184" s="236"/>
      <c r="AS1184" s="236"/>
      <c r="AT1184" s="236"/>
      <c r="AU1184" s="707">
        <v>2016</v>
      </c>
      <c r="AV1184" s="235"/>
      <c r="AW1184" s="236"/>
      <c r="AX1184" s="221"/>
      <c r="AY1184" s="221"/>
      <c r="AZ1184" s="221"/>
      <c r="BA1184" s="221"/>
      <c r="BB1184" s="235">
        <v>450</v>
      </c>
      <c r="BC1184" s="236"/>
    </row>
    <row r="1185" spans="1:55" s="19" customFormat="1" ht="25.7" hidden="1" customHeight="1">
      <c r="A1185" s="690"/>
      <c r="B1185" s="242"/>
      <c r="C1185" s="707" t="s">
        <v>5657</v>
      </c>
      <c r="D1185" s="707" t="s">
        <v>6136</v>
      </c>
      <c r="E1185" s="707" t="s">
        <v>5657</v>
      </c>
      <c r="F1185" s="707" t="s">
        <v>6137</v>
      </c>
      <c r="G1185" s="235"/>
      <c r="H1185" s="235"/>
      <c r="I1185" s="235">
        <v>700</v>
      </c>
      <c r="J1185" s="235">
        <v>460</v>
      </c>
      <c r="K1185" s="235">
        <v>460</v>
      </c>
      <c r="L1185" s="235"/>
      <c r="M1185" s="235"/>
      <c r="N1185" s="235"/>
      <c r="O1185" s="235">
        <v>456</v>
      </c>
      <c r="P1185" s="235">
        <v>456</v>
      </c>
      <c r="Q1185" s="235" t="s">
        <v>6138</v>
      </c>
      <c r="R1185" s="235">
        <v>1</v>
      </c>
      <c r="S1185" s="235" t="s">
        <v>290</v>
      </c>
      <c r="T1185" s="235"/>
      <c r="U1185" s="707"/>
      <c r="V1185" s="235"/>
      <c r="W1185" s="236"/>
      <c r="X1185" s="236"/>
      <c r="Y1185" s="236"/>
      <c r="Z1185" s="235"/>
      <c r="AA1185" s="707"/>
      <c r="AB1185" s="707"/>
      <c r="AC1185" s="236"/>
      <c r="AD1185" s="236"/>
      <c r="AE1185" s="236"/>
      <c r="AF1185" s="236"/>
      <c r="AG1185" s="236"/>
      <c r="AH1185" s="236"/>
      <c r="AI1185" s="236"/>
      <c r="AJ1185" s="236"/>
      <c r="AK1185" s="236"/>
      <c r="AL1185" s="236"/>
      <c r="AM1185" s="236"/>
      <c r="AN1185" s="236"/>
      <c r="AO1185" s="236"/>
      <c r="AP1185" s="236"/>
      <c r="AQ1185" s="236"/>
      <c r="AR1185" s="236"/>
      <c r="AS1185" s="236"/>
      <c r="AT1185" s="236"/>
      <c r="AU1185" s="707">
        <v>2008</v>
      </c>
      <c r="AV1185" s="235"/>
      <c r="AW1185" s="236"/>
      <c r="AX1185" s="221"/>
      <c r="AY1185" s="221"/>
      <c r="AZ1185" s="221"/>
      <c r="BA1185" s="221"/>
      <c r="BB1185" s="235">
        <v>100</v>
      </c>
      <c r="BC1185" s="236"/>
    </row>
    <row r="1186" spans="1:55" s="19" customFormat="1" ht="25.7" hidden="1" customHeight="1">
      <c r="A1186" s="690"/>
      <c r="B1186" s="242"/>
      <c r="C1186" s="707" t="s">
        <v>5657</v>
      </c>
      <c r="D1186" s="707" t="s">
        <v>6139</v>
      </c>
      <c r="E1186" s="707" t="s">
        <v>5657</v>
      </c>
      <c r="F1186" s="707" t="s">
        <v>6140</v>
      </c>
      <c r="G1186" s="250"/>
      <c r="H1186" s="236"/>
      <c r="I1186" s="235">
        <v>1460</v>
      </c>
      <c r="J1186" s="235">
        <v>493</v>
      </c>
      <c r="K1186" s="235">
        <v>493</v>
      </c>
      <c r="L1186" s="236"/>
      <c r="M1186" s="736"/>
      <c r="N1186" s="236"/>
      <c r="O1186" s="235">
        <v>456</v>
      </c>
      <c r="P1186" s="235">
        <v>456</v>
      </c>
      <c r="Q1186" s="235" t="s">
        <v>6138</v>
      </c>
      <c r="R1186" s="235">
        <v>1</v>
      </c>
      <c r="S1186" s="235" t="s">
        <v>290</v>
      </c>
      <c r="T1186" s="235"/>
      <c r="U1186" s="236"/>
      <c r="V1186" s="236"/>
      <c r="W1186" s="236"/>
      <c r="X1186" s="236"/>
      <c r="Y1186" s="236"/>
      <c r="Z1186" s="235"/>
      <c r="AA1186" s="707"/>
      <c r="AB1186" s="707"/>
      <c r="AC1186" s="236"/>
      <c r="AD1186" s="236"/>
      <c r="AE1186" s="236"/>
      <c r="AF1186" s="236"/>
      <c r="AG1186" s="236"/>
      <c r="AH1186" s="236"/>
      <c r="AI1186" s="236"/>
      <c r="AJ1186" s="236"/>
      <c r="AK1186" s="236"/>
      <c r="AL1186" s="236"/>
      <c r="AM1186" s="236"/>
      <c r="AN1186" s="236"/>
      <c r="AO1186" s="236"/>
      <c r="AP1186" s="236"/>
      <c r="AQ1186" s="236"/>
      <c r="AR1186" s="236"/>
      <c r="AS1186" s="236"/>
      <c r="AT1186" s="236"/>
      <c r="AU1186" s="707">
        <v>2004</v>
      </c>
      <c r="AV1186" s="221"/>
      <c r="AW1186" s="221"/>
      <c r="AX1186" s="221"/>
      <c r="AY1186" s="221"/>
      <c r="AZ1186" s="221"/>
      <c r="BA1186" s="221"/>
      <c r="BB1186" s="235">
        <v>60</v>
      </c>
      <c r="BC1186" s="236"/>
    </row>
    <row r="1187" spans="1:55" s="19" customFormat="1" ht="25.7" hidden="1" customHeight="1">
      <c r="A1187" s="690"/>
      <c r="B1187" s="242"/>
      <c r="C1187" s="707" t="s">
        <v>5657</v>
      </c>
      <c r="D1187" s="707" t="s">
        <v>6141</v>
      </c>
      <c r="E1187" s="707" t="s">
        <v>5657</v>
      </c>
      <c r="F1187" s="707" t="s">
        <v>6142</v>
      </c>
      <c r="G1187" s="250"/>
      <c r="H1187" s="236"/>
      <c r="I1187" s="235">
        <v>2370</v>
      </c>
      <c r="J1187" s="235">
        <v>504</v>
      </c>
      <c r="K1187" s="235">
        <v>504</v>
      </c>
      <c r="L1187" s="236"/>
      <c r="M1187" s="736"/>
      <c r="N1187" s="236"/>
      <c r="O1187" s="235">
        <v>456</v>
      </c>
      <c r="P1187" s="235">
        <v>456</v>
      </c>
      <c r="Q1187" s="235" t="s">
        <v>6138</v>
      </c>
      <c r="R1187" s="235">
        <v>1</v>
      </c>
      <c r="S1187" s="235" t="s">
        <v>290</v>
      </c>
      <c r="T1187" s="235"/>
      <c r="U1187" s="236"/>
      <c r="V1187" s="236"/>
      <c r="W1187" s="236"/>
      <c r="X1187" s="236"/>
      <c r="Y1187" s="236"/>
      <c r="Z1187" s="235"/>
      <c r="AA1187" s="707"/>
      <c r="AB1187" s="707"/>
      <c r="AC1187" s="236"/>
      <c r="AD1187" s="236"/>
      <c r="AE1187" s="236"/>
      <c r="AF1187" s="236"/>
      <c r="AG1187" s="236"/>
      <c r="AH1187" s="236"/>
      <c r="AI1187" s="236"/>
      <c r="AJ1187" s="236"/>
      <c r="AK1187" s="236"/>
      <c r="AL1187" s="236"/>
      <c r="AM1187" s="236"/>
      <c r="AN1187" s="236"/>
      <c r="AO1187" s="236"/>
      <c r="AP1187" s="236"/>
      <c r="AQ1187" s="236"/>
      <c r="AR1187" s="236"/>
      <c r="AS1187" s="236"/>
      <c r="AT1187" s="236"/>
      <c r="AU1187" s="707">
        <v>2006</v>
      </c>
      <c r="AV1187" s="221"/>
      <c r="AW1187" s="221"/>
      <c r="AX1187" s="221"/>
      <c r="AY1187" s="221"/>
      <c r="AZ1187" s="221"/>
      <c r="BA1187" s="221"/>
      <c r="BB1187" s="235">
        <v>60</v>
      </c>
      <c r="BC1187" s="236"/>
    </row>
    <row r="1188" spans="1:55" s="19" customFormat="1" ht="25.7" hidden="1" customHeight="1">
      <c r="A1188" s="690"/>
      <c r="B1188" s="242"/>
      <c r="C1188" s="707" t="s">
        <v>5657</v>
      </c>
      <c r="D1188" s="707" t="s">
        <v>6143</v>
      </c>
      <c r="E1188" s="707" t="s">
        <v>5657</v>
      </c>
      <c r="F1188" s="707" t="s">
        <v>6144</v>
      </c>
      <c r="G1188" s="250"/>
      <c r="H1188" s="236"/>
      <c r="I1188" s="235">
        <v>3220</v>
      </c>
      <c r="J1188" s="235">
        <v>460</v>
      </c>
      <c r="K1188" s="235">
        <v>460</v>
      </c>
      <c r="L1188" s="236"/>
      <c r="M1188" s="736"/>
      <c r="N1188" s="236"/>
      <c r="O1188" s="235">
        <v>456</v>
      </c>
      <c r="P1188" s="235">
        <v>456</v>
      </c>
      <c r="Q1188" s="235" t="s">
        <v>6138</v>
      </c>
      <c r="R1188" s="235">
        <v>1</v>
      </c>
      <c r="S1188" s="235" t="s">
        <v>290</v>
      </c>
      <c r="T1188" s="235"/>
      <c r="U1188" s="236"/>
      <c r="V1188" s="236"/>
      <c r="W1188" s="236"/>
      <c r="X1188" s="236"/>
      <c r="Y1188" s="236"/>
      <c r="Z1188" s="235"/>
      <c r="AA1188" s="707"/>
      <c r="AB1188" s="707"/>
      <c r="AC1188" s="236"/>
      <c r="AD1188" s="236"/>
      <c r="AE1188" s="236"/>
      <c r="AF1188" s="236"/>
      <c r="AG1188" s="236"/>
      <c r="AH1188" s="236"/>
      <c r="AI1188" s="236"/>
      <c r="AJ1188" s="236"/>
      <c r="AK1188" s="236"/>
      <c r="AL1188" s="236"/>
      <c r="AM1188" s="236"/>
      <c r="AN1188" s="236"/>
      <c r="AO1188" s="236"/>
      <c r="AP1188" s="236"/>
      <c r="AQ1188" s="236"/>
      <c r="AR1188" s="236"/>
      <c r="AS1188" s="236"/>
      <c r="AT1188" s="236"/>
      <c r="AU1188" s="707">
        <v>2001</v>
      </c>
      <c r="AV1188" s="221"/>
      <c r="AW1188" s="221"/>
      <c r="AX1188" s="221"/>
      <c r="AY1188" s="221"/>
      <c r="AZ1188" s="221"/>
      <c r="BA1188" s="221"/>
      <c r="BB1188" s="235">
        <v>50</v>
      </c>
      <c r="BC1188" s="236"/>
    </row>
    <row r="1189" spans="1:55" s="19" customFormat="1" ht="25.7" hidden="1" customHeight="1">
      <c r="A1189" s="690"/>
      <c r="B1189" s="242"/>
      <c r="C1189" s="707" t="s">
        <v>5657</v>
      </c>
      <c r="D1189" s="707" t="s">
        <v>6145</v>
      </c>
      <c r="E1189" s="707" t="s">
        <v>5657</v>
      </c>
      <c r="F1189" s="707" t="s">
        <v>6146</v>
      </c>
      <c r="G1189" s="250"/>
      <c r="H1189" s="236"/>
      <c r="I1189" s="235">
        <v>830</v>
      </c>
      <c r="J1189" s="235">
        <v>475</v>
      </c>
      <c r="K1189" s="235">
        <v>475</v>
      </c>
      <c r="L1189" s="236"/>
      <c r="M1189" s="736"/>
      <c r="N1189" s="236"/>
      <c r="O1189" s="235">
        <v>456</v>
      </c>
      <c r="P1189" s="235">
        <v>456</v>
      </c>
      <c r="Q1189" s="235" t="s">
        <v>6138</v>
      </c>
      <c r="R1189" s="235">
        <v>1</v>
      </c>
      <c r="S1189" s="235" t="s">
        <v>290</v>
      </c>
      <c r="T1189" s="235"/>
      <c r="U1189" s="236"/>
      <c r="V1189" s="236"/>
      <c r="W1189" s="236"/>
      <c r="X1189" s="236"/>
      <c r="Y1189" s="236"/>
      <c r="Z1189" s="235"/>
      <c r="AA1189" s="707"/>
      <c r="AB1189" s="707"/>
      <c r="AC1189" s="236"/>
      <c r="AD1189" s="236"/>
      <c r="AE1189" s="236"/>
      <c r="AF1189" s="236"/>
      <c r="AG1189" s="236"/>
      <c r="AH1189" s="236"/>
      <c r="AI1189" s="236"/>
      <c r="AJ1189" s="236"/>
      <c r="AK1189" s="236"/>
      <c r="AL1189" s="236"/>
      <c r="AM1189" s="236"/>
      <c r="AN1189" s="236"/>
      <c r="AO1189" s="236"/>
      <c r="AP1189" s="236"/>
      <c r="AQ1189" s="236"/>
      <c r="AR1189" s="236"/>
      <c r="AS1189" s="236"/>
      <c r="AT1189" s="236"/>
      <c r="AU1189" s="707">
        <v>2002</v>
      </c>
      <c r="AV1189" s="221"/>
      <c r="AW1189" s="221"/>
      <c r="AX1189" s="221"/>
      <c r="AY1189" s="221"/>
      <c r="AZ1189" s="221"/>
      <c r="BA1189" s="221"/>
      <c r="BB1189" s="235">
        <v>50</v>
      </c>
      <c r="BC1189" s="236"/>
    </row>
    <row r="1190" spans="1:55" s="19" customFormat="1" ht="25.7" hidden="1" customHeight="1">
      <c r="A1190" s="690"/>
      <c r="B1190" s="242"/>
      <c r="C1190" s="707" t="s">
        <v>5657</v>
      </c>
      <c r="D1190" s="707" t="s">
        <v>6147</v>
      </c>
      <c r="E1190" s="707" t="s">
        <v>5657</v>
      </c>
      <c r="F1190" s="707" t="s">
        <v>6148</v>
      </c>
      <c r="G1190" s="250"/>
      <c r="H1190" s="236"/>
      <c r="I1190" s="235">
        <v>473</v>
      </c>
      <c r="J1190" s="235">
        <v>400</v>
      </c>
      <c r="K1190" s="235">
        <v>400</v>
      </c>
      <c r="L1190" s="236"/>
      <c r="M1190" s="736"/>
      <c r="N1190" s="236"/>
      <c r="O1190" s="235">
        <v>400</v>
      </c>
      <c r="P1190" s="235">
        <v>400</v>
      </c>
      <c r="Q1190" s="235" t="s">
        <v>6138</v>
      </c>
      <c r="R1190" s="235">
        <v>1</v>
      </c>
      <c r="S1190" s="235" t="s">
        <v>290</v>
      </c>
      <c r="T1190" s="235"/>
      <c r="U1190" s="236"/>
      <c r="V1190" s="236"/>
      <c r="W1190" s="236"/>
      <c r="X1190" s="236"/>
      <c r="Y1190" s="236"/>
      <c r="Z1190" s="235"/>
      <c r="AA1190" s="707"/>
      <c r="AB1190" s="707"/>
      <c r="AC1190" s="236"/>
      <c r="AD1190" s="236"/>
      <c r="AE1190" s="236"/>
      <c r="AF1190" s="236"/>
      <c r="AG1190" s="236"/>
      <c r="AH1190" s="236"/>
      <c r="AI1190" s="236"/>
      <c r="AJ1190" s="236"/>
      <c r="AK1190" s="236"/>
      <c r="AL1190" s="236"/>
      <c r="AM1190" s="236"/>
      <c r="AN1190" s="236"/>
      <c r="AO1190" s="236"/>
      <c r="AP1190" s="236"/>
      <c r="AQ1190" s="236"/>
      <c r="AR1190" s="236"/>
      <c r="AS1190" s="236"/>
      <c r="AT1190" s="236"/>
      <c r="AU1190" s="707">
        <v>2003</v>
      </c>
      <c r="AV1190" s="221"/>
      <c r="AW1190" s="221"/>
      <c r="AX1190" s="221"/>
      <c r="AY1190" s="221"/>
      <c r="AZ1190" s="221"/>
      <c r="BA1190" s="221"/>
      <c r="BB1190" s="235">
        <v>50</v>
      </c>
      <c r="BC1190" s="236"/>
    </row>
    <row r="1191" spans="1:55" s="19" customFormat="1" ht="25.7" hidden="1" customHeight="1">
      <c r="A1191" s="690"/>
      <c r="B1191" s="242"/>
      <c r="C1191" s="707" t="s">
        <v>5657</v>
      </c>
      <c r="D1191" s="707" t="s">
        <v>6149</v>
      </c>
      <c r="E1191" s="707" t="s">
        <v>5657</v>
      </c>
      <c r="F1191" s="707" t="s">
        <v>6150</v>
      </c>
      <c r="G1191" s="250"/>
      <c r="H1191" s="236"/>
      <c r="I1191" s="235">
        <v>500</v>
      </c>
      <c r="J1191" s="235">
        <v>453</v>
      </c>
      <c r="K1191" s="235">
        <v>453</v>
      </c>
      <c r="L1191" s="236"/>
      <c r="M1191" s="736"/>
      <c r="N1191" s="236"/>
      <c r="O1191" s="235">
        <v>400</v>
      </c>
      <c r="P1191" s="235">
        <v>400</v>
      </c>
      <c r="Q1191" s="235" t="s">
        <v>6138</v>
      </c>
      <c r="R1191" s="235">
        <v>1</v>
      </c>
      <c r="S1191" s="235" t="s">
        <v>290</v>
      </c>
      <c r="T1191" s="235"/>
      <c r="U1191" s="236"/>
      <c r="V1191" s="236"/>
      <c r="W1191" s="236"/>
      <c r="X1191" s="236"/>
      <c r="Y1191" s="236"/>
      <c r="Z1191" s="235"/>
      <c r="AA1191" s="707"/>
      <c r="AB1191" s="707"/>
      <c r="AC1191" s="236"/>
      <c r="AD1191" s="236"/>
      <c r="AE1191" s="236"/>
      <c r="AF1191" s="236"/>
      <c r="AG1191" s="236"/>
      <c r="AH1191" s="236"/>
      <c r="AI1191" s="236"/>
      <c r="AJ1191" s="236"/>
      <c r="AK1191" s="236"/>
      <c r="AL1191" s="236"/>
      <c r="AM1191" s="236"/>
      <c r="AN1191" s="236"/>
      <c r="AO1191" s="236"/>
      <c r="AP1191" s="236"/>
      <c r="AQ1191" s="236"/>
      <c r="AR1191" s="236"/>
      <c r="AS1191" s="236"/>
      <c r="AT1191" s="236"/>
      <c r="AU1191" s="707">
        <v>2013</v>
      </c>
      <c r="AV1191" s="221"/>
      <c r="AW1191" s="221"/>
      <c r="AX1191" s="221"/>
      <c r="AY1191" s="221"/>
      <c r="AZ1191" s="221"/>
      <c r="BA1191" s="221"/>
      <c r="BB1191" s="235">
        <v>100</v>
      </c>
      <c r="BC1191" s="236"/>
    </row>
    <row r="1192" spans="1:55" s="19" customFormat="1" ht="25.7" hidden="1" customHeight="1">
      <c r="A1192" s="690"/>
      <c r="B1192" s="242"/>
      <c r="C1192" s="707" t="s">
        <v>5657</v>
      </c>
      <c r="D1192" s="707" t="s">
        <v>11811</v>
      </c>
      <c r="E1192" s="707" t="s">
        <v>5657</v>
      </c>
      <c r="F1192" s="707" t="s">
        <v>11812</v>
      </c>
      <c r="G1192" s="250"/>
      <c r="H1192" s="236"/>
      <c r="I1192" s="235">
        <v>1300</v>
      </c>
      <c r="J1192" s="235">
        <v>400</v>
      </c>
      <c r="K1192" s="235">
        <v>400</v>
      </c>
      <c r="L1192" s="236"/>
      <c r="M1192" s="736"/>
      <c r="N1192" s="236"/>
      <c r="O1192" s="235">
        <v>400</v>
      </c>
      <c r="P1192" s="235">
        <v>400</v>
      </c>
      <c r="Q1192" s="235" t="s">
        <v>6138</v>
      </c>
      <c r="R1192" s="235">
        <v>1</v>
      </c>
      <c r="S1192" s="235" t="s">
        <v>290</v>
      </c>
      <c r="T1192" s="236"/>
      <c r="U1192" s="236"/>
      <c r="V1192" s="236"/>
      <c r="W1192" s="236"/>
      <c r="X1192" s="236"/>
      <c r="Y1192" s="236"/>
      <c r="Z1192" s="235"/>
      <c r="AA1192" s="707"/>
      <c r="AB1192" s="707"/>
      <c r="AC1192" s="236"/>
      <c r="AD1192" s="236"/>
      <c r="AE1192" s="236"/>
      <c r="AF1192" s="236"/>
      <c r="AG1192" s="236"/>
      <c r="AH1192" s="236"/>
      <c r="AI1192" s="236"/>
      <c r="AJ1192" s="236"/>
      <c r="AK1192" s="236"/>
      <c r="AL1192" s="236"/>
      <c r="AM1192" s="236"/>
      <c r="AN1192" s="236"/>
      <c r="AO1192" s="236"/>
      <c r="AP1192" s="236"/>
      <c r="AQ1192" s="236"/>
      <c r="AR1192" s="236"/>
      <c r="AS1192" s="236"/>
      <c r="AT1192" s="236"/>
      <c r="AU1192" s="707">
        <v>1995</v>
      </c>
      <c r="AV1192" s="221"/>
      <c r="AW1192" s="221"/>
      <c r="AX1192" s="221"/>
      <c r="AY1192" s="221"/>
      <c r="AZ1192" s="221"/>
      <c r="BA1192" s="221"/>
      <c r="BB1192" s="235">
        <v>300</v>
      </c>
      <c r="BC1192" s="236"/>
    </row>
    <row r="1193" spans="1:55" s="19" customFormat="1" ht="25.7" hidden="1" customHeight="1">
      <c r="A1193" s="690"/>
      <c r="B1193" s="242"/>
      <c r="C1193" s="707" t="s">
        <v>5657</v>
      </c>
      <c r="D1193" s="707" t="s">
        <v>11813</v>
      </c>
      <c r="E1193" s="707" t="s">
        <v>5657</v>
      </c>
      <c r="F1193" s="707" t="s">
        <v>11814</v>
      </c>
      <c r="G1193" s="250"/>
      <c r="H1193" s="236"/>
      <c r="I1193" s="235">
        <v>4580</v>
      </c>
      <c r="J1193" s="235">
        <v>889</v>
      </c>
      <c r="K1193" s="235">
        <v>889</v>
      </c>
      <c r="L1193" s="236"/>
      <c r="M1193" s="736"/>
      <c r="N1193" s="236"/>
      <c r="O1193" s="235">
        <v>889</v>
      </c>
      <c r="P1193" s="235">
        <v>889</v>
      </c>
      <c r="Q1193" s="235" t="s">
        <v>6138</v>
      </c>
      <c r="R1193" s="235">
        <v>1</v>
      </c>
      <c r="S1193" s="235" t="s">
        <v>290</v>
      </c>
      <c r="T1193" s="236"/>
      <c r="U1193" s="236"/>
      <c r="V1193" s="236"/>
      <c r="W1193" s="236"/>
      <c r="X1193" s="236"/>
      <c r="Y1193" s="236"/>
      <c r="Z1193" s="235"/>
      <c r="AA1193" s="707"/>
      <c r="AB1193" s="707"/>
      <c r="AC1193" s="236"/>
      <c r="AD1193" s="236"/>
      <c r="AE1193" s="236"/>
      <c r="AF1193" s="236"/>
      <c r="AG1193" s="236"/>
      <c r="AH1193" s="236"/>
      <c r="AI1193" s="236"/>
      <c r="AJ1193" s="236"/>
      <c r="AK1193" s="236"/>
      <c r="AL1193" s="236"/>
      <c r="AM1193" s="236"/>
      <c r="AN1193" s="236"/>
      <c r="AO1193" s="236"/>
      <c r="AP1193" s="236"/>
      <c r="AQ1193" s="236"/>
      <c r="AR1193" s="236"/>
      <c r="AS1193" s="236"/>
      <c r="AT1193" s="236"/>
      <c r="AU1193" s="707">
        <v>2016</v>
      </c>
      <c r="AV1193" s="221"/>
      <c r="AW1193" s="221"/>
      <c r="AX1193" s="221"/>
      <c r="AY1193" s="221"/>
      <c r="AZ1193" s="221"/>
      <c r="BA1193" s="221"/>
      <c r="BB1193" s="235">
        <v>790</v>
      </c>
      <c r="BC1193" s="236"/>
    </row>
    <row r="1194" spans="1:55" s="19" customFormat="1" ht="25.7" hidden="1" customHeight="1">
      <c r="A1194" s="690"/>
      <c r="B1194" s="242"/>
      <c r="C1194" s="707" t="s">
        <v>5657</v>
      </c>
      <c r="D1194" s="707" t="s">
        <v>6052</v>
      </c>
      <c r="E1194" s="707" t="s">
        <v>5657</v>
      </c>
      <c r="F1194" s="707" t="s">
        <v>11815</v>
      </c>
      <c r="G1194" s="250">
        <v>1810</v>
      </c>
      <c r="H1194" s="236">
        <v>498</v>
      </c>
      <c r="I1194" s="235">
        <v>498</v>
      </c>
      <c r="J1194" s="235">
        <v>498</v>
      </c>
      <c r="K1194" s="235">
        <v>498</v>
      </c>
      <c r="L1194" s="236" t="s">
        <v>6138</v>
      </c>
      <c r="M1194" s="736"/>
      <c r="N1194" s="236"/>
      <c r="O1194" s="235">
        <v>498</v>
      </c>
      <c r="P1194" s="235">
        <v>498</v>
      </c>
      <c r="Q1194" s="235" t="s">
        <v>6138</v>
      </c>
      <c r="R1194" s="235">
        <v>1</v>
      </c>
      <c r="S1194" s="235" t="s">
        <v>290</v>
      </c>
      <c r="T1194" s="236"/>
      <c r="U1194" s="236">
        <v>2016</v>
      </c>
      <c r="V1194" s="236">
        <v>290</v>
      </c>
      <c r="W1194" s="236"/>
      <c r="X1194" s="236"/>
      <c r="Y1194" s="236"/>
      <c r="Z1194" s="235"/>
      <c r="AA1194" s="707"/>
      <c r="AB1194" s="707"/>
      <c r="AC1194" s="236"/>
      <c r="AD1194" s="236"/>
      <c r="AE1194" s="236"/>
      <c r="AF1194" s="236"/>
      <c r="AG1194" s="236"/>
      <c r="AH1194" s="236"/>
      <c r="AI1194" s="236"/>
      <c r="AJ1194" s="236"/>
      <c r="AK1194" s="236"/>
      <c r="AL1194" s="236"/>
      <c r="AM1194" s="236"/>
      <c r="AN1194" s="236"/>
      <c r="AO1194" s="236"/>
      <c r="AP1194" s="236"/>
      <c r="AQ1194" s="236"/>
      <c r="AR1194" s="236"/>
      <c r="AS1194" s="236"/>
      <c r="AT1194" s="236"/>
      <c r="AU1194" s="707">
        <v>2016</v>
      </c>
      <c r="AV1194" s="221">
        <v>290</v>
      </c>
      <c r="AW1194" s="221"/>
      <c r="AX1194" s="221"/>
      <c r="AY1194" s="221"/>
      <c r="AZ1194" s="221"/>
      <c r="BA1194" s="221"/>
      <c r="BB1194" s="235">
        <v>290</v>
      </c>
      <c r="BC1194" s="236"/>
    </row>
    <row r="1195" spans="1:55" s="19" customFormat="1" ht="25.7" hidden="1" customHeight="1">
      <c r="A1195" s="690"/>
      <c r="B1195" s="242"/>
      <c r="C1195" s="707" t="s">
        <v>5657</v>
      </c>
      <c r="D1195" s="707" t="s">
        <v>6108</v>
      </c>
      <c r="E1195" s="707" t="s">
        <v>5657</v>
      </c>
      <c r="F1195" s="707" t="s">
        <v>16633</v>
      </c>
      <c r="G1195" s="250"/>
      <c r="H1195" s="236"/>
      <c r="I1195" s="235">
        <v>2247</v>
      </c>
      <c r="J1195" s="235">
        <v>493</v>
      </c>
      <c r="K1195" s="235">
        <v>493</v>
      </c>
      <c r="L1195" s="236"/>
      <c r="M1195" s="736"/>
      <c r="N1195" s="236"/>
      <c r="O1195" s="235">
        <v>498</v>
      </c>
      <c r="P1195" s="235">
        <v>493</v>
      </c>
      <c r="Q1195" s="235" t="s">
        <v>6138</v>
      </c>
      <c r="R1195" s="235">
        <v>1</v>
      </c>
      <c r="S1195" s="235" t="s">
        <v>290</v>
      </c>
      <c r="T1195" s="236"/>
      <c r="U1195" s="236"/>
      <c r="V1195" s="236"/>
      <c r="W1195" s="236"/>
      <c r="X1195" s="236"/>
      <c r="Y1195" s="236"/>
      <c r="Z1195" s="235"/>
      <c r="AA1195" s="707"/>
      <c r="AB1195" s="707"/>
      <c r="AC1195" s="236"/>
      <c r="AD1195" s="236"/>
      <c r="AE1195" s="236"/>
      <c r="AF1195" s="236"/>
      <c r="AG1195" s="236"/>
      <c r="AH1195" s="236"/>
      <c r="AI1195" s="236"/>
      <c r="AJ1195" s="236"/>
      <c r="AK1195" s="236"/>
      <c r="AL1195" s="236"/>
      <c r="AM1195" s="236"/>
      <c r="AN1195" s="236"/>
      <c r="AO1195" s="236"/>
      <c r="AP1195" s="236"/>
      <c r="AQ1195" s="236"/>
      <c r="AR1195" s="236"/>
      <c r="AS1195" s="236"/>
      <c r="AT1195" s="236"/>
      <c r="AU1195" s="707">
        <v>2020</v>
      </c>
      <c r="AV1195" s="221"/>
      <c r="AW1195" s="221"/>
      <c r="AX1195" s="221"/>
      <c r="AY1195" s="221"/>
      <c r="AZ1195" s="221"/>
      <c r="BA1195" s="221"/>
      <c r="BB1195" s="235">
        <v>550</v>
      </c>
      <c r="BC1195" s="236"/>
    </row>
    <row r="1196" spans="1:55" s="19" customFormat="1" ht="25.7" hidden="1" customHeight="1">
      <c r="A1196" s="690"/>
      <c r="B1196" s="239" t="s">
        <v>2434</v>
      </c>
      <c r="C1196" s="707" t="s">
        <v>2244</v>
      </c>
      <c r="D1196" s="246">
        <f>COUNTA(D1197:D1345)</f>
        <v>149</v>
      </c>
      <c r="E1196" s="301"/>
      <c r="F1196" s="301" t="s">
        <v>2263</v>
      </c>
      <c r="G1196" s="301"/>
      <c r="H1196" s="301"/>
      <c r="I1196" s="235">
        <f t="shared" ref="I1196:N1196" si="12">SUM(I1197:I1345)</f>
        <v>905243.4</v>
      </c>
      <c r="J1196" s="235">
        <f t="shared" si="12"/>
        <v>99028.319999999978</v>
      </c>
      <c r="K1196" s="235">
        <f t="shared" si="12"/>
        <v>98517.04</v>
      </c>
      <c r="L1196" s="235">
        <f t="shared" si="12"/>
        <v>1340.7</v>
      </c>
      <c r="M1196" s="235">
        <f t="shared" si="12"/>
        <v>779</v>
      </c>
      <c r="N1196" s="235">
        <f t="shared" si="12"/>
        <v>385</v>
      </c>
      <c r="O1196" s="235"/>
      <c r="P1196" s="235"/>
      <c r="Q1196" s="235"/>
      <c r="R1196" s="943">
        <f>SUM(R1197:R1345)</f>
        <v>744.7</v>
      </c>
      <c r="S1196" s="235"/>
      <c r="T1196" s="301"/>
      <c r="U1196" s="301"/>
      <c r="V1196" s="301"/>
      <c r="W1196" s="301"/>
      <c r="X1196" s="301"/>
      <c r="Y1196" s="301"/>
      <c r="Z1196" s="235"/>
      <c r="AA1196" s="707"/>
      <c r="AB1196" s="707"/>
      <c r="AC1196" s="301"/>
      <c r="AD1196" s="301"/>
      <c r="AE1196" s="301"/>
      <c r="AF1196" s="301"/>
      <c r="AG1196" s="301"/>
      <c r="AH1196" s="301"/>
      <c r="AI1196" s="301"/>
      <c r="AJ1196" s="301"/>
      <c r="AK1196" s="301"/>
      <c r="AL1196" s="301"/>
      <c r="AM1196" s="301"/>
      <c r="AN1196" s="301"/>
      <c r="AO1196" s="301"/>
      <c r="AP1196" s="301"/>
      <c r="AQ1196" s="301"/>
      <c r="AR1196" s="301"/>
      <c r="AS1196" s="301"/>
      <c r="AT1196" s="301"/>
      <c r="AU1196" s="221"/>
      <c r="AV1196" s="221"/>
      <c r="AW1196" s="221"/>
      <c r="AX1196" s="221"/>
      <c r="AY1196" s="221"/>
      <c r="AZ1196" s="221"/>
      <c r="BA1196" s="221"/>
      <c r="BB1196" s="222"/>
      <c r="BC1196" s="222"/>
    </row>
    <row r="1197" spans="1:55" s="19" customFormat="1" ht="25.7" hidden="1" customHeight="1">
      <c r="A1197" s="690"/>
      <c r="B1197" s="242"/>
      <c r="C1197" s="707" t="s">
        <v>6166</v>
      </c>
      <c r="D1197" s="707" t="s">
        <v>6541</v>
      </c>
      <c r="E1197" s="707" t="s">
        <v>6166</v>
      </c>
      <c r="F1197" s="707" t="s">
        <v>6442</v>
      </c>
      <c r="G1197" s="301"/>
      <c r="H1197" s="301"/>
      <c r="I1197" s="235">
        <v>5651</v>
      </c>
      <c r="J1197" s="235">
        <v>3587</v>
      </c>
      <c r="K1197" s="235">
        <v>3587</v>
      </c>
      <c r="L1197" s="235"/>
      <c r="M1197" s="235"/>
      <c r="N1197" s="235"/>
      <c r="O1197" s="235">
        <v>396</v>
      </c>
      <c r="P1197" s="235">
        <v>396</v>
      </c>
      <c r="Q1197" s="235" t="s">
        <v>6542</v>
      </c>
      <c r="R1197" s="235">
        <v>8</v>
      </c>
      <c r="S1197" s="235" t="s">
        <v>290</v>
      </c>
      <c r="T1197" s="235"/>
      <c r="U1197" s="235"/>
      <c r="V1197" s="235"/>
      <c r="W1197" s="235"/>
      <c r="X1197" s="235"/>
      <c r="Y1197" s="235"/>
      <c r="Z1197" s="235"/>
      <c r="AA1197" s="235"/>
      <c r="AB1197" s="235"/>
      <c r="AC1197" s="235"/>
      <c r="AD1197" s="235"/>
      <c r="AE1197" s="235"/>
      <c r="AF1197" s="235"/>
      <c r="AG1197" s="235"/>
      <c r="AH1197" s="235"/>
      <c r="AI1197" s="235"/>
      <c r="AJ1197" s="235"/>
      <c r="AK1197" s="235"/>
      <c r="AL1197" s="235"/>
      <c r="AM1197" s="235"/>
      <c r="AN1197" s="235"/>
      <c r="AO1197" s="235"/>
      <c r="AP1197" s="235"/>
      <c r="AQ1197" s="235"/>
      <c r="AR1197" s="235"/>
      <c r="AS1197" s="235"/>
      <c r="AT1197" s="235"/>
      <c r="AU1197" s="235">
        <v>2001</v>
      </c>
      <c r="AV1197" s="235"/>
      <c r="AW1197" s="235"/>
      <c r="AX1197" s="235"/>
      <c r="AY1197" s="235"/>
      <c r="AZ1197" s="235"/>
      <c r="BA1197" s="235"/>
      <c r="BB1197" s="235">
        <v>719</v>
      </c>
      <c r="BC1197" s="235"/>
    </row>
    <row r="1198" spans="1:55" s="1317" customFormat="1" ht="25.7" hidden="1" customHeight="1">
      <c r="A1198" s="690"/>
      <c r="B1198" s="242"/>
      <c r="C1198" s="1303" t="s">
        <v>6166</v>
      </c>
      <c r="D1198" s="1303" t="s">
        <v>6543</v>
      </c>
      <c r="E1198" s="1303" t="s">
        <v>6166</v>
      </c>
      <c r="F1198" s="1303" t="s">
        <v>6442</v>
      </c>
      <c r="G1198" s="301"/>
      <c r="H1198" s="301"/>
      <c r="I1198" s="463">
        <v>5700</v>
      </c>
      <c r="J1198" s="235">
        <v>3698</v>
      </c>
      <c r="K1198" s="235">
        <v>3698</v>
      </c>
      <c r="L1198" s="235"/>
      <c r="M1198" s="235"/>
      <c r="N1198" s="235"/>
      <c r="O1198" s="235">
        <v>2400</v>
      </c>
      <c r="P1198" s="235">
        <v>2400</v>
      </c>
      <c r="Q1198" s="235" t="s">
        <v>1639</v>
      </c>
      <c r="R1198" s="235">
        <v>8</v>
      </c>
      <c r="S1198" s="235" t="s">
        <v>290</v>
      </c>
      <c r="T1198" s="235"/>
      <c r="U1198" s="235"/>
      <c r="V1198" s="235"/>
      <c r="W1198" s="235"/>
      <c r="X1198" s="235"/>
      <c r="Y1198" s="235"/>
      <c r="Z1198" s="235"/>
      <c r="AA1198" s="235"/>
      <c r="AB1198" s="235"/>
      <c r="AC1198" s="235"/>
      <c r="AD1198" s="235"/>
      <c r="AE1198" s="235"/>
      <c r="AF1198" s="235"/>
      <c r="AG1198" s="235"/>
      <c r="AH1198" s="235"/>
      <c r="AI1198" s="235"/>
      <c r="AJ1198" s="235"/>
      <c r="AK1198" s="235"/>
      <c r="AL1198" s="235"/>
      <c r="AM1198" s="235"/>
      <c r="AN1198" s="235"/>
      <c r="AO1198" s="235"/>
      <c r="AP1198" s="235"/>
      <c r="AQ1198" s="235"/>
      <c r="AR1198" s="235"/>
      <c r="AS1198" s="235"/>
      <c r="AT1198" s="235"/>
      <c r="AU1198" s="235"/>
      <c r="AV1198" s="235"/>
      <c r="AW1198" s="235"/>
      <c r="AX1198" s="235"/>
      <c r="AY1198" s="235"/>
      <c r="AZ1198" s="235"/>
      <c r="BA1198" s="235"/>
      <c r="BB1198" s="235"/>
      <c r="BC1198" s="235"/>
    </row>
    <row r="1199" spans="1:55" s="1317" customFormat="1" ht="25.7" hidden="1" customHeight="1">
      <c r="A1199" s="690"/>
      <c r="B1199" s="242"/>
      <c r="C1199" s="1303" t="s">
        <v>6184</v>
      </c>
      <c r="D1199" s="1303" t="s">
        <v>6544</v>
      </c>
      <c r="E1199" s="1303" t="s">
        <v>6184</v>
      </c>
      <c r="F1199" s="1303" t="s">
        <v>6184</v>
      </c>
      <c r="G1199" s="301"/>
      <c r="H1199" s="301"/>
      <c r="I1199" s="463">
        <v>2050</v>
      </c>
      <c r="J1199" s="235">
        <v>1613</v>
      </c>
      <c r="K1199" s="235">
        <v>2034</v>
      </c>
      <c r="L1199" s="235"/>
      <c r="M1199" s="235"/>
      <c r="N1199" s="235"/>
      <c r="O1199" s="235">
        <v>1496</v>
      </c>
      <c r="P1199" s="235">
        <v>1496</v>
      </c>
      <c r="Q1199" s="235" t="s">
        <v>1486</v>
      </c>
      <c r="R1199" s="235">
        <v>4</v>
      </c>
      <c r="S1199" s="235" t="s">
        <v>290</v>
      </c>
      <c r="T1199" s="235"/>
      <c r="U1199" s="235"/>
      <c r="V1199" s="235"/>
      <c r="W1199" s="235"/>
      <c r="X1199" s="235"/>
      <c r="Y1199" s="235"/>
      <c r="Z1199" s="235"/>
      <c r="AA1199" s="235"/>
      <c r="AB1199" s="235"/>
      <c r="AC1199" s="235"/>
      <c r="AD1199" s="235"/>
      <c r="AE1199" s="235"/>
      <c r="AF1199" s="235"/>
      <c r="AG1199" s="235"/>
      <c r="AH1199" s="235"/>
      <c r="AI1199" s="235"/>
      <c r="AJ1199" s="235"/>
      <c r="AK1199" s="235"/>
      <c r="AL1199" s="235"/>
      <c r="AM1199" s="235"/>
      <c r="AN1199" s="235"/>
      <c r="AO1199" s="235"/>
      <c r="AP1199" s="235"/>
      <c r="AQ1199" s="235"/>
      <c r="AR1199" s="235"/>
      <c r="AS1199" s="235"/>
      <c r="AT1199" s="235"/>
      <c r="AU1199" s="235">
        <v>2005</v>
      </c>
      <c r="AV1199" s="235"/>
      <c r="AW1199" s="235"/>
      <c r="AX1199" s="235"/>
      <c r="AY1199" s="235"/>
      <c r="AZ1199" s="235"/>
      <c r="BA1199" s="235"/>
      <c r="BB1199" s="235">
        <v>775</v>
      </c>
      <c r="BC1199" s="235"/>
    </row>
    <row r="1200" spans="1:55" s="1317" customFormat="1" ht="25.7" hidden="1" customHeight="1">
      <c r="A1200" s="690"/>
      <c r="B1200" s="242"/>
      <c r="C1200" s="1457" t="s">
        <v>6184</v>
      </c>
      <c r="D1200" s="1457" t="s">
        <v>6545</v>
      </c>
      <c r="E1200" s="1457" t="s">
        <v>6184</v>
      </c>
      <c r="F1200" s="1457" t="s">
        <v>6184</v>
      </c>
      <c r="G1200" s="301"/>
      <c r="H1200" s="301"/>
      <c r="I1200" s="463">
        <v>1002</v>
      </c>
      <c r="J1200" s="235">
        <v>396</v>
      </c>
      <c r="K1200" s="235">
        <v>396</v>
      </c>
      <c r="L1200" s="235"/>
      <c r="M1200" s="235"/>
      <c r="N1200" s="235"/>
      <c r="O1200" s="235">
        <v>396</v>
      </c>
      <c r="P1200" s="235">
        <v>396</v>
      </c>
      <c r="Q1200" s="235" t="s">
        <v>5026</v>
      </c>
      <c r="R1200" s="235">
        <v>1</v>
      </c>
      <c r="S1200" s="235" t="s">
        <v>290</v>
      </c>
      <c r="T1200" s="235"/>
      <c r="U1200" s="235"/>
      <c r="V1200" s="235"/>
      <c r="W1200" s="235"/>
      <c r="X1200" s="235"/>
      <c r="Y1200" s="235"/>
      <c r="Z1200" s="235"/>
      <c r="AA1200" s="235"/>
      <c r="AB1200" s="235"/>
      <c r="AC1200" s="235"/>
      <c r="AD1200" s="235"/>
      <c r="AE1200" s="235"/>
      <c r="AF1200" s="235"/>
      <c r="AG1200" s="235"/>
      <c r="AH1200" s="235"/>
      <c r="AI1200" s="235"/>
      <c r="AJ1200" s="235"/>
      <c r="AK1200" s="235"/>
      <c r="AL1200" s="235"/>
      <c r="AM1200" s="235"/>
      <c r="AN1200" s="235"/>
      <c r="AO1200" s="235"/>
      <c r="AP1200" s="235"/>
      <c r="AQ1200" s="235"/>
      <c r="AR1200" s="235"/>
      <c r="AS1200" s="235"/>
      <c r="AT1200" s="235"/>
      <c r="AU1200" s="235">
        <v>2007</v>
      </c>
      <c r="AV1200" s="235"/>
      <c r="AW1200" s="235"/>
      <c r="AX1200" s="235"/>
      <c r="AY1200" s="235"/>
      <c r="AZ1200" s="235"/>
      <c r="BA1200" s="235"/>
      <c r="BB1200" s="235">
        <v>106</v>
      </c>
      <c r="BC1200" s="235"/>
    </row>
    <row r="1201" spans="1:55" s="1317" customFormat="1" ht="25.7" hidden="1" customHeight="1">
      <c r="A1201" s="690"/>
      <c r="B1201" s="242"/>
      <c r="C1201" s="1457" t="s">
        <v>6184</v>
      </c>
      <c r="D1201" s="1457" t="s">
        <v>6546</v>
      </c>
      <c r="E1201" s="1457" t="s">
        <v>6184</v>
      </c>
      <c r="F1201" s="1457" t="s">
        <v>6184</v>
      </c>
      <c r="G1201" s="301"/>
      <c r="H1201" s="301"/>
      <c r="I1201" s="463">
        <v>1733</v>
      </c>
      <c r="J1201" s="235">
        <v>459</v>
      </c>
      <c r="K1201" s="235">
        <v>459</v>
      </c>
      <c r="L1201" s="235"/>
      <c r="M1201" s="235"/>
      <c r="N1201" s="235"/>
      <c r="O1201" s="235">
        <v>396</v>
      </c>
      <c r="P1201" s="235">
        <v>396</v>
      </c>
      <c r="Q1201" s="235" t="s">
        <v>5026</v>
      </c>
      <c r="R1201" s="235">
        <v>1</v>
      </c>
      <c r="S1201" s="235" t="s">
        <v>290</v>
      </c>
      <c r="T1201" s="235"/>
      <c r="U1201" s="235"/>
      <c r="V1201" s="235"/>
      <c r="W1201" s="235"/>
      <c r="X1201" s="235"/>
      <c r="Y1201" s="235"/>
      <c r="Z1201" s="235"/>
      <c r="AA1201" s="235"/>
      <c r="AB1201" s="235"/>
      <c r="AC1201" s="235"/>
      <c r="AD1201" s="235"/>
      <c r="AE1201" s="235"/>
      <c r="AF1201" s="235"/>
      <c r="AG1201" s="235"/>
      <c r="AH1201" s="235"/>
      <c r="AI1201" s="235"/>
      <c r="AJ1201" s="235"/>
      <c r="AK1201" s="235"/>
      <c r="AL1201" s="235"/>
      <c r="AM1201" s="235"/>
      <c r="AN1201" s="235"/>
      <c r="AO1201" s="235"/>
      <c r="AP1201" s="235"/>
      <c r="AQ1201" s="235"/>
      <c r="AR1201" s="235"/>
      <c r="AS1201" s="235"/>
      <c r="AT1201" s="235"/>
      <c r="AU1201" s="235">
        <v>2007</v>
      </c>
      <c r="AV1201" s="235"/>
      <c r="AW1201" s="235"/>
      <c r="AX1201" s="235"/>
      <c r="AY1201" s="235"/>
      <c r="AZ1201" s="235"/>
      <c r="BA1201" s="235"/>
      <c r="BB1201" s="235">
        <v>103</v>
      </c>
      <c r="BC1201" s="235"/>
    </row>
    <row r="1202" spans="1:55" s="1317" customFormat="1" ht="25.7" hidden="1" customHeight="1">
      <c r="A1202" s="690"/>
      <c r="B1202" s="242"/>
      <c r="C1202" s="1457" t="s">
        <v>6184</v>
      </c>
      <c r="D1202" s="1457" t="s">
        <v>6547</v>
      </c>
      <c r="E1202" s="1457" t="s">
        <v>6184</v>
      </c>
      <c r="F1202" s="1457" t="s">
        <v>6184</v>
      </c>
      <c r="G1202" s="301"/>
      <c r="H1202" s="301"/>
      <c r="I1202" s="463">
        <v>1267</v>
      </c>
      <c r="J1202" s="235">
        <v>466</v>
      </c>
      <c r="K1202" s="235">
        <v>466</v>
      </c>
      <c r="L1202" s="235"/>
      <c r="M1202" s="235"/>
      <c r="N1202" s="235"/>
      <c r="O1202" s="235">
        <v>466</v>
      </c>
      <c r="P1202" s="235">
        <v>466</v>
      </c>
      <c r="Q1202" s="235" t="s">
        <v>6548</v>
      </c>
      <c r="R1202" s="235">
        <v>1</v>
      </c>
      <c r="S1202" s="235" t="s">
        <v>290</v>
      </c>
      <c r="T1202" s="235"/>
      <c r="U1202" s="235"/>
      <c r="V1202" s="235"/>
      <c r="W1202" s="235"/>
      <c r="X1202" s="235"/>
      <c r="Y1202" s="235"/>
      <c r="Z1202" s="235" t="s">
        <v>6549</v>
      </c>
      <c r="AA1202" s="235"/>
      <c r="AB1202" s="235"/>
      <c r="AC1202" s="235"/>
      <c r="AD1202" s="235"/>
      <c r="AE1202" s="235"/>
      <c r="AF1202" s="235"/>
      <c r="AG1202" s="235"/>
      <c r="AH1202" s="235"/>
      <c r="AI1202" s="235"/>
      <c r="AJ1202" s="235"/>
      <c r="AK1202" s="235"/>
      <c r="AL1202" s="235"/>
      <c r="AM1202" s="235"/>
      <c r="AN1202" s="235"/>
      <c r="AO1202" s="235"/>
      <c r="AP1202" s="235"/>
      <c r="AQ1202" s="235"/>
      <c r="AR1202" s="235"/>
      <c r="AS1202" s="235"/>
      <c r="AT1202" s="235"/>
      <c r="AU1202" s="235">
        <v>2003</v>
      </c>
      <c r="AV1202" s="235"/>
      <c r="AW1202" s="235"/>
      <c r="AX1202" s="235"/>
      <c r="AY1202" s="235"/>
      <c r="AZ1202" s="235"/>
      <c r="BA1202" s="235"/>
      <c r="BB1202" s="235">
        <v>90</v>
      </c>
      <c r="BC1202" s="235"/>
    </row>
    <row r="1203" spans="1:55" s="1317" customFormat="1" ht="25.7" hidden="1" customHeight="1">
      <c r="A1203" s="690"/>
      <c r="B1203" s="242"/>
      <c r="C1203" s="1457" t="s">
        <v>6184</v>
      </c>
      <c r="D1203" s="1457" t="s">
        <v>6550</v>
      </c>
      <c r="E1203" s="1457" t="s">
        <v>6184</v>
      </c>
      <c r="F1203" s="1457" t="s">
        <v>6184</v>
      </c>
      <c r="G1203" s="301"/>
      <c r="H1203" s="301"/>
      <c r="I1203" s="463">
        <v>855</v>
      </c>
      <c r="J1203" s="235">
        <v>855</v>
      </c>
      <c r="K1203" s="235">
        <v>855</v>
      </c>
      <c r="L1203" s="235"/>
      <c r="M1203" s="235"/>
      <c r="N1203" s="235"/>
      <c r="O1203" s="235">
        <v>396</v>
      </c>
      <c r="P1203" s="235">
        <v>396</v>
      </c>
      <c r="Q1203" s="235" t="s">
        <v>5026</v>
      </c>
      <c r="R1203" s="235">
        <v>1</v>
      </c>
      <c r="S1203" s="235" t="s">
        <v>290</v>
      </c>
      <c r="T1203" s="235"/>
      <c r="U1203" s="235"/>
      <c r="V1203" s="235"/>
      <c r="W1203" s="235"/>
      <c r="X1203" s="235"/>
      <c r="Y1203" s="235"/>
      <c r="Z1203" s="235"/>
      <c r="AA1203" s="235"/>
      <c r="AB1203" s="235"/>
      <c r="AC1203" s="235"/>
      <c r="AD1203" s="235"/>
      <c r="AE1203" s="235"/>
      <c r="AF1203" s="235"/>
      <c r="AG1203" s="235"/>
      <c r="AH1203" s="235"/>
      <c r="AI1203" s="235"/>
      <c r="AJ1203" s="235"/>
      <c r="AK1203" s="235"/>
      <c r="AL1203" s="235"/>
      <c r="AM1203" s="235"/>
      <c r="AN1203" s="235"/>
      <c r="AO1203" s="235"/>
      <c r="AP1203" s="235"/>
      <c r="AQ1203" s="235"/>
      <c r="AR1203" s="235"/>
      <c r="AS1203" s="235"/>
      <c r="AT1203" s="235"/>
      <c r="AU1203" s="235">
        <v>2007</v>
      </c>
      <c r="AV1203" s="235"/>
      <c r="AW1203" s="235"/>
      <c r="AX1203" s="235"/>
      <c r="AY1203" s="235"/>
      <c r="AZ1203" s="235"/>
      <c r="BA1203" s="235"/>
      <c r="BB1203" s="235">
        <v>1000</v>
      </c>
      <c r="BC1203" s="235"/>
    </row>
    <row r="1204" spans="1:55" s="1317" customFormat="1" ht="25.7" hidden="1" customHeight="1">
      <c r="A1204" s="690"/>
      <c r="B1204" s="242"/>
      <c r="C1204" s="1303" t="s">
        <v>6184</v>
      </c>
      <c r="D1204" s="1303" t="s">
        <v>6551</v>
      </c>
      <c r="E1204" s="1303" t="s">
        <v>6184</v>
      </c>
      <c r="F1204" s="1303" t="s">
        <v>6552</v>
      </c>
      <c r="G1204" s="301"/>
      <c r="H1204" s="301"/>
      <c r="I1204" s="463">
        <v>396</v>
      </c>
      <c r="J1204" s="235">
        <v>396</v>
      </c>
      <c r="K1204" s="235">
        <v>396</v>
      </c>
      <c r="L1204" s="235"/>
      <c r="M1204" s="235"/>
      <c r="N1204" s="235"/>
      <c r="O1204" s="235">
        <v>396</v>
      </c>
      <c r="P1204" s="235">
        <v>396</v>
      </c>
      <c r="Q1204" s="235" t="s">
        <v>5026</v>
      </c>
      <c r="R1204" s="235">
        <v>1</v>
      </c>
      <c r="S1204" s="235" t="s">
        <v>290</v>
      </c>
      <c r="T1204" s="235"/>
      <c r="U1204" s="235"/>
      <c r="V1204" s="235"/>
      <c r="W1204" s="235"/>
      <c r="X1204" s="235"/>
      <c r="Y1204" s="235"/>
      <c r="Z1204" s="235"/>
      <c r="AA1204" s="235"/>
      <c r="AB1204" s="235"/>
      <c r="AC1204" s="235"/>
      <c r="AD1204" s="235"/>
      <c r="AE1204" s="235"/>
      <c r="AF1204" s="235"/>
      <c r="AG1204" s="235"/>
      <c r="AH1204" s="235"/>
      <c r="AI1204" s="235"/>
      <c r="AJ1204" s="235"/>
      <c r="AK1204" s="235"/>
      <c r="AL1204" s="235"/>
      <c r="AM1204" s="235"/>
      <c r="AN1204" s="235"/>
      <c r="AO1204" s="235"/>
      <c r="AP1204" s="235"/>
      <c r="AQ1204" s="235"/>
      <c r="AR1204" s="235"/>
      <c r="AS1204" s="235"/>
      <c r="AT1204" s="235"/>
      <c r="AU1204" s="235">
        <v>2001</v>
      </c>
      <c r="AV1204" s="235"/>
      <c r="AW1204" s="235"/>
      <c r="AX1204" s="235"/>
      <c r="AY1204" s="235"/>
      <c r="AZ1204" s="235"/>
      <c r="BA1204" s="235"/>
      <c r="BB1204" s="235"/>
      <c r="BC1204" s="235"/>
    </row>
    <row r="1205" spans="1:55" s="19" customFormat="1" ht="25.7" hidden="1" customHeight="1">
      <c r="A1205" s="690"/>
      <c r="B1205" s="242"/>
      <c r="C1205" s="707" t="s">
        <v>6184</v>
      </c>
      <c r="D1205" s="707" t="s">
        <v>6553</v>
      </c>
      <c r="E1205" s="707" t="s">
        <v>6184</v>
      </c>
      <c r="F1205" s="707" t="s">
        <v>6184</v>
      </c>
      <c r="G1205" s="301"/>
      <c r="H1205" s="301"/>
      <c r="I1205" s="766">
        <v>426</v>
      </c>
      <c r="J1205" s="235">
        <v>315</v>
      </c>
      <c r="K1205" s="235">
        <v>315</v>
      </c>
      <c r="L1205" s="235"/>
      <c r="M1205" s="235"/>
      <c r="N1205" s="235"/>
      <c r="O1205" s="235">
        <v>315</v>
      </c>
      <c r="P1205" s="235">
        <v>315</v>
      </c>
      <c r="Q1205" s="235" t="s">
        <v>6554</v>
      </c>
      <c r="R1205" s="235">
        <v>1</v>
      </c>
      <c r="S1205" s="235" t="s">
        <v>290</v>
      </c>
      <c r="T1205" s="235"/>
      <c r="U1205" s="235"/>
      <c r="V1205" s="235"/>
      <c r="W1205" s="235"/>
      <c r="X1205" s="235"/>
      <c r="Y1205" s="235"/>
      <c r="Z1205" s="235"/>
      <c r="AA1205" s="235"/>
      <c r="AB1205" s="235"/>
      <c r="AC1205" s="235"/>
      <c r="AD1205" s="235"/>
      <c r="AE1205" s="235"/>
      <c r="AF1205" s="235"/>
      <c r="AG1205" s="235"/>
      <c r="AH1205" s="235"/>
      <c r="AI1205" s="235"/>
      <c r="AJ1205" s="235"/>
      <c r="AK1205" s="235"/>
      <c r="AL1205" s="235"/>
      <c r="AM1205" s="235"/>
      <c r="AN1205" s="235"/>
      <c r="AO1205" s="235"/>
      <c r="AP1205" s="235"/>
      <c r="AQ1205" s="235"/>
      <c r="AR1205" s="235"/>
      <c r="AS1205" s="235"/>
      <c r="AT1205" s="235"/>
      <c r="AU1205" s="304">
        <v>2009</v>
      </c>
      <c r="AV1205" s="235"/>
      <c r="AW1205" s="235"/>
      <c r="AX1205" s="235"/>
      <c r="AY1205" s="235"/>
      <c r="AZ1205" s="235"/>
      <c r="BA1205" s="235"/>
      <c r="BB1205" s="235">
        <v>54</v>
      </c>
      <c r="BC1205" s="235"/>
    </row>
    <row r="1206" spans="1:55" s="19" customFormat="1" ht="25.7" hidden="1" customHeight="1">
      <c r="A1206" s="690"/>
      <c r="B1206" s="242"/>
      <c r="C1206" s="707" t="s">
        <v>6184</v>
      </c>
      <c r="D1206" s="707" t="s">
        <v>6555</v>
      </c>
      <c r="E1206" s="707" t="s">
        <v>6184</v>
      </c>
      <c r="F1206" s="707" t="s">
        <v>6184</v>
      </c>
      <c r="G1206" s="301"/>
      <c r="H1206" s="301"/>
      <c r="I1206" s="766">
        <v>17225</v>
      </c>
      <c r="J1206" s="235">
        <v>599</v>
      </c>
      <c r="K1206" s="235">
        <v>599</v>
      </c>
      <c r="L1206" s="235"/>
      <c r="M1206" s="235"/>
      <c r="N1206" s="235"/>
      <c r="O1206" s="235">
        <v>374</v>
      </c>
      <c r="P1206" s="235">
        <v>374</v>
      </c>
      <c r="Q1206" s="235" t="s">
        <v>1486</v>
      </c>
      <c r="R1206" s="235">
        <v>1</v>
      </c>
      <c r="S1206" s="235" t="s">
        <v>290</v>
      </c>
      <c r="T1206" s="235"/>
      <c r="U1206" s="235"/>
      <c r="V1206" s="235"/>
      <c r="W1206" s="235"/>
      <c r="X1206" s="235"/>
      <c r="Y1206" s="235"/>
      <c r="Z1206" s="235"/>
      <c r="AA1206" s="235"/>
      <c r="AB1206" s="235"/>
      <c r="AC1206" s="235"/>
      <c r="AD1206" s="235"/>
      <c r="AE1206" s="235"/>
      <c r="AF1206" s="235"/>
      <c r="AG1206" s="235"/>
      <c r="AH1206" s="235"/>
      <c r="AI1206" s="235"/>
      <c r="AJ1206" s="235"/>
      <c r="AK1206" s="235"/>
      <c r="AL1206" s="235"/>
      <c r="AM1206" s="235"/>
      <c r="AN1206" s="235"/>
      <c r="AO1206" s="235"/>
      <c r="AP1206" s="235"/>
      <c r="AQ1206" s="235"/>
      <c r="AR1206" s="235"/>
      <c r="AS1206" s="235"/>
      <c r="AT1206" s="235"/>
      <c r="AU1206" s="304">
        <v>2010</v>
      </c>
      <c r="AV1206" s="235"/>
      <c r="AW1206" s="235"/>
      <c r="AX1206" s="235"/>
      <c r="AY1206" s="235"/>
      <c r="AZ1206" s="235"/>
      <c r="BA1206" s="235"/>
      <c r="BB1206" s="235">
        <v>326</v>
      </c>
      <c r="BC1206" s="235"/>
    </row>
    <row r="1207" spans="1:55" s="19" customFormat="1" ht="25.7" hidden="1" customHeight="1">
      <c r="A1207" s="690"/>
      <c r="B1207" s="242"/>
      <c r="C1207" s="707" t="s">
        <v>6184</v>
      </c>
      <c r="D1207" s="707" t="s">
        <v>6556</v>
      </c>
      <c r="E1207" s="707" t="s">
        <v>6557</v>
      </c>
      <c r="F1207" s="707" t="s">
        <v>6184</v>
      </c>
      <c r="G1207" s="301"/>
      <c r="H1207" s="301"/>
      <c r="I1207" s="766">
        <v>2250</v>
      </c>
      <c r="J1207" s="235">
        <v>445.64</v>
      </c>
      <c r="K1207" s="235">
        <v>445.64</v>
      </c>
      <c r="L1207" s="235"/>
      <c r="M1207" s="235"/>
      <c r="N1207" s="235"/>
      <c r="O1207" s="235">
        <v>434.75</v>
      </c>
      <c r="P1207" s="235">
        <v>435</v>
      </c>
      <c r="Q1207" s="235" t="s">
        <v>1671</v>
      </c>
      <c r="R1207" s="235">
        <v>1</v>
      </c>
      <c r="S1207" s="235" t="s">
        <v>290</v>
      </c>
      <c r="T1207" s="235"/>
      <c r="U1207" s="235"/>
      <c r="V1207" s="235"/>
      <c r="W1207" s="235"/>
      <c r="X1207" s="235"/>
      <c r="Y1207" s="235"/>
      <c r="Z1207" s="235"/>
      <c r="AA1207" s="235"/>
      <c r="AB1207" s="235"/>
      <c r="AC1207" s="235"/>
      <c r="AD1207" s="235"/>
      <c r="AE1207" s="235"/>
      <c r="AF1207" s="235"/>
      <c r="AG1207" s="235"/>
      <c r="AH1207" s="235"/>
      <c r="AI1207" s="235"/>
      <c r="AJ1207" s="235"/>
      <c r="AK1207" s="235"/>
      <c r="AL1207" s="235"/>
      <c r="AM1207" s="235"/>
      <c r="AN1207" s="235"/>
      <c r="AO1207" s="235"/>
      <c r="AP1207" s="235"/>
      <c r="AQ1207" s="235"/>
      <c r="AR1207" s="235"/>
      <c r="AS1207" s="235"/>
      <c r="AT1207" s="235"/>
      <c r="AU1207" s="304">
        <v>2010</v>
      </c>
      <c r="AV1207" s="235"/>
      <c r="AW1207" s="235"/>
      <c r="AX1207" s="235"/>
      <c r="AY1207" s="235"/>
      <c r="AZ1207" s="235"/>
      <c r="BA1207" s="235"/>
      <c r="BB1207" s="235">
        <v>257</v>
      </c>
      <c r="BC1207" s="235"/>
    </row>
    <row r="1208" spans="1:55" s="19" customFormat="1" ht="25.7" hidden="1" customHeight="1">
      <c r="A1208" s="690"/>
      <c r="B1208" s="242"/>
      <c r="C1208" s="707" t="s">
        <v>6184</v>
      </c>
      <c r="D1208" s="707" t="s">
        <v>6558</v>
      </c>
      <c r="E1208" s="707" t="s">
        <v>6184</v>
      </c>
      <c r="F1208" s="707" t="s">
        <v>6184</v>
      </c>
      <c r="G1208" s="301"/>
      <c r="H1208" s="301"/>
      <c r="I1208" s="766">
        <v>2044</v>
      </c>
      <c r="J1208" s="235">
        <v>458</v>
      </c>
      <c r="K1208" s="235">
        <v>458</v>
      </c>
      <c r="L1208" s="235"/>
      <c r="M1208" s="235"/>
      <c r="N1208" s="235"/>
      <c r="O1208" s="235">
        <v>396</v>
      </c>
      <c r="P1208" s="235">
        <v>396</v>
      </c>
      <c r="Q1208" s="235" t="s">
        <v>5026</v>
      </c>
      <c r="R1208" s="235">
        <v>1</v>
      </c>
      <c r="S1208" s="235" t="s">
        <v>290</v>
      </c>
      <c r="T1208" s="235"/>
      <c r="U1208" s="235"/>
      <c r="V1208" s="235"/>
      <c r="W1208" s="235"/>
      <c r="X1208" s="235"/>
      <c r="Y1208" s="235"/>
      <c r="Z1208" s="235"/>
      <c r="AA1208" s="235"/>
      <c r="AB1208" s="235"/>
      <c r="AC1208" s="235"/>
      <c r="AD1208" s="235"/>
      <c r="AE1208" s="235"/>
      <c r="AF1208" s="235"/>
      <c r="AG1208" s="235"/>
      <c r="AH1208" s="235"/>
      <c r="AI1208" s="235"/>
      <c r="AJ1208" s="235"/>
      <c r="AK1208" s="235"/>
      <c r="AL1208" s="235"/>
      <c r="AM1208" s="235"/>
      <c r="AN1208" s="235"/>
      <c r="AO1208" s="235"/>
      <c r="AP1208" s="235"/>
      <c r="AQ1208" s="235"/>
      <c r="AR1208" s="235"/>
      <c r="AS1208" s="235"/>
      <c r="AT1208" s="235"/>
      <c r="AU1208" s="304">
        <v>2016</v>
      </c>
      <c r="AV1208" s="235"/>
      <c r="AW1208" s="235"/>
      <c r="AX1208" s="235"/>
      <c r="AY1208" s="235"/>
      <c r="AZ1208" s="235"/>
      <c r="BA1208" s="235"/>
      <c r="BB1208" s="235">
        <v>160</v>
      </c>
      <c r="BC1208" s="235"/>
    </row>
    <row r="1209" spans="1:55" s="19" customFormat="1" ht="25.7" hidden="1" customHeight="1">
      <c r="A1209" s="690"/>
      <c r="B1209" s="242"/>
      <c r="C1209" s="707" t="s">
        <v>6184</v>
      </c>
      <c r="D1209" s="707" t="s">
        <v>16691</v>
      </c>
      <c r="E1209" s="707" t="s">
        <v>6184</v>
      </c>
      <c r="F1209" s="707" t="s">
        <v>6184</v>
      </c>
      <c r="G1209" s="301"/>
      <c r="H1209" s="301"/>
      <c r="I1209" s="766">
        <v>499.28</v>
      </c>
      <c r="J1209" s="235">
        <v>499.28</v>
      </c>
      <c r="K1209" s="235">
        <v>499.28</v>
      </c>
      <c r="L1209" s="235"/>
      <c r="M1209" s="235"/>
      <c r="N1209" s="235"/>
      <c r="O1209" s="235">
        <v>374</v>
      </c>
      <c r="P1209" s="235">
        <v>374</v>
      </c>
      <c r="Q1209" s="235" t="s">
        <v>1486</v>
      </c>
      <c r="R1209" s="235">
        <v>1</v>
      </c>
      <c r="S1209" s="235" t="s">
        <v>290</v>
      </c>
      <c r="T1209" s="235"/>
      <c r="U1209" s="235"/>
      <c r="V1209" s="235"/>
      <c r="W1209" s="235"/>
      <c r="X1209" s="235"/>
      <c r="Y1209" s="235"/>
      <c r="Z1209" s="235" t="s">
        <v>6561</v>
      </c>
      <c r="AA1209" s="235"/>
      <c r="AB1209" s="235"/>
      <c r="AC1209" s="235"/>
      <c r="AD1209" s="235"/>
      <c r="AE1209" s="235"/>
      <c r="AF1209" s="235"/>
      <c r="AG1209" s="235"/>
      <c r="AH1209" s="235"/>
      <c r="AI1209" s="235"/>
      <c r="AJ1209" s="235"/>
      <c r="AK1209" s="235"/>
      <c r="AL1209" s="235"/>
      <c r="AM1209" s="235"/>
      <c r="AN1209" s="235"/>
      <c r="AO1209" s="235"/>
      <c r="AP1209" s="235"/>
      <c r="AQ1209" s="235"/>
      <c r="AR1209" s="235"/>
      <c r="AS1209" s="235"/>
      <c r="AT1209" s="235"/>
      <c r="AU1209" s="304" t="s">
        <v>15415</v>
      </c>
      <c r="AV1209" s="235"/>
      <c r="AW1209" s="235"/>
      <c r="AX1209" s="235"/>
      <c r="AY1209" s="235"/>
      <c r="AZ1209" s="235"/>
      <c r="BA1209" s="235"/>
      <c r="BB1209" s="235">
        <v>500</v>
      </c>
      <c r="BC1209" s="235" t="s">
        <v>16692</v>
      </c>
    </row>
    <row r="1210" spans="1:55" s="19" customFormat="1" ht="25.7" hidden="1" customHeight="1">
      <c r="A1210" s="690"/>
      <c r="B1210" s="242"/>
      <c r="C1210" s="707" t="s">
        <v>6191</v>
      </c>
      <c r="D1210" s="707" t="s">
        <v>6559</v>
      </c>
      <c r="E1210" s="707" t="s">
        <v>6191</v>
      </c>
      <c r="F1210" s="707" t="s">
        <v>6560</v>
      </c>
      <c r="G1210" s="301"/>
      <c r="H1210" s="301"/>
      <c r="I1210" s="766">
        <v>6730</v>
      </c>
      <c r="J1210" s="235">
        <v>2749</v>
      </c>
      <c r="K1210" s="235">
        <v>2711</v>
      </c>
      <c r="L1210" s="235"/>
      <c r="M1210" s="235"/>
      <c r="N1210" s="235"/>
      <c r="O1210" s="235">
        <v>1584</v>
      </c>
      <c r="P1210" s="235">
        <v>396</v>
      </c>
      <c r="Q1210" s="235" t="s">
        <v>5026</v>
      </c>
      <c r="R1210" s="235">
        <v>4</v>
      </c>
      <c r="S1210" s="235" t="s">
        <v>290</v>
      </c>
      <c r="T1210" s="235"/>
      <c r="U1210" s="235"/>
      <c r="V1210" s="235"/>
      <c r="W1210" s="235"/>
      <c r="X1210" s="235"/>
      <c r="Y1210" s="235"/>
      <c r="Z1210" s="235" t="s">
        <v>6561</v>
      </c>
      <c r="AA1210" s="235"/>
      <c r="AB1210" s="235"/>
      <c r="AC1210" s="235"/>
      <c r="AD1210" s="235"/>
      <c r="AE1210" s="235"/>
      <c r="AF1210" s="235"/>
      <c r="AG1210" s="235"/>
      <c r="AH1210" s="235"/>
      <c r="AI1210" s="235"/>
      <c r="AJ1210" s="235"/>
      <c r="AK1210" s="235"/>
      <c r="AL1210" s="235"/>
      <c r="AM1210" s="235"/>
      <c r="AN1210" s="235"/>
      <c r="AO1210" s="235"/>
      <c r="AP1210" s="235"/>
      <c r="AQ1210" s="235"/>
      <c r="AR1210" s="235"/>
      <c r="AS1210" s="235"/>
      <c r="AT1210" s="235"/>
      <c r="AU1210" s="304">
        <v>2004</v>
      </c>
      <c r="AV1210" s="235"/>
      <c r="AW1210" s="235"/>
      <c r="AX1210" s="235"/>
      <c r="AY1210" s="235"/>
      <c r="AZ1210" s="235"/>
      <c r="BA1210" s="235"/>
      <c r="BB1210" s="235">
        <v>1909</v>
      </c>
      <c r="BC1210" s="235"/>
    </row>
    <row r="1211" spans="1:55" s="19" customFormat="1" ht="25.7" hidden="1" customHeight="1">
      <c r="A1211" s="690"/>
      <c r="B1211" s="242"/>
      <c r="C1211" s="707" t="s">
        <v>6191</v>
      </c>
      <c r="D1211" s="707" t="s">
        <v>6562</v>
      </c>
      <c r="E1211" s="707" t="s">
        <v>11737</v>
      </c>
      <c r="F1211" s="707" t="s">
        <v>6563</v>
      </c>
      <c r="G1211" s="301"/>
      <c r="H1211" s="301"/>
      <c r="I1211" s="766">
        <v>2255</v>
      </c>
      <c r="J1211" s="235">
        <v>459</v>
      </c>
      <c r="K1211" s="235">
        <v>459</v>
      </c>
      <c r="L1211" s="235"/>
      <c r="M1211" s="235"/>
      <c r="N1211" s="235"/>
      <c r="O1211" s="235">
        <v>396</v>
      </c>
      <c r="P1211" s="235">
        <v>396</v>
      </c>
      <c r="Q1211" s="235" t="s">
        <v>5026</v>
      </c>
      <c r="R1211" s="235">
        <v>1</v>
      </c>
      <c r="S1211" s="235" t="s">
        <v>290</v>
      </c>
      <c r="T1211" s="235"/>
      <c r="U1211" s="235"/>
      <c r="V1211" s="235"/>
      <c r="W1211" s="235"/>
      <c r="X1211" s="235"/>
      <c r="Y1211" s="235"/>
      <c r="Z1211" s="235"/>
      <c r="AA1211" s="235"/>
      <c r="AB1211" s="235"/>
      <c r="AC1211" s="235"/>
      <c r="AD1211" s="235"/>
      <c r="AE1211" s="235"/>
      <c r="AF1211" s="235"/>
      <c r="AG1211" s="235"/>
      <c r="AH1211" s="235"/>
      <c r="AI1211" s="235"/>
      <c r="AJ1211" s="235"/>
      <c r="AK1211" s="235"/>
      <c r="AL1211" s="235"/>
      <c r="AM1211" s="235"/>
      <c r="AN1211" s="235"/>
      <c r="AO1211" s="235"/>
      <c r="AP1211" s="235"/>
      <c r="AQ1211" s="235"/>
      <c r="AR1211" s="235"/>
      <c r="AS1211" s="235"/>
      <c r="AT1211" s="235"/>
      <c r="AU1211" s="304">
        <v>2004</v>
      </c>
      <c r="AV1211" s="235"/>
      <c r="AW1211" s="235"/>
      <c r="AX1211" s="235"/>
      <c r="AY1211" s="235"/>
      <c r="AZ1211" s="235"/>
      <c r="BA1211" s="235"/>
      <c r="BB1211" s="235">
        <v>130</v>
      </c>
      <c r="BC1211" s="235"/>
    </row>
    <row r="1212" spans="1:55" s="19" customFormat="1" ht="25.7" hidden="1" customHeight="1">
      <c r="A1212" s="690"/>
      <c r="B1212" s="242"/>
      <c r="C1212" s="707" t="s">
        <v>6191</v>
      </c>
      <c r="D1212" s="707" t="s">
        <v>6564</v>
      </c>
      <c r="E1212" s="707" t="s">
        <v>11738</v>
      </c>
      <c r="F1212" s="707" t="s">
        <v>6565</v>
      </c>
      <c r="G1212" s="301"/>
      <c r="H1212" s="301"/>
      <c r="I1212" s="766">
        <v>570</v>
      </c>
      <c r="J1212" s="235">
        <v>570</v>
      </c>
      <c r="K1212" s="235">
        <v>570</v>
      </c>
      <c r="L1212" s="235"/>
      <c r="M1212" s="235"/>
      <c r="N1212" s="235"/>
      <c r="O1212" s="235">
        <v>396</v>
      </c>
      <c r="P1212" s="235">
        <v>396</v>
      </c>
      <c r="Q1212" s="235" t="s">
        <v>5026</v>
      </c>
      <c r="R1212" s="235">
        <v>1</v>
      </c>
      <c r="S1212" s="235" t="s">
        <v>290</v>
      </c>
      <c r="T1212" s="235"/>
      <c r="U1212" s="235"/>
      <c r="V1212" s="235"/>
      <c r="W1212" s="235"/>
      <c r="X1212" s="235"/>
      <c r="Y1212" s="235"/>
      <c r="Z1212" s="235"/>
      <c r="AA1212" s="235"/>
      <c r="AB1212" s="235"/>
      <c r="AC1212" s="235"/>
      <c r="AD1212" s="235"/>
      <c r="AE1212" s="235"/>
      <c r="AF1212" s="235"/>
      <c r="AG1212" s="235"/>
      <c r="AH1212" s="235"/>
      <c r="AI1212" s="235"/>
      <c r="AJ1212" s="235"/>
      <c r="AK1212" s="235"/>
      <c r="AL1212" s="235"/>
      <c r="AM1212" s="235"/>
      <c r="AN1212" s="235"/>
      <c r="AO1212" s="235"/>
      <c r="AP1212" s="235"/>
      <c r="AQ1212" s="235"/>
      <c r="AR1212" s="235"/>
      <c r="AS1212" s="235"/>
      <c r="AT1212" s="235"/>
      <c r="AU1212" s="304">
        <v>2004</v>
      </c>
      <c r="AV1212" s="235"/>
      <c r="AW1212" s="235"/>
      <c r="AX1212" s="235"/>
      <c r="AY1212" s="235"/>
      <c r="AZ1212" s="235"/>
      <c r="BA1212" s="235"/>
      <c r="BB1212" s="235">
        <v>130</v>
      </c>
      <c r="BC1212" s="235"/>
    </row>
    <row r="1213" spans="1:55" s="19" customFormat="1" ht="25.7" hidden="1" customHeight="1">
      <c r="A1213" s="690"/>
      <c r="B1213" s="242"/>
      <c r="C1213" s="707" t="s">
        <v>6191</v>
      </c>
      <c r="D1213" s="707" t="s">
        <v>6566</v>
      </c>
      <c r="E1213" s="707" t="s">
        <v>11739</v>
      </c>
      <c r="F1213" s="707" t="s">
        <v>6567</v>
      </c>
      <c r="G1213" s="301"/>
      <c r="H1213" s="301"/>
      <c r="I1213" s="235">
        <v>1586</v>
      </c>
      <c r="J1213" s="235">
        <v>478</v>
      </c>
      <c r="K1213" s="235">
        <v>478</v>
      </c>
      <c r="L1213" s="235"/>
      <c r="M1213" s="235"/>
      <c r="N1213" s="235"/>
      <c r="O1213" s="235">
        <v>396</v>
      </c>
      <c r="P1213" s="235">
        <v>396</v>
      </c>
      <c r="Q1213" s="235" t="s">
        <v>5026</v>
      </c>
      <c r="R1213" s="235">
        <v>1</v>
      </c>
      <c r="S1213" s="235" t="s">
        <v>290</v>
      </c>
      <c r="T1213" s="235"/>
      <c r="U1213" s="235"/>
      <c r="V1213" s="235"/>
      <c r="W1213" s="235"/>
      <c r="X1213" s="235"/>
      <c r="Y1213" s="235"/>
      <c r="Z1213" s="235"/>
      <c r="AA1213" s="235"/>
      <c r="AB1213" s="235"/>
      <c r="AC1213" s="235"/>
      <c r="AD1213" s="235"/>
      <c r="AE1213" s="235"/>
      <c r="AF1213" s="235"/>
      <c r="AG1213" s="235"/>
      <c r="AH1213" s="235"/>
      <c r="AI1213" s="235"/>
      <c r="AJ1213" s="235"/>
      <c r="AK1213" s="235"/>
      <c r="AL1213" s="235"/>
      <c r="AM1213" s="235"/>
      <c r="AN1213" s="235"/>
      <c r="AO1213" s="235"/>
      <c r="AP1213" s="235"/>
      <c r="AQ1213" s="235"/>
      <c r="AR1213" s="235"/>
      <c r="AS1213" s="235"/>
      <c r="AT1213" s="235"/>
      <c r="AU1213" s="235">
        <v>2005</v>
      </c>
      <c r="AV1213" s="235"/>
      <c r="AW1213" s="235"/>
      <c r="AX1213" s="235"/>
      <c r="AY1213" s="235"/>
      <c r="AZ1213" s="235"/>
      <c r="BA1213" s="235"/>
      <c r="BB1213" s="235">
        <v>130</v>
      </c>
      <c r="BC1213" s="235"/>
    </row>
    <row r="1214" spans="1:55" s="19" customFormat="1" ht="25.7" hidden="1" customHeight="1">
      <c r="A1214" s="690"/>
      <c r="B1214" s="242"/>
      <c r="C1214" s="707" t="s">
        <v>6191</v>
      </c>
      <c r="D1214" s="707" t="s">
        <v>6568</v>
      </c>
      <c r="E1214" s="707" t="s">
        <v>11740</v>
      </c>
      <c r="F1214" s="707" t="s">
        <v>6569</v>
      </c>
      <c r="G1214" s="301"/>
      <c r="H1214" s="301"/>
      <c r="I1214" s="235">
        <v>1157</v>
      </c>
      <c r="J1214" s="235">
        <v>461.2</v>
      </c>
      <c r="K1214" s="235">
        <v>461.2</v>
      </c>
      <c r="L1214" s="235"/>
      <c r="M1214" s="235"/>
      <c r="N1214" s="235"/>
      <c r="O1214" s="235">
        <v>396</v>
      </c>
      <c r="P1214" s="235">
        <v>396</v>
      </c>
      <c r="Q1214" s="235" t="s">
        <v>5026</v>
      </c>
      <c r="R1214" s="235">
        <v>1</v>
      </c>
      <c r="S1214" s="235" t="s">
        <v>290</v>
      </c>
      <c r="T1214" s="235"/>
      <c r="U1214" s="235"/>
      <c r="V1214" s="235"/>
      <c r="W1214" s="235"/>
      <c r="X1214" s="235"/>
      <c r="Y1214" s="235"/>
      <c r="Z1214" s="235"/>
      <c r="AA1214" s="235"/>
      <c r="AB1214" s="235"/>
      <c r="AC1214" s="235"/>
      <c r="AD1214" s="235"/>
      <c r="AE1214" s="235"/>
      <c r="AF1214" s="235"/>
      <c r="AG1214" s="235"/>
      <c r="AH1214" s="235"/>
      <c r="AI1214" s="235"/>
      <c r="AJ1214" s="235"/>
      <c r="AK1214" s="235"/>
      <c r="AL1214" s="235"/>
      <c r="AM1214" s="235"/>
      <c r="AN1214" s="235"/>
      <c r="AO1214" s="235"/>
      <c r="AP1214" s="235"/>
      <c r="AQ1214" s="235"/>
      <c r="AR1214" s="235"/>
      <c r="AS1214" s="235"/>
      <c r="AT1214" s="235"/>
      <c r="AU1214" s="235">
        <v>2005</v>
      </c>
      <c r="AV1214" s="235"/>
      <c r="AW1214" s="235"/>
      <c r="AX1214" s="235"/>
      <c r="AY1214" s="235"/>
      <c r="AZ1214" s="235"/>
      <c r="BA1214" s="235"/>
      <c r="BB1214" s="235">
        <v>130</v>
      </c>
      <c r="BC1214" s="235"/>
    </row>
    <row r="1215" spans="1:55" s="19" customFormat="1" ht="25.7" hidden="1" customHeight="1">
      <c r="A1215" s="690"/>
      <c r="B1215" s="242"/>
      <c r="C1215" s="707" t="s">
        <v>6191</v>
      </c>
      <c r="D1215" s="707" t="s">
        <v>6570</v>
      </c>
      <c r="E1215" s="707" t="s">
        <v>11741</v>
      </c>
      <c r="F1215" s="707" t="s">
        <v>6571</v>
      </c>
      <c r="G1215" s="301"/>
      <c r="H1215" s="301"/>
      <c r="I1215" s="235">
        <v>1209</v>
      </c>
      <c r="J1215" s="235">
        <v>483</v>
      </c>
      <c r="K1215" s="235">
        <v>483</v>
      </c>
      <c r="L1215" s="235"/>
      <c r="M1215" s="235"/>
      <c r="N1215" s="235"/>
      <c r="O1215" s="235">
        <v>396</v>
      </c>
      <c r="P1215" s="235">
        <v>396</v>
      </c>
      <c r="Q1215" s="235" t="s">
        <v>5026</v>
      </c>
      <c r="R1215" s="235">
        <v>1</v>
      </c>
      <c r="S1215" s="235" t="s">
        <v>290</v>
      </c>
      <c r="T1215" s="235"/>
      <c r="U1215" s="235"/>
      <c r="V1215" s="235"/>
      <c r="W1215" s="235"/>
      <c r="X1215" s="235"/>
      <c r="Y1215" s="235"/>
      <c r="Z1215" s="235"/>
      <c r="AA1215" s="235"/>
      <c r="AB1215" s="235"/>
      <c r="AC1215" s="235"/>
      <c r="AD1215" s="235"/>
      <c r="AE1215" s="235"/>
      <c r="AF1215" s="235"/>
      <c r="AG1215" s="235"/>
      <c r="AH1215" s="235"/>
      <c r="AI1215" s="235"/>
      <c r="AJ1215" s="235"/>
      <c r="AK1215" s="235"/>
      <c r="AL1215" s="235"/>
      <c r="AM1215" s="235"/>
      <c r="AN1215" s="235"/>
      <c r="AO1215" s="235"/>
      <c r="AP1215" s="235"/>
      <c r="AQ1215" s="235"/>
      <c r="AR1215" s="235"/>
      <c r="AS1215" s="235"/>
      <c r="AT1215" s="235"/>
      <c r="AU1215" s="235">
        <v>2005</v>
      </c>
      <c r="AV1215" s="235"/>
      <c r="AW1215" s="235"/>
      <c r="AX1215" s="235"/>
      <c r="AY1215" s="235"/>
      <c r="AZ1215" s="235"/>
      <c r="BA1215" s="235"/>
      <c r="BB1215" s="235">
        <v>130</v>
      </c>
      <c r="BC1215" s="235"/>
    </row>
    <row r="1216" spans="1:55" s="19" customFormat="1" ht="25.7" hidden="1" customHeight="1">
      <c r="A1216" s="690"/>
      <c r="B1216" s="242"/>
      <c r="C1216" s="707" t="s">
        <v>6191</v>
      </c>
      <c r="D1216" s="707" t="s">
        <v>6572</v>
      </c>
      <c r="E1216" s="707" t="s">
        <v>6191</v>
      </c>
      <c r="F1216" s="707" t="s">
        <v>6573</v>
      </c>
      <c r="G1216" s="301"/>
      <c r="H1216" s="301"/>
      <c r="I1216" s="235">
        <v>2995</v>
      </c>
      <c r="J1216" s="235">
        <v>494.13</v>
      </c>
      <c r="K1216" s="235">
        <v>494.13</v>
      </c>
      <c r="L1216" s="235"/>
      <c r="M1216" s="235"/>
      <c r="N1216" s="235"/>
      <c r="O1216" s="235">
        <v>396</v>
      </c>
      <c r="P1216" s="235">
        <v>396</v>
      </c>
      <c r="Q1216" s="235" t="s">
        <v>5026</v>
      </c>
      <c r="R1216" s="235">
        <v>1</v>
      </c>
      <c r="S1216" s="235" t="s">
        <v>290</v>
      </c>
      <c r="T1216" s="235"/>
      <c r="U1216" s="235"/>
      <c r="V1216" s="235"/>
      <c r="W1216" s="235"/>
      <c r="X1216" s="235"/>
      <c r="Y1216" s="235"/>
      <c r="Z1216" s="235"/>
      <c r="AA1216" s="235"/>
      <c r="AB1216" s="235"/>
      <c r="AC1216" s="235"/>
      <c r="AD1216" s="235"/>
      <c r="AE1216" s="235"/>
      <c r="AF1216" s="235"/>
      <c r="AG1216" s="235"/>
      <c r="AH1216" s="235"/>
      <c r="AI1216" s="235"/>
      <c r="AJ1216" s="235"/>
      <c r="AK1216" s="235"/>
      <c r="AL1216" s="235"/>
      <c r="AM1216" s="235"/>
      <c r="AN1216" s="235"/>
      <c r="AO1216" s="235"/>
      <c r="AP1216" s="235"/>
      <c r="AQ1216" s="235"/>
      <c r="AR1216" s="235"/>
      <c r="AS1216" s="235"/>
      <c r="AT1216" s="235"/>
      <c r="AU1216" s="235">
        <v>2005</v>
      </c>
      <c r="AV1216" s="235"/>
      <c r="AW1216" s="235"/>
      <c r="AX1216" s="235"/>
      <c r="AY1216" s="235"/>
      <c r="AZ1216" s="235"/>
      <c r="BA1216" s="235"/>
      <c r="BB1216" s="235">
        <v>130</v>
      </c>
      <c r="BC1216" s="235"/>
    </row>
    <row r="1217" spans="1:55" s="19" customFormat="1" ht="25.7" hidden="1" customHeight="1">
      <c r="A1217" s="690"/>
      <c r="B1217" s="242"/>
      <c r="C1217" s="707" t="s">
        <v>6191</v>
      </c>
      <c r="D1217" s="707" t="s">
        <v>6574</v>
      </c>
      <c r="E1217" s="707" t="s">
        <v>6191</v>
      </c>
      <c r="F1217" s="707" t="s">
        <v>6191</v>
      </c>
      <c r="G1217" s="301">
        <v>971</v>
      </c>
      <c r="H1217" s="301">
        <v>511</v>
      </c>
      <c r="I1217" s="235">
        <v>971</v>
      </c>
      <c r="J1217" s="235">
        <v>511</v>
      </c>
      <c r="K1217" s="235">
        <v>511</v>
      </c>
      <c r="L1217" s="301"/>
      <c r="M1217" s="736"/>
      <c r="N1217" s="301"/>
      <c r="O1217" s="235">
        <v>374</v>
      </c>
      <c r="P1217" s="235">
        <v>374</v>
      </c>
      <c r="Q1217" s="235" t="s">
        <v>1486</v>
      </c>
      <c r="R1217" s="235">
        <v>1</v>
      </c>
      <c r="S1217" s="235" t="s">
        <v>290</v>
      </c>
      <c r="T1217" s="301"/>
      <c r="U1217" s="301"/>
      <c r="V1217" s="301"/>
      <c r="W1217" s="301"/>
      <c r="X1217" s="301"/>
      <c r="Y1217" s="301"/>
      <c r="Z1217" s="235"/>
      <c r="AA1217" s="707"/>
      <c r="AB1217" s="707"/>
      <c r="AC1217" s="301"/>
      <c r="AD1217" s="301"/>
      <c r="AE1217" s="301"/>
      <c r="AF1217" s="301"/>
      <c r="AG1217" s="301"/>
      <c r="AH1217" s="301"/>
      <c r="AI1217" s="301"/>
      <c r="AJ1217" s="301"/>
      <c r="AK1217" s="301"/>
      <c r="AL1217" s="301"/>
      <c r="AM1217" s="301"/>
      <c r="AN1217" s="301"/>
      <c r="AO1217" s="301"/>
      <c r="AP1217" s="301"/>
      <c r="AQ1217" s="301"/>
      <c r="AR1217" s="301"/>
      <c r="AS1217" s="301"/>
      <c r="AT1217" s="301"/>
      <c r="AU1217" s="221">
        <v>2009</v>
      </c>
      <c r="AV1217" s="221"/>
      <c r="AW1217" s="221"/>
      <c r="AX1217" s="221"/>
      <c r="AY1217" s="221"/>
      <c r="AZ1217" s="221"/>
      <c r="BA1217" s="221"/>
      <c r="BB1217" s="222">
        <v>200</v>
      </c>
      <c r="BC1217" s="222"/>
    </row>
    <row r="1218" spans="1:55" s="19" customFormat="1" ht="25.7" hidden="1" customHeight="1">
      <c r="A1218" s="690"/>
      <c r="B1218" s="242"/>
      <c r="C1218" s="707" t="s">
        <v>6191</v>
      </c>
      <c r="D1218" s="707" t="s">
        <v>6575</v>
      </c>
      <c r="E1218" s="707" t="s">
        <v>6191</v>
      </c>
      <c r="F1218" s="707" t="s">
        <v>6563</v>
      </c>
      <c r="G1218" s="301"/>
      <c r="H1218" s="301"/>
      <c r="I1218" s="235">
        <v>978</v>
      </c>
      <c r="J1218" s="235">
        <v>500</v>
      </c>
      <c r="K1218" s="235">
        <v>475</v>
      </c>
      <c r="L1218" s="301"/>
      <c r="M1218" s="736"/>
      <c r="N1218" s="301"/>
      <c r="O1218" s="235">
        <v>374</v>
      </c>
      <c r="P1218" s="235">
        <v>374</v>
      </c>
      <c r="Q1218" s="235" t="s">
        <v>1486</v>
      </c>
      <c r="R1218" s="235">
        <v>1</v>
      </c>
      <c r="S1218" s="235" t="s">
        <v>290</v>
      </c>
      <c r="T1218" s="301"/>
      <c r="U1218" s="301"/>
      <c r="V1218" s="301"/>
      <c r="W1218" s="301"/>
      <c r="X1218" s="301"/>
      <c r="Y1218" s="301"/>
      <c r="Z1218" s="235"/>
      <c r="AA1218" s="707"/>
      <c r="AB1218" s="707"/>
      <c r="AC1218" s="301"/>
      <c r="AD1218" s="301"/>
      <c r="AE1218" s="301"/>
      <c r="AF1218" s="301"/>
      <c r="AG1218" s="301"/>
      <c r="AH1218" s="301"/>
      <c r="AI1218" s="301"/>
      <c r="AJ1218" s="301"/>
      <c r="AK1218" s="301"/>
      <c r="AL1218" s="301"/>
      <c r="AM1218" s="301"/>
      <c r="AN1218" s="301"/>
      <c r="AO1218" s="301"/>
      <c r="AP1218" s="301"/>
      <c r="AQ1218" s="301"/>
      <c r="AR1218" s="301"/>
      <c r="AS1218" s="301"/>
      <c r="AT1218" s="301"/>
      <c r="AU1218" s="221">
        <v>2009</v>
      </c>
      <c r="AV1218" s="221"/>
      <c r="AW1218" s="221"/>
      <c r="AX1218" s="221"/>
      <c r="AY1218" s="221"/>
      <c r="AZ1218" s="221"/>
      <c r="BA1218" s="221"/>
      <c r="BB1218" s="222">
        <v>219</v>
      </c>
      <c r="BC1218" s="222"/>
    </row>
    <row r="1219" spans="1:55" s="19" customFormat="1" ht="25.7" hidden="1" customHeight="1">
      <c r="A1219" s="690"/>
      <c r="B1219" s="242"/>
      <c r="C1219" s="707" t="s">
        <v>6191</v>
      </c>
      <c r="D1219" s="707" t="s">
        <v>6576</v>
      </c>
      <c r="E1219" s="707" t="s">
        <v>6191</v>
      </c>
      <c r="F1219" s="707" t="s">
        <v>6191</v>
      </c>
      <c r="G1219" s="301"/>
      <c r="H1219" s="301"/>
      <c r="I1219" s="235">
        <v>26881</v>
      </c>
      <c r="J1219" s="235">
        <v>1365</v>
      </c>
      <c r="K1219" s="235">
        <v>1359</v>
      </c>
      <c r="L1219" s="301">
        <v>4</v>
      </c>
      <c r="M1219" s="736" t="s">
        <v>290</v>
      </c>
      <c r="N1219" s="301"/>
      <c r="O1219" s="235">
        <v>748</v>
      </c>
      <c r="P1219" s="235">
        <v>374</v>
      </c>
      <c r="Q1219" s="235" t="s">
        <v>1486</v>
      </c>
      <c r="R1219" s="235">
        <v>2</v>
      </c>
      <c r="S1219" s="235" t="s">
        <v>290</v>
      </c>
      <c r="T1219" s="301"/>
      <c r="U1219" s="301"/>
      <c r="V1219" s="301"/>
      <c r="W1219" s="301"/>
      <c r="X1219" s="301"/>
      <c r="Y1219" s="301"/>
      <c r="Z1219" s="235"/>
      <c r="AA1219" s="707"/>
      <c r="AB1219" s="707"/>
      <c r="AC1219" s="301"/>
      <c r="AD1219" s="301"/>
      <c r="AE1219" s="301"/>
      <c r="AF1219" s="301"/>
      <c r="AG1219" s="301"/>
      <c r="AH1219" s="301"/>
      <c r="AI1219" s="301"/>
      <c r="AJ1219" s="301"/>
      <c r="AK1219" s="301"/>
      <c r="AL1219" s="301"/>
      <c r="AM1219" s="301"/>
      <c r="AN1219" s="301"/>
      <c r="AO1219" s="301"/>
      <c r="AP1219" s="301"/>
      <c r="AQ1219" s="301"/>
      <c r="AR1219" s="301"/>
      <c r="AS1219" s="301"/>
      <c r="AT1219" s="301"/>
      <c r="AU1219" s="221">
        <v>2011</v>
      </c>
      <c r="AV1219" s="221"/>
      <c r="AW1219" s="221"/>
      <c r="AX1219" s="221"/>
      <c r="AY1219" s="221"/>
      <c r="AZ1219" s="221"/>
      <c r="BA1219" s="221"/>
      <c r="BB1219" s="222">
        <v>1200</v>
      </c>
      <c r="BC1219" s="222"/>
    </row>
    <row r="1220" spans="1:55" s="19" customFormat="1" ht="25.7" hidden="1" customHeight="1">
      <c r="A1220" s="690"/>
      <c r="B1220" s="242"/>
      <c r="C1220" s="707" t="s">
        <v>6191</v>
      </c>
      <c r="D1220" s="707" t="s">
        <v>6577</v>
      </c>
      <c r="E1220" s="707" t="s">
        <v>6191</v>
      </c>
      <c r="F1220" s="707" t="s">
        <v>6578</v>
      </c>
      <c r="G1220" s="301">
        <v>475</v>
      </c>
      <c r="H1220" s="301">
        <v>475</v>
      </c>
      <c r="I1220" s="235">
        <v>1584</v>
      </c>
      <c r="J1220" s="235">
        <v>495.57</v>
      </c>
      <c r="K1220" s="235">
        <v>495.57</v>
      </c>
      <c r="L1220" s="301">
        <v>1</v>
      </c>
      <c r="M1220" s="736" t="s">
        <v>290</v>
      </c>
      <c r="N1220" s="301"/>
      <c r="O1220" s="235">
        <v>396</v>
      </c>
      <c r="P1220" s="235">
        <v>396</v>
      </c>
      <c r="Q1220" s="235" t="s">
        <v>5026</v>
      </c>
      <c r="R1220" s="235">
        <v>1</v>
      </c>
      <c r="S1220" s="235" t="s">
        <v>290</v>
      </c>
      <c r="T1220" s="301"/>
      <c r="U1220" s="301">
        <v>2009</v>
      </c>
      <c r="V1220" s="301">
        <v>219</v>
      </c>
      <c r="W1220" s="301"/>
      <c r="X1220" s="301"/>
      <c r="Y1220" s="301"/>
      <c r="Z1220" s="235"/>
      <c r="AA1220" s="707">
        <v>2009</v>
      </c>
      <c r="AB1220" s="707">
        <v>219</v>
      </c>
      <c r="AC1220" s="301"/>
      <c r="AD1220" s="301"/>
      <c r="AE1220" s="301"/>
      <c r="AF1220" s="301"/>
      <c r="AG1220" s="301"/>
      <c r="AH1220" s="301"/>
      <c r="AI1220" s="301"/>
      <c r="AJ1220" s="301"/>
      <c r="AK1220" s="301"/>
      <c r="AL1220" s="301"/>
      <c r="AM1220" s="301"/>
      <c r="AN1220" s="301"/>
      <c r="AO1220" s="301"/>
      <c r="AP1220" s="301"/>
      <c r="AQ1220" s="301"/>
      <c r="AR1220" s="301"/>
      <c r="AS1220" s="301"/>
      <c r="AT1220" s="301"/>
      <c r="AU1220" s="221">
        <v>2014</v>
      </c>
      <c r="AV1220" s="221"/>
      <c r="AW1220" s="221"/>
      <c r="AX1220" s="221"/>
      <c r="AY1220" s="221"/>
      <c r="AZ1220" s="221"/>
      <c r="BA1220" s="221"/>
      <c r="BB1220" s="222"/>
      <c r="BC1220" s="222"/>
    </row>
    <row r="1221" spans="1:55" s="19" customFormat="1" ht="25.7" hidden="1" customHeight="1">
      <c r="A1221" s="690"/>
      <c r="B1221" s="242"/>
      <c r="C1221" s="707" t="s">
        <v>6191</v>
      </c>
      <c r="D1221" s="707" t="s">
        <v>6579</v>
      </c>
      <c r="E1221" s="707" t="s">
        <v>6191</v>
      </c>
      <c r="F1221" s="707" t="s">
        <v>6580</v>
      </c>
      <c r="G1221" s="301"/>
      <c r="H1221" s="301"/>
      <c r="I1221" s="235">
        <v>4837</v>
      </c>
      <c r="J1221" s="235">
        <v>484</v>
      </c>
      <c r="K1221" s="235">
        <v>484</v>
      </c>
      <c r="L1221" s="301"/>
      <c r="M1221" s="736"/>
      <c r="N1221" s="301"/>
      <c r="O1221" s="235">
        <v>300</v>
      </c>
      <c r="P1221" s="235">
        <v>300</v>
      </c>
      <c r="Q1221" s="235" t="s">
        <v>1639</v>
      </c>
      <c r="R1221" s="235">
        <v>1</v>
      </c>
      <c r="S1221" s="235" t="s">
        <v>290</v>
      </c>
      <c r="T1221" s="301"/>
      <c r="U1221" s="301"/>
      <c r="V1221" s="301"/>
      <c r="W1221" s="301"/>
      <c r="X1221" s="301"/>
      <c r="Y1221" s="301"/>
      <c r="Z1221" s="235"/>
      <c r="AA1221" s="707"/>
      <c r="AB1221" s="707"/>
      <c r="AC1221" s="301"/>
      <c r="AD1221" s="301"/>
      <c r="AE1221" s="301"/>
      <c r="AF1221" s="301"/>
      <c r="AG1221" s="301"/>
      <c r="AH1221" s="301"/>
      <c r="AI1221" s="301"/>
      <c r="AJ1221" s="301"/>
      <c r="AK1221" s="301"/>
      <c r="AL1221" s="301"/>
      <c r="AM1221" s="301"/>
      <c r="AN1221" s="301"/>
      <c r="AO1221" s="301"/>
      <c r="AP1221" s="301"/>
      <c r="AQ1221" s="301"/>
      <c r="AR1221" s="301"/>
      <c r="AS1221" s="301"/>
      <c r="AT1221" s="301"/>
      <c r="AU1221" s="221">
        <v>2016</v>
      </c>
      <c r="AV1221" s="221"/>
      <c r="AW1221" s="221"/>
      <c r="AX1221" s="221"/>
      <c r="AY1221" s="221"/>
      <c r="AZ1221" s="221"/>
      <c r="BA1221" s="221"/>
      <c r="BB1221" s="222">
        <v>350</v>
      </c>
      <c r="BC1221" s="222"/>
    </row>
    <row r="1222" spans="1:55" s="19" customFormat="1" ht="25.7" hidden="1" customHeight="1">
      <c r="A1222" s="690"/>
      <c r="B1222" s="242"/>
      <c r="C1222" s="707" t="s">
        <v>6210</v>
      </c>
      <c r="D1222" s="707" t="s">
        <v>6581</v>
      </c>
      <c r="E1222" s="707" t="s">
        <v>6210</v>
      </c>
      <c r="F1222" s="707" t="s">
        <v>6210</v>
      </c>
      <c r="G1222" s="301"/>
      <c r="H1222" s="301"/>
      <c r="I1222" s="235">
        <v>573</v>
      </c>
      <c r="J1222" s="235">
        <v>573.72</v>
      </c>
      <c r="K1222" s="235">
        <v>573.72</v>
      </c>
      <c r="L1222" s="301"/>
      <c r="M1222" s="736"/>
      <c r="N1222" s="301"/>
      <c r="O1222" s="235">
        <v>567</v>
      </c>
      <c r="P1222" s="235">
        <v>567</v>
      </c>
      <c r="Q1222" s="235" t="s">
        <v>6582</v>
      </c>
      <c r="R1222" s="235">
        <v>1</v>
      </c>
      <c r="S1222" s="235" t="s">
        <v>290</v>
      </c>
      <c r="T1222" s="301"/>
      <c r="U1222" s="301"/>
      <c r="V1222" s="301"/>
      <c r="W1222" s="301"/>
      <c r="X1222" s="301"/>
      <c r="Y1222" s="301"/>
      <c r="Z1222" s="235"/>
      <c r="AA1222" s="707"/>
      <c r="AB1222" s="707"/>
      <c r="AC1222" s="301"/>
      <c r="AD1222" s="301"/>
      <c r="AE1222" s="301"/>
      <c r="AF1222" s="301"/>
      <c r="AG1222" s="301"/>
      <c r="AH1222" s="301"/>
      <c r="AI1222" s="301"/>
      <c r="AJ1222" s="301"/>
      <c r="AK1222" s="301"/>
      <c r="AL1222" s="301"/>
      <c r="AM1222" s="301"/>
      <c r="AN1222" s="301"/>
      <c r="AO1222" s="301"/>
      <c r="AP1222" s="301"/>
      <c r="AQ1222" s="301"/>
      <c r="AR1222" s="301"/>
      <c r="AS1222" s="301"/>
      <c r="AT1222" s="301"/>
      <c r="AU1222" s="221">
        <v>2001</v>
      </c>
      <c r="AV1222" s="221"/>
      <c r="AW1222" s="221"/>
      <c r="AX1222" s="221"/>
      <c r="AY1222" s="221"/>
      <c r="AZ1222" s="221"/>
      <c r="BA1222" s="221"/>
      <c r="BB1222" s="222">
        <v>120</v>
      </c>
      <c r="BC1222" s="222"/>
    </row>
    <row r="1223" spans="1:55" s="19" customFormat="1" ht="25.7" hidden="1" customHeight="1">
      <c r="A1223" s="690"/>
      <c r="B1223" s="242"/>
      <c r="C1223" s="707" t="s">
        <v>6210</v>
      </c>
      <c r="D1223" s="707" t="s">
        <v>6583</v>
      </c>
      <c r="E1223" s="707" t="s">
        <v>6210</v>
      </c>
      <c r="F1223" s="707" t="s">
        <v>6210</v>
      </c>
      <c r="G1223" s="301"/>
      <c r="H1223" s="301"/>
      <c r="I1223" s="235">
        <v>1741</v>
      </c>
      <c r="J1223" s="235">
        <v>550</v>
      </c>
      <c r="K1223" s="235">
        <v>550</v>
      </c>
      <c r="L1223" s="301"/>
      <c r="M1223" s="736"/>
      <c r="N1223" s="301"/>
      <c r="O1223" s="235">
        <v>500</v>
      </c>
      <c r="P1223" s="235">
        <v>500</v>
      </c>
      <c r="Q1223" s="235" t="s">
        <v>1668</v>
      </c>
      <c r="R1223" s="235">
        <v>1</v>
      </c>
      <c r="S1223" s="235" t="s">
        <v>290</v>
      </c>
      <c r="T1223" s="301"/>
      <c r="U1223" s="301"/>
      <c r="V1223" s="301"/>
      <c r="W1223" s="301"/>
      <c r="X1223" s="301"/>
      <c r="Y1223" s="301"/>
      <c r="Z1223" s="235"/>
      <c r="AA1223" s="707"/>
      <c r="AB1223" s="707"/>
      <c r="AC1223" s="301"/>
      <c r="AD1223" s="301"/>
      <c r="AE1223" s="301"/>
      <c r="AF1223" s="301"/>
      <c r="AG1223" s="301"/>
      <c r="AH1223" s="301"/>
      <c r="AI1223" s="301"/>
      <c r="AJ1223" s="301"/>
      <c r="AK1223" s="301"/>
      <c r="AL1223" s="301"/>
      <c r="AM1223" s="301"/>
      <c r="AN1223" s="301"/>
      <c r="AO1223" s="301"/>
      <c r="AP1223" s="301"/>
      <c r="AQ1223" s="301"/>
      <c r="AR1223" s="301"/>
      <c r="AS1223" s="301"/>
      <c r="AT1223" s="301"/>
      <c r="AU1223" s="221">
        <v>2002</v>
      </c>
      <c r="AV1223" s="221"/>
      <c r="AW1223" s="221"/>
      <c r="AX1223" s="221"/>
      <c r="AY1223" s="221"/>
      <c r="AZ1223" s="221"/>
      <c r="BA1223" s="221"/>
      <c r="BB1223" s="222">
        <v>50</v>
      </c>
      <c r="BC1223" s="222"/>
    </row>
    <row r="1224" spans="1:55" s="19" customFormat="1" ht="25.7" hidden="1" customHeight="1">
      <c r="A1224" s="690"/>
      <c r="B1224" s="242"/>
      <c r="C1224" s="707" t="s">
        <v>6210</v>
      </c>
      <c r="D1224" s="707" t="s">
        <v>6584</v>
      </c>
      <c r="E1224" s="707" t="s">
        <v>6210</v>
      </c>
      <c r="F1224" s="707" t="s">
        <v>6210</v>
      </c>
      <c r="G1224" s="301"/>
      <c r="H1224" s="301"/>
      <c r="I1224" s="235">
        <v>1032</v>
      </c>
      <c r="J1224" s="235">
        <v>488</v>
      </c>
      <c r="K1224" s="235">
        <v>488</v>
      </c>
      <c r="L1224" s="301"/>
      <c r="M1224" s="736"/>
      <c r="N1224" s="301"/>
      <c r="O1224" s="235">
        <v>475</v>
      </c>
      <c r="P1224" s="235">
        <v>475</v>
      </c>
      <c r="Q1224" s="235" t="s">
        <v>1689</v>
      </c>
      <c r="R1224" s="235">
        <v>1</v>
      </c>
      <c r="S1224" s="235" t="s">
        <v>290</v>
      </c>
      <c r="T1224" s="301"/>
      <c r="U1224" s="301"/>
      <c r="V1224" s="301"/>
      <c r="W1224" s="301"/>
      <c r="X1224" s="301"/>
      <c r="Y1224" s="301"/>
      <c r="Z1224" s="235"/>
      <c r="AA1224" s="707"/>
      <c r="AB1224" s="707"/>
      <c r="AC1224" s="301"/>
      <c r="AD1224" s="301"/>
      <c r="AE1224" s="301"/>
      <c r="AF1224" s="301"/>
      <c r="AG1224" s="301"/>
      <c r="AH1224" s="301"/>
      <c r="AI1224" s="301"/>
      <c r="AJ1224" s="301"/>
      <c r="AK1224" s="301"/>
      <c r="AL1224" s="301"/>
      <c r="AM1224" s="301"/>
      <c r="AN1224" s="301"/>
      <c r="AO1224" s="301"/>
      <c r="AP1224" s="301"/>
      <c r="AQ1224" s="301"/>
      <c r="AR1224" s="301"/>
      <c r="AS1224" s="301"/>
      <c r="AT1224" s="301"/>
      <c r="AU1224" s="221">
        <v>2003</v>
      </c>
      <c r="AV1224" s="221"/>
      <c r="AW1224" s="221"/>
      <c r="AX1224" s="221"/>
      <c r="AY1224" s="221"/>
      <c r="AZ1224" s="221"/>
      <c r="BA1224" s="221"/>
      <c r="BB1224" s="222">
        <v>75</v>
      </c>
      <c r="BC1224" s="222"/>
    </row>
    <row r="1225" spans="1:55" s="19" customFormat="1" ht="25.7" hidden="1" customHeight="1">
      <c r="A1225" s="690"/>
      <c r="B1225" s="242"/>
      <c r="C1225" s="707" t="s">
        <v>6210</v>
      </c>
      <c r="D1225" s="707" t="s">
        <v>6585</v>
      </c>
      <c r="E1225" s="707" t="s">
        <v>6210</v>
      </c>
      <c r="F1225" s="707" t="s">
        <v>6210</v>
      </c>
      <c r="G1225" s="301"/>
      <c r="H1225" s="301"/>
      <c r="I1225" s="235">
        <v>913.22</v>
      </c>
      <c r="J1225" s="235">
        <v>354.3</v>
      </c>
      <c r="K1225" s="235">
        <v>354.3</v>
      </c>
      <c r="L1225" s="301"/>
      <c r="M1225" s="736"/>
      <c r="N1225" s="301"/>
      <c r="O1225" s="235">
        <v>353.28</v>
      </c>
      <c r="P1225" s="235">
        <v>353.28</v>
      </c>
      <c r="Q1225" s="235" t="s">
        <v>6586</v>
      </c>
      <c r="R1225" s="235">
        <v>1</v>
      </c>
      <c r="S1225" s="235" t="s">
        <v>290</v>
      </c>
      <c r="T1225" s="301"/>
      <c r="U1225" s="301"/>
      <c r="V1225" s="301"/>
      <c r="W1225" s="301"/>
      <c r="X1225" s="301"/>
      <c r="Y1225" s="301"/>
      <c r="Z1225" s="235"/>
      <c r="AA1225" s="707"/>
      <c r="AB1225" s="707"/>
      <c r="AC1225" s="301"/>
      <c r="AD1225" s="301"/>
      <c r="AE1225" s="301"/>
      <c r="AF1225" s="301"/>
      <c r="AG1225" s="301"/>
      <c r="AH1225" s="301"/>
      <c r="AI1225" s="301"/>
      <c r="AJ1225" s="301"/>
      <c r="AK1225" s="301"/>
      <c r="AL1225" s="301"/>
      <c r="AM1225" s="301"/>
      <c r="AN1225" s="301"/>
      <c r="AO1225" s="301"/>
      <c r="AP1225" s="301"/>
      <c r="AQ1225" s="301"/>
      <c r="AR1225" s="301"/>
      <c r="AS1225" s="301"/>
      <c r="AT1225" s="301"/>
      <c r="AU1225" s="221">
        <v>2002</v>
      </c>
      <c r="AV1225" s="221"/>
      <c r="AW1225" s="221"/>
      <c r="AX1225" s="221"/>
      <c r="AY1225" s="221"/>
      <c r="AZ1225" s="221"/>
      <c r="BA1225" s="221"/>
      <c r="BB1225" s="222">
        <v>50</v>
      </c>
      <c r="BC1225" s="222"/>
    </row>
    <row r="1226" spans="1:55" s="19" customFormat="1" ht="25.7" hidden="1" customHeight="1">
      <c r="A1226" s="690"/>
      <c r="B1226" s="242"/>
      <c r="C1226" s="707" t="s">
        <v>6210</v>
      </c>
      <c r="D1226" s="707" t="s">
        <v>6587</v>
      </c>
      <c r="E1226" s="707" t="s">
        <v>6210</v>
      </c>
      <c r="F1226" s="707" t="s">
        <v>6210</v>
      </c>
      <c r="G1226" s="301"/>
      <c r="H1226" s="301"/>
      <c r="I1226" s="235">
        <v>4914</v>
      </c>
      <c r="J1226" s="235">
        <v>1110</v>
      </c>
      <c r="K1226" s="235">
        <v>1110</v>
      </c>
      <c r="L1226" s="301"/>
      <c r="M1226" s="736"/>
      <c r="N1226" s="301"/>
      <c r="O1226" s="235">
        <v>828</v>
      </c>
      <c r="P1226" s="235">
        <v>828</v>
      </c>
      <c r="Q1226" s="235" t="s">
        <v>6588</v>
      </c>
      <c r="R1226" s="235">
        <v>2</v>
      </c>
      <c r="S1226" s="235" t="s">
        <v>290</v>
      </c>
      <c r="T1226" s="301"/>
      <c r="U1226" s="301"/>
      <c r="V1226" s="301"/>
      <c r="W1226" s="301"/>
      <c r="X1226" s="301"/>
      <c r="Y1226" s="301"/>
      <c r="Z1226" s="235"/>
      <c r="AA1226" s="707"/>
      <c r="AB1226" s="707"/>
      <c r="AC1226" s="301"/>
      <c r="AD1226" s="301"/>
      <c r="AE1226" s="301"/>
      <c r="AF1226" s="301"/>
      <c r="AG1226" s="301"/>
      <c r="AH1226" s="301"/>
      <c r="AI1226" s="301"/>
      <c r="AJ1226" s="301"/>
      <c r="AK1226" s="301"/>
      <c r="AL1226" s="301"/>
      <c r="AM1226" s="301"/>
      <c r="AN1226" s="301"/>
      <c r="AO1226" s="301"/>
      <c r="AP1226" s="301"/>
      <c r="AQ1226" s="301"/>
      <c r="AR1226" s="301"/>
      <c r="AS1226" s="301"/>
      <c r="AT1226" s="301"/>
      <c r="AU1226" s="221">
        <v>2003</v>
      </c>
      <c r="AV1226" s="221"/>
      <c r="AW1226" s="221"/>
      <c r="AX1226" s="221"/>
      <c r="AY1226" s="221"/>
      <c r="AZ1226" s="221"/>
      <c r="BA1226" s="221"/>
      <c r="BB1226" s="222">
        <v>75</v>
      </c>
      <c r="BC1226" s="222"/>
    </row>
    <row r="1227" spans="1:55" s="19" customFormat="1" ht="25.7" hidden="1" customHeight="1">
      <c r="A1227" s="690"/>
      <c r="B1227" s="242"/>
      <c r="C1227" s="707" t="s">
        <v>6210</v>
      </c>
      <c r="D1227" s="707" t="s">
        <v>6589</v>
      </c>
      <c r="E1227" s="707" t="s">
        <v>6210</v>
      </c>
      <c r="F1227" s="707" t="s">
        <v>6210</v>
      </c>
      <c r="G1227" s="301"/>
      <c r="H1227" s="301"/>
      <c r="I1227" s="235">
        <v>1410</v>
      </c>
      <c r="J1227" s="235">
        <v>486</v>
      </c>
      <c r="K1227" s="235">
        <v>486</v>
      </c>
      <c r="L1227" s="301"/>
      <c r="M1227" s="736"/>
      <c r="N1227" s="301"/>
      <c r="O1227" s="235">
        <v>446.5</v>
      </c>
      <c r="P1227" s="235">
        <v>446.5</v>
      </c>
      <c r="Q1227" s="235" t="s">
        <v>6590</v>
      </c>
      <c r="R1227" s="235">
        <v>1</v>
      </c>
      <c r="S1227" s="235" t="s">
        <v>290</v>
      </c>
      <c r="T1227" s="301"/>
      <c r="U1227" s="301"/>
      <c r="V1227" s="301"/>
      <c r="W1227" s="301"/>
      <c r="X1227" s="301"/>
      <c r="Y1227" s="301"/>
      <c r="Z1227" s="235"/>
      <c r="AA1227" s="707"/>
      <c r="AB1227" s="707"/>
      <c r="AC1227" s="301"/>
      <c r="AD1227" s="301"/>
      <c r="AE1227" s="301"/>
      <c r="AF1227" s="301"/>
      <c r="AG1227" s="301"/>
      <c r="AH1227" s="301"/>
      <c r="AI1227" s="301"/>
      <c r="AJ1227" s="301"/>
      <c r="AK1227" s="301"/>
      <c r="AL1227" s="301"/>
      <c r="AM1227" s="301"/>
      <c r="AN1227" s="301"/>
      <c r="AO1227" s="301"/>
      <c r="AP1227" s="301"/>
      <c r="AQ1227" s="301"/>
      <c r="AR1227" s="301"/>
      <c r="AS1227" s="301"/>
      <c r="AT1227" s="301"/>
      <c r="AU1227" s="221">
        <v>2005</v>
      </c>
      <c r="AV1227" s="221"/>
      <c r="AW1227" s="221"/>
      <c r="AX1227" s="221"/>
      <c r="AY1227" s="221"/>
      <c r="AZ1227" s="221"/>
      <c r="BA1227" s="221"/>
      <c r="BB1227" s="222">
        <v>110</v>
      </c>
      <c r="BC1227" s="222"/>
    </row>
    <row r="1228" spans="1:55" s="19" customFormat="1" ht="25.7" hidden="1" customHeight="1">
      <c r="A1228" s="690"/>
      <c r="B1228" s="242"/>
      <c r="C1228" s="707" t="s">
        <v>6210</v>
      </c>
      <c r="D1228" s="707" t="s">
        <v>6591</v>
      </c>
      <c r="E1228" s="707" t="s">
        <v>6210</v>
      </c>
      <c r="F1228" s="707" t="s">
        <v>6210</v>
      </c>
      <c r="G1228" s="301"/>
      <c r="H1228" s="301"/>
      <c r="I1228" s="235">
        <v>2081</v>
      </c>
      <c r="J1228" s="235">
        <v>442</v>
      </c>
      <c r="K1228" s="235">
        <v>442</v>
      </c>
      <c r="L1228" s="301"/>
      <c r="M1228" s="736"/>
      <c r="N1228" s="301"/>
      <c r="O1228" s="235">
        <v>414</v>
      </c>
      <c r="P1228" s="235">
        <v>414</v>
      </c>
      <c r="Q1228" s="235" t="s">
        <v>1874</v>
      </c>
      <c r="R1228" s="235">
        <v>1</v>
      </c>
      <c r="S1228" s="235" t="s">
        <v>290</v>
      </c>
      <c r="T1228" s="301"/>
      <c r="U1228" s="301"/>
      <c r="V1228" s="301"/>
      <c r="W1228" s="301"/>
      <c r="X1228" s="301"/>
      <c r="Y1228" s="301"/>
      <c r="Z1228" s="235"/>
      <c r="AA1228" s="707"/>
      <c r="AB1228" s="707"/>
      <c r="AC1228" s="301"/>
      <c r="AD1228" s="301"/>
      <c r="AE1228" s="301"/>
      <c r="AF1228" s="301"/>
      <c r="AG1228" s="301"/>
      <c r="AH1228" s="301"/>
      <c r="AI1228" s="301"/>
      <c r="AJ1228" s="301"/>
      <c r="AK1228" s="301"/>
      <c r="AL1228" s="301"/>
      <c r="AM1228" s="301"/>
      <c r="AN1228" s="301"/>
      <c r="AO1228" s="301"/>
      <c r="AP1228" s="301"/>
      <c r="AQ1228" s="301"/>
      <c r="AR1228" s="301"/>
      <c r="AS1228" s="301"/>
      <c r="AT1228" s="301"/>
      <c r="AU1228" s="221">
        <v>2006</v>
      </c>
      <c r="AV1228" s="221"/>
      <c r="AW1228" s="221"/>
      <c r="AX1228" s="221"/>
      <c r="AY1228" s="221"/>
      <c r="AZ1228" s="221"/>
      <c r="BA1228" s="221"/>
      <c r="BB1228" s="222">
        <v>130</v>
      </c>
      <c r="BC1228" s="222"/>
    </row>
    <row r="1229" spans="1:55" s="19" customFormat="1" ht="25.7" hidden="1" customHeight="1">
      <c r="A1229" s="690"/>
      <c r="B1229" s="242"/>
      <c r="C1229" s="707" t="s">
        <v>6210</v>
      </c>
      <c r="D1229" s="707" t="s">
        <v>6592</v>
      </c>
      <c r="E1229" s="707" t="s">
        <v>6210</v>
      </c>
      <c r="F1229" s="707" t="s">
        <v>6210</v>
      </c>
      <c r="G1229" s="301"/>
      <c r="H1229" s="301"/>
      <c r="I1229" s="235">
        <v>940</v>
      </c>
      <c r="J1229" s="235">
        <v>400</v>
      </c>
      <c r="K1229" s="235">
        <v>400</v>
      </c>
      <c r="L1229" s="301"/>
      <c r="M1229" s="736"/>
      <c r="N1229" s="301"/>
      <c r="O1229" s="235">
        <v>374</v>
      </c>
      <c r="P1229" s="235">
        <v>374</v>
      </c>
      <c r="Q1229" s="235" t="s">
        <v>1486</v>
      </c>
      <c r="R1229" s="235">
        <v>1</v>
      </c>
      <c r="S1229" s="235" t="s">
        <v>290</v>
      </c>
      <c r="T1229" s="301"/>
      <c r="U1229" s="301"/>
      <c r="V1229" s="301"/>
      <c r="W1229" s="301"/>
      <c r="X1229" s="301"/>
      <c r="Y1229" s="301"/>
      <c r="Z1229" s="235"/>
      <c r="AA1229" s="707"/>
      <c r="AB1229" s="707"/>
      <c r="AC1229" s="301"/>
      <c r="AD1229" s="301"/>
      <c r="AE1229" s="301"/>
      <c r="AF1229" s="301"/>
      <c r="AG1229" s="301"/>
      <c r="AH1229" s="301"/>
      <c r="AI1229" s="301"/>
      <c r="AJ1229" s="301"/>
      <c r="AK1229" s="301"/>
      <c r="AL1229" s="301"/>
      <c r="AM1229" s="301"/>
      <c r="AN1229" s="301"/>
      <c r="AO1229" s="301"/>
      <c r="AP1229" s="301"/>
      <c r="AQ1229" s="301"/>
      <c r="AR1229" s="301"/>
      <c r="AS1229" s="301"/>
      <c r="AT1229" s="301"/>
      <c r="AU1229" s="221">
        <v>2007</v>
      </c>
      <c r="AV1229" s="221"/>
      <c r="AW1229" s="221"/>
      <c r="AX1229" s="221"/>
      <c r="AY1229" s="221"/>
      <c r="AZ1229" s="221"/>
      <c r="BA1229" s="221"/>
      <c r="BB1229" s="222">
        <v>90</v>
      </c>
      <c r="BC1229" s="222"/>
    </row>
    <row r="1230" spans="1:55" s="19" customFormat="1" ht="25.7" hidden="1" customHeight="1">
      <c r="A1230" s="690"/>
      <c r="B1230" s="242"/>
      <c r="C1230" s="707" t="s">
        <v>6210</v>
      </c>
      <c r="D1230" s="707" t="s">
        <v>6593</v>
      </c>
      <c r="E1230" s="707" t="s">
        <v>6210</v>
      </c>
      <c r="F1230" s="707" t="s">
        <v>6210</v>
      </c>
      <c r="G1230" s="301"/>
      <c r="H1230" s="301"/>
      <c r="I1230" s="235">
        <v>1655</v>
      </c>
      <c r="J1230" s="235">
        <v>446.5</v>
      </c>
      <c r="K1230" s="235">
        <v>446.5</v>
      </c>
      <c r="L1230" s="301"/>
      <c r="M1230" s="736"/>
      <c r="N1230" s="301"/>
      <c r="O1230" s="235">
        <v>446.5</v>
      </c>
      <c r="P1230" s="235">
        <v>446.5</v>
      </c>
      <c r="Q1230" s="235" t="s">
        <v>6590</v>
      </c>
      <c r="R1230" s="235">
        <v>1</v>
      </c>
      <c r="S1230" s="235" t="s">
        <v>290</v>
      </c>
      <c r="T1230" s="301"/>
      <c r="U1230" s="301"/>
      <c r="V1230" s="301"/>
      <c r="W1230" s="301"/>
      <c r="X1230" s="301"/>
      <c r="Y1230" s="301"/>
      <c r="Z1230" s="235"/>
      <c r="AA1230" s="707"/>
      <c r="AB1230" s="707"/>
      <c r="AC1230" s="301"/>
      <c r="AD1230" s="301"/>
      <c r="AE1230" s="301"/>
      <c r="AF1230" s="301"/>
      <c r="AG1230" s="301"/>
      <c r="AH1230" s="301"/>
      <c r="AI1230" s="301"/>
      <c r="AJ1230" s="301"/>
      <c r="AK1230" s="301"/>
      <c r="AL1230" s="301"/>
      <c r="AM1230" s="301"/>
      <c r="AN1230" s="301"/>
      <c r="AO1230" s="301"/>
      <c r="AP1230" s="301"/>
      <c r="AQ1230" s="301"/>
      <c r="AR1230" s="301"/>
      <c r="AS1230" s="301"/>
      <c r="AT1230" s="301"/>
      <c r="AU1230" s="221">
        <v>2007</v>
      </c>
      <c r="AV1230" s="221"/>
      <c r="AW1230" s="221"/>
      <c r="AX1230" s="221"/>
      <c r="AY1230" s="221"/>
      <c r="AZ1230" s="221"/>
      <c r="BA1230" s="221"/>
      <c r="BB1230" s="222">
        <v>110</v>
      </c>
      <c r="BC1230" s="222"/>
    </row>
    <row r="1231" spans="1:55" s="19" customFormat="1" ht="25.7" hidden="1" customHeight="1">
      <c r="A1231" s="690"/>
      <c r="B1231" s="242"/>
      <c r="C1231" s="707" t="s">
        <v>6210</v>
      </c>
      <c r="D1231" s="707" t="s">
        <v>6594</v>
      </c>
      <c r="E1231" s="707" t="s">
        <v>6210</v>
      </c>
      <c r="F1231" s="707" t="s">
        <v>6210</v>
      </c>
      <c r="G1231" s="301"/>
      <c r="H1231" s="301"/>
      <c r="I1231" s="235">
        <v>957</v>
      </c>
      <c r="J1231" s="235">
        <v>448.33</v>
      </c>
      <c r="K1231" s="235">
        <v>448.33</v>
      </c>
      <c r="L1231" s="301"/>
      <c r="M1231" s="736"/>
      <c r="N1231" s="301"/>
      <c r="O1231" s="235">
        <v>432</v>
      </c>
      <c r="P1231" s="235">
        <v>432</v>
      </c>
      <c r="Q1231" s="235" t="s">
        <v>6595</v>
      </c>
      <c r="R1231" s="235">
        <v>1</v>
      </c>
      <c r="S1231" s="235" t="s">
        <v>290</v>
      </c>
      <c r="T1231" s="944"/>
      <c r="U1231" s="944"/>
      <c r="V1231" s="944"/>
      <c r="W1231" s="944"/>
      <c r="X1231" s="944"/>
      <c r="Y1231" s="944"/>
      <c r="Z1231" s="299"/>
      <c r="AA1231" s="707"/>
      <c r="AB1231" s="707"/>
      <c r="AC1231" s="301"/>
      <c r="AD1231" s="301"/>
      <c r="AE1231" s="301"/>
      <c r="AF1231" s="301"/>
      <c r="AG1231" s="301"/>
      <c r="AH1231" s="301"/>
      <c r="AI1231" s="301"/>
      <c r="AJ1231" s="301"/>
      <c r="AK1231" s="301"/>
      <c r="AL1231" s="301"/>
      <c r="AM1231" s="301"/>
      <c r="AN1231" s="301"/>
      <c r="AO1231" s="301"/>
      <c r="AP1231" s="301"/>
      <c r="AQ1231" s="301"/>
      <c r="AR1231" s="301"/>
      <c r="AS1231" s="301"/>
      <c r="AT1231" s="301"/>
      <c r="AU1231" s="221">
        <v>2007</v>
      </c>
      <c r="AV1231" s="221"/>
      <c r="AW1231" s="221"/>
      <c r="AX1231" s="221"/>
      <c r="AY1231" s="221"/>
      <c r="AZ1231" s="221"/>
      <c r="BA1231" s="221"/>
      <c r="BB1231" s="222">
        <v>120</v>
      </c>
      <c r="BC1231" s="222"/>
    </row>
    <row r="1232" spans="1:55" s="19" customFormat="1" ht="25.7" hidden="1" customHeight="1">
      <c r="A1232" s="690" t="s">
        <v>167</v>
      </c>
      <c r="B1232" s="242"/>
      <c r="C1232" s="707" t="s">
        <v>6210</v>
      </c>
      <c r="D1232" s="707" t="s">
        <v>6596</v>
      </c>
      <c r="E1232" s="707" t="s">
        <v>6210</v>
      </c>
      <c r="F1232" s="707" t="s">
        <v>6210</v>
      </c>
      <c r="G1232" s="301"/>
      <c r="H1232" s="301"/>
      <c r="I1232" s="235">
        <v>1388</v>
      </c>
      <c r="J1232" s="235">
        <v>1331.41</v>
      </c>
      <c r="K1232" s="235">
        <v>1354.69</v>
      </c>
      <c r="L1232" s="301"/>
      <c r="M1232" s="736"/>
      <c r="N1232" s="301"/>
      <c r="O1232" s="235">
        <v>1388.2</v>
      </c>
      <c r="P1232" s="235">
        <v>1388.2</v>
      </c>
      <c r="Q1232" s="235" t="s">
        <v>6597</v>
      </c>
      <c r="R1232" s="235">
        <v>3</v>
      </c>
      <c r="S1232" s="235" t="s">
        <v>290</v>
      </c>
      <c r="T1232" s="301"/>
      <c r="U1232" s="301"/>
      <c r="V1232" s="301"/>
      <c r="W1232" s="301"/>
      <c r="X1232" s="301"/>
      <c r="Y1232" s="301"/>
      <c r="Z1232" s="235"/>
      <c r="AA1232" s="707"/>
      <c r="AB1232" s="707"/>
      <c r="AC1232" s="301"/>
      <c r="AD1232" s="301"/>
      <c r="AE1232" s="301"/>
      <c r="AF1232" s="301"/>
      <c r="AG1232" s="301"/>
      <c r="AH1232" s="301"/>
      <c r="AI1232" s="301"/>
      <c r="AJ1232" s="301"/>
      <c r="AK1232" s="301"/>
      <c r="AL1232" s="301"/>
      <c r="AM1232" s="301"/>
      <c r="AN1232" s="301"/>
      <c r="AO1232" s="301"/>
      <c r="AP1232" s="301"/>
      <c r="AQ1232" s="301"/>
      <c r="AR1232" s="301"/>
      <c r="AS1232" s="301"/>
      <c r="AT1232" s="301"/>
      <c r="AU1232" s="221">
        <v>2007</v>
      </c>
      <c r="AV1232" s="221"/>
      <c r="AW1232" s="221"/>
      <c r="AX1232" s="221"/>
      <c r="AY1232" s="221"/>
      <c r="AZ1232" s="221"/>
      <c r="BA1232" s="221"/>
      <c r="BB1232" s="222">
        <v>1500</v>
      </c>
      <c r="BC1232" s="222"/>
    </row>
    <row r="1233" spans="1:55" s="19" customFormat="1" ht="25.7" hidden="1" customHeight="1">
      <c r="A1233" s="690" t="s">
        <v>168</v>
      </c>
      <c r="B1233" s="242"/>
      <c r="C1233" s="707" t="s">
        <v>6210</v>
      </c>
      <c r="D1233" s="707" t="s">
        <v>6598</v>
      </c>
      <c r="E1233" s="707" t="s">
        <v>6210</v>
      </c>
      <c r="F1233" s="707" t="s">
        <v>6210</v>
      </c>
      <c r="G1233" s="301"/>
      <c r="H1233" s="301"/>
      <c r="I1233" s="235">
        <v>2975</v>
      </c>
      <c r="J1233" s="235">
        <v>1274</v>
      </c>
      <c r="K1233" s="235">
        <v>1274</v>
      </c>
      <c r="L1233" s="301"/>
      <c r="M1233" s="736"/>
      <c r="N1233" s="301"/>
      <c r="O1233" s="235">
        <v>1134</v>
      </c>
      <c r="P1233" s="235">
        <v>567</v>
      </c>
      <c r="Q1233" s="235" t="s">
        <v>6599</v>
      </c>
      <c r="R1233" s="235">
        <v>2</v>
      </c>
      <c r="S1233" s="235" t="s">
        <v>290</v>
      </c>
      <c r="T1233" s="301"/>
      <c r="U1233" s="301"/>
      <c r="V1233" s="301"/>
      <c r="W1233" s="301"/>
      <c r="X1233" s="301"/>
      <c r="Y1233" s="301"/>
      <c r="Z1233" s="235" t="s">
        <v>1889</v>
      </c>
      <c r="AA1233" s="707"/>
      <c r="AB1233" s="707"/>
      <c r="AC1233" s="301"/>
      <c r="AD1233" s="301"/>
      <c r="AE1233" s="301"/>
      <c r="AF1233" s="301"/>
      <c r="AG1233" s="301"/>
      <c r="AH1233" s="301"/>
      <c r="AI1233" s="301"/>
      <c r="AJ1233" s="301"/>
      <c r="AK1233" s="301"/>
      <c r="AL1233" s="301"/>
      <c r="AM1233" s="301"/>
      <c r="AN1233" s="301"/>
      <c r="AO1233" s="301"/>
      <c r="AP1233" s="301"/>
      <c r="AQ1233" s="301"/>
      <c r="AR1233" s="301"/>
      <c r="AS1233" s="301"/>
      <c r="AT1233" s="301"/>
      <c r="AU1233" s="221">
        <v>2006</v>
      </c>
      <c r="AV1233" s="221"/>
      <c r="AW1233" s="221"/>
      <c r="AX1233" s="221"/>
      <c r="AY1233" s="221"/>
      <c r="AZ1233" s="221"/>
      <c r="BA1233" s="221"/>
      <c r="BB1233" s="222">
        <v>240</v>
      </c>
      <c r="BC1233" s="222"/>
    </row>
    <row r="1234" spans="1:55" s="19" customFormat="1" ht="25.7" hidden="1" customHeight="1">
      <c r="A1234" s="690" t="s">
        <v>174</v>
      </c>
      <c r="B1234" s="242"/>
      <c r="C1234" s="707" t="s">
        <v>6210</v>
      </c>
      <c r="D1234" s="707" t="s">
        <v>6600</v>
      </c>
      <c r="E1234" s="707" t="s">
        <v>6210</v>
      </c>
      <c r="F1234" s="707" t="s">
        <v>6210</v>
      </c>
      <c r="G1234" s="301"/>
      <c r="H1234" s="301"/>
      <c r="I1234" s="235">
        <v>2710</v>
      </c>
      <c r="J1234" s="235">
        <v>514</v>
      </c>
      <c r="K1234" s="235">
        <v>514</v>
      </c>
      <c r="L1234" s="301"/>
      <c r="M1234" s="736"/>
      <c r="N1234" s="301"/>
      <c r="O1234" s="235">
        <v>498</v>
      </c>
      <c r="P1234" s="235">
        <v>498</v>
      </c>
      <c r="Q1234" s="235" t="s">
        <v>6595</v>
      </c>
      <c r="R1234" s="235">
        <v>1</v>
      </c>
      <c r="S1234" s="235" t="s">
        <v>290</v>
      </c>
      <c r="T1234" s="301"/>
      <c r="U1234" s="301"/>
      <c r="V1234" s="301"/>
      <c r="W1234" s="301"/>
      <c r="X1234" s="301"/>
      <c r="Y1234" s="301"/>
      <c r="Z1234" s="235"/>
      <c r="AA1234" s="707"/>
      <c r="AB1234" s="707"/>
      <c r="AC1234" s="301"/>
      <c r="AD1234" s="301"/>
      <c r="AE1234" s="301"/>
      <c r="AF1234" s="301"/>
      <c r="AG1234" s="301"/>
      <c r="AH1234" s="301"/>
      <c r="AI1234" s="301"/>
      <c r="AJ1234" s="301"/>
      <c r="AK1234" s="301"/>
      <c r="AL1234" s="301"/>
      <c r="AM1234" s="301"/>
      <c r="AN1234" s="301"/>
      <c r="AO1234" s="301"/>
      <c r="AP1234" s="301"/>
      <c r="AQ1234" s="301"/>
      <c r="AR1234" s="301"/>
      <c r="AS1234" s="301"/>
      <c r="AT1234" s="301"/>
      <c r="AU1234" s="221">
        <v>2008</v>
      </c>
      <c r="AV1234" s="221"/>
      <c r="AW1234" s="221"/>
      <c r="AX1234" s="221"/>
      <c r="AY1234" s="221"/>
      <c r="AZ1234" s="221"/>
      <c r="BA1234" s="221"/>
      <c r="BB1234" s="222">
        <v>150</v>
      </c>
      <c r="BC1234" s="222"/>
    </row>
    <row r="1235" spans="1:55" s="19" customFormat="1" ht="25.7" hidden="1" customHeight="1">
      <c r="A1235" s="690"/>
      <c r="B1235" s="242"/>
      <c r="C1235" s="707" t="s">
        <v>6210</v>
      </c>
      <c r="D1235" s="707" t="s">
        <v>1717</v>
      </c>
      <c r="E1235" s="707" t="s">
        <v>6210</v>
      </c>
      <c r="F1235" s="707" t="s">
        <v>6210</v>
      </c>
      <c r="G1235" s="301"/>
      <c r="H1235" s="301"/>
      <c r="I1235" s="235">
        <v>1244</v>
      </c>
      <c r="J1235" s="235">
        <v>566</v>
      </c>
      <c r="K1235" s="235">
        <v>566</v>
      </c>
      <c r="L1235" s="301"/>
      <c r="M1235" s="736"/>
      <c r="N1235" s="301"/>
      <c r="O1235" s="235">
        <v>520</v>
      </c>
      <c r="P1235" s="235">
        <v>520</v>
      </c>
      <c r="Q1235" s="235" t="s">
        <v>6595</v>
      </c>
      <c r="R1235" s="235">
        <v>1</v>
      </c>
      <c r="S1235" s="235" t="s">
        <v>290</v>
      </c>
      <c r="T1235" s="301"/>
      <c r="U1235" s="301"/>
      <c r="V1235" s="301"/>
      <c r="W1235" s="301"/>
      <c r="X1235" s="301"/>
      <c r="Y1235" s="301"/>
      <c r="Z1235" s="235"/>
      <c r="AA1235" s="707"/>
      <c r="AB1235" s="707"/>
      <c r="AC1235" s="301"/>
      <c r="AD1235" s="301"/>
      <c r="AE1235" s="301"/>
      <c r="AF1235" s="301"/>
      <c r="AG1235" s="301"/>
      <c r="AH1235" s="301"/>
      <c r="AI1235" s="301"/>
      <c r="AJ1235" s="301"/>
      <c r="AK1235" s="301"/>
      <c r="AL1235" s="301"/>
      <c r="AM1235" s="301"/>
      <c r="AN1235" s="301"/>
      <c r="AO1235" s="301"/>
      <c r="AP1235" s="301"/>
      <c r="AQ1235" s="301"/>
      <c r="AR1235" s="301"/>
      <c r="AS1235" s="301"/>
      <c r="AT1235" s="301"/>
      <c r="AU1235" s="221">
        <v>2008</v>
      </c>
      <c r="AV1235" s="221"/>
      <c r="AW1235" s="221"/>
      <c r="AX1235" s="221"/>
      <c r="AY1235" s="221"/>
      <c r="AZ1235" s="221"/>
      <c r="BA1235" s="221"/>
      <c r="BB1235" s="222">
        <v>150</v>
      </c>
      <c r="BC1235" s="222"/>
    </row>
    <row r="1236" spans="1:55" s="19" customFormat="1" ht="25.7" hidden="1" customHeight="1">
      <c r="A1236" s="690"/>
      <c r="B1236" s="242"/>
      <c r="C1236" s="707" t="s">
        <v>6210</v>
      </c>
      <c r="D1236" s="707" t="s">
        <v>6601</v>
      </c>
      <c r="E1236" s="707" t="s">
        <v>6210</v>
      </c>
      <c r="F1236" s="707" t="s">
        <v>6210</v>
      </c>
      <c r="G1236" s="301"/>
      <c r="H1236" s="301"/>
      <c r="I1236" s="235">
        <v>1673</v>
      </c>
      <c r="J1236" s="235">
        <v>541</v>
      </c>
      <c r="K1236" s="235">
        <v>541</v>
      </c>
      <c r="L1236" s="301"/>
      <c r="M1236" s="736"/>
      <c r="N1236" s="301"/>
      <c r="O1236" s="235">
        <v>475</v>
      </c>
      <c r="P1236" s="235">
        <v>475</v>
      </c>
      <c r="Q1236" s="235" t="s">
        <v>6595</v>
      </c>
      <c r="R1236" s="235">
        <v>1</v>
      </c>
      <c r="S1236" s="235" t="s">
        <v>290</v>
      </c>
      <c r="T1236" s="301"/>
      <c r="U1236" s="301"/>
      <c r="V1236" s="301"/>
      <c r="W1236" s="301"/>
      <c r="X1236" s="301"/>
      <c r="Y1236" s="301"/>
      <c r="Z1236" s="235"/>
      <c r="AA1236" s="707"/>
      <c r="AB1236" s="707"/>
      <c r="AC1236" s="301"/>
      <c r="AD1236" s="301"/>
      <c r="AE1236" s="301"/>
      <c r="AF1236" s="301"/>
      <c r="AG1236" s="301"/>
      <c r="AH1236" s="301"/>
      <c r="AI1236" s="301"/>
      <c r="AJ1236" s="301"/>
      <c r="AK1236" s="301"/>
      <c r="AL1236" s="301"/>
      <c r="AM1236" s="301"/>
      <c r="AN1236" s="301"/>
      <c r="AO1236" s="301"/>
      <c r="AP1236" s="301"/>
      <c r="AQ1236" s="301"/>
      <c r="AR1236" s="301"/>
      <c r="AS1236" s="301"/>
      <c r="AT1236" s="301"/>
      <c r="AU1236" s="221">
        <v>2008</v>
      </c>
      <c r="AV1236" s="221"/>
      <c r="AW1236" s="221"/>
      <c r="AX1236" s="221"/>
      <c r="AY1236" s="221"/>
      <c r="AZ1236" s="221"/>
      <c r="BA1236" s="221"/>
      <c r="BB1236" s="222">
        <v>220</v>
      </c>
      <c r="BC1236" s="222"/>
    </row>
    <row r="1237" spans="1:55" s="19" customFormat="1" ht="25.7" hidden="1" customHeight="1">
      <c r="A1237" s="690"/>
      <c r="B1237" s="242"/>
      <c r="C1237" s="707" t="s">
        <v>6210</v>
      </c>
      <c r="D1237" s="707" t="s">
        <v>6602</v>
      </c>
      <c r="E1237" s="707" t="s">
        <v>6210</v>
      </c>
      <c r="F1237" s="707"/>
      <c r="G1237" s="301" t="s">
        <v>6210</v>
      </c>
      <c r="H1237" s="301"/>
      <c r="I1237" s="235">
        <v>1521</v>
      </c>
      <c r="J1237" s="235">
        <v>1521</v>
      </c>
      <c r="K1237" s="235">
        <v>556.70000000000005</v>
      </c>
      <c r="L1237" s="301">
        <v>556.70000000000005</v>
      </c>
      <c r="M1237" s="736"/>
      <c r="N1237" s="301"/>
      <c r="O1237" s="235"/>
      <c r="P1237" s="235"/>
      <c r="Q1237" s="235">
        <v>556.70000000000005</v>
      </c>
      <c r="R1237" s="235">
        <v>556.70000000000005</v>
      </c>
      <c r="S1237" s="235" t="s">
        <v>1682</v>
      </c>
      <c r="T1237" s="301">
        <v>1</v>
      </c>
      <c r="U1237" s="301" t="s">
        <v>290</v>
      </c>
      <c r="V1237" s="301"/>
      <c r="W1237" s="301"/>
      <c r="X1237" s="301"/>
      <c r="Y1237" s="301"/>
      <c r="Z1237" s="235"/>
      <c r="AA1237" s="707"/>
      <c r="AB1237" s="707"/>
      <c r="AC1237" s="301"/>
      <c r="AD1237" s="301"/>
      <c r="AE1237" s="301"/>
      <c r="AF1237" s="301"/>
      <c r="AG1237" s="301"/>
      <c r="AH1237" s="301"/>
      <c r="AI1237" s="301"/>
      <c r="AJ1237" s="301"/>
      <c r="AK1237" s="301"/>
      <c r="AL1237" s="301"/>
      <c r="AM1237" s="301"/>
      <c r="AN1237" s="301"/>
      <c r="AO1237" s="301"/>
      <c r="AP1237" s="301"/>
      <c r="AQ1237" s="301"/>
      <c r="AR1237" s="301"/>
      <c r="AS1237" s="301"/>
      <c r="AT1237" s="301"/>
      <c r="AU1237" s="221"/>
      <c r="AV1237" s="221"/>
      <c r="AW1237" s="221">
        <v>2009</v>
      </c>
      <c r="AX1237" s="221"/>
      <c r="AY1237" s="221"/>
      <c r="AZ1237" s="221"/>
      <c r="BA1237" s="221"/>
      <c r="BB1237" s="222"/>
      <c r="BC1237" s="222"/>
    </row>
    <row r="1238" spans="1:55" s="19" customFormat="1" ht="25.7" hidden="1" customHeight="1">
      <c r="A1238" s="690"/>
      <c r="B1238" s="242"/>
      <c r="C1238" s="707" t="s">
        <v>6220</v>
      </c>
      <c r="D1238" s="707" t="s">
        <v>6603</v>
      </c>
      <c r="E1238" s="707" t="s">
        <v>6220</v>
      </c>
      <c r="F1238" s="707" t="s">
        <v>6220</v>
      </c>
      <c r="G1238" s="301"/>
      <c r="H1238" s="301"/>
      <c r="I1238" s="235">
        <v>3096</v>
      </c>
      <c r="J1238" s="235">
        <v>328</v>
      </c>
      <c r="K1238" s="235">
        <v>328</v>
      </c>
      <c r="L1238" s="301"/>
      <c r="M1238" s="736"/>
      <c r="N1238" s="301"/>
      <c r="O1238" s="235">
        <v>300</v>
      </c>
      <c r="P1238" s="235">
        <v>300</v>
      </c>
      <c r="Q1238" s="235" t="s">
        <v>6604</v>
      </c>
      <c r="R1238" s="235">
        <v>1</v>
      </c>
      <c r="S1238" s="235" t="s">
        <v>290</v>
      </c>
      <c r="T1238" s="301"/>
      <c r="U1238" s="301"/>
      <c r="V1238" s="301"/>
      <c r="W1238" s="301"/>
      <c r="X1238" s="301"/>
      <c r="Y1238" s="301"/>
      <c r="Z1238" s="235" t="s">
        <v>1644</v>
      </c>
      <c r="AA1238" s="707"/>
      <c r="AB1238" s="707"/>
      <c r="AC1238" s="301"/>
      <c r="AD1238" s="301"/>
      <c r="AE1238" s="301"/>
      <c r="AF1238" s="301"/>
      <c r="AG1238" s="301"/>
      <c r="AH1238" s="301"/>
      <c r="AI1238" s="301"/>
      <c r="AJ1238" s="301"/>
      <c r="AK1238" s="301"/>
      <c r="AL1238" s="301"/>
      <c r="AM1238" s="301"/>
      <c r="AN1238" s="301"/>
      <c r="AO1238" s="301"/>
      <c r="AP1238" s="301"/>
      <c r="AQ1238" s="301"/>
      <c r="AR1238" s="301"/>
      <c r="AS1238" s="301"/>
      <c r="AT1238" s="301"/>
      <c r="AU1238" s="221">
        <v>2004</v>
      </c>
      <c r="AV1238" s="221"/>
      <c r="AW1238" s="221"/>
      <c r="AX1238" s="221"/>
      <c r="AY1238" s="221"/>
      <c r="AZ1238" s="221"/>
      <c r="BA1238" s="221"/>
      <c r="BB1238" s="222">
        <v>70</v>
      </c>
      <c r="BC1238" s="222"/>
    </row>
    <row r="1239" spans="1:55" s="19" customFormat="1" ht="25.7" hidden="1" customHeight="1">
      <c r="A1239" s="690"/>
      <c r="B1239" s="242"/>
      <c r="C1239" s="707" t="s">
        <v>6220</v>
      </c>
      <c r="D1239" s="707" t="s">
        <v>6605</v>
      </c>
      <c r="E1239" s="707" t="s">
        <v>6220</v>
      </c>
      <c r="F1239" s="707" t="s">
        <v>6220</v>
      </c>
      <c r="G1239" s="235"/>
      <c r="H1239" s="235"/>
      <c r="I1239" s="235">
        <v>999</v>
      </c>
      <c r="J1239" s="235">
        <v>459</v>
      </c>
      <c r="K1239" s="235">
        <v>459</v>
      </c>
      <c r="L1239" s="301"/>
      <c r="M1239" s="736"/>
      <c r="N1239" s="301"/>
      <c r="O1239" s="235">
        <v>300</v>
      </c>
      <c r="P1239" s="235">
        <v>300</v>
      </c>
      <c r="Q1239" s="235" t="s">
        <v>6604</v>
      </c>
      <c r="R1239" s="235">
        <v>1</v>
      </c>
      <c r="S1239" s="235" t="s">
        <v>290</v>
      </c>
      <c r="T1239" s="301"/>
      <c r="U1239" s="301"/>
      <c r="V1239" s="301"/>
      <c r="W1239" s="301"/>
      <c r="X1239" s="301"/>
      <c r="Y1239" s="301"/>
      <c r="Z1239" s="235" t="s">
        <v>1644</v>
      </c>
      <c r="AA1239" s="707"/>
      <c r="AB1239" s="707"/>
      <c r="AC1239" s="301"/>
      <c r="AD1239" s="301"/>
      <c r="AE1239" s="301"/>
      <c r="AF1239" s="301"/>
      <c r="AG1239" s="301"/>
      <c r="AH1239" s="301"/>
      <c r="AI1239" s="301"/>
      <c r="AJ1239" s="301"/>
      <c r="AK1239" s="301"/>
      <c r="AL1239" s="301"/>
      <c r="AM1239" s="301"/>
      <c r="AN1239" s="301"/>
      <c r="AO1239" s="301"/>
      <c r="AP1239" s="301"/>
      <c r="AQ1239" s="301"/>
      <c r="AR1239" s="301"/>
      <c r="AS1239" s="301"/>
      <c r="AT1239" s="301"/>
      <c r="AU1239" s="221">
        <v>2008</v>
      </c>
      <c r="AV1239" s="221"/>
      <c r="AW1239" s="221"/>
      <c r="AX1239" s="221"/>
      <c r="AY1239" s="221"/>
      <c r="AZ1239" s="221"/>
      <c r="BA1239" s="221"/>
      <c r="BB1239" s="222">
        <v>82</v>
      </c>
      <c r="BC1239" s="222"/>
    </row>
    <row r="1240" spans="1:55" s="19" customFormat="1" ht="25.7" hidden="1" customHeight="1">
      <c r="A1240" s="690"/>
      <c r="B1240" s="242"/>
      <c r="C1240" s="707" t="s">
        <v>6220</v>
      </c>
      <c r="D1240" s="707" t="s">
        <v>6606</v>
      </c>
      <c r="E1240" s="707" t="s">
        <v>6220</v>
      </c>
      <c r="F1240" s="707" t="s">
        <v>6220</v>
      </c>
      <c r="G1240" s="235"/>
      <c r="H1240" s="235"/>
      <c r="I1240" s="235">
        <v>1768</v>
      </c>
      <c r="J1240" s="235">
        <v>495</v>
      </c>
      <c r="K1240" s="235">
        <v>495</v>
      </c>
      <c r="L1240" s="301"/>
      <c r="M1240" s="736"/>
      <c r="N1240" s="301"/>
      <c r="O1240" s="235">
        <v>300</v>
      </c>
      <c r="P1240" s="235">
        <v>300</v>
      </c>
      <c r="Q1240" s="235" t="s">
        <v>6604</v>
      </c>
      <c r="R1240" s="235">
        <v>1</v>
      </c>
      <c r="S1240" s="235" t="s">
        <v>290</v>
      </c>
      <c r="T1240" s="301"/>
      <c r="U1240" s="301"/>
      <c r="V1240" s="301"/>
      <c r="W1240" s="301"/>
      <c r="X1240" s="301"/>
      <c r="Y1240" s="301"/>
      <c r="Z1240" s="235" t="s">
        <v>1644</v>
      </c>
      <c r="AA1240" s="707"/>
      <c r="AB1240" s="707"/>
      <c r="AC1240" s="301"/>
      <c r="AD1240" s="301"/>
      <c r="AE1240" s="301"/>
      <c r="AF1240" s="301"/>
      <c r="AG1240" s="301"/>
      <c r="AH1240" s="301"/>
      <c r="AI1240" s="301"/>
      <c r="AJ1240" s="301"/>
      <c r="AK1240" s="301"/>
      <c r="AL1240" s="301"/>
      <c r="AM1240" s="301"/>
      <c r="AN1240" s="301"/>
      <c r="AO1240" s="301"/>
      <c r="AP1240" s="301"/>
      <c r="AQ1240" s="301"/>
      <c r="AR1240" s="301"/>
      <c r="AS1240" s="301"/>
      <c r="AT1240" s="301"/>
      <c r="AU1240" s="221">
        <v>2008</v>
      </c>
      <c r="AV1240" s="221"/>
      <c r="AW1240" s="221"/>
      <c r="AX1240" s="221"/>
      <c r="AY1240" s="221"/>
      <c r="AZ1240" s="221"/>
      <c r="BA1240" s="221"/>
      <c r="BB1240" s="222">
        <v>105</v>
      </c>
      <c r="BC1240" s="222"/>
    </row>
    <row r="1241" spans="1:55" s="19" customFormat="1" ht="25.7" hidden="1" customHeight="1">
      <c r="A1241" s="690"/>
      <c r="B1241" s="242"/>
      <c r="C1241" s="707" t="s">
        <v>6220</v>
      </c>
      <c r="D1241" s="707" t="s">
        <v>6607</v>
      </c>
      <c r="E1241" s="707" t="s">
        <v>6220</v>
      </c>
      <c r="F1241" s="707" t="s">
        <v>6220</v>
      </c>
      <c r="G1241" s="301"/>
      <c r="H1241" s="301"/>
      <c r="I1241" s="235">
        <v>1071</v>
      </c>
      <c r="J1241" s="235">
        <v>615.39</v>
      </c>
      <c r="K1241" s="235">
        <v>615.39</v>
      </c>
      <c r="L1241" s="235"/>
      <c r="M1241" s="235"/>
      <c r="N1241" s="235"/>
      <c r="O1241" s="235">
        <v>300</v>
      </c>
      <c r="P1241" s="235">
        <v>300</v>
      </c>
      <c r="Q1241" s="235" t="s">
        <v>6604</v>
      </c>
      <c r="R1241" s="235">
        <v>1</v>
      </c>
      <c r="S1241" s="235" t="s">
        <v>290</v>
      </c>
      <c r="T1241" s="301"/>
      <c r="U1241" s="301"/>
      <c r="V1241" s="301"/>
      <c r="W1241" s="301"/>
      <c r="X1241" s="301"/>
      <c r="Y1241" s="301"/>
      <c r="Z1241" s="235" t="s">
        <v>1644</v>
      </c>
      <c r="AA1241" s="707"/>
      <c r="AB1241" s="707"/>
      <c r="AC1241" s="301"/>
      <c r="AD1241" s="301"/>
      <c r="AE1241" s="301"/>
      <c r="AF1241" s="301"/>
      <c r="AG1241" s="301"/>
      <c r="AH1241" s="301"/>
      <c r="AI1241" s="301"/>
      <c r="AJ1241" s="301"/>
      <c r="AK1241" s="301"/>
      <c r="AL1241" s="301"/>
      <c r="AM1241" s="301"/>
      <c r="AN1241" s="301"/>
      <c r="AO1241" s="301"/>
      <c r="AP1241" s="301"/>
      <c r="AQ1241" s="301"/>
      <c r="AR1241" s="301"/>
      <c r="AS1241" s="301"/>
      <c r="AT1241" s="301"/>
      <c r="AU1241" s="221">
        <v>2013</v>
      </c>
      <c r="AV1241" s="221"/>
      <c r="AW1241" s="221"/>
      <c r="AX1241" s="221"/>
      <c r="AY1241" s="221"/>
      <c r="AZ1241" s="221"/>
      <c r="BA1241" s="221"/>
      <c r="BB1241" s="222">
        <v>236</v>
      </c>
      <c r="BC1241" s="222"/>
    </row>
    <row r="1242" spans="1:55" s="19" customFormat="1" ht="25.7" hidden="1" customHeight="1">
      <c r="A1242" s="690"/>
      <c r="B1242" s="225"/>
      <c r="C1242" s="707" t="s">
        <v>6220</v>
      </c>
      <c r="D1242" s="707" t="s">
        <v>13090</v>
      </c>
      <c r="E1242" s="707" t="s">
        <v>6220</v>
      </c>
      <c r="F1242" s="707" t="s">
        <v>6220</v>
      </c>
      <c r="G1242" s="235"/>
      <c r="H1242" s="235"/>
      <c r="I1242" s="235">
        <v>844</v>
      </c>
      <c r="J1242" s="235">
        <v>500</v>
      </c>
      <c r="K1242" s="235">
        <v>500</v>
      </c>
      <c r="L1242" s="235"/>
      <c r="M1242" s="235"/>
      <c r="N1242" s="235"/>
      <c r="O1242" s="235">
        <v>300</v>
      </c>
      <c r="P1242" s="235">
        <v>300</v>
      </c>
      <c r="Q1242" s="235" t="s">
        <v>1682</v>
      </c>
      <c r="R1242" s="235">
        <v>1</v>
      </c>
      <c r="S1242" s="235" t="s">
        <v>290</v>
      </c>
      <c r="T1242" s="235"/>
      <c r="U1242" s="221"/>
      <c r="V1242" s="222"/>
      <c r="W1242" s="222"/>
      <c r="X1242" s="301"/>
      <c r="Y1242" s="301"/>
      <c r="Z1242" s="235" t="s">
        <v>1644</v>
      </c>
      <c r="AA1242" s="221"/>
      <c r="AB1242" s="222"/>
      <c r="AC1242" s="301"/>
      <c r="AD1242" s="301"/>
      <c r="AE1242" s="301"/>
      <c r="AF1242" s="301"/>
      <c r="AG1242" s="301"/>
      <c r="AH1242" s="301"/>
      <c r="AI1242" s="301"/>
      <c r="AJ1242" s="301"/>
      <c r="AK1242" s="301"/>
      <c r="AL1242" s="301"/>
      <c r="AM1242" s="301"/>
      <c r="AN1242" s="301"/>
      <c r="AO1242" s="301"/>
      <c r="AP1242" s="301"/>
      <c r="AQ1242" s="301"/>
      <c r="AR1242" s="301"/>
      <c r="AS1242" s="301"/>
      <c r="AT1242" s="301"/>
      <c r="AU1242" s="221">
        <v>2004</v>
      </c>
      <c r="AV1242" s="221"/>
      <c r="AW1242" s="221"/>
      <c r="AX1242" s="221"/>
      <c r="AY1242" s="221"/>
      <c r="AZ1242" s="221"/>
      <c r="BA1242" s="221"/>
      <c r="BB1242" s="222"/>
      <c r="BC1242" s="222"/>
    </row>
    <row r="1243" spans="1:55" s="19" customFormat="1" ht="25.7" hidden="1" customHeight="1">
      <c r="A1243" s="690"/>
      <c r="B1243" s="242"/>
      <c r="C1243" s="707" t="s">
        <v>6220</v>
      </c>
      <c r="D1243" s="707" t="s">
        <v>13090</v>
      </c>
      <c r="E1243" s="707" t="s">
        <v>6220</v>
      </c>
      <c r="F1243" s="707" t="s">
        <v>6220</v>
      </c>
      <c r="G1243" s="301"/>
      <c r="H1243" s="301"/>
      <c r="I1243" s="253">
        <v>969</v>
      </c>
      <c r="J1243" s="942">
        <v>521</v>
      </c>
      <c r="K1243" s="942">
        <v>521</v>
      </c>
      <c r="L1243" s="942"/>
      <c r="M1243" s="942"/>
      <c r="N1243" s="942"/>
      <c r="O1243" s="942">
        <v>300</v>
      </c>
      <c r="P1243" s="942">
        <v>300</v>
      </c>
      <c r="Q1243" s="235" t="s">
        <v>1682</v>
      </c>
      <c r="R1243" s="235">
        <v>1</v>
      </c>
      <c r="S1243" s="235" t="s">
        <v>290</v>
      </c>
      <c r="T1243" s="303"/>
      <c r="U1243" s="303"/>
      <c r="V1243" s="303"/>
      <c r="W1243" s="303"/>
      <c r="X1243" s="303"/>
      <c r="Y1243" s="301"/>
      <c r="Z1243" s="235" t="s">
        <v>1644</v>
      </c>
      <c r="AA1243" s="707"/>
      <c r="AB1243" s="707"/>
      <c r="AC1243" s="301"/>
      <c r="AD1243" s="945"/>
      <c r="AE1243" s="301"/>
      <c r="AF1243" s="301"/>
      <c r="AG1243" s="301"/>
      <c r="AH1243" s="301"/>
      <c r="AI1243" s="301"/>
      <c r="AJ1243" s="301"/>
      <c r="AK1243" s="301"/>
      <c r="AL1243" s="301"/>
      <c r="AM1243" s="301"/>
      <c r="AN1243" s="301"/>
      <c r="AO1243" s="301"/>
      <c r="AP1243" s="301"/>
      <c r="AQ1243" s="301"/>
      <c r="AR1243" s="301"/>
      <c r="AS1243" s="301"/>
      <c r="AT1243" s="301"/>
      <c r="AU1243" s="946">
        <v>2018</v>
      </c>
      <c r="AV1243" s="946"/>
      <c r="AW1243" s="946"/>
      <c r="AX1243" s="946"/>
      <c r="AY1243" s="946"/>
      <c r="AZ1243" s="946"/>
      <c r="BA1243" s="946"/>
      <c r="BB1243" s="947">
        <v>355</v>
      </c>
      <c r="BC1243" s="947"/>
    </row>
    <row r="1244" spans="1:55" s="19" customFormat="1" ht="25.7" hidden="1" customHeight="1">
      <c r="A1244" s="690"/>
      <c r="B1244" s="242"/>
      <c r="C1244" s="707" t="s">
        <v>6220</v>
      </c>
      <c r="D1244" s="707" t="s">
        <v>13091</v>
      </c>
      <c r="E1244" s="707" t="s">
        <v>6220</v>
      </c>
      <c r="F1244" s="707" t="s">
        <v>6220</v>
      </c>
      <c r="G1244" s="301"/>
      <c r="H1244" s="301"/>
      <c r="I1244" s="253">
        <v>798</v>
      </c>
      <c r="J1244" s="942">
        <v>475.13</v>
      </c>
      <c r="K1244" s="942">
        <v>475.13</v>
      </c>
      <c r="L1244" s="942"/>
      <c r="M1244" s="942"/>
      <c r="N1244" s="942"/>
      <c r="O1244" s="942">
        <v>300</v>
      </c>
      <c r="P1244" s="942">
        <v>300</v>
      </c>
      <c r="Q1244" s="235" t="s">
        <v>1682</v>
      </c>
      <c r="R1244" s="235">
        <v>1</v>
      </c>
      <c r="S1244" s="235" t="s">
        <v>290</v>
      </c>
      <c r="T1244" s="303"/>
      <c r="U1244" s="303"/>
      <c r="V1244" s="303"/>
      <c r="W1244" s="303"/>
      <c r="X1244" s="303"/>
      <c r="Y1244" s="301"/>
      <c r="Z1244" s="235" t="s">
        <v>1644</v>
      </c>
      <c r="AA1244" s="707"/>
      <c r="AB1244" s="707"/>
      <c r="AC1244" s="301"/>
      <c r="AD1244" s="945"/>
      <c r="AE1244" s="301"/>
      <c r="AF1244" s="301"/>
      <c r="AG1244" s="301"/>
      <c r="AH1244" s="301"/>
      <c r="AI1244" s="301"/>
      <c r="AJ1244" s="301"/>
      <c r="AK1244" s="301"/>
      <c r="AL1244" s="301"/>
      <c r="AM1244" s="301"/>
      <c r="AN1244" s="301"/>
      <c r="AO1244" s="301"/>
      <c r="AP1244" s="301"/>
      <c r="AQ1244" s="301"/>
      <c r="AR1244" s="301"/>
      <c r="AS1244" s="301"/>
      <c r="AT1244" s="301"/>
      <c r="AU1244" s="946">
        <v>2016</v>
      </c>
      <c r="AV1244" s="946"/>
      <c r="AW1244" s="946"/>
      <c r="AX1244" s="946"/>
      <c r="AY1244" s="946"/>
      <c r="AZ1244" s="946"/>
      <c r="BA1244" s="946"/>
      <c r="BB1244" s="947">
        <v>295</v>
      </c>
      <c r="BC1244" s="947"/>
    </row>
    <row r="1245" spans="1:55" s="19" customFormat="1" ht="25.7" hidden="1" customHeight="1">
      <c r="A1245" s="690"/>
      <c r="B1245" s="242"/>
      <c r="C1245" s="707" t="s">
        <v>6220</v>
      </c>
      <c r="D1245" s="707" t="s">
        <v>13092</v>
      </c>
      <c r="E1245" s="707" t="s">
        <v>6220</v>
      </c>
      <c r="F1245" s="707" t="s">
        <v>6220</v>
      </c>
      <c r="G1245" s="301"/>
      <c r="H1245" s="301"/>
      <c r="I1245" s="253">
        <v>7511</v>
      </c>
      <c r="J1245" s="942"/>
      <c r="K1245" s="942"/>
      <c r="L1245" s="942"/>
      <c r="M1245" s="942"/>
      <c r="N1245" s="942"/>
      <c r="O1245" s="942">
        <v>300</v>
      </c>
      <c r="P1245" s="942">
        <v>300</v>
      </c>
      <c r="Q1245" s="235" t="s">
        <v>1682</v>
      </c>
      <c r="R1245" s="235">
        <v>1</v>
      </c>
      <c r="S1245" s="235" t="s">
        <v>290</v>
      </c>
      <c r="T1245" s="303"/>
      <c r="U1245" s="303"/>
      <c r="V1245" s="303"/>
      <c r="W1245" s="303"/>
      <c r="X1245" s="303"/>
      <c r="Y1245" s="301"/>
      <c r="Z1245" s="235" t="s">
        <v>1644</v>
      </c>
      <c r="AA1245" s="707"/>
      <c r="AB1245" s="707"/>
      <c r="AC1245" s="301"/>
      <c r="AD1245" s="945"/>
      <c r="AE1245" s="301"/>
      <c r="AF1245" s="301"/>
      <c r="AG1245" s="301"/>
      <c r="AH1245" s="301"/>
      <c r="AI1245" s="301"/>
      <c r="AJ1245" s="301"/>
      <c r="AK1245" s="301"/>
      <c r="AL1245" s="301"/>
      <c r="AM1245" s="301"/>
      <c r="AN1245" s="301"/>
      <c r="AO1245" s="301"/>
      <c r="AP1245" s="301"/>
      <c r="AQ1245" s="301"/>
      <c r="AR1245" s="301"/>
      <c r="AS1245" s="301"/>
      <c r="AT1245" s="301"/>
      <c r="AU1245" s="946">
        <v>1996</v>
      </c>
      <c r="AV1245" s="946"/>
      <c r="AW1245" s="946"/>
      <c r="AX1245" s="946"/>
      <c r="AY1245" s="946"/>
      <c r="AZ1245" s="946"/>
      <c r="BA1245" s="946"/>
      <c r="BB1245" s="947"/>
      <c r="BC1245" s="947"/>
    </row>
    <row r="1246" spans="1:55" s="19" customFormat="1" ht="25.7" hidden="1" customHeight="1">
      <c r="A1246" s="690"/>
      <c r="B1246" s="242"/>
      <c r="C1246" s="707" t="s">
        <v>6220</v>
      </c>
      <c r="D1246" s="707" t="s">
        <v>13093</v>
      </c>
      <c r="E1246" s="707" t="s">
        <v>6220</v>
      </c>
      <c r="F1246" s="707" t="s">
        <v>6220</v>
      </c>
      <c r="G1246" s="301"/>
      <c r="H1246" s="301"/>
      <c r="I1246" s="253">
        <v>24931</v>
      </c>
      <c r="J1246" s="942">
        <v>499.88</v>
      </c>
      <c r="K1246" s="942">
        <v>499.88</v>
      </c>
      <c r="L1246" s="942"/>
      <c r="M1246" s="942"/>
      <c r="N1246" s="942"/>
      <c r="O1246" s="942">
        <v>300</v>
      </c>
      <c r="P1246" s="942">
        <v>300</v>
      </c>
      <c r="Q1246" s="235" t="s">
        <v>1682</v>
      </c>
      <c r="R1246" s="235">
        <v>1</v>
      </c>
      <c r="S1246" s="235" t="s">
        <v>290</v>
      </c>
      <c r="T1246" s="303"/>
      <c r="U1246" s="303"/>
      <c r="V1246" s="303"/>
      <c r="W1246" s="303"/>
      <c r="X1246" s="303"/>
      <c r="Y1246" s="301"/>
      <c r="Z1246" s="235" t="s">
        <v>1644</v>
      </c>
      <c r="AA1246" s="707"/>
      <c r="AB1246" s="707"/>
      <c r="AC1246" s="301"/>
      <c r="AD1246" s="945"/>
      <c r="AE1246" s="301"/>
      <c r="AF1246" s="301"/>
      <c r="AG1246" s="301"/>
      <c r="AH1246" s="301"/>
      <c r="AI1246" s="301"/>
      <c r="AJ1246" s="301"/>
      <c r="AK1246" s="301"/>
      <c r="AL1246" s="301"/>
      <c r="AM1246" s="301"/>
      <c r="AN1246" s="301"/>
      <c r="AO1246" s="301"/>
      <c r="AP1246" s="301"/>
      <c r="AQ1246" s="301"/>
      <c r="AR1246" s="301"/>
      <c r="AS1246" s="301"/>
      <c r="AT1246" s="301"/>
      <c r="AU1246" s="946">
        <v>2015</v>
      </c>
      <c r="AV1246" s="946"/>
      <c r="AW1246" s="946"/>
      <c r="AX1246" s="946"/>
      <c r="AY1246" s="946"/>
      <c r="AZ1246" s="946"/>
      <c r="BA1246" s="946"/>
      <c r="BB1246" s="947">
        <v>152</v>
      </c>
      <c r="BC1246" s="947"/>
    </row>
    <row r="1247" spans="1:55" s="19" customFormat="1" ht="25.7" hidden="1" customHeight="1">
      <c r="A1247" s="690"/>
      <c r="B1247" s="242"/>
      <c r="C1247" s="707" t="s">
        <v>6220</v>
      </c>
      <c r="D1247" s="707" t="s">
        <v>13094</v>
      </c>
      <c r="E1247" s="707" t="s">
        <v>6220</v>
      </c>
      <c r="F1247" s="707" t="s">
        <v>6220</v>
      </c>
      <c r="G1247" s="301"/>
      <c r="H1247" s="301"/>
      <c r="I1247" s="253">
        <v>5444.2</v>
      </c>
      <c r="J1247" s="942">
        <v>457.89</v>
      </c>
      <c r="K1247" s="942">
        <v>457.89</v>
      </c>
      <c r="L1247" s="942"/>
      <c r="M1247" s="942"/>
      <c r="N1247" s="942"/>
      <c r="O1247" s="942">
        <v>300</v>
      </c>
      <c r="P1247" s="942">
        <v>300</v>
      </c>
      <c r="Q1247" s="235" t="s">
        <v>1682</v>
      </c>
      <c r="R1247" s="235">
        <v>1</v>
      </c>
      <c r="S1247" s="235" t="s">
        <v>290</v>
      </c>
      <c r="T1247" s="303"/>
      <c r="U1247" s="303"/>
      <c r="V1247" s="303"/>
      <c r="W1247" s="303"/>
      <c r="X1247" s="303"/>
      <c r="Y1247" s="301"/>
      <c r="Z1247" s="235" t="s">
        <v>1644</v>
      </c>
      <c r="AA1247" s="707"/>
      <c r="AB1247" s="707"/>
      <c r="AC1247" s="301"/>
      <c r="AD1247" s="945"/>
      <c r="AE1247" s="301"/>
      <c r="AF1247" s="301"/>
      <c r="AG1247" s="301"/>
      <c r="AH1247" s="301"/>
      <c r="AI1247" s="301"/>
      <c r="AJ1247" s="301"/>
      <c r="AK1247" s="301"/>
      <c r="AL1247" s="301"/>
      <c r="AM1247" s="301"/>
      <c r="AN1247" s="301"/>
      <c r="AO1247" s="301"/>
      <c r="AP1247" s="301"/>
      <c r="AQ1247" s="301"/>
      <c r="AR1247" s="301"/>
      <c r="AS1247" s="301"/>
      <c r="AT1247" s="301"/>
      <c r="AU1247" s="946">
        <v>2014</v>
      </c>
      <c r="AV1247" s="946"/>
      <c r="AW1247" s="946"/>
      <c r="AX1247" s="946"/>
      <c r="AY1247" s="946"/>
      <c r="AZ1247" s="946"/>
      <c r="BA1247" s="946"/>
      <c r="BB1247" s="947">
        <v>200</v>
      </c>
      <c r="BC1247" s="947"/>
    </row>
    <row r="1248" spans="1:55" s="19" customFormat="1" ht="25.7" hidden="1" customHeight="1">
      <c r="A1248" s="690"/>
      <c r="B1248" s="242"/>
      <c r="C1248" s="707" t="s">
        <v>6225</v>
      </c>
      <c r="D1248" s="707" t="s">
        <v>6608</v>
      </c>
      <c r="E1248" s="707" t="s">
        <v>6225</v>
      </c>
      <c r="F1248" s="707" t="s">
        <v>6225</v>
      </c>
      <c r="G1248" s="301"/>
      <c r="H1248" s="301"/>
      <c r="I1248" s="253">
        <v>475</v>
      </c>
      <c r="J1248" s="942">
        <v>475</v>
      </c>
      <c r="K1248" s="942">
        <v>475</v>
      </c>
      <c r="L1248" s="942"/>
      <c r="M1248" s="942"/>
      <c r="N1248" s="942"/>
      <c r="O1248" s="942">
        <v>300</v>
      </c>
      <c r="P1248" s="942">
        <v>300</v>
      </c>
      <c r="Q1248" s="235" t="s">
        <v>6609</v>
      </c>
      <c r="R1248" s="235">
        <v>1</v>
      </c>
      <c r="S1248" s="235" t="s">
        <v>290</v>
      </c>
      <c r="T1248" s="303"/>
      <c r="U1248" s="303"/>
      <c r="V1248" s="303"/>
      <c r="W1248" s="303"/>
      <c r="X1248" s="303"/>
      <c r="Y1248" s="301"/>
      <c r="Z1248" s="235"/>
      <c r="AA1248" s="707"/>
      <c r="AB1248" s="707"/>
      <c r="AC1248" s="301"/>
      <c r="AD1248" s="945"/>
      <c r="AE1248" s="301"/>
      <c r="AF1248" s="301"/>
      <c r="AG1248" s="301"/>
      <c r="AH1248" s="301"/>
      <c r="AI1248" s="301"/>
      <c r="AJ1248" s="301"/>
      <c r="AK1248" s="301"/>
      <c r="AL1248" s="301"/>
      <c r="AM1248" s="301"/>
      <c r="AN1248" s="301"/>
      <c r="AO1248" s="301"/>
      <c r="AP1248" s="301"/>
      <c r="AQ1248" s="301"/>
      <c r="AR1248" s="301"/>
      <c r="AS1248" s="301"/>
      <c r="AT1248" s="301"/>
      <c r="AU1248" s="946">
        <v>2008</v>
      </c>
      <c r="AV1248" s="946"/>
      <c r="AW1248" s="946"/>
      <c r="AX1248" s="946"/>
      <c r="AY1248" s="946"/>
      <c r="AZ1248" s="946"/>
      <c r="BA1248" s="946"/>
      <c r="BB1248" s="947">
        <v>165</v>
      </c>
      <c r="BC1248" s="947"/>
    </row>
    <row r="1249" spans="1:55" s="19" customFormat="1" ht="25.7" hidden="1" customHeight="1">
      <c r="A1249" s="690"/>
      <c r="B1249" s="242"/>
      <c r="C1249" s="707" t="s">
        <v>6225</v>
      </c>
      <c r="D1249" s="707" t="s">
        <v>6610</v>
      </c>
      <c r="E1249" s="707" t="s">
        <v>6225</v>
      </c>
      <c r="F1249" s="707" t="s">
        <v>6225</v>
      </c>
      <c r="G1249" s="301"/>
      <c r="H1249" s="301"/>
      <c r="I1249" s="253">
        <v>4528</v>
      </c>
      <c r="J1249" s="942">
        <v>1493.17</v>
      </c>
      <c r="K1249" s="942">
        <v>1493</v>
      </c>
      <c r="L1249" s="942"/>
      <c r="M1249" s="942"/>
      <c r="N1249" s="942"/>
      <c r="O1249" s="942">
        <v>300</v>
      </c>
      <c r="P1249" s="942">
        <v>300</v>
      </c>
      <c r="Q1249" s="235" t="s">
        <v>6611</v>
      </c>
      <c r="R1249" s="235">
        <v>2</v>
      </c>
      <c r="S1249" s="235" t="s">
        <v>290</v>
      </c>
      <c r="T1249" s="303"/>
      <c r="U1249" s="303"/>
      <c r="V1249" s="303"/>
      <c r="W1249" s="303"/>
      <c r="X1249" s="303"/>
      <c r="Y1249" s="301"/>
      <c r="Z1249" s="235"/>
      <c r="AA1249" s="707"/>
      <c r="AB1249" s="707"/>
      <c r="AC1249" s="301"/>
      <c r="AD1249" s="945"/>
      <c r="AE1249" s="301"/>
      <c r="AF1249" s="301"/>
      <c r="AG1249" s="301"/>
      <c r="AH1249" s="301"/>
      <c r="AI1249" s="301"/>
      <c r="AJ1249" s="301"/>
      <c r="AK1249" s="301"/>
      <c r="AL1249" s="301"/>
      <c r="AM1249" s="301"/>
      <c r="AN1249" s="301"/>
      <c r="AO1249" s="301"/>
      <c r="AP1249" s="301"/>
      <c r="AQ1249" s="301"/>
      <c r="AR1249" s="301"/>
      <c r="AS1249" s="301"/>
      <c r="AT1249" s="301"/>
      <c r="AU1249" s="946">
        <v>2008</v>
      </c>
      <c r="AV1249" s="946"/>
      <c r="AW1249" s="946"/>
      <c r="AX1249" s="946"/>
      <c r="AY1249" s="946"/>
      <c r="AZ1249" s="946"/>
      <c r="BA1249" s="946"/>
      <c r="BB1249" s="947"/>
      <c r="BC1249" s="947"/>
    </row>
    <row r="1250" spans="1:55" s="19" customFormat="1" ht="25.7" hidden="1" customHeight="1">
      <c r="A1250" s="690"/>
      <c r="B1250" s="242"/>
      <c r="C1250" s="707" t="s">
        <v>6225</v>
      </c>
      <c r="D1250" s="707" t="s">
        <v>11742</v>
      </c>
      <c r="E1250" s="707" t="s">
        <v>6225</v>
      </c>
      <c r="F1250" s="707" t="s">
        <v>6225</v>
      </c>
      <c r="G1250" s="301"/>
      <c r="H1250" s="301"/>
      <c r="I1250" s="253">
        <v>7344</v>
      </c>
      <c r="J1250" s="942">
        <v>967</v>
      </c>
      <c r="K1250" s="942">
        <v>967</v>
      </c>
      <c r="L1250" s="942"/>
      <c r="M1250" s="942"/>
      <c r="N1250" s="942"/>
      <c r="O1250" s="942">
        <v>600</v>
      </c>
      <c r="P1250" s="942">
        <v>600</v>
      </c>
      <c r="Q1250" s="235" t="s">
        <v>289</v>
      </c>
      <c r="R1250" s="235">
        <v>2</v>
      </c>
      <c r="S1250" s="235" t="s">
        <v>290</v>
      </c>
      <c r="T1250" s="303"/>
      <c r="U1250" s="303"/>
      <c r="V1250" s="303"/>
      <c r="W1250" s="303"/>
      <c r="X1250" s="303"/>
      <c r="Y1250" s="301"/>
      <c r="Z1250" s="235"/>
      <c r="AA1250" s="707"/>
      <c r="AB1250" s="707"/>
      <c r="AC1250" s="301"/>
      <c r="AD1250" s="945"/>
      <c r="AE1250" s="301"/>
      <c r="AF1250" s="301"/>
      <c r="AG1250" s="301"/>
      <c r="AH1250" s="301"/>
      <c r="AI1250" s="301"/>
      <c r="AJ1250" s="301"/>
      <c r="AK1250" s="301"/>
      <c r="AL1250" s="301"/>
      <c r="AM1250" s="301"/>
      <c r="AN1250" s="301"/>
      <c r="AO1250" s="301"/>
      <c r="AP1250" s="301"/>
      <c r="AQ1250" s="301"/>
      <c r="AR1250" s="301"/>
      <c r="AS1250" s="301"/>
      <c r="AT1250" s="301"/>
      <c r="AU1250" s="946">
        <v>2005</v>
      </c>
      <c r="AV1250" s="946"/>
      <c r="AW1250" s="946"/>
      <c r="AX1250" s="946"/>
      <c r="AY1250" s="946"/>
      <c r="AZ1250" s="946"/>
      <c r="BA1250" s="946"/>
      <c r="BB1250" s="947"/>
      <c r="BC1250" s="947"/>
    </row>
    <row r="1251" spans="1:55" s="19" customFormat="1" ht="25.7" hidden="1" customHeight="1">
      <c r="A1251" s="690"/>
      <c r="B1251" s="242"/>
      <c r="C1251" s="707" t="s">
        <v>6225</v>
      </c>
      <c r="D1251" s="707" t="s">
        <v>11743</v>
      </c>
      <c r="E1251" s="707" t="s">
        <v>6225</v>
      </c>
      <c r="F1251" s="707" t="s">
        <v>6225</v>
      </c>
      <c r="G1251" s="301"/>
      <c r="H1251" s="301"/>
      <c r="I1251" s="253">
        <v>1673</v>
      </c>
      <c r="J1251" s="942">
        <v>466</v>
      </c>
      <c r="K1251" s="942">
        <v>466</v>
      </c>
      <c r="L1251" s="942"/>
      <c r="M1251" s="942"/>
      <c r="N1251" s="942"/>
      <c r="O1251" s="942">
        <v>300</v>
      </c>
      <c r="P1251" s="942">
        <v>300</v>
      </c>
      <c r="Q1251" s="235" t="s">
        <v>289</v>
      </c>
      <c r="R1251" s="235">
        <v>1</v>
      </c>
      <c r="S1251" s="235" t="s">
        <v>290</v>
      </c>
      <c r="T1251" s="303"/>
      <c r="U1251" s="303"/>
      <c r="V1251" s="303"/>
      <c r="W1251" s="303"/>
      <c r="X1251" s="303"/>
      <c r="Y1251" s="301"/>
      <c r="Z1251" s="235"/>
      <c r="AA1251" s="707"/>
      <c r="AB1251" s="707"/>
      <c r="AC1251" s="301"/>
      <c r="AD1251" s="945"/>
      <c r="AE1251" s="301"/>
      <c r="AF1251" s="301"/>
      <c r="AG1251" s="301"/>
      <c r="AH1251" s="301"/>
      <c r="AI1251" s="301"/>
      <c r="AJ1251" s="301"/>
      <c r="AK1251" s="301"/>
      <c r="AL1251" s="301"/>
      <c r="AM1251" s="301"/>
      <c r="AN1251" s="301"/>
      <c r="AO1251" s="301"/>
      <c r="AP1251" s="301"/>
      <c r="AQ1251" s="301"/>
      <c r="AR1251" s="301"/>
      <c r="AS1251" s="301"/>
      <c r="AT1251" s="301"/>
      <c r="AU1251" s="946">
        <v>2017</v>
      </c>
      <c r="AV1251" s="946"/>
      <c r="AW1251" s="946"/>
      <c r="AX1251" s="946"/>
      <c r="AY1251" s="946"/>
      <c r="AZ1251" s="946"/>
      <c r="BA1251" s="946"/>
      <c r="BB1251" s="947">
        <v>500</v>
      </c>
      <c r="BC1251" s="947"/>
    </row>
    <row r="1252" spans="1:55" s="19" customFormat="1" ht="25.7" hidden="1" customHeight="1">
      <c r="A1252" s="690"/>
      <c r="B1252" s="242"/>
      <c r="C1252" s="707" t="s">
        <v>6228</v>
      </c>
      <c r="D1252" s="707" t="s">
        <v>6612</v>
      </c>
      <c r="E1252" s="707" t="s">
        <v>6228</v>
      </c>
      <c r="F1252" s="707" t="s">
        <v>6228</v>
      </c>
      <c r="G1252" s="301"/>
      <c r="H1252" s="301"/>
      <c r="I1252" s="253">
        <v>824</v>
      </c>
      <c r="J1252" s="942">
        <v>450</v>
      </c>
      <c r="K1252" s="942">
        <v>450</v>
      </c>
      <c r="L1252" s="942"/>
      <c r="M1252" s="942"/>
      <c r="N1252" s="942"/>
      <c r="O1252" s="942">
        <v>300</v>
      </c>
      <c r="P1252" s="942">
        <v>300</v>
      </c>
      <c r="Q1252" s="235" t="s">
        <v>289</v>
      </c>
      <c r="R1252" s="235">
        <v>1</v>
      </c>
      <c r="S1252" s="235" t="s">
        <v>290</v>
      </c>
      <c r="T1252" s="303"/>
      <c r="U1252" s="303"/>
      <c r="V1252" s="303"/>
      <c r="W1252" s="303"/>
      <c r="X1252" s="303"/>
      <c r="Y1252" s="301"/>
      <c r="Z1252" s="235"/>
      <c r="AA1252" s="707"/>
      <c r="AB1252" s="707"/>
      <c r="AC1252" s="301"/>
      <c r="AD1252" s="945"/>
      <c r="AE1252" s="301"/>
      <c r="AF1252" s="301"/>
      <c r="AG1252" s="301"/>
      <c r="AH1252" s="301"/>
      <c r="AI1252" s="301"/>
      <c r="AJ1252" s="301"/>
      <c r="AK1252" s="301"/>
      <c r="AL1252" s="301"/>
      <c r="AM1252" s="301"/>
      <c r="AN1252" s="301"/>
      <c r="AO1252" s="301"/>
      <c r="AP1252" s="301"/>
      <c r="AQ1252" s="301"/>
      <c r="AR1252" s="301"/>
      <c r="AS1252" s="301"/>
      <c r="AT1252" s="301"/>
      <c r="AU1252" s="946">
        <v>2002</v>
      </c>
      <c r="AV1252" s="946"/>
      <c r="AW1252" s="946"/>
      <c r="AX1252" s="946"/>
      <c r="AY1252" s="946"/>
      <c r="AZ1252" s="946"/>
      <c r="BA1252" s="946"/>
      <c r="BB1252" s="947">
        <v>117</v>
      </c>
      <c r="BC1252" s="947"/>
    </row>
    <row r="1253" spans="1:55" s="19" customFormat="1" ht="25.7" hidden="1" customHeight="1">
      <c r="A1253" s="690"/>
      <c r="B1253" s="242"/>
      <c r="C1253" s="707" t="s">
        <v>6228</v>
      </c>
      <c r="D1253" s="707" t="s">
        <v>6613</v>
      </c>
      <c r="E1253" s="707" t="s">
        <v>6228</v>
      </c>
      <c r="F1253" s="707" t="s">
        <v>6228</v>
      </c>
      <c r="G1253" s="301"/>
      <c r="H1253" s="301"/>
      <c r="I1253" s="253">
        <v>1159</v>
      </c>
      <c r="J1253" s="942">
        <v>475</v>
      </c>
      <c r="K1253" s="942">
        <v>475</v>
      </c>
      <c r="L1253" s="942"/>
      <c r="M1253" s="942"/>
      <c r="N1253" s="942"/>
      <c r="O1253" s="942">
        <v>300</v>
      </c>
      <c r="P1253" s="942">
        <v>300</v>
      </c>
      <c r="Q1253" s="235" t="s">
        <v>289</v>
      </c>
      <c r="R1253" s="235">
        <v>1</v>
      </c>
      <c r="S1253" s="235" t="s">
        <v>290</v>
      </c>
      <c r="T1253" s="303"/>
      <c r="U1253" s="303"/>
      <c r="V1253" s="303"/>
      <c r="W1253" s="303"/>
      <c r="X1253" s="303"/>
      <c r="Y1253" s="301"/>
      <c r="Z1253" s="235"/>
      <c r="AA1253" s="707"/>
      <c r="AB1253" s="707"/>
      <c r="AC1253" s="301"/>
      <c r="AD1253" s="945"/>
      <c r="AE1253" s="301"/>
      <c r="AF1253" s="301"/>
      <c r="AG1253" s="301"/>
      <c r="AH1253" s="301"/>
      <c r="AI1253" s="301"/>
      <c r="AJ1253" s="301"/>
      <c r="AK1253" s="301"/>
      <c r="AL1253" s="301"/>
      <c r="AM1253" s="301"/>
      <c r="AN1253" s="301"/>
      <c r="AO1253" s="301"/>
      <c r="AP1253" s="301"/>
      <c r="AQ1253" s="301"/>
      <c r="AR1253" s="301"/>
      <c r="AS1253" s="301"/>
      <c r="AT1253" s="301"/>
      <c r="AU1253" s="946">
        <v>2001</v>
      </c>
      <c r="AV1253" s="946"/>
      <c r="AW1253" s="946"/>
      <c r="AX1253" s="946"/>
      <c r="AY1253" s="946"/>
      <c r="AZ1253" s="946"/>
      <c r="BA1253" s="946"/>
      <c r="BB1253" s="947">
        <v>95</v>
      </c>
      <c r="BC1253" s="947"/>
    </row>
    <row r="1254" spans="1:55" s="19" customFormat="1" ht="25.7" hidden="1" customHeight="1">
      <c r="A1254" s="690"/>
      <c r="B1254" s="242"/>
      <c r="C1254" s="707" t="s">
        <v>6228</v>
      </c>
      <c r="D1254" s="707" t="s">
        <v>6614</v>
      </c>
      <c r="E1254" s="707" t="s">
        <v>6228</v>
      </c>
      <c r="F1254" s="707" t="s">
        <v>6228</v>
      </c>
      <c r="G1254" s="301"/>
      <c r="H1254" s="301"/>
      <c r="I1254" s="253">
        <v>785</v>
      </c>
      <c r="J1254" s="942">
        <v>444</v>
      </c>
      <c r="K1254" s="942">
        <v>444</v>
      </c>
      <c r="L1254" s="942"/>
      <c r="M1254" s="942"/>
      <c r="N1254" s="942"/>
      <c r="O1254" s="942">
        <v>300</v>
      </c>
      <c r="P1254" s="942">
        <v>300</v>
      </c>
      <c r="Q1254" s="235" t="s">
        <v>289</v>
      </c>
      <c r="R1254" s="235">
        <v>1</v>
      </c>
      <c r="S1254" s="235" t="s">
        <v>290</v>
      </c>
      <c r="T1254" s="303"/>
      <c r="U1254" s="303"/>
      <c r="V1254" s="303"/>
      <c r="W1254" s="303"/>
      <c r="X1254" s="303"/>
      <c r="Y1254" s="301"/>
      <c r="Z1254" s="235" t="s">
        <v>6615</v>
      </c>
      <c r="AA1254" s="707"/>
      <c r="AB1254" s="707"/>
      <c r="AC1254" s="301"/>
      <c r="AD1254" s="945"/>
      <c r="AE1254" s="301"/>
      <c r="AF1254" s="301"/>
      <c r="AG1254" s="301"/>
      <c r="AH1254" s="301"/>
      <c r="AI1254" s="301"/>
      <c r="AJ1254" s="301"/>
      <c r="AK1254" s="301"/>
      <c r="AL1254" s="301"/>
      <c r="AM1254" s="301"/>
      <c r="AN1254" s="301"/>
      <c r="AO1254" s="301"/>
      <c r="AP1254" s="301"/>
      <c r="AQ1254" s="301"/>
      <c r="AR1254" s="301"/>
      <c r="AS1254" s="301"/>
      <c r="AT1254" s="301"/>
      <c r="AU1254" s="946">
        <v>2006</v>
      </c>
      <c r="AV1254" s="946"/>
      <c r="AW1254" s="946"/>
      <c r="AX1254" s="946"/>
      <c r="AY1254" s="946"/>
      <c r="AZ1254" s="946"/>
      <c r="BA1254" s="946"/>
      <c r="BB1254" s="947">
        <v>140</v>
      </c>
      <c r="BC1254" s="947"/>
    </row>
    <row r="1255" spans="1:55" s="19" customFormat="1" ht="25.7" hidden="1" customHeight="1">
      <c r="A1255" s="690"/>
      <c r="B1255" s="242"/>
      <c r="C1255" s="707" t="s">
        <v>6228</v>
      </c>
      <c r="D1255" s="707" t="s">
        <v>6616</v>
      </c>
      <c r="E1255" s="707" t="s">
        <v>6228</v>
      </c>
      <c r="F1255" s="707" t="s">
        <v>6228</v>
      </c>
      <c r="G1255" s="301"/>
      <c r="H1255" s="301"/>
      <c r="I1255" s="253">
        <v>487</v>
      </c>
      <c r="J1255" s="942">
        <v>456</v>
      </c>
      <c r="K1255" s="942">
        <v>456</v>
      </c>
      <c r="L1255" s="942"/>
      <c r="M1255" s="942"/>
      <c r="N1255" s="942"/>
      <c r="O1255" s="942">
        <v>300</v>
      </c>
      <c r="P1255" s="942">
        <v>300</v>
      </c>
      <c r="Q1255" s="235" t="s">
        <v>289</v>
      </c>
      <c r="R1255" s="235">
        <v>1</v>
      </c>
      <c r="S1255" s="235" t="s">
        <v>290</v>
      </c>
      <c r="T1255" s="303"/>
      <c r="U1255" s="303"/>
      <c r="V1255" s="303"/>
      <c r="W1255" s="303"/>
      <c r="X1255" s="303"/>
      <c r="Y1255" s="301"/>
      <c r="Z1255" s="235"/>
      <c r="AA1255" s="707"/>
      <c r="AB1255" s="707"/>
      <c r="AC1255" s="301"/>
      <c r="AD1255" s="945"/>
      <c r="AE1255" s="301"/>
      <c r="AF1255" s="301"/>
      <c r="AG1255" s="301"/>
      <c r="AH1255" s="301"/>
      <c r="AI1255" s="301"/>
      <c r="AJ1255" s="301"/>
      <c r="AK1255" s="301"/>
      <c r="AL1255" s="301"/>
      <c r="AM1255" s="301"/>
      <c r="AN1255" s="301"/>
      <c r="AO1255" s="301"/>
      <c r="AP1255" s="301"/>
      <c r="AQ1255" s="301"/>
      <c r="AR1255" s="301"/>
      <c r="AS1255" s="301"/>
      <c r="AT1255" s="301"/>
      <c r="AU1255" s="221">
        <v>2010</v>
      </c>
      <c r="AV1255" s="221"/>
      <c r="AW1255" s="221"/>
      <c r="AX1255" s="221"/>
      <c r="AY1255" s="221"/>
      <c r="AZ1255" s="221"/>
      <c r="BA1255" s="221"/>
      <c r="BB1255" s="222">
        <v>250</v>
      </c>
      <c r="BC1255" s="222"/>
    </row>
    <row r="1256" spans="1:55" s="19" customFormat="1" ht="25.7" hidden="1" customHeight="1">
      <c r="A1256" s="690"/>
      <c r="B1256" s="242"/>
      <c r="C1256" s="707" t="s">
        <v>6228</v>
      </c>
      <c r="D1256" s="707" t="s">
        <v>6617</v>
      </c>
      <c r="E1256" s="707" t="s">
        <v>6228</v>
      </c>
      <c r="F1256" s="707" t="s">
        <v>6228</v>
      </c>
      <c r="G1256" s="301"/>
      <c r="H1256" s="301"/>
      <c r="I1256" s="253">
        <v>628</v>
      </c>
      <c r="J1256" s="942">
        <v>628</v>
      </c>
      <c r="K1256" s="942">
        <v>628</v>
      </c>
      <c r="L1256" s="942"/>
      <c r="M1256" s="942"/>
      <c r="N1256" s="942"/>
      <c r="O1256" s="942">
        <v>300</v>
      </c>
      <c r="P1256" s="942">
        <v>300</v>
      </c>
      <c r="Q1256" s="235" t="s">
        <v>289</v>
      </c>
      <c r="R1256" s="235">
        <v>1</v>
      </c>
      <c r="S1256" s="235" t="s">
        <v>290</v>
      </c>
      <c r="T1256" s="303"/>
      <c r="U1256" s="303"/>
      <c r="V1256" s="303"/>
      <c r="W1256" s="303"/>
      <c r="X1256" s="303"/>
      <c r="Y1256" s="301"/>
      <c r="Z1256" s="235"/>
      <c r="AA1256" s="707"/>
      <c r="AB1256" s="707"/>
      <c r="AC1256" s="301"/>
      <c r="AD1256" s="945"/>
      <c r="AE1256" s="301"/>
      <c r="AF1256" s="301"/>
      <c r="AG1256" s="301"/>
      <c r="AH1256" s="301"/>
      <c r="AI1256" s="301"/>
      <c r="AJ1256" s="301"/>
      <c r="AK1256" s="301"/>
      <c r="AL1256" s="301"/>
      <c r="AM1256" s="301"/>
      <c r="AN1256" s="301"/>
      <c r="AO1256" s="301"/>
      <c r="AP1256" s="301"/>
      <c r="AQ1256" s="301"/>
      <c r="AR1256" s="301"/>
      <c r="AS1256" s="301"/>
      <c r="AT1256" s="301"/>
      <c r="AU1256" s="221">
        <v>2010</v>
      </c>
      <c r="AV1256" s="221"/>
      <c r="AW1256" s="221"/>
      <c r="AX1256" s="221"/>
      <c r="AY1256" s="221"/>
      <c r="AZ1256" s="221"/>
      <c r="BA1256" s="221"/>
      <c r="BB1256" s="222">
        <v>288</v>
      </c>
      <c r="BC1256" s="222"/>
    </row>
    <row r="1257" spans="1:55" s="19" customFormat="1" ht="25.7" hidden="1" customHeight="1">
      <c r="A1257" s="690"/>
      <c r="B1257" s="242"/>
      <c r="C1257" s="707" t="s">
        <v>6228</v>
      </c>
      <c r="D1257" s="707" t="s">
        <v>6618</v>
      </c>
      <c r="E1257" s="707" t="s">
        <v>6228</v>
      </c>
      <c r="F1257" s="707" t="s">
        <v>6228</v>
      </c>
      <c r="G1257" s="301"/>
      <c r="H1257" s="301"/>
      <c r="I1257" s="253">
        <v>5528</v>
      </c>
      <c r="J1257" s="942">
        <v>1577</v>
      </c>
      <c r="K1257" s="942">
        <v>1666</v>
      </c>
      <c r="L1257" s="942"/>
      <c r="M1257" s="942"/>
      <c r="N1257" s="942"/>
      <c r="O1257" s="942">
        <v>828</v>
      </c>
      <c r="P1257" s="942">
        <v>828</v>
      </c>
      <c r="Q1257" s="235" t="s">
        <v>6619</v>
      </c>
      <c r="R1257" s="235">
        <v>2</v>
      </c>
      <c r="S1257" s="235" t="s">
        <v>290</v>
      </c>
      <c r="T1257" s="303"/>
      <c r="U1257" s="303"/>
      <c r="V1257" s="303"/>
      <c r="W1257" s="303"/>
      <c r="X1257" s="303"/>
      <c r="Y1257" s="301"/>
      <c r="Z1257" s="235" t="s">
        <v>6620</v>
      </c>
      <c r="AA1257" s="707"/>
      <c r="AB1257" s="707"/>
      <c r="AC1257" s="301"/>
      <c r="AD1257" s="945"/>
      <c r="AE1257" s="301"/>
      <c r="AF1257" s="301"/>
      <c r="AG1257" s="301"/>
      <c r="AH1257" s="301"/>
      <c r="AI1257" s="301"/>
      <c r="AJ1257" s="301"/>
      <c r="AK1257" s="301"/>
      <c r="AL1257" s="301"/>
      <c r="AM1257" s="301"/>
      <c r="AN1257" s="301"/>
      <c r="AO1257" s="301"/>
      <c r="AP1257" s="301"/>
      <c r="AQ1257" s="301"/>
      <c r="AR1257" s="301"/>
      <c r="AS1257" s="301"/>
      <c r="AT1257" s="301"/>
      <c r="AU1257" s="221">
        <v>2016</v>
      </c>
      <c r="AV1257" s="221"/>
      <c r="AW1257" s="221"/>
      <c r="AX1257" s="221"/>
      <c r="AY1257" s="221"/>
      <c r="AZ1257" s="221"/>
      <c r="BA1257" s="221"/>
      <c r="BB1257" s="222">
        <v>1445</v>
      </c>
      <c r="BC1257" s="222"/>
    </row>
    <row r="1258" spans="1:55" s="19" customFormat="1" ht="25.7" hidden="1" customHeight="1">
      <c r="A1258" s="690"/>
      <c r="B1258" s="242"/>
      <c r="C1258" s="707" t="s">
        <v>6228</v>
      </c>
      <c r="D1258" s="707" t="s">
        <v>11744</v>
      </c>
      <c r="E1258" s="707" t="s">
        <v>6228</v>
      </c>
      <c r="F1258" s="707" t="s">
        <v>6228</v>
      </c>
      <c r="G1258" s="707"/>
      <c r="H1258" s="301"/>
      <c r="I1258" s="235">
        <v>24943</v>
      </c>
      <c r="J1258" s="253">
        <v>498</v>
      </c>
      <c r="K1258" s="942">
        <v>498</v>
      </c>
      <c r="L1258" s="942"/>
      <c r="M1258" s="942"/>
      <c r="N1258" s="942"/>
      <c r="O1258" s="942">
        <v>300</v>
      </c>
      <c r="P1258" s="942">
        <v>300</v>
      </c>
      <c r="Q1258" s="942" t="s">
        <v>289</v>
      </c>
      <c r="R1258" s="942">
        <v>1</v>
      </c>
      <c r="S1258" s="235" t="s">
        <v>290</v>
      </c>
      <c r="T1258" s="235"/>
      <c r="U1258" s="235"/>
      <c r="V1258" s="303"/>
      <c r="W1258" s="303"/>
      <c r="X1258" s="303"/>
      <c r="Y1258" s="303"/>
      <c r="Z1258" s="303" t="s">
        <v>1644</v>
      </c>
      <c r="AA1258" s="301"/>
      <c r="AB1258" s="235"/>
      <c r="AC1258" s="707"/>
      <c r="AD1258" s="707"/>
      <c r="AE1258" s="301"/>
      <c r="AF1258" s="945"/>
      <c r="AG1258" s="301"/>
      <c r="AH1258" s="301"/>
      <c r="AI1258" s="301"/>
      <c r="AJ1258" s="301"/>
      <c r="AK1258" s="301"/>
      <c r="AL1258" s="301"/>
      <c r="AM1258" s="301"/>
      <c r="AN1258" s="301"/>
      <c r="AO1258" s="301"/>
      <c r="AP1258" s="301"/>
      <c r="AQ1258" s="301"/>
      <c r="AR1258" s="301"/>
      <c r="AS1258" s="301"/>
      <c r="AT1258" s="301"/>
      <c r="AU1258" s="301">
        <v>2017</v>
      </c>
      <c r="AV1258" s="301"/>
      <c r="AW1258" s="221"/>
      <c r="AX1258" s="221"/>
      <c r="AY1258" s="221"/>
      <c r="AZ1258" s="221"/>
      <c r="BA1258" s="221"/>
      <c r="BB1258" s="221">
        <v>420</v>
      </c>
      <c r="BC1258" s="221"/>
    </row>
    <row r="1259" spans="1:55" s="19" customFormat="1" ht="25.7" hidden="1" customHeight="1">
      <c r="A1259" s="690"/>
      <c r="B1259" s="242"/>
      <c r="C1259" s="707" t="s">
        <v>6228</v>
      </c>
      <c r="D1259" s="707" t="s">
        <v>13095</v>
      </c>
      <c r="E1259" s="707" t="s">
        <v>6228</v>
      </c>
      <c r="F1259" s="707" t="s">
        <v>6228</v>
      </c>
      <c r="G1259" s="301"/>
      <c r="H1259" s="301"/>
      <c r="I1259" s="253">
        <v>34043</v>
      </c>
      <c r="J1259" s="942">
        <v>497</v>
      </c>
      <c r="K1259" s="942">
        <v>497</v>
      </c>
      <c r="L1259" s="942"/>
      <c r="M1259" s="942"/>
      <c r="N1259" s="942"/>
      <c r="O1259" s="942">
        <v>300</v>
      </c>
      <c r="P1259" s="942">
        <v>300</v>
      </c>
      <c r="Q1259" s="235" t="s">
        <v>1884</v>
      </c>
      <c r="R1259" s="235">
        <v>1</v>
      </c>
      <c r="S1259" s="235" t="s">
        <v>290</v>
      </c>
      <c r="T1259" s="303"/>
      <c r="U1259" s="303"/>
      <c r="V1259" s="303"/>
      <c r="W1259" s="303"/>
      <c r="X1259" s="303"/>
      <c r="Y1259" s="301"/>
      <c r="Z1259" s="235" t="s">
        <v>1644</v>
      </c>
      <c r="AA1259" s="707"/>
      <c r="AB1259" s="707"/>
      <c r="AC1259" s="301"/>
      <c r="AD1259" s="301"/>
      <c r="AE1259" s="301"/>
      <c r="AF1259" s="301"/>
      <c r="AG1259" s="301"/>
      <c r="AH1259" s="301"/>
      <c r="AI1259" s="948"/>
      <c r="AJ1259" s="301"/>
      <c r="AK1259" s="301"/>
      <c r="AL1259" s="301"/>
      <c r="AM1259" s="301"/>
      <c r="AN1259" s="948"/>
      <c r="AO1259" s="301"/>
      <c r="AP1259" s="301"/>
      <c r="AQ1259" s="301"/>
      <c r="AR1259" s="301"/>
      <c r="AS1259" s="301"/>
      <c r="AT1259" s="301"/>
      <c r="AU1259" s="221">
        <v>2018</v>
      </c>
      <c r="AV1259" s="221"/>
      <c r="AW1259" s="221"/>
      <c r="AX1259" s="221"/>
      <c r="AY1259" s="221"/>
      <c r="AZ1259" s="221"/>
      <c r="BA1259" s="221"/>
      <c r="BB1259" s="222">
        <v>420</v>
      </c>
      <c r="BC1259" s="222"/>
    </row>
    <row r="1260" spans="1:55" s="19" customFormat="1" ht="25.7" hidden="1" customHeight="1">
      <c r="A1260" s="690"/>
      <c r="B1260" s="242"/>
      <c r="C1260" s="707" t="s">
        <v>353</v>
      </c>
      <c r="D1260" s="707" t="s">
        <v>6621</v>
      </c>
      <c r="E1260" s="707" t="s">
        <v>353</v>
      </c>
      <c r="F1260" s="707" t="s">
        <v>353</v>
      </c>
      <c r="G1260" s="301" t="s">
        <v>6232</v>
      </c>
      <c r="H1260" s="301" t="s">
        <v>6622</v>
      </c>
      <c r="I1260" s="253">
        <v>1020</v>
      </c>
      <c r="J1260" s="942">
        <v>922</v>
      </c>
      <c r="K1260" s="942">
        <v>922</v>
      </c>
      <c r="L1260" s="942" t="s">
        <v>1230</v>
      </c>
      <c r="M1260" s="942" t="s">
        <v>454</v>
      </c>
      <c r="N1260" s="942"/>
      <c r="O1260" s="942">
        <v>870</v>
      </c>
      <c r="P1260" s="942">
        <v>870</v>
      </c>
      <c r="Q1260" s="235" t="s">
        <v>6623</v>
      </c>
      <c r="R1260" s="235">
        <v>2</v>
      </c>
      <c r="S1260" s="235" t="s">
        <v>290</v>
      </c>
      <c r="T1260" s="303">
        <v>1369</v>
      </c>
      <c r="U1260" s="303"/>
      <c r="V1260" s="303"/>
      <c r="W1260" s="303">
        <v>1100</v>
      </c>
      <c r="X1260" s="303"/>
      <c r="Y1260" s="301"/>
      <c r="Z1260" s="235" t="s">
        <v>6624</v>
      </c>
      <c r="AA1260" s="707"/>
      <c r="AB1260" s="707"/>
      <c r="AC1260" s="301">
        <v>2</v>
      </c>
      <c r="AD1260" s="301">
        <v>20</v>
      </c>
      <c r="AE1260" s="301" t="s">
        <v>6477</v>
      </c>
      <c r="AF1260" s="301"/>
      <c r="AG1260" s="301"/>
      <c r="AH1260" s="301"/>
      <c r="AI1260" s="948"/>
      <c r="AJ1260" s="301"/>
      <c r="AK1260" s="301"/>
      <c r="AL1260" s="301"/>
      <c r="AM1260" s="301"/>
      <c r="AN1260" s="948"/>
      <c r="AO1260" s="301"/>
      <c r="AP1260" s="301"/>
      <c r="AQ1260" s="301"/>
      <c r="AR1260" s="301"/>
      <c r="AS1260" s="301"/>
      <c r="AT1260" s="301"/>
      <c r="AU1260" s="221">
        <v>2005</v>
      </c>
      <c r="AV1260" s="221"/>
      <c r="AW1260" s="221"/>
      <c r="AX1260" s="221"/>
      <c r="AY1260" s="221"/>
      <c r="AZ1260" s="221"/>
      <c r="BA1260" s="221"/>
      <c r="BB1260" s="222">
        <v>350</v>
      </c>
      <c r="BC1260" s="222"/>
    </row>
    <row r="1261" spans="1:55" s="19" customFormat="1" ht="25.7" hidden="1" customHeight="1">
      <c r="A1261" s="690"/>
      <c r="B1261" s="242"/>
      <c r="C1261" s="707" t="s">
        <v>353</v>
      </c>
      <c r="D1261" s="707" t="s">
        <v>6625</v>
      </c>
      <c r="E1261" s="707" t="s">
        <v>353</v>
      </c>
      <c r="F1261" s="707" t="s">
        <v>353</v>
      </c>
      <c r="G1261" s="301" t="s">
        <v>6232</v>
      </c>
      <c r="H1261" s="301" t="s">
        <v>6622</v>
      </c>
      <c r="I1261" s="253">
        <v>1197</v>
      </c>
      <c r="J1261" s="942">
        <v>457</v>
      </c>
      <c r="K1261" s="942">
        <v>457</v>
      </c>
      <c r="L1261" s="942" t="s">
        <v>1230</v>
      </c>
      <c r="M1261" s="942" t="s">
        <v>454</v>
      </c>
      <c r="N1261" s="942"/>
      <c r="O1261" s="942">
        <v>455</v>
      </c>
      <c r="P1261" s="942">
        <v>455</v>
      </c>
      <c r="Q1261" s="235" t="s">
        <v>6626</v>
      </c>
      <c r="R1261" s="235">
        <v>1</v>
      </c>
      <c r="S1261" s="235" t="s">
        <v>290</v>
      </c>
      <c r="T1261" s="303">
        <v>1369</v>
      </c>
      <c r="U1261" s="303"/>
      <c r="V1261" s="303"/>
      <c r="W1261" s="303">
        <v>1100</v>
      </c>
      <c r="X1261" s="303"/>
      <c r="Y1261" s="301"/>
      <c r="Z1261" s="235" t="s">
        <v>6002</v>
      </c>
      <c r="AA1261" s="707"/>
      <c r="AB1261" s="707"/>
      <c r="AC1261" s="301">
        <v>2</v>
      </c>
      <c r="AD1261" s="301">
        <v>20</v>
      </c>
      <c r="AE1261" s="301" t="s">
        <v>6477</v>
      </c>
      <c r="AF1261" s="301"/>
      <c r="AG1261" s="301"/>
      <c r="AH1261" s="301"/>
      <c r="AI1261" s="948"/>
      <c r="AJ1261" s="301"/>
      <c r="AK1261" s="301"/>
      <c r="AL1261" s="301"/>
      <c r="AM1261" s="301"/>
      <c r="AN1261" s="948"/>
      <c r="AO1261" s="301"/>
      <c r="AP1261" s="301"/>
      <c r="AQ1261" s="301"/>
      <c r="AR1261" s="301"/>
      <c r="AS1261" s="301"/>
      <c r="AT1261" s="301"/>
      <c r="AU1261" s="221">
        <v>2004</v>
      </c>
      <c r="AV1261" s="221"/>
      <c r="AW1261" s="221"/>
      <c r="AX1261" s="221"/>
      <c r="AY1261" s="221"/>
      <c r="AZ1261" s="221"/>
      <c r="BA1261" s="221"/>
      <c r="BB1261" s="222">
        <v>100</v>
      </c>
      <c r="BC1261" s="222"/>
    </row>
    <row r="1262" spans="1:55" s="19" customFormat="1" ht="25.7" hidden="1" customHeight="1">
      <c r="A1262" s="690"/>
      <c r="B1262" s="242"/>
      <c r="C1262" s="707" t="s">
        <v>353</v>
      </c>
      <c r="D1262" s="707" t="s">
        <v>6627</v>
      </c>
      <c r="E1262" s="707" t="s">
        <v>353</v>
      </c>
      <c r="F1262" s="707" t="s">
        <v>353</v>
      </c>
      <c r="G1262" s="301" t="s">
        <v>6232</v>
      </c>
      <c r="H1262" s="301" t="s">
        <v>6622</v>
      </c>
      <c r="I1262" s="253">
        <v>1414</v>
      </c>
      <c r="J1262" s="942">
        <v>567</v>
      </c>
      <c r="K1262" s="942">
        <v>567</v>
      </c>
      <c r="L1262" s="942" t="s">
        <v>1230</v>
      </c>
      <c r="M1262" s="942" t="s">
        <v>454</v>
      </c>
      <c r="N1262" s="942"/>
      <c r="O1262" s="942">
        <v>495</v>
      </c>
      <c r="P1262" s="942">
        <v>495</v>
      </c>
      <c r="Q1262" s="235" t="s">
        <v>6628</v>
      </c>
      <c r="R1262" s="235">
        <v>1</v>
      </c>
      <c r="S1262" s="235" t="s">
        <v>290</v>
      </c>
      <c r="T1262" s="303">
        <v>1369</v>
      </c>
      <c r="U1262" s="303"/>
      <c r="V1262" s="303"/>
      <c r="W1262" s="303">
        <v>1100</v>
      </c>
      <c r="X1262" s="303"/>
      <c r="Y1262" s="301"/>
      <c r="Z1262" s="235" t="s">
        <v>6629</v>
      </c>
      <c r="AA1262" s="707"/>
      <c r="AB1262" s="707"/>
      <c r="AC1262" s="301">
        <v>2</v>
      </c>
      <c r="AD1262" s="301">
        <v>20</v>
      </c>
      <c r="AE1262" s="301" t="s">
        <v>6477</v>
      </c>
      <c r="AF1262" s="301"/>
      <c r="AG1262" s="301"/>
      <c r="AH1262" s="301"/>
      <c r="AI1262" s="948"/>
      <c r="AJ1262" s="301"/>
      <c r="AK1262" s="301"/>
      <c r="AL1262" s="301"/>
      <c r="AM1262" s="301"/>
      <c r="AN1262" s="948"/>
      <c r="AO1262" s="301"/>
      <c r="AP1262" s="301"/>
      <c r="AQ1262" s="301"/>
      <c r="AR1262" s="301"/>
      <c r="AS1262" s="301"/>
      <c r="AT1262" s="301"/>
      <c r="AU1262" s="221">
        <v>2006</v>
      </c>
      <c r="AV1262" s="221"/>
      <c r="AW1262" s="221"/>
      <c r="AX1262" s="221"/>
      <c r="AY1262" s="221"/>
      <c r="AZ1262" s="221"/>
      <c r="BA1262" s="221"/>
      <c r="BB1262" s="222">
        <v>150</v>
      </c>
      <c r="BC1262" s="222"/>
    </row>
    <row r="1263" spans="1:55" s="19" customFormat="1" ht="25.7" hidden="1" customHeight="1">
      <c r="A1263" s="690" t="s">
        <v>91</v>
      </c>
      <c r="B1263" s="242"/>
      <c r="C1263" s="707" t="s">
        <v>353</v>
      </c>
      <c r="D1263" s="707" t="s">
        <v>6630</v>
      </c>
      <c r="E1263" s="707" t="s">
        <v>353</v>
      </c>
      <c r="F1263" s="707" t="s">
        <v>353</v>
      </c>
      <c r="G1263" s="301" t="s">
        <v>6232</v>
      </c>
      <c r="H1263" s="301" t="s">
        <v>6622</v>
      </c>
      <c r="I1263" s="253">
        <v>1323</v>
      </c>
      <c r="J1263" s="942">
        <v>483</v>
      </c>
      <c r="K1263" s="942">
        <v>483</v>
      </c>
      <c r="L1263" s="942" t="s">
        <v>1230</v>
      </c>
      <c r="M1263" s="942" t="s">
        <v>454</v>
      </c>
      <c r="N1263" s="942"/>
      <c r="O1263" s="942">
        <v>475</v>
      </c>
      <c r="P1263" s="942">
        <v>475</v>
      </c>
      <c r="Q1263" s="235" t="s">
        <v>6631</v>
      </c>
      <c r="R1263" s="235">
        <v>1</v>
      </c>
      <c r="S1263" s="235" t="s">
        <v>290</v>
      </c>
      <c r="T1263" s="303">
        <v>1369</v>
      </c>
      <c r="U1263" s="303"/>
      <c r="V1263" s="303"/>
      <c r="W1263" s="303">
        <v>1100</v>
      </c>
      <c r="X1263" s="303"/>
      <c r="Y1263" s="301"/>
      <c r="Z1263" s="235" t="s">
        <v>1644</v>
      </c>
      <c r="AA1263" s="707"/>
      <c r="AB1263" s="707"/>
      <c r="AC1263" s="301">
        <v>2</v>
      </c>
      <c r="AD1263" s="945">
        <v>20</v>
      </c>
      <c r="AE1263" s="301" t="s">
        <v>6477</v>
      </c>
      <c r="AF1263" s="301"/>
      <c r="AG1263" s="301"/>
      <c r="AH1263" s="301"/>
      <c r="AI1263" s="301"/>
      <c r="AJ1263" s="301"/>
      <c r="AK1263" s="301"/>
      <c r="AL1263" s="301"/>
      <c r="AM1263" s="301"/>
      <c r="AN1263" s="301"/>
      <c r="AO1263" s="301"/>
      <c r="AP1263" s="301"/>
      <c r="AQ1263" s="301"/>
      <c r="AR1263" s="301"/>
      <c r="AS1263" s="301"/>
      <c r="AT1263" s="301"/>
      <c r="AU1263" s="946">
        <v>2006</v>
      </c>
      <c r="AV1263" s="946"/>
      <c r="AW1263" s="946"/>
      <c r="AX1263" s="946"/>
      <c r="AY1263" s="946"/>
      <c r="AZ1263" s="946"/>
      <c r="BA1263" s="946"/>
      <c r="BB1263" s="947">
        <v>150</v>
      </c>
      <c r="BC1263" s="947"/>
    </row>
    <row r="1264" spans="1:55" s="19" customFormat="1" ht="25.7" hidden="1" customHeight="1">
      <c r="A1264" s="690"/>
      <c r="B1264" s="242"/>
      <c r="C1264" s="707" t="s">
        <v>353</v>
      </c>
      <c r="D1264" s="707" t="s">
        <v>6632</v>
      </c>
      <c r="E1264" s="707" t="s">
        <v>353</v>
      </c>
      <c r="F1264" s="707" t="s">
        <v>353</v>
      </c>
      <c r="G1264" s="301" t="s">
        <v>6232</v>
      </c>
      <c r="H1264" s="301" t="s">
        <v>6622</v>
      </c>
      <c r="I1264" s="253">
        <v>1058</v>
      </c>
      <c r="J1264" s="942">
        <v>495</v>
      </c>
      <c r="K1264" s="942">
        <v>495</v>
      </c>
      <c r="L1264" s="942" t="s">
        <v>1230</v>
      </c>
      <c r="M1264" s="942" t="s">
        <v>454</v>
      </c>
      <c r="N1264" s="942"/>
      <c r="O1264" s="942">
        <v>495</v>
      </c>
      <c r="P1264" s="942">
        <v>495</v>
      </c>
      <c r="Q1264" s="235" t="s">
        <v>6628</v>
      </c>
      <c r="R1264" s="235">
        <v>1</v>
      </c>
      <c r="S1264" s="235" t="s">
        <v>290</v>
      </c>
      <c r="T1264" s="303">
        <v>1369</v>
      </c>
      <c r="U1264" s="303"/>
      <c r="V1264" s="303"/>
      <c r="W1264" s="303">
        <v>1100</v>
      </c>
      <c r="X1264" s="303"/>
      <c r="Y1264" s="301"/>
      <c r="Z1264" s="235" t="s">
        <v>1644</v>
      </c>
      <c r="AA1264" s="707"/>
      <c r="AB1264" s="707"/>
      <c r="AC1264" s="301">
        <v>2</v>
      </c>
      <c r="AD1264" s="945">
        <v>20</v>
      </c>
      <c r="AE1264" s="301" t="s">
        <v>6477</v>
      </c>
      <c r="AF1264" s="301"/>
      <c r="AG1264" s="301"/>
      <c r="AH1264" s="301"/>
      <c r="AI1264" s="301"/>
      <c r="AJ1264" s="301"/>
      <c r="AK1264" s="301"/>
      <c r="AL1264" s="301"/>
      <c r="AM1264" s="301"/>
      <c r="AN1264" s="301"/>
      <c r="AO1264" s="301"/>
      <c r="AP1264" s="301"/>
      <c r="AQ1264" s="301"/>
      <c r="AR1264" s="301"/>
      <c r="AS1264" s="301"/>
      <c r="AT1264" s="301"/>
      <c r="AU1264" s="946">
        <v>2006</v>
      </c>
      <c r="AV1264" s="946"/>
      <c r="AW1264" s="946"/>
      <c r="AX1264" s="946"/>
      <c r="AY1264" s="946"/>
      <c r="AZ1264" s="946"/>
      <c r="BA1264" s="946"/>
      <c r="BB1264" s="947">
        <v>150</v>
      </c>
      <c r="BC1264" s="947"/>
    </row>
    <row r="1265" spans="1:55" s="19" customFormat="1" ht="25.7" hidden="1" customHeight="1">
      <c r="A1265" s="690"/>
      <c r="B1265" s="242"/>
      <c r="C1265" s="707" t="s">
        <v>353</v>
      </c>
      <c r="D1265" s="707" t="s">
        <v>6633</v>
      </c>
      <c r="E1265" s="707" t="s">
        <v>353</v>
      </c>
      <c r="F1265" s="707" t="s">
        <v>353</v>
      </c>
      <c r="G1265" s="301"/>
      <c r="H1265" s="301"/>
      <c r="I1265" s="253">
        <v>2286</v>
      </c>
      <c r="J1265" s="942">
        <v>519</v>
      </c>
      <c r="K1265" s="942">
        <v>519</v>
      </c>
      <c r="L1265" s="942"/>
      <c r="M1265" s="942"/>
      <c r="N1265" s="942"/>
      <c r="O1265" s="942">
        <v>495</v>
      </c>
      <c r="P1265" s="942">
        <v>495</v>
      </c>
      <c r="Q1265" s="235" t="s">
        <v>1870</v>
      </c>
      <c r="R1265" s="235">
        <v>1</v>
      </c>
      <c r="S1265" s="235" t="s">
        <v>290</v>
      </c>
      <c r="T1265" s="303"/>
      <c r="U1265" s="303"/>
      <c r="V1265" s="303"/>
      <c r="W1265" s="303"/>
      <c r="X1265" s="303"/>
      <c r="Y1265" s="301"/>
      <c r="Z1265" s="235" t="s">
        <v>1644</v>
      </c>
      <c r="AA1265" s="707"/>
      <c r="AB1265" s="707"/>
      <c r="AC1265" s="301"/>
      <c r="AD1265" s="945"/>
      <c r="AE1265" s="301"/>
      <c r="AF1265" s="301"/>
      <c r="AG1265" s="301"/>
      <c r="AH1265" s="301"/>
      <c r="AI1265" s="301"/>
      <c r="AJ1265" s="301"/>
      <c r="AK1265" s="301"/>
      <c r="AL1265" s="301"/>
      <c r="AM1265" s="301"/>
      <c r="AN1265" s="301"/>
      <c r="AO1265" s="301"/>
      <c r="AP1265" s="301"/>
      <c r="AQ1265" s="301"/>
      <c r="AR1265" s="301"/>
      <c r="AS1265" s="301"/>
      <c r="AT1265" s="301"/>
      <c r="AU1265" s="946">
        <v>2007</v>
      </c>
      <c r="AV1265" s="946"/>
      <c r="AW1265" s="946"/>
      <c r="AX1265" s="946"/>
      <c r="AY1265" s="946"/>
      <c r="AZ1265" s="946"/>
      <c r="BA1265" s="946"/>
      <c r="BB1265" s="947">
        <v>150</v>
      </c>
      <c r="BC1265" s="947"/>
    </row>
    <row r="1266" spans="1:55" s="19" customFormat="1" ht="25.7" hidden="1" customHeight="1">
      <c r="A1266" s="690"/>
      <c r="B1266" s="242"/>
      <c r="C1266" s="707" t="s">
        <v>353</v>
      </c>
      <c r="D1266" s="707" t="s">
        <v>6634</v>
      </c>
      <c r="E1266" s="707" t="s">
        <v>353</v>
      </c>
      <c r="F1266" s="707" t="s">
        <v>353</v>
      </c>
      <c r="G1266" s="301"/>
      <c r="H1266" s="301"/>
      <c r="I1266" s="253">
        <v>1495</v>
      </c>
      <c r="J1266" s="942">
        <v>548</v>
      </c>
      <c r="K1266" s="942">
        <v>548</v>
      </c>
      <c r="L1266" s="942"/>
      <c r="M1266" s="942"/>
      <c r="N1266" s="942"/>
      <c r="O1266" s="942">
        <v>495</v>
      </c>
      <c r="P1266" s="942">
        <v>495</v>
      </c>
      <c r="Q1266" s="235" t="s">
        <v>1871</v>
      </c>
      <c r="R1266" s="235">
        <v>1</v>
      </c>
      <c r="S1266" s="235" t="s">
        <v>290</v>
      </c>
      <c r="T1266" s="303"/>
      <c r="U1266" s="303"/>
      <c r="V1266" s="303"/>
      <c r="W1266" s="303"/>
      <c r="X1266" s="303"/>
      <c r="Y1266" s="301"/>
      <c r="Z1266" s="235" t="s">
        <v>1644</v>
      </c>
      <c r="AA1266" s="707"/>
      <c r="AB1266" s="707"/>
      <c r="AC1266" s="301"/>
      <c r="AD1266" s="945"/>
      <c r="AE1266" s="301"/>
      <c r="AF1266" s="301"/>
      <c r="AG1266" s="301"/>
      <c r="AH1266" s="301"/>
      <c r="AI1266" s="301"/>
      <c r="AJ1266" s="301"/>
      <c r="AK1266" s="301"/>
      <c r="AL1266" s="301"/>
      <c r="AM1266" s="301"/>
      <c r="AN1266" s="301"/>
      <c r="AO1266" s="301"/>
      <c r="AP1266" s="301"/>
      <c r="AQ1266" s="301"/>
      <c r="AR1266" s="301"/>
      <c r="AS1266" s="301"/>
      <c r="AT1266" s="301"/>
      <c r="AU1266" s="946">
        <v>2007</v>
      </c>
      <c r="AV1266" s="946"/>
      <c r="AW1266" s="946"/>
      <c r="AX1266" s="946"/>
      <c r="AY1266" s="946"/>
      <c r="AZ1266" s="946"/>
      <c r="BA1266" s="946"/>
      <c r="BB1266" s="947">
        <v>150</v>
      </c>
      <c r="BC1266" s="947"/>
    </row>
    <row r="1267" spans="1:55" s="19" customFormat="1" ht="25.7" hidden="1" customHeight="1">
      <c r="A1267" s="690"/>
      <c r="B1267" s="242"/>
      <c r="C1267" s="707" t="s">
        <v>353</v>
      </c>
      <c r="D1267" s="707" t="s">
        <v>6635</v>
      </c>
      <c r="E1267" s="707" t="s">
        <v>353</v>
      </c>
      <c r="F1267" s="707" t="s">
        <v>353</v>
      </c>
      <c r="G1267" s="301"/>
      <c r="H1267" s="301"/>
      <c r="I1267" s="253">
        <v>8158</v>
      </c>
      <c r="J1267" s="942">
        <v>519</v>
      </c>
      <c r="K1267" s="942">
        <v>519</v>
      </c>
      <c r="L1267" s="942"/>
      <c r="M1267" s="942"/>
      <c r="N1267" s="942"/>
      <c r="O1267" s="942">
        <v>495</v>
      </c>
      <c r="P1267" s="942">
        <v>495</v>
      </c>
      <c r="Q1267" s="235" t="s">
        <v>1872</v>
      </c>
      <c r="R1267" s="235">
        <v>1</v>
      </c>
      <c r="S1267" s="235" t="s">
        <v>290</v>
      </c>
      <c r="T1267" s="303"/>
      <c r="U1267" s="303"/>
      <c r="V1267" s="303"/>
      <c r="W1267" s="303"/>
      <c r="X1267" s="303"/>
      <c r="Y1267" s="301"/>
      <c r="Z1267" s="235" t="s">
        <v>1644</v>
      </c>
      <c r="AA1267" s="707"/>
      <c r="AB1267" s="707"/>
      <c r="AC1267" s="301"/>
      <c r="AD1267" s="945"/>
      <c r="AE1267" s="301"/>
      <c r="AF1267" s="301"/>
      <c r="AG1267" s="301"/>
      <c r="AH1267" s="301"/>
      <c r="AI1267" s="301"/>
      <c r="AJ1267" s="301"/>
      <c r="AK1267" s="301"/>
      <c r="AL1267" s="301"/>
      <c r="AM1267" s="301"/>
      <c r="AN1267" s="301"/>
      <c r="AO1267" s="301"/>
      <c r="AP1267" s="301"/>
      <c r="AQ1267" s="301"/>
      <c r="AR1267" s="301"/>
      <c r="AS1267" s="301"/>
      <c r="AT1267" s="301"/>
      <c r="AU1267" s="946">
        <v>2007</v>
      </c>
      <c r="AV1267" s="946"/>
      <c r="AW1267" s="946"/>
      <c r="AX1267" s="946"/>
      <c r="AY1267" s="946"/>
      <c r="AZ1267" s="946"/>
      <c r="BA1267" s="946"/>
      <c r="BB1267" s="947">
        <v>150</v>
      </c>
      <c r="BC1267" s="947"/>
    </row>
    <row r="1268" spans="1:55" s="19" customFormat="1" ht="25.7" hidden="1" customHeight="1">
      <c r="A1268" s="690"/>
      <c r="B1268" s="242"/>
      <c r="C1268" s="707" t="s">
        <v>353</v>
      </c>
      <c r="D1268" s="707" t="s">
        <v>6636</v>
      </c>
      <c r="E1268" s="707" t="s">
        <v>353</v>
      </c>
      <c r="F1268" s="707" t="s">
        <v>353</v>
      </c>
      <c r="G1268" s="301"/>
      <c r="H1268" s="301"/>
      <c r="I1268" s="253">
        <v>1300</v>
      </c>
      <c r="J1268" s="942">
        <v>519</v>
      </c>
      <c r="K1268" s="942">
        <v>519</v>
      </c>
      <c r="L1268" s="942"/>
      <c r="M1268" s="942"/>
      <c r="N1268" s="942"/>
      <c r="O1268" s="942">
        <v>495</v>
      </c>
      <c r="P1268" s="942">
        <v>495</v>
      </c>
      <c r="Q1268" s="235" t="s">
        <v>1872</v>
      </c>
      <c r="R1268" s="235">
        <v>1</v>
      </c>
      <c r="S1268" s="235" t="s">
        <v>290</v>
      </c>
      <c r="T1268" s="303"/>
      <c r="U1268" s="303"/>
      <c r="V1268" s="303"/>
      <c r="W1268" s="303"/>
      <c r="X1268" s="303"/>
      <c r="Y1268" s="301"/>
      <c r="Z1268" s="235" t="s">
        <v>1644</v>
      </c>
      <c r="AA1268" s="707"/>
      <c r="AB1268" s="707"/>
      <c r="AC1268" s="301"/>
      <c r="AD1268" s="945"/>
      <c r="AE1268" s="301"/>
      <c r="AF1268" s="301"/>
      <c r="AG1268" s="301"/>
      <c r="AH1268" s="301"/>
      <c r="AI1268" s="301"/>
      <c r="AJ1268" s="301"/>
      <c r="AK1268" s="301"/>
      <c r="AL1268" s="301"/>
      <c r="AM1268" s="301"/>
      <c r="AN1268" s="301"/>
      <c r="AO1268" s="301"/>
      <c r="AP1268" s="301"/>
      <c r="AQ1268" s="301"/>
      <c r="AR1268" s="301"/>
      <c r="AS1268" s="301"/>
      <c r="AT1268" s="301"/>
      <c r="AU1268" s="946">
        <v>2008</v>
      </c>
      <c r="AV1268" s="946"/>
      <c r="AW1268" s="946"/>
      <c r="AX1268" s="946"/>
      <c r="AY1268" s="946"/>
      <c r="AZ1268" s="946"/>
      <c r="BA1268" s="946"/>
      <c r="BB1268" s="947">
        <v>150</v>
      </c>
      <c r="BC1268" s="947"/>
    </row>
    <row r="1269" spans="1:55" s="19" customFormat="1" ht="25.7" hidden="1" customHeight="1">
      <c r="A1269" s="690"/>
      <c r="B1269" s="242"/>
      <c r="C1269" s="707" t="s">
        <v>353</v>
      </c>
      <c r="D1269" s="707" t="s">
        <v>5493</v>
      </c>
      <c r="E1269" s="707" t="s">
        <v>353</v>
      </c>
      <c r="F1269" s="707" t="s">
        <v>353</v>
      </c>
      <c r="G1269" s="301"/>
      <c r="H1269" s="301"/>
      <c r="I1269" s="253">
        <v>2598</v>
      </c>
      <c r="J1269" s="942">
        <v>526</v>
      </c>
      <c r="K1269" s="942">
        <v>526</v>
      </c>
      <c r="L1269" s="942"/>
      <c r="M1269" s="942"/>
      <c r="N1269" s="942"/>
      <c r="O1269" s="942">
        <v>495</v>
      </c>
      <c r="P1269" s="942">
        <v>495</v>
      </c>
      <c r="Q1269" s="235" t="s">
        <v>1872</v>
      </c>
      <c r="R1269" s="235">
        <v>1</v>
      </c>
      <c r="S1269" s="235" t="s">
        <v>290</v>
      </c>
      <c r="T1269" s="303"/>
      <c r="U1269" s="303"/>
      <c r="V1269" s="303"/>
      <c r="W1269" s="303"/>
      <c r="X1269" s="303"/>
      <c r="Y1269" s="301"/>
      <c r="Z1269" s="235" t="s">
        <v>1644</v>
      </c>
      <c r="AA1269" s="707"/>
      <c r="AB1269" s="707"/>
      <c r="AC1269" s="301"/>
      <c r="AD1269" s="945"/>
      <c r="AE1269" s="301"/>
      <c r="AF1269" s="301"/>
      <c r="AG1269" s="301"/>
      <c r="AH1269" s="301"/>
      <c r="AI1269" s="301"/>
      <c r="AJ1269" s="301"/>
      <c r="AK1269" s="301"/>
      <c r="AL1269" s="301"/>
      <c r="AM1269" s="301"/>
      <c r="AN1269" s="301"/>
      <c r="AO1269" s="301"/>
      <c r="AP1269" s="301"/>
      <c r="AQ1269" s="301"/>
      <c r="AR1269" s="301"/>
      <c r="AS1269" s="301"/>
      <c r="AT1269" s="301"/>
      <c r="AU1269" s="946">
        <v>2009</v>
      </c>
      <c r="AV1269" s="946"/>
      <c r="AW1269" s="946"/>
      <c r="AX1269" s="946"/>
      <c r="AY1269" s="946"/>
      <c r="AZ1269" s="946"/>
      <c r="BA1269" s="946"/>
      <c r="BB1269" s="947">
        <v>200</v>
      </c>
      <c r="BC1269" s="947"/>
    </row>
    <row r="1270" spans="1:55" s="19" customFormat="1" ht="25.7" hidden="1" customHeight="1">
      <c r="A1270" s="690"/>
      <c r="B1270" s="242"/>
      <c r="C1270" s="707" t="s">
        <v>353</v>
      </c>
      <c r="D1270" s="707" t="s">
        <v>6637</v>
      </c>
      <c r="E1270" s="707" t="s">
        <v>353</v>
      </c>
      <c r="F1270" s="707" t="s">
        <v>353</v>
      </c>
      <c r="G1270" s="301"/>
      <c r="H1270" s="301"/>
      <c r="I1270" s="235">
        <v>1316</v>
      </c>
      <c r="J1270" s="235">
        <v>526</v>
      </c>
      <c r="K1270" s="235">
        <v>526</v>
      </c>
      <c r="L1270" s="301"/>
      <c r="M1270" s="736"/>
      <c r="N1270" s="301"/>
      <c r="O1270" s="235">
        <v>495</v>
      </c>
      <c r="P1270" s="235">
        <v>495</v>
      </c>
      <c r="Q1270" s="235" t="s">
        <v>1872</v>
      </c>
      <c r="R1270" s="235">
        <v>1</v>
      </c>
      <c r="S1270" s="235" t="s">
        <v>290</v>
      </c>
      <c r="T1270" s="303"/>
      <c r="U1270" s="303"/>
      <c r="V1270" s="303"/>
      <c r="W1270" s="303"/>
      <c r="X1270" s="303"/>
      <c r="Y1270" s="301"/>
      <c r="Z1270" s="235" t="s">
        <v>1644</v>
      </c>
      <c r="AA1270" s="707"/>
      <c r="AB1270" s="707"/>
      <c r="AC1270" s="301"/>
      <c r="AD1270" s="303"/>
      <c r="AE1270" s="301"/>
      <c r="AF1270" s="301"/>
      <c r="AG1270" s="301"/>
      <c r="AH1270" s="301"/>
      <c r="AI1270" s="301"/>
      <c r="AJ1270" s="301"/>
      <c r="AK1270" s="301"/>
      <c r="AL1270" s="301"/>
      <c r="AM1270" s="301"/>
      <c r="AN1270" s="301"/>
      <c r="AO1270" s="301"/>
      <c r="AP1270" s="301"/>
      <c r="AQ1270" s="301"/>
      <c r="AR1270" s="301"/>
      <c r="AS1270" s="301"/>
      <c r="AT1270" s="301"/>
      <c r="AU1270" s="221">
        <v>2009</v>
      </c>
      <c r="AV1270" s="221"/>
      <c r="AW1270" s="221"/>
      <c r="AX1270" s="221"/>
      <c r="AY1270" s="221"/>
      <c r="AZ1270" s="221"/>
      <c r="BA1270" s="221"/>
      <c r="BB1270" s="222">
        <v>200</v>
      </c>
      <c r="BC1270" s="222"/>
    </row>
    <row r="1271" spans="1:55" s="19" customFormat="1" ht="25.7" hidden="1" customHeight="1">
      <c r="A1271" s="690"/>
      <c r="B1271" s="242"/>
      <c r="C1271" s="707" t="s">
        <v>353</v>
      </c>
      <c r="D1271" s="707" t="s">
        <v>6638</v>
      </c>
      <c r="E1271" s="707" t="s">
        <v>353</v>
      </c>
      <c r="F1271" s="707" t="s">
        <v>353</v>
      </c>
      <c r="G1271" s="301"/>
      <c r="H1271" s="301"/>
      <c r="I1271" s="235">
        <v>28772</v>
      </c>
      <c r="J1271" s="235">
        <v>511.43</v>
      </c>
      <c r="K1271" s="235">
        <v>458</v>
      </c>
      <c r="L1271" s="301"/>
      <c r="M1271" s="736"/>
      <c r="N1271" s="301"/>
      <c r="O1271" s="235">
        <v>458</v>
      </c>
      <c r="P1271" s="235">
        <v>458</v>
      </c>
      <c r="Q1271" s="235" t="s">
        <v>6639</v>
      </c>
      <c r="R1271" s="235">
        <v>1</v>
      </c>
      <c r="S1271" s="235" t="s">
        <v>290</v>
      </c>
      <c r="T1271" s="303"/>
      <c r="U1271" s="303"/>
      <c r="V1271" s="303"/>
      <c r="W1271" s="303"/>
      <c r="X1271" s="303"/>
      <c r="Y1271" s="301"/>
      <c r="Z1271" s="235" t="s">
        <v>1644</v>
      </c>
      <c r="AA1271" s="707"/>
      <c r="AB1271" s="707"/>
      <c r="AC1271" s="301"/>
      <c r="AD1271" s="303"/>
      <c r="AE1271" s="301"/>
      <c r="AF1271" s="301"/>
      <c r="AG1271" s="301"/>
      <c r="AH1271" s="301"/>
      <c r="AI1271" s="301"/>
      <c r="AJ1271" s="301"/>
      <c r="AK1271" s="301"/>
      <c r="AL1271" s="301"/>
      <c r="AM1271" s="301"/>
      <c r="AN1271" s="301"/>
      <c r="AO1271" s="301"/>
      <c r="AP1271" s="301"/>
      <c r="AQ1271" s="301"/>
      <c r="AR1271" s="301"/>
      <c r="AS1271" s="301"/>
      <c r="AT1271" s="301"/>
      <c r="AU1271" s="221">
        <v>2013</v>
      </c>
      <c r="AV1271" s="221"/>
      <c r="AW1271" s="221"/>
      <c r="AX1271" s="221"/>
      <c r="AY1271" s="221"/>
      <c r="AZ1271" s="221"/>
      <c r="BA1271" s="221"/>
      <c r="BB1271" s="222">
        <v>300</v>
      </c>
      <c r="BC1271" s="222"/>
    </row>
    <row r="1272" spans="1:55" s="19" customFormat="1" ht="25.7" hidden="1" customHeight="1">
      <c r="A1272" s="690"/>
      <c r="B1272" s="242"/>
      <c r="C1272" s="707" t="s">
        <v>353</v>
      </c>
      <c r="D1272" s="707" t="s">
        <v>6640</v>
      </c>
      <c r="E1272" s="707" t="s">
        <v>353</v>
      </c>
      <c r="F1272" s="707" t="s">
        <v>353</v>
      </c>
      <c r="G1272" s="301"/>
      <c r="H1272" s="301"/>
      <c r="I1272" s="235">
        <v>9258</v>
      </c>
      <c r="J1272" s="235">
        <v>539</v>
      </c>
      <c r="K1272" s="235">
        <v>539</v>
      </c>
      <c r="L1272" s="301"/>
      <c r="M1272" s="736"/>
      <c r="N1272" s="301"/>
      <c r="O1272" s="235">
        <v>489</v>
      </c>
      <c r="P1272" s="235">
        <v>489</v>
      </c>
      <c r="Q1272" s="235" t="s">
        <v>6641</v>
      </c>
      <c r="R1272" s="235">
        <v>1</v>
      </c>
      <c r="S1272" s="235" t="s">
        <v>290</v>
      </c>
      <c r="T1272" s="303"/>
      <c r="U1272" s="303"/>
      <c r="V1272" s="303"/>
      <c r="W1272" s="303"/>
      <c r="X1272" s="303"/>
      <c r="Y1272" s="301"/>
      <c r="Z1272" s="235" t="s">
        <v>1644</v>
      </c>
      <c r="AA1272" s="707"/>
      <c r="AB1272" s="707"/>
      <c r="AC1272" s="301"/>
      <c r="AD1272" s="303"/>
      <c r="AE1272" s="301"/>
      <c r="AF1272" s="301"/>
      <c r="AG1272" s="301"/>
      <c r="AH1272" s="301"/>
      <c r="AI1272" s="301"/>
      <c r="AJ1272" s="301"/>
      <c r="AK1272" s="301"/>
      <c r="AL1272" s="301"/>
      <c r="AM1272" s="301"/>
      <c r="AN1272" s="301"/>
      <c r="AO1272" s="301"/>
      <c r="AP1272" s="301"/>
      <c r="AQ1272" s="301"/>
      <c r="AR1272" s="301"/>
      <c r="AS1272" s="301"/>
      <c r="AT1272" s="301"/>
      <c r="AU1272" s="221">
        <v>2016</v>
      </c>
      <c r="AV1272" s="221"/>
      <c r="AW1272" s="221"/>
      <c r="AX1272" s="221"/>
      <c r="AY1272" s="221"/>
      <c r="AZ1272" s="221"/>
      <c r="BA1272" s="221"/>
      <c r="BB1272" s="222">
        <v>375</v>
      </c>
      <c r="BC1272" s="222"/>
    </row>
    <row r="1273" spans="1:55" s="19" customFormat="1" ht="25.7" hidden="1" customHeight="1">
      <c r="A1273" s="690"/>
      <c r="B1273" s="242"/>
      <c r="C1273" s="707" t="s">
        <v>353</v>
      </c>
      <c r="D1273" s="707" t="s">
        <v>6642</v>
      </c>
      <c r="E1273" s="707" t="s">
        <v>353</v>
      </c>
      <c r="F1273" s="707" t="s">
        <v>353</v>
      </c>
      <c r="G1273" s="301"/>
      <c r="H1273" s="301"/>
      <c r="I1273" s="235">
        <v>1899</v>
      </c>
      <c r="J1273" s="235">
        <v>553</v>
      </c>
      <c r="K1273" s="235">
        <v>552</v>
      </c>
      <c r="L1273" s="301"/>
      <c r="M1273" s="736"/>
      <c r="N1273" s="301"/>
      <c r="O1273" s="235">
        <v>495</v>
      </c>
      <c r="P1273" s="235">
        <v>495</v>
      </c>
      <c r="Q1273" s="235" t="s">
        <v>6643</v>
      </c>
      <c r="R1273" s="235">
        <v>1</v>
      </c>
      <c r="S1273" s="235" t="s">
        <v>290</v>
      </c>
      <c r="T1273" s="303"/>
      <c r="U1273" s="303"/>
      <c r="V1273" s="303"/>
      <c r="W1273" s="303"/>
      <c r="X1273" s="303"/>
      <c r="Y1273" s="301"/>
      <c r="Z1273" s="235" t="s">
        <v>1644</v>
      </c>
      <c r="AA1273" s="707"/>
      <c r="AB1273" s="707"/>
      <c r="AC1273" s="301"/>
      <c r="AD1273" s="303"/>
      <c r="AE1273" s="301"/>
      <c r="AF1273" s="301"/>
      <c r="AG1273" s="301"/>
      <c r="AH1273" s="301"/>
      <c r="AI1273" s="301"/>
      <c r="AJ1273" s="301"/>
      <c r="AK1273" s="301"/>
      <c r="AL1273" s="301"/>
      <c r="AM1273" s="301"/>
      <c r="AN1273" s="301"/>
      <c r="AO1273" s="301"/>
      <c r="AP1273" s="301"/>
      <c r="AQ1273" s="301"/>
      <c r="AR1273" s="301"/>
      <c r="AS1273" s="301"/>
      <c r="AT1273" s="301"/>
      <c r="AU1273" s="221">
        <v>2016</v>
      </c>
      <c r="AV1273" s="221"/>
      <c r="AW1273" s="221"/>
      <c r="AX1273" s="221"/>
      <c r="AY1273" s="221"/>
      <c r="AZ1273" s="221"/>
      <c r="BA1273" s="221"/>
      <c r="BB1273" s="222">
        <v>382</v>
      </c>
      <c r="BC1273" s="222"/>
    </row>
    <row r="1274" spans="1:55" s="19" customFormat="1" ht="25.7" hidden="1" customHeight="1">
      <c r="A1274" s="690"/>
      <c r="B1274" s="242"/>
      <c r="C1274" s="707" t="s">
        <v>6272</v>
      </c>
      <c r="D1274" s="707" t="s">
        <v>6644</v>
      </c>
      <c r="E1274" s="707" t="s">
        <v>6272</v>
      </c>
      <c r="F1274" s="707" t="s">
        <v>6272</v>
      </c>
      <c r="G1274" s="301"/>
      <c r="H1274" s="301"/>
      <c r="I1274" s="235">
        <v>6409</v>
      </c>
      <c r="J1274" s="235">
        <v>6409</v>
      </c>
      <c r="K1274" s="235">
        <v>6540</v>
      </c>
      <c r="L1274" s="301"/>
      <c r="M1274" s="736"/>
      <c r="N1274" s="301"/>
      <c r="O1274" s="235">
        <v>748</v>
      </c>
      <c r="P1274" s="235">
        <v>748</v>
      </c>
      <c r="Q1274" s="235" t="s">
        <v>289</v>
      </c>
      <c r="R1274" s="235">
        <v>2</v>
      </c>
      <c r="S1274" s="235" t="s">
        <v>290</v>
      </c>
      <c r="T1274" s="303"/>
      <c r="U1274" s="303"/>
      <c r="V1274" s="303"/>
      <c r="W1274" s="303"/>
      <c r="X1274" s="303"/>
      <c r="Y1274" s="301"/>
      <c r="Z1274" s="235" t="s">
        <v>6645</v>
      </c>
      <c r="AA1274" s="707"/>
      <c r="AB1274" s="707"/>
      <c r="AC1274" s="301"/>
      <c r="AD1274" s="303"/>
      <c r="AE1274" s="301"/>
      <c r="AF1274" s="301"/>
      <c r="AG1274" s="301"/>
      <c r="AH1274" s="301"/>
      <c r="AI1274" s="301"/>
      <c r="AJ1274" s="301"/>
      <c r="AK1274" s="301"/>
      <c r="AL1274" s="301"/>
      <c r="AM1274" s="301"/>
      <c r="AN1274" s="301"/>
      <c r="AO1274" s="301"/>
      <c r="AP1274" s="301"/>
      <c r="AQ1274" s="301"/>
      <c r="AR1274" s="301"/>
      <c r="AS1274" s="301"/>
      <c r="AT1274" s="301"/>
      <c r="AU1274" s="221">
        <v>2007</v>
      </c>
      <c r="AV1274" s="221"/>
      <c r="AW1274" s="221"/>
      <c r="AX1274" s="221"/>
      <c r="AY1274" s="221"/>
      <c r="AZ1274" s="221"/>
      <c r="BA1274" s="221"/>
      <c r="BB1274" s="222">
        <v>3000</v>
      </c>
      <c r="BC1274" s="222"/>
    </row>
    <row r="1275" spans="1:55" s="19" customFormat="1" ht="25.7" hidden="1" customHeight="1">
      <c r="A1275" s="690"/>
      <c r="B1275" s="242"/>
      <c r="C1275" s="707" t="s">
        <v>6272</v>
      </c>
      <c r="D1275" s="707" t="s">
        <v>6646</v>
      </c>
      <c r="E1275" s="707" t="s">
        <v>6272</v>
      </c>
      <c r="F1275" s="707" t="s">
        <v>6272</v>
      </c>
      <c r="G1275" s="301" t="s">
        <v>6272</v>
      </c>
      <c r="H1275" s="301"/>
      <c r="I1275" s="235">
        <v>13350</v>
      </c>
      <c r="J1275" s="235">
        <v>494</v>
      </c>
      <c r="K1275" s="235">
        <v>494</v>
      </c>
      <c r="L1275" s="301"/>
      <c r="M1275" s="736"/>
      <c r="N1275" s="301"/>
      <c r="O1275" s="235">
        <v>500</v>
      </c>
      <c r="P1275" s="235">
        <v>500</v>
      </c>
      <c r="Q1275" s="235" t="s">
        <v>289</v>
      </c>
      <c r="R1275" s="235">
        <v>1</v>
      </c>
      <c r="S1275" s="235" t="s">
        <v>290</v>
      </c>
      <c r="T1275" s="303"/>
      <c r="U1275" s="303"/>
      <c r="V1275" s="303"/>
      <c r="W1275" s="303"/>
      <c r="X1275" s="303"/>
      <c r="Y1275" s="301"/>
      <c r="Z1275" s="235" t="s">
        <v>6645</v>
      </c>
      <c r="AA1275" s="707"/>
      <c r="AB1275" s="707"/>
      <c r="AC1275" s="301"/>
      <c r="AD1275" s="303"/>
      <c r="AE1275" s="301"/>
      <c r="AF1275" s="301"/>
      <c r="AG1275" s="301"/>
      <c r="AH1275" s="301"/>
      <c r="AI1275" s="301"/>
      <c r="AJ1275" s="301"/>
      <c r="AK1275" s="301"/>
      <c r="AL1275" s="301"/>
      <c r="AM1275" s="301"/>
      <c r="AN1275" s="301"/>
      <c r="AO1275" s="301"/>
      <c r="AP1275" s="301"/>
      <c r="AQ1275" s="301"/>
      <c r="AR1275" s="301"/>
      <c r="AS1275" s="301"/>
      <c r="AT1275" s="301"/>
      <c r="AU1275" s="221">
        <v>2009</v>
      </c>
      <c r="AV1275" s="221"/>
      <c r="AW1275" s="221"/>
      <c r="AX1275" s="221"/>
      <c r="AY1275" s="221"/>
      <c r="AZ1275" s="221"/>
      <c r="BA1275" s="221"/>
      <c r="BB1275" s="222">
        <v>331</v>
      </c>
      <c r="BC1275" s="222"/>
    </row>
    <row r="1276" spans="1:55" s="19" customFormat="1" ht="25.7" hidden="1" customHeight="1">
      <c r="A1276" s="690"/>
      <c r="B1276" s="242"/>
      <c r="C1276" s="707" t="s">
        <v>6272</v>
      </c>
      <c r="D1276" s="707" t="s">
        <v>6647</v>
      </c>
      <c r="E1276" s="707" t="s">
        <v>6272</v>
      </c>
      <c r="F1276" s="707" t="s">
        <v>6272</v>
      </c>
      <c r="G1276" s="301" t="s">
        <v>6272</v>
      </c>
      <c r="H1276" s="301"/>
      <c r="I1276" s="235">
        <v>14750</v>
      </c>
      <c r="J1276" s="235">
        <v>494</v>
      </c>
      <c r="K1276" s="235">
        <v>494</v>
      </c>
      <c r="L1276" s="301"/>
      <c r="M1276" s="736"/>
      <c r="N1276" s="301"/>
      <c r="O1276" s="235">
        <v>500</v>
      </c>
      <c r="P1276" s="235">
        <v>500</v>
      </c>
      <c r="Q1276" s="235" t="s">
        <v>289</v>
      </c>
      <c r="R1276" s="235">
        <v>1</v>
      </c>
      <c r="S1276" s="235" t="s">
        <v>290</v>
      </c>
      <c r="T1276" s="303"/>
      <c r="U1276" s="303"/>
      <c r="V1276" s="303"/>
      <c r="W1276" s="303"/>
      <c r="X1276" s="303"/>
      <c r="Y1276" s="301"/>
      <c r="Z1276" s="235" t="s">
        <v>6645</v>
      </c>
      <c r="AA1276" s="707"/>
      <c r="AB1276" s="707"/>
      <c r="AC1276" s="301"/>
      <c r="AD1276" s="303"/>
      <c r="AE1276" s="301"/>
      <c r="AF1276" s="301"/>
      <c r="AG1276" s="301"/>
      <c r="AH1276" s="301"/>
      <c r="AI1276" s="301"/>
      <c r="AJ1276" s="301"/>
      <c r="AK1276" s="301"/>
      <c r="AL1276" s="301"/>
      <c r="AM1276" s="301"/>
      <c r="AN1276" s="301"/>
      <c r="AO1276" s="301"/>
      <c r="AP1276" s="301"/>
      <c r="AQ1276" s="301"/>
      <c r="AR1276" s="301"/>
      <c r="AS1276" s="301"/>
      <c r="AT1276" s="301"/>
      <c r="AU1276" s="221">
        <v>2009</v>
      </c>
      <c r="AV1276" s="221"/>
      <c r="AW1276" s="221"/>
      <c r="AX1276" s="221"/>
      <c r="AY1276" s="221"/>
      <c r="AZ1276" s="221"/>
      <c r="BA1276" s="221"/>
      <c r="BB1276" s="222">
        <v>319</v>
      </c>
      <c r="BC1276" s="222"/>
    </row>
    <row r="1277" spans="1:55" s="19" customFormat="1" ht="25.7" hidden="1" customHeight="1">
      <c r="A1277" s="690"/>
      <c r="B1277" s="242"/>
      <c r="C1277" s="707" t="s">
        <v>6272</v>
      </c>
      <c r="D1277" s="707" t="s">
        <v>6648</v>
      </c>
      <c r="E1277" s="707" t="s">
        <v>6272</v>
      </c>
      <c r="F1277" s="707" t="s">
        <v>6272</v>
      </c>
      <c r="G1277" s="301" t="s">
        <v>6272</v>
      </c>
      <c r="H1277" s="301"/>
      <c r="I1277" s="235">
        <v>19809</v>
      </c>
      <c r="J1277" s="235">
        <v>977.5</v>
      </c>
      <c r="K1277" s="235">
        <v>977.5</v>
      </c>
      <c r="L1277" s="301"/>
      <c r="M1277" s="736"/>
      <c r="N1277" s="301"/>
      <c r="O1277" s="235">
        <v>1000</v>
      </c>
      <c r="P1277" s="235">
        <v>1000</v>
      </c>
      <c r="Q1277" s="235" t="s">
        <v>289</v>
      </c>
      <c r="R1277" s="235">
        <v>2</v>
      </c>
      <c r="S1277" s="235" t="s">
        <v>290</v>
      </c>
      <c r="T1277" s="303"/>
      <c r="U1277" s="303"/>
      <c r="V1277" s="303"/>
      <c r="W1277" s="303"/>
      <c r="X1277" s="303"/>
      <c r="Y1277" s="301"/>
      <c r="Z1277" s="235" t="s">
        <v>6645</v>
      </c>
      <c r="AA1277" s="707"/>
      <c r="AB1277" s="707"/>
      <c r="AC1277" s="301"/>
      <c r="AD1277" s="303"/>
      <c r="AE1277" s="301"/>
      <c r="AF1277" s="301"/>
      <c r="AG1277" s="301"/>
      <c r="AH1277" s="301"/>
      <c r="AI1277" s="301"/>
      <c r="AJ1277" s="301"/>
      <c r="AK1277" s="301"/>
      <c r="AL1277" s="301"/>
      <c r="AM1277" s="301"/>
      <c r="AN1277" s="301"/>
      <c r="AO1277" s="301"/>
      <c r="AP1277" s="301"/>
      <c r="AQ1277" s="301"/>
      <c r="AR1277" s="301"/>
      <c r="AS1277" s="301"/>
      <c r="AT1277" s="301"/>
      <c r="AU1277" s="221">
        <v>2009</v>
      </c>
      <c r="AV1277" s="221"/>
      <c r="AW1277" s="221"/>
      <c r="AX1277" s="221"/>
      <c r="AY1277" s="221"/>
      <c r="AZ1277" s="221"/>
      <c r="BA1277" s="221"/>
      <c r="BB1277" s="222">
        <v>568</v>
      </c>
      <c r="BC1277" s="222"/>
    </row>
    <row r="1278" spans="1:55" s="19" customFormat="1" ht="25.7" hidden="1" customHeight="1">
      <c r="A1278" s="690"/>
      <c r="B1278" s="242"/>
      <c r="C1278" s="707" t="s">
        <v>6272</v>
      </c>
      <c r="D1278" s="707" t="s">
        <v>6649</v>
      </c>
      <c r="E1278" s="707" t="s">
        <v>6272</v>
      </c>
      <c r="F1278" s="707" t="s">
        <v>6272</v>
      </c>
      <c r="G1278" s="301" t="s">
        <v>6272</v>
      </c>
      <c r="H1278" s="301"/>
      <c r="I1278" s="235">
        <v>22046</v>
      </c>
      <c r="J1278" s="235">
        <v>494</v>
      </c>
      <c r="K1278" s="235">
        <v>494</v>
      </c>
      <c r="L1278" s="301"/>
      <c r="M1278" s="736"/>
      <c r="N1278" s="301"/>
      <c r="O1278" s="235">
        <v>500</v>
      </c>
      <c r="P1278" s="235">
        <v>500</v>
      </c>
      <c r="Q1278" s="235" t="s">
        <v>289</v>
      </c>
      <c r="R1278" s="235">
        <v>1</v>
      </c>
      <c r="S1278" s="235" t="s">
        <v>290</v>
      </c>
      <c r="T1278" s="303"/>
      <c r="U1278" s="303"/>
      <c r="V1278" s="303"/>
      <c r="W1278" s="303"/>
      <c r="X1278" s="303"/>
      <c r="Y1278" s="301"/>
      <c r="Z1278" s="235" t="s">
        <v>6645</v>
      </c>
      <c r="AA1278" s="707"/>
      <c r="AB1278" s="707"/>
      <c r="AC1278" s="301"/>
      <c r="AD1278" s="303"/>
      <c r="AE1278" s="301"/>
      <c r="AF1278" s="301"/>
      <c r="AG1278" s="301"/>
      <c r="AH1278" s="301"/>
      <c r="AI1278" s="301"/>
      <c r="AJ1278" s="301"/>
      <c r="AK1278" s="301"/>
      <c r="AL1278" s="301"/>
      <c r="AM1278" s="301"/>
      <c r="AN1278" s="301"/>
      <c r="AO1278" s="301"/>
      <c r="AP1278" s="301"/>
      <c r="AQ1278" s="301"/>
      <c r="AR1278" s="301"/>
      <c r="AS1278" s="301"/>
      <c r="AT1278" s="301"/>
      <c r="AU1278" s="221">
        <v>2009</v>
      </c>
      <c r="AV1278" s="221"/>
      <c r="AW1278" s="221"/>
      <c r="AX1278" s="221"/>
      <c r="AY1278" s="221"/>
      <c r="AZ1278" s="221"/>
      <c r="BA1278" s="221"/>
      <c r="BB1278" s="222">
        <v>345</v>
      </c>
      <c r="BC1278" s="222"/>
    </row>
    <row r="1279" spans="1:55" s="19" customFormat="1" ht="25.7" hidden="1" customHeight="1">
      <c r="A1279" s="690"/>
      <c r="B1279" s="242"/>
      <c r="C1279" s="219" t="s">
        <v>6272</v>
      </c>
      <c r="D1279" s="219" t="s">
        <v>6650</v>
      </c>
      <c r="E1279" s="219" t="s">
        <v>6272</v>
      </c>
      <c r="F1279" s="219" t="s">
        <v>6272</v>
      </c>
      <c r="G1279" s="221"/>
      <c r="H1279" s="221"/>
      <c r="I1279" s="222">
        <v>2277</v>
      </c>
      <c r="J1279" s="222">
        <v>485</v>
      </c>
      <c r="K1279" s="222">
        <v>485</v>
      </c>
      <c r="L1279" s="221"/>
      <c r="M1279" s="221"/>
      <c r="N1279" s="221"/>
      <c r="O1279" s="222">
        <v>500</v>
      </c>
      <c r="P1279" s="222">
        <v>500</v>
      </c>
      <c r="Q1279" s="235" t="s">
        <v>289</v>
      </c>
      <c r="R1279" s="222">
        <v>1</v>
      </c>
      <c r="S1279" s="235" t="s">
        <v>290</v>
      </c>
      <c r="T1279" s="221"/>
      <c r="U1279" s="221"/>
      <c r="V1279" s="221"/>
      <c r="W1279" s="221"/>
      <c r="X1279" s="221"/>
      <c r="Y1279" s="221"/>
      <c r="Z1279" s="235" t="s">
        <v>6645</v>
      </c>
      <c r="AA1279" s="221"/>
      <c r="AB1279" s="221"/>
      <c r="AC1279" s="221"/>
      <c r="AD1279" s="221"/>
      <c r="AE1279" s="221"/>
      <c r="AF1279" s="221"/>
      <c r="AG1279" s="221"/>
      <c r="AH1279" s="221"/>
      <c r="AI1279" s="221"/>
      <c r="AJ1279" s="221"/>
      <c r="AK1279" s="221"/>
      <c r="AL1279" s="221"/>
      <c r="AM1279" s="221"/>
      <c r="AN1279" s="221"/>
      <c r="AO1279" s="221"/>
      <c r="AP1279" s="221"/>
      <c r="AQ1279" s="221"/>
      <c r="AR1279" s="221"/>
      <c r="AS1279" s="221"/>
      <c r="AT1279" s="221"/>
      <c r="AU1279" s="221">
        <v>2010</v>
      </c>
      <c r="AV1279" s="221"/>
      <c r="AW1279" s="221"/>
      <c r="AX1279" s="221"/>
      <c r="AY1279" s="221"/>
      <c r="AZ1279" s="221"/>
      <c r="BA1279" s="221"/>
      <c r="BB1279" s="222">
        <v>515</v>
      </c>
      <c r="BC1279" s="222"/>
    </row>
    <row r="1280" spans="1:55" s="19" customFormat="1" ht="25.7" hidden="1" customHeight="1">
      <c r="A1280" s="690"/>
      <c r="B1280" s="242"/>
      <c r="C1280" s="219" t="s">
        <v>6272</v>
      </c>
      <c r="D1280" s="219" t="s">
        <v>6651</v>
      </c>
      <c r="E1280" s="219" t="s">
        <v>6272</v>
      </c>
      <c r="F1280" s="219" t="s">
        <v>6272</v>
      </c>
      <c r="G1280" s="221"/>
      <c r="H1280" s="221"/>
      <c r="I1280" s="222">
        <v>2982</v>
      </c>
      <c r="J1280" s="222">
        <v>591</v>
      </c>
      <c r="K1280" s="222">
        <v>591</v>
      </c>
      <c r="L1280" s="221"/>
      <c r="M1280" s="221"/>
      <c r="N1280" s="221"/>
      <c r="O1280" s="222">
        <v>500</v>
      </c>
      <c r="P1280" s="222">
        <v>500</v>
      </c>
      <c r="Q1280" s="235" t="s">
        <v>289</v>
      </c>
      <c r="R1280" s="222">
        <v>1</v>
      </c>
      <c r="S1280" s="235" t="s">
        <v>290</v>
      </c>
      <c r="T1280" s="221"/>
      <c r="U1280" s="221"/>
      <c r="V1280" s="221"/>
      <c r="W1280" s="221"/>
      <c r="X1280" s="221"/>
      <c r="Y1280" s="221"/>
      <c r="Z1280" s="235" t="s">
        <v>6652</v>
      </c>
      <c r="AA1280" s="221"/>
      <c r="AB1280" s="221"/>
      <c r="AC1280" s="221"/>
      <c r="AD1280" s="221"/>
      <c r="AE1280" s="221"/>
      <c r="AF1280" s="221"/>
      <c r="AG1280" s="221"/>
      <c r="AH1280" s="221"/>
      <c r="AI1280" s="221"/>
      <c r="AJ1280" s="221"/>
      <c r="AK1280" s="221"/>
      <c r="AL1280" s="221"/>
      <c r="AM1280" s="221"/>
      <c r="AN1280" s="221"/>
      <c r="AO1280" s="221"/>
      <c r="AP1280" s="221"/>
      <c r="AQ1280" s="221"/>
      <c r="AR1280" s="221"/>
      <c r="AS1280" s="221"/>
      <c r="AT1280" s="221"/>
      <c r="AU1280" s="221">
        <v>2013</v>
      </c>
      <c r="AV1280" s="221"/>
      <c r="AW1280" s="221"/>
      <c r="AX1280" s="221"/>
      <c r="AY1280" s="221"/>
      <c r="AZ1280" s="221"/>
      <c r="BA1280" s="221"/>
      <c r="BB1280" s="222">
        <v>898</v>
      </c>
      <c r="BC1280" s="222"/>
    </row>
    <row r="1281" spans="1:55" s="19" customFormat="1" ht="25.7" hidden="1" customHeight="1">
      <c r="A1281" s="690"/>
      <c r="B1281" s="242"/>
      <c r="C1281" s="219" t="s">
        <v>6272</v>
      </c>
      <c r="D1281" s="219" t="s">
        <v>6653</v>
      </c>
      <c r="E1281" s="219" t="s">
        <v>6272</v>
      </c>
      <c r="F1281" s="219" t="s">
        <v>6272</v>
      </c>
      <c r="G1281" s="221"/>
      <c r="H1281" s="221"/>
      <c r="I1281" s="222">
        <v>11340.1</v>
      </c>
      <c r="J1281" s="222">
        <v>612.99</v>
      </c>
      <c r="K1281" s="222">
        <v>612.99</v>
      </c>
      <c r="L1281" s="221"/>
      <c r="M1281" s="221"/>
      <c r="N1281" s="221"/>
      <c r="O1281" s="222">
        <v>500</v>
      </c>
      <c r="P1281" s="222">
        <v>500</v>
      </c>
      <c r="Q1281" s="235" t="s">
        <v>289</v>
      </c>
      <c r="R1281" s="222">
        <v>1</v>
      </c>
      <c r="S1281" s="235" t="s">
        <v>290</v>
      </c>
      <c r="T1281" s="221"/>
      <c r="U1281" s="221"/>
      <c r="V1281" s="221"/>
      <c r="W1281" s="221"/>
      <c r="X1281" s="221"/>
      <c r="Y1281" s="221"/>
      <c r="Z1281" s="235" t="s">
        <v>6652</v>
      </c>
      <c r="AA1281" s="221"/>
      <c r="AB1281" s="221"/>
      <c r="AC1281" s="221"/>
      <c r="AD1281" s="221"/>
      <c r="AE1281" s="221"/>
      <c r="AF1281" s="221"/>
      <c r="AG1281" s="221"/>
      <c r="AH1281" s="221"/>
      <c r="AI1281" s="221"/>
      <c r="AJ1281" s="221"/>
      <c r="AK1281" s="221"/>
      <c r="AL1281" s="221"/>
      <c r="AM1281" s="221"/>
      <c r="AN1281" s="221"/>
      <c r="AO1281" s="221"/>
      <c r="AP1281" s="221"/>
      <c r="AQ1281" s="221"/>
      <c r="AR1281" s="221"/>
      <c r="AS1281" s="221"/>
      <c r="AT1281" s="221"/>
      <c r="AU1281" s="221">
        <v>2013</v>
      </c>
      <c r="AV1281" s="221"/>
      <c r="AW1281" s="221"/>
      <c r="AX1281" s="221"/>
      <c r="AY1281" s="221"/>
      <c r="AZ1281" s="221"/>
      <c r="BA1281" s="221"/>
      <c r="BB1281" s="222">
        <v>853</v>
      </c>
      <c r="BC1281" s="222"/>
    </row>
    <row r="1282" spans="1:55" s="19" customFormat="1" ht="25.7" hidden="1" customHeight="1">
      <c r="A1282" s="690"/>
      <c r="B1282" s="766"/>
      <c r="C1282" s="707" t="s">
        <v>6272</v>
      </c>
      <c r="D1282" s="707" t="s">
        <v>13096</v>
      </c>
      <c r="E1282" s="707" t="s">
        <v>6272</v>
      </c>
      <c r="F1282" s="707" t="s">
        <v>6272</v>
      </c>
      <c r="G1282" s="301"/>
      <c r="H1282" s="301"/>
      <c r="I1282" s="235">
        <v>2082</v>
      </c>
      <c r="J1282" s="235">
        <v>701</v>
      </c>
      <c r="K1282" s="235">
        <v>701</v>
      </c>
      <c r="L1282" s="301"/>
      <c r="M1282" s="736"/>
      <c r="N1282" s="301"/>
      <c r="O1282" s="235">
        <v>550</v>
      </c>
      <c r="P1282" s="235">
        <v>550</v>
      </c>
      <c r="Q1282" s="235" t="s">
        <v>289</v>
      </c>
      <c r="R1282" s="235">
        <v>1</v>
      </c>
      <c r="S1282" s="235" t="s">
        <v>290</v>
      </c>
      <c r="T1282" s="301"/>
      <c r="U1282" s="301"/>
      <c r="V1282" s="301"/>
      <c r="W1282" s="301"/>
      <c r="X1282" s="301"/>
      <c r="Y1282" s="301"/>
      <c r="Z1282" s="235" t="s">
        <v>6652</v>
      </c>
      <c r="AA1282" s="707"/>
      <c r="AB1282" s="707"/>
      <c r="AC1282" s="301"/>
      <c r="AD1282" s="301"/>
      <c r="AE1282" s="301"/>
      <c r="AF1282" s="301"/>
      <c r="AG1282" s="301"/>
      <c r="AH1282" s="301"/>
      <c r="AI1282" s="301"/>
      <c r="AJ1282" s="301"/>
      <c r="AK1282" s="301"/>
      <c r="AL1282" s="301"/>
      <c r="AM1282" s="301"/>
      <c r="AN1282" s="301"/>
      <c r="AO1282" s="301"/>
      <c r="AP1282" s="301"/>
      <c r="AQ1282" s="301"/>
      <c r="AR1282" s="301"/>
      <c r="AS1282" s="301"/>
      <c r="AT1282" s="301"/>
      <c r="AU1282" s="221">
        <v>2018</v>
      </c>
      <c r="AV1282" s="221"/>
      <c r="AW1282" s="221"/>
      <c r="AX1282" s="221"/>
      <c r="AY1282" s="221"/>
      <c r="AZ1282" s="221"/>
      <c r="BA1282" s="221"/>
      <c r="BB1282" s="222">
        <v>1032</v>
      </c>
      <c r="BC1282" s="222"/>
    </row>
    <row r="1283" spans="1:55" s="19" customFormat="1" ht="25.7" hidden="1" customHeight="1">
      <c r="A1283" s="690"/>
      <c r="B1283" s="242"/>
      <c r="C1283" s="707" t="s">
        <v>6283</v>
      </c>
      <c r="D1283" s="707" t="s">
        <v>6654</v>
      </c>
      <c r="E1283" s="707" t="s">
        <v>6283</v>
      </c>
      <c r="F1283" s="707" t="s">
        <v>6283</v>
      </c>
      <c r="G1283" s="301"/>
      <c r="H1283" s="301"/>
      <c r="I1283" s="235">
        <v>1960</v>
      </c>
      <c r="J1283" s="235">
        <v>384.88</v>
      </c>
      <c r="K1283" s="235">
        <v>384.88</v>
      </c>
      <c r="L1283" s="301"/>
      <c r="M1283" s="736"/>
      <c r="N1283" s="301"/>
      <c r="O1283" s="235">
        <v>748</v>
      </c>
      <c r="P1283" s="235">
        <v>748</v>
      </c>
      <c r="Q1283" s="235" t="s">
        <v>1774</v>
      </c>
      <c r="R1283" s="235">
        <v>2</v>
      </c>
      <c r="S1283" s="235" t="s">
        <v>290</v>
      </c>
      <c r="T1283" s="301"/>
      <c r="U1283" s="301"/>
      <c r="V1283" s="301"/>
      <c r="W1283" s="301"/>
      <c r="X1283" s="301"/>
      <c r="Y1283" s="301"/>
      <c r="Z1283" s="235" t="s">
        <v>1644</v>
      </c>
      <c r="AA1283" s="707"/>
      <c r="AB1283" s="707"/>
      <c r="AC1283" s="301"/>
      <c r="AD1283" s="301"/>
      <c r="AE1283" s="301"/>
      <c r="AF1283" s="301"/>
      <c r="AG1283" s="301"/>
      <c r="AH1283" s="301"/>
      <c r="AI1283" s="301"/>
      <c r="AJ1283" s="301"/>
      <c r="AK1283" s="301"/>
      <c r="AL1283" s="301"/>
      <c r="AM1283" s="301"/>
      <c r="AN1283" s="301"/>
      <c r="AO1283" s="301"/>
      <c r="AP1283" s="301"/>
      <c r="AQ1283" s="301"/>
      <c r="AR1283" s="301"/>
      <c r="AS1283" s="301"/>
      <c r="AT1283" s="301"/>
      <c r="AU1283" s="221">
        <v>2004</v>
      </c>
      <c r="AV1283" s="221"/>
      <c r="AW1283" s="221"/>
      <c r="AX1283" s="221"/>
      <c r="AY1283" s="221"/>
      <c r="AZ1283" s="221"/>
      <c r="BA1283" s="221"/>
      <c r="BB1283" s="222">
        <v>175</v>
      </c>
      <c r="BC1283" s="222"/>
    </row>
    <row r="1284" spans="1:55" s="19" customFormat="1" ht="25.7" hidden="1" customHeight="1">
      <c r="A1284" s="690"/>
      <c r="B1284" s="242"/>
      <c r="C1284" s="707" t="s">
        <v>6283</v>
      </c>
      <c r="D1284" s="707" t="s">
        <v>6655</v>
      </c>
      <c r="E1284" s="707" t="s">
        <v>6283</v>
      </c>
      <c r="F1284" s="707" t="s">
        <v>6283</v>
      </c>
      <c r="G1284" s="301"/>
      <c r="H1284" s="301"/>
      <c r="I1284" s="235">
        <v>999</v>
      </c>
      <c r="J1284" s="235">
        <v>569</v>
      </c>
      <c r="K1284" s="235">
        <v>569</v>
      </c>
      <c r="L1284" s="301"/>
      <c r="M1284" s="736"/>
      <c r="N1284" s="301"/>
      <c r="O1284" s="235">
        <v>374</v>
      </c>
      <c r="P1284" s="235">
        <v>374</v>
      </c>
      <c r="Q1284" s="235" t="s">
        <v>1774</v>
      </c>
      <c r="R1284" s="235">
        <v>2</v>
      </c>
      <c r="S1284" s="235" t="s">
        <v>290</v>
      </c>
      <c r="T1284" s="301"/>
      <c r="U1284" s="301"/>
      <c r="V1284" s="301"/>
      <c r="W1284" s="301"/>
      <c r="X1284" s="301"/>
      <c r="Y1284" s="301"/>
      <c r="Z1284" s="235" t="s">
        <v>1644</v>
      </c>
      <c r="AA1284" s="707"/>
      <c r="AB1284" s="707"/>
      <c r="AC1284" s="301"/>
      <c r="AD1284" s="301"/>
      <c r="AE1284" s="301"/>
      <c r="AF1284" s="301"/>
      <c r="AG1284" s="301"/>
      <c r="AH1284" s="301"/>
      <c r="AI1284" s="301"/>
      <c r="AJ1284" s="301"/>
      <c r="AK1284" s="301"/>
      <c r="AL1284" s="301"/>
      <c r="AM1284" s="301"/>
      <c r="AN1284" s="301"/>
      <c r="AO1284" s="301"/>
      <c r="AP1284" s="301"/>
      <c r="AQ1284" s="301"/>
      <c r="AR1284" s="301"/>
      <c r="AS1284" s="301"/>
      <c r="AT1284" s="301"/>
      <c r="AU1284" s="221">
        <v>2006</v>
      </c>
      <c r="AV1284" s="221"/>
      <c r="AW1284" s="221"/>
      <c r="AX1284" s="221"/>
      <c r="AY1284" s="221"/>
      <c r="AZ1284" s="221"/>
      <c r="BA1284" s="221"/>
      <c r="BB1284" s="222">
        <v>355</v>
      </c>
      <c r="BC1284" s="222"/>
    </row>
    <row r="1285" spans="1:55" s="19" customFormat="1" ht="25.7" hidden="1" customHeight="1">
      <c r="A1285" s="690"/>
      <c r="B1285" s="242"/>
      <c r="C1285" s="707" t="s">
        <v>6283</v>
      </c>
      <c r="D1285" s="707" t="s">
        <v>6656</v>
      </c>
      <c r="E1285" s="707" t="s">
        <v>6283</v>
      </c>
      <c r="F1285" s="707" t="s">
        <v>6283</v>
      </c>
      <c r="G1285" s="301"/>
      <c r="H1285" s="301"/>
      <c r="I1285" s="235">
        <v>2922</v>
      </c>
      <c r="J1285" s="235">
        <v>600</v>
      </c>
      <c r="K1285" s="235">
        <v>600</v>
      </c>
      <c r="L1285" s="301"/>
      <c r="M1285" s="736"/>
      <c r="N1285" s="301"/>
      <c r="O1285" s="235">
        <v>748</v>
      </c>
      <c r="P1285" s="235">
        <v>748</v>
      </c>
      <c r="Q1285" s="235" t="s">
        <v>1774</v>
      </c>
      <c r="R1285" s="235">
        <v>2</v>
      </c>
      <c r="S1285" s="235" t="s">
        <v>290</v>
      </c>
      <c r="T1285" s="301"/>
      <c r="U1285" s="301"/>
      <c r="V1285" s="301"/>
      <c r="W1285" s="301"/>
      <c r="X1285" s="301"/>
      <c r="Y1285" s="301"/>
      <c r="Z1285" s="235" t="s">
        <v>1644</v>
      </c>
      <c r="AA1285" s="707"/>
      <c r="AB1285" s="707"/>
      <c r="AC1285" s="301"/>
      <c r="AD1285" s="301"/>
      <c r="AE1285" s="301"/>
      <c r="AF1285" s="301"/>
      <c r="AG1285" s="301"/>
      <c r="AH1285" s="301"/>
      <c r="AI1285" s="301"/>
      <c r="AJ1285" s="301"/>
      <c r="AK1285" s="301"/>
      <c r="AL1285" s="301"/>
      <c r="AM1285" s="301"/>
      <c r="AN1285" s="301"/>
      <c r="AO1285" s="301"/>
      <c r="AP1285" s="301"/>
      <c r="AQ1285" s="301"/>
      <c r="AR1285" s="301"/>
      <c r="AS1285" s="301"/>
      <c r="AT1285" s="301"/>
      <c r="AU1285" s="221">
        <v>2006</v>
      </c>
      <c r="AV1285" s="221"/>
      <c r="AW1285" s="221"/>
      <c r="AX1285" s="221"/>
      <c r="AY1285" s="221"/>
      <c r="AZ1285" s="221"/>
      <c r="BA1285" s="221"/>
      <c r="BB1285" s="222">
        <v>3038</v>
      </c>
      <c r="BC1285" s="222"/>
    </row>
    <row r="1286" spans="1:55" s="19" customFormat="1" ht="25.7" hidden="1" customHeight="1">
      <c r="A1286" s="690"/>
      <c r="B1286" s="242"/>
      <c r="C1286" s="707" t="s">
        <v>6283</v>
      </c>
      <c r="D1286" s="707" t="s">
        <v>6657</v>
      </c>
      <c r="E1286" s="707" t="s">
        <v>6283</v>
      </c>
      <c r="F1286" s="707" t="s">
        <v>6283</v>
      </c>
      <c r="G1286" s="301"/>
      <c r="H1286" s="301"/>
      <c r="I1286" s="235">
        <v>45795</v>
      </c>
      <c r="J1286" s="235">
        <v>644</v>
      </c>
      <c r="K1286" s="235">
        <v>644</v>
      </c>
      <c r="L1286" s="301"/>
      <c r="M1286" s="736"/>
      <c r="N1286" s="301"/>
      <c r="O1286" s="235">
        <v>748</v>
      </c>
      <c r="P1286" s="235">
        <v>748</v>
      </c>
      <c r="Q1286" s="235" t="s">
        <v>1774</v>
      </c>
      <c r="R1286" s="235">
        <v>2</v>
      </c>
      <c r="S1286" s="235" t="s">
        <v>290</v>
      </c>
      <c r="T1286" s="301"/>
      <c r="U1286" s="301"/>
      <c r="V1286" s="301"/>
      <c r="W1286" s="301"/>
      <c r="X1286" s="301"/>
      <c r="Y1286" s="301"/>
      <c r="Z1286" s="235" t="s">
        <v>1644</v>
      </c>
      <c r="AA1286" s="707"/>
      <c r="AB1286" s="707"/>
      <c r="AC1286" s="301"/>
      <c r="AD1286" s="301"/>
      <c r="AE1286" s="301"/>
      <c r="AF1286" s="301"/>
      <c r="AG1286" s="301"/>
      <c r="AH1286" s="301"/>
      <c r="AI1286" s="301"/>
      <c r="AJ1286" s="301"/>
      <c r="AK1286" s="301"/>
      <c r="AL1286" s="301"/>
      <c r="AM1286" s="301"/>
      <c r="AN1286" s="301"/>
      <c r="AO1286" s="301"/>
      <c r="AP1286" s="301"/>
      <c r="AQ1286" s="301"/>
      <c r="AR1286" s="301"/>
      <c r="AS1286" s="301"/>
      <c r="AT1286" s="301"/>
      <c r="AU1286" s="221">
        <v>2006</v>
      </c>
      <c r="AV1286" s="221"/>
      <c r="AW1286" s="221"/>
      <c r="AX1286" s="221"/>
      <c r="AY1286" s="221"/>
      <c r="AZ1286" s="221"/>
      <c r="BA1286" s="221"/>
      <c r="BB1286" s="222">
        <v>3038</v>
      </c>
      <c r="BC1286" s="222"/>
    </row>
    <row r="1287" spans="1:55" s="19" customFormat="1" ht="25.7" hidden="1" customHeight="1">
      <c r="A1287" s="690"/>
      <c r="B1287" s="242"/>
      <c r="C1287" s="707" t="s">
        <v>6283</v>
      </c>
      <c r="D1287" s="707" t="s">
        <v>6658</v>
      </c>
      <c r="E1287" s="707" t="s">
        <v>6283</v>
      </c>
      <c r="F1287" s="707" t="s">
        <v>6283</v>
      </c>
      <c r="G1287" s="301"/>
      <c r="H1287" s="301"/>
      <c r="I1287" s="235">
        <v>8197</v>
      </c>
      <c r="J1287" s="235">
        <v>1513.13</v>
      </c>
      <c r="K1287" s="235">
        <v>1513.13</v>
      </c>
      <c r="L1287" s="301"/>
      <c r="M1287" s="736"/>
      <c r="N1287" s="301"/>
      <c r="O1287" s="235">
        <v>748</v>
      </c>
      <c r="P1287" s="235">
        <v>748</v>
      </c>
      <c r="Q1287" s="235" t="s">
        <v>1774</v>
      </c>
      <c r="R1287" s="235">
        <v>2</v>
      </c>
      <c r="S1287" s="235" t="s">
        <v>290</v>
      </c>
      <c r="T1287" s="301"/>
      <c r="U1287" s="301"/>
      <c r="V1287" s="301"/>
      <c r="W1287" s="301"/>
      <c r="X1287" s="301"/>
      <c r="Y1287" s="301"/>
      <c r="Z1287" s="235" t="s">
        <v>1644</v>
      </c>
      <c r="AA1287" s="707"/>
      <c r="AB1287" s="707"/>
      <c r="AC1287" s="301"/>
      <c r="AD1287" s="301"/>
      <c r="AE1287" s="301"/>
      <c r="AF1287" s="301"/>
      <c r="AG1287" s="301"/>
      <c r="AH1287" s="301"/>
      <c r="AI1287" s="301"/>
      <c r="AJ1287" s="301"/>
      <c r="AK1287" s="301"/>
      <c r="AL1287" s="301"/>
      <c r="AM1287" s="301"/>
      <c r="AN1287" s="301"/>
      <c r="AO1287" s="301"/>
      <c r="AP1287" s="301"/>
      <c r="AQ1287" s="301"/>
      <c r="AR1287" s="301"/>
      <c r="AS1287" s="301"/>
      <c r="AT1287" s="301"/>
      <c r="AU1287" s="221">
        <v>2006</v>
      </c>
      <c r="AV1287" s="221"/>
      <c r="AW1287" s="221"/>
      <c r="AX1287" s="221"/>
      <c r="AY1287" s="221"/>
      <c r="AZ1287" s="221"/>
      <c r="BA1287" s="221"/>
      <c r="BB1287" s="222">
        <v>1425</v>
      </c>
      <c r="BC1287" s="222"/>
    </row>
    <row r="1288" spans="1:55" s="19" customFormat="1" ht="25.7" hidden="1" customHeight="1">
      <c r="A1288" s="690"/>
      <c r="B1288" s="242"/>
      <c r="C1288" s="707" t="s">
        <v>6283</v>
      </c>
      <c r="D1288" s="707" t="s">
        <v>6659</v>
      </c>
      <c r="E1288" s="707" t="s">
        <v>6283</v>
      </c>
      <c r="F1288" s="707" t="s">
        <v>6283</v>
      </c>
      <c r="G1288" s="301"/>
      <c r="H1288" s="301"/>
      <c r="I1288" s="235">
        <v>1164</v>
      </c>
      <c r="J1288" s="235">
        <v>698</v>
      </c>
      <c r="K1288" s="235">
        <v>698.05</v>
      </c>
      <c r="L1288" s="301"/>
      <c r="M1288" s="736"/>
      <c r="N1288" s="301"/>
      <c r="O1288" s="235">
        <v>374</v>
      </c>
      <c r="P1288" s="235">
        <v>374</v>
      </c>
      <c r="Q1288" s="235" t="s">
        <v>1774</v>
      </c>
      <c r="R1288" s="235">
        <v>1</v>
      </c>
      <c r="S1288" s="235" t="s">
        <v>290</v>
      </c>
      <c r="T1288" s="301"/>
      <c r="U1288" s="301"/>
      <c r="V1288" s="301"/>
      <c r="W1288" s="301"/>
      <c r="X1288" s="301"/>
      <c r="Y1288" s="301"/>
      <c r="Z1288" s="235" t="s">
        <v>1644</v>
      </c>
      <c r="AA1288" s="707"/>
      <c r="AB1288" s="707"/>
      <c r="AC1288" s="301"/>
      <c r="AD1288" s="301"/>
      <c r="AE1288" s="301"/>
      <c r="AF1288" s="301"/>
      <c r="AG1288" s="301"/>
      <c r="AH1288" s="301"/>
      <c r="AI1288" s="301"/>
      <c r="AJ1288" s="301"/>
      <c r="AK1288" s="301"/>
      <c r="AL1288" s="301"/>
      <c r="AM1288" s="301"/>
      <c r="AN1288" s="301"/>
      <c r="AO1288" s="301"/>
      <c r="AP1288" s="301"/>
      <c r="AQ1288" s="301"/>
      <c r="AR1288" s="301"/>
      <c r="AS1288" s="301"/>
      <c r="AT1288" s="301"/>
      <c r="AU1288" s="221">
        <v>2004</v>
      </c>
      <c r="AV1288" s="221"/>
      <c r="AW1288" s="221"/>
      <c r="AX1288" s="221"/>
      <c r="AY1288" s="221"/>
      <c r="AZ1288" s="221"/>
      <c r="BA1288" s="221"/>
      <c r="BB1288" s="222">
        <v>100</v>
      </c>
      <c r="BC1288" s="222"/>
    </row>
    <row r="1289" spans="1:55" s="19" customFormat="1" ht="25.7" hidden="1" customHeight="1">
      <c r="A1289" s="690"/>
      <c r="B1289" s="242"/>
      <c r="C1289" s="707" t="s">
        <v>6283</v>
      </c>
      <c r="D1289" s="707" t="s">
        <v>6660</v>
      </c>
      <c r="E1289" s="707" t="s">
        <v>6283</v>
      </c>
      <c r="F1289" s="707" t="s">
        <v>6283</v>
      </c>
      <c r="G1289" s="301"/>
      <c r="H1289" s="301"/>
      <c r="I1289" s="235">
        <v>1524</v>
      </c>
      <c r="J1289" s="235">
        <v>572.20000000000005</v>
      </c>
      <c r="K1289" s="235">
        <v>572.20000000000005</v>
      </c>
      <c r="L1289" s="301"/>
      <c r="M1289" s="736"/>
      <c r="N1289" s="301"/>
      <c r="O1289" s="235">
        <v>374</v>
      </c>
      <c r="P1289" s="235">
        <v>374</v>
      </c>
      <c r="Q1289" s="235" t="s">
        <v>1774</v>
      </c>
      <c r="R1289" s="235">
        <v>1</v>
      </c>
      <c r="S1289" s="235" t="s">
        <v>290</v>
      </c>
      <c r="T1289" s="301"/>
      <c r="U1289" s="301"/>
      <c r="V1289" s="301"/>
      <c r="W1289" s="301"/>
      <c r="X1289" s="301"/>
      <c r="Y1289" s="301"/>
      <c r="Z1289" s="235" t="s">
        <v>1644</v>
      </c>
      <c r="AA1289" s="707"/>
      <c r="AB1289" s="707"/>
      <c r="AC1289" s="301"/>
      <c r="AD1289" s="301"/>
      <c r="AE1289" s="301"/>
      <c r="AF1289" s="301"/>
      <c r="AG1289" s="301"/>
      <c r="AH1289" s="301"/>
      <c r="AI1289" s="301"/>
      <c r="AJ1289" s="301"/>
      <c r="AK1289" s="301"/>
      <c r="AL1289" s="301"/>
      <c r="AM1289" s="301"/>
      <c r="AN1289" s="301"/>
      <c r="AO1289" s="301"/>
      <c r="AP1289" s="301"/>
      <c r="AQ1289" s="301"/>
      <c r="AR1289" s="301"/>
      <c r="AS1289" s="301"/>
      <c r="AT1289" s="301"/>
      <c r="AU1289" s="221">
        <v>2004</v>
      </c>
      <c r="AV1289" s="221"/>
      <c r="AW1289" s="221"/>
      <c r="AX1289" s="221"/>
      <c r="AY1289" s="221"/>
      <c r="AZ1289" s="221"/>
      <c r="BA1289" s="221"/>
      <c r="BB1289" s="222">
        <v>200</v>
      </c>
      <c r="BC1289" s="222"/>
    </row>
    <row r="1290" spans="1:55" s="19" customFormat="1" ht="25.7" hidden="1" customHeight="1">
      <c r="A1290" s="690"/>
      <c r="B1290" s="242"/>
      <c r="C1290" s="707" t="s">
        <v>6299</v>
      </c>
      <c r="D1290" s="707" t="s">
        <v>6661</v>
      </c>
      <c r="E1290" s="707" t="s">
        <v>6299</v>
      </c>
      <c r="F1290" s="707" t="s">
        <v>6299</v>
      </c>
      <c r="G1290" s="301"/>
      <c r="H1290" s="301"/>
      <c r="I1290" s="235">
        <v>1258</v>
      </c>
      <c r="J1290" s="235">
        <v>474.14</v>
      </c>
      <c r="K1290" s="235">
        <v>474</v>
      </c>
      <c r="L1290" s="301"/>
      <c r="M1290" s="736"/>
      <c r="N1290" s="301"/>
      <c r="O1290" s="235">
        <v>433</v>
      </c>
      <c r="P1290" s="235">
        <v>433</v>
      </c>
      <c r="Q1290" s="235" t="s">
        <v>1873</v>
      </c>
      <c r="R1290" s="235">
        <v>1</v>
      </c>
      <c r="S1290" s="235" t="s">
        <v>290</v>
      </c>
      <c r="T1290" s="301"/>
      <c r="U1290" s="301"/>
      <c r="V1290" s="301"/>
      <c r="W1290" s="301"/>
      <c r="X1290" s="301"/>
      <c r="Y1290" s="301"/>
      <c r="Z1290" s="235" t="s">
        <v>1496</v>
      </c>
      <c r="AA1290" s="707"/>
      <c r="AB1290" s="707"/>
      <c r="AC1290" s="301"/>
      <c r="AD1290" s="301"/>
      <c r="AE1290" s="301"/>
      <c r="AF1290" s="301"/>
      <c r="AG1290" s="301"/>
      <c r="AH1290" s="301"/>
      <c r="AI1290" s="301"/>
      <c r="AJ1290" s="301"/>
      <c r="AK1290" s="301"/>
      <c r="AL1290" s="301"/>
      <c r="AM1290" s="301"/>
      <c r="AN1290" s="301"/>
      <c r="AO1290" s="301"/>
      <c r="AP1290" s="301"/>
      <c r="AQ1290" s="301"/>
      <c r="AR1290" s="301"/>
      <c r="AS1290" s="301"/>
      <c r="AT1290" s="301"/>
      <c r="AU1290" s="221">
        <v>2006</v>
      </c>
      <c r="AV1290" s="221"/>
      <c r="AW1290" s="221"/>
      <c r="AX1290" s="221"/>
      <c r="AY1290" s="221"/>
      <c r="AZ1290" s="221"/>
      <c r="BA1290" s="221"/>
      <c r="BB1290" s="222"/>
      <c r="BC1290" s="222"/>
    </row>
    <row r="1291" spans="1:55" s="19" customFormat="1" ht="25.7" hidden="1" customHeight="1">
      <c r="A1291" s="690"/>
      <c r="B1291" s="242"/>
      <c r="C1291" s="707" t="s">
        <v>6299</v>
      </c>
      <c r="D1291" s="707" t="s">
        <v>6662</v>
      </c>
      <c r="E1291" s="707" t="s">
        <v>6299</v>
      </c>
      <c r="F1291" s="707" t="s">
        <v>6299</v>
      </c>
      <c r="G1291" s="301"/>
      <c r="H1291" s="301"/>
      <c r="I1291" s="235">
        <v>1148</v>
      </c>
      <c r="J1291" s="235">
        <v>420.76</v>
      </c>
      <c r="K1291" s="235">
        <v>421</v>
      </c>
      <c r="L1291" s="301"/>
      <c r="M1291" s="736"/>
      <c r="N1291" s="301"/>
      <c r="O1291" s="235">
        <v>398</v>
      </c>
      <c r="P1291" s="235">
        <v>398</v>
      </c>
      <c r="Q1291" s="235" t="s">
        <v>1873</v>
      </c>
      <c r="R1291" s="235">
        <v>1</v>
      </c>
      <c r="S1291" s="235" t="s">
        <v>290</v>
      </c>
      <c r="T1291" s="301"/>
      <c r="U1291" s="301"/>
      <c r="V1291" s="301"/>
      <c r="W1291" s="301"/>
      <c r="X1291" s="301"/>
      <c r="Y1291" s="301"/>
      <c r="Z1291" s="235" t="s">
        <v>1496</v>
      </c>
      <c r="AA1291" s="707"/>
      <c r="AB1291" s="707"/>
      <c r="AC1291" s="301"/>
      <c r="AD1291" s="301"/>
      <c r="AE1291" s="301"/>
      <c r="AF1291" s="301"/>
      <c r="AG1291" s="301"/>
      <c r="AH1291" s="301"/>
      <c r="AI1291" s="301"/>
      <c r="AJ1291" s="301"/>
      <c r="AK1291" s="301"/>
      <c r="AL1291" s="301"/>
      <c r="AM1291" s="301"/>
      <c r="AN1291" s="301"/>
      <c r="AO1291" s="301"/>
      <c r="AP1291" s="301"/>
      <c r="AQ1291" s="301"/>
      <c r="AR1291" s="301"/>
      <c r="AS1291" s="301"/>
      <c r="AT1291" s="301"/>
      <c r="AU1291" s="221">
        <v>2004</v>
      </c>
      <c r="AV1291" s="221"/>
      <c r="AW1291" s="221"/>
      <c r="AX1291" s="221"/>
      <c r="AY1291" s="221"/>
      <c r="AZ1291" s="221"/>
      <c r="BA1291" s="221"/>
      <c r="BB1291" s="222"/>
      <c r="BC1291" s="222"/>
    </row>
    <row r="1292" spans="1:55" s="19" customFormat="1" ht="25.7" hidden="1" customHeight="1">
      <c r="A1292" s="690"/>
      <c r="B1292" s="242"/>
      <c r="C1292" s="707" t="s">
        <v>6299</v>
      </c>
      <c r="D1292" s="707" t="s">
        <v>6663</v>
      </c>
      <c r="E1292" s="707" t="s">
        <v>6299</v>
      </c>
      <c r="F1292" s="707" t="s">
        <v>6299</v>
      </c>
      <c r="G1292" s="301" t="s">
        <v>6664</v>
      </c>
      <c r="H1292" s="301"/>
      <c r="I1292" s="235">
        <v>1617</v>
      </c>
      <c r="J1292" s="235">
        <v>469</v>
      </c>
      <c r="K1292" s="235">
        <v>469</v>
      </c>
      <c r="L1292" s="301" t="s">
        <v>1248</v>
      </c>
      <c r="M1292" s="736" t="s">
        <v>1239</v>
      </c>
      <c r="N1292" s="301"/>
      <c r="O1292" s="235">
        <v>414</v>
      </c>
      <c r="P1292" s="235">
        <v>414</v>
      </c>
      <c r="Q1292" s="235" t="s">
        <v>6665</v>
      </c>
      <c r="R1292" s="235">
        <v>1</v>
      </c>
      <c r="S1292" s="235" t="s">
        <v>290</v>
      </c>
      <c r="T1292" s="301">
        <v>2514</v>
      </c>
      <c r="U1292" s="301"/>
      <c r="V1292" s="301"/>
      <c r="W1292" s="301"/>
      <c r="X1292" s="301">
        <v>3000</v>
      </c>
      <c r="Y1292" s="301" t="s">
        <v>6454</v>
      </c>
      <c r="Z1292" s="235" t="s">
        <v>1496</v>
      </c>
      <c r="AA1292" s="707"/>
      <c r="AB1292" s="707"/>
      <c r="AC1292" s="301"/>
      <c r="AD1292" s="301"/>
      <c r="AE1292" s="301" t="s">
        <v>5725</v>
      </c>
      <c r="AF1292" s="301"/>
      <c r="AG1292" s="301" t="s">
        <v>6666</v>
      </c>
      <c r="AH1292" s="301"/>
      <c r="AI1292" s="301"/>
      <c r="AJ1292" s="301"/>
      <c r="AK1292" s="301"/>
      <c r="AL1292" s="301"/>
      <c r="AM1292" s="301"/>
      <c r="AN1292" s="301"/>
      <c r="AO1292" s="301"/>
      <c r="AP1292" s="301"/>
      <c r="AQ1292" s="301"/>
      <c r="AR1292" s="301"/>
      <c r="AS1292" s="301"/>
      <c r="AT1292" s="301"/>
      <c r="AU1292" s="221">
        <v>2004</v>
      </c>
      <c r="AV1292" s="221"/>
      <c r="AW1292" s="221"/>
      <c r="AX1292" s="221"/>
      <c r="AY1292" s="221"/>
      <c r="AZ1292" s="221"/>
      <c r="BA1292" s="221"/>
      <c r="BB1292" s="222"/>
      <c r="BC1292" s="222"/>
    </row>
    <row r="1293" spans="1:55" s="19" customFormat="1" ht="25.7" hidden="1" customHeight="1">
      <c r="A1293" s="690"/>
      <c r="B1293" s="242"/>
      <c r="C1293" s="707" t="s">
        <v>6299</v>
      </c>
      <c r="D1293" s="707" t="s">
        <v>6667</v>
      </c>
      <c r="E1293" s="707" t="s">
        <v>6299</v>
      </c>
      <c r="F1293" s="707" t="s">
        <v>6299</v>
      </c>
      <c r="G1293" s="301" t="s">
        <v>6664</v>
      </c>
      <c r="H1293" s="301"/>
      <c r="I1293" s="235">
        <v>1402</v>
      </c>
      <c r="J1293" s="235">
        <v>488.7</v>
      </c>
      <c r="K1293" s="235">
        <v>488.7</v>
      </c>
      <c r="L1293" s="301">
        <v>394</v>
      </c>
      <c r="M1293" s="736">
        <v>394</v>
      </c>
      <c r="N1293" s="301" t="s">
        <v>6668</v>
      </c>
      <c r="O1293" s="235">
        <v>394</v>
      </c>
      <c r="P1293" s="235">
        <v>394</v>
      </c>
      <c r="Q1293" s="235" t="s">
        <v>6668</v>
      </c>
      <c r="R1293" s="235">
        <v>1</v>
      </c>
      <c r="S1293" s="235" t="s">
        <v>290</v>
      </c>
      <c r="T1293" s="301" t="s">
        <v>13097</v>
      </c>
      <c r="U1293" s="301">
        <v>1562</v>
      </c>
      <c r="V1293" s="301"/>
      <c r="W1293" s="301">
        <v>1100</v>
      </c>
      <c r="X1293" s="301"/>
      <c r="Y1293" s="301"/>
      <c r="Z1293" s="235" t="s">
        <v>1496</v>
      </c>
      <c r="AA1293" s="707">
        <v>2005</v>
      </c>
      <c r="AB1293" s="707"/>
      <c r="AC1293" s="301" t="s">
        <v>13097</v>
      </c>
      <c r="AD1293" s="301"/>
      <c r="AE1293" s="301" t="s">
        <v>6459</v>
      </c>
      <c r="AF1293" s="301"/>
      <c r="AG1293" s="301" t="s">
        <v>6669</v>
      </c>
      <c r="AH1293" s="301">
        <v>1</v>
      </c>
      <c r="AI1293" s="301" t="s">
        <v>6670</v>
      </c>
      <c r="AJ1293" s="301"/>
      <c r="AK1293" s="301" t="s">
        <v>5171</v>
      </c>
      <c r="AL1293" s="301"/>
      <c r="AM1293" s="301"/>
      <c r="AN1293" s="301"/>
      <c r="AO1293" s="301"/>
      <c r="AP1293" s="301"/>
      <c r="AQ1293" s="301"/>
      <c r="AR1293" s="301"/>
      <c r="AS1293" s="301"/>
      <c r="AT1293" s="301"/>
      <c r="AU1293" s="221">
        <v>2005</v>
      </c>
      <c r="AV1293" s="221"/>
      <c r="AW1293" s="221" t="s">
        <v>13097</v>
      </c>
      <c r="AX1293" s="221"/>
      <c r="AY1293" s="221"/>
      <c r="AZ1293" s="221"/>
      <c r="BA1293" s="221"/>
      <c r="BB1293" s="222"/>
      <c r="BC1293" s="222" t="s">
        <v>13097</v>
      </c>
    </row>
    <row r="1294" spans="1:55" s="19" customFormat="1" ht="25.7" hidden="1" customHeight="1">
      <c r="A1294" s="690"/>
      <c r="B1294" s="242"/>
      <c r="C1294" s="707" t="s">
        <v>6299</v>
      </c>
      <c r="D1294" s="707" t="s">
        <v>6630</v>
      </c>
      <c r="E1294" s="707" t="s">
        <v>6299</v>
      </c>
      <c r="F1294" s="707" t="s">
        <v>6299</v>
      </c>
      <c r="G1294" s="301"/>
      <c r="H1294" s="301"/>
      <c r="I1294" s="235">
        <v>5050</v>
      </c>
      <c r="J1294" s="235">
        <v>496.62</v>
      </c>
      <c r="K1294" s="235">
        <v>496.62</v>
      </c>
      <c r="L1294" s="301"/>
      <c r="M1294" s="736"/>
      <c r="N1294" s="301"/>
      <c r="O1294" s="235">
        <v>446.40000000000003</v>
      </c>
      <c r="P1294" s="235">
        <v>446.4</v>
      </c>
      <c r="Q1294" s="235" t="s">
        <v>15498</v>
      </c>
      <c r="R1294" s="235">
        <v>1</v>
      </c>
      <c r="S1294" s="235" t="s">
        <v>290</v>
      </c>
      <c r="T1294" s="301"/>
      <c r="U1294" s="301"/>
      <c r="V1294" s="301"/>
      <c r="W1294" s="301"/>
      <c r="X1294" s="301"/>
      <c r="Y1294" s="301"/>
      <c r="Z1294" s="235" t="s">
        <v>1496</v>
      </c>
      <c r="AA1294" s="707"/>
      <c r="AB1294" s="707"/>
      <c r="AC1294" s="301"/>
      <c r="AD1294" s="301"/>
      <c r="AE1294" s="301"/>
      <c r="AF1294" s="301"/>
      <c r="AG1294" s="301"/>
      <c r="AH1294" s="301"/>
      <c r="AI1294" s="301"/>
      <c r="AJ1294" s="301"/>
      <c r="AK1294" s="301"/>
      <c r="AL1294" s="301"/>
      <c r="AM1294" s="301"/>
      <c r="AN1294" s="301"/>
      <c r="AO1294" s="301"/>
      <c r="AP1294" s="301"/>
      <c r="AQ1294" s="301"/>
      <c r="AR1294" s="301"/>
      <c r="AS1294" s="301"/>
      <c r="AT1294" s="301"/>
      <c r="AU1294" s="221">
        <v>2019</v>
      </c>
      <c r="AV1294" s="221"/>
      <c r="AW1294" s="221"/>
      <c r="AX1294" s="221"/>
      <c r="AY1294" s="221"/>
      <c r="AZ1294" s="221"/>
      <c r="BA1294" s="221"/>
      <c r="BB1294" s="222"/>
      <c r="BC1294" s="222" t="s">
        <v>15499</v>
      </c>
    </row>
    <row r="1295" spans="1:55" s="19" customFormat="1" ht="25.7" hidden="1" customHeight="1">
      <c r="A1295" s="690"/>
      <c r="B1295" s="242"/>
      <c r="C1295" s="707" t="s">
        <v>6299</v>
      </c>
      <c r="D1295" s="707" t="s">
        <v>6674</v>
      </c>
      <c r="E1295" s="707" t="s">
        <v>6299</v>
      </c>
      <c r="F1295" s="707" t="s">
        <v>6299</v>
      </c>
      <c r="G1295" s="301" t="s">
        <v>5393</v>
      </c>
      <c r="H1295" s="301" t="s">
        <v>6671</v>
      </c>
      <c r="I1295" s="235">
        <v>1253</v>
      </c>
      <c r="J1295" s="235">
        <v>446</v>
      </c>
      <c r="K1295" s="235">
        <v>446</v>
      </c>
      <c r="L1295" s="301" t="s">
        <v>1230</v>
      </c>
      <c r="M1295" s="736" t="s">
        <v>454</v>
      </c>
      <c r="N1295" s="301" t="s">
        <v>1700</v>
      </c>
      <c r="O1295" s="235">
        <v>414</v>
      </c>
      <c r="P1295" s="235">
        <v>414</v>
      </c>
      <c r="Q1295" s="235" t="s">
        <v>6665</v>
      </c>
      <c r="R1295" s="235">
        <v>1</v>
      </c>
      <c r="S1295" s="235" t="s">
        <v>290</v>
      </c>
      <c r="T1295" s="301">
        <v>896</v>
      </c>
      <c r="U1295" s="301">
        <v>400</v>
      </c>
      <c r="V1295" s="301"/>
      <c r="W1295" s="301">
        <v>1100</v>
      </c>
      <c r="X1295" s="301">
        <v>454</v>
      </c>
      <c r="Y1295" s="301" t="s">
        <v>5439</v>
      </c>
      <c r="Z1295" s="235" t="s">
        <v>1496</v>
      </c>
      <c r="AA1295" s="707">
        <v>2002</v>
      </c>
      <c r="AB1295" s="707">
        <v>2003</v>
      </c>
      <c r="AC1295" s="301"/>
      <c r="AD1295" s="301"/>
      <c r="AE1295" s="301" t="s">
        <v>5395</v>
      </c>
      <c r="AF1295" s="301"/>
      <c r="AG1295" s="301" t="s">
        <v>611</v>
      </c>
      <c r="AH1295" s="301" t="s">
        <v>1552</v>
      </c>
      <c r="AI1295" s="301">
        <v>7500</v>
      </c>
      <c r="AJ1295" s="301" t="s">
        <v>6672</v>
      </c>
      <c r="AK1295" s="301" t="s">
        <v>615</v>
      </c>
      <c r="AL1295" s="301" t="s">
        <v>614</v>
      </c>
      <c r="AM1295" s="301" t="s">
        <v>719</v>
      </c>
      <c r="AN1295" s="301">
        <v>748</v>
      </c>
      <c r="AO1295" s="301" t="s">
        <v>6673</v>
      </c>
      <c r="AP1295" s="301" t="s">
        <v>615</v>
      </c>
      <c r="AQ1295" s="301"/>
      <c r="AR1295" s="301"/>
      <c r="AS1295" s="301"/>
      <c r="AT1295" s="301"/>
      <c r="AU1295" s="221">
        <v>2007</v>
      </c>
      <c r="AV1295" s="221"/>
      <c r="AW1295" s="221"/>
      <c r="AX1295" s="221"/>
      <c r="AY1295" s="221"/>
      <c r="AZ1295" s="221"/>
      <c r="BA1295" s="221"/>
      <c r="BB1295" s="222"/>
      <c r="BC1295" s="222"/>
    </row>
    <row r="1296" spans="1:55" s="19" customFormat="1" ht="25.7" hidden="1" customHeight="1">
      <c r="A1296" s="690"/>
      <c r="B1296" s="242"/>
      <c r="C1296" s="707" t="s">
        <v>6299</v>
      </c>
      <c r="D1296" s="707" t="s">
        <v>6675</v>
      </c>
      <c r="E1296" s="707" t="s">
        <v>6299</v>
      </c>
      <c r="F1296" s="707" t="s">
        <v>6299</v>
      </c>
      <c r="G1296" s="301"/>
      <c r="H1296" s="301"/>
      <c r="I1296" s="235">
        <v>992</v>
      </c>
      <c r="J1296" s="235">
        <v>461</v>
      </c>
      <c r="K1296" s="235">
        <v>461</v>
      </c>
      <c r="L1296" s="301"/>
      <c r="M1296" s="736"/>
      <c r="N1296" s="301"/>
      <c r="O1296" s="235">
        <v>432</v>
      </c>
      <c r="P1296" s="235">
        <v>432</v>
      </c>
      <c r="Q1296" s="235" t="s">
        <v>1873</v>
      </c>
      <c r="R1296" s="235">
        <v>1</v>
      </c>
      <c r="S1296" s="235" t="s">
        <v>290</v>
      </c>
      <c r="T1296" s="301">
        <v>896</v>
      </c>
      <c r="U1296" s="301">
        <v>400</v>
      </c>
      <c r="V1296" s="301"/>
      <c r="W1296" s="301">
        <v>1100</v>
      </c>
      <c r="X1296" s="301">
        <v>454</v>
      </c>
      <c r="Y1296" s="301" t="s">
        <v>5439</v>
      </c>
      <c r="Z1296" s="235" t="s">
        <v>1496</v>
      </c>
      <c r="AA1296" s="707"/>
      <c r="AB1296" s="707"/>
      <c r="AC1296" s="301"/>
      <c r="AD1296" s="301"/>
      <c r="AE1296" s="301"/>
      <c r="AF1296" s="301"/>
      <c r="AG1296" s="301"/>
      <c r="AH1296" s="301"/>
      <c r="AI1296" s="301"/>
      <c r="AJ1296" s="301"/>
      <c r="AK1296" s="301"/>
      <c r="AL1296" s="301"/>
      <c r="AM1296" s="301"/>
      <c r="AN1296" s="301"/>
      <c r="AO1296" s="301"/>
      <c r="AP1296" s="301"/>
      <c r="AQ1296" s="301"/>
      <c r="AR1296" s="301"/>
      <c r="AS1296" s="301"/>
      <c r="AT1296" s="301"/>
      <c r="AU1296" s="221">
        <v>2008</v>
      </c>
      <c r="AV1296" s="221"/>
      <c r="AW1296" s="221"/>
      <c r="AX1296" s="221"/>
      <c r="AY1296" s="221"/>
      <c r="AZ1296" s="221"/>
      <c r="BA1296" s="221"/>
      <c r="BB1296" s="222"/>
      <c r="BC1296" s="222"/>
    </row>
    <row r="1297" spans="1:55" s="19" customFormat="1" ht="25.7" hidden="1" customHeight="1">
      <c r="A1297" s="690"/>
      <c r="B1297" s="242"/>
      <c r="C1297" s="707" t="s">
        <v>6299</v>
      </c>
      <c r="D1297" s="707" t="s">
        <v>6676</v>
      </c>
      <c r="E1297" s="707" t="s">
        <v>6299</v>
      </c>
      <c r="F1297" s="707" t="s">
        <v>6299</v>
      </c>
      <c r="G1297" s="301"/>
      <c r="H1297" s="301"/>
      <c r="I1297" s="235">
        <v>990</v>
      </c>
      <c r="J1297" s="235">
        <v>461</v>
      </c>
      <c r="K1297" s="235">
        <v>461</v>
      </c>
      <c r="L1297" s="301"/>
      <c r="M1297" s="736"/>
      <c r="N1297" s="301"/>
      <c r="O1297" s="235">
        <v>432</v>
      </c>
      <c r="P1297" s="235">
        <v>432</v>
      </c>
      <c r="Q1297" s="235" t="s">
        <v>1873</v>
      </c>
      <c r="R1297" s="235">
        <v>1</v>
      </c>
      <c r="S1297" s="235" t="s">
        <v>290</v>
      </c>
      <c r="T1297" s="303">
        <v>896</v>
      </c>
      <c r="U1297" s="303">
        <v>400</v>
      </c>
      <c r="V1297" s="303"/>
      <c r="W1297" s="303">
        <v>1100</v>
      </c>
      <c r="X1297" s="303">
        <v>454</v>
      </c>
      <c r="Y1297" s="301" t="s">
        <v>5439</v>
      </c>
      <c r="Z1297" s="235" t="s">
        <v>1496</v>
      </c>
      <c r="AA1297" s="707"/>
      <c r="AB1297" s="707"/>
      <c r="AC1297" s="301"/>
      <c r="AD1297" s="301"/>
      <c r="AE1297" s="301"/>
      <c r="AF1297" s="301"/>
      <c r="AG1297" s="301"/>
      <c r="AH1297" s="301"/>
      <c r="AI1297" s="948"/>
      <c r="AJ1297" s="301"/>
      <c r="AK1297" s="301"/>
      <c r="AL1297" s="301"/>
      <c r="AM1297" s="301"/>
      <c r="AN1297" s="948"/>
      <c r="AO1297" s="301"/>
      <c r="AP1297" s="301"/>
      <c r="AQ1297" s="301"/>
      <c r="AR1297" s="301"/>
      <c r="AS1297" s="301"/>
      <c r="AT1297" s="301"/>
      <c r="AU1297" s="221">
        <v>2008</v>
      </c>
      <c r="AV1297" s="221"/>
      <c r="AW1297" s="221"/>
      <c r="AX1297" s="221"/>
      <c r="AY1297" s="221"/>
      <c r="AZ1297" s="221"/>
      <c r="BA1297" s="221"/>
      <c r="BB1297" s="222"/>
      <c r="BC1297" s="222"/>
    </row>
    <row r="1298" spans="1:55" s="19" customFormat="1" ht="25.7" hidden="1" customHeight="1">
      <c r="A1298" s="690"/>
      <c r="B1298" s="242"/>
      <c r="C1298" s="707" t="s">
        <v>6299</v>
      </c>
      <c r="D1298" s="707" t="s">
        <v>6677</v>
      </c>
      <c r="E1298" s="707" t="s">
        <v>6299</v>
      </c>
      <c r="F1298" s="707" t="s">
        <v>6299</v>
      </c>
      <c r="G1298" s="301"/>
      <c r="H1298" s="301"/>
      <c r="I1298" s="235">
        <v>2466</v>
      </c>
      <c r="J1298" s="235">
        <v>461</v>
      </c>
      <c r="K1298" s="235">
        <v>461</v>
      </c>
      <c r="L1298" s="301"/>
      <c r="M1298" s="736"/>
      <c r="N1298" s="301"/>
      <c r="O1298" s="235">
        <v>432</v>
      </c>
      <c r="P1298" s="235">
        <v>432</v>
      </c>
      <c r="Q1298" s="235" t="s">
        <v>1873</v>
      </c>
      <c r="R1298" s="235">
        <v>1</v>
      </c>
      <c r="S1298" s="235" t="s">
        <v>290</v>
      </c>
      <c r="T1298" s="303">
        <v>896</v>
      </c>
      <c r="U1298" s="303">
        <v>400</v>
      </c>
      <c r="V1298" s="303"/>
      <c r="W1298" s="303">
        <v>1100</v>
      </c>
      <c r="X1298" s="303">
        <v>454</v>
      </c>
      <c r="Y1298" s="301" t="s">
        <v>5439</v>
      </c>
      <c r="Z1298" s="235" t="s">
        <v>1496</v>
      </c>
      <c r="AA1298" s="707"/>
      <c r="AB1298" s="707"/>
      <c r="AC1298" s="301"/>
      <c r="AD1298" s="301"/>
      <c r="AE1298" s="301"/>
      <c r="AF1298" s="301"/>
      <c r="AG1298" s="301"/>
      <c r="AH1298" s="301"/>
      <c r="AI1298" s="948"/>
      <c r="AJ1298" s="301"/>
      <c r="AK1298" s="301"/>
      <c r="AL1298" s="301"/>
      <c r="AM1298" s="301"/>
      <c r="AN1298" s="948"/>
      <c r="AO1298" s="301"/>
      <c r="AP1298" s="301"/>
      <c r="AQ1298" s="301"/>
      <c r="AR1298" s="301"/>
      <c r="AS1298" s="301"/>
      <c r="AT1298" s="301"/>
      <c r="AU1298" s="221">
        <v>2008</v>
      </c>
      <c r="AV1298" s="221"/>
      <c r="AW1298" s="221"/>
      <c r="AX1298" s="221"/>
      <c r="AY1298" s="221"/>
      <c r="AZ1298" s="221"/>
      <c r="BA1298" s="221"/>
      <c r="BB1298" s="222"/>
      <c r="BC1298" s="222"/>
    </row>
    <row r="1299" spans="1:55" s="19" customFormat="1" ht="25.7" hidden="1" customHeight="1">
      <c r="A1299" s="690"/>
      <c r="B1299" s="242"/>
      <c r="C1299" s="707" t="s">
        <v>6299</v>
      </c>
      <c r="D1299" s="707" t="s">
        <v>6678</v>
      </c>
      <c r="E1299" s="707" t="s">
        <v>6299</v>
      </c>
      <c r="F1299" s="707" t="s">
        <v>6299</v>
      </c>
      <c r="G1299" s="301"/>
      <c r="H1299" s="301"/>
      <c r="I1299" s="235">
        <v>1759</v>
      </c>
      <c r="J1299" s="235">
        <v>461</v>
      </c>
      <c r="K1299" s="235">
        <v>461</v>
      </c>
      <c r="L1299" s="301"/>
      <c r="M1299" s="736"/>
      <c r="N1299" s="301"/>
      <c r="O1299" s="235">
        <v>432</v>
      </c>
      <c r="P1299" s="235">
        <v>432</v>
      </c>
      <c r="Q1299" s="235"/>
      <c r="R1299" s="235">
        <v>1</v>
      </c>
      <c r="S1299" s="235" t="s">
        <v>290</v>
      </c>
      <c r="T1299" s="303"/>
      <c r="U1299" s="303"/>
      <c r="V1299" s="303"/>
      <c r="W1299" s="303"/>
      <c r="X1299" s="303"/>
      <c r="Y1299" s="301"/>
      <c r="Z1299" s="235"/>
      <c r="AA1299" s="707"/>
      <c r="AB1299" s="707"/>
      <c r="AC1299" s="301"/>
      <c r="AD1299" s="945"/>
      <c r="AE1299" s="301"/>
      <c r="AF1299" s="301"/>
      <c r="AG1299" s="301"/>
      <c r="AH1299" s="301"/>
      <c r="AI1299" s="301"/>
      <c r="AJ1299" s="301"/>
      <c r="AK1299" s="301"/>
      <c r="AL1299" s="301"/>
      <c r="AM1299" s="301"/>
      <c r="AN1299" s="301"/>
      <c r="AO1299" s="301"/>
      <c r="AP1299" s="301"/>
      <c r="AQ1299" s="301"/>
      <c r="AR1299" s="301"/>
      <c r="AS1299" s="301"/>
      <c r="AT1299" s="301"/>
      <c r="AU1299" s="221">
        <v>2009</v>
      </c>
      <c r="AV1299" s="221"/>
      <c r="AW1299" s="221"/>
      <c r="AX1299" s="221"/>
      <c r="AY1299" s="221"/>
      <c r="AZ1299" s="221"/>
      <c r="BA1299" s="221"/>
      <c r="BB1299" s="222"/>
      <c r="BC1299" s="222"/>
    </row>
    <row r="1300" spans="1:55" s="19" customFormat="1" ht="25.7" hidden="1" customHeight="1">
      <c r="A1300" s="690"/>
      <c r="B1300" s="242"/>
      <c r="C1300" s="707" t="s">
        <v>6299</v>
      </c>
      <c r="D1300" s="707" t="s">
        <v>6679</v>
      </c>
      <c r="E1300" s="707" t="s">
        <v>6299</v>
      </c>
      <c r="F1300" s="707" t="s">
        <v>6299</v>
      </c>
      <c r="G1300" s="301"/>
      <c r="H1300" s="301"/>
      <c r="I1300" s="235">
        <v>1258</v>
      </c>
      <c r="J1300" s="235">
        <v>385</v>
      </c>
      <c r="K1300" s="235">
        <v>385</v>
      </c>
      <c r="L1300" s="301">
        <v>385</v>
      </c>
      <c r="M1300" s="736">
        <v>385</v>
      </c>
      <c r="N1300" s="301">
        <v>385</v>
      </c>
      <c r="O1300" s="235">
        <v>385</v>
      </c>
      <c r="P1300" s="235">
        <v>385</v>
      </c>
      <c r="Q1300" s="235" t="s">
        <v>6680</v>
      </c>
      <c r="R1300" s="235">
        <v>1</v>
      </c>
      <c r="S1300" s="235" t="s">
        <v>290</v>
      </c>
      <c r="T1300" s="303"/>
      <c r="U1300" s="303"/>
      <c r="V1300" s="303"/>
      <c r="W1300" s="303"/>
      <c r="X1300" s="303"/>
      <c r="Y1300" s="301"/>
      <c r="Z1300" s="235" t="s">
        <v>1496</v>
      </c>
      <c r="AA1300" s="707"/>
      <c r="AB1300" s="707"/>
      <c r="AC1300" s="301"/>
      <c r="AD1300" s="945"/>
      <c r="AE1300" s="301"/>
      <c r="AF1300" s="301"/>
      <c r="AG1300" s="301"/>
      <c r="AH1300" s="301"/>
      <c r="AI1300" s="301"/>
      <c r="AJ1300" s="301"/>
      <c r="AK1300" s="301"/>
      <c r="AL1300" s="301"/>
      <c r="AM1300" s="301"/>
      <c r="AN1300" s="301"/>
      <c r="AO1300" s="301"/>
      <c r="AP1300" s="301"/>
      <c r="AQ1300" s="301"/>
      <c r="AR1300" s="301"/>
      <c r="AS1300" s="301"/>
      <c r="AT1300" s="301"/>
      <c r="AU1300" s="221">
        <v>2003</v>
      </c>
      <c r="AV1300" s="221"/>
      <c r="AW1300" s="221"/>
      <c r="AX1300" s="221"/>
      <c r="AY1300" s="221"/>
      <c r="AZ1300" s="221"/>
      <c r="BA1300" s="221"/>
      <c r="BB1300" s="222"/>
      <c r="BC1300" s="222"/>
    </row>
    <row r="1301" spans="1:55" s="19" customFormat="1" ht="25.7" hidden="1" customHeight="1">
      <c r="A1301" s="690"/>
      <c r="B1301" s="242"/>
      <c r="C1301" s="707" t="s">
        <v>6299</v>
      </c>
      <c r="D1301" s="707" t="s">
        <v>15500</v>
      </c>
      <c r="E1301" s="707" t="s">
        <v>6299</v>
      </c>
      <c r="F1301" s="707" t="s">
        <v>6299</v>
      </c>
      <c r="G1301" s="301"/>
      <c r="H1301" s="301"/>
      <c r="I1301" s="235">
        <v>22415</v>
      </c>
      <c r="J1301" s="235">
        <v>530.17999999999995</v>
      </c>
      <c r="K1301" s="235">
        <v>530.17999999999995</v>
      </c>
      <c r="L1301" s="301"/>
      <c r="M1301" s="736"/>
      <c r="N1301" s="301"/>
      <c r="O1301" s="235">
        <v>465.5</v>
      </c>
      <c r="P1301" s="235">
        <v>465.5</v>
      </c>
      <c r="Q1301" s="235" t="s">
        <v>15501</v>
      </c>
      <c r="R1301" s="235">
        <v>1</v>
      </c>
      <c r="S1301" s="235" t="s">
        <v>290</v>
      </c>
      <c r="T1301" s="303"/>
      <c r="U1301" s="303"/>
      <c r="V1301" s="303"/>
      <c r="W1301" s="303"/>
      <c r="X1301" s="303"/>
      <c r="Y1301" s="301"/>
      <c r="Z1301" s="235" t="s">
        <v>1496</v>
      </c>
      <c r="AA1301" s="707"/>
      <c r="AB1301" s="707"/>
      <c r="AC1301" s="301"/>
      <c r="AD1301" s="301"/>
      <c r="AE1301" s="301"/>
      <c r="AF1301" s="301"/>
      <c r="AG1301" s="301"/>
      <c r="AH1301" s="301"/>
      <c r="AI1301" s="948"/>
      <c r="AJ1301" s="301"/>
      <c r="AK1301" s="301"/>
      <c r="AL1301" s="301"/>
      <c r="AM1301" s="301"/>
      <c r="AN1301" s="948"/>
      <c r="AO1301" s="301"/>
      <c r="AP1301" s="301"/>
      <c r="AQ1301" s="301"/>
      <c r="AR1301" s="301"/>
      <c r="AS1301" s="301"/>
      <c r="AT1301" s="301"/>
      <c r="AU1301" s="221">
        <v>2015</v>
      </c>
      <c r="AV1301" s="221"/>
      <c r="AW1301" s="221"/>
      <c r="AX1301" s="221"/>
      <c r="AY1301" s="221"/>
      <c r="AZ1301" s="221"/>
      <c r="BA1301" s="221"/>
      <c r="BB1301" s="222"/>
      <c r="BC1301" s="222" t="s">
        <v>15502</v>
      </c>
    </row>
    <row r="1302" spans="1:55" s="19" customFormat="1" ht="25.7" hidden="1" customHeight="1">
      <c r="A1302" s="690"/>
      <c r="B1302" s="242"/>
      <c r="C1302" s="707" t="s">
        <v>6301</v>
      </c>
      <c r="D1302" s="707" t="s">
        <v>6681</v>
      </c>
      <c r="E1302" s="707" t="s">
        <v>6301</v>
      </c>
      <c r="F1302" s="707" t="s">
        <v>16693</v>
      </c>
      <c r="G1302" s="301"/>
      <c r="H1302" s="301"/>
      <c r="I1302" s="235">
        <v>6312</v>
      </c>
      <c r="J1302" s="235">
        <v>470.04</v>
      </c>
      <c r="K1302" s="235">
        <v>470</v>
      </c>
      <c r="L1302" s="301"/>
      <c r="M1302" s="736"/>
      <c r="N1302" s="301"/>
      <c r="O1302" s="235">
        <v>425</v>
      </c>
      <c r="P1302" s="235">
        <v>425</v>
      </c>
      <c r="Q1302" s="235" t="s">
        <v>6682</v>
      </c>
      <c r="R1302" s="235">
        <v>1</v>
      </c>
      <c r="S1302" s="235" t="s">
        <v>290</v>
      </c>
      <c r="T1302" s="303"/>
      <c r="U1302" s="303"/>
      <c r="V1302" s="303"/>
      <c r="W1302" s="303"/>
      <c r="X1302" s="303"/>
      <c r="Y1302" s="301"/>
      <c r="Z1302" s="235" t="s">
        <v>1889</v>
      </c>
      <c r="AA1302" s="707"/>
      <c r="AB1302" s="707"/>
      <c r="AC1302" s="301"/>
      <c r="AD1302" s="301"/>
      <c r="AE1302" s="301"/>
      <c r="AF1302" s="301"/>
      <c r="AG1302" s="301"/>
      <c r="AH1302" s="301"/>
      <c r="AI1302" s="948"/>
      <c r="AJ1302" s="301"/>
      <c r="AK1302" s="301"/>
      <c r="AL1302" s="301"/>
      <c r="AM1302" s="301"/>
      <c r="AN1302" s="948"/>
      <c r="AO1302" s="301"/>
      <c r="AP1302" s="301"/>
      <c r="AQ1302" s="301"/>
      <c r="AR1302" s="301"/>
      <c r="AS1302" s="301"/>
      <c r="AT1302" s="301"/>
      <c r="AU1302" s="221">
        <v>2003</v>
      </c>
      <c r="AV1302" s="221"/>
      <c r="AW1302" s="221"/>
      <c r="AX1302" s="221"/>
      <c r="AY1302" s="221"/>
      <c r="AZ1302" s="221"/>
      <c r="BA1302" s="221"/>
      <c r="BB1302" s="222">
        <v>100</v>
      </c>
      <c r="BC1302" s="222"/>
    </row>
    <row r="1303" spans="1:55" s="19" customFormat="1" ht="25.7" hidden="1" customHeight="1">
      <c r="A1303" s="690"/>
      <c r="B1303" s="242"/>
      <c r="C1303" s="707" t="s">
        <v>6301</v>
      </c>
      <c r="D1303" s="707" t="s">
        <v>6683</v>
      </c>
      <c r="E1303" s="707" t="s">
        <v>6301</v>
      </c>
      <c r="F1303" s="707" t="s">
        <v>16676</v>
      </c>
      <c r="G1303" s="301"/>
      <c r="H1303" s="301"/>
      <c r="I1303" s="235">
        <v>7916</v>
      </c>
      <c r="J1303" s="235">
        <v>527</v>
      </c>
      <c r="K1303" s="235">
        <v>527</v>
      </c>
      <c r="L1303" s="301"/>
      <c r="M1303" s="736"/>
      <c r="N1303" s="301"/>
      <c r="O1303" s="235">
        <v>496</v>
      </c>
      <c r="P1303" s="235">
        <v>496</v>
      </c>
      <c r="Q1303" s="235" t="s">
        <v>6684</v>
      </c>
      <c r="R1303" s="235">
        <v>1</v>
      </c>
      <c r="S1303" s="235" t="s">
        <v>290</v>
      </c>
      <c r="T1303" s="303"/>
      <c r="U1303" s="303"/>
      <c r="V1303" s="303"/>
      <c r="W1303" s="303"/>
      <c r="X1303" s="303"/>
      <c r="Y1303" s="301"/>
      <c r="Z1303" s="235" t="s">
        <v>6002</v>
      </c>
      <c r="AA1303" s="707"/>
      <c r="AB1303" s="707"/>
      <c r="AC1303" s="301"/>
      <c r="AD1303" s="301"/>
      <c r="AE1303" s="301"/>
      <c r="AF1303" s="301"/>
      <c r="AG1303" s="301"/>
      <c r="AH1303" s="301"/>
      <c r="AI1303" s="948"/>
      <c r="AJ1303" s="301"/>
      <c r="AK1303" s="301"/>
      <c r="AL1303" s="301"/>
      <c r="AM1303" s="301"/>
      <c r="AN1303" s="948"/>
      <c r="AO1303" s="301"/>
      <c r="AP1303" s="301"/>
      <c r="AQ1303" s="301"/>
      <c r="AR1303" s="301"/>
      <c r="AS1303" s="301"/>
      <c r="AT1303" s="301"/>
      <c r="AU1303" s="221">
        <v>2007</v>
      </c>
      <c r="AV1303" s="221"/>
      <c r="AW1303" s="221"/>
      <c r="AX1303" s="221"/>
      <c r="AY1303" s="221"/>
      <c r="AZ1303" s="221"/>
      <c r="BA1303" s="221"/>
      <c r="BB1303" s="222">
        <v>300</v>
      </c>
      <c r="BC1303" s="222"/>
    </row>
    <row r="1304" spans="1:55" s="19" customFormat="1" ht="25.7" hidden="1" customHeight="1">
      <c r="A1304" s="690"/>
      <c r="B1304" s="242"/>
      <c r="C1304" s="707" t="s">
        <v>6301</v>
      </c>
      <c r="D1304" s="707" t="s">
        <v>6685</v>
      </c>
      <c r="E1304" s="707" t="s">
        <v>6301</v>
      </c>
      <c r="F1304" s="707" t="s">
        <v>16694</v>
      </c>
      <c r="G1304" s="301"/>
      <c r="H1304" s="301"/>
      <c r="I1304" s="235">
        <v>1431</v>
      </c>
      <c r="J1304" s="235">
        <v>506</v>
      </c>
      <c r="K1304" s="235">
        <v>506</v>
      </c>
      <c r="L1304" s="301"/>
      <c r="M1304" s="736"/>
      <c r="N1304" s="301"/>
      <c r="O1304" s="235">
        <v>374</v>
      </c>
      <c r="P1304" s="235">
        <v>374</v>
      </c>
      <c r="Q1304" s="235" t="s">
        <v>6686</v>
      </c>
      <c r="R1304" s="235">
        <v>1</v>
      </c>
      <c r="S1304" s="235" t="s">
        <v>290</v>
      </c>
      <c r="T1304" s="303"/>
      <c r="U1304" s="303"/>
      <c r="V1304" s="303"/>
      <c r="W1304" s="303"/>
      <c r="X1304" s="303"/>
      <c r="Y1304" s="301"/>
      <c r="Z1304" s="235" t="s">
        <v>6002</v>
      </c>
      <c r="AA1304" s="707"/>
      <c r="AB1304" s="707"/>
      <c r="AC1304" s="301"/>
      <c r="AD1304" s="301"/>
      <c r="AE1304" s="301"/>
      <c r="AF1304" s="301"/>
      <c r="AG1304" s="301"/>
      <c r="AH1304" s="301"/>
      <c r="AI1304" s="948"/>
      <c r="AJ1304" s="301"/>
      <c r="AK1304" s="301"/>
      <c r="AL1304" s="301"/>
      <c r="AM1304" s="301"/>
      <c r="AN1304" s="948"/>
      <c r="AO1304" s="301"/>
      <c r="AP1304" s="301"/>
      <c r="AQ1304" s="301"/>
      <c r="AR1304" s="301"/>
      <c r="AS1304" s="301"/>
      <c r="AT1304" s="301"/>
      <c r="AU1304" s="221">
        <v>2008</v>
      </c>
      <c r="AV1304" s="221"/>
      <c r="AW1304" s="221"/>
      <c r="AX1304" s="221"/>
      <c r="AY1304" s="221"/>
      <c r="AZ1304" s="221"/>
      <c r="BA1304" s="221"/>
      <c r="BB1304" s="222">
        <v>330</v>
      </c>
      <c r="BC1304" s="222"/>
    </row>
    <row r="1305" spans="1:55" s="19" customFormat="1" ht="25.7" hidden="1" customHeight="1">
      <c r="A1305" s="690"/>
      <c r="B1305" s="242"/>
      <c r="C1305" s="707" t="s">
        <v>6301</v>
      </c>
      <c r="D1305" s="707" t="s">
        <v>6687</v>
      </c>
      <c r="E1305" s="707" t="s">
        <v>6301</v>
      </c>
      <c r="F1305" s="707" t="s">
        <v>16695</v>
      </c>
      <c r="G1305" s="301"/>
      <c r="H1305" s="301"/>
      <c r="I1305" s="235">
        <v>11272</v>
      </c>
      <c r="J1305" s="235">
        <v>619</v>
      </c>
      <c r="K1305" s="235">
        <v>619</v>
      </c>
      <c r="L1305" s="301"/>
      <c r="M1305" s="736"/>
      <c r="N1305" s="301"/>
      <c r="O1305" s="235">
        <v>417</v>
      </c>
      <c r="P1305" s="235">
        <v>417</v>
      </c>
      <c r="Q1305" s="235" t="s">
        <v>6688</v>
      </c>
      <c r="R1305" s="235">
        <v>1</v>
      </c>
      <c r="S1305" s="235" t="s">
        <v>290</v>
      </c>
      <c r="T1305" s="303"/>
      <c r="U1305" s="303"/>
      <c r="V1305" s="303"/>
      <c r="W1305" s="303"/>
      <c r="X1305" s="303"/>
      <c r="Y1305" s="301"/>
      <c r="Z1305" s="235" t="s">
        <v>6002</v>
      </c>
      <c r="AA1305" s="707"/>
      <c r="AB1305" s="707"/>
      <c r="AC1305" s="301"/>
      <c r="AD1305" s="301"/>
      <c r="AE1305" s="301"/>
      <c r="AF1305" s="301"/>
      <c r="AG1305" s="301"/>
      <c r="AH1305" s="301"/>
      <c r="AI1305" s="948"/>
      <c r="AJ1305" s="301"/>
      <c r="AK1305" s="301"/>
      <c r="AL1305" s="301"/>
      <c r="AM1305" s="301"/>
      <c r="AN1305" s="948"/>
      <c r="AO1305" s="301"/>
      <c r="AP1305" s="301"/>
      <c r="AQ1305" s="301"/>
      <c r="AR1305" s="301"/>
      <c r="AS1305" s="301"/>
      <c r="AT1305" s="301"/>
      <c r="AU1305" s="221">
        <v>2008</v>
      </c>
      <c r="AV1305" s="221"/>
      <c r="AW1305" s="221"/>
      <c r="AX1305" s="221"/>
      <c r="AY1305" s="221"/>
      <c r="AZ1305" s="221"/>
      <c r="BA1305" s="221"/>
      <c r="BB1305" s="222">
        <v>470</v>
      </c>
      <c r="BC1305" s="222"/>
    </row>
    <row r="1306" spans="1:55" s="19" customFormat="1" ht="25.7" hidden="1" customHeight="1">
      <c r="A1306" s="690"/>
      <c r="B1306" s="242"/>
      <c r="C1306" s="707" t="s">
        <v>6301</v>
      </c>
      <c r="D1306" s="707" t="s">
        <v>6689</v>
      </c>
      <c r="E1306" s="707" t="s">
        <v>6301</v>
      </c>
      <c r="F1306" s="707" t="s">
        <v>16680</v>
      </c>
      <c r="G1306" s="301"/>
      <c r="H1306" s="301"/>
      <c r="I1306" s="235">
        <v>1000</v>
      </c>
      <c r="J1306" s="235">
        <v>568.94000000000005</v>
      </c>
      <c r="K1306" s="235">
        <v>568.94000000000005</v>
      </c>
      <c r="L1306" s="301"/>
      <c r="M1306" s="736"/>
      <c r="N1306" s="301"/>
      <c r="O1306" s="235">
        <v>417</v>
      </c>
      <c r="P1306" s="235">
        <v>417</v>
      </c>
      <c r="Q1306" s="235" t="s">
        <v>6680</v>
      </c>
      <c r="R1306" s="235">
        <v>1</v>
      </c>
      <c r="S1306" s="235" t="s">
        <v>290</v>
      </c>
      <c r="T1306" s="303"/>
      <c r="U1306" s="303"/>
      <c r="V1306" s="303"/>
      <c r="W1306" s="303"/>
      <c r="X1306" s="303"/>
      <c r="Y1306" s="301"/>
      <c r="Z1306" s="235" t="s">
        <v>6002</v>
      </c>
      <c r="AA1306" s="707"/>
      <c r="AB1306" s="707"/>
      <c r="AC1306" s="301"/>
      <c r="AD1306" s="301"/>
      <c r="AE1306" s="301"/>
      <c r="AF1306" s="301"/>
      <c r="AG1306" s="301"/>
      <c r="AH1306" s="301"/>
      <c r="AI1306" s="948"/>
      <c r="AJ1306" s="301"/>
      <c r="AK1306" s="301"/>
      <c r="AL1306" s="301"/>
      <c r="AM1306" s="301"/>
      <c r="AN1306" s="948"/>
      <c r="AO1306" s="301"/>
      <c r="AP1306" s="301"/>
      <c r="AQ1306" s="301"/>
      <c r="AR1306" s="301"/>
      <c r="AS1306" s="301"/>
      <c r="AT1306" s="301"/>
      <c r="AU1306" s="221">
        <v>2009</v>
      </c>
      <c r="AV1306" s="221"/>
      <c r="AW1306" s="221"/>
      <c r="AX1306" s="221"/>
      <c r="AY1306" s="221"/>
      <c r="AZ1306" s="221"/>
      <c r="BA1306" s="221"/>
      <c r="BB1306" s="222">
        <v>330</v>
      </c>
      <c r="BC1306" s="222"/>
    </row>
    <row r="1307" spans="1:55" s="19" customFormat="1" ht="25.7" hidden="1" customHeight="1">
      <c r="A1307" s="690"/>
      <c r="B1307" s="242"/>
      <c r="C1307" s="707" t="s">
        <v>6301</v>
      </c>
      <c r="D1307" s="707" t="s">
        <v>5589</v>
      </c>
      <c r="E1307" s="707" t="s">
        <v>6301</v>
      </c>
      <c r="F1307" s="707" t="s">
        <v>16674</v>
      </c>
      <c r="G1307" s="301"/>
      <c r="H1307" s="301"/>
      <c r="I1307" s="235">
        <v>2821</v>
      </c>
      <c r="J1307" s="235">
        <v>564</v>
      </c>
      <c r="K1307" s="235">
        <v>564</v>
      </c>
      <c r="L1307" s="235"/>
      <c r="M1307" s="235"/>
      <c r="N1307" s="235"/>
      <c r="O1307" s="235">
        <v>496</v>
      </c>
      <c r="P1307" s="235">
        <v>496</v>
      </c>
      <c r="Q1307" s="235" t="s">
        <v>6690</v>
      </c>
      <c r="R1307" s="235">
        <v>1</v>
      </c>
      <c r="S1307" s="235" t="s">
        <v>290</v>
      </c>
      <c r="T1307" s="303"/>
      <c r="U1307" s="303"/>
      <c r="V1307" s="303"/>
      <c r="W1307" s="303"/>
      <c r="X1307" s="303"/>
      <c r="Y1307" s="301"/>
      <c r="Z1307" s="235"/>
      <c r="AA1307" s="707"/>
      <c r="AB1307" s="707"/>
      <c r="AC1307" s="301"/>
      <c r="AD1307" s="301"/>
      <c r="AE1307" s="301"/>
      <c r="AF1307" s="301"/>
      <c r="AG1307" s="301"/>
      <c r="AH1307" s="301"/>
      <c r="AI1307" s="948"/>
      <c r="AJ1307" s="301"/>
      <c r="AK1307" s="301"/>
      <c r="AL1307" s="301"/>
      <c r="AM1307" s="301"/>
      <c r="AN1307" s="948"/>
      <c r="AO1307" s="301"/>
      <c r="AP1307" s="301"/>
      <c r="AQ1307" s="301"/>
      <c r="AR1307" s="301"/>
      <c r="AS1307" s="301"/>
      <c r="AT1307" s="301"/>
      <c r="AU1307" s="221">
        <v>2010</v>
      </c>
      <c r="AV1307" s="221"/>
      <c r="AW1307" s="221"/>
      <c r="AX1307" s="221"/>
      <c r="AY1307" s="221"/>
      <c r="AZ1307" s="221"/>
      <c r="BA1307" s="221"/>
      <c r="BB1307" s="222">
        <v>330</v>
      </c>
      <c r="BC1307" s="222"/>
    </row>
    <row r="1308" spans="1:55" s="19" customFormat="1" ht="25.7" hidden="1" customHeight="1">
      <c r="A1308" s="690"/>
      <c r="B1308" s="242"/>
      <c r="C1308" s="707" t="s">
        <v>6301</v>
      </c>
      <c r="D1308" s="707" t="s">
        <v>6691</v>
      </c>
      <c r="E1308" s="707" t="s">
        <v>6301</v>
      </c>
      <c r="F1308" s="707" t="s">
        <v>6301</v>
      </c>
      <c r="G1308" s="301"/>
      <c r="H1308" s="301"/>
      <c r="I1308" s="235">
        <v>1500</v>
      </c>
      <c r="J1308" s="235">
        <v>900</v>
      </c>
      <c r="K1308" s="235">
        <v>900</v>
      </c>
      <c r="L1308" s="301"/>
      <c r="M1308" s="736"/>
      <c r="N1308" s="301"/>
      <c r="O1308" s="235">
        <v>900</v>
      </c>
      <c r="P1308" s="235">
        <v>900</v>
      </c>
      <c r="Q1308" s="235" t="s">
        <v>6680</v>
      </c>
      <c r="R1308" s="235">
        <v>2</v>
      </c>
      <c r="S1308" s="235" t="s">
        <v>290</v>
      </c>
      <c r="T1308" s="303"/>
      <c r="U1308" s="303"/>
      <c r="V1308" s="303"/>
      <c r="W1308" s="303"/>
      <c r="X1308" s="303"/>
      <c r="Y1308" s="301"/>
      <c r="Z1308" s="235" t="s">
        <v>1889</v>
      </c>
      <c r="AA1308" s="707"/>
      <c r="AB1308" s="707"/>
      <c r="AC1308" s="301"/>
      <c r="AD1308" s="301"/>
      <c r="AE1308" s="301"/>
      <c r="AF1308" s="301"/>
      <c r="AG1308" s="301"/>
      <c r="AH1308" s="301"/>
      <c r="AI1308" s="948"/>
      <c r="AJ1308" s="301"/>
      <c r="AK1308" s="301"/>
      <c r="AL1308" s="301"/>
      <c r="AM1308" s="301"/>
      <c r="AN1308" s="948"/>
      <c r="AO1308" s="301"/>
      <c r="AP1308" s="301"/>
      <c r="AQ1308" s="301"/>
      <c r="AR1308" s="301"/>
      <c r="AS1308" s="301"/>
      <c r="AT1308" s="301"/>
      <c r="AU1308" s="221">
        <v>2011</v>
      </c>
      <c r="AV1308" s="221"/>
      <c r="AW1308" s="221"/>
      <c r="AX1308" s="221"/>
      <c r="AY1308" s="221"/>
      <c r="AZ1308" s="221"/>
      <c r="BA1308" s="221"/>
      <c r="BB1308" s="222">
        <v>380</v>
      </c>
      <c r="BC1308" s="222"/>
    </row>
    <row r="1309" spans="1:55" s="19" customFormat="1" ht="25.7" hidden="1" customHeight="1">
      <c r="A1309" s="690"/>
      <c r="B1309" s="242"/>
      <c r="C1309" s="707" t="s">
        <v>6301</v>
      </c>
      <c r="D1309" s="707" t="s">
        <v>6692</v>
      </c>
      <c r="E1309" s="707" t="s">
        <v>6301</v>
      </c>
      <c r="F1309" s="707" t="s">
        <v>16677</v>
      </c>
      <c r="G1309" s="301"/>
      <c r="H1309" s="301"/>
      <c r="I1309" s="235">
        <v>968</v>
      </c>
      <c r="J1309" s="235">
        <v>396</v>
      </c>
      <c r="K1309" s="235">
        <v>396</v>
      </c>
      <c r="L1309" s="301"/>
      <c r="M1309" s="736"/>
      <c r="N1309" s="301"/>
      <c r="O1309" s="235">
        <v>396</v>
      </c>
      <c r="P1309" s="235">
        <v>396</v>
      </c>
      <c r="Q1309" s="235" t="s">
        <v>6680</v>
      </c>
      <c r="R1309" s="235">
        <v>1</v>
      </c>
      <c r="S1309" s="235" t="s">
        <v>6693</v>
      </c>
      <c r="T1309" s="303"/>
      <c r="U1309" s="303"/>
      <c r="V1309" s="303"/>
      <c r="W1309" s="303"/>
      <c r="X1309" s="303"/>
      <c r="Y1309" s="301"/>
      <c r="Z1309" s="235"/>
      <c r="AA1309" s="707"/>
      <c r="AB1309" s="707"/>
      <c r="AC1309" s="301"/>
      <c r="AD1309" s="301"/>
      <c r="AE1309" s="301"/>
      <c r="AF1309" s="301"/>
      <c r="AG1309" s="301"/>
      <c r="AH1309" s="301"/>
      <c r="AI1309" s="948"/>
      <c r="AJ1309" s="301"/>
      <c r="AK1309" s="301"/>
      <c r="AL1309" s="301"/>
      <c r="AM1309" s="301"/>
      <c r="AN1309" s="948"/>
      <c r="AO1309" s="301"/>
      <c r="AP1309" s="301"/>
      <c r="AQ1309" s="301"/>
      <c r="AR1309" s="301"/>
      <c r="AS1309" s="301"/>
      <c r="AT1309" s="301"/>
      <c r="AU1309" s="221">
        <v>2013</v>
      </c>
      <c r="AV1309" s="221"/>
      <c r="AW1309" s="221"/>
      <c r="AX1309" s="221"/>
      <c r="AY1309" s="221"/>
      <c r="AZ1309" s="221"/>
      <c r="BA1309" s="221"/>
      <c r="BB1309" s="222">
        <v>44</v>
      </c>
      <c r="BC1309" s="222"/>
    </row>
    <row r="1310" spans="1:55" s="19" customFormat="1" ht="25.7" hidden="1" customHeight="1">
      <c r="A1310" s="690"/>
      <c r="B1310" s="242"/>
      <c r="C1310" s="707" t="s">
        <v>6301</v>
      </c>
      <c r="D1310" s="707" t="s">
        <v>6694</v>
      </c>
      <c r="E1310" s="707" t="s">
        <v>6301</v>
      </c>
      <c r="F1310" s="707" t="s">
        <v>6301</v>
      </c>
      <c r="G1310" s="301"/>
      <c r="H1310" s="301"/>
      <c r="I1310" s="235">
        <v>336</v>
      </c>
      <c r="J1310" s="235">
        <v>450</v>
      </c>
      <c r="K1310" s="235">
        <v>450</v>
      </c>
      <c r="L1310" s="301"/>
      <c r="M1310" s="736"/>
      <c r="N1310" s="301"/>
      <c r="O1310" s="235">
        <v>450</v>
      </c>
      <c r="P1310" s="235">
        <v>450</v>
      </c>
      <c r="Q1310" s="235"/>
      <c r="R1310" s="235">
        <v>1</v>
      </c>
      <c r="S1310" s="235" t="s">
        <v>6693</v>
      </c>
      <c r="T1310" s="303"/>
      <c r="U1310" s="303"/>
      <c r="V1310" s="303"/>
      <c r="W1310" s="303"/>
      <c r="X1310" s="303"/>
      <c r="Y1310" s="301"/>
      <c r="Z1310" s="235"/>
      <c r="AA1310" s="707"/>
      <c r="AB1310" s="707"/>
      <c r="AC1310" s="301"/>
      <c r="AD1310" s="301"/>
      <c r="AE1310" s="301"/>
      <c r="AF1310" s="301"/>
      <c r="AG1310" s="301"/>
      <c r="AH1310" s="301"/>
      <c r="AI1310" s="948"/>
      <c r="AJ1310" s="301"/>
      <c r="AK1310" s="301"/>
      <c r="AL1310" s="301"/>
      <c r="AM1310" s="301"/>
      <c r="AN1310" s="948"/>
      <c r="AO1310" s="301"/>
      <c r="AP1310" s="301"/>
      <c r="AQ1310" s="301"/>
      <c r="AR1310" s="301"/>
      <c r="AS1310" s="301"/>
      <c r="AT1310" s="301"/>
      <c r="AU1310" s="221">
        <v>2008</v>
      </c>
      <c r="AV1310" s="221"/>
      <c r="AW1310" s="221"/>
      <c r="AX1310" s="221"/>
      <c r="AY1310" s="221"/>
      <c r="AZ1310" s="221"/>
      <c r="BA1310" s="221"/>
      <c r="BB1310" s="222">
        <v>50</v>
      </c>
      <c r="BC1310" s="222"/>
    </row>
    <row r="1311" spans="1:55" s="19" customFormat="1" ht="25.7" hidden="1" customHeight="1">
      <c r="A1311" s="690"/>
      <c r="B1311" s="242"/>
      <c r="C1311" s="707" t="s">
        <v>6301</v>
      </c>
      <c r="D1311" s="707" t="s">
        <v>15503</v>
      </c>
      <c r="E1311" s="707" t="s">
        <v>6301</v>
      </c>
      <c r="F1311" s="707" t="s">
        <v>16678</v>
      </c>
      <c r="G1311" s="301"/>
      <c r="H1311" s="301"/>
      <c r="I1311" s="235">
        <v>8149</v>
      </c>
      <c r="J1311" s="235">
        <v>600</v>
      </c>
      <c r="K1311" s="235">
        <v>600</v>
      </c>
      <c r="L1311" s="301"/>
      <c r="M1311" s="736"/>
      <c r="N1311" s="301"/>
      <c r="O1311" s="235">
        <v>374</v>
      </c>
      <c r="P1311" s="235">
        <v>374</v>
      </c>
      <c r="Q1311" s="235" t="s">
        <v>6680</v>
      </c>
      <c r="R1311" s="235">
        <v>1</v>
      </c>
      <c r="S1311" s="235" t="s">
        <v>290</v>
      </c>
      <c r="T1311" s="303"/>
      <c r="U1311" s="303"/>
      <c r="V1311" s="303"/>
      <c r="W1311" s="303"/>
      <c r="X1311" s="303"/>
      <c r="Y1311" s="301"/>
      <c r="Z1311" s="235" t="s">
        <v>6065</v>
      </c>
      <c r="AA1311" s="707"/>
      <c r="AB1311" s="707"/>
      <c r="AC1311" s="301"/>
      <c r="AD1311" s="301"/>
      <c r="AE1311" s="301"/>
      <c r="AF1311" s="301"/>
      <c r="AG1311" s="301"/>
      <c r="AH1311" s="301"/>
      <c r="AI1311" s="948"/>
      <c r="AJ1311" s="301"/>
      <c r="AK1311" s="301"/>
      <c r="AL1311" s="301"/>
      <c r="AM1311" s="301"/>
      <c r="AN1311" s="948"/>
      <c r="AO1311" s="301"/>
      <c r="AP1311" s="301"/>
      <c r="AQ1311" s="301"/>
      <c r="AR1311" s="301"/>
      <c r="AS1311" s="301"/>
      <c r="AT1311" s="301"/>
      <c r="AU1311" s="221">
        <v>2019</v>
      </c>
      <c r="AV1311" s="221"/>
      <c r="AW1311" s="221"/>
      <c r="AX1311" s="221"/>
      <c r="AY1311" s="221"/>
      <c r="AZ1311" s="221"/>
      <c r="BA1311" s="221"/>
      <c r="BB1311" s="222">
        <v>3404</v>
      </c>
      <c r="BC1311" s="222"/>
    </row>
    <row r="1312" spans="1:55" s="19" customFormat="1" ht="25.7" hidden="1" customHeight="1">
      <c r="A1312" s="690"/>
      <c r="B1312" s="242"/>
      <c r="C1312" s="707" t="s">
        <v>6301</v>
      </c>
      <c r="D1312" s="707" t="s">
        <v>16696</v>
      </c>
      <c r="E1312" s="707" t="s">
        <v>6301</v>
      </c>
      <c r="F1312" s="707" t="s">
        <v>16675</v>
      </c>
      <c r="G1312" s="301"/>
      <c r="H1312" s="301"/>
      <c r="I1312" s="235">
        <v>1613</v>
      </c>
      <c r="J1312" s="235">
        <v>532</v>
      </c>
      <c r="K1312" s="235">
        <v>532</v>
      </c>
      <c r="L1312" s="301"/>
      <c r="M1312" s="736"/>
      <c r="N1312" s="301"/>
      <c r="O1312" s="235">
        <v>480</v>
      </c>
      <c r="P1312" s="235">
        <v>480</v>
      </c>
      <c r="Q1312" s="235" t="s">
        <v>6680</v>
      </c>
      <c r="R1312" s="235">
        <v>1</v>
      </c>
      <c r="S1312" s="235" t="s">
        <v>290</v>
      </c>
      <c r="T1312" s="303"/>
      <c r="U1312" s="303"/>
      <c r="V1312" s="303"/>
      <c r="W1312" s="303"/>
      <c r="X1312" s="303"/>
      <c r="Y1312" s="301"/>
      <c r="Z1312" s="235" t="s">
        <v>1496</v>
      </c>
      <c r="AA1312" s="707"/>
      <c r="AB1312" s="707"/>
      <c r="AC1312" s="301"/>
      <c r="AD1312" s="301"/>
      <c r="AE1312" s="301"/>
      <c r="AF1312" s="301"/>
      <c r="AG1312" s="301"/>
      <c r="AH1312" s="301"/>
      <c r="AI1312" s="948"/>
      <c r="AJ1312" s="301"/>
      <c r="AK1312" s="301"/>
      <c r="AL1312" s="301"/>
      <c r="AM1312" s="301"/>
      <c r="AN1312" s="948"/>
      <c r="AO1312" s="301"/>
      <c r="AP1312" s="301"/>
      <c r="AQ1312" s="301"/>
      <c r="AR1312" s="301"/>
      <c r="AS1312" s="301"/>
      <c r="AT1312" s="301"/>
      <c r="AU1312" s="221">
        <v>2020</v>
      </c>
      <c r="AV1312" s="221"/>
      <c r="AW1312" s="221"/>
      <c r="AX1312" s="221"/>
      <c r="AY1312" s="221"/>
      <c r="AZ1312" s="221"/>
      <c r="BA1312" s="221"/>
      <c r="BB1312" s="222">
        <v>586</v>
      </c>
      <c r="BC1312" s="222" t="s">
        <v>2025</v>
      </c>
    </row>
    <row r="1313" spans="1:55" s="19" customFormat="1" ht="25.7" hidden="1" customHeight="1">
      <c r="A1313" s="690"/>
      <c r="B1313" s="242"/>
      <c r="C1313" s="707" t="s">
        <v>6301</v>
      </c>
      <c r="D1313" s="707" t="s">
        <v>16697</v>
      </c>
      <c r="E1313" s="707" t="s">
        <v>6301</v>
      </c>
      <c r="F1313" s="707" t="s">
        <v>16682</v>
      </c>
      <c r="G1313" s="301"/>
      <c r="H1313" s="301"/>
      <c r="I1313" s="235">
        <v>2138</v>
      </c>
      <c r="J1313" s="235">
        <v>532</v>
      </c>
      <c r="K1313" s="235">
        <v>532</v>
      </c>
      <c r="L1313" s="301"/>
      <c r="M1313" s="736"/>
      <c r="N1313" s="301"/>
      <c r="O1313" s="235">
        <v>479</v>
      </c>
      <c r="P1313" s="235">
        <v>479</v>
      </c>
      <c r="Q1313" s="235" t="s">
        <v>16698</v>
      </c>
      <c r="R1313" s="235">
        <v>1</v>
      </c>
      <c r="S1313" s="235" t="s">
        <v>290</v>
      </c>
      <c r="T1313" s="303"/>
      <c r="U1313" s="303"/>
      <c r="V1313" s="303"/>
      <c r="W1313" s="303"/>
      <c r="X1313" s="303"/>
      <c r="Y1313" s="301"/>
      <c r="Z1313" s="235" t="s">
        <v>1496</v>
      </c>
      <c r="AA1313" s="707"/>
      <c r="AB1313" s="707"/>
      <c r="AC1313" s="301"/>
      <c r="AD1313" s="301"/>
      <c r="AE1313" s="301"/>
      <c r="AF1313" s="301"/>
      <c r="AG1313" s="301"/>
      <c r="AH1313" s="301"/>
      <c r="AI1313" s="948"/>
      <c r="AJ1313" s="301"/>
      <c r="AK1313" s="301"/>
      <c r="AL1313" s="301"/>
      <c r="AM1313" s="301"/>
      <c r="AN1313" s="948"/>
      <c r="AO1313" s="301"/>
      <c r="AP1313" s="301"/>
      <c r="AQ1313" s="301"/>
      <c r="AR1313" s="301"/>
      <c r="AS1313" s="301"/>
      <c r="AT1313" s="301"/>
      <c r="AU1313" s="221">
        <v>2020</v>
      </c>
      <c r="AV1313" s="221"/>
      <c r="AW1313" s="221"/>
      <c r="AX1313" s="221"/>
      <c r="AY1313" s="221"/>
      <c r="AZ1313" s="221"/>
      <c r="BA1313" s="221"/>
      <c r="BB1313" s="222">
        <v>565</v>
      </c>
      <c r="BC1313" s="222" t="s">
        <v>2025</v>
      </c>
    </row>
    <row r="1314" spans="1:55" s="19" customFormat="1" ht="25.7" hidden="1" customHeight="1">
      <c r="A1314" s="690"/>
      <c r="B1314" s="242"/>
      <c r="C1314" s="707" t="s">
        <v>6305</v>
      </c>
      <c r="D1314" s="707" t="s">
        <v>6695</v>
      </c>
      <c r="E1314" s="707" t="s">
        <v>6305</v>
      </c>
      <c r="F1314" s="707" t="s">
        <v>6305</v>
      </c>
      <c r="G1314" s="301"/>
      <c r="H1314" s="301"/>
      <c r="I1314" s="235">
        <v>1243</v>
      </c>
      <c r="J1314" s="235">
        <v>472.66</v>
      </c>
      <c r="K1314" s="235">
        <v>472.66</v>
      </c>
      <c r="L1314" s="301"/>
      <c r="M1314" s="736"/>
      <c r="N1314" s="301"/>
      <c r="O1314" s="235">
        <v>432</v>
      </c>
      <c r="P1314" s="235">
        <v>432</v>
      </c>
      <c r="Q1314" s="235" t="s">
        <v>6595</v>
      </c>
      <c r="R1314" s="235">
        <v>1</v>
      </c>
      <c r="S1314" s="235" t="s">
        <v>614</v>
      </c>
      <c r="T1314" s="303"/>
      <c r="U1314" s="303"/>
      <c r="V1314" s="303"/>
      <c r="W1314" s="303"/>
      <c r="X1314" s="303"/>
      <c r="Y1314" s="301"/>
      <c r="Z1314" s="235" t="s">
        <v>1889</v>
      </c>
      <c r="AA1314" s="707"/>
      <c r="AB1314" s="707"/>
      <c r="AC1314" s="301"/>
      <c r="AD1314" s="301"/>
      <c r="AE1314" s="301"/>
      <c r="AF1314" s="301"/>
      <c r="AG1314" s="301"/>
      <c r="AH1314" s="301"/>
      <c r="AI1314" s="948"/>
      <c r="AJ1314" s="301"/>
      <c r="AK1314" s="301"/>
      <c r="AL1314" s="301"/>
      <c r="AM1314" s="301"/>
      <c r="AN1314" s="948"/>
      <c r="AO1314" s="301"/>
      <c r="AP1314" s="301"/>
      <c r="AQ1314" s="301"/>
      <c r="AR1314" s="301"/>
      <c r="AS1314" s="301"/>
      <c r="AT1314" s="301"/>
      <c r="AU1314" s="221">
        <v>2011</v>
      </c>
      <c r="AV1314" s="221"/>
      <c r="AW1314" s="221"/>
      <c r="AX1314" s="221"/>
      <c r="AY1314" s="221"/>
      <c r="AZ1314" s="221"/>
      <c r="BA1314" s="221"/>
      <c r="BB1314" s="222">
        <v>40</v>
      </c>
      <c r="BC1314" s="222"/>
    </row>
    <row r="1315" spans="1:55" s="19" customFormat="1" ht="25.7" hidden="1" customHeight="1">
      <c r="A1315" s="690"/>
      <c r="B1315" s="242"/>
      <c r="C1315" s="707" t="s">
        <v>6305</v>
      </c>
      <c r="D1315" s="707" t="s">
        <v>6696</v>
      </c>
      <c r="E1315" s="707" t="s">
        <v>6305</v>
      </c>
      <c r="F1315" s="707" t="s">
        <v>6305</v>
      </c>
      <c r="G1315" s="301"/>
      <c r="H1315" s="301"/>
      <c r="I1315" s="235">
        <v>7731</v>
      </c>
      <c r="J1315" s="235">
        <v>414</v>
      </c>
      <c r="K1315" s="235">
        <v>414</v>
      </c>
      <c r="L1315" s="301"/>
      <c r="M1315" s="736"/>
      <c r="N1315" s="301"/>
      <c r="O1315" s="235">
        <v>414</v>
      </c>
      <c r="P1315" s="235">
        <v>414</v>
      </c>
      <c r="Q1315" s="235" t="s">
        <v>1874</v>
      </c>
      <c r="R1315" s="235">
        <v>1</v>
      </c>
      <c r="S1315" s="235" t="s">
        <v>614</v>
      </c>
      <c r="T1315" s="303"/>
      <c r="U1315" s="303"/>
      <c r="V1315" s="303"/>
      <c r="W1315" s="303"/>
      <c r="X1315" s="303"/>
      <c r="Y1315" s="301"/>
      <c r="Z1315" s="235"/>
      <c r="AA1315" s="707"/>
      <c r="AB1315" s="707"/>
      <c r="AC1315" s="301"/>
      <c r="AD1315" s="301"/>
      <c r="AE1315" s="301"/>
      <c r="AF1315" s="301"/>
      <c r="AG1315" s="301"/>
      <c r="AH1315" s="301"/>
      <c r="AI1315" s="948"/>
      <c r="AJ1315" s="301"/>
      <c r="AK1315" s="301"/>
      <c r="AL1315" s="301"/>
      <c r="AM1315" s="301"/>
      <c r="AN1315" s="948"/>
      <c r="AO1315" s="301"/>
      <c r="AP1315" s="301"/>
      <c r="AQ1315" s="301"/>
      <c r="AR1315" s="301"/>
      <c r="AS1315" s="301"/>
      <c r="AT1315" s="301"/>
      <c r="AU1315" s="221">
        <v>2002</v>
      </c>
      <c r="AV1315" s="221"/>
      <c r="AW1315" s="221"/>
      <c r="AX1315" s="221"/>
      <c r="AY1315" s="221"/>
      <c r="AZ1315" s="221"/>
      <c r="BA1315" s="221"/>
      <c r="BB1315" s="222">
        <v>42</v>
      </c>
      <c r="BC1315" s="222"/>
    </row>
    <row r="1316" spans="1:55" s="19" customFormat="1" ht="25.7" hidden="1" customHeight="1">
      <c r="A1316" s="690"/>
      <c r="B1316" s="242"/>
      <c r="C1316" s="707" t="s">
        <v>6305</v>
      </c>
      <c r="D1316" s="707" t="s">
        <v>6697</v>
      </c>
      <c r="E1316" s="707" t="s">
        <v>6305</v>
      </c>
      <c r="F1316" s="707" t="s">
        <v>6305</v>
      </c>
      <c r="G1316" s="301"/>
      <c r="H1316" s="301"/>
      <c r="I1316" s="235">
        <v>7731</v>
      </c>
      <c r="J1316" s="235">
        <v>414</v>
      </c>
      <c r="K1316" s="235">
        <v>414</v>
      </c>
      <c r="L1316" s="301"/>
      <c r="M1316" s="736"/>
      <c r="N1316" s="301"/>
      <c r="O1316" s="235">
        <v>414</v>
      </c>
      <c r="P1316" s="235">
        <v>414</v>
      </c>
      <c r="Q1316" s="235" t="s">
        <v>1874</v>
      </c>
      <c r="R1316" s="235">
        <v>1</v>
      </c>
      <c r="S1316" s="235" t="s">
        <v>614</v>
      </c>
      <c r="T1316" s="303"/>
      <c r="U1316" s="303"/>
      <c r="V1316" s="303"/>
      <c r="W1316" s="303"/>
      <c r="X1316" s="303"/>
      <c r="Y1316" s="301"/>
      <c r="Z1316" s="235"/>
      <c r="AA1316" s="707"/>
      <c r="AB1316" s="707"/>
      <c r="AC1316" s="301"/>
      <c r="AD1316" s="301"/>
      <c r="AE1316" s="301"/>
      <c r="AF1316" s="301"/>
      <c r="AG1316" s="301"/>
      <c r="AH1316" s="301"/>
      <c r="AI1316" s="948"/>
      <c r="AJ1316" s="301"/>
      <c r="AK1316" s="301"/>
      <c r="AL1316" s="301"/>
      <c r="AM1316" s="301"/>
      <c r="AN1316" s="948"/>
      <c r="AO1316" s="301"/>
      <c r="AP1316" s="301"/>
      <c r="AQ1316" s="301"/>
      <c r="AR1316" s="301"/>
      <c r="AS1316" s="301"/>
      <c r="AT1316" s="301"/>
      <c r="AU1316" s="221">
        <v>2006</v>
      </c>
      <c r="AV1316" s="221"/>
      <c r="AW1316" s="221"/>
      <c r="AX1316" s="221"/>
      <c r="AY1316" s="221"/>
      <c r="AZ1316" s="221"/>
      <c r="BA1316" s="221"/>
      <c r="BB1316" s="222">
        <v>78</v>
      </c>
      <c r="BC1316" s="222"/>
    </row>
    <row r="1317" spans="1:55" s="19" customFormat="1" ht="25.7" hidden="1" customHeight="1">
      <c r="A1317" s="690"/>
      <c r="B1317" s="242"/>
      <c r="C1317" s="707" t="s">
        <v>6305</v>
      </c>
      <c r="D1317" s="707" t="s">
        <v>6698</v>
      </c>
      <c r="E1317" s="707" t="s">
        <v>6305</v>
      </c>
      <c r="F1317" s="707" t="s">
        <v>6305</v>
      </c>
      <c r="G1317" s="304"/>
      <c r="H1317" s="304"/>
      <c r="I1317" s="235">
        <v>1528</v>
      </c>
      <c r="J1317" s="301">
        <v>482.32</v>
      </c>
      <c r="K1317" s="944">
        <v>482.32</v>
      </c>
      <c r="L1317" s="279"/>
      <c r="M1317" s="279"/>
      <c r="N1317" s="279"/>
      <c r="O1317" s="235">
        <v>417</v>
      </c>
      <c r="P1317" s="235">
        <v>417</v>
      </c>
      <c r="Q1317" s="235" t="s">
        <v>6522</v>
      </c>
      <c r="R1317" s="235">
        <v>1</v>
      </c>
      <c r="S1317" s="235" t="s">
        <v>614</v>
      </c>
      <c r="T1317" s="303"/>
      <c r="U1317" s="303"/>
      <c r="V1317" s="303"/>
      <c r="W1317" s="303"/>
      <c r="X1317" s="303"/>
      <c r="Y1317" s="304"/>
      <c r="Z1317" s="235"/>
      <c r="AA1317" s="304"/>
      <c r="AB1317" s="304"/>
      <c r="AC1317" s="304"/>
      <c r="AD1317" s="945"/>
      <c r="AE1317" s="304"/>
      <c r="AF1317" s="304"/>
      <c r="AG1317" s="304"/>
      <c r="AH1317" s="304"/>
      <c r="AI1317" s="304"/>
      <c r="AJ1317" s="304"/>
      <c r="AK1317" s="304"/>
      <c r="AL1317" s="304"/>
      <c r="AM1317" s="304"/>
      <c r="AN1317" s="301"/>
      <c r="AO1317" s="301"/>
      <c r="AP1317" s="301"/>
      <c r="AQ1317" s="301"/>
      <c r="AR1317" s="301"/>
      <c r="AS1317" s="301"/>
      <c r="AT1317" s="301"/>
      <c r="AU1317" s="221">
        <v>2009</v>
      </c>
      <c r="AV1317" s="221"/>
      <c r="AW1317" s="221"/>
      <c r="AX1317" s="221"/>
      <c r="AY1317" s="221"/>
      <c r="AZ1317" s="221"/>
      <c r="BA1317" s="221"/>
      <c r="BB1317" s="222">
        <v>115</v>
      </c>
      <c r="BC1317" s="222"/>
    </row>
    <row r="1318" spans="1:55" s="19" customFormat="1" ht="25.7" hidden="1" customHeight="1">
      <c r="A1318" s="690"/>
      <c r="B1318" s="242"/>
      <c r="C1318" s="707" t="s">
        <v>6305</v>
      </c>
      <c r="D1318" s="707" t="s">
        <v>6699</v>
      </c>
      <c r="E1318" s="707" t="s">
        <v>6305</v>
      </c>
      <c r="F1318" s="707" t="s">
        <v>6305</v>
      </c>
      <c r="G1318" s="304"/>
      <c r="H1318" s="304"/>
      <c r="I1318" s="235">
        <v>9990</v>
      </c>
      <c r="J1318" s="279">
        <v>391</v>
      </c>
      <c r="K1318" s="279">
        <v>391</v>
      </c>
      <c r="L1318" s="279"/>
      <c r="M1318" s="279"/>
      <c r="N1318" s="279"/>
      <c r="O1318" s="235">
        <v>391</v>
      </c>
      <c r="P1318" s="235">
        <v>391</v>
      </c>
      <c r="Q1318" s="235" t="s">
        <v>6522</v>
      </c>
      <c r="R1318" s="235">
        <v>1</v>
      </c>
      <c r="S1318" s="235" t="s">
        <v>614</v>
      </c>
      <c r="T1318" s="303"/>
      <c r="U1318" s="303"/>
      <c r="V1318" s="303"/>
      <c r="W1318" s="303"/>
      <c r="X1318" s="303"/>
      <c r="Y1318" s="304"/>
      <c r="Z1318" s="235"/>
      <c r="AA1318" s="304"/>
      <c r="AB1318" s="304"/>
      <c r="AC1318" s="304"/>
      <c r="AD1318" s="945"/>
      <c r="AE1318" s="304"/>
      <c r="AF1318" s="304"/>
      <c r="AG1318" s="304"/>
      <c r="AH1318" s="304"/>
      <c r="AI1318" s="304"/>
      <c r="AJ1318" s="304"/>
      <c r="AK1318" s="304"/>
      <c r="AL1318" s="304"/>
      <c r="AM1318" s="304"/>
      <c r="AN1318" s="301"/>
      <c r="AO1318" s="301"/>
      <c r="AP1318" s="301"/>
      <c r="AQ1318" s="301"/>
      <c r="AR1318" s="301"/>
      <c r="AS1318" s="301"/>
      <c r="AT1318" s="301"/>
      <c r="AU1318" s="221">
        <v>2001</v>
      </c>
      <c r="AV1318" s="221"/>
      <c r="AW1318" s="221"/>
      <c r="AX1318" s="221"/>
      <c r="AY1318" s="221"/>
      <c r="AZ1318" s="221"/>
      <c r="BA1318" s="221"/>
      <c r="BB1318" s="222">
        <v>50</v>
      </c>
      <c r="BC1318" s="222"/>
    </row>
    <row r="1319" spans="1:55" s="19" customFormat="1" ht="25.7" hidden="1" customHeight="1">
      <c r="A1319" s="690"/>
      <c r="B1319" s="242"/>
      <c r="C1319" s="707" t="s">
        <v>6305</v>
      </c>
      <c r="D1319" s="707" t="s">
        <v>6700</v>
      </c>
      <c r="E1319" s="707" t="s">
        <v>6305</v>
      </c>
      <c r="F1319" s="707" t="s">
        <v>6305</v>
      </c>
      <c r="G1319" s="304"/>
      <c r="H1319" s="304"/>
      <c r="I1319" s="235">
        <v>990</v>
      </c>
      <c r="J1319" s="279">
        <v>511.95</v>
      </c>
      <c r="K1319" s="279">
        <v>509.95</v>
      </c>
      <c r="L1319" s="279"/>
      <c r="M1319" s="279"/>
      <c r="N1319" s="279"/>
      <c r="O1319" s="235">
        <v>414</v>
      </c>
      <c r="P1319" s="235">
        <v>414</v>
      </c>
      <c r="Q1319" s="235" t="s">
        <v>1874</v>
      </c>
      <c r="R1319" s="235">
        <v>1</v>
      </c>
      <c r="S1319" s="235" t="s">
        <v>614</v>
      </c>
      <c r="T1319" s="303"/>
      <c r="U1319" s="303"/>
      <c r="V1319" s="303"/>
      <c r="W1319" s="303"/>
      <c r="X1319" s="303"/>
      <c r="Y1319" s="304"/>
      <c r="Z1319" s="235"/>
      <c r="AA1319" s="304"/>
      <c r="AB1319" s="304"/>
      <c r="AC1319" s="304"/>
      <c r="AD1319" s="945"/>
      <c r="AE1319" s="304"/>
      <c r="AF1319" s="304"/>
      <c r="AG1319" s="304"/>
      <c r="AH1319" s="304"/>
      <c r="AI1319" s="304"/>
      <c r="AJ1319" s="304"/>
      <c r="AK1319" s="304"/>
      <c r="AL1319" s="304"/>
      <c r="AM1319" s="304"/>
      <c r="AN1319" s="301"/>
      <c r="AO1319" s="301"/>
      <c r="AP1319" s="301"/>
      <c r="AQ1319" s="301"/>
      <c r="AR1319" s="301"/>
      <c r="AS1319" s="301"/>
      <c r="AT1319" s="301"/>
      <c r="AU1319" s="221">
        <v>2008</v>
      </c>
      <c r="AV1319" s="221"/>
      <c r="AW1319" s="221"/>
      <c r="AX1319" s="221"/>
      <c r="AY1319" s="221"/>
      <c r="AZ1319" s="221"/>
      <c r="BA1319" s="221"/>
      <c r="BB1319" s="222">
        <v>108</v>
      </c>
      <c r="BC1319" s="222"/>
    </row>
    <row r="1320" spans="1:55" s="19" customFormat="1" ht="25.7" hidden="1" customHeight="1">
      <c r="A1320" s="690"/>
      <c r="B1320" s="242"/>
      <c r="C1320" s="707" t="s">
        <v>6305</v>
      </c>
      <c r="D1320" s="707" t="s">
        <v>6701</v>
      </c>
      <c r="E1320" s="707" t="s">
        <v>6305</v>
      </c>
      <c r="F1320" s="707" t="s">
        <v>6305</v>
      </c>
      <c r="G1320" s="304"/>
      <c r="H1320" s="304"/>
      <c r="I1320" s="235">
        <v>1223</v>
      </c>
      <c r="J1320" s="279">
        <v>451.8</v>
      </c>
      <c r="K1320" s="279">
        <v>451.8</v>
      </c>
      <c r="L1320" s="279"/>
      <c r="M1320" s="279"/>
      <c r="N1320" s="279"/>
      <c r="O1320" s="235">
        <v>432</v>
      </c>
      <c r="P1320" s="235">
        <v>432</v>
      </c>
      <c r="Q1320" s="235" t="s">
        <v>6595</v>
      </c>
      <c r="R1320" s="235">
        <v>1</v>
      </c>
      <c r="S1320" s="235" t="s">
        <v>614</v>
      </c>
      <c r="T1320" s="303"/>
      <c r="U1320" s="303"/>
      <c r="V1320" s="303"/>
      <c r="W1320" s="303"/>
      <c r="X1320" s="303"/>
      <c r="Y1320" s="304"/>
      <c r="Z1320" s="235"/>
      <c r="AA1320" s="304"/>
      <c r="AB1320" s="304"/>
      <c r="AC1320" s="304"/>
      <c r="AD1320" s="945"/>
      <c r="AE1320" s="304"/>
      <c r="AF1320" s="304"/>
      <c r="AG1320" s="304"/>
      <c r="AH1320" s="304"/>
      <c r="AI1320" s="304"/>
      <c r="AJ1320" s="304"/>
      <c r="AK1320" s="304"/>
      <c r="AL1320" s="304"/>
      <c r="AM1320" s="304"/>
      <c r="AN1320" s="301"/>
      <c r="AO1320" s="301"/>
      <c r="AP1320" s="301"/>
      <c r="AQ1320" s="301"/>
      <c r="AR1320" s="301"/>
      <c r="AS1320" s="301"/>
      <c r="AT1320" s="301"/>
      <c r="AU1320" s="221">
        <v>2009</v>
      </c>
      <c r="AV1320" s="221"/>
      <c r="AW1320" s="221"/>
      <c r="AX1320" s="221"/>
      <c r="AY1320" s="221"/>
      <c r="AZ1320" s="221"/>
      <c r="BA1320" s="221"/>
      <c r="BB1320" s="222">
        <v>119</v>
      </c>
      <c r="BC1320" s="222"/>
    </row>
    <row r="1321" spans="1:55" s="19" customFormat="1" ht="25.7" hidden="1" customHeight="1">
      <c r="A1321" s="690"/>
      <c r="B1321" s="242"/>
      <c r="C1321" s="707" t="s">
        <v>6305</v>
      </c>
      <c r="D1321" s="707" t="s">
        <v>15504</v>
      </c>
      <c r="E1321" s="707" t="s">
        <v>6305</v>
      </c>
      <c r="F1321" s="707" t="s">
        <v>6305</v>
      </c>
      <c r="G1321" s="304"/>
      <c r="H1321" s="304"/>
      <c r="I1321" s="235">
        <v>2808</v>
      </c>
      <c r="J1321" s="279">
        <v>402.5</v>
      </c>
      <c r="K1321" s="279">
        <v>402.5</v>
      </c>
      <c r="L1321" s="279"/>
      <c r="M1321" s="279"/>
      <c r="N1321" s="279"/>
      <c r="O1321" s="235">
        <v>402.5</v>
      </c>
      <c r="P1321" s="235">
        <v>402.5</v>
      </c>
      <c r="Q1321" s="235" t="s">
        <v>6702</v>
      </c>
      <c r="R1321" s="235">
        <v>1</v>
      </c>
      <c r="S1321" s="235" t="s">
        <v>614</v>
      </c>
      <c r="T1321" s="303"/>
      <c r="U1321" s="303"/>
      <c r="V1321" s="303"/>
      <c r="W1321" s="303"/>
      <c r="X1321" s="303"/>
      <c r="Y1321" s="304"/>
      <c r="Z1321" s="235"/>
      <c r="AA1321" s="304"/>
      <c r="AB1321" s="304"/>
      <c r="AC1321" s="304"/>
      <c r="AD1321" s="945"/>
      <c r="AE1321" s="304"/>
      <c r="AF1321" s="304"/>
      <c r="AG1321" s="304"/>
      <c r="AH1321" s="304"/>
      <c r="AI1321" s="304"/>
      <c r="AJ1321" s="304"/>
      <c r="AK1321" s="304"/>
      <c r="AL1321" s="304"/>
      <c r="AM1321" s="304"/>
      <c r="AN1321" s="301"/>
      <c r="AO1321" s="301"/>
      <c r="AP1321" s="301"/>
      <c r="AQ1321" s="301"/>
      <c r="AR1321" s="301"/>
      <c r="AS1321" s="301"/>
      <c r="AT1321" s="301"/>
      <c r="AU1321" s="221">
        <v>2007</v>
      </c>
      <c r="AV1321" s="221"/>
      <c r="AW1321" s="221"/>
      <c r="AX1321" s="221"/>
      <c r="AY1321" s="221"/>
      <c r="AZ1321" s="221"/>
      <c r="BA1321" s="221"/>
      <c r="BB1321" s="222">
        <v>40</v>
      </c>
      <c r="BC1321" s="222"/>
    </row>
    <row r="1322" spans="1:55" s="19" customFormat="1" ht="25.7" hidden="1" customHeight="1">
      <c r="A1322" s="690"/>
      <c r="B1322" s="242"/>
      <c r="C1322" s="707" t="s">
        <v>6305</v>
      </c>
      <c r="D1322" s="707" t="s">
        <v>6703</v>
      </c>
      <c r="E1322" s="707" t="s">
        <v>6305</v>
      </c>
      <c r="F1322" s="707" t="s">
        <v>6305</v>
      </c>
      <c r="G1322" s="304"/>
      <c r="H1322" s="304"/>
      <c r="I1322" s="235">
        <v>4575</v>
      </c>
      <c r="J1322" s="279">
        <v>431.51</v>
      </c>
      <c r="K1322" s="279">
        <v>431.51</v>
      </c>
      <c r="L1322" s="279"/>
      <c r="M1322" s="279"/>
      <c r="N1322" s="279"/>
      <c r="O1322" s="235">
        <v>431.51</v>
      </c>
      <c r="P1322" s="235">
        <v>431.51</v>
      </c>
      <c r="Q1322" s="235" t="s">
        <v>6704</v>
      </c>
      <c r="R1322" s="235">
        <v>1</v>
      </c>
      <c r="S1322" s="235" t="s">
        <v>614</v>
      </c>
      <c r="T1322" s="303"/>
      <c r="U1322" s="303"/>
      <c r="V1322" s="303"/>
      <c r="W1322" s="303"/>
      <c r="X1322" s="303"/>
      <c r="Y1322" s="304"/>
      <c r="Z1322" s="235"/>
      <c r="AA1322" s="304"/>
      <c r="AB1322" s="304"/>
      <c r="AC1322" s="304"/>
      <c r="AD1322" s="945"/>
      <c r="AE1322" s="304"/>
      <c r="AF1322" s="304"/>
      <c r="AG1322" s="304"/>
      <c r="AH1322" s="304"/>
      <c r="AI1322" s="304"/>
      <c r="AJ1322" s="304"/>
      <c r="AK1322" s="304"/>
      <c r="AL1322" s="304"/>
      <c r="AM1322" s="304"/>
      <c r="AN1322" s="301"/>
      <c r="AO1322" s="301"/>
      <c r="AP1322" s="301"/>
      <c r="AQ1322" s="301"/>
      <c r="AR1322" s="301"/>
      <c r="AS1322" s="301"/>
      <c r="AT1322" s="301"/>
      <c r="AU1322" s="221">
        <v>2006</v>
      </c>
      <c r="AV1322" s="221"/>
      <c r="AW1322" s="221"/>
      <c r="AX1322" s="221"/>
      <c r="AY1322" s="221"/>
      <c r="AZ1322" s="221"/>
      <c r="BA1322" s="221"/>
      <c r="BB1322" s="222">
        <v>65</v>
      </c>
      <c r="BC1322" s="222"/>
    </row>
    <row r="1323" spans="1:55" s="19" customFormat="1" ht="25.7" hidden="1" customHeight="1">
      <c r="A1323" s="690"/>
      <c r="B1323" s="242"/>
      <c r="C1323" s="707" t="s">
        <v>6305</v>
      </c>
      <c r="D1323" s="707" t="s">
        <v>6705</v>
      </c>
      <c r="E1323" s="707" t="s">
        <v>6305</v>
      </c>
      <c r="F1323" s="707" t="s">
        <v>6305</v>
      </c>
      <c r="G1323" s="304"/>
      <c r="H1323" s="304"/>
      <c r="I1323" s="235">
        <v>1143</v>
      </c>
      <c r="J1323" s="279">
        <v>457.25</v>
      </c>
      <c r="K1323" s="279">
        <v>457.25</v>
      </c>
      <c r="L1323" s="279"/>
      <c r="M1323" s="279"/>
      <c r="N1323" s="279"/>
      <c r="O1323" s="235">
        <v>379</v>
      </c>
      <c r="P1323" s="235">
        <v>379</v>
      </c>
      <c r="Q1323" s="235" t="s">
        <v>6706</v>
      </c>
      <c r="R1323" s="235">
        <v>1</v>
      </c>
      <c r="S1323" s="235" t="s">
        <v>614</v>
      </c>
      <c r="T1323" s="303"/>
      <c r="U1323" s="303"/>
      <c r="V1323" s="303"/>
      <c r="W1323" s="303"/>
      <c r="X1323" s="303"/>
      <c r="Y1323" s="304"/>
      <c r="Z1323" s="235"/>
      <c r="AA1323" s="304"/>
      <c r="AB1323" s="304"/>
      <c r="AC1323" s="304"/>
      <c r="AD1323" s="945"/>
      <c r="AE1323" s="304"/>
      <c r="AF1323" s="304"/>
      <c r="AG1323" s="304"/>
      <c r="AH1323" s="304"/>
      <c r="AI1323" s="304"/>
      <c r="AJ1323" s="304"/>
      <c r="AK1323" s="304"/>
      <c r="AL1323" s="304"/>
      <c r="AM1323" s="304"/>
      <c r="AN1323" s="301"/>
      <c r="AO1323" s="301"/>
      <c r="AP1323" s="301"/>
      <c r="AQ1323" s="301"/>
      <c r="AR1323" s="301"/>
      <c r="AS1323" s="301"/>
      <c r="AT1323" s="301"/>
      <c r="AU1323" s="221">
        <v>2008</v>
      </c>
      <c r="AV1323" s="221"/>
      <c r="AW1323" s="221"/>
      <c r="AX1323" s="221"/>
      <c r="AY1323" s="221"/>
      <c r="AZ1323" s="221"/>
      <c r="BA1323" s="221"/>
      <c r="BB1323" s="222">
        <v>85</v>
      </c>
      <c r="BC1323" s="222"/>
    </row>
    <row r="1324" spans="1:55" s="19" customFormat="1" ht="25.7" hidden="1" customHeight="1">
      <c r="A1324" s="690"/>
      <c r="B1324" s="242"/>
      <c r="C1324" s="707" t="s">
        <v>6305</v>
      </c>
      <c r="D1324" s="707" t="s">
        <v>6707</v>
      </c>
      <c r="E1324" s="707" t="s">
        <v>6305</v>
      </c>
      <c r="F1324" s="707" t="s">
        <v>6305</v>
      </c>
      <c r="G1324" s="304"/>
      <c r="H1324" s="304"/>
      <c r="I1324" s="235">
        <v>8038</v>
      </c>
      <c r="J1324" s="279">
        <v>460.48</v>
      </c>
      <c r="K1324" s="279">
        <v>460.46</v>
      </c>
      <c r="L1324" s="279"/>
      <c r="M1324" s="279"/>
      <c r="N1324" s="279"/>
      <c r="O1324" s="235">
        <v>402.5</v>
      </c>
      <c r="P1324" s="235">
        <v>402.5</v>
      </c>
      <c r="Q1324" s="235" t="s">
        <v>6708</v>
      </c>
      <c r="R1324" s="235">
        <v>1</v>
      </c>
      <c r="S1324" s="235" t="s">
        <v>614</v>
      </c>
      <c r="T1324" s="303"/>
      <c r="U1324" s="303"/>
      <c r="V1324" s="303"/>
      <c r="W1324" s="303"/>
      <c r="X1324" s="303"/>
      <c r="Y1324" s="304"/>
      <c r="Z1324" s="235" t="s">
        <v>1496</v>
      </c>
      <c r="AA1324" s="304"/>
      <c r="AB1324" s="304"/>
      <c r="AC1324" s="304"/>
      <c r="AD1324" s="945"/>
      <c r="AE1324" s="304"/>
      <c r="AF1324" s="304"/>
      <c r="AG1324" s="304"/>
      <c r="AH1324" s="304"/>
      <c r="AI1324" s="304"/>
      <c r="AJ1324" s="304"/>
      <c r="AK1324" s="304"/>
      <c r="AL1324" s="304"/>
      <c r="AM1324" s="304"/>
      <c r="AN1324" s="301"/>
      <c r="AO1324" s="301"/>
      <c r="AP1324" s="301"/>
      <c r="AQ1324" s="301"/>
      <c r="AR1324" s="301"/>
      <c r="AS1324" s="301"/>
      <c r="AT1324" s="301"/>
      <c r="AU1324" s="221">
        <v>2009</v>
      </c>
      <c r="AV1324" s="221"/>
      <c r="AW1324" s="221"/>
      <c r="AX1324" s="221"/>
      <c r="AY1324" s="221"/>
      <c r="AZ1324" s="221"/>
      <c r="BA1324" s="221"/>
      <c r="BB1324" s="222">
        <v>105</v>
      </c>
      <c r="BC1324" s="222"/>
    </row>
    <row r="1325" spans="1:55" s="19" customFormat="1" ht="25.7" hidden="1" customHeight="1">
      <c r="A1325" s="690"/>
      <c r="B1325" s="242"/>
      <c r="C1325" s="707" t="s">
        <v>6305</v>
      </c>
      <c r="D1325" s="707" t="s">
        <v>6709</v>
      </c>
      <c r="E1325" s="707" t="s">
        <v>6305</v>
      </c>
      <c r="F1325" s="707" t="s">
        <v>6305</v>
      </c>
      <c r="G1325" s="304"/>
      <c r="H1325" s="304"/>
      <c r="I1325" s="235">
        <v>1183</v>
      </c>
      <c r="J1325" s="279">
        <v>472.48</v>
      </c>
      <c r="K1325" s="279">
        <v>448.48</v>
      </c>
      <c r="L1325" s="279"/>
      <c r="M1325" s="279"/>
      <c r="N1325" s="279"/>
      <c r="O1325" s="235">
        <v>432</v>
      </c>
      <c r="P1325" s="235">
        <v>432</v>
      </c>
      <c r="Q1325" s="235" t="s">
        <v>6595</v>
      </c>
      <c r="R1325" s="235">
        <v>1</v>
      </c>
      <c r="S1325" s="235" t="s">
        <v>614</v>
      </c>
      <c r="T1325" s="303"/>
      <c r="U1325" s="303"/>
      <c r="V1325" s="303"/>
      <c r="W1325" s="303"/>
      <c r="X1325" s="303"/>
      <c r="Y1325" s="304"/>
      <c r="Z1325" s="235" t="s">
        <v>6710</v>
      </c>
      <c r="AA1325" s="304"/>
      <c r="AB1325" s="304"/>
      <c r="AC1325" s="304"/>
      <c r="AD1325" s="945"/>
      <c r="AE1325" s="304"/>
      <c r="AF1325" s="304"/>
      <c r="AG1325" s="304"/>
      <c r="AH1325" s="304"/>
      <c r="AI1325" s="304"/>
      <c r="AJ1325" s="304"/>
      <c r="AK1325" s="304"/>
      <c r="AL1325" s="304"/>
      <c r="AM1325" s="304"/>
      <c r="AN1325" s="301"/>
      <c r="AO1325" s="301"/>
      <c r="AP1325" s="301"/>
      <c r="AQ1325" s="301"/>
      <c r="AR1325" s="301"/>
      <c r="AS1325" s="301"/>
      <c r="AT1325" s="301"/>
      <c r="AU1325" s="221">
        <v>2010</v>
      </c>
      <c r="AV1325" s="221"/>
      <c r="AW1325" s="221"/>
      <c r="AX1325" s="221"/>
      <c r="AY1325" s="221"/>
      <c r="AZ1325" s="221"/>
      <c r="BA1325" s="221"/>
      <c r="BB1325" s="222">
        <v>173</v>
      </c>
      <c r="BC1325" s="222"/>
    </row>
    <row r="1326" spans="1:55" s="19" customFormat="1" ht="25.7" hidden="1" customHeight="1">
      <c r="A1326" s="690"/>
      <c r="B1326" s="242"/>
      <c r="C1326" s="707" t="s">
        <v>6305</v>
      </c>
      <c r="D1326" s="707" t="s">
        <v>6711</v>
      </c>
      <c r="E1326" s="707" t="s">
        <v>6305</v>
      </c>
      <c r="F1326" s="707" t="s">
        <v>6305</v>
      </c>
      <c r="G1326" s="304"/>
      <c r="H1326" s="304"/>
      <c r="I1326" s="235">
        <v>981</v>
      </c>
      <c r="J1326" s="279">
        <v>391</v>
      </c>
      <c r="K1326" s="279">
        <v>391</v>
      </c>
      <c r="L1326" s="279"/>
      <c r="M1326" s="279"/>
      <c r="N1326" s="279"/>
      <c r="O1326" s="235">
        <v>391</v>
      </c>
      <c r="P1326" s="235">
        <v>391</v>
      </c>
      <c r="Q1326" s="235" t="s">
        <v>6522</v>
      </c>
      <c r="R1326" s="235">
        <v>1</v>
      </c>
      <c r="S1326" s="235" t="s">
        <v>614</v>
      </c>
      <c r="T1326" s="303"/>
      <c r="U1326" s="303"/>
      <c r="V1326" s="303"/>
      <c r="W1326" s="303"/>
      <c r="X1326" s="303"/>
      <c r="Y1326" s="304"/>
      <c r="Z1326" s="235"/>
      <c r="AA1326" s="304"/>
      <c r="AB1326" s="304"/>
      <c r="AC1326" s="304"/>
      <c r="AD1326" s="945"/>
      <c r="AE1326" s="304"/>
      <c r="AF1326" s="304"/>
      <c r="AG1326" s="304"/>
      <c r="AH1326" s="304"/>
      <c r="AI1326" s="304"/>
      <c r="AJ1326" s="304"/>
      <c r="AK1326" s="304"/>
      <c r="AL1326" s="304"/>
      <c r="AM1326" s="304"/>
      <c r="AN1326" s="301"/>
      <c r="AO1326" s="301"/>
      <c r="AP1326" s="301"/>
      <c r="AQ1326" s="301"/>
      <c r="AR1326" s="301"/>
      <c r="AS1326" s="301"/>
      <c r="AT1326" s="301"/>
      <c r="AU1326" s="221">
        <v>2002</v>
      </c>
      <c r="AV1326" s="221"/>
      <c r="AW1326" s="221"/>
      <c r="AX1326" s="221"/>
      <c r="AY1326" s="221"/>
      <c r="AZ1326" s="221"/>
      <c r="BA1326" s="221"/>
      <c r="BB1326" s="222">
        <v>50</v>
      </c>
      <c r="BC1326" s="222"/>
    </row>
    <row r="1327" spans="1:55" s="19" customFormat="1" ht="25.7" hidden="1" customHeight="1">
      <c r="A1327" s="690"/>
      <c r="B1327" s="242"/>
      <c r="C1327" s="707" t="s">
        <v>6305</v>
      </c>
      <c r="D1327" s="707" t="s">
        <v>6712</v>
      </c>
      <c r="E1327" s="707" t="s">
        <v>6305</v>
      </c>
      <c r="F1327" s="707" t="s">
        <v>6305</v>
      </c>
      <c r="G1327" s="304"/>
      <c r="H1327" s="304"/>
      <c r="I1327" s="235">
        <v>1184</v>
      </c>
      <c r="J1327" s="279">
        <v>457.4</v>
      </c>
      <c r="K1327" s="279">
        <v>457.4</v>
      </c>
      <c r="L1327" s="279"/>
      <c r="M1327" s="279"/>
      <c r="N1327" s="279"/>
      <c r="O1327" s="235">
        <v>432</v>
      </c>
      <c r="P1327" s="235">
        <v>432</v>
      </c>
      <c r="Q1327" s="235" t="s">
        <v>6595</v>
      </c>
      <c r="R1327" s="235">
        <v>1</v>
      </c>
      <c r="S1327" s="235" t="s">
        <v>614</v>
      </c>
      <c r="T1327" s="303"/>
      <c r="U1327" s="303"/>
      <c r="V1327" s="303"/>
      <c r="W1327" s="303"/>
      <c r="X1327" s="303"/>
      <c r="Y1327" s="304"/>
      <c r="Z1327" s="235" t="s">
        <v>6710</v>
      </c>
      <c r="AA1327" s="304"/>
      <c r="AB1327" s="304"/>
      <c r="AC1327" s="304"/>
      <c r="AD1327" s="945"/>
      <c r="AE1327" s="304"/>
      <c r="AF1327" s="304"/>
      <c r="AG1327" s="304"/>
      <c r="AH1327" s="304"/>
      <c r="AI1327" s="304"/>
      <c r="AJ1327" s="304"/>
      <c r="AK1327" s="304"/>
      <c r="AL1327" s="304"/>
      <c r="AM1327" s="304"/>
      <c r="AN1327" s="301"/>
      <c r="AO1327" s="301"/>
      <c r="AP1327" s="301"/>
      <c r="AQ1327" s="301"/>
      <c r="AR1327" s="301"/>
      <c r="AS1327" s="301"/>
      <c r="AT1327" s="301"/>
      <c r="AU1327" s="221">
        <v>2010</v>
      </c>
      <c r="AV1327" s="221"/>
      <c r="AW1327" s="221"/>
      <c r="AX1327" s="221"/>
      <c r="AY1327" s="221"/>
      <c r="AZ1327" s="221"/>
      <c r="BA1327" s="221"/>
      <c r="BB1327" s="222">
        <v>160</v>
      </c>
      <c r="BC1327" s="222"/>
    </row>
    <row r="1328" spans="1:55" s="19" customFormat="1" ht="25.7" hidden="1" customHeight="1">
      <c r="A1328" s="690"/>
      <c r="B1328" s="242"/>
      <c r="C1328" s="707" t="s">
        <v>6305</v>
      </c>
      <c r="D1328" s="707" t="s">
        <v>15505</v>
      </c>
      <c r="E1328" s="707" t="s">
        <v>6305</v>
      </c>
      <c r="F1328" s="707" t="s">
        <v>6305</v>
      </c>
      <c r="G1328" s="304"/>
      <c r="H1328" s="304"/>
      <c r="I1328" s="235">
        <v>1175</v>
      </c>
      <c r="J1328" s="279">
        <v>463.85</v>
      </c>
      <c r="K1328" s="279">
        <v>463.85</v>
      </c>
      <c r="L1328" s="279"/>
      <c r="M1328" s="279"/>
      <c r="N1328" s="279"/>
      <c r="O1328" s="235">
        <v>300</v>
      </c>
      <c r="P1328" s="235">
        <v>300</v>
      </c>
      <c r="Q1328" s="235" t="s">
        <v>1639</v>
      </c>
      <c r="R1328" s="235">
        <v>1</v>
      </c>
      <c r="S1328" s="235" t="s">
        <v>614</v>
      </c>
      <c r="T1328" s="303"/>
      <c r="U1328" s="303"/>
      <c r="V1328" s="303"/>
      <c r="W1328" s="303"/>
      <c r="X1328" s="303"/>
      <c r="Y1328" s="304"/>
      <c r="Z1328" s="235" t="s">
        <v>1889</v>
      </c>
      <c r="AA1328" s="304"/>
      <c r="AB1328" s="304"/>
      <c r="AC1328" s="304"/>
      <c r="AD1328" s="945"/>
      <c r="AE1328" s="304"/>
      <c r="AF1328" s="304"/>
      <c r="AG1328" s="304"/>
      <c r="AH1328" s="304"/>
      <c r="AI1328" s="304"/>
      <c r="AJ1328" s="304"/>
      <c r="AK1328" s="304"/>
      <c r="AL1328" s="304"/>
      <c r="AM1328" s="304"/>
      <c r="AN1328" s="301"/>
      <c r="AO1328" s="301"/>
      <c r="AP1328" s="301"/>
      <c r="AQ1328" s="301"/>
      <c r="AR1328" s="301"/>
      <c r="AS1328" s="301"/>
      <c r="AT1328" s="301"/>
      <c r="AU1328" s="221">
        <v>2001</v>
      </c>
      <c r="AV1328" s="221"/>
      <c r="AW1328" s="221"/>
      <c r="AX1328" s="221"/>
      <c r="AY1328" s="221"/>
      <c r="AZ1328" s="221"/>
      <c r="BA1328" s="221"/>
      <c r="BB1328" s="222">
        <v>200</v>
      </c>
      <c r="BC1328" s="222"/>
    </row>
    <row r="1329" spans="1:55" s="19" customFormat="1" ht="25.7" hidden="1" customHeight="1">
      <c r="A1329" s="690"/>
      <c r="B1329" s="242"/>
      <c r="C1329" s="707" t="s">
        <v>6305</v>
      </c>
      <c r="D1329" s="707" t="s">
        <v>16699</v>
      </c>
      <c r="E1329" s="707" t="s">
        <v>6305</v>
      </c>
      <c r="F1329" s="707" t="s">
        <v>6305</v>
      </c>
      <c r="G1329" s="304"/>
      <c r="H1329" s="304"/>
      <c r="I1329" s="235">
        <v>710.6</v>
      </c>
      <c r="J1329" s="279">
        <v>424.85</v>
      </c>
      <c r="K1329" s="279">
        <v>424.85</v>
      </c>
      <c r="L1329" s="279"/>
      <c r="M1329" s="279"/>
      <c r="N1329" s="279"/>
      <c r="O1329" s="235"/>
      <c r="P1329" s="235"/>
      <c r="Q1329" s="235"/>
      <c r="R1329" s="235">
        <v>1</v>
      </c>
      <c r="S1329" s="235" t="s">
        <v>614</v>
      </c>
      <c r="T1329" s="303"/>
      <c r="U1329" s="303"/>
      <c r="V1329" s="303"/>
      <c r="W1329" s="303"/>
      <c r="X1329" s="303"/>
      <c r="Y1329" s="304"/>
      <c r="Z1329" s="235"/>
      <c r="AA1329" s="304"/>
      <c r="AB1329" s="304"/>
      <c r="AC1329" s="304"/>
      <c r="AD1329" s="945"/>
      <c r="AE1329" s="304"/>
      <c r="AF1329" s="304"/>
      <c r="AG1329" s="304"/>
      <c r="AH1329" s="304"/>
      <c r="AI1329" s="304"/>
      <c r="AJ1329" s="304"/>
      <c r="AK1329" s="304"/>
      <c r="AL1329" s="304"/>
      <c r="AM1329" s="304"/>
      <c r="AN1329" s="301"/>
      <c r="AO1329" s="301"/>
      <c r="AP1329" s="301"/>
      <c r="AQ1329" s="301"/>
      <c r="AR1329" s="301"/>
      <c r="AS1329" s="301"/>
      <c r="AT1329" s="301"/>
      <c r="AU1329" s="221">
        <v>2013</v>
      </c>
      <c r="AV1329" s="221"/>
      <c r="AW1329" s="221"/>
      <c r="AX1329" s="221"/>
      <c r="AY1329" s="221"/>
      <c r="AZ1329" s="221"/>
      <c r="BA1329" s="221"/>
      <c r="BB1329" s="222">
        <v>200</v>
      </c>
      <c r="BC1329" s="222" t="s">
        <v>16692</v>
      </c>
    </row>
    <row r="1330" spans="1:55" s="19" customFormat="1" ht="25.7" hidden="1" customHeight="1">
      <c r="A1330" s="690"/>
      <c r="B1330" s="242"/>
      <c r="C1330" s="707" t="s">
        <v>6305</v>
      </c>
      <c r="D1330" s="707" t="s">
        <v>6713</v>
      </c>
      <c r="E1330" s="707" t="s">
        <v>6305</v>
      </c>
      <c r="F1330" s="707" t="s">
        <v>6305</v>
      </c>
      <c r="G1330" s="304"/>
      <c r="H1330" s="304"/>
      <c r="I1330" s="235">
        <v>6705</v>
      </c>
      <c r="J1330" s="279">
        <v>1795</v>
      </c>
      <c r="K1330" s="279">
        <v>1795</v>
      </c>
      <c r="L1330" s="279"/>
      <c r="M1330" s="279"/>
      <c r="N1330" s="279"/>
      <c r="O1330" s="235">
        <v>1795</v>
      </c>
      <c r="P1330" s="235">
        <v>1795</v>
      </c>
      <c r="Q1330" s="235" t="s">
        <v>6714</v>
      </c>
      <c r="R1330" s="235">
        <v>3</v>
      </c>
      <c r="S1330" s="235" t="s">
        <v>614</v>
      </c>
      <c r="T1330" s="303"/>
      <c r="U1330" s="303"/>
      <c r="V1330" s="303"/>
      <c r="W1330" s="303"/>
      <c r="X1330" s="303"/>
      <c r="Y1330" s="304"/>
      <c r="Z1330" s="235" t="s">
        <v>6710</v>
      </c>
      <c r="AA1330" s="304"/>
      <c r="AB1330" s="304"/>
      <c r="AC1330" s="304"/>
      <c r="AD1330" s="945"/>
      <c r="AE1330" s="304"/>
      <c r="AF1330" s="304"/>
      <c r="AG1330" s="304"/>
      <c r="AH1330" s="304"/>
      <c r="AI1330" s="304"/>
      <c r="AJ1330" s="304"/>
      <c r="AK1330" s="304"/>
      <c r="AL1330" s="304"/>
      <c r="AM1330" s="304"/>
      <c r="AN1330" s="301"/>
      <c r="AO1330" s="301"/>
      <c r="AP1330" s="301"/>
      <c r="AQ1330" s="301"/>
      <c r="AR1330" s="301"/>
      <c r="AS1330" s="301"/>
      <c r="AT1330" s="301"/>
      <c r="AU1330" s="221">
        <v>2013</v>
      </c>
      <c r="AV1330" s="221"/>
      <c r="AW1330" s="221"/>
      <c r="AX1330" s="221"/>
      <c r="AY1330" s="221"/>
      <c r="AZ1330" s="221"/>
      <c r="BA1330" s="221"/>
      <c r="BB1330" s="222">
        <v>122</v>
      </c>
      <c r="BC1330" s="222"/>
    </row>
    <row r="1331" spans="1:55" s="19" customFormat="1" ht="25.7" hidden="1" customHeight="1">
      <c r="A1331" s="690"/>
      <c r="B1331" s="242"/>
      <c r="C1331" s="707" t="s">
        <v>6305</v>
      </c>
      <c r="D1331" s="707" t="s">
        <v>6715</v>
      </c>
      <c r="E1331" s="707" t="s">
        <v>6305</v>
      </c>
      <c r="F1331" s="707" t="s">
        <v>6305</v>
      </c>
      <c r="G1331" s="304"/>
      <c r="H1331" s="304"/>
      <c r="I1331" s="235">
        <v>2820</v>
      </c>
      <c r="J1331" s="279">
        <v>468</v>
      </c>
      <c r="K1331" s="279">
        <v>468</v>
      </c>
      <c r="L1331" s="279"/>
      <c r="M1331" s="279"/>
      <c r="N1331" s="279"/>
      <c r="O1331" s="235">
        <v>468</v>
      </c>
      <c r="P1331" s="235">
        <v>468</v>
      </c>
      <c r="Q1331" s="235" t="s">
        <v>6716</v>
      </c>
      <c r="R1331" s="235">
        <v>1</v>
      </c>
      <c r="S1331" s="235" t="s">
        <v>614</v>
      </c>
      <c r="T1331" s="303"/>
      <c r="U1331" s="303"/>
      <c r="V1331" s="303"/>
      <c r="W1331" s="303"/>
      <c r="X1331" s="303"/>
      <c r="Y1331" s="304"/>
      <c r="Z1331" s="235"/>
      <c r="AA1331" s="304"/>
      <c r="AB1331" s="304"/>
      <c r="AC1331" s="304"/>
      <c r="AD1331" s="945"/>
      <c r="AE1331" s="304"/>
      <c r="AF1331" s="304"/>
      <c r="AG1331" s="304"/>
      <c r="AH1331" s="304"/>
      <c r="AI1331" s="304"/>
      <c r="AJ1331" s="304"/>
      <c r="AK1331" s="304"/>
      <c r="AL1331" s="304"/>
      <c r="AM1331" s="304"/>
      <c r="AN1331" s="301"/>
      <c r="AO1331" s="301"/>
      <c r="AP1331" s="301"/>
      <c r="AQ1331" s="301"/>
      <c r="AR1331" s="301"/>
      <c r="AS1331" s="301"/>
      <c r="AT1331" s="301"/>
      <c r="AU1331" s="221">
        <v>2014</v>
      </c>
      <c r="AV1331" s="221"/>
      <c r="AW1331" s="221"/>
      <c r="AX1331" s="221"/>
      <c r="AY1331" s="221"/>
      <c r="AZ1331" s="221"/>
      <c r="BA1331" s="221"/>
      <c r="BB1331" s="222">
        <v>214</v>
      </c>
      <c r="BC1331" s="222"/>
    </row>
    <row r="1332" spans="1:55" s="19" customFormat="1" ht="25.7" hidden="1" customHeight="1">
      <c r="A1332" s="690"/>
      <c r="B1332" s="242"/>
      <c r="C1332" s="707" t="s">
        <v>6305</v>
      </c>
      <c r="D1332" s="707" t="s">
        <v>6717</v>
      </c>
      <c r="E1332" s="707" t="s">
        <v>6305</v>
      </c>
      <c r="F1332" s="707" t="s">
        <v>6305</v>
      </c>
      <c r="G1332" s="304"/>
      <c r="H1332" s="304"/>
      <c r="I1332" s="235">
        <v>723</v>
      </c>
      <c r="J1332" s="279">
        <v>523</v>
      </c>
      <c r="K1332" s="279">
        <v>523</v>
      </c>
      <c r="L1332" s="279"/>
      <c r="M1332" s="279"/>
      <c r="N1332" s="279"/>
      <c r="O1332" s="235">
        <v>523</v>
      </c>
      <c r="P1332" s="235">
        <v>523</v>
      </c>
      <c r="Q1332" s="235" t="s">
        <v>6718</v>
      </c>
      <c r="R1332" s="235">
        <v>1</v>
      </c>
      <c r="S1332" s="235" t="s">
        <v>614</v>
      </c>
      <c r="T1332" s="303"/>
      <c r="U1332" s="303"/>
      <c r="V1332" s="303"/>
      <c r="W1332" s="303"/>
      <c r="X1332" s="303"/>
      <c r="Y1332" s="304"/>
      <c r="Z1332" s="235" t="s">
        <v>6710</v>
      </c>
      <c r="AA1332" s="304"/>
      <c r="AB1332" s="304"/>
      <c r="AC1332" s="304"/>
      <c r="AD1332" s="945"/>
      <c r="AE1332" s="304"/>
      <c r="AF1332" s="304"/>
      <c r="AG1332" s="304"/>
      <c r="AH1332" s="304"/>
      <c r="AI1332" s="304"/>
      <c r="AJ1332" s="304"/>
      <c r="AK1332" s="304"/>
      <c r="AL1332" s="304"/>
      <c r="AM1332" s="304"/>
      <c r="AN1332" s="301"/>
      <c r="AO1332" s="301"/>
      <c r="AP1332" s="301"/>
      <c r="AQ1332" s="301"/>
      <c r="AR1332" s="301"/>
      <c r="AS1332" s="301"/>
      <c r="AT1332" s="301"/>
      <c r="AU1332" s="221">
        <v>2001</v>
      </c>
      <c r="AV1332" s="221"/>
      <c r="AW1332" s="221"/>
      <c r="AX1332" s="221"/>
      <c r="AY1332" s="221"/>
      <c r="AZ1332" s="221"/>
      <c r="BA1332" s="221"/>
      <c r="BB1332" s="222">
        <v>33</v>
      </c>
      <c r="BC1332" s="222"/>
    </row>
    <row r="1333" spans="1:55" s="19" customFormat="1" ht="25.7" hidden="1" customHeight="1">
      <c r="A1333" s="690"/>
      <c r="B1333" s="242"/>
      <c r="C1333" s="707" t="s">
        <v>6305</v>
      </c>
      <c r="D1333" s="707" t="s">
        <v>6719</v>
      </c>
      <c r="E1333" s="707" t="s">
        <v>6305</v>
      </c>
      <c r="F1333" s="707" t="s">
        <v>6305</v>
      </c>
      <c r="G1333" s="304"/>
      <c r="H1333" s="304"/>
      <c r="I1333" s="235">
        <v>723</v>
      </c>
      <c r="J1333" s="279">
        <v>414</v>
      </c>
      <c r="K1333" s="279">
        <v>414</v>
      </c>
      <c r="L1333" s="279"/>
      <c r="M1333" s="279"/>
      <c r="N1333" s="279"/>
      <c r="O1333" s="235">
        <v>414</v>
      </c>
      <c r="P1333" s="235">
        <v>414</v>
      </c>
      <c r="Q1333" s="235" t="s">
        <v>6720</v>
      </c>
      <c r="R1333" s="235">
        <v>1</v>
      </c>
      <c r="S1333" s="235" t="s">
        <v>614</v>
      </c>
      <c r="T1333" s="303"/>
      <c r="U1333" s="303"/>
      <c r="V1333" s="303"/>
      <c r="W1333" s="303"/>
      <c r="X1333" s="303"/>
      <c r="Y1333" s="304"/>
      <c r="Z1333" s="235"/>
      <c r="AA1333" s="304"/>
      <c r="AB1333" s="304"/>
      <c r="AC1333" s="304"/>
      <c r="AD1333" s="945"/>
      <c r="AE1333" s="304"/>
      <c r="AF1333" s="304"/>
      <c r="AG1333" s="304"/>
      <c r="AH1333" s="304"/>
      <c r="AI1333" s="304"/>
      <c r="AJ1333" s="304"/>
      <c r="AK1333" s="304"/>
      <c r="AL1333" s="304"/>
      <c r="AM1333" s="304"/>
      <c r="AN1333" s="301"/>
      <c r="AO1333" s="301"/>
      <c r="AP1333" s="301"/>
      <c r="AQ1333" s="301"/>
      <c r="AR1333" s="301"/>
      <c r="AS1333" s="301"/>
      <c r="AT1333" s="301"/>
      <c r="AU1333" s="221">
        <v>2007</v>
      </c>
      <c r="AV1333" s="221"/>
      <c r="AW1333" s="221"/>
      <c r="AX1333" s="221"/>
      <c r="AY1333" s="221"/>
      <c r="AZ1333" s="221"/>
      <c r="BA1333" s="221"/>
      <c r="BB1333" s="222">
        <v>70</v>
      </c>
      <c r="BC1333" s="222"/>
    </row>
    <row r="1334" spans="1:55" s="19" customFormat="1" ht="25.7" hidden="1" customHeight="1">
      <c r="A1334" s="690"/>
      <c r="B1334" s="242"/>
      <c r="C1334" s="707" t="s">
        <v>6308</v>
      </c>
      <c r="D1334" s="707" t="s">
        <v>15506</v>
      </c>
      <c r="E1334" s="707" t="s">
        <v>6308</v>
      </c>
      <c r="F1334" s="707" t="s">
        <v>6308</v>
      </c>
      <c r="G1334" s="304"/>
      <c r="H1334" s="304"/>
      <c r="I1334" s="235">
        <v>2682</v>
      </c>
      <c r="J1334" s="279">
        <v>491</v>
      </c>
      <c r="K1334" s="279">
        <v>487</v>
      </c>
      <c r="L1334" s="279"/>
      <c r="M1334" s="279"/>
      <c r="N1334" s="279"/>
      <c r="O1334" s="235">
        <v>748</v>
      </c>
      <c r="P1334" s="235">
        <v>748</v>
      </c>
      <c r="Q1334" s="235" t="s">
        <v>1486</v>
      </c>
      <c r="R1334" s="235">
        <v>2</v>
      </c>
      <c r="S1334" s="235" t="s">
        <v>614</v>
      </c>
      <c r="T1334" s="303"/>
      <c r="U1334" s="303"/>
      <c r="V1334" s="303"/>
      <c r="W1334" s="303"/>
      <c r="X1334" s="303"/>
      <c r="Y1334" s="304"/>
      <c r="Z1334" s="235" t="s">
        <v>15507</v>
      </c>
      <c r="AA1334" s="304"/>
      <c r="AB1334" s="304"/>
      <c r="AC1334" s="304"/>
      <c r="AD1334" s="945"/>
      <c r="AE1334" s="304"/>
      <c r="AF1334" s="304"/>
      <c r="AG1334" s="304"/>
      <c r="AH1334" s="304"/>
      <c r="AI1334" s="304"/>
      <c r="AJ1334" s="304"/>
      <c r="AK1334" s="304"/>
      <c r="AL1334" s="304"/>
      <c r="AM1334" s="304"/>
      <c r="AN1334" s="301"/>
      <c r="AO1334" s="301"/>
      <c r="AP1334" s="301"/>
      <c r="AQ1334" s="301"/>
      <c r="AR1334" s="301"/>
      <c r="AS1334" s="301"/>
      <c r="AT1334" s="301"/>
      <c r="AU1334" s="221">
        <v>2019</v>
      </c>
      <c r="AV1334" s="221"/>
      <c r="AW1334" s="221"/>
      <c r="AX1334" s="221"/>
      <c r="AY1334" s="221"/>
      <c r="AZ1334" s="221"/>
      <c r="BA1334" s="221"/>
      <c r="BB1334" s="222">
        <v>556</v>
      </c>
      <c r="BC1334" s="222"/>
    </row>
    <row r="1335" spans="1:55" s="19" customFormat="1" ht="25.7" hidden="1" customHeight="1">
      <c r="A1335" s="690"/>
      <c r="B1335" s="242"/>
      <c r="C1335" s="707" t="s">
        <v>6308</v>
      </c>
      <c r="D1335" s="707" t="s">
        <v>6721</v>
      </c>
      <c r="E1335" s="707" t="s">
        <v>6308</v>
      </c>
      <c r="F1335" s="707" t="s">
        <v>6308</v>
      </c>
      <c r="G1335" s="304"/>
      <c r="H1335" s="304"/>
      <c r="I1335" s="235">
        <v>2179</v>
      </c>
      <c r="J1335" s="279">
        <v>513.87</v>
      </c>
      <c r="K1335" s="279">
        <v>513.87</v>
      </c>
      <c r="L1335" s="279"/>
      <c r="M1335" s="279"/>
      <c r="N1335" s="279"/>
      <c r="O1335" s="235">
        <v>374</v>
      </c>
      <c r="P1335" s="235">
        <v>374</v>
      </c>
      <c r="Q1335" s="235" t="s">
        <v>1486</v>
      </c>
      <c r="R1335" s="235">
        <v>1</v>
      </c>
      <c r="S1335" s="235" t="s">
        <v>614</v>
      </c>
      <c r="T1335" s="303"/>
      <c r="U1335" s="303"/>
      <c r="V1335" s="303"/>
      <c r="W1335" s="303"/>
      <c r="X1335" s="303"/>
      <c r="Y1335" s="304"/>
      <c r="Z1335" s="235" t="s">
        <v>6722</v>
      </c>
      <c r="AA1335" s="304"/>
      <c r="AB1335" s="304"/>
      <c r="AC1335" s="304"/>
      <c r="AD1335" s="945"/>
      <c r="AE1335" s="304"/>
      <c r="AF1335" s="304"/>
      <c r="AG1335" s="304"/>
      <c r="AH1335" s="304"/>
      <c r="AI1335" s="304"/>
      <c r="AJ1335" s="304"/>
      <c r="AK1335" s="304"/>
      <c r="AL1335" s="304"/>
      <c r="AM1335" s="304"/>
      <c r="AN1335" s="301"/>
      <c r="AO1335" s="301"/>
      <c r="AP1335" s="301"/>
      <c r="AQ1335" s="301"/>
      <c r="AR1335" s="301"/>
      <c r="AS1335" s="301"/>
      <c r="AT1335" s="301"/>
      <c r="AU1335" s="221">
        <v>2002</v>
      </c>
      <c r="AV1335" s="221"/>
      <c r="AW1335" s="221"/>
      <c r="AX1335" s="221"/>
      <c r="AY1335" s="221"/>
      <c r="AZ1335" s="221"/>
      <c r="BA1335" s="221"/>
      <c r="BB1335" s="222">
        <v>62</v>
      </c>
      <c r="BC1335" s="222"/>
    </row>
    <row r="1336" spans="1:55" s="19" customFormat="1" ht="25.7" hidden="1" customHeight="1">
      <c r="A1336" s="690"/>
      <c r="B1336" s="242"/>
      <c r="C1336" s="707" t="s">
        <v>6308</v>
      </c>
      <c r="D1336" s="707" t="s">
        <v>6723</v>
      </c>
      <c r="E1336" s="707" t="s">
        <v>6308</v>
      </c>
      <c r="F1336" s="707" t="s">
        <v>6308</v>
      </c>
      <c r="G1336" s="304"/>
      <c r="H1336" s="304"/>
      <c r="I1336" s="235">
        <v>258120</v>
      </c>
      <c r="J1336" s="279">
        <v>468.8</v>
      </c>
      <c r="K1336" s="279">
        <v>426.8</v>
      </c>
      <c r="L1336" s="279"/>
      <c r="M1336" s="279"/>
      <c r="N1336" s="279"/>
      <c r="O1336" s="235">
        <v>374</v>
      </c>
      <c r="P1336" s="235">
        <v>374</v>
      </c>
      <c r="Q1336" s="235" t="s">
        <v>1486</v>
      </c>
      <c r="R1336" s="235">
        <v>1</v>
      </c>
      <c r="S1336" s="235" t="s">
        <v>614</v>
      </c>
      <c r="T1336" s="303"/>
      <c r="U1336" s="303"/>
      <c r="V1336" s="303"/>
      <c r="W1336" s="303"/>
      <c r="X1336" s="303"/>
      <c r="Y1336" s="304"/>
      <c r="Z1336" s="235" t="s">
        <v>1496</v>
      </c>
      <c r="AA1336" s="304"/>
      <c r="AB1336" s="304"/>
      <c r="AC1336" s="304"/>
      <c r="AD1336" s="945"/>
      <c r="AE1336" s="304"/>
      <c r="AF1336" s="304"/>
      <c r="AG1336" s="304"/>
      <c r="AH1336" s="304"/>
      <c r="AI1336" s="304"/>
      <c r="AJ1336" s="304"/>
      <c r="AK1336" s="304"/>
      <c r="AL1336" s="304"/>
      <c r="AM1336" s="304"/>
      <c r="AN1336" s="301"/>
      <c r="AO1336" s="301"/>
      <c r="AP1336" s="301"/>
      <c r="AQ1336" s="301"/>
      <c r="AR1336" s="301"/>
      <c r="AS1336" s="301"/>
      <c r="AT1336" s="301"/>
      <c r="AU1336" s="221">
        <v>2001</v>
      </c>
      <c r="AV1336" s="221"/>
      <c r="AW1336" s="221"/>
      <c r="AX1336" s="221"/>
      <c r="AY1336" s="221"/>
      <c r="AZ1336" s="221"/>
      <c r="BA1336" s="221"/>
      <c r="BB1336" s="222">
        <v>52</v>
      </c>
      <c r="BC1336" s="222"/>
    </row>
    <row r="1337" spans="1:55" s="19" customFormat="1" ht="25.7" hidden="1" customHeight="1">
      <c r="A1337" s="690"/>
      <c r="B1337" s="242"/>
      <c r="C1337" s="707" t="s">
        <v>6308</v>
      </c>
      <c r="D1337" s="707" t="s">
        <v>6724</v>
      </c>
      <c r="E1337" s="707" t="s">
        <v>6308</v>
      </c>
      <c r="F1337" s="707" t="s">
        <v>6308</v>
      </c>
      <c r="G1337" s="304"/>
      <c r="H1337" s="304"/>
      <c r="I1337" s="235">
        <v>6942</v>
      </c>
      <c r="J1337" s="279">
        <v>474</v>
      </c>
      <c r="K1337" s="279">
        <v>474</v>
      </c>
      <c r="L1337" s="279"/>
      <c r="M1337" s="279"/>
      <c r="N1337" s="279"/>
      <c r="O1337" s="235">
        <v>374</v>
      </c>
      <c r="P1337" s="235">
        <v>374</v>
      </c>
      <c r="Q1337" s="235" t="s">
        <v>1486</v>
      </c>
      <c r="R1337" s="235">
        <v>1</v>
      </c>
      <c r="S1337" s="235" t="s">
        <v>614</v>
      </c>
      <c r="T1337" s="303"/>
      <c r="U1337" s="303"/>
      <c r="V1337" s="303"/>
      <c r="W1337" s="303"/>
      <c r="X1337" s="303"/>
      <c r="Y1337" s="304"/>
      <c r="Z1337" s="235" t="s">
        <v>1496</v>
      </c>
      <c r="AA1337" s="304"/>
      <c r="AB1337" s="304"/>
      <c r="AC1337" s="304"/>
      <c r="AD1337" s="945"/>
      <c r="AE1337" s="304"/>
      <c r="AF1337" s="304"/>
      <c r="AG1337" s="304"/>
      <c r="AH1337" s="304"/>
      <c r="AI1337" s="304"/>
      <c r="AJ1337" s="304"/>
      <c r="AK1337" s="304"/>
      <c r="AL1337" s="304"/>
      <c r="AM1337" s="304"/>
      <c r="AN1337" s="301"/>
      <c r="AO1337" s="301"/>
      <c r="AP1337" s="301"/>
      <c r="AQ1337" s="301"/>
      <c r="AR1337" s="301"/>
      <c r="AS1337" s="301"/>
      <c r="AT1337" s="301"/>
      <c r="AU1337" s="221">
        <v>2002</v>
      </c>
      <c r="AV1337" s="221"/>
      <c r="AW1337" s="221"/>
      <c r="AX1337" s="221"/>
      <c r="AY1337" s="221"/>
      <c r="AZ1337" s="221"/>
      <c r="BA1337" s="221"/>
      <c r="BB1337" s="222">
        <v>64</v>
      </c>
      <c r="BC1337" s="222"/>
    </row>
    <row r="1338" spans="1:55" s="19" customFormat="1" ht="25.7" hidden="1" customHeight="1">
      <c r="A1338" s="690"/>
      <c r="B1338" s="242"/>
      <c r="C1338" s="707" t="s">
        <v>6308</v>
      </c>
      <c r="D1338" s="707" t="s">
        <v>6725</v>
      </c>
      <c r="E1338" s="707" t="s">
        <v>6308</v>
      </c>
      <c r="F1338" s="707" t="s">
        <v>6308</v>
      </c>
      <c r="G1338" s="304"/>
      <c r="H1338" s="304"/>
      <c r="I1338" s="235">
        <v>1030</v>
      </c>
      <c r="J1338" s="279">
        <v>492.28</v>
      </c>
      <c r="K1338" s="279">
        <v>492.28</v>
      </c>
      <c r="L1338" s="279"/>
      <c r="M1338" s="279"/>
      <c r="N1338" s="279"/>
      <c r="O1338" s="235">
        <v>374</v>
      </c>
      <c r="P1338" s="235">
        <v>374</v>
      </c>
      <c r="Q1338" s="235" t="s">
        <v>1486</v>
      </c>
      <c r="R1338" s="235">
        <v>1</v>
      </c>
      <c r="S1338" s="235" t="s">
        <v>614</v>
      </c>
      <c r="T1338" s="303"/>
      <c r="U1338" s="303"/>
      <c r="V1338" s="303"/>
      <c r="W1338" s="303"/>
      <c r="X1338" s="303"/>
      <c r="Y1338" s="304"/>
      <c r="Z1338" s="235" t="s">
        <v>1496</v>
      </c>
      <c r="AA1338" s="304"/>
      <c r="AB1338" s="304"/>
      <c r="AC1338" s="304"/>
      <c r="AD1338" s="945"/>
      <c r="AE1338" s="304"/>
      <c r="AF1338" s="304"/>
      <c r="AG1338" s="304"/>
      <c r="AH1338" s="304"/>
      <c r="AI1338" s="304"/>
      <c r="AJ1338" s="304"/>
      <c r="AK1338" s="304"/>
      <c r="AL1338" s="304"/>
      <c r="AM1338" s="304"/>
      <c r="AN1338" s="301"/>
      <c r="AO1338" s="301"/>
      <c r="AP1338" s="301"/>
      <c r="AQ1338" s="301"/>
      <c r="AR1338" s="301"/>
      <c r="AS1338" s="301"/>
      <c r="AT1338" s="301"/>
      <c r="AU1338" s="221">
        <v>2002</v>
      </c>
      <c r="AV1338" s="221"/>
      <c r="AW1338" s="221"/>
      <c r="AX1338" s="221"/>
      <c r="AY1338" s="221"/>
      <c r="AZ1338" s="221"/>
      <c r="BA1338" s="221"/>
      <c r="BB1338" s="222">
        <v>70</v>
      </c>
      <c r="BC1338" s="222"/>
    </row>
    <row r="1339" spans="1:55" s="19" customFormat="1" ht="25.7" hidden="1" customHeight="1">
      <c r="A1339" s="690"/>
      <c r="B1339" s="242"/>
      <c r="C1339" s="707" t="s">
        <v>6308</v>
      </c>
      <c r="D1339" s="707" t="s">
        <v>6726</v>
      </c>
      <c r="E1339" s="707" t="s">
        <v>6308</v>
      </c>
      <c r="F1339" s="707" t="s">
        <v>6308</v>
      </c>
      <c r="G1339" s="304"/>
      <c r="H1339" s="304"/>
      <c r="I1339" s="235">
        <v>1609</v>
      </c>
      <c r="J1339" s="279">
        <v>522</v>
      </c>
      <c r="K1339" s="279">
        <v>522</v>
      </c>
      <c r="L1339" s="279"/>
      <c r="M1339" s="279"/>
      <c r="N1339" s="279"/>
      <c r="O1339" s="235">
        <v>374</v>
      </c>
      <c r="P1339" s="235">
        <v>374</v>
      </c>
      <c r="Q1339" s="235" t="s">
        <v>1486</v>
      </c>
      <c r="R1339" s="235">
        <v>1</v>
      </c>
      <c r="S1339" s="235" t="s">
        <v>614</v>
      </c>
      <c r="T1339" s="303"/>
      <c r="U1339" s="303"/>
      <c r="V1339" s="303"/>
      <c r="W1339" s="303"/>
      <c r="X1339" s="303"/>
      <c r="Y1339" s="304"/>
      <c r="Z1339" s="235" t="s">
        <v>6722</v>
      </c>
      <c r="AA1339" s="304"/>
      <c r="AB1339" s="304"/>
      <c r="AC1339" s="304"/>
      <c r="AD1339" s="945"/>
      <c r="AE1339" s="304"/>
      <c r="AF1339" s="304"/>
      <c r="AG1339" s="304"/>
      <c r="AH1339" s="304"/>
      <c r="AI1339" s="304"/>
      <c r="AJ1339" s="304"/>
      <c r="AK1339" s="304"/>
      <c r="AL1339" s="304"/>
      <c r="AM1339" s="304"/>
      <c r="AN1339" s="301"/>
      <c r="AO1339" s="301"/>
      <c r="AP1339" s="301"/>
      <c r="AQ1339" s="301"/>
      <c r="AR1339" s="301"/>
      <c r="AS1339" s="301"/>
      <c r="AT1339" s="301"/>
      <c r="AU1339" s="221">
        <v>2003</v>
      </c>
      <c r="AV1339" s="221"/>
      <c r="AW1339" s="221"/>
      <c r="AX1339" s="221"/>
      <c r="AY1339" s="221"/>
      <c r="AZ1339" s="221"/>
      <c r="BA1339" s="221"/>
      <c r="BB1339" s="222">
        <v>71</v>
      </c>
      <c r="BC1339" s="222"/>
    </row>
    <row r="1340" spans="1:55" s="19" customFormat="1" ht="25.7" hidden="1" customHeight="1">
      <c r="A1340" s="690"/>
      <c r="B1340" s="242"/>
      <c r="C1340" s="707" t="s">
        <v>6308</v>
      </c>
      <c r="D1340" s="707" t="s">
        <v>6727</v>
      </c>
      <c r="E1340" s="707" t="s">
        <v>6308</v>
      </c>
      <c r="F1340" s="707" t="s">
        <v>6308</v>
      </c>
      <c r="G1340" s="304"/>
      <c r="H1340" s="304"/>
      <c r="I1340" s="235">
        <v>1870</v>
      </c>
      <c r="J1340" s="279">
        <v>507.05</v>
      </c>
      <c r="K1340" s="279">
        <v>498.3</v>
      </c>
      <c r="L1340" s="279"/>
      <c r="M1340" s="279"/>
      <c r="N1340" s="279"/>
      <c r="O1340" s="235">
        <v>374</v>
      </c>
      <c r="P1340" s="235">
        <v>374</v>
      </c>
      <c r="Q1340" s="235" t="s">
        <v>1486</v>
      </c>
      <c r="R1340" s="235">
        <v>1</v>
      </c>
      <c r="S1340" s="235" t="s">
        <v>614</v>
      </c>
      <c r="T1340" s="303"/>
      <c r="U1340" s="303"/>
      <c r="V1340" s="303"/>
      <c r="W1340" s="303"/>
      <c r="X1340" s="303"/>
      <c r="Y1340" s="304"/>
      <c r="Z1340" s="235" t="s">
        <v>6722</v>
      </c>
      <c r="AA1340" s="304"/>
      <c r="AB1340" s="304"/>
      <c r="AC1340" s="304"/>
      <c r="AD1340" s="945"/>
      <c r="AE1340" s="304"/>
      <c r="AF1340" s="304"/>
      <c r="AG1340" s="304"/>
      <c r="AH1340" s="304"/>
      <c r="AI1340" s="304"/>
      <c r="AJ1340" s="304"/>
      <c r="AK1340" s="304"/>
      <c r="AL1340" s="304"/>
      <c r="AM1340" s="304"/>
      <c r="AN1340" s="301"/>
      <c r="AO1340" s="301"/>
      <c r="AP1340" s="301"/>
      <c r="AQ1340" s="301"/>
      <c r="AR1340" s="301"/>
      <c r="AS1340" s="301"/>
      <c r="AT1340" s="301"/>
      <c r="AU1340" s="221">
        <v>2010</v>
      </c>
      <c r="AV1340" s="221"/>
      <c r="AW1340" s="221"/>
      <c r="AX1340" s="221"/>
      <c r="AY1340" s="221"/>
      <c r="AZ1340" s="221"/>
      <c r="BA1340" s="221"/>
      <c r="BB1340" s="222">
        <v>490</v>
      </c>
      <c r="BC1340" s="222"/>
    </row>
    <row r="1341" spans="1:55" s="19" customFormat="1" ht="25.7" hidden="1" customHeight="1">
      <c r="A1341" s="690"/>
      <c r="B1341" s="242"/>
      <c r="C1341" s="707" t="s">
        <v>6308</v>
      </c>
      <c r="D1341" s="707" t="s">
        <v>6728</v>
      </c>
      <c r="E1341" s="707" t="s">
        <v>6308</v>
      </c>
      <c r="F1341" s="707" t="s">
        <v>6308</v>
      </c>
      <c r="G1341" s="304"/>
      <c r="H1341" s="304"/>
      <c r="I1341" s="235">
        <v>952</v>
      </c>
      <c r="J1341" s="279">
        <v>499.64</v>
      </c>
      <c r="K1341" s="279">
        <v>499.64</v>
      </c>
      <c r="L1341" s="279"/>
      <c r="M1341" s="279"/>
      <c r="N1341" s="279"/>
      <c r="O1341" s="235">
        <v>374</v>
      </c>
      <c r="P1341" s="235">
        <v>374</v>
      </c>
      <c r="Q1341" s="235" t="s">
        <v>1486</v>
      </c>
      <c r="R1341" s="235">
        <v>1</v>
      </c>
      <c r="S1341" s="235" t="s">
        <v>614</v>
      </c>
      <c r="T1341" s="303"/>
      <c r="U1341" s="303"/>
      <c r="V1341" s="303"/>
      <c r="W1341" s="303"/>
      <c r="X1341" s="303"/>
      <c r="Y1341" s="304"/>
      <c r="Z1341" s="235" t="s">
        <v>6722</v>
      </c>
      <c r="AA1341" s="304"/>
      <c r="AB1341" s="304"/>
      <c r="AC1341" s="304"/>
      <c r="AD1341" s="945"/>
      <c r="AE1341" s="304"/>
      <c r="AF1341" s="304"/>
      <c r="AG1341" s="304"/>
      <c r="AH1341" s="304"/>
      <c r="AI1341" s="304"/>
      <c r="AJ1341" s="304"/>
      <c r="AK1341" s="304"/>
      <c r="AL1341" s="304"/>
      <c r="AM1341" s="304"/>
      <c r="AN1341" s="301"/>
      <c r="AO1341" s="301"/>
      <c r="AP1341" s="301"/>
      <c r="AQ1341" s="301"/>
      <c r="AR1341" s="301"/>
      <c r="AS1341" s="301"/>
      <c r="AT1341" s="301"/>
      <c r="AU1341" s="221">
        <v>2006</v>
      </c>
      <c r="AV1341" s="221"/>
      <c r="AW1341" s="221"/>
      <c r="AX1341" s="221"/>
      <c r="AY1341" s="221"/>
      <c r="AZ1341" s="221"/>
      <c r="BA1341" s="221"/>
      <c r="BB1341" s="222">
        <v>139</v>
      </c>
      <c r="BC1341" s="222"/>
    </row>
    <row r="1342" spans="1:55" s="19" customFormat="1" ht="25.7" hidden="1" customHeight="1">
      <c r="A1342" s="690"/>
      <c r="B1342" s="242"/>
      <c r="C1342" s="707" t="s">
        <v>6308</v>
      </c>
      <c r="D1342" s="707" t="s">
        <v>6729</v>
      </c>
      <c r="E1342" s="707" t="s">
        <v>6308</v>
      </c>
      <c r="F1342" s="707" t="s">
        <v>6308</v>
      </c>
      <c r="G1342" s="304"/>
      <c r="H1342" s="304"/>
      <c r="I1342" s="235">
        <v>1798</v>
      </c>
      <c r="J1342" s="279">
        <v>496.58</v>
      </c>
      <c r="K1342" s="279">
        <v>496.58</v>
      </c>
      <c r="L1342" s="279"/>
      <c r="M1342" s="279"/>
      <c r="N1342" s="279"/>
      <c r="O1342" s="235">
        <v>374</v>
      </c>
      <c r="P1342" s="235">
        <v>374</v>
      </c>
      <c r="Q1342" s="235" t="s">
        <v>1486</v>
      </c>
      <c r="R1342" s="235">
        <v>1</v>
      </c>
      <c r="S1342" s="235" t="s">
        <v>614</v>
      </c>
      <c r="T1342" s="303"/>
      <c r="U1342" s="303"/>
      <c r="V1342" s="303"/>
      <c r="W1342" s="303"/>
      <c r="X1342" s="303"/>
      <c r="Y1342" s="304"/>
      <c r="Z1342" s="235" t="s">
        <v>6722</v>
      </c>
      <c r="AA1342" s="304"/>
      <c r="AB1342" s="304"/>
      <c r="AC1342" s="304"/>
      <c r="AD1342" s="945"/>
      <c r="AE1342" s="304"/>
      <c r="AF1342" s="304"/>
      <c r="AG1342" s="304"/>
      <c r="AH1342" s="304"/>
      <c r="AI1342" s="304"/>
      <c r="AJ1342" s="304"/>
      <c r="AK1342" s="304"/>
      <c r="AL1342" s="304"/>
      <c r="AM1342" s="304"/>
      <c r="AN1342" s="301"/>
      <c r="AO1342" s="301"/>
      <c r="AP1342" s="301"/>
      <c r="AQ1342" s="301"/>
      <c r="AR1342" s="301"/>
      <c r="AS1342" s="301"/>
      <c r="AT1342" s="301"/>
      <c r="AU1342" s="221">
        <v>2005</v>
      </c>
      <c r="AV1342" s="221"/>
      <c r="AW1342" s="221"/>
      <c r="AX1342" s="221"/>
      <c r="AY1342" s="221"/>
      <c r="AZ1342" s="221"/>
      <c r="BA1342" s="221"/>
      <c r="BB1342" s="222">
        <v>134</v>
      </c>
      <c r="BC1342" s="222"/>
    </row>
    <row r="1343" spans="1:55" s="19" customFormat="1" ht="25.7" hidden="1" customHeight="1">
      <c r="A1343" s="690"/>
      <c r="B1343" s="242"/>
      <c r="C1343" s="707" t="s">
        <v>6308</v>
      </c>
      <c r="D1343" s="707" t="s">
        <v>6730</v>
      </c>
      <c r="E1343" s="707" t="s">
        <v>6308</v>
      </c>
      <c r="F1343" s="707" t="s">
        <v>6308</v>
      </c>
      <c r="G1343" s="304"/>
      <c r="H1343" s="304"/>
      <c r="I1343" s="235">
        <v>2126</v>
      </c>
      <c r="J1343" s="279">
        <v>499</v>
      </c>
      <c r="K1343" s="279">
        <v>499</v>
      </c>
      <c r="L1343" s="279"/>
      <c r="M1343" s="279"/>
      <c r="N1343" s="279"/>
      <c r="O1343" s="235">
        <v>374</v>
      </c>
      <c r="P1343" s="235">
        <v>374</v>
      </c>
      <c r="Q1343" s="235" t="s">
        <v>1486</v>
      </c>
      <c r="R1343" s="235">
        <v>1</v>
      </c>
      <c r="S1343" s="235" t="s">
        <v>614</v>
      </c>
      <c r="T1343" s="303"/>
      <c r="U1343" s="303"/>
      <c r="V1343" s="303"/>
      <c r="W1343" s="303"/>
      <c r="X1343" s="303"/>
      <c r="Y1343" s="304"/>
      <c r="Z1343" s="235" t="s">
        <v>6731</v>
      </c>
      <c r="AA1343" s="304"/>
      <c r="AB1343" s="304"/>
      <c r="AC1343" s="304"/>
      <c r="AD1343" s="945"/>
      <c r="AE1343" s="304"/>
      <c r="AF1343" s="304"/>
      <c r="AG1343" s="304"/>
      <c r="AH1343" s="304"/>
      <c r="AI1343" s="304"/>
      <c r="AJ1343" s="304"/>
      <c r="AK1343" s="304"/>
      <c r="AL1343" s="304"/>
      <c r="AM1343" s="304"/>
      <c r="AN1343" s="301"/>
      <c r="AO1343" s="301"/>
      <c r="AP1343" s="301"/>
      <c r="AQ1343" s="301"/>
      <c r="AR1343" s="301"/>
      <c r="AS1343" s="301"/>
      <c r="AT1343" s="301"/>
      <c r="AU1343" s="221">
        <v>2006</v>
      </c>
      <c r="AV1343" s="221"/>
      <c r="AW1343" s="221"/>
      <c r="AX1343" s="221"/>
      <c r="AY1343" s="221"/>
      <c r="AZ1343" s="221"/>
      <c r="BA1343" s="221"/>
      <c r="BB1343" s="222">
        <v>134</v>
      </c>
      <c r="BC1343" s="222"/>
    </row>
    <row r="1344" spans="1:55" s="19" customFormat="1" ht="25.7" hidden="1" customHeight="1">
      <c r="A1344" s="690"/>
      <c r="B1344" s="242"/>
      <c r="C1344" s="707" t="s">
        <v>6308</v>
      </c>
      <c r="D1344" s="707" t="s">
        <v>6732</v>
      </c>
      <c r="E1344" s="707" t="s">
        <v>6308</v>
      </c>
      <c r="F1344" s="707" t="s">
        <v>6308</v>
      </c>
      <c r="G1344" s="304"/>
      <c r="H1344" s="304"/>
      <c r="I1344" s="235">
        <v>1981</v>
      </c>
      <c r="J1344" s="279">
        <v>456</v>
      </c>
      <c r="K1344" s="279">
        <v>456</v>
      </c>
      <c r="L1344" s="279"/>
      <c r="M1344" s="279"/>
      <c r="N1344" s="279"/>
      <c r="O1344" s="235">
        <v>374</v>
      </c>
      <c r="P1344" s="235">
        <v>374</v>
      </c>
      <c r="Q1344" s="235" t="s">
        <v>1486</v>
      </c>
      <c r="R1344" s="235">
        <v>1</v>
      </c>
      <c r="S1344" s="235" t="s">
        <v>614</v>
      </c>
      <c r="T1344" s="303"/>
      <c r="U1344" s="303"/>
      <c r="V1344" s="303"/>
      <c r="W1344" s="303"/>
      <c r="X1344" s="303"/>
      <c r="Y1344" s="304"/>
      <c r="Z1344" s="235" t="s">
        <v>6731</v>
      </c>
      <c r="AA1344" s="304"/>
      <c r="AB1344" s="304"/>
      <c r="AC1344" s="304"/>
      <c r="AD1344" s="945"/>
      <c r="AE1344" s="304"/>
      <c r="AF1344" s="304"/>
      <c r="AG1344" s="304"/>
      <c r="AH1344" s="304"/>
      <c r="AI1344" s="304"/>
      <c r="AJ1344" s="304"/>
      <c r="AK1344" s="304"/>
      <c r="AL1344" s="304"/>
      <c r="AM1344" s="304"/>
      <c r="AN1344" s="301"/>
      <c r="AO1344" s="301"/>
      <c r="AP1344" s="301"/>
      <c r="AQ1344" s="301"/>
      <c r="AR1344" s="301"/>
      <c r="AS1344" s="301"/>
      <c r="AT1344" s="301"/>
      <c r="AU1344" s="221">
        <v>2016</v>
      </c>
      <c r="AV1344" s="221"/>
      <c r="AW1344" s="221"/>
      <c r="AX1344" s="221"/>
      <c r="AY1344" s="221"/>
      <c r="AZ1344" s="221"/>
      <c r="BA1344" s="221"/>
      <c r="BB1344" s="222">
        <v>185</v>
      </c>
      <c r="BC1344" s="222"/>
    </row>
    <row r="1345" spans="1:55" s="19" customFormat="1" ht="25.7" hidden="1" customHeight="1">
      <c r="A1345" s="690"/>
      <c r="B1345" s="242"/>
      <c r="C1345" s="707" t="s">
        <v>6308</v>
      </c>
      <c r="D1345" s="707" t="s">
        <v>6733</v>
      </c>
      <c r="E1345" s="707" t="s">
        <v>6308</v>
      </c>
      <c r="F1345" s="707" t="s">
        <v>6308</v>
      </c>
      <c r="G1345" s="304"/>
      <c r="H1345" s="304"/>
      <c r="I1345" s="235">
        <v>2559</v>
      </c>
      <c r="J1345" s="235">
        <v>505</v>
      </c>
      <c r="K1345" s="235">
        <v>498</v>
      </c>
      <c r="L1345" s="279"/>
      <c r="M1345" s="279"/>
      <c r="N1345" s="279"/>
      <c r="O1345" s="235">
        <v>300</v>
      </c>
      <c r="P1345" s="235">
        <v>300</v>
      </c>
      <c r="Q1345" s="235" t="s">
        <v>6542</v>
      </c>
      <c r="R1345" s="235">
        <v>1</v>
      </c>
      <c r="S1345" s="235" t="s">
        <v>614</v>
      </c>
      <c r="T1345" s="303"/>
      <c r="U1345" s="303"/>
      <c r="V1345" s="303"/>
      <c r="W1345" s="303"/>
      <c r="X1345" s="303"/>
      <c r="Y1345" s="304"/>
      <c r="Z1345" s="235" t="s">
        <v>6722</v>
      </c>
      <c r="AA1345" s="304"/>
      <c r="AB1345" s="304"/>
      <c r="AC1345" s="304"/>
      <c r="AD1345" s="945"/>
      <c r="AE1345" s="304"/>
      <c r="AF1345" s="304"/>
      <c r="AG1345" s="304"/>
      <c r="AH1345" s="304"/>
      <c r="AI1345" s="304"/>
      <c r="AJ1345" s="304"/>
      <c r="AK1345" s="304"/>
      <c r="AL1345" s="304"/>
      <c r="AM1345" s="304"/>
      <c r="AN1345" s="301"/>
      <c r="AO1345" s="301"/>
      <c r="AP1345" s="301"/>
      <c r="AQ1345" s="301"/>
      <c r="AR1345" s="301"/>
      <c r="AS1345" s="301"/>
      <c r="AT1345" s="301"/>
      <c r="AU1345" s="221">
        <v>2016</v>
      </c>
      <c r="AV1345" s="221"/>
      <c r="AW1345" s="221"/>
      <c r="AX1345" s="221"/>
      <c r="AY1345" s="221"/>
      <c r="AZ1345" s="221"/>
      <c r="BA1345" s="221"/>
      <c r="BB1345" s="222">
        <v>488</v>
      </c>
      <c r="BC1345" s="222"/>
    </row>
    <row r="1346" spans="1:55" s="19" customFormat="1" ht="25.7" hidden="1" customHeight="1">
      <c r="A1346" s="690"/>
      <c r="B1346" s="239" t="s">
        <v>0</v>
      </c>
      <c r="C1346" s="707" t="s">
        <v>55</v>
      </c>
      <c r="D1346" s="246">
        <f>COUNTA(D1347:D1571)</f>
        <v>225</v>
      </c>
      <c r="E1346" s="304"/>
      <c r="F1346" s="304"/>
      <c r="G1346" s="304"/>
      <c r="H1346" s="304"/>
      <c r="I1346" s="235">
        <f>SUM(I1347:I1571)</f>
        <v>1274608.7</v>
      </c>
      <c r="J1346" s="235">
        <f>SUM(J1347:J1571)</f>
        <v>122768.65000000001</v>
      </c>
      <c r="K1346" s="235">
        <f>SUM(K1347:K1571)</f>
        <v>124180.73999999999</v>
      </c>
      <c r="L1346" s="235">
        <f t="shared" ref="L1346:N1346" si="13">SUM(L1400:L1571)</f>
        <v>0</v>
      </c>
      <c r="M1346" s="235">
        <f t="shared" si="13"/>
        <v>0</v>
      </c>
      <c r="N1346" s="235">
        <f t="shared" si="13"/>
        <v>0</v>
      </c>
      <c r="O1346" s="235"/>
      <c r="P1346" s="235"/>
      <c r="Q1346" s="235"/>
      <c r="R1346" s="235">
        <f>SUM(R1347:R1571)</f>
        <v>291</v>
      </c>
      <c r="S1346" s="235"/>
      <c r="T1346" s="303"/>
      <c r="U1346" s="303"/>
      <c r="V1346" s="303"/>
      <c r="W1346" s="303"/>
      <c r="X1346" s="303"/>
      <c r="Y1346" s="304"/>
      <c r="Z1346" s="235"/>
      <c r="AA1346" s="304"/>
      <c r="AB1346" s="304"/>
      <c r="AC1346" s="304"/>
      <c r="AD1346" s="945"/>
      <c r="AE1346" s="304"/>
      <c r="AF1346" s="304"/>
      <c r="AG1346" s="304"/>
      <c r="AH1346" s="304"/>
      <c r="AI1346" s="304"/>
      <c r="AJ1346" s="304"/>
      <c r="AK1346" s="304"/>
      <c r="AL1346" s="304"/>
      <c r="AM1346" s="304"/>
      <c r="AN1346" s="236"/>
      <c r="AO1346" s="236"/>
      <c r="AP1346" s="236"/>
      <c r="AQ1346" s="236"/>
      <c r="AR1346" s="236"/>
      <c r="AS1346" s="236"/>
      <c r="AT1346" s="236"/>
      <c r="AU1346" s="221"/>
      <c r="AV1346" s="221"/>
      <c r="AW1346" s="221"/>
      <c r="AX1346" s="221"/>
      <c r="AY1346" s="221"/>
      <c r="AZ1346" s="221"/>
      <c r="BA1346" s="221"/>
      <c r="BB1346" s="222"/>
      <c r="BC1346" s="222"/>
    </row>
    <row r="1347" spans="1:55" s="19" customFormat="1" ht="25.7" hidden="1" customHeight="1">
      <c r="A1347" s="690"/>
      <c r="B1347" s="242"/>
      <c r="C1347" s="707" t="s">
        <v>2138</v>
      </c>
      <c r="D1347" s="707" t="s">
        <v>2170</v>
      </c>
      <c r="E1347" s="707" t="s">
        <v>2138</v>
      </c>
      <c r="F1347" s="707" t="s">
        <v>2171</v>
      </c>
      <c r="G1347" s="304"/>
      <c r="H1347" s="304"/>
      <c r="I1347" s="235">
        <v>67583</v>
      </c>
      <c r="J1347" s="235">
        <v>1126</v>
      </c>
      <c r="K1347" s="235">
        <v>1126</v>
      </c>
      <c r="L1347" s="304"/>
      <c r="M1347" s="304"/>
      <c r="N1347" s="304"/>
      <c r="O1347" s="235">
        <v>1126</v>
      </c>
      <c r="P1347" s="235">
        <v>1126</v>
      </c>
      <c r="Q1347" s="235" t="s">
        <v>2172</v>
      </c>
      <c r="R1347" s="235">
        <v>2</v>
      </c>
      <c r="S1347" s="235" t="s">
        <v>614</v>
      </c>
      <c r="T1347" s="303"/>
      <c r="U1347" s="303"/>
      <c r="V1347" s="303"/>
      <c r="W1347" s="303"/>
      <c r="X1347" s="303"/>
      <c r="Y1347" s="304"/>
      <c r="Z1347" s="235"/>
      <c r="AA1347" s="304"/>
      <c r="AB1347" s="304"/>
      <c r="AC1347" s="304"/>
      <c r="AD1347" s="945"/>
      <c r="AE1347" s="304"/>
      <c r="AF1347" s="304"/>
      <c r="AG1347" s="304"/>
      <c r="AH1347" s="304"/>
      <c r="AI1347" s="304"/>
      <c r="AJ1347" s="304"/>
      <c r="AK1347" s="304"/>
      <c r="AL1347" s="304"/>
      <c r="AM1347" s="304"/>
      <c r="AN1347" s="236"/>
      <c r="AO1347" s="236"/>
      <c r="AP1347" s="236"/>
      <c r="AQ1347" s="236"/>
      <c r="AR1347" s="236"/>
      <c r="AS1347" s="236"/>
      <c r="AT1347" s="236"/>
      <c r="AU1347" s="221">
        <v>2006</v>
      </c>
      <c r="AV1347" s="221"/>
      <c r="AW1347" s="221"/>
      <c r="AX1347" s="221"/>
      <c r="AY1347" s="221"/>
      <c r="AZ1347" s="221"/>
      <c r="BA1347" s="221"/>
      <c r="BB1347" s="222">
        <v>243</v>
      </c>
      <c r="BC1347" s="222"/>
    </row>
    <row r="1348" spans="1:55" s="1317" customFormat="1" ht="25.7" hidden="1" customHeight="1">
      <c r="A1348" s="690"/>
      <c r="B1348" s="242"/>
      <c r="C1348" s="1460" t="s">
        <v>2138</v>
      </c>
      <c r="D1348" s="1460" t="s">
        <v>7030</v>
      </c>
      <c r="E1348" s="1460" t="s">
        <v>2138</v>
      </c>
      <c r="F1348" s="1460" t="s">
        <v>2171</v>
      </c>
      <c r="G1348" s="304"/>
      <c r="H1348" s="304"/>
      <c r="I1348" s="1461">
        <v>630</v>
      </c>
      <c r="J1348" s="235">
        <v>374</v>
      </c>
      <c r="K1348" s="235">
        <v>374</v>
      </c>
      <c r="L1348" s="304"/>
      <c r="M1348" s="304"/>
      <c r="N1348" s="304"/>
      <c r="O1348" s="1461">
        <v>374</v>
      </c>
      <c r="P1348" s="235">
        <v>374</v>
      </c>
      <c r="Q1348" s="235" t="s">
        <v>5904</v>
      </c>
      <c r="R1348" s="235">
        <v>1</v>
      </c>
      <c r="S1348" s="235" t="s">
        <v>614</v>
      </c>
      <c r="T1348" s="303"/>
      <c r="U1348" s="303"/>
      <c r="V1348" s="303"/>
      <c r="W1348" s="303"/>
      <c r="X1348" s="303"/>
      <c r="Y1348" s="304"/>
      <c r="Z1348" s="235"/>
      <c r="AA1348" s="304"/>
      <c r="AB1348" s="304"/>
      <c r="AC1348" s="304"/>
      <c r="AD1348" s="945"/>
      <c r="AE1348" s="304"/>
      <c r="AF1348" s="304"/>
      <c r="AG1348" s="304"/>
      <c r="AH1348" s="304"/>
      <c r="AI1348" s="304"/>
      <c r="AJ1348" s="304"/>
      <c r="AK1348" s="304"/>
      <c r="AL1348" s="304"/>
      <c r="AM1348" s="304"/>
      <c r="AN1348" s="1470"/>
      <c r="AO1348" s="1470"/>
      <c r="AP1348" s="1470"/>
      <c r="AQ1348" s="1470"/>
      <c r="AR1348" s="1470"/>
      <c r="AS1348" s="1470"/>
      <c r="AT1348" s="1470"/>
      <c r="AU1348" s="1329">
        <v>2008</v>
      </c>
      <c r="AV1348" s="1329"/>
      <c r="AW1348" s="1329"/>
      <c r="AX1348" s="1329"/>
      <c r="AY1348" s="1329"/>
      <c r="AZ1348" s="1329"/>
      <c r="BA1348" s="1329"/>
      <c r="BB1348" s="222">
        <v>102</v>
      </c>
      <c r="BC1348" s="222"/>
    </row>
    <row r="1349" spans="1:55" s="1317" customFormat="1" ht="25.7" hidden="1" customHeight="1">
      <c r="A1349" s="690"/>
      <c r="B1349" s="242"/>
      <c r="C1349" s="1460" t="s">
        <v>2138</v>
      </c>
      <c r="D1349" s="1460" t="s">
        <v>11716</v>
      </c>
      <c r="E1349" s="1460" t="s">
        <v>2138</v>
      </c>
      <c r="F1349" s="1460" t="s">
        <v>2171</v>
      </c>
      <c r="G1349" s="304"/>
      <c r="H1349" s="304"/>
      <c r="I1349" s="1461">
        <v>126370</v>
      </c>
      <c r="J1349" s="235">
        <v>485</v>
      </c>
      <c r="K1349" s="235">
        <v>485</v>
      </c>
      <c r="L1349" s="304"/>
      <c r="M1349" s="304"/>
      <c r="N1349" s="304"/>
      <c r="O1349" s="1461">
        <v>374</v>
      </c>
      <c r="P1349" s="235">
        <v>374</v>
      </c>
      <c r="Q1349" s="235" t="s">
        <v>5904</v>
      </c>
      <c r="R1349" s="235">
        <v>1</v>
      </c>
      <c r="S1349" s="235" t="s">
        <v>614</v>
      </c>
      <c r="T1349" s="303"/>
      <c r="U1349" s="303"/>
      <c r="V1349" s="303"/>
      <c r="W1349" s="303"/>
      <c r="X1349" s="303"/>
      <c r="Y1349" s="304"/>
      <c r="Z1349" s="235"/>
      <c r="AA1349" s="304"/>
      <c r="AB1349" s="304"/>
      <c r="AC1349" s="304"/>
      <c r="AD1349" s="945"/>
      <c r="AE1349" s="304"/>
      <c r="AF1349" s="304"/>
      <c r="AG1349" s="304"/>
      <c r="AH1349" s="304"/>
      <c r="AI1349" s="304"/>
      <c r="AJ1349" s="304"/>
      <c r="AK1349" s="304"/>
      <c r="AL1349" s="304"/>
      <c r="AM1349" s="304"/>
      <c r="AN1349" s="1470"/>
      <c r="AO1349" s="1470"/>
      <c r="AP1349" s="1470"/>
      <c r="AQ1349" s="1470"/>
      <c r="AR1349" s="1470"/>
      <c r="AS1349" s="1470"/>
      <c r="AT1349" s="1470"/>
      <c r="AU1349" s="1329">
        <v>2010</v>
      </c>
      <c r="AV1349" s="1329"/>
      <c r="AW1349" s="1329"/>
      <c r="AX1349" s="1329"/>
      <c r="AY1349" s="1329"/>
      <c r="AZ1349" s="1329"/>
      <c r="BA1349" s="1329"/>
      <c r="BB1349" s="222"/>
      <c r="BC1349" s="222"/>
    </row>
    <row r="1350" spans="1:55" s="1317" customFormat="1" ht="25.7" hidden="1" customHeight="1">
      <c r="A1350" s="690"/>
      <c r="B1350" s="242"/>
      <c r="C1350" s="1460" t="s">
        <v>2138</v>
      </c>
      <c r="D1350" s="1460" t="s">
        <v>11717</v>
      </c>
      <c r="E1350" s="1460" t="s">
        <v>2138</v>
      </c>
      <c r="F1350" s="1460" t="s">
        <v>2171</v>
      </c>
      <c r="G1350" s="304"/>
      <c r="H1350" s="304"/>
      <c r="I1350" s="1461">
        <v>18374</v>
      </c>
      <c r="J1350" s="235">
        <v>456</v>
      </c>
      <c r="K1350" s="235">
        <v>456</v>
      </c>
      <c r="L1350" s="304"/>
      <c r="M1350" s="304"/>
      <c r="N1350" s="304"/>
      <c r="O1350" s="1461">
        <v>374</v>
      </c>
      <c r="P1350" s="235">
        <v>374</v>
      </c>
      <c r="Q1350" s="235" t="s">
        <v>5904</v>
      </c>
      <c r="R1350" s="235">
        <v>1</v>
      </c>
      <c r="S1350" s="235" t="s">
        <v>614</v>
      </c>
      <c r="T1350" s="303"/>
      <c r="U1350" s="303"/>
      <c r="V1350" s="303"/>
      <c r="W1350" s="303"/>
      <c r="X1350" s="303"/>
      <c r="Y1350" s="304"/>
      <c r="Z1350" s="235"/>
      <c r="AA1350" s="304"/>
      <c r="AB1350" s="304"/>
      <c r="AC1350" s="304"/>
      <c r="AD1350" s="945"/>
      <c r="AE1350" s="304"/>
      <c r="AF1350" s="304"/>
      <c r="AG1350" s="304"/>
      <c r="AH1350" s="304"/>
      <c r="AI1350" s="304"/>
      <c r="AJ1350" s="304"/>
      <c r="AK1350" s="304"/>
      <c r="AL1350" s="304"/>
      <c r="AM1350" s="304"/>
      <c r="AN1350" s="1470"/>
      <c r="AO1350" s="1470"/>
      <c r="AP1350" s="1470"/>
      <c r="AQ1350" s="1470"/>
      <c r="AR1350" s="1470"/>
      <c r="AS1350" s="1470"/>
      <c r="AT1350" s="1470"/>
      <c r="AU1350" s="1329">
        <v>2010</v>
      </c>
      <c r="AV1350" s="1329"/>
      <c r="AW1350" s="1329"/>
      <c r="AX1350" s="1329"/>
      <c r="AY1350" s="1329"/>
      <c r="AZ1350" s="1329"/>
      <c r="BA1350" s="1329"/>
      <c r="BB1350" s="222"/>
      <c r="BC1350" s="222"/>
    </row>
    <row r="1351" spans="1:55" s="1317" customFormat="1" ht="25.7" hidden="1" customHeight="1">
      <c r="A1351" s="690"/>
      <c r="B1351" s="242"/>
      <c r="C1351" s="1460" t="s">
        <v>2138</v>
      </c>
      <c r="D1351" s="1460" t="s">
        <v>11718</v>
      </c>
      <c r="E1351" s="1460" t="s">
        <v>2138</v>
      </c>
      <c r="F1351" s="1460" t="s">
        <v>2171</v>
      </c>
      <c r="G1351" s="304"/>
      <c r="H1351" s="304"/>
      <c r="I1351" s="1461">
        <v>3051</v>
      </c>
      <c r="J1351" s="235">
        <v>457</v>
      </c>
      <c r="K1351" s="235">
        <v>457</v>
      </c>
      <c r="L1351" s="304"/>
      <c r="M1351" s="304"/>
      <c r="N1351" s="304"/>
      <c r="O1351" s="1461">
        <v>374</v>
      </c>
      <c r="P1351" s="235">
        <v>374</v>
      </c>
      <c r="Q1351" s="235" t="s">
        <v>5904</v>
      </c>
      <c r="R1351" s="235">
        <v>1</v>
      </c>
      <c r="S1351" s="235" t="s">
        <v>614</v>
      </c>
      <c r="T1351" s="303"/>
      <c r="U1351" s="303"/>
      <c r="V1351" s="303"/>
      <c r="W1351" s="303"/>
      <c r="X1351" s="303"/>
      <c r="Y1351" s="304"/>
      <c r="Z1351" s="235"/>
      <c r="AA1351" s="304"/>
      <c r="AB1351" s="304"/>
      <c r="AC1351" s="304"/>
      <c r="AD1351" s="945"/>
      <c r="AE1351" s="304"/>
      <c r="AF1351" s="304"/>
      <c r="AG1351" s="304"/>
      <c r="AH1351" s="304"/>
      <c r="AI1351" s="304"/>
      <c r="AJ1351" s="304"/>
      <c r="AK1351" s="304"/>
      <c r="AL1351" s="304"/>
      <c r="AM1351" s="304"/>
      <c r="AN1351" s="1470"/>
      <c r="AO1351" s="1470"/>
      <c r="AP1351" s="1470"/>
      <c r="AQ1351" s="1470"/>
      <c r="AR1351" s="1470"/>
      <c r="AS1351" s="1470"/>
      <c r="AT1351" s="1470"/>
      <c r="AU1351" s="1329">
        <v>2006</v>
      </c>
      <c r="AV1351" s="1329"/>
      <c r="AW1351" s="1329"/>
      <c r="AX1351" s="1329"/>
      <c r="AY1351" s="1329"/>
      <c r="AZ1351" s="1329"/>
      <c r="BA1351" s="1329"/>
      <c r="BB1351" s="222"/>
      <c r="BC1351" s="222"/>
    </row>
    <row r="1352" spans="1:55" s="1317" customFormat="1" ht="25.7" hidden="1" customHeight="1">
      <c r="A1352" s="690"/>
      <c r="B1352" s="242"/>
      <c r="C1352" s="1460" t="s">
        <v>1881</v>
      </c>
      <c r="D1352" s="1460" t="s">
        <v>7031</v>
      </c>
      <c r="E1352" s="1460" t="s">
        <v>1881</v>
      </c>
      <c r="F1352" s="1460" t="s">
        <v>7032</v>
      </c>
      <c r="G1352" s="304"/>
      <c r="H1352" s="304"/>
      <c r="I1352" s="1461">
        <v>1000</v>
      </c>
      <c r="J1352" s="235">
        <v>947</v>
      </c>
      <c r="K1352" s="235">
        <v>923</v>
      </c>
      <c r="L1352" s="304"/>
      <c r="M1352" s="304"/>
      <c r="N1352" s="304"/>
      <c r="O1352" s="1461">
        <v>600</v>
      </c>
      <c r="P1352" s="235">
        <v>600</v>
      </c>
      <c r="Q1352" s="235" t="s">
        <v>7033</v>
      </c>
      <c r="R1352" s="235">
        <v>2</v>
      </c>
      <c r="S1352" s="235" t="s">
        <v>614</v>
      </c>
      <c r="T1352" s="303"/>
      <c r="U1352" s="303"/>
      <c r="V1352" s="303"/>
      <c r="W1352" s="303"/>
      <c r="X1352" s="303"/>
      <c r="Y1352" s="304"/>
      <c r="Z1352" s="235" t="s">
        <v>1496</v>
      </c>
      <c r="AA1352" s="304"/>
      <c r="AB1352" s="304"/>
      <c r="AC1352" s="304"/>
      <c r="AD1352" s="945"/>
      <c r="AE1352" s="304"/>
      <c r="AF1352" s="304"/>
      <c r="AG1352" s="304"/>
      <c r="AH1352" s="304"/>
      <c r="AI1352" s="304"/>
      <c r="AJ1352" s="304"/>
      <c r="AK1352" s="304"/>
      <c r="AL1352" s="304"/>
      <c r="AM1352" s="304"/>
      <c r="AN1352" s="1470"/>
      <c r="AO1352" s="1470"/>
      <c r="AP1352" s="1470"/>
      <c r="AQ1352" s="1470"/>
      <c r="AR1352" s="1470"/>
      <c r="AS1352" s="1470"/>
      <c r="AT1352" s="1470"/>
      <c r="AU1352" s="1329">
        <v>2009</v>
      </c>
      <c r="AV1352" s="1329"/>
      <c r="AW1352" s="1329"/>
      <c r="AX1352" s="1329"/>
      <c r="AY1352" s="1329"/>
      <c r="AZ1352" s="1329"/>
      <c r="BA1352" s="1329"/>
      <c r="BB1352" s="222">
        <v>325</v>
      </c>
      <c r="BC1352" s="222"/>
    </row>
    <row r="1353" spans="1:55" s="1317" customFormat="1" ht="25.7" hidden="1" customHeight="1">
      <c r="A1353" s="690"/>
      <c r="B1353" s="242"/>
      <c r="C1353" s="1460" t="s">
        <v>1881</v>
      </c>
      <c r="D1353" s="1460" t="s">
        <v>7034</v>
      </c>
      <c r="E1353" s="1460" t="s">
        <v>1881</v>
      </c>
      <c r="F1353" s="1460" t="s">
        <v>1883</v>
      </c>
      <c r="G1353" s="304"/>
      <c r="H1353" s="304">
        <v>5053</v>
      </c>
      <c r="I1353" s="1461">
        <v>5053</v>
      </c>
      <c r="J1353" s="235">
        <v>2486</v>
      </c>
      <c r="K1353" s="235">
        <v>2486</v>
      </c>
      <c r="L1353" s="304"/>
      <c r="M1353" s="304"/>
      <c r="N1353" s="304"/>
      <c r="O1353" s="1461">
        <v>2240</v>
      </c>
      <c r="P1353" s="235">
        <v>2240</v>
      </c>
      <c r="Q1353" s="235" t="s">
        <v>7035</v>
      </c>
      <c r="R1353" s="235">
        <v>4</v>
      </c>
      <c r="S1353" s="235" t="s">
        <v>614</v>
      </c>
      <c r="T1353" s="303"/>
      <c r="U1353" s="303"/>
      <c r="V1353" s="303"/>
      <c r="W1353" s="303"/>
      <c r="X1353" s="303"/>
      <c r="Y1353" s="304"/>
      <c r="Z1353" s="235" t="s">
        <v>1496</v>
      </c>
      <c r="AA1353" s="304"/>
      <c r="AB1353" s="304"/>
      <c r="AC1353" s="304"/>
      <c r="AD1353" s="945"/>
      <c r="AE1353" s="304"/>
      <c r="AF1353" s="304"/>
      <c r="AG1353" s="304"/>
      <c r="AH1353" s="304"/>
      <c r="AI1353" s="304"/>
      <c r="AJ1353" s="304"/>
      <c r="AK1353" s="304"/>
      <c r="AL1353" s="304"/>
      <c r="AM1353" s="304"/>
      <c r="AN1353" s="1470"/>
      <c r="AO1353" s="1470"/>
      <c r="AP1353" s="1470"/>
      <c r="AQ1353" s="1470"/>
      <c r="AR1353" s="1470"/>
      <c r="AS1353" s="1470"/>
      <c r="AT1353" s="1470"/>
      <c r="AU1353" s="1329">
        <v>2011</v>
      </c>
      <c r="AV1353" s="1329"/>
      <c r="AW1353" s="1329"/>
      <c r="AX1353" s="1329"/>
      <c r="AY1353" s="1329"/>
      <c r="AZ1353" s="1329"/>
      <c r="BA1353" s="1329"/>
      <c r="BB1353" s="222">
        <v>2310</v>
      </c>
      <c r="BC1353" s="222"/>
    </row>
    <row r="1354" spans="1:55" s="1317" customFormat="1" ht="25.7" hidden="1" customHeight="1">
      <c r="A1354" s="690"/>
      <c r="B1354" s="242"/>
      <c r="C1354" s="1460" t="s">
        <v>1881</v>
      </c>
      <c r="D1354" s="1460" t="s">
        <v>1882</v>
      </c>
      <c r="E1354" s="1460" t="s">
        <v>1881</v>
      </c>
      <c r="F1354" s="1460" t="s">
        <v>1883</v>
      </c>
      <c r="G1354" s="304"/>
      <c r="H1354" s="304"/>
      <c r="I1354" s="1461">
        <v>400</v>
      </c>
      <c r="J1354" s="235">
        <v>370.11</v>
      </c>
      <c r="K1354" s="235">
        <v>370.11</v>
      </c>
      <c r="L1354" s="304"/>
      <c r="M1354" s="304"/>
      <c r="N1354" s="304"/>
      <c r="O1354" s="1461">
        <v>300</v>
      </c>
      <c r="P1354" s="235">
        <v>300</v>
      </c>
      <c r="Q1354" s="235" t="s">
        <v>1884</v>
      </c>
      <c r="R1354" s="235">
        <v>1</v>
      </c>
      <c r="S1354" s="235" t="s">
        <v>614</v>
      </c>
      <c r="T1354" s="303"/>
      <c r="U1354" s="303"/>
      <c r="V1354" s="303"/>
      <c r="W1354" s="303"/>
      <c r="X1354" s="303"/>
      <c r="Y1354" s="304"/>
      <c r="Z1354" s="235" t="s">
        <v>1496</v>
      </c>
      <c r="AA1354" s="304"/>
      <c r="AB1354" s="304"/>
      <c r="AC1354" s="304"/>
      <c r="AD1354" s="945"/>
      <c r="AE1354" s="304"/>
      <c r="AF1354" s="304"/>
      <c r="AG1354" s="304"/>
      <c r="AH1354" s="304"/>
      <c r="AI1354" s="304"/>
      <c r="AJ1354" s="304"/>
      <c r="AK1354" s="304"/>
      <c r="AL1354" s="304"/>
      <c r="AM1354" s="304"/>
      <c r="AN1354" s="1470"/>
      <c r="AO1354" s="1470"/>
      <c r="AP1354" s="1470"/>
      <c r="AQ1354" s="1470"/>
      <c r="AR1354" s="1470"/>
      <c r="AS1354" s="1470"/>
      <c r="AT1354" s="1470"/>
      <c r="AU1354" s="1329">
        <v>2008</v>
      </c>
      <c r="AV1354" s="1329"/>
      <c r="AW1354" s="1329"/>
      <c r="AX1354" s="1329"/>
      <c r="AY1354" s="1329"/>
      <c r="AZ1354" s="1329"/>
      <c r="BA1354" s="1329"/>
      <c r="BB1354" s="222">
        <v>69</v>
      </c>
      <c r="BC1354" s="222"/>
    </row>
    <row r="1355" spans="1:55" s="1317" customFormat="1" ht="25.7" hidden="1" customHeight="1">
      <c r="A1355" s="690"/>
      <c r="B1355" s="242"/>
      <c r="C1355" s="1460" t="s">
        <v>6760</v>
      </c>
      <c r="D1355" s="1460" t="s">
        <v>7036</v>
      </c>
      <c r="E1355" s="1460" t="s">
        <v>6760</v>
      </c>
      <c r="F1355" s="1460" t="s">
        <v>2652</v>
      </c>
      <c r="G1355" s="304"/>
      <c r="H1355" s="304"/>
      <c r="I1355" s="1461">
        <v>19735</v>
      </c>
      <c r="J1355" s="235">
        <v>1171</v>
      </c>
      <c r="K1355" s="235">
        <v>1161</v>
      </c>
      <c r="L1355" s="304"/>
      <c r="M1355" s="304"/>
      <c r="N1355" s="304"/>
      <c r="O1355" s="1461">
        <v>600</v>
      </c>
      <c r="P1355" s="235">
        <v>600</v>
      </c>
      <c r="Q1355" s="235" t="s">
        <v>7033</v>
      </c>
      <c r="R1355" s="235">
        <v>2</v>
      </c>
      <c r="S1355" s="235" t="s">
        <v>614</v>
      </c>
      <c r="T1355" s="303"/>
      <c r="U1355" s="303"/>
      <c r="V1355" s="303"/>
      <c r="W1355" s="303"/>
      <c r="X1355" s="303"/>
      <c r="Y1355" s="304"/>
      <c r="Z1355" s="235" t="s">
        <v>6722</v>
      </c>
      <c r="AA1355" s="304"/>
      <c r="AB1355" s="304"/>
      <c r="AC1355" s="304"/>
      <c r="AD1355" s="945"/>
      <c r="AE1355" s="304"/>
      <c r="AF1355" s="304"/>
      <c r="AG1355" s="304"/>
      <c r="AH1355" s="304"/>
      <c r="AI1355" s="304"/>
      <c r="AJ1355" s="304"/>
      <c r="AK1355" s="304"/>
      <c r="AL1355" s="304"/>
      <c r="AM1355" s="304"/>
      <c r="AN1355" s="1470"/>
      <c r="AO1355" s="1470"/>
      <c r="AP1355" s="1470"/>
      <c r="AQ1355" s="1470"/>
      <c r="AR1355" s="1470"/>
      <c r="AS1355" s="1470"/>
      <c r="AT1355" s="1470"/>
      <c r="AU1355" s="1329">
        <v>2008</v>
      </c>
      <c r="AV1355" s="1329"/>
      <c r="AW1355" s="1329"/>
      <c r="AX1355" s="1329"/>
      <c r="AY1355" s="1329"/>
      <c r="AZ1355" s="1329"/>
      <c r="BA1355" s="1329"/>
      <c r="BB1355" s="222">
        <v>545</v>
      </c>
      <c r="BC1355" s="222"/>
    </row>
    <row r="1356" spans="1:55" s="1317" customFormat="1" ht="25.7" hidden="1" customHeight="1">
      <c r="A1356" s="690"/>
      <c r="B1356" s="242"/>
      <c r="C1356" s="1460" t="s">
        <v>6760</v>
      </c>
      <c r="D1356" s="1460" t="s">
        <v>7037</v>
      </c>
      <c r="E1356" s="1460" t="s">
        <v>6760</v>
      </c>
      <c r="F1356" s="1460" t="s">
        <v>6760</v>
      </c>
      <c r="G1356" s="304"/>
      <c r="H1356" s="304"/>
      <c r="I1356" s="1461">
        <v>863</v>
      </c>
      <c r="J1356" s="235">
        <v>390</v>
      </c>
      <c r="K1356" s="235">
        <v>390</v>
      </c>
      <c r="L1356" s="304"/>
      <c r="M1356" s="304"/>
      <c r="N1356" s="304"/>
      <c r="O1356" s="1461">
        <v>300</v>
      </c>
      <c r="P1356" s="235">
        <v>300</v>
      </c>
      <c r="Q1356" s="235" t="s">
        <v>7033</v>
      </c>
      <c r="R1356" s="235">
        <v>1</v>
      </c>
      <c r="S1356" s="235" t="s">
        <v>614</v>
      </c>
      <c r="T1356" s="303"/>
      <c r="U1356" s="303"/>
      <c r="V1356" s="303"/>
      <c r="W1356" s="303"/>
      <c r="X1356" s="303"/>
      <c r="Y1356" s="304"/>
      <c r="Z1356" s="235" t="s">
        <v>1496</v>
      </c>
      <c r="AA1356" s="304"/>
      <c r="AB1356" s="304"/>
      <c r="AC1356" s="304"/>
      <c r="AD1356" s="945"/>
      <c r="AE1356" s="304"/>
      <c r="AF1356" s="304"/>
      <c r="AG1356" s="304"/>
      <c r="AH1356" s="304"/>
      <c r="AI1356" s="304"/>
      <c r="AJ1356" s="304"/>
      <c r="AK1356" s="304"/>
      <c r="AL1356" s="304"/>
      <c r="AM1356" s="304"/>
      <c r="AN1356" s="1470"/>
      <c r="AO1356" s="1470"/>
      <c r="AP1356" s="1470"/>
      <c r="AQ1356" s="1470"/>
      <c r="AR1356" s="1470"/>
      <c r="AS1356" s="1470"/>
      <c r="AT1356" s="1470"/>
      <c r="AU1356" s="1329">
        <v>2010</v>
      </c>
      <c r="AV1356" s="1329"/>
      <c r="AW1356" s="1329"/>
      <c r="AX1356" s="1329"/>
      <c r="AY1356" s="1329"/>
      <c r="AZ1356" s="1329"/>
      <c r="BA1356" s="1329"/>
      <c r="BB1356" s="222">
        <v>150</v>
      </c>
      <c r="BC1356" s="222"/>
    </row>
    <row r="1357" spans="1:55" s="1317" customFormat="1" ht="25.7" hidden="1" customHeight="1">
      <c r="A1357" s="690"/>
      <c r="B1357" s="242"/>
      <c r="C1357" s="1460" t="s">
        <v>6760</v>
      </c>
      <c r="D1357" s="1460" t="s">
        <v>7039</v>
      </c>
      <c r="E1357" s="1460" t="s">
        <v>6760</v>
      </c>
      <c r="F1357" s="1460" t="s">
        <v>6760</v>
      </c>
      <c r="G1357" s="304"/>
      <c r="H1357" s="304"/>
      <c r="I1357" s="1461">
        <v>1784</v>
      </c>
      <c r="J1357" s="235">
        <v>418</v>
      </c>
      <c r="K1357" s="235">
        <v>418</v>
      </c>
      <c r="L1357" s="304"/>
      <c r="M1357" s="304"/>
      <c r="N1357" s="304"/>
      <c r="O1357" s="1461">
        <v>418</v>
      </c>
      <c r="P1357" s="235">
        <v>418</v>
      </c>
      <c r="Q1357" s="235" t="s">
        <v>7038</v>
      </c>
      <c r="R1357" s="235">
        <v>1</v>
      </c>
      <c r="S1357" s="235" t="s">
        <v>614</v>
      </c>
      <c r="T1357" s="303"/>
      <c r="U1357" s="303"/>
      <c r="V1357" s="303"/>
      <c r="W1357" s="303"/>
      <c r="X1357" s="303"/>
      <c r="Y1357" s="304"/>
      <c r="Z1357" s="235"/>
      <c r="AA1357" s="304"/>
      <c r="AB1357" s="304"/>
      <c r="AC1357" s="304"/>
      <c r="AD1357" s="945"/>
      <c r="AE1357" s="304"/>
      <c r="AF1357" s="304"/>
      <c r="AG1357" s="304"/>
      <c r="AH1357" s="304"/>
      <c r="AI1357" s="304"/>
      <c r="AJ1357" s="304"/>
      <c r="AK1357" s="304"/>
      <c r="AL1357" s="304"/>
      <c r="AM1357" s="304"/>
      <c r="AN1357" s="1470"/>
      <c r="AO1357" s="1470"/>
      <c r="AP1357" s="1470"/>
      <c r="AQ1357" s="1470"/>
      <c r="AR1357" s="1470"/>
      <c r="AS1357" s="1470"/>
      <c r="AT1357" s="1470"/>
      <c r="AU1357" s="1329" t="s">
        <v>7040</v>
      </c>
      <c r="AV1357" s="1329"/>
      <c r="AW1357" s="1329"/>
      <c r="AX1357" s="1329"/>
      <c r="AY1357" s="1329"/>
      <c r="AZ1357" s="1329"/>
      <c r="BA1357" s="1329"/>
      <c r="BB1357" s="222">
        <v>158</v>
      </c>
      <c r="BC1357" s="222"/>
    </row>
    <row r="1358" spans="1:55" s="1317" customFormat="1" ht="25.7" hidden="1" customHeight="1">
      <c r="A1358" s="690"/>
      <c r="B1358" s="242"/>
      <c r="C1358" s="1460" t="s">
        <v>6760</v>
      </c>
      <c r="D1358" s="1460" t="s">
        <v>7041</v>
      </c>
      <c r="E1358" s="1460" t="s">
        <v>6760</v>
      </c>
      <c r="F1358" s="1460" t="s">
        <v>6760</v>
      </c>
      <c r="G1358" s="304"/>
      <c r="H1358" s="304"/>
      <c r="I1358" s="1461">
        <v>3276</v>
      </c>
      <c r="J1358" s="235">
        <v>456</v>
      </c>
      <c r="K1358" s="235">
        <v>456</v>
      </c>
      <c r="L1358" s="304"/>
      <c r="M1358" s="304"/>
      <c r="N1358" s="304"/>
      <c r="O1358" s="1461">
        <v>456</v>
      </c>
      <c r="P1358" s="235">
        <v>456</v>
      </c>
      <c r="Q1358" s="235" t="s">
        <v>7038</v>
      </c>
      <c r="R1358" s="235">
        <v>1</v>
      </c>
      <c r="S1358" s="235" t="s">
        <v>614</v>
      </c>
      <c r="T1358" s="303"/>
      <c r="U1358" s="303"/>
      <c r="V1358" s="303"/>
      <c r="W1358" s="303"/>
      <c r="X1358" s="303"/>
      <c r="Y1358" s="304"/>
      <c r="Z1358" s="235"/>
      <c r="AA1358" s="304"/>
      <c r="AB1358" s="304"/>
      <c r="AC1358" s="304"/>
      <c r="AD1358" s="945"/>
      <c r="AE1358" s="304"/>
      <c r="AF1358" s="304"/>
      <c r="AG1358" s="304"/>
      <c r="AH1358" s="304"/>
      <c r="AI1358" s="304"/>
      <c r="AJ1358" s="304"/>
      <c r="AK1358" s="304"/>
      <c r="AL1358" s="304"/>
      <c r="AM1358" s="304"/>
      <c r="AN1358" s="1470"/>
      <c r="AO1358" s="1470"/>
      <c r="AP1358" s="1470"/>
      <c r="AQ1358" s="1470"/>
      <c r="AR1358" s="1470"/>
      <c r="AS1358" s="1470"/>
      <c r="AT1358" s="1470"/>
      <c r="AU1358" s="1329" t="s">
        <v>7040</v>
      </c>
      <c r="AV1358" s="1329"/>
      <c r="AW1358" s="1329"/>
      <c r="AX1358" s="1329"/>
      <c r="AY1358" s="1329"/>
      <c r="AZ1358" s="1329"/>
      <c r="BA1358" s="1329"/>
      <c r="BB1358" s="222">
        <v>164</v>
      </c>
      <c r="BC1358" s="222"/>
    </row>
    <row r="1359" spans="1:55" s="1317" customFormat="1" ht="25.7" hidden="1" customHeight="1">
      <c r="A1359" s="690"/>
      <c r="B1359" s="242"/>
      <c r="C1359" s="1460" t="s">
        <v>6760</v>
      </c>
      <c r="D1359" s="1460" t="s">
        <v>7042</v>
      </c>
      <c r="E1359" s="1460" t="s">
        <v>6760</v>
      </c>
      <c r="F1359" s="1460" t="s">
        <v>6760</v>
      </c>
      <c r="G1359" s="304"/>
      <c r="H1359" s="304"/>
      <c r="I1359" s="1461">
        <v>5422</v>
      </c>
      <c r="J1359" s="235">
        <v>456</v>
      </c>
      <c r="K1359" s="235">
        <v>456</v>
      </c>
      <c r="L1359" s="304"/>
      <c r="M1359" s="304"/>
      <c r="N1359" s="304"/>
      <c r="O1359" s="1461">
        <v>456</v>
      </c>
      <c r="P1359" s="235">
        <v>456</v>
      </c>
      <c r="Q1359" s="235" t="s">
        <v>7038</v>
      </c>
      <c r="R1359" s="235">
        <v>1</v>
      </c>
      <c r="S1359" s="235" t="s">
        <v>614</v>
      </c>
      <c r="T1359" s="303"/>
      <c r="U1359" s="303"/>
      <c r="V1359" s="303"/>
      <c r="W1359" s="303"/>
      <c r="X1359" s="303"/>
      <c r="Y1359" s="304"/>
      <c r="Z1359" s="235"/>
      <c r="AA1359" s="304"/>
      <c r="AB1359" s="304"/>
      <c r="AC1359" s="304"/>
      <c r="AD1359" s="945"/>
      <c r="AE1359" s="304"/>
      <c r="AF1359" s="304"/>
      <c r="AG1359" s="304"/>
      <c r="AH1359" s="304"/>
      <c r="AI1359" s="304"/>
      <c r="AJ1359" s="304"/>
      <c r="AK1359" s="304"/>
      <c r="AL1359" s="304"/>
      <c r="AM1359" s="304"/>
      <c r="AN1359" s="1470"/>
      <c r="AO1359" s="1470"/>
      <c r="AP1359" s="1470"/>
      <c r="AQ1359" s="1470"/>
      <c r="AR1359" s="1470"/>
      <c r="AS1359" s="1470"/>
      <c r="AT1359" s="1470"/>
      <c r="AU1359" s="1329" t="s">
        <v>7040</v>
      </c>
      <c r="AV1359" s="1329"/>
      <c r="AW1359" s="1329"/>
      <c r="AX1359" s="1329"/>
      <c r="AY1359" s="1329"/>
      <c r="AZ1359" s="1329"/>
      <c r="BA1359" s="1329"/>
      <c r="BB1359" s="222">
        <v>162</v>
      </c>
      <c r="BC1359" s="222"/>
    </row>
    <row r="1360" spans="1:55" s="1317" customFormat="1" ht="25.7" hidden="1" customHeight="1">
      <c r="A1360" s="690"/>
      <c r="B1360" s="242"/>
      <c r="C1360" s="1460" t="s">
        <v>6760</v>
      </c>
      <c r="D1360" s="1460" t="s">
        <v>7043</v>
      </c>
      <c r="E1360" s="1460" t="s">
        <v>6760</v>
      </c>
      <c r="F1360" s="1460" t="s">
        <v>6760</v>
      </c>
      <c r="G1360" s="304"/>
      <c r="H1360" s="304"/>
      <c r="I1360" s="1461">
        <v>4401</v>
      </c>
      <c r="J1360" s="235">
        <v>456</v>
      </c>
      <c r="K1360" s="235">
        <v>456</v>
      </c>
      <c r="L1360" s="304"/>
      <c r="M1360" s="304"/>
      <c r="N1360" s="304"/>
      <c r="O1360" s="1461">
        <v>456</v>
      </c>
      <c r="P1360" s="235">
        <v>456</v>
      </c>
      <c r="Q1360" s="235" t="s">
        <v>7038</v>
      </c>
      <c r="R1360" s="235">
        <v>1</v>
      </c>
      <c r="S1360" s="235" t="s">
        <v>614</v>
      </c>
      <c r="T1360" s="303"/>
      <c r="U1360" s="303"/>
      <c r="V1360" s="303"/>
      <c r="W1360" s="303"/>
      <c r="X1360" s="303"/>
      <c r="Y1360" s="304"/>
      <c r="Z1360" s="235"/>
      <c r="AA1360" s="304"/>
      <c r="AB1360" s="304"/>
      <c r="AC1360" s="304"/>
      <c r="AD1360" s="945"/>
      <c r="AE1360" s="304"/>
      <c r="AF1360" s="304"/>
      <c r="AG1360" s="304"/>
      <c r="AH1360" s="304"/>
      <c r="AI1360" s="304"/>
      <c r="AJ1360" s="304"/>
      <c r="AK1360" s="304"/>
      <c r="AL1360" s="304"/>
      <c r="AM1360" s="304"/>
      <c r="AN1360" s="1470"/>
      <c r="AO1360" s="1470"/>
      <c r="AP1360" s="1470"/>
      <c r="AQ1360" s="1470"/>
      <c r="AR1360" s="1470"/>
      <c r="AS1360" s="1470"/>
      <c r="AT1360" s="1470"/>
      <c r="AU1360" s="1329" t="s">
        <v>7040</v>
      </c>
      <c r="AV1360" s="1329"/>
      <c r="AW1360" s="1329"/>
      <c r="AX1360" s="1329"/>
      <c r="AY1360" s="1329"/>
      <c r="AZ1360" s="1329"/>
      <c r="BA1360" s="1329"/>
      <c r="BB1360" s="222">
        <v>161</v>
      </c>
      <c r="BC1360" s="222"/>
    </row>
    <row r="1361" spans="1:55" s="1317" customFormat="1" ht="25.7" hidden="1" customHeight="1">
      <c r="A1361" s="690"/>
      <c r="B1361" s="242"/>
      <c r="C1361" s="1460" t="s">
        <v>6760</v>
      </c>
      <c r="D1361" s="1460" t="s">
        <v>7044</v>
      </c>
      <c r="E1361" s="1460" t="s">
        <v>6760</v>
      </c>
      <c r="F1361" s="1460" t="s">
        <v>6760</v>
      </c>
      <c r="G1361" s="304"/>
      <c r="H1361" s="304"/>
      <c r="I1361" s="1461">
        <v>23481</v>
      </c>
      <c r="J1361" s="235">
        <v>363</v>
      </c>
      <c r="K1361" s="235">
        <v>363</v>
      </c>
      <c r="L1361" s="304"/>
      <c r="M1361" s="304"/>
      <c r="N1361" s="304"/>
      <c r="O1361" s="1461">
        <v>363</v>
      </c>
      <c r="P1361" s="235">
        <v>363</v>
      </c>
      <c r="Q1361" s="235" t="s">
        <v>7038</v>
      </c>
      <c r="R1361" s="235">
        <v>1</v>
      </c>
      <c r="S1361" s="235" t="s">
        <v>614</v>
      </c>
      <c r="T1361" s="303"/>
      <c r="U1361" s="303"/>
      <c r="V1361" s="303"/>
      <c r="W1361" s="303"/>
      <c r="X1361" s="303"/>
      <c r="Y1361" s="304"/>
      <c r="Z1361" s="235"/>
      <c r="AA1361" s="304"/>
      <c r="AB1361" s="304"/>
      <c r="AC1361" s="304"/>
      <c r="AD1361" s="945"/>
      <c r="AE1361" s="304"/>
      <c r="AF1361" s="304"/>
      <c r="AG1361" s="304"/>
      <c r="AH1361" s="304"/>
      <c r="AI1361" s="304"/>
      <c r="AJ1361" s="304"/>
      <c r="AK1361" s="304"/>
      <c r="AL1361" s="304"/>
      <c r="AM1361" s="304"/>
      <c r="AN1361" s="1470"/>
      <c r="AO1361" s="1470"/>
      <c r="AP1361" s="1470"/>
      <c r="AQ1361" s="1470"/>
      <c r="AR1361" s="1470"/>
      <c r="AS1361" s="1470"/>
      <c r="AT1361" s="1470"/>
      <c r="AU1361" s="1329" t="s">
        <v>7040</v>
      </c>
      <c r="AV1361" s="1329"/>
      <c r="AW1361" s="1329"/>
      <c r="AX1361" s="1329"/>
      <c r="AY1361" s="1329"/>
      <c r="AZ1361" s="1329"/>
      <c r="BA1361" s="1329"/>
      <c r="BB1361" s="222">
        <v>134</v>
      </c>
      <c r="BC1361" s="222"/>
    </row>
    <row r="1362" spans="1:55" s="1317" customFormat="1" ht="25.7" hidden="1" customHeight="1">
      <c r="A1362" s="690"/>
      <c r="B1362" s="242"/>
      <c r="C1362" s="1460" t="s">
        <v>6760</v>
      </c>
      <c r="D1362" s="1460" t="s">
        <v>7045</v>
      </c>
      <c r="E1362" s="1460" t="s">
        <v>6760</v>
      </c>
      <c r="F1362" s="1460" t="s">
        <v>6760</v>
      </c>
      <c r="G1362" s="304"/>
      <c r="H1362" s="304"/>
      <c r="I1362" s="1461">
        <v>5907</v>
      </c>
      <c r="J1362" s="235">
        <v>456</v>
      </c>
      <c r="K1362" s="235">
        <v>456</v>
      </c>
      <c r="L1362" s="304"/>
      <c r="M1362" s="304"/>
      <c r="N1362" s="304"/>
      <c r="O1362" s="1461">
        <v>456</v>
      </c>
      <c r="P1362" s="235">
        <v>456</v>
      </c>
      <c r="Q1362" s="235" t="s">
        <v>7038</v>
      </c>
      <c r="R1362" s="235">
        <v>1</v>
      </c>
      <c r="S1362" s="235" t="s">
        <v>614</v>
      </c>
      <c r="T1362" s="303"/>
      <c r="U1362" s="303"/>
      <c r="V1362" s="303"/>
      <c r="W1362" s="303"/>
      <c r="X1362" s="303"/>
      <c r="Y1362" s="304"/>
      <c r="Z1362" s="235"/>
      <c r="AA1362" s="304"/>
      <c r="AB1362" s="304"/>
      <c r="AC1362" s="304"/>
      <c r="AD1362" s="945"/>
      <c r="AE1362" s="304"/>
      <c r="AF1362" s="304"/>
      <c r="AG1362" s="304"/>
      <c r="AH1362" s="304"/>
      <c r="AI1362" s="304"/>
      <c r="AJ1362" s="304"/>
      <c r="AK1362" s="304"/>
      <c r="AL1362" s="304"/>
      <c r="AM1362" s="304"/>
      <c r="AN1362" s="1470"/>
      <c r="AO1362" s="1470"/>
      <c r="AP1362" s="1470"/>
      <c r="AQ1362" s="1470"/>
      <c r="AR1362" s="1470"/>
      <c r="AS1362" s="1470"/>
      <c r="AT1362" s="1470"/>
      <c r="AU1362" s="1329" t="s">
        <v>7040</v>
      </c>
      <c r="AV1362" s="1329"/>
      <c r="AW1362" s="1329"/>
      <c r="AX1362" s="1329"/>
      <c r="AY1362" s="1329"/>
      <c r="AZ1362" s="1329"/>
      <c r="BA1362" s="1329"/>
      <c r="BB1362" s="222">
        <v>156</v>
      </c>
      <c r="BC1362" s="222"/>
    </row>
    <row r="1363" spans="1:55" s="19" customFormat="1" ht="25.7" hidden="1" customHeight="1">
      <c r="A1363" s="690"/>
      <c r="B1363" s="242"/>
      <c r="C1363" s="707" t="s">
        <v>6760</v>
      </c>
      <c r="D1363" s="707" t="s">
        <v>7046</v>
      </c>
      <c r="E1363" s="707" t="s">
        <v>6760</v>
      </c>
      <c r="F1363" s="707" t="s">
        <v>6760</v>
      </c>
      <c r="G1363" s="304"/>
      <c r="H1363" s="304"/>
      <c r="I1363" s="241">
        <v>734</v>
      </c>
      <c r="J1363" s="235">
        <v>435</v>
      </c>
      <c r="K1363" s="235">
        <v>435</v>
      </c>
      <c r="L1363" s="304"/>
      <c r="M1363" s="304"/>
      <c r="N1363" s="304"/>
      <c r="O1363" s="241">
        <v>435</v>
      </c>
      <c r="P1363" s="235">
        <v>435</v>
      </c>
      <c r="Q1363" s="235" t="s">
        <v>7038</v>
      </c>
      <c r="R1363" s="235">
        <v>1</v>
      </c>
      <c r="S1363" s="235" t="s">
        <v>614</v>
      </c>
      <c r="T1363" s="303"/>
      <c r="U1363" s="303"/>
      <c r="V1363" s="303"/>
      <c r="W1363" s="303"/>
      <c r="X1363" s="303"/>
      <c r="Y1363" s="304"/>
      <c r="Z1363" s="235" t="s">
        <v>6002</v>
      </c>
      <c r="AA1363" s="304"/>
      <c r="AB1363" s="304"/>
      <c r="AC1363" s="304"/>
      <c r="AD1363" s="945"/>
      <c r="AE1363" s="304"/>
      <c r="AF1363" s="304"/>
      <c r="AG1363" s="304"/>
      <c r="AH1363" s="304"/>
      <c r="AI1363" s="304"/>
      <c r="AJ1363" s="304"/>
      <c r="AK1363" s="304"/>
      <c r="AL1363" s="304"/>
      <c r="AM1363" s="304"/>
      <c r="AN1363" s="236"/>
      <c r="AO1363" s="236"/>
      <c r="AP1363" s="236"/>
      <c r="AQ1363" s="236"/>
      <c r="AR1363" s="236"/>
      <c r="AS1363" s="236"/>
      <c r="AT1363" s="236"/>
      <c r="AU1363" s="221" t="s">
        <v>7047</v>
      </c>
      <c r="AV1363" s="221"/>
      <c r="AW1363" s="221"/>
      <c r="AX1363" s="221"/>
      <c r="AY1363" s="221"/>
      <c r="AZ1363" s="221"/>
      <c r="BA1363" s="221"/>
      <c r="BB1363" s="222">
        <v>304</v>
      </c>
      <c r="BC1363" s="222"/>
    </row>
    <row r="1364" spans="1:55" s="1317" customFormat="1" ht="25.7" hidden="1" customHeight="1">
      <c r="A1364" s="690"/>
      <c r="B1364" s="242"/>
      <c r="C1364" s="1303" t="s">
        <v>6760</v>
      </c>
      <c r="D1364" s="1303" t="s">
        <v>7048</v>
      </c>
      <c r="E1364" s="1303" t="s">
        <v>6760</v>
      </c>
      <c r="F1364" s="1303" t="s">
        <v>6760</v>
      </c>
      <c r="G1364" s="304"/>
      <c r="H1364" s="304"/>
      <c r="I1364" s="1304">
        <v>188625</v>
      </c>
      <c r="J1364" s="235">
        <v>460</v>
      </c>
      <c r="K1364" s="235">
        <v>460</v>
      </c>
      <c r="L1364" s="304"/>
      <c r="M1364" s="304"/>
      <c r="N1364" s="304"/>
      <c r="O1364" s="1304">
        <v>460</v>
      </c>
      <c r="P1364" s="235">
        <v>460</v>
      </c>
      <c r="Q1364" s="235" t="s">
        <v>7038</v>
      </c>
      <c r="R1364" s="235">
        <v>1</v>
      </c>
      <c r="S1364" s="235" t="s">
        <v>614</v>
      </c>
      <c r="T1364" s="303"/>
      <c r="U1364" s="303"/>
      <c r="V1364" s="303"/>
      <c r="W1364" s="303"/>
      <c r="X1364" s="303"/>
      <c r="Y1364" s="304"/>
      <c r="Z1364" s="235" t="s">
        <v>1496</v>
      </c>
      <c r="AA1364" s="304"/>
      <c r="AB1364" s="304"/>
      <c r="AC1364" s="304"/>
      <c r="AD1364" s="945"/>
      <c r="AE1364" s="304"/>
      <c r="AF1364" s="304"/>
      <c r="AG1364" s="304"/>
      <c r="AH1364" s="304"/>
      <c r="AI1364" s="304"/>
      <c r="AJ1364" s="304"/>
      <c r="AK1364" s="304"/>
      <c r="AL1364" s="304"/>
      <c r="AM1364" s="304"/>
      <c r="AN1364" s="1312"/>
      <c r="AO1364" s="1312"/>
      <c r="AP1364" s="1312"/>
      <c r="AQ1364" s="1312"/>
      <c r="AR1364" s="1312"/>
      <c r="AS1364" s="1312"/>
      <c r="AT1364" s="1312"/>
      <c r="AU1364" s="1329" t="s">
        <v>7047</v>
      </c>
      <c r="AV1364" s="1329"/>
      <c r="AW1364" s="1329"/>
      <c r="AX1364" s="1329"/>
      <c r="AY1364" s="1329"/>
      <c r="AZ1364" s="1329"/>
      <c r="BA1364" s="1329"/>
      <c r="BB1364" s="222">
        <v>250</v>
      </c>
      <c r="BC1364" s="222"/>
    </row>
    <row r="1365" spans="1:55" s="1317" customFormat="1" ht="25.7" hidden="1" customHeight="1">
      <c r="A1365" s="690"/>
      <c r="B1365" s="242"/>
      <c r="C1365" s="1303" t="s">
        <v>6760</v>
      </c>
      <c r="D1365" s="1303" t="s">
        <v>13365</v>
      </c>
      <c r="E1365" s="1303" t="s">
        <v>6760</v>
      </c>
      <c r="F1365" s="1303" t="s">
        <v>6760</v>
      </c>
      <c r="G1365" s="304"/>
      <c r="H1365" s="304"/>
      <c r="I1365" s="1304">
        <v>7813</v>
      </c>
      <c r="J1365" s="235">
        <v>499</v>
      </c>
      <c r="K1365" s="235">
        <v>499</v>
      </c>
      <c r="L1365" s="304"/>
      <c r="M1365" s="304"/>
      <c r="N1365" s="304"/>
      <c r="O1365" s="1304">
        <v>499</v>
      </c>
      <c r="P1365" s="235">
        <v>499</v>
      </c>
      <c r="Q1365" s="235" t="s">
        <v>7038</v>
      </c>
      <c r="R1365" s="235">
        <v>1</v>
      </c>
      <c r="S1365" s="235" t="s">
        <v>614</v>
      </c>
      <c r="T1365" s="303"/>
      <c r="U1365" s="303"/>
      <c r="V1365" s="303"/>
      <c r="W1365" s="303"/>
      <c r="X1365" s="303"/>
      <c r="Y1365" s="304"/>
      <c r="Z1365" s="235" t="s">
        <v>1496</v>
      </c>
      <c r="AA1365" s="304"/>
      <c r="AB1365" s="304"/>
      <c r="AC1365" s="304"/>
      <c r="AD1365" s="945"/>
      <c r="AE1365" s="304"/>
      <c r="AF1365" s="304"/>
      <c r="AG1365" s="304"/>
      <c r="AH1365" s="304"/>
      <c r="AI1365" s="304"/>
      <c r="AJ1365" s="304"/>
      <c r="AK1365" s="304"/>
      <c r="AL1365" s="304"/>
      <c r="AM1365" s="304"/>
      <c r="AN1365" s="1312"/>
      <c r="AO1365" s="1312"/>
      <c r="AP1365" s="1312"/>
      <c r="AQ1365" s="1312"/>
      <c r="AR1365" s="1312"/>
      <c r="AS1365" s="1312"/>
      <c r="AT1365" s="1312"/>
      <c r="AU1365" s="1329">
        <v>2015</v>
      </c>
      <c r="AV1365" s="1329"/>
      <c r="AW1365" s="1329"/>
      <c r="AX1365" s="1329"/>
      <c r="AY1365" s="1329"/>
      <c r="AZ1365" s="1329"/>
      <c r="BA1365" s="1329"/>
      <c r="BB1365" s="222">
        <v>600</v>
      </c>
      <c r="BC1365" s="222"/>
    </row>
    <row r="1366" spans="1:55" s="1317" customFormat="1" ht="25.7" hidden="1" customHeight="1">
      <c r="A1366" s="690"/>
      <c r="B1366" s="242"/>
      <c r="C1366" s="1303" t="s">
        <v>6765</v>
      </c>
      <c r="D1366" s="1303" t="s">
        <v>7049</v>
      </c>
      <c r="E1366" s="1303" t="s">
        <v>6765</v>
      </c>
      <c r="F1366" s="1303" t="s">
        <v>6765</v>
      </c>
      <c r="G1366" s="304"/>
      <c r="H1366" s="304"/>
      <c r="I1366" s="1304">
        <v>1663</v>
      </c>
      <c r="J1366" s="235">
        <v>414</v>
      </c>
      <c r="K1366" s="235">
        <v>414</v>
      </c>
      <c r="L1366" s="304"/>
      <c r="M1366" s="304"/>
      <c r="N1366" s="304"/>
      <c r="O1366" s="1304">
        <v>600</v>
      </c>
      <c r="P1366" s="235">
        <v>600</v>
      </c>
      <c r="Q1366" s="235" t="s">
        <v>7033</v>
      </c>
      <c r="R1366" s="235">
        <v>2</v>
      </c>
      <c r="S1366" s="235" t="s">
        <v>614</v>
      </c>
      <c r="T1366" s="303"/>
      <c r="U1366" s="303"/>
      <c r="V1366" s="303"/>
      <c r="W1366" s="303"/>
      <c r="X1366" s="303"/>
      <c r="Y1366" s="304"/>
      <c r="Z1366" s="235" t="s">
        <v>1496</v>
      </c>
      <c r="AA1366" s="304"/>
      <c r="AB1366" s="304"/>
      <c r="AC1366" s="304"/>
      <c r="AD1366" s="945"/>
      <c r="AE1366" s="304"/>
      <c r="AF1366" s="304"/>
      <c r="AG1366" s="304"/>
      <c r="AH1366" s="304"/>
      <c r="AI1366" s="304"/>
      <c r="AJ1366" s="304"/>
      <c r="AK1366" s="304"/>
      <c r="AL1366" s="304"/>
      <c r="AM1366" s="304"/>
      <c r="AN1366" s="1312"/>
      <c r="AO1366" s="1312"/>
      <c r="AP1366" s="1312"/>
      <c r="AQ1366" s="1312"/>
      <c r="AR1366" s="1312"/>
      <c r="AS1366" s="1312"/>
      <c r="AT1366" s="1312"/>
      <c r="AU1366" s="1329">
        <v>2007</v>
      </c>
      <c r="AV1366" s="1329"/>
      <c r="AW1366" s="1329"/>
      <c r="AX1366" s="1329"/>
      <c r="AY1366" s="1329"/>
      <c r="AZ1366" s="1329"/>
      <c r="BA1366" s="1329"/>
      <c r="BB1366" s="222">
        <v>161</v>
      </c>
      <c r="BC1366" s="222"/>
    </row>
    <row r="1367" spans="1:55" s="1317" customFormat="1" ht="25.7" hidden="1" customHeight="1">
      <c r="A1367" s="690"/>
      <c r="B1367" s="242"/>
      <c r="C1367" s="1303" t="s">
        <v>6765</v>
      </c>
      <c r="D1367" s="1303" t="s">
        <v>7050</v>
      </c>
      <c r="E1367" s="1303" t="s">
        <v>6765</v>
      </c>
      <c r="F1367" s="1303" t="s">
        <v>6765</v>
      </c>
      <c r="G1367" s="304"/>
      <c r="H1367" s="304"/>
      <c r="I1367" s="1304">
        <v>824</v>
      </c>
      <c r="J1367" s="235">
        <v>409</v>
      </c>
      <c r="K1367" s="235">
        <v>409</v>
      </c>
      <c r="L1367" s="304"/>
      <c r="M1367" s="304"/>
      <c r="N1367" s="304"/>
      <c r="O1367" s="1304">
        <v>300</v>
      </c>
      <c r="P1367" s="235">
        <v>300</v>
      </c>
      <c r="Q1367" s="235" t="s">
        <v>7033</v>
      </c>
      <c r="R1367" s="235">
        <v>1</v>
      </c>
      <c r="S1367" s="235" t="s">
        <v>614</v>
      </c>
      <c r="T1367" s="303"/>
      <c r="U1367" s="303"/>
      <c r="V1367" s="303"/>
      <c r="W1367" s="303"/>
      <c r="X1367" s="303"/>
      <c r="Y1367" s="304"/>
      <c r="Z1367" s="235" t="s">
        <v>1496</v>
      </c>
      <c r="AA1367" s="304"/>
      <c r="AB1367" s="304"/>
      <c r="AC1367" s="304"/>
      <c r="AD1367" s="945"/>
      <c r="AE1367" s="304"/>
      <c r="AF1367" s="304"/>
      <c r="AG1367" s="304"/>
      <c r="AH1367" s="304"/>
      <c r="AI1367" s="304"/>
      <c r="AJ1367" s="304"/>
      <c r="AK1367" s="304"/>
      <c r="AL1367" s="304"/>
      <c r="AM1367" s="304"/>
      <c r="AN1367" s="1312"/>
      <c r="AO1367" s="1312"/>
      <c r="AP1367" s="1312"/>
      <c r="AQ1367" s="1312"/>
      <c r="AR1367" s="1312"/>
      <c r="AS1367" s="1312"/>
      <c r="AT1367" s="1312"/>
      <c r="AU1367" s="1329">
        <v>2007</v>
      </c>
      <c r="AV1367" s="1329"/>
      <c r="AW1367" s="1329"/>
      <c r="AX1367" s="1329"/>
      <c r="AY1367" s="1329"/>
      <c r="AZ1367" s="1329"/>
      <c r="BA1367" s="1329"/>
      <c r="BB1367" s="222">
        <v>184</v>
      </c>
      <c r="BC1367" s="222"/>
    </row>
    <row r="1368" spans="1:55" s="1317" customFormat="1" ht="25.7" hidden="1" customHeight="1">
      <c r="A1368" s="690"/>
      <c r="B1368" s="242"/>
      <c r="C1368" s="1303" t="s">
        <v>6765</v>
      </c>
      <c r="D1368" s="1303" t="s">
        <v>7051</v>
      </c>
      <c r="E1368" s="1303" t="s">
        <v>6765</v>
      </c>
      <c r="F1368" s="1303" t="s">
        <v>6765</v>
      </c>
      <c r="G1368" s="304"/>
      <c r="H1368" s="304"/>
      <c r="I1368" s="1304">
        <v>1000</v>
      </c>
      <c r="J1368" s="235">
        <v>522</v>
      </c>
      <c r="K1368" s="235">
        <v>522</v>
      </c>
      <c r="L1368" s="304"/>
      <c r="M1368" s="304"/>
      <c r="N1368" s="304"/>
      <c r="O1368" s="1304">
        <v>300</v>
      </c>
      <c r="P1368" s="235">
        <v>300</v>
      </c>
      <c r="Q1368" s="235" t="s">
        <v>7033</v>
      </c>
      <c r="R1368" s="235">
        <v>1</v>
      </c>
      <c r="S1368" s="235" t="s">
        <v>614</v>
      </c>
      <c r="T1368" s="303"/>
      <c r="U1368" s="303"/>
      <c r="V1368" s="303"/>
      <c r="W1368" s="303"/>
      <c r="X1368" s="303"/>
      <c r="Y1368" s="304"/>
      <c r="Z1368" s="235" t="s">
        <v>1496</v>
      </c>
      <c r="AA1368" s="304"/>
      <c r="AB1368" s="304"/>
      <c r="AC1368" s="304"/>
      <c r="AD1368" s="945"/>
      <c r="AE1368" s="304"/>
      <c r="AF1368" s="304"/>
      <c r="AG1368" s="304"/>
      <c r="AH1368" s="304"/>
      <c r="AI1368" s="304"/>
      <c r="AJ1368" s="304"/>
      <c r="AK1368" s="304"/>
      <c r="AL1368" s="304"/>
      <c r="AM1368" s="304"/>
      <c r="AN1368" s="1312"/>
      <c r="AO1368" s="1312"/>
      <c r="AP1368" s="1312"/>
      <c r="AQ1368" s="1312"/>
      <c r="AR1368" s="1312"/>
      <c r="AS1368" s="1312"/>
      <c r="AT1368" s="1312"/>
      <c r="AU1368" s="1329">
        <v>2011</v>
      </c>
      <c r="AV1368" s="1329"/>
      <c r="AW1368" s="1329"/>
      <c r="AX1368" s="1329"/>
      <c r="AY1368" s="1329"/>
      <c r="AZ1368" s="1329"/>
      <c r="BA1368" s="1329"/>
      <c r="BB1368" s="222">
        <v>234</v>
      </c>
      <c r="BC1368" s="222"/>
    </row>
    <row r="1369" spans="1:55" s="1317" customFormat="1" ht="25.7" hidden="1" customHeight="1">
      <c r="A1369" s="690"/>
      <c r="B1369" s="242"/>
      <c r="C1369" s="1303" t="s">
        <v>6765</v>
      </c>
      <c r="D1369" s="1303" t="s">
        <v>7052</v>
      </c>
      <c r="E1369" s="1303" t="s">
        <v>6765</v>
      </c>
      <c r="F1369" s="1303" t="s">
        <v>6765</v>
      </c>
      <c r="G1369" s="304"/>
      <c r="H1369" s="304"/>
      <c r="I1369" s="1304">
        <v>925</v>
      </c>
      <c r="J1369" s="235">
        <v>486</v>
      </c>
      <c r="K1369" s="235">
        <v>486</v>
      </c>
      <c r="L1369" s="304"/>
      <c r="M1369" s="304"/>
      <c r="N1369" s="304"/>
      <c r="O1369" s="1304">
        <v>300</v>
      </c>
      <c r="P1369" s="235">
        <v>300</v>
      </c>
      <c r="Q1369" s="235" t="s">
        <v>7033</v>
      </c>
      <c r="R1369" s="235">
        <v>1</v>
      </c>
      <c r="S1369" s="235" t="s">
        <v>614</v>
      </c>
      <c r="T1369" s="303"/>
      <c r="U1369" s="303"/>
      <c r="V1369" s="303"/>
      <c r="W1369" s="303"/>
      <c r="X1369" s="303"/>
      <c r="Y1369" s="304"/>
      <c r="Z1369" s="235" t="s">
        <v>1496</v>
      </c>
      <c r="AA1369" s="304"/>
      <c r="AB1369" s="304"/>
      <c r="AC1369" s="304"/>
      <c r="AD1369" s="945"/>
      <c r="AE1369" s="304"/>
      <c r="AF1369" s="304"/>
      <c r="AG1369" s="304"/>
      <c r="AH1369" s="304"/>
      <c r="AI1369" s="304"/>
      <c r="AJ1369" s="304"/>
      <c r="AK1369" s="304"/>
      <c r="AL1369" s="304"/>
      <c r="AM1369" s="304"/>
      <c r="AN1369" s="1312"/>
      <c r="AO1369" s="1312"/>
      <c r="AP1369" s="1312"/>
      <c r="AQ1369" s="1312"/>
      <c r="AR1369" s="1312"/>
      <c r="AS1369" s="1312"/>
      <c r="AT1369" s="1312"/>
      <c r="AU1369" s="1329">
        <v>2010</v>
      </c>
      <c r="AV1369" s="1329"/>
      <c r="AW1369" s="1329"/>
      <c r="AX1369" s="1329"/>
      <c r="AY1369" s="1329"/>
      <c r="AZ1369" s="1329"/>
      <c r="BA1369" s="1329"/>
      <c r="BB1369" s="222">
        <v>200</v>
      </c>
      <c r="BC1369" s="222"/>
    </row>
    <row r="1370" spans="1:55" s="1317" customFormat="1" ht="25.7" hidden="1" customHeight="1">
      <c r="A1370" s="690"/>
      <c r="B1370" s="242"/>
      <c r="C1370" s="1303" t="s">
        <v>6765</v>
      </c>
      <c r="D1370" s="1303" t="s">
        <v>7053</v>
      </c>
      <c r="E1370" s="1303" t="s">
        <v>6765</v>
      </c>
      <c r="F1370" s="1303" t="s">
        <v>6765</v>
      </c>
      <c r="G1370" s="304"/>
      <c r="H1370" s="304"/>
      <c r="I1370" s="1304">
        <v>3219</v>
      </c>
      <c r="J1370" s="235">
        <v>489</v>
      </c>
      <c r="K1370" s="235">
        <v>489</v>
      </c>
      <c r="L1370" s="304"/>
      <c r="M1370" s="304"/>
      <c r="N1370" s="304"/>
      <c r="O1370" s="1304">
        <v>600</v>
      </c>
      <c r="P1370" s="235">
        <v>600</v>
      </c>
      <c r="Q1370" s="235" t="s">
        <v>7033</v>
      </c>
      <c r="R1370" s="235">
        <v>2</v>
      </c>
      <c r="S1370" s="235" t="s">
        <v>614</v>
      </c>
      <c r="T1370" s="303"/>
      <c r="U1370" s="303"/>
      <c r="V1370" s="303"/>
      <c r="W1370" s="303"/>
      <c r="X1370" s="303"/>
      <c r="Y1370" s="304"/>
      <c r="Z1370" s="235" t="s">
        <v>1496</v>
      </c>
      <c r="AA1370" s="304"/>
      <c r="AB1370" s="304"/>
      <c r="AC1370" s="304"/>
      <c r="AD1370" s="945"/>
      <c r="AE1370" s="304"/>
      <c r="AF1370" s="304"/>
      <c r="AG1370" s="304"/>
      <c r="AH1370" s="304"/>
      <c r="AI1370" s="304"/>
      <c r="AJ1370" s="304"/>
      <c r="AK1370" s="304"/>
      <c r="AL1370" s="304"/>
      <c r="AM1370" s="304"/>
      <c r="AN1370" s="1312"/>
      <c r="AO1370" s="1312"/>
      <c r="AP1370" s="1312"/>
      <c r="AQ1370" s="1312"/>
      <c r="AR1370" s="1312"/>
      <c r="AS1370" s="1312"/>
      <c r="AT1370" s="1312"/>
      <c r="AU1370" s="1329">
        <v>2010</v>
      </c>
      <c r="AV1370" s="1329"/>
      <c r="AW1370" s="1329"/>
      <c r="AX1370" s="1329"/>
      <c r="AY1370" s="1329"/>
      <c r="AZ1370" s="1329"/>
      <c r="BA1370" s="1329"/>
      <c r="BB1370" s="222">
        <v>140</v>
      </c>
      <c r="BC1370" s="222"/>
    </row>
    <row r="1371" spans="1:55" s="1317" customFormat="1" ht="25.7" hidden="1" customHeight="1">
      <c r="A1371" s="690"/>
      <c r="B1371" s="242"/>
      <c r="C1371" s="1303" t="s">
        <v>6765</v>
      </c>
      <c r="D1371" s="1303" t="s">
        <v>7054</v>
      </c>
      <c r="E1371" s="1303" t="s">
        <v>6765</v>
      </c>
      <c r="F1371" s="1303" t="s">
        <v>6765</v>
      </c>
      <c r="G1371" s="304"/>
      <c r="H1371" s="304"/>
      <c r="I1371" s="1304">
        <v>16629</v>
      </c>
      <c r="J1371" s="235">
        <v>394</v>
      </c>
      <c r="K1371" s="235">
        <v>394</v>
      </c>
      <c r="L1371" s="304"/>
      <c r="M1371" s="304"/>
      <c r="N1371" s="304"/>
      <c r="O1371" s="1304">
        <v>300</v>
      </c>
      <c r="P1371" s="235">
        <v>300</v>
      </c>
      <c r="Q1371" s="235" t="s">
        <v>7033</v>
      </c>
      <c r="R1371" s="235">
        <v>1</v>
      </c>
      <c r="S1371" s="235" t="s">
        <v>614</v>
      </c>
      <c r="T1371" s="303"/>
      <c r="U1371" s="303"/>
      <c r="V1371" s="303"/>
      <c r="W1371" s="303"/>
      <c r="X1371" s="303"/>
      <c r="Y1371" s="304"/>
      <c r="Z1371" s="235"/>
      <c r="AA1371" s="304"/>
      <c r="AB1371" s="304"/>
      <c r="AC1371" s="304"/>
      <c r="AD1371" s="945"/>
      <c r="AE1371" s="304"/>
      <c r="AF1371" s="304"/>
      <c r="AG1371" s="304"/>
      <c r="AH1371" s="304"/>
      <c r="AI1371" s="304"/>
      <c r="AJ1371" s="304"/>
      <c r="AK1371" s="304"/>
      <c r="AL1371" s="304"/>
      <c r="AM1371" s="304"/>
      <c r="AN1371" s="1312"/>
      <c r="AO1371" s="1312"/>
      <c r="AP1371" s="1312"/>
      <c r="AQ1371" s="1312"/>
      <c r="AR1371" s="1312"/>
      <c r="AS1371" s="1312"/>
      <c r="AT1371" s="1312"/>
      <c r="AU1371" s="1329">
        <v>2010</v>
      </c>
      <c r="AV1371" s="1329"/>
      <c r="AW1371" s="1329"/>
      <c r="AX1371" s="1329"/>
      <c r="AY1371" s="1329"/>
      <c r="AZ1371" s="1329"/>
      <c r="BA1371" s="1329"/>
      <c r="BB1371" s="222">
        <v>184</v>
      </c>
      <c r="BC1371" s="222"/>
    </row>
    <row r="1372" spans="1:55" s="1317" customFormat="1" ht="25.7" hidden="1" customHeight="1">
      <c r="A1372" s="690"/>
      <c r="B1372" s="242"/>
      <c r="C1372" s="1303" t="s">
        <v>6765</v>
      </c>
      <c r="D1372" s="1303" t="s">
        <v>7055</v>
      </c>
      <c r="E1372" s="1303" t="s">
        <v>6765</v>
      </c>
      <c r="F1372" s="1303" t="s">
        <v>6765</v>
      </c>
      <c r="G1372" s="304"/>
      <c r="H1372" s="304"/>
      <c r="I1372" s="1304">
        <v>964</v>
      </c>
      <c r="J1372" s="235">
        <v>388</v>
      </c>
      <c r="K1372" s="235">
        <v>388</v>
      </c>
      <c r="L1372" s="304"/>
      <c r="M1372" s="304"/>
      <c r="N1372" s="304"/>
      <c r="O1372" s="1304">
        <v>300</v>
      </c>
      <c r="P1372" s="235">
        <v>300</v>
      </c>
      <c r="Q1372" s="235" t="s">
        <v>7033</v>
      </c>
      <c r="R1372" s="235">
        <v>1</v>
      </c>
      <c r="S1372" s="235" t="s">
        <v>614</v>
      </c>
      <c r="T1372" s="303"/>
      <c r="U1372" s="303"/>
      <c r="V1372" s="303"/>
      <c r="W1372" s="303"/>
      <c r="X1372" s="303"/>
      <c r="Y1372" s="304"/>
      <c r="Z1372" s="235" t="s">
        <v>1496</v>
      </c>
      <c r="AA1372" s="304"/>
      <c r="AB1372" s="304"/>
      <c r="AC1372" s="304"/>
      <c r="AD1372" s="945"/>
      <c r="AE1372" s="304"/>
      <c r="AF1372" s="304"/>
      <c r="AG1372" s="304"/>
      <c r="AH1372" s="304"/>
      <c r="AI1372" s="304"/>
      <c r="AJ1372" s="304"/>
      <c r="AK1372" s="304"/>
      <c r="AL1372" s="304"/>
      <c r="AM1372" s="304"/>
      <c r="AN1372" s="1312"/>
      <c r="AO1372" s="1312"/>
      <c r="AP1372" s="1312"/>
      <c r="AQ1372" s="1312"/>
      <c r="AR1372" s="1312"/>
      <c r="AS1372" s="1312"/>
      <c r="AT1372" s="1312"/>
      <c r="AU1372" s="1329">
        <v>2011</v>
      </c>
      <c r="AV1372" s="1329"/>
      <c r="AW1372" s="1329"/>
      <c r="AX1372" s="1329"/>
      <c r="AY1372" s="1329"/>
      <c r="AZ1372" s="1329"/>
      <c r="BA1372" s="1329"/>
      <c r="BB1372" s="222">
        <v>151</v>
      </c>
      <c r="BC1372" s="222"/>
    </row>
    <row r="1373" spans="1:55" s="1317" customFormat="1" ht="25.7" hidden="1" customHeight="1">
      <c r="A1373" s="690"/>
      <c r="B1373" s="242"/>
      <c r="C1373" s="1303" t="s">
        <v>6765</v>
      </c>
      <c r="D1373" s="1303" t="s">
        <v>7056</v>
      </c>
      <c r="E1373" s="1303" t="s">
        <v>6765</v>
      </c>
      <c r="F1373" s="1303" t="s">
        <v>6765</v>
      </c>
      <c r="G1373" s="304"/>
      <c r="H1373" s="304"/>
      <c r="I1373" s="1304">
        <v>999</v>
      </c>
      <c r="J1373" s="235">
        <v>428</v>
      </c>
      <c r="K1373" s="235">
        <v>428</v>
      </c>
      <c r="L1373" s="304"/>
      <c r="M1373" s="304"/>
      <c r="N1373" s="304"/>
      <c r="O1373" s="1304">
        <v>359.7</v>
      </c>
      <c r="P1373" s="235">
        <v>359.7</v>
      </c>
      <c r="Q1373" s="235" t="s">
        <v>7033</v>
      </c>
      <c r="R1373" s="235">
        <v>1</v>
      </c>
      <c r="S1373" s="235" t="s">
        <v>614</v>
      </c>
      <c r="T1373" s="303"/>
      <c r="U1373" s="303"/>
      <c r="V1373" s="303"/>
      <c r="W1373" s="303"/>
      <c r="X1373" s="303"/>
      <c r="Y1373" s="304"/>
      <c r="Z1373" s="235"/>
      <c r="AA1373" s="304"/>
      <c r="AB1373" s="304"/>
      <c r="AC1373" s="304"/>
      <c r="AD1373" s="945"/>
      <c r="AE1373" s="304"/>
      <c r="AF1373" s="304"/>
      <c r="AG1373" s="304"/>
      <c r="AH1373" s="304"/>
      <c r="AI1373" s="304"/>
      <c r="AJ1373" s="304"/>
      <c r="AK1373" s="304"/>
      <c r="AL1373" s="304"/>
      <c r="AM1373" s="304"/>
      <c r="AN1373" s="1312"/>
      <c r="AO1373" s="1312"/>
      <c r="AP1373" s="1312"/>
      <c r="AQ1373" s="1312"/>
      <c r="AR1373" s="1312"/>
      <c r="AS1373" s="1312"/>
      <c r="AT1373" s="1312"/>
      <c r="AU1373" s="1329">
        <v>2013</v>
      </c>
      <c r="AV1373" s="1329"/>
      <c r="AW1373" s="1329"/>
      <c r="AX1373" s="1329"/>
      <c r="AY1373" s="1329"/>
      <c r="AZ1373" s="1329"/>
      <c r="BA1373" s="1329"/>
      <c r="BB1373" s="222">
        <v>192</v>
      </c>
      <c r="BC1373" s="222"/>
    </row>
    <row r="1374" spans="1:55" s="1317" customFormat="1" ht="25.7" hidden="1" customHeight="1">
      <c r="A1374" s="690"/>
      <c r="B1374" s="242"/>
      <c r="C1374" s="1303" t="s">
        <v>6765</v>
      </c>
      <c r="D1374" s="1303" t="s">
        <v>7057</v>
      </c>
      <c r="E1374" s="1303" t="s">
        <v>6765</v>
      </c>
      <c r="F1374" s="1303" t="s">
        <v>6765</v>
      </c>
      <c r="G1374" s="304"/>
      <c r="H1374" s="304"/>
      <c r="I1374" s="1304">
        <v>1278</v>
      </c>
      <c r="J1374" s="235">
        <v>411</v>
      </c>
      <c r="K1374" s="235">
        <v>411</v>
      </c>
      <c r="L1374" s="304"/>
      <c r="M1374" s="304"/>
      <c r="N1374" s="304"/>
      <c r="O1374" s="1304">
        <v>359.7</v>
      </c>
      <c r="P1374" s="235">
        <v>359.7</v>
      </c>
      <c r="Q1374" s="235" t="s">
        <v>7033</v>
      </c>
      <c r="R1374" s="235">
        <v>1</v>
      </c>
      <c r="S1374" s="235" t="s">
        <v>614</v>
      </c>
      <c r="T1374" s="303"/>
      <c r="U1374" s="303"/>
      <c r="V1374" s="303"/>
      <c r="W1374" s="303"/>
      <c r="X1374" s="303"/>
      <c r="Y1374" s="304"/>
      <c r="Z1374" s="235"/>
      <c r="AA1374" s="304"/>
      <c r="AB1374" s="304"/>
      <c r="AC1374" s="304"/>
      <c r="AD1374" s="945"/>
      <c r="AE1374" s="304"/>
      <c r="AF1374" s="304"/>
      <c r="AG1374" s="304"/>
      <c r="AH1374" s="304"/>
      <c r="AI1374" s="304"/>
      <c r="AJ1374" s="304"/>
      <c r="AK1374" s="304"/>
      <c r="AL1374" s="304"/>
      <c r="AM1374" s="304"/>
      <c r="AN1374" s="1312"/>
      <c r="AO1374" s="1312"/>
      <c r="AP1374" s="1312"/>
      <c r="AQ1374" s="1312"/>
      <c r="AR1374" s="1312"/>
      <c r="AS1374" s="1312"/>
      <c r="AT1374" s="1312"/>
      <c r="AU1374" s="1329">
        <v>2013</v>
      </c>
      <c r="AV1374" s="1329"/>
      <c r="AW1374" s="1329"/>
      <c r="AX1374" s="1329"/>
      <c r="AY1374" s="1329"/>
      <c r="AZ1374" s="1329"/>
      <c r="BA1374" s="1329"/>
      <c r="BB1374" s="222">
        <v>185</v>
      </c>
      <c r="BC1374" s="222"/>
    </row>
    <row r="1375" spans="1:55" s="1317" customFormat="1" ht="25.7" hidden="1" customHeight="1">
      <c r="A1375" s="690"/>
      <c r="B1375" s="242"/>
      <c r="C1375" s="1303" t="s">
        <v>6765</v>
      </c>
      <c r="D1375" s="1303" t="s">
        <v>7058</v>
      </c>
      <c r="E1375" s="1303" t="s">
        <v>6765</v>
      </c>
      <c r="F1375" s="1303" t="s">
        <v>6765</v>
      </c>
      <c r="G1375" s="304"/>
      <c r="H1375" s="304"/>
      <c r="I1375" s="1304">
        <v>2086</v>
      </c>
      <c r="J1375" s="235">
        <v>442</v>
      </c>
      <c r="K1375" s="235">
        <v>442</v>
      </c>
      <c r="L1375" s="304"/>
      <c r="M1375" s="304"/>
      <c r="N1375" s="304"/>
      <c r="O1375" s="1304">
        <v>360</v>
      </c>
      <c r="P1375" s="235">
        <v>360</v>
      </c>
      <c r="Q1375" s="235" t="s">
        <v>7033</v>
      </c>
      <c r="R1375" s="235">
        <v>1</v>
      </c>
      <c r="S1375" s="235" t="s">
        <v>614</v>
      </c>
      <c r="T1375" s="303"/>
      <c r="U1375" s="303"/>
      <c r="V1375" s="303"/>
      <c r="W1375" s="303"/>
      <c r="X1375" s="303"/>
      <c r="Y1375" s="304"/>
      <c r="Z1375" s="235" t="s">
        <v>1496</v>
      </c>
      <c r="AA1375" s="304"/>
      <c r="AB1375" s="304"/>
      <c r="AC1375" s="304"/>
      <c r="AD1375" s="945"/>
      <c r="AE1375" s="304"/>
      <c r="AF1375" s="304"/>
      <c r="AG1375" s="304"/>
      <c r="AH1375" s="304"/>
      <c r="AI1375" s="304"/>
      <c r="AJ1375" s="304"/>
      <c r="AK1375" s="304"/>
      <c r="AL1375" s="304"/>
      <c r="AM1375" s="304"/>
      <c r="AN1375" s="1312"/>
      <c r="AO1375" s="1312"/>
      <c r="AP1375" s="1312"/>
      <c r="AQ1375" s="1312"/>
      <c r="AR1375" s="1312"/>
      <c r="AS1375" s="1312"/>
      <c r="AT1375" s="1312"/>
      <c r="AU1375" s="1329">
        <v>2013</v>
      </c>
      <c r="AV1375" s="1329"/>
      <c r="AW1375" s="1329"/>
      <c r="AX1375" s="1329"/>
      <c r="AY1375" s="1329"/>
      <c r="AZ1375" s="1329"/>
      <c r="BA1375" s="1329"/>
      <c r="BB1375" s="222">
        <v>198</v>
      </c>
      <c r="BC1375" s="222"/>
    </row>
    <row r="1376" spans="1:55" s="19" customFormat="1" ht="25.7" hidden="1" customHeight="1">
      <c r="A1376" s="690"/>
      <c r="B1376" s="242"/>
      <c r="C1376" s="707" t="s">
        <v>6765</v>
      </c>
      <c r="D1376" s="707" t="s">
        <v>7059</v>
      </c>
      <c r="E1376" s="707" t="s">
        <v>6765</v>
      </c>
      <c r="F1376" s="707" t="s">
        <v>6765</v>
      </c>
      <c r="G1376" s="304"/>
      <c r="H1376" s="304"/>
      <c r="I1376" s="241">
        <v>913</v>
      </c>
      <c r="J1376" s="235">
        <v>15</v>
      </c>
      <c r="K1376" s="235">
        <v>15</v>
      </c>
      <c r="L1376" s="304"/>
      <c r="M1376" s="304"/>
      <c r="N1376" s="304"/>
      <c r="O1376" s="241">
        <v>359.7</v>
      </c>
      <c r="P1376" s="235">
        <v>359.7</v>
      </c>
      <c r="Q1376" s="235" t="s">
        <v>7033</v>
      </c>
      <c r="R1376" s="235">
        <v>1</v>
      </c>
      <c r="S1376" s="235" t="s">
        <v>614</v>
      </c>
      <c r="T1376" s="303"/>
      <c r="U1376" s="303"/>
      <c r="V1376" s="303"/>
      <c r="W1376" s="303"/>
      <c r="X1376" s="303"/>
      <c r="Y1376" s="304"/>
      <c r="Z1376" s="235"/>
      <c r="AA1376" s="304"/>
      <c r="AB1376" s="304"/>
      <c r="AC1376" s="304"/>
      <c r="AD1376" s="945"/>
      <c r="AE1376" s="304"/>
      <c r="AF1376" s="304"/>
      <c r="AG1376" s="304"/>
      <c r="AH1376" s="304"/>
      <c r="AI1376" s="304"/>
      <c r="AJ1376" s="304"/>
      <c r="AK1376" s="304"/>
      <c r="AL1376" s="304"/>
      <c r="AM1376" s="304"/>
      <c r="AN1376" s="236"/>
      <c r="AO1376" s="236"/>
      <c r="AP1376" s="236"/>
      <c r="AQ1376" s="236"/>
      <c r="AR1376" s="236"/>
      <c r="AS1376" s="236"/>
      <c r="AT1376" s="236"/>
      <c r="AU1376" s="221">
        <v>2009</v>
      </c>
      <c r="AV1376" s="221"/>
      <c r="AW1376" s="221"/>
      <c r="AX1376" s="221"/>
      <c r="AY1376" s="221"/>
      <c r="AZ1376" s="221"/>
      <c r="BA1376" s="221"/>
      <c r="BB1376" s="222">
        <v>10</v>
      </c>
      <c r="BC1376" s="222"/>
    </row>
    <row r="1377" spans="1:55" s="19" customFormat="1" ht="25.7" hidden="1" customHeight="1">
      <c r="A1377" s="690"/>
      <c r="B1377" s="242"/>
      <c r="C1377" s="707" t="s">
        <v>6765</v>
      </c>
      <c r="D1377" s="707" t="s">
        <v>7060</v>
      </c>
      <c r="E1377" s="707" t="s">
        <v>6765</v>
      </c>
      <c r="F1377" s="707" t="s">
        <v>6765</v>
      </c>
      <c r="G1377" s="304"/>
      <c r="H1377" s="304"/>
      <c r="I1377" s="241">
        <v>6086</v>
      </c>
      <c r="J1377" s="235">
        <v>328</v>
      </c>
      <c r="K1377" s="235">
        <v>328</v>
      </c>
      <c r="L1377" s="304"/>
      <c r="M1377" s="304"/>
      <c r="N1377" s="304"/>
      <c r="O1377" s="241">
        <v>470</v>
      </c>
      <c r="P1377" s="235">
        <v>470</v>
      </c>
      <c r="Q1377" s="235" t="s">
        <v>1884</v>
      </c>
      <c r="R1377" s="235">
        <v>1</v>
      </c>
      <c r="S1377" s="235" t="s">
        <v>614</v>
      </c>
      <c r="T1377" s="303"/>
      <c r="U1377" s="303"/>
      <c r="V1377" s="303"/>
      <c r="W1377" s="303"/>
      <c r="X1377" s="303"/>
      <c r="Y1377" s="304"/>
      <c r="Z1377" s="235"/>
      <c r="AA1377" s="304"/>
      <c r="AB1377" s="304"/>
      <c r="AC1377" s="304"/>
      <c r="AD1377" s="945"/>
      <c r="AE1377" s="304"/>
      <c r="AF1377" s="304"/>
      <c r="AG1377" s="304"/>
      <c r="AH1377" s="304"/>
      <c r="AI1377" s="304"/>
      <c r="AJ1377" s="304"/>
      <c r="AK1377" s="304"/>
      <c r="AL1377" s="304"/>
      <c r="AM1377" s="304"/>
      <c r="AN1377" s="236"/>
      <c r="AO1377" s="236"/>
      <c r="AP1377" s="236"/>
      <c r="AQ1377" s="236"/>
      <c r="AR1377" s="236"/>
      <c r="AS1377" s="236"/>
      <c r="AT1377" s="236"/>
      <c r="AU1377" s="221">
        <v>2013</v>
      </c>
      <c r="AV1377" s="221"/>
      <c r="AW1377" s="221"/>
      <c r="AX1377" s="221"/>
      <c r="AY1377" s="221"/>
      <c r="AZ1377" s="221"/>
      <c r="BA1377" s="221"/>
      <c r="BB1377" s="222">
        <v>73</v>
      </c>
      <c r="BC1377" s="222"/>
    </row>
    <row r="1378" spans="1:55" s="19" customFormat="1" ht="25.7" hidden="1" customHeight="1">
      <c r="A1378" s="690"/>
      <c r="B1378" s="242"/>
      <c r="C1378" s="707" t="s">
        <v>6765</v>
      </c>
      <c r="D1378" s="707" t="s">
        <v>15414</v>
      </c>
      <c r="E1378" s="707" t="s">
        <v>6765</v>
      </c>
      <c r="F1378" s="707" t="s">
        <v>6765</v>
      </c>
      <c r="G1378" s="304"/>
      <c r="H1378" s="304"/>
      <c r="I1378" s="241">
        <v>2178</v>
      </c>
      <c r="J1378" s="235">
        <v>442</v>
      </c>
      <c r="K1378" s="235">
        <v>442</v>
      </c>
      <c r="L1378" s="304"/>
      <c r="M1378" s="304"/>
      <c r="N1378" s="304"/>
      <c r="O1378" s="241">
        <v>300</v>
      </c>
      <c r="P1378" s="235">
        <v>300</v>
      </c>
      <c r="Q1378" s="235" t="s">
        <v>1884</v>
      </c>
      <c r="R1378" s="235">
        <v>1</v>
      </c>
      <c r="S1378" s="235" t="s">
        <v>614</v>
      </c>
      <c r="T1378" s="303"/>
      <c r="U1378" s="303"/>
      <c r="V1378" s="303"/>
      <c r="W1378" s="303"/>
      <c r="X1378" s="303"/>
      <c r="Y1378" s="304"/>
      <c r="Z1378" s="235"/>
      <c r="AA1378" s="304"/>
      <c r="AB1378" s="304"/>
      <c r="AC1378" s="304"/>
      <c r="AD1378" s="945"/>
      <c r="AE1378" s="304"/>
      <c r="AF1378" s="304"/>
      <c r="AG1378" s="304"/>
      <c r="AH1378" s="304"/>
      <c r="AI1378" s="304"/>
      <c r="AJ1378" s="304"/>
      <c r="AK1378" s="304"/>
      <c r="AL1378" s="304"/>
      <c r="AM1378" s="304"/>
      <c r="AN1378" s="236"/>
      <c r="AO1378" s="236"/>
      <c r="AP1378" s="236"/>
      <c r="AQ1378" s="236"/>
      <c r="AR1378" s="236"/>
      <c r="AS1378" s="236"/>
      <c r="AT1378" s="236"/>
      <c r="AU1378" s="221" t="s">
        <v>13147</v>
      </c>
      <c r="AV1378" s="221"/>
      <c r="AW1378" s="221"/>
      <c r="AX1378" s="221"/>
      <c r="AY1378" s="221"/>
      <c r="AZ1378" s="221"/>
      <c r="BA1378" s="221"/>
      <c r="BB1378" s="222">
        <v>250</v>
      </c>
      <c r="BC1378" s="222"/>
    </row>
    <row r="1379" spans="1:55" s="19" customFormat="1" ht="25.7" hidden="1" customHeight="1">
      <c r="A1379" s="690"/>
      <c r="B1379" s="242"/>
      <c r="C1379" s="707" t="s">
        <v>6768</v>
      </c>
      <c r="D1379" s="707" t="s">
        <v>16785</v>
      </c>
      <c r="E1379" s="707" t="s">
        <v>6768</v>
      </c>
      <c r="F1379" s="707" t="s">
        <v>6768</v>
      </c>
      <c r="G1379" s="304"/>
      <c r="H1379" s="304"/>
      <c r="I1379" s="241">
        <v>2306</v>
      </c>
      <c r="J1379" s="235">
        <v>2306</v>
      </c>
      <c r="K1379" s="235">
        <v>2306</v>
      </c>
      <c r="L1379" s="304"/>
      <c r="M1379" s="304"/>
      <c r="N1379" s="304"/>
      <c r="O1379" s="241">
        <v>1496</v>
      </c>
      <c r="P1379" s="235">
        <v>374</v>
      </c>
      <c r="Q1379" s="235" t="s">
        <v>11719</v>
      </c>
      <c r="R1379" s="235">
        <v>4</v>
      </c>
      <c r="S1379" s="235" t="s">
        <v>614</v>
      </c>
      <c r="T1379" s="303"/>
      <c r="U1379" s="303"/>
      <c r="V1379" s="303"/>
      <c r="W1379" s="303"/>
      <c r="X1379" s="303"/>
      <c r="Y1379" s="304"/>
      <c r="Z1379" s="235" t="s">
        <v>6065</v>
      </c>
      <c r="AA1379" s="304"/>
      <c r="AB1379" s="304"/>
      <c r="AC1379" s="304"/>
      <c r="AD1379" s="945"/>
      <c r="AE1379" s="304"/>
      <c r="AF1379" s="304"/>
      <c r="AG1379" s="304"/>
      <c r="AH1379" s="304"/>
      <c r="AI1379" s="304"/>
      <c r="AJ1379" s="304"/>
      <c r="AK1379" s="304"/>
      <c r="AL1379" s="304"/>
      <c r="AM1379" s="304"/>
      <c r="AN1379" s="236"/>
      <c r="AO1379" s="236"/>
      <c r="AP1379" s="236"/>
      <c r="AQ1379" s="236"/>
      <c r="AR1379" s="236"/>
      <c r="AS1379" s="236"/>
      <c r="AT1379" s="236"/>
      <c r="AU1379" s="221">
        <v>2016</v>
      </c>
      <c r="AV1379" s="221"/>
      <c r="AW1379" s="221"/>
      <c r="AX1379" s="221"/>
      <c r="AY1379" s="221"/>
      <c r="AZ1379" s="221"/>
      <c r="BA1379" s="221"/>
      <c r="BB1379" s="222">
        <v>1970</v>
      </c>
      <c r="BC1379" s="222"/>
    </row>
    <row r="1380" spans="1:55" s="19" customFormat="1" ht="25.7" hidden="1" customHeight="1">
      <c r="A1380" s="690"/>
      <c r="B1380" s="242"/>
      <c r="C1380" s="707" t="s">
        <v>6768</v>
      </c>
      <c r="D1380" s="707" t="s">
        <v>16786</v>
      </c>
      <c r="E1380" s="707" t="s">
        <v>6768</v>
      </c>
      <c r="F1380" s="707" t="s">
        <v>6768</v>
      </c>
      <c r="G1380" s="304"/>
      <c r="H1380" s="304"/>
      <c r="I1380" s="241">
        <v>408</v>
      </c>
      <c r="J1380" s="235">
        <v>1239.6600000000001</v>
      </c>
      <c r="K1380" s="235">
        <v>1222.58</v>
      </c>
      <c r="L1380" s="304"/>
      <c r="M1380" s="304"/>
      <c r="N1380" s="304"/>
      <c r="O1380" s="241">
        <v>816</v>
      </c>
      <c r="P1380" s="235">
        <v>408</v>
      </c>
      <c r="Q1380" s="235" t="s">
        <v>7061</v>
      </c>
      <c r="R1380" s="235">
        <v>2</v>
      </c>
      <c r="S1380" s="235" t="s">
        <v>614</v>
      </c>
      <c r="T1380" s="303"/>
      <c r="U1380" s="303"/>
      <c r="V1380" s="303"/>
      <c r="W1380" s="303"/>
      <c r="X1380" s="303"/>
      <c r="Y1380" s="304"/>
      <c r="Z1380" s="235" t="s">
        <v>1496</v>
      </c>
      <c r="AA1380" s="304"/>
      <c r="AB1380" s="304"/>
      <c r="AC1380" s="304"/>
      <c r="AD1380" s="945"/>
      <c r="AE1380" s="304"/>
      <c r="AF1380" s="304"/>
      <c r="AG1380" s="304"/>
      <c r="AH1380" s="304"/>
      <c r="AI1380" s="304"/>
      <c r="AJ1380" s="304"/>
      <c r="AK1380" s="304"/>
      <c r="AL1380" s="304"/>
      <c r="AM1380" s="304"/>
      <c r="AN1380" s="236"/>
      <c r="AO1380" s="236"/>
      <c r="AP1380" s="236"/>
      <c r="AQ1380" s="236"/>
      <c r="AR1380" s="236"/>
      <c r="AS1380" s="236"/>
      <c r="AT1380" s="236"/>
      <c r="AU1380" s="221">
        <v>2008</v>
      </c>
      <c r="AV1380" s="221"/>
      <c r="AW1380" s="221"/>
      <c r="AX1380" s="221"/>
      <c r="AY1380" s="221"/>
      <c r="AZ1380" s="221"/>
      <c r="BA1380" s="221"/>
      <c r="BB1380" s="222">
        <v>230</v>
      </c>
      <c r="BC1380" s="222"/>
    </row>
    <row r="1381" spans="1:55" s="19" customFormat="1" ht="25.7" hidden="1" customHeight="1">
      <c r="A1381" s="690"/>
      <c r="B1381" s="242"/>
      <c r="C1381" s="707" t="s">
        <v>6768</v>
      </c>
      <c r="D1381" s="707" t="s">
        <v>16787</v>
      </c>
      <c r="E1381" s="707" t="s">
        <v>6768</v>
      </c>
      <c r="F1381" s="707" t="s">
        <v>6768</v>
      </c>
      <c r="G1381" s="304"/>
      <c r="H1381" s="304"/>
      <c r="I1381" s="241">
        <v>102926</v>
      </c>
      <c r="J1381" s="235">
        <v>992</v>
      </c>
      <c r="K1381" s="235">
        <v>992</v>
      </c>
      <c r="L1381" s="304"/>
      <c r="M1381" s="304"/>
      <c r="N1381" s="304"/>
      <c r="O1381" s="241">
        <v>600</v>
      </c>
      <c r="P1381" s="235">
        <v>300</v>
      </c>
      <c r="Q1381" s="235" t="s">
        <v>1682</v>
      </c>
      <c r="R1381" s="235">
        <v>2</v>
      </c>
      <c r="S1381" s="235" t="s">
        <v>614</v>
      </c>
      <c r="T1381" s="303"/>
      <c r="U1381" s="303"/>
      <c r="V1381" s="303"/>
      <c r="W1381" s="303"/>
      <c r="X1381" s="303"/>
      <c r="Y1381" s="304"/>
      <c r="Z1381" s="235" t="s">
        <v>6065</v>
      </c>
      <c r="AA1381" s="304"/>
      <c r="AB1381" s="304"/>
      <c r="AC1381" s="304"/>
      <c r="AD1381" s="945"/>
      <c r="AE1381" s="304"/>
      <c r="AF1381" s="304"/>
      <c r="AG1381" s="304"/>
      <c r="AH1381" s="304"/>
      <c r="AI1381" s="304"/>
      <c r="AJ1381" s="304"/>
      <c r="AK1381" s="304"/>
      <c r="AL1381" s="304"/>
      <c r="AM1381" s="304"/>
      <c r="AN1381" s="236"/>
      <c r="AO1381" s="236"/>
      <c r="AP1381" s="236"/>
      <c r="AQ1381" s="236"/>
      <c r="AR1381" s="236"/>
      <c r="AS1381" s="236"/>
      <c r="AT1381" s="236"/>
      <c r="AU1381" s="221" t="s">
        <v>15415</v>
      </c>
      <c r="AV1381" s="221"/>
      <c r="AW1381" s="221"/>
      <c r="AX1381" s="221"/>
      <c r="AY1381" s="221"/>
      <c r="AZ1381" s="221"/>
      <c r="BA1381" s="221"/>
      <c r="BB1381" s="222">
        <v>792</v>
      </c>
      <c r="BC1381" s="222"/>
    </row>
    <row r="1382" spans="1:55" s="19" customFormat="1" ht="25.7" hidden="1" customHeight="1">
      <c r="A1382" s="690"/>
      <c r="B1382" s="242"/>
      <c r="C1382" s="707" t="s">
        <v>6768</v>
      </c>
      <c r="D1382" s="707" t="s">
        <v>16788</v>
      </c>
      <c r="E1382" s="707" t="s">
        <v>6768</v>
      </c>
      <c r="F1382" s="707" t="s">
        <v>6768</v>
      </c>
      <c r="G1382" s="304"/>
      <c r="H1382" s="304"/>
      <c r="I1382" s="241"/>
      <c r="J1382" s="235">
        <v>496</v>
      </c>
      <c r="K1382" s="235">
        <v>496</v>
      </c>
      <c r="L1382" s="304"/>
      <c r="M1382" s="304"/>
      <c r="N1382" s="304"/>
      <c r="O1382" s="241">
        <v>300</v>
      </c>
      <c r="P1382" s="235">
        <v>300</v>
      </c>
      <c r="Q1382" s="235" t="s">
        <v>1682</v>
      </c>
      <c r="R1382" s="235">
        <v>1</v>
      </c>
      <c r="S1382" s="235" t="s">
        <v>614</v>
      </c>
      <c r="T1382" s="303"/>
      <c r="U1382" s="303"/>
      <c r="V1382" s="303"/>
      <c r="W1382" s="303"/>
      <c r="X1382" s="303"/>
      <c r="Y1382" s="304"/>
      <c r="Z1382" s="235" t="s">
        <v>6065</v>
      </c>
      <c r="AA1382" s="304"/>
      <c r="AB1382" s="304"/>
      <c r="AC1382" s="304"/>
      <c r="AD1382" s="945"/>
      <c r="AE1382" s="304"/>
      <c r="AF1382" s="304"/>
      <c r="AG1382" s="304"/>
      <c r="AH1382" s="304"/>
      <c r="AI1382" s="304"/>
      <c r="AJ1382" s="304"/>
      <c r="AK1382" s="304"/>
      <c r="AL1382" s="304"/>
      <c r="AM1382" s="304"/>
      <c r="AN1382" s="236"/>
      <c r="AO1382" s="236"/>
      <c r="AP1382" s="236"/>
      <c r="AQ1382" s="236"/>
      <c r="AR1382" s="236"/>
      <c r="AS1382" s="236"/>
      <c r="AT1382" s="236"/>
      <c r="AU1382" s="221">
        <v>2020</v>
      </c>
      <c r="AV1382" s="221"/>
      <c r="AW1382" s="221"/>
      <c r="AX1382" s="221"/>
      <c r="AY1382" s="221"/>
      <c r="AZ1382" s="221"/>
      <c r="BA1382" s="221"/>
      <c r="BB1382" s="222">
        <v>374</v>
      </c>
      <c r="BC1382" s="222" t="s">
        <v>3615</v>
      </c>
    </row>
    <row r="1383" spans="1:55" s="19" customFormat="1" ht="25.7" hidden="1" customHeight="1">
      <c r="A1383" s="690"/>
      <c r="B1383" s="242"/>
      <c r="C1383" s="707" t="s">
        <v>6768</v>
      </c>
      <c r="D1383" s="707" t="s">
        <v>16789</v>
      </c>
      <c r="E1383" s="707" t="s">
        <v>6768</v>
      </c>
      <c r="F1383" s="707" t="s">
        <v>6768</v>
      </c>
      <c r="G1383" s="304"/>
      <c r="H1383" s="304"/>
      <c r="I1383" s="241">
        <v>1970</v>
      </c>
      <c r="J1383" s="235">
        <v>561</v>
      </c>
      <c r="K1383" s="235">
        <v>561</v>
      </c>
      <c r="L1383" s="304"/>
      <c r="M1383" s="304"/>
      <c r="N1383" s="304"/>
      <c r="O1383" s="241">
        <v>300</v>
      </c>
      <c r="P1383" s="235">
        <v>300</v>
      </c>
      <c r="Q1383" s="235" t="s">
        <v>1682</v>
      </c>
      <c r="R1383" s="235">
        <v>1</v>
      </c>
      <c r="S1383" s="235" t="s">
        <v>614</v>
      </c>
      <c r="T1383" s="303"/>
      <c r="U1383" s="303"/>
      <c r="V1383" s="303"/>
      <c r="W1383" s="303"/>
      <c r="X1383" s="303"/>
      <c r="Y1383" s="304"/>
      <c r="Z1383" s="235" t="s">
        <v>6065</v>
      </c>
      <c r="AA1383" s="304"/>
      <c r="AB1383" s="304"/>
      <c r="AC1383" s="304"/>
      <c r="AD1383" s="945"/>
      <c r="AE1383" s="304"/>
      <c r="AF1383" s="304"/>
      <c r="AG1383" s="304"/>
      <c r="AH1383" s="304"/>
      <c r="AI1383" s="304"/>
      <c r="AJ1383" s="304"/>
      <c r="AK1383" s="304"/>
      <c r="AL1383" s="304"/>
      <c r="AM1383" s="304"/>
      <c r="AN1383" s="236"/>
      <c r="AO1383" s="236"/>
      <c r="AP1383" s="236"/>
      <c r="AQ1383" s="236"/>
      <c r="AR1383" s="236"/>
      <c r="AS1383" s="236"/>
      <c r="AT1383" s="236"/>
      <c r="AU1383" s="221">
        <v>2020</v>
      </c>
      <c r="AV1383" s="221"/>
      <c r="AW1383" s="221"/>
      <c r="AX1383" s="221"/>
      <c r="AY1383" s="221"/>
      <c r="AZ1383" s="221"/>
      <c r="BA1383" s="221"/>
      <c r="BB1383" s="222">
        <v>545</v>
      </c>
      <c r="BC1383" s="222" t="s">
        <v>3615</v>
      </c>
    </row>
    <row r="1384" spans="1:55" s="19" customFormat="1" ht="25.7" hidden="1" customHeight="1">
      <c r="A1384" s="690"/>
      <c r="B1384" s="242"/>
      <c r="C1384" s="707" t="s">
        <v>6768</v>
      </c>
      <c r="D1384" s="707" t="s">
        <v>16790</v>
      </c>
      <c r="E1384" s="707" t="s">
        <v>6768</v>
      </c>
      <c r="F1384" s="707" t="s">
        <v>6768</v>
      </c>
      <c r="G1384" s="304"/>
      <c r="H1384" s="304"/>
      <c r="I1384" s="241"/>
      <c r="J1384" s="235">
        <v>496</v>
      </c>
      <c r="K1384" s="235">
        <v>496</v>
      </c>
      <c r="L1384" s="304"/>
      <c r="M1384" s="304"/>
      <c r="N1384" s="304"/>
      <c r="O1384" s="241">
        <v>300</v>
      </c>
      <c r="P1384" s="235">
        <v>300</v>
      </c>
      <c r="Q1384" s="235" t="s">
        <v>1682</v>
      </c>
      <c r="R1384" s="235">
        <v>1</v>
      </c>
      <c r="S1384" s="235" t="s">
        <v>614</v>
      </c>
      <c r="T1384" s="303"/>
      <c r="U1384" s="303"/>
      <c r="V1384" s="303"/>
      <c r="W1384" s="303"/>
      <c r="X1384" s="303"/>
      <c r="Y1384" s="304"/>
      <c r="Z1384" s="235" t="s">
        <v>6065</v>
      </c>
      <c r="AA1384" s="304"/>
      <c r="AB1384" s="304"/>
      <c r="AC1384" s="304"/>
      <c r="AD1384" s="945"/>
      <c r="AE1384" s="304"/>
      <c r="AF1384" s="304"/>
      <c r="AG1384" s="304"/>
      <c r="AH1384" s="304"/>
      <c r="AI1384" s="304"/>
      <c r="AJ1384" s="304"/>
      <c r="AK1384" s="304"/>
      <c r="AL1384" s="304"/>
      <c r="AM1384" s="304"/>
      <c r="AN1384" s="236"/>
      <c r="AO1384" s="236"/>
      <c r="AP1384" s="236"/>
      <c r="AQ1384" s="236"/>
      <c r="AR1384" s="236"/>
      <c r="AS1384" s="236"/>
      <c r="AT1384" s="236"/>
      <c r="AU1384" s="221">
        <v>2020</v>
      </c>
      <c r="AV1384" s="221"/>
      <c r="AW1384" s="221"/>
      <c r="AX1384" s="221"/>
      <c r="AY1384" s="221"/>
      <c r="AZ1384" s="221"/>
      <c r="BA1384" s="221"/>
      <c r="BB1384" s="222">
        <v>393</v>
      </c>
      <c r="BC1384" s="222" t="s">
        <v>3615</v>
      </c>
    </row>
    <row r="1385" spans="1:55" s="19" customFormat="1" ht="25.7" hidden="1" customHeight="1">
      <c r="A1385" s="690"/>
      <c r="B1385" s="242"/>
      <c r="C1385" s="707" t="s">
        <v>6772</v>
      </c>
      <c r="D1385" s="707" t="s">
        <v>7062</v>
      </c>
      <c r="E1385" s="707" t="s">
        <v>6772</v>
      </c>
      <c r="F1385" s="707" t="s">
        <v>6772</v>
      </c>
      <c r="G1385" s="304"/>
      <c r="H1385" s="304"/>
      <c r="I1385" s="241">
        <v>748</v>
      </c>
      <c r="J1385" s="235">
        <v>565</v>
      </c>
      <c r="K1385" s="235">
        <v>559</v>
      </c>
      <c r="L1385" s="304"/>
      <c r="M1385" s="304"/>
      <c r="N1385" s="304"/>
      <c r="O1385" s="241">
        <v>748</v>
      </c>
      <c r="P1385" s="235">
        <v>748</v>
      </c>
      <c r="Q1385" s="235" t="s">
        <v>1774</v>
      </c>
      <c r="R1385" s="235">
        <v>2</v>
      </c>
      <c r="S1385" s="235" t="s">
        <v>614</v>
      </c>
      <c r="T1385" s="303"/>
      <c r="U1385" s="303"/>
      <c r="V1385" s="303"/>
      <c r="W1385" s="303"/>
      <c r="X1385" s="303"/>
      <c r="Y1385" s="304"/>
      <c r="Z1385" s="235" t="s">
        <v>1496</v>
      </c>
      <c r="AA1385" s="304"/>
      <c r="AB1385" s="304"/>
      <c r="AC1385" s="304"/>
      <c r="AD1385" s="945"/>
      <c r="AE1385" s="304"/>
      <c r="AF1385" s="304"/>
      <c r="AG1385" s="304"/>
      <c r="AH1385" s="304"/>
      <c r="AI1385" s="304"/>
      <c r="AJ1385" s="304"/>
      <c r="AK1385" s="304"/>
      <c r="AL1385" s="304"/>
      <c r="AM1385" s="304"/>
      <c r="AN1385" s="236"/>
      <c r="AO1385" s="236"/>
      <c r="AP1385" s="236"/>
      <c r="AQ1385" s="236"/>
      <c r="AR1385" s="236"/>
      <c r="AS1385" s="236"/>
      <c r="AT1385" s="236"/>
      <c r="AU1385" s="221">
        <v>2004</v>
      </c>
      <c r="AV1385" s="221"/>
      <c r="AW1385" s="221"/>
      <c r="AX1385" s="221"/>
      <c r="AY1385" s="221"/>
      <c r="AZ1385" s="221"/>
      <c r="BA1385" s="221"/>
      <c r="BB1385" s="222">
        <v>300</v>
      </c>
      <c r="BC1385" s="222"/>
    </row>
    <row r="1386" spans="1:55" s="19" customFormat="1" ht="25.7" hidden="1" customHeight="1">
      <c r="A1386" s="690"/>
      <c r="B1386" s="242"/>
      <c r="C1386" s="707" t="s">
        <v>6772</v>
      </c>
      <c r="D1386" s="707" t="s">
        <v>7063</v>
      </c>
      <c r="E1386" s="707" t="s">
        <v>6772</v>
      </c>
      <c r="F1386" s="707" t="s">
        <v>6772</v>
      </c>
      <c r="G1386" s="304"/>
      <c r="H1386" s="304"/>
      <c r="I1386" s="241">
        <v>2935</v>
      </c>
      <c r="J1386" s="235">
        <v>490</v>
      </c>
      <c r="K1386" s="235">
        <v>490</v>
      </c>
      <c r="L1386" s="304"/>
      <c r="M1386" s="304"/>
      <c r="N1386" s="304"/>
      <c r="O1386" s="241">
        <v>374</v>
      </c>
      <c r="P1386" s="235">
        <v>374</v>
      </c>
      <c r="Q1386" s="235" t="s">
        <v>1774</v>
      </c>
      <c r="R1386" s="235">
        <v>1</v>
      </c>
      <c r="S1386" s="235" t="s">
        <v>614</v>
      </c>
      <c r="T1386" s="303"/>
      <c r="U1386" s="303"/>
      <c r="V1386" s="303"/>
      <c r="W1386" s="303"/>
      <c r="X1386" s="303"/>
      <c r="Y1386" s="304"/>
      <c r="Z1386" s="235" t="s">
        <v>1496</v>
      </c>
      <c r="AA1386" s="304"/>
      <c r="AB1386" s="304"/>
      <c r="AC1386" s="304"/>
      <c r="AD1386" s="945"/>
      <c r="AE1386" s="304"/>
      <c r="AF1386" s="304"/>
      <c r="AG1386" s="304"/>
      <c r="AH1386" s="304"/>
      <c r="AI1386" s="304"/>
      <c r="AJ1386" s="304"/>
      <c r="AK1386" s="304"/>
      <c r="AL1386" s="304"/>
      <c r="AM1386" s="304"/>
      <c r="AN1386" s="236"/>
      <c r="AO1386" s="236"/>
      <c r="AP1386" s="236"/>
      <c r="AQ1386" s="236"/>
      <c r="AR1386" s="236"/>
      <c r="AS1386" s="236"/>
      <c r="AT1386" s="236"/>
      <c r="AU1386" s="221">
        <v>2004</v>
      </c>
      <c r="AV1386" s="221"/>
      <c r="AW1386" s="221"/>
      <c r="AX1386" s="221"/>
      <c r="AY1386" s="221"/>
      <c r="AZ1386" s="221"/>
      <c r="BA1386" s="221"/>
      <c r="BB1386" s="222">
        <v>53</v>
      </c>
      <c r="BC1386" s="222"/>
    </row>
    <row r="1387" spans="1:55" s="19" customFormat="1" ht="25.7" hidden="1" customHeight="1">
      <c r="A1387" s="690"/>
      <c r="B1387" s="242"/>
      <c r="C1387" s="707" t="s">
        <v>6772</v>
      </c>
      <c r="D1387" s="436" t="s">
        <v>7064</v>
      </c>
      <c r="E1387" s="707" t="s">
        <v>6772</v>
      </c>
      <c r="F1387" s="707" t="s">
        <v>6772</v>
      </c>
      <c r="G1387" s="304"/>
      <c r="H1387" s="304"/>
      <c r="I1387" s="241">
        <v>5819</v>
      </c>
      <c r="J1387" s="235">
        <v>459</v>
      </c>
      <c r="K1387" s="235">
        <v>459</v>
      </c>
      <c r="L1387" s="304"/>
      <c r="M1387" s="304"/>
      <c r="N1387" s="304"/>
      <c r="O1387" s="241">
        <v>374</v>
      </c>
      <c r="P1387" s="235">
        <v>374</v>
      </c>
      <c r="Q1387" s="235" t="s">
        <v>1774</v>
      </c>
      <c r="R1387" s="235">
        <v>1</v>
      </c>
      <c r="S1387" s="235" t="s">
        <v>614</v>
      </c>
      <c r="T1387" s="303"/>
      <c r="U1387" s="303"/>
      <c r="V1387" s="303"/>
      <c r="W1387" s="303"/>
      <c r="X1387" s="303"/>
      <c r="Y1387" s="304"/>
      <c r="Z1387" s="235" t="s">
        <v>6065</v>
      </c>
      <c r="AA1387" s="304"/>
      <c r="AB1387" s="304"/>
      <c r="AC1387" s="304"/>
      <c r="AD1387" s="945"/>
      <c r="AE1387" s="304"/>
      <c r="AF1387" s="304"/>
      <c r="AG1387" s="304"/>
      <c r="AH1387" s="304"/>
      <c r="AI1387" s="304"/>
      <c r="AJ1387" s="304"/>
      <c r="AK1387" s="304"/>
      <c r="AL1387" s="304"/>
      <c r="AM1387" s="304"/>
      <c r="AN1387" s="236"/>
      <c r="AO1387" s="236"/>
      <c r="AP1387" s="236"/>
      <c r="AQ1387" s="236"/>
      <c r="AR1387" s="236"/>
      <c r="AS1387" s="236"/>
      <c r="AT1387" s="236"/>
      <c r="AU1387" s="221">
        <v>2012</v>
      </c>
      <c r="AV1387" s="221"/>
      <c r="AW1387" s="221"/>
      <c r="AX1387" s="221"/>
      <c r="AY1387" s="221"/>
      <c r="AZ1387" s="221"/>
      <c r="BA1387" s="221"/>
      <c r="BB1387" s="222">
        <v>213</v>
      </c>
      <c r="BC1387" s="222"/>
    </row>
    <row r="1388" spans="1:55" s="19" customFormat="1" ht="25.7" hidden="1" customHeight="1">
      <c r="A1388" s="690"/>
      <c r="B1388" s="242"/>
      <c r="C1388" s="707" t="s">
        <v>6772</v>
      </c>
      <c r="D1388" s="707" t="s">
        <v>15416</v>
      </c>
      <c r="E1388" s="707" t="s">
        <v>6772</v>
      </c>
      <c r="F1388" s="707" t="s">
        <v>6772</v>
      </c>
      <c r="G1388" s="304"/>
      <c r="H1388" s="304"/>
      <c r="I1388" s="241">
        <v>2245</v>
      </c>
      <c r="J1388" s="235">
        <v>486</v>
      </c>
      <c r="K1388" s="235">
        <v>486</v>
      </c>
      <c r="L1388" s="304"/>
      <c r="M1388" s="304"/>
      <c r="N1388" s="304"/>
      <c r="O1388" s="241">
        <v>374</v>
      </c>
      <c r="P1388" s="235">
        <v>374</v>
      </c>
      <c r="Q1388" s="235" t="s">
        <v>1774</v>
      </c>
      <c r="R1388" s="235">
        <v>1</v>
      </c>
      <c r="S1388" s="235" t="s">
        <v>614</v>
      </c>
      <c r="T1388" s="303"/>
      <c r="U1388" s="303"/>
      <c r="V1388" s="303"/>
      <c r="W1388" s="303"/>
      <c r="X1388" s="303"/>
      <c r="Y1388" s="304"/>
      <c r="Z1388" s="235" t="s">
        <v>6065</v>
      </c>
      <c r="AA1388" s="304"/>
      <c r="AB1388" s="304"/>
      <c r="AC1388" s="304"/>
      <c r="AD1388" s="945"/>
      <c r="AE1388" s="304"/>
      <c r="AF1388" s="304"/>
      <c r="AG1388" s="304"/>
      <c r="AH1388" s="304"/>
      <c r="AI1388" s="304"/>
      <c r="AJ1388" s="304"/>
      <c r="AK1388" s="304"/>
      <c r="AL1388" s="304"/>
      <c r="AM1388" s="304"/>
      <c r="AN1388" s="236"/>
      <c r="AO1388" s="236"/>
      <c r="AP1388" s="236"/>
      <c r="AQ1388" s="236"/>
      <c r="AR1388" s="236"/>
      <c r="AS1388" s="236"/>
      <c r="AT1388" s="236"/>
      <c r="AU1388" s="221">
        <v>2019</v>
      </c>
      <c r="AV1388" s="221"/>
      <c r="AW1388" s="221"/>
      <c r="AX1388" s="221"/>
      <c r="AY1388" s="221"/>
      <c r="AZ1388" s="221"/>
      <c r="BA1388" s="221"/>
      <c r="BB1388" s="222">
        <v>350</v>
      </c>
      <c r="BC1388" s="222"/>
    </row>
    <row r="1389" spans="1:55" s="19" customFormat="1" ht="25.7" hidden="1" customHeight="1">
      <c r="A1389" s="690"/>
      <c r="B1389" s="242"/>
      <c r="C1389" s="707" t="s">
        <v>6772</v>
      </c>
      <c r="D1389" s="707" t="s">
        <v>7065</v>
      </c>
      <c r="E1389" s="707" t="s">
        <v>6772</v>
      </c>
      <c r="F1389" s="707" t="s">
        <v>6772</v>
      </c>
      <c r="G1389" s="304"/>
      <c r="H1389" s="304"/>
      <c r="I1389" s="241">
        <v>7642</v>
      </c>
      <c r="J1389" s="235">
        <v>4224</v>
      </c>
      <c r="K1389" s="235">
        <v>4224</v>
      </c>
      <c r="L1389" s="304"/>
      <c r="M1389" s="304"/>
      <c r="N1389" s="304"/>
      <c r="O1389" s="241">
        <v>2992</v>
      </c>
      <c r="P1389" s="235">
        <v>2992</v>
      </c>
      <c r="Q1389" s="235" t="s">
        <v>1774</v>
      </c>
      <c r="R1389" s="235">
        <v>8</v>
      </c>
      <c r="S1389" s="235" t="s">
        <v>614</v>
      </c>
      <c r="T1389" s="303"/>
      <c r="U1389" s="303"/>
      <c r="V1389" s="303"/>
      <c r="W1389" s="303"/>
      <c r="X1389" s="303"/>
      <c r="Y1389" s="304"/>
      <c r="Z1389" s="235" t="s">
        <v>4966</v>
      </c>
      <c r="AA1389" s="304"/>
      <c r="AB1389" s="304"/>
      <c r="AC1389" s="304"/>
      <c r="AD1389" s="945"/>
      <c r="AE1389" s="304"/>
      <c r="AF1389" s="304"/>
      <c r="AG1389" s="304"/>
      <c r="AH1389" s="304"/>
      <c r="AI1389" s="304"/>
      <c r="AJ1389" s="304"/>
      <c r="AK1389" s="304"/>
      <c r="AL1389" s="304"/>
      <c r="AM1389" s="304"/>
      <c r="AN1389" s="236"/>
      <c r="AO1389" s="236"/>
      <c r="AP1389" s="236"/>
      <c r="AQ1389" s="236"/>
      <c r="AR1389" s="236"/>
      <c r="AS1389" s="236"/>
      <c r="AT1389" s="236"/>
      <c r="AU1389" s="221">
        <v>2004</v>
      </c>
      <c r="AV1389" s="221"/>
      <c r="AW1389" s="221"/>
      <c r="AX1389" s="221"/>
      <c r="AY1389" s="221"/>
      <c r="AZ1389" s="221"/>
      <c r="BA1389" s="221"/>
      <c r="BB1389" s="222">
        <v>1400</v>
      </c>
      <c r="BC1389" s="222"/>
    </row>
    <row r="1390" spans="1:55" s="19" customFormat="1" ht="25.7" hidden="1" customHeight="1">
      <c r="A1390" s="690"/>
      <c r="B1390" s="242"/>
      <c r="C1390" s="707" t="s">
        <v>6772</v>
      </c>
      <c r="D1390" s="707" t="s">
        <v>7066</v>
      </c>
      <c r="E1390" s="707" t="s">
        <v>6772</v>
      </c>
      <c r="F1390" s="707" t="s">
        <v>6772</v>
      </c>
      <c r="G1390" s="304"/>
      <c r="H1390" s="304"/>
      <c r="I1390" s="241">
        <v>1382</v>
      </c>
      <c r="J1390" s="235">
        <v>427</v>
      </c>
      <c r="K1390" s="235">
        <v>427</v>
      </c>
      <c r="L1390" s="304"/>
      <c r="M1390" s="304"/>
      <c r="N1390" s="304"/>
      <c r="O1390" s="241">
        <v>374</v>
      </c>
      <c r="P1390" s="235">
        <v>374</v>
      </c>
      <c r="Q1390" s="235" t="s">
        <v>1774</v>
      </c>
      <c r="R1390" s="235">
        <v>1</v>
      </c>
      <c r="S1390" s="235" t="s">
        <v>614</v>
      </c>
      <c r="T1390" s="303"/>
      <c r="U1390" s="303"/>
      <c r="V1390" s="303"/>
      <c r="W1390" s="303"/>
      <c r="X1390" s="303"/>
      <c r="Y1390" s="304"/>
      <c r="Z1390" s="235" t="s">
        <v>1496</v>
      </c>
      <c r="AA1390" s="304"/>
      <c r="AB1390" s="304"/>
      <c r="AC1390" s="304"/>
      <c r="AD1390" s="945"/>
      <c r="AE1390" s="304"/>
      <c r="AF1390" s="304"/>
      <c r="AG1390" s="304"/>
      <c r="AH1390" s="304"/>
      <c r="AI1390" s="304"/>
      <c r="AJ1390" s="304"/>
      <c r="AK1390" s="304"/>
      <c r="AL1390" s="304"/>
      <c r="AM1390" s="304"/>
      <c r="AN1390" s="236"/>
      <c r="AO1390" s="236"/>
      <c r="AP1390" s="236"/>
      <c r="AQ1390" s="236"/>
      <c r="AR1390" s="236"/>
      <c r="AS1390" s="236"/>
      <c r="AT1390" s="236"/>
      <c r="AU1390" s="221">
        <v>2004</v>
      </c>
      <c r="AV1390" s="221"/>
      <c r="AW1390" s="221"/>
      <c r="AX1390" s="221"/>
      <c r="AY1390" s="221"/>
      <c r="AZ1390" s="221"/>
      <c r="BA1390" s="221"/>
      <c r="BB1390" s="222">
        <v>63</v>
      </c>
      <c r="BC1390" s="222"/>
    </row>
    <row r="1391" spans="1:55" s="19" customFormat="1" ht="25.7" hidden="1" customHeight="1">
      <c r="A1391" s="690"/>
      <c r="B1391" s="242"/>
      <c r="C1391" s="707" t="s">
        <v>6772</v>
      </c>
      <c r="D1391" s="707" t="s">
        <v>7067</v>
      </c>
      <c r="E1391" s="707" t="s">
        <v>6772</v>
      </c>
      <c r="F1391" s="707" t="s">
        <v>6772</v>
      </c>
      <c r="G1391" s="304"/>
      <c r="H1391" s="304"/>
      <c r="I1391" s="241">
        <v>750</v>
      </c>
      <c r="J1391" s="235">
        <v>464</v>
      </c>
      <c r="K1391" s="235">
        <v>464</v>
      </c>
      <c r="L1391" s="304"/>
      <c r="M1391" s="304"/>
      <c r="N1391" s="304"/>
      <c r="O1391" s="241">
        <v>374</v>
      </c>
      <c r="P1391" s="235">
        <v>374</v>
      </c>
      <c r="Q1391" s="235" t="s">
        <v>1774</v>
      </c>
      <c r="R1391" s="235">
        <v>1</v>
      </c>
      <c r="S1391" s="235" t="s">
        <v>614</v>
      </c>
      <c r="T1391" s="303"/>
      <c r="U1391" s="303"/>
      <c r="V1391" s="303"/>
      <c r="W1391" s="303"/>
      <c r="X1391" s="303"/>
      <c r="Y1391" s="304"/>
      <c r="Z1391" s="235" t="s">
        <v>1496</v>
      </c>
      <c r="AA1391" s="304"/>
      <c r="AB1391" s="304"/>
      <c r="AC1391" s="304"/>
      <c r="AD1391" s="945"/>
      <c r="AE1391" s="304"/>
      <c r="AF1391" s="304"/>
      <c r="AG1391" s="304"/>
      <c r="AH1391" s="304"/>
      <c r="AI1391" s="304"/>
      <c r="AJ1391" s="304"/>
      <c r="AK1391" s="304"/>
      <c r="AL1391" s="304"/>
      <c r="AM1391" s="304"/>
      <c r="AN1391" s="236"/>
      <c r="AO1391" s="236"/>
      <c r="AP1391" s="236"/>
      <c r="AQ1391" s="236"/>
      <c r="AR1391" s="236"/>
      <c r="AS1391" s="236"/>
      <c r="AT1391" s="236"/>
      <c r="AU1391" s="221">
        <v>2006</v>
      </c>
      <c r="AV1391" s="221"/>
      <c r="AW1391" s="221"/>
      <c r="AX1391" s="221"/>
      <c r="AY1391" s="221"/>
      <c r="AZ1391" s="221"/>
      <c r="BA1391" s="221"/>
      <c r="BB1391" s="222">
        <v>78</v>
      </c>
      <c r="BC1391" s="222"/>
    </row>
    <row r="1392" spans="1:55" s="19" customFormat="1" ht="25.7" hidden="1" customHeight="1">
      <c r="A1392" s="690"/>
      <c r="B1392" s="242"/>
      <c r="C1392" s="707" t="s">
        <v>6772</v>
      </c>
      <c r="D1392" s="707" t="s">
        <v>7068</v>
      </c>
      <c r="E1392" s="707" t="s">
        <v>6772</v>
      </c>
      <c r="F1392" s="707" t="s">
        <v>6772</v>
      </c>
      <c r="G1392" s="304"/>
      <c r="H1392" s="304"/>
      <c r="I1392" s="241">
        <v>649</v>
      </c>
      <c r="J1392" s="235">
        <v>424</v>
      </c>
      <c r="K1392" s="235">
        <v>424</v>
      </c>
      <c r="L1392" s="304"/>
      <c r="M1392" s="304"/>
      <c r="N1392" s="304"/>
      <c r="O1392" s="241">
        <v>374</v>
      </c>
      <c r="P1392" s="235">
        <v>374</v>
      </c>
      <c r="Q1392" s="235" t="s">
        <v>1774</v>
      </c>
      <c r="R1392" s="235">
        <v>1</v>
      </c>
      <c r="S1392" s="235" t="s">
        <v>614</v>
      </c>
      <c r="T1392" s="303"/>
      <c r="U1392" s="303"/>
      <c r="V1392" s="303"/>
      <c r="W1392" s="303"/>
      <c r="X1392" s="303"/>
      <c r="Y1392" s="304"/>
      <c r="Z1392" s="235" t="s">
        <v>1496</v>
      </c>
      <c r="AA1392" s="304"/>
      <c r="AB1392" s="304"/>
      <c r="AC1392" s="304"/>
      <c r="AD1392" s="945"/>
      <c r="AE1392" s="304"/>
      <c r="AF1392" s="304"/>
      <c r="AG1392" s="304"/>
      <c r="AH1392" s="304"/>
      <c r="AI1392" s="304"/>
      <c r="AJ1392" s="304"/>
      <c r="AK1392" s="304"/>
      <c r="AL1392" s="304"/>
      <c r="AM1392" s="304"/>
      <c r="AN1392" s="236"/>
      <c r="AO1392" s="236"/>
      <c r="AP1392" s="236"/>
      <c r="AQ1392" s="236"/>
      <c r="AR1392" s="236"/>
      <c r="AS1392" s="236"/>
      <c r="AT1392" s="236"/>
      <c r="AU1392" s="221">
        <v>2004</v>
      </c>
      <c r="AV1392" s="221"/>
      <c r="AW1392" s="221"/>
      <c r="AX1392" s="221"/>
      <c r="AY1392" s="221"/>
      <c r="AZ1392" s="221"/>
      <c r="BA1392" s="221"/>
      <c r="BB1392" s="222">
        <v>53</v>
      </c>
      <c r="BC1392" s="222"/>
    </row>
    <row r="1393" spans="1:55" s="19" customFormat="1" ht="25.7" hidden="1" customHeight="1">
      <c r="A1393" s="690"/>
      <c r="B1393" s="242"/>
      <c r="C1393" s="707" t="s">
        <v>6772</v>
      </c>
      <c r="D1393" s="707" t="s">
        <v>7069</v>
      </c>
      <c r="E1393" s="707" t="s">
        <v>6772</v>
      </c>
      <c r="F1393" s="707" t="s">
        <v>6772</v>
      </c>
      <c r="G1393" s="304"/>
      <c r="H1393" s="304"/>
      <c r="I1393" s="241">
        <v>3008</v>
      </c>
      <c r="J1393" s="235">
        <v>464</v>
      </c>
      <c r="K1393" s="235">
        <v>464</v>
      </c>
      <c r="L1393" s="304"/>
      <c r="M1393" s="304"/>
      <c r="N1393" s="304"/>
      <c r="O1393" s="241">
        <v>374</v>
      </c>
      <c r="P1393" s="235">
        <v>374</v>
      </c>
      <c r="Q1393" s="235" t="s">
        <v>1774</v>
      </c>
      <c r="R1393" s="235">
        <v>1</v>
      </c>
      <c r="S1393" s="235" t="s">
        <v>614</v>
      </c>
      <c r="T1393" s="303"/>
      <c r="U1393" s="303"/>
      <c r="V1393" s="303"/>
      <c r="W1393" s="303"/>
      <c r="X1393" s="303"/>
      <c r="Y1393" s="304"/>
      <c r="Z1393" s="235" t="s">
        <v>1496</v>
      </c>
      <c r="AA1393" s="304"/>
      <c r="AB1393" s="304"/>
      <c r="AC1393" s="304"/>
      <c r="AD1393" s="945"/>
      <c r="AE1393" s="304"/>
      <c r="AF1393" s="304"/>
      <c r="AG1393" s="304"/>
      <c r="AH1393" s="304"/>
      <c r="AI1393" s="304"/>
      <c r="AJ1393" s="304"/>
      <c r="AK1393" s="304"/>
      <c r="AL1393" s="304"/>
      <c r="AM1393" s="304"/>
      <c r="AN1393" s="236"/>
      <c r="AO1393" s="236"/>
      <c r="AP1393" s="236"/>
      <c r="AQ1393" s="236"/>
      <c r="AR1393" s="236"/>
      <c r="AS1393" s="236"/>
      <c r="AT1393" s="236"/>
      <c r="AU1393" s="221">
        <v>2004</v>
      </c>
      <c r="AV1393" s="221"/>
      <c r="AW1393" s="221"/>
      <c r="AX1393" s="221"/>
      <c r="AY1393" s="221"/>
      <c r="AZ1393" s="221"/>
      <c r="BA1393" s="221"/>
      <c r="BB1393" s="222">
        <v>63</v>
      </c>
      <c r="BC1393" s="222"/>
    </row>
    <row r="1394" spans="1:55" s="19" customFormat="1" ht="25.7" hidden="1" customHeight="1">
      <c r="A1394" s="690"/>
      <c r="B1394" s="242"/>
      <c r="C1394" s="707" t="s">
        <v>6772</v>
      </c>
      <c r="D1394" s="707" t="s">
        <v>7070</v>
      </c>
      <c r="E1394" s="707" t="s">
        <v>6772</v>
      </c>
      <c r="F1394" s="707" t="s">
        <v>6772</v>
      </c>
      <c r="G1394" s="304"/>
      <c r="H1394" s="304"/>
      <c r="I1394" s="241">
        <v>2278</v>
      </c>
      <c r="J1394" s="235">
        <v>549</v>
      </c>
      <c r="K1394" s="235">
        <v>549</v>
      </c>
      <c r="L1394" s="304"/>
      <c r="M1394" s="304"/>
      <c r="N1394" s="304"/>
      <c r="O1394" s="241">
        <v>374</v>
      </c>
      <c r="P1394" s="235">
        <v>374</v>
      </c>
      <c r="Q1394" s="235" t="s">
        <v>1774</v>
      </c>
      <c r="R1394" s="235">
        <v>1</v>
      </c>
      <c r="S1394" s="235" t="s">
        <v>614</v>
      </c>
      <c r="T1394" s="303"/>
      <c r="U1394" s="303"/>
      <c r="V1394" s="303"/>
      <c r="W1394" s="303"/>
      <c r="X1394" s="303"/>
      <c r="Y1394" s="304"/>
      <c r="Z1394" s="235" t="s">
        <v>1496</v>
      </c>
      <c r="AA1394" s="304"/>
      <c r="AB1394" s="304"/>
      <c r="AC1394" s="304"/>
      <c r="AD1394" s="945"/>
      <c r="AE1394" s="304"/>
      <c r="AF1394" s="304"/>
      <c r="AG1394" s="304"/>
      <c r="AH1394" s="304"/>
      <c r="AI1394" s="304"/>
      <c r="AJ1394" s="304"/>
      <c r="AK1394" s="304"/>
      <c r="AL1394" s="304"/>
      <c r="AM1394" s="304"/>
      <c r="AN1394" s="236"/>
      <c r="AO1394" s="236"/>
      <c r="AP1394" s="236"/>
      <c r="AQ1394" s="236"/>
      <c r="AR1394" s="236"/>
      <c r="AS1394" s="236"/>
      <c r="AT1394" s="236"/>
      <c r="AU1394" s="221">
        <v>2009</v>
      </c>
      <c r="AV1394" s="221"/>
      <c r="AW1394" s="221"/>
      <c r="AX1394" s="221"/>
      <c r="AY1394" s="221"/>
      <c r="AZ1394" s="221"/>
      <c r="BA1394" s="221"/>
      <c r="BB1394" s="222">
        <v>150</v>
      </c>
      <c r="BC1394" s="222"/>
    </row>
    <row r="1395" spans="1:55" s="19" customFormat="1" ht="25.7" hidden="1" customHeight="1">
      <c r="A1395" s="690"/>
      <c r="B1395" s="242"/>
      <c r="C1395" s="707" t="s">
        <v>6772</v>
      </c>
      <c r="D1395" s="707" t="s">
        <v>7071</v>
      </c>
      <c r="E1395" s="707" t="s">
        <v>6772</v>
      </c>
      <c r="F1395" s="707" t="s">
        <v>6772</v>
      </c>
      <c r="G1395" s="304"/>
      <c r="H1395" s="304"/>
      <c r="I1395" s="241">
        <v>2280</v>
      </c>
      <c r="J1395" s="235">
        <v>526</v>
      </c>
      <c r="K1395" s="235">
        <v>526</v>
      </c>
      <c r="L1395" s="304"/>
      <c r="M1395" s="304"/>
      <c r="N1395" s="304"/>
      <c r="O1395" s="241">
        <v>374</v>
      </c>
      <c r="P1395" s="235">
        <v>374</v>
      </c>
      <c r="Q1395" s="235" t="s">
        <v>1774</v>
      </c>
      <c r="R1395" s="235">
        <v>1</v>
      </c>
      <c r="S1395" s="235" t="s">
        <v>614</v>
      </c>
      <c r="T1395" s="303"/>
      <c r="U1395" s="303"/>
      <c r="V1395" s="303"/>
      <c r="W1395" s="303"/>
      <c r="X1395" s="303"/>
      <c r="Y1395" s="304"/>
      <c r="Z1395" s="235" t="s">
        <v>1496</v>
      </c>
      <c r="AA1395" s="304"/>
      <c r="AB1395" s="304"/>
      <c r="AC1395" s="304"/>
      <c r="AD1395" s="945"/>
      <c r="AE1395" s="304"/>
      <c r="AF1395" s="304"/>
      <c r="AG1395" s="304"/>
      <c r="AH1395" s="304"/>
      <c r="AI1395" s="304"/>
      <c r="AJ1395" s="304"/>
      <c r="AK1395" s="304"/>
      <c r="AL1395" s="304"/>
      <c r="AM1395" s="304"/>
      <c r="AN1395" s="236"/>
      <c r="AO1395" s="236"/>
      <c r="AP1395" s="236"/>
      <c r="AQ1395" s="236"/>
      <c r="AR1395" s="236"/>
      <c r="AS1395" s="236"/>
      <c r="AT1395" s="236"/>
      <c r="AU1395" s="221">
        <v>2009</v>
      </c>
      <c r="AV1395" s="221"/>
      <c r="AW1395" s="221"/>
      <c r="AX1395" s="221"/>
      <c r="AY1395" s="221"/>
      <c r="AZ1395" s="221"/>
      <c r="BA1395" s="221"/>
      <c r="BB1395" s="222">
        <v>105</v>
      </c>
      <c r="BC1395" s="222"/>
    </row>
    <row r="1396" spans="1:55" s="19" customFormat="1" ht="25.7" hidden="1" customHeight="1">
      <c r="A1396" s="690"/>
      <c r="B1396" s="242"/>
      <c r="C1396" s="707" t="s">
        <v>6772</v>
      </c>
      <c r="D1396" s="707" t="s">
        <v>7072</v>
      </c>
      <c r="E1396" s="707" t="s">
        <v>6772</v>
      </c>
      <c r="F1396" s="707" t="s">
        <v>6772</v>
      </c>
      <c r="G1396" s="304"/>
      <c r="H1396" s="304"/>
      <c r="I1396" s="241">
        <v>2772</v>
      </c>
      <c r="J1396" s="235">
        <v>397</v>
      </c>
      <c r="K1396" s="235">
        <v>397</v>
      </c>
      <c r="L1396" s="304"/>
      <c r="M1396" s="304"/>
      <c r="N1396" s="304"/>
      <c r="O1396" s="241">
        <v>374</v>
      </c>
      <c r="P1396" s="235">
        <v>374</v>
      </c>
      <c r="Q1396" s="235" t="s">
        <v>1774</v>
      </c>
      <c r="R1396" s="235">
        <v>1</v>
      </c>
      <c r="S1396" s="235" t="s">
        <v>614</v>
      </c>
      <c r="T1396" s="303"/>
      <c r="U1396" s="303"/>
      <c r="V1396" s="303"/>
      <c r="W1396" s="303"/>
      <c r="X1396" s="303"/>
      <c r="Y1396" s="304"/>
      <c r="Z1396" s="235" t="s">
        <v>1496</v>
      </c>
      <c r="AA1396" s="304"/>
      <c r="AB1396" s="304"/>
      <c r="AC1396" s="304"/>
      <c r="AD1396" s="945"/>
      <c r="AE1396" s="304"/>
      <c r="AF1396" s="304"/>
      <c r="AG1396" s="304"/>
      <c r="AH1396" s="304"/>
      <c r="AI1396" s="304"/>
      <c r="AJ1396" s="304"/>
      <c r="AK1396" s="304"/>
      <c r="AL1396" s="304"/>
      <c r="AM1396" s="304"/>
      <c r="AN1396" s="236"/>
      <c r="AO1396" s="236"/>
      <c r="AP1396" s="236"/>
      <c r="AQ1396" s="236"/>
      <c r="AR1396" s="236"/>
      <c r="AS1396" s="236"/>
      <c r="AT1396" s="236"/>
      <c r="AU1396" s="221">
        <v>2008</v>
      </c>
      <c r="AV1396" s="221"/>
      <c r="AW1396" s="221"/>
      <c r="AX1396" s="221"/>
      <c r="AY1396" s="221"/>
      <c r="AZ1396" s="221"/>
      <c r="BA1396" s="221"/>
      <c r="BB1396" s="222">
        <v>83</v>
      </c>
      <c r="BC1396" s="222"/>
    </row>
    <row r="1397" spans="1:55" s="19" customFormat="1" ht="25.7" hidden="1" customHeight="1">
      <c r="A1397" s="690"/>
      <c r="B1397" s="242"/>
      <c r="C1397" s="707" t="s">
        <v>6842</v>
      </c>
      <c r="D1397" s="707" t="s">
        <v>7073</v>
      </c>
      <c r="E1397" s="221" t="s">
        <v>6842</v>
      </c>
      <c r="F1397" s="707" t="s">
        <v>6842</v>
      </c>
      <c r="G1397" s="304"/>
      <c r="H1397" s="235"/>
      <c r="I1397" s="241">
        <v>514</v>
      </c>
      <c r="J1397" s="235">
        <v>514</v>
      </c>
      <c r="K1397" s="235">
        <v>514</v>
      </c>
      <c r="L1397" s="304"/>
      <c r="M1397" s="304"/>
      <c r="N1397" s="304"/>
      <c r="O1397" s="241">
        <v>514</v>
      </c>
      <c r="P1397" s="235">
        <v>514</v>
      </c>
      <c r="Q1397" s="235" t="s">
        <v>7074</v>
      </c>
      <c r="R1397" s="235">
        <v>1</v>
      </c>
      <c r="S1397" s="235" t="s">
        <v>290</v>
      </c>
      <c r="T1397" s="303"/>
      <c r="U1397" s="303"/>
      <c r="V1397" s="303"/>
      <c r="W1397" s="303"/>
      <c r="X1397" s="303"/>
      <c r="Y1397" s="304"/>
      <c r="Z1397" s="235"/>
      <c r="AA1397" s="304"/>
      <c r="AB1397" s="304"/>
      <c r="AC1397" s="304"/>
      <c r="AD1397" s="945"/>
      <c r="AE1397" s="304"/>
      <c r="AF1397" s="304"/>
      <c r="AG1397" s="304"/>
      <c r="AH1397" s="304"/>
      <c r="AI1397" s="304"/>
      <c r="AJ1397" s="304"/>
      <c r="AK1397" s="304"/>
      <c r="AL1397" s="304"/>
      <c r="AM1397" s="304"/>
      <c r="AN1397" s="236"/>
      <c r="AO1397" s="236"/>
      <c r="AP1397" s="236"/>
      <c r="AQ1397" s="236"/>
      <c r="AR1397" s="236"/>
      <c r="AS1397" s="236"/>
      <c r="AT1397" s="236"/>
      <c r="AU1397" s="221">
        <v>2004</v>
      </c>
      <c r="AV1397" s="221"/>
      <c r="AW1397" s="221"/>
      <c r="AX1397" s="221"/>
      <c r="AY1397" s="221"/>
      <c r="AZ1397" s="221"/>
      <c r="BA1397" s="221"/>
      <c r="BB1397" s="222">
        <v>102</v>
      </c>
      <c r="BC1397" s="222"/>
    </row>
    <row r="1398" spans="1:55" s="19" customFormat="1" ht="25.7" hidden="1" customHeight="1">
      <c r="A1398" s="690"/>
      <c r="B1398" s="242"/>
      <c r="C1398" s="219" t="s">
        <v>6842</v>
      </c>
      <c r="D1398" s="223" t="s">
        <v>7075</v>
      </c>
      <c r="E1398" s="221" t="s">
        <v>6842</v>
      </c>
      <c r="F1398" s="221" t="s">
        <v>7076</v>
      </c>
      <c r="G1398" s="221"/>
      <c r="H1398" s="221"/>
      <c r="I1398" s="229">
        <v>498</v>
      </c>
      <c r="J1398" s="222">
        <v>498</v>
      </c>
      <c r="K1398" s="222">
        <v>498</v>
      </c>
      <c r="L1398" s="221"/>
      <c r="M1398" s="221"/>
      <c r="N1398" s="221"/>
      <c r="O1398" s="229">
        <v>498</v>
      </c>
      <c r="P1398" s="222">
        <v>498</v>
      </c>
      <c r="Q1398" s="222" t="s">
        <v>7077</v>
      </c>
      <c r="R1398" s="222">
        <v>1</v>
      </c>
      <c r="S1398" s="222" t="s">
        <v>290</v>
      </c>
      <c r="T1398" s="221"/>
      <c r="U1398" s="221"/>
      <c r="V1398" s="221"/>
      <c r="W1398" s="221"/>
      <c r="X1398" s="221"/>
      <c r="Y1398" s="221"/>
      <c r="Z1398" s="222"/>
      <c r="AA1398" s="221"/>
      <c r="AB1398" s="221"/>
      <c r="AC1398" s="221"/>
      <c r="AD1398" s="221"/>
      <c r="AE1398" s="221"/>
      <c r="AF1398" s="221"/>
      <c r="AG1398" s="221"/>
      <c r="AH1398" s="221"/>
      <c r="AI1398" s="221"/>
      <c r="AJ1398" s="221"/>
      <c r="AK1398" s="221"/>
      <c r="AL1398" s="221"/>
      <c r="AM1398" s="221"/>
      <c r="AN1398" s="221"/>
      <c r="AO1398" s="221"/>
      <c r="AP1398" s="221"/>
      <c r="AQ1398" s="221"/>
      <c r="AR1398" s="221"/>
      <c r="AS1398" s="221"/>
      <c r="AT1398" s="221"/>
      <c r="AU1398" s="221">
        <v>2007</v>
      </c>
      <c r="AV1398" s="221"/>
      <c r="AW1398" s="221"/>
      <c r="AX1398" s="221"/>
      <c r="AY1398" s="221"/>
      <c r="AZ1398" s="221"/>
      <c r="BA1398" s="221"/>
      <c r="BB1398" s="222">
        <v>50</v>
      </c>
      <c r="BC1398" s="222"/>
    </row>
    <row r="1399" spans="1:55" s="19" customFormat="1" ht="25.7" hidden="1" customHeight="1">
      <c r="A1399" s="690"/>
      <c r="B1399" s="242"/>
      <c r="C1399" s="707" t="s">
        <v>6842</v>
      </c>
      <c r="D1399" s="707" t="s">
        <v>7078</v>
      </c>
      <c r="E1399" s="707" t="s">
        <v>6842</v>
      </c>
      <c r="F1399" s="707" t="s">
        <v>7079</v>
      </c>
      <c r="G1399" s="236"/>
      <c r="H1399" s="236"/>
      <c r="I1399" s="241">
        <v>2220</v>
      </c>
      <c r="J1399" s="235">
        <v>442</v>
      </c>
      <c r="K1399" s="235">
        <v>442</v>
      </c>
      <c r="L1399" s="236"/>
      <c r="M1399" s="736"/>
      <c r="N1399" s="236"/>
      <c r="O1399" s="241">
        <v>442</v>
      </c>
      <c r="P1399" s="235">
        <v>442</v>
      </c>
      <c r="Q1399" s="235" t="s">
        <v>7080</v>
      </c>
      <c r="R1399" s="235">
        <v>1</v>
      </c>
      <c r="S1399" s="235" t="s">
        <v>290</v>
      </c>
      <c r="T1399" s="303"/>
      <c r="U1399" s="303"/>
      <c r="V1399" s="303"/>
      <c r="W1399" s="303"/>
      <c r="X1399" s="303"/>
      <c r="Y1399" s="304"/>
      <c r="Z1399" s="235"/>
      <c r="AA1399" s="707"/>
      <c r="AB1399" s="707"/>
      <c r="AC1399" s="236"/>
      <c r="AD1399" s="236"/>
      <c r="AE1399" s="236"/>
      <c r="AF1399" s="236"/>
      <c r="AG1399" s="236"/>
      <c r="AH1399" s="236"/>
      <c r="AI1399" s="236"/>
      <c r="AJ1399" s="236"/>
      <c r="AK1399" s="236"/>
      <c r="AL1399" s="236"/>
      <c r="AM1399" s="236"/>
      <c r="AN1399" s="236"/>
      <c r="AO1399" s="236"/>
      <c r="AP1399" s="236"/>
      <c r="AQ1399" s="236"/>
      <c r="AR1399" s="236"/>
      <c r="AS1399" s="236"/>
      <c r="AT1399" s="236"/>
      <c r="AU1399" s="221">
        <v>2007</v>
      </c>
      <c r="AV1399" s="221"/>
      <c r="AW1399" s="221"/>
      <c r="AX1399" s="221"/>
      <c r="AY1399" s="221"/>
      <c r="AZ1399" s="221"/>
      <c r="BA1399" s="221"/>
      <c r="BB1399" s="222">
        <v>50</v>
      </c>
      <c r="BC1399" s="222"/>
    </row>
    <row r="1400" spans="1:55" s="19" customFormat="1" ht="25.7" hidden="1" customHeight="1">
      <c r="A1400" s="690"/>
      <c r="B1400" s="242"/>
      <c r="C1400" s="707" t="s">
        <v>6842</v>
      </c>
      <c r="D1400" s="707" t="s">
        <v>7081</v>
      </c>
      <c r="E1400" s="707" t="s">
        <v>6842</v>
      </c>
      <c r="F1400" s="707" t="s">
        <v>7082</v>
      </c>
      <c r="G1400" s="236"/>
      <c r="H1400" s="236"/>
      <c r="I1400" s="241">
        <v>471</v>
      </c>
      <c r="J1400" s="235">
        <v>471</v>
      </c>
      <c r="K1400" s="235">
        <v>471</v>
      </c>
      <c r="L1400" s="236"/>
      <c r="M1400" s="736"/>
      <c r="N1400" s="236"/>
      <c r="O1400" s="241">
        <v>471</v>
      </c>
      <c r="P1400" s="235">
        <v>471</v>
      </c>
      <c r="Q1400" s="235" t="s">
        <v>7083</v>
      </c>
      <c r="R1400" s="235">
        <v>1</v>
      </c>
      <c r="S1400" s="235" t="s">
        <v>290</v>
      </c>
      <c r="T1400" s="303"/>
      <c r="U1400" s="303"/>
      <c r="V1400" s="303"/>
      <c r="W1400" s="303"/>
      <c r="X1400" s="303"/>
      <c r="Y1400" s="304"/>
      <c r="Z1400" s="235"/>
      <c r="AA1400" s="707"/>
      <c r="AB1400" s="707"/>
      <c r="AC1400" s="236"/>
      <c r="AD1400" s="236"/>
      <c r="AE1400" s="236"/>
      <c r="AF1400" s="236"/>
      <c r="AG1400" s="236"/>
      <c r="AH1400" s="236"/>
      <c r="AI1400" s="236"/>
      <c r="AJ1400" s="236"/>
      <c r="AK1400" s="236"/>
      <c r="AL1400" s="236"/>
      <c r="AM1400" s="236"/>
      <c r="AN1400" s="236"/>
      <c r="AO1400" s="236"/>
      <c r="AP1400" s="236"/>
      <c r="AQ1400" s="236"/>
      <c r="AR1400" s="236"/>
      <c r="AS1400" s="236"/>
      <c r="AT1400" s="236"/>
      <c r="AU1400" s="221">
        <v>2007</v>
      </c>
      <c r="AV1400" s="221"/>
      <c r="AW1400" s="221"/>
      <c r="AX1400" s="221"/>
      <c r="AY1400" s="221"/>
      <c r="AZ1400" s="221"/>
      <c r="BA1400" s="221"/>
      <c r="BB1400" s="222">
        <v>55</v>
      </c>
      <c r="BC1400" s="222"/>
    </row>
    <row r="1401" spans="1:55" s="19" customFormat="1" ht="25.7" hidden="1" customHeight="1">
      <c r="A1401" s="690"/>
      <c r="B1401" s="242"/>
      <c r="C1401" s="707" t="s">
        <v>6842</v>
      </c>
      <c r="D1401" s="707" t="s">
        <v>7084</v>
      </c>
      <c r="E1401" s="766" t="s">
        <v>6842</v>
      </c>
      <c r="F1401" s="707" t="s">
        <v>7085</v>
      </c>
      <c r="G1401" s="304"/>
      <c r="H1401" s="241"/>
      <c r="I1401" s="241">
        <v>817</v>
      </c>
      <c r="J1401" s="235">
        <v>450</v>
      </c>
      <c r="K1401" s="235">
        <v>450</v>
      </c>
      <c r="L1401" s="304"/>
      <c r="M1401" s="304"/>
      <c r="N1401" s="304"/>
      <c r="O1401" s="241">
        <v>450</v>
      </c>
      <c r="P1401" s="235">
        <v>450</v>
      </c>
      <c r="Q1401" s="235" t="s">
        <v>7086</v>
      </c>
      <c r="R1401" s="235">
        <v>1</v>
      </c>
      <c r="S1401" s="235" t="s">
        <v>290</v>
      </c>
      <c r="T1401" s="303"/>
      <c r="U1401" s="303"/>
      <c r="V1401" s="303"/>
      <c r="W1401" s="303"/>
      <c r="X1401" s="303"/>
      <c r="Y1401" s="304"/>
      <c r="Z1401" s="235"/>
      <c r="AA1401" s="304"/>
      <c r="AB1401" s="304"/>
      <c r="AC1401" s="304"/>
      <c r="AD1401" s="945"/>
      <c r="AE1401" s="304"/>
      <c r="AF1401" s="304"/>
      <c r="AG1401" s="304"/>
      <c r="AH1401" s="304"/>
      <c r="AI1401" s="304"/>
      <c r="AJ1401" s="304"/>
      <c r="AK1401" s="304"/>
      <c r="AL1401" s="304"/>
      <c r="AM1401" s="304"/>
      <c r="AN1401" s="236"/>
      <c r="AO1401" s="236"/>
      <c r="AP1401" s="236"/>
      <c r="AQ1401" s="236"/>
      <c r="AR1401" s="236"/>
      <c r="AS1401" s="236"/>
      <c r="AT1401" s="236"/>
      <c r="AU1401" s="221">
        <v>2007</v>
      </c>
      <c r="AV1401" s="221"/>
      <c r="AW1401" s="221"/>
      <c r="AX1401" s="221"/>
      <c r="AY1401" s="221"/>
      <c r="AZ1401" s="221"/>
      <c r="BA1401" s="221"/>
      <c r="BB1401" s="222">
        <v>50</v>
      </c>
      <c r="BC1401" s="222"/>
    </row>
    <row r="1402" spans="1:55" s="19" customFormat="1" ht="25.7" hidden="1" customHeight="1">
      <c r="A1402" s="690"/>
      <c r="B1402" s="242"/>
      <c r="C1402" s="314" t="s">
        <v>6842</v>
      </c>
      <c r="D1402" s="314" t="s">
        <v>7087</v>
      </c>
      <c r="E1402" s="314" t="s">
        <v>6842</v>
      </c>
      <c r="F1402" s="314" t="s">
        <v>7088</v>
      </c>
      <c r="G1402" s="314"/>
      <c r="H1402" s="314"/>
      <c r="I1402" s="314">
        <v>515</v>
      </c>
      <c r="J1402" s="314">
        <v>442</v>
      </c>
      <c r="K1402" s="314">
        <v>442</v>
      </c>
      <c r="L1402" s="314"/>
      <c r="M1402" s="314"/>
      <c r="N1402" s="314"/>
      <c r="O1402" s="314">
        <v>442</v>
      </c>
      <c r="P1402" s="314">
        <v>442</v>
      </c>
      <c r="Q1402" s="314" t="s">
        <v>7089</v>
      </c>
      <c r="R1402" s="314">
        <v>1</v>
      </c>
      <c r="S1402" s="314" t="s">
        <v>290</v>
      </c>
      <c r="T1402" s="314"/>
      <c r="U1402" s="314"/>
      <c r="V1402" s="314"/>
      <c r="W1402" s="314"/>
      <c r="X1402" s="314"/>
      <c r="Y1402" s="314"/>
      <c r="Z1402" s="314"/>
      <c r="AA1402" s="314"/>
      <c r="AB1402" s="314"/>
      <c r="AC1402" s="314"/>
      <c r="AD1402" s="314"/>
      <c r="AE1402" s="314"/>
      <c r="AF1402" s="314"/>
      <c r="AG1402" s="314"/>
      <c r="AH1402" s="314"/>
      <c r="AI1402" s="314"/>
      <c r="AJ1402" s="314"/>
      <c r="AK1402" s="314"/>
      <c r="AL1402" s="314"/>
      <c r="AM1402" s="314"/>
      <c r="AN1402" s="314"/>
      <c r="AO1402" s="314"/>
      <c r="AP1402" s="314"/>
      <c r="AQ1402" s="314"/>
      <c r="AR1402" s="314"/>
      <c r="AS1402" s="314"/>
      <c r="AT1402" s="314"/>
      <c r="AU1402" s="304">
        <v>2004</v>
      </c>
      <c r="AV1402" s="314"/>
      <c r="AW1402" s="314"/>
      <c r="AX1402" s="314"/>
      <c r="AY1402" s="314"/>
      <c r="AZ1402" s="314"/>
      <c r="BA1402" s="314"/>
      <c r="BB1402" s="314">
        <v>90</v>
      </c>
      <c r="BC1402" s="314"/>
    </row>
    <row r="1403" spans="1:55" s="19" customFormat="1" ht="25.7" hidden="1" customHeight="1">
      <c r="A1403" s="690"/>
      <c r="B1403" s="242"/>
      <c r="C1403" s="314" t="s">
        <v>6842</v>
      </c>
      <c r="D1403" s="314" t="s">
        <v>7090</v>
      </c>
      <c r="E1403" s="314" t="s">
        <v>6842</v>
      </c>
      <c r="F1403" s="314" t="s">
        <v>7091</v>
      </c>
      <c r="G1403" s="314"/>
      <c r="H1403" s="314"/>
      <c r="I1403" s="949">
        <v>450</v>
      </c>
      <c r="J1403" s="314">
        <v>358</v>
      </c>
      <c r="K1403" s="314">
        <v>358</v>
      </c>
      <c r="L1403" s="314"/>
      <c r="M1403" s="314"/>
      <c r="N1403" s="314"/>
      <c r="O1403" s="753">
        <v>358</v>
      </c>
      <c r="P1403" s="314">
        <v>358</v>
      </c>
      <c r="Q1403" s="314" t="s">
        <v>7092</v>
      </c>
      <c r="R1403" s="314">
        <v>1</v>
      </c>
      <c r="S1403" s="314" t="s">
        <v>290</v>
      </c>
      <c r="T1403" s="314"/>
      <c r="U1403" s="314"/>
      <c r="V1403" s="314"/>
      <c r="W1403" s="314"/>
      <c r="X1403" s="314"/>
      <c r="Y1403" s="314"/>
      <c r="Z1403" s="314"/>
      <c r="AA1403" s="314"/>
      <c r="AB1403" s="314"/>
      <c r="AC1403" s="314"/>
      <c r="AD1403" s="314"/>
      <c r="AE1403" s="314"/>
      <c r="AF1403" s="314"/>
      <c r="AG1403" s="314"/>
      <c r="AH1403" s="314"/>
      <c r="AI1403" s="314"/>
      <c r="AJ1403" s="314"/>
      <c r="AK1403" s="314"/>
      <c r="AL1403" s="314"/>
      <c r="AM1403" s="314"/>
      <c r="AN1403" s="314"/>
      <c r="AO1403" s="314"/>
      <c r="AP1403" s="314"/>
      <c r="AQ1403" s="314"/>
      <c r="AR1403" s="314"/>
      <c r="AS1403" s="314"/>
      <c r="AT1403" s="314"/>
      <c r="AU1403" s="304">
        <v>2004</v>
      </c>
      <c r="AV1403" s="314"/>
      <c r="AW1403" s="314"/>
      <c r="AX1403" s="314"/>
      <c r="AY1403" s="314"/>
      <c r="AZ1403" s="314"/>
      <c r="BA1403" s="314"/>
      <c r="BB1403" s="314">
        <v>85</v>
      </c>
      <c r="BC1403" s="314"/>
    </row>
    <row r="1404" spans="1:55" s="19" customFormat="1" ht="25.7" hidden="1" customHeight="1">
      <c r="A1404" s="690"/>
      <c r="B1404" s="242"/>
      <c r="C1404" s="314" t="s">
        <v>6842</v>
      </c>
      <c r="D1404" s="314" t="s">
        <v>7093</v>
      </c>
      <c r="E1404" s="314" t="s">
        <v>6842</v>
      </c>
      <c r="F1404" s="314" t="s">
        <v>7094</v>
      </c>
      <c r="G1404" s="314"/>
      <c r="H1404" s="314"/>
      <c r="I1404" s="753">
        <v>494</v>
      </c>
      <c r="J1404" s="314">
        <v>449</v>
      </c>
      <c r="K1404" s="314">
        <v>449</v>
      </c>
      <c r="L1404" s="314"/>
      <c r="M1404" s="314"/>
      <c r="N1404" s="314"/>
      <c r="O1404" s="753">
        <v>449</v>
      </c>
      <c r="P1404" s="314">
        <v>449</v>
      </c>
      <c r="Q1404" s="314" t="s">
        <v>7095</v>
      </c>
      <c r="R1404" s="314">
        <v>1</v>
      </c>
      <c r="S1404" s="314" t="s">
        <v>290</v>
      </c>
      <c r="T1404" s="314"/>
      <c r="U1404" s="314"/>
      <c r="V1404" s="314"/>
      <c r="W1404" s="314"/>
      <c r="X1404" s="314"/>
      <c r="Y1404" s="314"/>
      <c r="Z1404" s="314"/>
      <c r="AA1404" s="314"/>
      <c r="AB1404" s="314"/>
      <c r="AC1404" s="314"/>
      <c r="AD1404" s="314"/>
      <c r="AE1404" s="314"/>
      <c r="AF1404" s="314"/>
      <c r="AG1404" s="314"/>
      <c r="AH1404" s="314"/>
      <c r="AI1404" s="314"/>
      <c r="AJ1404" s="314"/>
      <c r="AK1404" s="314"/>
      <c r="AL1404" s="314"/>
      <c r="AM1404" s="314"/>
      <c r="AN1404" s="314"/>
      <c r="AO1404" s="314"/>
      <c r="AP1404" s="314"/>
      <c r="AQ1404" s="314"/>
      <c r="AR1404" s="314"/>
      <c r="AS1404" s="314"/>
      <c r="AT1404" s="314"/>
      <c r="AU1404" s="304">
        <v>2007</v>
      </c>
      <c r="AV1404" s="314"/>
      <c r="AW1404" s="314"/>
      <c r="AX1404" s="314"/>
      <c r="AY1404" s="314"/>
      <c r="AZ1404" s="314"/>
      <c r="BA1404" s="314"/>
      <c r="BB1404" s="314">
        <v>100</v>
      </c>
      <c r="BC1404" s="314"/>
    </row>
    <row r="1405" spans="1:55" s="19" customFormat="1" ht="25.7" hidden="1" customHeight="1">
      <c r="A1405" s="690"/>
      <c r="B1405" s="242"/>
      <c r="C1405" s="314" t="s">
        <v>6842</v>
      </c>
      <c r="D1405" s="314" t="s">
        <v>7096</v>
      </c>
      <c r="E1405" s="314" t="s">
        <v>6842</v>
      </c>
      <c r="F1405" s="314" t="s">
        <v>7097</v>
      </c>
      <c r="G1405" s="314"/>
      <c r="H1405" s="753"/>
      <c r="I1405" s="753">
        <v>2748</v>
      </c>
      <c r="J1405" s="314">
        <v>500</v>
      </c>
      <c r="K1405" s="314">
        <v>500</v>
      </c>
      <c r="L1405" s="314"/>
      <c r="M1405" s="314"/>
      <c r="N1405" s="314"/>
      <c r="O1405" s="753">
        <v>500</v>
      </c>
      <c r="P1405" s="314">
        <v>500</v>
      </c>
      <c r="Q1405" s="314" t="s">
        <v>7098</v>
      </c>
      <c r="R1405" s="314">
        <v>1</v>
      </c>
      <c r="S1405" s="314" t="s">
        <v>290</v>
      </c>
      <c r="T1405" s="314"/>
      <c r="U1405" s="314"/>
      <c r="V1405" s="314"/>
      <c r="W1405" s="314"/>
      <c r="X1405" s="314"/>
      <c r="Y1405" s="314"/>
      <c r="Z1405" s="314"/>
      <c r="AA1405" s="314"/>
      <c r="AB1405" s="314"/>
      <c r="AC1405" s="314"/>
      <c r="AD1405" s="314"/>
      <c r="AE1405" s="314"/>
      <c r="AF1405" s="314"/>
      <c r="AG1405" s="314"/>
      <c r="AH1405" s="314"/>
      <c r="AI1405" s="314"/>
      <c r="AJ1405" s="314"/>
      <c r="AK1405" s="314"/>
      <c r="AL1405" s="314"/>
      <c r="AM1405" s="314"/>
      <c r="AN1405" s="314"/>
      <c r="AO1405" s="314"/>
      <c r="AP1405" s="314"/>
      <c r="AQ1405" s="314"/>
      <c r="AR1405" s="314"/>
      <c r="AS1405" s="314"/>
      <c r="AT1405" s="314"/>
      <c r="AU1405" s="304">
        <v>2010</v>
      </c>
      <c r="AV1405" s="314"/>
      <c r="AW1405" s="314"/>
      <c r="AX1405" s="314"/>
      <c r="AY1405" s="314"/>
      <c r="AZ1405" s="314"/>
      <c r="BA1405" s="314"/>
      <c r="BB1405" s="314">
        <v>165</v>
      </c>
      <c r="BC1405" s="314"/>
    </row>
    <row r="1406" spans="1:55" s="19" customFormat="1" ht="25.7" hidden="1" customHeight="1">
      <c r="A1406" s="690"/>
      <c r="B1406" s="242"/>
      <c r="C1406" s="314" t="s">
        <v>6842</v>
      </c>
      <c r="D1406" s="314" t="s">
        <v>7099</v>
      </c>
      <c r="E1406" s="314" t="s">
        <v>6842</v>
      </c>
      <c r="F1406" s="314" t="s">
        <v>7100</v>
      </c>
      <c r="G1406" s="314"/>
      <c r="H1406" s="314"/>
      <c r="I1406" s="314">
        <v>498</v>
      </c>
      <c r="J1406" s="314">
        <v>498</v>
      </c>
      <c r="K1406" s="314">
        <v>498</v>
      </c>
      <c r="L1406" s="314"/>
      <c r="M1406" s="314"/>
      <c r="N1406" s="314"/>
      <c r="O1406" s="314">
        <v>498</v>
      </c>
      <c r="P1406" s="314">
        <v>498</v>
      </c>
      <c r="Q1406" s="314" t="s">
        <v>7101</v>
      </c>
      <c r="R1406" s="314">
        <v>1</v>
      </c>
      <c r="S1406" s="314" t="s">
        <v>290</v>
      </c>
      <c r="T1406" s="314"/>
      <c r="U1406" s="314"/>
      <c r="V1406" s="314"/>
      <c r="W1406" s="314"/>
      <c r="X1406" s="314"/>
      <c r="Y1406" s="314"/>
      <c r="Z1406" s="314"/>
      <c r="AA1406" s="314"/>
      <c r="AB1406" s="314"/>
      <c r="AC1406" s="314"/>
      <c r="AD1406" s="314"/>
      <c r="AE1406" s="314"/>
      <c r="AF1406" s="314"/>
      <c r="AG1406" s="314"/>
      <c r="AH1406" s="314"/>
      <c r="AI1406" s="314"/>
      <c r="AJ1406" s="314"/>
      <c r="AK1406" s="314"/>
      <c r="AL1406" s="314"/>
      <c r="AM1406" s="314"/>
      <c r="AN1406" s="314"/>
      <c r="AO1406" s="314"/>
      <c r="AP1406" s="314"/>
      <c r="AQ1406" s="314"/>
      <c r="AR1406" s="314"/>
      <c r="AS1406" s="314"/>
      <c r="AT1406" s="314"/>
      <c r="AU1406" s="304">
        <v>2010</v>
      </c>
      <c r="AV1406" s="314"/>
      <c r="AW1406" s="314"/>
      <c r="AX1406" s="314"/>
      <c r="AY1406" s="314"/>
      <c r="AZ1406" s="314"/>
      <c r="BA1406" s="314"/>
      <c r="BB1406" s="314">
        <v>110</v>
      </c>
      <c r="BC1406" s="314"/>
    </row>
    <row r="1407" spans="1:55" s="19" customFormat="1" ht="25.7" hidden="1" customHeight="1">
      <c r="A1407" s="690"/>
      <c r="B1407" s="242"/>
      <c r="C1407" s="314" t="s">
        <v>6842</v>
      </c>
      <c r="D1407" s="314" t="s">
        <v>7102</v>
      </c>
      <c r="E1407" s="314" t="s">
        <v>6842</v>
      </c>
      <c r="F1407" s="314" t="s">
        <v>7094</v>
      </c>
      <c r="G1407" s="314"/>
      <c r="H1407" s="314"/>
      <c r="I1407" s="314">
        <v>480</v>
      </c>
      <c r="J1407" s="314">
        <v>480</v>
      </c>
      <c r="K1407" s="314">
        <v>480</v>
      </c>
      <c r="L1407" s="314"/>
      <c r="M1407" s="314"/>
      <c r="N1407" s="314"/>
      <c r="O1407" s="314">
        <v>480</v>
      </c>
      <c r="P1407" s="314">
        <v>480</v>
      </c>
      <c r="Q1407" s="314" t="s">
        <v>7098</v>
      </c>
      <c r="R1407" s="314">
        <v>1</v>
      </c>
      <c r="S1407" s="314" t="s">
        <v>290</v>
      </c>
      <c r="T1407" s="314"/>
      <c r="U1407" s="314"/>
      <c r="V1407" s="314"/>
      <c r="W1407" s="314"/>
      <c r="X1407" s="314"/>
      <c r="Y1407" s="314"/>
      <c r="Z1407" s="314"/>
      <c r="AA1407" s="314"/>
      <c r="AB1407" s="314"/>
      <c r="AC1407" s="314"/>
      <c r="AD1407" s="314"/>
      <c r="AE1407" s="314"/>
      <c r="AF1407" s="314"/>
      <c r="AG1407" s="314"/>
      <c r="AH1407" s="314"/>
      <c r="AI1407" s="314"/>
      <c r="AJ1407" s="314"/>
      <c r="AK1407" s="314"/>
      <c r="AL1407" s="314"/>
      <c r="AM1407" s="314"/>
      <c r="AN1407" s="314"/>
      <c r="AO1407" s="314"/>
      <c r="AP1407" s="314"/>
      <c r="AQ1407" s="314"/>
      <c r="AR1407" s="314"/>
      <c r="AS1407" s="314"/>
      <c r="AT1407" s="314"/>
      <c r="AU1407" s="304">
        <v>2011</v>
      </c>
      <c r="AV1407" s="314"/>
      <c r="AW1407" s="314"/>
      <c r="AX1407" s="314"/>
      <c r="AY1407" s="314"/>
      <c r="AZ1407" s="314"/>
      <c r="BA1407" s="314"/>
      <c r="BB1407" s="314">
        <v>150</v>
      </c>
      <c r="BC1407" s="314"/>
    </row>
    <row r="1408" spans="1:55" s="19" customFormat="1" ht="25.7" hidden="1" customHeight="1">
      <c r="A1408" s="690"/>
      <c r="B1408" s="242"/>
      <c r="C1408" s="314" t="s">
        <v>6842</v>
      </c>
      <c r="D1408" s="314" t="s">
        <v>16791</v>
      </c>
      <c r="E1408" s="314" t="s">
        <v>6842</v>
      </c>
      <c r="F1408" s="314" t="s">
        <v>16792</v>
      </c>
      <c r="G1408" s="314"/>
      <c r="H1408" s="314"/>
      <c r="I1408" s="314">
        <v>720</v>
      </c>
      <c r="J1408" s="314">
        <v>720</v>
      </c>
      <c r="K1408" s="314">
        <v>720</v>
      </c>
      <c r="L1408" s="314"/>
      <c r="M1408" s="314"/>
      <c r="N1408" s="314"/>
      <c r="O1408" s="314">
        <v>720</v>
      </c>
      <c r="P1408" s="314">
        <v>720</v>
      </c>
      <c r="Q1408" s="314" t="s">
        <v>7086</v>
      </c>
      <c r="R1408" s="314">
        <v>1</v>
      </c>
      <c r="S1408" s="314" t="s">
        <v>290</v>
      </c>
      <c r="T1408" s="314"/>
      <c r="U1408" s="314"/>
      <c r="V1408" s="314"/>
      <c r="W1408" s="314"/>
      <c r="X1408" s="314"/>
      <c r="Y1408" s="314"/>
      <c r="Z1408" s="314"/>
      <c r="AA1408" s="314"/>
      <c r="AB1408" s="314"/>
      <c r="AC1408" s="314"/>
      <c r="AD1408" s="314"/>
      <c r="AE1408" s="314"/>
      <c r="AF1408" s="314"/>
      <c r="AG1408" s="314"/>
      <c r="AH1408" s="314"/>
      <c r="AI1408" s="314"/>
      <c r="AJ1408" s="314"/>
      <c r="AK1408" s="314"/>
      <c r="AL1408" s="314"/>
      <c r="AM1408" s="314"/>
      <c r="AN1408" s="314"/>
      <c r="AO1408" s="314"/>
      <c r="AP1408" s="314"/>
      <c r="AQ1408" s="314"/>
      <c r="AR1408" s="314"/>
      <c r="AS1408" s="314"/>
      <c r="AT1408" s="314"/>
      <c r="AU1408" s="304">
        <v>2002</v>
      </c>
      <c r="AV1408" s="314"/>
      <c r="AW1408" s="314"/>
      <c r="AX1408" s="314"/>
      <c r="AY1408" s="314"/>
      <c r="AZ1408" s="314"/>
      <c r="BA1408" s="314"/>
      <c r="BB1408" s="314"/>
      <c r="BC1408" s="314" t="s">
        <v>3615</v>
      </c>
    </row>
    <row r="1409" spans="1:55" s="19" customFormat="1" ht="25.7" hidden="1" customHeight="1">
      <c r="A1409" s="690"/>
      <c r="B1409" s="242"/>
      <c r="C1409" s="314" t="s">
        <v>6842</v>
      </c>
      <c r="D1409" s="314" t="s">
        <v>16793</v>
      </c>
      <c r="E1409" s="314" t="s">
        <v>6842</v>
      </c>
      <c r="F1409" s="314" t="s">
        <v>7088</v>
      </c>
      <c r="G1409" s="314"/>
      <c r="H1409" s="314"/>
      <c r="I1409" s="314">
        <v>420</v>
      </c>
      <c r="J1409" s="314">
        <v>420</v>
      </c>
      <c r="K1409" s="314">
        <v>420</v>
      </c>
      <c r="L1409" s="314"/>
      <c r="M1409" s="314"/>
      <c r="N1409" s="314"/>
      <c r="O1409" s="314">
        <v>420</v>
      </c>
      <c r="P1409" s="314">
        <v>420</v>
      </c>
      <c r="Q1409" s="314" t="s">
        <v>7089</v>
      </c>
      <c r="R1409" s="314">
        <v>1</v>
      </c>
      <c r="S1409" s="314" t="s">
        <v>290</v>
      </c>
      <c r="T1409" s="314"/>
      <c r="U1409" s="314"/>
      <c r="V1409" s="314"/>
      <c r="W1409" s="314"/>
      <c r="X1409" s="314"/>
      <c r="Y1409" s="314"/>
      <c r="Z1409" s="314"/>
      <c r="AA1409" s="314"/>
      <c r="AB1409" s="314"/>
      <c r="AC1409" s="314"/>
      <c r="AD1409" s="314"/>
      <c r="AE1409" s="314"/>
      <c r="AF1409" s="314"/>
      <c r="AG1409" s="314"/>
      <c r="AH1409" s="314"/>
      <c r="AI1409" s="314"/>
      <c r="AJ1409" s="314"/>
      <c r="AK1409" s="314"/>
      <c r="AL1409" s="314"/>
      <c r="AM1409" s="314"/>
      <c r="AN1409" s="314"/>
      <c r="AO1409" s="314"/>
      <c r="AP1409" s="314"/>
      <c r="AQ1409" s="314"/>
      <c r="AR1409" s="314"/>
      <c r="AS1409" s="314"/>
      <c r="AT1409" s="314"/>
      <c r="AU1409" s="304">
        <v>2013</v>
      </c>
      <c r="AV1409" s="314"/>
      <c r="AW1409" s="314"/>
      <c r="AX1409" s="314"/>
      <c r="AY1409" s="314"/>
      <c r="AZ1409" s="314"/>
      <c r="BA1409" s="314"/>
      <c r="BB1409" s="314"/>
      <c r="BC1409" s="314" t="s">
        <v>3615</v>
      </c>
    </row>
    <row r="1410" spans="1:55" s="19" customFormat="1" ht="25.7" hidden="1" customHeight="1">
      <c r="A1410" s="690"/>
      <c r="B1410" s="242"/>
      <c r="C1410" s="707" t="s">
        <v>6842</v>
      </c>
      <c r="D1410" s="707" t="s">
        <v>16794</v>
      </c>
      <c r="E1410" s="707" t="s">
        <v>6842</v>
      </c>
      <c r="F1410" s="707" t="s">
        <v>16795</v>
      </c>
      <c r="G1410" s="236"/>
      <c r="H1410" s="236"/>
      <c r="I1410" s="235">
        <v>535</v>
      </c>
      <c r="J1410" s="235">
        <v>535</v>
      </c>
      <c r="K1410" s="235">
        <v>535</v>
      </c>
      <c r="L1410" s="236"/>
      <c r="M1410" s="736"/>
      <c r="N1410" s="236"/>
      <c r="O1410" s="235">
        <v>535</v>
      </c>
      <c r="P1410" s="235">
        <v>535</v>
      </c>
      <c r="Q1410" s="235" t="s">
        <v>7074</v>
      </c>
      <c r="R1410" s="235">
        <v>1</v>
      </c>
      <c r="S1410" s="235" t="s">
        <v>290</v>
      </c>
      <c r="T1410" s="236"/>
      <c r="U1410" s="236"/>
      <c r="V1410" s="236"/>
      <c r="W1410" s="236"/>
      <c r="X1410" s="236"/>
      <c r="Y1410" s="236"/>
      <c r="Z1410" s="235"/>
      <c r="AA1410" s="707"/>
      <c r="AB1410" s="707"/>
      <c r="AC1410" s="236"/>
      <c r="AD1410" s="236"/>
      <c r="AE1410" s="236"/>
      <c r="AF1410" s="236"/>
      <c r="AG1410" s="236"/>
      <c r="AH1410" s="236"/>
      <c r="AI1410" s="236"/>
      <c r="AJ1410" s="236"/>
      <c r="AK1410" s="236"/>
      <c r="AL1410" s="236"/>
      <c r="AM1410" s="236"/>
      <c r="AN1410" s="236"/>
      <c r="AO1410" s="236"/>
      <c r="AP1410" s="236"/>
      <c r="AQ1410" s="236"/>
      <c r="AR1410" s="236"/>
      <c r="AS1410" s="236"/>
      <c r="AT1410" s="236"/>
      <c r="AU1410" s="221">
        <v>2004</v>
      </c>
      <c r="AV1410" s="221"/>
      <c r="AW1410" s="221"/>
      <c r="AX1410" s="221"/>
      <c r="AY1410" s="221"/>
      <c r="AZ1410" s="221"/>
      <c r="BA1410" s="221"/>
      <c r="BB1410" s="222"/>
      <c r="BC1410" s="222" t="s">
        <v>3615</v>
      </c>
    </row>
    <row r="1411" spans="1:55" s="19" customFormat="1" ht="25.7" hidden="1" customHeight="1">
      <c r="A1411" s="690"/>
      <c r="B1411" s="242"/>
      <c r="C1411" s="707" t="s">
        <v>6779</v>
      </c>
      <c r="D1411" s="707" t="s">
        <v>7103</v>
      </c>
      <c r="E1411" s="707" t="s">
        <v>6779</v>
      </c>
      <c r="F1411" s="707" t="s">
        <v>6779</v>
      </c>
      <c r="G1411" s="236"/>
      <c r="H1411" s="236"/>
      <c r="I1411" s="235">
        <v>3432</v>
      </c>
      <c r="J1411" s="235">
        <v>456</v>
      </c>
      <c r="K1411" s="235">
        <v>456</v>
      </c>
      <c r="L1411" s="236"/>
      <c r="M1411" s="736"/>
      <c r="N1411" s="236"/>
      <c r="O1411" s="235">
        <v>374</v>
      </c>
      <c r="P1411" s="235">
        <v>374</v>
      </c>
      <c r="Q1411" s="235" t="s">
        <v>1774</v>
      </c>
      <c r="R1411" s="235">
        <v>1</v>
      </c>
      <c r="S1411" s="235" t="s">
        <v>614</v>
      </c>
      <c r="T1411" s="236"/>
      <c r="U1411" s="236"/>
      <c r="V1411" s="236"/>
      <c r="W1411" s="236"/>
      <c r="X1411" s="236"/>
      <c r="Y1411" s="236"/>
      <c r="Z1411" s="235" t="s">
        <v>1496</v>
      </c>
      <c r="AA1411" s="707"/>
      <c r="AB1411" s="707"/>
      <c r="AC1411" s="236"/>
      <c r="AD1411" s="236"/>
      <c r="AE1411" s="236"/>
      <c r="AF1411" s="236"/>
      <c r="AG1411" s="236"/>
      <c r="AH1411" s="236"/>
      <c r="AI1411" s="236"/>
      <c r="AJ1411" s="236"/>
      <c r="AK1411" s="236"/>
      <c r="AL1411" s="236"/>
      <c r="AM1411" s="236"/>
      <c r="AN1411" s="236"/>
      <c r="AO1411" s="236"/>
      <c r="AP1411" s="236"/>
      <c r="AQ1411" s="236"/>
      <c r="AR1411" s="236"/>
      <c r="AS1411" s="236"/>
      <c r="AT1411" s="236"/>
      <c r="AU1411" s="221">
        <v>2007</v>
      </c>
      <c r="AV1411" s="221"/>
      <c r="AW1411" s="221"/>
      <c r="AX1411" s="221"/>
      <c r="AY1411" s="221"/>
      <c r="AZ1411" s="221"/>
      <c r="BA1411" s="221"/>
      <c r="BB1411" s="222">
        <v>100</v>
      </c>
      <c r="BC1411" s="222"/>
    </row>
    <row r="1412" spans="1:55" s="19" customFormat="1" ht="25.7" hidden="1" customHeight="1">
      <c r="A1412" s="690"/>
      <c r="B1412" s="242"/>
      <c r="C1412" s="707" t="s">
        <v>6779</v>
      </c>
      <c r="D1412" s="707" t="s">
        <v>7104</v>
      </c>
      <c r="E1412" s="707" t="s">
        <v>6779</v>
      </c>
      <c r="F1412" s="707" t="s">
        <v>6779</v>
      </c>
      <c r="G1412" s="236"/>
      <c r="H1412" s="236"/>
      <c r="I1412" s="235">
        <v>14450</v>
      </c>
      <c r="J1412" s="235">
        <v>490</v>
      </c>
      <c r="K1412" s="235">
        <v>490</v>
      </c>
      <c r="L1412" s="236"/>
      <c r="M1412" s="736"/>
      <c r="N1412" s="236"/>
      <c r="O1412" s="235">
        <v>374</v>
      </c>
      <c r="P1412" s="235">
        <v>374</v>
      </c>
      <c r="Q1412" s="235" t="s">
        <v>1774</v>
      </c>
      <c r="R1412" s="235">
        <v>1</v>
      </c>
      <c r="S1412" s="235" t="s">
        <v>614</v>
      </c>
      <c r="T1412" s="236"/>
      <c r="U1412" s="236"/>
      <c r="V1412" s="236"/>
      <c r="W1412" s="236"/>
      <c r="X1412" s="236"/>
      <c r="Y1412" s="236"/>
      <c r="Z1412" s="235" t="s">
        <v>1496</v>
      </c>
      <c r="AA1412" s="707"/>
      <c r="AB1412" s="707"/>
      <c r="AC1412" s="236"/>
      <c r="AD1412" s="236"/>
      <c r="AE1412" s="236"/>
      <c r="AF1412" s="236"/>
      <c r="AG1412" s="236"/>
      <c r="AH1412" s="236"/>
      <c r="AI1412" s="236"/>
      <c r="AJ1412" s="236"/>
      <c r="AK1412" s="236"/>
      <c r="AL1412" s="236"/>
      <c r="AM1412" s="236"/>
      <c r="AN1412" s="236"/>
      <c r="AO1412" s="236"/>
      <c r="AP1412" s="236"/>
      <c r="AQ1412" s="236"/>
      <c r="AR1412" s="236"/>
      <c r="AS1412" s="236"/>
      <c r="AT1412" s="236"/>
      <c r="AU1412" s="221">
        <v>2007</v>
      </c>
      <c r="AV1412" s="221"/>
      <c r="AW1412" s="221"/>
      <c r="AX1412" s="221"/>
      <c r="AY1412" s="221"/>
      <c r="AZ1412" s="221"/>
      <c r="BA1412" s="221"/>
      <c r="BB1412" s="222">
        <v>100</v>
      </c>
      <c r="BC1412" s="222"/>
    </row>
    <row r="1413" spans="1:55" s="19" customFormat="1" ht="25.7" hidden="1" customHeight="1">
      <c r="A1413" s="690"/>
      <c r="B1413" s="242"/>
      <c r="C1413" s="707" t="s">
        <v>6779</v>
      </c>
      <c r="D1413" s="707" t="s">
        <v>7105</v>
      </c>
      <c r="E1413" s="707" t="s">
        <v>6779</v>
      </c>
      <c r="F1413" s="707" t="s">
        <v>6779</v>
      </c>
      <c r="G1413" s="236"/>
      <c r="H1413" s="236"/>
      <c r="I1413" s="235">
        <v>1498</v>
      </c>
      <c r="J1413" s="235">
        <v>479</v>
      </c>
      <c r="K1413" s="235">
        <v>479</v>
      </c>
      <c r="L1413" s="236"/>
      <c r="M1413" s="736"/>
      <c r="N1413" s="236"/>
      <c r="O1413" s="235">
        <v>374</v>
      </c>
      <c r="P1413" s="235">
        <v>374</v>
      </c>
      <c r="Q1413" s="235" t="s">
        <v>1774</v>
      </c>
      <c r="R1413" s="235">
        <v>1</v>
      </c>
      <c r="S1413" s="235" t="s">
        <v>614</v>
      </c>
      <c r="T1413" s="236"/>
      <c r="U1413" s="236"/>
      <c r="V1413" s="236"/>
      <c r="W1413" s="236"/>
      <c r="X1413" s="236"/>
      <c r="Y1413" s="236"/>
      <c r="Z1413" s="235" t="s">
        <v>1496</v>
      </c>
      <c r="AA1413" s="707"/>
      <c r="AB1413" s="707"/>
      <c r="AC1413" s="236"/>
      <c r="AD1413" s="236"/>
      <c r="AE1413" s="236"/>
      <c r="AF1413" s="236"/>
      <c r="AG1413" s="236"/>
      <c r="AH1413" s="236"/>
      <c r="AI1413" s="236"/>
      <c r="AJ1413" s="236"/>
      <c r="AK1413" s="236"/>
      <c r="AL1413" s="236"/>
      <c r="AM1413" s="236"/>
      <c r="AN1413" s="236"/>
      <c r="AO1413" s="236"/>
      <c r="AP1413" s="236"/>
      <c r="AQ1413" s="236"/>
      <c r="AR1413" s="236"/>
      <c r="AS1413" s="236"/>
      <c r="AT1413" s="236"/>
      <c r="AU1413" s="221">
        <v>2008</v>
      </c>
      <c r="AV1413" s="221"/>
      <c r="AW1413" s="221"/>
      <c r="AX1413" s="221"/>
      <c r="AY1413" s="221"/>
      <c r="AZ1413" s="221"/>
      <c r="BA1413" s="221"/>
      <c r="BB1413" s="222">
        <v>100</v>
      </c>
      <c r="BC1413" s="222"/>
    </row>
    <row r="1414" spans="1:55" s="19" customFormat="1" ht="25.7" hidden="1" customHeight="1">
      <c r="A1414" s="690"/>
      <c r="B1414" s="242"/>
      <c r="C1414" s="707" t="s">
        <v>6779</v>
      </c>
      <c r="D1414" s="707" t="s">
        <v>7106</v>
      </c>
      <c r="E1414" s="707" t="s">
        <v>6779</v>
      </c>
      <c r="F1414" s="707" t="s">
        <v>6779</v>
      </c>
      <c r="G1414" s="236"/>
      <c r="H1414" s="236"/>
      <c r="I1414" s="235">
        <v>1427</v>
      </c>
      <c r="J1414" s="235">
        <v>512</v>
      </c>
      <c r="K1414" s="235">
        <v>512</v>
      </c>
      <c r="L1414" s="236"/>
      <c r="M1414" s="736"/>
      <c r="N1414" s="236"/>
      <c r="O1414" s="241">
        <v>374</v>
      </c>
      <c r="P1414" s="235">
        <v>374</v>
      </c>
      <c r="Q1414" s="235" t="s">
        <v>1774</v>
      </c>
      <c r="R1414" s="235">
        <v>1</v>
      </c>
      <c r="S1414" s="235" t="s">
        <v>614</v>
      </c>
      <c r="T1414" s="236"/>
      <c r="U1414" s="236"/>
      <c r="V1414" s="236"/>
      <c r="W1414" s="236"/>
      <c r="X1414" s="236"/>
      <c r="Y1414" s="236"/>
      <c r="Z1414" s="235" t="s">
        <v>1496</v>
      </c>
      <c r="AA1414" s="707"/>
      <c r="AB1414" s="707"/>
      <c r="AC1414" s="236"/>
      <c r="AD1414" s="236"/>
      <c r="AE1414" s="236"/>
      <c r="AF1414" s="236"/>
      <c r="AG1414" s="236"/>
      <c r="AH1414" s="236"/>
      <c r="AI1414" s="236"/>
      <c r="AJ1414" s="236"/>
      <c r="AK1414" s="236"/>
      <c r="AL1414" s="236"/>
      <c r="AM1414" s="236"/>
      <c r="AN1414" s="236"/>
      <c r="AO1414" s="236"/>
      <c r="AP1414" s="236"/>
      <c r="AQ1414" s="236"/>
      <c r="AR1414" s="236"/>
      <c r="AS1414" s="236"/>
      <c r="AT1414" s="236"/>
      <c r="AU1414" s="221">
        <v>2008</v>
      </c>
      <c r="AV1414" s="221"/>
      <c r="AW1414" s="221"/>
      <c r="AX1414" s="221"/>
      <c r="AY1414" s="221"/>
      <c r="AZ1414" s="221"/>
      <c r="BA1414" s="221"/>
      <c r="BB1414" s="222">
        <v>100</v>
      </c>
      <c r="BC1414" s="222"/>
    </row>
    <row r="1415" spans="1:55" s="19" customFormat="1" ht="25.7" hidden="1" customHeight="1">
      <c r="A1415" s="690"/>
      <c r="B1415" s="242"/>
      <c r="C1415" s="707" t="s">
        <v>6779</v>
      </c>
      <c r="D1415" s="707" t="s">
        <v>7107</v>
      </c>
      <c r="E1415" s="707" t="s">
        <v>6779</v>
      </c>
      <c r="F1415" s="707" t="s">
        <v>6779</v>
      </c>
      <c r="G1415" s="236"/>
      <c r="H1415" s="236"/>
      <c r="I1415" s="235">
        <v>2960</v>
      </c>
      <c r="J1415" s="235">
        <v>498</v>
      </c>
      <c r="K1415" s="235">
        <v>498</v>
      </c>
      <c r="L1415" s="236"/>
      <c r="M1415" s="736"/>
      <c r="N1415" s="236"/>
      <c r="O1415" s="241">
        <v>374</v>
      </c>
      <c r="P1415" s="235">
        <v>374</v>
      </c>
      <c r="Q1415" s="235" t="s">
        <v>1774</v>
      </c>
      <c r="R1415" s="235">
        <v>1</v>
      </c>
      <c r="S1415" s="235" t="s">
        <v>614</v>
      </c>
      <c r="T1415" s="236"/>
      <c r="U1415" s="236"/>
      <c r="V1415" s="236"/>
      <c r="W1415" s="236"/>
      <c r="X1415" s="236"/>
      <c r="Y1415" s="236"/>
      <c r="Z1415" s="235" t="s">
        <v>1496</v>
      </c>
      <c r="AA1415" s="707"/>
      <c r="AB1415" s="707"/>
      <c r="AC1415" s="236"/>
      <c r="AD1415" s="236"/>
      <c r="AE1415" s="236"/>
      <c r="AF1415" s="236"/>
      <c r="AG1415" s="236"/>
      <c r="AH1415" s="236"/>
      <c r="AI1415" s="236"/>
      <c r="AJ1415" s="236"/>
      <c r="AK1415" s="236"/>
      <c r="AL1415" s="236"/>
      <c r="AM1415" s="236"/>
      <c r="AN1415" s="236"/>
      <c r="AO1415" s="236"/>
      <c r="AP1415" s="236"/>
      <c r="AQ1415" s="236"/>
      <c r="AR1415" s="236"/>
      <c r="AS1415" s="236"/>
      <c r="AT1415" s="236"/>
      <c r="AU1415" s="221">
        <v>2008</v>
      </c>
      <c r="AV1415" s="221"/>
      <c r="AW1415" s="221"/>
      <c r="AX1415" s="221"/>
      <c r="AY1415" s="221"/>
      <c r="AZ1415" s="221"/>
      <c r="BA1415" s="221"/>
      <c r="BB1415" s="222">
        <v>100</v>
      </c>
      <c r="BC1415" s="222"/>
    </row>
    <row r="1416" spans="1:55" s="19" customFormat="1" ht="25.7" hidden="1" customHeight="1">
      <c r="A1416" s="690"/>
      <c r="B1416" s="242"/>
      <c r="C1416" s="707" t="s">
        <v>6779</v>
      </c>
      <c r="D1416" s="707" t="s">
        <v>7108</v>
      </c>
      <c r="E1416" s="707" t="s">
        <v>6779</v>
      </c>
      <c r="F1416" s="707" t="s">
        <v>6779</v>
      </c>
      <c r="G1416" s="236"/>
      <c r="H1416" s="236"/>
      <c r="I1416" s="235">
        <v>1600</v>
      </c>
      <c r="J1416" s="235">
        <v>522</v>
      </c>
      <c r="K1416" s="235">
        <v>522</v>
      </c>
      <c r="L1416" s="236"/>
      <c r="M1416" s="736"/>
      <c r="N1416" s="236"/>
      <c r="O1416" s="241">
        <v>374</v>
      </c>
      <c r="P1416" s="235">
        <v>374</v>
      </c>
      <c r="Q1416" s="235" t="s">
        <v>1774</v>
      </c>
      <c r="R1416" s="235">
        <v>1</v>
      </c>
      <c r="S1416" s="235" t="s">
        <v>614</v>
      </c>
      <c r="T1416" s="236"/>
      <c r="U1416" s="236"/>
      <c r="V1416" s="236"/>
      <c r="W1416" s="236"/>
      <c r="X1416" s="236"/>
      <c r="Y1416" s="236"/>
      <c r="Z1416" s="235" t="s">
        <v>1496</v>
      </c>
      <c r="AA1416" s="707"/>
      <c r="AB1416" s="707"/>
      <c r="AC1416" s="236"/>
      <c r="AD1416" s="236"/>
      <c r="AE1416" s="236"/>
      <c r="AF1416" s="236"/>
      <c r="AG1416" s="236"/>
      <c r="AH1416" s="236"/>
      <c r="AI1416" s="236"/>
      <c r="AJ1416" s="236"/>
      <c r="AK1416" s="236"/>
      <c r="AL1416" s="236"/>
      <c r="AM1416" s="236"/>
      <c r="AN1416" s="236"/>
      <c r="AO1416" s="236"/>
      <c r="AP1416" s="236"/>
      <c r="AQ1416" s="236"/>
      <c r="AR1416" s="236"/>
      <c r="AS1416" s="236"/>
      <c r="AT1416" s="236"/>
      <c r="AU1416" s="221">
        <v>2008</v>
      </c>
      <c r="AV1416" s="221"/>
      <c r="AW1416" s="221"/>
      <c r="AX1416" s="221"/>
      <c r="AY1416" s="221"/>
      <c r="AZ1416" s="221"/>
      <c r="BA1416" s="221"/>
      <c r="BB1416" s="222">
        <v>100</v>
      </c>
      <c r="BC1416" s="222"/>
    </row>
    <row r="1417" spans="1:55" s="19" customFormat="1" ht="25.7" hidden="1" customHeight="1">
      <c r="A1417" s="690"/>
      <c r="B1417" s="242"/>
      <c r="C1417" s="707" t="s">
        <v>6779</v>
      </c>
      <c r="D1417" s="254" t="s">
        <v>7109</v>
      </c>
      <c r="E1417" s="707" t="s">
        <v>6779</v>
      </c>
      <c r="F1417" s="707" t="s">
        <v>6779</v>
      </c>
      <c r="G1417" s="236"/>
      <c r="H1417" s="236"/>
      <c r="I1417" s="326">
        <v>2826</v>
      </c>
      <c r="J1417" s="950">
        <v>541.85</v>
      </c>
      <c r="K1417" s="950">
        <v>541.85</v>
      </c>
      <c r="L1417" s="236"/>
      <c r="M1417" s="736"/>
      <c r="N1417" s="236"/>
      <c r="O1417" s="951">
        <v>374</v>
      </c>
      <c r="P1417" s="950">
        <v>374</v>
      </c>
      <c r="Q1417" s="235" t="s">
        <v>1774</v>
      </c>
      <c r="R1417" s="235">
        <v>1</v>
      </c>
      <c r="S1417" s="235" t="s">
        <v>614</v>
      </c>
      <c r="T1417" s="236"/>
      <c r="U1417" s="236"/>
      <c r="V1417" s="236"/>
      <c r="W1417" s="236"/>
      <c r="X1417" s="236"/>
      <c r="Y1417" s="236"/>
      <c r="Z1417" s="235" t="s">
        <v>1496</v>
      </c>
      <c r="AA1417" s="707"/>
      <c r="AB1417" s="707"/>
      <c r="AC1417" s="236"/>
      <c r="AD1417" s="236"/>
      <c r="AE1417" s="236"/>
      <c r="AF1417" s="236"/>
      <c r="AG1417" s="236"/>
      <c r="AH1417" s="236"/>
      <c r="AI1417" s="236"/>
      <c r="AJ1417" s="236"/>
      <c r="AK1417" s="236"/>
      <c r="AL1417" s="236"/>
      <c r="AM1417" s="236"/>
      <c r="AN1417" s="236"/>
      <c r="AO1417" s="236"/>
      <c r="AP1417" s="236"/>
      <c r="AQ1417" s="236"/>
      <c r="AR1417" s="236"/>
      <c r="AS1417" s="236"/>
      <c r="AT1417" s="236"/>
      <c r="AU1417" s="221">
        <v>2008</v>
      </c>
      <c r="AV1417" s="221"/>
      <c r="AW1417" s="221"/>
      <c r="AX1417" s="221"/>
      <c r="AY1417" s="221"/>
      <c r="AZ1417" s="221"/>
      <c r="BA1417" s="221"/>
      <c r="BB1417" s="222">
        <v>100</v>
      </c>
      <c r="BC1417" s="222"/>
    </row>
    <row r="1418" spans="1:55" s="19" customFormat="1" ht="25.7" hidden="1" customHeight="1">
      <c r="A1418" s="690"/>
      <c r="B1418" s="242"/>
      <c r="C1418" s="707" t="s">
        <v>6779</v>
      </c>
      <c r="D1418" s="254" t="s">
        <v>7110</v>
      </c>
      <c r="E1418" s="707" t="s">
        <v>6779</v>
      </c>
      <c r="F1418" s="707" t="s">
        <v>6779</v>
      </c>
      <c r="G1418" s="236"/>
      <c r="H1418" s="236"/>
      <c r="I1418" s="326">
        <v>8628</v>
      </c>
      <c r="J1418" s="950">
        <v>498.24</v>
      </c>
      <c r="K1418" s="950">
        <v>498.24</v>
      </c>
      <c r="L1418" s="236"/>
      <c r="M1418" s="736"/>
      <c r="N1418" s="236"/>
      <c r="O1418" s="951">
        <v>374</v>
      </c>
      <c r="P1418" s="950">
        <v>374</v>
      </c>
      <c r="Q1418" s="235" t="s">
        <v>1774</v>
      </c>
      <c r="R1418" s="235">
        <v>1</v>
      </c>
      <c r="S1418" s="235" t="s">
        <v>614</v>
      </c>
      <c r="T1418" s="236"/>
      <c r="U1418" s="236"/>
      <c r="V1418" s="236"/>
      <c r="W1418" s="236"/>
      <c r="X1418" s="236"/>
      <c r="Y1418" s="236"/>
      <c r="Z1418" s="235" t="s">
        <v>1496</v>
      </c>
      <c r="AA1418" s="707"/>
      <c r="AB1418" s="707"/>
      <c r="AC1418" s="236"/>
      <c r="AD1418" s="236"/>
      <c r="AE1418" s="236"/>
      <c r="AF1418" s="236"/>
      <c r="AG1418" s="236"/>
      <c r="AH1418" s="236"/>
      <c r="AI1418" s="236"/>
      <c r="AJ1418" s="236"/>
      <c r="AK1418" s="236"/>
      <c r="AL1418" s="236"/>
      <c r="AM1418" s="236"/>
      <c r="AN1418" s="236"/>
      <c r="AO1418" s="236"/>
      <c r="AP1418" s="236"/>
      <c r="AQ1418" s="236"/>
      <c r="AR1418" s="236"/>
      <c r="AS1418" s="236"/>
      <c r="AT1418" s="236"/>
      <c r="AU1418" s="221">
        <v>2009</v>
      </c>
      <c r="AV1418" s="221"/>
      <c r="AW1418" s="221"/>
      <c r="AX1418" s="221"/>
      <c r="AY1418" s="221"/>
      <c r="AZ1418" s="221"/>
      <c r="BA1418" s="221"/>
      <c r="BB1418" s="222">
        <v>245</v>
      </c>
      <c r="BC1418" s="222"/>
    </row>
    <row r="1419" spans="1:55" s="19" customFormat="1" ht="25.7" hidden="1" customHeight="1">
      <c r="A1419" s="690"/>
      <c r="B1419" s="242"/>
      <c r="C1419" s="707" t="s">
        <v>6781</v>
      </c>
      <c r="D1419" s="254" t="s">
        <v>7111</v>
      </c>
      <c r="E1419" s="707" t="s">
        <v>6781</v>
      </c>
      <c r="F1419" s="707" t="s">
        <v>7112</v>
      </c>
      <c r="G1419" s="236"/>
      <c r="H1419" s="236"/>
      <c r="I1419" s="326">
        <v>1545</v>
      </c>
      <c r="J1419" s="950"/>
      <c r="K1419" s="950">
        <v>1545</v>
      </c>
      <c r="L1419" s="236"/>
      <c r="M1419" s="736"/>
      <c r="N1419" s="236"/>
      <c r="O1419" s="951"/>
      <c r="P1419" s="950">
        <v>459</v>
      </c>
      <c r="Q1419" s="235"/>
      <c r="R1419" s="235">
        <v>2</v>
      </c>
      <c r="S1419" s="235" t="s">
        <v>614</v>
      </c>
      <c r="T1419" s="236"/>
      <c r="U1419" s="236"/>
      <c r="V1419" s="236"/>
      <c r="W1419" s="236"/>
      <c r="X1419" s="236"/>
      <c r="Y1419" s="236"/>
      <c r="Z1419" s="235" t="s">
        <v>7113</v>
      </c>
      <c r="AA1419" s="707"/>
      <c r="AB1419" s="707"/>
      <c r="AC1419" s="236"/>
      <c r="AD1419" s="236"/>
      <c r="AE1419" s="236"/>
      <c r="AF1419" s="236"/>
      <c r="AG1419" s="236"/>
      <c r="AH1419" s="236"/>
      <c r="AI1419" s="236"/>
      <c r="AJ1419" s="236"/>
      <c r="AK1419" s="236"/>
      <c r="AL1419" s="236"/>
      <c r="AM1419" s="236"/>
      <c r="AN1419" s="236"/>
      <c r="AO1419" s="236"/>
      <c r="AP1419" s="236"/>
      <c r="AQ1419" s="236"/>
      <c r="AR1419" s="236"/>
      <c r="AS1419" s="236"/>
      <c r="AT1419" s="236"/>
      <c r="AU1419" s="221">
        <v>2008</v>
      </c>
      <c r="AV1419" s="221"/>
      <c r="AW1419" s="221"/>
      <c r="AX1419" s="221"/>
      <c r="AY1419" s="221"/>
      <c r="AZ1419" s="221"/>
      <c r="BA1419" s="221"/>
      <c r="BB1419" s="222">
        <v>100</v>
      </c>
      <c r="BC1419" s="222"/>
    </row>
    <row r="1420" spans="1:55" s="19" customFormat="1" ht="25.7" hidden="1" customHeight="1">
      <c r="A1420" s="690"/>
      <c r="B1420" s="242"/>
      <c r="C1420" s="707" t="s">
        <v>6781</v>
      </c>
      <c r="D1420" s="254" t="s">
        <v>7114</v>
      </c>
      <c r="E1420" s="707" t="s">
        <v>6781</v>
      </c>
      <c r="F1420" s="707" t="s">
        <v>7115</v>
      </c>
      <c r="G1420" s="236"/>
      <c r="H1420" s="236"/>
      <c r="I1420" s="326">
        <v>600</v>
      </c>
      <c r="J1420" s="950"/>
      <c r="K1420" s="950">
        <v>600</v>
      </c>
      <c r="L1420" s="236"/>
      <c r="M1420" s="736"/>
      <c r="N1420" s="236"/>
      <c r="O1420" s="951"/>
      <c r="P1420" s="950">
        <v>595</v>
      </c>
      <c r="Q1420" s="235"/>
      <c r="R1420" s="235">
        <v>1</v>
      </c>
      <c r="S1420" s="235" t="s">
        <v>614</v>
      </c>
      <c r="T1420" s="236"/>
      <c r="U1420" s="236"/>
      <c r="V1420" s="236"/>
      <c r="W1420" s="236"/>
      <c r="X1420" s="236"/>
      <c r="Y1420" s="236"/>
      <c r="Z1420" s="235" t="s">
        <v>7116</v>
      </c>
      <c r="AA1420" s="707"/>
      <c r="AB1420" s="707"/>
      <c r="AC1420" s="236"/>
      <c r="AD1420" s="236"/>
      <c r="AE1420" s="236"/>
      <c r="AF1420" s="236"/>
      <c r="AG1420" s="236"/>
      <c r="AH1420" s="236"/>
      <c r="AI1420" s="236"/>
      <c r="AJ1420" s="236"/>
      <c r="AK1420" s="236"/>
      <c r="AL1420" s="236"/>
      <c r="AM1420" s="236"/>
      <c r="AN1420" s="236"/>
      <c r="AO1420" s="236"/>
      <c r="AP1420" s="236"/>
      <c r="AQ1420" s="236"/>
      <c r="AR1420" s="236"/>
      <c r="AS1420" s="236"/>
      <c r="AT1420" s="236"/>
      <c r="AU1420" s="221">
        <v>2004</v>
      </c>
      <c r="AV1420" s="221"/>
      <c r="AW1420" s="221"/>
      <c r="AX1420" s="221"/>
      <c r="AY1420" s="221"/>
      <c r="AZ1420" s="221"/>
      <c r="BA1420" s="221"/>
      <c r="BB1420" s="222">
        <v>400</v>
      </c>
      <c r="BC1420" s="222"/>
    </row>
    <row r="1421" spans="1:55" s="19" customFormat="1" ht="25.7" hidden="1" customHeight="1">
      <c r="A1421" s="690"/>
      <c r="B1421" s="242"/>
      <c r="C1421" s="707" t="s">
        <v>6781</v>
      </c>
      <c r="D1421" s="254" t="s">
        <v>7117</v>
      </c>
      <c r="E1421" s="707" t="s">
        <v>6781</v>
      </c>
      <c r="F1421" s="707" t="s">
        <v>3519</v>
      </c>
      <c r="G1421" s="236"/>
      <c r="H1421" s="236"/>
      <c r="I1421" s="326">
        <v>11397</v>
      </c>
      <c r="J1421" s="950">
        <v>870</v>
      </c>
      <c r="K1421" s="950">
        <v>870</v>
      </c>
      <c r="L1421" s="236"/>
      <c r="M1421" s="736"/>
      <c r="N1421" s="236"/>
      <c r="O1421" s="950"/>
      <c r="P1421" s="950">
        <v>870</v>
      </c>
      <c r="Q1421" s="235" t="s">
        <v>1774</v>
      </c>
      <c r="R1421" s="235">
        <v>2</v>
      </c>
      <c r="S1421" s="235" t="s">
        <v>614</v>
      </c>
      <c r="T1421" s="236"/>
      <c r="U1421" s="236"/>
      <c r="V1421" s="236"/>
      <c r="W1421" s="236"/>
      <c r="X1421" s="236"/>
      <c r="Y1421" s="236"/>
      <c r="Z1421" s="235" t="s">
        <v>7118</v>
      </c>
      <c r="AA1421" s="707"/>
      <c r="AB1421" s="707"/>
      <c r="AC1421" s="236"/>
      <c r="AD1421" s="236"/>
      <c r="AE1421" s="236"/>
      <c r="AF1421" s="236"/>
      <c r="AG1421" s="236"/>
      <c r="AH1421" s="236"/>
      <c r="AI1421" s="236"/>
      <c r="AJ1421" s="236"/>
      <c r="AK1421" s="236"/>
      <c r="AL1421" s="236"/>
      <c r="AM1421" s="236"/>
      <c r="AN1421" s="236"/>
      <c r="AO1421" s="236"/>
      <c r="AP1421" s="236"/>
      <c r="AQ1421" s="236"/>
      <c r="AR1421" s="236"/>
      <c r="AS1421" s="236"/>
      <c r="AT1421" s="236"/>
      <c r="AU1421" s="221">
        <v>2011</v>
      </c>
      <c r="AV1421" s="221"/>
      <c r="AW1421" s="221"/>
      <c r="AX1421" s="221"/>
      <c r="AY1421" s="221"/>
      <c r="AZ1421" s="221"/>
      <c r="BA1421" s="221"/>
      <c r="BB1421" s="222">
        <v>150</v>
      </c>
      <c r="BC1421" s="222"/>
    </row>
    <row r="1422" spans="1:55" s="19" customFormat="1" ht="25.7" hidden="1" customHeight="1">
      <c r="A1422" s="690"/>
      <c r="B1422" s="242"/>
      <c r="C1422" s="707" t="s">
        <v>6781</v>
      </c>
      <c r="D1422" s="707" t="s">
        <v>7119</v>
      </c>
      <c r="E1422" s="707" t="s">
        <v>6781</v>
      </c>
      <c r="F1422" s="707" t="s">
        <v>2171</v>
      </c>
      <c r="G1422" s="236"/>
      <c r="H1422" s="236"/>
      <c r="I1422" s="235">
        <v>1194</v>
      </c>
      <c r="J1422" s="235">
        <v>473</v>
      </c>
      <c r="K1422" s="235">
        <v>473</v>
      </c>
      <c r="L1422" s="236"/>
      <c r="M1422" s="736"/>
      <c r="N1422" s="236"/>
      <c r="O1422" s="235">
        <v>374</v>
      </c>
      <c r="P1422" s="235">
        <v>374</v>
      </c>
      <c r="Q1422" s="235" t="s">
        <v>1774</v>
      </c>
      <c r="R1422" s="235">
        <v>1</v>
      </c>
      <c r="S1422" s="235" t="s">
        <v>614</v>
      </c>
      <c r="T1422" s="236"/>
      <c r="U1422" s="236"/>
      <c r="V1422" s="236"/>
      <c r="W1422" s="236"/>
      <c r="X1422" s="236"/>
      <c r="Y1422" s="236"/>
      <c r="Z1422" s="235" t="s">
        <v>7120</v>
      </c>
      <c r="AA1422" s="707"/>
      <c r="AB1422" s="707"/>
      <c r="AC1422" s="236"/>
      <c r="AD1422" s="236"/>
      <c r="AE1422" s="236"/>
      <c r="AF1422" s="236"/>
      <c r="AG1422" s="236"/>
      <c r="AH1422" s="236"/>
      <c r="AI1422" s="236"/>
      <c r="AJ1422" s="236"/>
      <c r="AK1422" s="236"/>
      <c r="AL1422" s="236"/>
      <c r="AM1422" s="236"/>
      <c r="AN1422" s="236"/>
      <c r="AO1422" s="236"/>
      <c r="AP1422" s="236"/>
      <c r="AQ1422" s="236"/>
      <c r="AR1422" s="236"/>
      <c r="AS1422" s="236"/>
      <c r="AT1422" s="236"/>
      <c r="AU1422" s="221">
        <v>2012</v>
      </c>
      <c r="AV1422" s="221"/>
      <c r="AW1422" s="221"/>
      <c r="AX1422" s="221"/>
      <c r="AY1422" s="221"/>
      <c r="AZ1422" s="221"/>
      <c r="BA1422" s="221"/>
      <c r="BB1422" s="222">
        <v>90</v>
      </c>
      <c r="BC1422" s="222"/>
    </row>
    <row r="1423" spans="1:55" s="19" customFormat="1" ht="25.7" hidden="1" customHeight="1">
      <c r="A1423" s="690"/>
      <c r="B1423" s="242"/>
      <c r="C1423" s="707" t="s">
        <v>6786</v>
      </c>
      <c r="D1423" s="707" t="s">
        <v>7121</v>
      </c>
      <c r="E1423" s="707" t="s">
        <v>6786</v>
      </c>
      <c r="F1423" s="707" t="s">
        <v>6786</v>
      </c>
      <c r="G1423" s="236"/>
      <c r="H1423" s="236"/>
      <c r="I1423" s="235">
        <v>9403</v>
      </c>
      <c r="J1423" s="235">
        <v>888</v>
      </c>
      <c r="K1423" s="235">
        <v>888</v>
      </c>
      <c r="L1423" s="236"/>
      <c r="M1423" s="736"/>
      <c r="N1423" s="236"/>
      <c r="O1423" s="235">
        <v>374</v>
      </c>
      <c r="P1423" s="235">
        <v>374</v>
      </c>
      <c r="Q1423" s="235" t="s">
        <v>1774</v>
      </c>
      <c r="R1423" s="235">
        <v>2</v>
      </c>
      <c r="S1423" s="235" t="s">
        <v>7122</v>
      </c>
      <c r="T1423" s="236"/>
      <c r="U1423" s="236"/>
      <c r="V1423" s="236"/>
      <c r="W1423" s="236"/>
      <c r="X1423" s="236"/>
      <c r="Y1423" s="236"/>
      <c r="Z1423" s="235" t="s">
        <v>1496</v>
      </c>
      <c r="AA1423" s="707"/>
      <c r="AB1423" s="707"/>
      <c r="AC1423" s="236"/>
      <c r="AD1423" s="236"/>
      <c r="AE1423" s="236"/>
      <c r="AF1423" s="236"/>
      <c r="AG1423" s="236"/>
      <c r="AH1423" s="236"/>
      <c r="AI1423" s="236"/>
      <c r="AJ1423" s="236"/>
      <c r="AK1423" s="236"/>
      <c r="AL1423" s="236"/>
      <c r="AM1423" s="236"/>
      <c r="AN1423" s="236"/>
      <c r="AO1423" s="236"/>
      <c r="AP1423" s="236"/>
      <c r="AQ1423" s="236"/>
      <c r="AR1423" s="236"/>
      <c r="AS1423" s="236"/>
      <c r="AT1423" s="236"/>
      <c r="AU1423" s="221">
        <v>2010</v>
      </c>
      <c r="AV1423" s="221"/>
      <c r="AW1423" s="221"/>
      <c r="AX1423" s="221"/>
      <c r="AY1423" s="221"/>
      <c r="AZ1423" s="221"/>
      <c r="BA1423" s="221"/>
      <c r="BB1423" s="222">
        <v>226</v>
      </c>
      <c r="BC1423" s="222"/>
    </row>
    <row r="1424" spans="1:55" s="19" customFormat="1" ht="25.7" hidden="1" customHeight="1">
      <c r="A1424" s="690"/>
      <c r="B1424" s="242"/>
      <c r="C1424" s="707" t="s">
        <v>6786</v>
      </c>
      <c r="D1424" s="707" t="s">
        <v>7123</v>
      </c>
      <c r="E1424" s="707" t="s">
        <v>6786</v>
      </c>
      <c r="F1424" s="707" t="s">
        <v>6786</v>
      </c>
      <c r="G1424" s="236"/>
      <c r="H1424" s="236"/>
      <c r="I1424" s="235">
        <v>2776</v>
      </c>
      <c r="J1424" s="235">
        <v>498</v>
      </c>
      <c r="K1424" s="235">
        <v>498</v>
      </c>
      <c r="L1424" s="236"/>
      <c r="M1424" s="736"/>
      <c r="N1424" s="236"/>
      <c r="O1424" s="235">
        <v>374</v>
      </c>
      <c r="P1424" s="235">
        <v>374</v>
      </c>
      <c r="Q1424" s="235" t="s">
        <v>1774</v>
      </c>
      <c r="R1424" s="235">
        <v>1</v>
      </c>
      <c r="S1424" s="235" t="s">
        <v>614</v>
      </c>
      <c r="T1424" s="236"/>
      <c r="U1424" s="236"/>
      <c r="V1424" s="236"/>
      <c r="W1424" s="236"/>
      <c r="X1424" s="236"/>
      <c r="Y1424" s="236"/>
      <c r="Z1424" s="235" t="s">
        <v>7124</v>
      </c>
      <c r="AA1424" s="707"/>
      <c r="AB1424" s="707"/>
      <c r="AC1424" s="236"/>
      <c r="AD1424" s="236"/>
      <c r="AE1424" s="236"/>
      <c r="AF1424" s="236"/>
      <c r="AG1424" s="236"/>
      <c r="AH1424" s="236"/>
      <c r="AI1424" s="236"/>
      <c r="AJ1424" s="236"/>
      <c r="AK1424" s="236"/>
      <c r="AL1424" s="236"/>
      <c r="AM1424" s="236"/>
      <c r="AN1424" s="236"/>
      <c r="AO1424" s="236"/>
      <c r="AP1424" s="236"/>
      <c r="AQ1424" s="236"/>
      <c r="AR1424" s="236"/>
      <c r="AS1424" s="236"/>
      <c r="AT1424" s="236"/>
      <c r="AU1424" s="221">
        <v>2010</v>
      </c>
      <c r="AV1424" s="221"/>
      <c r="AW1424" s="221"/>
      <c r="AX1424" s="221"/>
      <c r="AY1424" s="221"/>
      <c r="AZ1424" s="221"/>
      <c r="BA1424" s="221"/>
      <c r="BB1424" s="222">
        <v>334</v>
      </c>
      <c r="BC1424" s="222"/>
    </row>
    <row r="1425" spans="1:55" s="19" customFormat="1" ht="25.7" hidden="1" customHeight="1">
      <c r="A1425" s="690"/>
      <c r="B1425" s="242"/>
      <c r="C1425" s="707" t="s">
        <v>6786</v>
      </c>
      <c r="D1425" s="707" t="s">
        <v>7125</v>
      </c>
      <c r="E1425" s="707" t="s">
        <v>6786</v>
      </c>
      <c r="F1425" s="707" t="s">
        <v>6786</v>
      </c>
      <c r="G1425" s="236"/>
      <c r="H1425" s="236"/>
      <c r="I1425" s="235">
        <v>2800</v>
      </c>
      <c r="J1425" s="235">
        <v>510</v>
      </c>
      <c r="K1425" s="235">
        <v>510</v>
      </c>
      <c r="L1425" s="236"/>
      <c r="M1425" s="736"/>
      <c r="N1425" s="236"/>
      <c r="O1425" s="235">
        <v>374</v>
      </c>
      <c r="P1425" s="235">
        <v>374</v>
      </c>
      <c r="Q1425" s="235" t="s">
        <v>1774</v>
      </c>
      <c r="R1425" s="235">
        <v>1</v>
      </c>
      <c r="S1425" s="235" t="s">
        <v>614</v>
      </c>
      <c r="T1425" s="236"/>
      <c r="U1425" s="236"/>
      <c r="V1425" s="236"/>
      <c r="W1425" s="236"/>
      <c r="X1425" s="236"/>
      <c r="Y1425" s="236"/>
      <c r="Z1425" s="235" t="s">
        <v>6731</v>
      </c>
      <c r="AA1425" s="707"/>
      <c r="AB1425" s="707"/>
      <c r="AC1425" s="236"/>
      <c r="AD1425" s="236"/>
      <c r="AE1425" s="236"/>
      <c r="AF1425" s="236"/>
      <c r="AG1425" s="236"/>
      <c r="AH1425" s="236"/>
      <c r="AI1425" s="236"/>
      <c r="AJ1425" s="236"/>
      <c r="AK1425" s="236"/>
      <c r="AL1425" s="236"/>
      <c r="AM1425" s="236"/>
      <c r="AN1425" s="236"/>
      <c r="AO1425" s="236"/>
      <c r="AP1425" s="236"/>
      <c r="AQ1425" s="236"/>
      <c r="AR1425" s="236"/>
      <c r="AS1425" s="236"/>
      <c r="AT1425" s="236"/>
      <c r="AU1425" s="221">
        <v>2014</v>
      </c>
      <c r="AV1425" s="221"/>
      <c r="AW1425" s="221"/>
      <c r="AX1425" s="221"/>
      <c r="AY1425" s="221"/>
      <c r="AZ1425" s="221"/>
      <c r="BA1425" s="221"/>
      <c r="BB1425" s="222">
        <v>361</v>
      </c>
      <c r="BC1425" s="222"/>
    </row>
    <row r="1426" spans="1:55" s="19" customFormat="1" ht="25.7" hidden="1" customHeight="1">
      <c r="A1426" s="690"/>
      <c r="B1426" s="242"/>
      <c r="C1426" s="707" t="s">
        <v>6786</v>
      </c>
      <c r="D1426" s="707" t="s">
        <v>7126</v>
      </c>
      <c r="E1426" s="707" t="s">
        <v>6786</v>
      </c>
      <c r="F1426" s="707" t="s">
        <v>6786</v>
      </c>
      <c r="G1426" s="236"/>
      <c r="H1426" s="236"/>
      <c r="I1426" s="235">
        <v>3896</v>
      </c>
      <c r="J1426" s="235">
        <v>674</v>
      </c>
      <c r="K1426" s="235">
        <v>673</v>
      </c>
      <c r="L1426" s="236"/>
      <c r="M1426" s="736"/>
      <c r="N1426" s="236"/>
      <c r="O1426" s="235">
        <v>374</v>
      </c>
      <c r="P1426" s="235">
        <v>374</v>
      </c>
      <c r="Q1426" s="235" t="s">
        <v>1774</v>
      </c>
      <c r="R1426" s="235">
        <v>1</v>
      </c>
      <c r="S1426" s="235" t="s">
        <v>614</v>
      </c>
      <c r="T1426" s="236"/>
      <c r="U1426" s="236"/>
      <c r="V1426" s="236"/>
      <c r="W1426" s="236"/>
      <c r="X1426" s="236"/>
      <c r="Y1426" s="236"/>
      <c r="Z1426" s="235"/>
      <c r="AA1426" s="707"/>
      <c r="AB1426" s="707"/>
      <c r="AC1426" s="236"/>
      <c r="AD1426" s="236"/>
      <c r="AE1426" s="236"/>
      <c r="AF1426" s="236"/>
      <c r="AG1426" s="236"/>
      <c r="AH1426" s="236"/>
      <c r="AI1426" s="236"/>
      <c r="AJ1426" s="236"/>
      <c r="AK1426" s="236"/>
      <c r="AL1426" s="236"/>
      <c r="AM1426" s="236"/>
      <c r="AN1426" s="236"/>
      <c r="AO1426" s="236"/>
      <c r="AP1426" s="236"/>
      <c r="AQ1426" s="236"/>
      <c r="AR1426" s="236"/>
      <c r="AS1426" s="236"/>
      <c r="AT1426" s="236"/>
      <c r="AU1426" s="221">
        <v>2014</v>
      </c>
      <c r="AV1426" s="221"/>
      <c r="AW1426" s="221"/>
      <c r="AX1426" s="221"/>
      <c r="AY1426" s="221"/>
      <c r="AZ1426" s="221"/>
      <c r="BA1426" s="221"/>
      <c r="BB1426" s="222">
        <v>200</v>
      </c>
      <c r="BC1426" s="222"/>
    </row>
    <row r="1427" spans="1:55" s="19" customFormat="1" ht="25.7" hidden="1" customHeight="1">
      <c r="A1427" s="690"/>
      <c r="B1427" s="242"/>
      <c r="C1427" s="707" t="s">
        <v>6786</v>
      </c>
      <c r="D1427" s="707" t="s">
        <v>13366</v>
      </c>
      <c r="E1427" s="707" t="s">
        <v>6786</v>
      </c>
      <c r="F1427" s="707" t="s">
        <v>6786</v>
      </c>
      <c r="G1427" s="236"/>
      <c r="H1427" s="236"/>
      <c r="I1427" s="235">
        <v>5775</v>
      </c>
      <c r="J1427" s="235">
        <v>456</v>
      </c>
      <c r="K1427" s="235">
        <v>456</v>
      </c>
      <c r="L1427" s="236"/>
      <c r="M1427" s="736"/>
      <c r="N1427" s="236"/>
      <c r="O1427" s="235">
        <v>300</v>
      </c>
      <c r="P1427" s="235">
        <v>300</v>
      </c>
      <c r="Q1427" s="235" t="s">
        <v>1555</v>
      </c>
      <c r="R1427" s="235">
        <v>1</v>
      </c>
      <c r="S1427" s="235" t="s">
        <v>614</v>
      </c>
      <c r="T1427" s="236"/>
      <c r="U1427" s="236"/>
      <c r="V1427" s="236"/>
      <c r="W1427" s="236"/>
      <c r="X1427" s="236"/>
      <c r="Y1427" s="236"/>
      <c r="Z1427" s="235" t="s">
        <v>384</v>
      </c>
      <c r="AA1427" s="707"/>
      <c r="AB1427" s="707"/>
      <c r="AC1427" s="236"/>
      <c r="AD1427" s="236"/>
      <c r="AE1427" s="236"/>
      <c r="AF1427" s="236"/>
      <c r="AG1427" s="236"/>
      <c r="AH1427" s="236"/>
      <c r="AI1427" s="236"/>
      <c r="AJ1427" s="236"/>
      <c r="AK1427" s="236"/>
      <c r="AL1427" s="236"/>
      <c r="AM1427" s="236"/>
      <c r="AN1427" s="236"/>
      <c r="AO1427" s="236"/>
      <c r="AP1427" s="236"/>
      <c r="AQ1427" s="236"/>
      <c r="AR1427" s="236"/>
      <c r="AS1427" s="236"/>
      <c r="AT1427" s="236"/>
      <c r="AU1427" s="221">
        <v>2018</v>
      </c>
      <c r="AV1427" s="221"/>
      <c r="AW1427" s="221"/>
      <c r="AX1427" s="221"/>
      <c r="AY1427" s="221"/>
      <c r="AZ1427" s="221"/>
      <c r="BA1427" s="221"/>
      <c r="BB1427" s="222">
        <v>400</v>
      </c>
      <c r="BC1427" s="222"/>
    </row>
    <row r="1428" spans="1:55" s="19" customFormat="1" ht="25.7" hidden="1" customHeight="1">
      <c r="A1428" s="690"/>
      <c r="B1428" s="242"/>
      <c r="C1428" s="707" t="s">
        <v>6786</v>
      </c>
      <c r="D1428" s="707" t="s">
        <v>15417</v>
      </c>
      <c r="E1428" s="707" t="s">
        <v>6786</v>
      </c>
      <c r="F1428" s="707" t="s">
        <v>6786</v>
      </c>
      <c r="G1428" s="236"/>
      <c r="H1428" s="236"/>
      <c r="I1428" s="235">
        <v>1725</v>
      </c>
      <c r="J1428" s="235">
        <v>456</v>
      </c>
      <c r="K1428" s="235">
        <v>456</v>
      </c>
      <c r="L1428" s="236"/>
      <c r="M1428" s="736"/>
      <c r="N1428" s="236"/>
      <c r="O1428" s="235">
        <v>300</v>
      </c>
      <c r="P1428" s="235">
        <v>300</v>
      </c>
      <c r="Q1428" s="235" t="s">
        <v>1555</v>
      </c>
      <c r="R1428" s="235">
        <v>1</v>
      </c>
      <c r="S1428" s="235" t="s">
        <v>614</v>
      </c>
      <c r="T1428" s="236"/>
      <c r="U1428" s="236"/>
      <c r="V1428" s="236"/>
      <c r="W1428" s="236"/>
      <c r="X1428" s="236"/>
      <c r="Y1428" s="236"/>
      <c r="Z1428" s="235" t="s">
        <v>6065</v>
      </c>
      <c r="AA1428" s="707"/>
      <c r="AB1428" s="707"/>
      <c r="AC1428" s="236"/>
      <c r="AD1428" s="236"/>
      <c r="AE1428" s="236"/>
      <c r="AF1428" s="236"/>
      <c r="AG1428" s="236"/>
      <c r="AH1428" s="236"/>
      <c r="AI1428" s="236"/>
      <c r="AJ1428" s="236"/>
      <c r="AK1428" s="236"/>
      <c r="AL1428" s="236"/>
      <c r="AM1428" s="236"/>
      <c r="AN1428" s="236"/>
      <c r="AO1428" s="236"/>
      <c r="AP1428" s="236"/>
      <c r="AQ1428" s="236"/>
      <c r="AR1428" s="236"/>
      <c r="AS1428" s="236"/>
      <c r="AT1428" s="236"/>
      <c r="AU1428" s="221">
        <v>2016</v>
      </c>
      <c r="AV1428" s="221"/>
      <c r="AW1428" s="221"/>
      <c r="AX1428" s="221"/>
      <c r="AY1428" s="221"/>
      <c r="AZ1428" s="221"/>
      <c r="BA1428" s="221"/>
      <c r="BB1428" s="222">
        <v>400</v>
      </c>
      <c r="BC1428" s="222"/>
    </row>
    <row r="1429" spans="1:55" s="19" customFormat="1" ht="25.7" hidden="1" customHeight="1">
      <c r="A1429" s="690"/>
      <c r="B1429" s="242"/>
      <c r="C1429" s="707" t="s">
        <v>6786</v>
      </c>
      <c r="D1429" s="707" t="s">
        <v>15418</v>
      </c>
      <c r="E1429" s="707" t="s">
        <v>6786</v>
      </c>
      <c r="F1429" s="707" t="s">
        <v>6786</v>
      </c>
      <c r="G1429" s="236"/>
      <c r="H1429" s="236"/>
      <c r="I1429" s="235">
        <v>2771</v>
      </c>
      <c r="J1429" s="235">
        <v>1004</v>
      </c>
      <c r="K1429" s="235">
        <v>456</v>
      </c>
      <c r="L1429" s="236"/>
      <c r="M1429" s="736"/>
      <c r="N1429" s="236"/>
      <c r="O1429" s="235">
        <v>300</v>
      </c>
      <c r="P1429" s="235">
        <v>300</v>
      </c>
      <c r="Q1429" s="235" t="s">
        <v>1555</v>
      </c>
      <c r="R1429" s="235">
        <v>1</v>
      </c>
      <c r="S1429" s="235" t="s">
        <v>614</v>
      </c>
      <c r="T1429" s="236"/>
      <c r="U1429" s="236"/>
      <c r="V1429" s="236"/>
      <c r="W1429" s="236"/>
      <c r="X1429" s="236"/>
      <c r="Y1429" s="236"/>
      <c r="Z1429" s="235" t="s">
        <v>6065</v>
      </c>
      <c r="AA1429" s="707"/>
      <c r="AB1429" s="707"/>
      <c r="AC1429" s="236"/>
      <c r="AD1429" s="236"/>
      <c r="AE1429" s="236"/>
      <c r="AF1429" s="236"/>
      <c r="AG1429" s="236"/>
      <c r="AH1429" s="236"/>
      <c r="AI1429" s="236"/>
      <c r="AJ1429" s="236"/>
      <c r="AK1429" s="236"/>
      <c r="AL1429" s="236"/>
      <c r="AM1429" s="236"/>
      <c r="AN1429" s="236"/>
      <c r="AO1429" s="236"/>
      <c r="AP1429" s="236"/>
      <c r="AQ1429" s="236"/>
      <c r="AR1429" s="236"/>
      <c r="AS1429" s="236"/>
      <c r="AT1429" s="236"/>
      <c r="AU1429" s="221">
        <v>2018</v>
      </c>
      <c r="AV1429" s="221"/>
      <c r="AW1429" s="221"/>
      <c r="AX1429" s="221"/>
      <c r="AY1429" s="221"/>
      <c r="AZ1429" s="221"/>
      <c r="BA1429" s="221"/>
      <c r="BB1429" s="222">
        <v>400</v>
      </c>
      <c r="BC1429" s="222"/>
    </row>
    <row r="1430" spans="1:55" s="19" customFormat="1" ht="25.7" hidden="1" customHeight="1">
      <c r="A1430" s="690"/>
      <c r="B1430" s="242"/>
      <c r="C1430" s="707" t="s">
        <v>6786</v>
      </c>
      <c r="D1430" s="707" t="s">
        <v>15419</v>
      </c>
      <c r="E1430" s="707" t="s">
        <v>6786</v>
      </c>
      <c r="F1430" s="707" t="s">
        <v>6786</v>
      </c>
      <c r="G1430" s="236"/>
      <c r="H1430" s="236"/>
      <c r="I1430" s="235">
        <v>3401</v>
      </c>
      <c r="J1430" s="235">
        <v>456</v>
      </c>
      <c r="K1430" s="235">
        <v>456</v>
      </c>
      <c r="L1430" s="236"/>
      <c r="M1430" s="736"/>
      <c r="N1430" s="236"/>
      <c r="O1430" s="235">
        <v>300</v>
      </c>
      <c r="P1430" s="235">
        <v>300</v>
      </c>
      <c r="Q1430" s="235" t="s">
        <v>1555</v>
      </c>
      <c r="R1430" s="235">
        <v>1</v>
      </c>
      <c r="S1430" s="235" t="s">
        <v>614</v>
      </c>
      <c r="T1430" s="236"/>
      <c r="U1430" s="236"/>
      <c r="V1430" s="236"/>
      <c r="W1430" s="236"/>
      <c r="X1430" s="236"/>
      <c r="Y1430" s="236"/>
      <c r="Z1430" s="235" t="s">
        <v>6065</v>
      </c>
      <c r="AA1430" s="707"/>
      <c r="AB1430" s="707"/>
      <c r="AC1430" s="236"/>
      <c r="AD1430" s="236"/>
      <c r="AE1430" s="236"/>
      <c r="AF1430" s="236"/>
      <c r="AG1430" s="236"/>
      <c r="AH1430" s="236"/>
      <c r="AI1430" s="236"/>
      <c r="AJ1430" s="236"/>
      <c r="AK1430" s="236"/>
      <c r="AL1430" s="236"/>
      <c r="AM1430" s="236"/>
      <c r="AN1430" s="236"/>
      <c r="AO1430" s="236"/>
      <c r="AP1430" s="236"/>
      <c r="AQ1430" s="236"/>
      <c r="AR1430" s="236"/>
      <c r="AS1430" s="236"/>
      <c r="AT1430" s="236"/>
      <c r="AU1430" s="221">
        <v>2018</v>
      </c>
      <c r="AV1430" s="221"/>
      <c r="AW1430" s="221"/>
      <c r="AX1430" s="221"/>
      <c r="AY1430" s="221"/>
      <c r="AZ1430" s="221"/>
      <c r="BA1430" s="221"/>
      <c r="BB1430" s="222">
        <v>400</v>
      </c>
      <c r="BC1430" s="222"/>
    </row>
    <row r="1431" spans="1:55" s="19" customFormat="1" ht="25.7" hidden="1" customHeight="1">
      <c r="A1431" s="690"/>
      <c r="B1431" s="242"/>
      <c r="C1431" s="707" t="s">
        <v>6786</v>
      </c>
      <c r="D1431" s="707" t="s">
        <v>16796</v>
      </c>
      <c r="E1431" s="707" t="s">
        <v>6786</v>
      </c>
      <c r="F1431" s="707" t="s">
        <v>6786</v>
      </c>
      <c r="G1431" s="236"/>
      <c r="H1431" s="236"/>
      <c r="I1431" s="235">
        <v>4234</v>
      </c>
      <c r="J1431" s="235">
        <v>575.19000000000005</v>
      </c>
      <c r="K1431" s="235">
        <v>559</v>
      </c>
      <c r="L1431" s="236"/>
      <c r="M1431" s="736"/>
      <c r="N1431" s="236"/>
      <c r="O1431" s="235">
        <v>300</v>
      </c>
      <c r="P1431" s="235">
        <v>300</v>
      </c>
      <c r="Q1431" s="235" t="s">
        <v>8695</v>
      </c>
      <c r="R1431" s="235">
        <v>1</v>
      </c>
      <c r="S1431" s="235" t="s">
        <v>614</v>
      </c>
      <c r="T1431" s="236"/>
      <c r="U1431" s="236"/>
      <c r="V1431" s="236"/>
      <c r="W1431" s="236"/>
      <c r="X1431" s="236"/>
      <c r="Y1431" s="236"/>
      <c r="Z1431" s="235" t="s">
        <v>6065</v>
      </c>
      <c r="AA1431" s="707"/>
      <c r="AB1431" s="707"/>
      <c r="AC1431" s="236"/>
      <c r="AD1431" s="236"/>
      <c r="AE1431" s="236"/>
      <c r="AF1431" s="236"/>
      <c r="AG1431" s="236"/>
      <c r="AH1431" s="236"/>
      <c r="AI1431" s="236"/>
      <c r="AJ1431" s="236"/>
      <c r="AK1431" s="236"/>
      <c r="AL1431" s="236"/>
      <c r="AM1431" s="236"/>
      <c r="AN1431" s="236"/>
      <c r="AO1431" s="236"/>
      <c r="AP1431" s="236"/>
      <c r="AQ1431" s="236"/>
      <c r="AR1431" s="236"/>
      <c r="AS1431" s="236"/>
      <c r="AT1431" s="236"/>
      <c r="AU1431" s="221">
        <v>2020</v>
      </c>
      <c r="AV1431" s="221"/>
      <c r="AW1431" s="221"/>
      <c r="AX1431" s="221"/>
      <c r="AY1431" s="221"/>
      <c r="AZ1431" s="221"/>
      <c r="BA1431" s="221"/>
      <c r="BB1431" s="222">
        <v>618</v>
      </c>
      <c r="BC1431" s="222" t="s">
        <v>3615</v>
      </c>
    </row>
    <row r="1432" spans="1:55" s="19" customFormat="1" ht="25.7" hidden="1" customHeight="1">
      <c r="A1432" s="690"/>
      <c r="B1432" s="242"/>
      <c r="C1432" s="707" t="s">
        <v>6786</v>
      </c>
      <c r="D1432" s="707" t="s">
        <v>16797</v>
      </c>
      <c r="E1432" s="707" t="s">
        <v>6786</v>
      </c>
      <c r="F1432" s="707" t="s">
        <v>6786</v>
      </c>
      <c r="G1432" s="236"/>
      <c r="H1432" s="236"/>
      <c r="I1432" s="235">
        <v>2244</v>
      </c>
      <c r="J1432" s="235">
        <v>575.19000000000005</v>
      </c>
      <c r="K1432" s="235">
        <v>559.11</v>
      </c>
      <c r="L1432" s="236"/>
      <c r="M1432" s="736"/>
      <c r="N1432" s="236"/>
      <c r="O1432" s="235">
        <v>300</v>
      </c>
      <c r="P1432" s="235">
        <v>300</v>
      </c>
      <c r="Q1432" s="235" t="s">
        <v>8695</v>
      </c>
      <c r="R1432" s="235">
        <v>1</v>
      </c>
      <c r="S1432" s="235" t="s">
        <v>614</v>
      </c>
      <c r="T1432" s="236"/>
      <c r="U1432" s="236"/>
      <c r="V1432" s="236"/>
      <c r="W1432" s="236"/>
      <c r="X1432" s="236"/>
      <c r="Y1432" s="236"/>
      <c r="Z1432" s="235" t="s">
        <v>6065</v>
      </c>
      <c r="AA1432" s="707"/>
      <c r="AB1432" s="707"/>
      <c r="AC1432" s="236"/>
      <c r="AD1432" s="236"/>
      <c r="AE1432" s="236"/>
      <c r="AF1432" s="236"/>
      <c r="AG1432" s="236"/>
      <c r="AH1432" s="236"/>
      <c r="AI1432" s="236"/>
      <c r="AJ1432" s="236"/>
      <c r="AK1432" s="236"/>
      <c r="AL1432" s="236"/>
      <c r="AM1432" s="236"/>
      <c r="AN1432" s="236"/>
      <c r="AO1432" s="236"/>
      <c r="AP1432" s="236"/>
      <c r="AQ1432" s="236"/>
      <c r="AR1432" s="236"/>
      <c r="AS1432" s="236"/>
      <c r="AT1432" s="236"/>
      <c r="AU1432" s="221">
        <v>2020</v>
      </c>
      <c r="AV1432" s="221"/>
      <c r="AW1432" s="221"/>
      <c r="AX1432" s="221"/>
      <c r="AY1432" s="221"/>
      <c r="AZ1432" s="221"/>
      <c r="BA1432" s="221"/>
      <c r="BB1432" s="222">
        <v>694</v>
      </c>
      <c r="BC1432" s="222" t="s">
        <v>3615</v>
      </c>
    </row>
    <row r="1433" spans="1:55" s="19" customFormat="1" ht="25.7" hidden="1" customHeight="1">
      <c r="A1433" s="690"/>
      <c r="B1433" s="242"/>
      <c r="C1433" s="707" t="s">
        <v>6786</v>
      </c>
      <c r="D1433" s="707" t="s">
        <v>16798</v>
      </c>
      <c r="E1433" s="707" t="s">
        <v>6786</v>
      </c>
      <c r="F1433" s="707" t="s">
        <v>6786</v>
      </c>
      <c r="G1433" s="236"/>
      <c r="H1433" s="236"/>
      <c r="I1433" s="235">
        <v>1753.4</v>
      </c>
      <c r="J1433" s="235">
        <v>575.19000000000005</v>
      </c>
      <c r="K1433" s="235">
        <v>559.11</v>
      </c>
      <c r="L1433" s="236"/>
      <c r="M1433" s="736"/>
      <c r="N1433" s="236"/>
      <c r="O1433" s="235">
        <v>300</v>
      </c>
      <c r="P1433" s="235">
        <v>300</v>
      </c>
      <c r="Q1433" s="235" t="s">
        <v>8695</v>
      </c>
      <c r="R1433" s="235">
        <v>1</v>
      </c>
      <c r="S1433" s="235" t="s">
        <v>614</v>
      </c>
      <c r="T1433" s="236"/>
      <c r="U1433" s="236"/>
      <c r="V1433" s="236"/>
      <c r="W1433" s="236"/>
      <c r="X1433" s="236"/>
      <c r="Y1433" s="236"/>
      <c r="Z1433" s="235" t="s">
        <v>6065</v>
      </c>
      <c r="AA1433" s="707"/>
      <c r="AB1433" s="707"/>
      <c r="AC1433" s="236"/>
      <c r="AD1433" s="236"/>
      <c r="AE1433" s="236"/>
      <c r="AF1433" s="236"/>
      <c r="AG1433" s="236"/>
      <c r="AH1433" s="236"/>
      <c r="AI1433" s="236"/>
      <c r="AJ1433" s="236"/>
      <c r="AK1433" s="236"/>
      <c r="AL1433" s="236"/>
      <c r="AM1433" s="236"/>
      <c r="AN1433" s="236"/>
      <c r="AO1433" s="236"/>
      <c r="AP1433" s="236"/>
      <c r="AQ1433" s="236"/>
      <c r="AR1433" s="236"/>
      <c r="AS1433" s="236"/>
      <c r="AT1433" s="236"/>
      <c r="AU1433" s="221">
        <v>2020</v>
      </c>
      <c r="AV1433" s="221"/>
      <c r="AW1433" s="221"/>
      <c r="AX1433" s="221"/>
      <c r="AY1433" s="221"/>
      <c r="AZ1433" s="221"/>
      <c r="BA1433" s="221"/>
      <c r="BB1433" s="222">
        <v>800</v>
      </c>
      <c r="BC1433" s="222" t="s">
        <v>3615</v>
      </c>
    </row>
    <row r="1434" spans="1:55" s="19" customFormat="1" ht="25.7" hidden="1" customHeight="1">
      <c r="A1434" s="690"/>
      <c r="B1434" s="242"/>
      <c r="C1434" s="707" t="s">
        <v>6792</v>
      </c>
      <c r="D1434" s="707" t="s">
        <v>7127</v>
      </c>
      <c r="E1434" s="707" t="s">
        <v>6792</v>
      </c>
      <c r="F1434" s="707" t="s">
        <v>6792</v>
      </c>
      <c r="G1434" s="236"/>
      <c r="H1434" s="236"/>
      <c r="I1434" s="235">
        <v>29225</v>
      </c>
      <c r="J1434" s="235">
        <v>1323</v>
      </c>
      <c r="K1434" s="235">
        <v>1323</v>
      </c>
      <c r="L1434" s="236"/>
      <c r="M1434" s="736"/>
      <c r="N1434" s="236"/>
      <c r="O1434" s="235">
        <v>600</v>
      </c>
      <c r="P1434" s="235">
        <v>300</v>
      </c>
      <c r="Q1434" s="235" t="s">
        <v>1555</v>
      </c>
      <c r="R1434" s="235">
        <v>2</v>
      </c>
      <c r="S1434" s="235" t="s">
        <v>614</v>
      </c>
      <c r="T1434" s="236"/>
      <c r="U1434" s="236"/>
      <c r="V1434" s="236"/>
      <c r="W1434" s="236"/>
      <c r="X1434" s="236"/>
      <c r="Y1434" s="236"/>
      <c r="Z1434" s="235" t="s">
        <v>1496</v>
      </c>
      <c r="AA1434" s="707"/>
      <c r="AB1434" s="707"/>
      <c r="AC1434" s="236"/>
      <c r="AD1434" s="236"/>
      <c r="AE1434" s="236"/>
      <c r="AF1434" s="236"/>
      <c r="AG1434" s="236"/>
      <c r="AH1434" s="236"/>
      <c r="AI1434" s="236"/>
      <c r="AJ1434" s="236"/>
      <c r="AK1434" s="236"/>
      <c r="AL1434" s="236"/>
      <c r="AM1434" s="236"/>
      <c r="AN1434" s="236"/>
      <c r="AO1434" s="236"/>
      <c r="AP1434" s="236"/>
      <c r="AQ1434" s="236"/>
      <c r="AR1434" s="236"/>
      <c r="AS1434" s="236"/>
      <c r="AT1434" s="236"/>
      <c r="AU1434" s="221">
        <v>2010</v>
      </c>
      <c r="AV1434" s="221"/>
      <c r="AW1434" s="221"/>
      <c r="AX1434" s="221"/>
      <c r="AY1434" s="221"/>
      <c r="AZ1434" s="221"/>
      <c r="BA1434" s="221"/>
      <c r="BB1434" s="222">
        <v>821</v>
      </c>
      <c r="BC1434" s="222"/>
    </row>
    <row r="1435" spans="1:55" s="19" customFormat="1" ht="25.7" hidden="1" customHeight="1">
      <c r="A1435" s="690"/>
      <c r="B1435" s="242"/>
      <c r="C1435" s="707" t="s">
        <v>6792</v>
      </c>
      <c r="D1435" s="707" t="s">
        <v>15420</v>
      </c>
      <c r="E1435" s="707" t="s">
        <v>6792</v>
      </c>
      <c r="F1435" s="707" t="s">
        <v>6792</v>
      </c>
      <c r="G1435" s="236"/>
      <c r="H1435" s="236"/>
      <c r="I1435" s="235"/>
      <c r="J1435" s="235"/>
      <c r="K1435" s="235"/>
      <c r="L1435" s="236"/>
      <c r="M1435" s="736"/>
      <c r="N1435" s="236"/>
      <c r="O1435" s="235"/>
      <c r="P1435" s="235"/>
      <c r="Q1435" s="235"/>
      <c r="R1435" s="235">
        <v>1</v>
      </c>
      <c r="S1435" s="235" t="s">
        <v>614</v>
      </c>
      <c r="T1435" s="236"/>
      <c r="U1435" s="236"/>
      <c r="V1435" s="236"/>
      <c r="W1435" s="236"/>
      <c r="X1435" s="236"/>
      <c r="Y1435" s="236"/>
      <c r="Z1435" s="235" t="s">
        <v>1496</v>
      </c>
      <c r="AA1435" s="707"/>
      <c r="AB1435" s="707"/>
      <c r="AC1435" s="236"/>
      <c r="AD1435" s="236"/>
      <c r="AE1435" s="236"/>
      <c r="AF1435" s="236"/>
      <c r="AG1435" s="236"/>
      <c r="AH1435" s="236"/>
      <c r="AI1435" s="236"/>
      <c r="AJ1435" s="236"/>
      <c r="AK1435" s="236"/>
      <c r="AL1435" s="236"/>
      <c r="AM1435" s="236"/>
      <c r="AN1435" s="236"/>
      <c r="AO1435" s="236"/>
      <c r="AP1435" s="236"/>
      <c r="AQ1435" s="236"/>
      <c r="AR1435" s="236"/>
      <c r="AS1435" s="236"/>
      <c r="AT1435" s="236"/>
      <c r="AU1435" s="221"/>
      <c r="AV1435" s="221"/>
      <c r="AW1435" s="221"/>
      <c r="AX1435" s="221"/>
      <c r="AY1435" s="221"/>
      <c r="AZ1435" s="221"/>
      <c r="BA1435" s="221"/>
      <c r="BB1435" s="222"/>
      <c r="BC1435" s="222"/>
    </row>
    <row r="1436" spans="1:55" s="19" customFormat="1" ht="25.7" hidden="1" customHeight="1">
      <c r="A1436" s="690"/>
      <c r="B1436" s="242"/>
      <c r="C1436" s="707" t="s">
        <v>6792</v>
      </c>
      <c r="D1436" s="707" t="s">
        <v>15421</v>
      </c>
      <c r="E1436" s="707" t="s">
        <v>6792</v>
      </c>
      <c r="F1436" s="707" t="s">
        <v>6792</v>
      </c>
      <c r="G1436" s="236"/>
      <c r="H1436" s="236"/>
      <c r="I1436" s="235"/>
      <c r="J1436" s="235"/>
      <c r="K1436" s="235"/>
      <c r="L1436" s="236"/>
      <c r="M1436" s="736"/>
      <c r="N1436" s="236"/>
      <c r="O1436" s="235"/>
      <c r="P1436" s="235"/>
      <c r="Q1436" s="235"/>
      <c r="R1436" s="235">
        <v>1</v>
      </c>
      <c r="S1436" s="235" t="s">
        <v>614</v>
      </c>
      <c r="T1436" s="236"/>
      <c r="U1436" s="236"/>
      <c r="V1436" s="236"/>
      <c r="W1436" s="236"/>
      <c r="X1436" s="236"/>
      <c r="Y1436" s="236"/>
      <c r="Z1436" s="235" t="s">
        <v>1496</v>
      </c>
      <c r="AA1436" s="707"/>
      <c r="AB1436" s="707"/>
      <c r="AC1436" s="236"/>
      <c r="AD1436" s="236"/>
      <c r="AE1436" s="236"/>
      <c r="AF1436" s="236"/>
      <c r="AG1436" s="236"/>
      <c r="AH1436" s="236"/>
      <c r="AI1436" s="236"/>
      <c r="AJ1436" s="236"/>
      <c r="AK1436" s="236"/>
      <c r="AL1436" s="236"/>
      <c r="AM1436" s="236"/>
      <c r="AN1436" s="236"/>
      <c r="AO1436" s="236"/>
      <c r="AP1436" s="236"/>
      <c r="AQ1436" s="236"/>
      <c r="AR1436" s="236"/>
      <c r="AS1436" s="236"/>
      <c r="AT1436" s="236"/>
      <c r="AU1436" s="221"/>
      <c r="AV1436" s="221"/>
      <c r="AW1436" s="221"/>
      <c r="AX1436" s="221"/>
      <c r="AY1436" s="221"/>
      <c r="AZ1436" s="221"/>
      <c r="BA1436" s="221"/>
      <c r="BB1436" s="222"/>
      <c r="BC1436" s="222"/>
    </row>
    <row r="1437" spans="1:55" s="19" customFormat="1" ht="25.7" hidden="1" customHeight="1">
      <c r="A1437" s="690"/>
      <c r="B1437" s="242"/>
      <c r="C1437" s="707" t="s">
        <v>6792</v>
      </c>
      <c r="D1437" s="707" t="s">
        <v>15422</v>
      </c>
      <c r="E1437" s="707" t="s">
        <v>6792</v>
      </c>
      <c r="F1437" s="707" t="s">
        <v>6792</v>
      </c>
      <c r="G1437" s="236"/>
      <c r="H1437" s="236"/>
      <c r="I1437" s="235"/>
      <c r="J1437" s="235"/>
      <c r="K1437" s="235"/>
      <c r="L1437" s="236"/>
      <c r="M1437" s="736"/>
      <c r="N1437" s="236"/>
      <c r="O1437" s="235"/>
      <c r="P1437" s="235"/>
      <c r="Q1437" s="235"/>
      <c r="R1437" s="235">
        <v>1</v>
      </c>
      <c r="S1437" s="235" t="s">
        <v>614</v>
      </c>
      <c r="T1437" s="236"/>
      <c r="U1437" s="236"/>
      <c r="V1437" s="236"/>
      <c r="W1437" s="236"/>
      <c r="X1437" s="236"/>
      <c r="Y1437" s="236"/>
      <c r="Z1437" s="235" t="s">
        <v>1496</v>
      </c>
      <c r="AA1437" s="707"/>
      <c r="AB1437" s="707"/>
      <c r="AC1437" s="236"/>
      <c r="AD1437" s="236"/>
      <c r="AE1437" s="236"/>
      <c r="AF1437" s="236"/>
      <c r="AG1437" s="236"/>
      <c r="AH1437" s="236"/>
      <c r="AI1437" s="236"/>
      <c r="AJ1437" s="236"/>
      <c r="AK1437" s="236"/>
      <c r="AL1437" s="236"/>
      <c r="AM1437" s="236"/>
      <c r="AN1437" s="236"/>
      <c r="AO1437" s="236"/>
      <c r="AP1437" s="236"/>
      <c r="AQ1437" s="236"/>
      <c r="AR1437" s="236"/>
      <c r="AS1437" s="236"/>
      <c r="AT1437" s="236"/>
      <c r="AU1437" s="221"/>
      <c r="AV1437" s="221"/>
      <c r="AW1437" s="221"/>
      <c r="AX1437" s="221"/>
      <c r="AY1437" s="221"/>
      <c r="AZ1437" s="221"/>
      <c r="BA1437" s="221"/>
      <c r="BB1437" s="222"/>
      <c r="BC1437" s="222"/>
    </row>
    <row r="1438" spans="1:55" s="19" customFormat="1" ht="25.7" hidden="1" customHeight="1">
      <c r="A1438" s="690"/>
      <c r="B1438" s="242"/>
      <c r="C1438" s="707" t="s">
        <v>6792</v>
      </c>
      <c r="D1438" s="707" t="s">
        <v>7128</v>
      </c>
      <c r="E1438" s="707" t="s">
        <v>6792</v>
      </c>
      <c r="F1438" s="707" t="s">
        <v>6792</v>
      </c>
      <c r="G1438" s="236"/>
      <c r="H1438" s="236"/>
      <c r="I1438" s="235">
        <v>2823</v>
      </c>
      <c r="J1438" s="235">
        <v>250</v>
      </c>
      <c r="K1438" s="235">
        <v>250</v>
      </c>
      <c r="L1438" s="236"/>
      <c r="M1438" s="736"/>
      <c r="N1438" s="236"/>
      <c r="O1438" s="235">
        <v>600</v>
      </c>
      <c r="P1438" s="235">
        <v>300</v>
      </c>
      <c r="Q1438" s="235" t="s">
        <v>1555</v>
      </c>
      <c r="R1438" s="235">
        <v>2</v>
      </c>
      <c r="S1438" s="235" t="s">
        <v>614</v>
      </c>
      <c r="T1438" s="236"/>
      <c r="U1438" s="236"/>
      <c r="V1438" s="236"/>
      <c r="W1438" s="236"/>
      <c r="X1438" s="236"/>
      <c r="Y1438" s="236"/>
      <c r="Z1438" s="235" t="s">
        <v>1496</v>
      </c>
      <c r="AA1438" s="707"/>
      <c r="AB1438" s="707"/>
      <c r="AC1438" s="236"/>
      <c r="AD1438" s="236"/>
      <c r="AE1438" s="236"/>
      <c r="AF1438" s="236"/>
      <c r="AG1438" s="236"/>
      <c r="AH1438" s="236"/>
      <c r="AI1438" s="236"/>
      <c r="AJ1438" s="236"/>
      <c r="AK1438" s="236"/>
      <c r="AL1438" s="236"/>
      <c r="AM1438" s="236"/>
      <c r="AN1438" s="236"/>
      <c r="AO1438" s="236"/>
      <c r="AP1438" s="236"/>
      <c r="AQ1438" s="236"/>
      <c r="AR1438" s="236"/>
      <c r="AS1438" s="236"/>
      <c r="AT1438" s="236"/>
      <c r="AU1438" s="221">
        <v>1997</v>
      </c>
      <c r="AV1438" s="221"/>
      <c r="AW1438" s="221"/>
      <c r="AX1438" s="221"/>
      <c r="AY1438" s="221"/>
      <c r="AZ1438" s="221"/>
      <c r="BA1438" s="221"/>
      <c r="BB1438" s="222">
        <v>176</v>
      </c>
      <c r="BC1438" s="222"/>
    </row>
    <row r="1439" spans="1:55" s="19" customFormat="1" ht="25.7" hidden="1" customHeight="1">
      <c r="A1439" s="690"/>
      <c r="B1439" s="242"/>
      <c r="C1439" s="707" t="s">
        <v>6792</v>
      </c>
      <c r="D1439" s="707" t="s">
        <v>7129</v>
      </c>
      <c r="E1439" s="707" t="s">
        <v>7130</v>
      </c>
      <c r="F1439" s="707" t="s">
        <v>7130</v>
      </c>
      <c r="G1439" s="236"/>
      <c r="H1439" s="236"/>
      <c r="I1439" s="235">
        <v>10118</v>
      </c>
      <c r="J1439" s="235">
        <v>340</v>
      </c>
      <c r="K1439" s="235">
        <v>340</v>
      </c>
      <c r="L1439" s="236"/>
      <c r="M1439" s="736"/>
      <c r="N1439" s="236"/>
      <c r="O1439" s="235">
        <v>300</v>
      </c>
      <c r="P1439" s="235">
        <v>300</v>
      </c>
      <c r="Q1439" s="235" t="s">
        <v>1555</v>
      </c>
      <c r="R1439" s="235">
        <v>1</v>
      </c>
      <c r="S1439" s="235" t="s">
        <v>614</v>
      </c>
      <c r="T1439" s="236"/>
      <c r="U1439" s="236"/>
      <c r="V1439" s="236"/>
      <c r="W1439" s="236"/>
      <c r="X1439" s="236"/>
      <c r="Y1439" s="236"/>
      <c r="Z1439" s="235" t="s">
        <v>1496</v>
      </c>
      <c r="AA1439" s="707"/>
      <c r="AB1439" s="707"/>
      <c r="AC1439" s="236"/>
      <c r="AD1439" s="236"/>
      <c r="AE1439" s="236"/>
      <c r="AF1439" s="236"/>
      <c r="AG1439" s="236"/>
      <c r="AH1439" s="236"/>
      <c r="AI1439" s="236"/>
      <c r="AJ1439" s="236"/>
      <c r="AK1439" s="236"/>
      <c r="AL1439" s="236"/>
      <c r="AM1439" s="236"/>
      <c r="AN1439" s="236"/>
      <c r="AO1439" s="236"/>
      <c r="AP1439" s="236"/>
      <c r="AQ1439" s="236"/>
      <c r="AR1439" s="236"/>
      <c r="AS1439" s="236"/>
      <c r="AT1439" s="236"/>
      <c r="AU1439" s="221">
        <v>1998</v>
      </c>
      <c r="AV1439" s="221"/>
      <c r="AW1439" s="221"/>
      <c r="AX1439" s="221"/>
      <c r="AY1439" s="221"/>
      <c r="AZ1439" s="221"/>
      <c r="BA1439" s="221"/>
      <c r="BB1439" s="222">
        <v>26</v>
      </c>
      <c r="BC1439" s="222"/>
    </row>
    <row r="1440" spans="1:55" s="19" customFormat="1" ht="25.7" hidden="1" customHeight="1">
      <c r="A1440" s="896"/>
      <c r="B1440" s="242"/>
      <c r="C1440" s="707" t="s">
        <v>6792</v>
      </c>
      <c r="D1440" s="707" t="s">
        <v>6052</v>
      </c>
      <c r="E1440" s="707" t="s">
        <v>6792</v>
      </c>
      <c r="F1440" s="707" t="s">
        <v>6792</v>
      </c>
      <c r="G1440" s="236"/>
      <c r="H1440" s="236"/>
      <c r="I1440" s="235">
        <v>2897</v>
      </c>
      <c r="J1440" s="235">
        <v>83</v>
      </c>
      <c r="K1440" s="235">
        <v>83</v>
      </c>
      <c r="L1440" s="236"/>
      <c r="M1440" s="736"/>
      <c r="N1440" s="236"/>
      <c r="O1440" s="235">
        <v>900</v>
      </c>
      <c r="P1440" s="235">
        <v>300</v>
      </c>
      <c r="Q1440" s="235" t="s">
        <v>1555</v>
      </c>
      <c r="R1440" s="235">
        <v>3</v>
      </c>
      <c r="S1440" s="235" t="s">
        <v>614</v>
      </c>
      <c r="T1440" s="236"/>
      <c r="U1440" s="236"/>
      <c r="V1440" s="236"/>
      <c r="W1440" s="236"/>
      <c r="X1440" s="236"/>
      <c r="Y1440" s="236"/>
      <c r="Z1440" s="235" t="s">
        <v>1496</v>
      </c>
      <c r="AA1440" s="707"/>
      <c r="AB1440" s="707"/>
      <c r="AC1440" s="236"/>
      <c r="AD1440" s="236"/>
      <c r="AE1440" s="236"/>
      <c r="AF1440" s="236"/>
      <c r="AG1440" s="236"/>
      <c r="AH1440" s="236"/>
      <c r="AI1440" s="236"/>
      <c r="AJ1440" s="236"/>
      <c r="AK1440" s="236"/>
      <c r="AL1440" s="236"/>
      <c r="AM1440" s="236"/>
      <c r="AN1440" s="236"/>
      <c r="AO1440" s="236"/>
      <c r="AP1440" s="236"/>
      <c r="AQ1440" s="236"/>
      <c r="AR1440" s="236"/>
      <c r="AS1440" s="236"/>
      <c r="AT1440" s="236"/>
      <c r="AU1440" s="221">
        <v>1998</v>
      </c>
      <c r="AV1440" s="221"/>
      <c r="AW1440" s="221"/>
      <c r="AX1440" s="221"/>
      <c r="AY1440" s="221"/>
      <c r="AZ1440" s="221"/>
      <c r="BA1440" s="221"/>
      <c r="BB1440" s="222">
        <v>50</v>
      </c>
      <c r="BC1440" s="222"/>
    </row>
    <row r="1441" spans="1:55" s="19" customFormat="1" ht="25.7" hidden="1" customHeight="1">
      <c r="A1441" s="896"/>
      <c r="B1441" s="242"/>
      <c r="C1441" s="707" t="s">
        <v>6792</v>
      </c>
      <c r="D1441" s="707" t="s">
        <v>7131</v>
      </c>
      <c r="E1441" s="707" t="s">
        <v>6792</v>
      </c>
      <c r="F1441" s="707" t="s">
        <v>6792</v>
      </c>
      <c r="G1441" s="236"/>
      <c r="H1441" s="236"/>
      <c r="I1441" s="235">
        <v>1752</v>
      </c>
      <c r="J1441" s="235">
        <v>352</v>
      </c>
      <c r="K1441" s="235">
        <v>352</v>
      </c>
      <c r="L1441" s="236"/>
      <c r="M1441" s="736"/>
      <c r="N1441" s="236"/>
      <c r="O1441" s="235">
        <v>600</v>
      </c>
      <c r="P1441" s="235">
        <v>300</v>
      </c>
      <c r="Q1441" s="235" t="s">
        <v>1555</v>
      </c>
      <c r="R1441" s="235">
        <v>2</v>
      </c>
      <c r="S1441" s="235" t="s">
        <v>614</v>
      </c>
      <c r="T1441" s="236"/>
      <c r="U1441" s="236"/>
      <c r="V1441" s="236"/>
      <c r="W1441" s="236"/>
      <c r="X1441" s="236"/>
      <c r="Y1441" s="236"/>
      <c r="Z1441" s="235" t="s">
        <v>1496</v>
      </c>
      <c r="AA1441" s="707"/>
      <c r="AB1441" s="707"/>
      <c r="AC1441" s="236"/>
      <c r="AD1441" s="236"/>
      <c r="AE1441" s="236"/>
      <c r="AF1441" s="236"/>
      <c r="AG1441" s="236"/>
      <c r="AH1441" s="236"/>
      <c r="AI1441" s="236"/>
      <c r="AJ1441" s="236"/>
      <c r="AK1441" s="236"/>
      <c r="AL1441" s="236"/>
      <c r="AM1441" s="236"/>
      <c r="AN1441" s="236"/>
      <c r="AO1441" s="236"/>
      <c r="AP1441" s="236"/>
      <c r="AQ1441" s="236"/>
      <c r="AR1441" s="236"/>
      <c r="AS1441" s="236"/>
      <c r="AT1441" s="236"/>
      <c r="AU1441" s="221">
        <v>2011</v>
      </c>
      <c r="AV1441" s="221"/>
      <c r="AW1441" s="221"/>
      <c r="AX1441" s="221"/>
      <c r="AY1441" s="221"/>
      <c r="AZ1441" s="221"/>
      <c r="BA1441" s="221"/>
      <c r="BB1441" s="222">
        <v>62</v>
      </c>
      <c r="BC1441" s="222"/>
    </row>
    <row r="1442" spans="1:55" s="19" customFormat="1" ht="25.7" hidden="1" customHeight="1">
      <c r="A1442" s="896"/>
      <c r="B1442" s="242"/>
      <c r="C1442" s="707" t="s">
        <v>6792</v>
      </c>
      <c r="D1442" s="707" t="s">
        <v>5901</v>
      </c>
      <c r="E1442" s="707" t="s">
        <v>6792</v>
      </c>
      <c r="F1442" s="707" t="s">
        <v>6792</v>
      </c>
      <c r="G1442" s="236"/>
      <c r="H1442" s="236"/>
      <c r="I1442" s="235">
        <v>2113</v>
      </c>
      <c r="J1442" s="235">
        <v>87</v>
      </c>
      <c r="K1442" s="235">
        <v>87</v>
      </c>
      <c r="L1442" s="236"/>
      <c r="M1442" s="736"/>
      <c r="N1442" s="236"/>
      <c r="O1442" s="235">
        <v>600</v>
      </c>
      <c r="P1442" s="235">
        <v>300</v>
      </c>
      <c r="Q1442" s="235" t="s">
        <v>1555</v>
      </c>
      <c r="R1442" s="235">
        <v>2</v>
      </c>
      <c r="S1442" s="235" t="s">
        <v>614</v>
      </c>
      <c r="T1442" s="236"/>
      <c r="U1442" s="236"/>
      <c r="V1442" s="236"/>
      <c r="W1442" s="236"/>
      <c r="X1442" s="236"/>
      <c r="Y1442" s="236"/>
      <c r="Z1442" s="235" t="s">
        <v>1496</v>
      </c>
      <c r="AA1442" s="707"/>
      <c r="AB1442" s="707"/>
      <c r="AC1442" s="236"/>
      <c r="AD1442" s="236"/>
      <c r="AE1442" s="236"/>
      <c r="AF1442" s="236"/>
      <c r="AG1442" s="236"/>
      <c r="AH1442" s="236"/>
      <c r="AI1442" s="236"/>
      <c r="AJ1442" s="236"/>
      <c r="AK1442" s="236"/>
      <c r="AL1442" s="236"/>
      <c r="AM1442" s="236"/>
      <c r="AN1442" s="236"/>
      <c r="AO1442" s="236"/>
      <c r="AP1442" s="236"/>
      <c r="AQ1442" s="236"/>
      <c r="AR1442" s="236"/>
      <c r="AS1442" s="236"/>
      <c r="AT1442" s="236"/>
      <c r="AU1442" s="221">
        <v>2009</v>
      </c>
      <c r="AV1442" s="221"/>
      <c r="AW1442" s="221"/>
      <c r="AX1442" s="221"/>
      <c r="AY1442" s="221"/>
      <c r="AZ1442" s="221"/>
      <c r="BA1442" s="221"/>
      <c r="BB1442" s="222">
        <v>210</v>
      </c>
      <c r="BC1442" s="222"/>
    </row>
    <row r="1443" spans="1:55" s="19" customFormat="1" ht="25.7" hidden="1" customHeight="1">
      <c r="A1443" s="896"/>
      <c r="B1443" s="242"/>
      <c r="C1443" s="707" t="s">
        <v>6792</v>
      </c>
      <c r="D1443" s="707" t="s">
        <v>7132</v>
      </c>
      <c r="E1443" s="707" t="s">
        <v>6792</v>
      </c>
      <c r="F1443" s="707" t="s">
        <v>6792</v>
      </c>
      <c r="G1443" s="236"/>
      <c r="H1443" s="236"/>
      <c r="I1443" s="235">
        <v>3511</v>
      </c>
      <c r="J1443" s="235">
        <v>36</v>
      </c>
      <c r="K1443" s="235">
        <v>36</v>
      </c>
      <c r="L1443" s="236"/>
      <c r="M1443" s="736"/>
      <c r="N1443" s="236"/>
      <c r="O1443" s="235">
        <v>300</v>
      </c>
      <c r="P1443" s="235">
        <v>300</v>
      </c>
      <c r="Q1443" s="235" t="s">
        <v>1555</v>
      </c>
      <c r="R1443" s="235">
        <v>1</v>
      </c>
      <c r="S1443" s="235" t="s">
        <v>614</v>
      </c>
      <c r="T1443" s="236"/>
      <c r="U1443" s="236"/>
      <c r="V1443" s="236"/>
      <c r="W1443" s="236"/>
      <c r="X1443" s="236"/>
      <c r="Y1443" s="236"/>
      <c r="Z1443" s="235" t="s">
        <v>1496</v>
      </c>
      <c r="AA1443" s="707"/>
      <c r="AB1443" s="707"/>
      <c r="AC1443" s="236"/>
      <c r="AD1443" s="236"/>
      <c r="AE1443" s="236"/>
      <c r="AF1443" s="236"/>
      <c r="AG1443" s="236"/>
      <c r="AH1443" s="236"/>
      <c r="AI1443" s="236"/>
      <c r="AJ1443" s="236"/>
      <c r="AK1443" s="236"/>
      <c r="AL1443" s="236"/>
      <c r="AM1443" s="236"/>
      <c r="AN1443" s="236"/>
      <c r="AO1443" s="236"/>
      <c r="AP1443" s="236"/>
      <c r="AQ1443" s="236"/>
      <c r="AR1443" s="236"/>
      <c r="AS1443" s="236"/>
      <c r="AT1443" s="236"/>
      <c r="AU1443" s="221">
        <v>2010</v>
      </c>
      <c r="AV1443" s="221"/>
      <c r="AW1443" s="221"/>
      <c r="AX1443" s="221"/>
      <c r="AY1443" s="221"/>
      <c r="AZ1443" s="221"/>
      <c r="BA1443" s="221"/>
      <c r="BB1443" s="222">
        <v>85</v>
      </c>
      <c r="BC1443" s="222"/>
    </row>
    <row r="1444" spans="1:55" s="19" customFormat="1" ht="25.7" hidden="1" customHeight="1">
      <c r="A1444" s="896"/>
      <c r="B1444" s="242"/>
      <c r="C1444" s="707" t="s">
        <v>6799</v>
      </c>
      <c r="D1444" s="707" t="s">
        <v>7133</v>
      </c>
      <c r="E1444" s="707" t="s">
        <v>6799</v>
      </c>
      <c r="F1444" s="707" t="s">
        <v>6799</v>
      </c>
      <c r="G1444" s="236"/>
      <c r="H1444" s="236"/>
      <c r="I1444" s="235">
        <v>6004</v>
      </c>
      <c r="J1444" s="235">
        <v>1193</v>
      </c>
      <c r="K1444" s="235">
        <v>1193</v>
      </c>
      <c r="L1444" s="236"/>
      <c r="M1444" s="736"/>
      <c r="N1444" s="236"/>
      <c r="O1444" s="235">
        <v>1870</v>
      </c>
      <c r="P1444" s="235">
        <v>374</v>
      </c>
      <c r="Q1444" s="235" t="s">
        <v>1774</v>
      </c>
      <c r="R1444" s="235">
        <v>5</v>
      </c>
      <c r="S1444" s="235" t="s">
        <v>614</v>
      </c>
      <c r="T1444" s="236"/>
      <c r="U1444" s="236"/>
      <c r="V1444" s="236"/>
      <c r="W1444" s="236"/>
      <c r="X1444" s="236"/>
      <c r="Y1444" s="236"/>
      <c r="Z1444" s="235" t="s">
        <v>6722</v>
      </c>
      <c r="AA1444" s="707"/>
      <c r="AB1444" s="707"/>
      <c r="AC1444" s="236"/>
      <c r="AD1444" s="236"/>
      <c r="AE1444" s="236"/>
      <c r="AF1444" s="236"/>
      <c r="AG1444" s="236"/>
      <c r="AH1444" s="236"/>
      <c r="AI1444" s="236"/>
      <c r="AJ1444" s="236"/>
      <c r="AK1444" s="236"/>
      <c r="AL1444" s="236"/>
      <c r="AM1444" s="236"/>
      <c r="AN1444" s="236"/>
      <c r="AO1444" s="236"/>
      <c r="AP1444" s="236"/>
      <c r="AQ1444" s="236"/>
      <c r="AR1444" s="236"/>
      <c r="AS1444" s="236"/>
      <c r="AT1444" s="236"/>
      <c r="AU1444" s="221">
        <v>2009</v>
      </c>
      <c r="AV1444" s="221"/>
      <c r="AW1444" s="221"/>
      <c r="AX1444" s="221"/>
      <c r="AY1444" s="221"/>
      <c r="AZ1444" s="221"/>
      <c r="BA1444" s="221"/>
      <c r="BB1444" s="222">
        <v>100</v>
      </c>
      <c r="BC1444" s="222"/>
    </row>
    <row r="1445" spans="1:55" s="19" customFormat="1" ht="25.7" hidden="1" customHeight="1">
      <c r="A1445" s="896"/>
      <c r="B1445" s="242"/>
      <c r="C1445" s="707" t="s">
        <v>6799</v>
      </c>
      <c r="D1445" s="707" t="s">
        <v>7134</v>
      </c>
      <c r="E1445" s="707" t="s">
        <v>6799</v>
      </c>
      <c r="F1445" s="707" t="s">
        <v>6799</v>
      </c>
      <c r="G1445" s="236"/>
      <c r="H1445" s="236"/>
      <c r="I1445" s="235">
        <v>2020</v>
      </c>
      <c r="J1445" s="235">
        <v>431</v>
      </c>
      <c r="K1445" s="235">
        <v>431</v>
      </c>
      <c r="L1445" s="236"/>
      <c r="M1445" s="736"/>
      <c r="N1445" s="236"/>
      <c r="O1445" s="235">
        <v>1122</v>
      </c>
      <c r="P1445" s="235">
        <v>374</v>
      </c>
      <c r="Q1445" s="235" t="s">
        <v>1774</v>
      </c>
      <c r="R1445" s="235">
        <v>3</v>
      </c>
      <c r="S1445" s="235" t="s">
        <v>614</v>
      </c>
      <c r="T1445" s="236"/>
      <c r="U1445" s="236"/>
      <c r="V1445" s="236"/>
      <c r="W1445" s="236"/>
      <c r="X1445" s="236"/>
      <c r="Y1445" s="236"/>
      <c r="Z1445" s="235" t="s">
        <v>1496</v>
      </c>
      <c r="AA1445" s="707"/>
      <c r="AB1445" s="707"/>
      <c r="AC1445" s="236"/>
      <c r="AD1445" s="236"/>
      <c r="AE1445" s="236"/>
      <c r="AF1445" s="236"/>
      <c r="AG1445" s="236"/>
      <c r="AH1445" s="236"/>
      <c r="AI1445" s="236"/>
      <c r="AJ1445" s="236"/>
      <c r="AK1445" s="236"/>
      <c r="AL1445" s="236"/>
      <c r="AM1445" s="236"/>
      <c r="AN1445" s="236"/>
      <c r="AO1445" s="236"/>
      <c r="AP1445" s="236"/>
      <c r="AQ1445" s="236"/>
      <c r="AR1445" s="236"/>
      <c r="AS1445" s="236"/>
      <c r="AT1445" s="236"/>
      <c r="AU1445" s="221">
        <v>2009</v>
      </c>
      <c r="AV1445" s="221"/>
      <c r="AW1445" s="221"/>
      <c r="AX1445" s="221"/>
      <c r="AY1445" s="221"/>
      <c r="AZ1445" s="221"/>
      <c r="BA1445" s="221"/>
      <c r="BB1445" s="222">
        <v>80</v>
      </c>
      <c r="BC1445" s="222"/>
    </row>
    <row r="1446" spans="1:55" s="19" customFormat="1" ht="25.7" hidden="1" customHeight="1">
      <c r="A1446" s="896"/>
      <c r="B1446" s="242"/>
      <c r="C1446" s="707" t="s">
        <v>6799</v>
      </c>
      <c r="D1446" s="707" t="s">
        <v>5531</v>
      </c>
      <c r="E1446" s="707" t="s">
        <v>6799</v>
      </c>
      <c r="F1446" s="707" t="s">
        <v>6799</v>
      </c>
      <c r="G1446" s="236"/>
      <c r="H1446" s="236"/>
      <c r="I1446" s="235">
        <v>1911</v>
      </c>
      <c r="J1446" s="235">
        <v>485</v>
      </c>
      <c r="K1446" s="235">
        <v>485</v>
      </c>
      <c r="L1446" s="236"/>
      <c r="M1446" s="736"/>
      <c r="N1446" s="236"/>
      <c r="O1446" s="235">
        <v>748</v>
      </c>
      <c r="P1446" s="235">
        <v>374</v>
      </c>
      <c r="Q1446" s="235" t="s">
        <v>1774</v>
      </c>
      <c r="R1446" s="235">
        <v>2</v>
      </c>
      <c r="S1446" s="235" t="s">
        <v>614</v>
      </c>
      <c r="T1446" s="236"/>
      <c r="U1446" s="236"/>
      <c r="V1446" s="236"/>
      <c r="W1446" s="236"/>
      <c r="X1446" s="236"/>
      <c r="Y1446" s="236"/>
      <c r="Z1446" s="235" t="s">
        <v>1496</v>
      </c>
      <c r="AA1446" s="707"/>
      <c r="AB1446" s="707"/>
      <c r="AC1446" s="236"/>
      <c r="AD1446" s="236"/>
      <c r="AE1446" s="236"/>
      <c r="AF1446" s="236"/>
      <c r="AG1446" s="236"/>
      <c r="AH1446" s="236"/>
      <c r="AI1446" s="236"/>
      <c r="AJ1446" s="236"/>
      <c r="AK1446" s="236"/>
      <c r="AL1446" s="236"/>
      <c r="AM1446" s="236"/>
      <c r="AN1446" s="236"/>
      <c r="AO1446" s="236"/>
      <c r="AP1446" s="236"/>
      <c r="AQ1446" s="236"/>
      <c r="AR1446" s="236"/>
      <c r="AS1446" s="236"/>
      <c r="AT1446" s="236"/>
      <c r="AU1446" s="221">
        <v>2012</v>
      </c>
      <c r="AV1446" s="221"/>
      <c r="AW1446" s="221"/>
      <c r="AX1446" s="221"/>
      <c r="AY1446" s="221"/>
      <c r="AZ1446" s="221"/>
      <c r="BA1446" s="221"/>
      <c r="BB1446" s="222">
        <v>90</v>
      </c>
      <c r="BC1446" s="222"/>
    </row>
    <row r="1447" spans="1:55" s="19" customFormat="1" ht="25.7" hidden="1" customHeight="1">
      <c r="A1447" s="896"/>
      <c r="B1447" s="242"/>
      <c r="C1447" s="707" t="s">
        <v>6799</v>
      </c>
      <c r="D1447" s="707" t="s">
        <v>7135</v>
      </c>
      <c r="E1447" s="707" t="s">
        <v>6799</v>
      </c>
      <c r="F1447" s="707" t="s">
        <v>6799</v>
      </c>
      <c r="G1447" s="236"/>
      <c r="H1447" s="236"/>
      <c r="I1447" s="235">
        <v>1336</v>
      </c>
      <c r="J1447" s="235">
        <v>471</v>
      </c>
      <c r="K1447" s="235">
        <v>471</v>
      </c>
      <c r="L1447" s="236"/>
      <c r="M1447" s="736"/>
      <c r="N1447" s="236"/>
      <c r="O1447" s="235">
        <v>374</v>
      </c>
      <c r="P1447" s="235">
        <v>374</v>
      </c>
      <c r="Q1447" s="235" t="s">
        <v>1774</v>
      </c>
      <c r="R1447" s="235">
        <v>1</v>
      </c>
      <c r="S1447" s="235" t="s">
        <v>614</v>
      </c>
      <c r="T1447" s="236"/>
      <c r="U1447" s="236"/>
      <c r="V1447" s="236"/>
      <c r="W1447" s="236"/>
      <c r="X1447" s="236"/>
      <c r="Y1447" s="236"/>
      <c r="Z1447" s="235" t="s">
        <v>1496</v>
      </c>
      <c r="AA1447" s="707"/>
      <c r="AB1447" s="707"/>
      <c r="AC1447" s="236"/>
      <c r="AD1447" s="236"/>
      <c r="AE1447" s="236"/>
      <c r="AF1447" s="236"/>
      <c r="AG1447" s="236"/>
      <c r="AH1447" s="236"/>
      <c r="AI1447" s="236"/>
      <c r="AJ1447" s="236"/>
      <c r="AK1447" s="236"/>
      <c r="AL1447" s="236"/>
      <c r="AM1447" s="236"/>
      <c r="AN1447" s="236"/>
      <c r="AO1447" s="236"/>
      <c r="AP1447" s="236"/>
      <c r="AQ1447" s="236"/>
      <c r="AR1447" s="236"/>
      <c r="AS1447" s="236"/>
      <c r="AT1447" s="236"/>
      <c r="AU1447" s="221">
        <v>2012</v>
      </c>
      <c r="AV1447" s="221"/>
      <c r="AW1447" s="221"/>
      <c r="AX1447" s="221"/>
      <c r="AY1447" s="221"/>
      <c r="AZ1447" s="221"/>
      <c r="BA1447" s="221"/>
      <c r="BB1447" s="222">
        <v>164</v>
      </c>
      <c r="BC1447" s="222"/>
    </row>
    <row r="1448" spans="1:55" s="19" customFormat="1" ht="25.7" hidden="1" customHeight="1">
      <c r="A1448" s="896"/>
      <c r="B1448" s="242"/>
      <c r="C1448" s="707" t="s">
        <v>6799</v>
      </c>
      <c r="D1448" s="707" t="s">
        <v>7136</v>
      </c>
      <c r="E1448" s="707" t="s">
        <v>6799</v>
      </c>
      <c r="F1448" s="707" t="s">
        <v>6799</v>
      </c>
      <c r="G1448" s="236"/>
      <c r="H1448" s="236"/>
      <c r="I1448" s="235">
        <v>3054</v>
      </c>
      <c r="J1448" s="235">
        <v>588</v>
      </c>
      <c r="K1448" s="235">
        <v>588</v>
      </c>
      <c r="L1448" s="236"/>
      <c r="M1448" s="736"/>
      <c r="N1448" s="236"/>
      <c r="O1448" s="235">
        <v>748</v>
      </c>
      <c r="P1448" s="235">
        <v>374</v>
      </c>
      <c r="Q1448" s="235" t="s">
        <v>1774</v>
      </c>
      <c r="R1448" s="235">
        <v>1</v>
      </c>
      <c r="S1448" s="235" t="s">
        <v>614</v>
      </c>
      <c r="T1448" s="236"/>
      <c r="U1448" s="236"/>
      <c r="V1448" s="236"/>
      <c r="W1448" s="236"/>
      <c r="X1448" s="236"/>
      <c r="Y1448" s="236"/>
      <c r="Z1448" s="235" t="s">
        <v>1496</v>
      </c>
      <c r="AA1448" s="707"/>
      <c r="AB1448" s="707"/>
      <c r="AC1448" s="236"/>
      <c r="AD1448" s="236"/>
      <c r="AE1448" s="236"/>
      <c r="AF1448" s="236"/>
      <c r="AG1448" s="236"/>
      <c r="AH1448" s="236"/>
      <c r="AI1448" s="236"/>
      <c r="AJ1448" s="236"/>
      <c r="AK1448" s="236"/>
      <c r="AL1448" s="236"/>
      <c r="AM1448" s="236"/>
      <c r="AN1448" s="236"/>
      <c r="AO1448" s="236"/>
      <c r="AP1448" s="236"/>
      <c r="AQ1448" s="236"/>
      <c r="AR1448" s="236"/>
      <c r="AS1448" s="236"/>
      <c r="AT1448" s="236"/>
      <c r="AU1448" s="221">
        <v>2013</v>
      </c>
      <c r="AV1448" s="221"/>
      <c r="AW1448" s="221"/>
      <c r="AX1448" s="221"/>
      <c r="AY1448" s="221"/>
      <c r="AZ1448" s="221"/>
      <c r="BA1448" s="221"/>
      <c r="BB1448" s="222">
        <v>386</v>
      </c>
      <c r="BC1448" s="222"/>
    </row>
    <row r="1449" spans="1:55" s="19" customFormat="1" ht="25.7" hidden="1" customHeight="1">
      <c r="A1449" s="896"/>
      <c r="B1449" s="242"/>
      <c r="C1449" s="707" t="s">
        <v>6799</v>
      </c>
      <c r="D1449" s="707" t="s">
        <v>7137</v>
      </c>
      <c r="E1449" s="707" t="s">
        <v>6799</v>
      </c>
      <c r="F1449" s="707" t="s">
        <v>6799</v>
      </c>
      <c r="G1449" s="236"/>
      <c r="H1449" s="236"/>
      <c r="I1449" s="235">
        <v>2596</v>
      </c>
      <c r="J1449" s="235">
        <v>494</v>
      </c>
      <c r="K1449" s="235">
        <v>494</v>
      </c>
      <c r="L1449" s="236"/>
      <c r="M1449" s="736"/>
      <c r="N1449" s="236"/>
      <c r="O1449" s="235">
        <v>374</v>
      </c>
      <c r="P1449" s="235">
        <v>374</v>
      </c>
      <c r="Q1449" s="235" t="s">
        <v>1774</v>
      </c>
      <c r="R1449" s="235">
        <v>1</v>
      </c>
      <c r="S1449" s="235" t="s">
        <v>614</v>
      </c>
      <c r="T1449" s="236"/>
      <c r="U1449" s="236"/>
      <c r="V1449" s="236"/>
      <c r="W1449" s="236"/>
      <c r="X1449" s="236"/>
      <c r="Y1449" s="236"/>
      <c r="Z1449" s="235" t="s">
        <v>1496</v>
      </c>
      <c r="AA1449" s="707"/>
      <c r="AB1449" s="707"/>
      <c r="AC1449" s="236"/>
      <c r="AD1449" s="236"/>
      <c r="AE1449" s="236"/>
      <c r="AF1449" s="236"/>
      <c r="AG1449" s="236"/>
      <c r="AH1449" s="236"/>
      <c r="AI1449" s="236"/>
      <c r="AJ1449" s="236"/>
      <c r="AK1449" s="236"/>
      <c r="AL1449" s="236"/>
      <c r="AM1449" s="236"/>
      <c r="AN1449" s="236"/>
      <c r="AO1449" s="236"/>
      <c r="AP1449" s="236"/>
      <c r="AQ1449" s="236"/>
      <c r="AR1449" s="236"/>
      <c r="AS1449" s="236"/>
      <c r="AT1449" s="236"/>
      <c r="AU1449" s="221">
        <v>2013</v>
      </c>
      <c r="AV1449" s="221"/>
      <c r="AW1449" s="221"/>
      <c r="AX1449" s="221"/>
      <c r="AY1449" s="221"/>
      <c r="AZ1449" s="221"/>
      <c r="BA1449" s="221"/>
      <c r="BB1449" s="222">
        <v>150</v>
      </c>
      <c r="BC1449" s="222"/>
    </row>
    <row r="1450" spans="1:55" s="19" customFormat="1" ht="25.7" hidden="1" customHeight="1">
      <c r="A1450" s="896"/>
      <c r="B1450" s="242"/>
      <c r="C1450" s="707" t="s">
        <v>6799</v>
      </c>
      <c r="D1450" s="707" t="s">
        <v>7138</v>
      </c>
      <c r="E1450" s="707" t="s">
        <v>6799</v>
      </c>
      <c r="F1450" s="707" t="s">
        <v>6799</v>
      </c>
      <c r="G1450" s="236"/>
      <c r="H1450" s="236"/>
      <c r="I1450" s="235">
        <v>483</v>
      </c>
      <c r="J1450" s="235">
        <v>483</v>
      </c>
      <c r="K1450" s="235">
        <v>483</v>
      </c>
      <c r="L1450" s="236"/>
      <c r="M1450" s="736"/>
      <c r="N1450" s="236"/>
      <c r="O1450" s="235">
        <v>374</v>
      </c>
      <c r="P1450" s="235">
        <v>374</v>
      </c>
      <c r="Q1450" s="235" t="s">
        <v>1774</v>
      </c>
      <c r="R1450" s="235">
        <v>1</v>
      </c>
      <c r="S1450" s="235" t="s">
        <v>614</v>
      </c>
      <c r="T1450" s="236"/>
      <c r="U1450" s="236"/>
      <c r="V1450" s="236"/>
      <c r="W1450" s="236"/>
      <c r="X1450" s="236"/>
      <c r="Y1450" s="236"/>
      <c r="Z1450" s="235" t="s">
        <v>1496</v>
      </c>
      <c r="AA1450" s="707"/>
      <c r="AB1450" s="707"/>
      <c r="AC1450" s="236"/>
      <c r="AD1450" s="236"/>
      <c r="AE1450" s="236"/>
      <c r="AF1450" s="236"/>
      <c r="AG1450" s="236"/>
      <c r="AH1450" s="236"/>
      <c r="AI1450" s="236"/>
      <c r="AJ1450" s="236"/>
      <c r="AK1450" s="236"/>
      <c r="AL1450" s="236"/>
      <c r="AM1450" s="236"/>
      <c r="AN1450" s="236"/>
      <c r="AO1450" s="236"/>
      <c r="AP1450" s="236"/>
      <c r="AQ1450" s="236"/>
      <c r="AR1450" s="236"/>
      <c r="AS1450" s="236"/>
      <c r="AT1450" s="236"/>
      <c r="AU1450" s="221">
        <v>2013</v>
      </c>
      <c r="AV1450" s="221"/>
      <c r="AW1450" s="221"/>
      <c r="AX1450" s="221"/>
      <c r="AY1450" s="221"/>
      <c r="AZ1450" s="221"/>
      <c r="BA1450" s="221"/>
      <c r="BB1450" s="222">
        <v>150</v>
      </c>
      <c r="BC1450" s="222"/>
    </row>
    <row r="1451" spans="1:55" s="19" customFormat="1" ht="25.7" hidden="1" customHeight="1">
      <c r="A1451" s="896"/>
      <c r="B1451" s="242"/>
      <c r="C1451" s="707" t="s">
        <v>6799</v>
      </c>
      <c r="D1451" s="707" t="s">
        <v>7139</v>
      </c>
      <c r="E1451" s="707" t="s">
        <v>6799</v>
      </c>
      <c r="F1451" s="707" t="s">
        <v>6799</v>
      </c>
      <c r="G1451" s="236"/>
      <c r="H1451" s="236"/>
      <c r="I1451" s="235">
        <v>488</v>
      </c>
      <c r="J1451" s="235">
        <v>488</v>
      </c>
      <c r="K1451" s="235">
        <v>488</v>
      </c>
      <c r="L1451" s="236"/>
      <c r="M1451" s="736"/>
      <c r="N1451" s="236"/>
      <c r="O1451" s="235">
        <v>374</v>
      </c>
      <c r="P1451" s="235">
        <v>374</v>
      </c>
      <c r="Q1451" s="235" t="s">
        <v>1774</v>
      </c>
      <c r="R1451" s="235">
        <v>1</v>
      </c>
      <c r="S1451" s="235" t="s">
        <v>614</v>
      </c>
      <c r="T1451" s="236"/>
      <c r="U1451" s="236"/>
      <c r="V1451" s="236"/>
      <c r="W1451" s="236"/>
      <c r="X1451" s="236"/>
      <c r="Y1451" s="236"/>
      <c r="Z1451" s="235" t="s">
        <v>1496</v>
      </c>
      <c r="AA1451" s="707"/>
      <c r="AB1451" s="707"/>
      <c r="AC1451" s="236"/>
      <c r="AD1451" s="236"/>
      <c r="AE1451" s="236"/>
      <c r="AF1451" s="236"/>
      <c r="AG1451" s="236"/>
      <c r="AH1451" s="236"/>
      <c r="AI1451" s="236"/>
      <c r="AJ1451" s="236"/>
      <c r="AK1451" s="236"/>
      <c r="AL1451" s="236"/>
      <c r="AM1451" s="236"/>
      <c r="AN1451" s="236"/>
      <c r="AO1451" s="236"/>
      <c r="AP1451" s="236"/>
      <c r="AQ1451" s="236"/>
      <c r="AR1451" s="236"/>
      <c r="AS1451" s="236"/>
      <c r="AT1451" s="236"/>
      <c r="AU1451" s="221">
        <v>2014</v>
      </c>
      <c r="AV1451" s="221"/>
      <c r="AW1451" s="221"/>
      <c r="AX1451" s="221"/>
      <c r="AY1451" s="221"/>
      <c r="AZ1451" s="221"/>
      <c r="BA1451" s="221"/>
      <c r="BB1451" s="222">
        <v>154</v>
      </c>
      <c r="BC1451" s="222"/>
    </row>
    <row r="1452" spans="1:55" s="19" customFormat="1" ht="25.7" hidden="1" customHeight="1">
      <c r="A1452" s="896"/>
      <c r="B1452" s="242"/>
      <c r="C1452" s="707" t="s">
        <v>6799</v>
      </c>
      <c r="D1452" s="707" t="s">
        <v>7140</v>
      </c>
      <c r="E1452" s="707" t="s">
        <v>6799</v>
      </c>
      <c r="F1452" s="707" t="s">
        <v>6799</v>
      </c>
      <c r="G1452" s="236"/>
      <c r="H1452" s="236"/>
      <c r="I1452" s="235">
        <v>480</v>
      </c>
      <c r="J1452" s="235">
        <v>480</v>
      </c>
      <c r="K1452" s="235">
        <v>480</v>
      </c>
      <c r="L1452" s="236"/>
      <c r="M1452" s="736"/>
      <c r="N1452" s="236"/>
      <c r="O1452" s="235">
        <v>374</v>
      </c>
      <c r="P1452" s="235">
        <v>374</v>
      </c>
      <c r="Q1452" s="235" t="s">
        <v>1774</v>
      </c>
      <c r="R1452" s="235">
        <v>1</v>
      </c>
      <c r="S1452" s="235" t="s">
        <v>614</v>
      </c>
      <c r="T1452" s="236"/>
      <c r="U1452" s="236"/>
      <c r="V1452" s="236"/>
      <c r="W1452" s="236"/>
      <c r="X1452" s="236"/>
      <c r="Y1452" s="236"/>
      <c r="Z1452" s="235"/>
      <c r="AA1452" s="707"/>
      <c r="AB1452" s="707"/>
      <c r="AC1452" s="236"/>
      <c r="AD1452" s="236"/>
      <c r="AE1452" s="236"/>
      <c r="AF1452" s="236"/>
      <c r="AG1452" s="236"/>
      <c r="AH1452" s="236"/>
      <c r="AI1452" s="236"/>
      <c r="AJ1452" s="236"/>
      <c r="AK1452" s="236"/>
      <c r="AL1452" s="236"/>
      <c r="AM1452" s="236"/>
      <c r="AN1452" s="236"/>
      <c r="AO1452" s="236"/>
      <c r="AP1452" s="236"/>
      <c r="AQ1452" s="236"/>
      <c r="AR1452" s="236"/>
      <c r="AS1452" s="236"/>
      <c r="AT1452" s="236"/>
      <c r="AU1452" s="221">
        <v>2015</v>
      </c>
      <c r="AV1452" s="221"/>
      <c r="AW1452" s="221"/>
      <c r="AX1452" s="221"/>
      <c r="AY1452" s="221"/>
      <c r="AZ1452" s="221"/>
      <c r="BA1452" s="221"/>
      <c r="BB1452" s="222">
        <v>208</v>
      </c>
      <c r="BC1452" s="222"/>
    </row>
    <row r="1453" spans="1:55" s="19" customFormat="1" ht="25.7" hidden="1" customHeight="1">
      <c r="A1453" s="896"/>
      <c r="B1453" s="242"/>
      <c r="C1453" s="707" t="s">
        <v>6799</v>
      </c>
      <c r="D1453" s="707" t="s">
        <v>16799</v>
      </c>
      <c r="E1453" s="707" t="s">
        <v>6799</v>
      </c>
      <c r="F1453" s="707" t="s">
        <v>6799</v>
      </c>
      <c r="G1453" s="236"/>
      <c r="H1453" s="236"/>
      <c r="I1453" s="235">
        <v>480</v>
      </c>
      <c r="J1453" s="235">
        <v>480</v>
      </c>
      <c r="K1453" s="235">
        <v>480</v>
      </c>
      <c r="L1453" s="236"/>
      <c r="M1453" s="736"/>
      <c r="N1453" s="236"/>
      <c r="O1453" s="235">
        <v>374</v>
      </c>
      <c r="P1453" s="235">
        <v>374</v>
      </c>
      <c r="Q1453" s="235" t="s">
        <v>1774</v>
      </c>
      <c r="R1453" s="235">
        <v>1</v>
      </c>
      <c r="S1453" s="235" t="s">
        <v>614</v>
      </c>
      <c r="T1453" s="236"/>
      <c r="U1453" s="236"/>
      <c r="V1453" s="236"/>
      <c r="W1453" s="236"/>
      <c r="X1453" s="236"/>
      <c r="Y1453" s="236"/>
      <c r="Z1453" s="235" t="s">
        <v>1496</v>
      </c>
      <c r="AA1453" s="707"/>
      <c r="AB1453" s="707"/>
      <c r="AC1453" s="236"/>
      <c r="AD1453" s="236"/>
      <c r="AE1453" s="236"/>
      <c r="AF1453" s="236"/>
      <c r="AG1453" s="236"/>
      <c r="AH1453" s="236"/>
      <c r="AI1453" s="236"/>
      <c r="AJ1453" s="236"/>
      <c r="AK1453" s="236"/>
      <c r="AL1453" s="236"/>
      <c r="AM1453" s="236"/>
      <c r="AN1453" s="236"/>
      <c r="AO1453" s="236"/>
      <c r="AP1453" s="236"/>
      <c r="AQ1453" s="236"/>
      <c r="AR1453" s="236"/>
      <c r="AS1453" s="236"/>
      <c r="AT1453" s="236"/>
      <c r="AU1453" s="221">
        <v>2017</v>
      </c>
      <c r="AV1453" s="221"/>
      <c r="AW1453" s="221"/>
      <c r="AX1453" s="221"/>
      <c r="AY1453" s="221"/>
      <c r="AZ1453" s="221"/>
      <c r="BA1453" s="221"/>
      <c r="BB1453" s="222">
        <v>47</v>
      </c>
      <c r="BC1453" s="222" t="s">
        <v>3615</v>
      </c>
    </row>
    <row r="1454" spans="1:55" s="19" customFormat="1" ht="25.7" hidden="1" customHeight="1">
      <c r="A1454" s="896"/>
      <c r="B1454" s="242"/>
      <c r="C1454" s="707" t="s">
        <v>6803</v>
      </c>
      <c r="D1454" s="707" t="s">
        <v>7141</v>
      </c>
      <c r="E1454" s="707" t="s">
        <v>6803</v>
      </c>
      <c r="F1454" s="707" t="s">
        <v>6803</v>
      </c>
      <c r="G1454" s="236"/>
      <c r="H1454" s="236"/>
      <c r="I1454" s="235">
        <v>456</v>
      </c>
      <c r="J1454" s="235">
        <v>456</v>
      </c>
      <c r="K1454" s="235">
        <v>456</v>
      </c>
      <c r="L1454" s="236"/>
      <c r="M1454" s="736"/>
      <c r="N1454" s="236"/>
      <c r="O1454" s="235">
        <v>456</v>
      </c>
      <c r="P1454" s="235">
        <v>456</v>
      </c>
      <c r="Q1454" s="235" t="s">
        <v>7142</v>
      </c>
      <c r="R1454" s="235">
        <v>1</v>
      </c>
      <c r="S1454" s="235" t="s">
        <v>614</v>
      </c>
      <c r="T1454" s="236"/>
      <c r="U1454" s="236"/>
      <c r="V1454" s="236"/>
      <c r="W1454" s="236"/>
      <c r="X1454" s="236"/>
      <c r="Y1454" s="236"/>
      <c r="Z1454" s="235" t="s">
        <v>1496</v>
      </c>
      <c r="AA1454" s="707"/>
      <c r="AB1454" s="707"/>
      <c r="AC1454" s="236"/>
      <c r="AD1454" s="236"/>
      <c r="AE1454" s="236"/>
      <c r="AF1454" s="236"/>
      <c r="AG1454" s="236"/>
      <c r="AH1454" s="236"/>
      <c r="AI1454" s="236"/>
      <c r="AJ1454" s="236"/>
      <c r="AK1454" s="236"/>
      <c r="AL1454" s="236"/>
      <c r="AM1454" s="236"/>
      <c r="AN1454" s="236"/>
      <c r="AO1454" s="236"/>
      <c r="AP1454" s="236"/>
      <c r="AQ1454" s="236"/>
      <c r="AR1454" s="236"/>
      <c r="AS1454" s="236"/>
      <c r="AT1454" s="236"/>
      <c r="AU1454" s="221">
        <v>2009</v>
      </c>
      <c r="AV1454" s="221"/>
      <c r="AW1454" s="221"/>
      <c r="AX1454" s="221"/>
      <c r="AY1454" s="221"/>
      <c r="AZ1454" s="221"/>
      <c r="BA1454" s="221"/>
      <c r="BB1454" s="222">
        <v>100</v>
      </c>
      <c r="BC1454" s="222"/>
    </row>
    <row r="1455" spans="1:55" s="19" customFormat="1" ht="25.7" hidden="1" customHeight="1">
      <c r="A1455" s="896"/>
      <c r="B1455" s="242"/>
      <c r="C1455" s="707" t="s">
        <v>6803</v>
      </c>
      <c r="D1455" s="707" t="s">
        <v>7143</v>
      </c>
      <c r="E1455" s="707" t="s">
        <v>6803</v>
      </c>
      <c r="F1455" s="707" t="s">
        <v>6803</v>
      </c>
      <c r="G1455" s="236"/>
      <c r="H1455" s="236"/>
      <c r="I1455" s="235">
        <v>414</v>
      </c>
      <c r="J1455" s="235">
        <v>414</v>
      </c>
      <c r="K1455" s="235">
        <v>414</v>
      </c>
      <c r="L1455" s="236"/>
      <c r="M1455" s="736"/>
      <c r="N1455" s="236"/>
      <c r="O1455" s="235">
        <v>414</v>
      </c>
      <c r="P1455" s="235">
        <v>414</v>
      </c>
      <c r="Q1455" s="235" t="s">
        <v>7144</v>
      </c>
      <c r="R1455" s="235">
        <v>1</v>
      </c>
      <c r="S1455" s="235" t="s">
        <v>614</v>
      </c>
      <c r="T1455" s="236"/>
      <c r="U1455" s="236"/>
      <c r="V1455" s="236"/>
      <c r="W1455" s="236"/>
      <c r="X1455" s="236"/>
      <c r="Y1455" s="236"/>
      <c r="Z1455" s="235" t="s">
        <v>1496</v>
      </c>
      <c r="AA1455" s="707"/>
      <c r="AB1455" s="707"/>
      <c r="AC1455" s="236"/>
      <c r="AD1455" s="236"/>
      <c r="AE1455" s="236"/>
      <c r="AF1455" s="236"/>
      <c r="AG1455" s="236"/>
      <c r="AH1455" s="236"/>
      <c r="AI1455" s="236"/>
      <c r="AJ1455" s="236"/>
      <c r="AK1455" s="236"/>
      <c r="AL1455" s="236"/>
      <c r="AM1455" s="236"/>
      <c r="AN1455" s="236"/>
      <c r="AO1455" s="236"/>
      <c r="AP1455" s="236"/>
      <c r="AQ1455" s="236"/>
      <c r="AR1455" s="236"/>
      <c r="AS1455" s="236"/>
      <c r="AT1455" s="236"/>
      <c r="AU1455" s="221">
        <v>2009</v>
      </c>
      <c r="AV1455" s="221"/>
      <c r="AW1455" s="221"/>
      <c r="AX1455" s="221"/>
      <c r="AY1455" s="221"/>
      <c r="AZ1455" s="221"/>
      <c r="BA1455" s="221"/>
      <c r="BB1455" s="222">
        <v>100</v>
      </c>
      <c r="BC1455" s="222"/>
    </row>
    <row r="1456" spans="1:55" s="19" customFormat="1" ht="25.7" hidden="1" customHeight="1">
      <c r="A1456" s="896"/>
      <c r="B1456" s="242"/>
      <c r="C1456" s="707" t="s">
        <v>6803</v>
      </c>
      <c r="D1456" s="707" t="s">
        <v>7145</v>
      </c>
      <c r="E1456" s="707" t="s">
        <v>6803</v>
      </c>
      <c r="F1456" s="707" t="s">
        <v>6803</v>
      </c>
      <c r="G1456" s="236"/>
      <c r="H1456" s="236"/>
      <c r="I1456" s="235">
        <v>504</v>
      </c>
      <c r="J1456" s="235">
        <v>504</v>
      </c>
      <c r="K1456" s="235">
        <v>504</v>
      </c>
      <c r="L1456" s="236"/>
      <c r="M1456" s="736"/>
      <c r="N1456" s="236"/>
      <c r="O1456" s="235">
        <v>504</v>
      </c>
      <c r="P1456" s="235">
        <v>504</v>
      </c>
      <c r="Q1456" s="235" t="s">
        <v>7146</v>
      </c>
      <c r="R1456" s="235">
        <v>1</v>
      </c>
      <c r="S1456" s="235" t="s">
        <v>614</v>
      </c>
      <c r="T1456" s="236"/>
      <c r="U1456" s="236"/>
      <c r="V1456" s="236"/>
      <c r="W1456" s="236"/>
      <c r="X1456" s="236"/>
      <c r="Y1456" s="236"/>
      <c r="Z1456" s="235" t="s">
        <v>1496</v>
      </c>
      <c r="AA1456" s="707"/>
      <c r="AB1456" s="707"/>
      <c r="AC1456" s="236"/>
      <c r="AD1456" s="236"/>
      <c r="AE1456" s="236"/>
      <c r="AF1456" s="236"/>
      <c r="AG1456" s="236"/>
      <c r="AH1456" s="236"/>
      <c r="AI1456" s="236"/>
      <c r="AJ1456" s="236"/>
      <c r="AK1456" s="236"/>
      <c r="AL1456" s="236"/>
      <c r="AM1456" s="236"/>
      <c r="AN1456" s="236"/>
      <c r="AO1456" s="236"/>
      <c r="AP1456" s="236"/>
      <c r="AQ1456" s="236"/>
      <c r="AR1456" s="236"/>
      <c r="AS1456" s="236"/>
      <c r="AT1456" s="236"/>
      <c r="AU1456" s="221">
        <v>2010</v>
      </c>
      <c r="AV1456" s="221"/>
      <c r="AW1456" s="221"/>
      <c r="AX1456" s="221"/>
      <c r="AY1456" s="221"/>
      <c r="AZ1456" s="221"/>
      <c r="BA1456" s="221"/>
      <c r="BB1456" s="222">
        <v>100</v>
      </c>
      <c r="BC1456" s="222"/>
    </row>
    <row r="1457" spans="1:55" s="19" customFormat="1" ht="25.7" hidden="1" customHeight="1">
      <c r="A1457" s="896"/>
      <c r="B1457" s="242"/>
      <c r="C1457" s="707" t="s">
        <v>6803</v>
      </c>
      <c r="D1457" s="707" t="s">
        <v>7147</v>
      </c>
      <c r="E1457" s="707" t="s">
        <v>6803</v>
      </c>
      <c r="F1457" s="707" t="s">
        <v>6803</v>
      </c>
      <c r="G1457" s="236"/>
      <c r="H1457" s="236"/>
      <c r="I1457" s="235">
        <v>456</v>
      </c>
      <c r="J1457" s="235">
        <v>456</v>
      </c>
      <c r="K1457" s="235">
        <v>456</v>
      </c>
      <c r="L1457" s="236"/>
      <c r="M1457" s="736"/>
      <c r="N1457" s="236"/>
      <c r="O1457" s="235">
        <v>456</v>
      </c>
      <c r="P1457" s="235">
        <v>456</v>
      </c>
      <c r="Q1457" s="235" t="s">
        <v>7142</v>
      </c>
      <c r="R1457" s="235">
        <v>1</v>
      </c>
      <c r="S1457" s="235" t="s">
        <v>614</v>
      </c>
      <c r="T1457" s="236"/>
      <c r="U1457" s="236"/>
      <c r="V1457" s="236"/>
      <c r="W1457" s="236"/>
      <c r="X1457" s="236"/>
      <c r="Y1457" s="236"/>
      <c r="Z1457" s="235" t="s">
        <v>1496</v>
      </c>
      <c r="AA1457" s="707"/>
      <c r="AB1457" s="707"/>
      <c r="AC1457" s="236"/>
      <c r="AD1457" s="236"/>
      <c r="AE1457" s="236"/>
      <c r="AF1457" s="236"/>
      <c r="AG1457" s="236"/>
      <c r="AH1457" s="236"/>
      <c r="AI1457" s="236"/>
      <c r="AJ1457" s="236"/>
      <c r="AK1457" s="236"/>
      <c r="AL1457" s="236"/>
      <c r="AM1457" s="236"/>
      <c r="AN1457" s="236"/>
      <c r="AO1457" s="236"/>
      <c r="AP1457" s="236"/>
      <c r="AQ1457" s="236"/>
      <c r="AR1457" s="236"/>
      <c r="AS1457" s="236"/>
      <c r="AT1457" s="236"/>
      <c r="AU1457" s="221">
        <v>2010</v>
      </c>
      <c r="AV1457" s="221"/>
      <c r="AW1457" s="221"/>
      <c r="AX1457" s="221"/>
      <c r="AY1457" s="221"/>
      <c r="AZ1457" s="221"/>
      <c r="BA1457" s="221"/>
      <c r="BB1457" s="222">
        <v>100</v>
      </c>
      <c r="BC1457" s="222"/>
    </row>
    <row r="1458" spans="1:55" s="19" customFormat="1" ht="25.7" hidden="1" customHeight="1">
      <c r="A1458" s="896"/>
      <c r="B1458" s="242"/>
      <c r="C1458" s="239" t="s">
        <v>6803</v>
      </c>
      <c r="D1458" s="239" t="s">
        <v>7148</v>
      </c>
      <c r="E1458" s="239" t="s">
        <v>6803</v>
      </c>
      <c r="F1458" s="239" t="s">
        <v>6803</v>
      </c>
      <c r="G1458" s="290"/>
      <c r="H1458" s="290"/>
      <c r="I1458" s="293">
        <v>456</v>
      </c>
      <c r="J1458" s="293">
        <v>456</v>
      </c>
      <c r="K1458" s="293">
        <v>456</v>
      </c>
      <c r="L1458" s="290"/>
      <c r="M1458" s="936"/>
      <c r="N1458" s="290"/>
      <c r="O1458" s="293">
        <v>456</v>
      </c>
      <c r="P1458" s="293">
        <v>456</v>
      </c>
      <c r="Q1458" s="293" t="s">
        <v>7142</v>
      </c>
      <c r="R1458" s="293">
        <v>1</v>
      </c>
      <c r="S1458" s="293" t="s">
        <v>614</v>
      </c>
      <c r="T1458" s="290"/>
      <c r="U1458" s="290"/>
      <c r="V1458" s="290"/>
      <c r="W1458" s="290"/>
      <c r="X1458" s="290"/>
      <c r="Y1458" s="290"/>
      <c r="Z1458" s="293" t="s">
        <v>1496</v>
      </c>
      <c r="AA1458" s="239"/>
      <c r="AB1458" s="239"/>
      <c r="AC1458" s="290"/>
      <c r="AD1458" s="290"/>
      <c r="AE1458" s="290"/>
      <c r="AF1458" s="290"/>
      <c r="AG1458" s="290"/>
      <c r="AH1458" s="290"/>
      <c r="AI1458" s="290"/>
      <c r="AJ1458" s="290"/>
      <c r="AK1458" s="290"/>
      <c r="AL1458" s="290"/>
      <c r="AM1458" s="290"/>
      <c r="AN1458" s="290"/>
      <c r="AO1458" s="290"/>
      <c r="AP1458" s="290"/>
      <c r="AQ1458" s="290"/>
      <c r="AR1458" s="290"/>
      <c r="AS1458" s="290"/>
      <c r="AT1458" s="290"/>
      <c r="AU1458" s="818">
        <v>2006</v>
      </c>
      <c r="AV1458" s="818"/>
      <c r="AW1458" s="818"/>
      <c r="AX1458" s="818"/>
      <c r="AY1458" s="818"/>
      <c r="AZ1458" s="818"/>
      <c r="BA1458" s="818"/>
      <c r="BB1458" s="932">
        <v>100</v>
      </c>
      <c r="BC1458" s="932"/>
    </row>
    <row r="1459" spans="1:55" s="19" customFormat="1" ht="25.7" hidden="1" customHeight="1">
      <c r="A1459" s="896"/>
      <c r="B1459" s="242"/>
      <c r="C1459" s="239" t="s">
        <v>6803</v>
      </c>
      <c r="D1459" s="239" t="s">
        <v>7149</v>
      </c>
      <c r="E1459" s="239" t="s">
        <v>6803</v>
      </c>
      <c r="F1459" s="239" t="s">
        <v>6803</v>
      </c>
      <c r="G1459" s="290"/>
      <c r="H1459" s="290"/>
      <c r="I1459" s="293">
        <v>456</v>
      </c>
      <c r="J1459" s="293">
        <v>456</v>
      </c>
      <c r="K1459" s="293">
        <v>456</v>
      </c>
      <c r="L1459" s="290"/>
      <c r="M1459" s="936"/>
      <c r="N1459" s="290"/>
      <c r="O1459" s="293">
        <v>456</v>
      </c>
      <c r="P1459" s="293">
        <v>456</v>
      </c>
      <c r="Q1459" s="293" t="s">
        <v>7142</v>
      </c>
      <c r="R1459" s="293">
        <v>1</v>
      </c>
      <c r="S1459" s="293" t="s">
        <v>614</v>
      </c>
      <c r="T1459" s="290"/>
      <c r="U1459" s="290"/>
      <c r="V1459" s="290"/>
      <c r="W1459" s="290"/>
      <c r="X1459" s="290"/>
      <c r="Y1459" s="290"/>
      <c r="Z1459" s="293" t="s">
        <v>1496</v>
      </c>
      <c r="AA1459" s="239"/>
      <c r="AB1459" s="239"/>
      <c r="AC1459" s="290"/>
      <c r="AD1459" s="290"/>
      <c r="AE1459" s="290"/>
      <c r="AF1459" s="290"/>
      <c r="AG1459" s="290"/>
      <c r="AH1459" s="290"/>
      <c r="AI1459" s="290"/>
      <c r="AJ1459" s="290"/>
      <c r="AK1459" s="290"/>
      <c r="AL1459" s="290"/>
      <c r="AM1459" s="290"/>
      <c r="AN1459" s="290"/>
      <c r="AO1459" s="290"/>
      <c r="AP1459" s="290"/>
      <c r="AQ1459" s="290"/>
      <c r="AR1459" s="290"/>
      <c r="AS1459" s="290"/>
      <c r="AT1459" s="290"/>
      <c r="AU1459" s="818">
        <v>2009</v>
      </c>
      <c r="AV1459" s="818"/>
      <c r="AW1459" s="818"/>
      <c r="AX1459" s="818"/>
      <c r="AY1459" s="818"/>
      <c r="AZ1459" s="818"/>
      <c r="BA1459" s="818"/>
      <c r="BB1459" s="932">
        <v>100</v>
      </c>
      <c r="BC1459" s="932"/>
    </row>
    <row r="1460" spans="1:55" s="19" customFormat="1" ht="25.7" hidden="1" customHeight="1">
      <c r="A1460" s="896"/>
      <c r="B1460" s="242"/>
      <c r="C1460" s="239" t="s">
        <v>6803</v>
      </c>
      <c r="D1460" s="239" t="s">
        <v>7150</v>
      </c>
      <c r="E1460" s="239" t="s">
        <v>6803</v>
      </c>
      <c r="F1460" s="239" t="s">
        <v>6803</v>
      </c>
      <c r="G1460" s="290"/>
      <c r="H1460" s="290"/>
      <c r="I1460" s="293">
        <v>456</v>
      </c>
      <c r="J1460" s="293">
        <v>456</v>
      </c>
      <c r="K1460" s="293">
        <v>456</v>
      </c>
      <c r="L1460" s="290"/>
      <c r="M1460" s="936"/>
      <c r="N1460" s="290"/>
      <c r="O1460" s="293">
        <v>456</v>
      </c>
      <c r="P1460" s="293">
        <v>456</v>
      </c>
      <c r="Q1460" s="293" t="s">
        <v>7142</v>
      </c>
      <c r="R1460" s="293">
        <v>1</v>
      </c>
      <c r="S1460" s="293" t="s">
        <v>614</v>
      </c>
      <c r="T1460" s="290"/>
      <c r="U1460" s="290"/>
      <c r="V1460" s="290"/>
      <c r="W1460" s="290"/>
      <c r="X1460" s="290"/>
      <c r="Y1460" s="290"/>
      <c r="Z1460" s="293" t="s">
        <v>1496</v>
      </c>
      <c r="AA1460" s="239"/>
      <c r="AB1460" s="239"/>
      <c r="AC1460" s="290"/>
      <c r="AD1460" s="290"/>
      <c r="AE1460" s="290"/>
      <c r="AF1460" s="290"/>
      <c r="AG1460" s="290"/>
      <c r="AH1460" s="290"/>
      <c r="AI1460" s="290"/>
      <c r="AJ1460" s="290"/>
      <c r="AK1460" s="290"/>
      <c r="AL1460" s="290"/>
      <c r="AM1460" s="290"/>
      <c r="AN1460" s="290"/>
      <c r="AO1460" s="290"/>
      <c r="AP1460" s="290"/>
      <c r="AQ1460" s="290"/>
      <c r="AR1460" s="290"/>
      <c r="AS1460" s="290"/>
      <c r="AT1460" s="290"/>
      <c r="AU1460" s="818">
        <v>2009</v>
      </c>
      <c r="AV1460" s="818"/>
      <c r="AW1460" s="818"/>
      <c r="AX1460" s="818"/>
      <c r="AY1460" s="818"/>
      <c r="AZ1460" s="818"/>
      <c r="BA1460" s="818"/>
      <c r="BB1460" s="932">
        <v>100</v>
      </c>
      <c r="BC1460" s="932"/>
    </row>
    <row r="1461" spans="1:55" s="19" customFormat="1" ht="25.7" hidden="1" customHeight="1">
      <c r="A1461" s="896"/>
      <c r="B1461" s="242"/>
      <c r="C1461" s="239" t="s">
        <v>6803</v>
      </c>
      <c r="D1461" s="239" t="s">
        <v>7151</v>
      </c>
      <c r="E1461" s="239" t="s">
        <v>6803</v>
      </c>
      <c r="F1461" s="239" t="s">
        <v>6803</v>
      </c>
      <c r="G1461" s="290"/>
      <c r="H1461" s="290"/>
      <c r="I1461" s="293">
        <v>456</v>
      </c>
      <c r="J1461" s="293">
        <v>456</v>
      </c>
      <c r="K1461" s="293">
        <v>456</v>
      </c>
      <c r="L1461" s="290"/>
      <c r="M1461" s="936"/>
      <c r="N1461" s="290"/>
      <c r="O1461" s="293">
        <v>456</v>
      </c>
      <c r="P1461" s="293">
        <v>456</v>
      </c>
      <c r="Q1461" s="235" t="s">
        <v>7142</v>
      </c>
      <c r="R1461" s="293">
        <v>1</v>
      </c>
      <c r="S1461" s="293" t="s">
        <v>614</v>
      </c>
      <c r="T1461" s="290"/>
      <c r="U1461" s="290"/>
      <c r="V1461" s="290"/>
      <c r="W1461" s="290"/>
      <c r="X1461" s="290"/>
      <c r="Y1461" s="290"/>
      <c r="Z1461" s="293" t="s">
        <v>1496</v>
      </c>
      <c r="AA1461" s="239"/>
      <c r="AB1461" s="239"/>
      <c r="AC1461" s="290"/>
      <c r="AD1461" s="290"/>
      <c r="AE1461" s="290"/>
      <c r="AF1461" s="290"/>
      <c r="AG1461" s="290"/>
      <c r="AH1461" s="290"/>
      <c r="AI1461" s="290"/>
      <c r="AJ1461" s="290"/>
      <c r="AK1461" s="290"/>
      <c r="AL1461" s="290"/>
      <c r="AM1461" s="290"/>
      <c r="AN1461" s="290"/>
      <c r="AO1461" s="290"/>
      <c r="AP1461" s="290"/>
      <c r="AQ1461" s="290"/>
      <c r="AR1461" s="290"/>
      <c r="AS1461" s="290"/>
      <c r="AT1461" s="290"/>
      <c r="AU1461" s="818">
        <v>2009</v>
      </c>
      <c r="AV1461" s="818"/>
      <c r="AW1461" s="818"/>
      <c r="AX1461" s="818"/>
      <c r="AY1461" s="818"/>
      <c r="AZ1461" s="818"/>
      <c r="BA1461" s="818"/>
      <c r="BB1461" s="932">
        <v>100</v>
      </c>
      <c r="BC1461" s="932"/>
    </row>
    <row r="1462" spans="1:55" s="19" customFormat="1" ht="25.7" hidden="1" customHeight="1">
      <c r="A1462" s="896"/>
      <c r="B1462" s="242"/>
      <c r="C1462" s="707" t="s">
        <v>6803</v>
      </c>
      <c r="D1462" s="707" t="s">
        <v>7152</v>
      </c>
      <c r="E1462" s="707" t="s">
        <v>6803</v>
      </c>
      <c r="F1462" s="707" t="s">
        <v>6803</v>
      </c>
      <c r="G1462" s="236"/>
      <c r="H1462" s="236"/>
      <c r="I1462" s="235">
        <v>456</v>
      </c>
      <c r="J1462" s="235">
        <v>456</v>
      </c>
      <c r="K1462" s="235">
        <v>456</v>
      </c>
      <c r="L1462" s="236"/>
      <c r="M1462" s="736"/>
      <c r="N1462" s="236"/>
      <c r="O1462" s="235">
        <v>456</v>
      </c>
      <c r="P1462" s="235">
        <v>456</v>
      </c>
      <c r="Q1462" s="235" t="s">
        <v>7142</v>
      </c>
      <c r="R1462" s="235">
        <v>1</v>
      </c>
      <c r="S1462" s="235" t="s">
        <v>614</v>
      </c>
      <c r="T1462" s="236"/>
      <c r="U1462" s="236"/>
      <c r="V1462" s="236"/>
      <c r="W1462" s="236"/>
      <c r="X1462" s="236"/>
      <c r="Y1462" s="236"/>
      <c r="Z1462" s="235" t="s">
        <v>1496</v>
      </c>
      <c r="AA1462" s="707"/>
      <c r="AB1462" s="707"/>
      <c r="AC1462" s="236"/>
      <c r="AD1462" s="236"/>
      <c r="AE1462" s="236"/>
      <c r="AF1462" s="236"/>
      <c r="AG1462" s="236"/>
      <c r="AH1462" s="236"/>
      <c r="AI1462" s="236"/>
      <c r="AJ1462" s="236"/>
      <c r="AK1462" s="236"/>
      <c r="AL1462" s="236"/>
      <c r="AM1462" s="236"/>
      <c r="AN1462" s="236"/>
      <c r="AO1462" s="236"/>
      <c r="AP1462" s="236"/>
      <c r="AQ1462" s="236"/>
      <c r="AR1462" s="236"/>
      <c r="AS1462" s="236"/>
      <c r="AT1462" s="236"/>
      <c r="AU1462" s="221">
        <v>2010</v>
      </c>
      <c r="AV1462" s="221"/>
      <c r="AW1462" s="221"/>
      <c r="AX1462" s="221"/>
      <c r="AY1462" s="221"/>
      <c r="AZ1462" s="221"/>
      <c r="BA1462" s="221"/>
      <c r="BB1462" s="222">
        <v>100</v>
      </c>
      <c r="BC1462" s="222"/>
    </row>
    <row r="1463" spans="1:55" s="19" customFormat="1" ht="25.7" hidden="1" customHeight="1">
      <c r="A1463" s="896"/>
      <c r="B1463" s="242"/>
      <c r="C1463" s="242" t="s">
        <v>6803</v>
      </c>
      <c r="D1463" s="242" t="s">
        <v>7153</v>
      </c>
      <c r="E1463" s="242" t="s">
        <v>6803</v>
      </c>
      <c r="F1463" s="242" t="s">
        <v>7032</v>
      </c>
      <c r="G1463" s="282"/>
      <c r="H1463" s="282"/>
      <c r="I1463" s="463">
        <v>884</v>
      </c>
      <c r="J1463" s="463">
        <v>884</v>
      </c>
      <c r="K1463" s="463">
        <v>884</v>
      </c>
      <c r="L1463" s="282"/>
      <c r="M1463" s="952"/>
      <c r="N1463" s="282"/>
      <c r="O1463" s="463">
        <v>884</v>
      </c>
      <c r="P1463" s="463">
        <v>884</v>
      </c>
      <c r="Q1463" s="241" t="s">
        <v>7142</v>
      </c>
      <c r="R1463" s="463">
        <v>1</v>
      </c>
      <c r="S1463" s="463" t="s">
        <v>614</v>
      </c>
      <c r="T1463" s="282"/>
      <c r="U1463" s="282"/>
      <c r="V1463" s="282"/>
      <c r="W1463" s="282"/>
      <c r="X1463" s="282"/>
      <c r="Y1463" s="282"/>
      <c r="Z1463" s="463" t="s">
        <v>1496</v>
      </c>
      <c r="AA1463" s="242"/>
      <c r="AB1463" s="242"/>
      <c r="AC1463" s="282"/>
      <c r="AD1463" s="282"/>
      <c r="AE1463" s="282"/>
      <c r="AF1463" s="282"/>
      <c r="AG1463" s="282"/>
      <c r="AH1463" s="282"/>
      <c r="AI1463" s="282"/>
      <c r="AJ1463" s="282"/>
      <c r="AK1463" s="282"/>
      <c r="AL1463" s="282"/>
      <c r="AM1463" s="282"/>
      <c r="AN1463" s="282"/>
      <c r="AO1463" s="282"/>
      <c r="AP1463" s="282"/>
      <c r="AQ1463" s="282"/>
      <c r="AR1463" s="282"/>
      <c r="AS1463" s="282"/>
      <c r="AT1463" s="282"/>
      <c r="AU1463" s="766">
        <v>2006</v>
      </c>
      <c r="AV1463" s="766"/>
      <c r="AW1463" s="766"/>
      <c r="AX1463" s="766"/>
      <c r="AY1463" s="766"/>
      <c r="AZ1463" s="766"/>
      <c r="BA1463" s="766"/>
      <c r="BB1463" s="434">
        <v>200</v>
      </c>
      <c r="BC1463" s="434"/>
    </row>
    <row r="1464" spans="1:55" s="19" customFormat="1" ht="25.7" hidden="1" customHeight="1">
      <c r="A1464" s="896"/>
      <c r="B1464" s="242"/>
      <c r="C1464" s="239" t="s">
        <v>6803</v>
      </c>
      <c r="D1464" s="239" t="s">
        <v>7154</v>
      </c>
      <c r="E1464" s="239" t="s">
        <v>6803</v>
      </c>
      <c r="F1464" s="239" t="s">
        <v>6803</v>
      </c>
      <c r="G1464" s="290"/>
      <c r="H1464" s="290"/>
      <c r="I1464" s="293">
        <v>456</v>
      </c>
      <c r="J1464" s="293">
        <v>456</v>
      </c>
      <c r="K1464" s="293">
        <v>456</v>
      </c>
      <c r="L1464" s="290"/>
      <c r="M1464" s="936"/>
      <c r="N1464" s="290"/>
      <c r="O1464" s="293">
        <v>456</v>
      </c>
      <c r="P1464" s="293">
        <v>456</v>
      </c>
      <c r="Q1464" s="235" t="s">
        <v>7142</v>
      </c>
      <c r="R1464" s="293">
        <v>1</v>
      </c>
      <c r="S1464" s="293" t="s">
        <v>614</v>
      </c>
      <c r="T1464" s="290"/>
      <c r="U1464" s="290"/>
      <c r="V1464" s="290"/>
      <c r="W1464" s="290"/>
      <c r="X1464" s="290"/>
      <c r="Y1464" s="290"/>
      <c r="Z1464" s="293" t="s">
        <v>1496</v>
      </c>
      <c r="AA1464" s="239"/>
      <c r="AB1464" s="239"/>
      <c r="AC1464" s="290"/>
      <c r="AD1464" s="290"/>
      <c r="AE1464" s="290"/>
      <c r="AF1464" s="290"/>
      <c r="AG1464" s="290"/>
      <c r="AH1464" s="290"/>
      <c r="AI1464" s="290"/>
      <c r="AJ1464" s="290"/>
      <c r="AK1464" s="290"/>
      <c r="AL1464" s="290"/>
      <c r="AM1464" s="290"/>
      <c r="AN1464" s="290"/>
      <c r="AO1464" s="290"/>
      <c r="AP1464" s="290"/>
      <c r="AQ1464" s="290"/>
      <c r="AR1464" s="290"/>
      <c r="AS1464" s="290"/>
      <c r="AT1464" s="290"/>
      <c r="AU1464" s="818">
        <v>2010</v>
      </c>
      <c r="AV1464" s="818"/>
      <c r="AW1464" s="818"/>
      <c r="AX1464" s="818"/>
      <c r="AY1464" s="818"/>
      <c r="AZ1464" s="818"/>
      <c r="BA1464" s="818"/>
      <c r="BB1464" s="932">
        <v>100</v>
      </c>
      <c r="BC1464" s="932"/>
    </row>
    <row r="1465" spans="1:55" s="19" customFormat="1" ht="25.7" hidden="1" customHeight="1">
      <c r="A1465" s="896"/>
      <c r="B1465" s="242"/>
      <c r="C1465" s="239" t="s">
        <v>6803</v>
      </c>
      <c r="D1465" s="239" t="s">
        <v>7155</v>
      </c>
      <c r="E1465" s="239" t="s">
        <v>6803</v>
      </c>
      <c r="F1465" s="239" t="s">
        <v>6803</v>
      </c>
      <c r="G1465" s="290"/>
      <c r="H1465" s="290"/>
      <c r="I1465" s="293">
        <v>456</v>
      </c>
      <c r="J1465" s="293">
        <v>456</v>
      </c>
      <c r="K1465" s="293">
        <v>456</v>
      </c>
      <c r="L1465" s="290"/>
      <c r="M1465" s="936"/>
      <c r="N1465" s="290"/>
      <c r="O1465" s="293">
        <v>456</v>
      </c>
      <c r="P1465" s="293">
        <v>456</v>
      </c>
      <c r="Q1465" s="235" t="s">
        <v>7142</v>
      </c>
      <c r="R1465" s="293">
        <v>1</v>
      </c>
      <c r="S1465" s="293" t="s">
        <v>614</v>
      </c>
      <c r="T1465" s="290"/>
      <c r="U1465" s="290"/>
      <c r="V1465" s="290"/>
      <c r="W1465" s="290"/>
      <c r="X1465" s="290"/>
      <c r="Y1465" s="290"/>
      <c r="Z1465" s="293" t="s">
        <v>1496</v>
      </c>
      <c r="AA1465" s="239"/>
      <c r="AB1465" s="239"/>
      <c r="AC1465" s="290"/>
      <c r="AD1465" s="290"/>
      <c r="AE1465" s="290"/>
      <c r="AF1465" s="290"/>
      <c r="AG1465" s="290"/>
      <c r="AH1465" s="290"/>
      <c r="AI1465" s="290"/>
      <c r="AJ1465" s="290"/>
      <c r="AK1465" s="290"/>
      <c r="AL1465" s="290"/>
      <c r="AM1465" s="290"/>
      <c r="AN1465" s="290"/>
      <c r="AO1465" s="290"/>
      <c r="AP1465" s="290"/>
      <c r="AQ1465" s="290"/>
      <c r="AR1465" s="290"/>
      <c r="AS1465" s="290"/>
      <c r="AT1465" s="290"/>
      <c r="AU1465" s="818">
        <v>2010</v>
      </c>
      <c r="AV1465" s="818"/>
      <c r="AW1465" s="818"/>
      <c r="AX1465" s="818"/>
      <c r="AY1465" s="818"/>
      <c r="AZ1465" s="818"/>
      <c r="BA1465" s="818"/>
      <c r="BB1465" s="932">
        <v>100</v>
      </c>
      <c r="BC1465" s="932"/>
    </row>
    <row r="1466" spans="1:55" s="19" customFormat="1" ht="25.7" hidden="1" customHeight="1">
      <c r="A1466" s="896"/>
      <c r="B1466" s="242"/>
      <c r="C1466" s="239" t="s">
        <v>199</v>
      </c>
      <c r="D1466" s="239" t="s">
        <v>7156</v>
      </c>
      <c r="E1466" s="239" t="s">
        <v>199</v>
      </c>
      <c r="F1466" s="239" t="s">
        <v>199</v>
      </c>
      <c r="G1466" s="290"/>
      <c r="H1466" s="290"/>
      <c r="I1466" s="293">
        <v>1996</v>
      </c>
      <c r="J1466" s="293">
        <v>647</v>
      </c>
      <c r="K1466" s="293">
        <v>647</v>
      </c>
      <c r="L1466" s="290"/>
      <c r="M1466" s="936"/>
      <c r="N1466" s="290"/>
      <c r="O1466" s="293">
        <v>300</v>
      </c>
      <c r="P1466" s="293">
        <v>300</v>
      </c>
      <c r="Q1466" s="235" t="s">
        <v>1555</v>
      </c>
      <c r="R1466" s="293">
        <v>1</v>
      </c>
      <c r="S1466" s="293" t="s">
        <v>614</v>
      </c>
      <c r="T1466" s="290"/>
      <c r="U1466" s="290"/>
      <c r="V1466" s="290"/>
      <c r="W1466" s="290"/>
      <c r="X1466" s="290"/>
      <c r="Y1466" s="290"/>
      <c r="Z1466" s="293"/>
      <c r="AA1466" s="239"/>
      <c r="AB1466" s="239"/>
      <c r="AC1466" s="290"/>
      <c r="AD1466" s="290"/>
      <c r="AE1466" s="290"/>
      <c r="AF1466" s="290"/>
      <c r="AG1466" s="290"/>
      <c r="AH1466" s="290"/>
      <c r="AI1466" s="290"/>
      <c r="AJ1466" s="290"/>
      <c r="AK1466" s="290"/>
      <c r="AL1466" s="290"/>
      <c r="AM1466" s="290"/>
      <c r="AN1466" s="290"/>
      <c r="AO1466" s="290"/>
      <c r="AP1466" s="290"/>
      <c r="AQ1466" s="290"/>
      <c r="AR1466" s="290"/>
      <c r="AS1466" s="290"/>
      <c r="AT1466" s="290"/>
      <c r="AU1466" s="818">
        <v>2009</v>
      </c>
      <c r="AV1466" s="818"/>
      <c r="AW1466" s="818"/>
      <c r="AX1466" s="818"/>
      <c r="AY1466" s="818"/>
      <c r="AZ1466" s="818"/>
      <c r="BA1466" s="818"/>
      <c r="BB1466" s="932">
        <v>300</v>
      </c>
      <c r="BC1466" s="932"/>
    </row>
    <row r="1467" spans="1:55" s="19" customFormat="1" ht="25.7" hidden="1" customHeight="1">
      <c r="A1467" s="896"/>
      <c r="B1467" s="242"/>
      <c r="C1467" s="239" t="s">
        <v>199</v>
      </c>
      <c r="D1467" s="239" t="s">
        <v>7157</v>
      </c>
      <c r="E1467" s="239" t="s">
        <v>199</v>
      </c>
      <c r="F1467" s="239" t="s">
        <v>199</v>
      </c>
      <c r="G1467" s="290"/>
      <c r="H1467" s="290"/>
      <c r="I1467" s="293">
        <v>7357</v>
      </c>
      <c r="J1467" s="293">
        <v>1312</v>
      </c>
      <c r="K1467" s="293">
        <v>1312</v>
      </c>
      <c r="L1467" s="290"/>
      <c r="M1467" s="936"/>
      <c r="N1467" s="290"/>
      <c r="O1467" s="293">
        <v>600</v>
      </c>
      <c r="P1467" s="293">
        <v>600</v>
      </c>
      <c r="Q1467" s="235" t="s">
        <v>1865</v>
      </c>
      <c r="R1467" s="293">
        <v>6</v>
      </c>
      <c r="S1467" s="293" t="s">
        <v>614</v>
      </c>
      <c r="T1467" s="290"/>
      <c r="U1467" s="290"/>
      <c r="V1467" s="290"/>
      <c r="W1467" s="290"/>
      <c r="X1467" s="290"/>
      <c r="Y1467" s="290"/>
      <c r="Z1467" s="293" t="s">
        <v>1496</v>
      </c>
      <c r="AA1467" s="239"/>
      <c r="AB1467" s="239"/>
      <c r="AC1467" s="290"/>
      <c r="AD1467" s="290"/>
      <c r="AE1467" s="290"/>
      <c r="AF1467" s="290"/>
      <c r="AG1467" s="290"/>
      <c r="AH1467" s="290"/>
      <c r="AI1467" s="290"/>
      <c r="AJ1467" s="290"/>
      <c r="AK1467" s="290"/>
      <c r="AL1467" s="290"/>
      <c r="AM1467" s="290"/>
      <c r="AN1467" s="290"/>
      <c r="AO1467" s="290"/>
      <c r="AP1467" s="290"/>
      <c r="AQ1467" s="290"/>
      <c r="AR1467" s="290"/>
      <c r="AS1467" s="290"/>
      <c r="AT1467" s="290"/>
      <c r="AU1467" s="818">
        <v>2010</v>
      </c>
      <c r="AV1467" s="818"/>
      <c r="AW1467" s="818"/>
      <c r="AX1467" s="818"/>
      <c r="AY1467" s="818"/>
      <c r="AZ1467" s="818"/>
      <c r="BA1467" s="818"/>
      <c r="BB1467" s="932">
        <v>1372</v>
      </c>
      <c r="BC1467" s="932" t="s">
        <v>7158</v>
      </c>
    </row>
    <row r="1468" spans="1:55" s="19" customFormat="1" ht="25.7" hidden="1" customHeight="1">
      <c r="A1468" s="896"/>
      <c r="B1468" s="242"/>
      <c r="C1468" s="239" t="s">
        <v>199</v>
      </c>
      <c r="D1468" s="707" t="s">
        <v>7159</v>
      </c>
      <c r="E1468" s="239" t="s">
        <v>199</v>
      </c>
      <c r="F1468" s="239" t="s">
        <v>199</v>
      </c>
      <c r="G1468" s="236"/>
      <c r="H1468" s="236"/>
      <c r="I1468" s="235">
        <v>600</v>
      </c>
      <c r="J1468" s="235"/>
      <c r="K1468" s="235"/>
      <c r="L1468" s="236"/>
      <c r="M1468" s="736"/>
      <c r="N1468" s="236"/>
      <c r="O1468" s="293">
        <v>300</v>
      </c>
      <c r="P1468" s="235">
        <v>300</v>
      </c>
      <c r="Q1468" s="235" t="s">
        <v>1865</v>
      </c>
      <c r="R1468" s="468">
        <v>1</v>
      </c>
      <c r="S1468" s="293" t="s">
        <v>614</v>
      </c>
      <c r="T1468" s="236"/>
      <c r="U1468" s="236"/>
      <c r="V1468" s="236"/>
      <c r="W1468" s="236"/>
      <c r="X1468" s="236"/>
      <c r="Y1468" s="236"/>
      <c r="Z1468" s="293"/>
      <c r="AA1468" s="707"/>
      <c r="AB1468" s="707"/>
      <c r="AC1468" s="236"/>
      <c r="AD1468" s="236"/>
      <c r="AE1468" s="236"/>
      <c r="AF1468" s="236"/>
      <c r="AG1468" s="236"/>
      <c r="AH1468" s="236"/>
      <c r="AI1468" s="236"/>
      <c r="AJ1468" s="236"/>
      <c r="AK1468" s="236"/>
      <c r="AL1468" s="236"/>
      <c r="AM1468" s="236"/>
      <c r="AN1468" s="236"/>
      <c r="AO1468" s="236"/>
      <c r="AP1468" s="236"/>
      <c r="AQ1468" s="236"/>
      <c r="AR1468" s="236"/>
      <c r="AS1468" s="236"/>
      <c r="AT1468" s="236"/>
      <c r="AU1468" s="221">
        <v>2009</v>
      </c>
      <c r="AV1468" s="221"/>
      <c r="AW1468" s="221"/>
      <c r="AX1468" s="221"/>
      <c r="AY1468" s="221"/>
      <c r="AZ1468" s="221"/>
      <c r="BA1468" s="221"/>
      <c r="BB1468" s="222">
        <v>300</v>
      </c>
      <c r="BC1468" s="222"/>
    </row>
    <row r="1469" spans="1:55" s="19" customFormat="1" ht="25.7" hidden="1" customHeight="1">
      <c r="A1469" s="896"/>
      <c r="B1469" s="242"/>
      <c r="C1469" s="707" t="s">
        <v>199</v>
      </c>
      <c r="D1469" s="707" t="s">
        <v>6614</v>
      </c>
      <c r="E1469" s="707" t="s">
        <v>199</v>
      </c>
      <c r="F1469" s="707" t="s">
        <v>199</v>
      </c>
      <c r="G1469" s="236"/>
      <c r="H1469" s="236"/>
      <c r="I1469" s="235">
        <v>6161</v>
      </c>
      <c r="J1469" s="235">
        <v>382</v>
      </c>
      <c r="K1469" s="235">
        <v>382</v>
      </c>
      <c r="L1469" s="236"/>
      <c r="M1469" s="736"/>
      <c r="N1469" s="236"/>
      <c r="O1469" s="235">
        <v>300</v>
      </c>
      <c r="P1469" s="235">
        <v>300</v>
      </c>
      <c r="Q1469" s="235" t="s">
        <v>1555</v>
      </c>
      <c r="R1469" s="468">
        <v>1</v>
      </c>
      <c r="S1469" s="235" t="s">
        <v>614</v>
      </c>
      <c r="T1469" s="236"/>
      <c r="U1469" s="236"/>
      <c r="V1469" s="236"/>
      <c r="W1469" s="236"/>
      <c r="X1469" s="236"/>
      <c r="Y1469" s="236"/>
      <c r="Z1469" s="235"/>
      <c r="AA1469" s="707"/>
      <c r="AB1469" s="707"/>
      <c r="AC1469" s="236"/>
      <c r="AD1469" s="236"/>
      <c r="AE1469" s="236"/>
      <c r="AF1469" s="236"/>
      <c r="AG1469" s="236"/>
      <c r="AH1469" s="236"/>
      <c r="AI1469" s="236"/>
      <c r="AJ1469" s="236"/>
      <c r="AK1469" s="236"/>
      <c r="AL1469" s="236"/>
      <c r="AM1469" s="236"/>
      <c r="AN1469" s="236"/>
      <c r="AO1469" s="236"/>
      <c r="AP1469" s="236"/>
      <c r="AQ1469" s="236"/>
      <c r="AR1469" s="236"/>
      <c r="AS1469" s="236"/>
      <c r="AT1469" s="236"/>
      <c r="AU1469" s="221">
        <v>2009</v>
      </c>
      <c r="AV1469" s="221"/>
      <c r="AW1469" s="221"/>
      <c r="AX1469" s="221"/>
      <c r="AY1469" s="221"/>
      <c r="AZ1469" s="221"/>
      <c r="BA1469" s="221"/>
      <c r="BB1469" s="222">
        <v>300</v>
      </c>
      <c r="BC1469" s="222"/>
    </row>
    <row r="1470" spans="1:55" s="19" customFormat="1" ht="25.7" hidden="1" customHeight="1">
      <c r="A1470" s="896"/>
      <c r="B1470" s="242"/>
      <c r="C1470" s="707" t="s">
        <v>199</v>
      </c>
      <c r="D1470" s="707" t="s">
        <v>7160</v>
      </c>
      <c r="E1470" s="707" t="s">
        <v>199</v>
      </c>
      <c r="F1470" s="707" t="s">
        <v>199</v>
      </c>
      <c r="G1470" s="236"/>
      <c r="H1470" s="236"/>
      <c r="I1470" s="235">
        <v>1270</v>
      </c>
      <c r="J1470" s="235">
        <v>439</v>
      </c>
      <c r="K1470" s="235">
        <v>439</v>
      </c>
      <c r="L1470" s="236"/>
      <c r="M1470" s="736"/>
      <c r="N1470" s="236"/>
      <c r="O1470" s="235">
        <v>300</v>
      </c>
      <c r="P1470" s="235">
        <v>300</v>
      </c>
      <c r="Q1470" s="222" t="s">
        <v>1555</v>
      </c>
      <c r="R1470" s="468">
        <v>1</v>
      </c>
      <c r="S1470" s="235" t="s">
        <v>614</v>
      </c>
      <c r="T1470" s="236"/>
      <c r="U1470" s="236"/>
      <c r="V1470" s="236"/>
      <c r="W1470" s="236"/>
      <c r="X1470" s="236"/>
      <c r="Y1470" s="236"/>
      <c r="Z1470" s="235"/>
      <c r="AA1470" s="707"/>
      <c r="AB1470" s="707"/>
      <c r="AC1470" s="236"/>
      <c r="AD1470" s="236"/>
      <c r="AE1470" s="236"/>
      <c r="AF1470" s="236"/>
      <c r="AG1470" s="236"/>
      <c r="AH1470" s="236"/>
      <c r="AI1470" s="236"/>
      <c r="AJ1470" s="236"/>
      <c r="AK1470" s="236"/>
      <c r="AL1470" s="236"/>
      <c r="AM1470" s="236"/>
      <c r="AN1470" s="236"/>
      <c r="AO1470" s="236"/>
      <c r="AP1470" s="236"/>
      <c r="AQ1470" s="236"/>
      <c r="AR1470" s="236"/>
      <c r="AS1470" s="236"/>
      <c r="AT1470" s="236"/>
      <c r="AU1470" s="221">
        <v>2009</v>
      </c>
      <c r="AV1470" s="221"/>
      <c r="AW1470" s="221"/>
      <c r="AX1470" s="221"/>
      <c r="AY1470" s="221"/>
      <c r="AZ1470" s="221"/>
      <c r="BA1470" s="221"/>
      <c r="BB1470" s="222">
        <v>300</v>
      </c>
      <c r="BC1470" s="222"/>
    </row>
    <row r="1471" spans="1:55" s="19" customFormat="1" ht="25.7" hidden="1" customHeight="1">
      <c r="A1471" s="896"/>
      <c r="B1471" s="242"/>
      <c r="C1471" s="707" t="s">
        <v>199</v>
      </c>
      <c r="D1471" s="707" t="s">
        <v>7161</v>
      </c>
      <c r="E1471" s="707" t="s">
        <v>199</v>
      </c>
      <c r="F1471" s="707" t="s">
        <v>199</v>
      </c>
      <c r="G1471" s="236"/>
      <c r="H1471" s="236"/>
      <c r="I1471" s="235">
        <v>1911</v>
      </c>
      <c r="J1471" s="235">
        <v>391</v>
      </c>
      <c r="K1471" s="235">
        <v>391</v>
      </c>
      <c r="L1471" s="236"/>
      <c r="M1471" s="736"/>
      <c r="N1471" s="236"/>
      <c r="O1471" s="235">
        <v>300</v>
      </c>
      <c r="P1471" s="235">
        <v>300</v>
      </c>
      <c r="Q1471" s="222" t="s">
        <v>1555</v>
      </c>
      <c r="R1471" s="468">
        <v>1</v>
      </c>
      <c r="S1471" s="235" t="s">
        <v>614</v>
      </c>
      <c r="T1471" s="236"/>
      <c r="U1471" s="236"/>
      <c r="V1471" s="236"/>
      <c r="W1471" s="236"/>
      <c r="X1471" s="236"/>
      <c r="Y1471" s="236"/>
      <c r="Z1471" s="235"/>
      <c r="AA1471" s="707"/>
      <c r="AB1471" s="707"/>
      <c r="AC1471" s="236"/>
      <c r="AD1471" s="236"/>
      <c r="AE1471" s="236"/>
      <c r="AF1471" s="236"/>
      <c r="AG1471" s="236"/>
      <c r="AH1471" s="236"/>
      <c r="AI1471" s="236"/>
      <c r="AJ1471" s="236"/>
      <c r="AK1471" s="236"/>
      <c r="AL1471" s="236"/>
      <c r="AM1471" s="236"/>
      <c r="AN1471" s="236"/>
      <c r="AO1471" s="236"/>
      <c r="AP1471" s="236"/>
      <c r="AQ1471" s="236"/>
      <c r="AR1471" s="236"/>
      <c r="AS1471" s="236"/>
      <c r="AT1471" s="236"/>
      <c r="AU1471" s="221">
        <v>2009</v>
      </c>
      <c r="AV1471" s="221"/>
      <c r="AW1471" s="221"/>
      <c r="AX1471" s="221"/>
      <c r="AY1471" s="221"/>
      <c r="AZ1471" s="221"/>
      <c r="BA1471" s="221"/>
      <c r="BB1471" s="222">
        <v>300</v>
      </c>
      <c r="BC1471" s="222"/>
    </row>
    <row r="1472" spans="1:55" s="19" customFormat="1" ht="25.7" hidden="1" customHeight="1">
      <c r="A1472" s="896"/>
      <c r="B1472" s="242"/>
      <c r="C1472" s="707" t="s">
        <v>199</v>
      </c>
      <c r="D1472" s="707" t="s">
        <v>7162</v>
      </c>
      <c r="E1472" s="707" t="s">
        <v>199</v>
      </c>
      <c r="F1472" s="707" t="s">
        <v>199</v>
      </c>
      <c r="G1472" s="236"/>
      <c r="H1472" s="236"/>
      <c r="I1472" s="235">
        <v>2967</v>
      </c>
      <c r="J1472" s="235">
        <v>374</v>
      </c>
      <c r="K1472" s="235">
        <v>374</v>
      </c>
      <c r="L1472" s="236"/>
      <c r="M1472" s="736"/>
      <c r="N1472" s="236"/>
      <c r="O1472" s="235">
        <v>300</v>
      </c>
      <c r="P1472" s="235">
        <v>300</v>
      </c>
      <c r="Q1472" s="222" t="s">
        <v>1555</v>
      </c>
      <c r="R1472" s="468">
        <v>1</v>
      </c>
      <c r="S1472" s="235" t="s">
        <v>614</v>
      </c>
      <c r="T1472" s="236"/>
      <c r="U1472" s="236"/>
      <c r="V1472" s="236"/>
      <c r="W1472" s="236"/>
      <c r="X1472" s="236"/>
      <c r="Y1472" s="236"/>
      <c r="Z1472" s="235"/>
      <c r="AA1472" s="707"/>
      <c r="AB1472" s="707"/>
      <c r="AC1472" s="236"/>
      <c r="AD1472" s="236"/>
      <c r="AE1472" s="236"/>
      <c r="AF1472" s="236"/>
      <c r="AG1472" s="236"/>
      <c r="AH1472" s="236"/>
      <c r="AI1472" s="236"/>
      <c r="AJ1472" s="236"/>
      <c r="AK1472" s="236"/>
      <c r="AL1472" s="236"/>
      <c r="AM1472" s="236"/>
      <c r="AN1472" s="236"/>
      <c r="AO1472" s="236"/>
      <c r="AP1472" s="236"/>
      <c r="AQ1472" s="236"/>
      <c r="AR1472" s="236"/>
      <c r="AS1472" s="236"/>
      <c r="AT1472" s="236"/>
      <c r="AU1472" s="221">
        <v>2009</v>
      </c>
      <c r="AV1472" s="221"/>
      <c r="AW1472" s="221"/>
      <c r="AX1472" s="221"/>
      <c r="AY1472" s="221"/>
      <c r="AZ1472" s="221"/>
      <c r="BA1472" s="221"/>
      <c r="BB1472" s="222">
        <v>300</v>
      </c>
      <c r="BC1472" s="222"/>
    </row>
    <row r="1473" spans="1:55" s="19" customFormat="1" ht="25.7" hidden="1" customHeight="1">
      <c r="A1473" s="896"/>
      <c r="B1473" s="242"/>
      <c r="C1473" s="707" t="s">
        <v>199</v>
      </c>
      <c r="D1473" s="707" t="s">
        <v>7163</v>
      </c>
      <c r="E1473" s="707" t="s">
        <v>199</v>
      </c>
      <c r="F1473" s="707" t="s">
        <v>199</v>
      </c>
      <c r="G1473" s="236"/>
      <c r="H1473" s="236"/>
      <c r="I1473" s="235">
        <v>1576</v>
      </c>
      <c r="J1473" s="235">
        <v>382</v>
      </c>
      <c r="K1473" s="235">
        <v>382</v>
      </c>
      <c r="L1473" s="236"/>
      <c r="M1473" s="736"/>
      <c r="N1473" s="236"/>
      <c r="O1473" s="235">
        <v>300</v>
      </c>
      <c r="P1473" s="235">
        <v>300</v>
      </c>
      <c r="Q1473" s="222" t="s">
        <v>1555</v>
      </c>
      <c r="R1473" s="468">
        <v>1</v>
      </c>
      <c r="S1473" s="235" t="s">
        <v>614</v>
      </c>
      <c r="T1473" s="236"/>
      <c r="U1473" s="236"/>
      <c r="V1473" s="236"/>
      <c r="W1473" s="236"/>
      <c r="X1473" s="236"/>
      <c r="Y1473" s="236"/>
      <c r="Z1473" s="235"/>
      <c r="AA1473" s="707"/>
      <c r="AB1473" s="707"/>
      <c r="AC1473" s="236"/>
      <c r="AD1473" s="236"/>
      <c r="AE1473" s="236"/>
      <c r="AF1473" s="236"/>
      <c r="AG1473" s="236"/>
      <c r="AH1473" s="236"/>
      <c r="AI1473" s="236"/>
      <c r="AJ1473" s="236"/>
      <c r="AK1473" s="236"/>
      <c r="AL1473" s="236"/>
      <c r="AM1473" s="236"/>
      <c r="AN1473" s="236"/>
      <c r="AO1473" s="236"/>
      <c r="AP1473" s="236"/>
      <c r="AQ1473" s="236"/>
      <c r="AR1473" s="236"/>
      <c r="AS1473" s="236"/>
      <c r="AT1473" s="236"/>
      <c r="AU1473" s="221">
        <v>2009</v>
      </c>
      <c r="AV1473" s="221"/>
      <c r="AW1473" s="221"/>
      <c r="AX1473" s="221"/>
      <c r="AY1473" s="221"/>
      <c r="AZ1473" s="221"/>
      <c r="BA1473" s="221"/>
      <c r="BB1473" s="222">
        <v>300</v>
      </c>
      <c r="BC1473" s="222"/>
    </row>
    <row r="1474" spans="1:55" s="19" customFormat="1" ht="25.7" hidden="1" customHeight="1">
      <c r="A1474" s="896"/>
      <c r="B1474" s="242"/>
      <c r="C1474" s="707" t="s">
        <v>199</v>
      </c>
      <c r="D1474" s="707" t="s">
        <v>7107</v>
      </c>
      <c r="E1474" s="707" t="s">
        <v>199</v>
      </c>
      <c r="F1474" s="707" t="s">
        <v>199</v>
      </c>
      <c r="G1474" s="236"/>
      <c r="H1474" s="236"/>
      <c r="I1474" s="235">
        <v>2251</v>
      </c>
      <c r="J1474" s="235">
        <v>414</v>
      </c>
      <c r="K1474" s="235">
        <v>414</v>
      </c>
      <c r="L1474" s="236"/>
      <c r="M1474" s="736"/>
      <c r="N1474" s="236"/>
      <c r="O1474" s="235">
        <v>300</v>
      </c>
      <c r="P1474" s="235">
        <v>300</v>
      </c>
      <c r="Q1474" s="222" t="s">
        <v>1555</v>
      </c>
      <c r="R1474" s="468">
        <v>1</v>
      </c>
      <c r="S1474" s="235" t="s">
        <v>614</v>
      </c>
      <c r="T1474" s="236"/>
      <c r="U1474" s="236"/>
      <c r="V1474" s="236"/>
      <c r="W1474" s="236"/>
      <c r="X1474" s="236"/>
      <c r="Y1474" s="236"/>
      <c r="Z1474" s="235"/>
      <c r="AA1474" s="707"/>
      <c r="AB1474" s="707"/>
      <c r="AC1474" s="236"/>
      <c r="AD1474" s="236"/>
      <c r="AE1474" s="236"/>
      <c r="AF1474" s="236"/>
      <c r="AG1474" s="236"/>
      <c r="AH1474" s="236"/>
      <c r="AI1474" s="236"/>
      <c r="AJ1474" s="236"/>
      <c r="AK1474" s="236"/>
      <c r="AL1474" s="236"/>
      <c r="AM1474" s="236"/>
      <c r="AN1474" s="236"/>
      <c r="AO1474" s="236"/>
      <c r="AP1474" s="236"/>
      <c r="AQ1474" s="236"/>
      <c r="AR1474" s="236"/>
      <c r="AS1474" s="236"/>
      <c r="AT1474" s="236"/>
      <c r="AU1474" s="221">
        <v>2009</v>
      </c>
      <c r="AV1474" s="221"/>
      <c r="AW1474" s="221"/>
      <c r="AX1474" s="221"/>
      <c r="AY1474" s="221"/>
      <c r="AZ1474" s="221"/>
      <c r="BA1474" s="221"/>
      <c r="BB1474" s="222">
        <v>300</v>
      </c>
      <c r="BC1474" s="222"/>
    </row>
    <row r="1475" spans="1:55" s="19" customFormat="1" ht="25.7" hidden="1" customHeight="1">
      <c r="A1475" s="896"/>
      <c r="B1475" s="242"/>
      <c r="C1475" s="707" t="s">
        <v>199</v>
      </c>
      <c r="D1475" s="707" t="s">
        <v>7164</v>
      </c>
      <c r="E1475" s="707" t="s">
        <v>199</v>
      </c>
      <c r="F1475" s="707" t="s">
        <v>199</v>
      </c>
      <c r="G1475" s="236"/>
      <c r="H1475" s="236"/>
      <c r="I1475" s="235">
        <v>2295</v>
      </c>
      <c r="J1475" s="235">
        <v>414</v>
      </c>
      <c r="K1475" s="235">
        <v>414</v>
      </c>
      <c r="L1475" s="236"/>
      <c r="M1475" s="736"/>
      <c r="N1475" s="236"/>
      <c r="O1475" s="235">
        <v>300</v>
      </c>
      <c r="P1475" s="235">
        <v>300</v>
      </c>
      <c r="Q1475" s="222" t="s">
        <v>1555</v>
      </c>
      <c r="R1475" s="468">
        <v>1</v>
      </c>
      <c r="S1475" s="235" t="s">
        <v>614</v>
      </c>
      <c r="T1475" s="236"/>
      <c r="U1475" s="236"/>
      <c r="V1475" s="236"/>
      <c r="W1475" s="236"/>
      <c r="X1475" s="236"/>
      <c r="Y1475" s="236"/>
      <c r="Z1475" s="235"/>
      <c r="AA1475" s="707"/>
      <c r="AB1475" s="707"/>
      <c r="AC1475" s="236"/>
      <c r="AD1475" s="236"/>
      <c r="AE1475" s="236"/>
      <c r="AF1475" s="236"/>
      <c r="AG1475" s="236"/>
      <c r="AH1475" s="236"/>
      <c r="AI1475" s="236"/>
      <c r="AJ1475" s="236"/>
      <c r="AK1475" s="236"/>
      <c r="AL1475" s="236"/>
      <c r="AM1475" s="236"/>
      <c r="AN1475" s="236"/>
      <c r="AO1475" s="236"/>
      <c r="AP1475" s="236"/>
      <c r="AQ1475" s="236"/>
      <c r="AR1475" s="236"/>
      <c r="AS1475" s="236"/>
      <c r="AT1475" s="236"/>
      <c r="AU1475" s="221">
        <v>2009</v>
      </c>
      <c r="AV1475" s="221"/>
      <c r="AW1475" s="221"/>
      <c r="AX1475" s="221"/>
      <c r="AY1475" s="221"/>
      <c r="AZ1475" s="221"/>
      <c r="BA1475" s="221"/>
      <c r="BB1475" s="222">
        <v>300</v>
      </c>
      <c r="BC1475" s="222"/>
    </row>
    <row r="1476" spans="1:55" s="19" customFormat="1" ht="25.7" hidden="1" customHeight="1">
      <c r="A1476" s="896"/>
      <c r="B1476" s="242"/>
      <c r="C1476" s="707" t="s">
        <v>199</v>
      </c>
      <c r="D1476" s="707" t="s">
        <v>7165</v>
      </c>
      <c r="E1476" s="707" t="s">
        <v>199</v>
      </c>
      <c r="F1476" s="707" t="s">
        <v>199</v>
      </c>
      <c r="G1476" s="236"/>
      <c r="H1476" s="236"/>
      <c r="I1476" s="235">
        <v>12606</v>
      </c>
      <c r="J1476" s="235">
        <v>374</v>
      </c>
      <c r="K1476" s="235">
        <v>374</v>
      </c>
      <c r="L1476" s="236"/>
      <c r="M1476" s="736"/>
      <c r="N1476" s="236"/>
      <c r="O1476" s="235">
        <v>300</v>
      </c>
      <c r="P1476" s="235">
        <v>300</v>
      </c>
      <c r="Q1476" s="222" t="s">
        <v>1555</v>
      </c>
      <c r="R1476" s="468">
        <v>1</v>
      </c>
      <c r="S1476" s="235" t="s">
        <v>614</v>
      </c>
      <c r="T1476" s="236"/>
      <c r="U1476" s="236"/>
      <c r="V1476" s="236"/>
      <c r="W1476" s="236"/>
      <c r="X1476" s="236"/>
      <c r="Y1476" s="236"/>
      <c r="Z1476" s="235"/>
      <c r="AA1476" s="707"/>
      <c r="AB1476" s="707"/>
      <c r="AC1476" s="236"/>
      <c r="AD1476" s="236"/>
      <c r="AE1476" s="236"/>
      <c r="AF1476" s="236"/>
      <c r="AG1476" s="236"/>
      <c r="AH1476" s="236"/>
      <c r="AI1476" s="236"/>
      <c r="AJ1476" s="236"/>
      <c r="AK1476" s="236"/>
      <c r="AL1476" s="236"/>
      <c r="AM1476" s="236"/>
      <c r="AN1476" s="236"/>
      <c r="AO1476" s="236"/>
      <c r="AP1476" s="236"/>
      <c r="AQ1476" s="236"/>
      <c r="AR1476" s="236"/>
      <c r="AS1476" s="236"/>
      <c r="AT1476" s="236"/>
      <c r="AU1476" s="221">
        <v>2009</v>
      </c>
      <c r="AV1476" s="221"/>
      <c r="AW1476" s="221"/>
      <c r="AX1476" s="221"/>
      <c r="AY1476" s="221"/>
      <c r="AZ1476" s="221"/>
      <c r="BA1476" s="221"/>
      <c r="BB1476" s="222">
        <v>300</v>
      </c>
      <c r="BC1476" s="222"/>
    </row>
    <row r="1477" spans="1:55" s="19" customFormat="1" ht="25.7" hidden="1" customHeight="1">
      <c r="A1477" s="896"/>
      <c r="B1477" s="242"/>
      <c r="C1477" s="707" t="s">
        <v>199</v>
      </c>
      <c r="D1477" s="707" t="s">
        <v>7166</v>
      </c>
      <c r="E1477" s="707" t="s">
        <v>199</v>
      </c>
      <c r="F1477" s="707" t="s">
        <v>199</v>
      </c>
      <c r="G1477" s="236"/>
      <c r="H1477" s="236"/>
      <c r="I1477" s="235">
        <v>2675</v>
      </c>
      <c r="J1477" s="235">
        <v>414</v>
      </c>
      <c r="K1477" s="235">
        <v>414</v>
      </c>
      <c r="L1477" s="236"/>
      <c r="M1477" s="736"/>
      <c r="N1477" s="236"/>
      <c r="O1477" s="235">
        <v>300</v>
      </c>
      <c r="P1477" s="235">
        <v>300</v>
      </c>
      <c r="Q1477" s="222" t="s">
        <v>1555</v>
      </c>
      <c r="R1477" s="468">
        <v>1</v>
      </c>
      <c r="S1477" s="235" t="s">
        <v>614</v>
      </c>
      <c r="T1477" s="236"/>
      <c r="U1477" s="236"/>
      <c r="V1477" s="236"/>
      <c r="W1477" s="236"/>
      <c r="X1477" s="236"/>
      <c r="Y1477" s="236"/>
      <c r="Z1477" s="235"/>
      <c r="AA1477" s="707"/>
      <c r="AB1477" s="707"/>
      <c r="AC1477" s="236"/>
      <c r="AD1477" s="236"/>
      <c r="AE1477" s="236"/>
      <c r="AF1477" s="236"/>
      <c r="AG1477" s="236"/>
      <c r="AH1477" s="236"/>
      <c r="AI1477" s="236"/>
      <c r="AJ1477" s="236"/>
      <c r="AK1477" s="236"/>
      <c r="AL1477" s="236"/>
      <c r="AM1477" s="236"/>
      <c r="AN1477" s="236"/>
      <c r="AO1477" s="236"/>
      <c r="AP1477" s="236"/>
      <c r="AQ1477" s="236"/>
      <c r="AR1477" s="236"/>
      <c r="AS1477" s="236"/>
      <c r="AT1477" s="236"/>
      <c r="AU1477" s="221">
        <v>2009</v>
      </c>
      <c r="AV1477" s="221"/>
      <c r="AW1477" s="221"/>
      <c r="AX1477" s="221"/>
      <c r="AY1477" s="221"/>
      <c r="AZ1477" s="221"/>
      <c r="BA1477" s="221"/>
      <c r="BB1477" s="222">
        <v>300</v>
      </c>
      <c r="BC1477" s="222"/>
    </row>
    <row r="1478" spans="1:55" s="19" customFormat="1" ht="25.7" hidden="1" customHeight="1">
      <c r="A1478" s="896"/>
      <c r="B1478" s="242"/>
      <c r="C1478" s="707" t="s">
        <v>199</v>
      </c>
      <c r="D1478" s="707" t="s">
        <v>7167</v>
      </c>
      <c r="E1478" s="707" t="s">
        <v>199</v>
      </c>
      <c r="F1478" s="707" t="s">
        <v>199</v>
      </c>
      <c r="G1478" s="236"/>
      <c r="H1478" s="236"/>
      <c r="I1478" s="235">
        <v>2885</v>
      </c>
      <c r="J1478" s="235">
        <v>374</v>
      </c>
      <c r="K1478" s="235">
        <v>374</v>
      </c>
      <c r="L1478" s="236"/>
      <c r="M1478" s="736"/>
      <c r="N1478" s="236"/>
      <c r="O1478" s="235">
        <v>300</v>
      </c>
      <c r="P1478" s="235">
        <v>300</v>
      </c>
      <c r="Q1478" s="222" t="s">
        <v>1555</v>
      </c>
      <c r="R1478" s="468">
        <v>1</v>
      </c>
      <c r="S1478" s="235" t="s">
        <v>614</v>
      </c>
      <c r="T1478" s="236"/>
      <c r="U1478" s="236"/>
      <c r="V1478" s="236"/>
      <c r="W1478" s="236"/>
      <c r="X1478" s="236"/>
      <c r="Y1478" s="236"/>
      <c r="Z1478" s="235"/>
      <c r="AA1478" s="707"/>
      <c r="AB1478" s="707"/>
      <c r="AC1478" s="236"/>
      <c r="AD1478" s="236"/>
      <c r="AE1478" s="236"/>
      <c r="AF1478" s="236"/>
      <c r="AG1478" s="236"/>
      <c r="AH1478" s="236"/>
      <c r="AI1478" s="236"/>
      <c r="AJ1478" s="236"/>
      <c r="AK1478" s="236"/>
      <c r="AL1478" s="236"/>
      <c r="AM1478" s="236"/>
      <c r="AN1478" s="236"/>
      <c r="AO1478" s="236"/>
      <c r="AP1478" s="236"/>
      <c r="AQ1478" s="236"/>
      <c r="AR1478" s="236"/>
      <c r="AS1478" s="236"/>
      <c r="AT1478" s="236"/>
      <c r="AU1478" s="221">
        <v>2009</v>
      </c>
      <c r="AV1478" s="221"/>
      <c r="AW1478" s="221"/>
      <c r="AX1478" s="221"/>
      <c r="AY1478" s="221"/>
      <c r="AZ1478" s="221"/>
      <c r="BA1478" s="221"/>
      <c r="BB1478" s="222">
        <v>300</v>
      </c>
      <c r="BC1478" s="222"/>
    </row>
    <row r="1479" spans="1:55" s="19" customFormat="1" ht="25.7" hidden="1" customHeight="1">
      <c r="A1479" s="896"/>
      <c r="B1479" s="242"/>
      <c r="C1479" s="707" t="s">
        <v>199</v>
      </c>
      <c r="D1479" s="707" t="s">
        <v>7168</v>
      </c>
      <c r="E1479" s="707" t="s">
        <v>199</v>
      </c>
      <c r="F1479" s="707" t="s">
        <v>199</v>
      </c>
      <c r="G1479" s="236"/>
      <c r="H1479" s="236"/>
      <c r="I1479" s="235">
        <v>2948</v>
      </c>
      <c r="J1479" s="235">
        <v>407</v>
      </c>
      <c r="K1479" s="235">
        <v>407</v>
      </c>
      <c r="L1479" s="236"/>
      <c r="M1479" s="736"/>
      <c r="N1479" s="236"/>
      <c r="O1479" s="235">
        <v>300</v>
      </c>
      <c r="P1479" s="235">
        <v>300</v>
      </c>
      <c r="Q1479" s="222" t="s">
        <v>1555</v>
      </c>
      <c r="R1479" s="468">
        <v>1</v>
      </c>
      <c r="S1479" s="235" t="s">
        <v>614</v>
      </c>
      <c r="T1479" s="236"/>
      <c r="U1479" s="236"/>
      <c r="V1479" s="236"/>
      <c r="W1479" s="236"/>
      <c r="X1479" s="236"/>
      <c r="Y1479" s="236"/>
      <c r="Z1479" s="235"/>
      <c r="AA1479" s="707"/>
      <c r="AB1479" s="707"/>
      <c r="AC1479" s="236"/>
      <c r="AD1479" s="236"/>
      <c r="AE1479" s="236"/>
      <c r="AF1479" s="236"/>
      <c r="AG1479" s="236"/>
      <c r="AH1479" s="236"/>
      <c r="AI1479" s="236"/>
      <c r="AJ1479" s="236"/>
      <c r="AK1479" s="236"/>
      <c r="AL1479" s="236"/>
      <c r="AM1479" s="236"/>
      <c r="AN1479" s="236"/>
      <c r="AO1479" s="236"/>
      <c r="AP1479" s="236"/>
      <c r="AQ1479" s="236"/>
      <c r="AR1479" s="236"/>
      <c r="AS1479" s="236"/>
      <c r="AT1479" s="236"/>
      <c r="AU1479" s="221">
        <v>2010</v>
      </c>
      <c r="AV1479" s="221"/>
      <c r="AW1479" s="221"/>
      <c r="AX1479" s="221"/>
      <c r="AY1479" s="221"/>
      <c r="AZ1479" s="221"/>
      <c r="BA1479" s="221"/>
      <c r="BB1479" s="222">
        <v>300</v>
      </c>
      <c r="BC1479" s="222"/>
    </row>
    <row r="1480" spans="1:55" s="19" customFormat="1" ht="25.7" hidden="1" customHeight="1">
      <c r="A1480" s="896"/>
      <c r="B1480" s="242"/>
      <c r="C1480" s="707" t="s">
        <v>199</v>
      </c>
      <c r="D1480" s="707" t="s">
        <v>7169</v>
      </c>
      <c r="E1480" s="707" t="s">
        <v>199</v>
      </c>
      <c r="F1480" s="707" t="s">
        <v>199</v>
      </c>
      <c r="G1480" s="236"/>
      <c r="H1480" s="236"/>
      <c r="I1480" s="235">
        <v>750</v>
      </c>
      <c r="J1480" s="235">
        <v>50</v>
      </c>
      <c r="K1480" s="235">
        <v>50</v>
      </c>
      <c r="L1480" s="236"/>
      <c r="M1480" s="736"/>
      <c r="N1480" s="236"/>
      <c r="O1480" s="235">
        <v>300</v>
      </c>
      <c r="P1480" s="235">
        <v>300</v>
      </c>
      <c r="Q1480" s="222" t="s">
        <v>1555</v>
      </c>
      <c r="R1480" s="468">
        <v>1</v>
      </c>
      <c r="S1480" s="235" t="s">
        <v>614</v>
      </c>
      <c r="T1480" s="236"/>
      <c r="U1480" s="236"/>
      <c r="V1480" s="236"/>
      <c r="W1480" s="236"/>
      <c r="X1480" s="236"/>
      <c r="Y1480" s="236"/>
      <c r="Z1480" s="235"/>
      <c r="AA1480" s="707"/>
      <c r="AB1480" s="707"/>
      <c r="AC1480" s="236"/>
      <c r="AD1480" s="236"/>
      <c r="AE1480" s="236"/>
      <c r="AF1480" s="236"/>
      <c r="AG1480" s="236"/>
      <c r="AH1480" s="236"/>
      <c r="AI1480" s="236"/>
      <c r="AJ1480" s="236"/>
      <c r="AK1480" s="236"/>
      <c r="AL1480" s="236"/>
      <c r="AM1480" s="236"/>
      <c r="AN1480" s="236"/>
      <c r="AO1480" s="236"/>
      <c r="AP1480" s="236"/>
      <c r="AQ1480" s="236"/>
      <c r="AR1480" s="236"/>
      <c r="AS1480" s="236"/>
      <c r="AT1480" s="236"/>
      <c r="AU1480" s="221">
        <v>2013</v>
      </c>
      <c r="AV1480" s="221"/>
      <c r="AW1480" s="221"/>
      <c r="AX1480" s="221"/>
      <c r="AY1480" s="221"/>
      <c r="AZ1480" s="221"/>
      <c r="BA1480" s="221"/>
      <c r="BB1480" s="222">
        <v>100</v>
      </c>
      <c r="BC1480" s="222"/>
    </row>
    <row r="1481" spans="1:55" s="19" customFormat="1" ht="25.7" hidden="1" customHeight="1">
      <c r="A1481" s="896"/>
      <c r="B1481" s="242"/>
      <c r="C1481" s="707" t="s">
        <v>199</v>
      </c>
      <c r="D1481" s="707" t="s">
        <v>7170</v>
      </c>
      <c r="E1481" s="707" t="s">
        <v>199</v>
      </c>
      <c r="F1481" s="707" t="s">
        <v>199</v>
      </c>
      <c r="G1481" s="236"/>
      <c r="H1481" s="236"/>
      <c r="I1481" s="235">
        <v>805</v>
      </c>
      <c r="J1481" s="235">
        <v>54</v>
      </c>
      <c r="K1481" s="235">
        <v>54</v>
      </c>
      <c r="L1481" s="236"/>
      <c r="M1481" s="736"/>
      <c r="N1481" s="236"/>
      <c r="O1481" s="235">
        <v>300</v>
      </c>
      <c r="P1481" s="235">
        <v>300</v>
      </c>
      <c r="Q1481" s="222" t="s">
        <v>1555</v>
      </c>
      <c r="R1481" s="468">
        <v>1</v>
      </c>
      <c r="S1481" s="235" t="s">
        <v>614</v>
      </c>
      <c r="T1481" s="236"/>
      <c r="U1481" s="236"/>
      <c r="V1481" s="236"/>
      <c r="W1481" s="236"/>
      <c r="X1481" s="236"/>
      <c r="Y1481" s="236"/>
      <c r="Z1481" s="235"/>
      <c r="AA1481" s="707"/>
      <c r="AB1481" s="707"/>
      <c r="AC1481" s="236"/>
      <c r="AD1481" s="236"/>
      <c r="AE1481" s="236"/>
      <c r="AF1481" s="236"/>
      <c r="AG1481" s="236"/>
      <c r="AH1481" s="236"/>
      <c r="AI1481" s="236"/>
      <c r="AJ1481" s="236"/>
      <c r="AK1481" s="236"/>
      <c r="AL1481" s="236"/>
      <c r="AM1481" s="236"/>
      <c r="AN1481" s="236"/>
      <c r="AO1481" s="236"/>
      <c r="AP1481" s="236"/>
      <c r="AQ1481" s="236"/>
      <c r="AR1481" s="236"/>
      <c r="AS1481" s="236"/>
      <c r="AT1481" s="236"/>
      <c r="AU1481" s="221">
        <v>2013</v>
      </c>
      <c r="AV1481" s="221"/>
      <c r="AW1481" s="221"/>
      <c r="AX1481" s="221"/>
      <c r="AY1481" s="221"/>
      <c r="AZ1481" s="221"/>
      <c r="BA1481" s="221"/>
      <c r="BB1481" s="222">
        <v>100</v>
      </c>
      <c r="BC1481" s="222"/>
    </row>
    <row r="1482" spans="1:55" s="19" customFormat="1" ht="25.7" hidden="1" customHeight="1">
      <c r="A1482" s="896"/>
      <c r="B1482" s="242"/>
      <c r="C1482" s="707" t="s">
        <v>6808</v>
      </c>
      <c r="D1482" s="707" t="s">
        <v>7171</v>
      </c>
      <c r="E1482" s="707" t="s">
        <v>6808</v>
      </c>
      <c r="F1482" s="707" t="s">
        <v>6808</v>
      </c>
      <c r="G1482" s="236"/>
      <c r="H1482" s="236"/>
      <c r="I1482" s="235">
        <v>9160</v>
      </c>
      <c r="J1482" s="235">
        <v>1830</v>
      </c>
      <c r="K1482" s="235">
        <v>1795</v>
      </c>
      <c r="L1482" s="236"/>
      <c r="M1482" s="736"/>
      <c r="N1482" s="236"/>
      <c r="O1482" s="235">
        <v>4488</v>
      </c>
      <c r="P1482" s="235">
        <v>4488</v>
      </c>
      <c r="Q1482" s="222" t="s">
        <v>1858</v>
      </c>
      <c r="R1482" s="468">
        <v>6</v>
      </c>
      <c r="S1482" s="235" t="s">
        <v>290</v>
      </c>
      <c r="T1482" s="236"/>
      <c r="U1482" s="236"/>
      <c r="V1482" s="236"/>
      <c r="W1482" s="236"/>
      <c r="X1482" s="236"/>
      <c r="Y1482" s="236"/>
      <c r="Z1482" s="235" t="s">
        <v>1496</v>
      </c>
      <c r="AA1482" s="707"/>
      <c r="AB1482" s="707"/>
      <c r="AC1482" s="236"/>
      <c r="AD1482" s="236"/>
      <c r="AE1482" s="236"/>
      <c r="AF1482" s="236"/>
      <c r="AG1482" s="236"/>
      <c r="AH1482" s="236"/>
      <c r="AI1482" s="236"/>
      <c r="AJ1482" s="236"/>
      <c r="AK1482" s="236"/>
      <c r="AL1482" s="236"/>
      <c r="AM1482" s="236"/>
      <c r="AN1482" s="236"/>
      <c r="AO1482" s="236"/>
      <c r="AP1482" s="236"/>
      <c r="AQ1482" s="236"/>
      <c r="AR1482" s="236"/>
      <c r="AS1482" s="236"/>
      <c r="AT1482" s="236"/>
      <c r="AU1482" s="221">
        <v>2019</v>
      </c>
      <c r="AV1482" s="221"/>
      <c r="AW1482" s="221"/>
      <c r="AX1482" s="221"/>
      <c r="AY1482" s="221"/>
      <c r="AZ1482" s="221"/>
      <c r="BA1482" s="221"/>
      <c r="BB1482" s="222">
        <v>3000</v>
      </c>
      <c r="BC1482" s="222"/>
    </row>
    <row r="1483" spans="1:55" s="19" customFormat="1" ht="25.7" hidden="1" customHeight="1">
      <c r="A1483" s="896"/>
      <c r="B1483" s="766"/>
      <c r="C1483" s="707" t="s">
        <v>6808</v>
      </c>
      <c r="D1483" s="707" t="s">
        <v>7172</v>
      </c>
      <c r="E1483" s="707" t="s">
        <v>6808</v>
      </c>
      <c r="F1483" s="707" t="s">
        <v>6808</v>
      </c>
      <c r="G1483" s="236"/>
      <c r="H1483" s="236"/>
      <c r="I1483" s="235">
        <v>2700</v>
      </c>
      <c r="J1483" s="235">
        <v>464</v>
      </c>
      <c r="K1483" s="235">
        <v>464</v>
      </c>
      <c r="L1483" s="236"/>
      <c r="M1483" s="736"/>
      <c r="N1483" s="236"/>
      <c r="O1483" s="235">
        <v>748</v>
      </c>
      <c r="P1483" s="235">
        <v>748</v>
      </c>
      <c r="Q1483" s="222" t="s">
        <v>1858</v>
      </c>
      <c r="R1483" s="468">
        <v>2</v>
      </c>
      <c r="S1483" s="235" t="s">
        <v>290</v>
      </c>
      <c r="T1483" s="236"/>
      <c r="U1483" s="236"/>
      <c r="V1483" s="236"/>
      <c r="W1483" s="236"/>
      <c r="X1483" s="236"/>
      <c r="Y1483" s="236"/>
      <c r="Z1483" s="235" t="s">
        <v>1496</v>
      </c>
      <c r="AA1483" s="707"/>
      <c r="AB1483" s="707"/>
      <c r="AC1483" s="236"/>
      <c r="AD1483" s="236"/>
      <c r="AE1483" s="236"/>
      <c r="AF1483" s="236"/>
      <c r="AG1483" s="236"/>
      <c r="AH1483" s="236"/>
      <c r="AI1483" s="236"/>
      <c r="AJ1483" s="236"/>
      <c r="AK1483" s="236"/>
      <c r="AL1483" s="236"/>
      <c r="AM1483" s="236"/>
      <c r="AN1483" s="236"/>
      <c r="AO1483" s="236"/>
      <c r="AP1483" s="236"/>
      <c r="AQ1483" s="236"/>
      <c r="AR1483" s="236"/>
      <c r="AS1483" s="236"/>
      <c r="AT1483" s="236"/>
      <c r="AU1483" s="221">
        <v>2009</v>
      </c>
      <c r="AV1483" s="221"/>
      <c r="AW1483" s="221"/>
      <c r="AX1483" s="221"/>
      <c r="AY1483" s="221"/>
      <c r="AZ1483" s="221"/>
      <c r="BA1483" s="221"/>
      <c r="BB1483" s="222">
        <v>309</v>
      </c>
      <c r="BC1483" s="222"/>
    </row>
    <row r="1484" spans="1:55" s="19" customFormat="1" ht="25.7" hidden="1" customHeight="1">
      <c r="A1484" s="896"/>
      <c r="B1484" s="242"/>
      <c r="C1484" s="707" t="s">
        <v>6808</v>
      </c>
      <c r="D1484" s="707" t="s">
        <v>7173</v>
      </c>
      <c r="E1484" s="707" t="s">
        <v>6808</v>
      </c>
      <c r="F1484" s="707" t="s">
        <v>6808</v>
      </c>
      <c r="G1484" s="236"/>
      <c r="H1484" s="236"/>
      <c r="I1484" s="235">
        <v>2424</v>
      </c>
      <c r="J1484" s="235">
        <v>464</v>
      </c>
      <c r="K1484" s="235">
        <v>464</v>
      </c>
      <c r="L1484" s="236"/>
      <c r="M1484" s="736"/>
      <c r="N1484" s="236"/>
      <c r="O1484" s="235">
        <v>748</v>
      </c>
      <c r="P1484" s="235">
        <v>748</v>
      </c>
      <c r="Q1484" s="222" t="s">
        <v>1858</v>
      </c>
      <c r="R1484" s="468">
        <v>2</v>
      </c>
      <c r="S1484" s="235" t="s">
        <v>290</v>
      </c>
      <c r="T1484" s="236"/>
      <c r="U1484" s="236"/>
      <c r="V1484" s="236"/>
      <c r="W1484" s="236"/>
      <c r="X1484" s="236"/>
      <c r="Y1484" s="236"/>
      <c r="Z1484" s="235" t="s">
        <v>1496</v>
      </c>
      <c r="AA1484" s="707"/>
      <c r="AB1484" s="707"/>
      <c r="AC1484" s="236"/>
      <c r="AD1484" s="236"/>
      <c r="AE1484" s="236"/>
      <c r="AF1484" s="236"/>
      <c r="AG1484" s="236"/>
      <c r="AH1484" s="236"/>
      <c r="AI1484" s="236"/>
      <c r="AJ1484" s="236"/>
      <c r="AK1484" s="236"/>
      <c r="AL1484" s="236"/>
      <c r="AM1484" s="236"/>
      <c r="AN1484" s="236"/>
      <c r="AO1484" s="236"/>
      <c r="AP1484" s="236"/>
      <c r="AQ1484" s="236"/>
      <c r="AR1484" s="236"/>
      <c r="AS1484" s="236"/>
      <c r="AT1484" s="236"/>
      <c r="AU1484" s="221">
        <v>2009</v>
      </c>
      <c r="AV1484" s="221"/>
      <c r="AW1484" s="221"/>
      <c r="AX1484" s="221"/>
      <c r="AY1484" s="221"/>
      <c r="AZ1484" s="221"/>
      <c r="BA1484" s="221"/>
      <c r="BB1484" s="222">
        <v>366</v>
      </c>
      <c r="BC1484" s="222"/>
    </row>
    <row r="1485" spans="1:55" s="19" customFormat="1" ht="25.7" hidden="1" customHeight="1">
      <c r="A1485" s="896"/>
      <c r="B1485" s="242"/>
      <c r="C1485" s="707" t="s">
        <v>6808</v>
      </c>
      <c r="D1485" s="707" t="s">
        <v>7174</v>
      </c>
      <c r="E1485" s="707" t="s">
        <v>6808</v>
      </c>
      <c r="F1485" s="707" t="s">
        <v>6808</v>
      </c>
      <c r="G1485" s="236"/>
      <c r="H1485" s="236"/>
      <c r="I1485" s="235">
        <v>4056</v>
      </c>
      <c r="J1485" s="235">
        <v>522</v>
      </c>
      <c r="K1485" s="235">
        <v>522</v>
      </c>
      <c r="L1485" s="236"/>
      <c r="M1485" s="736"/>
      <c r="N1485" s="236"/>
      <c r="O1485" s="235">
        <v>748</v>
      </c>
      <c r="P1485" s="235">
        <v>748</v>
      </c>
      <c r="Q1485" s="222" t="s">
        <v>1858</v>
      </c>
      <c r="R1485" s="468">
        <v>2</v>
      </c>
      <c r="S1485" s="235" t="s">
        <v>290</v>
      </c>
      <c r="T1485" s="236"/>
      <c r="U1485" s="236"/>
      <c r="V1485" s="236"/>
      <c r="W1485" s="236"/>
      <c r="X1485" s="236"/>
      <c r="Y1485" s="236"/>
      <c r="Z1485" s="235" t="s">
        <v>1496</v>
      </c>
      <c r="AA1485" s="707"/>
      <c r="AB1485" s="707"/>
      <c r="AC1485" s="236"/>
      <c r="AD1485" s="236"/>
      <c r="AE1485" s="236"/>
      <c r="AF1485" s="236"/>
      <c r="AG1485" s="236"/>
      <c r="AH1485" s="236"/>
      <c r="AI1485" s="236"/>
      <c r="AJ1485" s="236"/>
      <c r="AK1485" s="236"/>
      <c r="AL1485" s="236"/>
      <c r="AM1485" s="236"/>
      <c r="AN1485" s="236"/>
      <c r="AO1485" s="236"/>
      <c r="AP1485" s="236"/>
      <c r="AQ1485" s="236"/>
      <c r="AR1485" s="236"/>
      <c r="AS1485" s="236"/>
      <c r="AT1485" s="236"/>
      <c r="AU1485" s="221">
        <v>2009</v>
      </c>
      <c r="AV1485" s="221"/>
      <c r="AW1485" s="221"/>
      <c r="AX1485" s="221"/>
      <c r="AY1485" s="221"/>
      <c r="AZ1485" s="221"/>
      <c r="BA1485" s="221"/>
      <c r="BB1485" s="222">
        <v>300</v>
      </c>
      <c r="BC1485" s="222"/>
    </row>
    <row r="1486" spans="1:55" s="19" customFormat="1" ht="25.7" hidden="1" customHeight="1">
      <c r="A1486" s="896"/>
      <c r="B1486" s="242"/>
      <c r="C1486" s="707" t="s">
        <v>6808</v>
      </c>
      <c r="D1486" s="707" t="s">
        <v>7175</v>
      </c>
      <c r="E1486" s="707" t="s">
        <v>6808</v>
      </c>
      <c r="F1486" s="707" t="s">
        <v>6808</v>
      </c>
      <c r="G1486" s="236"/>
      <c r="H1486" s="236"/>
      <c r="I1486" s="235">
        <v>867</v>
      </c>
      <c r="J1486" s="235">
        <v>416</v>
      </c>
      <c r="K1486" s="235">
        <v>416</v>
      </c>
      <c r="L1486" s="236"/>
      <c r="M1486" s="736"/>
      <c r="N1486" s="236"/>
      <c r="O1486" s="235">
        <v>748</v>
      </c>
      <c r="P1486" s="235">
        <v>748</v>
      </c>
      <c r="Q1486" s="222" t="s">
        <v>1858</v>
      </c>
      <c r="R1486" s="468">
        <v>2</v>
      </c>
      <c r="S1486" s="235" t="s">
        <v>290</v>
      </c>
      <c r="T1486" s="236"/>
      <c r="U1486" s="236"/>
      <c r="V1486" s="236"/>
      <c r="W1486" s="236"/>
      <c r="X1486" s="236"/>
      <c r="Y1486" s="236"/>
      <c r="Z1486" s="235"/>
      <c r="AA1486" s="707"/>
      <c r="AB1486" s="707"/>
      <c r="AC1486" s="236"/>
      <c r="AD1486" s="236"/>
      <c r="AE1486" s="236"/>
      <c r="AF1486" s="236"/>
      <c r="AG1486" s="236"/>
      <c r="AH1486" s="236"/>
      <c r="AI1486" s="236"/>
      <c r="AJ1486" s="236"/>
      <c r="AK1486" s="236"/>
      <c r="AL1486" s="236"/>
      <c r="AM1486" s="236"/>
      <c r="AN1486" s="236"/>
      <c r="AO1486" s="236"/>
      <c r="AP1486" s="236"/>
      <c r="AQ1486" s="236"/>
      <c r="AR1486" s="236"/>
      <c r="AS1486" s="236"/>
      <c r="AT1486" s="236"/>
      <c r="AU1486" s="221">
        <v>2010</v>
      </c>
      <c r="AV1486" s="221"/>
      <c r="AW1486" s="221"/>
      <c r="AX1486" s="221"/>
      <c r="AY1486" s="221"/>
      <c r="AZ1486" s="221"/>
      <c r="BA1486" s="221"/>
      <c r="BB1486" s="222">
        <v>197</v>
      </c>
      <c r="BC1486" s="222"/>
    </row>
    <row r="1487" spans="1:55" s="19" customFormat="1" ht="25.7" hidden="1" customHeight="1">
      <c r="A1487" s="896"/>
      <c r="B1487" s="242"/>
      <c r="C1487" s="707" t="s">
        <v>6808</v>
      </c>
      <c r="D1487" s="707" t="s">
        <v>7176</v>
      </c>
      <c r="E1487" s="707" t="s">
        <v>6808</v>
      </c>
      <c r="F1487" s="707" t="s">
        <v>6808</v>
      </c>
      <c r="G1487" s="236"/>
      <c r="H1487" s="236"/>
      <c r="I1487" s="235">
        <v>1653</v>
      </c>
      <c r="J1487" s="235">
        <v>378</v>
      </c>
      <c r="K1487" s="235">
        <v>378</v>
      </c>
      <c r="L1487" s="236"/>
      <c r="M1487" s="736"/>
      <c r="N1487" s="236"/>
      <c r="O1487" s="235">
        <v>748</v>
      </c>
      <c r="P1487" s="235">
        <v>748</v>
      </c>
      <c r="Q1487" s="222" t="s">
        <v>1858</v>
      </c>
      <c r="R1487" s="468">
        <v>2</v>
      </c>
      <c r="S1487" s="235" t="s">
        <v>290</v>
      </c>
      <c r="T1487" s="236"/>
      <c r="U1487" s="236"/>
      <c r="V1487" s="236"/>
      <c r="W1487" s="236"/>
      <c r="X1487" s="236"/>
      <c r="Y1487" s="236"/>
      <c r="Z1487" s="235" t="s">
        <v>1496</v>
      </c>
      <c r="AA1487" s="707"/>
      <c r="AB1487" s="707"/>
      <c r="AC1487" s="236"/>
      <c r="AD1487" s="236"/>
      <c r="AE1487" s="236"/>
      <c r="AF1487" s="236"/>
      <c r="AG1487" s="236"/>
      <c r="AH1487" s="236"/>
      <c r="AI1487" s="236"/>
      <c r="AJ1487" s="236"/>
      <c r="AK1487" s="236"/>
      <c r="AL1487" s="236"/>
      <c r="AM1487" s="236"/>
      <c r="AN1487" s="236"/>
      <c r="AO1487" s="236"/>
      <c r="AP1487" s="236"/>
      <c r="AQ1487" s="236"/>
      <c r="AR1487" s="236"/>
      <c r="AS1487" s="236"/>
      <c r="AT1487" s="236"/>
      <c r="AU1487" s="221">
        <v>2010</v>
      </c>
      <c r="AV1487" s="221"/>
      <c r="AW1487" s="221"/>
      <c r="AX1487" s="221"/>
      <c r="AY1487" s="221"/>
      <c r="AZ1487" s="221"/>
      <c r="BA1487" s="221"/>
      <c r="BB1487" s="222">
        <v>372</v>
      </c>
      <c r="BC1487" s="222"/>
    </row>
    <row r="1488" spans="1:55" s="19" customFormat="1" ht="25.7" hidden="1" customHeight="1">
      <c r="A1488" s="896"/>
      <c r="B1488" s="242"/>
      <c r="C1488" s="707" t="s">
        <v>6808</v>
      </c>
      <c r="D1488" s="707" t="s">
        <v>7177</v>
      </c>
      <c r="E1488" s="707" t="s">
        <v>6808</v>
      </c>
      <c r="F1488" s="707" t="s">
        <v>6808</v>
      </c>
      <c r="G1488" s="236"/>
      <c r="H1488" s="236"/>
      <c r="I1488" s="235">
        <v>2282</v>
      </c>
      <c r="J1488" s="235">
        <v>470</v>
      </c>
      <c r="K1488" s="235">
        <v>464</v>
      </c>
      <c r="L1488" s="236"/>
      <c r="M1488" s="736"/>
      <c r="N1488" s="236"/>
      <c r="O1488" s="235">
        <v>748</v>
      </c>
      <c r="P1488" s="235">
        <v>748</v>
      </c>
      <c r="Q1488" s="235" t="s">
        <v>1858</v>
      </c>
      <c r="R1488" s="235">
        <v>3</v>
      </c>
      <c r="S1488" s="222" t="s">
        <v>290</v>
      </c>
      <c r="T1488" s="236"/>
      <c r="U1488" s="236"/>
      <c r="V1488" s="236"/>
      <c r="W1488" s="236"/>
      <c r="X1488" s="236"/>
      <c r="Y1488" s="236"/>
      <c r="Z1488" s="235" t="s">
        <v>1496</v>
      </c>
      <c r="AA1488" s="707"/>
      <c r="AB1488" s="707"/>
      <c r="AC1488" s="236"/>
      <c r="AD1488" s="236"/>
      <c r="AE1488" s="236"/>
      <c r="AF1488" s="236"/>
      <c r="AG1488" s="236"/>
      <c r="AH1488" s="236"/>
      <c r="AI1488" s="236"/>
      <c r="AJ1488" s="236"/>
      <c r="AK1488" s="236"/>
      <c r="AL1488" s="236"/>
      <c r="AM1488" s="236"/>
      <c r="AN1488" s="236"/>
      <c r="AO1488" s="236"/>
      <c r="AP1488" s="236"/>
      <c r="AQ1488" s="236"/>
      <c r="AR1488" s="236"/>
      <c r="AS1488" s="236"/>
      <c r="AT1488" s="236"/>
      <c r="AU1488" s="221">
        <v>2010</v>
      </c>
      <c r="AV1488" s="221"/>
      <c r="AW1488" s="221"/>
      <c r="AX1488" s="221"/>
      <c r="AY1488" s="221"/>
      <c r="AZ1488" s="221"/>
      <c r="BA1488" s="221"/>
      <c r="BB1488" s="222">
        <v>199</v>
      </c>
      <c r="BC1488" s="222"/>
    </row>
    <row r="1489" spans="1:55" s="19" customFormat="1" ht="25.7" hidden="1" customHeight="1">
      <c r="A1489" s="896"/>
      <c r="B1489" s="242"/>
      <c r="C1489" s="707" t="s">
        <v>6808</v>
      </c>
      <c r="D1489" s="707" t="s">
        <v>7178</v>
      </c>
      <c r="E1489" s="707" t="s">
        <v>6808</v>
      </c>
      <c r="F1489" s="707" t="s">
        <v>6808</v>
      </c>
      <c r="G1489" s="236"/>
      <c r="H1489" s="236"/>
      <c r="I1489" s="235">
        <v>2165</v>
      </c>
      <c r="J1489" s="235">
        <v>440</v>
      </c>
      <c r="K1489" s="235">
        <v>440</v>
      </c>
      <c r="L1489" s="236"/>
      <c r="M1489" s="736"/>
      <c r="N1489" s="236"/>
      <c r="O1489" s="235">
        <v>748</v>
      </c>
      <c r="P1489" s="235">
        <v>748</v>
      </c>
      <c r="Q1489" s="235" t="s">
        <v>1858</v>
      </c>
      <c r="R1489" s="235">
        <v>1</v>
      </c>
      <c r="S1489" s="222" t="s">
        <v>290</v>
      </c>
      <c r="T1489" s="236"/>
      <c r="U1489" s="236"/>
      <c r="V1489" s="236"/>
      <c r="W1489" s="236"/>
      <c r="X1489" s="236"/>
      <c r="Y1489" s="236"/>
      <c r="Z1489" s="235" t="s">
        <v>1496</v>
      </c>
      <c r="AA1489" s="707"/>
      <c r="AB1489" s="707"/>
      <c r="AC1489" s="236"/>
      <c r="AD1489" s="236"/>
      <c r="AE1489" s="236"/>
      <c r="AF1489" s="236"/>
      <c r="AG1489" s="236"/>
      <c r="AH1489" s="236"/>
      <c r="AI1489" s="236"/>
      <c r="AJ1489" s="236"/>
      <c r="AK1489" s="236"/>
      <c r="AL1489" s="236"/>
      <c r="AM1489" s="236"/>
      <c r="AN1489" s="236"/>
      <c r="AO1489" s="236"/>
      <c r="AP1489" s="236"/>
      <c r="AQ1489" s="236"/>
      <c r="AR1489" s="236"/>
      <c r="AS1489" s="236"/>
      <c r="AT1489" s="236"/>
      <c r="AU1489" s="221">
        <v>2010</v>
      </c>
      <c r="AV1489" s="221"/>
      <c r="AW1489" s="221"/>
      <c r="AX1489" s="221"/>
      <c r="AY1489" s="221"/>
      <c r="AZ1489" s="221"/>
      <c r="BA1489" s="221"/>
      <c r="BB1489" s="222">
        <v>146</v>
      </c>
      <c r="BC1489" s="222"/>
    </row>
    <row r="1490" spans="1:55" s="19" customFormat="1" ht="25.7" hidden="1" customHeight="1">
      <c r="A1490" s="896"/>
      <c r="B1490" s="242"/>
      <c r="C1490" s="707" t="s">
        <v>6808</v>
      </c>
      <c r="D1490" s="707" t="s">
        <v>7179</v>
      </c>
      <c r="E1490" s="707" t="s">
        <v>6808</v>
      </c>
      <c r="F1490" s="707" t="s">
        <v>6808</v>
      </c>
      <c r="G1490" s="236"/>
      <c r="H1490" s="236"/>
      <c r="I1490" s="235">
        <v>2161</v>
      </c>
      <c r="J1490" s="235">
        <v>412</v>
      </c>
      <c r="K1490" s="235">
        <v>398</v>
      </c>
      <c r="L1490" s="236"/>
      <c r="M1490" s="736"/>
      <c r="N1490" s="236"/>
      <c r="O1490" s="235">
        <v>748</v>
      </c>
      <c r="P1490" s="235">
        <v>748</v>
      </c>
      <c r="Q1490" s="235" t="s">
        <v>1858</v>
      </c>
      <c r="R1490" s="235">
        <v>2</v>
      </c>
      <c r="S1490" s="222" t="s">
        <v>290</v>
      </c>
      <c r="T1490" s="236"/>
      <c r="U1490" s="236"/>
      <c r="V1490" s="236"/>
      <c r="W1490" s="236"/>
      <c r="X1490" s="236"/>
      <c r="Y1490" s="236"/>
      <c r="Z1490" s="235" t="s">
        <v>1496</v>
      </c>
      <c r="AA1490" s="707"/>
      <c r="AB1490" s="707"/>
      <c r="AC1490" s="236"/>
      <c r="AD1490" s="236"/>
      <c r="AE1490" s="236"/>
      <c r="AF1490" s="236"/>
      <c r="AG1490" s="236"/>
      <c r="AH1490" s="236"/>
      <c r="AI1490" s="236"/>
      <c r="AJ1490" s="236"/>
      <c r="AK1490" s="236"/>
      <c r="AL1490" s="236"/>
      <c r="AM1490" s="236"/>
      <c r="AN1490" s="236"/>
      <c r="AO1490" s="236"/>
      <c r="AP1490" s="236"/>
      <c r="AQ1490" s="236"/>
      <c r="AR1490" s="236"/>
      <c r="AS1490" s="236"/>
      <c r="AT1490" s="236"/>
      <c r="AU1490" s="221">
        <v>2010</v>
      </c>
      <c r="AV1490" s="221"/>
      <c r="AW1490" s="221"/>
      <c r="AX1490" s="221"/>
      <c r="AY1490" s="221"/>
      <c r="AZ1490" s="221"/>
      <c r="BA1490" s="221"/>
      <c r="BB1490" s="222">
        <v>314</v>
      </c>
      <c r="BC1490" s="222"/>
    </row>
    <row r="1491" spans="1:55" s="19" customFormat="1" ht="25.7" hidden="1" customHeight="1">
      <c r="A1491" s="896"/>
      <c r="B1491" s="242"/>
      <c r="C1491" s="707" t="s">
        <v>6808</v>
      </c>
      <c r="D1491" s="707" t="s">
        <v>7180</v>
      </c>
      <c r="E1491" s="707" t="s">
        <v>6808</v>
      </c>
      <c r="F1491" s="707" t="s">
        <v>6808</v>
      </c>
      <c r="G1491" s="236"/>
      <c r="H1491" s="236"/>
      <c r="I1491" s="235">
        <v>1442</v>
      </c>
      <c r="J1491" s="235">
        <v>470</v>
      </c>
      <c r="K1491" s="235">
        <v>464</v>
      </c>
      <c r="L1491" s="236"/>
      <c r="M1491" s="736"/>
      <c r="N1491" s="236"/>
      <c r="O1491" s="235">
        <v>748</v>
      </c>
      <c r="P1491" s="235">
        <v>748</v>
      </c>
      <c r="Q1491" s="235" t="s">
        <v>1858</v>
      </c>
      <c r="R1491" s="235">
        <v>2</v>
      </c>
      <c r="S1491" s="222" t="s">
        <v>290</v>
      </c>
      <c r="T1491" s="236"/>
      <c r="U1491" s="236"/>
      <c r="V1491" s="236"/>
      <c r="W1491" s="236"/>
      <c r="X1491" s="236"/>
      <c r="Y1491" s="236"/>
      <c r="Z1491" s="235" t="s">
        <v>1496</v>
      </c>
      <c r="AA1491" s="707"/>
      <c r="AB1491" s="707"/>
      <c r="AC1491" s="236"/>
      <c r="AD1491" s="236"/>
      <c r="AE1491" s="236"/>
      <c r="AF1491" s="236"/>
      <c r="AG1491" s="236"/>
      <c r="AH1491" s="236"/>
      <c r="AI1491" s="236"/>
      <c r="AJ1491" s="236"/>
      <c r="AK1491" s="236"/>
      <c r="AL1491" s="236"/>
      <c r="AM1491" s="236"/>
      <c r="AN1491" s="236"/>
      <c r="AO1491" s="236"/>
      <c r="AP1491" s="236"/>
      <c r="AQ1491" s="236"/>
      <c r="AR1491" s="236"/>
      <c r="AS1491" s="236"/>
      <c r="AT1491" s="236"/>
      <c r="AU1491" s="221">
        <v>2011</v>
      </c>
      <c r="AV1491" s="221"/>
      <c r="AW1491" s="221"/>
      <c r="AX1491" s="221"/>
      <c r="AY1491" s="221"/>
      <c r="AZ1491" s="221"/>
      <c r="BA1491" s="221"/>
      <c r="BB1491" s="222">
        <v>195</v>
      </c>
      <c r="BC1491" s="222"/>
    </row>
    <row r="1492" spans="1:55" s="19" customFormat="1" ht="25.7" hidden="1" customHeight="1">
      <c r="A1492" s="896"/>
      <c r="B1492" s="242"/>
      <c r="C1492" s="707" t="s">
        <v>6808</v>
      </c>
      <c r="D1492" s="707" t="s">
        <v>15423</v>
      </c>
      <c r="E1492" s="707" t="s">
        <v>6808</v>
      </c>
      <c r="F1492" s="707" t="s">
        <v>6808</v>
      </c>
      <c r="G1492" s="236"/>
      <c r="H1492" s="236"/>
      <c r="I1492" s="235">
        <v>14452</v>
      </c>
      <c r="J1492" s="235">
        <v>478</v>
      </c>
      <c r="K1492" s="235">
        <v>464</v>
      </c>
      <c r="L1492" s="236"/>
      <c r="M1492" s="736"/>
      <c r="N1492" s="236"/>
      <c r="O1492" s="235">
        <v>374</v>
      </c>
      <c r="P1492" s="235">
        <v>374</v>
      </c>
      <c r="Q1492" s="235" t="s">
        <v>1858</v>
      </c>
      <c r="R1492" s="235">
        <v>1</v>
      </c>
      <c r="S1492" s="222" t="s">
        <v>290</v>
      </c>
      <c r="T1492" s="236"/>
      <c r="U1492" s="236"/>
      <c r="V1492" s="236"/>
      <c r="W1492" s="236"/>
      <c r="X1492" s="236"/>
      <c r="Y1492" s="236"/>
      <c r="Z1492" s="235" t="s">
        <v>1496</v>
      </c>
      <c r="AA1492" s="707"/>
      <c r="AB1492" s="707"/>
      <c r="AC1492" s="236"/>
      <c r="AD1492" s="236"/>
      <c r="AE1492" s="236"/>
      <c r="AF1492" s="236"/>
      <c r="AG1492" s="236"/>
      <c r="AH1492" s="236"/>
      <c r="AI1492" s="236"/>
      <c r="AJ1492" s="236"/>
      <c r="AK1492" s="236"/>
      <c r="AL1492" s="236"/>
      <c r="AM1492" s="236"/>
      <c r="AN1492" s="236"/>
      <c r="AO1492" s="236"/>
      <c r="AP1492" s="236"/>
      <c r="AQ1492" s="236"/>
      <c r="AR1492" s="236"/>
      <c r="AS1492" s="236"/>
      <c r="AT1492" s="236"/>
      <c r="AU1492" s="221">
        <v>2014</v>
      </c>
      <c r="AV1492" s="221"/>
      <c r="AW1492" s="221"/>
      <c r="AX1492" s="221"/>
      <c r="AY1492" s="221"/>
      <c r="AZ1492" s="221"/>
      <c r="BA1492" s="221"/>
      <c r="BB1492" s="222">
        <v>200</v>
      </c>
      <c r="BC1492" s="222"/>
    </row>
    <row r="1493" spans="1:55" s="19" customFormat="1" ht="25.7" hidden="1" customHeight="1">
      <c r="A1493" s="896"/>
      <c r="B1493" s="242"/>
      <c r="C1493" s="707" t="s">
        <v>6808</v>
      </c>
      <c r="D1493" s="707" t="s">
        <v>15424</v>
      </c>
      <c r="E1493" s="707" t="s">
        <v>6808</v>
      </c>
      <c r="F1493" s="707" t="s">
        <v>6808</v>
      </c>
      <c r="G1493" s="236"/>
      <c r="H1493" s="236"/>
      <c r="I1493" s="235">
        <v>4056</v>
      </c>
      <c r="J1493" s="235">
        <v>418</v>
      </c>
      <c r="K1493" s="235">
        <v>418</v>
      </c>
      <c r="L1493" s="236"/>
      <c r="M1493" s="736"/>
      <c r="N1493" s="236"/>
      <c r="O1493" s="235">
        <v>748</v>
      </c>
      <c r="P1493" s="235">
        <v>748</v>
      </c>
      <c r="Q1493" s="235" t="s">
        <v>1858</v>
      </c>
      <c r="R1493" s="235">
        <v>2</v>
      </c>
      <c r="S1493" s="222" t="s">
        <v>290</v>
      </c>
      <c r="T1493" s="236"/>
      <c r="U1493" s="236"/>
      <c r="V1493" s="236"/>
      <c r="W1493" s="236"/>
      <c r="X1493" s="236"/>
      <c r="Y1493" s="236"/>
      <c r="Z1493" s="235" t="s">
        <v>1496</v>
      </c>
      <c r="AA1493" s="707"/>
      <c r="AB1493" s="707"/>
      <c r="AC1493" s="236"/>
      <c r="AD1493" s="236"/>
      <c r="AE1493" s="236"/>
      <c r="AF1493" s="236"/>
      <c r="AG1493" s="236"/>
      <c r="AH1493" s="236"/>
      <c r="AI1493" s="236"/>
      <c r="AJ1493" s="236"/>
      <c r="AK1493" s="236"/>
      <c r="AL1493" s="236"/>
      <c r="AM1493" s="236"/>
      <c r="AN1493" s="236"/>
      <c r="AO1493" s="236"/>
      <c r="AP1493" s="236"/>
      <c r="AQ1493" s="236"/>
      <c r="AR1493" s="236"/>
      <c r="AS1493" s="236"/>
      <c r="AT1493" s="236"/>
      <c r="AU1493" s="221">
        <v>2008</v>
      </c>
      <c r="AV1493" s="221"/>
      <c r="AW1493" s="221"/>
      <c r="AX1493" s="221"/>
      <c r="AY1493" s="221"/>
      <c r="AZ1493" s="221"/>
      <c r="BA1493" s="221"/>
      <c r="BB1493" s="222">
        <v>170</v>
      </c>
      <c r="BC1493" s="222"/>
    </row>
    <row r="1494" spans="1:55" s="19" customFormat="1" ht="25.7" hidden="1" customHeight="1">
      <c r="A1494" s="896"/>
      <c r="B1494" s="242"/>
      <c r="C1494" s="707" t="s">
        <v>6808</v>
      </c>
      <c r="D1494" s="707" t="s">
        <v>7181</v>
      </c>
      <c r="E1494" s="707" t="s">
        <v>6808</v>
      </c>
      <c r="F1494" s="707" t="s">
        <v>6808</v>
      </c>
      <c r="G1494" s="236"/>
      <c r="H1494" s="236"/>
      <c r="I1494" s="235">
        <v>7340</v>
      </c>
      <c r="J1494" s="235">
        <v>1312</v>
      </c>
      <c r="K1494" s="235">
        <v>1312</v>
      </c>
      <c r="L1494" s="236"/>
      <c r="M1494" s="736"/>
      <c r="N1494" s="236"/>
      <c r="O1494" s="235">
        <v>748</v>
      </c>
      <c r="P1494" s="235">
        <v>748</v>
      </c>
      <c r="Q1494" s="235" t="s">
        <v>1858</v>
      </c>
      <c r="R1494" s="235">
        <v>2</v>
      </c>
      <c r="S1494" s="222" t="s">
        <v>290</v>
      </c>
      <c r="T1494" s="236"/>
      <c r="U1494" s="236"/>
      <c r="V1494" s="236"/>
      <c r="W1494" s="236"/>
      <c r="X1494" s="236"/>
      <c r="Y1494" s="236"/>
      <c r="Z1494" s="235" t="s">
        <v>1496</v>
      </c>
      <c r="AA1494" s="707"/>
      <c r="AB1494" s="707"/>
      <c r="AC1494" s="236"/>
      <c r="AD1494" s="236"/>
      <c r="AE1494" s="236"/>
      <c r="AF1494" s="236"/>
      <c r="AG1494" s="236"/>
      <c r="AH1494" s="236"/>
      <c r="AI1494" s="236"/>
      <c r="AJ1494" s="236"/>
      <c r="AK1494" s="236"/>
      <c r="AL1494" s="236"/>
      <c r="AM1494" s="236"/>
      <c r="AN1494" s="236"/>
      <c r="AO1494" s="236"/>
      <c r="AP1494" s="236"/>
      <c r="AQ1494" s="236"/>
      <c r="AR1494" s="236"/>
      <c r="AS1494" s="236"/>
      <c r="AT1494" s="236"/>
      <c r="AU1494" s="221">
        <v>2015</v>
      </c>
      <c r="AV1494" s="221"/>
      <c r="AW1494" s="221"/>
      <c r="AX1494" s="221"/>
      <c r="AY1494" s="221"/>
      <c r="AZ1494" s="221"/>
      <c r="BA1494" s="221"/>
      <c r="BB1494" s="222">
        <v>1000</v>
      </c>
      <c r="BC1494" s="222"/>
    </row>
    <row r="1495" spans="1:55" s="19" customFormat="1" ht="25.7" hidden="1" customHeight="1">
      <c r="A1495" s="896"/>
      <c r="B1495" s="242"/>
      <c r="C1495" s="707" t="s">
        <v>6813</v>
      </c>
      <c r="D1495" s="707" t="s">
        <v>7182</v>
      </c>
      <c r="E1495" s="707" t="s">
        <v>6813</v>
      </c>
      <c r="F1495" s="707" t="s">
        <v>6813</v>
      </c>
      <c r="G1495" s="236"/>
      <c r="H1495" s="236"/>
      <c r="I1495" s="235">
        <v>1000</v>
      </c>
      <c r="J1495" s="235">
        <v>479</v>
      </c>
      <c r="K1495" s="235">
        <v>479</v>
      </c>
      <c r="L1495" s="236"/>
      <c r="M1495" s="736"/>
      <c r="N1495" s="236"/>
      <c r="O1495" s="235">
        <v>374</v>
      </c>
      <c r="P1495" s="235">
        <v>374</v>
      </c>
      <c r="Q1495" s="235" t="s">
        <v>1875</v>
      </c>
      <c r="R1495" s="235">
        <v>1</v>
      </c>
      <c r="S1495" s="222" t="s">
        <v>614</v>
      </c>
      <c r="T1495" s="236"/>
      <c r="U1495" s="236"/>
      <c r="V1495" s="236"/>
      <c r="W1495" s="236"/>
      <c r="X1495" s="236"/>
      <c r="Y1495" s="236"/>
      <c r="Z1495" s="235" t="s">
        <v>6722</v>
      </c>
      <c r="AA1495" s="707"/>
      <c r="AB1495" s="707"/>
      <c r="AC1495" s="236"/>
      <c r="AD1495" s="236"/>
      <c r="AE1495" s="236"/>
      <c r="AF1495" s="236"/>
      <c r="AG1495" s="236"/>
      <c r="AH1495" s="236"/>
      <c r="AI1495" s="236"/>
      <c r="AJ1495" s="236"/>
      <c r="AK1495" s="236"/>
      <c r="AL1495" s="236"/>
      <c r="AM1495" s="236"/>
      <c r="AN1495" s="236"/>
      <c r="AO1495" s="236"/>
      <c r="AP1495" s="236"/>
      <c r="AQ1495" s="236"/>
      <c r="AR1495" s="236"/>
      <c r="AS1495" s="236"/>
      <c r="AT1495" s="236"/>
      <c r="AU1495" s="221">
        <v>2005</v>
      </c>
      <c r="AV1495" s="221"/>
      <c r="AW1495" s="221"/>
      <c r="AX1495" s="221"/>
      <c r="AY1495" s="221"/>
      <c r="AZ1495" s="221"/>
      <c r="BA1495" s="221"/>
      <c r="BB1495" s="222">
        <v>134</v>
      </c>
      <c r="BC1495" s="222"/>
    </row>
    <row r="1496" spans="1:55" s="19" customFormat="1" ht="25.7" hidden="1" customHeight="1">
      <c r="A1496" s="896"/>
      <c r="B1496" s="242"/>
      <c r="C1496" s="707" t="s">
        <v>6813</v>
      </c>
      <c r="D1496" s="707" t="s">
        <v>7183</v>
      </c>
      <c r="E1496" s="707" t="s">
        <v>6813</v>
      </c>
      <c r="F1496" s="707" t="s">
        <v>6813</v>
      </c>
      <c r="G1496" s="236"/>
      <c r="H1496" s="236"/>
      <c r="I1496" s="235">
        <v>747</v>
      </c>
      <c r="J1496" s="235">
        <v>410</v>
      </c>
      <c r="K1496" s="235">
        <v>410</v>
      </c>
      <c r="L1496" s="236"/>
      <c r="M1496" s="736"/>
      <c r="N1496" s="236"/>
      <c r="O1496" s="235">
        <v>374</v>
      </c>
      <c r="P1496" s="235">
        <v>374</v>
      </c>
      <c r="Q1496" s="235" t="s">
        <v>1858</v>
      </c>
      <c r="R1496" s="235">
        <v>1</v>
      </c>
      <c r="S1496" s="222" t="s">
        <v>290</v>
      </c>
      <c r="T1496" s="236"/>
      <c r="U1496" s="236"/>
      <c r="V1496" s="236"/>
      <c r="W1496" s="236"/>
      <c r="X1496" s="236"/>
      <c r="Y1496" s="236"/>
      <c r="Z1496" s="235"/>
      <c r="AA1496" s="707"/>
      <c r="AB1496" s="707"/>
      <c r="AC1496" s="236"/>
      <c r="AD1496" s="236"/>
      <c r="AE1496" s="236"/>
      <c r="AF1496" s="236"/>
      <c r="AG1496" s="236"/>
      <c r="AH1496" s="236"/>
      <c r="AI1496" s="236"/>
      <c r="AJ1496" s="236"/>
      <c r="AK1496" s="236"/>
      <c r="AL1496" s="236"/>
      <c r="AM1496" s="236"/>
      <c r="AN1496" s="236"/>
      <c r="AO1496" s="236"/>
      <c r="AP1496" s="236"/>
      <c r="AQ1496" s="236"/>
      <c r="AR1496" s="236"/>
      <c r="AS1496" s="236"/>
      <c r="AT1496" s="236"/>
      <c r="AU1496" s="221">
        <v>2010</v>
      </c>
      <c r="AV1496" s="221"/>
      <c r="AW1496" s="221"/>
      <c r="AX1496" s="221"/>
      <c r="AY1496" s="221"/>
      <c r="AZ1496" s="221"/>
      <c r="BA1496" s="221"/>
      <c r="BB1496" s="222">
        <v>130</v>
      </c>
      <c r="BC1496" s="222"/>
    </row>
    <row r="1497" spans="1:55" s="19" customFormat="1" ht="25.7" hidden="1" customHeight="1">
      <c r="A1497" s="896"/>
      <c r="B1497" s="242"/>
      <c r="C1497" s="707" t="s">
        <v>6813</v>
      </c>
      <c r="D1497" s="707" t="s">
        <v>7184</v>
      </c>
      <c r="E1497" s="707" t="s">
        <v>6813</v>
      </c>
      <c r="F1497" s="707" t="s">
        <v>6813</v>
      </c>
      <c r="G1497" s="236"/>
      <c r="H1497" s="236"/>
      <c r="I1497" s="235">
        <v>7227</v>
      </c>
      <c r="J1497" s="235">
        <v>640</v>
      </c>
      <c r="K1497" s="235">
        <v>640</v>
      </c>
      <c r="L1497" s="236"/>
      <c r="M1497" s="736"/>
      <c r="N1497" s="236"/>
      <c r="O1497" s="235">
        <v>640</v>
      </c>
      <c r="P1497" s="235">
        <v>640</v>
      </c>
      <c r="Q1497" s="235" t="s">
        <v>7185</v>
      </c>
      <c r="R1497" s="235">
        <v>1</v>
      </c>
      <c r="S1497" s="222" t="s">
        <v>290</v>
      </c>
      <c r="T1497" s="236"/>
      <c r="U1497" s="236"/>
      <c r="V1497" s="236"/>
      <c r="W1497" s="236"/>
      <c r="X1497" s="236"/>
      <c r="Y1497" s="236"/>
      <c r="Z1497" s="235" t="s">
        <v>6002</v>
      </c>
      <c r="AA1497" s="707"/>
      <c r="AB1497" s="707"/>
      <c r="AC1497" s="236"/>
      <c r="AD1497" s="236"/>
      <c r="AE1497" s="236"/>
      <c r="AF1497" s="236"/>
      <c r="AG1497" s="236"/>
      <c r="AH1497" s="236"/>
      <c r="AI1497" s="236"/>
      <c r="AJ1497" s="236"/>
      <c r="AK1497" s="236"/>
      <c r="AL1497" s="236"/>
      <c r="AM1497" s="236"/>
      <c r="AN1497" s="236"/>
      <c r="AO1497" s="236"/>
      <c r="AP1497" s="236"/>
      <c r="AQ1497" s="236"/>
      <c r="AR1497" s="236"/>
      <c r="AS1497" s="236"/>
      <c r="AT1497" s="236"/>
      <c r="AU1497" s="221">
        <v>2012</v>
      </c>
      <c r="AV1497" s="221"/>
      <c r="AW1497" s="221"/>
      <c r="AX1497" s="221"/>
      <c r="AY1497" s="221"/>
      <c r="AZ1497" s="221"/>
      <c r="BA1497" s="221"/>
      <c r="BB1497" s="222">
        <v>400</v>
      </c>
      <c r="BC1497" s="222"/>
    </row>
    <row r="1498" spans="1:55" s="19" customFormat="1" ht="25.7" hidden="1" customHeight="1">
      <c r="A1498" s="897"/>
      <c r="B1498" s="242"/>
      <c r="C1498" s="707" t="s">
        <v>6813</v>
      </c>
      <c r="D1498" s="707" t="s">
        <v>7186</v>
      </c>
      <c r="E1498" s="707" t="s">
        <v>6813</v>
      </c>
      <c r="F1498" s="707" t="s">
        <v>6813</v>
      </c>
      <c r="G1498" s="236"/>
      <c r="H1498" s="236"/>
      <c r="I1498" s="235">
        <v>2615</v>
      </c>
      <c r="J1498" s="235">
        <v>475</v>
      </c>
      <c r="K1498" s="235">
        <v>475</v>
      </c>
      <c r="L1498" s="236"/>
      <c r="M1498" s="736"/>
      <c r="N1498" s="236"/>
      <c r="O1498" s="235">
        <v>475</v>
      </c>
      <c r="P1498" s="235">
        <v>475</v>
      </c>
      <c r="Q1498" s="235" t="s">
        <v>7185</v>
      </c>
      <c r="R1498" s="235">
        <v>1</v>
      </c>
      <c r="S1498" s="222" t="s">
        <v>290</v>
      </c>
      <c r="T1498" s="236"/>
      <c r="U1498" s="236"/>
      <c r="V1498" s="236"/>
      <c r="W1498" s="236"/>
      <c r="X1498" s="236"/>
      <c r="Y1498" s="236"/>
      <c r="Z1498" s="235"/>
      <c r="AA1498" s="707"/>
      <c r="AB1498" s="707"/>
      <c r="AC1498" s="236"/>
      <c r="AD1498" s="236"/>
      <c r="AE1498" s="236"/>
      <c r="AF1498" s="236"/>
      <c r="AG1498" s="236"/>
      <c r="AH1498" s="236"/>
      <c r="AI1498" s="236"/>
      <c r="AJ1498" s="236"/>
      <c r="AK1498" s="236"/>
      <c r="AL1498" s="236"/>
      <c r="AM1498" s="236"/>
      <c r="AN1498" s="236"/>
      <c r="AO1498" s="236"/>
      <c r="AP1498" s="236"/>
      <c r="AQ1498" s="236"/>
      <c r="AR1498" s="236"/>
      <c r="AS1498" s="236"/>
      <c r="AT1498" s="236"/>
      <c r="AU1498" s="221">
        <v>2012</v>
      </c>
      <c r="AV1498" s="221"/>
      <c r="AW1498" s="221"/>
      <c r="AX1498" s="221"/>
      <c r="AY1498" s="221"/>
      <c r="AZ1498" s="221"/>
      <c r="BA1498" s="221"/>
      <c r="BB1498" s="222">
        <v>200</v>
      </c>
      <c r="BC1498" s="222"/>
    </row>
    <row r="1499" spans="1:55" s="19" customFormat="1" ht="25.7" hidden="1" customHeight="1">
      <c r="A1499" s="897"/>
      <c r="B1499" s="242"/>
      <c r="C1499" s="707" t="s">
        <v>6813</v>
      </c>
      <c r="D1499" s="707" t="s">
        <v>7187</v>
      </c>
      <c r="E1499" s="707" t="s">
        <v>6813</v>
      </c>
      <c r="F1499" s="707" t="s">
        <v>6813</v>
      </c>
      <c r="G1499" s="236"/>
      <c r="H1499" s="236"/>
      <c r="I1499" s="235">
        <v>1797</v>
      </c>
      <c r="J1499" s="235">
        <v>430</v>
      </c>
      <c r="K1499" s="235">
        <v>430</v>
      </c>
      <c r="L1499" s="236"/>
      <c r="M1499" s="736"/>
      <c r="N1499" s="236"/>
      <c r="O1499" s="235">
        <v>430</v>
      </c>
      <c r="P1499" s="235">
        <v>430</v>
      </c>
      <c r="Q1499" s="235" t="s">
        <v>7185</v>
      </c>
      <c r="R1499" s="235">
        <v>2</v>
      </c>
      <c r="S1499" s="222" t="s">
        <v>290</v>
      </c>
      <c r="T1499" s="236"/>
      <c r="U1499" s="236"/>
      <c r="V1499" s="236"/>
      <c r="W1499" s="236"/>
      <c r="X1499" s="236"/>
      <c r="Y1499" s="236"/>
      <c r="Z1499" s="235"/>
      <c r="AA1499" s="707"/>
      <c r="AB1499" s="707"/>
      <c r="AC1499" s="236"/>
      <c r="AD1499" s="236"/>
      <c r="AE1499" s="236"/>
      <c r="AF1499" s="236"/>
      <c r="AG1499" s="236"/>
      <c r="AH1499" s="236"/>
      <c r="AI1499" s="236"/>
      <c r="AJ1499" s="236"/>
      <c r="AK1499" s="236"/>
      <c r="AL1499" s="236"/>
      <c r="AM1499" s="236"/>
      <c r="AN1499" s="236"/>
      <c r="AO1499" s="236"/>
      <c r="AP1499" s="236"/>
      <c r="AQ1499" s="236"/>
      <c r="AR1499" s="236"/>
      <c r="AS1499" s="236"/>
      <c r="AT1499" s="236"/>
      <c r="AU1499" s="221">
        <v>2013</v>
      </c>
      <c r="AV1499" s="221"/>
      <c r="AW1499" s="221"/>
      <c r="AX1499" s="221"/>
      <c r="AY1499" s="221"/>
      <c r="AZ1499" s="221"/>
      <c r="BA1499" s="221"/>
      <c r="BB1499" s="222">
        <v>233</v>
      </c>
      <c r="BC1499" s="222"/>
    </row>
    <row r="1500" spans="1:55" s="19" customFormat="1" ht="25.7" hidden="1" customHeight="1">
      <c r="A1500" s="897"/>
      <c r="B1500" s="242"/>
      <c r="C1500" s="707" t="s">
        <v>6813</v>
      </c>
      <c r="D1500" s="707" t="s">
        <v>7188</v>
      </c>
      <c r="E1500" s="707" t="s">
        <v>7189</v>
      </c>
      <c r="F1500" s="707" t="s">
        <v>6813</v>
      </c>
      <c r="G1500" s="236"/>
      <c r="H1500" s="236"/>
      <c r="I1500" s="235">
        <v>8417</v>
      </c>
      <c r="J1500" s="235">
        <v>398</v>
      </c>
      <c r="K1500" s="235">
        <v>398</v>
      </c>
      <c r="L1500" s="236"/>
      <c r="M1500" s="736"/>
      <c r="N1500" s="236"/>
      <c r="O1500" s="235">
        <v>398</v>
      </c>
      <c r="P1500" s="235">
        <v>398</v>
      </c>
      <c r="Q1500" s="235" t="s">
        <v>7185</v>
      </c>
      <c r="R1500" s="235">
        <v>1</v>
      </c>
      <c r="S1500" s="222" t="s">
        <v>290</v>
      </c>
      <c r="T1500" s="236"/>
      <c r="U1500" s="236"/>
      <c r="V1500" s="236"/>
      <c r="W1500" s="236"/>
      <c r="X1500" s="236"/>
      <c r="Y1500" s="236"/>
      <c r="Z1500" s="235"/>
      <c r="AA1500" s="707"/>
      <c r="AB1500" s="707"/>
      <c r="AC1500" s="236"/>
      <c r="AD1500" s="236"/>
      <c r="AE1500" s="236"/>
      <c r="AF1500" s="236"/>
      <c r="AG1500" s="236"/>
      <c r="AH1500" s="236"/>
      <c r="AI1500" s="236"/>
      <c r="AJ1500" s="236"/>
      <c r="AK1500" s="236"/>
      <c r="AL1500" s="236"/>
      <c r="AM1500" s="236"/>
      <c r="AN1500" s="236"/>
      <c r="AO1500" s="236"/>
      <c r="AP1500" s="236"/>
      <c r="AQ1500" s="236"/>
      <c r="AR1500" s="236"/>
      <c r="AS1500" s="236"/>
      <c r="AT1500" s="236"/>
      <c r="AU1500" s="221">
        <v>2013</v>
      </c>
      <c r="AV1500" s="221"/>
      <c r="AW1500" s="221"/>
      <c r="AX1500" s="221"/>
      <c r="AY1500" s="221"/>
      <c r="AZ1500" s="221"/>
      <c r="BA1500" s="221"/>
      <c r="BB1500" s="222">
        <v>153</v>
      </c>
      <c r="BC1500" s="222"/>
    </row>
    <row r="1501" spans="1:55" s="19" customFormat="1" ht="25.7" hidden="1" customHeight="1">
      <c r="A1501" s="897"/>
      <c r="B1501" s="242"/>
      <c r="C1501" s="707" t="s">
        <v>6813</v>
      </c>
      <c r="D1501" s="707" t="s">
        <v>7190</v>
      </c>
      <c r="E1501" s="707" t="s">
        <v>7189</v>
      </c>
      <c r="F1501" s="707" t="s">
        <v>6813</v>
      </c>
      <c r="G1501" s="236"/>
      <c r="H1501" s="236"/>
      <c r="I1501" s="235">
        <v>5910</v>
      </c>
      <c r="J1501" s="235">
        <v>398</v>
      </c>
      <c r="K1501" s="235">
        <v>398</v>
      </c>
      <c r="L1501" s="236"/>
      <c r="M1501" s="736"/>
      <c r="N1501" s="236"/>
      <c r="O1501" s="235">
        <v>398</v>
      </c>
      <c r="P1501" s="235">
        <v>398</v>
      </c>
      <c r="Q1501" s="235" t="s">
        <v>7185</v>
      </c>
      <c r="R1501" s="235">
        <v>1</v>
      </c>
      <c r="S1501" s="222" t="s">
        <v>290</v>
      </c>
      <c r="T1501" s="236"/>
      <c r="U1501" s="236"/>
      <c r="V1501" s="236"/>
      <c r="W1501" s="236"/>
      <c r="X1501" s="236"/>
      <c r="Y1501" s="236"/>
      <c r="Z1501" s="235" t="s">
        <v>1889</v>
      </c>
      <c r="AA1501" s="707"/>
      <c r="AB1501" s="707"/>
      <c r="AC1501" s="236"/>
      <c r="AD1501" s="236"/>
      <c r="AE1501" s="236"/>
      <c r="AF1501" s="236"/>
      <c r="AG1501" s="236"/>
      <c r="AH1501" s="236"/>
      <c r="AI1501" s="236"/>
      <c r="AJ1501" s="236"/>
      <c r="AK1501" s="236"/>
      <c r="AL1501" s="236"/>
      <c r="AM1501" s="236"/>
      <c r="AN1501" s="236"/>
      <c r="AO1501" s="236"/>
      <c r="AP1501" s="236"/>
      <c r="AQ1501" s="236"/>
      <c r="AR1501" s="236"/>
      <c r="AS1501" s="236"/>
      <c r="AT1501" s="236"/>
      <c r="AU1501" s="221">
        <v>2013</v>
      </c>
      <c r="AV1501" s="221"/>
      <c r="AW1501" s="221"/>
      <c r="AX1501" s="221"/>
      <c r="AY1501" s="221"/>
      <c r="AZ1501" s="221"/>
      <c r="BA1501" s="221"/>
      <c r="BB1501" s="222">
        <v>200</v>
      </c>
      <c r="BC1501" s="222"/>
    </row>
    <row r="1502" spans="1:55" s="19" customFormat="1" ht="25.7" hidden="1" customHeight="1">
      <c r="A1502" s="897"/>
      <c r="B1502" s="242"/>
      <c r="C1502" s="248" t="s">
        <v>6813</v>
      </c>
      <c r="D1502" s="248" t="s">
        <v>13367</v>
      </c>
      <c r="E1502" s="248" t="s">
        <v>6813</v>
      </c>
      <c r="F1502" s="248" t="s">
        <v>6813</v>
      </c>
      <c r="G1502" s="267"/>
      <c r="H1502" s="267"/>
      <c r="I1502" s="241">
        <v>8021</v>
      </c>
      <c r="J1502" s="241">
        <v>398</v>
      </c>
      <c r="K1502" s="241">
        <v>398</v>
      </c>
      <c r="L1502" s="267"/>
      <c r="M1502" s="953"/>
      <c r="N1502" s="267"/>
      <c r="O1502" s="241">
        <v>398</v>
      </c>
      <c r="P1502" s="241">
        <v>398</v>
      </c>
      <c r="Q1502" s="235" t="s">
        <v>7185</v>
      </c>
      <c r="R1502" s="241">
        <v>1</v>
      </c>
      <c r="S1502" s="229" t="s">
        <v>290</v>
      </c>
      <c r="T1502" s="267"/>
      <c r="U1502" s="267"/>
      <c r="V1502" s="267"/>
      <c r="W1502" s="267"/>
      <c r="X1502" s="267"/>
      <c r="Y1502" s="267"/>
      <c r="Z1502" s="241" t="s">
        <v>6065</v>
      </c>
      <c r="AA1502" s="248"/>
      <c r="AB1502" s="248"/>
      <c r="AC1502" s="267"/>
      <c r="AD1502" s="267"/>
      <c r="AE1502" s="267"/>
      <c r="AF1502" s="267"/>
      <c r="AG1502" s="267"/>
      <c r="AH1502" s="267"/>
      <c r="AI1502" s="267"/>
      <c r="AJ1502" s="267"/>
      <c r="AK1502" s="267"/>
      <c r="AL1502" s="267"/>
      <c r="AM1502" s="267"/>
      <c r="AN1502" s="267"/>
      <c r="AO1502" s="267"/>
      <c r="AP1502" s="267"/>
      <c r="AQ1502" s="267"/>
      <c r="AR1502" s="267"/>
      <c r="AS1502" s="267"/>
      <c r="AT1502" s="267"/>
      <c r="AU1502" s="228">
        <v>2018</v>
      </c>
      <c r="AV1502" s="228"/>
      <c r="AW1502" s="228"/>
      <c r="AX1502" s="228"/>
      <c r="AY1502" s="228"/>
      <c r="AZ1502" s="228"/>
      <c r="BA1502" s="228"/>
      <c r="BB1502" s="229">
        <v>300</v>
      </c>
      <c r="BC1502" s="229"/>
    </row>
    <row r="1503" spans="1:55" s="19" customFormat="1" ht="25.7" hidden="1" customHeight="1">
      <c r="A1503" s="897"/>
      <c r="B1503" s="242"/>
      <c r="C1503" s="248" t="s">
        <v>6813</v>
      </c>
      <c r="D1503" s="248" t="s">
        <v>16800</v>
      </c>
      <c r="E1503" s="248" t="s">
        <v>6813</v>
      </c>
      <c r="F1503" s="248" t="s">
        <v>6813</v>
      </c>
      <c r="G1503" s="267"/>
      <c r="H1503" s="267"/>
      <c r="I1503" s="241">
        <v>2565</v>
      </c>
      <c r="J1503" s="241">
        <v>439</v>
      </c>
      <c r="K1503" s="241">
        <v>439</v>
      </c>
      <c r="L1503" s="267"/>
      <c r="M1503" s="953"/>
      <c r="N1503" s="267"/>
      <c r="O1503" s="241">
        <v>374</v>
      </c>
      <c r="P1503" s="241">
        <v>374</v>
      </c>
      <c r="Q1503" s="235" t="s">
        <v>7185</v>
      </c>
      <c r="R1503" s="241">
        <v>1</v>
      </c>
      <c r="S1503" s="229" t="s">
        <v>290</v>
      </c>
      <c r="T1503" s="267"/>
      <c r="U1503" s="267"/>
      <c r="V1503" s="267"/>
      <c r="W1503" s="267"/>
      <c r="X1503" s="267"/>
      <c r="Y1503" s="267"/>
      <c r="Z1503" s="241" t="s">
        <v>6065</v>
      </c>
      <c r="AA1503" s="248"/>
      <c r="AB1503" s="248"/>
      <c r="AC1503" s="267"/>
      <c r="AD1503" s="267"/>
      <c r="AE1503" s="267"/>
      <c r="AF1503" s="267"/>
      <c r="AG1503" s="267"/>
      <c r="AH1503" s="267"/>
      <c r="AI1503" s="267"/>
      <c r="AJ1503" s="267"/>
      <c r="AK1503" s="267"/>
      <c r="AL1503" s="267"/>
      <c r="AM1503" s="267"/>
      <c r="AN1503" s="267"/>
      <c r="AO1503" s="267"/>
      <c r="AP1503" s="267"/>
      <c r="AQ1503" s="267"/>
      <c r="AR1503" s="267"/>
      <c r="AS1503" s="267"/>
      <c r="AT1503" s="267"/>
      <c r="AU1503" s="228">
        <v>2020</v>
      </c>
      <c r="AV1503" s="228"/>
      <c r="AW1503" s="228"/>
      <c r="AX1503" s="228"/>
      <c r="AY1503" s="228"/>
      <c r="AZ1503" s="228"/>
      <c r="BA1503" s="228"/>
      <c r="BB1503" s="229">
        <v>500</v>
      </c>
      <c r="BC1503" s="229" t="s">
        <v>3615</v>
      </c>
    </row>
    <row r="1504" spans="1:55" s="19" customFormat="1" ht="25.7" hidden="1" customHeight="1">
      <c r="A1504" s="897"/>
      <c r="B1504" s="242"/>
      <c r="C1504" s="248" t="s">
        <v>6815</v>
      </c>
      <c r="D1504" s="248" t="s">
        <v>7191</v>
      </c>
      <c r="E1504" s="248" t="s">
        <v>6815</v>
      </c>
      <c r="F1504" s="248" t="s">
        <v>6815</v>
      </c>
      <c r="G1504" s="267"/>
      <c r="H1504" s="267"/>
      <c r="I1504" s="241">
        <v>3109</v>
      </c>
      <c r="J1504" s="241">
        <v>470</v>
      </c>
      <c r="K1504" s="241">
        <v>470</v>
      </c>
      <c r="L1504" s="267"/>
      <c r="M1504" s="953"/>
      <c r="N1504" s="267"/>
      <c r="O1504" s="241">
        <v>470</v>
      </c>
      <c r="P1504" s="241">
        <v>470</v>
      </c>
      <c r="Q1504" s="235" t="s">
        <v>7192</v>
      </c>
      <c r="R1504" s="241">
        <v>1</v>
      </c>
      <c r="S1504" s="241" t="s">
        <v>290</v>
      </c>
      <c r="T1504" s="267"/>
      <c r="U1504" s="267"/>
      <c r="V1504" s="267"/>
      <c r="W1504" s="267"/>
      <c r="X1504" s="267"/>
      <c r="Y1504" s="267"/>
      <c r="Z1504" s="241"/>
      <c r="AA1504" s="248"/>
      <c r="AB1504" s="248"/>
      <c r="AC1504" s="267"/>
      <c r="AD1504" s="267"/>
      <c r="AE1504" s="267"/>
      <c r="AF1504" s="267"/>
      <c r="AG1504" s="267"/>
      <c r="AH1504" s="267"/>
      <c r="AI1504" s="267"/>
      <c r="AJ1504" s="267"/>
      <c r="AK1504" s="267"/>
      <c r="AL1504" s="267"/>
      <c r="AM1504" s="267"/>
      <c r="AN1504" s="267"/>
      <c r="AO1504" s="267"/>
      <c r="AP1504" s="267"/>
      <c r="AQ1504" s="267"/>
      <c r="AR1504" s="267"/>
      <c r="AS1504" s="267"/>
      <c r="AT1504" s="267"/>
      <c r="AU1504" s="228">
        <v>2009</v>
      </c>
      <c r="AV1504" s="228"/>
      <c r="AW1504" s="228"/>
      <c r="AX1504" s="228"/>
      <c r="AY1504" s="228"/>
      <c r="AZ1504" s="228"/>
      <c r="BA1504" s="228"/>
      <c r="BB1504" s="229">
        <v>95</v>
      </c>
      <c r="BC1504" s="229"/>
    </row>
    <row r="1505" spans="1:55" s="19" customFormat="1" ht="25.7" hidden="1" customHeight="1">
      <c r="A1505" s="897"/>
      <c r="B1505" s="242"/>
      <c r="C1505" s="248" t="s">
        <v>6815</v>
      </c>
      <c r="D1505" s="248" t="s">
        <v>7193</v>
      </c>
      <c r="E1505" s="248" t="s">
        <v>6815</v>
      </c>
      <c r="F1505" s="248" t="s">
        <v>6815</v>
      </c>
      <c r="G1505" s="267"/>
      <c r="H1505" s="267"/>
      <c r="I1505" s="241">
        <v>1886</v>
      </c>
      <c r="J1505" s="241">
        <v>475</v>
      </c>
      <c r="K1505" s="241">
        <v>475</v>
      </c>
      <c r="L1505" s="267"/>
      <c r="M1505" s="953"/>
      <c r="N1505" s="267"/>
      <c r="O1505" s="241">
        <v>475</v>
      </c>
      <c r="P1505" s="241">
        <v>475</v>
      </c>
      <c r="Q1505" s="241" t="s">
        <v>7194</v>
      </c>
      <c r="R1505" s="241">
        <v>1</v>
      </c>
      <c r="S1505" s="241" t="s">
        <v>290</v>
      </c>
      <c r="T1505" s="267"/>
      <c r="U1505" s="267"/>
      <c r="V1505" s="267"/>
      <c r="W1505" s="267"/>
      <c r="X1505" s="267"/>
      <c r="Y1505" s="267"/>
      <c r="Z1505" s="241"/>
      <c r="AA1505" s="248"/>
      <c r="AB1505" s="248"/>
      <c r="AC1505" s="267"/>
      <c r="AD1505" s="267"/>
      <c r="AE1505" s="267"/>
      <c r="AF1505" s="267"/>
      <c r="AG1505" s="267"/>
      <c r="AH1505" s="267"/>
      <c r="AI1505" s="267"/>
      <c r="AJ1505" s="267"/>
      <c r="AK1505" s="267"/>
      <c r="AL1505" s="267"/>
      <c r="AM1505" s="267"/>
      <c r="AN1505" s="267"/>
      <c r="AO1505" s="267"/>
      <c r="AP1505" s="267"/>
      <c r="AQ1505" s="267"/>
      <c r="AR1505" s="267"/>
      <c r="AS1505" s="267"/>
      <c r="AT1505" s="267"/>
      <c r="AU1505" s="228">
        <v>2010</v>
      </c>
      <c r="AV1505" s="228"/>
      <c r="AW1505" s="228"/>
      <c r="AX1505" s="228"/>
      <c r="AY1505" s="228"/>
      <c r="AZ1505" s="228"/>
      <c r="BA1505" s="228"/>
      <c r="BB1505" s="229">
        <v>155</v>
      </c>
      <c r="BC1505" s="229"/>
    </row>
    <row r="1506" spans="1:55" s="19" customFormat="1" ht="25.7" hidden="1" customHeight="1">
      <c r="A1506" s="897"/>
      <c r="B1506" s="242"/>
      <c r="C1506" s="707" t="s">
        <v>6815</v>
      </c>
      <c r="D1506" s="707" t="s">
        <v>7195</v>
      </c>
      <c r="E1506" s="707" t="s">
        <v>6815</v>
      </c>
      <c r="F1506" s="707" t="s">
        <v>6815</v>
      </c>
      <c r="G1506" s="236"/>
      <c r="H1506" s="236"/>
      <c r="I1506" s="235">
        <v>9477</v>
      </c>
      <c r="J1506" s="235">
        <v>480</v>
      </c>
      <c r="K1506" s="235">
        <v>480</v>
      </c>
      <c r="L1506" s="236"/>
      <c r="M1506" s="736"/>
      <c r="N1506" s="236"/>
      <c r="O1506" s="235">
        <v>480</v>
      </c>
      <c r="P1506" s="235">
        <v>480</v>
      </c>
      <c r="Q1506" s="235" t="s">
        <v>7196</v>
      </c>
      <c r="R1506" s="235">
        <v>1</v>
      </c>
      <c r="S1506" s="235" t="s">
        <v>290</v>
      </c>
      <c r="T1506" s="236"/>
      <c r="U1506" s="236"/>
      <c r="V1506" s="236"/>
      <c r="W1506" s="236"/>
      <c r="X1506" s="236"/>
      <c r="Y1506" s="236"/>
      <c r="Z1506" s="235"/>
      <c r="AA1506" s="707"/>
      <c r="AB1506" s="707"/>
      <c r="AC1506" s="236"/>
      <c r="AD1506" s="236"/>
      <c r="AE1506" s="236"/>
      <c r="AF1506" s="236"/>
      <c r="AG1506" s="236"/>
      <c r="AH1506" s="236"/>
      <c r="AI1506" s="236"/>
      <c r="AJ1506" s="236"/>
      <c r="AK1506" s="236"/>
      <c r="AL1506" s="236"/>
      <c r="AM1506" s="236"/>
      <c r="AN1506" s="236"/>
      <c r="AO1506" s="236"/>
      <c r="AP1506" s="236"/>
      <c r="AQ1506" s="236"/>
      <c r="AR1506" s="236"/>
      <c r="AS1506" s="236"/>
      <c r="AT1506" s="236"/>
      <c r="AU1506" s="221">
        <v>2014</v>
      </c>
      <c r="AV1506" s="221"/>
      <c r="AW1506" s="221"/>
      <c r="AX1506" s="221"/>
      <c r="AY1506" s="221"/>
      <c r="AZ1506" s="221"/>
      <c r="BA1506" s="221"/>
      <c r="BB1506" s="222">
        <v>300</v>
      </c>
      <c r="BC1506" s="222"/>
    </row>
    <row r="1507" spans="1:55" s="19" customFormat="1" ht="25.7" hidden="1" customHeight="1">
      <c r="A1507" s="897"/>
      <c r="B1507" s="242"/>
      <c r="C1507" s="707" t="s">
        <v>6815</v>
      </c>
      <c r="D1507" s="707" t="s">
        <v>7197</v>
      </c>
      <c r="E1507" s="707" t="s">
        <v>6815</v>
      </c>
      <c r="F1507" s="707" t="s">
        <v>6815</v>
      </c>
      <c r="G1507" s="236"/>
      <c r="H1507" s="236"/>
      <c r="I1507" s="235">
        <v>2565</v>
      </c>
      <c r="J1507" s="235">
        <v>475</v>
      </c>
      <c r="K1507" s="235">
        <v>475</v>
      </c>
      <c r="L1507" s="236"/>
      <c r="M1507" s="736"/>
      <c r="N1507" s="236"/>
      <c r="O1507" s="235">
        <v>475</v>
      </c>
      <c r="P1507" s="235">
        <v>475</v>
      </c>
      <c r="Q1507" s="235" t="s">
        <v>7194</v>
      </c>
      <c r="R1507" s="235">
        <v>1</v>
      </c>
      <c r="S1507" s="235" t="s">
        <v>290</v>
      </c>
      <c r="T1507" s="236"/>
      <c r="U1507" s="236"/>
      <c r="V1507" s="236"/>
      <c r="W1507" s="236"/>
      <c r="X1507" s="236"/>
      <c r="Y1507" s="236"/>
      <c r="Z1507" s="235"/>
      <c r="AA1507" s="707"/>
      <c r="AB1507" s="707"/>
      <c r="AC1507" s="236"/>
      <c r="AD1507" s="236"/>
      <c r="AE1507" s="236"/>
      <c r="AF1507" s="236"/>
      <c r="AG1507" s="236"/>
      <c r="AH1507" s="236"/>
      <c r="AI1507" s="236"/>
      <c r="AJ1507" s="236"/>
      <c r="AK1507" s="236"/>
      <c r="AL1507" s="236"/>
      <c r="AM1507" s="236"/>
      <c r="AN1507" s="236"/>
      <c r="AO1507" s="236"/>
      <c r="AP1507" s="236"/>
      <c r="AQ1507" s="236"/>
      <c r="AR1507" s="236"/>
      <c r="AS1507" s="236"/>
      <c r="AT1507" s="236"/>
      <c r="AU1507" s="221">
        <v>2013</v>
      </c>
      <c r="AV1507" s="221"/>
      <c r="AW1507" s="221"/>
      <c r="AX1507" s="221"/>
      <c r="AY1507" s="221"/>
      <c r="AZ1507" s="221"/>
      <c r="BA1507" s="221"/>
      <c r="BB1507" s="222">
        <v>209</v>
      </c>
      <c r="BC1507" s="222"/>
    </row>
    <row r="1508" spans="1:55" s="19" customFormat="1" ht="25.7" hidden="1" customHeight="1">
      <c r="A1508" s="897"/>
      <c r="B1508" s="242"/>
      <c r="C1508" s="707" t="s">
        <v>6815</v>
      </c>
      <c r="D1508" s="707" t="s">
        <v>7198</v>
      </c>
      <c r="E1508" s="707" t="s">
        <v>6815</v>
      </c>
      <c r="F1508" s="707" t="s">
        <v>6815</v>
      </c>
      <c r="G1508" s="236"/>
      <c r="H1508" s="236"/>
      <c r="I1508" s="235">
        <v>8484</v>
      </c>
      <c r="J1508" s="235">
        <v>470</v>
      </c>
      <c r="K1508" s="235">
        <v>470</v>
      </c>
      <c r="L1508" s="236"/>
      <c r="M1508" s="736"/>
      <c r="N1508" s="236"/>
      <c r="O1508" s="235">
        <v>470</v>
      </c>
      <c r="P1508" s="235">
        <v>470</v>
      </c>
      <c r="Q1508" s="235" t="s">
        <v>7192</v>
      </c>
      <c r="R1508" s="235">
        <v>1</v>
      </c>
      <c r="S1508" s="235" t="s">
        <v>290</v>
      </c>
      <c r="T1508" s="236"/>
      <c r="U1508" s="236"/>
      <c r="V1508" s="236"/>
      <c r="W1508" s="236"/>
      <c r="X1508" s="236"/>
      <c r="Y1508" s="236"/>
      <c r="Z1508" s="235"/>
      <c r="AA1508" s="707"/>
      <c r="AB1508" s="707"/>
      <c r="AC1508" s="236"/>
      <c r="AD1508" s="236"/>
      <c r="AE1508" s="236"/>
      <c r="AF1508" s="236"/>
      <c r="AG1508" s="236"/>
      <c r="AH1508" s="236"/>
      <c r="AI1508" s="236"/>
      <c r="AJ1508" s="236"/>
      <c r="AK1508" s="236"/>
      <c r="AL1508" s="236"/>
      <c r="AM1508" s="236"/>
      <c r="AN1508" s="236"/>
      <c r="AO1508" s="236"/>
      <c r="AP1508" s="236"/>
      <c r="AQ1508" s="236"/>
      <c r="AR1508" s="236"/>
      <c r="AS1508" s="236"/>
      <c r="AT1508" s="236"/>
      <c r="AU1508" s="221">
        <v>2013</v>
      </c>
      <c r="AV1508" s="221"/>
      <c r="AW1508" s="221"/>
      <c r="AX1508" s="221"/>
      <c r="AY1508" s="221"/>
      <c r="AZ1508" s="221"/>
      <c r="BA1508" s="221"/>
      <c r="BB1508" s="222">
        <v>141</v>
      </c>
      <c r="BC1508" s="222"/>
    </row>
    <row r="1509" spans="1:55" s="19" customFormat="1" ht="25.7" hidden="1" customHeight="1">
      <c r="A1509" s="897"/>
      <c r="B1509" s="242"/>
      <c r="C1509" s="707" t="s">
        <v>6815</v>
      </c>
      <c r="D1509" s="707" t="s">
        <v>11720</v>
      </c>
      <c r="E1509" s="707" t="s">
        <v>6815</v>
      </c>
      <c r="F1509" s="707" t="s">
        <v>6815</v>
      </c>
      <c r="G1509" s="236"/>
      <c r="H1509" s="236"/>
      <c r="I1509" s="235">
        <v>2162</v>
      </c>
      <c r="J1509" s="235">
        <v>481.9</v>
      </c>
      <c r="K1509" s="235">
        <v>482</v>
      </c>
      <c r="L1509" s="236"/>
      <c r="M1509" s="736"/>
      <c r="N1509" s="236"/>
      <c r="O1509" s="235"/>
      <c r="P1509" s="235">
        <v>482</v>
      </c>
      <c r="Q1509" s="235" t="s">
        <v>1865</v>
      </c>
      <c r="R1509" s="235">
        <v>1</v>
      </c>
      <c r="S1509" s="235" t="s">
        <v>290</v>
      </c>
      <c r="T1509" s="236"/>
      <c r="U1509" s="236"/>
      <c r="V1509" s="236"/>
      <c r="W1509" s="236"/>
      <c r="X1509" s="236"/>
      <c r="Y1509" s="236"/>
      <c r="Z1509" s="235"/>
      <c r="AA1509" s="707"/>
      <c r="AB1509" s="707"/>
      <c r="AC1509" s="236"/>
      <c r="AD1509" s="236"/>
      <c r="AE1509" s="236"/>
      <c r="AF1509" s="236"/>
      <c r="AG1509" s="236"/>
      <c r="AH1509" s="236"/>
      <c r="AI1509" s="236"/>
      <c r="AJ1509" s="236"/>
      <c r="AK1509" s="236"/>
      <c r="AL1509" s="236"/>
      <c r="AM1509" s="236"/>
      <c r="AN1509" s="236"/>
      <c r="AO1509" s="236"/>
      <c r="AP1509" s="236"/>
      <c r="AQ1509" s="236"/>
      <c r="AR1509" s="236"/>
      <c r="AS1509" s="236"/>
      <c r="AT1509" s="236"/>
      <c r="AU1509" s="221">
        <v>2017</v>
      </c>
      <c r="AV1509" s="221"/>
      <c r="AW1509" s="221"/>
      <c r="AX1509" s="221"/>
      <c r="AY1509" s="221"/>
      <c r="AZ1509" s="221"/>
      <c r="BA1509" s="221"/>
      <c r="BB1509" s="222">
        <v>629</v>
      </c>
      <c r="BC1509" s="222"/>
    </row>
    <row r="1510" spans="1:55" s="19" customFormat="1" ht="25.7" hidden="1" customHeight="1">
      <c r="A1510" s="897"/>
      <c r="B1510" s="242"/>
      <c r="C1510" s="707" t="s">
        <v>6815</v>
      </c>
      <c r="D1510" s="707" t="s">
        <v>11721</v>
      </c>
      <c r="E1510" s="707" t="s">
        <v>6815</v>
      </c>
      <c r="F1510" s="707" t="s">
        <v>6815</v>
      </c>
      <c r="G1510" s="236"/>
      <c r="H1510" s="236"/>
      <c r="I1510" s="235">
        <v>1877</v>
      </c>
      <c r="J1510" s="235">
        <v>498</v>
      </c>
      <c r="K1510" s="235">
        <v>498</v>
      </c>
      <c r="L1510" s="236"/>
      <c r="M1510" s="736"/>
      <c r="N1510" s="236"/>
      <c r="O1510" s="235"/>
      <c r="P1510" s="235">
        <v>498</v>
      </c>
      <c r="Q1510" s="235" t="s">
        <v>1865</v>
      </c>
      <c r="R1510" s="235">
        <v>1</v>
      </c>
      <c r="S1510" s="235" t="s">
        <v>290</v>
      </c>
      <c r="T1510" s="236"/>
      <c r="U1510" s="236"/>
      <c r="V1510" s="236"/>
      <c r="W1510" s="236"/>
      <c r="X1510" s="236"/>
      <c r="Y1510" s="236"/>
      <c r="Z1510" s="235"/>
      <c r="AA1510" s="707"/>
      <c r="AB1510" s="707"/>
      <c r="AC1510" s="236"/>
      <c r="AD1510" s="236"/>
      <c r="AE1510" s="236"/>
      <c r="AF1510" s="236"/>
      <c r="AG1510" s="236"/>
      <c r="AH1510" s="236"/>
      <c r="AI1510" s="236"/>
      <c r="AJ1510" s="236"/>
      <c r="AK1510" s="236"/>
      <c r="AL1510" s="236"/>
      <c r="AM1510" s="236"/>
      <c r="AN1510" s="236"/>
      <c r="AO1510" s="236"/>
      <c r="AP1510" s="236"/>
      <c r="AQ1510" s="236"/>
      <c r="AR1510" s="236"/>
      <c r="AS1510" s="236"/>
      <c r="AT1510" s="236"/>
      <c r="AU1510" s="221">
        <v>2017</v>
      </c>
      <c r="AV1510" s="221"/>
      <c r="AW1510" s="221"/>
      <c r="AX1510" s="221"/>
      <c r="AY1510" s="221"/>
      <c r="AZ1510" s="221"/>
      <c r="BA1510" s="221"/>
      <c r="BB1510" s="222">
        <v>686</v>
      </c>
      <c r="BC1510" s="222"/>
    </row>
    <row r="1511" spans="1:55" s="19" customFormat="1" ht="25.7" hidden="1" customHeight="1">
      <c r="A1511" s="897"/>
      <c r="B1511" s="242"/>
      <c r="C1511" s="707" t="s">
        <v>6815</v>
      </c>
      <c r="D1511" s="707" t="s">
        <v>13368</v>
      </c>
      <c r="E1511" s="707" t="s">
        <v>6815</v>
      </c>
      <c r="F1511" s="707" t="s">
        <v>6815</v>
      </c>
      <c r="G1511" s="236"/>
      <c r="H1511" s="236"/>
      <c r="I1511" s="235">
        <v>9866</v>
      </c>
      <c r="J1511" s="235">
        <v>498</v>
      </c>
      <c r="K1511" s="235">
        <v>498</v>
      </c>
      <c r="L1511" s="236"/>
      <c r="M1511" s="736"/>
      <c r="N1511" s="236"/>
      <c r="O1511" s="235"/>
      <c r="P1511" s="235">
        <v>498</v>
      </c>
      <c r="Q1511" s="235" t="s">
        <v>1865</v>
      </c>
      <c r="R1511" s="235">
        <v>1</v>
      </c>
      <c r="S1511" s="235" t="s">
        <v>290</v>
      </c>
      <c r="T1511" s="236"/>
      <c r="U1511" s="236"/>
      <c r="V1511" s="236"/>
      <c r="W1511" s="236"/>
      <c r="X1511" s="236"/>
      <c r="Y1511" s="236"/>
      <c r="Z1511" s="235"/>
      <c r="AA1511" s="707"/>
      <c r="AB1511" s="707"/>
      <c r="AC1511" s="236"/>
      <c r="AD1511" s="236"/>
      <c r="AE1511" s="236"/>
      <c r="AF1511" s="236"/>
      <c r="AG1511" s="236"/>
      <c r="AH1511" s="236"/>
      <c r="AI1511" s="236"/>
      <c r="AJ1511" s="236"/>
      <c r="AK1511" s="236"/>
      <c r="AL1511" s="236"/>
      <c r="AM1511" s="236"/>
      <c r="AN1511" s="236"/>
      <c r="AO1511" s="236"/>
      <c r="AP1511" s="236"/>
      <c r="AQ1511" s="236"/>
      <c r="AR1511" s="236"/>
      <c r="AS1511" s="236"/>
      <c r="AT1511" s="236"/>
      <c r="AU1511" s="221">
        <v>2018</v>
      </c>
      <c r="AV1511" s="221"/>
      <c r="AW1511" s="221"/>
      <c r="AX1511" s="221"/>
      <c r="AY1511" s="221"/>
      <c r="AZ1511" s="221"/>
      <c r="BA1511" s="221"/>
      <c r="BB1511" s="222">
        <v>127</v>
      </c>
      <c r="BC1511" s="222"/>
    </row>
    <row r="1512" spans="1:55" s="19" customFormat="1" ht="25.7" hidden="1" customHeight="1">
      <c r="A1512" s="897"/>
      <c r="B1512" s="242"/>
      <c r="C1512" s="707" t="s">
        <v>6815</v>
      </c>
      <c r="D1512" s="707" t="s">
        <v>16801</v>
      </c>
      <c r="E1512" s="707" t="s">
        <v>6815</v>
      </c>
      <c r="F1512" s="707" t="s">
        <v>6815</v>
      </c>
      <c r="G1512" s="236"/>
      <c r="H1512" s="236"/>
      <c r="I1512" s="235">
        <v>1200</v>
      </c>
      <c r="J1512" s="235">
        <v>498</v>
      </c>
      <c r="K1512" s="235">
        <v>498</v>
      </c>
      <c r="L1512" s="236"/>
      <c r="M1512" s="736"/>
      <c r="N1512" s="236"/>
      <c r="O1512" s="235"/>
      <c r="P1512" s="235">
        <v>498</v>
      </c>
      <c r="Q1512" s="235" t="s">
        <v>1865</v>
      </c>
      <c r="R1512" s="235">
        <v>1</v>
      </c>
      <c r="S1512" s="235" t="s">
        <v>290</v>
      </c>
      <c r="T1512" s="236"/>
      <c r="U1512" s="236"/>
      <c r="V1512" s="236"/>
      <c r="W1512" s="236"/>
      <c r="X1512" s="236"/>
      <c r="Y1512" s="236"/>
      <c r="Z1512" s="235"/>
      <c r="AA1512" s="707"/>
      <c r="AB1512" s="707"/>
      <c r="AC1512" s="236"/>
      <c r="AD1512" s="236"/>
      <c r="AE1512" s="236"/>
      <c r="AF1512" s="236"/>
      <c r="AG1512" s="236"/>
      <c r="AH1512" s="236"/>
      <c r="AI1512" s="236"/>
      <c r="AJ1512" s="236"/>
      <c r="AK1512" s="236"/>
      <c r="AL1512" s="236"/>
      <c r="AM1512" s="236"/>
      <c r="AN1512" s="236"/>
      <c r="AO1512" s="236"/>
      <c r="AP1512" s="236"/>
      <c r="AQ1512" s="236"/>
      <c r="AR1512" s="236"/>
      <c r="AS1512" s="236"/>
      <c r="AT1512" s="236"/>
      <c r="AU1512" s="221">
        <v>2020</v>
      </c>
      <c r="AV1512" s="221"/>
      <c r="AW1512" s="221"/>
      <c r="AX1512" s="221"/>
      <c r="AY1512" s="221"/>
      <c r="AZ1512" s="221"/>
      <c r="BA1512" s="221"/>
      <c r="BB1512" s="222">
        <v>127</v>
      </c>
      <c r="BC1512" s="222" t="s">
        <v>3615</v>
      </c>
    </row>
    <row r="1513" spans="1:55" s="19" customFormat="1" ht="25.7" hidden="1" customHeight="1">
      <c r="A1513" s="897"/>
      <c r="B1513" s="242"/>
      <c r="C1513" s="707" t="s">
        <v>6820</v>
      </c>
      <c r="D1513" s="707" t="s">
        <v>7199</v>
      </c>
      <c r="E1513" s="707" t="s">
        <v>6820</v>
      </c>
      <c r="F1513" s="707" t="s">
        <v>6820</v>
      </c>
      <c r="G1513" s="236"/>
      <c r="H1513" s="236"/>
      <c r="I1513" s="235">
        <v>1102</v>
      </c>
      <c r="J1513" s="235">
        <v>432</v>
      </c>
      <c r="K1513" s="235">
        <v>432</v>
      </c>
      <c r="L1513" s="236"/>
      <c r="M1513" s="736"/>
      <c r="N1513" s="236"/>
      <c r="O1513" s="235">
        <v>432</v>
      </c>
      <c r="P1513" s="235">
        <v>432</v>
      </c>
      <c r="Q1513" s="235" t="s">
        <v>7200</v>
      </c>
      <c r="R1513" s="235">
        <v>1</v>
      </c>
      <c r="S1513" s="235" t="s">
        <v>290</v>
      </c>
      <c r="T1513" s="236"/>
      <c r="U1513" s="236"/>
      <c r="V1513" s="236"/>
      <c r="W1513" s="236"/>
      <c r="X1513" s="236"/>
      <c r="Y1513" s="236"/>
      <c r="Z1513" s="235"/>
      <c r="AA1513" s="707"/>
      <c r="AB1513" s="707"/>
      <c r="AC1513" s="236"/>
      <c r="AD1513" s="236"/>
      <c r="AE1513" s="236"/>
      <c r="AF1513" s="236"/>
      <c r="AG1513" s="236"/>
      <c r="AH1513" s="236"/>
      <c r="AI1513" s="236"/>
      <c r="AJ1513" s="236"/>
      <c r="AK1513" s="236"/>
      <c r="AL1513" s="236"/>
      <c r="AM1513" s="236"/>
      <c r="AN1513" s="236"/>
      <c r="AO1513" s="236"/>
      <c r="AP1513" s="236"/>
      <c r="AQ1513" s="236"/>
      <c r="AR1513" s="236"/>
      <c r="AS1513" s="236"/>
      <c r="AT1513" s="236"/>
      <c r="AU1513" s="221">
        <v>1999</v>
      </c>
      <c r="AV1513" s="221"/>
      <c r="AW1513" s="221"/>
      <c r="AX1513" s="221"/>
      <c r="AY1513" s="221"/>
      <c r="AZ1513" s="221"/>
      <c r="BA1513" s="221"/>
      <c r="BB1513" s="222">
        <v>32</v>
      </c>
      <c r="BC1513" s="222"/>
    </row>
    <row r="1514" spans="1:55" s="19" customFormat="1" ht="25.7" hidden="1" customHeight="1">
      <c r="A1514" s="897"/>
      <c r="B1514" s="242"/>
      <c r="C1514" s="707" t="s">
        <v>6820</v>
      </c>
      <c r="D1514" s="707" t="s">
        <v>7201</v>
      </c>
      <c r="E1514" s="707" t="s">
        <v>6820</v>
      </c>
      <c r="F1514" s="707" t="s">
        <v>6820</v>
      </c>
      <c r="G1514" s="236"/>
      <c r="H1514" s="236"/>
      <c r="I1514" s="235">
        <v>2748</v>
      </c>
      <c r="J1514" s="235">
        <v>397</v>
      </c>
      <c r="K1514" s="235">
        <v>397</v>
      </c>
      <c r="L1514" s="236"/>
      <c r="M1514" s="736"/>
      <c r="N1514" s="236"/>
      <c r="O1514" s="235">
        <v>396</v>
      </c>
      <c r="P1514" s="235">
        <v>396</v>
      </c>
      <c r="Q1514" s="235" t="s">
        <v>7202</v>
      </c>
      <c r="R1514" s="235">
        <v>1</v>
      </c>
      <c r="S1514" s="235" t="s">
        <v>290</v>
      </c>
      <c r="T1514" s="236"/>
      <c r="U1514" s="236"/>
      <c r="V1514" s="236"/>
      <c r="W1514" s="236"/>
      <c r="X1514" s="236"/>
      <c r="Y1514" s="236"/>
      <c r="Z1514" s="235"/>
      <c r="AA1514" s="707"/>
      <c r="AB1514" s="707"/>
      <c r="AC1514" s="236"/>
      <c r="AD1514" s="236"/>
      <c r="AE1514" s="236"/>
      <c r="AF1514" s="236"/>
      <c r="AG1514" s="236"/>
      <c r="AH1514" s="236"/>
      <c r="AI1514" s="236"/>
      <c r="AJ1514" s="236"/>
      <c r="AK1514" s="236"/>
      <c r="AL1514" s="236"/>
      <c r="AM1514" s="236"/>
      <c r="AN1514" s="236"/>
      <c r="AO1514" s="236"/>
      <c r="AP1514" s="236"/>
      <c r="AQ1514" s="236"/>
      <c r="AR1514" s="236"/>
      <c r="AS1514" s="236"/>
      <c r="AT1514" s="236"/>
      <c r="AU1514" s="221">
        <v>2002</v>
      </c>
      <c r="AV1514" s="221"/>
      <c r="AW1514" s="221"/>
      <c r="AX1514" s="221"/>
      <c r="AY1514" s="221"/>
      <c r="AZ1514" s="221"/>
      <c r="BA1514" s="221"/>
      <c r="BB1514" s="222">
        <v>39</v>
      </c>
      <c r="BC1514" s="222"/>
    </row>
    <row r="1515" spans="1:55" s="19" customFormat="1" ht="25.7" hidden="1" customHeight="1">
      <c r="A1515" s="897"/>
      <c r="B1515" s="766"/>
      <c r="C1515" s="707" t="s">
        <v>6820</v>
      </c>
      <c r="D1515" s="707" t="s">
        <v>7203</v>
      </c>
      <c r="E1515" s="707" t="s">
        <v>6820</v>
      </c>
      <c r="F1515" s="707" t="s">
        <v>6820</v>
      </c>
      <c r="G1515" s="236"/>
      <c r="H1515" s="236"/>
      <c r="I1515" s="235">
        <v>1185</v>
      </c>
      <c r="J1515" s="235">
        <v>443</v>
      </c>
      <c r="K1515" s="235">
        <v>443</v>
      </c>
      <c r="L1515" s="236"/>
      <c r="M1515" s="736"/>
      <c r="N1515" s="236"/>
      <c r="O1515" s="235">
        <v>360</v>
      </c>
      <c r="P1515" s="235">
        <v>360</v>
      </c>
      <c r="Q1515" s="235" t="s">
        <v>7204</v>
      </c>
      <c r="R1515" s="235">
        <v>1</v>
      </c>
      <c r="S1515" s="235" t="s">
        <v>290</v>
      </c>
      <c r="T1515" s="236"/>
      <c r="U1515" s="236"/>
      <c r="V1515" s="236"/>
      <c r="W1515" s="236"/>
      <c r="X1515" s="236"/>
      <c r="Y1515" s="236"/>
      <c r="Z1515" s="235"/>
      <c r="AA1515" s="304"/>
      <c r="AB1515" s="304"/>
      <c r="AC1515" s="304"/>
      <c r="AD1515" s="945"/>
      <c r="AE1515" s="304"/>
      <c r="AF1515" s="304"/>
      <c r="AG1515" s="304"/>
      <c r="AH1515" s="304"/>
      <c r="AI1515" s="304"/>
      <c r="AJ1515" s="304"/>
      <c r="AK1515" s="304"/>
      <c r="AL1515" s="304"/>
      <c r="AM1515" s="304"/>
      <c r="AN1515" s="236"/>
      <c r="AO1515" s="236"/>
      <c r="AP1515" s="236"/>
      <c r="AQ1515" s="236"/>
      <c r="AR1515" s="236"/>
      <c r="AS1515" s="236"/>
      <c r="AT1515" s="236"/>
      <c r="AU1515" s="221">
        <v>2003</v>
      </c>
      <c r="AV1515" s="221"/>
      <c r="AW1515" s="221"/>
      <c r="AX1515" s="221"/>
      <c r="AY1515" s="221"/>
      <c r="AZ1515" s="221"/>
      <c r="BA1515" s="221"/>
      <c r="BB1515" s="222">
        <v>109</v>
      </c>
      <c r="BC1515" s="222"/>
    </row>
    <row r="1516" spans="1:55" s="19" customFormat="1" ht="25.7" hidden="1" customHeight="1">
      <c r="A1516" s="897"/>
      <c r="B1516" s="242"/>
      <c r="C1516" s="707" t="s">
        <v>6820</v>
      </c>
      <c r="D1516" s="707" t="s">
        <v>7205</v>
      </c>
      <c r="E1516" s="707" t="s">
        <v>6820</v>
      </c>
      <c r="F1516" s="707" t="s">
        <v>6820</v>
      </c>
      <c r="G1516" s="236"/>
      <c r="H1516" s="236"/>
      <c r="I1516" s="235">
        <v>2133</v>
      </c>
      <c r="J1516" s="235">
        <v>470</v>
      </c>
      <c r="K1516" s="235">
        <v>470</v>
      </c>
      <c r="L1516" s="236"/>
      <c r="M1516" s="736"/>
      <c r="N1516" s="236"/>
      <c r="O1516" s="235">
        <v>460</v>
      </c>
      <c r="P1516" s="235">
        <v>460</v>
      </c>
      <c r="Q1516" s="235" t="s">
        <v>7206</v>
      </c>
      <c r="R1516" s="235">
        <v>1</v>
      </c>
      <c r="S1516" s="235" t="s">
        <v>290</v>
      </c>
      <c r="T1516" s="236"/>
      <c r="U1516" s="236"/>
      <c r="V1516" s="236"/>
      <c r="W1516" s="236"/>
      <c r="X1516" s="236"/>
      <c r="Y1516" s="236"/>
      <c r="Z1516" s="235" t="s">
        <v>1889</v>
      </c>
      <c r="AA1516" s="304"/>
      <c r="AB1516" s="304"/>
      <c r="AC1516" s="304"/>
      <c r="AD1516" s="945"/>
      <c r="AE1516" s="304"/>
      <c r="AF1516" s="304"/>
      <c r="AG1516" s="304"/>
      <c r="AH1516" s="304"/>
      <c r="AI1516" s="304"/>
      <c r="AJ1516" s="304"/>
      <c r="AK1516" s="304"/>
      <c r="AL1516" s="304"/>
      <c r="AM1516" s="304"/>
      <c r="AN1516" s="236"/>
      <c r="AO1516" s="236"/>
      <c r="AP1516" s="236"/>
      <c r="AQ1516" s="236"/>
      <c r="AR1516" s="236"/>
      <c r="AS1516" s="236"/>
      <c r="AT1516" s="236"/>
      <c r="AU1516" s="221">
        <v>2003</v>
      </c>
      <c r="AV1516" s="221"/>
      <c r="AW1516" s="221"/>
      <c r="AX1516" s="221"/>
      <c r="AY1516" s="221"/>
      <c r="AZ1516" s="221"/>
      <c r="BA1516" s="221"/>
      <c r="BB1516" s="222">
        <v>40</v>
      </c>
      <c r="BC1516" s="222"/>
    </row>
    <row r="1517" spans="1:55" s="19" customFormat="1" ht="25.7" hidden="1" customHeight="1">
      <c r="A1517" s="897"/>
      <c r="B1517" s="242"/>
      <c r="C1517" s="707" t="s">
        <v>6820</v>
      </c>
      <c r="D1517" s="707" t="s">
        <v>7207</v>
      </c>
      <c r="E1517" s="707" t="s">
        <v>6820</v>
      </c>
      <c r="F1517" s="707" t="s">
        <v>6820</v>
      </c>
      <c r="G1517" s="236"/>
      <c r="H1517" s="236"/>
      <c r="I1517" s="235">
        <v>1836</v>
      </c>
      <c r="J1517" s="235">
        <v>475</v>
      </c>
      <c r="K1517" s="235">
        <v>475</v>
      </c>
      <c r="L1517" s="236"/>
      <c r="M1517" s="736"/>
      <c r="N1517" s="236"/>
      <c r="O1517" s="235">
        <v>374</v>
      </c>
      <c r="P1517" s="235">
        <v>374</v>
      </c>
      <c r="Q1517" s="235" t="s">
        <v>7208</v>
      </c>
      <c r="R1517" s="235">
        <v>1</v>
      </c>
      <c r="S1517" s="235" t="s">
        <v>290</v>
      </c>
      <c r="T1517" s="236"/>
      <c r="U1517" s="236"/>
      <c r="V1517" s="236"/>
      <c r="W1517" s="236"/>
      <c r="X1517" s="236"/>
      <c r="Y1517" s="236"/>
      <c r="Z1517" s="235"/>
      <c r="AA1517" s="304"/>
      <c r="AB1517" s="304"/>
      <c r="AC1517" s="304"/>
      <c r="AD1517" s="945"/>
      <c r="AE1517" s="304"/>
      <c r="AF1517" s="304"/>
      <c r="AG1517" s="304"/>
      <c r="AH1517" s="304"/>
      <c r="AI1517" s="304"/>
      <c r="AJ1517" s="304"/>
      <c r="AK1517" s="304"/>
      <c r="AL1517" s="304"/>
      <c r="AM1517" s="304"/>
      <c r="AN1517" s="236"/>
      <c r="AO1517" s="236"/>
      <c r="AP1517" s="236"/>
      <c r="AQ1517" s="236"/>
      <c r="AR1517" s="236"/>
      <c r="AS1517" s="236"/>
      <c r="AT1517" s="236"/>
      <c r="AU1517" s="221">
        <v>2004</v>
      </c>
      <c r="AV1517" s="221"/>
      <c r="AW1517" s="221"/>
      <c r="AX1517" s="221"/>
      <c r="AY1517" s="221"/>
      <c r="AZ1517" s="221"/>
      <c r="BA1517" s="221"/>
      <c r="BB1517" s="222">
        <v>130</v>
      </c>
      <c r="BC1517" s="222"/>
    </row>
    <row r="1518" spans="1:55" s="19" customFormat="1" ht="25.7" hidden="1" customHeight="1">
      <c r="A1518" s="897"/>
      <c r="B1518" s="242"/>
      <c r="C1518" s="707" t="s">
        <v>6820</v>
      </c>
      <c r="D1518" s="707" t="s">
        <v>7209</v>
      </c>
      <c r="E1518" s="707" t="s">
        <v>6820</v>
      </c>
      <c r="F1518" s="707" t="s">
        <v>6820</v>
      </c>
      <c r="G1518" s="236"/>
      <c r="H1518" s="236"/>
      <c r="I1518" s="235">
        <v>1365</v>
      </c>
      <c r="J1518" s="235">
        <v>391</v>
      </c>
      <c r="K1518" s="235">
        <v>391</v>
      </c>
      <c r="L1518" s="236"/>
      <c r="M1518" s="736"/>
      <c r="N1518" s="236"/>
      <c r="O1518" s="235">
        <v>374</v>
      </c>
      <c r="P1518" s="235">
        <v>374</v>
      </c>
      <c r="Q1518" s="235" t="s">
        <v>7208</v>
      </c>
      <c r="R1518" s="235">
        <v>1</v>
      </c>
      <c r="S1518" s="235" t="s">
        <v>290</v>
      </c>
      <c r="T1518" s="236"/>
      <c r="U1518" s="236"/>
      <c r="V1518" s="236"/>
      <c r="W1518" s="236"/>
      <c r="X1518" s="236"/>
      <c r="Y1518" s="236"/>
      <c r="Z1518" s="235"/>
      <c r="AA1518" s="304"/>
      <c r="AB1518" s="304"/>
      <c r="AC1518" s="304"/>
      <c r="AD1518" s="945"/>
      <c r="AE1518" s="304"/>
      <c r="AF1518" s="304"/>
      <c r="AG1518" s="304"/>
      <c r="AH1518" s="304"/>
      <c r="AI1518" s="304"/>
      <c r="AJ1518" s="304"/>
      <c r="AK1518" s="304"/>
      <c r="AL1518" s="304"/>
      <c r="AM1518" s="304"/>
      <c r="AN1518" s="236"/>
      <c r="AO1518" s="236"/>
      <c r="AP1518" s="236"/>
      <c r="AQ1518" s="236"/>
      <c r="AR1518" s="236"/>
      <c r="AS1518" s="236"/>
      <c r="AT1518" s="236"/>
      <c r="AU1518" s="221">
        <v>2005</v>
      </c>
      <c r="AV1518" s="221"/>
      <c r="AW1518" s="221"/>
      <c r="AX1518" s="221"/>
      <c r="AY1518" s="221"/>
      <c r="AZ1518" s="221"/>
      <c r="BA1518" s="221"/>
      <c r="BB1518" s="222">
        <v>99</v>
      </c>
      <c r="BC1518" s="222"/>
    </row>
    <row r="1519" spans="1:55" s="19" customFormat="1" ht="25.7" hidden="1" customHeight="1">
      <c r="A1519" s="897"/>
      <c r="B1519" s="242"/>
      <c r="C1519" s="219" t="s">
        <v>6820</v>
      </c>
      <c r="D1519" s="223" t="s">
        <v>7210</v>
      </c>
      <c r="E1519" s="221" t="s">
        <v>6820</v>
      </c>
      <c r="F1519" s="221" t="s">
        <v>6820</v>
      </c>
      <c r="G1519" s="221"/>
      <c r="H1519" s="221"/>
      <c r="I1519" s="222">
        <v>1669</v>
      </c>
      <c r="J1519" s="222">
        <v>442</v>
      </c>
      <c r="K1519" s="222">
        <v>442</v>
      </c>
      <c r="L1519" s="221"/>
      <c r="M1519" s="221"/>
      <c r="N1519" s="221"/>
      <c r="O1519" s="235">
        <v>374</v>
      </c>
      <c r="P1519" s="222">
        <v>374</v>
      </c>
      <c r="Q1519" s="222" t="s">
        <v>7208</v>
      </c>
      <c r="R1519" s="222">
        <v>1</v>
      </c>
      <c r="S1519" s="222" t="s">
        <v>290</v>
      </c>
      <c r="T1519" s="221"/>
      <c r="U1519" s="221"/>
      <c r="V1519" s="221"/>
      <c r="W1519" s="221"/>
      <c r="X1519" s="221"/>
      <c r="Y1519" s="221"/>
      <c r="Z1519" s="222" t="s">
        <v>1889</v>
      </c>
      <c r="AA1519" s="221"/>
      <c r="AB1519" s="221"/>
      <c r="AC1519" s="221"/>
      <c r="AD1519" s="221"/>
      <c r="AE1519" s="221"/>
      <c r="AF1519" s="221"/>
      <c r="AG1519" s="221"/>
      <c r="AH1519" s="221"/>
      <c r="AI1519" s="221"/>
      <c r="AJ1519" s="221"/>
      <c r="AK1519" s="221"/>
      <c r="AL1519" s="221"/>
      <c r="AM1519" s="221"/>
      <c r="AN1519" s="221"/>
      <c r="AO1519" s="221"/>
      <c r="AP1519" s="221"/>
      <c r="AQ1519" s="221"/>
      <c r="AR1519" s="221"/>
      <c r="AS1519" s="221"/>
      <c r="AT1519" s="221"/>
      <c r="AU1519" s="221">
        <v>2005</v>
      </c>
      <c r="AV1519" s="221"/>
      <c r="AW1519" s="221"/>
      <c r="AX1519" s="221"/>
      <c r="AY1519" s="221"/>
      <c r="AZ1519" s="221"/>
      <c r="BA1519" s="221"/>
      <c r="BB1519" s="222">
        <v>146</v>
      </c>
      <c r="BC1519" s="222"/>
    </row>
    <row r="1520" spans="1:55" s="19" customFormat="1" ht="25.7" hidden="1" customHeight="1">
      <c r="A1520" s="897"/>
      <c r="B1520" s="242"/>
      <c r="C1520" s="219" t="s">
        <v>6820</v>
      </c>
      <c r="D1520" s="223" t="s">
        <v>7211</v>
      </c>
      <c r="E1520" s="221" t="s">
        <v>6820</v>
      </c>
      <c r="F1520" s="221" t="s">
        <v>6820</v>
      </c>
      <c r="G1520" s="221"/>
      <c r="H1520" s="221"/>
      <c r="I1520" s="222">
        <v>990</v>
      </c>
      <c r="J1520" s="222">
        <v>391</v>
      </c>
      <c r="K1520" s="222">
        <v>391</v>
      </c>
      <c r="L1520" s="221"/>
      <c r="M1520" s="221"/>
      <c r="N1520" s="221"/>
      <c r="O1520" s="222">
        <v>374</v>
      </c>
      <c r="P1520" s="222">
        <v>374</v>
      </c>
      <c r="Q1520" s="222" t="s">
        <v>7208</v>
      </c>
      <c r="R1520" s="222">
        <v>1</v>
      </c>
      <c r="S1520" s="222" t="s">
        <v>290</v>
      </c>
      <c r="T1520" s="221"/>
      <c r="U1520" s="221"/>
      <c r="V1520" s="221"/>
      <c r="W1520" s="221"/>
      <c r="X1520" s="221"/>
      <c r="Y1520" s="221"/>
      <c r="Z1520" s="222" t="s">
        <v>6065</v>
      </c>
      <c r="AA1520" s="221"/>
      <c r="AB1520" s="221"/>
      <c r="AC1520" s="221"/>
      <c r="AD1520" s="221"/>
      <c r="AE1520" s="221"/>
      <c r="AF1520" s="221"/>
      <c r="AG1520" s="221"/>
      <c r="AH1520" s="221"/>
      <c r="AI1520" s="221"/>
      <c r="AJ1520" s="221"/>
      <c r="AK1520" s="221"/>
      <c r="AL1520" s="221"/>
      <c r="AM1520" s="221"/>
      <c r="AN1520" s="221"/>
      <c r="AO1520" s="221"/>
      <c r="AP1520" s="221"/>
      <c r="AQ1520" s="221"/>
      <c r="AR1520" s="221"/>
      <c r="AS1520" s="221"/>
      <c r="AT1520" s="221"/>
      <c r="AU1520" s="221">
        <v>2007</v>
      </c>
      <c r="AV1520" s="221"/>
      <c r="AW1520" s="221"/>
      <c r="AX1520" s="221"/>
      <c r="AY1520" s="221"/>
      <c r="AZ1520" s="221"/>
      <c r="BA1520" s="221"/>
      <c r="BB1520" s="222">
        <v>121</v>
      </c>
      <c r="BC1520" s="222"/>
    </row>
    <row r="1521" spans="1:55" s="19" customFormat="1" ht="25.7" hidden="1" customHeight="1">
      <c r="A1521" s="897"/>
      <c r="B1521" s="242"/>
      <c r="C1521" s="707" t="s">
        <v>6820</v>
      </c>
      <c r="D1521" s="707" t="s">
        <v>7212</v>
      </c>
      <c r="E1521" s="707" t="s">
        <v>6820</v>
      </c>
      <c r="F1521" s="707" t="s">
        <v>6820</v>
      </c>
      <c r="G1521" s="236"/>
      <c r="H1521" s="236"/>
      <c r="I1521" s="235">
        <v>1775</v>
      </c>
      <c r="J1521" s="235">
        <v>450</v>
      </c>
      <c r="K1521" s="235">
        <v>450</v>
      </c>
      <c r="L1521" s="236"/>
      <c r="M1521" s="736"/>
      <c r="N1521" s="236"/>
      <c r="O1521" s="235">
        <v>450</v>
      </c>
      <c r="P1521" s="235">
        <v>450</v>
      </c>
      <c r="Q1521" s="235" t="s">
        <v>7213</v>
      </c>
      <c r="R1521" s="235">
        <v>1</v>
      </c>
      <c r="S1521" s="235" t="s">
        <v>290</v>
      </c>
      <c r="T1521" s="236"/>
      <c r="U1521" s="236"/>
      <c r="V1521" s="236"/>
      <c r="W1521" s="236"/>
      <c r="X1521" s="236"/>
      <c r="Y1521" s="236"/>
      <c r="Z1521" s="235" t="s">
        <v>1889</v>
      </c>
      <c r="AA1521" s="304"/>
      <c r="AB1521" s="304"/>
      <c r="AC1521" s="304"/>
      <c r="AD1521" s="945"/>
      <c r="AE1521" s="304"/>
      <c r="AF1521" s="304"/>
      <c r="AG1521" s="304"/>
      <c r="AH1521" s="304"/>
      <c r="AI1521" s="304"/>
      <c r="AJ1521" s="304"/>
      <c r="AK1521" s="304"/>
      <c r="AL1521" s="304"/>
      <c r="AM1521" s="304"/>
      <c r="AN1521" s="236"/>
      <c r="AO1521" s="236"/>
      <c r="AP1521" s="236"/>
      <c r="AQ1521" s="236"/>
      <c r="AR1521" s="236"/>
      <c r="AS1521" s="236"/>
      <c r="AT1521" s="236"/>
      <c r="AU1521" s="221">
        <v>2008</v>
      </c>
      <c r="AV1521" s="221"/>
      <c r="AW1521" s="221"/>
      <c r="AX1521" s="221"/>
      <c r="AY1521" s="221"/>
      <c r="AZ1521" s="221"/>
      <c r="BA1521" s="221"/>
      <c r="BB1521" s="222">
        <v>120</v>
      </c>
      <c r="BC1521" s="222"/>
    </row>
    <row r="1522" spans="1:55" s="19" customFormat="1" ht="25.7" hidden="1" customHeight="1">
      <c r="A1522" s="897"/>
      <c r="B1522" s="242"/>
      <c r="C1522" s="707" t="s">
        <v>6820</v>
      </c>
      <c r="D1522" s="707" t="s">
        <v>7214</v>
      </c>
      <c r="E1522" s="707" t="s">
        <v>6820</v>
      </c>
      <c r="F1522" s="707" t="s">
        <v>6820</v>
      </c>
      <c r="G1522" s="236"/>
      <c r="H1522" s="236"/>
      <c r="I1522" s="235">
        <v>1298</v>
      </c>
      <c r="J1522" s="235">
        <v>493</v>
      </c>
      <c r="K1522" s="235">
        <v>493</v>
      </c>
      <c r="L1522" s="236"/>
      <c r="M1522" s="736"/>
      <c r="N1522" s="236"/>
      <c r="O1522" s="235">
        <v>475</v>
      </c>
      <c r="P1522" s="235">
        <v>475</v>
      </c>
      <c r="Q1522" s="235" t="s">
        <v>7215</v>
      </c>
      <c r="R1522" s="235">
        <v>1</v>
      </c>
      <c r="S1522" s="235" t="s">
        <v>290</v>
      </c>
      <c r="T1522" s="236"/>
      <c r="U1522" s="236"/>
      <c r="V1522" s="236"/>
      <c r="W1522" s="236"/>
      <c r="X1522" s="236"/>
      <c r="Y1522" s="236"/>
      <c r="Z1522" s="235" t="s">
        <v>6065</v>
      </c>
      <c r="AA1522" s="304"/>
      <c r="AB1522" s="304"/>
      <c r="AC1522" s="304"/>
      <c r="AD1522" s="945"/>
      <c r="AE1522" s="304"/>
      <c r="AF1522" s="304"/>
      <c r="AG1522" s="304"/>
      <c r="AH1522" s="304"/>
      <c r="AI1522" s="304"/>
      <c r="AJ1522" s="304"/>
      <c r="AK1522" s="304"/>
      <c r="AL1522" s="304"/>
      <c r="AM1522" s="304"/>
      <c r="AN1522" s="236"/>
      <c r="AO1522" s="236"/>
      <c r="AP1522" s="236"/>
      <c r="AQ1522" s="236"/>
      <c r="AR1522" s="236"/>
      <c r="AS1522" s="236"/>
      <c r="AT1522" s="236"/>
      <c r="AU1522" s="221">
        <v>2009</v>
      </c>
      <c r="AV1522" s="221"/>
      <c r="AW1522" s="221"/>
      <c r="AX1522" s="221"/>
      <c r="AY1522" s="221"/>
      <c r="AZ1522" s="221"/>
      <c r="BA1522" s="221"/>
      <c r="BB1522" s="222">
        <v>205</v>
      </c>
      <c r="BC1522" s="222"/>
    </row>
    <row r="1523" spans="1:55" s="19" customFormat="1" ht="25.7" hidden="1" customHeight="1">
      <c r="A1523" s="897"/>
      <c r="B1523" s="242"/>
      <c r="C1523" s="707" t="s">
        <v>6820</v>
      </c>
      <c r="D1523" s="707" t="s">
        <v>7216</v>
      </c>
      <c r="E1523" s="707" t="s">
        <v>6820</v>
      </c>
      <c r="F1523" s="707" t="s">
        <v>6820</v>
      </c>
      <c r="G1523" s="236"/>
      <c r="H1523" s="236"/>
      <c r="I1523" s="235">
        <v>1088</v>
      </c>
      <c r="J1523" s="235">
        <v>450</v>
      </c>
      <c r="K1523" s="235">
        <v>450</v>
      </c>
      <c r="L1523" s="236"/>
      <c r="M1523" s="736"/>
      <c r="N1523" s="236"/>
      <c r="O1523" s="235">
        <v>450</v>
      </c>
      <c r="P1523" s="235">
        <v>450</v>
      </c>
      <c r="Q1523" s="235" t="s">
        <v>7213</v>
      </c>
      <c r="R1523" s="235">
        <v>1</v>
      </c>
      <c r="S1523" s="235" t="s">
        <v>290</v>
      </c>
      <c r="T1523" s="236"/>
      <c r="U1523" s="236"/>
      <c r="V1523" s="236"/>
      <c r="W1523" s="236"/>
      <c r="X1523" s="236"/>
      <c r="Y1523" s="236"/>
      <c r="Z1523" s="235"/>
      <c r="AA1523" s="304"/>
      <c r="AB1523" s="304"/>
      <c r="AC1523" s="304"/>
      <c r="AD1523" s="945"/>
      <c r="AE1523" s="304"/>
      <c r="AF1523" s="304"/>
      <c r="AG1523" s="304"/>
      <c r="AH1523" s="304"/>
      <c r="AI1523" s="304"/>
      <c r="AJ1523" s="304"/>
      <c r="AK1523" s="304"/>
      <c r="AL1523" s="304"/>
      <c r="AM1523" s="304"/>
      <c r="AN1523" s="236"/>
      <c r="AO1523" s="236"/>
      <c r="AP1523" s="236"/>
      <c r="AQ1523" s="236"/>
      <c r="AR1523" s="236"/>
      <c r="AS1523" s="236"/>
      <c r="AT1523" s="236"/>
      <c r="AU1523" s="221">
        <v>2009</v>
      </c>
      <c r="AV1523" s="221"/>
      <c r="AW1523" s="221"/>
      <c r="AX1523" s="221"/>
      <c r="AY1523" s="221"/>
      <c r="AZ1523" s="221"/>
      <c r="BA1523" s="221"/>
      <c r="BB1523" s="222">
        <v>153</v>
      </c>
      <c r="BC1523" s="222"/>
    </row>
    <row r="1524" spans="1:55" s="19" customFormat="1" ht="25.7" hidden="1" customHeight="1">
      <c r="A1524" s="897"/>
      <c r="B1524" s="242"/>
      <c r="C1524" s="707" t="s">
        <v>6820</v>
      </c>
      <c r="D1524" s="707" t="s">
        <v>7217</v>
      </c>
      <c r="E1524" s="707" t="s">
        <v>6820</v>
      </c>
      <c r="F1524" s="707" t="s">
        <v>6820</v>
      </c>
      <c r="G1524" s="236"/>
      <c r="H1524" s="236"/>
      <c r="I1524" s="235">
        <v>1892</v>
      </c>
      <c r="J1524" s="235">
        <v>472</v>
      </c>
      <c r="K1524" s="235">
        <v>472</v>
      </c>
      <c r="L1524" s="236"/>
      <c r="M1524" s="736"/>
      <c r="N1524" s="236"/>
      <c r="O1524" s="235">
        <v>472</v>
      </c>
      <c r="P1524" s="235">
        <v>472</v>
      </c>
      <c r="Q1524" s="235" t="s">
        <v>7218</v>
      </c>
      <c r="R1524" s="235">
        <v>1</v>
      </c>
      <c r="S1524" s="235" t="s">
        <v>290</v>
      </c>
      <c r="T1524" s="236"/>
      <c r="U1524" s="236"/>
      <c r="V1524" s="236"/>
      <c r="W1524" s="236"/>
      <c r="X1524" s="236"/>
      <c r="Y1524" s="236"/>
      <c r="Z1524" s="235" t="s">
        <v>1889</v>
      </c>
      <c r="AA1524" s="304"/>
      <c r="AB1524" s="304"/>
      <c r="AC1524" s="304"/>
      <c r="AD1524" s="945"/>
      <c r="AE1524" s="304"/>
      <c r="AF1524" s="304"/>
      <c r="AG1524" s="304"/>
      <c r="AH1524" s="304"/>
      <c r="AI1524" s="304"/>
      <c r="AJ1524" s="304"/>
      <c r="AK1524" s="304"/>
      <c r="AL1524" s="304"/>
      <c r="AM1524" s="304"/>
      <c r="AN1524" s="236"/>
      <c r="AO1524" s="236"/>
      <c r="AP1524" s="236"/>
      <c r="AQ1524" s="236"/>
      <c r="AR1524" s="236"/>
      <c r="AS1524" s="236"/>
      <c r="AT1524" s="236"/>
      <c r="AU1524" s="221">
        <v>2011</v>
      </c>
      <c r="AV1524" s="221"/>
      <c r="AW1524" s="221"/>
      <c r="AX1524" s="221"/>
      <c r="AY1524" s="221"/>
      <c r="AZ1524" s="221"/>
      <c r="BA1524" s="221"/>
      <c r="BB1524" s="222">
        <v>194</v>
      </c>
      <c r="BC1524" s="222"/>
    </row>
    <row r="1525" spans="1:55" s="19" customFormat="1" ht="25.7" hidden="1" customHeight="1">
      <c r="A1525" s="897"/>
      <c r="B1525" s="242"/>
      <c r="C1525" s="707" t="s">
        <v>6820</v>
      </c>
      <c r="D1525" s="707" t="s">
        <v>7219</v>
      </c>
      <c r="E1525" s="707" t="s">
        <v>6820</v>
      </c>
      <c r="F1525" s="707" t="s">
        <v>6820</v>
      </c>
      <c r="G1525" s="236"/>
      <c r="H1525" s="236"/>
      <c r="I1525" s="235">
        <v>14455.3</v>
      </c>
      <c r="J1525" s="235">
        <v>1333.8</v>
      </c>
      <c r="K1525" s="235">
        <v>1333.8</v>
      </c>
      <c r="L1525" s="236"/>
      <c r="M1525" s="736"/>
      <c r="N1525" s="236"/>
      <c r="O1525" s="235">
        <v>1333.8</v>
      </c>
      <c r="P1525" s="235">
        <v>1333.8</v>
      </c>
      <c r="Q1525" s="235" t="s">
        <v>7220</v>
      </c>
      <c r="R1525" s="235">
        <v>3</v>
      </c>
      <c r="S1525" s="235" t="s">
        <v>290</v>
      </c>
      <c r="T1525" s="236"/>
      <c r="U1525" s="236"/>
      <c r="V1525" s="236"/>
      <c r="W1525" s="236"/>
      <c r="X1525" s="236"/>
      <c r="Y1525" s="236"/>
      <c r="Z1525" s="235" t="s">
        <v>384</v>
      </c>
      <c r="AA1525" s="304"/>
      <c r="AB1525" s="304"/>
      <c r="AC1525" s="304"/>
      <c r="AD1525" s="945"/>
      <c r="AE1525" s="304"/>
      <c r="AF1525" s="304"/>
      <c r="AG1525" s="304"/>
      <c r="AH1525" s="304"/>
      <c r="AI1525" s="304"/>
      <c r="AJ1525" s="304"/>
      <c r="AK1525" s="304"/>
      <c r="AL1525" s="304"/>
      <c r="AM1525" s="304"/>
      <c r="AN1525" s="236"/>
      <c r="AO1525" s="236"/>
      <c r="AP1525" s="236"/>
      <c r="AQ1525" s="236"/>
      <c r="AR1525" s="236"/>
      <c r="AS1525" s="236"/>
      <c r="AT1525" s="236"/>
      <c r="AU1525" s="221">
        <v>2010</v>
      </c>
      <c r="AV1525" s="221"/>
      <c r="AW1525" s="221"/>
      <c r="AX1525" s="221"/>
      <c r="AY1525" s="221"/>
      <c r="AZ1525" s="221"/>
      <c r="BA1525" s="221"/>
      <c r="BB1525" s="222">
        <v>560</v>
      </c>
      <c r="BC1525" s="222"/>
    </row>
    <row r="1526" spans="1:55" s="19" customFormat="1" ht="25.7" hidden="1" customHeight="1">
      <c r="A1526" s="897"/>
      <c r="B1526" s="242"/>
      <c r="C1526" s="707" t="s">
        <v>6820</v>
      </c>
      <c r="D1526" s="707" t="s">
        <v>7221</v>
      </c>
      <c r="E1526" s="707" t="s">
        <v>6820</v>
      </c>
      <c r="F1526" s="707" t="s">
        <v>6820</v>
      </c>
      <c r="G1526" s="236"/>
      <c r="H1526" s="236"/>
      <c r="I1526" s="235">
        <v>6370</v>
      </c>
      <c r="J1526" s="235">
        <v>494</v>
      </c>
      <c r="K1526" s="235">
        <v>494</v>
      </c>
      <c r="L1526" s="236"/>
      <c r="M1526" s="736"/>
      <c r="N1526" s="236"/>
      <c r="O1526" s="235">
        <v>300</v>
      </c>
      <c r="P1526" s="235">
        <v>300</v>
      </c>
      <c r="Q1526" s="235" t="s">
        <v>7222</v>
      </c>
      <c r="R1526" s="235">
        <v>1</v>
      </c>
      <c r="S1526" s="235" t="s">
        <v>290</v>
      </c>
      <c r="T1526" s="236"/>
      <c r="U1526" s="236"/>
      <c r="V1526" s="236"/>
      <c r="W1526" s="236"/>
      <c r="X1526" s="236"/>
      <c r="Y1526" s="236"/>
      <c r="Z1526" s="235"/>
      <c r="AA1526" s="707"/>
      <c r="AB1526" s="707"/>
      <c r="AC1526" s="236"/>
      <c r="AD1526" s="236"/>
      <c r="AE1526" s="236"/>
      <c r="AF1526" s="236"/>
      <c r="AG1526" s="236"/>
      <c r="AH1526" s="236"/>
      <c r="AI1526" s="236"/>
      <c r="AJ1526" s="236"/>
      <c r="AK1526" s="236"/>
      <c r="AL1526" s="236"/>
      <c r="AM1526" s="236"/>
      <c r="AN1526" s="236"/>
      <c r="AO1526" s="236"/>
      <c r="AP1526" s="236"/>
      <c r="AQ1526" s="236"/>
      <c r="AR1526" s="236"/>
      <c r="AS1526" s="236"/>
      <c r="AT1526" s="236"/>
      <c r="AU1526" s="221">
        <v>2016</v>
      </c>
      <c r="AV1526" s="221"/>
      <c r="AW1526" s="221"/>
      <c r="AX1526" s="221"/>
      <c r="AY1526" s="221"/>
      <c r="AZ1526" s="221"/>
      <c r="BA1526" s="221"/>
      <c r="BB1526" s="222">
        <v>300</v>
      </c>
      <c r="BC1526" s="222"/>
    </row>
    <row r="1527" spans="1:55" s="19" customFormat="1" ht="25.7" hidden="1" customHeight="1">
      <c r="A1527" s="897"/>
      <c r="B1527" s="242"/>
      <c r="C1527" s="707" t="s">
        <v>6820</v>
      </c>
      <c r="D1527" s="707" t="s">
        <v>7223</v>
      </c>
      <c r="E1527" s="707" t="s">
        <v>6820</v>
      </c>
      <c r="F1527" s="707" t="s">
        <v>6820</v>
      </c>
      <c r="G1527" s="236"/>
      <c r="H1527" s="236"/>
      <c r="I1527" s="235">
        <v>2966</v>
      </c>
      <c r="J1527" s="235">
        <v>493</v>
      </c>
      <c r="K1527" s="235">
        <v>493</v>
      </c>
      <c r="L1527" s="236"/>
      <c r="M1527" s="736"/>
      <c r="N1527" s="236"/>
      <c r="O1527" s="235">
        <v>300</v>
      </c>
      <c r="P1527" s="235">
        <v>300</v>
      </c>
      <c r="Q1527" s="235" t="s">
        <v>7222</v>
      </c>
      <c r="R1527" s="235">
        <v>1</v>
      </c>
      <c r="S1527" s="235" t="s">
        <v>290</v>
      </c>
      <c r="T1527" s="236"/>
      <c r="U1527" s="236"/>
      <c r="V1527" s="236"/>
      <c r="W1527" s="236"/>
      <c r="X1527" s="236"/>
      <c r="Y1527" s="236"/>
      <c r="Z1527" s="235"/>
      <c r="AA1527" s="707"/>
      <c r="AB1527" s="707"/>
      <c r="AC1527" s="236"/>
      <c r="AD1527" s="236"/>
      <c r="AE1527" s="236"/>
      <c r="AF1527" s="236"/>
      <c r="AG1527" s="236"/>
      <c r="AH1527" s="236"/>
      <c r="AI1527" s="236"/>
      <c r="AJ1527" s="236"/>
      <c r="AK1527" s="236"/>
      <c r="AL1527" s="236"/>
      <c r="AM1527" s="236"/>
      <c r="AN1527" s="236"/>
      <c r="AO1527" s="236"/>
      <c r="AP1527" s="236"/>
      <c r="AQ1527" s="236"/>
      <c r="AR1527" s="236"/>
      <c r="AS1527" s="236"/>
      <c r="AT1527" s="236"/>
      <c r="AU1527" s="221">
        <v>2016</v>
      </c>
      <c r="AV1527" s="221"/>
      <c r="AW1527" s="221"/>
      <c r="AX1527" s="221"/>
      <c r="AY1527" s="221"/>
      <c r="AZ1527" s="221"/>
      <c r="BA1527" s="221"/>
      <c r="BB1527" s="222">
        <v>380</v>
      </c>
      <c r="BC1527" s="222"/>
    </row>
    <row r="1528" spans="1:55" s="19" customFormat="1" ht="25.7" hidden="1" customHeight="1">
      <c r="A1528" s="897"/>
      <c r="B1528" s="242"/>
      <c r="C1528" s="707" t="s">
        <v>7224</v>
      </c>
      <c r="D1528" s="707" t="s">
        <v>11722</v>
      </c>
      <c r="E1528" s="707" t="s">
        <v>6826</v>
      </c>
      <c r="F1528" s="707" t="s">
        <v>6826</v>
      </c>
      <c r="G1528" s="236"/>
      <c r="H1528" s="236"/>
      <c r="I1528" s="235">
        <v>850</v>
      </c>
      <c r="J1528" s="235">
        <v>465.75</v>
      </c>
      <c r="K1528" s="235">
        <v>465</v>
      </c>
      <c r="L1528" s="236"/>
      <c r="M1528" s="736"/>
      <c r="N1528" s="236"/>
      <c r="O1528" s="235">
        <v>465</v>
      </c>
      <c r="P1528" s="235">
        <v>465</v>
      </c>
      <c r="Q1528" s="235" t="s">
        <v>7226</v>
      </c>
      <c r="R1528" s="235">
        <v>1</v>
      </c>
      <c r="S1528" s="235" t="s">
        <v>614</v>
      </c>
      <c r="T1528" s="236"/>
      <c r="U1528" s="236"/>
      <c r="V1528" s="236"/>
      <c r="W1528" s="236"/>
      <c r="X1528" s="236"/>
      <c r="Y1528" s="236"/>
      <c r="Z1528" s="235" t="s">
        <v>1496</v>
      </c>
      <c r="AA1528" s="707"/>
      <c r="AB1528" s="707"/>
      <c r="AC1528" s="236"/>
      <c r="AD1528" s="236"/>
      <c r="AE1528" s="236"/>
      <c r="AF1528" s="236"/>
      <c r="AG1528" s="236"/>
      <c r="AH1528" s="236"/>
      <c r="AI1528" s="236"/>
      <c r="AJ1528" s="236"/>
      <c r="AK1528" s="236"/>
      <c r="AL1528" s="236"/>
      <c r="AM1528" s="236"/>
      <c r="AN1528" s="236"/>
      <c r="AO1528" s="236"/>
      <c r="AP1528" s="236"/>
      <c r="AQ1528" s="236"/>
      <c r="AR1528" s="236"/>
      <c r="AS1528" s="236"/>
      <c r="AT1528" s="236"/>
      <c r="AU1528" s="221">
        <v>2006</v>
      </c>
      <c r="AV1528" s="221"/>
      <c r="AW1528" s="221"/>
      <c r="AX1528" s="221"/>
      <c r="AY1528" s="221"/>
      <c r="AZ1528" s="221"/>
      <c r="BA1528" s="221"/>
      <c r="BB1528" s="222">
        <v>175</v>
      </c>
      <c r="BC1528" s="222"/>
    </row>
    <row r="1529" spans="1:55" s="19" customFormat="1" ht="25.7" hidden="1" customHeight="1">
      <c r="A1529" s="897"/>
      <c r="B1529" s="242"/>
      <c r="C1529" s="707" t="s">
        <v>7224</v>
      </c>
      <c r="D1529" s="707" t="s">
        <v>11723</v>
      </c>
      <c r="E1529" s="707" t="s">
        <v>6826</v>
      </c>
      <c r="F1529" s="707" t="s">
        <v>6826</v>
      </c>
      <c r="G1529" s="236"/>
      <c r="H1529" s="236"/>
      <c r="I1529" s="235">
        <v>2045</v>
      </c>
      <c r="J1529" s="235">
        <v>465.75</v>
      </c>
      <c r="K1529" s="235">
        <v>466</v>
      </c>
      <c r="L1529" s="236"/>
      <c r="M1529" s="736"/>
      <c r="N1529" s="236"/>
      <c r="O1529" s="235">
        <v>466</v>
      </c>
      <c r="P1529" s="235">
        <v>466</v>
      </c>
      <c r="Q1529" s="235" t="s">
        <v>7226</v>
      </c>
      <c r="R1529" s="235">
        <v>1</v>
      </c>
      <c r="S1529" s="235" t="s">
        <v>614</v>
      </c>
      <c r="T1529" s="236"/>
      <c r="U1529" s="236"/>
      <c r="V1529" s="236"/>
      <c r="W1529" s="236"/>
      <c r="X1529" s="236"/>
      <c r="Y1529" s="236"/>
      <c r="Z1529" s="235" t="s">
        <v>1496</v>
      </c>
      <c r="AA1529" s="707"/>
      <c r="AB1529" s="707"/>
      <c r="AC1529" s="236"/>
      <c r="AD1529" s="236"/>
      <c r="AE1529" s="236"/>
      <c r="AF1529" s="236"/>
      <c r="AG1529" s="236"/>
      <c r="AH1529" s="236"/>
      <c r="AI1529" s="236"/>
      <c r="AJ1529" s="236"/>
      <c r="AK1529" s="236"/>
      <c r="AL1529" s="236"/>
      <c r="AM1529" s="236"/>
      <c r="AN1529" s="236"/>
      <c r="AO1529" s="236"/>
      <c r="AP1529" s="236"/>
      <c r="AQ1529" s="236"/>
      <c r="AR1529" s="236"/>
      <c r="AS1529" s="236"/>
      <c r="AT1529" s="236"/>
      <c r="AU1529" s="221">
        <v>2006</v>
      </c>
      <c r="AV1529" s="221"/>
      <c r="AW1529" s="221"/>
      <c r="AX1529" s="221"/>
      <c r="AY1529" s="221"/>
      <c r="AZ1529" s="221"/>
      <c r="BA1529" s="221"/>
      <c r="BB1529" s="222">
        <v>175</v>
      </c>
      <c r="BC1529" s="222"/>
    </row>
    <row r="1530" spans="1:55" s="19" customFormat="1" ht="25.7" hidden="1" customHeight="1">
      <c r="A1530" s="897"/>
      <c r="B1530" s="242"/>
      <c r="C1530" s="707" t="s">
        <v>7224</v>
      </c>
      <c r="D1530" s="707" t="s">
        <v>11724</v>
      </c>
      <c r="E1530" s="707" t="s">
        <v>6826</v>
      </c>
      <c r="F1530" s="707" t="s">
        <v>6826</v>
      </c>
      <c r="G1530" s="236"/>
      <c r="H1530" s="236"/>
      <c r="I1530" s="235">
        <v>1290</v>
      </c>
      <c r="J1530" s="235">
        <v>498</v>
      </c>
      <c r="K1530" s="235">
        <v>498</v>
      </c>
      <c r="L1530" s="236"/>
      <c r="M1530" s="736"/>
      <c r="N1530" s="236"/>
      <c r="O1530" s="235">
        <v>498</v>
      </c>
      <c r="P1530" s="235">
        <v>498</v>
      </c>
      <c r="Q1530" s="235" t="s">
        <v>7226</v>
      </c>
      <c r="R1530" s="235">
        <v>1</v>
      </c>
      <c r="S1530" s="235" t="s">
        <v>614</v>
      </c>
      <c r="T1530" s="236"/>
      <c r="U1530" s="236"/>
      <c r="V1530" s="236"/>
      <c r="W1530" s="236"/>
      <c r="X1530" s="236"/>
      <c r="Y1530" s="236"/>
      <c r="Z1530" s="235" t="s">
        <v>1496</v>
      </c>
      <c r="AA1530" s="707"/>
      <c r="AB1530" s="707"/>
      <c r="AC1530" s="236"/>
      <c r="AD1530" s="236"/>
      <c r="AE1530" s="236"/>
      <c r="AF1530" s="236"/>
      <c r="AG1530" s="236"/>
      <c r="AH1530" s="236"/>
      <c r="AI1530" s="236"/>
      <c r="AJ1530" s="236"/>
      <c r="AK1530" s="236"/>
      <c r="AL1530" s="236"/>
      <c r="AM1530" s="236"/>
      <c r="AN1530" s="236"/>
      <c r="AO1530" s="236"/>
      <c r="AP1530" s="236"/>
      <c r="AQ1530" s="236"/>
      <c r="AR1530" s="236"/>
      <c r="AS1530" s="236"/>
      <c r="AT1530" s="236"/>
      <c r="AU1530" s="221">
        <v>2009</v>
      </c>
      <c r="AV1530" s="221"/>
      <c r="AW1530" s="221"/>
      <c r="AX1530" s="221"/>
      <c r="AY1530" s="221"/>
      <c r="AZ1530" s="221"/>
      <c r="BA1530" s="221"/>
      <c r="BB1530" s="222">
        <v>230</v>
      </c>
      <c r="BC1530" s="222"/>
    </row>
    <row r="1531" spans="1:55" s="19" customFormat="1" ht="25.7" hidden="1" customHeight="1">
      <c r="A1531" s="897"/>
      <c r="B1531" s="242"/>
      <c r="C1531" s="707" t="s">
        <v>6826</v>
      </c>
      <c r="D1531" s="707" t="s">
        <v>13369</v>
      </c>
      <c r="E1531" s="707" t="s">
        <v>6826</v>
      </c>
      <c r="F1531" s="707" t="s">
        <v>6826</v>
      </c>
      <c r="G1531" s="236"/>
      <c r="H1531" s="236"/>
      <c r="I1531" s="235">
        <v>1635</v>
      </c>
      <c r="J1531" s="235">
        <v>498</v>
      </c>
      <c r="K1531" s="235">
        <v>498</v>
      </c>
      <c r="L1531" s="236"/>
      <c r="M1531" s="736"/>
      <c r="N1531" s="236"/>
      <c r="O1531" s="235">
        <v>498</v>
      </c>
      <c r="P1531" s="235">
        <v>498</v>
      </c>
      <c r="Q1531" s="235" t="s">
        <v>7226</v>
      </c>
      <c r="R1531" s="235">
        <v>1</v>
      </c>
      <c r="S1531" s="235" t="s">
        <v>614</v>
      </c>
      <c r="T1531" s="236"/>
      <c r="U1531" s="236"/>
      <c r="V1531" s="236"/>
      <c r="W1531" s="236"/>
      <c r="X1531" s="236"/>
      <c r="Y1531" s="236"/>
      <c r="Z1531" s="235" t="s">
        <v>1496</v>
      </c>
      <c r="AA1531" s="707"/>
      <c r="AB1531" s="707"/>
      <c r="AC1531" s="236"/>
      <c r="AD1531" s="236"/>
      <c r="AE1531" s="236"/>
      <c r="AF1531" s="236"/>
      <c r="AG1531" s="236"/>
      <c r="AH1531" s="236"/>
      <c r="AI1531" s="236"/>
      <c r="AJ1531" s="236"/>
      <c r="AK1531" s="236"/>
      <c r="AL1531" s="236"/>
      <c r="AM1531" s="236"/>
      <c r="AN1531" s="236"/>
      <c r="AO1531" s="236"/>
      <c r="AP1531" s="236"/>
      <c r="AQ1531" s="236"/>
      <c r="AR1531" s="236"/>
      <c r="AS1531" s="236"/>
      <c r="AT1531" s="236"/>
      <c r="AU1531" s="221">
        <v>2018</v>
      </c>
      <c r="AV1531" s="221"/>
      <c r="AW1531" s="221"/>
      <c r="AX1531" s="221"/>
      <c r="AY1531" s="221"/>
      <c r="AZ1531" s="221"/>
      <c r="BA1531" s="221"/>
      <c r="BB1531" s="221">
        <v>811</v>
      </c>
      <c r="BC1531" s="222"/>
    </row>
    <row r="1532" spans="1:55" s="19" customFormat="1" ht="25.7" hidden="1" customHeight="1">
      <c r="A1532" s="897"/>
      <c r="B1532" s="242"/>
      <c r="C1532" s="707" t="s">
        <v>7224</v>
      </c>
      <c r="D1532" s="707" t="s">
        <v>11158</v>
      </c>
      <c r="E1532" s="707" t="s">
        <v>6826</v>
      </c>
      <c r="F1532" s="707" t="s">
        <v>6826</v>
      </c>
      <c r="G1532" s="236"/>
      <c r="H1532" s="236"/>
      <c r="I1532" s="235">
        <v>892</v>
      </c>
      <c r="J1532" s="235">
        <v>519</v>
      </c>
      <c r="K1532" s="235">
        <v>519</v>
      </c>
      <c r="L1532" s="236"/>
      <c r="M1532" s="736"/>
      <c r="N1532" s="236"/>
      <c r="O1532" s="235">
        <v>519</v>
      </c>
      <c r="P1532" s="235">
        <v>519</v>
      </c>
      <c r="Q1532" s="235" t="s">
        <v>7226</v>
      </c>
      <c r="R1532" s="235">
        <v>1</v>
      </c>
      <c r="S1532" s="235" t="s">
        <v>614</v>
      </c>
      <c r="T1532" s="236"/>
      <c r="U1532" s="236"/>
      <c r="V1532" s="236"/>
      <c r="W1532" s="236"/>
      <c r="X1532" s="236"/>
      <c r="Y1532" s="236"/>
      <c r="Z1532" s="235" t="s">
        <v>1496</v>
      </c>
      <c r="AA1532" s="707"/>
      <c r="AB1532" s="707"/>
      <c r="AC1532" s="236"/>
      <c r="AD1532" s="236"/>
      <c r="AE1532" s="236"/>
      <c r="AF1532" s="236"/>
      <c r="AG1532" s="236"/>
      <c r="AH1532" s="236"/>
      <c r="AI1532" s="236"/>
      <c r="AJ1532" s="236"/>
      <c r="AK1532" s="236"/>
      <c r="AL1532" s="236"/>
      <c r="AM1532" s="236"/>
      <c r="AN1532" s="236"/>
      <c r="AO1532" s="236"/>
      <c r="AP1532" s="236"/>
      <c r="AQ1532" s="236"/>
      <c r="AR1532" s="236"/>
      <c r="AS1532" s="236"/>
      <c r="AT1532" s="236"/>
      <c r="AU1532" s="221">
        <v>2010</v>
      </c>
      <c r="AV1532" s="221"/>
      <c r="AW1532" s="221"/>
      <c r="AX1532" s="221"/>
      <c r="AY1532" s="221"/>
      <c r="AZ1532" s="221"/>
      <c r="BA1532" s="221"/>
      <c r="BB1532" s="221">
        <v>308</v>
      </c>
      <c r="BC1532" s="222"/>
    </row>
    <row r="1533" spans="1:55" s="19" customFormat="1" ht="25.7" hidden="1" customHeight="1">
      <c r="A1533" s="897"/>
      <c r="B1533" s="242"/>
      <c r="C1533" s="707" t="s">
        <v>7224</v>
      </c>
      <c r="D1533" s="707" t="s">
        <v>11725</v>
      </c>
      <c r="E1533" s="707" t="s">
        <v>6826</v>
      </c>
      <c r="F1533" s="707" t="s">
        <v>6826</v>
      </c>
      <c r="G1533" s="236" t="s">
        <v>6826</v>
      </c>
      <c r="H1533" s="236"/>
      <c r="I1533" s="235">
        <v>15571</v>
      </c>
      <c r="J1533" s="235">
        <v>2424</v>
      </c>
      <c r="K1533" s="235">
        <v>2410</v>
      </c>
      <c r="L1533" s="236"/>
      <c r="M1533" s="736"/>
      <c r="N1533" s="236"/>
      <c r="O1533" s="235">
        <v>2080</v>
      </c>
      <c r="P1533" s="235">
        <v>2080</v>
      </c>
      <c r="Q1533" s="235" t="s">
        <v>11726</v>
      </c>
      <c r="R1533" s="235">
        <v>4</v>
      </c>
      <c r="S1533" s="235" t="s">
        <v>614</v>
      </c>
      <c r="T1533" s="236"/>
      <c r="U1533" s="236"/>
      <c r="V1533" s="236"/>
      <c r="W1533" s="236"/>
      <c r="X1533" s="236"/>
      <c r="Y1533" s="236"/>
      <c r="Z1533" s="235" t="s">
        <v>1496</v>
      </c>
      <c r="AA1533" s="707"/>
      <c r="AB1533" s="707"/>
      <c r="AC1533" s="236"/>
      <c r="AD1533" s="236"/>
      <c r="AE1533" s="236"/>
      <c r="AF1533" s="236"/>
      <c r="AG1533" s="236"/>
      <c r="AH1533" s="236"/>
      <c r="AI1533" s="236"/>
      <c r="AJ1533" s="236"/>
      <c r="AK1533" s="236"/>
      <c r="AL1533" s="236"/>
      <c r="AM1533" s="236"/>
      <c r="AN1533" s="236"/>
      <c r="AO1533" s="236"/>
      <c r="AP1533" s="236"/>
      <c r="AQ1533" s="236"/>
      <c r="AR1533" s="236"/>
      <c r="AS1533" s="236"/>
      <c r="AT1533" s="236"/>
      <c r="AU1533" s="221">
        <v>2011</v>
      </c>
      <c r="AV1533" s="221"/>
      <c r="AW1533" s="221"/>
      <c r="AX1533" s="221"/>
      <c r="AY1533" s="221"/>
      <c r="AZ1533" s="221"/>
      <c r="BA1533" s="221"/>
      <c r="BB1533" s="221">
        <v>1945</v>
      </c>
      <c r="BC1533" s="222"/>
    </row>
    <row r="1534" spans="1:55" s="19" customFormat="1" ht="25.7" hidden="1" customHeight="1">
      <c r="A1534" s="897"/>
      <c r="B1534" s="242"/>
      <c r="C1534" s="707" t="s">
        <v>7224</v>
      </c>
      <c r="D1534" s="707" t="s">
        <v>11727</v>
      </c>
      <c r="E1534" s="707" t="s">
        <v>6826</v>
      </c>
      <c r="F1534" s="707" t="s">
        <v>6826</v>
      </c>
      <c r="G1534" s="236"/>
      <c r="H1534" s="236"/>
      <c r="I1534" s="235">
        <v>5322</v>
      </c>
      <c r="J1534" s="235">
        <v>455</v>
      </c>
      <c r="K1534" s="235">
        <v>455</v>
      </c>
      <c r="L1534" s="236"/>
      <c r="M1534" s="736"/>
      <c r="N1534" s="236"/>
      <c r="O1534" s="235">
        <v>455</v>
      </c>
      <c r="P1534" s="235">
        <v>455</v>
      </c>
      <c r="Q1534" s="235" t="s">
        <v>7226</v>
      </c>
      <c r="R1534" s="235">
        <v>1</v>
      </c>
      <c r="S1534" s="235" t="s">
        <v>614</v>
      </c>
      <c r="T1534" s="236"/>
      <c r="U1534" s="236"/>
      <c r="V1534" s="236"/>
      <c r="W1534" s="236"/>
      <c r="X1534" s="236"/>
      <c r="Y1534" s="236"/>
      <c r="Z1534" s="235" t="s">
        <v>1496</v>
      </c>
      <c r="AA1534" s="707"/>
      <c r="AB1534" s="707"/>
      <c r="AC1534" s="236"/>
      <c r="AD1534" s="236"/>
      <c r="AE1534" s="236"/>
      <c r="AF1534" s="236"/>
      <c r="AG1534" s="236"/>
      <c r="AH1534" s="236"/>
      <c r="AI1534" s="236"/>
      <c r="AJ1534" s="236"/>
      <c r="AK1534" s="236"/>
      <c r="AL1534" s="236"/>
      <c r="AM1534" s="236"/>
      <c r="AN1534" s="236"/>
      <c r="AO1534" s="236"/>
      <c r="AP1534" s="236"/>
      <c r="AQ1534" s="236"/>
      <c r="AR1534" s="236"/>
      <c r="AS1534" s="236"/>
      <c r="AT1534" s="236"/>
      <c r="AU1534" s="221">
        <v>2013</v>
      </c>
      <c r="AV1534" s="221"/>
      <c r="AW1534" s="221"/>
      <c r="AX1534" s="221"/>
      <c r="AY1534" s="221"/>
      <c r="AZ1534" s="221"/>
      <c r="BA1534" s="221"/>
      <c r="BB1534" s="221">
        <v>206</v>
      </c>
      <c r="BC1534" s="222"/>
    </row>
    <row r="1535" spans="1:55" s="19" customFormat="1" ht="25.7" hidden="1" customHeight="1">
      <c r="A1535" s="897"/>
      <c r="B1535" s="242"/>
      <c r="C1535" s="707" t="s">
        <v>7224</v>
      </c>
      <c r="D1535" s="707" t="s">
        <v>11728</v>
      </c>
      <c r="E1535" s="707" t="s">
        <v>6826</v>
      </c>
      <c r="F1535" s="707" t="s">
        <v>6826</v>
      </c>
      <c r="G1535" s="236"/>
      <c r="H1535" s="236"/>
      <c r="I1535" s="235">
        <v>1039</v>
      </c>
      <c r="J1535" s="235">
        <v>466</v>
      </c>
      <c r="K1535" s="235">
        <v>466</v>
      </c>
      <c r="L1535" s="236"/>
      <c r="M1535" s="736"/>
      <c r="N1535" s="236"/>
      <c r="O1535" s="235">
        <v>466</v>
      </c>
      <c r="P1535" s="235">
        <v>466</v>
      </c>
      <c r="Q1535" s="235" t="s">
        <v>7226</v>
      </c>
      <c r="R1535" s="235">
        <v>1</v>
      </c>
      <c r="S1535" s="235" t="s">
        <v>614</v>
      </c>
      <c r="T1535" s="236"/>
      <c r="U1535" s="236"/>
      <c r="V1535" s="236"/>
      <c r="W1535" s="236"/>
      <c r="X1535" s="236"/>
      <c r="Y1535" s="236"/>
      <c r="Z1535" s="235" t="s">
        <v>1496</v>
      </c>
      <c r="AA1535" s="707"/>
      <c r="AB1535" s="707"/>
      <c r="AC1535" s="236"/>
      <c r="AD1535" s="236"/>
      <c r="AE1535" s="236"/>
      <c r="AF1535" s="236"/>
      <c r="AG1535" s="236"/>
      <c r="AH1535" s="236"/>
      <c r="AI1535" s="236"/>
      <c r="AJ1535" s="236"/>
      <c r="AK1535" s="236"/>
      <c r="AL1535" s="236"/>
      <c r="AM1535" s="236"/>
      <c r="AN1535" s="236"/>
      <c r="AO1535" s="236"/>
      <c r="AP1535" s="236"/>
      <c r="AQ1535" s="236"/>
      <c r="AR1535" s="236"/>
      <c r="AS1535" s="236"/>
      <c r="AT1535" s="236"/>
      <c r="AU1535" s="221">
        <v>2013</v>
      </c>
      <c r="AV1535" s="221"/>
      <c r="AW1535" s="221"/>
      <c r="AX1535" s="221"/>
      <c r="AY1535" s="221"/>
      <c r="AZ1535" s="221"/>
      <c r="BA1535" s="221"/>
      <c r="BB1535" s="222">
        <v>268</v>
      </c>
      <c r="BC1535" s="222"/>
    </row>
    <row r="1536" spans="1:55" s="19" customFormat="1" ht="25.7" hidden="1" customHeight="1">
      <c r="A1536" s="897"/>
      <c r="B1536" s="242"/>
      <c r="C1536" s="707" t="s">
        <v>7224</v>
      </c>
      <c r="D1536" s="707" t="s">
        <v>11729</v>
      </c>
      <c r="E1536" s="707" t="s">
        <v>6826</v>
      </c>
      <c r="F1536" s="707" t="s">
        <v>6826</v>
      </c>
      <c r="G1536" s="236"/>
      <c r="H1536" s="236"/>
      <c r="I1536" s="235">
        <v>2080</v>
      </c>
      <c r="J1536" s="235">
        <v>648</v>
      </c>
      <c r="K1536" s="235">
        <v>648</v>
      </c>
      <c r="L1536" s="236"/>
      <c r="M1536" s="736"/>
      <c r="N1536" s="236"/>
      <c r="O1536" s="235">
        <v>648</v>
      </c>
      <c r="P1536" s="235">
        <v>648</v>
      </c>
      <c r="Q1536" s="235" t="s">
        <v>7226</v>
      </c>
      <c r="R1536" s="235">
        <v>1</v>
      </c>
      <c r="S1536" s="235" t="s">
        <v>614</v>
      </c>
      <c r="T1536" s="236"/>
      <c r="U1536" s="236"/>
      <c r="V1536" s="236"/>
      <c r="W1536" s="236"/>
      <c r="X1536" s="236"/>
      <c r="Y1536" s="236"/>
      <c r="Z1536" s="235" t="s">
        <v>1496</v>
      </c>
      <c r="AA1536" s="707"/>
      <c r="AB1536" s="707"/>
      <c r="AC1536" s="236"/>
      <c r="AD1536" s="236"/>
      <c r="AE1536" s="236"/>
      <c r="AF1536" s="236"/>
      <c r="AG1536" s="236"/>
      <c r="AH1536" s="236"/>
      <c r="AI1536" s="236"/>
      <c r="AJ1536" s="236"/>
      <c r="AK1536" s="236"/>
      <c r="AL1536" s="236"/>
      <c r="AM1536" s="236"/>
      <c r="AN1536" s="236"/>
      <c r="AO1536" s="236"/>
      <c r="AP1536" s="236"/>
      <c r="AQ1536" s="236"/>
      <c r="AR1536" s="236"/>
      <c r="AS1536" s="236"/>
      <c r="AT1536" s="236"/>
      <c r="AU1536" s="221">
        <v>2014</v>
      </c>
      <c r="AV1536" s="221"/>
      <c r="AW1536" s="221"/>
      <c r="AX1536" s="221"/>
      <c r="AY1536" s="221"/>
      <c r="AZ1536" s="221"/>
      <c r="BA1536" s="221"/>
      <c r="BB1536" s="222">
        <v>500</v>
      </c>
      <c r="BC1536" s="222"/>
    </row>
    <row r="1537" spans="1:55" s="19" customFormat="1" ht="25.7" hidden="1" customHeight="1">
      <c r="A1537" s="897"/>
      <c r="B1537" s="242"/>
      <c r="C1537" s="707" t="s">
        <v>7224</v>
      </c>
      <c r="D1537" s="707" t="s">
        <v>1762</v>
      </c>
      <c r="E1537" s="707" t="s">
        <v>6826</v>
      </c>
      <c r="F1537" s="707" t="s">
        <v>6826</v>
      </c>
      <c r="G1537" s="236"/>
      <c r="H1537" s="236"/>
      <c r="I1537" s="235">
        <v>900</v>
      </c>
      <c r="J1537" s="235">
        <v>498</v>
      </c>
      <c r="K1537" s="235">
        <v>498</v>
      </c>
      <c r="L1537" s="236"/>
      <c r="M1537" s="736"/>
      <c r="N1537" s="236"/>
      <c r="O1537" s="235">
        <v>498</v>
      </c>
      <c r="P1537" s="235">
        <v>498</v>
      </c>
      <c r="Q1537" s="235" t="s">
        <v>7226</v>
      </c>
      <c r="R1537" s="235">
        <v>1</v>
      </c>
      <c r="S1537" s="235" t="s">
        <v>614</v>
      </c>
      <c r="T1537" s="236"/>
      <c r="U1537" s="236"/>
      <c r="V1537" s="236"/>
      <c r="W1537" s="236"/>
      <c r="X1537" s="236"/>
      <c r="Y1537" s="236"/>
      <c r="Z1537" s="235" t="s">
        <v>1496</v>
      </c>
      <c r="AA1537" s="707"/>
      <c r="AB1537" s="707"/>
      <c r="AC1537" s="236"/>
      <c r="AD1537" s="236"/>
      <c r="AE1537" s="236"/>
      <c r="AF1537" s="236"/>
      <c r="AG1537" s="236"/>
      <c r="AH1537" s="236"/>
      <c r="AI1537" s="236"/>
      <c r="AJ1537" s="236"/>
      <c r="AK1537" s="236"/>
      <c r="AL1537" s="236"/>
      <c r="AM1537" s="236"/>
      <c r="AN1537" s="236"/>
      <c r="AO1537" s="236"/>
      <c r="AP1537" s="236"/>
      <c r="AQ1537" s="236"/>
      <c r="AR1537" s="236"/>
      <c r="AS1537" s="236"/>
      <c r="AT1537" s="236"/>
      <c r="AU1537" s="221">
        <v>2015</v>
      </c>
      <c r="AV1537" s="221"/>
      <c r="AW1537" s="221"/>
      <c r="AX1537" s="221"/>
      <c r="AY1537" s="221"/>
      <c r="AZ1537" s="221"/>
      <c r="BA1537" s="221"/>
      <c r="BB1537" s="222">
        <v>450</v>
      </c>
      <c r="BC1537" s="222"/>
    </row>
    <row r="1538" spans="1:55" s="19" customFormat="1" ht="25.7" hidden="1" customHeight="1">
      <c r="A1538" s="897"/>
      <c r="B1538" s="242"/>
      <c r="C1538" s="707" t="s">
        <v>7224</v>
      </c>
      <c r="D1538" s="707" t="s">
        <v>7227</v>
      </c>
      <c r="E1538" s="707" t="s">
        <v>6826</v>
      </c>
      <c r="F1538" s="707" t="s">
        <v>6826</v>
      </c>
      <c r="G1538" s="236"/>
      <c r="H1538" s="236"/>
      <c r="I1538" s="235">
        <v>13560</v>
      </c>
      <c r="J1538" s="235">
        <v>499</v>
      </c>
      <c r="K1538" s="235">
        <v>499</v>
      </c>
      <c r="L1538" s="236"/>
      <c r="M1538" s="736"/>
      <c r="N1538" s="236"/>
      <c r="O1538" s="235">
        <v>499</v>
      </c>
      <c r="P1538" s="235">
        <v>499</v>
      </c>
      <c r="Q1538" s="235" t="s">
        <v>7226</v>
      </c>
      <c r="R1538" s="235">
        <v>1</v>
      </c>
      <c r="S1538" s="235" t="s">
        <v>614</v>
      </c>
      <c r="T1538" s="236"/>
      <c r="U1538" s="236"/>
      <c r="V1538" s="236"/>
      <c r="W1538" s="236"/>
      <c r="X1538" s="236"/>
      <c r="Y1538" s="236"/>
      <c r="Z1538" s="235" t="s">
        <v>1496</v>
      </c>
      <c r="AA1538" s="707"/>
      <c r="AB1538" s="707"/>
      <c r="AC1538" s="236"/>
      <c r="AD1538" s="236"/>
      <c r="AE1538" s="236"/>
      <c r="AF1538" s="236"/>
      <c r="AG1538" s="236"/>
      <c r="AH1538" s="236"/>
      <c r="AI1538" s="236"/>
      <c r="AJ1538" s="236"/>
      <c r="AK1538" s="236"/>
      <c r="AL1538" s="236"/>
      <c r="AM1538" s="236"/>
      <c r="AN1538" s="236"/>
      <c r="AO1538" s="236"/>
      <c r="AP1538" s="236"/>
      <c r="AQ1538" s="236"/>
      <c r="AR1538" s="236"/>
      <c r="AS1538" s="236"/>
      <c r="AT1538" s="236"/>
      <c r="AU1538" s="221">
        <v>2015</v>
      </c>
      <c r="AV1538" s="221"/>
      <c r="AW1538" s="221"/>
      <c r="AX1538" s="221"/>
      <c r="AY1538" s="221"/>
      <c r="AZ1538" s="221"/>
      <c r="BA1538" s="221"/>
      <c r="BB1538" s="222">
        <v>250</v>
      </c>
      <c r="BC1538" s="222"/>
    </row>
    <row r="1539" spans="1:55" s="19" customFormat="1" ht="25.7" hidden="1" customHeight="1">
      <c r="A1539" s="897"/>
      <c r="B1539" s="242"/>
      <c r="C1539" s="219" t="s">
        <v>6831</v>
      </c>
      <c r="D1539" s="219" t="s">
        <v>7228</v>
      </c>
      <c r="E1539" s="219" t="s">
        <v>6831</v>
      </c>
      <c r="F1539" s="219" t="s">
        <v>6831</v>
      </c>
      <c r="G1539" s="221"/>
      <c r="H1539" s="221"/>
      <c r="I1539" s="222">
        <v>5547</v>
      </c>
      <c r="J1539" s="222">
        <v>996</v>
      </c>
      <c r="K1539" s="222">
        <v>996</v>
      </c>
      <c r="L1539" s="221"/>
      <c r="M1539" s="221"/>
      <c r="N1539" s="221"/>
      <c r="O1539" s="222">
        <v>900</v>
      </c>
      <c r="P1539" s="222">
        <v>900</v>
      </c>
      <c r="Q1539" s="222" t="s">
        <v>6519</v>
      </c>
      <c r="R1539" s="222">
        <v>2</v>
      </c>
      <c r="S1539" s="222" t="s">
        <v>290</v>
      </c>
      <c r="T1539" s="221"/>
      <c r="U1539" s="221"/>
      <c r="V1539" s="221"/>
      <c r="W1539" s="221"/>
      <c r="X1539" s="221"/>
      <c r="Y1539" s="221"/>
      <c r="Z1539" s="222" t="s">
        <v>7229</v>
      </c>
      <c r="AA1539" s="221"/>
      <c r="AB1539" s="221"/>
      <c r="AC1539" s="221"/>
      <c r="AD1539" s="221"/>
      <c r="AE1539" s="221"/>
      <c r="AF1539" s="221"/>
      <c r="AG1539" s="221"/>
      <c r="AH1539" s="221"/>
      <c r="AI1539" s="221"/>
      <c r="AJ1539" s="221"/>
      <c r="AK1539" s="221"/>
      <c r="AL1539" s="221"/>
      <c r="AM1539" s="221"/>
      <c r="AN1539" s="221"/>
      <c r="AO1539" s="221"/>
      <c r="AP1539" s="221"/>
      <c r="AQ1539" s="221"/>
      <c r="AR1539" s="221"/>
      <c r="AS1539" s="221"/>
      <c r="AT1539" s="221"/>
      <c r="AU1539" s="221">
        <v>2009</v>
      </c>
      <c r="AV1539" s="221"/>
      <c r="AW1539" s="221"/>
      <c r="AX1539" s="221"/>
      <c r="AY1539" s="221"/>
      <c r="AZ1539" s="221"/>
      <c r="BA1539" s="221"/>
      <c r="BB1539" s="222">
        <v>222</v>
      </c>
      <c r="BC1539" s="222"/>
    </row>
    <row r="1540" spans="1:55" s="19" customFormat="1" ht="25.7" hidden="1" customHeight="1">
      <c r="A1540" s="897"/>
      <c r="B1540" s="242"/>
      <c r="C1540" s="219" t="s">
        <v>6831</v>
      </c>
      <c r="D1540" s="219" t="s">
        <v>7230</v>
      </c>
      <c r="E1540" s="219" t="s">
        <v>6831</v>
      </c>
      <c r="F1540" s="219" t="s">
        <v>6831</v>
      </c>
      <c r="G1540" s="221"/>
      <c r="H1540" s="221"/>
      <c r="I1540" s="222">
        <v>3651</v>
      </c>
      <c r="J1540" s="222">
        <v>796.8</v>
      </c>
      <c r="K1540" s="222">
        <v>797</v>
      </c>
      <c r="L1540" s="221"/>
      <c r="M1540" s="221"/>
      <c r="N1540" s="221"/>
      <c r="O1540" s="222">
        <v>701</v>
      </c>
      <c r="P1540" s="222">
        <v>701</v>
      </c>
      <c r="Q1540" s="222" t="s">
        <v>6519</v>
      </c>
      <c r="R1540" s="222">
        <v>1</v>
      </c>
      <c r="S1540" s="222" t="s">
        <v>290</v>
      </c>
      <c r="T1540" s="221"/>
      <c r="U1540" s="221"/>
      <c r="V1540" s="221"/>
      <c r="W1540" s="221"/>
      <c r="X1540" s="221"/>
      <c r="Y1540" s="221"/>
      <c r="Z1540" s="222" t="s">
        <v>7229</v>
      </c>
      <c r="AA1540" s="221"/>
      <c r="AB1540" s="221"/>
      <c r="AC1540" s="221"/>
      <c r="AD1540" s="221"/>
      <c r="AE1540" s="221"/>
      <c r="AF1540" s="221"/>
      <c r="AG1540" s="221"/>
      <c r="AH1540" s="221"/>
      <c r="AI1540" s="221"/>
      <c r="AJ1540" s="221"/>
      <c r="AK1540" s="221"/>
      <c r="AL1540" s="221"/>
      <c r="AM1540" s="221"/>
      <c r="AN1540" s="221"/>
      <c r="AO1540" s="221"/>
      <c r="AP1540" s="221"/>
      <c r="AQ1540" s="221"/>
      <c r="AR1540" s="221"/>
      <c r="AS1540" s="221"/>
      <c r="AT1540" s="221"/>
      <c r="AU1540" s="221">
        <v>2009</v>
      </c>
      <c r="AV1540" s="221"/>
      <c r="AW1540" s="221"/>
      <c r="AX1540" s="221"/>
      <c r="AY1540" s="221"/>
      <c r="AZ1540" s="221"/>
      <c r="BA1540" s="221"/>
      <c r="BB1540" s="222">
        <v>240</v>
      </c>
      <c r="BC1540" s="222"/>
    </row>
    <row r="1541" spans="1:55" s="19" customFormat="1" ht="25.7" hidden="1" customHeight="1">
      <c r="A1541" s="897"/>
      <c r="B1541" s="242"/>
      <c r="C1541" s="219" t="s">
        <v>6831</v>
      </c>
      <c r="D1541" s="219" t="s">
        <v>7231</v>
      </c>
      <c r="E1541" s="219" t="s">
        <v>6831</v>
      </c>
      <c r="F1541" s="219" t="s">
        <v>6831</v>
      </c>
      <c r="G1541" s="221"/>
      <c r="H1541" s="221"/>
      <c r="I1541" s="222">
        <v>1882</v>
      </c>
      <c r="J1541" s="222">
        <v>797</v>
      </c>
      <c r="K1541" s="222">
        <v>797</v>
      </c>
      <c r="L1541" s="221"/>
      <c r="M1541" s="221"/>
      <c r="N1541" s="221"/>
      <c r="O1541" s="222">
        <v>500</v>
      </c>
      <c r="P1541" s="222">
        <v>500</v>
      </c>
      <c r="Q1541" s="222" t="s">
        <v>6519</v>
      </c>
      <c r="R1541" s="222">
        <v>1</v>
      </c>
      <c r="S1541" s="222" t="s">
        <v>290</v>
      </c>
      <c r="T1541" s="221"/>
      <c r="U1541" s="221"/>
      <c r="V1541" s="221"/>
      <c r="W1541" s="221"/>
      <c r="X1541" s="221"/>
      <c r="Y1541" s="221"/>
      <c r="Z1541" s="222" t="s">
        <v>7229</v>
      </c>
      <c r="AA1541" s="221"/>
      <c r="AB1541" s="221"/>
      <c r="AC1541" s="221"/>
      <c r="AD1541" s="221"/>
      <c r="AE1541" s="221"/>
      <c r="AF1541" s="221"/>
      <c r="AG1541" s="221"/>
      <c r="AH1541" s="221"/>
      <c r="AI1541" s="221"/>
      <c r="AJ1541" s="221"/>
      <c r="AK1541" s="221"/>
      <c r="AL1541" s="221"/>
      <c r="AM1541" s="221"/>
      <c r="AN1541" s="221"/>
      <c r="AO1541" s="221"/>
      <c r="AP1541" s="221"/>
      <c r="AQ1541" s="221"/>
      <c r="AR1541" s="221"/>
      <c r="AS1541" s="221"/>
      <c r="AT1541" s="221"/>
      <c r="AU1541" s="221">
        <v>2009</v>
      </c>
      <c r="AV1541" s="221"/>
      <c r="AW1541" s="221"/>
      <c r="AX1541" s="221"/>
      <c r="AY1541" s="221"/>
      <c r="AZ1541" s="221"/>
      <c r="BA1541" s="221"/>
      <c r="BB1541" s="222">
        <v>250</v>
      </c>
      <c r="BC1541" s="222"/>
    </row>
    <row r="1542" spans="1:55" s="19" customFormat="1" ht="25.7" hidden="1" customHeight="1">
      <c r="A1542" s="897"/>
      <c r="B1542" s="242"/>
      <c r="C1542" s="219" t="s">
        <v>6831</v>
      </c>
      <c r="D1542" s="219" t="s">
        <v>16802</v>
      </c>
      <c r="E1542" s="219" t="s">
        <v>6831</v>
      </c>
      <c r="F1542" s="219" t="s">
        <v>6831</v>
      </c>
      <c r="G1542" s="221"/>
      <c r="H1542" s="221"/>
      <c r="I1542" s="222">
        <v>9780</v>
      </c>
      <c r="J1542" s="222">
        <v>470</v>
      </c>
      <c r="K1542" s="222">
        <v>470</v>
      </c>
      <c r="L1542" s="221"/>
      <c r="M1542" s="221"/>
      <c r="N1542" s="221"/>
      <c r="O1542" s="222">
        <v>437</v>
      </c>
      <c r="P1542" s="222">
        <v>437</v>
      </c>
      <c r="Q1542" s="222" t="s">
        <v>16803</v>
      </c>
      <c r="R1542" s="222">
        <v>1</v>
      </c>
      <c r="S1542" s="222" t="s">
        <v>290</v>
      </c>
      <c r="T1542" s="221"/>
      <c r="U1542" s="221"/>
      <c r="V1542" s="221"/>
      <c r="W1542" s="221"/>
      <c r="X1542" s="221"/>
      <c r="Y1542" s="221"/>
      <c r="Z1542" s="222" t="s">
        <v>7229</v>
      </c>
      <c r="AA1542" s="221"/>
      <c r="AB1542" s="221"/>
      <c r="AC1542" s="221"/>
      <c r="AD1542" s="221"/>
      <c r="AE1542" s="221"/>
      <c r="AF1542" s="221"/>
      <c r="AG1542" s="221"/>
      <c r="AH1542" s="221"/>
      <c r="AI1542" s="221"/>
      <c r="AJ1542" s="221"/>
      <c r="AK1542" s="221"/>
      <c r="AL1542" s="221"/>
      <c r="AM1542" s="221"/>
      <c r="AN1542" s="221"/>
      <c r="AO1542" s="221"/>
      <c r="AP1542" s="221"/>
      <c r="AQ1542" s="221"/>
      <c r="AR1542" s="221"/>
      <c r="AS1542" s="221"/>
      <c r="AT1542" s="221"/>
      <c r="AU1542" s="221">
        <v>2020</v>
      </c>
      <c r="AV1542" s="221"/>
      <c r="AW1542" s="221"/>
      <c r="AX1542" s="221"/>
      <c r="AY1542" s="221"/>
      <c r="AZ1542" s="221"/>
      <c r="BA1542" s="221"/>
      <c r="BB1542" s="222">
        <v>700</v>
      </c>
      <c r="BC1542" s="222" t="s">
        <v>3615</v>
      </c>
    </row>
    <row r="1543" spans="1:55" s="19" customFormat="1" ht="25.7" hidden="1" customHeight="1">
      <c r="A1543" s="897"/>
      <c r="B1543" s="242"/>
      <c r="C1543" s="219" t="s">
        <v>6831</v>
      </c>
      <c r="D1543" s="223" t="s">
        <v>16804</v>
      </c>
      <c r="E1543" s="221" t="s">
        <v>6831</v>
      </c>
      <c r="F1543" s="221" t="s">
        <v>6831</v>
      </c>
      <c r="G1543" s="221"/>
      <c r="H1543" s="221"/>
      <c r="I1543" s="222">
        <v>3361</v>
      </c>
      <c r="J1543" s="222">
        <v>499</v>
      </c>
      <c r="K1543" s="222">
        <v>499</v>
      </c>
      <c r="L1543" s="221"/>
      <c r="M1543" s="221"/>
      <c r="N1543" s="221"/>
      <c r="O1543" s="222">
        <v>437</v>
      </c>
      <c r="P1543" s="222">
        <v>437</v>
      </c>
      <c r="Q1543" s="222" t="s">
        <v>16803</v>
      </c>
      <c r="R1543" s="222">
        <v>1</v>
      </c>
      <c r="S1543" s="222" t="s">
        <v>290</v>
      </c>
      <c r="T1543" s="221"/>
      <c r="U1543" s="221"/>
      <c r="V1543" s="221"/>
      <c r="W1543" s="221"/>
      <c r="X1543" s="221"/>
      <c r="Y1543" s="221"/>
      <c r="Z1543" s="222" t="s">
        <v>7229</v>
      </c>
      <c r="AA1543" s="221"/>
      <c r="AB1543" s="221"/>
      <c r="AC1543" s="221"/>
      <c r="AD1543" s="221"/>
      <c r="AE1543" s="221"/>
      <c r="AF1543" s="221"/>
      <c r="AG1543" s="221"/>
      <c r="AH1543" s="221"/>
      <c r="AI1543" s="221"/>
      <c r="AJ1543" s="221"/>
      <c r="AK1543" s="221"/>
      <c r="AL1543" s="221"/>
      <c r="AM1543" s="221"/>
      <c r="AN1543" s="221"/>
      <c r="AO1543" s="221"/>
      <c r="AP1543" s="221"/>
      <c r="AQ1543" s="221"/>
      <c r="AR1543" s="221"/>
      <c r="AS1543" s="221"/>
      <c r="AT1543" s="221"/>
      <c r="AU1543" s="221">
        <v>2020</v>
      </c>
      <c r="AV1543" s="221"/>
      <c r="AW1543" s="221"/>
      <c r="AX1543" s="221"/>
      <c r="AY1543" s="221"/>
      <c r="AZ1543" s="221"/>
      <c r="BA1543" s="221"/>
      <c r="BB1543" s="222">
        <v>600</v>
      </c>
      <c r="BC1543" s="222" t="s">
        <v>3615</v>
      </c>
    </row>
    <row r="1544" spans="1:55" s="19" customFormat="1" ht="25.7" hidden="1" customHeight="1">
      <c r="A1544" s="897"/>
      <c r="B1544" s="242"/>
      <c r="C1544" s="219" t="s">
        <v>6836</v>
      </c>
      <c r="D1544" s="267" t="s">
        <v>7243</v>
      </c>
      <c r="E1544" s="219" t="s">
        <v>6836</v>
      </c>
      <c r="F1544" s="219" t="s">
        <v>7244</v>
      </c>
      <c r="G1544" s="221"/>
      <c r="H1544" s="221"/>
      <c r="I1544" s="738">
        <v>4840</v>
      </c>
      <c r="J1544" s="738">
        <v>525.73</v>
      </c>
      <c r="K1544" s="738">
        <v>525.73</v>
      </c>
      <c r="L1544" s="221"/>
      <c r="M1544" s="221"/>
      <c r="N1544" s="221"/>
      <c r="O1544" s="222">
        <v>429</v>
      </c>
      <c r="P1544" s="222">
        <v>429</v>
      </c>
      <c r="Q1544" s="222" t="s">
        <v>7245</v>
      </c>
      <c r="R1544" s="222">
        <v>1</v>
      </c>
      <c r="S1544" s="222" t="s">
        <v>614</v>
      </c>
      <c r="T1544" s="221"/>
      <c r="U1544" s="221"/>
      <c r="V1544" s="221"/>
      <c r="W1544" s="221"/>
      <c r="X1544" s="221"/>
      <c r="Y1544" s="221"/>
      <c r="Z1544" s="222" t="s">
        <v>7246</v>
      </c>
      <c r="AA1544" s="221"/>
      <c r="AB1544" s="221"/>
      <c r="AC1544" s="221"/>
      <c r="AD1544" s="221"/>
      <c r="AE1544" s="221"/>
      <c r="AF1544" s="221"/>
      <c r="AG1544" s="221"/>
      <c r="AH1544" s="221"/>
      <c r="AI1544" s="221"/>
      <c r="AJ1544" s="221"/>
      <c r="AK1544" s="221"/>
      <c r="AL1544" s="221"/>
      <c r="AM1544" s="221"/>
      <c r="AN1544" s="221"/>
      <c r="AO1544" s="221"/>
      <c r="AP1544" s="221"/>
      <c r="AQ1544" s="221"/>
      <c r="AR1544" s="221"/>
      <c r="AS1544" s="221"/>
      <c r="AT1544" s="221"/>
      <c r="AU1544" s="221">
        <v>2009</v>
      </c>
      <c r="AV1544" s="221"/>
      <c r="AW1544" s="221"/>
      <c r="AX1544" s="221"/>
      <c r="AY1544" s="221"/>
      <c r="AZ1544" s="221"/>
      <c r="BA1544" s="221"/>
      <c r="BB1544" s="222">
        <v>211</v>
      </c>
      <c r="BC1544" s="222"/>
    </row>
    <row r="1545" spans="1:55" s="19" customFormat="1" ht="25.7" hidden="1" customHeight="1">
      <c r="A1545" s="897"/>
      <c r="B1545" s="242"/>
      <c r="C1545" s="219" t="s">
        <v>6836</v>
      </c>
      <c r="D1545" s="236" t="s">
        <v>7247</v>
      </c>
      <c r="E1545" s="219" t="s">
        <v>6836</v>
      </c>
      <c r="F1545" s="219" t="s">
        <v>7248</v>
      </c>
      <c r="G1545" s="221"/>
      <c r="H1545" s="221"/>
      <c r="I1545" s="738">
        <v>3277</v>
      </c>
      <c r="J1545" s="738">
        <v>525.73</v>
      </c>
      <c r="K1545" s="738">
        <v>525.73</v>
      </c>
      <c r="L1545" s="221"/>
      <c r="M1545" s="221"/>
      <c r="N1545" s="221"/>
      <c r="O1545" s="222">
        <v>429</v>
      </c>
      <c r="P1545" s="222">
        <v>429</v>
      </c>
      <c r="Q1545" s="222" t="s">
        <v>7245</v>
      </c>
      <c r="R1545" s="222">
        <v>1</v>
      </c>
      <c r="S1545" s="222" t="s">
        <v>614</v>
      </c>
      <c r="T1545" s="221"/>
      <c r="U1545" s="221"/>
      <c r="V1545" s="221"/>
      <c r="W1545" s="221"/>
      <c r="X1545" s="221"/>
      <c r="Y1545" s="221"/>
      <c r="Z1545" s="222" t="s">
        <v>7249</v>
      </c>
      <c r="AA1545" s="221"/>
      <c r="AB1545" s="221"/>
      <c r="AC1545" s="221"/>
      <c r="AD1545" s="221"/>
      <c r="AE1545" s="221"/>
      <c r="AF1545" s="221"/>
      <c r="AG1545" s="221"/>
      <c r="AH1545" s="221"/>
      <c r="AI1545" s="221"/>
      <c r="AJ1545" s="221"/>
      <c r="AK1545" s="221"/>
      <c r="AL1545" s="221"/>
      <c r="AM1545" s="221"/>
      <c r="AN1545" s="221"/>
      <c r="AO1545" s="221"/>
      <c r="AP1545" s="221"/>
      <c r="AQ1545" s="221"/>
      <c r="AR1545" s="221"/>
      <c r="AS1545" s="221"/>
      <c r="AT1545" s="221"/>
      <c r="AU1545" s="221">
        <v>2009</v>
      </c>
      <c r="AV1545" s="221"/>
      <c r="AW1545" s="221"/>
      <c r="AX1545" s="221"/>
      <c r="AY1545" s="221"/>
      <c r="AZ1545" s="221"/>
      <c r="BA1545" s="221"/>
      <c r="BB1545" s="222">
        <v>210</v>
      </c>
      <c r="BC1545" s="222"/>
    </row>
    <row r="1546" spans="1:55" s="19" customFormat="1" ht="25.7" hidden="1" customHeight="1">
      <c r="A1546" s="897"/>
      <c r="B1546" s="242"/>
      <c r="C1546" s="219" t="s">
        <v>6836</v>
      </c>
      <c r="D1546" s="236" t="s">
        <v>7250</v>
      </c>
      <c r="E1546" s="219" t="s">
        <v>6836</v>
      </c>
      <c r="F1546" s="219" t="s">
        <v>7251</v>
      </c>
      <c r="G1546" s="221"/>
      <c r="H1546" s="221"/>
      <c r="I1546" s="738">
        <v>12691</v>
      </c>
      <c r="J1546" s="738">
        <v>516</v>
      </c>
      <c r="K1546" s="738">
        <v>516</v>
      </c>
      <c r="L1546" s="221"/>
      <c r="M1546" s="221"/>
      <c r="N1546" s="221"/>
      <c r="O1546" s="222">
        <v>300</v>
      </c>
      <c r="P1546" s="222">
        <v>300</v>
      </c>
      <c r="Q1546" s="222" t="s">
        <v>1865</v>
      </c>
      <c r="R1546" s="222">
        <v>1</v>
      </c>
      <c r="S1546" s="222" t="s">
        <v>614</v>
      </c>
      <c r="T1546" s="221"/>
      <c r="U1546" s="221"/>
      <c r="V1546" s="221"/>
      <c r="W1546" s="221"/>
      <c r="X1546" s="221"/>
      <c r="Y1546" s="221"/>
      <c r="Z1546" s="222"/>
      <c r="AA1546" s="221"/>
      <c r="AB1546" s="221"/>
      <c r="AC1546" s="221"/>
      <c r="AD1546" s="221"/>
      <c r="AE1546" s="221"/>
      <c r="AF1546" s="221"/>
      <c r="AG1546" s="221"/>
      <c r="AH1546" s="221"/>
      <c r="AI1546" s="221"/>
      <c r="AJ1546" s="221"/>
      <c r="AK1546" s="221"/>
      <c r="AL1546" s="221"/>
      <c r="AM1546" s="221"/>
      <c r="AN1546" s="221"/>
      <c r="AO1546" s="221"/>
      <c r="AP1546" s="221"/>
      <c r="AQ1546" s="221"/>
      <c r="AR1546" s="221"/>
      <c r="AS1546" s="221"/>
      <c r="AT1546" s="221"/>
      <c r="AU1546" s="221">
        <v>2011</v>
      </c>
      <c r="AV1546" s="221"/>
      <c r="AW1546" s="221"/>
      <c r="AX1546" s="221"/>
      <c r="AY1546" s="221"/>
      <c r="AZ1546" s="221"/>
      <c r="BA1546" s="221"/>
      <c r="BB1546" s="222">
        <v>200</v>
      </c>
      <c r="BC1546" s="222"/>
    </row>
    <row r="1547" spans="1:55" s="19" customFormat="1" ht="25.7" hidden="1" customHeight="1">
      <c r="A1547" s="897"/>
      <c r="B1547" s="242"/>
      <c r="C1547" s="219" t="s">
        <v>6836</v>
      </c>
      <c r="D1547" s="236" t="s">
        <v>7252</v>
      </c>
      <c r="E1547" s="221" t="s">
        <v>6836</v>
      </c>
      <c r="F1547" s="221" t="s">
        <v>7253</v>
      </c>
      <c r="G1547" s="221"/>
      <c r="H1547" s="221"/>
      <c r="I1547" s="738">
        <v>1550</v>
      </c>
      <c r="J1547" s="738">
        <v>494</v>
      </c>
      <c r="K1547" s="738">
        <v>494</v>
      </c>
      <c r="L1547" s="221"/>
      <c r="M1547" s="221"/>
      <c r="N1547" s="221"/>
      <c r="O1547" s="222">
        <v>381</v>
      </c>
      <c r="P1547" s="222">
        <v>381</v>
      </c>
      <c r="Q1547" s="222" t="s">
        <v>1858</v>
      </c>
      <c r="R1547" s="222">
        <v>1</v>
      </c>
      <c r="S1547" s="222" t="s">
        <v>614</v>
      </c>
      <c r="T1547" s="221"/>
      <c r="U1547" s="221"/>
      <c r="V1547" s="221"/>
      <c r="W1547" s="221"/>
      <c r="X1547" s="221"/>
      <c r="Y1547" s="221"/>
      <c r="Z1547" s="222" t="s">
        <v>7254</v>
      </c>
      <c r="AA1547" s="221"/>
      <c r="AB1547" s="221"/>
      <c r="AC1547" s="221"/>
      <c r="AD1547" s="221"/>
      <c r="AE1547" s="221"/>
      <c r="AF1547" s="221"/>
      <c r="AG1547" s="221"/>
      <c r="AH1547" s="221"/>
      <c r="AI1547" s="221"/>
      <c r="AJ1547" s="221"/>
      <c r="AK1547" s="221"/>
      <c r="AL1547" s="221"/>
      <c r="AM1547" s="221"/>
      <c r="AN1547" s="221"/>
      <c r="AO1547" s="221"/>
      <c r="AP1547" s="221"/>
      <c r="AQ1547" s="221"/>
      <c r="AR1547" s="221"/>
      <c r="AS1547" s="221"/>
      <c r="AT1547" s="221"/>
      <c r="AU1547" s="221">
        <v>2016</v>
      </c>
      <c r="AV1547" s="221"/>
      <c r="AW1547" s="221"/>
      <c r="AX1547" s="221"/>
      <c r="AY1547" s="221"/>
      <c r="AZ1547" s="221"/>
      <c r="BA1547" s="221"/>
      <c r="BB1547" s="222">
        <v>230</v>
      </c>
      <c r="BC1547" s="222"/>
    </row>
    <row r="1548" spans="1:55" s="19" customFormat="1" ht="25.7" hidden="1" customHeight="1">
      <c r="A1548" s="897"/>
      <c r="B1548" s="242"/>
      <c r="C1548" s="219" t="s">
        <v>6836</v>
      </c>
      <c r="D1548" s="236" t="s">
        <v>7255</v>
      </c>
      <c r="E1548" s="221" t="s">
        <v>6836</v>
      </c>
      <c r="F1548" s="221" t="s">
        <v>7256</v>
      </c>
      <c r="G1548" s="221"/>
      <c r="H1548" s="221"/>
      <c r="I1548" s="738">
        <v>3528</v>
      </c>
      <c r="J1548" s="738">
        <v>448.32</v>
      </c>
      <c r="K1548" s="738">
        <v>448.32</v>
      </c>
      <c r="L1548" s="221"/>
      <c r="M1548" s="221"/>
      <c r="N1548" s="221"/>
      <c r="O1548" s="222">
        <v>374</v>
      </c>
      <c r="P1548" s="222">
        <v>374</v>
      </c>
      <c r="Q1548" s="222" t="s">
        <v>7245</v>
      </c>
      <c r="R1548" s="222">
        <v>1</v>
      </c>
      <c r="S1548" s="222" t="s">
        <v>614</v>
      </c>
      <c r="T1548" s="221"/>
      <c r="U1548" s="221"/>
      <c r="V1548" s="221"/>
      <c r="W1548" s="221"/>
      <c r="X1548" s="221"/>
      <c r="Y1548" s="221"/>
      <c r="Z1548" s="222"/>
      <c r="AA1548" s="221"/>
      <c r="AB1548" s="221"/>
      <c r="AC1548" s="221"/>
      <c r="AD1548" s="221"/>
      <c r="AE1548" s="221"/>
      <c r="AF1548" s="221"/>
      <c r="AG1548" s="221"/>
      <c r="AH1548" s="221"/>
      <c r="AI1548" s="221"/>
      <c r="AJ1548" s="221"/>
      <c r="AK1548" s="221"/>
      <c r="AL1548" s="221"/>
      <c r="AM1548" s="221"/>
      <c r="AN1548" s="221"/>
      <c r="AO1548" s="221"/>
      <c r="AP1548" s="221"/>
      <c r="AQ1548" s="221"/>
      <c r="AR1548" s="221"/>
      <c r="AS1548" s="221"/>
      <c r="AT1548" s="221"/>
      <c r="AU1548" s="221">
        <v>2013</v>
      </c>
      <c r="AV1548" s="221"/>
      <c r="AW1548" s="221"/>
      <c r="AX1548" s="221"/>
      <c r="AY1548" s="221"/>
      <c r="AZ1548" s="221"/>
      <c r="BA1548" s="221"/>
      <c r="BB1548" s="222">
        <v>164</v>
      </c>
      <c r="BC1548" s="222"/>
    </row>
    <row r="1549" spans="1:55" s="19" customFormat="1" ht="25.7" hidden="1" customHeight="1">
      <c r="A1549" s="897"/>
      <c r="B1549" s="242"/>
      <c r="C1549" s="707" t="s">
        <v>6836</v>
      </c>
      <c r="D1549" s="707" t="s">
        <v>7257</v>
      </c>
      <c r="E1549" s="707" t="s">
        <v>6836</v>
      </c>
      <c r="F1549" s="707" t="s">
        <v>7258</v>
      </c>
      <c r="G1549" s="236"/>
      <c r="H1549" s="236"/>
      <c r="I1549" s="235">
        <v>3481</v>
      </c>
      <c r="J1549" s="235">
        <v>518</v>
      </c>
      <c r="K1549" s="235">
        <v>518</v>
      </c>
      <c r="L1549" s="236"/>
      <c r="M1549" s="736"/>
      <c r="N1549" s="236"/>
      <c r="O1549" s="235">
        <v>429</v>
      </c>
      <c r="P1549" s="235">
        <v>429</v>
      </c>
      <c r="Q1549" s="235" t="s">
        <v>7245</v>
      </c>
      <c r="R1549" s="235">
        <v>1</v>
      </c>
      <c r="S1549" s="235" t="s">
        <v>614</v>
      </c>
      <c r="T1549" s="236"/>
      <c r="U1549" s="236"/>
      <c r="V1549" s="236"/>
      <c r="W1549" s="236"/>
      <c r="X1549" s="236"/>
      <c r="Y1549" s="236"/>
      <c r="Z1549" s="235" t="s">
        <v>7249</v>
      </c>
      <c r="AA1549" s="304"/>
      <c r="AB1549" s="304"/>
      <c r="AC1549" s="304"/>
      <c r="AD1549" s="945"/>
      <c r="AE1549" s="304"/>
      <c r="AF1549" s="304"/>
      <c r="AG1549" s="304"/>
      <c r="AH1549" s="304"/>
      <c r="AI1549" s="304"/>
      <c r="AJ1549" s="304"/>
      <c r="AK1549" s="304"/>
      <c r="AL1549" s="304"/>
      <c r="AM1549" s="304"/>
      <c r="AN1549" s="236"/>
      <c r="AO1549" s="236"/>
      <c r="AP1549" s="236"/>
      <c r="AQ1549" s="236"/>
      <c r="AR1549" s="236"/>
      <c r="AS1549" s="236"/>
      <c r="AT1549" s="236"/>
      <c r="AU1549" s="221">
        <v>2010</v>
      </c>
      <c r="AV1549" s="221"/>
      <c r="AW1549" s="221"/>
      <c r="AX1549" s="221"/>
      <c r="AY1549" s="221"/>
      <c r="AZ1549" s="221"/>
      <c r="BA1549" s="221"/>
      <c r="BB1549" s="222">
        <v>200</v>
      </c>
      <c r="BC1549" s="222"/>
    </row>
    <row r="1550" spans="1:55" s="19" customFormat="1" ht="25.7" hidden="1" customHeight="1">
      <c r="A1550" s="897"/>
      <c r="B1550" s="242"/>
      <c r="C1550" s="707" t="s">
        <v>6836</v>
      </c>
      <c r="D1550" s="707" t="s">
        <v>7259</v>
      </c>
      <c r="E1550" s="707" t="s">
        <v>6836</v>
      </c>
      <c r="F1550" s="707" t="s">
        <v>7260</v>
      </c>
      <c r="G1550" s="236"/>
      <c r="H1550" s="236"/>
      <c r="I1550" s="235">
        <v>2726</v>
      </c>
      <c r="J1550" s="235">
        <v>518</v>
      </c>
      <c r="K1550" s="235">
        <v>518</v>
      </c>
      <c r="L1550" s="236"/>
      <c r="M1550" s="736"/>
      <c r="N1550" s="236"/>
      <c r="O1550" s="235">
        <v>429</v>
      </c>
      <c r="P1550" s="235">
        <v>429</v>
      </c>
      <c r="Q1550" s="235" t="s">
        <v>7245</v>
      </c>
      <c r="R1550" s="235">
        <v>1</v>
      </c>
      <c r="S1550" s="235" t="s">
        <v>614</v>
      </c>
      <c r="T1550" s="236"/>
      <c r="U1550" s="236"/>
      <c r="V1550" s="236"/>
      <c r="W1550" s="236"/>
      <c r="X1550" s="236"/>
      <c r="Y1550" s="236"/>
      <c r="Z1550" s="235" t="s">
        <v>7261</v>
      </c>
      <c r="AA1550" s="304"/>
      <c r="AB1550" s="304"/>
      <c r="AC1550" s="304"/>
      <c r="AD1550" s="945"/>
      <c r="AE1550" s="304"/>
      <c r="AF1550" s="304"/>
      <c r="AG1550" s="304"/>
      <c r="AH1550" s="304"/>
      <c r="AI1550" s="304"/>
      <c r="AJ1550" s="304"/>
      <c r="AK1550" s="304"/>
      <c r="AL1550" s="304"/>
      <c r="AM1550" s="304"/>
      <c r="AN1550" s="236"/>
      <c r="AO1550" s="236"/>
      <c r="AP1550" s="236"/>
      <c r="AQ1550" s="236"/>
      <c r="AR1550" s="236"/>
      <c r="AS1550" s="236"/>
      <c r="AT1550" s="236"/>
      <c r="AU1550" s="221">
        <v>2010</v>
      </c>
      <c r="AV1550" s="221"/>
      <c r="AW1550" s="221"/>
      <c r="AX1550" s="221"/>
      <c r="AY1550" s="221"/>
      <c r="AZ1550" s="221"/>
      <c r="BA1550" s="221"/>
      <c r="BB1550" s="222">
        <v>200</v>
      </c>
      <c r="BC1550" s="222"/>
    </row>
    <row r="1551" spans="1:55" s="19" customFormat="1" ht="25.7" hidden="1" customHeight="1">
      <c r="A1551" s="897"/>
      <c r="B1551" s="242"/>
      <c r="C1551" s="707" t="s">
        <v>6836</v>
      </c>
      <c r="D1551" s="707" t="s">
        <v>7262</v>
      </c>
      <c r="E1551" s="707" t="s">
        <v>6836</v>
      </c>
      <c r="F1551" s="707" t="s">
        <v>7263</v>
      </c>
      <c r="G1551" s="236"/>
      <c r="H1551" s="236"/>
      <c r="I1551" s="235">
        <v>1000</v>
      </c>
      <c r="J1551" s="235">
        <v>513</v>
      </c>
      <c r="K1551" s="235">
        <v>513</v>
      </c>
      <c r="L1551" s="236"/>
      <c r="M1551" s="736"/>
      <c r="N1551" s="236"/>
      <c r="O1551" s="235">
        <v>429</v>
      </c>
      <c r="P1551" s="235">
        <v>429</v>
      </c>
      <c r="Q1551" s="235" t="s">
        <v>7245</v>
      </c>
      <c r="R1551" s="235">
        <v>1</v>
      </c>
      <c r="S1551" s="235" t="s">
        <v>614</v>
      </c>
      <c r="T1551" s="236"/>
      <c r="U1551" s="236"/>
      <c r="V1551" s="236"/>
      <c r="W1551" s="236"/>
      <c r="X1551" s="236"/>
      <c r="Y1551" s="236"/>
      <c r="Z1551" s="235" t="s">
        <v>7264</v>
      </c>
      <c r="AA1551" s="304"/>
      <c r="AB1551" s="304"/>
      <c r="AC1551" s="304"/>
      <c r="AD1551" s="945"/>
      <c r="AE1551" s="304"/>
      <c r="AF1551" s="304"/>
      <c r="AG1551" s="304"/>
      <c r="AH1551" s="304"/>
      <c r="AI1551" s="304"/>
      <c r="AJ1551" s="304"/>
      <c r="AK1551" s="304"/>
      <c r="AL1551" s="304"/>
      <c r="AM1551" s="304"/>
      <c r="AN1551" s="236"/>
      <c r="AO1551" s="236"/>
      <c r="AP1551" s="236"/>
      <c r="AQ1551" s="236"/>
      <c r="AR1551" s="236"/>
      <c r="AS1551" s="236"/>
      <c r="AT1551" s="236"/>
      <c r="AU1551" s="221">
        <v>2010</v>
      </c>
      <c r="AV1551" s="221"/>
      <c r="AW1551" s="221"/>
      <c r="AX1551" s="221"/>
      <c r="AY1551" s="221"/>
      <c r="AZ1551" s="221"/>
      <c r="BA1551" s="221"/>
      <c r="BB1551" s="222">
        <v>200</v>
      </c>
      <c r="BC1551" s="222"/>
    </row>
    <row r="1552" spans="1:55" s="19" customFormat="1" ht="25.7" hidden="1" customHeight="1">
      <c r="A1552" s="897"/>
      <c r="B1552" s="242"/>
      <c r="C1552" s="707" t="s">
        <v>6836</v>
      </c>
      <c r="D1552" s="707" t="s">
        <v>7265</v>
      </c>
      <c r="E1552" s="707" t="s">
        <v>6836</v>
      </c>
      <c r="F1552" s="707" t="s">
        <v>7266</v>
      </c>
      <c r="G1552" s="236"/>
      <c r="H1552" s="236"/>
      <c r="I1552" s="235">
        <v>2675</v>
      </c>
      <c r="J1552" s="235">
        <v>513</v>
      </c>
      <c r="K1552" s="235">
        <v>513</v>
      </c>
      <c r="L1552" s="236"/>
      <c r="M1552" s="736"/>
      <c r="N1552" s="236"/>
      <c r="O1552" s="235">
        <v>429</v>
      </c>
      <c r="P1552" s="235">
        <v>429</v>
      </c>
      <c r="Q1552" s="235" t="s">
        <v>7245</v>
      </c>
      <c r="R1552" s="235">
        <v>1</v>
      </c>
      <c r="S1552" s="235" t="s">
        <v>614</v>
      </c>
      <c r="T1552" s="236"/>
      <c r="U1552" s="236"/>
      <c r="V1552" s="236"/>
      <c r="W1552" s="236"/>
      <c r="X1552" s="236"/>
      <c r="Y1552" s="236"/>
      <c r="Z1552" s="235" t="s">
        <v>7264</v>
      </c>
      <c r="AA1552" s="707"/>
      <c r="AB1552" s="707"/>
      <c r="AC1552" s="236"/>
      <c r="AD1552" s="236"/>
      <c r="AE1552" s="236"/>
      <c r="AF1552" s="236"/>
      <c r="AG1552" s="236"/>
      <c r="AH1552" s="236"/>
      <c r="AI1552" s="236"/>
      <c r="AJ1552" s="236"/>
      <c r="AK1552" s="236"/>
      <c r="AL1552" s="236"/>
      <c r="AM1552" s="236"/>
      <c r="AN1552" s="236"/>
      <c r="AO1552" s="236"/>
      <c r="AP1552" s="236"/>
      <c r="AQ1552" s="236"/>
      <c r="AR1552" s="236"/>
      <c r="AS1552" s="236"/>
      <c r="AT1552" s="236"/>
      <c r="AU1552" s="221">
        <v>2010</v>
      </c>
      <c r="AV1552" s="221"/>
      <c r="AW1552" s="221"/>
      <c r="AX1552" s="221"/>
      <c r="AY1552" s="221"/>
      <c r="AZ1552" s="221"/>
      <c r="BA1552" s="221"/>
      <c r="BB1552" s="222">
        <v>200</v>
      </c>
      <c r="BC1552" s="222"/>
    </row>
    <row r="1553" spans="1:55" s="19" customFormat="1" ht="25.7" hidden="1" customHeight="1">
      <c r="A1553" s="897"/>
      <c r="B1553" s="242"/>
      <c r="C1553" s="707" t="s">
        <v>6836</v>
      </c>
      <c r="D1553" s="707" t="s">
        <v>7267</v>
      </c>
      <c r="E1553" s="707" t="s">
        <v>6836</v>
      </c>
      <c r="F1553" s="707" t="s">
        <v>7268</v>
      </c>
      <c r="G1553" s="236"/>
      <c r="H1553" s="236"/>
      <c r="I1553" s="235">
        <v>2752</v>
      </c>
      <c r="J1553" s="235">
        <v>1280</v>
      </c>
      <c r="K1553" s="235">
        <v>1280</v>
      </c>
      <c r="L1553" s="236"/>
      <c r="M1553" s="736"/>
      <c r="N1553" s="236"/>
      <c r="O1553" s="235">
        <v>429</v>
      </c>
      <c r="P1553" s="235">
        <v>429</v>
      </c>
      <c r="Q1553" s="235" t="s">
        <v>7245</v>
      </c>
      <c r="R1553" s="235">
        <v>2</v>
      </c>
      <c r="S1553" s="235" t="s">
        <v>614</v>
      </c>
      <c r="T1553" s="236"/>
      <c r="U1553" s="236"/>
      <c r="V1553" s="236"/>
      <c r="W1553" s="236"/>
      <c r="X1553" s="236"/>
      <c r="Y1553" s="236"/>
      <c r="Z1553" s="235" t="s">
        <v>7269</v>
      </c>
      <c r="AA1553" s="707"/>
      <c r="AB1553" s="707"/>
      <c r="AC1553" s="236"/>
      <c r="AD1553" s="236"/>
      <c r="AE1553" s="236"/>
      <c r="AF1553" s="236"/>
      <c r="AG1553" s="236"/>
      <c r="AH1553" s="236"/>
      <c r="AI1553" s="236"/>
      <c r="AJ1553" s="236"/>
      <c r="AK1553" s="236"/>
      <c r="AL1553" s="236"/>
      <c r="AM1553" s="236"/>
      <c r="AN1553" s="236"/>
      <c r="AO1553" s="236"/>
      <c r="AP1553" s="236"/>
      <c r="AQ1553" s="236"/>
      <c r="AR1553" s="236"/>
      <c r="AS1553" s="236"/>
      <c r="AT1553" s="236"/>
      <c r="AU1553" s="221">
        <v>2009</v>
      </c>
      <c r="AV1553" s="221"/>
      <c r="AW1553" s="221"/>
      <c r="AX1553" s="221"/>
      <c r="AY1553" s="221"/>
      <c r="AZ1553" s="221"/>
      <c r="BA1553" s="221"/>
      <c r="BB1553" s="222">
        <v>492</v>
      </c>
      <c r="BC1553" s="222"/>
    </row>
    <row r="1554" spans="1:55" s="19" customFormat="1" ht="25.7" hidden="1" customHeight="1">
      <c r="A1554" s="897"/>
      <c r="B1554" s="242"/>
      <c r="C1554" s="707" t="s">
        <v>6836</v>
      </c>
      <c r="D1554" s="707" t="s">
        <v>7270</v>
      </c>
      <c r="E1554" s="707" t="s">
        <v>6836</v>
      </c>
      <c r="F1554" s="707" t="s">
        <v>7268</v>
      </c>
      <c r="G1554" s="236"/>
      <c r="H1554" s="236"/>
      <c r="I1554" s="235">
        <v>959</v>
      </c>
      <c r="J1554" s="235">
        <v>466</v>
      </c>
      <c r="K1554" s="235">
        <v>466</v>
      </c>
      <c r="L1554" s="236"/>
      <c r="M1554" s="736"/>
      <c r="N1554" s="236"/>
      <c r="O1554" s="235">
        <v>429</v>
      </c>
      <c r="P1554" s="235">
        <v>429</v>
      </c>
      <c r="Q1554" s="235" t="s">
        <v>7245</v>
      </c>
      <c r="R1554" s="235">
        <v>1</v>
      </c>
      <c r="S1554" s="235" t="s">
        <v>614</v>
      </c>
      <c r="T1554" s="236"/>
      <c r="U1554" s="236"/>
      <c r="V1554" s="236"/>
      <c r="W1554" s="236"/>
      <c r="X1554" s="236"/>
      <c r="Y1554" s="236"/>
      <c r="Z1554" s="235"/>
      <c r="AA1554" s="707"/>
      <c r="AB1554" s="707"/>
      <c r="AC1554" s="236"/>
      <c r="AD1554" s="236"/>
      <c r="AE1554" s="236"/>
      <c r="AF1554" s="236"/>
      <c r="AG1554" s="236"/>
      <c r="AH1554" s="236"/>
      <c r="AI1554" s="236"/>
      <c r="AJ1554" s="236"/>
      <c r="AK1554" s="236"/>
      <c r="AL1554" s="236"/>
      <c r="AM1554" s="236"/>
      <c r="AN1554" s="236"/>
      <c r="AO1554" s="236"/>
      <c r="AP1554" s="236"/>
      <c r="AQ1554" s="236"/>
      <c r="AR1554" s="236"/>
      <c r="AS1554" s="236"/>
      <c r="AT1554" s="236"/>
      <c r="AU1554" s="221">
        <v>2015</v>
      </c>
      <c r="AV1554" s="221"/>
      <c r="AW1554" s="221"/>
      <c r="AX1554" s="221"/>
      <c r="AY1554" s="221"/>
      <c r="AZ1554" s="221"/>
      <c r="BA1554" s="221"/>
      <c r="BB1554" s="222">
        <v>175</v>
      </c>
      <c r="BC1554" s="222"/>
    </row>
    <row r="1555" spans="1:55" s="19" customFormat="1" ht="25.7" hidden="1" customHeight="1">
      <c r="A1555" s="897"/>
      <c r="B1555" s="242"/>
      <c r="C1555" s="707" t="s">
        <v>6836</v>
      </c>
      <c r="D1555" s="707" t="s">
        <v>11730</v>
      </c>
      <c r="E1555" s="707" t="s">
        <v>6836</v>
      </c>
      <c r="F1555" s="707" t="s">
        <v>11731</v>
      </c>
      <c r="G1555" s="236"/>
      <c r="H1555" s="236"/>
      <c r="I1555" s="235">
        <v>1252</v>
      </c>
      <c r="J1555" s="235">
        <v>494</v>
      </c>
      <c r="K1555" s="235">
        <v>494</v>
      </c>
      <c r="L1555" s="236"/>
      <c r="M1555" s="736"/>
      <c r="N1555" s="236"/>
      <c r="O1555" s="235">
        <v>494</v>
      </c>
      <c r="P1555" s="235">
        <v>494</v>
      </c>
      <c r="Q1555" s="235" t="s">
        <v>11732</v>
      </c>
      <c r="R1555" s="235">
        <v>1</v>
      </c>
      <c r="S1555" s="235" t="s">
        <v>614</v>
      </c>
      <c r="T1555" s="236"/>
      <c r="U1555" s="236"/>
      <c r="V1555" s="236"/>
      <c r="W1555" s="236"/>
      <c r="X1555" s="236"/>
      <c r="Y1555" s="236"/>
      <c r="Z1555" s="235" t="s">
        <v>11733</v>
      </c>
      <c r="AA1555" s="707"/>
      <c r="AB1555" s="707"/>
      <c r="AC1555" s="236"/>
      <c r="AD1555" s="236"/>
      <c r="AE1555" s="236"/>
      <c r="AF1555" s="236"/>
      <c r="AG1555" s="236"/>
      <c r="AH1555" s="236"/>
      <c r="AI1555" s="236"/>
      <c r="AJ1555" s="236"/>
      <c r="AK1555" s="236"/>
      <c r="AL1555" s="236"/>
      <c r="AM1555" s="236"/>
      <c r="AN1555" s="236"/>
      <c r="AO1555" s="236"/>
      <c r="AP1555" s="236"/>
      <c r="AQ1555" s="236"/>
      <c r="AR1555" s="236"/>
      <c r="AS1555" s="236"/>
      <c r="AT1555" s="236"/>
      <c r="AU1555" s="221">
        <v>2017</v>
      </c>
      <c r="AV1555" s="221"/>
      <c r="AW1555" s="221"/>
      <c r="AX1555" s="221"/>
      <c r="AY1555" s="221"/>
      <c r="AZ1555" s="221"/>
      <c r="BA1555" s="221"/>
      <c r="BB1555" s="222">
        <v>254</v>
      </c>
      <c r="BC1555" s="222"/>
    </row>
    <row r="1556" spans="1:55" s="19" customFormat="1" ht="25.7" hidden="1" customHeight="1">
      <c r="A1556" s="897"/>
      <c r="B1556" s="242"/>
      <c r="C1556" s="707" t="s">
        <v>6836</v>
      </c>
      <c r="D1556" s="707" t="s">
        <v>16805</v>
      </c>
      <c r="E1556" s="707" t="s">
        <v>6836</v>
      </c>
      <c r="F1556" s="707" t="s">
        <v>7268</v>
      </c>
      <c r="G1556" s="236"/>
      <c r="H1556" s="236"/>
      <c r="I1556" s="235">
        <v>3499</v>
      </c>
      <c r="J1556" s="235">
        <v>486</v>
      </c>
      <c r="K1556" s="235">
        <v>486</v>
      </c>
      <c r="L1556" s="236"/>
      <c r="M1556" s="736"/>
      <c r="N1556" s="236"/>
      <c r="O1556" s="235">
        <v>300</v>
      </c>
      <c r="P1556" s="235">
        <v>300</v>
      </c>
      <c r="Q1556" s="235" t="s">
        <v>1865</v>
      </c>
      <c r="R1556" s="235">
        <v>1</v>
      </c>
      <c r="S1556" s="235" t="s">
        <v>614</v>
      </c>
      <c r="T1556" s="236"/>
      <c r="U1556" s="236"/>
      <c r="V1556" s="236"/>
      <c r="W1556" s="236"/>
      <c r="X1556" s="236"/>
      <c r="Y1556" s="236"/>
      <c r="Z1556" s="235" t="s">
        <v>11733</v>
      </c>
      <c r="AA1556" s="707"/>
      <c r="AB1556" s="707"/>
      <c r="AC1556" s="236"/>
      <c r="AD1556" s="236"/>
      <c r="AE1556" s="236"/>
      <c r="AF1556" s="236"/>
      <c r="AG1556" s="236"/>
      <c r="AH1556" s="236"/>
      <c r="AI1556" s="236"/>
      <c r="AJ1556" s="236"/>
      <c r="AK1556" s="236"/>
      <c r="AL1556" s="236"/>
      <c r="AM1556" s="236"/>
      <c r="AN1556" s="236"/>
      <c r="AO1556" s="236"/>
      <c r="AP1556" s="236"/>
      <c r="AQ1556" s="236"/>
      <c r="AR1556" s="236"/>
      <c r="AS1556" s="236"/>
      <c r="AT1556" s="236"/>
      <c r="AU1556" s="221">
        <v>2020</v>
      </c>
      <c r="AV1556" s="221"/>
      <c r="AW1556" s="221"/>
      <c r="AX1556" s="221"/>
      <c r="AY1556" s="221"/>
      <c r="AZ1556" s="221"/>
      <c r="BA1556" s="221"/>
      <c r="BB1556" s="222">
        <v>340</v>
      </c>
      <c r="BC1556" s="222" t="s">
        <v>3615</v>
      </c>
    </row>
    <row r="1557" spans="1:55" s="19" customFormat="1" ht="25.7" hidden="1" customHeight="1">
      <c r="A1557" s="897"/>
      <c r="B1557" s="242"/>
      <c r="C1557" s="707" t="s">
        <v>6836</v>
      </c>
      <c r="D1557" s="707" t="s">
        <v>16806</v>
      </c>
      <c r="E1557" s="707" t="s">
        <v>6836</v>
      </c>
      <c r="F1557" s="707" t="s">
        <v>7268</v>
      </c>
      <c r="G1557" s="236"/>
      <c r="H1557" s="236"/>
      <c r="I1557" s="235">
        <v>3591</v>
      </c>
      <c r="J1557" s="235">
        <v>494</v>
      </c>
      <c r="K1557" s="235">
        <v>494</v>
      </c>
      <c r="L1557" s="236"/>
      <c r="M1557" s="736"/>
      <c r="N1557" s="236"/>
      <c r="O1557" s="235">
        <v>409</v>
      </c>
      <c r="P1557" s="235">
        <v>409</v>
      </c>
      <c r="Q1557" s="235" t="s">
        <v>16807</v>
      </c>
      <c r="R1557" s="235">
        <v>1</v>
      </c>
      <c r="S1557" s="235" t="s">
        <v>614</v>
      </c>
      <c r="T1557" s="236"/>
      <c r="U1557" s="236"/>
      <c r="V1557" s="236"/>
      <c r="W1557" s="236"/>
      <c r="X1557" s="236"/>
      <c r="Y1557" s="236"/>
      <c r="Z1557" s="235" t="s">
        <v>11733</v>
      </c>
      <c r="AA1557" s="707"/>
      <c r="AB1557" s="707"/>
      <c r="AC1557" s="236"/>
      <c r="AD1557" s="236"/>
      <c r="AE1557" s="236"/>
      <c r="AF1557" s="236"/>
      <c r="AG1557" s="236"/>
      <c r="AH1557" s="236"/>
      <c r="AI1557" s="236"/>
      <c r="AJ1557" s="236"/>
      <c r="AK1557" s="236"/>
      <c r="AL1557" s="236"/>
      <c r="AM1557" s="236"/>
      <c r="AN1557" s="236"/>
      <c r="AO1557" s="236"/>
      <c r="AP1557" s="236"/>
      <c r="AQ1557" s="236"/>
      <c r="AR1557" s="236"/>
      <c r="AS1557" s="236"/>
      <c r="AT1557" s="236"/>
      <c r="AU1557" s="221">
        <v>2018</v>
      </c>
      <c r="AV1557" s="221"/>
      <c r="AW1557" s="221"/>
      <c r="AX1557" s="221"/>
      <c r="AY1557" s="221"/>
      <c r="AZ1557" s="221"/>
      <c r="BA1557" s="221"/>
      <c r="BB1557" s="222">
        <v>331</v>
      </c>
      <c r="BC1557" s="222" t="s">
        <v>3615</v>
      </c>
    </row>
    <row r="1558" spans="1:55" s="19" customFormat="1" ht="25.7" hidden="1" customHeight="1">
      <c r="A1558" s="897"/>
      <c r="B1558" s="242"/>
      <c r="C1558" s="707" t="s">
        <v>6836</v>
      </c>
      <c r="D1558" s="707" t="s">
        <v>16808</v>
      </c>
      <c r="E1558" s="707" t="s">
        <v>6836</v>
      </c>
      <c r="F1558" s="707" t="s">
        <v>7268</v>
      </c>
      <c r="G1558" s="236"/>
      <c r="H1558" s="236"/>
      <c r="I1558" s="235">
        <v>995</v>
      </c>
      <c r="J1558" s="235">
        <v>494</v>
      </c>
      <c r="K1558" s="235">
        <v>494</v>
      </c>
      <c r="L1558" s="236"/>
      <c r="M1558" s="736"/>
      <c r="N1558" s="236"/>
      <c r="O1558" s="235">
        <v>494</v>
      </c>
      <c r="P1558" s="235">
        <v>494</v>
      </c>
      <c r="Q1558" s="235" t="s">
        <v>16809</v>
      </c>
      <c r="R1558" s="235">
        <v>1</v>
      </c>
      <c r="S1558" s="235" t="s">
        <v>614</v>
      </c>
      <c r="T1558" s="236"/>
      <c r="U1558" s="236"/>
      <c r="V1558" s="236"/>
      <c r="W1558" s="236"/>
      <c r="X1558" s="236"/>
      <c r="Y1558" s="236"/>
      <c r="Z1558" s="235" t="s">
        <v>16810</v>
      </c>
      <c r="AA1558" s="707"/>
      <c r="AB1558" s="707"/>
      <c r="AC1558" s="236"/>
      <c r="AD1558" s="236"/>
      <c r="AE1558" s="236"/>
      <c r="AF1558" s="236"/>
      <c r="AG1558" s="236"/>
      <c r="AH1558" s="236"/>
      <c r="AI1558" s="236"/>
      <c r="AJ1558" s="236"/>
      <c r="AK1558" s="236"/>
      <c r="AL1558" s="236"/>
      <c r="AM1558" s="236"/>
      <c r="AN1558" s="236"/>
      <c r="AO1558" s="236"/>
      <c r="AP1558" s="236"/>
      <c r="AQ1558" s="236"/>
      <c r="AR1558" s="236"/>
      <c r="AS1558" s="236"/>
      <c r="AT1558" s="236"/>
      <c r="AU1558" s="221">
        <v>2019</v>
      </c>
      <c r="AV1558" s="221"/>
      <c r="AW1558" s="221"/>
      <c r="AX1558" s="221"/>
      <c r="AY1558" s="221"/>
      <c r="AZ1558" s="221"/>
      <c r="BA1558" s="221"/>
      <c r="BB1558" s="222">
        <v>330</v>
      </c>
      <c r="BC1558" s="222" t="s">
        <v>3615</v>
      </c>
    </row>
    <row r="1559" spans="1:55" s="19" customFormat="1" ht="25.7" hidden="1" customHeight="1">
      <c r="A1559" s="897"/>
      <c r="B1559" s="242"/>
      <c r="C1559" s="707" t="s">
        <v>6838</v>
      </c>
      <c r="D1559" s="707" t="s">
        <v>7232</v>
      </c>
      <c r="E1559" s="707" t="s">
        <v>6838</v>
      </c>
      <c r="F1559" s="707" t="s">
        <v>6838</v>
      </c>
      <c r="G1559" s="236"/>
      <c r="H1559" s="236"/>
      <c r="I1559" s="235">
        <v>3325</v>
      </c>
      <c r="J1559" s="235">
        <v>432</v>
      </c>
      <c r="K1559" s="235">
        <v>432</v>
      </c>
      <c r="L1559" s="236"/>
      <c r="M1559" s="736"/>
      <c r="N1559" s="236"/>
      <c r="O1559" s="235">
        <v>432</v>
      </c>
      <c r="P1559" s="235">
        <v>432</v>
      </c>
      <c r="Q1559" s="235" t="s">
        <v>1858</v>
      </c>
      <c r="R1559" s="235">
        <v>1</v>
      </c>
      <c r="S1559" s="235" t="s">
        <v>290</v>
      </c>
      <c r="T1559" s="236"/>
      <c r="U1559" s="236"/>
      <c r="V1559" s="236"/>
      <c r="W1559" s="236"/>
      <c r="X1559" s="236"/>
      <c r="Y1559" s="236"/>
      <c r="Z1559" s="235"/>
      <c r="AA1559" s="707"/>
      <c r="AB1559" s="707"/>
      <c r="AC1559" s="236"/>
      <c r="AD1559" s="236"/>
      <c r="AE1559" s="236"/>
      <c r="AF1559" s="236"/>
      <c r="AG1559" s="236"/>
      <c r="AH1559" s="236"/>
      <c r="AI1559" s="236"/>
      <c r="AJ1559" s="236"/>
      <c r="AK1559" s="236"/>
      <c r="AL1559" s="236"/>
      <c r="AM1559" s="236"/>
      <c r="AN1559" s="236"/>
      <c r="AO1559" s="236"/>
      <c r="AP1559" s="236"/>
      <c r="AQ1559" s="236"/>
      <c r="AR1559" s="236"/>
      <c r="AS1559" s="236"/>
      <c r="AT1559" s="236"/>
      <c r="AU1559" s="221">
        <v>2009</v>
      </c>
      <c r="AV1559" s="221"/>
      <c r="AW1559" s="221"/>
      <c r="AX1559" s="221"/>
      <c r="AY1559" s="221"/>
      <c r="AZ1559" s="221"/>
      <c r="BA1559" s="221"/>
      <c r="BB1559" s="222">
        <v>145</v>
      </c>
      <c r="BC1559" s="222"/>
    </row>
    <row r="1560" spans="1:55" s="19" customFormat="1" ht="25.7" hidden="1" customHeight="1">
      <c r="A1560" s="897"/>
      <c r="B1560" s="242"/>
      <c r="C1560" s="707" t="s">
        <v>6838</v>
      </c>
      <c r="D1560" s="707" t="s">
        <v>7234</v>
      </c>
      <c r="E1560" s="707" t="s">
        <v>6838</v>
      </c>
      <c r="F1560" s="707" t="s">
        <v>6838</v>
      </c>
      <c r="G1560" s="236"/>
      <c r="H1560" s="236"/>
      <c r="I1560" s="235">
        <v>2250</v>
      </c>
      <c r="J1560" s="235">
        <v>480</v>
      </c>
      <c r="K1560" s="235">
        <v>480</v>
      </c>
      <c r="L1560" s="236"/>
      <c r="M1560" s="736"/>
      <c r="N1560" s="236"/>
      <c r="O1560" s="235">
        <v>480</v>
      </c>
      <c r="P1560" s="235">
        <v>480</v>
      </c>
      <c r="Q1560" s="235" t="s">
        <v>7233</v>
      </c>
      <c r="R1560" s="235">
        <v>1</v>
      </c>
      <c r="S1560" s="235" t="s">
        <v>290</v>
      </c>
      <c r="T1560" s="236"/>
      <c r="U1560" s="236"/>
      <c r="V1560" s="236"/>
      <c r="W1560" s="236"/>
      <c r="X1560" s="236"/>
      <c r="Y1560" s="236"/>
      <c r="Z1560" s="235"/>
      <c r="AA1560" s="707"/>
      <c r="AB1560" s="707"/>
      <c r="AC1560" s="236"/>
      <c r="AD1560" s="236"/>
      <c r="AE1560" s="236"/>
      <c r="AF1560" s="236"/>
      <c r="AG1560" s="236"/>
      <c r="AH1560" s="236"/>
      <c r="AI1560" s="236"/>
      <c r="AJ1560" s="236"/>
      <c r="AK1560" s="236"/>
      <c r="AL1560" s="236"/>
      <c r="AM1560" s="236"/>
      <c r="AN1560" s="236"/>
      <c r="AO1560" s="236"/>
      <c r="AP1560" s="236"/>
      <c r="AQ1560" s="236"/>
      <c r="AR1560" s="236"/>
      <c r="AS1560" s="236"/>
      <c r="AT1560" s="236"/>
      <c r="AU1560" s="221">
        <v>2009</v>
      </c>
      <c r="AV1560" s="221"/>
      <c r="AW1560" s="221"/>
      <c r="AX1560" s="221"/>
      <c r="AY1560" s="221"/>
      <c r="AZ1560" s="221"/>
      <c r="BA1560" s="221"/>
      <c r="BB1560" s="222">
        <v>111</v>
      </c>
      <c r="BC1560" s="222"/>
    </row>
    <row r="1561" spans="1:55" s="19" customFormat="1" ht="25.7" hidden="1" customHeight="1">
      <c r="A1561" s="897"/>
      <c r="B1561" s="242"/>
      <c r="C1561" s="707" t="s">
        <v>6838</v>
      </c>
      <c r="D1561" s="707" t="s">
        <v>7235</v>
      </c>
      <c r="E1561" s="707" t="s">
        <v>6838</v>
      </c>
      <c r="F1561" s="707" t="s">
        <v>6838</v>
      </c>
      <c r="G1561" s="236"/>
      <c r="H1561" s="236"/>
      <c r="I1561" s="235">
        <v>1364</v>
      </c>
      <c r="J1561" s="235">
        <v>512</v>
      </c>
      <c r="K1561" s="235">
        <v>512</v>
      </c>
      <c r="L1561" s="236"/>
      <c r="M1561" s="736"/>
      <c r="N1561" s="236"/>
      <c r="O1561" s="235">
        <v>480</v>
      </c>
      <c r="P1561" s="235">
        <v>480</v>
      </c>
      <c r="Q1561" s="235" t="s">
        <v>7233</v>
      </c>
      <c r="R1561" s="235">
        <v>1</v>
      </c>
      <c r="S1561" s="235" t="s">
        <v>290</v>
      </c>
      <c r="T1561" s="236"/>
      <c r="U1561" s="236"/>
      <c r="V1561" s="236"/>
      <c r="W1561" s="236"/>
      <c r="X1561" s="236"/>
      <c r="Y1561" s="236"/>
      <c r="Z1561" s="235"/>
      <c r="AA1561" s="707"/>
      <c r="AB1561" s="707"/>
      <c r="AC1561" s="236"/>
      <c r="AD1561" s="236"/>
      <c r="AE1561" s="236"/>
      <c r="AF1561" s="236"/>
      <c r="AG1561" s="236"/>
      <c r="AH1561" s="236"/>
      <c r="AI1561" s="236"/>
      <c r="AJ1561" s="236"/>
      <c r="AK1561" s="236"/>
      <c r="AL1561" s="236"/>
      <c r="AM1561" s="236"/>
      <c r="AN1561" s="236"/>
      <c r="AO1561" s="236"/>
      <c r="AP1561" s="236"/>
      <c r="AQ1561" s="236"/>
      <c r="AR1561" s="236"/>
      <c r="AS1561" s="236"/>
      <c r="AT1561" s="236"/>
      <c r="AU1561" s="221">
        <v>2009</v>
      </c>
      <c r="AV1561" s="221"/>
      <c r="AW1561" s="221"/>
      <c r="AX1561" s="221"/>
      <c r="AY1561" s="221"/>
      <c r="AZ1561" s="221"/>
      <c r="BA1561" s="221"/>
      <c r="BB1561" s="222">
        <v>119</v>
      </c>
      <c r="BC1561" s="222"/>
    </row>
    <row r="1562" spans="1:55" s="19" customFormat="1" ht="25.7" hidden="1" customHeight="1">
      <c r="A1562" s="897"/>
      <c r="B1562" s="242"/>
      <c r="C1562" s="707" t="s">
        <v>6838</v>
      </c>
      <c r="D1562" s="707" t="s">
        <v>7236</v>
      </c>
      <c r="E1562" s="707" t="s">
        <v>6838</v>
      </c>
      <c r="F1562" s="707" t="s">
        <v>6838</v>
      </c>
      <c r="G1562" s="236"/>
      <c r="H1562" s="236"/>
      <c r="I1562" s="235">
        <v>3009</v>
      </c>
      <c r="J1562" s="235">
        <v>500</v>
      </c>
      <c r="K1562" s="235">
        <v>500</v>
      </c>
      <c r="L1562" s="236"/>
      <c r="M1562" s="736"/>
      <c r="N1562" s="236"/>
      <c r="O1562" s="235">
        <v>480</v>
      </c>
      <c r="P1562" s="235">
        <v>480</v>
      </c>
      <c r="Q1562" s="235" t="s">
        <v>7233</v>
      </c>
      <c r="R1562" s="235">
        <v>1</v>
      </c>
      <c r="S1562" s="235" t="s">
        <v>290</v>
      </c>
      <c r="T1562" s="236"/>
      <c r="U1562" s="236"/>
      <c r="V1562" s="236"/>
      <c r="W1562" s="236"/>
      <c r="X1562" s="236"/>
      <c r="Y1562" s="236"/>
      <c r="Z1562" s="235"/>
      <c r="AA1562" s="304"/>
      <c r="AB1562" s="304"/>
      <c r="AC1562" s="304"/>
      <c r="AD1562" s="945"/>
      <c r="AE1562" s="304"/>
      <c r="AF1562" s="304"/>
      <c r="AG1562" s="304"/>
      <c r="AH1562" s="304"/>
      <c r="AI1562" s="304"/>
      <c r="AJ1562" s="304"/>
      <c r="AK1562" s="304"/>
      <c r="AL1562" s="304"/>
      <c r="AM1562" s="304"/>
      <c r="AN1562" s="236"/>
      <c r="AO1562" s="236"/>
      <c r="AP1562" s="236"/>
      <c r="AQ1562" s="236"/>
      <c r="AR1562" s="236"/>
      <c r="AS1562" s="236"/>
      <c r="AT1562" s="236"/>
      <c r="AU1562" s="221">
        <v>2009</v>
      </c>
      <c r="AV1562" s="221"/>
      <c r="AW1562" s="221"/>
      <c r="AX1562" s="221"/>
      <c r="AY1562" s="221"/>
      <c r="AZ1562" s="221"/>
      <c r="BA1562" s="221"/>
      <c r="BB1562" s="222">
        <v>135</v>
      </c>
      <c r="BC1562" s="222"/>
    </row>
    <row r="1563" spans="1:55" s="19" customFormat="1" ht="25.7" hidden="1" customHeight="1">
      <c r="A1563" s="897"/>
      <c r="B1563" s="242"/>
      <c r="C1563" s="707" t="s">
        <v>6838</v>
      </c>
      <c r="D1563" s="707" t="s">
        <v>7237</v>
      </c>
      <c r="E1563" s="707" t="s">
        <v>6838</v>
      </c>
      <c r="F1563" s="707" t="s">
        <v>6838</v>
      </c>
      <c r="G1563" s="236"/>
      <c r="H1563" s="236"/>
      <c r="I1563" s="235">
        <v>6305</v>
      </c>
      <c r="J1563" s="235">
        <v>514</v>
      </c>
      <c r="K1563" s="235">
        <v>533</v>
      </c>
      <c r="L1563" s="236"/>
      <c r="M1563" s="736"/>
      <c r="N1563" s="236"/>
      <c r="O1563" s="235">
        <v>533</v>
      </c>
      <c r="P1563" s="235">
        <v>533</v>
      </c>
      <c r="Q1563" s="235" t="s">
        <v>1858</v>
      </c>
      <c r="R1563" s="235">
        <v>1</v>
      </c>
      <c r="S1563" s="235" t="s">
        <v>290</v>
      </c>
      <c r="T1563" s="236"/>
      <c r="U1563" s="236"/>
      <c r="V1563" s="236"/>
      <c r="W1563" s="236"/>
      <c r="X1563" s="236"/>
      <c r="Y1563" s="236"/>
      <c r="Z1563" s="235"/>
      <c r="AA1563" s="304"/>
      <c r="AB1563" s="304"/>
      <c r="AC1563" s="304"/>
      <c r="AD1563" s="945"/>
      <c r="AE1563" s="304"/>
      <c r="AF1563" s="304"/>
      <c r="AG1563" s="304"/>
      <c r="AH1563" s="304"/>
      <c r="AI1563" s="304"/>
      <c r="AJ1563" s="304"/>
      <c r="AK1563" s="304"/>
      <c r="AL1563" s="304"/>
      <c r="AM1563" s="304"/>
      <c r="AN1563" s="236"/>
      <c r="AO1563" s="236"/>
      <c r="AP1563" s="236"/>
      <c r="AQ1563" s="236"/>
      <c r="AR1563" s="236"/>
      <c r="AS1563" s="236"/>
      <c r="AT1563" s="236"/>
      <c r="AU1563" s="221">
        <v>2010</v>
      </c>
      <c r="AV1563" s="221"/>
      <c r="AW1563" s="221"/>
      <c r="AX1563" s="221"/>
      <c r="AY1563" s="221"/>
      <c r="AZ1563" s="221"/>
      <c r="BA1563" s="221"/>
      <c r="BB1563" s="222">
        <v>199</v>
      </c>
      <c r="BC1563" s="222"/>
    </row>
    <row r="1564" spans="1:55" s="19" customFormat="1" ht="25.7" hidden="1" customHeight="1">
      <c r="A1564" s="897"/>
      <c r="B1564" s="242"/>
      <c r="C1564" s="707" t="s">
        <v>6838</v>
      </c>
      <c r="D1564" s="707" t="s">
        <v>7238</v>
      </c>
      <c r="E1564" s="707" t="s">
        <v>6838</v>
      </c>
      <c r="F1564" s="707" t="s">
        <v>6838</v>
      </c>
      <c r="G1564" s="236"/>
      <c r="H1564" s="236"/>
      <c r="I1564" s="235">
        <v>1880</v>
      </c>
      <c r="J1564" s="235">
        <v>544</v>
      </c>
      <c r="K1564" s="235">
        <v>540</v>
      </c>
      <c r="L1564" s="236"/>
      <c r="M1564" s="736"/>
      <c r="N1564" s="236"/>
      <c r="O1564" s="235">
        <v>540</v>
      </c>
      <c r="P1564" s="235">
        <v>540</v>
      </c>
      <c r="Q1564" s="235" t="s">
        <v>7239</v>
      </c>
      <c r="R1564" s="235">
        <v>1</v>
      </c>
      <c r="S1564" s="235" t="s">
        <v>614</v>
      </c>
      <c r="T1564" s="236"/>
      <c r="U1564" s="236"/>
      <c r="V1564" s="236"/>
      <c r="W1564" s="236"/>
      <c r="X1564" s="236"/>
      <c r="Y1564" s="236"/>
      <c r="Z1564" s="235"/>
      <c r="AA1564" s="304"/>
      <c r="AB1564" s="304"/>
      <c r="AC1564" s="304"/>
      <c r="AD1564" s="945"/>
      <c r="AE1564" s="304"/>
      <c r="AF1564" s="304"/>
      <c r="AG1564" s="304"/>
      <c r="AH1564" s="304"/>
      <c r="AI1564" s="304"/>
      <c r="AJ1564" s="304"/>
      <c r="AK1564" s="304"/>
      <c r="AL1564" s="304"/>
      <c r="AM1564" s="304"/>
      <c r="AN1564" s="236"/>
      <c r="AO1564" s="236"/>
      <c r="AP1564" s="236"/>
      <c r="AQ1564" s="236"/>
      <c r="AR1564" s="236"/>
      <c r="AS1564" s="236"/>
      <c r="AT1564" s="236"/>
      <c r="AU1564" s="221">
        <v>2012</v>
      </c>
      <c r="AV1564" s="221"/>
      <c r="AW1564" s="221"/>
      <c r="AX1564" s="221"/>
      <c r="AY1564" s="221"/>
      <c r="AZ1564" s="221"/>
      <c r="BA1564" s="221"/>
      <c r="BB1564" s="222">
        <v>195</v>
      </c>
      <c r="BC1564" s="222"/>
    </row>
    <row r="1565" spans="1:55" s="19" customFormat="1" ht="25.7" hidden="1" customHeight="1">
      <c r="A1565" s="896"/>
      <c r="B1565" s="242"/>
      <c r="C1565" s="707" t="s">
        <v>6838</v>
      </c>
      <c r="D1565" s="707" t="s">
        <v>7240</v>
      </c>
      <c r="E1565" s="707" t="s">
        <v>6838</v>
      </c>
      <c r="F1565" s="707" t="s">
        <v>6838</v>
      </c>
      <c r="G1565" s="236"/>
      <c r="H1565" s="236"/>
      <c r="I1565" s="235">
        <v>12996</v>
      </c>
      <c r="J1565" s="235">
        <v>662</v>
      </c>
      <c r="K1565" s="235">
        <v>659.9</v>
      </c>
      <c r="L1565" s="236"/>
      <c r="M1565" s="736"/>
      <c r="N1565" s="236"/>
      <c r="O1565" s="235">
        <v>594</v>
      </c>
      <c r="P1565" s="235">
        <v>594</v>
      </c>
      <c r="Q1565" s="235" t="s">
        <v>5939</v>
      </c>
      <c r="R1565" s="235">
        <v>1</v>
      </c>
      <c r="S1565" s="235" t="s">
        <v>614</v>
      </c>
      <c r="T1565" s="236"/>
      <c r="U1565" s="236"/>
      <c r="V1565" s="236"/>
      <c r="W1565" s="236"/>
      <c r="X1565" s="236"/>
      <c r="Y1565" s="236"/>
      <c r="Z1565" s="235"/>
      <c r="AA1565" s="304"/>
      <c r="AB1565" s="304"/>
      <c r="AC1565" s="304"/>
      <c r="AD1565" s="945"/>
      <c r="AE1565" s="304"/>
      <c r="AF1565" s="304"/>
      <c r="AG1565" s="304"/>
      <c r="AH1565" s="304"/>
      <c r="AI1565" s="304"/>
      <c r="AJ1565" s="304"/>
      <c r="AK1565" s="304"/>
      <c r="AL1565" s="304"/>
      <c r="AM1565" s="304"/>
      <c r="AN1565" s="236"/>
      <c r="AO1565" s="236"/>
      <c r="AP1565" s="236"/>
      <c r="AQ1565" s="236"/>
      <c r="AR1565" s="236"/>
      <c r="AS1565" s="236"/>
      <c r="AT1565" s="236"/>
      <c r="AU1565" s="221">
        <v>2013</v>
      </c>
      <c r="AV1565" s="221"/>
      <c r="AW1565" s="221"/>
      <c r="AX1565" s="221"/>
      <c r="AY1565" s="221"/>
      <c r="AZ1565" s="221"/>
      <c r="BA1565" s="221"/>
      <c r="BB1565" s="222">
        <v>408</v>
      </c>
      <c r="BC1565" s="222"/>
    </row>
    <row r="1566" spans="1:55" s="19" customFormat="1" ht="25.7" hidden="1" customHeight="1">
      <c r="A1566" s="896"/>
      <c r="B1566" s="242"/>
      <c r="C1566" s="707" t="s">
        <v>6838</v>
      </c>
      <c r="D1566" s="707" t="s">
        <v>7241</v>
      </c>
      <c r="E1566" s="707" t="s">
        <v>6838</v>
      </c>
      <c r="F1566" s="707" t="s">
        <v>6838</v>
      </c>
      <c r="G1566" s="236"/>
      <c r="H1566" s="236"/>
      <c r="I1566" s="235">
        <v>3437</v>
      </c>
      <c r="J1566" s="235">
        <v>608.79999999999995</v>
      </c>
      <c r="K1566" s="235">
        <v>607.36</v>
      </c>
      <c r="L1566" s="236"/>
      <c r="M1566" s="736"/>
      <c r="N1566" s="236"/>
      <c r="O1566" s="235">
        <v>594</v>
      </c>
      <c r="P1566" s="235">
        <v>594</v>
      </c>
      <c r="Q1566" s="235" t="s">
        <v>5939</v>
      </c>
      <c r="R1566" s="235">
        <v>1</v>
      </c>
      <c r="S1566" s="235" t="s">
        <v>614</v>
      </c>
      <c r="T1566" s="236"/>
      <c r="U1566" s="236"/>
      <c r="V1566" s="236"/>
      <c r="W1566" s="236"/>
      <c r="X1566" s="236"/>
      <c r="Y1566" s="236"/>
      <c r="Z1566" s="235"/>
      <c r="AA1566" s="304"/>
      <c r="AB1566" s="304"/>
      <c r="AC1566" s="304"/>
      <c r="AD1566" s="945"/>
      <c r="AE1566" s="304"/>
      <c r="AF1566" s="304"/>
      <c r="AG1566" s="304"/>
      <c r="AH1566" s="304"/>
      <c r="AI1566" s="304"/>
      <c r="AJ1566" s="304"/>
      <c r="AK1566" s="304"/>
      <c r="AL1566" s="304"/>
      <c r="AM1566" s="304"/>
      <c r="AN1566" s="236"/>
      <c r="AO1566" s="236"/>
      <c r="AP1566" s="236"/>
      <c r="AQ1566" s="236"/>
      <c r="AR1566" s="236"/>
      <c r="AS1566" s="236"/>
      <c r="AT1566" s="236"/>
      <c r="AU1566" s="221">
        <v>2013</v>
      </c>
      <c r="AV1566" s="221"/>
      <c r="AW1566" s="221"/>
      <c r="AX1566" s="221"/>
      <c r="AY1566" s="221"/>
      <c r="AZ1566" s="221"/>
      <c r="BA1566" s="221"/>
      <c r="BB1566" s="222">
        <v>452</v>
      </c>
      <c r="BC1566" s="222"/>
    </row>
    <row r="1567" spans="1:55" s="19" customFormat="1" ht="25.7" hidden="1" customHeight="1">
      <c r="A1567" s="896"/>
      <c r="B1567" s="242"/>
      <c r="C1567" s="707" t="s">
        <v>6838</v>
      </c>
      <c r="D1567" s="707" t="s">
        <v>7242</v>
      </c>
      <c r="E1567" s="707" t="s">
        <v>6838</v>
      </c>
      <c r="F1567" s="707" t="s">
        <v>6838</v>
      </c>
      <c r="G1567" s="236"/>
      <c r="H1567" s="236"/>
      <c r="I1567" s="235">
        <v>9883</v>
      </c>
      <c r="J1567" s="235">
        <v>500.64</v>
      </c>
      <c r="K1567" s="235">
        <v>499.9</v>
      </c>
      <c r="L1567" s="236"/>
      <c r="M1567" s="736"/>
      <c r="N1567" s="236"/>
      <c r="O1567" s="235">
        <v>594</v>
      </c>
      <c r="P1567" s="235">
        <v>594</v>
      </c>
      <c r="Q1567" s="235" t="s">
        <v>5939</v>
      </c>
      <c r="R1567" s="235">
        <v>1</v>
      </c>
      <c r="S1567" s="235" t="s">
        <v>614</v>
      </c>
      <c r="T1567" s="236"/>
      <c r="U1567" s="236"/>
      <c r="V1567" s="236"/>
      <c r="W1567" s="236"/>
      <c r="X1567" s="236"/>
      <c r="Y1567" s="236"/>
      <c r="Z1567" s="235"/>
      <c r="AA1567" s="304"/>
      <c r="AB1567" s="304"/>
      <c r="AC1567" s="304"/>
      <c r="AD1567" s="945"/>
      <c r="AE1567" s="304"/>
      <c r="AF1567" s="304"/>
      <c r="AG1567" s="304"/>
      <c r="AH1567" s="304"/>
      <c r="AI1567" s="304"/>
      <c r="AJ1567" s="304"/>
      <c r="AK1567" s="304"/>
      <c r="AL1567" s="304"/>
      <c r="AM1567" s="304"/>
      <c r="AN1567" s="236"/>
      <c r="AO1567" s="236"/>
      <c r="AP1567" s="236"/>
      <c r="AQ1567" s="236"/>
      <c r="AR1567" s="236"/>
      <c r="AS1567" s="236"/>
      <c r="AT1567" s="236"/>
      <c r="AU1567" s="221">
        <v>2013</v>
      </c>
      <c r="AV1567" s="221"/>
      <c r="AW1567" s="221"/>
      <c r="AX1567" s="221"/>
      <c r="AY1567" s="221"/>
      <c r="AZ1567" s="221"/>
      <c r="BA1567" s="221"/>
      <c r="BB1567" s="222">
        <v>306</v>
      </c>
      <c r="BC1567" s="222"/>
    </row>
    <row r="1568" spans="1:55" s="19" customFormat="1" ht="25.7" hidden="1" customHeight="1">
      <c r="A1568" s="896"/>
      <c r="B1568" s="242"/>
      <c r="C1568" s="707" t="s">
        <v>6838</v>
      </c>
      <c r="D1568" s="707" t="s">
        <v>11734</v>
      </c>
      <c r="E1568" s="707" t="s">
        <v>6838</v>
      </c>
      <c r="F1568" s="707" t="s">
        <v>6838</v>
      </c>
      <c r="G1568" s="236"/>
      <c r="H1568" s="236"/>
      <c r="I1568" s="235">
        <v>2731</v>
      </c>
      <c r="J1568" s="235">
        <v>655</v>
      </c>
      <c r="K1568" s="235">
        <v>655</v>
      </c>
      <c r="L1568" s="236"/>
      <c r="M1568" s="736"/>
      <c r="N1568" s="236"/>
      <c r="O1568" s="235">
        <v>408</v>
      </c>
      <c r="P1568" s="235">
        <v>408</v>
      </c>
      <c r="Q1568" s="235" t="s">
        <v>7868</v>
      </c>
      <c r="R1568" s="235">
        <v>1</v>
      </c>
      <c r="S1568" s="235" t="s">
        <v>614</v>
      </c>
      <c r="T1568" s="236"/>
      <c r="U1568" s="236"/>
      <c r="V1568" s="236"/>
      <c r="W1568" s="236"/>
      <c r="X1568" s="236"/>
      <c r="Y1568" s="236"/>
      <c r="Z1568" s="235"/>
      <c r="AA1568" s="304"/>
      <c r="AB1568" s="304"/>
      <c r="AC1568" s="304"/>
      <c r="AD1568" s="945"/>
      <c r="AE1568" s="304"/>
      <c r="AF1568" s="304"/>
      <c r="AG1568" s="304"/>
      <c r="AH1568" s="304"/>
      <c r="AI1568" s="304"/>
      <c r="AJ1568" s="304"/>
      <c r="AK1568" s="304"/>
      <c r="AL1568" s="304"/>
      <c r="AM1568" s="304"/>
      <c r="AN1568" s="236"/>
      <c r="AO1568" s="236"/>
      <c r="AP1568" s="236"/>
      <c r="AQ1568" s="236"/>
      <c r="AR1568" s="236"/>
      <c r="AS1568" s="236"/>
      <c r="AT1568" s="236"/>
      <c r="AU1568" s="221">
        <v>2015</v>
      </c>
      <c r="AV1568" s="221"/>
      <c r="AW1568" s="221"/>
      <c r="AX1568" s="221"/>
      <c r="AY1568" s="221"/>
      <c r="AZ1568" s="221"/>
      <c r="BA1568" s="221"/>
      <c r="BB1568" s="222">
        <v>340</v>
      </c>
      <c r="BC1568" s="222"/>
    </row>
    <row r="1569" spans="1:55" s="19" customFormat="1" ht="25.7" hidden="1" customHeight="1">
      <c r="A1569" s="896"/>
      <c r="B1569" s="242"/>
      <c r="C1569" s="707" t="s">
        <v>6838</v>
      </c>
      <c r="D1569" s="707" t="s">
        <v>11735</v>
      </c>
      <c r="E1569" s="707" t="s">
        <v>6838</v>
      </c>
      <c r="F1569" s="707" t="s">
        <v>6838</v>
      </c>
      <c r="G1569" s="236"/>
      <c r="H1569" s="236"/>
      <c r="I1569" s="235">
        <v>1140</v>
      </c>
      <c r="J1569" s="235">
        <v>595</v>
      </c>
      <c r="K1569" s="235">
        <v>595</v>
      </c>
      <c r="L1569" s="236"/>
      <c r="M1569" s="736"/>
      <c r="N1569" s="236"/>
      <c r="O1569" s="235">
        <v>374</v>
      </c>
      <c r="P1569" s="235">
        <v>374</v>
      </c>
      <c r="Q1569" s="235" t="s">
        <v>1858</v>
      </c>
      <c r="R1569" s="235">
        <v>1</v>
      </c>
      <c r="S1569" s="235" t="s">
        <v>614</v>
      </c>
      <c r="T1569" s="236"/>
      <c r="U1569" s="236"/>
      <c r="V1569" s="236"/>
      <c r="W1569" s="236"/>
      <c r="X1569" s="236"/>
      <c r="Y1569" s="236"/>
      <c r="Z1569" s="235"/>
      <c r="AA1569" s="304"/>
      <c r="AB1569" s="304"/>
      <c r="AC1569" s="304"/>
      <c r="AD1569" s="945"/>
      <c r="AE1569" s="304"/>
      <c r="AF1569" s="304"/>
      <c r="AG1569" s="304"/>
      <c r="AH1569" s="304"/>
      <c r="AI1569" s="304"/>
      <c r="AJ1569" s="304"/>
      <c r="AK1569" s="304"/>
      <c r="AL1569" s="304"/>
      <c r="AM1569" s="304"/>
      <c r="AN1569" s="236"/>
      <c r="AO1569" s="236"/>
      <c r="AP1569" s="236"/>
      <c r="AQ1569" s="236"/>
      <c r="AR1569" s="236"/>
      <c r="AS1569" s="236"/>
      <c r="AT1569" s="236"/>
      <c r="AU1569" s="221">
        <v>2017</v>
      </c>
      <c r="AV1569" s="221"/>
      <c r="AW1569" s="221"/>
      <c r="AX1569" s="221"/>
      <c r="AY1569" s="221"/>
      <c r="AZ1569" s="221"/>
      <c r="BA1569" s="221"/>
      <c r="BB1569" s="222">
        <v>366</v>
      </c>
      <c r="BC1569" s="222"/>
    </row>
    <row r="1570" spans="1:55" s="19" customFormat="1" ht="25.7" hidden="1" customHeight="1">
      <c r="A1570" s="896"/>
      <c r="B1570" s="242"/>
      <c r="C1570" s="707" t="s">
        <v>6838</v>
      </c>
      <c r="D1570" s="707" t="s">
        <v>11736</v>
      </c>
      <c r="E1570" s="707" t="s">
        <v>6838</v>
      </c>
      <c r="F1570" s="707" t="s">
        <v>6838</v>
      </c>
      <c r="G1570" s="236"/>
      <c r="H1570" s="236"/>
      <c r="I1570" s="235">
        <v>1000</v>
      </c>
      <c r="J1570" s="235">
        <v>595</v>
      </c>
      <c r="K1570" s="235">
        <v>595</v>
      </c>
      <c r="L1570" s="236"/>
      <c r="M1570" s="736"/>
      <c r="N1570" s="236"/>
      <c r="O1570" s="235">
        <v>374</v>
      </c>
      <c r="P1570" s="235">
        <v>374</v>
      </c>
      <c r="Q1570" s="235" t="s">
        <v>1858</v>
      </c>
      <c r="R1570" s="235">
        <v>1</v>
      </c>
      <c r="S1570" s="235" t="s">
        <v>614</v>
      </c>
      <c r="T1570" s="236"/>
      <c r="U1570" s="236"/>
      <c r="V1570" s="236"/>
      <c r="W1570" s="236"/>
      <c r="X1570" s="236"/>
      <c r="Y1570" s="236"/>
      <c r="Z1570" s="235"/>
      <c r="AA1570" s="304"/>
      <c r="AB1570" s="304"/>
      <c r="AC1570" s="304"/>
      <c r="AD1570" s="945"/>
      <c r="AE1570" s="304"/>
      <c r="AF1570" s="304"/>
      <c r="AG1570" s="304"/>
      <c r="AH1570" s="304"/>
      <c r="AI1570" s="304"/>
      <c r="AJ1570" s="304"/>
      <c r="AK1570" s="304"/>
      <c r="AL1570" s="304"/>
      <c r="AM1570" s="304"/>
      <c r="AN1570" s="236"/>
      <c r="AO1570" s="236"/>
      <c r="AP1570" s="236"/>
      <c r="AQ1570" s="236"/>
      <c r="AR1570" s="236"/>
      <c r="AS1570" s="236"/>
      <c r="AT1570" s="236"/>
      <c r="AU1570" s="221">
        <v>2017</v>
      </c>
      <c r="AV1570" s="221"/>
      <c r="AW1570" s="221"/>
      <c r="AX1570" s="221"/>
      <c r="AY1570" s="221"/>
      <c r="AZ1570" s="221"/>
      <c r="BA1570" s="221"/>
      <c r="BB1570" s="222">
        <v>348</v>
      </c>
      <c r="BC1570" s="222"/>
    </row>
    <row r="1571" spans="1:55" s="19" customFormat="1" ht="25.7" hidden="1" customHeight="1">
      <c r="A1571" s="896"/>
      <c r="B1571" s="242"/>
      <c r="C1571" s="707" t="s">
        <v>6838</v>
      </c>
      <c r="D1571" s="707" t="s">
        <v>15425</v>
      </c>
      <c r="E1571" s="707" t="s">
        <v>6838</v>
      </c>
      <c r="F1571" s="707" t="s">
        <v>6838</v>
      </c>
      <c r="G1571" s="236"/>
      <c r="H1571" s="236"/>
      <c r="I1571" s="235">
        <v>35163</v>
      </c>
      <c r="J1571" s="235">
        <v>598</v>
      </c>
      <c r="K1571" s="235">
        <v>598</v>
      </c>
      <c r="L1571" s="236"/>
      <c r="M1571" s="736"/>
      <c r="N1571" s="236"/>
      <c r="O1571" s="235">
        <v>374</v>
      </c>
      <c r="P1571" s="235">
        <v>374</v>
      </c>
      <c r="Q1571" s="235" t="s">
        <v>1858</v>
      </c>
      <c r="R1571" s="235">
        <v>1</v>
      </c>
      <c r="S1571" s="235" t="s">
        <v>614</v>
      </c>
      <c r="T1571" s="236"/>
      <c r="U1571" s="236"/>
      <c r="V1571" s="236"/>
      <c r="W1571" s="236"/>
      <c r="X1571" s="236"/>
      <c r="Y1571" s="236"/>
      <c r="Z1571" s="235"/>
      <c r="AA1571" s="304"/>
      <c r="AB1571" s="304"/>
      <c r="AC1571" s="304"/>
      <c r="AD1571" s="945"/>
      <c r="AE1571" s="304"/>
      <c r="AF1571" s="304"/>
      <c r="AG1571" s="304"/>
      <c r="AH1571" s="304"/>
      <c r="AI1571" s="304"/>
      <c r="AJ1571" s="304"/>
      <c r="AK1571" s="304"/>
      <c r="AL1571" s="304"/>
      <c r="AM1571" s="304"/>
      <c r="AN1571" s="236"/>
      <c r="AO1571" s="236"/>
      <c r="AP1571" s="236"/>
      <c r="AQ1571" s="236"/>
      <c r="AR1571" s="236"/>
      <c r="AS1571" s="236"/>
      <c r="AT1571" s="236"/>
      <c r="AU1571" s="221">
        <v>2019</v>
      </c>
      <c r="AV1571" s="221"/>
      <c r="AW1571" s="221"/>
      <c r="AX1571" s="221"/>
      <c r="AY1571" s="221"/>
      <c r="AZ1571" s="221"/>
      <c r="BA1571" s="221"/>
      <c r="BB1571" s="222">
        <v>600</v>
      </c>
      <c r="BC1571" s="222"/>
    </row>
    <row r="1572" spans="1:55" s="19" customFormat="1" ht="25.7" hidden="1" customHeight="1">
      <c r="A1572" s="896"/>
      <c r="B1572" s="239" t="s">
        <v>2435</v>
      </c>
      <c r="C1572" s="707" t="s">
        <v>2430</v>
      </c>
      <c r="D1572" s="246">
        <f>COUNTA(D1573:D1635)</f>
        <v>63</v>
      </c>
      <c r="E1572" s="236"/>
      <c r="F1572" s="236"/>
      <c r="G1572" s="236"/>
      <c r="H1572" s="236"/>
      <c r="I1572" s="235">
        <f>SUM(I1573:I1635)</f>
        <v>149600</v>
      </c>
      <c r="J1572" s="235">
        <f>SUM(J1573:J1635)</f>
        <v>27272.22</v>
      </c>
      <c r="K1572" s="235">
        <f>SUM(K1573:K1635)</f>
        <v>28138.38</v>
      </c>
      <c r="L1572" s="235">
        <f t="shared" ref="L1572:N1572" si="14">SUM(L1594:L1635)</f>
        <v>6436</v>
      </c>
      <c r="M1572" s="235">
        <f t="shared" si="14"/>
        <v>6772</v>
      </c>
      <c r="N1572" s="235">
        <f t="shared" si="14"/>
        <v>7108</v>
      </c>
      <c r="O1572" s="235"/>
      <c r="P1572" s="235"/>
      <c r="Q1572" s="235"/>
      <c r="R1572" s="235">
        <f>SUM(R1573:R1635)</f>
        <v>102</v>
      </c>
      <c r="S1572" s="235"/>
      <c r="T1572" s="236"/>
      <c r="U1572" s="236"/>
      <c r="V1572" s="236"/>
      <c r="W1572" s="236"/>
      <c r="X1572" s="236"/>
      <c r="Y1572" s="236"/>
      <c r="Z1572" s="235"/>
      <c r="AA1572" s="707"/>
      <c r="AB1572" s="707"/>
      <c r="AC1572" s="236"/>
      <c r="AD1572" s="236"/>
      <c r="AE1572" s="236"/>
      <c r="AF1572" s="236"/>
      <c r="AG1572" s="236"/>
      <c r="AH1572" s="236"/>
      <c r="AI1572" s="236"/>
      <c r="AJ1572" s="236"/>
      <c r="AK1572" s="236"/>
      <c r="AL1572" s="236"/>
      <c r="AM1572" s="236"/>
      <c r="AN1572" s="236"/>
      <c r="AO1572" s="236"/>
      <c r="AP1572" s="236"/>
      <c r="AQ1572" s="236"/>
      <c r="AR1572" s="236"/>
      <c r="AS1572" s="236"/>
      <c r="AT1572" s="236"/>
      <c r="AU1572" s="221"/>
      <c r="AV1572" s="221"/>
      <c r="AW1572" s="221"/>
      <c r="AX1572" s="221"/>
      <c r="AY1572" s="221"/>
      <c r="AZ1572" s="221"/>
      <c r="BA1572" s="221"/>
      <c r="BB1572" s="222"/>
      <c r="BC1572" s="222"/>
    </row>
    <row r="1573" spans="1:55" s="19" customFormat="1" ht="25.7" hidden="1" customHeight="1">
      <c r="A1573" s="896"/>
      <c r="B1573" s="242"/>
      <c r="C1573" s="707" t="s">
        <v>7359</v>
      </c>
      <c r="D1573" s="707" t="s">
        <v>5524</v>
      </c>
      <c r="E1573" s="707" t="s">
        <v>7359</v>
      </c>
      <c r="F1573" s="707" t="s">
        <v>7359</v>
      </c>
      <c r="G1573" s="236"/>
      <c r="H1573" s="236"/>
      <c r="I1573" s="235">
        <v>594</v>
      </c>
      <c r="J1573" s="235"/>
      <c r="K1573" s="221"/>
      <c r="L1573" s="235"/>
      <c r="M1573" s="235"/>
      <c r="N1573" s="235"/>
      <c r="O1573" s="235"/>
      <c r="P1573" s="235">
        <v>594</v>
      </c>
      <c r="Q1573" s="235" t="s">
        <v>7790</v>
      </c>
      <c r="R1573" s="235">
        <v>1</v>
      </c>
      <c r="S1573" s="235" t="s">
        <v>290</v>
      </c>
      <c r="T1573" s="236"/>
      <c r="U1573" s="236"/>
      <c r="V1573" s="236"/>
      <c r="W1573" s="236"/>
      <c r="X1573" s="236"/>
      <c r="Y1573" s="236"/>
      <c r="Z1573" s="235" t="s">
        <v>282</v>
      </c>
      <c r="AA1573" s="707"/>
      <c r="AB1573" s="707"/>
      <c r="AC1573" s="236"/>
      <c r="AD1573" s="236"/>
      <c r="AE1573" s="236"/>
      <c r="AF1573" s="236"/>
      <c r="AG1573" s="236"/>
      <c r="AH1573" s="236"/>
      <c r="AI1573" s="236"/>
      <c r="AJ1573" s="236"/>
      <c r="AK1573" s="236"/>
      <c r="AL1573" s="236"/>
      <c r="AM1573" s="236"/>
      <c r="AN1573" s="236"/>
      <c r="AO1573" s="236"/>
      <c r="AP1573" s="236"/>
      <c r="AQ1573" s="236"/>
      <c r="AR1573" s="236"/>
      <c r="AS1573" s="236"/>
      <c r="AT1573" s="236"/>
      <c r="AU1573" s="221">
        <v>2012</v>
      </c>
      <c r="AV1573" s="221"/>
      <c r="AW1573" s="221"/>
      <c r="AX1573" s="221"/>
      <c r="AY1573" s="221"/>
      <c r="AZ1573" s="221"/>
      <c r="BA1573" s="221"/>
      <c r="BB1573" s="222">
        <v>310</v>
      </c>
      <c r="BC1573" s="222"/>
    </row>
    <row r="1574" spans="1:55" s="19" customFormat="1" ht="25.7" hidden="1" customHeight="1">
      <c r="A1574" s="896"/>
      <c r="B1574" s="242"/>
      <c r="C1574" s="707" t="s">
        <v>7377</v>
      </c>
      <c r="D1574" s="707" t="s">
        <v>7792</v>
      </c>
      <c r="E1574" s="707" t="s">
        <v>7377</v>
      </c>
      <c r="F1574" s="707" t="s">
        <v>7793</v>
      </c>
      <c r="G1574" s="236"/>
      <c r="H1574" s="236"/>
      <c r="I1574" s="235">
        <v>2276</v>
      </c>
      <c r="J1574" s="235">
        <v>954</v>
      </c>
      <c r="K1574" s="221">
        <v>954</v>
      </c>
      <c r="L1574" s="235"/>
      <c r="M1574" s="235"/>
      <c r="N1574" s="235"/>
      <c r="O1574" s="235">
        <v>954</v>
      </c>
      <c r="P1574" s="235">
        <v>954</v>
      </c>
      <c r="Q1574" s="235" t="s">
        <v>7794</v>
      </c>
      <c r="R1574" s="235">
        <v>2</v>
      </c>
      <c r="S1574" s="235" t="s">
        <v>290</v>
      </c>
      <c r="T1574" s="236"/>
      <c r="U1574" s="236"/>
      <c r="V1574" s="236"/>
      <c r="W1574" s="236"/>
      <c r="X1574" s="236"/>
      <c r="Y1574" s="236"/>
      <c r="Z1574" s="235"/>
      <c r="AA1574" s="707"/>
      <c r="AB1574" s="707"/>
      <c r="AC1574" s="236"/>
      <c r="AD1574" s="236"/>
      <c r="AE1574" s="236"/>
      <c r="AF1574" s="236"/>
      <c r="AG1574" s="236"/>
      <c r="AH1574" s="236"/>
      <c r="AI1574" s="236"/>
      <c r="AJ1574" s="236"/>
      <c r="AK1574" s="236"/>
      <c r="AL1574" s="236"/>
      <c r="AM1574" s="236"/>
      <c r="AN1574" s="236"/>
      <c r="AO1574" s="236"/>
      <c r="AP1574" s="236"/>
      <c r="AQ1574" s="236"/>
      <c r="AR1574" s="236"/>
      <c r="AS1574" s="236"/>
      <c r="AT1574" s="236"/>
      <c r="AU1574" s="221">
        <v>2011</v>
      </c>
      <c r="AV1574" s="221"/>
      <c r="AW1574" s="221"/>
      <c r="AX1574" s="221"/>
      <c r="AY1574" s="221"/>
      <c r="AZ1574" s="221"/>
      <c r="BA1574" s="221"/>
      <c r="BB1574" s="222">
        <v>528</v>
      </c>
      <c r="BC1574" s="222" t="s">
        <v>5265</v>
      </c>
    </row>
    <row r="1575" spans="1:55" s="19" customFormat="1" ht="25.7" hidden="1" customHeight="1">
      <c r="A1575" s="896"/>
      <c r="B1575" s="242"/>
      <c r="C1575" s="707" t="s">
        <v>2060</v>
      </c>
      <c r="D1575" s="707" t="s">
        <v>7795</v>
      </c>
      <c r="E1575" s="707" t="s">
        <v>2060</v>
      </c>
      <c r="F1575" s="707" t="s">
        <v>7796</v>
      </c>
      <c r="G1575" s="236"/>
      <c r="H1575" s="236"/>
      <c r="I1575" s="235">
        <v>1350</v>
      </c>
      <c r="J1575" s="235">
        <v>427</v>
      </c>
      <c r="K1575" s="221">
        <v>427</v>
      </c>
      <c r="L1575" s="235"/>
      <c r="M1575" s="235"/>
      <c r="N1575" s="235"/>
      <c r="O1575" s="235">
        <v>427</v>
      </c>
      <c r="P1575" s="235">
        <v>427</v>
      </c>
      <c r="Q1575" s="235" t="s">
        <v>7797</v>
      </c>
      <c r="R1575" s="235">
        <v>1</v>
      </c>
      <c r="S1575" s="235" t="s">
        <v>290</v>
      </c>
      <c r="T1575" s="236"/>
      <c r="U1575" s="236"/>
      <c r="V1575" s="236"/>
      <c r="W1575" s="236"/>
      <c r="X1575" s="236"/>
      <c r="Y1575" s="236"/>
      <c r="Z1575" s="235" t="s">
        <v>1496</v>
      </c>
      <c r="AA1575" s="707"/>
      <c r="AB1575" s="707"/>
      <c r="AC1575" s="236"/>
      <c r="AD1575" s="236"/>
      <c r="AE1575" s="236"/>
      <c r="AF1575" s="236"/>
      <c r="AG1575" s="236"/>
      <c r="AH1575" s="236"/>
      <c r="AI1575" s="236"/>
      <c r="AJ1575" s="236"/>
      <c r="AK1575" s="236"/>
      <c r="AL1575" s="236"/>
      <c r="AM1575" s="236"/>
      <c r="AN1575" s="236"/>
      <c r="AO1575" s="236"/>
      <c r="AP1575" s="236"/>
      <c r="AQ1575" s="236"/>
      <c r="AR1575" s="236"/>
      <c r="AS1575" s="236"/>
      <c r="AT1575" s="236"/>
      <c r="AU1575" s="221">
        <v>2007</v>
      </c>
      <c r="AV1575" s="221"/>
      <c r="AW1575" s="221"/>
      <c r="AX1575" s="221"/>
      <c r="AY1575" s="221"/>
      <c r="AZ1575" s="221"/>
      <c r="BA1575" s="221"/>
      <c r="BB1575" s="222">
        <v>105</v>
      </c>
      <c r="BC1575" s="222"/>
    </row>
    <row r="1576" spans="1:55" s="19" customFormat="1" ht="25.7" hidden="1" customHeight="1">
      <c r="A1576" s="896"/>
      <c r="B1576" s="242"/>
      <c r="C1576" s="707" t="s">
        <v>2060</v>
      </c>
      <c r="D1576" s="707" t="s">
        <v>7798</v>
      </c>
      <c r="E1576" s="707" t="s">
        <v>2060</v>
      </c>
      <c r="F1576" s="707" t="s">
        <v>7799</v>
      </c>
      <c r="G1576" s="236"/>
      <c r="H1576" s="236"/>
      <c r="I1576" s="235">
        <v>991</v>
      </c>
      <c r="J1576" s="235">
        <v>456</v>
      </c>
      <c r="K1576" s="221">
        <v>456</v>
      </c>
      <c r="L1576" s="235"/>
      <c r="M1576" s="235"/>
      <c r="N1576" s="235"/>
      <c r="O1576" s="235">
        <v>456</v>
      </c>
      <c r="P1576" s="235">
        <v>456</v>
      </c>
      <c r="Q1576" s="235" t="s">
        <v>7800</v>
      </c>
      <c r="R1576" s="235">
        <v>1</v>
      </c>
      <c r="S1576" s="235" t="s">
        <v>290</v>
      </c>
      <c r="T1576" s="236"/>
      <c r="U1576" s="236"/>
      <c r="V1576" s="236"/>
      <c r="W1576" s="236"/>
      <c r="X1576" s="236"/>
      <c r="Y1576" s="236"/>
      <c r="Z1576" s="235" t="s">
        <v>1496</v>
      </c>
      <c r="AA1576" s="707"/>
      <c r="AB1576" s="707"/>
      <c r="AC1576" s="236"/>
      <c r="AD1576" s="236"/>
      <c r="AE1576" s="236"/>
      <c r="AF1576" s="236"/>
      <c r="AG1576" s="236"/>
      <c r="AH1576" s="236"/>
      <c r="AI1576" s="236"/>
      <c r="AJ1576" s="236"/>
      <c r="AK1576" s="236"/>
      <c r="AL1576" s="236"/>
      <c r="AM1576" s="236"/>
      <c r="AN1576" s="236"/>
      <c r="AO1576" s="236"/>
      <c r="AP1576" s="236"/>
      <c r="AQ1576" s="236"/>
      <c r="AR1576" s="236"/>
      <c r="AS1576" s="236"/>
      <c r="AT1576" s="236"/>
      <c r="AU1576" s="221">
        <v>2008</v>
      </c>
      <c r="AV1576" s="221"/>
      <c r="AW1576" s="221"/>
      <c r="AX1576" s="221"/>
      <c r="AY1576" s="221"/>
      <c r="AZ1576" s="221"/>
      <c r="BA1576" s="221"/>
      <c r="BB1576" s="222">
        <v>90</v>
      </c>
      <c r="BC1576" s="222"/>
    </row>
    <row r="1577" spans="1:55" s="1317" customFormat="1" ht="25.7" hidden="1" customHeight="1">
      <c r="A1577" s="896"/>
      <c r="B1577" s="242"/>
      <c r="C1577" s="1473" t="s">
        <v>2060</v>
      </c>
      <c r="D1577" s="1473" t="s">
        <v>7801</v>
      </c>
      <c r="E1577" s="1473" t="s">
        <v>2060</v>
      </c>
      <c r="F1577" s="1473" t="s">
        <v>7799</v>
      </c>
      <c r="G1577" s="1482"/>
      <c r="H1577" s="1482"/>
      <c r="I1577" s="235">
        <v>1404</v>
      </c>
      <c r="J1577" s="235">
        <v>525</v>
      </c>
      <c r="K1577" s="1329">
        <v>525</v>
      </c>
      <c r="L1577" s="235"/>
      <c r="M1577" s="235"/>
      <c r="N1577" s="235"/>
      <c r="O1577" s="235">
        <v>525</v>
      </c>
      <c r="P1577" s="235">
        <v>525</v>
      </c>
      <c r="Q1577" s="235" t="s">
        <v>7802</v>
      </c>
      <c r="R1577" s="235">
        <v>1</v>
      </c>
      <c r="S1577" s="235" t="s">
        <v>290</v>
      </c>
      <c r="T1577" s="1482"/>
      <c r="U1577" s="1482"/>
      <c r="V1577" s="1482"/>
      <c r="W1577" s="1482"/>
      <c r="X1577" s="1482"/>
      <c r="Y1577" s="1482"/>
      <c r="Z1577" s="235" t="s">
        <v>1496</v>
      </c>
      <c r="AA1577" s="1473"/>
      <c r="AB1577" s="1473"/>
      <c r="AC1577" s="1482"/>
      <c r="AD1577" s="1482"/>
      <c r="AE1577" s="1482"/>
      <c r="AF1577" s="1482"/>
      <c r="AG1577" s="1482"/>
      <c r="AH1577" s="1482"/>
      <c r="AI1577" s="1482"/>
      <c r="AJ1577" s="1482"/>
      <c r="AK1577" s="1482"/>
      <c r="AL1577" s="1482"/>
      <c r="AM1577" s="1482"/>
      <c r="AN1577" s="1482"/>
      <c r="AO1577" s="1482"/>
      <c r="AP1577" s="1482"/>
      <c r="AQ1577" s="1482"/>
      <c r="AR1577" s="1482"/>
      <c r="AS1577" s="1482"/>
      <c r="AT1577" s="1482"/>
      <c r="AU1577" s="1329">
        <v>2008</v>
      </c>
      <c r="AV1577" s="1329"/>
      <c r="AW1577" s="1329"/>
      <c r="AX1577" s="1329"/>
      <c r="AY1577" s="1329"/>
      <c r="AZ1577" s="1329"/>
      <c r="BA1577" s="1329"/>
      <c r="BB1577" s="222">
        <v>106</v>
      </c>
      <c r="BC1577" s="222"/>
    </row>
    <row r="1578" spans="1:55" s="1317" customFormat="1" ht="25.7" hidden="1" customHeight="1">
      <c r="A1578" s="896"/>
      <c r="B1578" s="242"/>
      <c r="C1578" s="1473" t="s">
        <v>2060</v>
      </c>
      <c r="D1578" s="1473" t="s">
        <v>7803</v>
      </c>
      <c r="E1578" s="1473" t="s">
        <v>2060</v>
      </c>
      <c r="F1578" s="1473" t="s">
        <v>7804</v>
      </c>
      <c r="G1578" s="1482"/>
      <c r="H1578" s="1482"/>
      <c r="I1578" s="235">
        <v>1091</v>
      </c>
      <c r="J1578" s="235">
        <v>446</v>
      </c>
      <c r="K1578" s="1329">
        <v>446</v>
      </c>
      <c r="L1578" s="235"/>
      <c r="M1578" s="235"/>
      <c r="N1578" s="235"/>
      <c r="O1578" s="235">
        <v>446</v>
      </c>
      <c r="P1578" s="235">
        <v>446</v>
      </c>
      <c r="Q1578" s="235" t="s">
        <v>7805</v>
      </c>
      <c r="R1578" s="235">
        <v>1</v>
      </c>
      <c r="S1578" s="235" t="s">
        <v>290</v>
      </c>
      <c r="T1578" s="1482"/>
      <c r="U1578" s="1482"/>
      <c r="V1578" s="1482"/>
      <c r="W1578" s="1482"/>
      <c r="X1578" s="1482"/>
      <c r="Y1578" s="1482"/>
      <c r="Z1578" s="235" t="s">
        <v>1496</v>
      </c>
      <c r="AA1578" s="1473"/>
      <c r="AB1578" s="1473"/>
      <c r="AC1578" s="1482"/>
      <c r="AD1578" s="1482"/>
      <c r="AE1578" s="1482"/>
      <c r="AF1578" s="1482"/>
      <c r="AG1578" s="1482"/>
      <c r="AH1578" s="1482"/>
      <c r="AI1578" s="1482"/>
      <c r="AJ1578" s="1482"/>
      <c r="AK1578" s="1482"/>
      <c r="AL1578" s="1482"/>
      <c r="AM1578" s="1482"/>
      <c r="AN1578" s="1482"/>
      <c r="AO1578" s="1482"/>
      <c r="AP1578" s="1482"/>
      <c r="AQ1578" s="1482"/>
      <c r="AR1578" s="1482"/>
      <c r="AS1578" s="1482"/>
      <c r="AT1578" s="1482"/>
      <c r="AU1578" s="1329">
        <v>2011</v>
      </c>
      <c r="AV1578" s="1329"/>
      <c r="AW1578" s="1329"/>
      <c r="AX1578" s="1329"/>
      <c r="AY1578" s="1329"/>
      <c r="AZ1578" s="1329"/>
      <c r="BA1578" s="1329"/>
      <c r="BB1578" s="222">
        <v>113</v>
      </c>
      <c r="BC1578" s="222"/>
    </row>
    <row r="1579" spans="1:55" s="1317" customFormat="1" ht="25.7" hidden="1" customHeight="1">
      <c r="A1579" s="896"/>
      <c r="B1579" s="242"/>
      <c r="C1579" s="1473" t="s">
        <v>2060</v>
      </c>
      <c r="D1579" s="1473" t="s">
        <v>7806</v>
      </c>
      <c r="E1579" s="1473" t="s">
        <v>2060</v>
      </c>
      <c r="F1579" s="1473" t="s">
        <v>7807</v>
      </c>
      <c r="G1579" s="1482"/>
      <c r="H1579" s="1482"/>
      <c r="I1579" s="235">
        <v>1276</v>
      </c>
      <c r="J1579" s="235">
        <v>508</v>
      </c>
      <c r="K1579" s="1329">
        <v>508</v>
      </c>
      <c r="L1579" s="235"/>
      <c r="M1579" s="235"/>
      <c r="N1579" s="235"/>
      <c r="O1579" s="235">
        <v>508</v>
      </c>
      <c r="P1579" s="235">
        <v>508</v>
      </c>
      <c r="Q1579" s="235" t="s">
        <v>7805</v>
      </c>
      <c r="R1579" s="235">
        <v>1</v>
      </c>
      <c r="S1579" s="235" t="s">
        <v>290</v>
      </c>
      <c r="T1579" s="1482"/>
      <c r="U1579" s="1482"/>
      <c r="V1579" s="1482"/>
      <c r="W1579" s="1482"/>
      <c r="X1579" s="1482"/>
      <c r="Y1579" s="1482"/>
      <c r="Z1579" s="235"/>
      <c r="AA1579" s="1473"/>
      <c r="AB1579" s="1473"/>
      <c r="AC1579" s="1482"/>
      <c r="AD1579" s="1482"/>
      <c r="AE1579" s="1482"/>
      <c r="AF1579" s="1482"/>
      <c r="AG1579" s="1482"/>
      <c r="AH1579" s="1482"/>
      <c r="AI1579" s="1482"/>
      <c r="AJ1579" s="1482"/>
      <c r="AK1579" s="1482"/>
      <c r="AL1579" s="1482"/>
      <c r="AM1579" s="1482"/>
      <c r="AN1579" s="1482"/>
      <c r="AO1579" s="1482"/>
      <c r="AP1579" s="1482"/>
      <c r="AQ1579" s="1482"/>
      <c r="AR1579" s="1482"/>
      <c r="AS1579" s="1482"/>
      <c r="AT1579" s="1482"/>
      <c r="AU1579" s="1329">
        <v>2012</v>
      </c>
      <c r="AV1579" s="1329"/>
      <c r="AW1579" s="1329"/>
      <c r="AX1579" s="1329"/>
      <c r="AY1579" s="1329"/>
      <c r="AZ1579" s="1329"/>
      <c r="BA1579" s="1329"/>
      <c r="BB1579" s="222">
        <v>133</v>
      </c>
      <c r="BC1579" s="222"/>
    </row>
    <row r="1580" spans="1:55" s="1317" customFormat="1" ht="25.7" hidden="1" customHeight="1">
      <c r="A1580" s="896"/>
      <c r="B1580" s="242"/>
      <c r="C1580" s="1473" t="s">
        <v>2060</v>
      </c>
      <c r="D1580" s="1473" t="s">
        <v>7808</v>
      </c>
      <c r="E1580" s="1473" t="s">
        <v>2060</v>
      </c>
      <c r="F1580" s="1473" t="s">
        <v>7809</v>
      </c>
      <c r="G1580" s="1482"/>
      <c r="H1580" s="1482"/>
      <c r="I1580" s="235">
        <v>576</v>
      </c>
      <c r="J1580" s="235">
        <v>500</v>
      </c>
      <c r="K1580" s="1329">
        <v>500</v>
      </c>
      <c r="L1580" s="235"/>
      <c r="M1580" s="235"/>
      <c r="N1580" s="235"/>
      <c r="O1580" s="235">
        <v>500</v>
      </c>
      <c r="P1580" s="235">
        <v>500</v>
      </c>
      <c r="Q1580" s="235" t="s">
        <v>7810</v>
      </c>
      <c r="R1580" s="235">
        <v>1</v>
      </c>
      <c r="S1580" s="235" t="s">
        <v>290</v>
      </c>
      <c r="T1580" s="1482"/>
      <c r="U1580" s="1482"/>
      <c r="V1580" s="1482"/>
      <c r="W1580" s="1482"/>
      <c r="X1580" s="1482"/>
      <c r="Y1580" s="1482"/>
      <c r="Z1580" s="235" t="s">
        <v>1496</v>
      </c>
      <c r="AA1580" s="1473"/>
      <c r="AB1580" s="1473"/>
      <c r="AC1580" s="1482"/>
      <c r="AD1580" s="1482"/>
      <c r="AE1580" s="1482"/>
      <c r="AF1580" s="1482"/>
      <c r="AG1580" s="1482"/>
      <c r="AH1580" s="1482"/>
      <c r="AI1580" s="1482"/>
      <c r="AJ1580" s="1482"/>
      <c r="AK1580" s="1482"/>
      <c r="AL1580" s="1482"/>
      <c r="AM1580" s="1482"/>
      <c r="AN1580" s="1482"/>
      <c r="AO1580" s="1482"/>
      <c r="AP1580" s="1482"/>
      <c r="AQ1580" s="1482"/>
      <c r="AR1580" s="1482"/>
      <c r="AS1580" s="1482"/>
      <c r="AT1580" s="1482"/>
      <c r="AU1580" s="1329">
        <v>2012</v>
      </c>
      <c r="AV1580" s="1329"/>
      <c r="AW1580" s="1329"/>
      <c r="AX1580" s="1329"/>
      <c r="AY1580" s="1329"/>
      <c r="AZ1580" s="1329"/>
      <c r="BA1580" s="1329"/>
      <c r="BB1580" s="222">
        <v>152</v>
      </c>
      <c r="BC1580" s="222"/>
    </row>
    <row r="1581" spans="1:55" s="1317" customFormat="1" ht="25.7" hidden="1" customHeight="1">
      <c r="A1581" s="896"/>
      <c r="B1581" s="242"/>
      <c r="C1581" s="1288" t="s">
        <v>2060</v>
      </c>
      <c r="D1581" s="1288" t="s">
        <v>7811</v>
      </c>
      <c r="E1581" s="1288" t="s">
        <v>2060</v>
      </c>
      <c r="F1581" s="1288" t="s">
        <v>7812</v>
      </c>
      <c r="G1581" s="1298"/>
      <c r="H1581" s="1298"/>
      <c r="I1581" s="235">
        <v>520</v>
      </c>
      <c r="J1581" s="235">
        <v>500</v>
      </c>
      <c r="K1581" s="1329">
        <v>500</v>
      </c>
      <c r="L1581" s="235"/>
      <c r="M1581" s="235"/>
      <c r="N1581" s="235"/>
      <c r="O1581" s="235">
        <v>500</v>
      </c>
      <c r="P1581" s="235">
        <v>500</v>
      </c>
      <c r="Q1581" s="235" t="s">
        <v>7805</v>
      </c>
      <c r="R1581" s="235">
        <v>1</v>
      </c>
      <c r="S1581" s="235" t="s">
        <v>290</v>
      </c>
      <c r="T1581" s="1298"/>
      <c r="U1581" s="1298"/>
      <c r="V1581" s="1298"/>
      <c r="W1581" s="1298"/>
      <c r="X1581" s="1298"/>
      <c r="Y1581" s="1298"/>
      <c r="Z1581" s="235" t="s">
        <v>1496</v>
      </c>
      <c r="AA1581" s="1288"/>
      <c r="AB1581" s="1288"/>
      <c r="AC1581" s="1298"/>
      <c r="AD1581" s="1298"/>
      <c r="AE1581" s="1298"/>
      <c r="AF1581" s="1298"/>
      <c r="AG1581" s="1298"/>
      <c r="AH1581" s="1298"/>
      <c r="AI1581" s="1298"/>
      <c r="AJ1581" s="1298"/>
      <c r="AK1581" s="1298"/>
      <c r="AL1581" s="1298"/>
      <c r="AM1581" s="1298"/>
      <c r="AN1581" s="1298"/>
      <c r="AO1581" s="1298"/>
      <c r="AP1581" s="1298"/>
      <c r="AQ1581" s="1298"/>
      <c r="AR1581" s="1298"/>
      <c r="AS1581" s="1298"/>
      <c r="AT1581" s="1298"/>
      <c r="AU1581" s="1329">
        <v>2012</v>
      </c>
      <c r="AV1581" s="1329"/>
      <c r="AW1581" s="1329"/>
      <c r="AX1581" s="1329"/>
      <c r="AY1581" s="1329"/>
      <c r="AZ1581" s="1329"/>
      <c r="BA1581" s="1329"/>
      <c r="BB1581" s="222">
        <v>152</v>
      </c>
      <c r="BC1581" s="222"/>
    </row>
    <row r="1582" spans="1:55" s="1317" customFormat="1" ht="25.7" hidden="1" customHeight="1">
      <c r="A1582" s="896"/>
      <c r="B1582" s="242"/>
      <c r="C1582" s="1288" t="s">
        <v>2060</v>
      </c>
      <c r="D1582" s="1288" t="s">
        <v>11764</v>
      </c>
      <c r="E1582" s="1288" t="s">
        <v>2060</v>
      </c>
      <c r="F1582" s="1288" t="s">
        <v>11765</v>
      </c>
      <c r="G1582" s="1298"/>
      <c r="H1582" s="1298"/>
      <c r="I1582" s="235">
        <v>2500</v>
      </c>
      <c r="J1582" s="235">
        <v>500</v>
      </c>
      <c r="K1582" s="1329">
        <v>500</v>
      </c>
      <c r="L1582" s="235"/>
      <c r="M1582" s="235"/>
      <c r="N1582" s="235"/>
      <c r="O1582" s="235">
        <v>500</v>
      </c>
      <c r="P1582" s="235">
        <v>500</v>
      </c>
      <c r="Q1582" s="235" t="s">
        <v>11766</v>
      </c>
      <c r="R1582" s="235">
        <v>1</v>
      </c>
      <c r="S1582" s="235" t="s">
        <v>290</v>
      </c>
      <c r="T1582" s="1298"/>
      <c r="U1582" s="1298"/>
      <c r="V1582" s="1298"/>
      <c r="W1582" s="1298"/>
      <c r="X1582" s="1298"/>
      <c r="Y1582" s="1298"/>
      <c r="Z1582" s="235"/>
      <c r="AA1582" s="1288"/>
      <c r="AB1582" s="1288"/>
      <c r="AC1582" s="1298"/>
      <c r="AD1582" s="1298"/>
      <c r="AE1582" s="1298"/>
      <c r="AF1582" s="1298"/>
      <c r="AG1582" s="1298"/>
      <c r="AH1582" s="1298"/>
      <c r="AI1582" s="1298"/>
      <c r="AJ1582" s="1298"/>
      <c r="AK1582" s="1298"/>
      <c r="AL1582" s="1298"/>
      <c r="AM1582" s="1298"/>
      <c r="AN1582" s="1298"/>
      <c r="AO1582" s="1298"/>
      <c r="AP1582" s="1298"/>
      <c r="AQ1582" s="1298"/>
      <c r="AR1582" s="1298"/>
      <c r="AS1582" s="1298"/>
      <c r="AT1582" s="1298"/>
      <c r="AU1582" s="1329">
        <v>2017</v>
      </c>
      <c r="AV1582" s="1329"/>
      <c r="AW1582" s="1329"/>
      <c r="AX1582" s="1329"/>
      <c r="AY1582" s="1329"/>
      <c r="AZ1582" s="1329"/>
      <c r="BA1582" s="1329"/>
      <c r="BB1582" s="222">
        <v>200</v>
      </c>
      <c r="BC1582" s="222"/>
    </row>
    <row r="1583" spans="1:55" s="1317" customFormat="1" ht="25.7" hidden="1" customHeight="1">
      <c r="A1583" s="896"/>
      <c r="B1583" s="242"/>
      <c r="C1583" s="1288" t="s">
        <v>2060</v>
      </c>
      <c r="D1583" s="1288" t="s">
        <v>12654</v>
      </c>
      <c r="E1583" s="1288" t="s">
        <v>2060</v>
      </c>
      <c r="F1583" s="1288" t="s">
        <v>12655</v>
      </c>
      <c r="G1583" s="1298"/>
      <c r="H1583" s="1298"/>
      <c r="I1583" s="235">
        <v>11306</v>
      </c>
      <c r="J1583" s="235">
        <v>495</v>
      </c>
      <c r="K1583" s="1329">
        <v>495</v>
      </c>
      <c r="L1583" s="235"/>
      <c r="M1583" s="235"/>
      <c r="N1583" s="235"/>
      <c r="O1583" s="235">
        <v>495</v>
      </c>
      <c r="P1583" s="235">
        <v>495</v>
      </c>
      <c r="Q1583" s="235" t="s">
        <v>12656</v>
      </c>
      <c r="R1583" s="235">
        <v>1</v>
      </c>
      <c r="S1583" s="235" t="s">
        <v>290</v>
      </c>
      <c r="T1583" s="1298"/>
      <c r="U1583" s="1298"/>
      <c r="V1583" s="1298"/>
      <c r="W1583" s="1298"/>
      <c r="X1583" s="1298"/>
      <c r="Y1583" s="1298"/>
      <c r="Z1583" s="235" t="s">
        <v>1279</v>
      </c>
      <c r="AA1583" s="1288"/>
      <c r="AB1583" s="1288"/>
      <c r="AC1583" s="1298"/>
      <c r="AD1583" s="1298"/>
      <c r="AE1583" s="1298"/>
      <c r="AF1583" s="1298"/>
      <c r="AG1583" s="1298"/>
      <c r="AH1583" s="1298"/>
      <c r="AI1583" s="1298"/>
      <c r="AJ1583" s="1298"/>
      <c r="AK1583" s="1298"/>
      <c r="AL1583" s="1298"/>
      <c r="AM1583" s="1298"/>
      <c r="AN1583" s="1298"/>
      <c r="AO1583" s="1298"/>
      <c r="AP1583" s="1298"/>
      <c r="AQ1583" s="1298"/>
      <c r="AR1583" s="1298"/>
      <c r="AS1583" s="1298"/>
      <c r="AT1583" s="1298"/>
      <c r="AU1583" s="1329">
        <v>2018</v>
      </c>
      <c r="AV1583" s="1329"/>
      <c r="AW1583" s="1329"/>
      <c r="AX1583" s="1329"/>
      <c r="AY1583" s="1329"/>
      <c r="AZ1583" s="1329"/>
      <c r="BA1583" s="1329"/>
      <c r="BB1583" s="222">
        <v>330</v>
      </c>
      <c r="BC1583" s="222"/>
    </row>
    <row r="1584" spans="1:55" s="19" customFormat="1" ht="25.7" hidden="1" customHeight="1">
      <c r="A1584" s="896"/>
      <c r="B1584" s="242"/>
      <c r="C1584" s="707" t="s">
        <v>7403</v>
      </c>
      <c r="D1584" s="707" t="s">
        <v>11767</v>
      </c>
      <c r="E1584" s="707" t="s">
        <v>7403</v>
      </c>
      <c r="F1584" s="707" t="s">
        <v>11768</v>
      </c>
      <c r="G1584" s="236"/>
      <c r="H1584" s="236"/>
      <c r="I1584" s="235">
        <v>3900</v>
      </c>
      <c r="J1584" s="235">
        <v>500</v>
      </c>
      <c r="K1584" s="221">
        <v>500</v>
      </c>
      <c r="L1584" s="235"/>
      <c r="M1584" s="235"/>
      <c r="N1584" s="235"/>
      <c r="O1584" s="235">
        <v>374</v>
      </c>
      <c r="P1584" s="235">
        <v>374</v>
      </c>
      <c r="Q1584" s="235" t="s">
        <v>8714</v>
      </c>
      <c r="R1584" s="235">
        <v>1</v>
      </c>
      <c r="S1584" s="235" t="s">
        <v>290</v>
      </c>
      <c r="T1584" s="236"/>
      <c r="U1584" s="236"/>
      <c r="V1584" s="236"/>
      <c r="W1584" s="236"/>
      <c r="X1584" s="236"/>
      <c r="Y1584" s="236"/>
      <c r="Z1584" s="235" t="s">
        <v>7813</v>
      </c>
      <c r="AA1584" s="707"/>
      <c r="AB1584" s="707"/>
      <c r="AC1584" s="236"/>
      <c r="AD1584" s="236"/>
      <c r="AE1584" s="236"/>
      <c r="AF1584" s="236"/>
      <c r="AG1584" s="236"/>
      <c r="AH1584" s="236"/>
      <c r="AI1584" s="236"/>
      <c r="AJ1584" s="236"/>
      <c r="AK1584" s="236"/>
      <c r="AL1584" s="236"/>
      <c r="AM1584" s="236"/>
      <c r="AN1584" s="236"/>
      <c r="AO1584" s="236"/>
      <c r="AP1584" s="236"/>
      <c r="AQ1584" s="236"/>
      <c r="AR1584" s="236"/>
      <c r="AS1584" s="236"/>
      <c r="AT1584" s="236"/>
      <c r="AU1584" s="221"/>
      <c r="AV1584" s="221"/>
      <c r="AW1584" s="221"/>
      <c r="AX1584" s="221"/>
      <c r="AY1584" s="221"/>
      <c r="AZ1584" s="221"/>
      <c r="BA1584" s="221"/>
      <c r="BB1584" s="222">
        <v>165</v>
      </c>
      <c r="BC1584" s="222"/>
    </row>
    <row r="1585" spans="1:55" s="19" customFormat="1" ht="25.7" hidden="1" customHeight="1">
      <c r="A1585" s="896"/>
      <c r="B1585" s="242"/>
      <c r="C1585" s="707" t="s">
        <v>7403</v>
      </c>
      <c r="D1585" s="707" t="s">
        <v>11769</v>
      </c>
      <c r="E1585" s="707" t="s">
        <v>11770</v>
      </c>
      <c r="F1585" s="707" t="s">
        <v>11771</v>
      </c>
      <c r="G1585" s="236"/>
      <c r="H1585" s="236"/>
      <c r="I1585" s="235">
        <v>3850</v>
      </c>
      <c r="J1585" s="235">
        <v>432</v>
      </c>
      <c r="K1585" s="221">
        <v>432</v>
      </c>
      <c r="L1585" s="235"/>
      <c r="M1585" s="235"/>
      <c r="N1585" s="235"/>
      <c r="O1585" s="235">
        <v>300</v>
      </c>
      <c r="P1585" s="235">
        <v>300</v>
      </c>
      <c r="Q1585" s="235" t="s">
        <v>8695</v>
      </c>
      <c r="R1585" s="235">
        <v>1</v>
      </c>
      <c r="S1585" s="235" t="s">
        <v>290</v>
      </c>
      <c r="T1585" s="236"/>
      <c r="U1585" s="236"/>
      <c r="V1585" s="236"/>
      <c r="W1585" s="236"/>
      <c r="X1585" s="236"/>
      <c r="Y1585" s="236"/>
      <c r="Z1585" s="235"/>
      <c r="AA1585" s="707"/>
      <c r="AB1585" s="707"/>
      <c r="AC1585" s="236"/>
      <c r="AD1585" s="236"/>
      <c r="AE1585" s="236"/>
      <c r="AF1585" s="236"/>
      <c r="AG1585" s="236"/>
      <c r="AH1585" s="236"/>
      <c r="AI1585" s="236"/>
      <c r="AJ1585" s="236"/>
      <c r="AK1585" s="236"/>
      <c r="AL1585" s="236"/>
      <c r="AM1585" s="236"/>
      <c r="AN1585" s="236"/>
      <c r="AO1585" s="236"/>
      <c r="AP1585" s="236"/>
      <c r="AQ1585" s="236"/>
      <c r="AR1585" s="236"/>
      <c r="AS1585" s="236"/>
      <c r="AT1585" s="236"/>
      <c r="AU1585" s="221">
        <v>2015</v>
      </c>
      <c r="AV1585" s="221"/>
      <c r="AW1585" s="221"/>
      <c r="AX1585" s="221"/>
      <c r="AY1585" s="221"/>
      <c r="AZ1585" s="221"/>
      <c r="BA1585" s="221"/>
      <c r="BB1585" s="222">
        <v>129</v>
      </c>
      <c r="BC1585" s="222"/>
    </row>
    <row r="1586" spans="1:55" s="19" customFormat="1" ht="25.7" hidden="1" customHeight="1">
      <c r="A1586" s="896"/>
      <c r="B1586" s="242"/>
      <c r="C1586" s="707" t="s">
        <v>7403</v>
      </c>
      <c r="D1586" s="707" t="s">
        <v>11772</v>
      </c>
      <c r="E1586" s="707" t="s">
        <v>7403</v>
      </c>
      <c r="F1586" s="707" t="s">
        <v>11773</v>
      </c>
      <c r="G1586" s="236"/>
      <c r="H1586" s="236"/>
      <c r="I1586" s="235">
        <v>1257</v>
      </c>
      <c r="J1586" s="235">
        <v>456</v>
      </c>
      <c r="K1586" s="221">
        <v>456</v>
      </c>
      <c r="L1586" s="235"/>
      <c r="M1586" s="235"/>
      <c r="N1586" s="235"/>
      <c r="O1586" s="235">
        <v>374</v>
      </c>
      <c r="P1586" s="235">
        <v>374</v>
      </c>
      <c r="Q1586" s="235" t="s">
        <v>8714</v>
      </c>
      <c r="R1586" s="235">
        <v>1</v>
      </c>
      <c r="S1586" s="235" t="s">
        <v>290</v>
      </c>
      <c r="T1586" s="236"/>
      <c r="U1586" s="236"/>
      <c r="V1586" s="236"/>
      <c r="W1586" s="236"/>
      <c r="X1586" s="236"/>
      <c r="Y1586" s="236"/>
      <c r="Z1586" s="235" t="s">
        <v>7813</v>
      </c>
      <c r="AA1586" s="707"/>
      <c r="AB1586" s="707"/>
      <c r="AC1586" s="236"/>
      <c r="AD1586" s="236"/>
      <c r="AE1586" s="236"/>
      <c r="AF1586" s="236"/>
      <c r="AG1586" s="236"/>
      <c r="AH1586" s="236"/>
      <c r="AI1586" s="236"/>
      <c r="AJ1586" s="236"/>
      <c r="AK1586" s="236"/>
      <c r="AL1586" s="236"/>
      <c r="AM1586" s="236"/>
      <c r="AN1586" s="236"/>
      <c r="AO1586" s="236"/>
      <c r="AP1586" s="236"/>
      <c r="AQ1586" s="236"/>
      <c r="AR1586" s="236"/>
      <c r="AS1586" s="236"/>
      <c r="AT1586" s="236"/>
      <c r="AU1586" s="221">
        <v>2010</v>
      </c>
      <c r="AV1586" s="221"/>
      <c r="AW1586" s="221"/>
      <c r="AX1586" s="221"/>
      <c r="AY1586" s="221"/>
      <c r="AZ1586" s="221"/>
      <c r="BA1586" s="221"/>
      <c r="BB1586" s="222">
        <v>195</v>
      </c>
      <c r="BC1586" s="222"/>
    </row>
    <row r="1587" spans="1:55" s="19" customFormat="1" ht="25.7" hidden="1" customHeight="1">
      <c r="A1587" s="896"/>
      <c r="B1587" s="242"/>
      <c r="C1587" s="707" t="s">
        <v>7403</v>
      </c>
      <c r="D1587" s="707" t="s">
        <v>11774</v>
      </c>
      <c r="E1587" s="707" t="s">
        <v>7403</v>
      </c>
      <c r="F1587" s="707" t="s">
        <v>11775</v>
      </c>
      <c r="G1587" s="236"/>
      <c r="H1587" s="236"/>
      <c r="I1587" s="235">
        <v>1948</v>
      </c>
      <c r="J1587" s="235">
        <v>456</v>
      </c>
      <c r="K1587" s="221">
        <v>456</v>
      </c>
      <c r="L1587" s="235"/>
      <c r="M1587" s="235"/>
      <c r="N1587" s="235"/>
      <c r="O1587" s="235">
        <v>300</v>
      </c>
      <c r="P1587" s="235">
        <v>300</v>
      </c>
      <c r="Q1587" s="235" t="s">
        <v>8695</v>
      </c>
      <c r="R1587" s="235">
        <v>1</v>
      </c>
      <c r="S1587" s="235" t="s">
        <v>290</v>
      </c>
      <c r="T1587" s="236"/>
      <c r="U1587" s="236"/>
      <c r="V1587" s="236"/>
      <c r="W1587" s="236"/>
      <c r="X1587" s="236"/>
      <c r="Y1587" s="236"/>
      <c r="Z1587" s="235"/>
      <c r="AA1587" s="707"/>
      <c r="AB1587" s="707"/>
      <c r="AC1587" s="236"/>
      <c r="AD1587" s="236"/>
      <c r="AE1587" s="236"/>
      <c r="AF1587" s="236"/>
      <c r="AG1587" s="236"/>
      <c r="AH1587" s="236"/>
      <c r="AI1587" s="236"/>
      <c r="AJ1587" s="236"/>
      <c r="AK1587" s="236"/>
      <c r="AL1587" s="236"/>
      <c r="AM1587" s="236"/>
      <c r="AN1587" s="236"/>
      <c r="AO1587" s="236"/>
      <c r="AP1587" s="236"/>
      <c r="AQ1587" s="236"/>
      <c r="AR1587" s="236"/>
      <c r="AS1587" s="236"/>
      <c r="AT1587" s="236"/>
      <c r="AU1587" s="221">
        <v>2006</v>
      </c>
      <c r="AV1587" s="221"/>
      <c r="AW1587" s="221"/>
      <c r="AX1587" s="221"/>
      <c r="AY1587" s="221"/>
      <c r="AZ1587" s="221"/>
      <c r="BA1587" s="221"/>
      <c r="BB1587" s="222">
        <v>190</v>
      </c>
      <c r="BC1587" s="222"/>
    </row>
    <row r="1588" spans="1:55" s="19" customFormat="1" ht="25.7" hidden="1" customHeight="1">
      <c r="A1588" s="896"/>
      <c r="B1588" s="242"/>
      <c r="C1588" s="707" t="s">
        <v>7403</v>
      </c>
      <c r="D1588" s="707" t="s">
        <v>11776</v>
      </c>
      <c r="E1588" s="707" t="s">
        <v>7403</v>
      </c>
      <c r="F1588" s="707" t="s">
        <v>11777</v>
      </c>
      <c r="G1588" s="236"/>
      <c r="H1588" s="236"/>
      <c r="I1588" s="235">
        <v>1981</v>
      </c>
      <c r="J1588" s="235">
        <v>456</v>
      </c>
      <c r="K1588" s="221">
        <v>456</v>
      </c>
      <c r="L1588" s="235"/>
      <c r="M1588" s="235"/>
      <c r="N1588" s="235"/>
      <c r="O1588" s="235">
        <v>484</v>
      </c>
      <c r="P1588" s="235">
        <v>484</v>
      </c>
      <c r="Q1588" s="235" t="s">
        <v>11778</v>
      </c>
      <c r="R1588" s="235">
        <v>2</v>
      </c>
      <c r="S1588" s="235" t="s">
        <v>290</v>
      </c>
      <c r="T1588" s="236"/>
      <c r="U1588" s="236"/>
      <c r="V1588" s="236"/>
      <c r="W1588" s="236"/>
      <c r="X1588" s="236"/>
      <c r="Y1588" s="236"/>
      <c r="Z1588" s="235"/>
      <c r="AA1588" s="707"/>
      <c r="AB1588" s="707"/>
      <c r="AC1588" s="236"/>
      <c r="AD1588" s="236"/>
      <c r="AE1588" s="236"/>
      <c r="AF1588" s="236"/>
      <c r="AG1588" s="236"/>
      <c r="AH1588" s="236"/>
      <c r="AI1588" s="236"/>
      <c r="AJ1588" s="236"/>
      <c r="AK1588" s="236"/>
      <c r="AL1588" s="236"/>
      <c r="AM1588" s="236"/>
      <c r="AN1588" s="236"/>
      <c r="AO1588" s="236"/>
      <c r="AP1588" s="236"/>
      <c r="AQ1588" s="236"/>
      <c r="AR1588" s="236"/>
      <c r="AS1588" s="236"/>
      <c r="AT1588" s="236"/>
      <c r="AU1588" s="221">
        <v>2010</v>
      </c>
      <c r="AV1588" s="221"/>
      <c r="AW1588" s="221"/>
      <c r="AX1588" s="221"/>
      <c r="AY1588" s="221"/>
      <c r="AZ1588" s="221"/>
      <c r="BA1588" s="221"/>
      <c r="BB1588" s="222">
        <v>191</v>
      </c>
      <c r="BC1588" s="222"/>
    </row>
    <row r="1589" spans="1:55" s="19" customFormat="1" ht="25.7" hidden="1" customHeight="1">
      <c r="A1589" s="896"/>
      <c r="B1589" s="242"/>
      <c r="C1589" s="707" t="s">
        <v>7403</v>
      </c>
      <c r="D1589" s="707" t="s">
        <v>12657</v>
      </c>
      <c r="E1589" s="707" t="s">
        <v>7403</v>
      </c>
      <c r="F1589" s="707" t="s">
        <v>12658</v>
      </c>
      <c r="G1589" s="236"/>
      <c r="H1589" s="236"/>
      <c r="I1589" s="235"/>
      <c r="J1589" s="235"/>
      <c r="K1589" s="221"/>
      <c r="L1589" s="235">
        <v>1</v>
      </c>
      <c r="M1589" s="235" t="s">
        <v>290</v>
      </c>
      <c r="N1589" s="235"/>
      <c r="O1589" s="235">
        <v>418</v>
      </c>
      <c r="P1589" s="235">
        <v>418</v>
      </c>
      <c r="Q1589" s="235" t="s">
        <v>12659</v>
      </c>
      <c r="R1589" s="235">
        <v>1</v>
      </c>
      <c r="S1589" s="235" t="s">
        <v>290</v>
      </c>
      <c r="T1589" s="236"/>
      <c r="U1589" s="236">
        <v>2014</v>
      </c>
      <c r="V1589" s="236">
        <v>200</v>
      </c>
      <c r="W1589" s="236"/>
      <c r="X1589" s="236"/>
      <c r="Y1589" s="236"/>
      <c r="Z1589" s="235"/>
      <c r="AA1589" s="707"/>
      <c r="AB1589" s="707"/>
      <c r="AC1589" s="236"/>
      <c r="AD1589" s="236"/>
      <c r="AE1589" s="236"/>
      <c r="AF1589" s="236"/>
      <c r="AG1589" s="236"/>
      <c r="AH1589" s="236"/>
      <c r="AI1589" s="236"/>
      <c r="AJ1589" s="236"/>
      <c r="AK1589" s="236"/>
      <c r="AL1589" s="236"/>
      <c r="AM1589" s="236"/>
      <c r="AN1589" s="236"/>
      <c r="AO1589" s="236"/>
      <c r="AP1589" s="236"/>
      <c r="AQ1589" s="236"/>
      <c r="AR1589" s="236"/>
      <c r="AS1589" s="236"/>
      <c r="AT1589" s="236"/>
      <c r="AU1589" s="221">
        <v>2014</v>
      </c>
      <c r="AV1589" s="221">
        <v>200</v>
      </c>
      <c r="AW1589" s="221"/>
      <c r="AX1589" s="221"/>
      <c r="AY1589" s="221"/>
      <c r="AZ1589" s="221"/>
      <c r="BA1589" s="221"/>
      <c r="BB1589" s="222">
        <v>200</v>
      </c>
      <c r="BC1589" s="222"/>
    </row>
    <row r="1590" spans="1:55" s="19" customFormat="1" ht="25.7" hidden="1" customHeight="1">
      <c r="A1590" s="896"/>
      <c r="B1590" s="242"/>
      <c r="C1590" s="707" t="s">
        <v>7407</v>
      </c>
      <c r="D1590" s="707" t="s">
        <v>15171</v>
      </c>
      <c r="E1590" s="707" t="s">
        <v>7407</v>
      </c>
      <c r="F1590" s="707" t="s">
        <v>15172</v>
      </c>
      <c r="G1590" s="236"/>
      <c r="H1590" s="236"/>
      <c r="I1590" s="235">
        <v>1263</v>
      </c>
      <c r="J1590" s="235">
        <v>348</v>
      </c>
      <c r="K1590" s="221">
        <v>348</v>
      </c>
      <c r="L1590" s="235"/>
      <c r="M1590" s="235"/>
      <c r="N1590" s="235"/>
      <c r="O1590" s="235">
        <v>300</v>
      </c>
      <c r="P1590" s="235">
        <v>300</v>
      </c>
      <c r="Q1590" s="235" t="s">
        <v>8695</v>
      </c>
      <c r="R1590" s="235">
        <v>1</v>
      </c>
      <c r="S1590" s="235" t="s">
        <v>290</v>
      </c>
      <c r="T1590" s="236"/>
      <c r="U1590" s="236"/>
      <c r="V1590" s="236"/>
      <c r="W1590" s="236"/>
      <c r="X1590" s="236"/>
      <c r="Y1590" s="236"/>
      <c r="Z1590" s="235"/>
      <c r="AA1590" s="707"/>
      <c r="AB1590" s="707"/>
      <c r="AC1590" s="236"/>
      <c r="AD1590" s="236"/>
      <c r="AE1590" s="236"/>
      <c r="AF1590" s="236"/>
      <c r="AG1590" s="236"/>
      <c r="AH1590" s="236"/>
      <c r="AI1590" s="236"/>
      <c r="AJ1590" s="236"/>
      <c r="AK1590" s="236"/>
      <c r="AL1590" s="236"/>
      <c r="AM1590" s="236"/>
      <c r="AN1590" s="236"/>
      <c r="AO1590" s="236"/>
      <c r="AP1590" s="236"/>
      <c r="AQ1590" s="236"/>
      <c r="AR1590" s="236"/>
      <c r="AS1590" s="236"/>
      <c r="AT1590" s="236"/>
      <c r="AU1590" s="221">
        <v>2009</v>
      </c>
      <c r="AV1590" s="221"/>
      <c r="AW1590" s="221"/>
      <c r="AX1590" s="221"/>
      <c r="AY1590" s="221"/>
      <c r="AZ1590" s="221"/>
      <c r="BA1590" s="221"/>
      <c r="BB1590" s="222">
        <v>183</v>
      </c>
      <c r="BC1590" s="222"/>
    </row>
    <row r="1591" spans="1:55" s="19" customFormat="1" ht="25.7" hidden="1" customHeight="1">
      <c r="A1591" s="896"/>
      <c r="B1591" s="242"/>
      <c r="C1591" s="707" t="s">
        <v>7413</v>
      </c>
      <c r="D1591" s="707" t="s">
        <v>7814</v>
      </c>
      <c r="E1591" s="707" t="s">
        <v>7413</v>
      </c>
      <c r="F1591" s="707" t="s">
        <v>7413</v>
      </c>
      <c r="G1591" s="236"/>
      <c r="H1591" s="236"/>
      <c r="I1591" s="235">
        <v>1409</v>
      </c>
      <c r="J1591" s="235">
        <v>1409</v>
      </c>
      <c r="K1591" s="221">
        <v>1409</v>
      </c>
      <c r="L1591" s="235"/>
      <c r="M1591" s="235"/>
      <c r="N1591" s="235"/>
      <c r="O1591" s="235">
        <v>900</v>
      </c>
      <c r="P1591" s="235">
        <v>900</v>
      </c>
      <c r="Q1591" s="235" t="s">
        <v>7815</v>
      </c>
      <c r="R1591" s="235">
        <v>3</v>
      </c>
      <c r="S1591" s="235" t="s">
        <v>290</v>
      </c>
      <c r="T1591" s="236"/>
      <c r="U1591" s="236"/>
      <c r="V1591" s="236"/>
      <c r="W1591" s="236"/>
      <c r="X1591" s="236"/>
      <c r="Y1591" s="236"/>
      <c r="Z1591" s="235"/>
      <c r="AA1591" s="707"/>
      <c r="AB1591" s="707"/>
      <c r="AC1591" s="236"/>
      <c r="AD1591" s="236"/>
      <c r="AE1591" s="236"/>
      <c r="AF1591" s="236"/>
      <c r="AG1591" s="236"/>
      <c r="AH1591" s="236"/>
      <c r="AI1591" s="236"/>
      <c r="AJ1591" s="236"/>
      <c r="AK1591" s="236"/>
      <c r="AL1591" s="236"/>
      <c r="AM1591" s="236"/>
      <c r="AN1591" s="236"/>
      <c r="AO1591" s="236"/>
      <c r="AP1591" s="236"/>
      <c r="AQ1591" s="236"/>
      <c r="AR1591" s="236"/>
      <c r="AS1591" s="236"/>
      <c r="AT1591" s="236"/>
      <c r="AU1591" s="221">
        <v>2009</v>
      </c>
      <c r="AV1591" s="221"/>
      <c r="AW1591" s="221"/>
      <c r="AX1591" s="221"/>
      <c r="AY1591" s="221"/>
      <c r="AZ1591" s="221"/>
      <c r="BA1591" s="221"/>
      <c r="BB1591" s="222">
        <v>370</v>
      </c>
      <c r="BC1591" s="222"/>
    </row>
    <row r="1592" spans="1:55" s="19" customFormat="1" ht="25.7" hidden="1" customHeight="1">
      <c r="A1592" s="896"/>
      <c r="B1592" s="242"/>
      <c r="C1592" s="707" t="s">
        <v>7419</v>
      </c>
      <c r="D1592" s="707" t="s">
        <v>7816</v>
      </c>
      <c r="E1592" s="707" t="s">
        <v>7419</v>
      </c>
      <c r="F1592" s="707" t="s">
        <v>7419</v>
      </c>
      <c r="G1592" s="236"/>
      <c r="H1592" s="236"/>
      <c r="I1592" s="235">
        <v>5567</v>
      </c>
      <c r="J1592" s="235">
        <v>0</v>
      </c>
      <c r="K1592" s="221">
        <v>0</v>
      </c>
      <c r="L1592" s="235"/>
      <c r="M1592" s="235"/>
      <c r="N1592" s="235"/>
      <c r="O1592" s="235">
        <v>3000</v>
      </c>
      <c r="P1592" s="235">
        <v>3000</v>
      </c>
      <c r="Q1592" s="235" t="s">
        <v>289</v>
      </c>
      <c r="R1592" s="235">
        <v>10</v>
      </c>
      <c r="S1592" s="235" t="s">
        <v>290</v>
      </c>
      <c r="T1592" s="236"/>
      <c r="U1592" s="236"/>
      <c r="V1592" s="236"/>
      <c r="W1592" s="236"/>
      <c r="X1592" s="236"/>
      <c r="Y1592" s="236"/>
      <c r="Z1592" s="235"/>
      <c r="AA1592" s="707"/>
      <c r="AB1592" s="707"/>
      <c r="AC1592" s="236"/>
      <c r="AD1592" s="236"/>
      <c r="AE1592" s="236"/>
      <c r="AF1592" s="236"/>
      <c r="AG1592" s="236"/>
      <c r="AH1592" s="236"/>
      <c r="AI1592" s="236"/>
      <c r="AJ1592" s="236"/>
      <c r="AK1592" s="236"/>
      <c r="AL1592" s="236"/>
      <c r="AM1592" s="236"/>
      <c r="AN1592" s="236"/>
      <c r="AO1592" s="236"/>
      <c r="AP1592" s="236"/>
      <c r="AQ1592" s="236"/>
      <c r="AR1592" s="236"/>
      <c r="AS1592" s="236"/>
      <c r="AT1592" s="236"/>
      <c r="AU1592" s="221">
        <v>2010</v>
      </c>
      <c r="AV1592" s="221"/>
      <c r="AW1592" s="221"/>
      <c r="AX1592" s="221"/>
      <c r="AY1592" s="221"/>
      <c r="AZ1592" s="221"/>
      <c r="BA1592" s="221"/>
      <c r="BB1592" s="222">
        <v>350</v>
      </c>
      <c r="BC1592" s="222"/>
    </row>
    <row r="1593" spans="1:55" s="19" customFormat="1" ht="25.7" hidden="1" customHeight="1">
      <c r="A1593" s="896"/>
      <c r="B1593" s="242"/>
      <c r="C1593" s="707" t="s">
        <v>7455</v>
      </c>
      <c r="D1593" s="707" t="s">
        <v>7817</v>
      </c>
      <c r="E1593" s="707" t="s">
        <v>7455</v>
      </c>
      <c r="F1593" s="707" t="s">
        <v>7455</v>
      </c>
      <c r="G1593" s="236"/>
      <c r="H1593" s="236"/>
      <c r="I1593" s="235">
        <v>1008</v>
      </c>
      <c r="J1593" s="235" t="s">
        <v>384</v>
      </c>
      <c r="K1593" s="221" t="s">
        <v>384</v>
      </c>
      <c r="L1593" s="235"/>
      <c r="M1593" s="235"/>
      <c r="N1593" s="235"/>
      <c r="O1593" s="235">
        <v>1008</v>
      </c>
      <c r="P1593" s="235">
        <v>1008</v>
      </c>
      <c r="Q1593" s="235" t="s">
        <v>7818</v>
      </c>
      <c r="R1593" s="235">
        <v>3</v>
      </c>
      <c r="S1593" s="235" t="s">
        <v>290</v>
      </c>
      <c r="T1593" s="236"/>
      <c r="U1593" s="236"/>
      <c r="V1593" s="236"/>
      <c r="W1593" s="236"/>
      <c r="X1593" s="236"/>
      <c r="Y1593" s="236"/>
      <c r="Z1593" s="235"/>
      <c r="AA1593" s="707"/>
      <c r="AB1593" s="707"/>
      <c r="AC1593" s="236"/>
      <c r="AD1593" s="236"/>
      <c r="AE1593" s="236"/>
      <c r="AF1593" s="236"/>
      <c r="AG1593" s="236"/>
      <c r="AH1593" s="236"/>
      <c r="AI1593" s="236"/>
      <c r="AJ1593" s="236"/>
      <c r="AK1593" s="236"/>
      <c r="AL1593" s="236"/>
      <c r="AM1593" s="236"/>
      <c r="AN1593" s="236"/>
      <c r="AO1593" s="236"/>
      <c r="AP1593" s="236"/>
      <c r="AQ1593" s="236"/>
      <c r="AR1593" s="236"/>
      <c r="AS1593" s="236"/>
      <c r="AT1593" s="236"/>
      <c r="AU1593" s="221">
        <v>2012</v>
      </c>
      <c r="AV1593" s="221"/>
      <c r="AW1593" s="221"/>
      <c r="AX1593" s="221"/>
      <c r="AY1593" s="221"/>
      <c r="AZ1593" s="221"/>
      <c r="BA1593" s="221"/>
      <c r="BB1593" s="222">
        <v>170</v>
      </c>
      <c r="BC1593" s="222"/>
    </row>
    <row r="1594" spans="1:55" s="19" customFormat="1" ht="25.7" hidden="1" customHeight="1">
      <c r="A1594" s="896"/>
      <c r="B1594" s="242"/>
      <c r="C1594" s="707" t="s">
        <v>7455</v>
      </c>
      <c r="D1594" s="707" t="s">
        <v>16850</v>
      </c>
      <c r="E1594" s="707" t="s">
        <v>7455</v>
      </c>
      <c r="F1594" s="707" t="s">
        <v>7455</v>
      </c>
      <c r="G1594" s="236"/>
      <c r="H1594" s="236"/>
      <c r="I1594" s="235">
        <v>672</v>
      </c>
      <c r="J1594" s="235" t="s">
        <v>384</v>
      </c>
      <c r="K1594" s="221" t="s">
        <v>384</v>
      </c>
      <c r="L1594" s="235"/>
      <c r="M1594" s="235"/>
      <c r="N1594" s="235"/>
      <c r="O1594" s="235">
        <v>672</v>
      </c>
      <c r="P1594" s="235">
        <v>672</v>
      </c>
      <c r="Q1594" s="235" t="s">
        <v>7818</v>
      </c>
      <c r="R1594" s="235">
        <v>2</v>
      </c>
      <c r="S1594" s="235" t="s">
        <v>290</v>
      </c>
      <c r="T1594" s="236"/>
      <c r="U1594" s="236"/>
      <c r="V1594" s="236"/>
      <c r="W1594" s="236"/>
      <c r="X1594" s="236"/>
      <c r="Y1594" s="236"/>
      <c r="Z1594" s="235" t="s">
        <v>384</v>
      </c>
      <c r="AA1594" s="707"/>
      <c r="AB1594" s="707"/>
      <c r="AC1594" s="236"/>
      <c r="AD1594" s="236"/>
      <c r="AE1594" s="236"/>
      <c r="AF1594" s="236"/>
      <c r="AG1594" s="236"/>
      <c r="AH1594" s="236"/>
      <c r="AI1594" s="236"/>
      <c r="AJ1594" s="236"/>
      <c r="AK1594" s="236"/>
      <c r="AL1594" s="236"/>
      <c r="AM1594" s="236"/>
      <c r="AN1594" s="236"/>
      <c r="AO1594" s="236"/>
      <c r="AP1594" s="236"/>
      <c r="AQ1594" s="236"/>
      <c r="AR1594" s="236"/>
      <c r="AS1594" s="236"/>
      <c r="AT1594" s="236"/>
      <c r="AU1594" s="221">
        <v>2019</v>
      </c>
      <c r="AV1594" s="221"/>
      <c r="AW1594" s="221"/>
      <c r="AX1594" s="221"/>
      <c r="AY1594" s="221"/>
      <c r="AZ1594" s="221"/>
      <c r="BA1594" s="221"/>
      <c r="BB1594" s="222">
        <v>400</v>
      </c>
      <c r="BC1594" s="222"/>
    </row>
    <row r="1595" spans="1:55" s="19" customFormat="1" ht="25.7" hidden="1" customHeight="1">
      <c r="A1595" s="896"/>
      <c r="B1595" s="242"/>
      <c r="C1595" s="707" t="s">
        <v>7455</v>
      </c>
      <c r="D1595" s="707" t="s">
        <v>16851</v>
      </c>
      <c r="E1595" s="707" t="s">
        <v>7455</v>
      </c>
      <c r="F1595" s="707" t="s">
        <v>7455</v>
      </c>
      <c r="G1595" s="236"/>
      <c r="H1595" s="236"/>
      <c r="I1595" s="235">
        <v>672</v>
      </c>
      <c r="J1595" s="235" t="s">
        <v>384</v>
      </c>
      <c r="K1595" s="221" t="s">
        <v>384</v>
      </c>
      <c r="L1595" s="235"/>
      <c r="M1595" s="235"/>
      <c r="N1595" s="235"/>
      <c r="O1595" s="235">
        <v>672</v>
      </c>
      <c r="P1595" s="235">
        <v>672</v>
      </c>
      <c r="Q1595" s="235" t="s">
        <v>7818</v>
      </c>
      <c r="R1595" s="235">
        <v>2</v>
      </c>
      <c r="S1595" s="235" t="s">
        <v>290</v>
      </c>
      <c r="T1595" s="236"/>
      <c r="U1595" s="236"/>
      <c r="V1595" s="236"/>
      <c r="W1595" s="236"/>
      <c r="X1595" s="236"/>
      <c r="Y1595" s="236"/>
      <c r="Z1595" s="235" t="s">
        <v>384</v>
      </c>
      <c r="AA1595" s="707"/>
      <c r="AB1595" s="707"/>
      <c r="AC1595" s="236"/>
      <c r="AD1595" s="236"/>
      <c r="AE1595" s="236"/>
      <c r="AF1595" s="236"/>
      <c r="AG1595" s="236"/>
      <c r="AH1595" s="236"/>
      <c r="AI1595" s="236"/>
      <c r="AJ1595" s="236"/>
      <c r="AK1595" s="236"/>
      <c r="AL1595" s="236"/>
      <c r="AM1595" s="236"/>
      <c r="AN1595" s="236"/>
      <c r="AO1595" s="236"/>
      <c r="AP1595" s="236"/>
      <c r="AQ1595" s="236"/>
      <c r="AR1595" s="236"/>
      <c r="AS1595" s="236"/>
      <c r="AT1595" s="236"/>
      <c r="AU1595" s="221">
        <v>2019</v>
      </c>
      <c r="AV1595" s="221"/>
      <c r="AW1595" s="221"/>
      <c r="AX1595" s="221"/>
      <c r="AY1595" s="221"/>
      <c r="AZ1595" s="221"/>
      <c r="BA1595" s="221"/>
      <c r="BB1595" s="222">
        <v>400</v>
      </c>
      <c r="BC1595" s="222"/>
    </row>
    <row r="1596" spans="1:55" s="19" customFormat="1" ht="25.7" hidden="1" customHeight="1">
      <c r="A1596" s="896"/>
      <c r="B1596" s="242"/>
      <c r="C1596" s="707" t="s">
        <v>7455</v>
      </c>
      <c r="D1596" s="707" t="s">
        <v>16852</v>
      </c>
      <c r="E1596" s="707" t="s">
        <v>7455</v>
      </c>
      <c r="F1596" s="707" t="s">
        <v>7455</v>
      </c>
      <c r="G1596" s="236"/>
      <c r="H1596" s="236"/>
      <c r="I1596" s="235">
        <v>672</v>
      </c>
      <c r="J1596" s="235" t="s">
        <v>384</v>
      </c>
      <c r="K1596" s="221" t="s">
        <v>384</v>
      </c>
      <c r="L1596" s="235"/>
      <c r="M1596" s="235"/>
      <c r="N1596" s="235"/>
      <c r="O1596" s="235">
        <v>672</v>
      </c>
      <c r="P1596" s="235">
        <v>672</v>
      </c>
      <c r="Q1596" s="235" t="s">
        <v>7818</v>
      </c>
      <c r="R1596" s="235">
        <v>2</v>
      </c>
      <c r="S1596" s="235" t="s">
        <v>290</v>
      </c>
      <c r="T1596" s="236"/>
      <c r="U1596" s="236"/>
      <c r="V1596" s="236"/>
      <c r="W1596" s="236"/>
      <c r="X1596" s="236"/>
      <c r="Y1596" s="236"/>
      <c r="Z1596" s="235" t="s">
        <v>384</v>
      </c>
      <c r="AA1596" s="707"/>
      <c r="AB1596" s="707"/>
      <c r="AC1596" s="236"/>
      <c r="AD1596" s="236"/>
      <c r="AE1596" s="236"/>
      <c r="AF1596" s="236"/>
      <c r="AG1596" s="236"/>
      <c r="AH1596" s="236"/>
      <c r="AI1596" s="236"/>
      <c r="AJ1596" s="236"/>
      <c r="AK1596" s="236"/>
      <c r="AL1596" s="236"/>
      <c r="AM1596" s="236"/>
      <c r="AN1596" s="236"/>
      <c r="AO1596" s="236"/>
      <c r="AP1596" s="236"/>
      <c r="AQ1596" s="236"/>
      <c r="AR1596" s="236"/>
      <c r="AS1596" s="236"/>
      <c r="AT1596" s="236"/>
      <c r="AU1596" s="221">
        <v>2020</v>
      </c>
      <c r="AV1596" s="221"/>
      <c r="AW1596" s="221"/>
      <c r="AX1596" s="221"/>
      <c r="AY1596" s="221"/>
      <c r="AZ1596" s="221"/>
      <c r="BA1596" s="221"/>
      <c r="BB1596" s="222">
        <v>400</v>
      </c>
      <c r="BC1596" s="222"/>
    </row>
    <row r="1597" spans="1:55" s="19" customFormat="1" ht="25.7" hidden="1" customHeight="1">
      <c r="A1597" s="896"/>
      <c r="B1597" s="242"/>
      <c r="C1597" s="707" t="s">
        <v>7423</v>
      </c>
      <c r="D1597" s="707" t="s">
        <v>7819</v>
      </c>
      <c r="E1597" s="707" t="s">
        <v>7423</v>
      </c>
      <c r="F1597" s="707" t="s">
        <v>7423</v>
      </c>
      <c r="G1597" s="236"/>
      <c r="H1597" s="236"/>
      <c r="I1597" s="235">
        <v>4585</v>
      </c>
      <c r="J1597" s="235">
        <v>3489</v>
      </c>
      <c r="K1597" s="221">
        <v>3489</v>
      </c>
      <c r="L1597" s="235"/>
      <c r="M1597" s="235"/>
      <c r="N1597" s="235"/>
      <c r="O1597" s="235">
        <v>3489</v>
      </c>
      <c r="P1597" s="235">
        <v>3489</v>
      </c>
      <c r="Q1597" s="235" t="s">
        <v>7820</v>
      </c>
      <c r="R1597" s="235">
        <v>7</v>
      </c>
      <c r="S1597" s="235" t="s">
        <v>290</v>
      </c>
      <c r="T1597" s="236"/>
      <c r="U1597" s="236"/>
      <c r="V1597" s="236"/>
      <c r="W1597" s="236"/>
      <c r="X1597" s="236"/>
      <c r="Y1597" s="236"/>
      <c r="Z1597" s="235" t="s">
        <v>1496</v>
      </c>
      <c r="AA1597" s="707"/>
      <c r="AB1597" s="707"/>
      <c r="AC1597" s="236"/>
      <c r="AD1597" s="236"/>
      <c r="AE1597" s="236"/>
      <c r="AF1597" s="236"/>
      <c r="AG1597" s="236"/>
      <c r="AH1597" s="236"/>
      <c r="AI1597" s="236"/>
      <c r="AJ1597" s="236"/>
      <c r="AK1597" s="236"/>
      <c r="AL1597" s="236"/>
      <c r="AM1597" s="236"/>
      <c r="AN1597" s="236"/>
      <c r="AO1597" s="236"/>
      <c r="AP1597" s="236"/>
      <c r="AQ1597" s="236"/>
      <c r="AR1597" s="236"/>
      <c r="AS1597" s="236"/>
      <c r="AT1597" s="236"/>
      <c r="AU1597" s="221">
        <v>2007</v>
      </c>
      <c r="AV1597" s="221"/>
      <c r="AW1597" s="221"/>
      <c r="AX1597" s="221"/>
      <c r="AY1597" s="221"/>
      <c r="AZ1597" s="221"/>
      <c r="BA1597" s="221"/>
      <c r="BB1597" s="222">
        <v>1870</v>
      </c>
      <c r="BC1597" s="222"/>
    </row>
    <row r="1598" spans="1:55" s="19" customFormat="1" ht="25.7" hidden="1" customHeight="1">
      <c r="A1598" s="896"/>
      <c r="B1598" s="242"/>
      <c r="C1598" s="707" t="s">
        <v>7423</v>
      </c>
      <c r="D1598" s="707" t="s">
        <v>7821</v>
      </c>
      <c r="E1598" s="707" t="s">
        <v>7423</v>
      </c>
      <c r="F1598" s="707" t="s">
        <v>7423</v>
      </c>
      <c r="G1598" s="236"/>
      <c r="H1598" s="236"/>
      <c r="I1598" s="235">
        <v>1531</v>
      </c>
      <c r="J1598" s="235">
        <v>44</v>
      </c>
      <c r="K1598" s="221">
        <v>44</v>
      </c>
      <c r="L1598" s="235"/>
      <c r="M1598" s="235"/>
      <c r="N1598" s="235"/>
      <c r="O1598" s="235">
        <v>44</v>
      </c>
      <c r="P1598" s="235">
        <v>44</v>
      </c>
      <c r="Q1598" s="235" t="s">
        <v>7822</v>
      </c>
      <c r="R1598" s="235">
        <v>1</v>
      </c>
      <c r="S1598" s="235" t="s">
        <v>290</v>
      </c>
      <c r="T1598" s="236"/>
      <c r="U1598" s="236"/>
      <c r="V1598" s="236"/>
      <c r="W1598" s="236"/>
      <c r="X1598" s="236"/>
      <c r="Y1598" s="236"/>
      <c r="Z1598" s="235" t="s">
        <v>1496</v>
      </c>
      <c r="AA1598" s="707"/>
      <c r="AB1598" s="707"/>
      <c r="AC1598" s="236"/>
      <c r="AD1598" s="236"/>
      <c r="AE1598" s="236"/>
      <c r="AF1598" s="236"/>
      <c r="AG1598" s="236"/>
      <c r="AH1598" s="236"/>
      <c r="AI1598" s="236"/>
      <c r="AJ1598" s="236"/>
      <c r="AK1598" s="236"/>
      <c r="AL1598" s="236"/>
      <c r="AM1598" s="236"/>
      <c r="AN1598" s="236"/>
      <c r="AO1598" s="236"/>
      <c r="AP1598" s="236"/>
      <c r="AQ1598" s="236"/>
      <c r="AR1598" s="236"/>
      <c r="AS1598" s="236"/>
      <c r="AT1598" s="236"/>
      <c r="AU1598" s="221">
        <v>2012</v>
      </c>
      <c r="AV1598" s="221"/>
      <c r="AW1598" s="221"/>
      <c r="AX1598" s="221"/>
      <c r="AY1598" s="221"/>
      <c r="AZ1598" s="221"/>
      <c r="BA1598" s="221"/>
      <c r="BB1598" s="222">
        <v>40</v>
      </c>
      <c r="BC1598" s="222"/>
    </row>
    <row r="1599" spans="1:55" s="19" customFormat="1" ht="25.7" hidden="1" customHeight="1">
      <c r="A1599" s="896"/>
      <c r="B1599" s="242"/>
      <c r="C1599" s="707" t="s">
        <v>7423</v>
      </c>
      <c r="D1599" s="707" t="s">
        <v>7823</v>
      </c>
      <c r="E1599" s="707" t="s">
        <v>7423</v>
      </c>
      <c r="F1599" s="707" t="s">
        <v>7423</v>
      </c>
      <c r="G1599" s="236"/>
      <c r="H1599" s="236"/>
      <c r="I1599" s="235">
        <v>1063</v>
      </c>
      <c r="J1599" s="235">
        <v>55</v>
      </c>
      <c r="K1599" s="221">
        <v>55</v>
      </c>
      <c r="L1599" s="235"/>
      <c r="M1599" s="235"/>
      <c r="N1599" s="235"/>
      <c r="O1599" s="235">
        <v>55</v>
      </c>
      <c r="P1599" s="235">
        <v>55</v>
      </c>
      <c r="Q1599" s="235" t="s">
        <v>7824</v>
      </c>
      <c r="R1599" s="235">
        <v>1</v>
      </c>
      <c r="S1599" s="235" t="s">
        <v>290</v>
      </c>
      <c r="T1599" s="236"/>
      <c r="U1599" s="236"/>
      <c r="V1599" s="236"/>
      <c r="W1599" s="236"/>
      <c r="X1599" s="236"/>
      <c r="Y1599" s="236"/>
      <c r="Z1599" s="235" t="s">
        <v>1496</v>
      </c>
      <c r="AA1599" s="707"/>
      <c r="AB1599" s="707"/>
      <c r="AC1599" s="236"/>
      <c r="AD1599" s="236"/>
      <c r="AE1599" s="236"/>
      <c r="AF1599" s="236"/>
      <c r="AG1599" s="236"/>
      <c r="AH1599" s="236"/>
      <c r="AI1599" s="236"/>
      <c r="AJ1599" s="236"/>
      <c r="AK1599" s="236"/>
      <c r="AL1599" s="236"/>
      <c r="AM1599" s="236"/>
      <c r="AN1599" s="236"/>
      <c r="AO1599" s="236"/>
      <c r="AP1599" s="236"/>
      <c r="AQ1599" s="236"/>
      <c r="AR1599" s="236"/>
      <c r="AS1599" s="236"/>
      <c r="AT1599" s="236"/>
      <c r="AU1599" s="221">
        <v>2012</v>
      </c>
      <c r="AV1599" s="221"/>
      <c r="AW1599" s="221"/>
      <c r="AX1599" s="221"/>
      <c r="AY1599" s="221"/>
      <c r="AZ1599" s="221"/>
      <c r="BA1599" s="221"/>
      <c r="BB1599" s="222">
        <v>44</v>
      </c>
      <c r="BC1599" s="222"/>
    </row>
    <row r="1600" spans="1:55" s="19" customFormat="1" ht="25.7" hidden="1" customHeight="1">
      <c r="A1600" s="896"/>
      <c r="B1600" s="242"/>
      <c r="C1600" s="707" t="s">
        <v>7423</v>
      </c>
      <c r="D1600" s="707" t="s">
        <v>7825</v>
      </c>
      <c r="E1600" s="707" t="s">
        <v>7423</v>
      </c>
      <c r="F1600" s="707" t="s">
        <v>7423</v>
      </c>
      <c r="G1600" s="236"/>
      <c r="H1600" s="236"/>
      <c r="I1600" s="235">
        <v>1991</v>
      </c>
      <c r="J1600" s="235">
        <v>329</v>
      </c>
      <c r="K1600" s="221">
        <v>429</v>
      </c>
      <c r="L1600" s="235"/>
      <c r="M1600" s="235"/>
      <c r="N1600" s="235"/>
      <c r="O1600" s="235">
        <v>429</v>
      </c>
      <c r="P1600" s="235">
        <v>429</v>
      </c>
      <c r="Q1600" s="235" t="s">
        <v>7826</v>
      </c>
      <c r="R1600" s="235">
        <v>2</v>
      </c>
      <c r="S1600" s="235" t="s">
        <v>290</v>
      </c>
      <c r="T1600" s="236"/>
      <c r="U1600" s="236"/>
      <c r="V1600" s="236"/>
      <c r="W1600" s="236"/>
      <c r="X1600" s="236"/>
      <c r="Y1600" s="236"/>
      <c r="Z1600" s="235" t="s">
        <v>7827</v>
      </c>
      <c r="AA1600" s="707"/>
      <c r="AB1600" s="707"/>
      <c r="AC1600" s="236"/>
      <c r="AD1600" s="236"/>
      <c r="AE1600" s="236"/>
      <c r="AF1600" s="236"/>
      <c r="AG1600" s="236"/>
      <c r="AH1600" s="236"/>
      <c r="AI1600" s="236"/>
      <c r="AJ1600" s="236"/>
      <c r="AK1600" s="236"/>
      <c r="AL1600" s="236"/>
      <c r="AM1600" s="236"/>
      <c r="AN1600" s="236"/>
      <c r="AO1600" s="236"/>
      <c r="AP1600" s="236"/>
      <c r="AQ1600" s="236"/>
      <c r="AR1600" s="236"/>
      <c r="AS1600" s="236"/>
      <c r="AT1600" s="236"/>
      <c r="AU1600" s="221">
        <v>2012</v>
      </c>
      <c r="AV1600" s="221"/>
      <c r="AW1600" s="221"/>
      <c r="AX1600" s="221"/>
      <c r="AY1600" s="221"/>
      <c r="AZ1600" s="221"/>
      <c r="BA1600" s="221"/>
      <c r="BB1600" s="222">
        <v>70</v>
      </c>
      <c r="BC1600" s="222"/>
    </row>
    <row r="1601" spans="1:55" s="19" customFormat="1" ht="25.7" hidden="1" customHeight="1">
      <c r="A1601" s="896"/>
      <c r="B1601" s="225"/>
      <c r="C1601" s="707" t="s">
        <v>7423</v>
      </c>
      <c r="D1601" s="707" t="s">
        <v>7828</v>
      </c>
      <c r="E1601" s="707" t="s">
        <v>7423</v>
      </c>
      <c r="F1601" s="707" t="s">
        <v>7423</v>
      </c>
      <c r="G1601" s="236"/>
      <c r="H1601" s="236"/>
      <c r="I1601" s="235">
        <v>1662</v>
      </c>
      <c r="J1601" s="235">
        <v>455</v>
      </c>
      <c r="K1601" s="235">
        <v>399</v>
      </c>
      <c r="L1601" s="236"/>
      <c r="M1601" s="736"/>
      <c r="N1601" s="236"/>
      <c r="O1601" s="235">
        <v>399</v>
      </c>
      <c r="P1601" s="235">
        <v>399</v>
      </c>
      <c r="Q1601" s="235" t="s">
        <v>7829</v>
      </c>
      <c r="R1601" s="235">
        <v>2</v>
      </c>
      <c r="S1601" s="235" t="s">
        <v>290</v>
      </c>
      <c r="T1601" s="236"/>
      <c r="U1601" s="236"/>
      <c r="V1601" s="236"/>
      <c r="W1601" s="236"/>
      <c r="X1601" s="236"/>
      <c r="Y1601" s="236"/>
      <c r="Z1601" s="235"/>
      <c r="AA1601" s="707"/>
      <c r="AB1601" s="707"/>
      <c r="AC1601" s="236"/>
      <c r="AD1601" s="236"/>
      <c r="AE1601" s="236"/>
      <c r="AF1601" s="236"/>
      <c r="AG1601" s="236"/>
      <c r="AH1601" s="236"/>
      <c r="AI1601" s="236"/>
      <c r="AJ1601" s="236"/>
      <c r="AK1601" s="236"/>
      <c r="AL1601" s="236"/>
      <c r="AM1601" s="236"/>
      <c r="AN1601" s="236"/>
      <c r="AO1601" s="236"/>
      <c r="AP1601" s="236"/>
      <c r="AQ1601" s="236"/>
      <c r="AR1601" s="236"/>
      <c r="AS1601" s="236"/>
      <c r="AT1601" s="236"/>
      <c r="AU1601" s="221">
        <v>2012</v>
      </c>
      <c r="AV1601" s="221"/>
      <c r="AW1601" s="221"/>
      <c r="AX1601" s="221"/>
      <c r="AY1601" s="221"/>
      <c r="AZ1601" s="221"/>
      <c r="BA1601" s="221"/>
      <c r="BB1601" s="222">
        <v>96</v>
      </c>
      <c r="BC1601" s="222"/>
    </row>
    <row r="1602" spans="1:55" s="19" customFormat="1" ht="25.7" hidden="1" customHeight="1">
      <c r="A1602" s="896"/>
      <c r="B1602" s="242"/>
      <c r="C1602" s="707" t="s">
        <v>7430</v>
      </c>
      <c r="D1602" s="707" t="s">
        <v>7830</v>
      </c>
      <c r="E1602" s="707" t="s">
        <v>7430</v>
      </c>
      <c r="F1602" s="707" t="s">
        <v>7430</v>
      </c>
      <c r="G1602" s="236"/>
      <c r="H1602" s="236"/>
      <c r="I1602" s="235">
        <v>1163</v>
      </c>
      <c r="J1602" s="235">
        <v>912</v>
      </c>
      <c r="K1602" s="235">
        <v>912</v>
      </c>
      <c r="L1602" s="236"/>
      <c r="M1602" s="736"/>
      <c r="N1602" s="236"/>
      <c r="O1602" s="235">
        <v>912</v>
      </c>
      <c r="P1602" s="235">
        <v>912</v>
      </c>
      <c r="Q1602" s="235" t="s">
        <v>7800</v>
      </c>
      <c r="R1602" s="235">
        <v>2</v>
      </c>
      <c r="S1602" s="235" t="s">
        <v>290</v>
      </c>
      <c r="T1602" s="236"/>
      <c r="U1602" s="236"/>
      <c r="V1602" s="236"/>
      <c r="W1602" s="236"/>
      <c r="X1602" s="236"/>
      <c r="Y1602" s="236"/>
      <c r="Z1602" s="235"/>
      <c r="AA1602" s="707"/>
      <c r="AB1602" s="707"/>
      <c r="AC1602" s="236"/>
      <c r="AD1602" s="236"/>
      <c r="AE1602" s="236"/>
      <c r="AF1602" s="236"/>
      <c r="AG1602" s="236"/>
      <c r="AH1602" s="236"/>
      <c r="AI1602" s="236"/>
      <c r="AJ1602" s="236"/>
      <c r="AK1602" s="236"/>
      <c r="AL1602" s="236"/>
      <c r="AM1602" s="236"/>
      <c r="AN1602" s="236"/>
      <c r="AO1602" s="236"/>
      <c r="AP1602" s="236"/>
      <c r="AQ1602" s="236"/>
      <c r="AR1602" s="236"/>
      <c r="AS1602" s="236"/>
      <c r="AT1602" s="236"/>
      <c r="AU1602" s="221">
        <v>2010</v>
      </c>
      <c r="AV1602" s="221"/>
      <c r="AW1602" s="221"/>
      <c r="AX1602" s="221"/>
      <c r="AY1602" s="221"/>
      <c r="AZ1602" s="221"/>
      <c r="BA1602" s="221"/>
      <c r="BB1602" s="222">
        <v>106</v>
      </c>
      <c r="BC1602" s="222"/>
    </row>
    <row r="1603" spans="1:55" s="19" customFormat="1" ht="25.7" hidden="1" customHeight="1">
      <c r="A1603" s="896"/>
      <c r="B1603" s="242"/>
      <c r="C1603" s="707" t="s">
        <v>7450</v>
      </c>
      <c r="D1603" s="707" t="s">
        <v>7831</v>
      </c>
      <c r="E1603" s="707" t="s">
        <v>7450</v>
      </c>
      <c r="F1603" s="707" t="s">
        <v>7450</v>
      </c>
      <c r="G1603" s="236"/>
      <c r="H1603" s="236"/>
      <c r="I1603" s="235">
        <v>6058</v>
      </c>
      <c r="J1603" s="235">
        <v>394.98</v>
      </c>
      <c r="K1603" s="235">
        <v>395</v>
      </c>
      <c r="L1603" s="236"/>
      <c r="M1603" s="736"/>
      <c r="N1603" s="236"/>
      <c r="O1603" s="235">
        <v>395</v>
      </c>
      <c r="P1603" s="235">
        <v>395</v>
      </c>
      <c r="Q1603" s="235" t="s">
        <v>7832</v>
      </c>
      <c r="R1603" s="235">
        <v>1</v>
      </c>
      <c r="S1603" s="235" t="s">
        <v>290</v>
      </c>
      <c r="T1603" s="236"/>
      <c r="U1603" s="236"/>
      <c r="V1603" s="236"/>
      <c r="W1603" s="236"/>
      <c r="X1603" s="236"/>
      <c r="Y1603" s="236"/>
      <c r="Z1603" s="235" t="s">
        <v>1496</v>
      </c>
      <c r="AA1603" s="707"/>
      <c r="AB1603" s="707"/>
      <c r="AC1603" s="236"/>
      <c r="AD1603" s="236"/>
      <c r="AE1603" s="236"/>
      <c r="AF1603" s="236"/>
      <c r="AG1603" s="236"/>
      <c r="AH1603" s="236"/>
      <c r="AI1603" s="236"/>
      <c r="AJ1603" s="236"/>
      <c r="AK1603" s="236"/>
      <c r="AL1603" s="236"/>
      <c r="AM1603" s="236"/>
      <c r="AN1603" s="236"/>
      <c r="AO1603" s="236"/>
      <c r="AP1603" s="236"/>
      <c r="AQ1603" s="236"/>
      <c r="AR1603" s="236"/>
      <c r="AS1603" s="236"/>
      <c r="AT1603" s="236"/>
      <c r="AU1603" s="221">
        <v>2009</v>
      </c>
      <c r="AV1603" s="221"/>
      <c r="AW1603" s="221"/>
      <c r="AX1603" s="221"/>
      <c r="AY1603" s="221"/>
      <c r="AZ1603" s="221"/>
      <c r="BA1603" s="221"/>
      <c r="BB1603" s="222">
        <v>90</v>
      </c>
      <c r="BC1603" s="222"/>
    </row>
    <row r="1604" spans="1:55" s="19" customFormat="1" ht="25.7" hidden="1" customHeight="1">
      <c r="A1604" s="896"/>
      <c r="B1604" s="242"/>
      <c r="C1604" s="707" t="s">
        <v>7450</v>
      </c>
      <c r="D1604" s="707" t="s">
        <v>7833</v>
      </c>
      <c r="E1604" s="707" t="s">
        <v>7450</v>
      </c>
      <c r="F1604" s="707" t="s">
        <v>7450</v>
      </c>
      <c r="G1604" s="236"/>
      <c r="H1604" s="236"/>
      <c r="I1604" s="235">
        <v>3475</v>
      </c>
      <c r="J1604" s="235">
        <v>396</v>
      </c>
      <c r="K1604" s="235">
        <v>396</v>
      </c>
      <c r="L1604" s="236"/>
      <c r="M1604" s="736"/>
      <c r="N1604" s="236"/>
      <c r="O1604" s="235">
        <v>396</v>
      </c>
      <c r="P1604" s="235">
        <v>396</v>
      </c>
      <c r="Q1604" s="235" t="s">
        <v>7834</v>
      </c>
      <c r="R1604" s="235">
        <v>1</v>
      </c>
      <c r="S1604" s="235" t="s">
        <v>290</v>
      </c>
      <c r="T1604" s="236"/>
      <c r="U1604" s="236"/>
      <c r="V1604" s="236"/>
      <c r="W1604" s="236"/>
      <c r="X1604" s="236"/>
      <c r="Y1604" s="236"/>
      <c r="Z1604" s="235" t="s">
        <v>1496</v>
      </c>
      <c r="AA1604" s="707"/>
      <c r="AB1604" s="707"/>
      <c r="AC1604" s="236"/>
      <c r="AD1604" s="236"/>
      <c r="AE1604" s="236"/>
      <c r="AF1604" s="236"/>
      <c r="AG1604" s="236"/>
      <c r="AH1604" s="236"/>
      <c r="AI1604" s="236"/>
      <c r="AJ1604" s="236"/>
      <c r="AK1604" s="236"/>
      <c r="AL1604" s="236"/>
      <c r="AM1604" s="236"/>
      <c r="AN1604" s="236"/>
      <c r="AO1604" s="236"/>
      <c r="AP1604" s="236"/>
      <c r="AQ1604" s="236"/>
      <c r="AR1604" s="236"/>
      <c r="AS1604" s="236"/>
      <c r="AT1604" s="236"/>
      <c r="AU1604" s="221">
        <v>2016</v>
      </c>
      <c r="AV1604" s="221"/>
      <c r="AW1604" s="221"/>
      <c r="AX1604" s="221"/>
      <c r="AY1604" s="221"/>
      <c r="AZ1604" s="221"/>
      <c r="BA1604" s="221"/>
      <c r="BB1604" s="222">
        <v>200</v>
      </c>
      <c r="BC1604" s="222"/>
    </row>
    <row r="1605" spans="1:55" s="19" customFormat="1" ht="25.7" hidden="1" customHeight="1">
      <c r="A1605" s="896"/>
      <c r="B1605" s="242"/>
      <c r="C1605" s="707" t="s">
        <v>7450</v>
      </c>
      <c r="D1605" s="707" t="s">
        <v>15173</v>
      </c>
      <c r="E1605" s="707" t="s">
        <v>7450</v>
      </c>
      <c r="F1605" s="707" t="s">
        <v>7450</v>
      </c>
      <c r="G1605" s="236"/>
      <c r="H1605" s="236"/>
      <c r="I1605" s="235">
        <v>2657</v>
      </c>
      <c r="J1605" s="235">
        <v>406</v>
      </c>
      <c r="K1605" s="235">
        <v>406</v>
      </c>
      <c r="L1605" s="236"/>
      <c r="M1605" s="736"/>
      <c r="N1605" s="236"/>
      <c r="O1605" s="235">
        <v>406</v>
      </c>
      <c r="P1605" s="235">
        <v>406</v>
      </c>
      <c r="Q1605" s="235" t="s">
        <v>15174</v>
      </c>
      <c r="R1605" s="235">
        <v>1</v>
      </c>
      <c r="S1605" s="235" t="s">
        <v>290</v>
      </c>
      <c r="T1605" s="236"/>
      <c r="U1605" s="236"/>
      <c r="V1605" s="236"/>
      <c r="W1605" s="236"/>
      <c r="X1605" s="236"/>
      <c r="Y1605" s="236"/>
      <c r="Z1605" s="235" t="s">
        <v>1496</v>
      </c>
      <c r="AA1605" s="707"/>
      <c r="AB1605" s="707"/>
      <c r="AC1605" s="236"/>
      <c r="AD1605" s="236"/>
      <c r="AE1605" s="236"/>
      <c r="AF1605" s="236"/>
      <c r="AG1605" s="236"/>
      <c r="AH1605" s="236"/>
      <c r="AI1605" s="236"/>
      <c r="AJ1605" s="236"/>
      <c r="AK1605" s="236"/>
      <c r="AL1605" s="236"/>
      <c r="AM1605" s="236"/>
      <c r="AN1605" s="236"/>
      <c r="AO1605" s="236"/>
      <c r="AP1605" s="236"/>
      <c r="AQ1605" s="236"/>
      <c r="AR1605" s="236"/>
      <c r="AS1605" s="236"/>
      <c r="AT1605" s="236"/>
      <c r="AU1605" s="221">
        <v>2018</v>
      </c>
      <c r="AV1605" s="221"/>
      <c r="AW1605" s="221"/>
      <c r="AX1605" s="221"/>
      <c r="AY1605" s="221"/>
      <c r="AZ1605" s="221"/>
      <c r="BA1605" s="221"/>
      <c r="BB1605" s="222">
        <v>250</v>
      </c>
      <c r="BC1605" s="222"/>
    </row>
    <row r="1606" spans="1:55" s="19" customFormat="1" ht="25.7" hidden="1" customHeight="1">
      <c r="A1606" s="896"/>
      <c r="B1606" s="242"/>
      <c r="C1606" s="707" t="s">
        <v>7450</v>
      </c>
      <c r="D1606" s="707" t="s">
        <v>15175</v>
      </c>
      <c r="E1606" s="707" t="s">
        <v>7450</v>
      </c>
      <c r="F1606" s="707" t="s">
        <v>7450</v>
      </c>
      <c r="G1606" s="236"/>
      <c r="H1606" s="236"/>
      <c r="I1606" s="235">
        <v>3918</v>
      </c>
      <c r="J1606" s="235">
        <v>179</v>
      </c>
      <c r="K1606" s="235">
        <v>179</v>
      </c>
      <c r="L1606" s="236"/>
      <c r="M1606" s="736"/>
      <c r="N1606" s="236"/>
      <c r="O1606" s="235">
        <v>179</v>
      </c>
      <c r="P1606" s="235">
        <v>179</v>
      </c>
      <c r="Q1606" s="235" t="s">
        <v>15176</v>
      </c>
      <c r="R1606" s="235">
        <v>1</v>
      </c>
      <c r="S1606" s="235" t="s">
        <v>290</v>
      </c>
      <c r="T1606" s="236"/>
      <c r="U1606" s="236"/>
      <c r="V1606" s="236"/>
      <c r="W1606" s="236"/>
      <c r="X1606" s="236"/>
      <c r="Y1606" s="236"/>
      <c r="Z1606" s="235" t="s">
        <v>1496</v>
      </c>
      <c r="AA1606" s="707"/>
      <c r="AB1606" s="707"/>
      <c r="AC1606" s="236"/>
      <c r="AD1606" s="236"/>
      <c r="AE1606" s="236"/>
      <c r="AF1606" s="236"/>
      <c r="AG1606" s="236"/>
      <c r="AH1606" s="236"/>
      <c r="AI1606" s="236"/>
      <c r="AJ1606" s="236"/>
      <c r="AK1606" s="236"/>
      <c r="AL1606" s="236"/>
      <c r="AM1606" s="236"/>
      <c r="AN1606" s="236"/>
      <c r="AO1606" s="236"/>
      <c r="AP1606" s="236"/>
      <c r="AQ1606" s="236"/>
      <c r="AR1606" s="236"/>
      <c r="AS1606" s="236"/>
      <c r="AT1606" s="236"/>
      <c r="AU1606" s="221">
        <v>2018</v>
      </c>
      <c r="AV1606" s="221"/>
      <c r="AW1606" s="221"/>
      <c r="AX1606" s="221"/>
      <c r="AY1606" s="221"/>
      <c r="AZ1606" s="221"/>
      <c r="BA1606" s="221"/>
      <c r="BB1606" s="222">
        <v>250</v>
      </c>
      <c r="BC1606" s="222"/>
    </row>
    <row r="1607" spans="1:55" s="19" customFormat="1" ht="25.7" hidden="1" customHeight="1">
      <c r="A1607" s="896"/>
      <c r="B1607" s="242"/>
      <c r="C1607" s="707" t="s">
        <v>7450</v>
      </c>
      <c r="D1607" s="707" t="s">
        <v>16853</v>
      </c>
      <c r="E1607" s="707" t="s">
        <v>7450</v>
      </c>
      <c r="F1607" s="707" t="s">
        <v>7450</v>
      </c>
      <c r="G1607" s="236"/>
      <c r="H1607" s="236"/>
      <c r="I1607" s="235">
        <v>560</v>
      </c>
      <c r="J1607" s="235">
        <v>400</v>
      </c>
      <c r="K1607" s="235">
        <v>400</v>
      </c>
      <c r="L1607" s="236">
        <v>400</v>
      </c>
      <c r="M1607" s="736">
        <v>400</v>
      </c>
      <c r="N1607" s="236">
        <v>400</v>
      </c>
      <c r="O1607" s="235">
        <v>400</v>
      </c>
      <c r="P1607" s="235">
        <v>400</v>
      </c>
      <c r="Q1607" s="235" t="s">
        <v>16854</v>
      </c>
      <c r="R1607" s="235">
        <v>1</v>
      </c>
      <c r="S1607" s="235" t="s">
        <v>290</v>
      </c>
      <c r="T1607" s="236"/>
      <c r="U1607" s="236"/>
      <c r="V1607" s="236"/>
      <c r="W1607" s="236"/>
      <c r="X1607" s="236"/>
      <c r="Y1607" s="236"/>
      <c r="Z1607" s="235" t="s">
        <v>384</v>
      </c>
      <c r="AA1607" s="707"/>
      <c r="AB1607" s="707"/>
      <c r="AC1607" s="236"/>
      <c r="AD1607" s="236"/>
      <c r="AE1607" s="236"/>
      <c r="AF1607" s="236"/>
      <c r="AG1607" s="236"/>
      <c r="AH1607" s="236"/>
      <c r="AI1607" s="236"/>
      <c r="AJ1607" s="236"/>
      <c r="AK1607" s="236"/>
      <c r="AL1607" s="236"/>
      <c r="AM1607" s="236"/>
      <c r="AN1607" s="236"/>
      <c r="AO1607" s="236"/>
      <c r="AP1607" s="236"/>
      <c r="AQ1607" s="236"/>
      <c r="AR1607" s="236"/>
      <c r="AS1607" s="236"/>
      <c r="AT1607" s="236"/>
      <c r="AU1607" s="221">
        <v>2017</v>
      </c>
      <c r="AV1607" s="221"/>
      <c r="AW1607" s="221"/>
      <c r="AX1607" s="221"/>
      <c r="AY1607" s="221"/>
      <c r="AZ1607" s="221"/>
      <c r="BA1607" s="221"/>
      <c r="BB1607" s="222">
        <v>200</v>
      </c>
      <c r="BC1607" s="222" t="s">
        <v>2023</v>
      </c>
    </row>
    <row r="1608" spans="1:55" s="19" customFormat="1" ht="25.7" hidden="1" customHeight="1">
      <c r="A1608" s="896"/>
      <c r="B1608" s="242"/>
      <c r="C1608" s="707" t="s">
        <v>7517</v>
      </c>
      <c r="D1608" s="707" t="s">
        <v>7835</v>
      </c>
      <c r="E1608" s="707" t="s">
        <v>7517</v>
      </c>
      <c r="F1608" s="707" t="s">
        <v>7836</v>
      </c>
      <c r="G1608" s="236"/>
      <c r="H1608" s="236"/>
      <c r="I1608" s="235">
        <v>2937</v>
      </c>
      <c r="J1608" s="235">
        <v>1158</v>
      </c>
      <c r="K1608" s="235">
        <v>1158</v>
      </c>
      <c r="L1608" s="236"/>
      <c r="M1608" s="736"/>
      <c r="N1608" s="236"/>
      <c r="O1608" s="235">
        <v>1122</v>
      </c>
      <c r="P1608" s="235">
        <v>1122</v>
      </c>
      <c r="Q1608" s="235" t="s">
        <v>2057</v>
      </c>
      <c r="R1608" s="235">
        <v>3</v>
      </c>
      <c r="S1608" s="235" t="s">
        <v>290</v>
      </c>
      <c r="T1608" s="236"/>
      <c r="U1608" s="236"/>
      <c r="V1608" s="236"/>
      <c r="W1608" s="236"/>
      <c r="X1608" s="236"/>
      <c r="Y1608" s="236"/>
      <c r="Z1608" s="235" t="s">
        <v>2058</v>
      </c>
      <c r="AA1608" s="707"/>
      <c r="AB1608" s="707"/>
      <c r="AC1608" s="236"/>
      <c r="AD1608" s="236"/>
      <c r="AE1608" s="236"/>
      <c r="AF1608" s="236"/>
      <c r="AG1608" s="236"/>
      <c r="AH1608" s="236"/>
      <c r="AI1608" s="236"/>
      <c r="AJ1608" s="236"/>
      <c r="AK1608" s="236"/>
      <c r="AL1608" s="236"/>
      <c r="AM1608" s="236"/>
      <c r="AN1608" s="236"/>
      <c r="AO1608" s="236"/>
      <c r="AP1608" s="236"/>
      <c r="AQ1608" s="236"/>
      <c r="AR1608" s="236"/>
      <c r="AS1608" s="236"/>
      <c r="AT1608" s="236"/>
      <c r="AU1608" s="221">
        <v>2014.5</v>
      </c>
      <c r="AV1608" s="221"/>
      <c r="AW1608" s="221"/>
      <c r="AX1608" s="221"/>
      <c r="AY1608" s="221"/>
      <c r="AZ1608" s="221"/>
      <c r="BA1608" s="221"/>
      <c r="BB1608" s="222">
        <v>1200</v>
      </c>
      <c r="BC1608" s="222" t="s">
        <v>11779</v>
      </c>
    </row>
    <row r="1609" spans="1:55" s="19" customFormat="1" ht="25.7" hidden="1" customHeight="1">
      <c r="A1609" s="896"/>
      <c r="B1609" s="242"/>
      <c r="C1609" s="707" t="s">
        <v>7517</v>
      </c>
      <c r="D1609" s="707" t="s">
        <v>7837</v>
      </c>
      <c r="E1609" s="707" t="s">
        <v>7517</v>
      </c>
      <c r="F1609" s="707" t="s">
        <v>7838</v>
      </c>
      <c r="G1609" s="236"/>
      <c r="H1609" s="236"/>
      <c r="I1609" s="235">
        <v>1200</v>
      </c>
      <c r="J1609" s="235">
        <v>500</v>
      </c>
      <c r="K1609" s="235">
        <v>500</v>
      </c>
      <c r="L1609" s="236"/>
      <c r="M1609" s="736"/>
      <c r="N1609" s="236"/>
      <c r="O1609" s="235">
        <v>748</v>
      </c>
      <c r="P1609" s="235">
        <v>748</v>
      </c>
      <c r="Q1609" s="235" t="s">
        <v>2057</v>
      </c>
      <c r="R1609" s="235">
        <v>2</v>
      </c>
      <c r="S1609" s="235" t="s">
        <v>290</v>
      </c>
      <c r="T1609" s="236"/>
      <c r="U1609" s="236"/>
      <c r="V1609" s="236"/>
      <c r="W1609" s="236"/>
      <c r="X1609" s="236"/>
      <c r="Y1609" s="236"/>
      <c r="Z1609" s="235" t="s">
        <v>2058</v>
      </c>
      <c r="AA1609" s="707"/>
      <c r="AB1609" s="707"/>
      <c r="AC1609" s="236"/>
      <c r="AD1609" s="236"/>
      <c r="AE1609" s="236"/>
      <c r="AF1609" s="236"/>
      <c r="AG1609" s="236"/>
      <c r="AH1609" s="236"/>
      <c r="AI1609" s="236"/>
      <c r="AJ1609" s="236"/>
      <c r="AK1609" s="236"/>
      <c r="AL1609" s="236"/>
      <c r="AM1609" s="236"/>
      <c r="AN1609" s="236"/>
      <c r="AO1609" s="236"/>
      <c r="AP1609" s="236"/>
      <c r="AQ1609" s="236"/>
      <c r="AR1609" s="236"/>
      <c r="AS1609" s="236"/>
      <c r="AT1609" s="236"/>
      <c r="AU1609" s="221">
        <v>2012</v>
      </c>
      <c r="AV1609" s="221"/>
      <c r="AW1609" s="221"/>
      <c r="AX1609" s="221"/>
      <c r="AY1609" s="221"/>
      <c r="AZ1609" s="221"/>
      <c r="BA1609" s="221"/>
      <c r="BB1609" s="222">
        <v>300</v>
      </c>
      <c r="BC1609" s="222" t="s">
        <v>11780</v>
      </c>
    </row>
    <row r="1610" spans="1:55" s="19" customFormat="1" ht="25.7" hidden="1" customHeight="1">
      <c r="A1610" s="896"/>
      <c r="B1610" s="242"/>
      <c r="C1610" s="707" t="s">
        <v>7517</v>
      </c>
      <c r="D1610" s="707" t="s">
        <v>7839</v>
      </c>
      <c r="E1610" s="707" t="s">
        <v>7517</v>
      </c>
      <c r="F1610" s="707" t="s">
        <v>7840</v>
      </c>
      <c r="G1610" s="236"/>
      <c r="H1610" s="236"/>
      <c r="I1610" s="235">
        <v>919</v>
      </c>
      <c r="J1610" s="235">
        <v>364</v>
      </c>
      <c r="K1610" s="235">
        <v>364</v>
      </c>
      <c r="L1610" s="236">
        <v>600</v>
      </c>
      <c r="M1610" s="736">
        <v>600</v>
      </c>
      <c r="N1610" s="236">
        <v>600</v>
      </c>
      <c r="O1610" s="235">
        <v>336</v>
      </c>
      <c r="P1610" s="235">
        <v>336</v>
      </c>
      <c r="Q1610" s="235" t="s">
        <v>7818</v>
      </c>
      <c r="R1610" s="235">
        <v>1</v>
      </c>
      <c r="S1610" s="235" t="s">
        <v>290</v>
      </c>
      <c r="T1610" s="236"/>
      <c r="U1610" s="236"/>
      <c r="V1610" s="236"/>
      <c r="W1610" s="236"/>
      <c r="X1610" s="236"/>
      <c r="Y1610" s="236"/>
      <c r="Z1610" s="235"/>
      <c r="AA1610" s="707"/>
      <c r="AB1610" s="707"/>
      <c r="AC1610" s="236"/>
      <c r="AD1610" s="236"/>
      <c r="AE1610" s="236"/>
      <c r="AF1610" s="236"/>
      <c r="AG1610" s="236"/>
      <c r="AH1610" s="236"/>
      <c r="AI1610" s="236"/>
      <c r="AJ1610" s="236"/>
      <c r="AK1610" s="236"/>
      <c r="AL1610" s="236"/>
      <c r="AM1610" s="236"/>
      <c r="AN1610" s="236"/>
      <c r="AO1610" s="236"/>
      <c r="AP1610" s="236"/>
      <c r="AQ1610" s="236"/>
      <c r="AR1610" s="236"/>
      <c r="AS1610" s="236"/>
      <c r="AT1610" s="236"/>
      <c r="AU1610" s="221">
        <v>2010</v>
      </c>
      <c r="AV1610" s="221"/>
      <c r="AW1610" s="221"/>
      <c r="AX1610" s="221"/>
      <c r="AY1610" s="221"/>
      <c r="AZ1610" s="221"/>
      <c r="BA1610" s="221"/>
      <c r="BB1610" s="222">
        <v>65</v>
      </c>
      <c r="BC1610" s="222"/>
    </row>
    <row r="1611" spans="1:55" s="19" customFormat="1" ht="25.7" hidden="1" customHeight="1">
      <c r="A1611" s="896"/>
      <c r="B1611" s="242"/>
      <c r="C1611" s="236" t="s">
        <v>7517</v>
      </c>
      <c r="D1611" s="246" t="s">
        <v>5081</v>
      </c>
      <c r="E1611" s="236" t="s">
        <v>7517</v>
      </c>
      <c r="F1611" s="707" t="s">
        <v>7841</v>
      </c>
      <c r="G1611" s="236"/>
      <c r="H1611" s="236"/>
      <c r="I1611" s="235">
        <v>374</v>
      </c>
      <c r="J1611" s="235">
        <v>364</v>
      </c>
      <c r="K1611" s="235">
        <v>364</v>
      </c>
      <c r="L1611" s="236">
        <v>950</v>
      </c>
      <c r="M1611" s="736">
        <v>950</v>
      </c>
      <c r="N1611" s="236">
        <v>950</v>
      </c>
      <c r="O1611" s="235">
        <v>336</v>
      </c>
      <c r="P1611" s="235">
        <v>336</v>
      </c>
      <c r="Q1611" s="235" t="s">
        <v>7818</v>
      </c>
      <c r="R1611" s="235">
        <v>1</v>
      </c>
      <c r="S1611" s="235" t="s">
        <v>290</v>
      </c>
      <c r="T1611" s="236"/>
      <c r="U1611" s="236"/>
      <c r="V1611" s="236"/>
      <c r="W1611" s="236"/>
      <c r="X1611" s="236"/>
      <c r="Y1611" s="236"/>
      <c r="Z1611" s="235"/>
      <c r="AA1611" s="707"/>
      <c r="AB1611" s="707"/>
      <c r="AC1611" s="236"/>
      <c r="AD1611" s="236"/>
      <c r="AE1611" s="236"/>
      <c r="AF1611" s="236"/>
      <c r="AG1611" s="236"/>
      <c r="AH1611" s="236"/>
      <c r="AI1611" s="236"/>
      <c r="AJ1611" s="236"/>
      <c r="AK1611" s="236"/>
      <c r="AL1611" s="236"/>
      <c r="AM1611" s="236"/>
      <c r="AN1611" s="236"/>
      <c r="AO1611" s="236"/>
      <c r="AP1611" s="236"/>
      <c r="AQ1611" s="236"/>
      <c r="AR1611" s="236"/>
      <c r="AS1611" s="236"/>
      <c r="AT1611" s="236"/>
      <c r="AU1611" s="221">
        <v>2010</v>
      </c>
      <c r="AV1611" s="221"/>
      <c r="AW1611" s="221"/>
      <c r="AX1611" s="221"/>
      <c r="AY1611" s="221"/>
      <c r="AZ1611" s="221"/>
      <c r="BA1611" s="221"/>
      <c r="BB1611" s="222">
        <v>33</v>
      </c>
      <c r="BC1611" s="222"/>
    </row>
    <row r="1612" spans="1:55" s="19" customFormat="1" ht="25.7" hidden="1" customHeight="1">
      <c r="A1612" s="896"/>
      <c r="B1612" s="242"/>
      <c r="C1612" s="236" t="s">
        <v>7517</v>
      </c>
      <c r="D1612" s="246" t="s">
        <v>1882</v>
      </c>
      <c r="E1612" s="236" t="s">
        <v>7517</v>
      </c>
      <c r="F1612" s="707" t="s">
        <v>7842</v>
      </c>
      <c r="G1612" s="236"/>
      <c r="H1612" s="236"/>
      <c r="I1612" s="235">
        <v>748</v>
      </c>
      <c r="J1612" s="235">
        <v>672</v>
      </c>
      <c r="K1612" s="235">
        <v>672</v>
      </c>
      <c r="L1612" s="235">
        <v>350</v>
      </c>
      <c r="M1612" s="235">
        <v>350</v>
      </c>
      <c r="N1612" s="235">
        <v>350</v>
      </c>
      <c r="O1612" s="235">
        <v>672</v>
      </c>
      <c r="P1612" s="235">
        <v>672</v>
      </c>
      <c r="Q1612" s="235" t="s">
        <v>7818</v>
      </c>
      <c r="R1612" s="235">
        <v>2</v>
      </c>
      <c r="S1612" s="235" t="s">
        <v>290</v>
      </c>
      <c r="T1612" s="236"/>
      <c r="U1612" s="236"/>
      <c r="V1612" s="236"/>
      <c r="W1612" s="236"/>
      <c r="X1612" s="236"/>
      <c r="Y1612" s="236"/>
      <c r="Z1612" s="235"/>
      <c r="AA1612" s="707"/>
      <c r="AB1612" s="707"/>
      <c r="AC1612" s="236"/>
      <c r="AD1612" s="236"/>
      <c r="AE1612" s="236"/>
      <c r="AF1612" s="236"/>
      <c r="AG1612" s="236"/>
      <c r="AH1612" s="236"/>
      <c r="AI1612" s="236"/>
      <c r="AJ1612" s="236"/>
      <c r="AK1612" s="236"/>
      <c r="AL1612" s="236"/>
      <c r="AM1612" s="236"/>
      <c r="AN1612" s="236"/>
      <c r="AO1612" s="236"/>
      <c r="AP1612" s="236"/>
      <c r="AQ1612" s="236"/>
      <c r="AR1612" s="236"/>
      <c r="AS1612" s="236"/>
      <c r="AT1612" s="236"/>
      <c r="AU1612" s="221">
        <v>2010</v>
      </c>
      <c r="AV1612" s="221"/>
      <c r="AW1612" s="221"/>
      <c r="AX1612" s="221"/>
      <c r="AY1612" s="221"/>
      <c r="AZ1612" s="221"/>
      <c r="BA1612" s="221"/>
      <c r="BB1612" s="222">
        <v>87</v>
      </c>
      <c r="BC1612" s="933"/>
    </row>
    <row r="1613" spans="1:55" s="19" customFormat="1" ht="25.7" hidden="1" customHeight="1">
      <c r="A1613" s="896"/>
      <c r="B1613" s="242"/>
      <c r="C1613" s="707" t="s">
        <v>7517</v>
      </c>
      <c r="D1613" s="707" t="s">
        <v>7843</v>
      </c>
      <c r="E1613" s="707" t="s">
        <v>7517</v>
      </c>
      <c r="F1613" s="707" t="s">
        <v>7844</v>
      </c>
      <c r="G1613" s="236"/>
      <c r="H1613" s="236"/>
      <c r="I1613" s="235">
        <v>2408</v>
      </c>
      <c r="J1613" s="235">
        <v>364</v>
      </c>
      <c r="K1613" s="235">
        <v>364</v>
      </c>
      <c r="L1613" s="236"/>
      <c r="M1613" s="736"/>
      <c r="N1613" s="236"/>
      <c r="O1613" s="235">
        <v>672</v>
      </c>
      <c r="P1613" s="235">
        <v>672</v>
      </c>
      <c r="Q1613" s="235" t="s">
        <v>7818</v>
      </c>
      <c r="R1613" s="235">
        <v>2</v>
      </c>
      <c r="S1613" s="235" t="s">
        <v>290</v>
      </c>
      <c r="T1613" s="236"/>
      <c r="U1613" s="236"/>
      <c r="V1613" s="236"/>
      <c r="W1613" s="236"/>
      <c r="X1613" s="236"/>
      <c r="Y1613" s="236"/>
      <c r="Z1613" s="235"/>
      <c r="AA1613" s="707"/>
      <c r="AB1613" s="707"/>
      <c r="AC1613" s="236"/>
      <c r="AD1613" s="236"/>
      <c r="AE1613" s="236"/>
      <c r="AF1613" s="236"/>
      <c r="AG1613" s="236"/>
      <c r="AH1613" s="236"/>
      <c r="AI1613" s="236"/>
      <c r="AJ1613" s="236"/>
      <c r="AK1613" s="236"/>
      <c r="AL1613" s="236"/>
      <c r="AM1613" s="236"/>
      <c r="AN1613" s="236"/>
      <c r="AO1613" s="236"/>
      <c r="AP1613" s="236"/>
      <c r="AQ1613" s="236"/>
      <c r="AR1613" s="236"/>
      <c r="AS1613" s="236"/>
      <c r="AT1613" s="236"/>
      <c r="AU1613" s="221">
        <v>2011</v>
      </c>
      <c r="AV1613" s="221"/>
      <c r="AW1613" s="221"/>
      <c r="AX1613" s="221"/>
      <c r="AY1613" s="221"/>
      <c r="AZ1613" s="221"/>
      <c r="BA1613" s="221"/>
      <c r="BB1613" s="222">
        <v>700</v>
      </c>
      <c r="BC1613" s="222"/>
    </row>
    <row r="1614" spans="1:55" s="19" customFormat="1" ht="25.7" hidden="1" customHeight="1">
      <c r="A1614" s="896"/>
      <c r="B1614" s="242"/>
      <c r="C1614" s="707" t="s">
        <v>7517</v>
      </c>
      <c r="D1614" s="707" t="s">
        <v>7845</v>
      </c>
      <c r="E1614" s="707" t="s">
        <v>7517</v>
      </c>
      <c r="F1614" s="707" t="s">
        <v>7846</v>
      </c>
      <c r="G1614" s="236"/>
      <c r="H1614" s="236"/>
      <c r="I1614" s="235">
        <v>500</v>
      </c>
      <c r="J1614" s="235">
        <v>364</v>
      </c>
      <c r="K1614" s="235">
        <v>364</v>
      </c>
      <c r="L1614" s="236"/>
      <c r="M1614" s="736"/>
      <c r="N1614" s="236">
        <v>336</v>
      </c>
      <c r="O1614" s="235">
        <v>336</v>
      </c>
      <c r="P1614" s="235">
        <v>336</v>
      </c>
      <c r="Q1614" s="235" t="s">
        <v>7818</v>
      </c>
      <c r="R1614" s="235">
        <v>1</v>
      </c>
      <c r="S1614" s="235" t="s">
        <v>7847</v>
      </c>
      <c r="T1614" s="236"/>
      <c r="U1614" s="236"/>
      <c r="V1614" s="236"/>
      <c r="W1614" s="236"/>
      <c r="X1614" s="236"/>
      <c r="Y1614" s="236"/>
      <c r="Z1614" s="235" t="s">
        <v>2058</v>
      </c>
      <c r="AA1614" s="707"/>
      <c r="AB1614" s="707"/>
      <c r="AC1614" s="236"/>
      <c r="AD1614" s="236"/>
      <c r="AE1614" s="236"/>
      <c r="AF1614" s="236"/>
      <c r="AG1614" s="236"/>
      <c r="AH1614" s="236"/>
      <c r="AI1614" s="236"/>
      <c r="AJ1614" s="236"/>
      <c r="AK1614" s="236"/>
      <c r="AL1614" s="236"/>
      <c r="AM1614" s="236"/>
      <c r="AN1614" s="236"/>
      <c r="AO1614" s="236"/>
      <c r="AP1614" s="236"/>
      <c r="AQ1614" s="236"/>
      <c r="AR1614" s="236"/>
      <c r="AS1614" s="236"/>
      <c r="AT1614" s="236"/>
      <c r="AU1614" s="221">
        <v>2007</v>
      </c>
      <c r="AV1614" s="221"/>
      <c r="AW1614" s="221"/>
      <c r="AX1614" s="221"/>
      <c r="AY1614" s="221"/>
      <c r="AZ1614" s="221"/>
      <c r="BA1614" s="221"/>
      <c r="BB1614" s="222">
        <v>50</v>
      </c>
      <c r="BC1614" s="222" t="s">
        <v>11781</v>
      </c>
    </row>
    <row r="1615" spans="1:55" s="19" customFormat="1" ht="25.7" hidden="1" customHeight="1">
      <c r="A1615" s="896"/>
      <c r="B1615" s="242"/>
      <c r="C1615" s="707" t="s">
        <v>7517</v>
      </c>
      <c r="D1615" s="707" t="s">
        <v>7848</v>
      </c>
      <c r="E1615" s="707" t="s">
        <v>7517</v>
      </c>
      <c r="F1615" s="707" t="s">
        <v>7849</v>
      </c>
      <c r="G1615" s="236"/>
      <c r="H1615" s="236"/>
      <c r="I1615" s="235">
        <v>1950</v>
      </c>
      <c r="J1615" s="235">
        <v>400</v>
      </c>
      <c r="K1615" s="235">
        <v>400</v>
      </c>
      <c r="L1615" s="236">
        <v>336</v>
      </c>
      <c r="M1615" s="736">
        <v>672</v>
      </c>
      <c r="N1615" s="236" t="s">
        <v>7818</v>
      </c>
      <c r="O1615" s="235">
        <v>336</v>
      </c>
      <c r="P1615" s="235">
        <v>672</v>
      </c>
      <c r="Q1615" s="235" t="s">
        <v>7818</v>
      </c>
      <c r="R1615" s="235">
        <v>2</v>
      </c>
      <c r="S1615" s="235" t="s">
        <v>290</v>
      </c>
      <c r="T1615" s="236"/>
      <c r="U1615" s="236"/>
      <c r="V1615" s="236"/>
      <c r="W1615" s="236"/>
      <c r="X1615" s="236"/>
      <c r="Y1615" s="236"/>
      <c r="Z1615" s="235" t="s">
        <v>2058</v>
      </c>
      <c r="AA1615" s="707">
        <v>2017</v>
      </c>
      <c r="AB1615" s="707">
        <v>300</v>
      </c>
      <c r="AC1615" s="236" t="s">
        <v>11781</v>
      </c>
      <c r="AD1615" s="236"/>
      <c r="AE1615" s="236"/>
      <c r="AF1615" s="236"/>
      <c r="AG1615" s="236"/>
      <c r="AH1615" s="236"/>
      <c r="AI1615" s="236"/>
      <c r="AJ1615" s="236"/>
      <c r="AK1615" s="236"/>
      <c r="AL1615" s="236"/>
      <c r="AM1615" s="236"/>
      <c r="AN1615" s="236"/>
      <c r="AO1615" s="236"/>
      <c r="AP1615" s="236"/>
      <c r="AQ1615" s="236"/>
      <c r="AR1615" s="236"/>
      <c r="AS1615" s="236"/>
      <c r="AT1615" s="236"/>
      <c r="AU1615" s="221">
        <v>2010</v>
      </c>
      <c r="AV1615" s="221"/>
      <c r="AW1615" s="221"/>
      <c r="AX1615" s="221"/>
      <c r="AY1615" s="221"/>
      <c r="AZ1615" s="221"/>
      <c r="BA1615" s="221"/>
      <c r="BB1615" s="222">
        <v>300</v>
      </c>
      <c r="BC1615" s="222" t="s">
        <v>11781</v>
      </c>
    </row>
    <row r="1616" spans="1:55" s="19" customFormat="1" ht="25.7" hidden="1" customHeight="1">
      <c r="A1616" s="896"/>
      <c r="B1616" s="242"/>
      <c r="C1616" s="707" t="s">
        <v>7517</v>
      </c>
      <c r="D1616" s="707" t="s">
        <v>7850</v>
      </c>
      <c r="E1616" s="707" t="s">
        <v>7517</v>
      </c>
      <c r="F1616" s="707" t="s">
        <v>7851</v>
      </c>
      <c r="G1616" s="236"/>
      <c r="H1616" s="236"/>
      <c r="I1616" s="235">
        <v>1926</v>
      </c>
      <c r="J1616" s="235">
        <v>364</v>
      </c>
      <c r="K1616" s="235">
        <v>364</v>
      </c>
      <c r="L1616" s="236"/>
      <c r="M1616" s="736"/>
      <c r="N1616" s="236">
        <v>336</v>
      </c>
      <c r="O1616" s="235">
        <v>672</v>
      </c>
      <c r="P1616" s="235">
        <v>672</v>
      </c>
      <c r="Q1616" s="235" t="s">
        <v>7818</v>
      </c>
      <c r="R1616" s="235">
        <v>2</v>
      </c>
      <c r="S1616" s="235" t="s">
        <v>290</v>
      </c>
      <c r="T1616" s="236"/>
      <c r="U1616" s="236"/>
      <c r="V1616" s="236"/>
      <c r="W1616" s="236"/>
      <c r="X1616" s="236"/>
      <c r="Y1616" s="236"/>
      <c r="Z1616" s="235" t="s">
        <v>2058</v>
      </c>
      <c r="AA1616" s="707"/>
      <c r="AB1616" s="707"/>
      <c r="AC1616" s="236"/>
      <c r="AD1616" s="236"/>
      <c r="AE1616" s="236"/>
      <c r="AF1616" s="236"/>
      <c r="AG1616" s="236"/>
      <c r="AH1616" s="236"/>
      <c r="AI1616" s="236"/>
      <c r="AJ1616" s="236"/>
      <c r="AK1616" s="236"/>
      <c r="AL1616" s="236"/>
      <c r="AM1616" s="236"/>
      <c r="AN1616" s="236"/>
      <c r="AO1616" s="236"/>
      <c r="AP1616" s="236"/>
      <c r="AQ1616" s="236"/>
      <c r="AR1616" s="236"/>
      <c r="AS1616" s="236"/>
      <c r="AT1616" s="236"/>
      <c r="AU1616" s="221">
        <v>2003</v>
      </c>
      <c r="AV1616" s="221"/>
      <c r="AW1616" s="221"/>
      <c r="AX1616" s="221"/>
      <c r="AY1616" s="221"/>
      <c r="AZ1616" s="221"/>
      <c r="BA1616" s="221"/>
      <c r="BB1616" s="222">
        <v>112</v>
      </c>
      <c r="BC1616" s="222" t="s">
        <v>11781</v>
      </c>
    </row>
    <row r="1617" spans="1:55" s="19" customFormat="1" ht="25.7" hidden="1" customHeight="1">
      <c r="A1617" s="896"/>
      <c r="B1617" s="242"/>
      <c r="C1617" s="707" t="s">
        <v>2061</v>
      </c>
      <c r="D1617" s="707" t="s">
        <v>7852</v>
      </c>
      <c r="E1617" s="707" t="s">
        <v>2061</v>
      </c>
      <c r="F1617" s="707" t="s">
        <v>2061</v>
      </c>
      <c r="G1617" s="236"/>
      <c r="H1617" s="236"/>
      <c r="I1617" s="235">
        <v>1538</v>
      </c>
      <c r="J1617" s="235">
        <v>464</v>
      </c>
      <c r="K1617" s="235">
        <v>464</v>
      </c>
      <c r="L1617" s="236"/>
      <c r="M1617" s="736"/>
      <c r="N1617" s="236"/>
      <c r="O1617" s="235">
        <v>464</v>
      </c>
      <c r="P1617" s="235">
        <v>464</v>
      </c>
      <c r="Q1617" s="235" t="s">
        <v>7853</v>
      </c>
      <c r="R1617" s="235">
        <v>2</v>
      </c>
      <c r="S1617" s="235" t="s">
        <v>290</v>
      </c>
      <c r="T1617" s="236"/>
      <c r="U1617" s="236"/>
      <c r="V1617" s="236"/>
      <c r="W1617" s="236"/>
      <c r="X1617" s="236"/>
      <c r="Y1617" s="236"/>
      <c r="Z1617" s="235"/>
      <c r="AA1617" s="707"/>
      <c r="AB1617" s="707"/>
      <c r="AC1617" s="236"/>
      <c r="AD1617" s="236"/>
      <c r="AE1617" s="236"/>
      <c r="AF1617" s="236"/>
      <c r="AG1617" s="236"/>
      <c r="AH1617" s="236"/>
      <c r="AI1617" s="236"/>
      <c r="AJ1617" s="236"/>
      <c r="AK1617" s="236"/>
      <c r="AL1617" s="236"/>
      <c r="AM1617" s="236"/>
      <c r="AN1617" s="236"/>
      <c r="AO1617" s="236"/>
      <c r="AP1617" s="236"/>
      <c r="AQ1617" s="236"/>
      <c r="AR1617" s="236"/>
      <c r="AS1617" s="236"/>
      <c r="AT1617" s="236"/>
      <c r="AU1617" s="221">
        <v>2008</v>
      </c>
      <c r="AV1617" s="221"/>
      <c r="AW1617" s="221"/>
      <c r="AX1617" s="221"/>
      <c r="AY1617" s="221"/>
      <c r="AZ1617" s="221"/>
      <c r="BA1617" s="221"/>
      <c r="BB1617" s="222">
        <v>60</v>
      </c>
      <c r="BC1617" s="222"/>
    </row>
    <row r="1618" spans="1:55" s="19" customFormat="1" ht="25.7" hidden="1" customHeight="1">
      <c r="A1618" s="896"/>
      <c r="B1618" s="242"/>
      <c r="C1618" s="219" t="s">
        <v>2061</v>
      </c>
      <c r="D1618" s="223" t="s">
        <v>7854</v>
      </c>
      <c r="E1618" s="221" t="s">
        <v>2061</v>
      </c>
      <c r="F1618" s="219" t="s">
        <v>2061</v>
      </c>
      <c r="G1618" s="221"/>
      <c r="H1618" s="221"/>
      <c r="I1618" s="222">
        <v>1534</v>
      </c>
      <c r="J1618" s="222">
        <v>632</v>
      </c>
      <c r="K1618" s="222">
        <v>632</v>
      </c>
      <c r="L1618" s="221">
        <v>600</v>
      </c>
      <c r="M1618" s="221">
        <v>600</v>
      </c>
      <c r="N1618" s="221">
        <v>600</v>
      </c>
      <c r="O1618" s="222">
        <v>583</v>
      </c>
      <c r="P1618" s="222">
        <v>583</v>
      </c>
      <c r="Q1618" s="235" t="s">
        <v>7855</v>
      </c>
      <c r="R1618" s="222">
        <v>1</v>
      </c>
      <c r="S1618" s="222" t="s">
        <v>290</v>
      </c>
      <c r="T1618" s="221"/>
      <c r="U1618" s="221"/>
      <c r="V1618" s="221"/>
      <c r="W1618" s="221"/>
      <c r="X1618" s="221"/>
      <c r="Y1618" s="221"/>
      <c r="Z1618" s="222" t="s">
        <v>1496</v>
      </c>
      <c r="AA1618" s="221"/>
      <c r="AB1618" s="221"/>
      <c r="AC1618" s="221"/>
      <c r="AD1618" s="221"/>
      <c r="AE1618" s="221"/>
      <c r="AF1618" s="221"/>
      <c r="AG1618" s="221"/>
      <c r="AH1618" s="221"/>
      <c r="AI1618" s="221"/>
      <c r="AJ1618" s="221"/>
      <c r="AK1618" s="221"/>
      <c r="AL1618" s="221"/>
      <c r="AM1618" s="221"/>
      <c r="AN1618" s="221"/>
      <c r="AO1618" s="221"/>
      <c r="AP1618" s="221"/>
      <c r="AQ1618" s="221"/>
      <c r="AR1618" s="221"/>
      <c r="AS1618" s="221"/>
      <c r="AT1618" s="221"/>
      <c r="AU1618" s="221">
        <v>2008</v>
      </c>
      <c r="AV1618" s="221"/>
      <c r="AW1618" s="221"/>
      <c r="AX1618" s="221"/>
      <c r="AY1618" s="221"/>
      <c r="AZ1618" s="221"/>
      <c r="BA1618" s="221"/>
      <c r="BB1618" s="222">
        <v>60</v>
      </c>
      <c r="BC1618" s="933"/>
    </row>
    <row r="1619" spans="1:55" s="19" customFormat="1" ht="25.7" hidden="1" customHeight="1">
      <c r="A1619" s="896"/>
      <c r="B1619" s="242"/>
      <c r="C1619" s="219" t="s">
        <v>2061</v>
      </c>
      <c r="D1619" s="219" t="s">
        <v>7856</v>
      </c>
      <c r="E1619" s="219" t="s">
        <v>2061</v>
      </c>
      <c r="F1619" s="219" t="s">
        <v>2061</v>
      </c>
      <c r="G1619" s="221"/>
      <c r="H1619" s="221"/>
      <c r="I1619" s="222">
        <v>1653</v>
      </c>
      <c r="J1619" s="222">
        <v>523</v>
      </c>
      <c r="K1619" s="222">
        <v>523</v>
      </c>
      <c r="L1619" s="221">
        <v>950</v>
      </c>
      <c r="M1619" s="221">
        <v>950</v>
      </c>
      <c r="N1619" s="221">
        <v>950</v>
      </c>
      <c r="O1619" s="235">
        <v>465</v>
      </c>
      <c r="P1619" s="222">
        <v>465</v>
      </c>
      <c r="Q1619" s="222" t="s">
        <v>7857</v>
      </c>
      <c r="R1619" s="222">
        <v>1</v>
      </c>
      <c r="S1619" s="222" t="s">
        <v>290</v>
      </c>
      <c r="T1619" s="221"/>
      <c r="U1619" s="221"/>
      <c r="V1619" s="221"/>
      <c r="W1619" s="221"/>
      <c r="X1619" s="221"/>
      <c r="Y1619" s="221"/>
      <c r="Z1619" s="222"/>
      <c r="AA1619" s="221"/>
      <c r="AB1619" s="221"/>
      <c r="AC1619" s="221"/>
      <c r="AD1619" s="221"/>
      <c r="AE1619" s="221"/>
      <c r="AF1619" s="221"/>
      <c r="AG1619" s="221"/>
      <c r="AH1619" s="221"/>
      <c r="AI1619" s="221"/>
      <c r="AJ1619" s="221"/>
      <c r="AK1619" s="221"/>
      <c r="AL1619" s="221"/>
      <c r="AM1619" s="221"/>
      <c r="AN1619" s="221"/>
      <c r="AO1619" s="221"/>
      <c r="AP1619" s="221"/>
      <c r="AQ1619" s="221"/>
      <c r="AR1619" s="221"/>
      <c r="AS1619" s="221"/>
      <c r="AT1619" s="221"/>
      <c r="AU1619" s="221">
        <v>2009</v>
      </c>
      <c r="AV1619" s="221"/>
      <c r="AW1619" s="221"/>
      <c r="AX1619" s="221"/>
      <c r="AY1619" s="221"/>
      <c r="AZ1619" s="221"/>
      <c r="BA1619" s="221"/>
      <c r="BB1619" s="222">
        <v>80</v>
      </c>
      <c r="BC1619" s="933"/>
    </row>
    <row r="1620" spans="1:55" s="19" customFormat="1" ht="25.7" hidden="1" customHeight="1">
      <c r="A1620" s="896"/>
      <c r="B1620" s="242"/>
      <c r="C1620" s="236" t="s">
        <v>2061</v>
      </c>
      <c r="D1620" s="246" t="s">
        <v>7858</v>
      </c>
      <c r="E1620" s="236" t="s">
        <v>2061</v>
      </c>
      <c r="F1620" s="707" t="s">
        <v>2061</v>
      </c>
      <c r="G1620" s="236"/>
      <c r="H1620" s="236"/>
      <c r="I1620" s="235">
        <v>1982</v>
      </c>
      <c r="J1620" s="235">
        <v>705</v>
      </c>
      <c r="K1620" s="221">
        <v>705</v>
      </c>
      <c r="L1620" s="235">
        <v>350</v>
      </c>
      <c r="M1620" s="235">
        <v>350</v>
      </c>
      <c r="N1620" s="235">
        <v>350</v>
      </c>
      <c r="O1620" s="235">
        <v>539</v>
      </c>
      <c r="P1620" s="235">
        <v>539</v>
      </c>
      <c r="Q1620" s="235" t="s">
        <v>7859</v>
      </c>
      <c r="R1620" s="235">
        <v>1</v>
      </c>
      <c r="S1620" s="235" t="s">
        <v>290</v>
      </c>
      <c r="T1620" s="236"/>
      <c r="U1620" s="236"/>
      <c r="V1620" s="236"/>
      <c r="W1620" s="236"/>
      <c r="X1620" s="236"/>
      <c r="Y1620" s="236"/>
      <c r="Z1620" s="235" t="s">
        <v>1496</v>
      </c>
      <c r="AA1620" s="707"/>
      <c r="AB1620" s="707"/>
      <c r="AC1620" s="236"/>
      <c r="AD1620" s="236"/>
      <c r="AE1620" s="236"/>
      <c r="AF1620" s="236"/>
      <c r="AG1620" s="236"/>
      <c r="AH1620" s="236"/>
      <c r="AI1620" s="236"/>
      <c r="AJ1620" s="236"/>
      <c r="AK1620" s="236"/>
      <c r="AL1620" s="236"/>
      <c r="AM1620" s="236"/>
      <c r="AN1620" s="236"/>
      <c r="AO1620" s="236"/>
      <c r="AP1620" s="236"/>
      <c r="AQ1620" s="236"/>
      <c r="AR1620" s="236"/>
      <c r="AS1620" s="236"/>
      <c r="AT1620" s="236"/>
      <c r="AU1620" s="221">
        <v>2009</v>
      </c>
      <c r="AV1620" s="221"/>
      <c r="AW1620" s="221"/>
      <c r="AX1620" s="221"/>
      <c r="AY1620" s="221"/>
      <c r="AZ1620" s="221"/>
      <c r="BA1620" s="221"/>
      <c r="BB1620" s="222">
        <v>80</v>
      </c>
      <c r="BC1620" s="954"/>
    </row>
    <row r="1621" spans="1:55" s="19" customFormat="1" ht="25.7" hidden="1" customHeight="1">
      <c r="A1621" s="896"/>
      <c r="B1621" s="242"/>
      <c r="C1621" s="236" t="s">
        <v>2061</v>
      </c>
      <c r="D1621" s="246" t="s">
        <v>7860</v>
      </c>
      <c r="E1621" s="236" t="s">
        <v>2061</v>
      </c>
      <c r="F1621" s="707" t="s">
        <v>2061</v>
      </c>
      <c r="G1621" s="236"/>
      <c r="H1621" s="236"/>
      <c r="I1621" s="235">
        <v>2017</v>
      </c>
      <c r="J1621" s="235">
        <v>377.24</v>
      </c>
      <c r="K1621" s="221">
        <v>358.38</v>
      </c>
      <c r="L1621" s="235"/>
      <c r="M1621" s="235"/>
      <c r="N1621" s="235"/>
      <c r="O1621" s="235">
        <v>325</v>
      </c>
      <c r="P1621" s="235">
        <v>325</v>
      </c>
      <c r="Q1621" s="235" t="s">
        <v>7861</v>
      </c>
      <c r="R1621" s="235">
        <v>1</v>
      </c>
      <c r="S1621" s="235" t="s">
        <v>290</v>
      </c>
      <c r="T1621" s="236"/>
      <c r="U1621" s="236"/>
      <c r="V1621" s="236"/>
      <c r="W1621" s="236"/>
      <c r="X1621" s="236"/>
      <c r="Y1621" s="236"/>
      <c r="Z1621" s="235" t="s">
        <v>7862</v>
      </c>
      <c r="AA1621" s="707"/>
      <c r="AB1621" s="707"/>
      <c r="AC1621" s="236"/>
      <c r="AD1621" s="236"/>
      <c r="AE1621" s="236"/>
      <c r="AF1621" s="236"/>
      <c r="AG1621" s="236"/>
      <c r="AH1621" s="236"/>
      <c r="AI1621" s="236"/>
      <c r="AJ1621" s="236"/>
      <c r="AK1621" s="236"/>
      <c r="AL1621" s="236"/>
      <c r="AM1621" s="236"/>
      <c r="AN1621" s="236"/>
      <c r="AO1621" s="236"/>
      <c r="AP1621" s="236"/>
      <c r="AQ1621" s="236"/>
      <c r="AR1621" s="236"/>
      <c r="AS1621" s="236"/>
      <c r="AT1621" s="236"/>
      <c r="AU1621" s="221">
        <v>2010</v>
      </c>
      <c r="AV1621" s="221"/>
      <c r="AW1621" s="221"/>
      <c r="AX1621" s="221"/>
      <c r="AY1621" s="221"/>
      <c r="AZ1621" s="221"/>
      <c r="BA1621" s="221"/>
      <c r="BB1621" s="222">
        <v>80</v>
      </c>
      <c r="BC1621" s="222"/>
    </row>
    <row r="1622" spans="1:55" s="19" customFormat="1" ht="25.7" hidden="1" customHeight="1">
      <c r="A1622" s="896"/>
      <c r="B1622" s="242"/>
      <c r="C1622" s="236" t="s">
        <v>2061</v>
      </c>
      <c r="D1622" s="955" t="s">
        <v>7863</v>
      </c>
      <c r="E1622" s="236" t="s">
        <v>2061</v>
      </c>
      <c r="F1622" s="707" t="s">
        <v>2061</v>
      </c>
      <c r="G1622" s="236"/>
      <c r="H1622" s="236"/>
      <c r="I1622" s="235">
        <v>1857</v>
      </c>
      <c r="J1622" s="235">
        <v>365</v>
      </c>
      <c r="K1622" s="235">
        <v>365</v>
      </c>
      <c r="L1622" s="235"/>
      <c r="M1622" s="235"/>
      <c r="N1622" s="235"/>
      <c r="O1622" s="235">
        <v>838</v>
      </c>
      <c r="P1622" s="235">
        <v>838</v>
      </c>
      <c r="Q1622" s="235" t="s">
        <v>7864</v>
      </c>
      <c r="R1622" s="235">
        <v>1</v>
      </c>
      <c r="S1622" s="235" t="s">
        <v>290</v>
      </c>
      <c r="T1622" s="236"/>
      <c r="U1622" s="236"/>
      <c r="V1622" s="236"/>
      <c r="W1622" s="236"/>
      <c r="X1622" s="236"/>
      <c r="Y1622" s="236"/>
      <c r="Z1622" s="235"/>
      <c r="AA1622" s="707"/>
      <c r="AB1622" s="707"/>
      <c r="AC1622" s="236"/>
      <c r="AD1622" s="236"/>
      <c r="AE1622" s="236"/>
      <c r="AF1622" s="236"/>
      <c r="AG1622" s="236"/>
      <c r="AH1622" s="236"/>
      <c r="AI1622" s="236"/>
      <c r="AJ1622" s="236"/>
      <c r="AK1622" s="236"/>
      <c r="AL1622" s="236"/>
      <c r="AM1622" s="236"/>
      <c r="AN1622" s="236"/>
      <c r="AO1622" s="236"/>
      <c r="AP1622" s="236"/>
      <c r="AQ1622" s="236"/>
      <c r="AR1622" s="236"/>
      <c r="AS1622" s="236"/>
      <c r="AT1622" s="236"/>
      <c r="AU1622" s="221">
        <v>2015</v>
      </c>
      <c r="AV1622" s="221"/>
      <c r="AW1622" s="221"/>
      <c r="AX1622" s="221"/>
      <c r="AY1622" s="221"/>
      <c r="AZ1622" s="221"/>
      <c r="BA1622" s="221"/>
      <c r="BB1622" s="222">
        <v>97</v>
      </c>
      <c r="BC1622" s="222"/>
    </row>
    <row r="1623" spans="1:55" s="19" customFormat="1" ht="25.7" hidden="1" customHeight="1">
      <c r="A1623" s="896"/>
      <c r="B1623" s="242"/>
      <c r="C1623" s="236" t="s">
        <v>7458</v>
      </c>
      <c r="D1623" s="246" t="s">
        <v>12660</v>
      </c>
      <c r="E1623" s="236" t="s">
        <v>7458</v>
      </c>
      <c r="F1623" s="707" t="s">
        <v>7458</v>
      </c>
      <c r="G1623" s="236"/>
      <c r="H1623" s="236"/>
      <c r="I1623" s="235">
        <v>36867</v>
      </c>
      <c r="J1623" s="235">
        <v>1875</v>
      </c>
      <c r="K1623" s="235">
        <v>2757</v>
      </c>
      <c r="L1623" s="235"/>
      <c r="M1623" s="235"/>
      <c r="N1623" s="235"/>
      <c r="O1623" s="235">
        <v>2757</v>
      </c>
      <c r="P1623" s="235">
        <v>2757</v>
      </c>
      <c r="Q1623" s="235" t="s">
        <v>1858</v>
      </c>
      <c r="R1623" s="235">
        <v>5</v>
      </c>
      <c r="S1623" s="235" t="s">
        <v>290</v>
      </c>
      <c r="T1623" s="236"/>
      <c r="U1623" s="236"/>
      <c r="V1623" s="236"/>
      <c r="W1623" s="236"/>
      <c r="X1623" s="236"/>
      <c r="Y1623" s="236"/>
      <c r="Z1623" s="235" t="s">
        <v>12661</v>
      </c>
      <c r="AA1623" s="707"/>
      <c r="AB1623" s="707"/>
      <c r="AC1623" s="236"/>
      <c r="AD1623" s="236"/>
      <c r="AE1623" s="236"/>
      <c r="AF1623" s="236"/>
      <c r="AG1623" s="236"/>
      <c r="AH1623" s="236"/>
      <c r="AI1623" s="236"/>
      <c r="AJ1623" s="236"/>
      <c r="AK1623" s="236"/>
      <c r="AL1623" s="236"/>
      <c r="AM1623" s="236"/>
      <c r="AN1623" s="236"/>
      <c r="AO1623" s="236"/>
      <c r="AP1623" s="236"/>
      <c r="AQ1623" s="236"/>
      <c r="AR1623" s="236"/>
      <c r="AS1623" s="236"/>
      <c r="AT1623" s="236"/>
      <c r="AU1623" s="221">
        <v>2018</v>
      </c>
      <c r="AV1623" s="221"/>
      <c r="AW1623" s="221"/>
      <c r="AX1623" s="221"/>
      <c r="AY1623" s="221"/>
      <c r="AZ1623" s="221"/>
      <c r="BA1623" s="221"/>
      <c r="BB1623" s="222">
        <v>3800</v>
      </c>
      <c r="BC1623" s="222" t="s">
        <v>3615</v>
      </c>
    </row>
    <row r="1624" spans="1:55" s="19" customFormat="1" ht="25.7" hidden="1" customHeight="1">
      <c r="A1624" s="896"/>
      <c r="B1624" s="242"/>
      <c r="C1624" s="236" t="s">
        <v>7459</v>
      </c>
      <c r="D1624" s="246" t="s">
        <v>12662</v>
      </c>
      <c r="E1624" s="236" t="s">
        <v>7459</v>
      </c>
      <c r="F1624" s="707" t="s">
        <v>7459</v>
      </c>
      <c r="G1624" s="236"/>
      <c r="H1624" s="236"/>
      <c r="I1624" s="235">
        <v>374</v>
      </c>
      <c r="J1624" s="235"/>
      <c r="K1624" s="235"/>
      <c r="L1624" s="235"/>
      <c r="M1624" s="235"/>
      <c r="N1624" s="235">
        <v>336</v>
      </c>
      <c r="O1624" s="235">
        <v>374</v>
      </c>
      <c r="P1624" s="235">
        <v>374</v>
      </c>
      <c r="Q1624" s="235" t="s">
        <v>12663</v>
      </c>
      <c r="R1624" s="235">
        <v>1</v>
      </c>
      <c r="S1624" s="235" t="s">
        <v>290</v>
      </c>
      <c r="T1624" s="236"/>
      <c r="U1624" s="236"/>
      <c r="V1624" s="236"/>
      <c r="W1624" s="236"/>
      <c r="X1624" s="236"/>
      <c r="Y1624" s="236"/>
      <c r="Z1624" s="235" t="s">
        <v>282</v>
      </c>
      <c r="AA1624" s="707"/>
      <c r="AB1624" s="707"/>
      <c r="AC1624" s="236"/>
      <c r="AD1624" s="236"/>
      <c r="AE1624" s="236"/>
      <c r="AF1624" s="236"/>
      <c r="AG1624" s="236"/>
      <c r="AH1624" s="236"/>
      <c r="AI1624" s="236"/>
      <c r="AJ1624" s="236"/>
      <c r="AK1624" s="236"/>
      <c r="AL1624" s="236"/>
      <c r="AM1624" s="236"/>
      <c r="AN1624" s="236"/>
      <c r="AO1624" s="236"/>
      <c r="AP1624" s="236"/>
      <c r="AQ1624" s="236"/>
      <c r="AR1624" s="236"/>
      <c r="AS1624" s="236"/>
      <c r="AT1624" s="236"/>
      <c r="AU1624" s="221">
        <v>2006</v>
      </c>
      <c r="AV1624" s="221"/>
      <c r="AW1624" s="221"/>
      <c r="AX1624" s="221"/>
      <c r="AY1624" s="221"/>
      <c r="AZ1624" s="221"/>
      <c r="BA1624" s="221"/>
      <c r="BB1624" s="222">
        <v>340</v>
      </c>
      <c r="BC1624" s="222" t="s">
        <v>12664</v>
      </c>
    </row>
    <row r="1625" spans="1:55" s="19" customFormat="1" ht="25.7" hidden="1" customHeight="1">
      <c r="A1625" s="896"/>
      <c r="B1625" s="242"/>
      <c r="C1625" s="236" t="s">
        <v>7459</v>
      </c>
      <c r="D1625" s="707" t="s">
        <v>12665</v>
      </c>
      <c r="E1625" s="236" t="s">
        <v>7459</v>
      </c>
      <c r="F1625" s="707" t="s">
        <v>7459</v>
      </c>
      <c r="G1625" s="236"/>
      <c r="H1625" s="236"/>
      <c r="I1625" s="235">
        <v>748</v>
      </c>
      <c r="J1625" s="222"/>
      <c r="K1625" s="235"/>
      <c r="L1625" s="236"/>
      <c r="M1625" s="736"/>
      <c r="N1625" s="236"/>
      <c r="O1625" s="235">
        <v>374</v>
      </c>
      <c r="P1625" s="235">
        <v>374</v>
      </c>
      <c r="Q1625" s="235" t="s">
        <v>12663</v>
      </c>
      <c r="R1625" s="235">
        <v>1</v>
      </c>
      <c r="S1625" s="235" t="s">
        <v>290</v>
      </c>
      <c r="T1625" s="236"/>
      <c r="U1625" s="236"/>
      <c r="V1625" s="236"/>
      <c r="W1625" s="236"/>
      <c r="X1625" s="236"/>
      <c r="Y1625" s="236"/>
      <c r="Z1625" s="235" t="s">
        <v>282</v>
      </c>
      <c r="AA1625" s="707"/>
      <c r="AB1625" s="707"/>
      <c r="AC1625" s="236"/>
      <c r="AD1625" s="236"/>
      <c r="AE1625" s="236"/>
      <c r="AF1625" s="236"/>
      <c r="AG1625" s="236"/>
      <c r="AH1625" s="236"/>
      <c r="AI1625" s="236"/>
      <c r="AJ1625" s="236"/>
      <c r="AK1625" s="236"/>
      <c r="AL1625" s="236"/>
      <c r="AM1625" s="236"/>
      <c r="AN1625" s="236"/>
      <c r="AO1625" s="236"/>
      <c r="AP1625" s="236"/>
      <c r="AQ1625" s="236"/>
      <c r="AR1625" s="236"/>
      <c r="AS1625" s="236"/>
      <c r="AT1625" s="236"/>
      <c r="AU1625" s="221">
        <v>2006</v>
      </c>
      <c r="AV1625" s="221"/>
      <c r="AW1625" s="221"/>
      <c r="AX1625" s="221"/>
      <c r="AY1625" s="221"/>
      <c r="AZ1625" s="221"/>
      <c r="BA1625" s="221"/>
      <c r="BB1625" s="222">
        <v>400</v>
      </c>
      <c r="BC1625" s="222" t="s">
        <v>12666</v>
      </c>
    </row>
    <row r="1626" spans="1:55" s="19" customFormat="1" ht="25.7" hidden="1" customHeight="1">
      <c r="A1626" s="896"/>
      <c r="B1626" s="242"/>
      <c r="C1626" s="236" t="s">
        <v>7459</v>
      </c>
      <c r="D1626" s="707" t="s">
        <v>12667</v>
      </c>
      <c r="E1626" s="236" t="s">
        <v>7459</v>
      </c>
      <c r="F1626" s="707" t="s">
        <v>7459</v>
      </c>
      <c r="G1626" s="236"/>
      <c r="H1626" s="236"/>
      <c r="I1626" s="235">
        <v>374</v>
      </c>
      <c r="J1626" s="235"/>
      <c r="K1626" s="235"/>
      <c r="L1626" s="236">
        <v>600</v>
      </c>
      <c r="M1626" s="736">
        <v>600</v>
      </c>
      <c r="N1626" s="235">
        <v>600</v>
      </c>
      <c r="O1626" s="235">
        <v>300</v>
      </c>
      <c r="P1626" s="235">
        <v>300</v>
      </c>
      <c r="Q1626" s="235" t="s">
        <v>12668</v>
      </c>
      <c r="R1626" s="235">
        <v>1</v>
      </c>
      <c r="S1626" s="235" t="s">
        <v>290</v>
      </c>
      <c r="T1626" s="236"/>
      <c r="U1626" s="236"/>
      <c r="V1626" s="236"/>
      <c r="W1626" s="236"/>
      <c r="X1626" s="236"/>
      <c r="Y1626" s="236"/>
      <c r="Z1626" s="235" t="s">
        <v>282</v>
      </c>
      <c r="AA1626" s="707"/>
      <c r="AB1626" s="707"/>
      <c r="AC1626" s="236"/>
      <c r="AD1626" s="236"/>
      <c r="AE1626" s="236"/>
      <c r="AF1626" s="236"/>
      <c r="AG1626" s="236"/>
      <c r="AH1626" s="236"/>
      <c r="AI1626" s="236"/>
      <c r="AJ1626" s="236"/>
      <c r="AK1626" s="236"/>
      <c r="AL1626" s="236"/>
      <c r="AM1626" s="236"/>
      <c r="AN1626" s="236"/>
      <c r="AO1626" s="236"/>
      <c r="AP1626" s="236"/>
      <c r="AQ1626" s="236"/>
      <c r="AR1626" s="236"/>
      <c r="AS1626" s="236"/>
      <c r="AT1626" s="236"/>
      <c r="AU1626" s="221">
        <v>2016</v>
      </c>
      <c r="AV1626" s="221"/>
      <c r="AW1626" s="221"/>
      <c r="AX1626" s="221"/>
      <c r="AY1626" s="221"/>
      <c r="AZ1626" s="221"/>
      <c r="BA1626" s="221"/>
      <c r="BB1626" s="222">
        <v>340</v>
      </c>
      <c r="BC1626" s="222" t="s">
        <v>12664</v>
      </c>
    </row>
    <row r="1627" spans="1:55" s="19" customFormat="1" ht="25.7" hidden="1" customHeight="1">
      <c r="A1627" s="896"/>
      <c r="B1627" s="242"/>
      <c r="C1627" s="236" t="s">
        <v>7459</v>
      </c>
      <c r="D1627" s="707" t="s">
        <v>11802</v>
      </c>
      <c r="E1627" s="236" t="s">
        <v>7459</v>
      </c>
      <c r="F1627" s="707" t="s">
        <v>7459</v>
      </c>
      <c r="G1627" s="236"/>
      <c r="H1627" s="236"/>
      <c r="I1627" s="235">
        <v>475</v>
      </c>
      <c r="J1627" s="235"/>
      <c r="K1627" s="235"/>
      <c r="L1627" s="236">
        <v>950</v>
      </c>
      <c r="M1627" s="736">
        <v>950</v>
      </c>
      <c r="N1627" s="235">
        <v>950</v>
      </c>
      <c r="O1627" s="235">
        <v>300</v>
      </c>
      <c r="P1627" s="235">
        <v>300</v>
      </c>
      <c r="Q1627" s="235" t="s">
        <v>12668</v>
      </c>
      <c r="R1627" s="235">
        <v>1</v>
      </c>
      <c r="S1627" s="235" t="s">
        <v>290</v>
      </c>
      <c r="T1627" s="236"/>
      <c r="U1627" s="236"/>
      <c r="V1627" s="236"/>
      <c r="W1627" s="236"/>
      <c r="X1627" s="236"/>
      <c r="Y1627" s="236"/>
      <c r="Z1627" s="235" t="s">
        <v>282</v>
      </c>
      <c r="AA1627" s="707"/>
      <c r="AB1627" s="707"/>
      <c r="AC1627" s="236"/>
      <c r="AD1627" s="236"/>
      <c r="AE1627" s="236"/>
      <c r="AF1627" s="236"/>
      <c r="AG1627" s="236"/>
      <c r="AH1627" s="236"/>
      <c r="AI1627" s="236"/>
      <c r="AJ1627" s="236"/>
      <c r="AK1627" s="236"/>
      <c r="AL1627" s="236"/>
      <c r="AM1627" s="236"/>
      <c r="AN1627" s="236"/>
      <c r="AO1627" s="236"/>
      <c r="AP1627" s="236"/>
      <c r="AQ1627" s="236"/>
      <c r="AR1627" s="236"/>
      <c r="AS1627" s="236"/>
      <c r="AT1627" s="236"/>
      <c r="AU1627" s="221">
        <v>2009</v>
      </c>
      <c r="AV1627" s="221"/>
      <c r="AW1627" s="221"/>
      <c r="AX1627" s="221"/>
      <c r="AY1627" s="221"/>
      <c r="AZ1627" s="221"/>
      <c r="BA1627" s="221"/>
      <c r="BB1627" s="222">
        <v>330</v>
      </c>
      <c r="BC1627" s="222" t="s">
        <v>12666</v>
      </c>
    </row>
    <row r="1628" spans="1:55" s="19" customFormat="1" ht="25.7" hidden="1" customHeight="1">
      <c r="A1628" s="896"/>
      <c r="B1628" s="242"/>
      <c r="C1628" s="236" t="s">
        <v>7459</v>
      </c>
      <c r="D1628" s="707" t="s">
        <v>12669</v>
      </c>
      <c r="E1628" s="236" t="s">
        <v>7459</v>
      </c>
      <c r="F1628" s="707" t="s">
        <v>7459</v>
      </c>
      <c r="G1628" s="236"/>
      <c r="H1628" s="236"/>
      <c r="I1628" s="235">
        <v>330</v>
      </c>
      <c r="J1628" s="235"/>
      <c r="K1628" s="235"/>
      <c r="L1628" s="236">
        <v>350</v>
      </c>
      <c r="M1628" s="736">
        <v>350</v>
      </c>
      <c r="N1628" s="235">
        <v>350</v>
      </c>
      <c r="O1628" s="235">
        <v>300</v>
      </c>
      <c r="P1628" s="235">
        <v>300</v>
      </c>
      <c r="Q1628" s="235" t="s">
        <v>12668</v>
      </c>
      <c r="R1628" s="235">
        <v>1</v>
      </c>
      <c r="S1628" s="235" t="s">
        <v>290</v>
      </c>
      <c r="T1628" s="236"/>
      <c r="U1628" s="236"/>
      <c r="V1628" s="236"/>
      <c r="W1628" s="236"/>
      <c r="X1628" s="236"/>
      <c r="Y1628" s="236"/>
      <c r="Z1628" s="235" t="s">
        <v>282</v>
      </c>
      <c r="AA1628" s="707"/>
      <c r="AB1628" s="707"/>
      <c r="AC1628" s="236"/>
      <c r="AD1628" s="236"/>
      <c r="AE1628" s="236"/>
      <c r="AF1628" s="236"/>
      <c r="AG1628" s="236"/>
      <c r="AH1628" s="236"/>
      <c r="AI1628" s="236"/>
      <c r="AJ1628" s="236"/>
      <c r="AK1628" s="236"/>
      <c r="AL1628" s="236"/>
      <c r="AM1628" s="236"/>
      <c r="AN1628" s="236"/>
      <c r="AO1628" s="236"/>
      <c r="AP1628" s="236"/>
      <c r="AQ1628" s="236"/>
      <c r="AR1628" s="236"/>
      <c r="AS1628" s="236"/>
      <c r="AT1628" s="236"/>
      <c r="AU1628" s="221">
        <v>2006</v>
      </c>
      <c r="AV1628" s="221"/>
      <c r="AW1628" s="221"/>
      <c r="AX1628" s="221"/>
      <c r="AY1628" s="221"/>
      <c r="AZ1628" s="221"/>
      <c r="BA1628" s="221"/>
      <c r="BB1628" s="222">
        <v>140</v>
      </c>
      <c r="BC1628" s="222" t="s">
        <v>12664</v>
      </c>
    </row>
    <row r="1629" spans="1:55" s="19" customFormat="1" ht="25.7" hidden="1" customHeight="1">
      <c r="A1629" s="896"/>
      <c r="B1629" s="242"/>
      <c r="C1629" s="236" t="s">
        <v>7459</v>
      </c>
      <c r="D1629" s="246" t="s">
        <v>12670</v>
      </c>
      <c r="E1629" s="236" t="s">
        <v>7459</v>
      </c>
      <c r="F1629" s="707" t="s">
        <v>7459</v>
      </c>
      <c r="G1629" s="236"/>
      <c r="H1629" s="236"/>
      <c r="I1629" s="235">
        <v>594</v>
      </c>
      <c r="J1629" s="235"/>
      <c r="K1629" s="221"/>
      <c r="L1629" s="235"/>
      <c r="M1629" s="235"/>
      <c r="N1629" s="235"/>
      <c r="O1629" s="235">
        <v>594</v>
      </c>
      <c r="P1629" s="235">
        <v>594</v>
      </c>
      <c r="Q1629" s="235" t="s">
        <v>12671</v>
      </c>
      <c r="R1629" s="235">
        <v>1</v>
      </c>
      <c r="S1629" s="235" t="s">
        <v>290</v>
      </c>
      <c r="T1629" s="236"/>
      <c r="U1629" s="236"/>
      <c r="V1629" s="236"/>
      <c r="W1629" s="236"/>
      <c r="X1629" s="236"/>
      <c r="Y1629" s="236"/>
      <c r="Z1629" s="235" t="s">
        <v>282</v>
      </c>
      <c r="AA1629" s="707"/>
      <c r="AB1629" s="707"/>
      <c r="AC1629" s="236"/>
      <c r="AD1629" s="236"/>
      <c r="AE1629" s="236"/>
      <c r="AF1629" s="236"/>
      <c r="AG1629" s="236"/>
      <c r="AH1629" s="236"/>
      <c r="AI1629" s="236"/>
      <c r="AJ1629" s="236"/>
      <c r="AK1629" s="236"/>
      <c r="AL1629" s="236"/>
      <c r="AM1629" s="236"/>
      <c r="AN1629" s="236"/>
      <c r="AO1629" s="236"/>
      <c r="AP1629" s="236"/>
      <c r="AQ1629" s="236"/>
      <c r="AR1629" s="236"/>
      <c r="AS1629" s="236"/>
      <c r="AT1629" s="236"/>
      <c r="AU1629" s="221">
        <v>2012</v>
      </c>
      <c r="AV1629" s="221"/>
      <c r="AW1629" s="221"/>
      <c r="AX1629" s="221"/>
      <c r="AY1629" s="221"/>
      <c r="AZ1629" s="221"/>
      <c r="BA1629" s="221"/>
      <c r="BB1629" s="222">
        <v>340</v>
      </c>
      <c r="BC1629" s="222" t="s">
        <v>12664</v>
      </c>
    </row>
    <row r="1630" spans="1:55" s="19" customFormat="1" ht="25.7" hidden="1" customHeight="1">
      <c r="A1630" s="896"/>
      <c r="B1630" s="766"/>
      <c r="C1630" s="236" t="s">
        <v>7459</v>
      </c>
      <c r="D1630" s="955" t="s">
        <v>12672</v>
      </c>
      <c r="E1630" s="236" t="s">
        <v>7459</v>
      </c>
      <c r="F1630" s="707" t="s">
        <v>7459</v>
      </c>
      <c r="G1630" s="236"/>
      <c r="H1630" s="236"/>
      <c r="I1630" s="235">
        <v>374</v>
      </c>
      <c r="J1630" s="235"/>
      <c r="K1630" s="235"/>
      <c r="L1630" s="235"/>
      <c r="M1630" s="235"/>
      <c r="N1630" s="235"/>
      <c r="O1630" s="235">
        <v>300</v>
      </c>
      <c r="P1630" s="235">
        <v>300</v>
      </c>
      <c r="Q1630" s="235" t="s">
        <v>12668</v>
      </c>
      <c r="R1630" s="235">
        <v>1</v>
      </c>
      <c r="S1630" s="235" t="s">
        <v>290</v>
      </c>
      <c r="T1630" s="236"/>
      <c r="U1630" s="236"/>
      <c r="V1630" s="236"/>
      <c r="W1630" s="236"/>
      <c r="X1630" s="236"/>
      <c r="Y1630" s="236"/>
      <c r="Z1630" s="235" t="s">
        <v>282</v>
      </c>
      <c r="AA1630" s="707"/>
      <c r="AB1630" s="707"/>
      <c r="AC1630" s="236"/>
      <c r="AD1630" s="236"/>
      <c r="AE1630" s="236"/>
      <c r="AF1630" s="236"/>
      <c r="AG1630" s="236"/>
      <c r="AH1630" s="236"/>
      <c r="AI1630" s="236"/>
      <c r="AJ1630" s="236"/>
      <c r="AK1630" s="236"/>
      <c r="AL1630" s="236"/>
      <c r="AM1630" s="236"/>
      <c r="AN1630" s="236"/>
      <c r="AO1630" s="236"/>
      <c r="AP1630" s="236"/>
      <c r="AQ1630" s="236"/>
      <c r="AR1630" s="236"/>
      <c r="AS1630" s="236"/>
      <c r="AT1630" s="236"/>
      <c r="AU1630" s="221">
        <v>2016</v>
      </c>
      <c r="AV1630" s="221"/>
      <c r="AW1630" s="221"/>
      <c r="AX1630" s="221"/>
      <c r="AY1630" s="221"/>
      <c r="AZ1630" s="221"/>
      <c r="BA1630" s="221"/>
      <c r="BB1630" s="222">
        <v>340</v>
      </c>
      <c r="BC1630" s="222" t="s">
        <v>12664</v>
      </c>
    </row>
    <row r="1631" spans="1:55" s="19" customFormat="1" ht="25.7" hidden="1" customHeight="1">
      <c r="A1631" s="690"/>
      <c r="B1631" s="225"/>
      <c r="C1631" s="236" t="s">
        <v>7459</v>
      </c>
      <c r="D1631" s="246" t="s">
        <v>12673</v>
      </c>
      <c r="E1631" s="236" t="s">
        <v>7459</v>
      </c>
      <c r="F1631" s="707" t="s">
        <v>7459</v>
      </c>
      <c r="G1631" s="236"/>
      <c r="H1631" s="236"/>
      <c r="I1631" s="235">
        <v>877</v>
      </c>
      <c r="J1631" s="235"/>
      <c r="K1631" s="235"/>
      <c r="L1631" s="235"/>
      <c r="M1631" s="235"/>
      <c r="N1631" s="235"/>
      <c r="O1631" s="235">
        <v>500</v>
      </c>
      <c r="P1631" s="235">
        <v>500</v>
      </c>
      <c r="Q1631" s="235" t="s">
        <v>12674</v>
      </c>
      <c r="R1631" s="235">
        <v>1</v>
      </c>
      <c r="S1631" s="235" t="s">
        <v>290</v>
      </c>
      <c r="T1631" s="236"/>
      <c r="U1631" s="236"/>
      <c r="V1631" s="236"/>
      <c r="W1631" s="236"/>
      <c r="X1631" s="236"/>
      <c r="Y1631" s="236"/>
      <c r="Z1631" s="235" t="s">
        <v>282</v>
      </c>
      <c r="AA1631" s="707"/>
      <c r="AB1631" s="707"/>
      <c r="AC1631" s="236"/>
      <c r="AD1631" s="236"/>
      <c r="AE1631" s="236"/>
      <c r="AF1631" s="236"/>
      <c r="AG1631" s="236"/>
      <c r="AH1631" s="236"/>
      <c r="AI1631" s="236"/>
      <c r="AJ1631" s="236"/>
      <c r="AK1631" s="236"/>
      <c r="AL1631" s="236"/>
      <c r="AM1631" s="236"/>
      <c r="AN1631" s="236"/>
      <c r="AO1631" s="236"/>
      <c r="AP1631" s="236"/>
      <c r="AQ1631" s="236"/>
      <c r="AR1631" s="236"/>
      <c r="AS1631" s="236"/>
      <c r="AT1631" s="236"/>
      <c r="AU1631" s="221">
        <v>2016</v>
      </c>
      <c r="AV1631" s="221"/>
      <c r="AW1631" s="221"/>
      <c r="AX1631" s="221"/>
      <c r="AY1631" s="221"/>
      <c r="AZ1631" s="221"/>
      <c r="BA1631" s="221"/>
      <c r="BB1631" s="222">
        <v>420</v>
      </c>
      <c r="BC1631" s="222" t="s">
        <v>12664</v>
      </c>
    </row>
    <row r="1632" spans="1:55" s="19" customFormat="1" ht="25.7" hidden="1" customHeight="1">
      <c r="A1632" s="690"/>
      <c r="B1632" s="225"/>
      <c r="C1632" s="236" t="s">
        <v>7459</v>
      </c>
      <c r="D1632" s="246" t="s">
        <v>12675</v>
      </c>
      <c r="E1632" s="236" t="s">
        <v>7459</v>
      </c>
      <c r="F1632" s="707" t="s">
        <v>7459</v>
      </c>
      <c r="G1632" s="236"/>
      <c r="H1632" s="236"/>
      <c r="I1632" s="235">
        <v>429</v>
      </c>
      <c r="J1632" s="235"/>
      <c r="K1632" s="235"/>
      <c r="L1632" s="235"/>
      <c r="M1632" s="235"/>
      <c r="N1632" s="235"/>
      <c r="O1632" s="235">
        <v>270</v>
      </c>
      <c r="P1632" s="235">
        <v>270</v>
      </c>
      <c r="Q1632" s="235" t="s">
        <v>12676</v>
      </c>
      <c r="R1632" s="235">
        <v>1</v>
      </c>
      <c r="S1632" s="235" t="s">
        <v>290</v>
      </c>
      <c r="T1632" s="236"/>
      <c r="U1632" s="236"/>
      <c r="V1632" s="236"/>
      <c r="W1632" s="236"/>
      <c r="X1632" s="236"/>
      <c r="Y1632" s="236"/>
      <c r="Z1632" s="235" t="s">
        <v>282</v>
      </c>
      <c r="AA1632" s="707"/>
      <c r="AB1632" s="707"/>
      <c r="AC1632" s="236"/>
      <c r="AD1632" s="236"/>
      <c r="AE1632" s="236"/>
      <c r="AF1632" s="236"/>
      <c r="AG1632" s="236"/>
      <c r="AH1632" s="236"/>
      <c r="AI1632" s="236"/>
      <c r="AJ1632" s="236"/>
      <c r="AK1632" s="236"/>
      <c r="AL1632" s="236"/>
      <c r="AM1632" s="236"/>
      <c r="AN1632" s="236"/>
      <c r="AO1632" s="236"/>
      <c r="AP1632" s="236"/>
      <c r="AQ1632" s="236"/>
      <c r="AR1632" s="236"/>
      <c r="AS1632" s="236"/>
      <c r="AT1632" s="236"/>
      <c r="AU1632" s="221">
        <v>2009</v>
      </c>
      <c r="AV1632" s="221"/>
      <c r="AW1632" s="221"/>
      <c r="AX1632" s="221"/>
      <c r="AY1632" s="221"/>
      <c r="AZ1632" s="221"/>
      <c r="BA1632" s="221"/>
      <c r="BB1632" s="222">
        <v>340</v>
      </c>
      <c r="BC1632" s="222" t="s">
        <v>12664</v>
      </c>
    </row>
    <row r="1633" spans="1:55" s="19" customFormat="1" ht="25.7" hidden="1" customHeight="1">
      <c r="A1633" s="690"/>
      <c r="B1633" s="225"/>
      <c r="C1633" s="236" t="s">
        <v>7464</v>
      </c>
      <c r="D1633" s="246" t="s">
        <v>7865</v>
      </c>
      <c r="E1633" s="236" t="s">
        <v>7464</v>
      </c>
      <c r="F1633" s="707" t="s">
        <v>7464</v>
      </c>
      <c r="G1633" s="236"/>
      <c r="H1633" s="236"/>
      <c r="I1633" s="235">
        <v>489</v>
      </c>
      <c r="J1633" s="235">
        <v>408</v>
      </c>
      <c r="K1633" s="235">
        <v>399</v>
      </c>
      <c r="L1633" s="235"/>
      <c r="M1633" s="235"/>
      <c r="N1633" s="235"/>
      <c r="O1633" s="235">
        <v>330</v>
      </c>
      <c r="P1633" s="235">
        <v>330</v>
      </c>
      <c r="Q1633" s="235" t="s">
        <v>5978</v>
      </c>
      <c r="R1633" s="235">
        <v>1</v>
      </c>
      <c r="S1633" s="235" t="s">
        <v>290</v>
      </c>
      <c r="T1633" s="236"/>
      <c r="U1633" s="236"/>
      <c r="V1633" s="236"/>
      <c r="W1633" s="236"/>
      <c r="X1633" s="236"/>
      <c r="Y1633" s="236"/>
      <c r="Z1633" s="235" t="s">
        <v>7862</v>
      </c>
      <c r="AA1633" s="707"/>
      <c r="AB1633" s="707"/>
      <c r="AC1633" s="236"/>
      <c r="AD1633" s="236"/>
      <c r="AE1633" s="236"/>
      <c r="AF1633" s="236"/>
      <c r="AG1633" s="236"/>
      <c r="AH1633" s="236"/>
      <c r="AI1633" s="236"/>
      <c r="AJ1633" s="236"/>
      <c r="AK1633" s="236"/>
      <c r="AL1633" s="236"/>
      <c r="AM1633" s="236"/>
      <c r="AN1633" s="236"/>
      <c r="AO1633" s="236"/>
      <c r="AP1633" s="236"/>
      <c r="AQ1633" s="236"/>
      <c r="AR1633" s="236"/>
      <c r="AS1633" s="236"/>
      <c r="AT1633" s="236"/>
      <c r="AU1633" s="221">
        <v>2012</v>
      </c>
      <c r="AV1633" s="221"/>
      <c r="AW1633" s="221"/>
      <c r="AX1633" s="221"/>
      <c r="AY1633" s="221"/>
      <c r="AZ1633" s="221"/>
      <c r="BA1633" s="221"/>
      <c r="BB1633" s="222">
        <v>350</v>
      </c>
      <c r="BC1633" s="222"/>
    </row>
    <row r="1634" spans="1:55" s="19" customFormat="1" ht="25.7" hidden="1" customHeight="1">
      <c r="A1634" s="690"/>
      <c r="B1634" s="225"/>
      <c r="C1634" s="236" t="s">
        <v>7464</v>
      </c>
      <c r="D1634" s="246" t="s">
        <v>7866</v>
      </c>
      <c r="E1634" s="236" t="s">
        <v>7464</v>
      </c>
      <c r="F1634" s="707" t="s">
        <v>7464</v>
      </c>
      <c r="G1634" s="236"/>
      <c r="H1634" s="236"/>
      <c r="I1634" s="235">
        <v>5019</v>
      </c>
      <c r="J1634" s="235">
        <v>473</v>
      </c>
      <c r="K1634" s="235">
        <v>473</v>
      </c>
      <c r="L1634" s="235"/>
      <c r="M1634" s="235"/>
      <c r="N1634" s="235"/>
      <c r="O1634" s="235">
        <v>554</v>
      </c>
      <c r="P1634" s="235">
        <v>554</v>
      </c>
      <c r="Q1634" s="235" t="s">
        <v>11782</v>
      </c>
      <c r="R1634" s="235">
        <v>1</v>
      </c>
      <c r="S1634" s="235" t="s">
        <v>290</v>
      </c>
      <c r="T1634" s="236"/>
      <c r="U1634" s="236"/>
      <c r="V1634" s="236"/>
      <c r="W1634" s="236"/>
      <c r="X1634" s="236"/>
      <c r="Y1634" s="236"/>
      <c r="Z1634" s="235" t="s">
        <v>7862</v>
      </c>
      <c r="AA1634" s="707"/>
      <c r="AB1634" s="707"/>
      <c r="AC1634" s="236"/>
      <c r="AD1634" s="236"/>
      <c r="AE1634" s="236"/>
      <c r="AF1634" s="236"/>
      <c r="AG1634" s="236"/>
      <c r="AH1634" s="236"/>
      <c r="AI1634" s="236"/>
      <c r="AJ1634" s="236"/>
      <c r="AK1634" s="236"/>
      <c r="AL1634" s="236"/>
      <c r="AM1634" s="236"/>
      <c r="AN1634" s="236"/>
      <c r="AO1634" s="236"/>
      <c r="AP1634" s="236"/>
      <c r="AQ1634" s="236"/>
      <c r="AR1634" s="236"/>
      <c r="AS1634" s="236"/>
      <c r="AT1634" s="236"/>
      <c r="AU1634" s="221">
        <v>2012</v>
      </c>
      <c r="AV1634" s="221"/>
      <c r="AW1634" s="221"/>
      <c r="AX1634" s="221"/>
      <c r="AY1634" s="221"/>
      <c r="AZ1634" s="221"/>
      <c r="BA1634" s="221"/>
      <c r="BB1634" s="222">
        <v>400</v>
      </c>
      <c r="BC1634" s="222"/>
    </row>
    <row r="1635" spans="1:55" s="19" customFormat="1" ht="25.7" hidden="1" customHeight="1">
      <c r="A1635" s="690"/>
      <c r="B1635" s="225"/>
      <c r="C1635" s="236" t="s">
        <v>7464</v>
      </c>
      <c r="D1635" s="246" t="s">
        <v>7867</v>
      </c>
      <c r="E1635" s="236" t="s">
        <v>7464</v>
      </c>
      <c r="F1635" s="707" t="s">
        <v>7464</v>
      </c>
      <c r="G1635" s="236"/>
      <c r="H1635" s="236"/>
      <c r="I1635" s="235">
        <v>2361</v>
      </c>
      <c r="J1635" s="235">
        <v>472</v>
      </c>
      <c r="K1635" s="235">
        <v>440</v>
      </c>
      <c r="L1635" s="235"/>
      <c r="M1635" s="235"/>
      <c r="N1635" s="235"/>
      <c r="O1635" s="235">
        <v>310</v>
      </c>
      <c r="P1635" s="235">
        <v>310</v>
      </c>
      <c r="Q1635" s="235" t="s">
        <v>1865</v>
      </c>
      <c r="R1635" s="235">
        <v>1</v>
      </c>
      <c r="S1635" s="235" t="s">
        <v>290</v>
      </c>
      <c r="T1635" s="236"/>
      <c r="U1635" s="236"/>
      <c r="V1635" s="236"/>
      <c r="W1635" s="236"/>
      <c r="X1635" s="236"/>
      <c r="Y1635" s="236"/>
      <c r="Z1635" s="235" t="s">
        <v>7862</v>
      </c>
      <c r="AA1635" s="707"/>
      <c r="AB1635" s="707"/>
      <c r="AC1635" s="236"/>
      <c r="AD1635" s="236"/>
      <c r="AE1635" s="236"/>
      <c r="AF1635" s="236"/>
      <c r="AG1635" s="236"/>
      <c r="AH1635" s="236"/>
      <c r="AI1635" s="236"/>
      <c r="AJ1635" s="236"/>
      <c r="AK1635" s="236"/>
      <c r="AL1635" s="236"/>
      <c r="AM1635" s="236"/>
      <c r="AN1635" s="236"/>
      <c r="AO1635" s="236"/>
      <c r="AP1635" s="236"/>
      <c r="AQ1635" s="236"/>
      <c r="AR1635" s="236"/>
      <c r="AS1635" s="236"/>
      <c r="AT1635" s="236"/>
      <c r="AU1635" s="221">
        <v>2014</v>
      </c>
      <c r="AV1635" s="221"/>
      <c r="AW1635" s="221"/>
      <c r="AX1635" s="221"/>
      <c r="AY1635" s="221"/>
      <c r="AZ1635" s="221"/>
      <c r="BA1635" s="221"/>
      <c r="BB1635" s="222">
        <v>320</v>
      </c>
      <c r="BC1635" s="222"/>
    </row>
    <row r="1636" spans="1:55" s="19" customFormat="1" ht="25.7" hidden="1" customHeight="1">
      <c r="A1636" s="690"/>
      <c r="B1636" s="239" t="s">
        <v>2436</v>
      </c>
      <c r="C1636" s="707" t="s">
        <v>2430</v>
      </c>
      <c r="D1636" s="246">
        <f>COUNTA(D1637:D1815)</f>
        <v>179</v>
      </c>
      <c r="E1636" s="236"/>
      <c r="F1636" s="236"/>
      <c r="G1636" s="236"/>
      <c r="H1636" s="236"/>
      <c r="I1636" s="235">
        <f>SUM(I1637:I1815)</f>
        <v>749591.76</v>
      </c>
      <c r="J1636" s="235">
        <f t="shared" ref="J1636:K1636" si="15">SUM(J1637:J1815)</f>
        <v>75966.48</v>
      </c>
      <c r="K1636" s="235">
        <f t="shared" si="15"/>
        <v>151796.51000000004</v>
      </c>
      <c r="L1636" s="235">
        <f t="shared" ref="L1636:R1636" si="16">SUM(L1637:L1810)</f>
        <v>5057.3599999999997</v>
      </c>
      <c r="M1636" s="235">
        <f t="shared" si="16"/>
        <v>0</v>
      </c>
      <c r="N1636" s="235">
        <f t="shared" si="16"/>
        <v>0</v>
      </c>
      <c r="O1636" s="235"/>
      <c r="P1636" s="235"/>
      <c r="Q1636" s="235"/>
      <c r="R1636" s="235">
        <f t="shared" si="16"/>
        <v>239</v>
      </c>
      <c r="S1636" s="235"/>
      <c r="T1636" s="236"/>
      <c r="U1636" s="236"/>
      <c r="V1636" s="236"/>
      <c r="W1636" s="236"/>
      <c r="X1636" s="236"/>
      <c r="Y1636" s="236"/>
      <c r="Z1636" s="235"/>
      <c r="AA1636" s="707"/>
      <c r="AB1636" s="707"/>
      <c r="AC1636" s="236"/>
      <c r="AD1636" s="236"/>
      <c r="AE1636" s="236"/>
      <c r="AF1636" s="236"/>
      <c r="AG1636" s="236"/>
      <c r="AH1636" s="236"/>
      <c r="AI1636" s="236"/>
      <c r="AJ1636" s="236"/>
      <c r="AK1636" s="236"/>
      <c r="AL1636" s="236"/>
      <c r="AM1636" s="236"/>
      <c r="AN1636" s="236"/>
      <c r="AO1636" s="236"/>
      <c r="AP1636" s="236"/>
      <c r="AQ1636" s="236"/>
      <c r="AR1636" s="236"/>
      <c r="AS1636" s="236"/>
      <c r="AT1636" s="236"/>
      <c r="AU1636" s="221"/>
      <c r="AV1636" s="221"/>
      <c r="AW1636" s="221"/>
      <c r="AX1636" s="221"/>
      <c r="AY1636" s="221"/>
      <c r="AZ1636" s="221"/>
      <c r="BA1636" s="221"/>
      <c r="BB1636" s="222"/>
      <c r="BC1636" s="222"/>
    </row>
    <row r="1637" spans="1:55" s="19" customFormat="1" ht="25.7" hidden="1" customHeight="1">
      <c r="A1637" s="690"/>
      <c r="B1637" s="225"/>
      <c r="C1637" s="707" t="s">
        <v>296</v>
      </c>
      <c r="D1637" s="707" t="s">
        <v>8650</v>
      </c>
      <c r="E1637" s="707" t="s">
        <v>296</v>
      </c>
      <c r="F1637" s="707" t="s">
        <v>296</v>
      </c>
      <c r="G1637" s="236"/>
      <c r="H1637" s="236"/>
      <c r="I1637" s="235">
        <v>3607</v>
      </c>
      <c r="J1637" s="222">
        <v>531</v>
      </c>
      <c r="K1637" s="235">
        <v>531</v>
      </c>
      <c r="L1637" s="236"/>
      <c r="M1637" s="736"/>
      <c r="N1637" s="236"/>
      <c r="O1637" s="235"/>
      <c r="P1637" s="235">
        <v>1000</v>
      </c>
      <c r="Q1637" s="235" t="s">
        <v>1864</v>
      </c>
      <c r="R1637" s="235">
        <v>2</v>
      </c>
      <c r="S1637" s="235" t="s">
        <v>290</v>
      </c>
      <c r="T1637" s="236"/>
      <c r="U1637" s="236"/>
      <c r="V1637" s="236"/>
      <c r="W1637" s="236"/>
      <c r="X1637" s="236"/>
      <c r="Y1637" s="236"/>
      <c r="Z1637" s="235"/>
      <c r="AA1637" s="707"/>
      <c r="AB1637" s="707"/>
      <c r="AC1637" s="236"/>
      <c r="AD1637" s="236"/>
      <c r="AE1637" s="236"/>
      <c r="AF1637" s="236"/>
      <c r="AG1637" s="236"/>
      <c r="AH1637" s="236"/>
      <c r="AI1637" s="236"/>
      <c r="AJ1637" s="236"/>
      <c r="AK1637" s="236"/>
      <c r="AL1637" s="236"/>
      <c r="AM1637" s="236"/>
      <c r="AN1637" s="236"/>
      <c r="AO1637" s="236"/>
      <c r="AP1637" s="236"/>
      <c r="AQ1637" s="236"/>
      <c r="AR1637" s="236"/>
      <c r="AS1637" s="236"/>
      <c r="AT1637" s="236"/>
      <c r="AU1637" s="221">
        <v>2008</v>
      </c>
      <c r="AV1637" s="221"/>
      <c r="AW1637" s="221"/>
      <c r="AX1637" s="221"/>
      <c r="AY1637" s="221"/>
      <c r="AZ1637" s="221"/>
      <c r="BA1637" s="221"/>
      <c r="BB1637" s="222">
        <v>700</v>
      </c>
      <c r="BC1637" s="222"/>
    </row>
    <row r="1638" spans="1:55" s="1317" customFormat="1" ht="25.7" hidden="1" customHeight="1">
      <c r="A1638" s="690"/>
      <c r="B1638" s="225"/>
      <c r="C1638" s="1486" t="s">
        <v>296</v>
      </c>
      <c r="D1638" s="1486" t="s">
        <v>8651</v>
      </c>
      <c r="E1638" s="1486" t="s">
        <v>296</v>
      </c>
      <c r="F1638" s="1486" t="s">
        <v>8652</v>
      </c>
      <c r="G1638" s="1491"/>
      <c r="H1638" s="1491"/>
      <c r="I1638" s="235">
        <v>13821</v>
      </c>
      <c r="J1638" s="222">
        <v>426</v>
      </c>
      <c r="K1638" s="235">
        <v>426</v>
      </c>
      <c r="L1638" s="1491"/>
      <c r="M1638" s="736"/>
      <c r="N1638" s="1491"/>
      <c r="O1638" s="235"/>
      <c r="P1638" s="235">
        <v>300</v>
      </c>
      <c r="Q1638" s="235" t="s">
        <v>1865</v>
      </c>
      <c r="R1638" s="235">
        <v>1</v>
      </c>
      <c r="S1638" s="235" t="s">
        <v>290</v>
      </c>
      <c r="T1638" s="1491"/>
      <c r="U1638" s="1491"/>
      <c r="V1638" s="1491"/>
      <c r="W1638" s="1491"/>
      <c r="X1638" s="1491"/>
      <c r="Y1638" s="1491"/>
      <c r="Z1638" s="235"/>
      <c r="AA1638" s="1486"/>
      <c r="AB1638" s="1486"/>
      <c r="AC1638" s="1491"/>
      <c r="AD1638" s="1491"/>
      <c r="AE1638" s="1491"/>
      <c r="AF1638" s="1491"/>
      <c r="AG1638" s="1491"/>
      <c r="AH1638" s="1491"/>
      <c r="AI1638" s="1491"/>
      <c r="AJ1638" s="1491"/>
      <c r="AK1638" s="1491"/>
      <c r="AL1638" s="1491"/>
      <c r="AM1638" s="1491"/>
      <c r="AN1638" s="1491"/>
      <c r="AO1638" s="1491"/>
      <c r="AP1638" s="1491"/>
      <c r="AQ1638" s="1491"/>
      <c r="AR1638" s="1491"/>
      <c r="AS1638" s="1491"/>
      <c r="AT1638" s="1491"/>
      <c r="AU1638" s="1329">
        <v>2012</v>
      </c>
      <c r="AV1638" s="1329"/>
      <c r="AW1638" s="1329"/>
      <c r="AX1638" s="1329"/>
      <c r="AY1638" s="1329"/>
      <c r="AZ1638" s="1329"/>
      <c r="BA1638" s="1329"/>
      <c r="BB1638" s="222">
        <v>267</v>
      </c>
      <c r="BC1638" s="222"/>
    </row>
    <row r="1639" spans="1:55" s="1317" customFormat="1" ht="25.7" hidden="1" customHeight="1">
      <c r="A1639" s="690"/>
      <c r="B1639" s="225"/>
      <c r="C1639" s="1486" t="s">
        <v>296</v>
      </c>
      <c r="D1639" s="1486" t="s">
        <v>8653</v>
      </c>
      <c r="E1639" s="1486" t="s">
        <v>296</v>
      </c>
      <c r="F1639" s="1486" t="s">
        <v>296</v>
      </c>
      <c r="G1639" s="1491"/>
      <c r="H1639" s="1491"/>
      <c r="I1639" s="235">
        <v>16551</v>
      </c>
      <c r="J1639" s="222">
        <v>543</v>
      </c>
      <c r="K1639" s="235">
        <v>543</v>
      </c>
      <c r="L1639" s="1491"/>
      <c r="M1639" s="736"/>
      <c r="N1639" s="1491"/>
      <c r="O1639" s="235"/>
      <c r="P1639" s="235">
        <v>300</v>
      </c>
      <c r="Q1639" s="235" t="s">
        <v>1865</v>
      </c>
      <c r="R1639" s="235">
        <v>1</v>
      </c>
      <c r="S1639" s="235" t="s">
        <v>290</v>
      </c>
      <c r="T1639" s="1491"/>
      <c r="U1639" s="1491"/>
      <c r="V1639" s="1491"/>
      <c r="W1639" s="1491"/>
      <c r="X1639" s="1491"/>
      <c r="Y1639" s="1491"/>
      <c r="Z1639" s="235"/>
      <c r="AA1639" s="1486"/>
      <c r="AB1639" s="1486"/>
      <c r="AC1639" s="1491"/>
      <c r="AD1639" s="1491"/>
      <c r="AE1639" s="1491"/>
      <c r="AF1639" s="1491"/>
      <c r="AG1639" s="1491"/>
      <c r="AH1639" s="1491"/>
      <c r="AI1639" s="1491"/>
      <c r="AJ1639" s="1491"/>
      <c r="AK1639" s="1491"/>
      <c r="AL1639" s="1491"/>
      <c r="AM1639" s="1491"/>
      <c r="AN1639" s="1491"/>
      <c r="AO1639" s="1491"/>
      <c r="AP1639" s="1491"/>
      <c r="AQ1639" s="1491"/>
      <c r="AR1639" s="1491"/>
      <c r="AS1639" s="1491"/>
      <c r="AT1639" s="1491"/>
      <c r="AU1639" s="1329">
        <v>2012</v>
      </c>
      <c r="AV1639" s="1329"/>
      <c r="AW1639" s="1329"/>
      <c r="AX1639" s="1329"/>
      <c r="AY1639" s="1329"/>
      <c r="AZ1639" s="1329"/>
      <c r="BA1639" s="1329"/>
      <c r="BB1639" s="222">
        <v>306</v>
      </c>
      <c r="BC1639" s="222"/>
    </row>
    <row r="1640" spans="1:55" s="1317" customFormat="1" ht="25.7" hidden="1" customHeight="1">
      <c r="A1640" s="690"/>
      <c r="B1640" s="225"/>
      <c r="C1640" s="1486" t="s">
        <v>296</v>
      </c>
      <c r="D1640" s="1486" t="s">
        <v>8654</v>
      </c>
      <c r="E1640" s="1486" t="s">
        <v>296</v>
      </c>
      <c r="F1640" s="1486" t="s">
        <v>296</v>
      </c>
      <c r="G1640" s="1491"/>
      <c r="H1640" s="1491"/>
      <c r="I1640" s="235">
        <v>995</v>
      </c>
      <c r="J1640" s="222">
        <v>375</v>
      </c>
      <c r="K1640" s="235">
        <v>385</v>
      </c>
      <c r="L1640" s="1491"/>
      <c r="M1640" s="736"/>
      <c r="N1640" s="1491"/>
      <c r="O1640" s="235"/>
      <c r="P1640" s="235">
        <v>300</v>
      </c>
      <c r="Q1640" s="235" t="s">
        <v>1865</v>
      </c>
      <c r="R1640" s="235">
        <v>1</v>
      </c>
      <c r="S1640" s="235" t="s">
        <v>290</v>
      </c>
      <c r="T1640" s="1491"/>
      <c r="U1640" s="1491"/>
      <c r="V1640" s="1491"/>
      <c r="W1640" s="1491"/>
      <c r="X1640" s="1491"/>
      <c r="Y1640" s="1491"/>
      <c r="Z1640" s="235"/>
      <c r="AA1640" s="1486"/>
      <c r="AB1640" s="1486"/>
      <c r="AC1640" s="1491"/>
      <c r="AD1640" s="1491"/>
      <c r="AE1640" s="1491"/>
      <c r="AF1640" s="1491"/>
      <c r="AG1640" s="1491"/>
      <c r="AH1640" s="1491"/>
      <c r="AI1640" s="1491"/>
      <c r="AJ1640" s="1491"/>
      <c r="AK1640" s="1491"/>
      <c r="AL1640" s="1491"/>
      <c r="AM1640" s="1491"/>
      <c r="AN1640" s="1491"/>
      <c r="AO1640" s="1491"/>
      <c r="AP1640" s="1491"/>
      <c r="AQ1640" s="1491"/>
      <c r="AR1640" s="1491"/>
      <c r="AS1640" s="1491"/>
      <c r="AT1640" s="1491"/>
      <c r="AU1640" s="1329">
        <v>2013</v>
      </c>
      <c r="AV1640" s="1329"/>
      <c r="AW1640" s="1329"/>
      <c r="AX1640" s="1329"/>
      <c r="AY1640" s="1329"/>
      <c r="AZ1640" s="1329"/>
      <c r="BA1640" s="1329"/>
      <c r="BB1640" s="222"/>
      <c r="BC1640" s="222"/>
    </row>
    <row r="1641" spans="1:55" s="1317" customFormat="1" ht="25.7" hidden="1" customHeight="1">
      <c r="A1641" s="690"/>
      <c r="B1641" s="225"/>
      <c r="C1641" s="1486" t="s">
        <v>296</v>
      </c>
      <c r="D1641" s="1486" t="s">
        <v>11745</v>
      </c>
      <c r="E1641" s="1486" t="s">
        <v>296</v>
      </c>
      <c r="F1641" s="1486" t="s">
        <v>296</v>
      </c>
      <c r="G1641" s="1491"/>
      <c r="H1641" s="1491"/>
      <c r="I1641" s="235">
        <v>37303</v>
      </c>
      <c r="J1641" s="222">
        <v>612</v>
      </c>
      <c r="K1641" s="235">
        <v>612</v>
      </c>
      <c r="L1641" s="1491"/>
      <c r="M1641" s="736"/>
      <c r="N1641" s="1491"/>
      <c r="O1641" s="235"/>
      <c r="P1641" s="235">
        <v>300</v>
      </c>
      <c r="Q1641" s="235" t="s">
        <v>1865</v>
      </c>
      <c r="R1641" s="235">
        <v>1</v>
      </c>
      <c r="S1641" s="235" t="s">
        <v>290</v>
      </c>
      <c r="T1641" s="1491"/>
      <c r="U1641" s="1491"/>
      <c r="V1641" s="1491"/>
      <c r="W1641" s="1491"/>
      <c r="X1641" s="1491"/>
      <c r="Y1641" s="1491"/>
      <c r="Z1641" s="235"/>
      <c r="AA1641" s="1486"/>
      <c r="AB1641" s="1486"/>
      <c r="AC1641" s="1491"/>
      <c r="AD1641" s="1491"/>
      <c r="AE1641" s="1491"/>
      <c r="AF1641" s="1491"/>
      <c r="AG1641" s="1491"/>
      <c r="AH1641" s="1491"/>
      <c r="AI1641" s="1491"/>
      <c r="AJ1641" s="1491"/>
      <c r="AK1641" s="1491"/>
      <c r="AL1641" s="1491"/>
      <c r="AM1641" s="1491"/>
      <c r="AN1641" s="1491"/>
      <c r="AO1641" s="1491"/>
      <c r="AP1641" s="1491"/>
      <c r="AQ1641" s="1491"/>
      <c r="AR1641" s="1491"/>
      <c r="AS1641" s="1491"/>
      <c r="AT1641" s="1491"/>
      <c r="AU1641" s="1329">
        <v>2017</v>
      </c>
      <c r="AV1641" s="1329"/>
      <c r="AW1641" s="1329"/>
      <c r="AX1641" s="1329"/>
      <c r="AY1641" s="1329"/>
      <c r="AZ1641" s="1329"/>
      <c r="BA1641" s="1329"/>
      <c r="BB1641" s="222"/>
      <c r="BC1641" s="222"/>
    </row>
    <row r="1642" spans="1:55" s="1317" customFormat="1" ht="25.7" hidden="1" customHeight="1">
      <c r="A1642" s="690"/>
      <c r="B1642" s="225"/>
      <c r="C1642" s="1486" t="s">
        <v>296</v>
      </c>
      <c r="D1642" s="1486" t="s">
        <v>16942</v>
      </c>
      <c r="E1642" s="1486" t="s">
        <v>296</v>
      </c>
      <c r="F1642" s="1486" t="s">
        <v>296</v>
      </c>
      <c r="G1642" s="1491"/>
      <c r="H1642" s="1491"/>
      <c r="I1642" s="235">
        <v>1584</v>
      </c>
      <c r="J1642" s="222">
        <v>493.14</v>
      </c>
      <c r="K1642" s="235">
        <v>493.14</v>
      </c>
      <c r="L1642" s="1491"/>
      <c r="M1642" s="736"/>
      <c r="N1642" s="1491"/>
      <c r="O1642" s="235"/>
      <c r="P1642" s="235"/>
      <c r="Q1642" s="235" t="s">
        <v>8656</v>
      </c>
      <c r="R1642" s="235">
        <v>1</v>
      </c>
      <c r="S1642" s="235" t="s">
        <v>290</v>
      </c>
      <c r="T1642" s="1491"/>
      <c r="U1642" s="1491"/>
      <c r="V1642" s="1491"/>
      <c r="W1642" s="1491"/>
      <c r="X1642" s="1491"/>
      <c r="Y1642" s="1491"/>
      <c r="Z1642" s="235"/>
      <c r="AA1642" s="1486"/>
      <c r="AB1642" s="1486"/>
      <c r="AC1642" s="1491"/>
      <c r="AD1642" s="1491"/>
      <c r="AE1642" s="1491"/>
      <c r="AF1642" s="1491"/>
      <c r="AG1642" s="1491"/>
      <c r="AH1642" s="1491"/>
      <c r="AI1642" s="1491"/>
      <c r="AJ1642" s="1491"/>
      <c r="AK1642" s="1491"/>
      <c r="AL1642" s="1491"/>
      <c r="AM1642" s="1491"/>
      <c r="AN1642" s="1491"/>
      <c r="AO1642" s="1491"/>
      <c r="AP1642" s="1491"/>
      <c r="AQ1642" s="1491"/>
      <c r="AR1642" s="1491"/>
      <c r="AS1642" s="1491"/>
      <c r="AT1642" s="1491"/>
      <c r="AU1642" s="1329">
        <v>2020</v>
      </c>
      <c r="AV1642" s="1329"/>
      <c r="AW1642" s="1329"/>
      <c r="AX1642" s="1329"/>
      <c r="AY1642" s="1329"/>
      <c r="AZ1642" s="1329"/>
      <c r="BA1642" s="1329"/>
      <c r="BB1642" s="222">
        <v>400</v>
      </c>
      <c r="BC1642" s="222"/>
    </row>
    <row r="1643" spans="1:55" s="1317" customFormat="1" ht="25.7" hidden="1" customHeight="1">
      <c r="A1643" s="690"/>
      <c r="B1643" s="225"/>
      <c r="C1643" s="1486" t="s">
        <v>296</v>
      </c>
      <c r="D1643" s="1486" t="s">
        <v>16943</v>
      </c>
      <c r="E1643" s="1486" t="s">
        <v>296</v>
      </c>
      <c r="F1643" s="1486" t="s">
        <v>296</v>
      </c>
      <c r="G1643" s="1491"/>
      <c r="H1643" s="1491"/>
      <c r="I1643" s="235">
        <v>12885</v>
      </c>
      <c r="J1643" s="222">
        <v>499.59</v>
      </c>
      <c r="K1643" s="235">
        <v>499.59</v>
      </c>
      <c r="L1643" s="1491"/>
      <c r="M1643" s="736"/>
      <c r="N1643" s="1491"/>
      <c r="O1643" s="235"/>
      <c r="P1643" s="235"/>
      <c r="Q1643" s="235" t="s">
        <v>8656</v>
      </c>
      <c r="R1643" s="235">
        <v>1</v>
      </c>
      <c r="S1643" s="235" t="s">
        <v>290</v>
      </c>
      <c r="T1643" s="1491"/>
      <c r="U1643" s="1491"/>
      <c r="V1643" s="1491"/>
      <c r="W1643" s="1491"/>
      <c r="X1643" s="1491"/>
      <c r="Y1643" s="1491"/>
      <c r="Z1643" s="235"/>
      <c r="AA1643" s="1486"/>
      <c r="AB1643" s="1486"/>
      <c r="AC1643" s="1491"/>
      <c r="AD1643" s="1491"/>
      <c r="AE1643" s="1491"/>
      <c r="AF1643" s="1491"/>
      <c r="AG1643" s="1491"/>
      <c r="AH1643" s="1491"/>
      <c r="AI1643" s="1491"/>
      <c r="AJ1643" s="1491"/>
      <c r="AK1643" s="1491"/>
      <c r="AL1643" s="1491"/>
      <c r="AM1643" s="1491"/>
      <c r="AN1643" s="1491"/>
      <c r="AO1643" s="1491"/>
      <c r="AP1643" s="1491"/>
      <c r="AQ1643" s="1491"/>
      <c r="AR1643" s="1491"/>
      <c r="AS1643" s="1491"/>
      <c r="AT1643" s="1491"/>
      <c r="AU1643" s="1329">
        <v>2020</v>
      </c>
      <c r="AV1643" s="1329"/>
      <c r="AW1643" s="1329"/>
      <c r="AX1643" s="1329"/>
      <c r="AY1643" s="1329"/>
      <c r="AZ1643" s="1329"/>
      <c r="BA1643" s="1329"/>
      <c r="BB1643" s="222">
        <v>400</v>
      </c>
      <c r="BC1643" s="222"/>
    </row>
    <row r="1644" spans="1:55" s="1317" customFormat="1" ht="25.7" hidden="1" customHeight="1">
      <c r="A1644" s="690"/>
      <c r="B1644" s="225"/>
      <c r="C1644" s="1486" t="s">
        <v>7915</v>
      </c>
      <c r="D1644" s="1486" t="s">
        <v>8655</v>
      </c>
      <c r="E1644" s="1486" t="s">
        <v>7915</v>
      </c>
      <c r="F1644" s="1486" t="s">
        <v>7915</v>
      </c>
      <c r="G1644" s="1491"/>
      <c r="H1644" s="1491"/>
      <c r="I1644" s="235">
        <v>900</v>
      </c>
      <c r="J1644" s="222"/>
      <c r="K1644" s="235"/>
      <c r="L1644" s="1491"/>
      <c r="M1644" s="736"/>
      <c r="N1644" s="1491"/>
      <c r="O1644" s="235"/>
      <c r="P1644" s="235">
        <v>900</v>
      </c>
      <c r="Q1644" s="235" t="s">
        <v>8656</v>
      </c>
      <c r="R1644" s="235">
        <v>3</v>
      </c>
      <c r="S1644" s="235" t="s">
        <v>7847</v>
      </c>
      <c r="T1644" s="1491"/>
      <c r="U1644" s="1491"/>
      <c r="V1644" s="1491"/>
      <c r="W1644" s="1491"/>
      <c r="X1644" s="1491"/>
      <c r="Y1644" s="1491"/>
      <c r="Z1644" s="235"/>
      <c r="AA1644" s="1486"/>
      <c r="AB1644" s="1486"/>
      <c r="AC1644" s="1491"/>
      <c r="AD1644" s="1491"/>
      <c r="AE1644" s="1491"/>
      <c r="AF1644" s="1491"/>
      <c r="AG1644" s="1491"/>
      <c r="AH1644" s="1491"/>
      <c r="AI1644" s="1491"/>
      <c r="AJ1644" s="1491"/>
      <c r="AK1644" s="1491"/>
      <c r="AL1644" s="1491"/>
      <c r="AM1644" s="1491"/>
      <c r="AN1644" s="1491"/>
      <c r="AO1644" s="1491"/>
      <c r="AP1644" s="1491"/>
      <c r="AQ1644" s="1491"/>
      <c r="AR1644" s="1491"/>
      <c r="AS1644" s="1491"/>
      <c r="AT1644" s="1491"/>
      <c r="AU1644" s="1329">
        <v>2010</v>
      </c>
      <c r="AV1644" s="1329"/>
      <c r="AW1644" s="1329"/>
      <c r="AX1644" s="1329"/>
      <c r="AY1644" s="1329"/>
      <c r="AZ1644" s="1329"/>
      <c r="BA1644" s="1329"/>
      <c r="BB1644" s="222">
        <v>1200</v>
      </c>
      <c r="BC1644" s="222" t="s">
        <v>8657</v>
      </c>
    </row>
    <row r="1645" spans="1:55" s="1317" customFormat="1" ht="25.7" hidden="1" customHeight="1">
      <c r="A1645" s="690"/>
      <c r="B1645" s="225"/>
      <c r="C1645" s="1486" t="s">
        <v>7921</v>
      </c>
      <c r="D1645" s="1486" t="s">
        <v>8658</v>
      </c>
      <c r="E1645" s="1486" t="s">
        <v>7921</v>
      </c>
      <c r="F1645" s="1486" t="s">
        <v>7921</v>
      </c>
      <c r="G1645" s="1491"/>
      <c r="H1645" s="1491"/>
      <c r="I1645" s="235">
        <v>2777</v>
      </c>
      <c r="J1645" s="222">
        <v>562</v>
      </c>
      <c r="K1645" s="235">
        <v>562</v>
      </c>
      <c r="L1645" s="1491"/>
      <c r="M1645" s="736"/>
      <c r="N1645" s="1491"/>
      <c r="O1645" s="235"/>
      <c r="P1645" s="235">
        <v>2000</v>
      </c>
      <c r="Q1645" s="235" t="s">
        <v>1864</v>
      </c>
      <c r="R1645" s="235">
        <v>4</v>
      </c>
      <c r="S1645" s="235" t="s">
        <v>290</v>
      </c>
      <c r="T1645" s="1491"/>
      <c r="U1645" s="1491"/>
      <c r="V1645" s="1491"/>
      <c r="W1645" s="1491"/>
      <c r="X1645" s="1491"/>
      <c r="Y1645" s="1491"/>
      <c r="Z1645" s="235"/>
      <c r="AA1645" s="1486"/>
      <c r="AB1645" s="1486"/>
      <c r="AC1645" s="1491"/>
      <c r="AD1645" s="1491"/>
      <c r="AE1645" s="1491"/>
      <c r="AF1645" s="1491"/>
      <c r="AG1645" s="1491"/>
      <c r="AH1645" s="1491"/>
      <c r="AI1645" s="1491"/>
      <c r="AJ1645" s="1491"/>
      <c r="AK1645" s="1491"/>
      <c r="AL1645" s="1491"/>
      <c r="AM1645" s="1491"/>
      <c r="AN1645" s="1491"/>
      <c r="AO1645" s="1491"/>
      <c r="AP1645" s="1491"/>
      <c r="AQ1645" s="1491"/>
      <c r="AR1645" s="1491"/>
      <c r="AS1645" s="1491"/>
      <c r="AT1645" s="1491"/>
      <c r="AU1645" s="1329">
        <v>2008</v>
      </c>
      <c r="AV1645" s="1329"/>
      <c r="AW1645" s="1329"/>
      <c r="AX1645" s="1329"/>
      <c r="AY1645" s="1329"/>
      <c r="AZ1645" s="1329"/>
      <c r="BA1645" s="1329"/>
      <c r="BB1645" s="222">
        <v>500</v>
      </c>
      <c r="BC1645" s="222" t="s">
        <v>5549</v>
      </c>
    </row>
    <row r="1646" spans="1:55" s="1317" customFormat="1" ht="25.7" hidden="1" customHeight="1">
      <c r="A1646" s="690"/>
      <c r="B1646" s="225"/>
      <c r="C1646" s="1486" t="s">
        <v>7927</v>
      </c>
      <c r="D1646" s="1486" t="s">
        <v>15088</v>
      </c>
      <c r="E1646" s="1486" t="s">
        <v>7927</v>
      </c>
      <c r="F1646" s="1486" t="s">
        <v>7927</v>
      </c>
      <c r="G1646" s="1491"/>
      <c r="H1646" s="1491"/>
      <c r="I1646" s="235">
        <v>3370</v>
      </c>
      <c r="J1646" s="222">
        <v>1221</v>
      </c>
      <c r="K1646" s="235">
        <v>1221</v>
      </c>
      <c r="L1646" s="1491"/>
      <c r="M1646" s="736"/>
      <c r="N1646" s="1491"/>
      <c r="O1646" s="235"/>
      <c r="P1646" s="235">
        <v>1200</v>
      </c>
      <c r="Q1646" s="235" t="s">
        <v>8656</v>
      </c>
      <c r="R1646" s="235">
        <v>4</v>
      </c>
      <c r="S1646" s="235" t="s">
        <v>290</v>
      </c>
      <c r="T1646" s="1491"/>
      <c r="U1646" s="1491"/>
      <c r="V1646" s="1491"/>
      <c r="W1646" s="1491"/>
      <c r="X1646" s="1491"/>
      <c r="Y1646" s="1491"/>
      <c r="Z1646" s="235" t="s">
        <v>2897</v>
      </c>
      <c r="AA1646" s="1486"/>
      <c r="AB1646" s="1486"/>
      <c r="AC1646" s="1491"/>
      <c r="AD1646" s="1491"/>
      <c r="AE1646" s="1491"/>
      <c r="AF1646" s="1491"/>
      <c r="AG1646" s="1491"/>
      <c r="AH1646" s="1491"/>
      <c r="AI1646" s="1491"/>
      <c r="AJ1646" s="1491"/>
      <c r="AK1646" s="1491"/>
      <c r="AL1646" s="1491"/>
      <c r="AM1646" s="1491"/>
      <c r="AN1646" s="1491"/>
      <c r="AO1646" s="1491"/>
      <c r="AP1646" s="1491"/>
      <c r="AQ1646" s="1491"/>
      <c r="AR1646" s="1491"/>
      <c r="AS1646" s="1491"/>
      <c r="AT1646" s="1491"/>
      <c r="AU1646" s="1329">
        <v>2004</v>
      </c>
      <c r="AV1646" s="1329"/>
      <c r="AW1646" s="1329"/>
      <c r="AX1646" s="1329"/>
      <c r="AY1646" s="1329"/>
      <c r="AZ1646" s="1329"/>
      <c r="BA1646" s="1329"/>
      <c r="BB1646" s="222">
        <v>150</v>
      </c>
      <c r="BC1646" s="222" t="s">
        <v>12564</v>
      </c>
    </row>
    <row r="1647" spans="1:55" s="19" customFormat="1" ht="25.7" hidden="1" customHeight="1">
      <c r="A1647" s="690"/>
      <c r="B1647" s="766"/>
      <c r="C1647" s="707" t="s">
        <v>7927</v>
      </c>
      <c r="D1647" s="223" t="s">
        <v>8659</v>
      </c>
      <c r="E1647" s="221" t="s">
        <v>7927</v>
      </c>
      <c r="F1647" s="221" t="s">
        <v>7927</v>
      </c>
      <c r="G1647" s="221"/>
      <c r="H1647" s="221"/>
      <c r="I1647" s="222">
        <v>8212</v>
      </c>
      <c r="J1647" s="222">
        <v>499</v>
      </c>
      <c r="K1647" s="222">
        <v>499</v>
      </c>
      <c r="L1647" s="221"/>
      <c r="M1647" s="221"/>
      <c r="N1647" s="221"/>
      <c r="O1647" s="222"/>
      <c r="P1647" s="222">
        <v>300</v>
      </c>
      <c r="Q1647" s="222" t="s">
        <v>8656</v>
      </c>
      <c r="R1647" s="222">
        <v>1</v>
      </c>
      <c r="S1647" s="222" t="s">
        <v>290</v>
      </c>
      <c r="T1647" s="221"/>
      <c r="U1647" s="221"/>
      <c r="V1647" s="221"/>
      <c r="W1647" s="221"/>
      <c r="X1647" s="221"/>
      <c r="Y1647" s="221"/>
      <c r="Z1647" s="222"/>
      <c r="AA1647" s="221"/>
      <c r="AB1647" s="221"/>
      <c r="AC1647" s="221"/>
      <c r="AD1647" s="221"/>
      <c r="AE1647" s="221"/>
      <c r="AF1647" s="221"/>
      <c r="AG1647" s="221"/>
      <c r="AH1647" s="221"/>
      <c r="AI1647" s="221"/>
      <c r="AJ1647" s="221"/>
      <c r="AK1647" s="221"/>
      <c r="AL1647" s="221"/>
      <c r="AM1647" s="221"/>
      <c r="AN1647" s="221"/>
      <c r="AO1647" s="221"/>
      <c r="AP1647" s="221"/>
      <c r="AQ1647" s="221"/>
      <c r="AR1647" s="221"/>
      <c r="AS1647" s="221"/>
      <c r="AT1647" s="221"/>
      <c r="AU1647" s="221">
        <v>2018</v>
      </c>
      <c r="AV1647" s="221"/>
      <c r="AW1647" s="221"/>
      <c r="AX1647" s="221"/>
      <c r="AY1647" s="221"/>
      <c r="AZ1647" s="221"/>
      <c r="BA1647" s="221"/>
      <c r="BB1647" s="222">
        <v>40</v>
      </c>
      <c r="BC1647" s="222"/>
    </row>
    <row r="1648" spans="1:55" s="1317" customFormat="1" ht="25.7" hidden="1" customHeight="1">
      <c r="A1648" s="690"/>
      <c r="B1648" s="1335"/>
      <c r="C1648" s="1288" t="s">
        <v>7927</v>
      </c>
      <c r="D1648" s="1330" t="s">
        <v>8660</v>
      </c>
      <c r="E1648" s="1329" t="s">
        <v>7927</v>
      </c>
      <c r="F1648" s="1329" t="s">
        <v>7927</v>
      </c>
      <c r="G1648" s="1329"/>
      <c r="H1648" s="1329"/>
      <c r="I1648" s="222">
        <v>16829</v>
      </c>
      <c r="J1648" s="222">
        <v>425</v>
      </c>
      <c r="K1648" s="222">
        <v>425</v>
      </c>
      <c r="L1648" s="1329"/>
      <c r="M1648" s="1329"/>
      <c r="N1648" s="1329"/>
      <c r="O1648" s="222"/>
      <c r="P1648" s="222">
        <v>300</v>
      </c>
      <c r="Q1648" s="222" t="s">
        <v>8656</v>
      </c>
      <c r="R1648" s="222">
        <v>1</v>
      </c>
      <c r="S1648" s="222" t="s">
        <v>290</v>
      </c>
      <c r="T1648" s="1329"/>
      <c r="U1648" s="1329"/>
      <c r="V1648" s="1329"/>
      <c r="W1648" s="1329"/>
      <c r="X1648" s="1329"/>
      <c r="Y1648" s="1329"/>
      <c r="Z1648" s="222"/>
      <c r="AA1648" s="1329"/>
      <c r="AB1648" s="1329"/>
      <c r="AC1648" s="1329"/>
      <c r="AD1648" s="1329"/>
      <c r="AE1648" s="1329"/>
      <c r="AF1648" s="1329"/>
      <c r="AG1648" s="1329"/>
      <c r="AH1648" s="1329"/>
      <c r="AI1648" s="1329"/>
      <c r="AJ1648" s="1329"/>
      <c r="AK1648" s="1329"/>
      <c r="AL1648" s="1329"/>
      <c r="AM1648" s="1329"/>
      <c r="AN1648" s="1329"/>
      <c r="AO1648" s="1329"/>
      <c r="AP1648" s="1329"/>
      <c r="AQ1648" s="1329"/>
      <c r="AR1648" s="1329"/>
      <c r="AS1648" s="1329"/>
      <c r="AT1648" s="1329"/>
      <c r="AU1648" s="1329">
        <v>2008</v>
      </c>
      <c r="AV1648" s="1329"/>
      <c r="AW1648" s="1329"/>
      <c r="AX1648" s="1329"/>
      <c r="AY1648" s="1329"/>
      <c r="AZ1648" s="1329"/>
      <c r="BA1648" s="1329"/>
      <c r="BB1648" s="222">
        <v>30</v>
      </c>
      <c r="BC1648" s="222"/>
    </row>
    <row r="1649" spans="1:55" s="1317" customFormat="1" ht="25.7" hidden="1" customHeight="1">
      <c r="A1649" s="690"/>
      <c r="B1649" s="1335"/>
      <c r="C1649" s="1288" t="s">
        <v>7927</v>
      </c>
      <c r="D1649" s="1330" t="s">
        <v>8661</v>
      </c>
      <c r="E1649" s="1329" t="s">
        <v>7927</v>
      </c>
      <c r="F1649" s="1329" t="s">
        <v>7927</v>
      </c>
      <c r="G1649" s="1329"/>
      <c r="H1649" s="1329"/>
      <c r="I1649" s="222">
        <v>2322</v>
      </c>
      <c r="J1649" s="222">
        <v>451</v>
      </c>
      <c r="K1649" s="222">
        <v>451</v>
      </c>
      <c r="L1649" s="1329"/>
      <c r="M1649" s="1329"/>
      <c r="N1649" s="1329"/>
      <c r="O1649" s="222"/>
      <c r="P1649" s="222">
        <v>300</v>
      </c>
      <c r="Q1649" s="222" t="s">
        <v>8656</v>
      </c>
      <c r="R1649" s="222">
        <v>1</v>
      </c>
      <c r="S1649" s="222" t="s">
        <v>290</v>
      </c>
      <c r="T1649" s="1329"/>
      <c r="U1649" s="1329"/>
      <c r="V1649" s="1329"/>
      <c r="W1649" s="1329"/>
      <c r="X1649" s="1329"/>
      <c r="Y1649" s="1329"/>
      <c r="Z1649" s="222" t="s">
        <v>8662</v>
      </c>
      <c r="AA1649" s="1329"/>
      <c r="AB1649" s="1329"/>
      <c r="AC1649" s="1329"/>
      <c r="AD1649" s="1329"/>
      <c r="AE1649" s="1329"/>
      <c r="AF1649" s="1329"/>
      <c r="AG1649" s="1329"/>
      <c r="AH1649" s="1329"/>
      <c r="AI1649" s="1329"/>
      <c r="AJ1649" s="1329"/>
      <c r="AK1649" s="1329"/>
      <c r="AL1649" s="1329"/>
      <c r="AM1649" s="1329"/>
      <c r="AN1649" s="1329"/>
      <c r="AO1649" s="1329"/>
      <c r="AP1649" s="1329"/>
      <c r="AQ1649" s="1329"/>
      <c r="AR1649" s="1329"/>
      <c r="AS1649" s="1329"/>
      <c r="AT1649" s="1329"/>
      <c r="AU1649" s="1329">
        <v>2007</v>
      </c>
      <c r="AV1649" s="1329"/>
      <c r="AW1649" s="1329"/>
      <c r="AX1649" s="1329"/>
      <c r="AY1649" s="1329"/>
      <c r="AZ1649" s="1329"/>
      <c r="BA1649" s="1329"/>
      <c r="BB1649" s="222">
        <v>30</v>
      </c>
      <c r="BC1649" s="222"/>
    </row>
    <row r="1650" spans="1:55" s="1317" customFormat="1" ht="25.7" hidden="1" customHeight="1">
      <c r="A1650" s="690"/>
      <c r="B1650" s="1335"/>
      <c r="C1650" s="1288" t="s">
        <v>7927</v>
      </c>
      <c r="D1650" s="1330" t="s">
        <v>15089</v>
      </c>
      <c r="E1650" s="1329" t="s">
        <v>7927</v>
      </c>
      <c r="F1650" s="1329" t="s">
        <v>7927</v>
      </c>
      <c r="G1650" s="1329"/>
      <c r="H1650" s="1329"/>
      <c r="I1650" s="222">
        <v>2087</v>
      </c>
      <c r="J1650" s="222">
        <v>435</v>
      </c>
      <c r="K1650" s="222">
        <v>435</v>
      </c>
      <c r="L1650" s="1329"/>
      <c r="M1650" s="1329"/>
      <c r="N1650" s="1329"/>
      <c r="O1650" s="222"/>
      <c r="P1650" s="222">
        <v>300</v>
      </c>
      <c r="Q1650" s="222" t="s">
        <v>8656</v>
      </c>
      <c r="R1650" s="222">
        <v>2</v>
      </c>
      <c r="S1650" s="222" t="s">
        <v>290</v>
      </c>
      <c r="T1650" s="1329"/>
      <c r="U1650" s="1329"/>
      <c r="V1650" s="1329"/>
      <c r="W1650" s="1329"/>
      <c r="X1650" s="1329"/>
      <c r="Y1650" s="1329"/>
      <c r="Z1650" s="222"/>
      <c r="AA1650" s="1329"/>
      <c r="AB1650" s="1329"/>
      <c r="AC1650" s="1329"/>
      <c r="AD1650" s="1329"/>
      <c r="AE1650" s="1329"/>
      <c r="AF1650" s="1329"/>
      <c r="AG1650" s="1329"/>
      <c r="AH1650" s="1329"/>
      <c r="AI1650" s="1329"/>
      <c r="AJ1650" s="1329"/>
      <c r="AK1650" s="1329"/>
      <c r="AL1650" s="1329"/>
      <c r="AM1650" s="1329"/>
      <c r="AN1650" s="1329"/>
      <c r="AO1650" s="1329"/>
      <c r="AP1650" s="1329"/>
      <c r="AQ1650" s="1329"/>
      <c r="AR1650" s="1329"/>
      <c r="AS1650" s="1329"/>
      <c r="AT1650" s="1329"/>
      <c r="AU1650" s="1329">
        <v>2005</v>
      </c>
      <c r="AV1650" s="1329"/>
      <c r="AW1650" s="1329"/>
      <c r="AX1650" s="1329"/>
      <c r="AY1650" s="1329"/>
      <c r="AZ1650" s="1329"/>
      <c r="BA1650" s="1329"/>
      <c r="BB1650" s="222">
        <v>30</v>
      </c>
      <c r="BC1650" s="222" t="s">
        <v>12564</v>
      </c>
    </row>
    <row r="1651" spans="1:55" s="1317" customFormat="1" ht="25.7" hidden="1" customHeight="1">
      <c r="A1651" s="690"/>
      <c r="B1651" s="1335"/>
      <c r="C1651" s="1288" t="s">
        <v>7927</v>
      </c>
      <c r="D1651" s="1330" t="s">
        <v>8663</v>
      </c>
      <c r="E1651" s="1329" t="s">
        <v>7927</v>
      </c>
      <c r="F1651" s="1329" t="s">
        <v>7927</v>
      </c>
      <c r="G1651" s="1329"/>
      <c r="H1651" s="1329"/>
      <c r="I1651" s="222">
        <v>2338</v>
      </c>
      <c r="J1651" s="222">
        <v>486</v>
      </c>
      <c r="K1651" s="222">
        <v>486</v>
      </c>
      <c r="L1651" s="1329"/>
      <c r="M1651" s="1329"/>
      <c r="N1651" s="1329"/>
      <c r="O1651" s="222"/>
      <c r="P1651" s="222">
        <v>300</v>
      </c>
      <c r="Q1651" s="222" t="s">
        <v>8656</v>
      </c>
      <c r="R1651" s="222">
        <v>1</v>
      </c>
      <c r="S1651" s="222" t="s">
        <v>290</v>
      </c>
      <c r="T1651" s="1329"/>
      <c r="U1651" s="1329"/>
      <c r="V1651" s="1329"/>
      <c r="W1651" s="1329"/>
      <c r="X1651" s="1329"/>
      <c r="Y1651" s="1329"/>
      <c r="Z1651" s="222" t="s">
        <v>8664</v>
      </c>
      <c r="AA1651" s="1329"/>
      <c r="AB1651" s="1329"/>
      <c r="AC1651" s="1329"/>
      <c r="AD1651" s="1329"/>
      <c r="AE1651" s="1329"/>
      <c r="AF1651" s="1329"/>
      <c r="AG1651" s="1329"/>
      <c r="AH1651" s="1329"/>
      <c r="AI1651" s="1329"/>
      <c r="AJ1651" s="1329"/>
      <c r="AK1651" s="1329"/>
      <c r="AL1651" s="1329"/>
      <c r="AM1651" s="1329"/>
      <c r="AN1651" s="1329"/>
      <c r="AO1651" s="1329"/>
      <c r="AP1651" s="1329"/>
      <c r="AQ1651" s="1329"/>
      <c r="AR1651" s="1329"/>
      <c r="AS1651" s="1329"/>
      <c r="AT1651" s="1329"/>
      <c r="AU1651" s="1329">
        <v>2007</v>
      </c>
      <c r="AV1651" s="1329"/>
      <c r="AW1651" s="1329"/>
      <c r="AX1651" s="1329"/>
      <c r="AY1651" s="1329"/>
      <c r="AZ1651" s="1329"/>
      <c r="BA1651" s="1329"/>
      <c r="BB1651" s="222">
        <v>30</v>
      </c>
      <c r="BC1651" s="222"/>
    </row>
    <row r="1652" spans="1:55" s="1317" customFormat="1" ht="25.7" hidden="1" customHeight="1">
      <c r="A1652" s="690"/>
      <c r="B1652" s="1335"/>
      <c r="C1652" s="1288" t="s">
        <v>7927</v>
      </c>
      <c r="D1652" s="1330" t="s">
        <v>8665</v>
      </c>
      <c r="E1652" s="1329" t="s">
        <v>7927</v>
      </c>
      <c r="F1652" s="1329" t="s">
        <v>7927</v>
      </c>
      <c r="G1652" s="1329"/>
      <c r="H1652" s="1329"/>
      <c r="I1652" s="222">
        <v>3220</v>
      </c>
      <c r="J1652" s="222">
        <v>420</v>
      </c>
      <c r="K1652" s="222">
        <v>420</v>
      </c>
      <c r="L1652" s="1329"/>
      <c r="M1652" s="1329"/>
      <c r="N1652" s="1329"/>
      <c r="O1652" s="222"/>
      <c r="P1652" s="222">
        <v>300</v>
      </c>
      <c r="Q1652" s="222" t="s">
        <v>8656</v>
      </c>
      <c r="R1652" s="222">
        <v>1</v>
      </c>
      <c r="S1652" s="222" t="s">
        <v>290</v>
      </c>
      <c r="T1652" s="1329"/>
      <c r="U1652" s="1329"/>
      <c r="V1652" s="1329"/>
      <c r="W1652" s="1329"/>
      <c r="X1652" s="1329"/>
      <c r="Y1652" s="1329"/>
      <c r="Z1652" s="222"/>
      <c r="AA1652" s="1329"/>
      <c r="AB1652" s="1329"/>
      <c r="AC1652" s="1329"/>
      <c r="AD1652" s="1329"/>
      <c r="AE1652" s="1329"/>
      <c r="AF1652" s="1329"/>
      <c r="AG1652" s="1329"/>
      <c r="AH1652" s="1329"/>
      <c r="AI1652" s="1329"/>
      <c r="AJ1652" s="1329"/>
      <c r="AK1652" s="1329"/>
      <c r="AL1652" s="1329"/>
      <c r="AM1652" s="1329"/>
      <c r="AN1652" s="1329"/>
      <c r="AO1652" s="1329"/>
      <c r="AP1652" s="1329"/>
      <c r="AQ1652" s="1329"/>
      <c r="AR1652" s="1329"/>
      <c r="AS1652" s="1329"/>
      <c r="AT1652" s="1329"/>
      <c r="AU1652" s="1329">
        <v>2008</v>
      </c>
      <c r="AV1652" s="1329"/>
      <c r="AW1652" s="1329"/>
      <c r="AX1652" s="1329"/>
      <c r="AY1652" s="1329"/>
      <c r="AZ1652" s="1329"/>
      <c r="BA1652" s="1329"/>
      <c r="BB1652" s="222">
        <v>40</v>
      </c>
      <c r="BC1652" s="222"/>
    </row>
    <row r="1653" spans="1:55" s="1317" customFormat="1" ht="25.7" hidden="1" customHeight="1">
      <c r="A1653" s="690"/>
      <c r="B1653" s="1335"/>
      <c r="C1653" s="1288" t="s">
        <v>7927</v>
      </c>
      <c r="D1653" s="1330" t="s">
        <v>15090</v>
      </c>
      <c r="E1653" s="1329" t="s">
        <v>7927</v>
      </c>
      <c r="F1653" s="1329" t="s">
        <v>7927</v>
      </c>
      <c r="G1653" s="1329"/>
      <c r="H1653" s="1329"/>
      <c r="I1653" s="222">
        <v>1904</v>
      </c>
      <c r="J1653" s="222">
        <v>374</v>
      </c>
      <c r="K1653" s="222">
        <v>374</v>
      </c>
      <c r="L1653" s="1329"/>
      <c r="M1653" s="1329"/>
      <c r="N1653" s="1329"/>
      <c r="O1653" s="222"/>
      <c r="P1653" s="222">
        <v>300</v>
      </c>
      <c r="Q1653" s="222" t="s">
        <v>8656</v>
      </c>
      <c r="R1653" s="222">
        <v>2</v>
      </c>
      <c r="S1653" s="222" t="s">
        <v>290</v>
      </c>
      <c r="T1653" s="1329"/>
      <c r="U1653" s="1329"/>
      <c r="V1653" s="1329"/>
      <c r="W1653" s="1329"/>
      <c r="X1653" s="1329"/>
      <c r="Y1653" s="1329"/>
      <c r="Z1653" s="222"/>
      <c r="AA1653" s="1329"/>
      <c r="AB1653" s="1329"/>
      <c r="AC1653" s="1329"/>
      <c r="AD1653" s="1329"/>
      <c r="AE1653" s="1329"/>
      <c r="AF1653" s="1329"/>
      <c r="AG1653" s="1329"/>
      <c r="AH1653" s="1329"/>
      <c r="AI1653" s="1329"/>
      <c r="AJ1653" s="1329"/>
      <c r="AK1653" s="1329"/>
      <c r="AL1653" s="1329"/>
      <c r="AM1653" s="1329"/>
      <c r="AN1653" s="1329"/>
      <c r="AO1653" s="1329"/>
      <c r="AP1653" s="1329"/>
      <c r="AQ1653" s="1329"/>
      <c r="AR1653" s="1329"/>
      <c r="AS1653" s="1329"/>
      <c r="AT1653" s="1329"/>
      <c r="AU1653" s="1329">
        <v>2005</v>
      </c>
      <c r="AV1653" s="1329"/>
      <c r="AW1653" s="1329"/>
      <c r="AX1653" s="1329"/>
      <c r="AY1653" s="1329"/>
      <c r="AZ1653" s="1329"/>
      <c r="BA1653" s="1329"/>
      <c r="BB1653" s="222">
        <v>30</v>
      </c>
      <c r="BC1653" s="222" t="s">
        <v>12564</v>
      </c>
    </row>
    <row r="1654" spans="1:55" s="1317" customFormat="1" ht="25.7" hidden="1" customHeight="1">
      <c r="A1654" s="690"/>
      <c r="B1654" s="1335"/>
      <c r="C1654" s="1288" t="s">
        <v>7927</v>
      </c>
      <c r="D1654" s="1330" t="s">
        <v>15091</v>
      </c>
      <c r="E1654" s="1329" t="s">
        <v>7927</v>
      </c>
      <c r="F1654" s="1329" t="s">
        <v>7927</v>
      </c>
      <c r="G1654" s="1329"/>
      <c r="H1654" s="1329"/>
      <c r="I1654" s="222">
        <v>1382</v>
      </c>
      <c r="J1654" s="222">
        <v>450</v>
      </c>
      <c r="K1654" s="222">
        <v>428</v>
      </c>
      <c r="L1654" s="1329"/>
      <c r="M1654" s="1329"/>
      <c r="N1654" s="1329"/>
      <c r="O1654" s="222"/>
      <c r="P1654" s="222">
        <v>300</v>
      </c>
      <c r="Q1654" s="222" t="s">
        <v>8656</v>
      </c>
      <c r="R1654" s="222">
        <v>1</v>
      </c>
      <c r="S1654" s="222" t="s">
        <v>290</v>
      </c>
      <c r="T1654" s="1329"/>
      <c r="U1654" s="1329"/>
      <c r="V1654" s="1329"/>
      <c r="W1654" s="1329"/>
      <c r="X1654" s="1329"/>
      <c r="Y1654" s="1329"/>
      <c r="Z1654" s="222"/>
      <c r="AA1654" s="1329"/>
      <c r="AB1654" s="1329"/>
      <c r="AC1654" s="1329"/>
      <c r="AD1654" s="1329"/>
      <c r="AE1654" s="1329"/>
      <c r="AF1654" s="1329"/>
      <c r="AG1654" s="1329"/>
      <c r="AH1654" s="1329"/>
      <c r="AI1654" s="1329"/>
      <c r="AJ1654" s="1329"/>
      <c r="AK1654" s="1329"/>
      <c r="AL1654" s="1329"/>
      <c r="AM1654" s="1329"/>
      <c r="AN1654" s="1329"/>
      <c r="AO1654" s="1329"/>
      <c r="AP1654" s="1329"/>
      <c r="AQ1654" s="1329"/>
      <c r="AR1654" s="1329"/>
      <c r="AS1654" s="1329"/>
      <c r="AT1654" s="1329"/>
      <c r="AU1654" s="1329">
        <v>2005</v>
      </c>
      <c r="AV1654" s="1329"/>
      <c r="AW1654" s="1329"/>
      <c r="AX1654" s="1329"/>
      <c r="AY1654" s="1329"/>
      <c r="AZ1654" s="1329"/>
      <c r="BA1654" s="1329"/>
      <c r="BB1654" s="222">
        <v>30</v>
      </c>
      <c r="BC1654" s="222" t="s">
        <v>12564</v>
      </c>
    </row>
    <row r="1655" spans="1:55" s="1317" customFormat="1" ht="25.7" hidden="1" customHeight="1">
      <c r="A1655" s="690"/>
      <c r="B1655" s="1335"/>
      <c r="C1655" s="1288" t="s">
        <v>7927</v>
      </c>
      <c r="D1655" s="1330" t="s">
        <v>15092</v>
      </c>
      <c r="E1655" s="1329" t="s">
        <v>7927</v>
      </c>
      <c r="F1655" s="1329" t="s">
        <v>7927</v>
      </c>
      <c r="G1655" s="1329"/>
      <c r="H1655" s="1329"/>
      <c r="I1655" s="222">
        <v>600</v>
      </c>
      <c r="J1655" s="222">
        <v>426</v>
      </c>
      <c r="K1655" s="222">
        <v>426</v>
      </c>
      <c r="L1655" s="1329"/>
      <c r="M1655" s="1329"/>
      <c r="N1655" s="1329"/>
      <c r="O1655" s="222"/>
      <c r="P1655" s="222">
        <v>300</v>
      </c>
      <c r="Q1655" s="222" t="s">
        <v>8656</v>
      </c>
      <c r="R1655" s="222">
        <v>1</v>
      </c>
      <c r="S1655" s="222" t="s">
        <v>290</v>
      </c>
      <c r="T1655" s="1329"/>
      <c r="U1655" s="1329"/>
      <c r="V1655" s="1329"/>
      <c r="W1655" s="1329"/>
      <c r="X1655" s="1329"/>
      <c r="Y1655" s="1329"/>
      <c r="Z1655" s="222"/>
      <c r="AA1655" s="1329"/>
      <c r="AB1655" s="1329"/>
      <c r="AC1655" s="1329"/>
      <c r="AD1655" s="1329"/>
      <c r="AE1655" s="1329"/>
      <c r="AF1655" s="1329"/>
      <c r="AG1655" s="1329"/>
      <c r="AH1655" s="1329"/>
      <c r="AI1655" s="1329"/>
      <c r="AJ1655" s="1329"/>
      <c r="AK1655" s="1329"/>
      <c r="AL1655" s="1329"/>
      <c r="AM1655" s="1329"/>
      <c r="AN1655" s="1329"/>
      <c r="AO1655" s="1329"/>
      <c r="AP1655" s="1329"/>
      <c r="AQ1655" s="1329"/>
      <c r="AR1655" s="1329"/>
      <c r="AS1655" s="1329"/>
      <c r="AT1655" s="1329"/>
      <c r="AU1655" s="1329">
        <v>2010</v>
      </c>
      <c r="AV1655" s="1329"/>
      <c r="AW1655" s="1329"/>
      <c r="AX1655" s="1329"/>
      <c r="AY1655" s="1329"/>
      <c r="AZ1655" s="1329"/>
      <c r="BA1655" s="1329"/>
      <c r="BB1655" s="222">
        <v>150</v>
      </c>
      <c r="BC1655" s="222" t="s">
        <v>12564</v>
      </c>
    </row>
    <row r="1656" spans="1:55" s="1317" customFormat="1" ht="25.7" hidden="1" customHeight="1">
      <c r="A1656" s="690"/>
      <c r="B1656" s="1335"/>
      <c r="C1656" s="1288" t="s">
        <v>7927</v>
      </c>
      <c r="D1656" s="1330" t="s">
        <v>15093</v>
      </c>
      <c r="E1656" s="1329" t="s">
        <v>7927</v>
      </c>
      <c r="F1656" s="1329" t="s">
        <v>7927</v>
      </c>
      <c r="G1656" s="1329"/>
      <c r="H1656" s="1329"/>
      <c r="I1656" s="222">
        <v>600</v>
      </c>
      <c r="J1656" s="222"/>
      <c r="K1656" s="222"/>
      <c r="L1656" s="1329"/>
      <c r="M1656" s="1329"/>
      <c r="N1656" s="1329"/>
      <c r="O1656" s="222"/>
      <c r="P1656" s="222">
        <v>300</v>
      </c>
      <c r="Q1656" s="222" t="s">
        <v>11747</v>
      </c>
      <c r="R1656" s="222">
        <v>1</v>
      </c>
      <c r="S1656" s="222" t="s">
        <v>290</v>
      </c>
      <c r="T1656" s="1329"/>
      <c r="U1656" s="1329"/>
      <c r="V1656" s="1329"/>
      <c r="W1656" s="1329"/>
      <c r="X1656" s="1329"/>
      <c r="Y1656" s="1329"/>
      <c r="Z1656" s="222"/>
      <c r="AA1656" s="1329"/>
      <c r="AB1656" s="1329"/>
      <c r="AC1656" s="1329"/>
      <c r="AD1656" s="1329"/>
      <c r="AE1656" s="1329"/>
      <c r="AF1656" s="1329"/>
      <c r="AG1656" s="1329"/>
      <c r="AH1656" s="1329"/>
      <c r="AI1656" s="1329"/>
      <c r="AJ1656" s="1329"/>
      <c r="AK1656" s="1329"/>
      <c r="AL1656" s="1329"/>
      <c r="AM1656" s="1329"/>
      <c r="AN1656" s="1329"/>
      <c r="AO1656" s="1329"/>
      <c r="AP1656" s="1329"/>
      <c r="AQ1656" s="1329"/>
      <c r="AR1656" s="1329"/>
      <c r="AS1656" s="1329"/>
      <c r="AT1656" s="1329"/>
      <c r="AU1656" s="1329">
        <v>1997</v>
      </c>
      <c r="AV1656" s="1329"/>
      <c r="AW1656" s="1329"/>
      <c r="AX1656" s="1329"/>
      <c r="AY1656" s="1329"/>
      <c r="AZ1656" s="1329"/>
      <c r="BA1656" s="1329"/>
      <c r="BB1656" s="222"/>
      <c r="BC1656" s="222" t="s">
        <v>12564</v>
      </c>
    </row>
    <row r="1657" spans="1:55" s="1317" customFormat="1" ht="25.7" hidden="1" customHeight="1">
      <c r="A1657" s="690"/>
      <c r="B1657" s="1335"/>
      <c r="C1657" s="1288" t="s">
        <v>7927</v>
      </c>
      <c r="D1657" s="1330" t="s">
        <v>15094</v>
      </c>
      <c r="E1657" s="1329" t="s">
        <v>7927</v>
      </c>
      <c r="F1657" s="1329" t="s">
        <v>7927</v>
      </c>
      <c r="G1657" s="1329"/>
      <c r="H1657" s="1329"/>
      <c r="I1657" s="222">
        <v>500</v>
      </c>
      <c r="J1657" s="222"/>
      <c r="K1657" s="222"/>
      <c r="L1657" s="1329"/>
      <c r="M1657" s="1329"/>
      <c r="N1657" s="1329"/>
      <c r="O1657" s="222"/>
      <c r="P1657" s="222">
        <v>300</v>
      </c>
      <c r="Q1657" s="222" t="s">
        <v>11748</v>
      </c>
      <c r="R1657" s="222">
        <v>1</v>
      </c>
      <c r="S1657" s="222" t="s">
        <v>290</v>
      </c>
      <c r="T1657" s="1329"/>
      <c r="U1657" s="1329"/>
      <c r="V1657" s="1329"/>
      <c r="W1657" s="1329"/>
      <c r="X1657" s="1329"/>
      <c r="Y1657" s="1329"/>
      <c r="Z1657" s="222"/>
      <c r="AA1657" s="1329"/>
      <c r="AB1657" s="1329"/>
      <c r="AC1657" s="1329"/>
      <c r="AD1657" s="1329"/>
      <c r="AE1657" s="1329"/>
      <c r="AF1657" s="1329"/>
      <c r="AG1657" s="1329"/>
      <c r="AH1657" s="1329"/>
      <c r="AI1657" s="1329"/>
      <c r="AJ1657" s="1329"/>
      <c r="AK1657" s="1329"/>
      <c r="AL1657" s="1329"/>
      <c r="AM1657" s="1329"/>
      <c r="AN1657" s="1329"/>
      <c r="AO1657" s="1329"/>
      <c r="AP1657" s="1329"/>
      <c r="AQ1657" s="1329"/>
      <c r="AR1657" s="1329"/>
      <c r="AS1657" s="1329"/>
      <c r="AT1657" s="1329"/>
      <c r="AU1657" s="1329">
        <v>2018</v>
      </c>
      <c r="AV1657" s="1329"/>
      <c r="AW1657" s="1329"/>
      <c r="AX1657" s="1329"/>
      <c r="AY1657" s="1329"/>
      <c r="AZ1657" s="1329"/>
      <c r="BA1657" s="1329"/>
      <c r="BB1657" s="222"/>
      <c r="BC1657" s="222" t="s">
        <v>12564</v>
      </c>
    </row>
    <row r="1658" spans="1:55" s="1317" customFormat="1" ht="25.7" hidden="1" customHeight="1">
      <c r="A1658" s="690"/>
      <c r="B1658" s="1335"/>
      <c r="C1658" s="1288" t="s">
        <v>7927</v>
      </c>
      <c r="D1658" s="1330" t="s">
        <v>11749</v>
      </c>
      <c r="E1658" s="1329" t="s">
        <v>7927</v>
      </c>
      <c r="F1658" s="1329" t="s">
        <v>7927</v>
      </c>
      <c r="G1658" s="1329"/>
      <c r="H1658" s="1329"/>
      <c r="I1658" s="222">
        <v>300</v>
      </c>
      <c r="J1658" s="222"/>
      <c r="K1658" s="222"/>
      <c r="L1658" s="1329"/>
      <c r="M1658" s="1329"/>
      <c r="N1658" s="1329"/>
      <c r="O1658" s="222"/>
      <c r="P1658" s="222">
        <v>300</v>
      </c>
      <c r="Q1658" s="222" t="s">
        <v>11750</v>
      </c>
      <c r="R1658" s="222">
        <v>1</v>
      </c>
      <c r="S1658" s="222" t="s">
        <v>290</v>
      </c>
      <c r="T1658" s="1329"/>
      <c r="U1658" s="1329"/>
      <c r="V1658" s="1329"/>
      <c r="W1658" s="1329"/>
      <c r="X1658" s="1329"/>
      <c r="Y1658" s="1329"/>
      <c r="Z1658" s="222"/>
      <c r="AA1658" s="1329"/>
      <c r="AB1658" s="1329"/>
      <c r="AC1658" s="1329"/>
      <c r="AD1658" s="1329"/>
      <c r="AE1658" s="1329"/>
      <c r="AF1658" s="1329"/>
      <c r="AG1658" s="1329"/>
      <c r="AH1658" s="1329"/>
      <c r="AI1658" s="1329"/>
      <c r="AJ1658" s="1329"/>
      <c r="AK1658" s="1329"/>
      <c r="AL1658" s="1329"/>
      <c r="AM1658" s="1329"/>
      <c r="AN1658" s="1329"/>
      <c r="AO1658" s="1329"/>
      <c r="AP1658" s="1329"/>
      <c r="AQ1658" s="1329"/>
      <c r="AR1658" s="1329"/>
      <c r="AS1658" s="1329"/>
      <c r="AT1658" s="1329"/>
      <c r="AU1658" s="1329">
        <v>1993</v>
      </c>
      <c r="AV1658" s="1329"/>
      <c r="AW1658" s="1329"/>
      <c r="AX1658" s="1329"/>
      <c r="AY1658" s="1329"/>
      <c r="AZ1658" s="1329"/>
      <c r="BA1658" s="1329"/>
      <c r="BB1658" s="222"/>
      <c r="BC1658" s="222" t="s">
        <v>16924</v>
      </c>
    </row>
    <row r="1659" spans="1:55" s="19" customFormat="1" ht="25.7" hidden="1" customHeight="1">
      <c r="A1659" s="690"/>
      <c r="B1659" s="766"/>
      <c r="C1659" s="707" t="s">
        <v>7927</v>
      </c>
      <c r="D1659" s="223" t="s">
        <v>11751</v>
      </c>
      <c r="E1659" s="221" t="s">
        <v>7927</v>
      </c>
      <c r="F1659" s="221" t="s">
        <v>7927</v>
      </c>
      <c r="G1659" s="221"/>
      <c r="H1659" s="221"/>
      <c r="I1659" s="222">
        <v>300</v>
      </c>
      <c r="J1659" s="222"/>
      <c r="K1659" s="222"/>
      <c r="L1659" s="221"/>
      <c r="M1659" s="221"/>
      <c r="N1659" s="221"/>
      <c r="O1659" s="222"/>
      <c r="P1659" s="222">
        <v>300</v>
      </c>
      <c r="Q1659" s="222" t="s">
        <v>11752</v>
      </c>
      <c r="R1659" s="222">
        <v>1</v>
      </c>
      <c r="S1659" s="222" t="s">
        <v>290</v>
      </c>
      <c r="T1659" s="221"/>
      <c r="U1659" s="221"/>
      <c r="V1659" s="221"/>
      <c r="W1659" s="221"/>
      <c r="X1659" s="221"/>
      <c r="Y1659" s="221"/>
      <c r="Z1659" s="222"/>
      <c r="AA1659" s="221"/>
      <c r="AB1659" s="221"/>
      <c r="AC1659" s="221"/>
      <c r="AD1659" s="221"/>
      <c r="AE1659" s="221"/>
      <c r="AF1659" s="221"/>
      <c r="AG1659" s="221"/>
      <c r="AH1659" s="221"/>
      <c r="AI1659" s="221"/>
      <c r="AJ1659" s="221"/>
      <c r="AK1659" s="221"/>
      <c r="AL1659" s="221"/>
      <c r="AM1659" s="221"/>
      <c r="AN1659" s="221"/>
      <c r="AO1659" s="221"/>
      <c r="AP1659" s="221"/>
      <c r="AQ1659" s="221"/>
      <c r="AR1659" s="221"/>
      <c r="AS1659" s="221"/>
      <c r="AT1659" s="221"/>
      <c r="AU1659" s="221">
        <v>2008</v>
      </c>
      <c r="AV1659" s="221"/>
      <c r="AW1659" s="221"/>
      <c r="AX1659" s="221"/>
      <c r="AY1659" s="221"/>
      <c r="AZ1659" s="221"/>
      <c r="BA1659" s="221"/>
      <c r="BB1659" s="222"/>
      <c r="BC1659" s="222"/>
    </row>
    <row r="1660" spans="1:55" s="19" customFormat="1" ht="25.7" hidden="1" customHeight="1">
      <c r="A1660" s="690"/>
      <c r="B1660" s="766"/>
      <c r="C1660" s="707" t="s">
        <v>7927</v>
      </c>
      <c r="D1660" s="223" t="s">
        <v>15095</v>
      </c>
      <c r="E1660" s="221" t="s">
        <v>7927</v>
      </c>
      <c r="F1660" s="221" t="s">
        <v>7927</v>
      </c>
      <c r="G1660" s="221"/>
      <c r="H1660" s="221"/>
      <c r="I1660" s="222">
        <v>13562</v>
      </c>
      <c r="J1660" s="222"/>
      <c r="K1660" s="222"/>
      <c r="L1660" s="221"/>
      <c r="M1660" s="221"/>
      <c r="N1660" s="221"/>
      <c r="O1660" s="222"/>
      <c r="P1660" s="222">
        <v>300</v>
      </c>
      <c r="Q1660" s="222" t="s">
        <v>11753</v>
      </c>
      <c r="R1660" s="222">
        <v>3</v>
      </c>
      <c r="S1660" s="222" t="s">
        <v>290</v>
      </c>
      <c r="T1660" s="221"/>
      <c r="U1660" s="221"/>
      <c r="V1660" s="221"/>
      <c r="W1660" s="221"/>
      <c r="X1660" s="221"/>
      <c r="Y1660" s="221"/>
      <c r="Z1660" s="222"/>
      <c r="AA1660" s="221"/>
      <c r="AB1660" s="221"/>
      <c r="AC1660" s="221"/>
      <c r="AD1660" s="221"/>
      <c r="AE1660" s="221"/>
      <c r="AF1660" s="221"/>
      <c r="AG1660" s="221"/>
      <c r="AH1660" s="221"/>
      <c r="AI1660" s="221"/>
      <c r="AJ1660" s="221"/>
      <c r="AK1660" s="221"/>
      <c r="AL1660" s="221"/>
      <c r="AM1660" s="221"/>
      <c r="AN1660" s="221"/>
      <c r="AO1660" s="221"/>
      <c r="AP1660" s="221"/>
      <c r="AQ1660" s="221"/>
      <c r="AR1660" s="221"/>
      <c r="AS1660" s="221"/>
      <c r="AT1660" s="221"/>
      <c r="AU1660" s="221">
        <v>2012</v>
      </c>
      <c r="AV1660" s="221"/>
      <c r="AW1660" s="221"/>
      <c r="AX1660" s="221"/>
      <c r="AY1660" s="221"/>
      <c r="AZ1660" s="221"/>
      <c r="BA1660" s="221"/>
      <c r="BB1660" s="222"/>
      <c r="BC1660" s="222" t="s">
        <v>16944</v>
      </c>
    </row>
    <row r="1661" spans="1:55" s="19" customFormat="1" ht="25.7" hidden="1" customHeight="1">
      <c r="A1661" s="690"/>
      <c r="B1661" s="766"/>
      <c r="C1661" s="707" t="s">
        <v>712</v>
      </c>
      <c r="D1661" s="223" t="s">
        <v>12565</v>
      </c>
      <c r="E1661" s="221" t="s">
        <v>712</v>
      </c>
      <c r="F1661" s="221" t="s">
        <v>7938</v>
      </c>
      <c r="G1661" s="221" t="s">
        <v>712</v>
      </c>
      <c r="H1661" s="221"/>
      <c r="I1661" s="222">
        <v>25000</v>
      </c>
      <c r="J1661" s="222">
        <v>5057</v>
      </c>
      <c r="K1661" s="222">
        <v>5057</v>
      </c>
      <c r="L1661" s="221">
        <v>5057.3599999999997</v>
      </c>
      <c r="M1661" s="221"/>
      <c r="N1661" s="221"/>
      <c r="O1661" s="222"/>
      <c r="P1661" s="222">
        <v>5000</v>
      </c>
      <c r="Q1661" s="222" t="s">
        <v>8666</v>
      </c>
      <c r="R1661" s="222">
        <v>10</v>
      </c>
      <c r="S1661" s="222" t="s">
        <v>8667</v>
      </c>
      <c r="T1661" s="221">
        <v>10</v>
      </c>
      <c r="U1661" s="221" t="s">
        <v>8668</v>
      </c>
      <c r="V1661" s="221"/>
      <c r="W1661" s="221"/>
      <c r="X1661" s="221"/>
      <c r="Y1661" s="221"/>
      <c r="Z1661" s="222"/>
      <c r="AA1661" s="221"/>
      <c r="AB1661" s="221"/>
      <c r="AC1661" s="221"/>
      <c r="AD1661" s="221"/>
      <c r="AE1661" s="221"/>
      <c r="AF1661" s="221"/>
      <c r="AG1661" s="221"/>
      <c r="AH1661" s="221"/>
      <c r="AI1661" s="221"/>
      <c r="AJ1661" s="221"/>
      <c r="AK1661" s="221"/>
      <c r="AL1661" s="221"/>
      <c r="AM1661" s="221"/>
      <c r="AN1661" s="221"/>
      <c r="AO1661" s="221"/>
      <c r="AP1661" s="221"/>
      <c r="AQ1661" s="221"/>
      <c r="AR1661" s="221"/>
      <c r="AS1661" s="221"/>
      <c r="AT1661" s="221"/>
      <c r="AU1661" s="221">
        <v>2003</v>
      </c>
      <c r="AV1661" s="221"/>
      <c r="AW1661" s="221">
        <v>2003</v>
      </c>
      <c r="AX1661" s="221"/>
      <c r="AY1661" s="221"/>
      <c r="AZ1661" s="221"/>
      <c r="BA1661" s="221"/>
      <c r="BB1661" s="222">
        <v>2200</v>
      </c>
      <c r="BC1661" s="222"/>
    </row>
    <row r="1662" spans="1:55" s="19" customFormat="1" ht="25.7" hidden="1" customHeight="1">
      <c r="A1662" s="690"/>
      <c r="B1662" s="766"/>
      <c r="C1662" s="707" t="s">
        <v>712</v>
      </c>
      <c r="D1662" s="223" t="s">
        <v>8669</v>
      </c>
      <c r="E1662" s="221" t="s">
        <v>712</v>
      </c>
      <c r="F1662" s="221" t="s">
        <v>8670</v>
      </c>
      <c r="G1662" s="221"/>
      <c r="H1662" s="221"/>
      <c r="I1662" s="222">
        <v>2189</v>
      </c>
      <c r="J1662" s="222">
        <v>424</v>
      </c>
      <c r="K1662" s="222">
        <v>424</v>
      </c>
      <c r="L1662" s="221"/>
      <c r="M1662" s="221"/>
      <c r="N1662" s="221"/>
      <c r="O1662" s="222">
        <v>395</v>
      </c>
      <c r="P1662" s="222">
        <v>395</v>
      </c>
      <c r="Q1662" s="222" t="s">
        <v>8671</v>
      </c>
      <c r="R1662" s="222">
        <v>1</v>
      </c>
      <c r="S1662" s="222" t="s">
        <v>290</v>
      </c>
      <c r="T1662" s="221"/>
      <c r="U1662" s="221"/>
      <c r="V1662" s="221"/>
      <c r="W1662" s="221"/>
      <c r="X1662" s="221"/>
      <c r="Y1662" s="221"/>
      <c r="Z1662" s="222" t="s">
        <v>2897</v>
      </c>
      <c r="AA1662" s="221"/>
      <c r="AB1662" s="221"/>
      <c r="AC1662" s="221"/>
      <c r="AD1662" s="221"/>
      <c r="AE1662" s="221"/>
      <c r="AF1662" s="221"/>
      <c r="AG1662" s="221"/>
      <c r="AH1662" s="221"/>
      <c r="AI1662" s="221"/>
      <c r="AJ1662" s="221"/>
      <c r="AK1662" s="221"/>
      <c r="AL1662" s="221"/>
      <c r="AM1662" s="221"/>
      <c r="AN1662" s="221"/>
      <c r="AO1662" s="221"/>
      <c r="AP1662" s="221"/>
      <c r="AQ1662" s="221"/>
      <c r="AR1662" s="221"/>
      <c r="AS1662" s="221"/>
      <c r="AT1662" s="221"/>
      <c r="AU1662" s="221">
        <v>2013</v>
      </c>
      <c r="AV1662" s="221"/>
      <c r="AW1662" s="221"/>
      <c r="AX1662" s="221"/>
      <c r="AY1662" s="221"/>
      <c r="AZ1662" s="221"/>
      <c r="BA1662" s="221"/>
      <c r="BB1662" s="222">
        <v>150</v>
      </c>
      <c r="BC1662" s="222"/>
    </row>
    <row r="1663" spans="1:55" s="19" customFormat="1" ht="25.7" hidden="1" customHeight="1">
      <c r="A1663" s="690"/>
      <c r="B1663" s="766"/>
      <c r="C1663" s="707" t="s">
        <v>712</v>
      </c>
      <c r="D1663" s="223" t="s">
        <v>8672</v>
      </c>
      <c r="E1663" s="221" t="s">
        <v>712</v>
      </c>
      <c r="F1663" s="221" t="s">
        <v>8239</v>
      </c>
      <c r="G1663" s="221"/>
      <c r="H1663" s="221"/>
      <c r="I1663" s="222">
        <v>29219</v>
      </c>
      <c r="J1663" s="222">
        <v>429</v>
      </c>
      <c r="K1663" s="222">
        <v>429</v>
      </c>
      <c r="L1663" s="221"/>
      <c r="M1663" s="221"/>
      <c r="N1663" s="221"/>
      <c r="O1663" s="222">
        <v>395</v>
      </c>
      <c r="P1663" s="222">
        <v>395</v>
      </c>
      <c r="Q1663" s="222" t="s">
        <v>8671</v>
      </c>
      <c r="R1663" s="222">
        <v>1</v>
      </c>
      <c r="S1663" s="222" t="s">
        <v>290</v>
      </c>
      <c r="T1663" s="221"/>
      <c r="U1663" s="221"/>
      <c r="V1663" s="221"/>
      <c r="W1663" s="221"/>
      <c r="X1663" s="221"/>
      <c r="Y1663" s="221"/>
      <c r="Z1663" s="222" t="s">
        <v>1496</v>
      </c>
      <c r="AA1663" s="221"/>
      <c r="AB1663" s="221"/>
      <c r="AC1663" s="221"/>
      <c r="AD1663" s="221"/>
      <c r="AE1663" s="221"/>
      <c r="AF1663" s="221"/>
      <c r="AG1663" s="221"/>
      <c r="AH1663" s="221"/>
      <c r="AI1663" s="221"/>
      <c r="AJ1663" s="221"/>
      <c r="AK1663" s="221"/>
      <c r="AL1663" s="221"/>
      <c r="AM1663" s="221"/>
      <c r="AN1663" s="221"/>
      <c r="AO1663" s="221"/>
      <c r="AP1663" s="221"/>
      <c r="AQ1663" s="221"/>
      <c r="AR1663" s="221"/>
      <c r="AS1663" s="221"/>
      <c r="AT1663" s="221"/>
      <c r="AU1663" s="221">
        <v>2015</v>
      </c>
      <c r="AV1663" s="221"/>
      <c r="AW1663" s="221"/>
      <c r="AX1663" s="221"/>
      <c r="AY1663" s="221"/>
      <c r="AZ1663" s="221"/>
      <c r="BA1663" s="221"/>
      <c r="BB1663" s="222">
        <v>150</v>
      </c>
      <c r="BC1663" s="222"/>
    </row>
    <row r="1664" spans="1:55" s="19" customFormat="1" ht="25.7" hidden="1" customHeight="1">
      <c r="A1664" s="690"/>
      <c r="B1664" s="766"/>
      <c r="C1664" s="707" t="s">
        <v>712</v>
      </c>
      <c r="D1664" s="223" t="s">
        <v>8673</v>
      </c>
      <c r="E1664" s="221" t="s">
        <v>712</v>
      </c>
      <c r="F1664" s="221" t="s">
        <v>8674</v>
      </c>
      <c r="G1664" s="221"/>
      <c r="H1664" s="221"/>
      <c r="I1664" s="222">
        <v>3258</v>
      </c>
      <c r="J1664" s="222">
        <v>680.54</v>
      </c>
      <c r="K1664" s="222">
        <v>411.74</v>
      </c>
      <c r="L1664" s="221"/>
      <c r="M1664" s="221"/>
      <c r="N1664" s="221"/>
      <c r="O1664" s="222">
        <v>395</v>
      </c>
      <c r="P1664" s="222">
        <v>395</v>
      </c>
      <c r="Q1664" s="222" t="s">
        <v>8656</v>
      </c>
      <c r="R1664" s="222">
        <v>1</v>
      </c>
      <c r="S1664" s="222" t="s">
        <v>290</v>
      </c>
      <c r="T1664" s="221"/>
      <c r="U1664" s="221"/>
      <c r="V1664" s="221"/>
      <c r="W1664" s="221"/>
      <c r="X1664" s="221"/>
      <c r="Y1664" s="221"/>
      <c r="Z1664" s="222"/>
      <c r="AA1664" s="221"/>
      <c r="AB1664" s="221"/>
      <c r="AC1664" s="221"/>
      <c r="AD1664" s="221"/>
      <c r="AE1664" s="221"/>
      <c r="AF1664" s="221"/>
      <c r="AG1664" s="221"/>
      <c r="AH1664" s="221"/>
      <c r="AI1664" s="221"/>
      <c r="AJ1664" s="221"/>
      <c r="AK1664" s="221"/>
      <c r="AL1664" s="221"/>
      <c r="AM1664" s="221"/>
      <c r="AN1664" s="221"/>
      <c r="AO1664" s="221"/>
      <c r="AP1664" s="221"/>
      <c r="AQ1664" s="221"/>
      <c r="AR1664" s="221"/>
      <c r="AS1664" s="221"/>
      <c r="AT1664" s="221"/>
      <c r="AU1664" s="221">
        <v>2016</v>
      </c>
      <c r="AV1664" s="221"/>
      <c r="AW1664" s="221"/>
      <c r="AX1664" s="221"/>
      <c r="AY1664" s="221"/>
      <c r="AZ1664" s="221"/>
      <c r="BA1664" s="221"/>
      <c r="BB1664" s="222">
        <v>200</v>
      </c>
      <c r="BC1664" s="222"/>
    </row>
    <row r="1665" spans="1:55" s="19" customFormat="1" ht="25.7" hidden="1" customHeight="1">
      <c r="A1665" s="690"/>
      <c r="B1665" s="766"/>
      <c r="C1665" s="707" t="s">
        <v>712</v>
      </c>
      <c r="D1665" s="223" t="s">
        <v>12566</v>
      </c>
      <c r="E1665" s="221" t="s">
        <v>712</v>
      </c>
      <c r="F1665" s="221" t="s">
        <v>12567</v>
      </c>
      <c r="G1665" s="221"/>
      <c r="H1665" s="221"/>
      <c r="I1665" s="222">
        <v>1109</v>
      </c>
      <c r="J1665" s="222">
        <v>431</v>
      </c>
      <c r="K1665" s="222">
        <v>431</v>
      </c>
      <c r="L1665" s="221"/>
      <c r="M1665" s="221"/>
      <c r="N1665" s="221"/>
      <c r="O1665" s="222">
        <v>395</v>
      </c>
      <c r="P1665" s="222">
        <v>395</v>
      </c>
      <c r="Q1665" s="222" t="s">
        <v>8671</v>
      </c>
      <c r="R1665" s="222">
        <v>1</v>
      </c>
      <c r="S1665" s="222" t="s">
        <v>290</v>
      </c>
      <c r="T1665" s="221"/>
      <c r="U1665" s="221"/>
      <c r="V1665" s="221"/>
      <c r="W1665" s="221"/>
      <c r="X1665" s="221"/>
      <c r="Y1665" s="221"/>
      <c r="Z1665" s="222"/>
      <c r="AA1665" s="221"/>
      <c r="AB1665" s="221"/>
      <c r="AC1665" s="221"/>
      <c r="AD1665" s="221"/>
      <c r="AE1665" s="221"/>
      <c r="AF1665" s="221"/>
      <c r="AG1665" s="221"/>
      <c r="AH1665" s="221"/>
      <c r="AI1665" s="221"/>
      <c r="AJ1665" s="221"/>
      <c r="AK1665" s="221"/>
      <c r="AL1665" s="221"/>
      <c r="AM1665" s="221"/>
      <c r="AN1665" s="221"/>
      <c r="AO1665" s="221"/>
      <c r="AP1665" s="221"/>
      <c r="AQ1665" s="221"/>
      <c r="AR1665" s="221"/>
      <c r="AS1665" s="221"/>
      <c r="AT1665" s="221"/>
      <c r="AU1665" s="221">
        <v>2018</v>
      </c>
      <c r="AV1665" s="221"/>
      <c r="AW1665" s="221"/>
      <c r="AX1665" s="221"/>
      <c r="AY1665" s="221"/>
      <c r="AZ1665" s="221"/>
      <c r="BA1665" s="221"/>
      <c r="BB1665" s="222">
        <v>170</v>
      </c>
      <c r="BC1665" s="222"/>
    </row>
    <row r="1666" spans="1:55" s="19" customFormat="1" ht="25.7" hidden="1" customHeight="1">
      <c r="A1666" s="690"/>
      <c r="B1666" s="766"/>
      <c r="C1666" s="707" t="s">
        <v>712</v>
      </c>
      <c r="D1666" s="223" t="s">
        <v>15096</v>
      </c>
      <c r="E1666" s="221" t="s">
        <v>712</v>
      </c>
      <c r="F1666" s="221" t="s">
        <v>15097</v>
      </c>
      <c r="G1666" s="221"/>
      <c r="H1666" s="221"/>
      <c r="I1666" s="222">
        <v>330</v>
      </c>
      <c r="J1666" s="222">
        <v>330</v>
      </c>
      <c r="K1666" s="222">
        <v>330</v>
      </c>
      <c r="L1666" s="221"/>
      <c r="M1666" s="221"/>
      <c r="N1666" s="221"/>
      <c r="O1666" s="222"/>
      <c r="P1666" s="222"/>
      <c r="Q1666" s="222" t="s">
        <v>15098</v>
      </c>
      <c r="R1666" s="222">
        <v>1</v>
      </c>
      <c r="S1666" s="222" t="s">
        <v>290</v>
      </c>
      <c r="T1666" s="221"/>
      <c r="U1666" s="221"/>
      <c r="V1666" s="221"/>
      <c r="W1666" s="221"/>
      <c r="X1666" s="221"/>
      <c r="Y1666" s="221"/>
      <c r="Z1666" s="222"/>
      <c r="AA1666" s="221"/>
      <c r="AB1666" s="221"/>
      <c r="AC1666" s="221"/>
      <c r="AD1666" s="221"/>
      <c r="AE1666" s="221"/>
      <c r="AF1666" s="221"/>
      <c r="AG1666" s="221"/>
      <c r="AH1666" s="221"/>
      <c r="AI1666" s="221"/>
      <c r="AJ1666" s="221"/>
      <c r="AK1666" s="221"/>
      <c r="AL1666" s="221"/>
      <c r="AM1666" s="221"/>
      <c r="AN1666" s="221"/>
      <c r="AO1666" s="221"/>
      <c r="AP1666" s="221"/>
      <c r="AQ1666" s="221"/>
      <c r="AR1666" s="221"/>
      <c r="AS1666" s="221"/>
      <c r="AT1666" s="221"/>
      <c r="AU1666" s="221"/>
      <c r="AV1666" s="221"/>
      <c r="AW1666" s="221"/>
      <c r="AX1666" s="221"/>
      <c r="AY1666" s="221"/>
      <c r="AZ1666" s="221"/>
      <c r="BA1666" s="221"/>
      <c r="BB1666" s="222"/>
      <c r="BC1666" s="222" t="s">
        <v>3484</v>
      </c>
    </row>
    <row r="1667" spans="1:55" s="19" customFormat="1" ht="25.7" hidden="1" customHeight="1">
      <c r="A1667" s="690"/>
      <c r="B1667" s="766"/>
      <c r="C1667" s="707" t="s">
        <v>712</v>
      </c>
      <c r="D1667" s="223" t="s">
        <v>15099</v>
      </c>
      <c r="E1667" s="221" t="s">
        <v>712</v>
      </c>
      <c r="F1667" s="221" t="s">
        <v>15100</v>
      </c>
      <c r="G1667" s="221"/>
      <c r="H1667" s="221"/>
      <c r="I1667" s="222">
        <v>429</v>
      </c>
      <c r="J1667" s="222">
        <v>429</v>
      </c>
      <c r="K1667" s="222">
        <v>429</v>
      </c>
      <c r="L1667" s="221"/>
      <c r="M1667" s="221"/>
      <c r="N1667" s="221"/>
      <c r="O1667" s="222">
        <v>330</v>
      </c>
      <c r="P1667" s="222">
        <v>330</v>
      </c>
      <c r="Q1667" s="222" t="s">
        <v>15098</v>
      </c>
      <c r="R1667" s="222">
        <v>1</v>
      </c>
      <c r="S1667" s="222" t="s">
        <v>290</v>
      </c>
      <c r="T1667" s="221"/>
      <c r="U1667" s="221"/>
      <c r="V1667" s="221"/>
      <c r="W1667" s="221"/>
      <c r="X1667" s="221"/>
      <c r="Y1667" s="221"/>
      <c r="Z1667" s="222"/>
      <c r="AA1667" s="221"/>
      <c r="AB1667" s="221"/>
      <c r="AC1667" s="221"/>
      <c r="AD1667" s="221"/>
      <c r="AE1667" s="221"/>
      <c r="AF1667" s="221"/>
      <c r="AG1667" s="221"/>
      <c r="AH1667" s="221"/>
      <c r="AI1667" s="221"/>
      <c r="AJ1667" s="221"/>
      <c r="AK1667" s="221"/>
      <c r="AL1667" s="221"/>
      <c r="AM1667" s="221"/>
      <c r="AN1667" s="221"/>
      <c r="AO1667" s="221"/>
      <c r="AP1667" s="221"/>
      <c r="AQ1667" s="221"/>
      <c r="AR1667" s="221"/>
      <c r="AS1667" s="221"/>
      <c r="AT1667" s="221"/>
      <c r="AU1667" s="221">
        <v>2016</v>
      </c>
      <c r="AV1667" s="221"/>
      <c r="AW1667" s="221"/>
      <c r="AX1667" s="221"/>
      <c r="AY1667" s="221"/>
      <c r="AZ1667" s="221"/>
      <c r="BA1667" s="221"/>
      <c r="BB1667" s="222"/>
      <c r="BC1667" s="222" t="s">
        <v>3484</v>
      </c>
    </row>
    <row r="1668" spans="1:55" s="19" customFormat="1" ht="25.7" hidden="1" customHeight="1">
      <c r="A1668" s="690"/>
      <c r="B1668" s="242"/>
      <c r="C1668" s="707" t="s">
        <v>7944</v>
      </c>
      <c r="D1668" s="223" t="s">
        <v>8675</v>
      </c>
      <c r="E1668" s="221" t="s">
        <v>7944</v>
      </c>
      <c r="F1668" s="221" t="s">
        <v>12536</v>
      </c>
      <c r="G1668" s="221"/>
      <c r="H1668" s="221"/>
      <c r="I1668" s="222">
        <v>1745</v>
      </c>
      <c r="J1668" s="222">
        <v>1131</v>
      </c>
      <c r="K1668" s="222">
        <v>1105</v>
      </c>
      <c r="L1668" s="221"/>
      <c r="M1668" s="221"/>
      <c r="N1668" s="221"/>
      <c r="O1668" s="222"/>
      <c r="P1668" s="222">
        <v>960</v>
      </c>
      <c r="Q1668" s="222" t="s">
        <v>15101</v>
      </c>
      <c r="R1668" s="222">
        <v>2</v>
      </c>
      <c r="S1668" s="222" t="s">
        <v>290</v>
      </c>
      <c r="T1668" s="221"/>
      <c r="U1668" s="221"/>
      <c r="V1668" s="221"/>
      <c r="W1668" s="221"/>
      <c r="X1668" s="221"/>
      <c r="Y1668" s="221"/>
      <c r="Z1668" s="222" t="s">
        <v>15102</v>
      </c>
      <c r="AA1668" s="221"/>
      <c r="AB1668" s="221"/>
      <c r="AC1668" s="221"/>
      <c r="AD1668" s="221"/>
      <c r="AE1668" s="221"/>
      <c r="AF1668" s="221"/>
      <c r="AG1668" s="221"/>
      <c r="AH1668" s="221"/>
      <c r="AI1668" s="221"/>
      <c r="AJ1668" s="221"/>
      <c r="AK1668" s="221"/>
      <c r="AL1668" s="221"/>
      <c r="AM1668" s="221"/>
      <c r="AN1668" s="221"/>
      <c r="AO1668" s="221"/>
      <c r="AP1668" s="221"/>
      <c r="AQ1668" s="221"/>
      <c r="AR1668" s="221"/>
      <c r="AS1668" s="221"/>
      <c r="AT1668" s="221"/>
      <c r="AU1668" s="221">
        <v>2011</v>
      </c>
      <c r="AV1668" s="221"/>
      <c r="AW1668" s="221"/>
      <c r="AX1668" s="221"/>
      <c r="AY1668" s="221"/>
      <c r="AZ1668" s="221"/>
      <c r="BA1668" s="221"/>
      <c r="BB1668" s="222">
        <v>700</v>
      </c>
      <c r="BC1668" s="222" t="s">
        <v>11478</v>
      </c>
    </row>
    <row r="1669" spans="1:55" s="19" customFormat="1" ht="25.7" hidden="1" customHeight="1">
      <c r="A1669" s="690"/>
      <c r="B1669" s="242"/>
      <c r="C1669" s="707" t="s">
        <v>7953</v>
      </c>
      <c r="D1669" s="223" t="s">
        <v>8676</v>
      </c>
      <c r="E1669" s="221" t="s">
        <v>7953</v>
      </c>
      <c r="F1669" s="221" t="s">
        <v>7953</v>
      </c>
      <c r="G1669" s="221"/>
      <c r="H1669" s="221"/>
      <c r="I1669" s="222">
        <v>13184</v>
      </c>
      <c r="J1669" s="222">
        <v>459</v>
      </c>
      <c r="K1669" s="222">
        <v>459</v>
      </c>
      <c r="L1669" s="221"/>
      <c r="M1669" s="221"/>
      <c r="N1669" s="221"/>
      <c r="O1669" s="222"/>
      <c r="P1669" s="222">
        <v>300</v>
      </c>
      <c r="Q1669" s="222" t="s">
        <v>8656</v>
      </c>
      <c r="R1669" s="222">
        <v>1</v>
      </c>
      <c r="S1669" s="222" t="s">
        <v>290</v>
      </c>
      <c r="T1669" s="221"/>
      <c r="U1669" s="221"/>
      <c r="V1669" s="221"/>
      <c r="W1669" s="221"/>
      <c r="X1669" s="221"/>
      <c r="Y1669" s="221"/>
      <c r="Z1669" s="222"/>
      <c r="AA1669" s="221"/>
      <c r="AB1669" s="221"/>
      <c r="AC1669" s="221"/>
      <c r="AD1669" s="221"/>
      <c r="AE1669" s="221"/>
      <c r="AF1669" s="221"/>
      <c r="AG1669" s="221"/>
      <c r="AH1669" s="221"/>
      <c r="AI1669" s="221"/>
      <c r="AJ1669" s="221"/>
      <c r="AK1669" s="221"/>
      <c r="AL1669" s="221"/>
      <c r="AM1669" s="221"/>
      <c r="AN1669" s="221"/>
      <c r="AO1669" s="221"/>
      <c r="AP1669" s="221"/>
      <c r="AQ1669" s="221"/>
      <c r="AR1669" s="221"/>
      <c r="AS1669" s="221"/>
      <c r="AT1669" s="221"/>
      <c r="AU1669" s="221">
        <v>2012</v>
      </c>
      <c r="AV1669" s="221"/>
      <c r="AW1669" s="221"/>
      <c r="AX1669" s="221"/>
      <c r="AY1669" s="221"/>
      <c r="AZ1669" s="221"/>
      <c r="BA1669" s="221"/>
      <c r="BB1669" s="222">
        <v>200</v>
      </c>
      <c r="BC1669" s="222"/>
    </row>
    <row r="1670" spans="1:55" s="19" customFormat="1" ht="25.7" hidden="1" customHeight="1">
      <c r="A1670" s="690"/>
      <c r="B1670" s="242"/>
      <c r="C1670" s="707" t="s">
        <v>714</v>
      </c>
      <c r="D1670" s="707" t="s">
        <v>8677</v>
      </c>
      <c r="E1670" s="707" t="s">
        <v>714</v>
      </c>
      <c r="F1670" s="707" t="s">
        <v>8678</v>
      </c>
      <c r="G1670" s="236"/>
      <c r="H1670" s="236"/>
      <c r="I1670" s="235">
        <v>450</v>
      </c>
      <c r="J1670" s="222">
        <v>0</v>
      </c>
      <c r="K1670" s="235">
        <v>0</v>
      </c>
      <c r="L1670" s="236"/>
      <c r="M1670" s="736"/>
      <c r="N1670" s="236"/>
      <c r="O1670" s="235">
        <v>450</v>
      </c>
      <c r="P1670" s="235">
        <v>450</v>
      </c>
      <c r="Q1670" s="235" t="s">
        <v>8679</v>
      </c>
      <c r="R1670" s="235">
        <v>1</v>
      </c>
      <c r="S1670" s="235" t="s">
        <v>290</v>
      </c>
      <c r="T1670" s="236"/>
      <c r="U1670" s="236"/>
      <c r="V1670" s="236"/>
      <c r="W1670" s="236"/>
      <c r="X1670" s="236"/>
      <c r="Y1670" s="236"/>
      <c r="Z1670" s="235"/>
      <c r="AA1670" s="707"/>
      <c r="AB1670" s="707"/>
      <c r="AC1670" s="236"/>
      <c r="AD1670" s="236"/>
      <c r="AE1670" s="236"/>
      <c r="AF1670" s="236"/>
      <c r="AG1670" s="236"/>
      <c r="AH1670" s="236"/>
      <c r="AI1670" s="236"/>
      <c r="AJ1670" s="236"/>
      <c r="AK1670" s="236"/>
      <c r="AL1670" s="236"/>
      <c r="AM1670" s="236"/>
      <c r="AN1670" s="236"/>
      <c r="AO1670" s="236"/>
      <c r="AP1670" s="236"/>
      <c r="AQ1670" s="236"/>
      <c r="AR1670" s="236"/>
      <c r="AS1670" s="236"/>
      <c r="AT1670" s="236"/>
      <c r="AU1670" s="221">
        <v>2011</v>
      </c>
      <c r="AV1670" s="221"/>
      <c r="AW1670" s="221"/>
      <c r="AX1670" s="221"/>
      <c r="AY1670" s="221"/>
      <c r="AZ1670" s="221"/>
      <c r="BA1670" s="221"/>
      <c r="BB1670" s="222">
        <v>80</v>
      </c>
      <c r="BC1670" s="222"/>
    </row>
    <row r="1671" spans="1:55" s="19" customFormat="1" ht="25.7" hidden="1" customHeight="1">
      <c r="A1671" s="690"/>
      <c r="B1671" s="242"/>
      <c r="C1671" s="707" t="s">
        <v>8680</v>
      </c>
      <c r="D1671" s="707" t="s">
        <v>8681</v>
      </c>
      <c r="E1671" s="707" t="s">
        <v>714</v>
      </c>
      <c r="F1671" s="707" t="s">
        <v>8682</v>
      </c>
      <c r="G1671" s="236"/>
      <c r="H1671" s="236"/>
      <c r="I1671" s="235">
        <v>940</v>
      </c>
      <c r="J1671" s="222">
        <v>0</v>
      </c>
      <c r="K1671" s="235">
        <v>0</v>
      </c>
      <c r="L1671" s="236"/>
      <c r="M1671" s="736"/>
      <c r="N1671" s="236"/>
      <c r="O1671" s="235">
        <v>940</v>
      </c>
      <c r="P1671" s="235">
        <v>940</v>
      </c>
      <c r="Q1671" s="235" t="s">
        <v>8683</v>
      </c>
      <c r="R1671" s="235">
        <v>2</v>
      </c>
      <c r="S1671" s="235" t="s">
        <v>290</v>
      </c>
      <c r="T1671" s="236"/>
      <c r="U1671" s="236"/>
      <c r="V1671" s="236"/>
      <c r="W1671" s="236"/>
      <c r="X1671" s="236"/>
      <c r="Y1671" s="236"/>
      <c r="Z1671" s="235"/>
      <c r="AA1671" s="707"/>
      <c r="AB1671" s="707"/>
      <c r="AC1671" s="236"/>
      <c r="AD1671" s="236"/>
      <c r="AE1671" s="236"/>
      <c r="AF1671" s="236"/>
      <c r="AG1671" s="236"/>
      <c r="AH1671" s="236"/>
      <c r="AI1671" s="236"/>
      <c r="AJ1671" s="236"/>
      <c r="AK1671" s="236"/>
      <c r="AL1671" s="236"/>
      <c r="AM1671" s="236"/>
      <c r="AN1671" s="236"/>
      <c r="AO1671" s="236"/>
      <c r="AP1671" s="236"/>
      <c r="AQ1671" s="236"/>
      <c r="AR1671" s="236"/>
      <c r="AS1671" s="236"/>
      <c r="AT1671" s="236"/>
      <c r="AU1671" s="221">
        <v>1996</v>
      </c>
      <c r="AV1671" s="221"/>
      <c r="AW1671" s="221"/>
      <c r="AX1671" s="221"/>
      <c r="AY1671" s="221"/>
      <c r="AZ1671" s="221"/>
      <c r="BA1671" s="221"/>
      <c r="BB1671" s="222">
        <v>100</v>
      </c>
      <c r="BC1671" s="222"/>
    </row>
    <row r="1672" spans="1:55" s="19" customFormat="1" ht="25.7" hidden="1" customHeight="1">
      <c r="A1672" s="690"/>
      <c r="B1672" s="242"/>
      <c r="C1672" s="707" t="s">
        <v>714</v>
      </c>
      <c r="D1672" s="707" t="s">
        <v>8684</v>
      </c>
      <c r="E1672" s="707" t="s">
        <v>714</v>
      </c>
      <c r="F1672" s="707" t="s">
        <v>8685</v>
      </c>
      <c r="G1672" s="236"/>
      <c r="H1672" s="236"/>
      <c r="I1672" s="235">
        <v>440</v>
      </c>
      <c r="J1672" s="222">
        <v>0</v>
      </c>
      <c r="K1672" s="235">
        <v>0</v>
      </c>
      <c r="L1672" s="236"/>
      <c r="M1672" s="736"/>
      <c r="N1672" s="236"/>
      <c r="O1672" s="235">
        <v>440</v>
      </c>
      <c r="P1672" s="235">
        <v>440</v>
      </c>
      <c r="Q1672" s="235" t="s">
        <v>8686</v>
      </c>
      <c r="R1672" s="235">
        <v>1</v>
      </c>
      <c r="S1672" s="235" t="s">
        <v>290</v>
      </c>
      <c r="T1672" s="236"/>
      <c r="U1672" s="236"/>
      <c r="V1672" s="236"/>
      <c r="W1672" s="236"/>
      <c r="X1672" s="236"/>
      <c r="Y1672" s="236"/>
      <c r="Z1672" s="235"/>
      <c r="AA1672" s="707"/>
      <c r="AB1672" s="707"/>
      <c r="AC1672" s="236"/>
      <c r="AD1672" s="236"/>
      <c r="AE1672" s="236"/>
      <c r="AF1672" s="236"/>
      <c r="AG1672" s="236"/>
      <c r="AH1672" s="236"/>
      <c r="AI1672" s="236"/>
      <c r="AJ1672" s="236"/>
      <c r="AK1672" s="236"/>
      <c r="AL1672" s="236"/>
      <c r="AM1672" s="236"/>
      <c r="AN1672" s="236"/>
      <c r="AO1672" s="236"/>
      <c r="AP1672" s="236"/>
      <c r="AQ1672" s="236"/>
      <c r="AR1672" s="236"/>
      <c r="AS1672" s="236"/>
      <c r="AT1672" s="236"/>
      <c r="AU1672" s="221">
        <v>2004</v>
      </c>
      <c r="AV1672" s="221"/>
      <c r="AW1672" s="221"/>
      <c r="AX1672" s="221"/>
      <c r="AY1672" s="221"/>
      <c r="AZ1672" s="221"/>
      <c r="BA1672" s="221"/>
      <c r="BB1672" s="222">
        <v>100</v>
      </c>
      <c r="BC1672" s="222"/>
    </row>
    <row r="1673" spans="1:55" s="19" customFormat="1" ht="25.7" hidden="1" customHeight="1">
      <c r="A1673" s="690"/>
      <c r="B1673" s="242"/>
      <c r="C1673" s="707" t="s">
        <v>714</v>
      </c>
      <c r="D1673" s="707" t="s">
        <v>8687</v>
      </c>
      <c r="E1673" s="707" t="s">
        <v>714</v>
      </c>
      <c r="F1673" s="707" t="s">
        <v>8688</v>
      </c>
      <c r="G1673" s="236"/>
      <c r="H1673" s="236"/>
      <c r="I1673" s="235">
        <v>500</v>
      </c>
      <c r="J1673" s="222">
        <v>0</v>
      </c>
      <c r="K1673" s="235">
        <v>0</v>
      </c>
      <c r="L1673" s="236"/>
      <c r="M1673" s="736"/>
      <c r="N1673" s="236"/>
      <c r="O1673" s="235">
        <v>500</v>
      </c>
      <c r="P1673" s="235">
        <v>500</v>
      </c>
      <c r="Q1673" s="235" t="s">
        <v>8689</v>
      </c>
      <c r="R1673" s="235">
        <v>1</v>
      </c>
      <c r="S1673" s="235" t="s">
        <v>290</v>
      </c>
      <c r="T1673" s="236"/>
      <c r="U1673" s="236"/>
      <c r="V1673" s="236"/>
      <c r="W1673" s="236"/>
      <c r="X1673" s="236"/>
      <c r="Y1673" s="236"/>
      <c r="Z1673" s="235"/>
      <c r="AA1673" s="707"/>
      <c r="AB1673" s="707"/>
      <c r="AC1673" s="236"/>
      <c r="AD1673" s="236"/>
      <c r="AE1673" s="236"/>
      <c r="AF1673" s="236"/>
      <c r="AG1673" s="236"/>
      <c r="AH1673" s="236"/>
      <c r="AI1673" s="236"/>
      <c r="AJ1673" s="236"/>
      <c r="AK1673" s="236"/>
      <c r="AL1673" s="236"/>
      <c r="AM1673" s="236"/>
      <c r="AN1673" s="236"/>
      <c r="AO1673" s="236"/>
      <c r="AP1673" s="236"/>
      <c r="AQ1673" s="236"/>
      <c r="AR1673" s="236"/>
      <c r="AS1673" s="236"/>
      <c r="AT1673" s="236"/>
      <c r="AU1673" s="221">
        <v>2007</v>
      </c>
      <c r="AV1673" s="221"/>
      <c r="AW1673" s="221"/>
      <c r="AX1673" s="221"/>
      <c r="AY1673" s="221"/>
      <c r="AZ1673" s="221"/>
      <c r="BA1673" s="221"/>
      <c r="BB1673" s="222">
        <v>41</v>
      </c>
      <c r="BC1673" s="222"/>
    </row>
    <row r="1674" spans="1:55" s="19" customFormat="1" ht="25.7" hidden="1" customHeight="1">
      <c r="A1674" s="690"/>
      <c r="B1674" s="242"/>
      <c r="C1674" s="707" t="s">
        <v>714</v>
      </c>
      <c r="D1674" s="707" t="s">
        <v>8690</v>
      </c>
      <c r="E1674" s="707" t="s">
        <v>714</v>
      </c>
      <c r="F1674" s="707" t="s">
        <v>2171</v>
      </c>
      <c r="G1674" s="236"/>
      <c r="H1674" s="236"/>
      <c r="I1674" s="235">
        <v>1530</v>
      </c>
      <c r="J1674" s="222">
        <v>0</v>
      </c>
      <c r="K1674" s="235">
        <v>0</v>
      </c>
      <c r="L1674" s="236"/>
      <c r="M1674" s="736"/>
      <c r="N1674" s="236"/>
      <c r="O1674" s="235">
        <v>1591</v>
      </c>
      <c r="P1674" s="235">
        <v>1591</v>
      </c>
      <c r="Q1674" s="235" t="s">
        <v>15103</v>
      </c>
      <c r="R1674" s="235">
        <v>4</v>
      </c>
      <c r="S1674" s="235" t="s">
        <v>290</v>
      </c>
      <c r="T1674" s="236"/>
      <c r="U1674" s="236"/>
      <c r="V1674" s="236"/>
      <c r="W1674" s="236"/>
      <c r="X1674" s="236"/>
      <c r="Y1674" s="236"/>
      <c r="Z1674" s="235"/>
      <c r="AA1674" s="707"/>
      <c r="AB1674" s="707"/>
      <c r="AC1674" s="236"/>
      <c r="AD1674" s="236"/>
      <c r="AE1674" s="236"/>
      <c r="AF1674" s="236"/>
      <c r="AG1674" s="236"/>
      <c r="AH1674" s="236"/>
      <c r="AI1674" s="236"/>
      <c r="AJ1674" s="236"/>
      <c r="AK1674" s="236"/>
      <c r="AL1674" s="236"/>
      <c r="AM1674" s="236"/>
      <c r="AN1674" s="236"/>
      <c r="AO1674" s="236"/>
      <c r="AP1674" s="236"/>
      <c r="AQ1674" s="236"/>
      <c r="AR1674" s="236"/>
      <c r="AS1674" s="236"/>
      <c r="AT1674" s="236"/>
      <c r="AU1674" s="221">
        <v>2002</v>
      </c>
      <c r="AV1674" s="221"/>
      <c r="AW1674" s="221"/>
      <c r="AX1674" s="221"/>
      <c r="AY1674" s="221"/>
      <c r="AZ1674" s="221"/>
      <c r="BA1674" s="221"/>
      <c r="BB1674" s="222">
        <v>150</v>
      </c>
      <c r="BC1674" s="222" t="s">
        <v>11478</v>
      </c>
    </row>
    <row r="1675" spans="1:55" s="19" customFormat="1" ht="25.7" hidden="1" customHeight="1">
      <c r="A1675" s="690"/>
      <c r="B1675" s="242"/>
      <c r="C1675" s="707" t="s">
        <v>714</v>
      </c>
      <c r="D1675" s="707" t="s">
        <v>8691</v>
      </c>
      <c r="E1675" s="707" t="s">
        <v>714</v>
      </c>
      <c r="F1675" s="707" t="s">
        <v>8692</v>
      </c>
      <c r="G1675" s="236"/>
      <c r="H1675" s="236"/>
      <c r="I1675" s="235">
        <v>480</v>
      </c>
      <c r="J1675" s="222">
        <v>0</v>
      </c>
      <c r="K1675" s="235">
        <v>0</v>
      </c>
      <c r="L1675" s="236"/>
      <c r="M1675" s="736"/>
      <c r="N1675" s="236"/>
      <c r="O1675" s="235">
        <v>480</v>
      </c>
      <c r="P1675" s="235">
        <v>480</v>
      </c>
      <c r="Q1675" s="235" t="s">
        <v>8693</v>
      </c>
      <c r="R1675" s="235">
        <v>1</v>
      </c>
      <c r="S1675" s="235" t="s">
        <v>290</v>
      </c>
      <c r="T1675" s="236"/>
      <c r="U1675" s="236"/>
      <c r="V1675" s="236"/>
      <c r="W1675" s="236"/>
      <c r="X1675" s="236"/>
      <c r="Y1675" s="236"/>
      <c r="Z1675" s="235"/>
      <c r="AA1675" s="707"/>
      <c r="AB1675" s="707"/>
      <c r="AC1675" s="236"/>
      <c r="AD1675" s="236"/>
      <c r="AE1675" s="236"/>
      <c r="AF1675" s="236"/>
      <c r="AG1675" s="236"/>
      <c r="AH1675" s="236"/>
      <c r="AI1675" s="236"/>
      <c r="AJ1675" s="236"/>
      <c r="AK1675" s="236"/>
      <c r="AL1675" s="236"/>
      <c r="AM1675" s="236"/>
      <c r="AN1675" s="236"/>
      <c r="AO1675" s="236"/>
      <c r="AP1675" s="236"/>
      <c r="AQ1675" s="236"/>
      <c r="AR1675" s="236"/>
      <c r="AS1675" s="236"/>
      <c r="AT1675" s="236"/>
      <c r="AU1675" s="221">
        <v>2002</v>
      </c>
      <c r="AV1675" s="221"/>
      <c r="AW1675" s="221"/>
      <c r="AX1675" s="221"/>
      <c r="AY1675" s="221"/>
      <c r="AZ1675" s="221"/>
      <c r="BA1675" s="221"/>
      <c r="BB1675" s="222">
        <v>300</v>
      </c>
      <c r="BC1675" s="222"/>
    </row>
    <row r="1676" spans="1:55" s="19" customFormat="1" ht="25.7" hidden="1" customHeight="1">
      <c r="A1676" s="690"/>
      <c r="B1676" s="242"/>
      <c r="C1676" s="707" t="s">
        <v>714</v>
      </c>
      <c r="D1676" s="707" t="s">
        <v>8694</v>
      </c>
      <c r="E1676" s="707" t="s">
        <v>714</v>
      </c>
      <c r="F1676" s="707" t="s">
        <v>8112</v>
      </c>
      <c r="G1676" s="236"/>
      <c r="H1676" s="236"/>
      <c r="I1676" s="235">
        <v>522</v>
      </c>
      <c r="J1676" s="222">
        <v>0</v>
      </c>
      <c r="K1676" s="235">
        <v>0</v>
      </c>
      <c r="L1676" s="236"/>
      <c r="M1676" s="736"/>
      <c r="N1676" s="236"/>
      <c r="O1676" s="235">
        <v>522</v>
      </c>
      <c r="P1676" s="235">
        <v>522</v>
      </c>
      <c r="Q1676" s="235" t="s">
        <v>11754</v>
      </c>
      <c r="R1676" s="235">
        <v>2</v>
      </c>
      <c r="S1676" s="235" t="s">
        <v>290</v>
      </c>
      <c r="T1676" s="236"/>
      <c r="U1676" s="236"/>
      <c r="V1676" s="236"/>
      <c r="W1676" s="236"/>
      <c r="X1676" s="236"/>
      <c r="Y1676" s="236"/>
      <c r="Z1676" s="235"/>
      <c r="AA1676" s="707"/>
      <c r="AB1676" s="707"/>
      <c r="AC1676" s="236"/>
      <c r="AD1676" s="236"/>
      <c r="AE1676" s="236"/>
      <c r="AF1676" s="236"/>
      <c r="AG1676" s="236"/>
      <c r="AH1676" s="236"/>
      <c r="AI1676" s="236"/>
      <c r="AJ1676" s="236"/>
      <c r="AK1676" s="236"/>
      <c r="AL1676" s="236"/>
      <c r="AM1676" s="236"/>
      <c r="AN1676" s="236"/>
      <c r="AO1676" s="236"/>
      <c r="AP1676" s="236"/>
      <c r="AQ1676" s="236"/>
      <c r="AR1676" s="236"/>
      <c r="AS1676" s="236"/>
      <c r="AT1676" s="236"/>
      <c r="AU1676" s="221">
        <v>2006</v>
      </c>
      <c r="AV1676" s="221"/>
      <c r="AW1676" s="221"/>
      <c r="AX1676" s="221"/>
      <c r="AY1676" s="221"/>
      <c r="AZ1676" s="221"/>
      <c r="BA1676" s="221"/>
      <c r="BB1676" s="222">
        <v>80</v>
      </c>
      <c r="BC1676" s="222"/>
    </row>
    <row r="1677" spans="1:55" s="19" customFormat="1" ht="25.7" hidden="1" customHeight="1">
      <c r="A1677" s="690"/>
      <c r="B1677" s="242"/>
      <c r="C1677" s="707" t="s">
        <v>714</v>
      </c>
      <c r="D1677" s="707" t="s">
        <v>8696</v>
      </c>
      <c r="E1677" s="707" t="s">
        <v>714</v>
      </c>
      <c r="F1677" s="707" t="s">
        <v>8112</v>
      </c>
      <c r="G1677" s="236"/>
      <c r="H1677" s="236"/>
      <c r="I1677" s="235">
        <v>378</v>
      </c>
      <c r="J1677" s="222">
        <v>0</v>
      </c>
      <c r="K1677" s="235">
        <v>0</v>
      </c>
      <c r="L1677" s="236"/>
      <c r="M1677" s="736"/>
      <c r="N1677" s="236"/>
      <c r="O1677" s="235">
        <v>378</v>
      </c>
      <c r="P1677" s="235">
        <v>378</v>
      </c>
      <c r="Q1677" s="235" t="s">
        <v>11755</v>
      </c>
      <c r="R1677" s="235">
        <v>1</v>
      </c>
      <c r="S1677" s="235" t="s">
        <v>290</v>
      </c>
      <c r="T1677" s="236"/>
      <c r="U1677" s="236"/>
      <c r="V1677" s="236"/>
      <c r="W1677" s="236"/>
      <c r="X1677" s="236"/>
      <c r="Y1677" s="236"/>
      <c r="Z1677" s="235"/>
      <c r="AA1677" s="707"/>
      <c r="AB1677" s="707"/>
      <c r="AC1677" s="236"/>
      <c r="AD1677" s="236"/>
      <c r="AE1677" s="236"/>
      <c r="AF1677" s="236"/>
      <c r="AG1677" s="236"/>
      <c r="AH1677" s="236"/>
      <c r="AI1677" s="236"/>
      <c r="AJ1677" s="236"/>
      <c r="AK1677" s="236"/>
      <c r="AL1677" s="236"/>
      <c r="AM1677" s="236"/>
      <c r="AN1677" s="236"/>
      <c r="AO1677" s="236"/>
      <c r="AP1677" s="236"/>
      <c r="AQ1677" s="236"/>
      <c r="AR1677" s="236"/>
      <c r="AS1677" s="236"/>
      <c r="AT1677" s="236"/>
      <c r="AU1677" s="221">
        <v>2003</v>
      </c>
      <c r="AV1677" s="221"/>
      <c r="AW1677" s="221"/>
      <c r="AX1677" s="221"/>
      <c r="AY1677" s="221"/>
      <c r="AZ1677" s="221"/>
      <c r="BA1677" s="221"/>
      <c r="BB1677" s="222">
        <v>80</v>
      </c>
      <c r="BC1677" s="222"/>
    </row>
    <row r="1678" spans="1:55" s="19" customFormat="1" ht="25.7" hidden="1" customHeight="1">
      <c r="A1678" s="690"/>
      <c r="B1678" s="242"/>
      <c r="C1678" s="707" t="s">
        <v>714</v>
      </c>
      <c r="D1678" s="707" t="s">
        <v>8697</v>
      </c>
      <c r="E1678" s="707" t="s">
        <v>714</v>
      </c>
      <c r="F1678" s="707" t="s">
        <v>8112</v>
      </c>
      <c r="G1678" s="236"/>
      <c r="H1678" s="236"/>
      <c r="I1678" s="235">
        <v>440</v>
      </c>
      <c r="J1678" s="222">
        <v>0</v>
      </c>
      <c r="K1678" s="235">
        <v>0</v>
      </c>
      <c r="L1678" s="236"/>
      <c r="M1678" s="736"/>
      <c r="N1678" s="236"/>
      <c r="O1678" s="235">
        <v>440</v>
      </c>
      <c r="P1678" s="235">
        <v>440</v>
      </c>
      <c r="Q1678" s="235" t="s">
        <v>11756</v>
      </c>
      <c r="R1678" s="235">
        <v>1</v>
      </c>
      <c r="S1678" s="235" t="s">
        <v>290</v>
      </c>
      <c r="T1678" s="236"/>
      <c r="U1678" s="236"/>
      <c r="V1678" s="236"/>
      <c r="W1678" s="236"/>
      <c r="X1678" s="236"/>
      <c r="Y1678" s="236"/>
      <c r="Z1678" s="235"/>
      <c r="AA1678" s="707"/>
      <c r="AB1678" s="707"/>
      <c r="AC1678" s="236"/>
      <c r="AD1678" s="236"/>
      <c r="AE1678" s="236"/>
      <c r="AF1678" s="236"/>
      <c r="AG1678" s="236"/>
      <c r="AH1678" s="236"/>
      <c r="AI1678" s="236"/>
      <c r="AJ1678" s="236"/>
      <c r="AK1678" s="236"/>
      <c r="AL1678" s="236"/>
      <c r="AM1678" s="236"/>
      <c r="AN1678" s="236"/>
      <c r="AO1678" s="236"/>
      <c r="AP1678" s="236"/>
      <c r="AQ1678" s="236"/>
      <c r="AR1678" s="236"/>
      <c r="AS1678" s="236"/>
      <c r="AT1678" s="236"/>
      <c r="AU1678" s="221">
        <v>2008</v>
      </c>
      <c r="AV1678" s="221"/>
      <c r="AW1678" s="221"/>
      <c r="AX1678" s="221"/>
      <c r="AY1678" s="221"/>
      <c r="AZ1678" s="221"/>
      <c r="BA1678" s="221"/>
      <c r="BB1678" s="222">
        <v>80</v>
      </c>
      <c r="BC1678" s="222"/>
    </row>
    <row r="1679" spans="1:55" s="19" customFormat="1" ht="25.7" hidden="1" customHeight="1">
      <c r="A1679" s="690"/>
      <c r="B1679" s="242"/>
      <c r="C1679" s="707" t="s">
        <v>714</v>
      </c>
      <c r="D1679" s="707" t="s">
        <v>11757</v>
      </c>
      <c r="E1679" s="707" t="s">
        <v>714</v>
      </c>
      <c r="F1679" s="707" t="s">
        <v>8112</v>
      </c>
      <c r="G1679" s="236"/>
      <c r="H1679" s="236"/>
      <c r="I1679" s="235">
        <v>628</v>
      </c>
      <c r="J1679" s="222">
        <v>0</v>
      </c>
      <c r="K1679" s="235">
        <v>0</v>
      </c>
      <c r="L1679" s="236"/>
      <c r="M1679" s="736"/>
      <c r="N1679" s="236"/>
      <c r="O1679" s="235">
        <v>336</v>
      </c>
      <c r="P1679" s="235">
        <v>336</v>
      </c>
      <c r="Q1679" s="235" t="s">
        <v>11758</v>
      </c>
      <c r="R1679" s="235">
        <v>1</v>
      </c>
      <c r="S1679" s="235" t="s">
        <v>290</v>
      </c>
      <c r="T1679" s="236"/>
      <c r="U1679" s="236"/>
      <c r="V1679" s="236"/>
      <c r="W1679" s="236"/>
      <c r="X1679" s="236"/>
      <c r="Y1679" s="236"/>
      <c r="Z1679" s="235" t="s">
        <v>11759</v>
      </c>
      <c r="AA1679" s="707"/>
      <c r="AB1679" s="707"/>
      <c r="AC1679" s="236"/>
      <c r="AD1679" s="236"/>
      <c r="AE1679" s="236"/>
      <c r="AF1679" s="236"/>
      <c r="AG1679" s="236"/>
      <c r="AH1679" s="236"/>
      <c r="AI1679" s="236"/>
      <c r="AJ1679" s="236"/>
      <c r="AK1679" s="236"/>
      <c r="AL1679" s="236"/>
      <c r="AM1679" s="236"/>
      <c r="AN1679" s="236"/>
      <c r="AO1679" s="236"/>
      <c r="AP1679" s="236"/>
      <c r="AQ1679" s="236"/>
      <c r="AR1679" s="236"/>
      <c r="AS1679" s="236"/>
      <c r="AT1679" s="236"/>
      <c r="AU1679" s="221">
        <v>2013</v>
      </c>
      <c r="AV1679" s="221"/>
      <c r="AW1679" s="221"/>
      <c r="AX1679" s="221"/>
      <c r="AY1679" s="221"/>
      <c r="AZ1679" s="221"/>
      <c r="BA1679" s="221"/>
      <c r="BB1679" s="222">
        <v>56</v>
      </c>
      <c r="BC1679" s="222"/>
    </row>
    <row r="1680" spans="1:55" s="19" customFormat="1" ht="25.7" hidden="1" customHeight="1">
      <c r="A1680" s="690"/>
      <c r="B1680" s="242"/>
      <c r="C1680" s="707" t="s">
        <v>714</v>
      </c>
      <c r="D1680" s="707" t="s">
        <v>12568</v>
      </c>
      <c r="E1680" s="707" t="s">
        <v>714</v>
      </c>
      <c r="F1680" s="707" t="s">
        <v>12569</v>
      </c>
      <c r="G1680" s="236"/>
      <c r="H1680" s="236"/>
      <c r="I1680" s="235">
        <v>260</v>
      </c>
      <c r="J1680" s="222">
        <v>248</v>
      </c>
      <c r="K1680" s="235">
        <v>450</v>
      </c>
      <c r="L1680" s="236"/>
      <c r="M1680" s="736"/>
      <c r="N1680" s="236"/>
      <c r="O1680" s="235">
        <v>260</v>
      </c>
      <c r="P1680" s="235">
        <v>130</v>
      </c>
      <c r="Q1680" s="235" t="s">
        <v>15104</v>
      </c>
      <c r="R1680" s="235">
        <v>2</v>
      </c>
      <c r="S1680" s="235" t="s">
        <v>290</v>
      </c>
      <c r="T1680" s="236"/>
      <c r="U1680" s="236"/>
      <c r="V1680" s="236"/>
      <c r="W1680" s="236"/>
      <c r="X1680" s="236"/>
      <c r="Y1680" s="236"/>
      <c r="Z1680" s="235"/>
      <c r="AA1680" s="707"/>
      <c r="AB1680" s="707"/>
      <c r="AC1680" s="236"/>
      <c r="AD1680" s="236"/>
      <c r="AE1680" s="236"/>
      <c r="AF1680" s="236"/>
      <c r="AG1680" s="236"/>
      <c r="AH1680" s="236"/>
      <c r="AI1680" s="236"/>
      <c r="AJ1680" s="236"/>
      <c r="AK1680" s="236"/>
      <c r="AL1680" s="236"/>
      <c r="AM1680" s="236"/>
      <c r="AN1680" s="236"/>
      <c r="AO1680" s="236"/>
      <c r="AP1680" s="236"/>
      <c r="AQ1680" s="236"/>
      <c r="AR1680" s="236"/>
      <c r="AS1680" s="236"/>
      <c r="AT1680" s="236"/>
      <c r="AU1680" s="221">
        <v>2016</v>
      </c>
      <c r="AV1680" s="221"/>
      <c r="AW1680" s="221"/>
      <c r="AX1680" s="221"/>
      <c r="AY1680" s="221"/>
      <c r="AZ1680" s="221"/>
      <c r="BA1680" s="221"/>
      <c r="BB1680" s="222">
        <v>3041</v>
      </c>
      <c r="BC1680" s="222" t="s">
        <v>11478</v>
      </c>
    </row>
    <row r="1681" spans="1:55" s="19" customFormat="1" ht="25.7" hidden="1" customHeight="1">
      <c r="A1681" s="690"/>
      <c r="B1681" s="242"/>
      <c r="C1681" s="707" t="s">
        <v>714</v>
      </c>
      <c r="D1681" s="707" t="s">
        <v>12570</v>
      </c>
      <c r="E1681" s="707" t="s">
        <v>714</v>
      </c>
      <c r="F1681" s="707" t="s">
        <v>12571</v>
      </c>
      <c r="G1681" s="236"/>
      <c r="H1681" s="236"/>
      <c r="I1681" s="235">
        <v>450</v>
      </c>
      <c r="J1681" s="222"/>
      <c r="K1681" s="235"/>
      <c r="L1681" s="236"/>
      <c r="M1681" s="736"/>
      <c r="N1681" s="236"/>
      <c r="O1681" s="235">
        <v>450</v>
      </c>
      <c r="P1681" s="235">
        <v>450</v>
      </c>
      <c r="Q1681" s="235" t="s">
        <v>8656</v>
      </c>
      <c r="R1681" s="235">
        <v>1</v>
      </c>
      <c r="S1681" s="235" t="s">
        <v>290</v>
      </c>
      <c r="T1681" s="236"/>
      <c r="U1681" s="236"/>
      <c r="V1681" s="236"/>
      <c r="W1681" s="236"/>
      <c r="X1681" s="236"/>
      <c r="Y1681" s="236"/>
      <c r="Z1681" s="235"/>
      <c r="AA1681" s="707"/>
      <c r="AB1681" s="707"/>
      <c r="AC1681" s="236"/>
      <c r="AD1681" s="236"/>
      <c r="AE1681" s="236"/>
      <c r="AF1681" s="236"/>
      <c r="AG1681" s="236"/>
      <c r="AH1681" s="236"/>
      <c r="AI1681" s="236"/>
      <c r="AJ1681" s="236"/>
      <c r="AK1681" s="236"/>
      <c r="AL1681" s="236"/>
      <c r="AM1681" s="236"/>
      <c r="AN1681" s="236"/>
      <c r="AO1681" s="236"/>
      <c r="AP1681" s="236"/>
      <c r="AQ1681" s="236"/>
      <c r="AR1681" s="236"/>
      <c r="AS1681" s="236"/>
      <c r="AT1681" s="236"/>
      <c r="AU1681" s="221">
        <v>2016</v>
      </c>
      <c r="AV1681" s="221"/>
      <c r="AW1681" s="221"/>
      <c r="AX1681" s="221"/>
      <c r="AY1681" s="221"/>
      <c r="AZ1681" s="221"/>
      <c r="BA1681" s="221"/>
      <c r="BB1681" s="222">
        <v>44</v>
      </c>
      <c r="BC1681" s="222"/>
    </row>
    <row r="1682" spans="1:55" s="19" customFormat="1" ht="25.7" hidden="1" customHeight="1">
      <c r="A1682" s="690"/>
      <c r="B1682" s="242"/>
      <c r="C1682" s="707" t="s">
        <v>714</v>
      </c>
      <c r="D1682" s="707" t="s">
        <v>15105</v>
      </c>
      <c r="E1682" s="707" t="s">
        <v>714</v>
      </c>
      <c r="F1682" s="707" t="s">
        <v>714</v>
      </c>
      <c r="G1682" s="236"/>
      <c r="H1682" s="236"/>
      <c r="I1682" s="235"/>
      <c r="J1682" s="222">
        <v>460</v>
      </c>
      <c r="K1682" s="235"/>
      <c r="L1682" s="236"/>
      <c r="M1682" s="736"/>
      <c r="N1682" s="236"/>
      <c r="O1682" s="235">
        <v>460</v>
      </c>
      <c r="P1682" s="235">
        <v>460</v>
      </c>
      <c r="Q1682" s="235"/>
      <c r="R1682" s="235">
        <v>1</v>
      </c>
      <c r="S1682" s="235" t="s">
        <v>290</v>
      </c>
      <c r="T1682" s="236"/>
      <c r="U1682" s="236"/>
      <c r="V1682" s="236"/>
      <c r="W1682" s="236"/>
      <c r="X1682" s="236"/>
      <c r="Y1682" s="236"/>
      <c r="Z1682" s="235"/>
      <c r="AA1682" s="707"/>
      <c r="AB1682" s="707"/>
      <c r="AC1682" s="236"/>
      <c r="AD1682" s="236"/>
      <c r="AE1682" s="236"/>
      <c r="AF1682" s="236"/>
      <c r="AG1682" s="236"/>
      <c r="AH1682" s="236"/>
      <c r="AI1682" s="236"/>
      <c r="AJ1682" s="236"/>
      <c r="AK1682" s="236"/>
      <c r="AL1682" s="236"/>
      <c r="AM1682" s="236"/>
      <c r="AN1682" s="236"/>
      <c r="AO1682" s="236"/>
      <c r="AP1682" s="236"/>
      <c r="AQ1682" s="236"/>
      <c r="AR1682" s="236"/>
      <c r="AS1682" s="236"/>
      <c r="AT1682" s="236"/>
      <c r="AU1682" s="221">
        <v>2007</v>
      </c>
      <c r="AV1682" s="221"/>
      <c r="AW1682" s="221"/>
      <c r="AX1682" s="221"/>
      <c r="AY1682" s="221"/>
      <c r="AZ1682" s="221"/>
      <c r="BA1682" s="221"/>
      <c r="BB1682" s="222"/>
      <c r="BC1682" s="222" t="s">
        <v>15106</v>
      </c>
    </row>
    <row r="1683" spans="1:55" s="19" customFormat="1" ht="25.7" hidden="1" customHeight="1">
      <c r="A1683" s="690"/>
      <c r="B1683" s="242"/>
      <c r="C1683" s="707" t="s">
        <v>714</v>
      </c>
      <c r="D1683" s="707" t="s">
        <v>15107</v>
      </c>
      <c r="E1683" s="707" t="s">
        <v>714</v>
      </c>
      <c r="F1683" s="707" t="s">
        <v>714</v>
      </c>
      <c r="G1683" s="236"/>
      <c r="H1683" s="236"/>
      <c r="I1683" s="235"/>
      <c r="J1683" s="222">
        <v>340</v>
      </c>
      <c r="K1683" s="235"/>
      <c r="L1683" s="236"/>
      <c r="M1683" s="736"/>
      <c r="N1683" s="236"/>
      <c r="O1683" s="235">
        <v>340</v>
      </c>
      <c r="P1683" s="235">
        <v>340</v>
      </c>
      <c r="Q1683" s="235"/>
      <c r="R1683" s="235">
        <v>1</v>
      </c>
      <c r="S1683" s="235" t="s">
        <v>290</v>
      </c>
      <c r="T1683" s="236"/>
      <c r="U1683" s="236"/>
      <c r="V1683" s="236"/>
      <c r="W1683" s="236"/>
      <c r="X1683" s="236"/>
      <c r="Y1683" s="236"/>
      <c r="Z1683" s="235"/>
      <c r="AA1683" s="707"/>
      <c r="AB1683" s="707"/>
      <c r="AC1683" s="236"/>
      <c r="AD1683" s="236"/>
      <c r="AE1683" s="236"/>
      <c r="AF1683" s="236"/>
      <c r="AG1683" s="236"/>
      <c r="AH1683" s="236"/>
      <c r="AI1683" s="236"/>
      <c r="AJ1683" s="236"/>
      <c r="AK1683" s="236"/>
      <c r="AL1683" s="236"/>
      <c r="AM1683" s="236"/>
      <c r="AN1683" s="236"/>
      <c r="AO1683" s="236"/>
      <c r="AP1683" s="236"/>
      <c r="AQ1683" s="236"/>
      <c r="AR1683" s="236"/>
      <c r="AS1683" s="236"/>
      <c r="AT1683" s="236"/>
      <c r="AU1683" s="221">
        <v>2006</v>
      </c>
      <c r="AV1683" s="221"/>
      <c r="AW1683" s="221"/>
      <c r="AX1683" s="221"/>
      <c r="AY1683" s="221"/>
      <c r="AZ1683" s="221"/>
      <c r="BA1683" s="221"/>
      <c r="BB1683" s="222"/>
      <c r="BC1683" s="222" t="s">
        <v>15106</v>
      </c>
    </row>
    <row r="1684" spans="1:55" ht="25.7" hidden="1" customHeight="1">
      <c r="A1684" s="801"/>
      <c r="B1684" s="242"/>
      <c r="C1684" s="707" t="s">
        <v>714</v>
      </c>
      <c r="D1684" s="707" t="s">
        <v>15108</v>
      </c>
      <c r="E1684" s="707" t="s">
        <v>714</v>
      </c>
      <c r="F1684" s="707" t="s">
        <v>15109</v>
      </c>
      <c r="G1684" s="236"/>
      <c r="H1684" s="236"/>
      <c r="I1684" s="235"/>
      <c r="J1684" s="222">
        <v>500</v>
      </c>
      <c r="K1684" s="222"/>
      <c r="L1684" s="236"/>
      <c r="M1684" s="736"/>
      <c r="N1684" s="236"/>
      <c r="O1684" s="235">
        <v>500</v>
      </c>
      <c r="P1684" s="235">
        <v>500</v>
      </c>
      <c r="Q1684" s="235"/>
      <c r="R1684" s="235">
        <v>1</v>
      </c>
      <c r="S1684" s="235" t="s">
        <v>290</v>
      </c>
      <c r="T1684" s="236"/>
      <c r="U1684" s="236"/>
      <c r="V1684" s="236"/>
      <c r="W1684" s="236"/>
      <c r="X1684" s="236"/>
      <c r="Y1684" s="236"/>
      <c r="Z1684" s="235"/>
      <c r="AA1684" s="707"/>
      <c r="AB1684" s="707"/>
      <c r="AC1684" s="236"/>
      <c r="AD1684" s="236"/>
      <c r="AE1684" s="236"/>
      <c r="AF1684" s="236"/>
      <c r="AG1684" s="236"/>
      <c r="AH1684" s="236"/>
      <c r="AI1684" s="236"/>
      <c r="AJ1684" s="236"/>
      <c r="AK1684" s="236"/>
      <c r="AL1684" s="236"/>
      <c r="AM1684" s="236"/>
      <c r="AN1684" s="236"/>
      <c r="AO1684" s="236"/>
      <c r="AP1684" s="236"/>
      <c r="AQ1684" s="236"/>
      <c r="AR1684" s="236"/>
      <c r="AS1684" s="236"/>
      <c r="AT1684" s="236"/>
      <c r="AU1684" s="221">
        <v>2010</v>
      </c>
      <c r="AV1684" s="221"/>
      <c r="AW1684" s="221"/>
      <c r="AX1684" s="221"/>
      <c r="AY1684" s="221"/>
      <c r="AZ1684" s="221"/>
      <c r="BA1684" s="221"/>
      <c r="BB1684" s="222"/>
      <c r="BC1684" s="222" t="s">
        <v>15106</v>
      </c>
    </row>
    <row r="1685" spans="1:55" ht="25.7" hidden="1" customHeight="1">
      <c r="A1685" s="801"/>
      <c r="B1685" s="242"/>
      <c r="C1685" s="707" t="s">
        <v>714</v>
      </c>
      <c r="D1685" s="707" t="s">
        <v>15110</v>
      </c>
      <c r="E1685" s="707" t="s">
        <v>714</v>
      </c>
      <c r="F1685" s="707" t="s">
        <v>15109</v>
      </c>
      <c r="G1685" s="236"/>
      <c r="H1685" s="236"/>
      <c r="I1685" s="235"/>
      <c r="J1685" s="222">
        <v>500</v>
      </c>
      <c r="K1685" s="222"/>
      <c r="L1685" s="236"/>
      <c r="M1685" s="736"/>
      <c r="N1685" s="236"/>
      <c r="O1685" s="235">
        <v>500</v>
      </c>
      <c r="P1685" s="235">
        <v>500</v>
      </c>
      <c r="Q1685" s="235"/>
      <c r="R1685" s="235">
        <v>1</v>
      </c>
      <c r="S1685" s="235" t="s">
        <v>290</v>
      </c>
      <c r="T1685" s="236"/>
      <c r="U1685" s="236"/>
      <c r="V1685" s="236"/>
      <c r="W1685" s="236"/>
      <c r="X1685" s="236"/>
      <c r="Y1685" s="236"/>
      <c r="Z1685" s="235"/>
      <c r="AA1685" s="707"/>
      <c r="AB1685" s="707"/>
      <c r="AC1685" s="236"/>
      <c r="AD1685" s="236"/>
      <c r="AE1685" s="236"/>
      <c r="AF1685" s="236"/>
      <c r="AG1685" s="236"/>
      <c r="AH1685" s="236"/>
      <c r="AI1685" s="236"/>
      <c r="AJ1685" s="236"/>
      <c r="AK1685" s="236"/>
      <c r="AL1685" s="236"/>
      <c r="AM1685" s="236"/>
      <c r="AN1685" s="236"/>
      <c r="AO1685" s="236"/>
      <c r="AP1685" s="236"/>
      <c r="AQ1685" s="236"/>
      <c r="AR1685" s="236"/>
      <c r="AS1685" s="236"/>
      <c r="AT1685" s="236"/>
      <c r="AU1685" s="221">
        <v>2001</v>
      </c>
      <c r="AV1685" s="221"/>
      <c r="AW1685" s="221"/>
      <c r="AX1685" s="221"/>
      <c r="AY1685" s="221"/>
      <c r="AZ1685" s="221"/>
      <c r="BA1685" s="221"/>
      <c r="BB1685" s="222"/>
      <c r="BC1685" s="222" t="s">
        <v>15106</v>
      </c>
    </row>
    <row r="1686" spans="1:55" ht="25.7" hidden="1" customHeight="1">
      <c r="A1686" s="801"/>
      <c r="B1686" s="242"/>
      <c r="C1686" s="707" t="s">
        <v>714</v>
      </c>
      <c r="D1686" s="707" t="s">
        <v>15111</v>
      </c>
      <c r="E1686" s="707" t="s">
        <v>714</v>
      </c>
      <c r="F1686" s="707" t="s">
        <v>15109</v>
      </c>
      <c r="G1686" s="236"/>
      <c r="H1686" s="236"/>
      <c r="I1686" s="235"/>
      <c r="J1686" s="222">
        <v>400</v>
      </c>
      <c r="K1686" s="222"/>
      <c r="L1686" s="236"/>
      <c r="M1686" s="736"/>
      <c r="N1686" s="236"/>
      <c r="O1686" s="235">
        <v>400</v>
      </c>
      <c r="P1686" s="235">
        <v>400</v>
      </c>
      <c r="Q1686" s="235"/>
      <c r="R1686" s="235">
        <v>1</v>
      </c>
      <c r="S1686" s="235" t="s">
        <v>290</v>
      </c>
      <c r="T1686" s="236"/>
      <c r="U1686" s="236"/>
      <c r="V1686" s="236"/>
      <c r="W1686" s="236"/>
      <c r="X1686" s="236"/>
      <c r="Y1686" s="236"/>
      <c r="Z1686" s="235"/>
      <c r="AA1686" s="707"/>
      <c r="AB1686" s="707"/>
      <c r="AC1686" s="236"/>
      <c r="AD1686" s="236"/>
      <c r="AE1686" s="236"/>
      <c r="AF1686" s="236"/>
      <c r="AG1686" s="236"/>
      <c r="AH1686" s="236"/>
      <c r="AI1686" s="236"/>
      <c r="AJ1686" s="236"/>
      <c r="AK1686" s="236"/>
      <c r="AL1686" s="236"/>
      <c r="AM1686" s="236"/>
      <c r="AN1686" s="236"/>
      <c r="AO1686" s="236"/>
      <c r="AP1686" s="236"/>
      <c r="AQ1686" s="236"/>
      <c r="AR1686" s="236"/>
      <c r="AS1686" s="236"/>
      <c r="AT1686" s="236"/>
      <c r="AU1686" s="221">
        <v>1996</v>
      </c>
      <c r="AV1686" s="221"/>
      <c r="AW1686" s="221"/>
      <c r="AX1686" s="221"/>
      <c r="AY1686" s="221"/>
      <c r="AZ1686" s="221"/>
      <c r="BA1686" s="221"/>
      <c r="BB1686" s="222"/>
      <c r="BC1686" s="222" t="s">
        <v>15106</v>
      </c>
    </row>
    <row r="1687" spans="1:55" ht="25.7" hidden="1" customHeight="1">
      <c r="A1687" s="801"/>
      <c r="B1687" s="242"/>
      <c r="C1687" s="707" t="s">
        <v>714</v>
      </c>
      <c r="D1687" s="707" t="s">
        <v>15112</v>
      </c>
      <c r="E1687" s="707" t="s">
        <v>714</v>
      </c>
      <c r="F1687" s="707" t="s">
        <v>12569</v>
      </c>
      <c r="G1687" s="236"/>
      <c r="H1687" s="236"/>
      <c r="I1687" s="235"/>
      <c r="J1687" s="222">
        <v>380</v>
      </c>
      <c r="K1687" s="222"/>
      <c r="L1687" s="236"/>
      <c r="M1687" s="736"/>
      <c r="N1687" s="236"/>
      <c r="O1687" s="235">
        <v>380</v>
      </c>
      <c r="P1687" s="235">
        <v>380</v>
      </c>
      <c r="Q1687" s="235"/>
      <c r="R1687" s="235">
        <v>1</v>
      </c>
      <c r="S1687" s="235" t="s">
        <v>290</v>
      </c>
      <c r="T1687" s="236"/>
      <c r="U1687" s="236"/>
      <c r="V1687" s="236"/>
      <c r="W1687" s="236"/>
      <c r="X1687" s="236"/>
      <c r="Y1687" s="236"/>
      <c r="Z1687" s="235"/>
      <c r="AA1687" s="707"/>
      <c r="AB1687" s="707"/>
      <c r="AC1687" s="236"/>
      <c r="AD1687" s="236"/>
      <c r="AE1687" s="236"/>
      <c r="AF1687" s="236"/>
      <c r="AG1687" s="236"/>
      <c r="AH1687" s="236"/>
      <c r="AI1687" s="236"/>
      <c r="AJ1687" s="236"/>
      <c r="AK1687" s="236"/>
      <c r="AL1687" s="236"/>
      <c r="AM1687" s="236"/>
      <c r="AN1687" s="236"/>
      <c r="AO1687" s="236"/>
      <c r="AP1687" s="236"/>
      <c r="AQ1687" s="236"/>
      <c r="AR1687" s="236"/>
      <c r="AS1687" s="236"/>
      <c r="AT1687" s="236"/>
      <c r="AU1687" s="221">
        <v>2001</v>
      </c>
      <c r="AV1687" s="221"/>
      <c r="AW1687" s="221"/>
      <c r="AX1687" s="221"/>
      <c r="AY1687" s="221"/>
      <c r="AZ1687" s="221"/>
      <c r="BA1687" s="221"/>
      <c r="BB1687" s="222"/>
      <c r="BC1687" s="222" t="s">
        <v>15106</v>
      </c>
    </row>
    <row r="1688" spans="1:55" ht="25.7" hidden="1" customHeight="1">
      <c r="A1688" s="801"/>
      <c r="B1688" s="242"/>
      <c r="C1688" s="707" t="s">
        <v>714</v>
      </c>
      <c r="D1688" s="707" t="s">
        <v>15113</v>
      </c>
      <c r="E1688" s="707" t="s">
        <v>714</v>
      </c>
      <c r="F1688" s="707" t="s">
        <v>12569</v>
      </c>
      <c r="G1688" s="236"/>
      <c r="H1688" s="236"/>
      <c r="I1688" s="235"/>
      <c r="J1688" s="222">
        <v>450</v>
      </c>
      <c r="K1688" s="222"/>
      <c r="L1688" s="236"/>
      <c r="M1688" s="736"/>
      <c r="N1688" s="236"/>
      <c r="O1688" s="235">
        <v>450</v>
      </c>
      <c r="P1688" s="235">
        <v>450</v>
      </c>
      <c r="Q1688" s="235"/>
      <c r="R1688" s="235">
        <v>1</v>
      </c>
      <c r="S1688" s="235" t="s">
        <v>290</v>
      </c>
      <c r="T1688" s="236"/>
      <c r="U1688" s="236"/>
      <c r="V1688" s="236"/>
      <c r="W1688" s="236"/>
      <c r="X1688" s="236"/>
      <c r="Y1688" s="236"/>
      <c r="Z1688" s="235"/>
      <c r="AA1688" s="707"/>
      <c r="AB1688" s="707"/>
      <c r="AC1688" s="236"/>
      <c r="AD1688" s="236"/>
      <c r="AE1688" s="236"/>
      <c r="AF1688" s="236"/>
      <c r="AG1688" s="236"/>
      <c r="AH1688" s="236"/>
      <c r="AI1688" s="236"/>
      <c r="AJ1688" s="236"/>
      <c r="AK1688" s="236"/>
      <c r="AL1688" s="236"/>
      <c r="AM1688" s="236"/>
      <c r="AN1688" s="236"/>
      <c r="AO1688" s="236"/>
      <c r="AP1688" s="236"/>
      <c r="AQ1688" s="236"/>
      <c r="AR1688" s="236"/>
      <c r="AS1688" s="236"/>
      <c r="AT1688" s="236"/>
      <c r="AU1688" s="221">
        <v>1999</v>
      </c>
      <c r="AV1688" s="221"/>
      <c r="AW1688" s="221"/>
      <c r="AX1688" s="221"/>
      <c r="AY1688" s="221"/>
      <c r="AZ1688" s="221"/>
      <c r="BA1688" s="221"/>
      <c r="BB1688" s="222"/>
      <c r="BC1688" s="222" t="s">
        <v>15106</v>
      </c>
    </row>
    <row r="1689" spans="1:55" ht="25.7" hidden="1" customHeight="1">
      <c r="A1689" s="801"/>
      <c r="B1689" s="225"/>
      <c r="C1689" s="707" t="s">
        <v>714</v>
      </c>
      <c r="D1689" s="707" t="s">
        <v>15114</v>
      </c>
      <c r="E1689" s="707" t="s">
        <v>714</v>
      </c>
      <c r="F1689" s="707" t="s">
        <v>714</v>
      </c>
      <c r="G1689" s="236"/>
      <c r="H1689" s="236"/>
      <c r="I1689" s="235"/>
      <c r="J1689" s="222">
        <v>340</v>
      </c>
      <c r="K1689" s="222"/>
      <c r="L1689" s="236"/>
      <c r="M1689" s="736"/>
      <c r="N1689" s="236"/>
      <c r="O1689" s="235">
        <v>340</v>
      </c>
      <c r="P1689" s="235">
        <v>340</v>
      </c>
      <c r="Q1689" s="235"/>
      <c r="R1689" s="235">
        <v>1</v>
      </c>
      <c r="S1689" s="235" t="s">
        <v>290</v>
      </c>
      <c r="T1689" s="236"/>
      <c r="U1689" s="236"/>
      <c r="V1689" s="236"/>
      <c r="W1689" s="236"/>
      <c r="X1689" s="236"/>
      <c r="Y1689" s="236"/>
      <c r="Z1689" s="235"/>
      <c r="AA1689" s="707"/>
      <c r="AB1689" s="707"/>
      <c r="AC1689" s="236"/>
      <c r="AD1689" s="236"/>
      <c r="AE1689" s="236"/>
      <c r="AF1689" s="236"/>
      <c r="AG1689" s="236"/>
      <c r="AH1689" s="236"/>
      <c r="AI1689" s="236"/>
      <c r="AJ1689" s="236"/>
      <c r="AK1689" s="236"/>
      <c r="AL1689" s="236"/>
      <c r="AM1689" s="236"/>
      <c r="AN1689" s="236"/>
      <c r="AO1689" s="236"/>
      <c r="AP1689" s="236"/>
      <c r="AQ1689" s="236"/>
      <c r="AR1689" s="236"/>
      <c r="AS1689" s="236"/>
      <c r="AT1689" s="236"/>
      <c r="AU1689" s="221">
        <v>1999</v>
      </c>
      <c r="AV1689" s="221"/>
      <c r="AW1689" s="221"/>
      <c r="AX1689" s="221"/>
      <c r="AY1689" s="221"/>
      <c r="AZ1689" s="221"/>
      <c r="BA1689" s="221"/>
      <c r="BB1689" s="222"/>
      <c r="BC1689" s="222" t="s">
        <v>15106</v>
      </c>
    </row>
    <row r="1690" spans="1:55" ht="25.7" hidden="1" customHeight="1">
      <c r="A1690" s="801"/>
      <c r="B1690" s="225"/>
      <c r="C1690" s="707" t="s">
        <v>714</v>
      </c>
      <c r="D1690" s="707" t="s">
        <v>15115</v>
      </c>
      <c r="E1690" s="707" t="s">
        <v>714</v>
      </c>
      <c r="F1690" s="707" t="s">
        <v>714</v>
      </c>
      <c r="G1690" s="236"/>
      <c r="H1690" s="236"/>
      <c r="I1690" s="235"/>
      <c r="J1690" s="222">
        <v>240</v>
      </c>
      <c r="K1690" s="222"/>
      <c r="L1690" s="236"/>
      <c r="M1690" s="736"/>
      <c r="N1690" s="236"/>
      <c r="O1690" s="235">
        <v>240</v>
      </c>
      <c r="P1690" s="235">
        <v>240</v>
      </c>
      <c r="Q1690" s="235"/>
      <c r="R1690" s="235">
        <v>1</v>
      </c>
      <c r="S1690" s="235" t="s">
        <v>290</v>
      </c>
      <c r="T1690" s="236"/>
      <c r="U1690" s="236"/>
      <c r="V1690" s="236"/>
      <c r="W1690" s="236"/>
      <c r="X1690" s="236"/>
      <c r="Y1690" s="236"/>
      <c r="Z1690" s="235"/>
      <c r="AA1690" s="707"/>
      <c r="AB1690" s="707"/>
      <c r="AC1690" s="236"/>
      <c r="AD1690" s="236"/>
      <c r="AE1690" s="236"/>
      <c r="AF1690" s="236"/>
      <c r="AG1690" s="236"/>
      <c r="AH1690" s="236"/>
      <c r="AI1690" s="236"/>
      <c r="AJ1690" s="236"/>
      <c r="AK1690" s="236"/>
      <c r="AL1690" s="236"/>
      <c r="AM1690" s="236"/>
      <c r="AN1690" s="236"/>
      <c r="AO1690" s="236"/>
      <c r="AP1690" s="236"/>
      <c r="AQ1690" s="236"/>
      <c r="AR1690" s="236"/>
      <c r="AS1690" s="236"/>
      <c r="AT1690" s="236"/>
      <c r="AU1690" s="221">
        <v>2006</v>
      </c>
      <c r="AV1690" s="221"/>
      <c r="AW1690" s="221"/>
      <c r="AX1690" s="221"/>
      <c r="AY1690" s="221"/>
      <c r="AZ1690" s="221"/>
      <c r="BA1690" s="221"/>
      <c r="BB1690" s="222"/>
      <c r="BC1690" s="222" t="s">
        <v>15106</v>
      </c>
    </row>
    <row r="1691" spans="1:55" ht="25.7" hidden="1" customHeight="1">
      <c r="A1691" s="801"/>
      <c r="B1691" s="225"/>
      <c r="C1691" s="707" t="s">
        <v>714</v>
      </c>
      <c r="D1691" s="707" t="s">
        <v>15116</v>
      </c>
      <c r="E1691" s="707" t="s">
        <v>714</v>
      </c>
      <c r="F1691" s="707" t="s">
        <v>714</v>
      </c>
      <c r="G1691" s="236"/>
      <c r="H1691" s="236"/>
      <c r="I1691" s="235"/>
      <c r="J1691" s="222">
        <v>240</v>
      </c>
      <c r="K1691" s="222"/>
      <c r="L1691" s="236"/>
      <c r="M1691" s="736"/>
      <c r="N1691" s="236"/>
      <c r="O1691" s="235">
        <v>240</v>
      </c>
      <c r="P1691" s="235">
        <v>240</v>
      </c>
      <c r="Q1691" s="235"/>
      <c r="R1691" s="235">
        <v>1</v>
      </c>
      <c r="S1691" s="235" t="s">
        <v>290</v>
      </c>
      <c r="T1691" s="236"/>
      <c r="U1691" s="236"/>
      <c r="V1691" s="236"/>
      <c r="W1691" s="236"/>
      <c r="X1691" s="236"/>
      <c r="Y1691" s="236"/>
      <c r="Z1691" s="235"/>
      <c r="AA1691" s="707"/>
      <c r="AB1691" s="707"/>
      <c r="AC1691" s="236"/>
      <c r="AD1691" s="236"/>
      <c r="AE1691" s="236"/>
      <c r="AF1691" s="236"/>
      <c r="AG1691" s="236"/>
      <c r="AH1691" s="236"/>
      <c r="AI1691" s="236"/>
      <c r="AJ1691" s="236"/>
      <c r="AK1691" s="236"/>
      <c r="AL1691" s="236"/>
      <c r="AM1691" s="236"/>
      <c r="AN1691" s="236"/>
      <c r="AO1691" s="236"/>
      <c r="AP1691" s="236"/>
      <c r="AQ1691" s="236"/>
      <c r="AR1691" s="236"/>
      <c r="AS1691" s="236"/>
      <c r="AT1691" s="236"/>
      <c r="AU1691" s="221">
        <v>2006</v>
      </c>
      <c r="AV1691" s="221"/>
      <c r="AW1691" s="221"/>
      <c r="AX1691" s="221"/>
      <c r="AY1691" s="221"/>
      <c r="AZ1691" s="221"/>
      <c r="BA1691" s="221"/>
      <c r="BB1691" s="222"/>
      <c r="BC1691" s="222" t="s">
        <v>15106</v>
      </c>
    </row>
    <row r="1692" spans="1:55" ht="25.7" hidden="1" customHeight="1">
      <c r="A1692" s="801"/>
      <c r="B1692" s="225"/>
      <c r="C1692" s="707" t="s">
        <v>714</v>
      </c>
      <c r="D1692" s="707" t="s">
        <v>15117</v>
      </c>
      <c r="E1692" s="707" t="s">
        <v>714</v>
      </c>
      <c r="F1692" s="707" t="s">
        <v>12571</v>
      </c>
      <c r="G1692" s="236"/>
      <c r="H1692" s="236"/>
      <c r="I1692" s="235"/>
      <c r="J1692" s="222">
        <v>450</v>
      </c>
      <c r="K1692" s="222"/>
      <c r="L1692" s="236"/>
      <c r="M1692" s="736"/>
      <c r="N1692" s="236"/>
      <c r="O1692" s="235">
        <v>450</v>
      </c>
      <c r="P1692" s="235">
        <v>450</v>
      </c>
      <c r="Q1692" s="235"/>
      <c r="R1692" s="235">
        <v>1</v>
      </c>
      <c r="S1692" s="235" t="s">
        <v>290</v>
      </c>
      <c r="T1692" s="236"/>
      <c r="U1692" s="236"/>
      <c r="V1692" s="236"/>
      <c r="W1692" s="236"/>
      <c r="X1692" s="236"/>
      <c r="Y1692" s="236"/>
      <c r="Z1692" s="235"/>
      <c r="AA1692" s="707"/>
      <c r="AB1692" s="707"/>
      <c r="AC1692" s="236"/>
      <c r="AD1692" s="236"/>
      <c r="AE1692" s="236"/>
      <c r="AF1692" s="236"/>
      <c r="AG1692" s="236"/>
      <c r="AH1692" s="236"/>
      <c r="AI1692" s="236"/>
      <c r="AJ1692" s="236"/>
      <c r="AK1692" s="236"/>
      <c r="AL1692" s="236"/>
      <c r="AM1692" s="236"/>
      <c r="AN1692" s="236"/>
      <c r="AO1692" s="236"/>
      <c r="AP1692" s="236"/>
      <c r="AQ1692" s="236"/>
      <c r="AR1692" s="236"/>
      <c r="AS1692" s="236"/>
      <c r="AT1692" s="236"/>
      <c r="AU1692" s="221">
        <v>2015</v>
      </c>
      <c r="AV1692" s="221"/>
      <c r="AW1692" s="221"/>
      <c r="AX1692" s="221"/>
      <c r="AY1692" s="221"/>
      <c r="AZ1692" s="221"/>
      <c r="BA1692" s="221"/>
      <c r="BB1692" s="222"/>
      <c r="BC1692" s="222" t="s">
        <v>15106</v>
      </c>
    </row>
    <row r="1693" spans="1:55" ht="25.7" hidden="1" customHeight="1">
      <c r="A1693" s="801"/>
      <c r="B1693" s="225"/>
      <c r="C1693" s="707" t="s">
        <v>715</v>
      </c>
      <c r="D1693" s="707" t="s">
        <v>8698</v>
      </c>
      <c r="E1693" s="707" t="s">
        <v>715</v>
      </c>
      <c r="F1693" s="707" t="s">
        <v>5204</v>
      </c>
      <c r="G1693" s="707"/>
      <c r="H1693" s="236"/>
      <c r="I1693" s="235">
        <v>41665</v>
      </c>
      <c r="J1693" s="222">
        <v>111</v>
      </c>
      <c r="K1693" s="956">
        <v>50136</v>
      </c>
      <c r="L1693" s="235"/>
      <c r="M1693" s="236"/>
      <c r="N1693" s="736"/>
      <c r="O1693" s="236">
        <v>1200</v>
      </c>
      <c r="P1693" s="235">
        <v>1200</v>
      </c>
      <c r="Q1693" s="235" t="s">
        <v>8695</v>
      </c>
      <c r="R1693" s="221">
        <v>4</v>
      </c>
      <c r="S1693" s="221" t="s">
        <v>290</v>
      </c>
      <c r="T1693" s="235"/>
      <c r="U1693" s="235"/>
      <c r="V1693" s="236"/>
      <c r="W1693" s="236"/>
      <c r="X1693" s="236"/>
      <c r="Y1693" s="236"/>
      <c r="Z1693" s="236" t="s">
        <v>1496</v>
      </c>
      <c r="AA1693" s="236"/>
      <c r="AB1693" s="235"/>
      <c r="AC1693" s="707"/>
      <c r="AD1693" s="707"/>
      <c r="AE1693" s="236"/>
      <c r="AF1693" s="236"/>
      <c r="AG1693" s="236"/>
      <c r="AH1693" s="236"/>
      <c r="AI1693" s="236"/>
      <c r="AJ1693" s="236"/>
      <c r="AK1693" s="236"/>
      <c r="AL1693" s="236"/>
      <c r="AM1693" s="236"/>
      <c r="AN1693" s="236"/>
      <c r="AO1693" s="236"/>
      <c r="AP1693" s="236"/>
      <c r="AQ1693" s="236"/>
      <c r="AR1693" s="236"/>
      <c r="AS1693" s="236"/>
      <c r="AT1693" s="236"/>
      <c r="AU1693" s="707">
        <v>2009</v>
      </c>
      <c r="AV1693" s="236"/>
      <c r="AW1693" s="221"/>
      <c r="AX1693" s="221"/>
      <c r="AY1693" s="221"/>
      <c r="AZ1693" s="221"/>
      <c r="BA1693" s="221"/>
      <c r="BB1693" s="765">
        <v>130</v>
      </c>
      <c r="BC1693" s="221"/>
    </row>
    <row r="1694" spans="1:55" ht="25.7" hidden="1" customHeight="1">
      <c r="A1694" s="801"/>
      <c r="B1694" s="225"/>
      <c r="C1694" s="707" t="s">
        <v>715</v>
      </c>
      <c r="D1694" s="707" t="s">
        <v>8699</v>
      </c>
      <c r="E1694" s="707" t="s">
        <v>8700</v>
      </c>
      <c r="F1694" s="707" t="s">
        <v>715</v>
      </c>
      <c r="G1694" s="707"/>
      <c r="H1694" s="236"/>
      <c r="I1694" s="235">
        <v>30</v>
      </c>
      <c r="J1694" s="222">
        <v>24.8</v>
      </c>
      <c r="K1694" s="765">
        <v>77</v>
      </c>
      <c r="L1694" s="235"/>
      <c r="M1694" s="236"/>
      <c r="N1694" s="736"/>
      <c r="O1694" s="236">
        <v>336</v>
      </c>
      <c r="P1694" s="235">
        <v>336</v>
      </c>
      <c r="Q1694" s="235" t="s">
        <v>8695</v>
      </c>
      <c r="R1694" s="221">
        <v>1</v>
      </c>
      <c r="S1694" s="221" t="s">
        <v>290</v>
      </c>
      <c r="T1694" s="235"/>
      <c r="U1694" s="235"/>
      <c r="V1694" s="236"/>
      <c r="W1694" s="236"/>
      <c r="X1694" s="236"/>
      <c r="Y1694" s="236"/>
      <c r="Z1694" s="236" t="s">
        <v>1496</v>
      </c>
      <c r="AA1694" s="236"/>
      <c r="AB1694" s="235"/>
      <c r="AC1694" s="707"/>
      <c r="AD1694" s="707"/>
      <c r="AE1694" s="236"/>
      <c r="AF1694" s="236"/>
      <c r="AG1694" s="236"/>
      <c r="AH1694" s="236"/>
      <c r="AI1694" s="236"/>
      <c r="AJ1694" s="236"/>
      <c r="AK1694" s="236"/>
      <c r="AL1694" s="236"/>
      <c r="AM1694" s="236"/>
      <c r="AN1694" s="236"/>
      <c r="AO1694" s="236"/>
      <c r="AP1694" s="236"/>
      <c r="AQ1694" s="236"/>
      <c r="AR1694" s="236"/>
      <c r="AS1694" s="236"/>
      <c r="AT1694" s="236"/>
      <c r="AU1694" s="707">
        <v>2009</v>
      </c>
      <c r="AV1694" s="236"/>
      <c r="AW1694" s="221"/>
      <c r="AX1694" s="221"/>
      <c r="AY1694" s="221"/>
      <c r="AZ1694" s="221"/>
      <c r="BA1694" s="221"/>
      <c r="BB1694" s="765">
        <v>40</v>
      </c>
      <c r="BC1694" s="221"/>
    </row>
    <row r="1695" spans="1:55" ht="25.7" hidden="1" customHeight="1">
      <c r="A1695" s="801"/>
      <c r="B1695" s="225"/>
      <c r="C1695" s="707" t="s">
        <v>715</v>
      </c>
      <c r="D1695" s="707" t="s">
        <v>8701</v>
      </c>
      <c r="E1695" s="707" t="s">
        <v>715</v>
      </c>
      <c r="F1695" s="707" t="s">
        <v>8702</v>
      </c>
      <c r="G1695" s="707"/>
      <c r="H1695" s="236"/>
      <c r="I1695" s="235">
        <v>960</v>
      </c>
      <c r="J1695" s="222">
        <v>23</v>
      </c>
      <c r="K1695" s="765">
        <v>1056</v>
      </c>
      <c r="L1695" s="235"/>
      <c r="M1695" s="236"/>
      <c r="N1695" s="736"/>
      <c r="O1695" s="236">
        <v>600</v>
      </c>
      <c r="P1695" s="235">
        <v>600</v>
      </c>
      <c r="Q1695" s="235" t="s">
        <v>8703</v>
      </c>
      <c r="R1695" s="221">
        <v>2</v>
      </c>
      <c r="S1695" s="221" t="s">
        <v>290</v>
      </c>
      <c r="T1695" s="235"/>
      <c r="U1695" s="235"/>
      <c r="V1695" s="236"/>
      <c r="W1695" s="236"/>
      <c r="X1695" s="236"/>
      <c r="Y1695" s="236"/>
      <c r="Z1695" s="236" t="s">
        <v>1496</v>
      </c>
      <c r="AA1695" s="236"/>
      <c r="AB1695" s="235"/>
      <c r="AC1695" s="707"/>
      <c r="AD1695" s="707"/>
      <c r="AE1695" s="236"/>
      <c r="AF1695" s="236"/>
      <c r="AG1695" s="236"/>
      <c r="AH1695" s="236"/>
      <c r="AI1695" s="236"/>
      <c r="AJ1695" s="236"/>
      <c r="AK1695" s="236"/>
      <c r="AL1695" s="236"/>
      <c r="AM1695" s="236"/>
      <c r="AN1695" s="236"/>
      <c r="AO1695" s="236"/>
      <c r="AP1695" s="236"/>
      <c r="AQ1695" s="236"/>
      <c r="AR1695" s="236"/>
      <c r="AS1695" s="236"/>
      <c r="AT1695" s="236"/>
      <c r="AU1695" s="707">
        <v>2006</v>
      </c>
      <c r="AV1695" s="236"/>
      <c r="AW1695" s="221"/>
      <c r="AX1695" s="221"/>
      <c r="AY1695" s="221"/>
      <c r="AZ1695" s="221"/>
      <c r="BA1695" s="221"/>
      <c r="BB1695" s="765">
        <v>56</v>
      </c>
      <c r="BC1695" s="221"/>
    </row>
    <row r="1696" spans="1:55" ht="25.7" hidden="1" customHeight="1">
      <c r="B1696" s="225"/>
      <c r="C1696" s="707" t="s">
        <v>715</v>
      </c>
      <c r="D1696" s="707" t="s">
        <v>7039</v>
      </c>
      <c r="E1696" s="707" t="s">
        <v>8704</v>
      </c>
      <c r="F1696" s="707" t="s">
        <v>8705</v>
      </c>
      <c r="G1696" s="236"/>
      <c r="H1696" s="236"/>
      <c r="I1696" s="235">
        <v>950</v>
      </c>
      <c r="J1696" s="222">
        <v>0</v>
      </c>
      <c r="K1696" s="235">
        <v>1459</v>
      </c>
      <c r="L1696" s="236"/>
      <c r="M1696" s="736"/>
      <c r="N1696" s="236"/>
      <c r="O1696" s="235">
        <v>404</v>
      </c>
      <c r="P1696" s="235">
        <v>404</v>
      </c>
      <c r="Q1696" s="235" t="s">
        <v>8695</v>
      </c>
      <c r="R1696" s="235">
        <v>1</v>
      </c>
      <c r="S1696" s="235" t="s">
        <v>290</v>
      </c>
      <c r="T1696" s="236"/>
      <c r="U1696" s="236"/>
      <c r="V1696" s="236"/>
      <c r="W1696" s="236"/>
      <c r="X1696" s="236"/>
      <c r="Y1696" s="236"/>
      <c r="Z1696" s="235"/>
      <c r="AA1696" s="707"/>
      <c r="AB1696" s="707"/>
      <c r="AC1696" s="236"/>
      <c r="AD1696" s="236"/>
      <c r="AE1696" s="236"/>
      <c r="AF1696" s="236"/>
      <c r="AG1696" s="236"/>
      <c r="AH1696" s="236"/>
      <c r="AI1696" s="236"/>
      <c r="AJ1696" s="236"/>
      <c r="AK1696" s="236"/>
      <c r="AL1696" s="236"/>
      <c r="AM1696" s="236"/>
      <c r="AN1696" s="236"/>
      <c r="AO1696" s="236"/>
      <c r="AP1696" s="236"/>
      <c r="AQ1696" s="236"/>
      <c r="AR1696" s="236"/>
      <c r="AS1696" s="236"/>
      <c r="AT1696" s="236"/>
      <c r="AU1696" s="221">
        <v>2008</v>
      </c>
      <c r="AV1696" s="221"/>
      <c r="AW1696" s="221"/>
      <c r="AX1696" s="221"/>
      <c r="AY1696" s="221"/>
      <c r="AZ1696" s="221"/>
      <c r="BA1696" s="221"/>
      <c r="BB1696" s="222">
        <v>49</v>
      </c>
      <c r="BC1696" s="933"/>
    </row>
    <row r="1697" spans="2:55" ht="25.7" hidden="1" customHeight="1">
      <c r="B1697" s="225"/>
      <c r="C1697" s="707" t="s">
        <v>715</v>
      </c>
      <c r="D1697" s="707" t="s">
        <v>8706</v>
      </c>
      <c r="E1697" s="707" t="s">
        <v>715</v>
      </c>
      <c r="F1697" s="707" t="s">
        <v>715</v>
      </c>
      <c r="G1697" s="236"/>
      <c r="H1697" s="236"/>
      <c r="I1697" s="235">
        <v>2134</v>
      </c>
      <c r="J1697" s="222">
        <v>54.6</v>
      </c>
      <c r="K1697" s="235">
        <v>2901</v>
      </c>
      <c r="L1697" s="236"/>
      <c r="M1697" s="736"/>
      <c r="N1697" s="236"/>
      <c r="O1697" s="235">
        <v>600</v>
      </c>
      <c r="P1697" s="235">
        <v>600</v>
      </c>
      <c r="Q1697" s="235" t="s">
        <v>8695</v>
      </c>
      <c r="R1697" s="235">
        <v>2</v>
      </c>
      <c r="S1697" s="235" t="s">
        <v>290</v>
      </c>
      <c r="T1697" s="236"/>
      <c r="U1697" s="236"/>
      <c r="V1697" s="236"/>
      <c r="W1697" s="236"/>
      <c r="X1697" s="236"/>
      <c r="Y1697" s="236"/>
      <c r="Z1697" s="235" t="s">
        <v>8707</v>
      </c>
      <c r="AA1697" s="707"/>
      <c r="AB1697" s="707"/>
      <c r="AC1697" s="236"/>
      <c r="AD1697" s="236"/>
      <c r="AE1697" s="236"/>
      <c r="AF1697" s="236"/>
      <c r="AG1697" s="236"/>
      <c r="AH1697" s="236"/>
      <c r="AI1697" s="236"/>
      <c r="AJ1697" s="236"/>
      <c r="AK1697" s="236"/>
      <c r="AL1697" s="236"/>
      <c r="AM1697" s="236"/>
      <c r="AN1697" s="236"/>
      <c r="AO1697" s="236"/>
      <c r="AP1697" s="236"/>
      <c r="AQ1697" s="236"/>
      <c r="AR1697" s="236"/>
      <c r="AS1697" s="236"/>
      <c r="AT1697" s="236"/>
      <c r="AU1697" s="221">
        <v>1995</v>
      </c>
      <c r="AV1697" s="221"/>
      <c r="AW1697" s="221"/>
      <c r="AX1697" s="221"/>
      <c r="AY1697" s="221"/>
      <c r="AZ1697" s="221"/>
      <c r="BA1697" s="221"/>
      <c r="BB1697" s="222">
        <v>65</v>
      </c>
      <c r="BC1697" s="222"/>
    </row>
    <row r="1698" spans="2:55" ht="25.7" hidden="1" customHeight="1">
      <c r="B1698" s="225"/>
      <c r="C1698" s="707" t="s">
        <v>715</v>
      </c>
      <c r="D1698" s="707" t="s">
        <v>8708</v>
      </c>
      <c r="E1698" s="707" t="s">
        <v>715</v>
      </c>
      <c r="F1698" s="707" t="s">
        <v>715</v>
      </c>
      <c r="G1698" s="236"/>
      <c r="H1698" s="236"/>
      <c r="I1698" s="235">
        <v>1333</v>
      </c>
      <c r="J1698" s="222">
        <v>0</v>
      </c>
      <c r="K1698" s="235">
        <v>992</v>
      </c>
      <c r="L1698" s="236"/>
      <c r="M1698" s="736"/>
      <c r="N1698" s="236"/>
      <c r="O1698" s="235">
        <v>374</v>
      </c>
      <c r="P1698" s="235">
        <v>374</v>
      </c>
      <c r="Q1698" s="235" t="s">
        <v>8695</v>
      </c>
      <c r="R1698" s="235">
        <v>1</v>
      </c>
      <c r="S1698" s="235" t="s">
        <v>290</v>
      </c>
      <c r="T1698" s="236"/>
      <c r="U1698" s="236"/>
      <c r="V1698" s="236"/>
      <c r="W1698" s="236"/>
      <c r="X1698" s="236"/>
      <c r="Y1698" s="236"/>
      <c r="Z1698" s="235"/>
      <c r="AA1698" s="707"/>
      <c r="AB1698" s="707"/>
      <c r="AC1698" s="236"/>
      <c r="AD1698" s="236"/>
      <c r="AE1698" s="236"/>
      <c r="AF1698" s="236"/>
      <c r="AG1698" s="236"/>
      <c r="AH1698" s="236"/>
      <c r="AI1698" s="236"/>
      <c r="AJ1698" s="236"/>
      <c r="AK1698" s="236"/>
      <c r="AL1698" s="236"/>
      <c r="AM1698" s="236"/>
      <c r="AN1698" s="236"/>
      <c r="AO1698" s="236"/>
      <c r="AP1698" s="236"/>
      <c r="AQ1698" s="236"/>
      <c r="AR1698" s="236"/>
      <c r="AS1698" s="236"/>
      <c r="AT1698" s="236"/>
      <c r="AU1698" s="221">
        <v>2000</v>
      </c>
      <c r="AV1698" s="221"/>
      <c r="AW1698" s="221"/>
      <c r="AX1698" s="221"/>
      <c r="AY1698" s="221"/>
      <c r="AZ1698" s="221"/>
      <c r="BA1698" s="221"/>
      <c r="BB1698" s="222">
        <v>41</v>
      </c>
      <c r="BC1698" s="222"/>
    </row>
    <row r="1699" spans="2:55" ht="25.7" hidden="1" customHeight="1">
      <c r="B1699" s="225"/>
      <c r="C1699" s="707" t="s">
        <v>715</v>
      </c>
      <c r="D1699" s="707" t="s">
        <v>8709</v>
      </c>
      <c r="E1699" s="707" t="s">
        <v>715</v>
      </c>
      <c r="F1699" s="707" t="s">
        <v>715</v>
      </c>
      <c r="G1699" s="236"/>
      <c r="H1699" s="236"/>
      <c r="I1699" s="235">
        <v>475</v>
      </c>
      <c r="J1699" s="222">
        <v>0</v>
      </c>
      <c r="K1699" s="235">
        <v>554</v>
      </c>
      <c r="L1699" s="236"/>
      <c r="M1699" s="736"/>
      <c r="N1699" s="236"/>
      <c r="O1699" s="235">
        <v>304</v>
      </c>
      <c r="P1699" s="235">
        <v>304</v>
      </c>
      <c r="Q1699" s="235" t="s">
        <v>8695</v>
      </c>
      <c r="R1699" s="235">
        <v>1</v>
      </c>
      <c r="S1699" s="235" t="s">
        <v>290</v>
      </c>
      <c r="T1699" s="236"/>
      <c r="U1699" s="236"/>
      <c r="V1699" s="236"/>
      <c r="W1699" s="236"/>
      <c r="X1699" s="236"/>
      <c r="Y1699" s="236"/>
      <c r="Z1699" s="235"/>
      <c r="AA1699" s="707"/>
      <c r="AB1699" s="707"/>
      <c r="AC1699" s="236"/>
      <c r="AD1699" s="236"/>
      <c r="AE1699" s="236"/>
      <c r="AF1699" s="236"/>
      <c r="AG1699" s="236"/>
      <c r="AH1699" s="236"/>
      <c r="AI1699" s="236"/>
      <c r="AJ1699" s="236"/>
      <c r="AK1699" s="236"/>
      <c r="AL1699" s="236"/>
      <c r="AM1699" s="236"/>
      <c r="AN1699" s="236"/>
      <c r="AO1699" s="236"/>
      <c r="AP1699" s="236"/>
      <c r="AQ1699" s="236"/>
      <c r="AR1699" s="236"/>
      <c r="AS1699" s="236"/>
      <c r="AT1699" s="236"/>
      <c r="AU1699" s="221">
        <v>1993</v>
      </c>
      <c r="AV1699" s="221"/>
      <c r="AW1699" s="221"/>
      <c r="AX1699" s="221"/>
      <c r="AY1699" s="221"/>
      <c r="AZ1699" s="221"/>
      <c r="BA1699" s="221"/>
      <c r="BB1699" s="222">
        <v>29</v>
      </c>
      <c r="BC1699" s="222"/>
    </row>
    <row r="1700" spans="2:55" ht="25.7" hidden="1" customHeight="1">
      <c r="B1700" s="225"/>
      <c r="C1700" s="707" t="s">
        <v>715</v>
      </c>
      <c r="D1700" s="707" t="s">
        <v>8710</v>
      </c>
      <c r="E1700" s="707" t="s">
        <v>715</v>
      </c>
      <c r="F1700" s="707" t="s">
        <v>715</v>
      </c>
      <c r="G1700" s="236"/>
      <c r="H1700" s="236"/>
      <c r="I1700" s="235">
        <v>13276</v>
      </c>
      <c r="J1700" s="222">
        <v>0</v>
      </c>
      <c r="K1700" s="235">
        <v>1501</v>
      </c>
      <c r="L1700" s="236"/>
      <c r="M1700" s="736"/>
      <c r="N1700" s="236"/>
      <c r="O1700" s="235">
        <v>750</v>
      </c>
      <c r="P1700" s="235">
        <v>750</v>
      </c>
      <c r="Q1700" s="235" t="s">
        <v>8711</v>
      </c>
      <c r="R1700" s="235">
        <v>1</v>
      </c>
      <c r="S1700" s="235" t="s">
        <v>290</v>
      </c>
      <c r="T1700" s="236"/>
      <c r="U1700" s="236"/>
      <c r="V1700" s="236"/>
      <c r="W1700" s="236"/>
      <c r="X1700" s="236"/>
      <c r="Y1700" s="236"/>
      <c r="Z1700" s="235" t="s">
        <v>1496</v>
      </c>
      <c r="AA1700" s="707"/>
      <c r="AB1700" s="707"/>
      <c r="AC1700" s="236"/>
      <c r="AD1700" s="236"/>
      <c r="AE1700" s="236"/>
      <c r="AF1700" s="236"/>
      <c r="AG1700" s="236"/>
      <c r="AH1700" s="236"/>
      <c r="AI1700" s="236"/>
      <c r="AJ1700" s="236"/>
      <c r="AK1700" s="236"/>
      <c r="AL1700" s="236"/>
      <c r="AM1700" s="236"/>
      <c r="AN1700" s="236"/>
      <c r="AO1700" s="236"/>
      <c r="AP1700" s="236"/>
      <c r="AQ1700" s="236"/>
      <c r="AR1700" s="236"/>
      <c r="AS1700" s="236"/>
      <c r="AT1700" s="236"/>
      <c r="AU1700" s="221">
        <v>2011</v>
      </c>
      <c r="AV1700" s="221"/>
      <c r="AW1700" s="221"/>
      <c r="AX1700" s="221"/>
      <c r="AY1700" s="221"/>
      <c r="AZ1700" s="221"/>
      <c r="BA1700" s="221"/>
      <c r="BB1700" s="222">
        <v>65</v>
      </c>
      <c r="BC1700" s="222"/>
    </row>
    <row r="1701" spans="2:55" ht="25.7" hidden="1" customHeight="1">
      <c r="B1701" s="225"/>
      <c r="C1701" s="707" t="s">
        <v>715</v>
      </c>
      <c r="D1701" s="707" t="s">
        <v>5958</v>
      </c>
      <c r="E1701" s="707" t="s">
        <v>715</v>
      </c>
      <c r="F1701" s="707" t="s">
        <v>715</v>
      </c>
      <c r="G1701" s="236"/>
      <c r="H1701" s="236"/>
      <c r="I1701" s="235">
        <v>737</v>
      </c>
      <c r="J1701" s="222">
        <v>39</v>
      </c>
      <c r="K1701" s="235">
        <v>996</v>
      </c>
      <c r="L1701" s="236"/>
      <c r="M1701" s="736"/>
      <c r="N1701" s="236"/>
      <c r="O1701" s="235">
        <v>491</v>
      </c>
      <c r="P1701" s="235">
        <v>491</v>
      </c>
      <c r="Q1701" s="235" t="s">
        <v>8712</v>
      </c>
      <c r="R1701" s="235">
        <v>1</v>
      </c>
      <c r="S1701" s="235" t="s">
        <v>290</v>
      </c>
      <c r="T1701" s="236"/>
      <c r="U1701" s="236"/>
      <c r="V1701" s="236"/>
      <c r="W1701" s="236"/>
      <c r="X1701" s="236"/>
      <c r="Y1701" s="236"/>
      <c r="Z1701" s="235" t="s">
        <v>1496</v>
      </c>
      <c r="AA1701" s="707"/>
      <c r="AB1701" s="707"/>
      <c r="AC1701" s="236"/>
      <c r="AD1701" s="236"/>
      <c r="AE1701" s="236"/>
      <c r="AF1701" s="236"/>
      <c r="AG1701" s="236"/>
      <c r="AH1701" s="236"/>
      <c r="AI1701" s="236"/>
      <c r="AJ1701" s="236"/>
      <c r="AK1701" s="236"/>
      <c r="AL1701" s="236"/>
      <c r="AM1701" s="236"/>
      <c r="AN1701" s="236"/>
      <c r="AO1701" s="236"/>
      <c r="AP1701" s="236"/>
      <c r="AQ1701" s="236"/>
      <c r="AR1701" s="236"/>
      <c r="AS1701" s="236"/>
      <c r="AT1701" s="236"/>
      <c r="AU1701" s="221">
        <v>1997</v>
      </c>
      <c r="AV1701" s="221"/>
      <c r="AW1701" s="221"/>
      <c r="AX1701" s="221"/>
      <c r="AY1701" s="221"/>
      <c r="AZ1701" s="221"/>
      <c r="BA1701" s="221"/>
      <c r="BB1701" s="222">
        <v>50</v>
      </c>
      <c r="BC1701" s="222"/>
    </row>
    <row r="1702" spans="2:55" ht="25.7" hidden="1" customHeight="1">
      <c r="B1702" s="225"/>
      <c r="C1702" s="707" t="s">
        <v>715</v>
      </c>
      <c r="D1702" s="707" t="s">
        <v>8713</v>
      </c>
      <c r="E1702" s="707" t="s">
        <v>715</v>
      </c>
      <c r="F1702" s="707" t="s">
        <v>715</v>
      </c>
      <c r="G1702" s="236"/>
      <c r="H1702" s="236"/>
      <c r="I1702" s="235">
        <v>6675</v>
      </c>
      <c r="J1702" s="222">
        <v>74</v>
      </c>
      <c r="K1702" s="235">
        <v>1008</v>
      </c>
      <c r="L1702" s="236"/>
      <c r="M1702" s="736"/>
      <c r="N1702" s="236"/>
      <c r="O1702" s="235">
        <v>374</v>
      </c>
      <c r="P1702" s="235">
        <v>374</v>
      </c>
      <c r="Q1702" s="235" t="s">
        <v>8714</v>
      </c>
      <c r="R1702" s="235">
        <v>1</v>
      </c>
      <c r="S1702" s="235" t="s">
        <v>290</v>
      </c>
      <c r="T1702" s="236"/>
      <c r="U1702" s="236"/>
      <c r="V1702" s="236"/>
      <c r="W1702" s="236"/>
      <c r="X1702" s="236"/>
      <c r="Y1702" s="236"/>
      <c r="Z1702" s="235" t="s">
        <v>1496</v>
      </c>
      <c r="AA1702" s="707"/>
      <c r="AB1702" s="707"/>
      <c r="AC1702" s="236"/>
      <c r="AD1702" s="236"/>
      <c r="AE1702" s="236"/>
      <c r="AF1702" s="236"/>
      <c r="AG1702" s="236"/>
      <c r="AH1702" s="236"/>
      <c r="AI1702" s="236"/>
      <c r="AJ1702" s="236"/>
      <c r="AK1702" s="236"/>
      <c r="AL1702" s="236"/>
      <c r="AM1702" s="236"/>
      <c r="AN1702" s="236"/>
      <c r="AO1702" s="236"/>
      <c r="AP1702" s="236"/>
      <c r="AQ1702" s="236"/>
      <c r="AR1702" s="236"/>
      <c r="AS1702" s="236"/>
      <c r="AT1702" s="236"/>
      <c r="AU1702" s="221">
        <v>2010</v>
      </c>
      <c r="AV1702" s="221"/>
      <c r="AW1702" s="221"/>
      <c r="AX1702" s="221"/>
      <c r="AY1702" s="221"/>
      <c r="AZ1702" s="221"/>
      <c r="BA1702" s="221"/>
      <c r="BB1702" s="222">
        <v>41</v>
      </c>
      <c r="BC1702" s="222"/>
    </row>
    <row r="1703" spans="2:55" ht="25.7" hidden="1" customHeight="1">
      <c r="B1703" s="225"/>
      <c r="C1703" s="707" t="s">
        <v>715</v>
      </c>
      <c r="D1703" s="707" t="s">
        <v>5966</v>
      </c>
      <c r="E1703" s="707" t="s">
        <v>8715</v>
      </c>
      <c r="F1703" s="707" t="s">
        <v>715</v>
      </c>
      <c r="G1703" s="236"/>
      <c r="H1703" s="236"/>
      <c r="I1703" s="235">
        <v>2553</v>
      </c>
      <c r="J1703" s="222">
        <v>89</v>
      </c>
      <c r="K1703" s="235">
        <v>2987</v>
      </c>
      <c r="L1703" s="236"/>
      <c r="M1703" s="736"/>
      <c r="N1703" s="236"/>
      <c r="O1703" s="235">
        <v>824</v>
      </c>
      <c r="P1703" s="235">
        <v>824</v>
      </c>
      <c r="Q1703" s="235" t="s">
        <v>8695</v>
      </c>
      <c r="R1703" s="235">
        <v>2</v>
      </c>
      <c r="S1703" s="235" t="s">
        <v>290</v>
      </c>
      <c r="T1703" s="236"/>
      <c r="U1703" s="236"/>
      <c r="V1703" s="236"/>
      <c r="W1703" s="236"/>
      <c r="X1703" s="236"/>
      <c r="Y1703" s="236"/>
      <c r="Z1703" s="235" t="s">
        <v>1496</v>
      </c>
      <c r="AA1703" s="707"/>
      <c r="AB1703" s="707"/>
      <c r="AC1703" s="236"/>
      <c r="AD1703" s="236"/>
      <c r="AE1703" s="236"/>
      <c r="AF1703" s="236"/>
      <c r="AG1703" s="236"/>
      <c r="AH1703" s="236"/>
      <c r="AI1703" s="236"/>
      <c r="AJ1703" s="236"/>
      <c r="AK1703" s="236"/>
      <c r="AL1703" s="236"/>
      <c r="AM1703" s="236"/>
      <c r="AN1703" s="236"/>
      <c r="AO1703" s="236"/>
      <c r="AP1703" s="236"/>
      <c r="AQ1703" s="236"/>
      <c r="AR1703" s="236"/>
      <c r="AS1703" s="236"/>
      <c r="AT1703" s="236"/>
      <c r="AU1703" s="221">
        <v>2006</v>
      </c>
      <c r="AV1703" s="221"/>
      <c r="AW1703" s="221"/>
      <c r="AX1703" s="221"/>
      <c r="AY1703" s="221"/>
      <c r="AZ1703" s="221"/>
      <c r="BA1703" s="221"/>
      <c r="BB1703" s="222">
        <v>80</v>
      </c>
      <c r="BC1703" s="222"/>
    </row>
    <row r="1704" spans="2:55" ht="25.7" hidden="1" customHeight="1">
      <c r="B1704" s="225"/>
      <c r="C1704" s="707" t="s">
        <v>715</v>
      </c>
      <c r="D1704" s="707" t="s">
        <v>8716</v>
      </c>
      <c r="E1704" s="707" t="s">
        <v>715</v>
      </c>
      <c r="F1704" s="707" t="s">
        <v>715</v>
      </c>
      <c r="G1704" s="236"/>
      <c r="H1704" s="236"/>
      <c r="I1704" s="235">
        <v>952</v>
      </c>
      <c r="J1704" s="222">
        <v>77</v>
      </c>
      <c r="K1704" s="235">
        <v>454</v>
      </c>
      <c r="L1704" s="236"/>
      <c r="M1704" s="736"/>
      <c r="N1704" s="236"/>
      <c r="O1704" s="235">
        <v>748</v>
      </c>
      <c r="P1704" s="235">
        <v>748</v>
      </c>
      <c r="Q1704" s="235" t="s">
        <v>8703</v>
      </c>
      <c r="R1704" s="235">
        <v>2</v>
      </c>
      <c r="S1704" s="235" t="s">
        <v>290</v>
      </c>
      <c r="T1704" s="236"/>
      <c r="U1704" s="236"/>
      <c r="V1704" s="236"/>
      <c r="W1704" s="236"/>
      <c r="X1704" s="236"/>
      <c r="Y1704" s="236"/>
      <c r="Z1704" s="235" t="s">
        <v>1496</v>
      </c>
      <c r="AA1704" s="707"/>
      <c r="AB1704" s="707"/>
      <c r="AC1704" s="236"/>
      <c r="AD1704" s="236"/>
      <c r="AE1704" s="236"/>
      <c r="AF1704" s="236"/>
      <c r="AG1704" s="236"/>
      <c r="AH1704" s="236"/>
      <c r="AI1704" s="236"/>
      <c r="AJ1704" s="236"/>
      <c r="AK1704" s="236"/>
      <c r="AL1704" s="236"/>
      <c r="AM1704" s="236"/>
      <c r="AN1704" s="236"/>
      <c r="AO1704" s="236"/>
      <c r="AP1704" s="236"/>
      <c r="AQ1704" s="236"/>
      <c r="AR1704" s="236"/>
      <c r="AS1704" s="236"/>
      <c r="AT1704" s="236"/>
      <c r="AU1704" s="221">
        <v>2006</v>
      </c>
      <c r="AV1704" s="221"/>
      <c r="AW1704" s="221"/>
      <c r="AX1704" s="221"/>
      <c r="AY1704" s="221"/>
      <c r="AZ1704" s="221"/>
      <c r="BA1704" s="221"/>
      <c r="BB1704" s="222">
        <v>65</v>
      </c>
      <c r="BC1704" s="222"/>
    </row>
    <row r="1705" spans="2:55" ht="25.7" hidden="1" customHeight="1">
      <c r="B1705" s="225"/>
      <c r="C1705" s="707" t="s">
        <v>715</v>
      </c>
      <c r="D1705" s="707" t="s">
        <v>8717</v>
      </c>
      <c r="E1705" s="707" t="s">
        <v>715</v>
      </c>
      <c r="F1705" s="707" t="s">
        <v>715</v>
      </c>
      <c r="G1705" s="236"/>
      <c r="H1705" s="236"/>
      <c r="I1705" s="235">
        <v>1482</v>
      </c>
      <c r="J1705" s="222">
        <v>102</v>
      </c>
      <c r="K1705" s="235">
        <v>1509</v>
      </c>
      <c r="L1705" s="236"/>
      <c r="M1705" s="736"/>
      <c r="N1705" s="236"/>
      <c r="O1705" s="235">
        <v>880</v>
      </c>
      <c r="P1705" s="235">
        <v>880</v>
      </c>
      <c r="Q1705" s="235" t="s">
        <v>8711</v>
      </c>
      <c r="R1705" s="235">
        <v>2</v>
      </c>
      <c r="S1705" s="235" t="s">
        <v>290</v>
      </c>
      <c r="T1705" s="236"/>
      <c r="U1705" s="236"/>
      <c r="V1705" s="236"/>
      <c r="W1705" s="236"/>
      <c r="X1705" s="236"/>
      <c r="Y1705" s="236"/>
      <c r="Z1705" s="235" t="s">
        <v>1496</v>
      </c>
      <c r="AA1705" s="707"/>
      <c r="AB1705" s="707"/>
      <c r="AC1705" s="236"/>
      <c r="AD1705" s="236"/>
      <c r="AE1705" s="236"/>
      <c r="AF1705" s="236"/>
      <c r="AG1705" s="236"/>
      <c r="AH1705" s="236"/>
      <c r="AI1705" s="236"/>
      <c r="AJ1705" s="236"/>
      <c r="AK1705" s="236"/>
      <c r="AL1705" s="236"/>
      <c r="AM1705" s="236"/>
      <c r="AN1705" s="236"/>
      <c r="AO1705" s="236"/>
      <c r="AP1705" s="236"/>
      <c r="AQ1705" s="236"/>
      <c r="AR1705" s="236"/>
      <c r="AS1705" s="236"/>
      <c r="AT1705" s="236"/>
      <c r="AU1705" s="221">
        <v>2006</v>
      </c>
      <c r="AV1705" s="221"/>
      <c r="AW1705" s="221"/>
      <c r="AX1705" s="221"/>
      <c r="AY1705" s="221"/>
      <c r="AZ1705" s="221"/>
      <c r="BA1705" s="221"/>
      <c r="BB1705" s="222">
        <v>82</v>
      </c>
      <c r="BC1705" s="222"/>
    </row>
    <row r="1706" spans="2:55" ht="25.7" hidden="1" customHeight="1">
      <c r="B1706" s="225"/>
      <c r="C1706" s="707" t="s">
        <v>715</v>
      </c>
      <c r="D1706" s="707" t="s">
        <v>8718</v>
      </c>
      <c r="E1706" s="707" t="s">
        <v>715</v>
      </c>
      <c r="F1706" s="707" t="s">
        <v>715</v>
      </c>
      <c r="G1706" s="236"/>
      <c r="H1706" s="236"/>
      <c r="I1706" s="235">
        <v>1507</v>
      </c>
      <c r="J1706" s="222">
        <v>0</v>
      </c>
      <c r="K1706" s="235">
        <v>1645</v>
      </c>
      <c r="L1706" s="236"/>
      <c r="M1706" s="736"/>
      <c r="N1706" s="236"/>
      <c r="O1706" s="235">
        <v>735</v>
      </c>
      <c r="P1706" s="235">
        <v>735</v>
      </c>
      <c r="Q1706" s="235" t="s">
        <v>8703</v>
      </c>
      <c r="R1706" s="235">
        <v>2</v>
      </c>
      <c r="S1706" s="235" t="s">
        <v>290</v>
      </c>
      <c r="T1706" s="236"/>
      <c r="U1706" s="236"/>
      <c r="V1706" s="236"/>
      <c r="W1706" s="236"/>
      <c r="X1706" s="236"/>
      <c r="Y1706" s="236"/>
      <c r="Z1706" s="235"/>
      <c r="AA1706" s="707"/>
      <c r="AB1706" s="707"/>
      <c r="AC1706" s="236"/>
      <c r="AD1706" s="236"/>
      <c r="AE1706" s="236"/>
      <c r="AF1706" s="236"/>
      <c r="AG1706" s="236"/>
      <c r="AH1706" s="236"/>
      <c r="AI1706" s="236"/>
      <c r="AJ1706" s="236"/>
      <c r="AK1706" s="236"/>
      <c r="AL1706" s="236"/>
      <c r="AM1706" s="236"/>
      <c r="AN1706" s="236"/>
      <c r="AO1706" s="236"/>
      <c r="AP1706" s="236"/>
      <c r="AQ1706" s="236"/>
      <c r="AR1706" s="236"/>
      <c r="AS1706" s="236"/>
      <c r="AT1706" s="236"/>
      <c r="AU1706" s="221">
        <v>1996</v>
      </c>
      <c r="AV1706" s="221"/>
      <c r="AW1706" s="221"/>
      <c r="AX1706" s="221"/>
      <c r="AY1706" s="221"/>
      <c r="AZ1706" s="221"/>
      <c r="BA1706" s="221"/>
      <c r="BB1706" s="222">
        <v>65</v>
      </c>
      <c r="BC1706" s="222"/>
    </row>
    <row r="1707" spans="2:55" ht="25.7" hidden="1" customHeight="1">
      <c r="B1707" s="225"/>
      <c r="C1707" s="707" t="s">
        <v>715</v>
      </c>
      <c r="D1707" s="707" t="s">
        <v>8719</v>
      </c>
      <c r="E1707" s="707" t="s">
        <v>715</v>
      </c>
      <c r="F1707" s="707" t="s">
        <v>715</v>
      </c>
      <c r="G1707" s="236"/>
      <c r="H1707" s="236"/>
      <c r="I1707" s="235">
        <v>1584</v>
      </c>
      <c r="J1707" s="222">
        <v>0</v>
      </c>
      <c r="K1707" s="235">
        <v>1798</v>
      </c>
      <c r="L1707" s="236"/>
      <c r="M1707" s="736"/>
      <c r="N1707" s="236"/>
      <c r="O1707" s="235">
        <v>840</v>
      </c>
      <c r="P1707" s="235">
        <v>840</v>
      </c>
      <c r="Q1707" s="235" t="s">
        <v>8695</v>
      </c>
      <c r="R1707" s="235">
        <v>2</v>
      </c>
      <c r="S1707" s="235" t="s">
        <v>290</v>
      </c>
      <c r="T1707" s="236"/>
      <c r="U1707" s="236"/>
      <c r="V1707" s="236"/>
      <c r="W1707" s="236"/>
      <c r="X1707" s="236"/>
      <c r="Y1707" s="236"/>
      <c r="Z1707" s="235"/>
      <c r="AA1707" s="707"/>
      <c r="AB1707" s="707"/>
      <c r="AC1707" s="236"/>
      <c r="AD1707" s="236"/>
      <c r="AE1707" s="236"/>
      <c r="AF1707" s="236"/>
      <c r="AG1707" s="236"/>
      <c r="AH1707" s="236"/>
      <c r="AI1707" s="236"/>
      <c r="AJ1707" s="236"/>
      <c r="AK1707" s="236"/>
      <c r="AL1707" s="236"/>
      <c r="AM1707" s="236"/>
      <c r="AN1707" s="236"/>
      <c r="AO1707" s="236"/>
      <c r="AP1707" s="236"/>
      <c r="AQ1707" s="236"/>
      <c r="AR1707" s="236"/>
      <c r="AS1707" s="236"/>
      <c r="AT1707" s="236"/>
      <c r="AU1707" s="221">
        <v>2004</v>
      </c>
      <c r="AV1707" s="221"/>
      <c r="AW1707" s="221"/>
      <c r="AX1707" s="221"/>
      <c r="AY1707" s="221"/>
      <c r="AZ1707" s="221"/>
      <c r="BA1707" s="221"/>
      <c r="BB1707" s="222">
        <v>81</v>
      </c>
      <c r="BC1707" s="222"/>
    </row>
    <row r="1708" spans="2:55" ht="25.7" hidden="1" customHeight="1">
      <c r="B1708" s="225"/>
      <c r="C1708" s="707" t="s">
        <v>715</v>
      </c>
      <c r="D1708" s="707" t="s">
        <v>8720</v>
      </c>
      <c r="E1708" s="707" t="s">
        <v>715</v>
      </c>
      <c r="F1708" s="707" t="s">
        <v>715</v>
      </c>
      <c r="G1708" s="236"/>
      <c r="H1708" s="236"/>
      <c r="I1708" s="235">
        <v>8978</v>
      </c>
      <c r="J1708" s="222">
        <v>0</v>
      </c>
      <c r="K1708" s="235">
        <v>1026</v>
      </c>
      <c r="L1708" s="236"/>
      <c r="M1708" s="736"/>
      <c r="N1708" s="236"/>
      <c r="O1708" s="235">
        <v>748</v>
      </c>
      <c r="P1708" s="235">
        <v>748</v>
      </c>
      <c r="Q1708" s="235" t="s">
        <v>8711</v>
      </c>
      <c r="R1708" s="235">
        <v>2</v>
      </c>
      <c r="S1708" s="235" t="s">
        <v>290</v>
      </c>
      <c r="T1708" s="236"/>
      <c r="U1708" s="236"/>
      <c r="V1708" s="236"/>
      <c r="W1708" s="236"/>
      <c r="X1708" s="236"/>
      <c r="Y1708" s="236"/>
      <c r="Z1708" s="235"/>
      <c r="AA1708" s="707"/>
      <c r="AB1708" s="707"/>
      <c r="AC1708" s="236"/>
      <c r="AD1708" s="236"/>
      <c r="AE1708" s="236"/>
      <c r="AF1708" s="236"/>
      <c r="AG1708" s="236"/>
      <c r="AH1708" s="236"/>
      <c r="AI1708" s="236"/>
      <c r="AJ1708" s="236"/>
      <c r="AK1708" s="236"/>
      <c r="AL1708" s="236"/>
      <c r="AM1708" s="236"/>
      <c r="AN1708" s="236"/>
      <c r="AO1708" s="236"/>
      <c r="AP1708" s="236"/>
      <c r="AQ1708" s="236"/>
      <c r="AR1708" s="236"/>
      <c r="AS1708" s="236"/>
      <c r="AT1708" s="236"/>
      <c r="AU1708" s="221">
        <v>1997</v>
      </c>
      <c r="AV1708" s="221"/>
      <c r="AW1708" s="221"/>
      <c r="AX1708" s="221"/>
      <c r="AY1708" s="221"/>
      <c r="AZ1708" s="221"/>
      <c r="BA1708" s="221"/>
      <c r="BB1708" s="222">
        <v>64</v>
      </c>
      <c r="BC1708" s="222"/>
    </row>
    <row r="1709" spans="2:55" ht="25.7" hidden="1" customHeight="1">
      <c r="B1709" s="225"/>
      <c r="C1709" s="707" t="s">
        <v>715</v>
      </c>
      <c r="D1709" s="707" t="s">
        <v>8721</v>
      </c>
      <c r="E1709" s="707" t="s">
        <v>715</v>
      </c>
      <c r="F1709" s="707" t="s">
        <v>715</v>
      </c>
      <c r="G1709" s="236"/>
      <c r="H1709" s="236"/>
      <c r="I1709" s="235">
        <v>1776</v>
      </c>
      <c r="J1709" s="222">
        <v>0</v>
      </c>
      <c r="K1709" s="235">
        <v>1897</v>
      </c>
      <c r="L1709" s="236"/>
      <c r="M1709" s="736"/>
      <c r="N1709" s="236"/>
      <c r="O1709" s="235">
        <v>1519</v>
      </c>
      <c r="P1709" s="235">
        <v>1519</v>
      </c>
      <c r="Q1709" s="235" t="s">
        <v>8695</v>
      </c>
      <c r="R1709" s="235">
        <v>3</v>
      </c>
      <c r="S1709" s="235" t="s">
        <v>290</v>
      </c>
      <c r="T1709" s="236"/>
      <c r="U1709" s="236"/>
      <c r="V1709" s="236"/>
      <c r="W1709" s="236"/>
      <c r="X1709" s="236"/>
      <c r="Y1709" s="236"/>
      <c r="Z1709" s="235"/>
      <c r="AA1709" s="707"/>
      <c r="AB1709" s="707"/>
      <c r="AC1709" s="236"/>
      <c r="AD1709" s="236"/>
      <c r="AE1709" s="236"/>
      <c r="AF1709" s="236"/>
      <c r="AG1709" s="236"/>
      <c r="AH1709" s="236"/>
      <c r="AI1709" s="236"/>
      <c r="AJ1709" s="236"/>
      <c r="AK1709" s="236"/>
      <c r="AL1709" s="236"/>
      <c r="AM1709" s="236"/>
      <c r="AN1709" s="236"/>
      <c r="AO1709" s="236"/>
      <c r="AP1709" s="236"/>
      <c r="AQ1709" s="236"/>
      <c r="AR1709" s="236"/>
      <c r="AS1709" s="236"/>
      <c r="AT1709" s="236"/>
      <c r="AU1709" s="221">
        <v>2008</v>
      </c>
      <c r="AV1709" s="221"/>
      <c r="AW1709" s="221"/>
      <c r="AX1709" s="221"/>
      <c r="AY1709" s="221"/>
      <c r="AZ1709" s="221"/>
      <c r="BA1709" s="221"/>
      <c r="BB1709" s="222">
        <v>66</v>
      </c>
      <c r="BC1709" s="222"/>
    </row>
    <row r="1710" spans="2:55" ht="25.7" hidden="1" customHeight="1">
      <c r="B1710" s="225"/>
      <c r="C1710" s="707" t="s">
        <v>715</v>
      </c>
      <c r="D1710" s="707" t="s">
        <v>8722</v>
      </c>
      <c r="E1710" s="707" t="s">
        <v>715</v>
      </c>
      <c r="F1710" s="707" t="s">
        <v>715</v>
      </c>
      <c r="G1710" s="236"/>
      <c r="H1710" s="236"/>
      <c r="I1710" s="235">
        <v>866</v>
      </c>
      <c r="J1710" s="222">
        <v>94</v>
      </c>
      <c r="K1710" s="235">
        <v>1378</v>
      </c>
      <c r="L1710" s="236"/>
      <c r="M1710" s="736"/>
      <c r="N1710" s="236"/>
      <c r="O1710" s="235">
        <v>600</v>
      </c>
      <c r="P1710" s="235">
        <v>600</v>
      </c>
      <c r="Q1710" s="235" t="s">
        <v>8695</v>
      </c>
      <c r="R1710" s="235">
        <v>2</v>
      </c>
      <c r="S1710" s="235" t="s">
        <v>290</v>
      </c>
      <c r="T1710" s="236"/>
      <c r="U1710" s="236"/>
      <c r="V1710" s="236"/>
      <c r="W1710" s="236"/>
      <c r="X1710" s="236"/>
      <c r="Y1710" s="236"/>
      <c r="Z1710" s="235" t="s">
        <v>8723</v>
      </c>
      <c r="AA1710" s="707"/>
      <c r="AB1710" s="707"/>
      <c r="AC1710" s="236"/>
      <c r="AD1710" s="236"/>
      <c r="AE1710" s="236"/>
      <c r="AF1710" s="236"/>
      <c r="AG1710" s="236"/>
      <c r="AH1710" s="236"/>
      <c r="AI1710" s="236"/>
      <c r="AJ1710" s="236"/>
      <c r="AK1710" s="236"/>
      <c r="AL1710" s="236"/>
      <c r="AM1710" s="236"/>
      <c r="AN1710" s="236"/>
      <c r="AO1710" s="236"/>
      <c r="AP1710" s="236"/>
      <c r="AQ1710" s="236"/>
      <c r="AR1710" s="236"/>
      <c r="AS1710" s="236"/>
      <c r="AT1710" s="236"/>
      <c r="AU1710" s="221">
        <v>1997</v>
      </c>
      <c r="AV1710" s="221"/>
      <c r="AW1710" s="221"/>
      <c r="AX1710" s="221"/>
      <c r="AY1710" s="221"/>
      <c r="AZ1710" s="221"/>
      <c r="BA1710" s="221"/>
      <c r="BB1710" s="222">
        <v>58</v>
      </c>
      <c r="BC1710" s="222"/>
    </row>
    <row r="1711" spans="2:55" ht="25.7" hidden="1" customHeight="1">
      <c r="B1711" s="225"/>
      <c r="C1711" s="707" t="s">
        <v>715</v>
      </c>
      <c r="D1711" s="707" t="s">
        <v>8724</v>
      </c>
      <c r="E1711" s="707" t="s">
        <v>715</v>
      </c>
      <c r="F1711" s="707" t="s">
        <v>8725</v>
      </c>
      <c r="G1711" s="236"/>
      <c r="H1711" s="236"/>
      <c r="I1711" s="235">
        <v>1251</v>
      </c>
      <c r="J1711" s="222">
        <v>85</v>
      </c>
      <c r="K1711" s="235">
        <v>1459</v>
      </c>
      <c r="L1711" s="236"/>
      <c r="M1711" s="736"/>
      <c r="N1711" s="236"/>
      <c r="O1711" s="235">
        <v>600</v>
      </c>
      <c r="P1711" s="235">
        <v>600</v>
      </c>
      <c r="Q1711" s="235" t="s">
        <v>8695</v>
      </c>
      <c r="R1711" s="235">
        <v>2</v>
      </c>
      <c r="S1711" s="235" t="s">
        <v>290</v>
      </c>
      <c r="T1711" s="236"/>
      <c r="U1711" s="236"/>
      <c r="V1711" s="236"/>
      <c r="W1711" s="236"/>
      <c r="X1711" s="236"/>
      <c r="Y1711" s="236"/>
      <c r="Z1711" s="235" t="s">
        <v>8723</v>
      </c>
      <c r="AA1711" s="707"/>
      <c r="AB1711" s="707"/>
      <c r="AC1711" s="236"/>
      <c r="AD1711" s="236"/>
      <c r="AE1711" s="236"/>
      <c r="AF1711" s="236"/>
      <c r="AG1711" s="236"/>
      <c r="AH1711" s="236"/>
      <c r="AI1711" s="236"/>
      <c r="AJ1711" s="236"/>
      <c r="AK1711" s="236"/>
      <c r="AL1711" s="236"/>
      <c r="AM1711" s="236"/>
      <c r="AN1711" s="236"/>
      <c r="AO1711" s="236"/>
      <c r="AP1711" s="236"/>
      <c r="AQ1711" s="236"/>
      <c r="AR1711" s="236"/>
      <c r="AS1711" s="236"/>
      <c r="AT1711" s="236"/>
      <c r="AU1711" s="221">
        <v>2006</v>
      </c>
      <c r="AV1711" s="221"/>
      <c r="AW1711" s="221"/>
      <c r="AX1711" s="221"/>
      <c r="AY1711" s="221"/>
      <c r="AZ1711" s="221"/>
      <c r="BA1711" s="221"/>
      <c r="BB1711" s="222">
        <v>58</v>
      </c>
      <c r="BC1711" s="222"/>
    </row>
    <row r="1712" spans="2:55" ht="25.7" hidden="1" customHeight="1">
      <c r="B1712" s="225"/>
      <c r="C1712" s="707" t="s">
        <v>715</v>
      </c>
      <c r="D1712" s="707" t="s">
        <v>8726</v>
      </c>
      <c r="E1712" s="707" t="s">
        <v>8727</v>
      </c>
      <c r="F1712" s="707" t="s">
        <v>8728</v>
      </c>
      <c r="G1712" s="236"/>
      <c r="H1712" s="236"/>
      <c r="I1712" s="235">
        <v>750</v>
      </c>
      <c r="J1712" s="222">
        <v>323</v>
      </c>
      <c r="K1712" s="235">
        <v>1547</v>
      </c>
      <c r="L1712" s="236"/>
      <c r="M1712" s="736"/>
      <c r="N1712" s="236"/>
      <c r="O1712" s="235">
        <v>750</v>
      </c>
      <c r="P1712" s="235">
        <v>750</v>
      </c>
      <c r="Q1712" s="235" t="s">
        <v>8695</v>
      </c>
      <c r="R1712" s="235">
        <v>2</v>
      </c>
      <c r="S1712" s="235" t="s">
        <v>290</v>
      </c>
      <c r="T1712" s="236"/>
      <c r="U1712" s="236"/>
      <c r="V1712" s="236"/>
      <c r="W1712" s="236"/>
      <c r="X1712" s="236"/>
      <c r="Y1712" s="236"/>
      <c r="Z1712" s="235" t="s">
        <v>6002</v>
      </c>
      <c r="AA1712" s="707"/>
      <c r="AB1712" s="707"/>
      <c r="AC1712" s="236"/>
      <c r="AD1712" s="236"/>
      <c r="AE1712" s="236"/>
      <c r="AF1712" s="236"/>
      <c r="AG1712" s="236"/>
      <c r="AH1712" s="236"/>
      <c r="AI1712" s="236"/>
      <c r="AJ1712" s="236"/>
      <c r="AK1712" s="236"/>
      <c r="AL1712" s="236"/>
      <c r="AM1712" s="236"/>
      <c r="AN1712" s="236"/>
      <c r="AO1712" s="236"/>
      <c r="AP1712" s="236"/>
      <c r="AQ1712" s="236"/>
      <c r="AR1712" s="236"/>
      <c r="AS1712" s="236"/>
      <c r="AT1712" s="236"/>
      <c r="AU1712" s="221">
        <v>2009</v>
      </c>
      <c r="AV1712" s="221"/>
      <c r="AW1712" s="221"/>
      <c r="AX1712" s="221"/>
      <c r="AY1712" s="221"/>
      <c r="AZ1712" s="221"/>
      <c r="BA1712" s="221"/>
      <c r="BB1712" s="222">
        <v>80</v>
      </c>
      <c r="BC1712" s="222"/>
    </row>
    <row r="1713" spans="2:55" ht="25.7" hidden="1" customHeight="1">
      <c r="B1713" s="225"/>
      <c r="C1713" s="707" t="s">
        <v>715</v>
      </c>
      <c r="D1713" s="707" t="s">
        <v>8729</v>
      </c>
      <c r="E1713" s="221" t="s">
        <v>715</v>
      </c>
      <c r="F1713" s="707" t="s">
        <v>8730</v>
      </c>
      <c r="G1713" s="236"/>
      <c r="H1713" s="236"/>
      <c r="I1713" s="235">
        <v>976</v>
      </c>
      <c r="J1713" s="222">
        <v>0</v>
      </c>
      <c r="K1713" s="235">
        <v>1147</v>
      </c>
      <c r="L1713" s="236"/>
      <c r="M1713" s="736"/>
      <c r="N1713" s="236"/>
      <c r="O1713" s="235">
        <v>340</v>
      </c>
      <c r="P1713" s="235">
        <v>340</v>
      </c>
      <c r="Q1713" s="235" t="s">
        <v>8711</v>
      </c>
      <c r="R1713" s="235">
        <v>1</v>
      </c>
      <c r="S1713" s="235" t="s">
        <v>290</v>
      </c>
      <c r="T1713" s="236"/>
      <c r="U1713" s="236"/>
      <c r="V1713" s="236"/>
      <c r="W1713" s="236"/>
      <c r="X1713" s="236"/>
      <c r="Y1713" s="236"/>
      <c r="Z1713" s="235"/>
      <c r="AA1713" s="707"/>
      <c r="AB1713" s="707"/>
      <c r="AC1713" s="236"/>
      <c r="AD1713" s="236"/>
      <c r="AE1713" s="236"/>
      <c r="AF1713" s="236"/>
      <c r="AG1713" s="236"/>
      <c r="AH1713" s="236"/>
      <c r="AI1713" s="236"/>
      <c r="AJ1713" s="236"/>
      <c r="AK1713" s="236"/>
      <c r="AL1713" s="236"/>
      <c r="AM1713" s="236"/>
      <c r="AN1713" s="236"/>
      <c r="AO1713" s="236"/>
      <c r="AP1713" s="236"/>
      <c r="AQ1713" s="236"/>
      <c r="AR1713" s="236"/>
      <c r="AS1713" s="236"/>
      <c r="AT1713" s="236"/>
      <c r="AU1713" s="221">
        <v>2011</v>
      </c>
      <c r="AV1713" s="221"/>
      <c r="AW1713" s="221"/>
      <c r="AX1713" s="221"/>
      <c r="AY1713" s="221"/>
      <c r="AZ1713" s="221"/>
      <c r="BA1713" s="221"/>
      <c r="BB1713" s="222">
        <v>41</v>
      </c>
      <c r="BC1713" s="222"/>
    </row>
    <row r="1714" spans="2:55" ht="25.7" hidden="1" customHeight="1">
      <c r="B1714" s="225"/>
      <c r="C1714" s="707" t="s">
        <v>715</v>
      </c>
      <c r="D1714" s="707" t="s">
        <v>8731</v>
      </c>
      <c r="E1714" s="707" t="s">
        <v>715</v>
      </c>
      <c r="F1714" s="707" t="s">
        <v>8732</v>
      </c>
      <c r="G1714" s="236"/>
      <c r="H1714" s="236"/>
      <c r="I1714" s="235">
        <v>1157</v>
      </c>
      <c r="J1714" s="222">
        <v>49</v>
      </c>
      <c r="K1714" s="235">
        <v>1374</v>
      </c>
      <c r="L1714" s="236"/>
      <c r="M1714" s="736"/>
      <c r="N1714" s="236"/>
      <c r="O1714" s="235">
        <v>757</v>
      </c>
      <c r="P1714" s="235">
        <v>757</v>
      </c>
      <c r="Q1714" s="235" t="s">
        <v>8695</v>
      </c>
      <c r="R1714" s="235">
        <v>2</v>
      </c>
      <c r="S1714" s="235" t="s">
        <v>290</v>
      </c>
      <c r="T1714" s="236"/>
      <c r="U1714" s="236"/>
      <c r="V1714" s="236"/>
      <c r="W1714" s="236"/>
      <c r="X1714" s="236"/>
      <c r="Y1714" s="236"/>
      <c r="Z1714" s="235" t="s">
        <v>1496</v>
      </c>
      <c r="AA1714" s="707"/>
      <c r="AB1714" s="707"/>
      <c r="AC1714" s="236"/>
      <c r="AD1714" s="236"/>
      <c r="AE1714" s="236"/>
      <c r="AF1714" s="236"/>
      <c r="AG1714" s="236"/>
      <c r="AH1714" s="236"/>
      <c r="AI1714" s="236"/>
      <c r="AJ1714" s="236"/>
      <c r="AK1714" s="236"/>
      <c r="AL1714" s="236"/>
      <c r="AM1714" s="236"/>
      <c r="AN1714" s="236"/>
      <c r="AO1714" s="236"/>
      <c r="AP1714" s="236"/>
      <c r="AQ1714" s="236"/>
      <c r="AR1714" s="236"/>
      <c r="AS1714" s="236"/>
      <c r="AT1714" s="236"/>
      <c r="AU1714" s="221">
        <v>2006</v>
      </c>
      <c r="AV1714" s="221"/>
      <c r="AW1714" s="221"/>
      <c r="AX1714" s="221"/>
      <c r="AY1714" s="221"/>
      <c r="AZ1714" s="221"/>
      <c r="BA1714" s="221"/>
      <c r="BB1714" s="222">
        <v>66</v>
      </c>
      <c r="BC1714" s="222"/>
    </row>
    <row r="1715" spans="2:55" ht="25.7" hidden="1" customHeight="1">
      <c r="B1715" s="225"/>
      <c r="C1715" s="707" t="s">
        <v>7980</v>
      </c>
      <c r="D1715" s="707" t="s">
        <v>8733</v>
      </c>
      <c r="E1715" s="707" t="s">
        <v>7980</v>
      </c>
      <c r="F1715" s="707" t="s">
        <v>7980</v>
      </c>
      <c r="G1715" s="236"/>
      <c r="H1715" s="236"/>
      <c r="I1715" s="235">
        <v>2182</v>
      </c>
      <c r="J1715" s="222">
        <v>500</v>
      </c>
      <c r="K1715" s="235">
        <v>500</v>
      </c>
      <c r="L1715" s="236"/>
      <c r="M1715" s="736"/>
      <c r="N1715" s="236"/>
      <c r="O1715" s="235">
        <v>300</v>
      </c>
      <c r="P1715" s="235">
        <v>300</v>
      </c>
      <c r="Q1715" s="235" t="s">
        <v>8734</v>
      </c>
      <c r="R1715" s="235">
        <v>1</v>
      </c>
      <c r="S1715" s="235" t="s">
        <v>290</v>
      </c>
      <c r="T1715" s="236"/>
      <c r="U1715" s="236"/>
      <c r="V1715" s="236"/>
      <c r="W1715" s="236"/>
      <c r="X1715" s="236"/>
      <c r="Y1715" s="236"/>
      <c r="Z1715" s="235" t="s">
        <v>8735</v>
      </c>
      <c r="AA1715" s="707"/>
      <c r="AB1715" s="707"/>
      <c r="AC1715" s="236"/>
      <c r="AD1715" s="236"/>
      <c r="AE1715" s="236"/>
      <c r="AF1715" s="236"/>
      <c r="AG1715" s="236"/>
      <c r="AH1715" s="236"/>
      <c r="AI1715" s="236"/>
      <c r="AJ1715" s="236"/>
      <c r="AK1715" s="236"/>
      <c r="AL1715" s="236"/>
      <c r="AM1715" s="236"/>
      <c r="AN1715" s="236"/>
      <c r="AO1715" s="236"/>
      <c r="AP1715" s="236"/>
      <c r="AQ1715" s="236"/>
      <c r="AR1715" s="236"/>
      <c r="AS1715" s="236"/>
      <c r="AT1715" s="236"/>
      <c r="AU1715" s="221">
        <v>2008</v>
      </c>
      <c r="AV1715" s="221"/>
      <c r="AW1715" s="221"/>
      <c r="AX1715" s="221"/>
      <c r="AY1715" s="221"/>
      <c r="AZ1715" s="221"/>
      <c r="BA1715" s="221"/>
      <c r="BB1715" s="222">
        <v>82</v>
      </c>
      <c r="BC1715" s="222" t="s">
        <v>8736</v>
      </c>
    </row>
    <row r="1716" spans="2:55" ht="25.7" hidden="1" customHeight="1">
      <c r="B1716" s="225"/>
      <c r="C1716" s="707" t="s">
        <v>7980</v>
      </c>
      <c r="D1716" s="707" t="s">
        <v>5949</v>
      </c>
      <c r="E1716" s="707" t="s">
        <v>7980</v>
      </c>
      <c r="F1716" s="707" t="s">
        <v>7980</v>
      </c>
      <c r="G1716" s="236"/>
      <c r="H1716" s="236"/>
      <c r="I1716" s="235">
        <v>460</v>
      </c>
      <c r="J1716" s="222">
        <v>460</v>
      </c>
      <c r="K1716" s="235">
        <v>460</v>
      </c>
      <c r="L1716" s="236"/>
      <c r="M1716" s="736"/>
      <c r="N1716" s="236"/>
      <c r="O1716" s="235">
        <v>300</v>
      </c>
      <c r="P1716" s="235">
        <v>300</v>
      </c>
      <c r="Q1716" s="235" t="s">
        <v>8734</v>
      </c>
      <c r="R1716" s="235">
        <v>1</v>
      </c>
      <c r="S1716" s="235" t="s">
        <v>290</v>
      </c>
      <c r="T1716" s="236"/>
      <c r="U1716" s="236"/>
      <c r="V1716" s="236"/>
      <c r="W1716" s="236"/>
      <c r="X1716" s="236"/>
      <c r="Y1716" s="236"/>
      <c r="Z1716" s="235" t="s">
        <v>8735</v>
      </c>
      <c r="AA1716" s="707"/>
      <c r="AB1716" s="707"/>
      <c r="AC1716" s="236"/>
      <c r="AD1716" s="236"/>
      <c r="AE1716" s="236"/>
      <c r="AF1716" s="236"/>
      <c r="AG1716" s="236"/>
      <c r="AH1716" s="236"/>
      <c r="AI1716" s="236"/>
      <c r="AJ1716" s="236"/>
      <c r="AK1716" s="236"/>
      <c r="AL1716" s="236"/>
      <c r="AM1716" s="236"/>
      <c r="AN1716" s="236"/>
      <c r="AO1716" s="236"/>
      <c r="AP1716" s="236"/>
      <c r="AQ1716" s="236"/>
      <c r="AR1716" s="236"/>
      <c r="AS1716" s="236"/>
      <c r="AT1716" s="236"/>
      <c r="AU1716" s="221">
        <v>2010</v>
      </c>
      <c r="AV1716" s="221"/>
      <c r="AW1716" s="221"/>
      <c r="AX1716" s="221"/>
      <c r="AY1716" s="221"/>
      <c r="AZ1716" s="221"/>
      <c r="BA1716" s="221"/>
      <c r="BB1716" s="222">
        <v>130</v>
      </c>
      <c r="BC1716" s="222" t="s">
        <v>11760</v>
      </c>
    </row>
    <row r="1717" spans="2:55" ht="25.7" hidden="1" customHeight="1">
      <c r="B1717" s="225"/>
      <c r="C1717" s="707" t="s">
        <v>7980</v>
      </c>
      <c r="D1717" s="707" t="s">
        <v>8737</v>
      </c>
      <c r="E1717" s="707" t="s">
        <v>7980</v>
      </c>
      <c r="F1717" s="707" t="s">
        <v>7980</v>
      </c>
      <c r="G1717" s="236"/>
      <c r="H1717" s="236"/>
      <c r="I1717" s="235">
        <v>2268</v>
      </c>
      <c r="J1717" s="222">
        <v>410</v>
      </c>
      <c r="K1717" s="235">
        <v>410</v>
      </c>
      <c r="L1717" s="236"/>
      <c r="M1717" s="736"/>
      <c r="N1717" s="236"/>
      <c r="O1717" s="235">
        <v>300</v>
      </c>
      <c r="P1717" s="235">
        <v>300</v>
      </c>
      <c r="Q1717" s="235" t="s">
        <v>8734</v>
      </c>
      <c r="R1717" s="235">
        <v>1</v>
      </c>
      <c r="S1717" s="235" t="s">
        <v>290</v>
      </c>
      <c r="T1717" s="236"/>
      <c r="U1717" s="236"/>
      <c r="V1717" s="236"/>
      <c r="W1717" s="236"/>
      <c r="X1717" s="236"/>
      <c r="Y1717" s="236"/>
      <c r="Z1717" s="235" t="s">
        <v>8735</v>
      </c>
      <c r="AA1717" s="707"/>
      <c r="AB1717" s="707"/>
      <c r="AC1717" s="236"/>
      <c r="AD1717" s="236"/>
      <c r="AE1717" s="236"/>
      <c r="AF1717" s="236"/>
      <c r="AG1717" s="236"/>
      <c r="AH1717" s="236"/>
      <c r="AI1717" s="236"/>
      <c r="AJ1717" s="236"/>
      <c r="AK1717" s="236"/>
      <c r="AL1717" s="236"/>
      <c r="AM1717" s="236"/>
      <c r="AN1717" s="236"/>
      <c r="AO1717" s="236"/>
      <c r="AP1717" s="236"/>
      <c r="AQ1717" s="236"/>
      <c r="AR1717" s="236"/>
      <c r="AS1717" s="236"/>
      <c r="AT1717" s="236"/>
      <c r="AU1717" s="221">
        <v>2010</v>
      </c>
      <c r="AV1717" s="221"/>
      <c r="AW1717" s="221"/>
      <c r="AX1717" s="221"/>
      <c r="AY1717" s="221"/>
      <c r="AZ1717" s="221"/>
      <c r="BA1717" s="221"/>
      <c r="BB1717" s="222">
        <v>120</v>
      </c>
      <c r="BC1717" s="222" t="s">
        <v>11760</v>
      </c>
    </row>
    <row r="1718" spans="2:55" ht="25.7" hidden="1" customHeight="1">
      <c r="B1718" s="225"/>
      <c r="C1718" s="707" t="s">
        <v>7980</v>
      </c>
      <c r="D1718" s="707" t="s">
        <v>8738</v>
      </c>
      <c r="E1718" s="707" t="s">
        <v>7980</v>
      </c>
      <c r="F1718" s="707" t="s">
        <v>7980</v>
      </c>
      <c r="G1718" s="236"/>
      <c r="H1718" s="236"/>
      <c r="I1718" s="235">
        <v>2516</v>
      </c>
      <c r="J1718" s="222">
        <v>539</v>
      </c>
      <c r="K1718" s="235">
        <v>539</v>
      </c>
      <c r="L1718" s="236"/>
      <c r="M1718" s="736"/>
      <c r="N1718" s="236"/>
      <c r="O1718" s="235">
        <v>300</v>
      </c>
      <c r="P1718" s="235">
        <v>300</v>
      </c>
      <c r="Q1718" s="235" t="s">
        <v>8734</v>
      </c>
      <c r="R1718" s="235">
        <v>1</v>
      </c>
      <c r="S1718" s="235" t="s">
        <v>290</v>
      </c>
      <c r="T1718" s="236"/>
      <c r="U1718" s="236"/>
      <c r="V1718" s="236"/>
      <c r="W1718" s="236"/>
      <c r="X1718" s="236"/>
      <c r="Y1718" s="236"/>
      <c r="Z1718" s="235" t="s">
        <v>8735</v>
      </c>
      <c r="AA1718" s="707"/>
      <c r="AB1718" s="707"/>
      <c r="AC1718" s="236"/>
      <c r="AD1718" s="236"/>
      <c r="AE1718" s="236"/>
      <c r="AF1718" s="236"/>
      <c r="AG1718" s="236"/>
      <c r="AH1718" s="236"/>
      <c r="AI1718" s="236"/>
      <c r="AJ1718" s="236"/>
      <c r="AK1718" s="236"/>
      <c r="AL1718" s="236"/>
      <c r="AM1718" s="236"/>
      <c r="AN1718" s="236"/>
      <c r="AO1718" s="236"/>
      <c r="AP1718" s="236"/>
      <c r="AQ1718" s="236"/>
      <c r="AR1718" s="236"/>
      <c r="AS1718" s="236"/>
      <c r="AT1718" s="236"/>
      <c r="AU1718" s="221">
        <v>2011</v>
      </c>
      <c r="AV1718" s="221"/>
      <c r="AW1718" s="221"/>
      <c r="AX1718" s="221"/>
      <c r="AY1718" s="221"/>
      <c r="AZ1718" s="221"/>
      <c r="BA1718" s="221"/>
      <c r="BB1718" s="222">
        <v>150</v>
      </c>
      <c r="BC1718" s="222" t="s">
        <v>11761</v>
      </c>
    </row>
    <row r="1719" spans="2:55" ht="25.7" hidden="1" customHeight="1">
      <c r="B1719" s="225"/>
      <c r="C1719" s="707" t="s">
        <v>7980</v>
      </c>
      <c r="D1719" s="707" t="s">
        <v>8739</v>
      </c>
      <c r="E1719" s="707" t="s">
        <v>7980</v>
      </c>
      <c r="F1719" s="707" t="s">
        <v>7980</v>
      </c>
      <c r="G1719" s="236"/>
      <c r="H1719" s="236"/>
      <c r="I1719" s="235">
        <v>2979</v>
      </c>
      <c r="J1719" s="222">
        <v>478</v>
      </c>
      <c r="K1719" s="235">
        <v>478</v>
      </c>
      <c r="L1719" s="236"/>
      <c r="M1719" s="736"/>
      <c r="N1719" s="236"/>
      <c r="O1719" s="235">
        <v>300</v>
      </c>
      <c r="P1719" s="235">
        <v>300</v>
      </c>
      <c r="Q1719" s="235" t="s">
        <v>8734</v>
      </c>
      <c r="R1719" s="235">
        <v>1</v>
      </c>
      <c r="S1719" s="235" t="s">
        <v>290</v>
      </c>
      <c r="T1719" s="236"/>
      <c r="U1719" s="236"/>
      <c r="V1719" s="236"/>
      <c r="W1719" s="236"/>
      <c r="X1719" s="236"/>
      <c r="Y1719" s="236"/>
      <c r="Z1719" s="235" t="s">
        <v>8735</v>
      </c>
      <c r="AA1719" s="707"/>
      <c r="AB1719" s="707"/>
      <c r="AC1719" s="236"/>
      <c r="AD1719" s="236"/>
      <c r="AE1719" s="236"/>
      <c r="AF1719" s="236"/>
      <c r="AG1719" s="236"/>
      <c r="AH1719" s="236"/>
      <c r="AI1719" s="236"/>
      <c r="AJ1719" s="236"/>
      <c r="AK1719" s="236"/>
      <c r="AL1719" s="236"/>
      <c r="AM1719" s="236"/>
      <c r="AN1719" s="236"/>
      <c r="AO1719" s="236"/>
      <c r="AP1719" s="236"/>
      <c r="AQ1719" s="236"/>
      <c r="AR1719" s="236"/>
      <c r="AS1719" s="236"/>
      <c r="AT1719" s="236"/>
      <c r="AU1719" s="221">
        <v>2011</v>
      </c>
      <c r="AV1719" s="221"/>
      <c r="AW1719" s="221"/>
      <c r="AX1719" s="221"/>
      <c r="AY1719" s="221"/>
      <c r="AZ1719" s="221"/>
      <c r="BA1719" s="221"/>
      <c r="BB1719" s="222">
        <v>150</v>
      </c>
      <c r="BC1719" s="222" t="s">
        <v>11760</v>
      </c>
    </row>
    <row r="1720" spans="2:55" ht="25.7" hidden="1" customHeight="1">
      <c r="B1720" s="225"/>
      <c r="C1720" s="707" t="s">
        <v>7980</v>
      </c>
      <c r="D1720" s="707" t="s">
        <v>8740</v>
      </c>
      <c r="E1720" s="707" t="s">
        <v>7980</v>
      </c>
      <c r="F1720" s="707" t="s">
        <v>7980</v>
      </c>
      <c r="G1720" s="236"/>
      <c r="H1720" s="236"/>
      <c r="I1720" s="235">
        <v>1141</v>
      </c>
      <c r="J1720" s="222">
        <v>456</v>
      </c>
      <c r="K1720" s="235">
        <v>456</v>
      </c>
      <c r="L1720" s="236"/>
      <c r="M1720" s="736"/>
      <c r="N1720" s="236"/>
      <c r="O1720" s="235">
        <v>300</v>
      </c>
      <c r="P1720" s="235">
        <v>300</v>
      </c>
      <c r="Q1720" s="235" t="s">
        <v>8734</v>
      </c>
      <c r="R1720" s="235">
        <v>1</v>
      </c>
      <c r="S1720" s="235" t="s">
        <v>290</v>
      </c>
      <c r="T1720" s="236"/>
      <c r="U1720" s="236"/>
      <c r="V1720" s="236"/>
      <c r="W1720" s="236"/>
      <c r="X1720" s="236"/>
      <c r="Y1720" s="236"/>
      <c r="Z1720" s="235" t="s">
        <v>8735</v>
      </c>
      <c r="AA1720" s="707"/>
      <c r="AB1720" s="707"/>
      <c r="AC1720" s="236"/>
      <c r="AD1720" s="236"/>
      <c r="AE1720" s="236"/>
      <c r="AF1720" s="236"/>
      <c r="AG1720" s="236"/>
      <c r="AH1720" s="236"/>
      <c r="AI1720" s="236"/>
      <c r="AJ1720" s="236"/>
      <c r="AK1720" s="236"/>
      <c r="AL1720" s="236"/>
      <c r="AM1720" s="236"/>
      <c r="AN1720" s="236"/>
      <c r="AO1720" s="236"/>
      <c r="AP1720" s="236"/>
      <c r="AQ1720" s="236"/>
      <c r="AR1720" s="236"/>
      <c r="AS1720" s="236"/>
      <c r="AT1720" s="236"/>
      <c r="AU1720" s="221">
        <v>2012</v>
      </c>
      <c r="AV1720" s="221"/>
      <c r="AW1720" s="221"/>
      <c r="AX1720" s="221"/>
      <c r="AY1720" s="221"/>
      <c r="AZ1720" s="221"/>
      <c r="BA1720" s="221"/>
      <c r="BB1720" s="222">
        <v>200</v>
      </c>
      <c r="BC1720" s="222" t="s">
        <v>8741</v>
      </c>
    </row>
    <row r="1721" spans="2:55" ht="25.7" hidden="1" customHeight="1">
      <c r="B1721" s="225"/>
      <c r="C1721" s="707" t="s">
        <v>7980</v>
      </c>
      <c r="D1721" s="707" t="s">
        <v>8742</v>
      </c>
      <c r="E1721" s="707" t="s">
        <v>7980</v>
      </c>
      <c r="F1721" s="707" t="s">
        <v>7980</v>
      </c>
      <c r="G1721" s="236"/>
      <c r="H1721" s="236"/>
      <c r="I1721" s="235">
        <v>5390</v>
      </c>
      <c r="J1721" s="222">
        <v>516</v>
      </c>
      <c r="K1721" s="235">
        <v>516</v>
      </c>
      <c r="L1721" s="236"/>
      <c r="M1721" s="736"/>
      <c r="N1721" s="236"/>
      <c r="O1721" s="235">
        <v>300</v>
      </c>
      <c r="P1721" s="235">
        <v>300</v>
      </c>
      <c r="Q1721" s="235" t="s">
        <v>8734</v>
      </c>
      <c r="R1721" s="235">
        <v>1</v>
      </c>
      <c r="S1721" s="235" t="s">
        <v>290</v>
      </c>
      <c r="T1721" s="236"/>
      <c r="U1721" s="236"/>
      <c r="V1721" s="236"/>
      <c r="W1721" s="236"/>
      <c r="X1721" s="236"/>
      <c r="Y1721" s="236"/>
      <c r="Z1721" s="235" t="s">
        <v>8735</v>
      </c>
      <c r="AA1721" s="707"/>
      <c r="AB1721" s="707"/>
      <c r="AC1721" s="236"/>
      <c r="AD1721" s="236"/>
      <c r="AE1721" s="236"/>
      <c r="AF1721" s="236"/>
      <c r="AG1721" s="236"/>
      <c r="AH1721" s="236"/>
      <c r="AI1721" s="236"/>
      <c r="AJ1721" s="236"/>
      <c r="AK1721" s="236"/>
      <c r="AL1721" s="236"/>
      <c r="AM1721" s="236"/>
      <c r="AN1721" s="236"/>
      <c r="AO1721" s="236"/>
      <c r="AP1721" s="236"/>
      <c r="AQ1721" s="236"/>
      <c r="AR1721" s="236"/>
      <c r="AS1721" s="236"/>
      <c r="AT1721" s="236"/>
      <c r="AU1721" s="221">
        <v>2012</v>
      </c>
      <c r="AV1721" s="221"/>
      <c r="AW1721" s="221"/>
      <c r="AX1721" s="221"/>
      <c r="AY1721" s="221"/>
      <c r="AZ1721" s="221"/>
      <c r="BA1721" s="221"/>
      <c r="BB1721" s="222">
        <v>200</v>
      </c>
      <c r="BC1721" s="222" t="s">
        <v>8736</v>
      </c>
    </row>
    <row r="1722" spans="2:55" ht="25.7" hidden="1" customHeight="1">
      <c r="B1722" s="225"/>
      <c r="C1722" s="707" t="s">
        <v>7980</v>
      </c>
      <c r="D1722" s="707" t="s">
        <v>8743</v>
      </c>
      <c r="E1722" s="707" t="s">
        <v>7980</v>
      </c>
      <c r="F1722" s="707" t="s">
        <v>7980</v>
      </c>
      <c r="G1722" s="236"/>
      <c r="H1722" s="236"/>
      <c r="I1722" s="235">
        <v>14495</v>
      </c>
      <c r="J1722" s="222">
        <v>616</v>
      </c>
      <c r="K1722" s="235">
        <v>683</v>
      </c>
      <c r="L1722" s="236"/>
      <c r="M1722" s="736"/>
      <c r="N1722" s="236"/>
      <c r="O1722" s="235">
        <v>300</v>
      </c>
      <c r="P1722" s="235">
        <v>300</v>
      </c>
      <c r="Q1722" s="235" t="s">
        <v>8734</v>
      </c>
      <c r="R1722" s="235">
        <v>1</v>
      </c>
      <c r="S1722" s="235" t="s">
        <v>290</v>
      </c>
      <c r="T1722" s="236"/>
      <c r="U1722" s="236"/>
      <c r="V1722" s="236"/>
      <c r="W1722" s="236"/>
      <c r="X1722" s="236"/>
      <c r="Y1722" s="236"/>
      <c r="Z1722" s="235" t="s">
        <v>1886</v>
      </c>
      <c r="AA1722" s="707"/>
      <c r="AB1722" s="707"/>
      <c r="AC1722" s="236"/>
      <c r="AD1722" s="236"/>
      <c r="AE1722" s="236"/>
      <c r="AF1722" s="236"/>
      <c r="AG1722" s="236"/>
      <c r="AH1722" s="236"/>
      <c r="AI1722" s="236"/>
      <c r="AJ1722" s="236"/>
      <c r="AK1722" s="236"/>
      <c r="AL1722" s="236"/>
      <c r="AM1722" s="236"/>
      <c r="AN1722" s="236"/>
      <c r="AO1722" s="236"/>
      <c r="AP1722" s="236"/>
      <c r="AQ1722" s="236"/>
      <c r="AR1722" s="236"/>
      <c r="AS1722" s="236"/>
      <c r="AT1722" s="236"/>
      <c r="AU1722" s="221">
        <v>2012</v>
      </c>
      <c r="AV1722" s="221"/>
      <c r="AW1722" s="221"/>
      <c r="AX1722" s="221"/>
      <c r="AY1722" s="221"/>
      <c r="AZ1722" s="221"/>
      <c r="BA1722" s="221"/>
      <c r="BB1722" s="222">
        <v>300</v>
      </c>
      <c r="BC1722" s="222"/>
    </row>
    <row r="1723" spans="2:55" ht="25.7" hidden="1" customHeight="1">
      <c r="B1723" s="225"/>
      <c r="C1723" s="707" t="s">
        <v>7980</v>
      </c>
      <c r="D1723" s="707" t="s">
        <v>8744</v>
      </c>
      <c r="E1723" s="707" t="s">
        <v>7980</v>
      </c>
      <c r="F1723" s="707" t="s">
        <v>7980</v>
      </c>
      <c r="G1723" s="236"/>
      <c r="H1723" s="236"/>
      <c r="I1723" s="235">
        <v>1141</v>
      </c>
      <c r="J1723" s="222">
        <v>506</v>
      </c>
      <c r="K1723" s="235">
        <v>506</v>
      </c>
      <c r="L1723" s="236"/>
      <c r="M1723" s="736"/>
      <c r="N1723" s="236"/>
      <c r="O1723" s="235">
        <v>300</v>
      </c>
      <c r="P1723" s="235">
        <v>300</v>
      </c>
      <c r="Q1723" s="235" t="s">
        <v>8734</v>
      </c>
      <c r="R1723" s="235">
        <v>1</v>
      </c>
      <c r="S1723" s="235" t="s">
        <v>290</v>
      </c>
      <c r="T1723" s="236"/>
      <c r="U1723" s="236"/>
      <c r="V1723" s="236"/>
      <c r="W1723" s="236"/>
      <c r="X1723" s="236"/>
      <c r="Y1723" s="236"/>
      <c r="Z1723" s="235" t="s">
        <v>8735</v>
      </c>
      <c r="AA1723" s="707"/>
      <c r="AB1723" s="707"/>
      <c r="AC1723" s="236"/>
      <c r="AD1723" s="236"/>
      <c r="AE1723" s="236"/>
      <c r="AF1723" s="236"/>
      <c r="AG1723" s="236"/>
      <c r="AH1723" s="236"/>
      <c r="AI1723" s="236"/>
      <c r="AJ1723" s="236"/>
      <c r="AK1723" s="236"/>
      <c r="AL1723" s="236"/>
      <c r="AM1723" s="236"/>
      <c r="AN1723" s="236"/>
      <c r="AO1723" s="236"/>
      <c r="AP1723" s="236"/>
      <c r="AQ1723" s="236"/>
      <c r="AR1723" s="236"/>
      <c r="AS1723" s="236"/>
      <c r="AT1723" s="236"/>
      <c r="AU1723" s="221">
        <v>2013</v>
      </c>
      <c r="AV1723" s="221"/>
      <c r="AW1723" s="221"/>
      <c r="AX1723" s="221"/>
      <c r="AY1723" s="221"/>
      <c r="AZ1723" s="221"/>
      <c r="BA1723" s="221"/>
      <c r="BB1723" s="222">
        <v>250</v>
      </c>
      <c r="BC1723" s="222"/>
    </row>
    <row r="1724" spans="2:55" ht="25.7" hidden="1" customHeight="1">
      <c r="B1724" s="225"/>
      <c r="C1724" s="707" t="s">
        <v>7980</v>
      </c>
      <c r="D1724" s="707" t="s">
        <v>8745</v>
      </c>
      <c r="E1724" s="707" t="s">
        <v>7980</v>
      </c>
      <c r="F1724" s="707" t="s">
        <v>7980</v>
      </c>
      <c r="G1724" s="236"/>
      <c r="H1724" s="236"/>
      <c r="I1724" s="235">
        <v>2290</v>
      </c>
      <c r="J1724" s="222">
        <v>528</v>
      </c>
      <c r="K1724" s="235">
        <v>528</v>
      </c>
      <c r="L1724" s="236"/>
      <c r="M1724" s="736"/>
      <c r="N1724" s="236"/>
      <c r="O1724" s="235">
        <v>300</v>
      </c>
      <c r="P1724" s="235">
        <v>300</v>
      </c>
      <c r="Q1724" s="235" t="s">
        <v>8734</v>
      </c>
      <c r="R1724" s="235">
        <v>1</v>
      </c>
      <c r="S1724" s="235" t="s">
        <v>290</v>
      </c>
      <c r="T1724" s="236"/>
      <c r="U1724" s="236"/>
      <c r="V1724" s="236"/>
      <c r="W1724" s="236"/>
      <c r="X1724" s="236"/>
      <c r="Y1724" s="236"/>
      <c r="Z1724" s="235" t="s">
        <v>8735</v>
      </c>
      <c r="AA1724" s="707"/>
      <c r="AB1724" s="707"/>
      <c r="AC1724" s="236"/>
      <c r="AD1724" s="236"/>
      <c r="AE1724" s="236"/>
      <c r="AF1724" s="236"/>
      <c r="AG1724" s="236"/>
      <c r="AH1724" s="236"/>
      <c r="AI1724" s="236"/>
      <c r="AJ1724" s="236"/>
      <c r="AK1724" s="236"/>
      <c r="AL1724" s="236"/>
      <c r="AM1724" s="236"/>
      <c r="AN1724" s="236"/>
      <c r="AO1724" s="236"/>
      <c r="AP1724" s="236"/>
      <c r="AQ1724" s="236"/>
      <c r="AR1724" s="236"/>
      <c r="AS1724" s="236"/>
      <c r="AT1724" s="236"/>
      <c r="AU1724" s="221">
        <v>2015</v>
      </c>
      <c r="AV1724" s="221"/>
      <c r="AW1724" s="221"/>
      <c r="AX1724" s="221"/>
      <c r="AY1724" s="221"/>
      <c r="AZ1724" s="221"/>
      <c r="BA1724" s="221"/>
      <c r="BB1724" s="222">
        <v>250</v>
      </c>
      <c r="BC1724" s="222"/>
    </row>
    <row r="1725" spans="2:55" ht="25.7" hidden="1" customHeight="1">
      <c r="B1725" s="225"/>
      <c r="C1725" s="707" t="s">
        <v>7980</v>
      </c>
      <c r="D1725" s="707" t="s">
        <v>8746</v>
      </c>
      <c r="E1725" s="707" t="s">
        <v>7980</v>
      </c>
      <c r="F1725" s="707" t="s">
        <v>7980</v>
      </c>
      <c r="G1725" s="236"/>
      <c r="H1725" s="236"/>
      <c r="I1725" s="235">
        <v>11714</v>
      </c>
      <c r="J1725" s="222">
        <v>357</v>
      </c>
      <c r="K1725" s="235">
        <v>357</v>
      </c>
      <c r="L1725" s="236"/>
      <c r="M1725" s="736"/>
      <c r="N1725" s="236"/>
      <c r="O1725" s="235">
        <v>300</v>
      </c>
      <c r="P1725" s="235">
        <v>300</v>
      </c>
      <c r="Q1725" s="235" t="s">
        <v>8734</v>
      </c>
      <c r="R1725" s="235">
        <v>1</v>
      </c>
      <c r="S1725" s="235" t="s">
        <v>290</v>
      </c>
      <c r="T1725" s="236"/>
      <c r="U1725" s="236"/>
      <c r="V1725" s="236"/>
      <c r="W1725" s="236"/>
      <c r="X1725" s="236"/>
      <c r="Y1725" s="236"/>
      <c r="Z1725" s="235" t="s">
        <v>8735</v>
      </c>
      <c r="AA1725" s="707"/>
      <c r="AB1725" s="707"/>
      <c r="AC1725" s="236"/>
      <c r="AD1725" s="236"/>
      <c r="AE1725" s="236"/>
      <c r="AF1725" s="236"/>
      <c r="AG1725" s="236"/>
      <c r="AH1725" s="236"/>
      <c r="AI1725" s="236"/>
      <c r="AJ1725" s="236"/>
      <c r="AK1725" s="236"/>
      <c r="AL1725" s="236"/>
      <c r="AM1725" s="236"/>
      <c r="AN1725" s="236"/>
      <c r="AO1725" s="236"/>
      <c r="AP1725" s="236"/>
      <c r="AQ1725" s="236"/>
      <c r="AR1725" s="236"/>
      <c r="AS1725" s="236"/>
      <c r="AT1725" s="236"/>
      <c r="AU1725" s="221">
        <v>2015</v>
      </c>
      <c r="AV1725" s="221"/>
      <c r="AW1725" s="221"/>
      <c r="AX1725" s="221"/>
      <c r="AY1725" s="221"/>
      <c r="AZ1725" s="221"/>
      <c r="BA1725" s="221"/>
      <c r="BB1725" s="222">
        <v>250</v>
      </c>
      <c r="BC1725" s="222"/>
    </row>
    <row r="1726" spans="2:55" ht="25.7" hidden="1" customHeight="1">
      <c r="B1726" s="225"/>
      <c r="C1726" s="707" t="s">
        <v>7987</v>
      </c>
      <c r="D1726" s="707" t="s">
        <v>8747</v>
      </c>
      <c r="E1726" s="707" t="s">
        <v>7987</v>
      </c>
      <c r="F1726" s="707" t="s">
        <v>15042</v>
      </c>
      <c r="G1726" s="236"/>
      <c r="H1726" s="236"/>
      <c r="I1726" s="235">
        <v>17023</v>
      </c>
      <c r="J1726" s="222">
        <v>3475.8</v>
      </c>
      <c r="K1726" s="235">
        <v>3526.8</v>
      </c>
      <c r="L1726" s="236"/>
      <c r="M1726" s="736"/>
      <c r="N1726" s="236"/>
      <c r="O1726" s="235">
        <v>1800</v>
      </c>
      <c r="P1726" s="235">
        <v>1800</v>
      </c>
      <c r="Q1726" s="235" t="s">
        <v>6138</v>
      </c>
      <c r="R1726" s="235">
        <v>6</v>
      </c>
      <c r="S1726" s="235" t="s">
        <v>290</v>
      </c>
      <c r="T1726" s="236"/>
      <c r="U1726" s="236"/>
      <c r="V1726" s="236"/>
      <c r="W1726" s="236"/>
      <c r="X1726" s="236"/>
      <c r="Y1726" s="236"/>
      <c r="Z1726" s="235" t="s">
        <v>8748</v>
      </c>
      <c r="AA1726" s="707"/>
      <c r="AB1726" s="707"/>
      <c r="AC1726" s="236"/>
      <c r="AD1726" s="236"/>
      <c r="AE1726" s="236"/>
      <c r="AF1726" s="236"/>
      <c r="AG1726" s="236"/>
      <c r="AH1726" s="236"/>
      <c r="AI1726" s="236"/>
      <c r="AJ1726" s="236"/>
      <c r="AK1726" s="236"/>
      <c r="AL1726" s="236"/>
      <c r="AM1726" s="236"/>
      <c r="AN1726" s="236"/>
      <c r="AO1726" s="236"/>
      <c r="AP1726" s="236"/>
      <c r="AQ1726" s="236"/>
      <c r="AR1726" s="236"/>
      <c r="AS1726" s="236"/>
      <c r="AT1726" s="236"/>
      <c r="AU1726" s="221">
        <v>2007</v>
      </c>
      <c r="AV1726" s="221"/>
      <c r="AW1726" s="221"/>
      <c r="AX1726" s="221"/>
      <c r="AY1726" s="221"/>
      <c r="AZ1726" s="221"/>
      <c r="BA1726" s="221"/>
      <c r="BB1726" s="222">
        <v>2150</v>
      </c>
      <c r="BC1726" s="222"/>
    </row>
    <row r="1727" spans="2:55" ht="25.7" hidden="1" customHeight="1">
      <c r="B1727" s="225"/>
      <c r="C1727" s="707" t="s">
        <v>7987</v>
      </c>
      <c r="D1727" s="707" t="s">
        <v>8749</v>
      </c>
      <c r="E1727" s="707" t="s">
        <v>7987</v>
      </c>
      <c r="F1727" s="707" t="s">
        <v>7987</v>
      </c>
      <c r="G1727" s="236"/>
      <c r="H1727" s="236"/>
      <c r="I1727" s="235">
        <v>1000</v>
      </c>
      <c r="J1727" s="222">
        <v>426</v>
      </c>
      <c r="K1727" s="235">
        <v>426</v>
      </c>
      <c r="L1727" s="236"/>
      <c r="M1727" s="736"/>
      <c r="N1727" s="236"/>
      <c r="O1727" s="235">
        <v>300</v>
      </c>
      <c r="P1727" s="235">
        <v>300</v>
      </c>
      <c r="Q1727" s="235" t="s">
        <v>6138</v>
      </c>
      <c r="R1727" s="235">
        <v>1</v>
      </c>
      <c r="S1727" s="235" t="s">
        <v>290</v>
      </c>
      <c r="T1727" s="236"/>
      <c r="U1727" s="236"/>
      <c r="V1727" s="236"/>
      <c r="W1727" s="236"/>
      <c r="X1727" s="236"/>
      <c r="Y1727" s="236"/>
      <c r="Z1727" s="235" t="s">
        <v>8750</v>
      </c>
      <c r="AA1727" s="707"/>
      <c r="AB1727" s="707"/>
      <c r="AC1727" s="236"/>
      <c r="AD1727" s="236"/>
      <c r="AE1727" s="236"/>
      <c r="AF1727" s="236"/>
      <c r="AG1727" s="236"/>
      <c r="AH1727" s="236"/>
      <c r="AI1727" s="236"/>
      <c r="AJ1727" s="236"/>
      <c r="AK1727" s="236"/>
      <c r="AL1727" s="236"/>
      <c r="AM1727" s="236"/>
      <c r="AN1727" s="236"/>
      <c r="AO1727" s="236"/>
      <c r="AP1727" s="236"/>
      <c r="AQ1727" s="236"/>
      <c r="AR1727" s="236"/>
      <c r="AS1727" s="236"/>
      <c r="AT1727" s="236"/>
      <c r="AU1727" s="221">
        <v>2008</v>
      </c>
      <c r="AV1727" s="221"/>
      <c r="AW1727" s="221"/>
      <c r="AX1727" s="221"/>
      <c r="AY1727" s="221"/>
      <c r="AZ1727" s="221"/>
      <c r="BA1727" s="221"/>
      <c r="BB1727" s="222">
        <v>45</v>
      </c>
      <c r="BC1727" s="222"/>
    </row>
    <row r="1728" spans="2:55" ht="25.7" hidden="1" customHeight="1">
      <c r="B1728" s="225"/>
      <c r="C1728" s="707" t="s">
        <v>7987</v>
      </c>
      <c r="D1728" s="707" t="s">
        <v>8751</v>
      </c>
      <c r="E1728" s="707" t="s">
        <v>7987</v>
      </c>
      <c r="F1728" s="707" t="s">
        <v>7987</v>
      </c>
      <c r="G1728" s="236"/>
      <c r="H1728" s="236"/>
      <c r="I1728" s="235">
        <v>1062</v>
      </c>
      <c r="J1728" s="222">
        <v>421</v>
      </c>
      <c r="K1728" s="235">
        <v>421</v>
      </c>
      <c r="L1728" s="236"/>
      <c r="M1728" s="736"/>
      <c r="N1728" s="236"/>
      <c r="O1728" s="235">
        <v>300</v>
      </c>
      <c r="P1728" s="235">
        <v>300</v>
      </c>
      <c r="Q1728" s="235" t="s">
        <v>6138</v>
      </c>
      <c r="R1728" s="235">
        <v>1</v>
      </c>
      <c r="S1728" s="235" t="s">
        <v>290</v>
      </c>
      <c r="T1728" s="236"/>
      <c r="U1728" s="236"/>
      <c r="V1728" s="236"/>
      <c r="W1728" s="236"/>
      <c r="X1728" s="236"/>
      <c r="Y1728" s="236"/>
      <c r="Z1728" s="235" t="s">
        <v>1496</v>
      </c>
      <c r="AA1728" s="707"/>
      <c r="AB1728" s="707"/>
      <c r="AC1728" s="236"/>
      <c r="AD1728" s="236"/>
      <c r="AE1728" s="236"/>
      <c r="AF1728" s="236"/>
      <c r="AG1728" s="236"/>
      <c r="AH1728" s="236"/>
      <c r="AI1728" s="236"/>
      <c r="AJ1728" s="236"/>
      <c r="AK1728" s="236"/>
      <c r="AL1728" s="236"/>
      <c r="AM1728" s="236"/>
      <c r="AN1728" s="236"/>
      <c r="AO1728" s="236"/>
      <c r="AP1728" s="236"/>
      <c r="AQ1728" s="236"/>
      <c r="AR1728" s="236"/>
      <c r="AS1728" s="236"/>
      <c r="AT1728" s="236"/>
      <c r="AU1728" s="221">
        <v>2005</v>
      </c>
      <c r="AV1728" s="221"/>
      <c r="AW1728" s="221"/>
      <c r="AX1728" s="221"/>
      <c r="AY1728" s="221"/>
      <c r="AZ1728" s="221"/>
      <c r="BA1728" s="221"/>
      <c r="BB1728" s="222">
        <v>27</v>
      </c>
      <c r="BC1728" s="222"/>
    </row>
    <row r="1729" spans="2:55" ht="25.7" hidden="1" customHeight="1">
      <c r="B1729" s="225"/>
      <c r="C1729" s="707" t="s">
        <v>7987</v>
      </c>
      <c r="D1729" s="707" t="s">
        <v>8752</v>
      </c>
      <c r="E1729" s="707" t="s">
        <v>7987</v>
      </c>
      <c r="F1729" s="707" t="s">
        <v>7987</v>
      </c>
      <c r="G1729" s="236"/>
      <c r="H1729" s="236"/>
      <c r="I1729" s="235">
        <v>1462</v>
      </c>
      <c r="J1729" s="222">
        <v>437</v>
      </c>
      <c r="K1729" s="235">
        <v>437</v>
      </c>
      <c r="L1729" s="236"/>
      <c r="M1729" s="736"/>
      <c r="N1729" s="236"/>
      <c r="O1729" s="235">
        <v>300</v>
      </c>
      <c r="P1729" s="235">
        <v>300</v>
      </c>
      <c r="Q1729" s="235" t="s">
        <v>6138</v>
      </c>
      <c r="R1729" s="235">
        <v>1</v>
      </c>
      <c r="S1729" s="235" t="s">
        <v>290</v>
      </c>
      <c r="T1729" s="236"/>
      <c r="U1729" s="236"/>
      <c r="V1729" s="236"/>
      <c r="W1729" s="236"/>
      <c r="X1729" s="236"/>
      <c r="Y1729" s="236"/>
      <c r="Z1729" s="235" t="s">
        <v>1496</v>
      </c>
      <c r="AA1729" s="707"/>
      <c r="AB1729" s="707"/>
      <c r="AC1729" s="236"/>
      <c r="AD1729" s="236"/>
      <c r="AE1729" s="236"/>
      <c r="AF1729" s="236"/>
      <c r="AG1729" s="236"/>
      <c r="AH1729" s="236"/>
      <c r="AI1729" s="236"/>
      <c r="AJ1729" s="236"/>
      <c r="AK1729" s="236"/>
      <c r="AL1729" s="236"/>
      <c r="AM1729" s="236"/>
      <c r="AN1729" s="236"/>
      <c r="AO1729" s="236"/>
      <c r="AP1729" s="236"/>
      <c r="AQ1729" s="236"/>
      <c r="AR1729" s="236"/>
      <c r="AS1729" s="236"/>
      <c r="AT1729" s="236"/>
      <c r="AU1729" s="221">
        <v>2007</v>
      </c>
      <c r="AV1729" s="221"/>
      <c r="AW1729" s="221"/>
      <c r="AX1729" s="221"/>
      <c r="AY1729" s="221"/>
      <c r="AZ1729" s="221"/>
      <c r="BA1729" s="221"/>
      <c r="BB1729" s="222">
        <v>35</v>
      </c>
      <c r="BC1729" s="222"/>
    </row>
    <row r="1730" spans="2:55" ht="25.7" hidden="1" customHeight="1">
      <c r="B1730" s="225"/>
      <c r="C1730" s="707" t="s">
        <v>7987</v>
      </c>
      <c r="D1730" s="707" t="s">
        <v>8753</v>
      </c>
      <c r="E1730" s="707" t="s">
        <v>7987</v>
      </c>
      <c r="F1730" s="707" t="s">
        <v>7987</v>
      </c>
      <c r="G1730" s="236"/>
      <c r="H1730" s="236"/>
      <c r="I1730" s="235">
        <v>705</v>
      </c>
      <c r="J1730" s="222">
        <v>422</v>
      </c>
      <c r="K1730" s="235">
        <v>422</v>
      </c>
      <c r="L1730" s="236"/>
      <c r="M1730" s="736"/>
      <c r="N1730" s="236"/>
      <c r="O1730" s="235">
        <v>300</v>
      </c>
      <c r="P1730" s="235">
        <v>300</v>
      </c>
      <c r="Q1730" s="235" t="s">
        <v>6138</v>
      </c>
      <c r="R1730" s="235">
        <v>1</v>
      </c>
      <c r="S1730" s="235" t="s">
        <v>290</v>
      </c>
      <c r="T1730" s="236"/>
      <c r="U1730" s="236"/>
      <c r="V1730" s="236"/>
      <c r="W1730" s="236"/>
      <c r="X1730" s="236"/>
      <c r="Y1730" s="236"/>
      <c r="Z1730" s="235" t="s">
        <v>1496</v>
      </c>
      <c r="AA1730" s="707"/>
      <c r="AB1730" s="707"/>
      <c r="AC1730" s="236"/>
      <c r="AD1730" s="236"/>
      <c r="AE1730" s="236"/>
      <c r="AF1730" s="236"/>
      <c r="AG1730" s="236"/>
      <c r="AH1730" s="236"/>
      <c r="AI1730" s="236"/>
      <c r="AJ1730" s="236"/>
      <c r="AK1730" s="236"/>
      <c r="AL1730" s="236"/>
      <c r="AM1730" s="236"/>
      <c r="AN1730" s="236"/>
      <c r="AO1730" s="236"/>
      <c r="AP1730" s="236"/>
      <c r="AQ1730" s="236"/>
      <c r="AR1730" s="236"/>
      <c r="AS1730" s="236"/>
      <c r="AT1730" s="236"/>
      <c r="AU1730" s="221">
        <v>2004</v>
      </c>
      <c r="AV1730" s="221"/>
      <c r="AW1730" s="221"/>
      <c r="AX1730" s="221"/>
      <c r="AY1730" s="221"/>
      <c r="AZ1730" s="221"/>
      <c r="BA1730" s="221"/>
      <c r="BB1730" s="222">
        <v>30</v>
      </c>
      <c r="BC1730" s="222"/>
    </row>
    <row r="1731" spans="2:55" ht="25.7" hidden="1" customHeight="1">
      <c r="B1731" s="225"/>
      <c r="C1731" s="707" t="s">
        <v>695</v>
      </c>
      <c r="D1731" s="707" t="s">
        <v>8754</v>
      </c>
      <c r="E1731" s="707" t="s">
        <v>695</v>
      </c>
      <c r="F1731" s="707" t="s">
        <v>695</v>
      </c>
      <c r="G1731" s="236"/>
      <c r="H1731" s="236"/>
      <c r="I1731" s="235">
        <v>13284</v>
      </c>
      <c r="J1731" s="222">
        <v>393.75</v>
      </c>
      <c r="K1731" s="235">
        <v>393.75</v>
      </c>
      <c r="L1731" s="236"/>
      <c r="M1731" s="736"/>
      <c r="N1731" s="236"/>
      <c r="O1731" s="235">
        <v>300</v>
      </c>
      <c r="P1731" s="235">
        <v>300</v>
      </c>
      <c r="Q1731" s="235" t="s">
        <v>6138</v>
      </c>
      <c r="R1731" s="235">
        <v>1</v>
      </c>
      <c r="S1731" s="235" t="s">
        <v>290</v>
      </c>
      <c r="T1731" s="236"/>
      <c r="U1731" s="236"/>
      <c r="V1731" s="236"/>
      <c r="W1731" s="236"/>
      <c r="X1731" s="236"/>
      <c r="Y1731" s="236"/>
      <c r="Z1731" s="235" t="s">
        <v>1496</v>
      </c>
      <c r="AA1731" s="707"/>
      <c r="AB1731" s="707"/>
      <c r="AC1731" s="236"/>
      <c r="AD1731" s="236"/>
      <c r="AE1731" s="236"/>
      <c r="AF1731" s="236"/>
      <c r="AG1731" s="236"/>
      <c r="AH1731" s="236"/>
      <c r="AI1731" s="236"/>
      <c r="AJ1731" s="236"/>
      <c r="AK1731" s="236"/>
      <c r="AL1731" s="236"/>
      <c r="AM1731" s="236"/>
      <c r="AN1731" s="236"/>
      <c r="AO1731" s="236"/>
      <c r="AP1731" s="236"/>
      <c r="AQ1731" s="236"/>
      <c r="AR1731" s="236"/>
      <c r="AS1731" s="236"/>
      <c r="AT1731" s="236"/>
      <c r="AU1731" s="221">
        <v>2008</v>
      </c>
      <c r="AV1731" s="221"/>
      <c r="AW1731" s="221"/>
      <c r="AX1731" s="221"/>
      <c r="AY1731" s="221"/>
      <c r="AZ1731" s="221"/>
      <c r="BA1731" s="221"/>
      <c r="BB1731" s="222">
        <v>90</v>
      </c>
      <c r="BC1731" s="222"/>
    </row>
    <row r="1732" spans="2:55" ht="25.7" hidden="1" customHeight="1">
      <c r="B1732" s="225"/>
      <c r="C1732" s="707" t="s">
        <v>695</v>
      </c>
      <c r="D1732" s="707" t="s">
        <v>8755</v>
      </c>
      <c r="E1732" s="707" t="s">
        <v>695</v>
      </c>
      <c r="F1732" s="707" t="s">
        <v>695</v>
      </c>
      <c r="G1732" s="236"/>
      <c r="H1732" s="236"/>
      <c r="I1732" s="235">
        <v>1499</v>
      </c>
      <c r="J1732" s="222">
        <v>453.37</v>
      </c>
      <c r="K1732" s="235">
        <v>453.37</v>
      </c>
      <c r="L1732" s="236"/>
      <c r="M1732" s="736"/>
      <c r="N1732" s="236"/>
      <c r="O1732" s="235">
        <v>300</v>
      </c>
      <c r="P1732" s="235">
        <v>300</v>
      </c>
      <c r="Q1732" s="235" t="s">
        <v>6138</v>
      </c>
      <c r="R1732" s="235">
        <v>1</v>
      </c>
      <c r="S1732" s="235" t="s">
        <v>290</v>
      </c>
      <c r="T1732" s="236"/>
      <c r="U1732" s="236"/>
      <c r="V1732" s="236"/>
      <c r="W1732" s="236"/>
      <c r="X1732" s="236"/>
      <c r="Y1732" s="236"/>
      <c r="Z1732" s="235" t="s">
        <v>11762</v>
      </c>
      <c r="AA1732" s="707"/>
      <c r="AB1732" s="707"/>
      <c r="AC1732" s="236"/>
      <c r="AD1732" s="236"/>
      <c r="AE1732" s="236"/>
      <c r="AF1732" s="236"/>
      <c r="AG1732" s="236"/>
      <c r="AH1732" s="236"/>
      <c r="AI1732" s="236"/>
      <c r="AJ1732" s="236"/>
      <c r="AK1732" s="236"/>
      <c r="AL1732" s="236"/>
      <c r="AM1732" s="236"/>
      <c r="AN1732" s="236"/>
      <c r="AO1732" s="236"/>
      <c r="AP1732" s="236"/>
      <c r="AQ1732" s="236"/>
      <c r="AR1732" s="236"/>
      <c r="AS1732" s="236"/>
      <c r="AT1732" s="236"/>
      <c r="AU1732" s="221">
        <v>2010</v>
      </c>
      <c r="AV1732" s="221"/>
      <c r="AW1732" s="221"/>
      <c r="AX1732" s="221"/>
      <c r="AY1732" s="221"/>
      <c r="AZ1732" s="221"/>
      <c r="BA1732" s="221"/>
      <c r="BB1732" s="222">
        <v>230</v>
      </c>
      <c r="BC1732" s="222"/>
    </row>
    <row r="1733" spans="2:55" ht="25.7" hidden="1" customHeight="1">
      <c r="B1733" s="225"/>
      <c r="C1733" s="707" t="s">
        <v>695</v>
      </c>
      <c r="D1733" s="707" t="s">
        <v>8756</v>
      </c>
      <c r="E1733" s="957" t="s">
        <v>695</v>
      </c>
      <c r="F1733" s="707" t="s">
        <v>695</v>
      </c>
      <c r="G1733" s="236"/>
      <c r="H1733" s="236"/>
      <c r="I1733" s="235">
        <v>2848</v>
      </c>
      <c r="J1733" s="222">
        <v>437.4</v>
      </c>
      <c r="K1733" s="235">
        <v>437.4</v>
      </c>
      <c r="L1733" s="236"/>
      <c r="M1733" s="736"/>
      <c r="N1733" s="236"/>
      <c r="O1733" s="235">
        <v>300</v>
      </c>
      <c r="P1733" s="235">
        <v>300</v>
      </c>
      <c r="Q1733" s="235" t="s">
        <v>6138</v>
      </c>
      <c r="R1733" s="235">
        <v>1</v>
      </c>
      <c r="S1733" s="235" t="s">
        <v>290</v>
      </c>
      <c r="T1733" s="236"/>
      <c r="U1733" s="236"/>
      <c r="V1733" s="236"/>
      <c r="W1733" s="236"/>
      <c r="X1733" s="236"/>
      <c r="Y1733" s="236"/>
      <c r="Z1733" s="235" t="s">
        <v>6002</v>
      </c>
      <c r="AA1733" s="707"/>
      <c r="AB1733" s="707"/>
      <c r="AC1733" s="236"/>
      <c r="AD1733" s="236"/>
      <c r="AE1733" s="236"/>
      <c r="AF1733" s="236"/>
      <c r="AG1733" s="236"/>
      <c r="AH1733" s="236"/>
      <c r="AI1733" s="236"/>
      <c r="AJ1733" s="236"/>
      <c r="AK1733" s="236"/>
      <c r="AL1733" s="236"/>
      <c r="AM1733" s="236"/>
      <c r="AN1733" s="236"/>
      <c r="AO1733" s="236"/>
      <c r="AP1733" s="236"/>
      <c r="AQ1733" s="236"/>
      <c r="AR1733" s="236"/>
      <c r="AS1733" s="236"/>
      <c r="AT1733" s="236"/>
      <c r="AU1733" s="221">
        <v>2011</v>
      </c>
      <c r="AV1733" s="221"/>
      <c r="AW1733" s="221"/>
      <c r="AX1733" s="221"/>
      <c r="AY1733" s="221"/>
      <c r="AZ1733" s="221"/>
      <c r="BA1733" s="221"/>
      <c r="BB1733" s="222">
        <v>150</v>
      </c>
      <c r="BC1733" s="222"/>
    </row>
    <row r="1734" spans="2:55" ht="25.7" hidden="1" customHeight="1">
      <c r="B1734" s="225"/>
      <c r="C1734" s="707" t="s">
        <v>695</v>
      </c>
      <c r="D1734" s="707" t="s">
        <v>1887</v>
      </c>
      <c r="E1734" s="707" t="s">
        <v>695</v>
      </c>
      <c r="F1734" s="707" t="s">
        <v>695</v>
      </c>
      <c r="G1734" s="236"/>
      <c r="H1734" s="236"/>
      <c r="I1734" s="235">
        <v>1549</v>
      </c>
      <c r="J1734" s="222">
        <v>306</v>
      </c>
      <c r="K1734" s="235">
        <v>306</v>
      </c>
      <c r="L1734" s="236"/>
      <c r="M1734" s="736"/>
      <c r="N1734" s="236"/>
      <c r="O1734" s="235">
        <v>306</v>
      </c>
      <c r="P1734" s="235">
        <v>306</v>
      </c>
      <c r="Q1734" s="235" t="s">
        <v>1888</v>
      </c>
      <c r="R1734" s="235">
        <v>1</v>
      </c>
      <c r="S1734" s="235" t="s">
        <v>290</v>
      </c>
      <c r="T1734" s="236"/>
      <c r="U1734" s="236"/>
      <c r="V1734" s="236"/>
      <c r="W1734" s="236"/>
      <c r="X1734" s="236"/>
      <c r="Y1734" s="236"/>
      <c r="Z1734" s="235" t="s">
        <v>1889</v>
      </c>
      <c r="AA1734" s="707"/>
      <c r="AB1734" s="707"/>
      <c r="AC1734" s="236"/>
      <c r="AD1734" s="236"/>
      <c r="AE1734" s="236"/>
      <c r="AF1734" s="236"/>
      <c r="AG1734" s="236"/>
      <c r="AH1734" s="236"/>
      <c r="AI1734" s="236"/>
      <c r="AJ1734" s="236"/>
      <c r="AK1734" s="236"/>
      <c r="AL1734" s="236"/>
      <c r="AM1734" s="236"/>
      <c r="AN1734" s="236"/>
      <c r="AO1734" s="236"/>
      <c r="AP1734" s="236"/>
      <c r="AQ1734" s="236"/>
      <c r="AR1734" s="236"/>
      <c r="AS1734" s="236"/>
      <c r="AT1734" s="236"/>
      <c r="AU1734" s="221">
        <v>2013</v>
      </c>
      <c r="AV1734" s="221"/>
      <c r="AW1734" s="221"/>
      <c r="AX1734" s="221"/>
      <c r="AY1734" s="221"/>
      <c r="AZ1734" s="221"/>
      <c r="BA1734" s="221"/>
      <c r="BB1734" s="222">
        <v>100</v>
      </c>
      <c r="BC1734" s="222"/>
    </row>
    <row r="1735" spans="2:55" ht="25.7" hidden="1" customHeight="1">
      <c r="B1735" s="225"/>
      <c r="C1735" s="707" t="s">
        <v>695</v>
      </c>
      <c r="D1735" s="707" t="s">
        <v>8757</v>
      </c>
      <c r="E1735" s="707" t="s">
        <v>695</v>
      </c>
      <c r="F1735" s="707" t="s">
        <v>695</v>
      </c>
      <c r="G1735" s="236"/>
      <c r="H1735" s="236"/>
      <c r="I1735" s="235">
        <v>1265</v>
      </c>
      <c r="J1735" s="222">
        <v>472.38</v>
      </c>
      <c r="K1735" s="235">
        <v>472.38</v>
      </c>
      <c r="L1735" s="236"/>
      <c r="M1735" s="736"/>
      <c r="N1735" s="236"/>
      <c r="O1735" s="235">
        <v>300</v>
      </c>
      <c r="P1735" s="235">
        <v>300</v>
      </c>
      <c r="Q1735" s="235" t="s">
        <v>6138</v>
      </c>
      <c r="R1735" s="235">
        <v>1</v>
      </c>
      <c r="S1735" s="235" t="s">
        <v>290</v>
      </c>
      <c r="T1735" s="236"/>
      <c r="U1735" s="236"/>
      <c r="V1735" s="236"/>
      <c r="W1735" s="236"/>
      <c r="X1735" s="236"/>
      <c r="Y1735" s="236"/>
      <c r="Z1735" s="235" t="s">
        <v>8758</v>
      </c>
      <c r="AA1735" s="707"/>
      <c r="AB1735" s="707"/>
      <c r="AC1735" s="236"/>
      <c r="AD1735" s="236"/>
      <c r="AE1735" s="236"/>
      <c r="AF1735" s="236"/>
      <c r="AG1735" s="236"/>
      <c r="AH1735" s="236"/>
      <c r="AI1735" s="236"/>
      <c r="AJ1735" s="236"/>
      <c r="AK1735" s="236"/>
      <c r="AL1735" s="236"/>
      <c r="AM1735" s="236"/>
      <c r="AN1735" s="236"/>
      <c r="AO1735" s="236"/>
      <c r="AP1735" s="236"/>
      <c r="AQ1735" s="236"/>
      <c r="AR1735" s="236"/>
      <c r="AS1735" s="236"/>
      <c r="AT1735" s="236"/>
      <c r="AU1735" s="221">
        <v>2012</v>
      </c>
      <c r="AV1735" s="221"/>
      <c r="AW1735" s="221"/>
      <c r="AX1735" s="221"/>
      <c r="AY1735" s="221"/>
      <c r="AZ1735" s="221"/>
      <c r="BA1735" s="221"/>
      <c r="BB1735" s="222">
        <v>300</v>
      </c>
      <c r="BC1735" s="222"/>
    </row>
    <row r="1736" spans="2:55" ht="25.7" hidden="1" customHeight="1">
      <c r="B1736" s="225"/>
      <c r="C1736" s="707" t="s">
        <v>695</v>
      </c>
      <c r="D1736" s="707" t="s">
        <v>8759</v>
      </c>
      <c r="E1736" s="958" t="s">
        <v>695</v>
      </c>
      <c r="F1736" s="707" t="s">
        <v>695</v>
      </c>
      <c r="G1736" s="236"/>
      <c r="H1736" s="236"/>
      <c r="I1736" s="235">
        <v>3923</v>
      </c>
      <c r="J1736" s="222">
        <v>450.76</v>
      </c>
      <c r="K1736" s="235">
        <v>450.76</v>
      </c>
      <c r="L1736" s="236"/>
      <c r="M1736" s="736"/>
      <c r="N1736" s="236"/>
      <c r="O1736" s="235">
        <v>600</v>
      </c>
      <c r="P1736" s="235">
        <v>600</v>
      </c>
      <c r="Q1736" s="235" t="s">
        <v>6138</v>
      </c>
      <c r="R1736" s="235">
        <v>2</v>
      </c>
      <c r="S1736" s="235" t="s">
        <v>290</v>
      </c>
      <c r="T1736" s="236"/>
      <c r="U1736" s="236"/>
      <c r="V1736" s="236"/>
      <c r="W1736" s="236"/>
      <c r="X1736" s="236"/>
      <c r="Y1736" s="236"/>
      <c r="Z1736" s="235" t="s">
        <v>8760</v>
      </c>
      <c r="AA1736" s="707"/>
      <c r="AB1736" s="707"/>
      <c r="AC1736" s="236"/>
      <c r="AD1736" s="236"/>
      <c r="AE1736" s="236"/>
      <c r="AF1736" s="236"/>
      <c r="AG1736" s="236"/>
      <c r="AH1736" s="236"/>
      <c r="AI1736" s="236"/>
      <c r="AJ1736" s="236"/>
      <c r="AK1736" s="236"/>
      <c r="AL1736" s="236"/>
      <c r="AM1736" s="236"/>
      <c r="AN1736" s="236"/>
      <c r="AO1736" s="236"/>
      <c r="AP1736" s="236"/>
      <c r="AQ1736" s="236"/>
      <c r="AR1736" s="236"/>
      <c r="AS1736" s="236"/>
      <c r="AT1736" s="236"/>
      <c r="AU1736" s="221">
        <v>2016</v>
      </c>
      <c r="AV1736" s="221"/>
      <c r="AW1736" s="221"/>
      <c r="AX1736" s="221"/>
      <c r="AY1736" s="221"/>
      <c r="AZ1736" s="221"/>
      <c r="BA1736" s="221"/>
      <c r="BB1736" s="222">
        <v>200</v>
      </c>
      <c r="BC1736" s="222"/>
    </row>
    <row r="1737" spans="2:55" ht="25.7" hidden="1" customHeight="1">
      <c r="B1737" s="225"/>
      <c r="C1737" s="707" t="s">
        <v>695</v>
      </c>
      <c r="D1737" s="707" t="s">
        <v>16945</v>
      </c>
      <c r="E1737" s="707" t="s">
        <v>695</v>
      </c>
      <c r="F1737" s="707" t="s">
        <v>695</v>
      </c>
      <c r="G1737" s="236"/>
      <c r="H1737" s="236"/>
      <c r="I1737" s="235">
        <v>273</v>
      </c>
      <c r="J1737" s="222">
        <v>273</v>
      </c>
      <c r="K1737" s="235">
        <v>273</v>
      </c>
      <c r="L1737" s="236"/>
      <c r="M1737" s="736"/>
      <c r="N1737" s="236"/>
      <c r="O1737" s="235">
        <v>273</v>
      </c>
      <c r="P1737" s="235">
        <v>273</v>
      </c>
      <c r="Q1737" s="235" t="s">
        <v>6138</v>
      </c>
      <c r="R1737" s="235">
        <v>1</v>
      </c>
      <c r="S1737" s="235" t="s">
        <v>290</v>
      </c>
      <c r="T1737" s="236"/>
      <c r="U1737" s="236"/>
      <c r="V1737" s="236"/>
      <c r="W1737" s="236"/>
      <c r="X1737" s="236"/>
      <c r="Y1737" s="236"/>
      <c r="Z1737" s="235" t="s">
        <v>8735</v>
      </c>
      <c r="AA1737" s="707"/>
      <c r="AB1737" s="707"/>
      <c r="AC1737" s="236"/>
      <c r="AD1737" s="236"/>
      <c r="AE1737" s="236"/>
      <c r="AF1737" s="236"/>
      <c r="AG1737" s="236"/>
      <c r="AH1737" s="236"/>
      <c r="AI1737" s="236"/>
      <c r="AJ1737" s="236"/>
      <c r="AK1737" s="236"/>
      <c r="AL1737" s="236"/>
      <c r="AM1737" s="236"/>
      <c r="AN1737" s="236"/>
      <c r="AO1737" s="236"/>
      <c r="AP1737" s="236"/>
      <c r="AQ1737" s="236"/>
      <c r="AR1737" s="236"/>
      <c r="AS1737" s="236"/>
      <c r="AT1737" s="236"/>
      <c r="AU1737" s="221">
        <v>2020</v>
      </c>
      <c r="AV1737" s="221"/>
      <c r="AW1737" s="221"/>
      <c r="AX1737" s="221"/>
      <c r="AY1737" s="221"/>
      <c r="AZ1737" s="221"/>
      <c r="BA1737" s="221"/>
      <c r="BB1737" s="222">
        <v>130</v>
      </c>
      <c r="BC1737" s="222" t="s">
        <v>16946</v>
      </c>
    </row>
    <row r="1738" spans="2:55" ht="25.7" hidden="1" customHeight="1">
      <c r="B1738" s="225"/>
      <c r="C1738" s="707" t="s">
        <v>7999</v>
      </c>
      <c r="D1738" s="707" t="s">
        <v>16947</v>
      </c>
      <c r="E1738" s="707" t="s">
        <v>7999</v>
      </c>
      <c r="F1738" s="707" t="s">
        <v>16896</v>
      </c>
      <c r="G1738" s="236"/>
      <c r="H1738" s="236"/>
      <c r="I1738" s="235">
        <v>5815</v>
      </c>
      <c r="J1738" s="222">
        <v>521</v>
      </c>
      <c r="K1738" s="235">
        <v>1900</v>
      </c>
      <c r="L1738" s="236"/>
      <c r="M1738" s="736"/>
      <c r="N1738" s="236"/>
      <c r="O1738" s="235">
        <v>521</v>
      </c>
      <c r="P1738" s="235">
        <v>521</v>
      </c>
      <c r="Q1738" s="235" t="s">
        <v>8761</v>
      </c>
      <c r="R1738" s="235">
        <v>1</v>
      </c>
      <c r="S1738" s="235" t="s">
        <v>290</v>
      </c>
      <c r="T1738" s="236"/>
      <c r="U1738" s="236"/>
      <c r="V1738" s="236"/>
      <c r="W1738" s="236"/>
      <c r="X1738" s="236"/>
      <c r="Y1738" s="236"/>
      <c r="Z1738" s="235" t="s">
        <v>8762</v>
      </c>
      <c r="AA1738" s="707"/>
      <c r="AB1738" s="707"/>
      <c r="AC1738" s="236"/>
      <c r="AD1738" s="236"/>
      <c r="AE1738" s="236"/>
      <c r="AF1738" s="236"/>
      <c r="AG1738" s="236"/>
      <c r="AH1738" s="236"/>
      <c r="AI1738" s="236"/>
      <c r="AJ1738" s="236"/>
      <c r="AK1738" s="236"/>
      <c r="AL1738" s="236"/>
      <c r="AM1738" s="236"/>
      <c r="AN1738" s="236"/>
      <c r="AO1738" s="236"/>
      <c r="AP1738" s="236"/>
      <c r="AQ1738" s="236"/>
      <c r="AR1738" s="236"/>
      <c r="AS1738" s="236"/>
      <c r="AT1738" s="236"/>
      <c r="AU1738" s="221">
        <v>2008</v>
      </c>
      <c r="AV1738" s="221"/>
      <c r="AW1738" s="221"/>
      <c r="AX1738" s="221"/>
      <c r="AY1738" s="221"/>
      <c r="AZ1738" s="221"/>
      <c r="BA1738" s="221"/>
      <c r="BB1738" s="222">
        <v>100</v>
      </c>
      <c r="BC1738" s="222"/>
    </row>
    <row r="1739" spans="2:55" ht="25.7" hidden="1" customHeight="1">
      <c r="B1739" s="225"/>
      <c r="C1739" s="707" t="s">
        <v>7999</v>
      </c>
      <c r="D1739" s="219" t="s">
        <v>16948</v>
      </c>
      <c r="E1739" s="707" t="s">
        <v>7999</v>
      </c>
      <c r="F1739" s="707" t="s">
        <v>16896</v>
      </c>
      <c r="G1739" s="221"/>
      <c r="H1739" s="221"/>
      <c r="I1739" s="222">
        <v>5815</v>
      </c>
      <c r="J1739" s="222">
        <v>478</v>
      </c>
      <c r="K1739" s="222">
        <v>1900</v>
      </c>
      <c r="L1739" s="221"/>
      <c r="M1739" s="221"/>
      <c r="N1739" s="221"/>
      <c r="O1739" s="235">
        <v>478</v>
      </c>
      <c r="P1739" s="235">
        <v>478</v>
      </c>
      <c r="Q1739" s="235" t="s">
        <v>8761</v>
      </c>
      <c r="R1739" s="222">
        <v>1</v>
      </c>
      <c r="S1739" s="235" t="s">
        <v>290</v>
      </c>
      <c r="T1739" s="236"/>
      <c r="U1739" s="236"/>
      <c r="V1739" s="236"/>
      <c r="W1739" s="236"/>
      <c r="X1739" s="236"/>
      <c r="Y1739" s="236"/>
      <c r="Z1739" s="235" t="s">
        <v>1496</v>
      </c>
      <c r="AA1739" s="221"/>
      <c r="AB1739" s="221"/>
      <c r="AC1739" s="221"/>
      <c r="AD1739" s="221"/>
      <c r="AE1739" s="221"/>
      <c r="AF1739" s="221"/>
      <c r="AG1739" s="221"/>
      <c r="AH1739" s="221"/>
      <c r="AI1739" s="221"/>
      <c r="AJ1739" s="221"/>
      <c r="AK1739" s="221"/>
      <c r="AL1739" s="221"/>
      <c r="AM1739" s="221"/>
      <c r="AN1739" s="221"/>
      <c r="AO1739" s="221"/>
      <c r="AP1739" s="221"/>
      <c r="AQ1739" s="221"/>
      <c r="AR1739" s="221"/>
      <c r="AS1739" s="221"/>
      <c r="AT1739" s="221"/>
      <c r="AU1739" s="221">
        <v>2014</v>
      </c>
      <c r="AV1739" s="221"/>
      <c r="AW1739" s="221"/>
      <c r="AX1739" s="221"/>
      <c r="AY1739" s="221"/>
      <c r="AZ1739" s="221"/>
      <c r="BA1739" s="221"/>
      <c r="BB1739" s="222">
        <v>150</v>
      </c>
      <c r="BC1739" s="222" t="s">
        <v>12572</v>
      </c>
    </row>
    <row r="1740" spans="2:55" ht="25.7" hidden="1" customHeight="1">
      <c r="B1740" s="225"/>
      <c r="C1740" s="707" t="s">
        <v>7999</v>
      </c>
      <c r="D1740" s="219" t="s">
        <v>16949</v>
      </c>
      <c r="E1740" s="707" t="s">
        <v>7999</v>
      </c>
      <c r="F1740" s="707" t="s">
        <v>16896</v>
      </c>
      <c r="G1740" s="221"/>
      <c r="H1740" s="221"/>
      <c r="I1740" s="222">
        <v>1593</v>
      </c>
      <c r="J1740" s="222">
        <v>631</v>
      </c>
      <c r="K1740" s="222">
        <v>631</v>
      </c>
      <c r="L1740" s="221"/>
      <c r="M1740" s="221"/>
      <c r="N1740" s="221"/>
      <c r="O1740" s="235">
        <v>631</v>
      </c>
      <c r="P1740" s="235">
        <v>631</v>
      </c>
      <c r="Q1740" s="235" t="s">
        <v>8761</v>
      </c>
      <c r="R1740" s="222">
        <v>1</v>
      </c>
      <c r="S1740" s="235" t="s">
        <v>290</v>
      </c>
      <c r="T1740" s="236"/>
      <c r="U1740" s="236"/>
      <c r="V1740" s="236"/>
      <c r="W1740" s="236"/>
      <c r="X1740" s="236"/>
      <c r="Y1740" s="236"/>
      <c r="Z1740" s="235" t="s">
        <v>8762</v>
      </c>
      <c r="AA1740" s="221"/>
      <c r="AB1740" s="221"/>
      <c r="AC1740" s="221"/>
      <c r="AD1740" s="221"/>
      <c r="AE1740" s="221"/>
      <c r="AF1740" s="221"/>
      <c r="AG1740" s="221"/>
      <c r="AH1740" s="221"/>
      <c r="AI1740" s="221"/>
      <c r="AJ1740" s="221"/>
      <c r="AK1740" s="221"/>
      <c r="AL1740" s="221"/>
      <c r="AM1740" s="221"/>
      <c r="AN1740" s="221"/>
      <c r="AO1740" s="221"/>
      <c r="AP1740" s="221"/>
      <c r="AQ1740" s="221"/>
      <c r="AR1740" s="221"/>
      <c r="AS1740" s="221"/>
      <c r="AT1740" s="221"/>
      <c r="AU1740" s="221">
        <v>2009</v>
      </c>
      <c r="AV1740" s="221"/>
      <c r="AW1740" s="221"/>
      <c r="AX1740" s="221"/>
      <c r="AY1740" s="221"/>
      <c r="AZ1740" s="221"/>
      <c r="BA1740" s="221"/>
      <c r="BB1740" s="222">
        <v>150</v>
      </c>
      <c r="BC1740" s="222"/>
    </row>
    <row r="1741" spans="2:55" ht="25.7" hidden="1" customHeight="1">
      <c r="B1741" s="225"/>
      <c r="C1741" s="707" t="s">
        <v>7999</v>
      </c>
      <c r="D1741" s="219" t="s">
        <v>16950</v>
      </c>
      <c r="E1741" s="707" t="s">
        <v>7999</v>
      </c>
      <c r="F1741" s="707" t="s">
        <v>16896</v>
      </c>
      <c r="G1741" s="221"/>
      <c r="H1741" s="221"/>
      <c r="I1741" s="222">
        <v>5141</v>
      </c>
      <c r="J1741" s="222">
        <v>562.92999999999995</v>
      </c>
      <c r="K1741" s="222">
        <v>562.92999999999995</v>
      </c>
      <c r="L1741" s="221"/>
      <c r="M1741" s="221"/>
      <c r="N1741" s="221"/>
      <c r="O1741" s="235">
        <v>563</v>
      </c>
      <c r="P1741" s="235">
        <v>563</v>
      </c>
      <c r="Q1741" s="235" t="s">
        <v>8761</v>
      </c>
      <c r="R1741" s="222">
        <v>1</v>
      </c>
      <c r="S1741" s="235" t="s">
        <v>290</v>
      </c>
      <c r="T1741" s="236"/>
      <c r="U1741" s="236"/>
      <c r="V1741" s="236"/>
      <c r="W1741" s="236"/>
      <c r="X1741" s="236"/>
      <c r="Y1741" s="236"/>
      <c r="Z1741" s="235" t="s">
        <v>8762</v>
      </c>
      <c r="AA1741" s="221"/>
      <c r="AB1741" s="221"/>
      <c r="AC1741" s="221"/>
      <c r="AD1741" s="221"/>
      <c r="AE1741" s="221"/>
      <c r="AF1741" s="221"/>
      <c r="AG1741" s="221"/>
      <c r="AH1741" s="221"/>
      <c r="AI1741" s="221"/>
      <c r="AJ1741" s="221"/>
      <c r="AK1741" s="221"/>
      <c r="AL1741" s="221"/>
      <c r="AM1741" s="221"/>
      <c r="AN1741" s="221"/>
      <c r="AO1741" s="221"/>
      <c r="AP1741" s="221"/>
      <c r="AQ1741" s="221"/>
      <c r="AR1741" s="221"/>
      <c r="AS1741" s="221"/>
      <c r="AT1741" s="221"/>
      <c r="AU1741" s="221">
        <v>2010</v>
      </c>
      <c r="AV1741" s="221"/>
      <c r="AW1741" s="221"/>
      <c r="AX1741" s="221"/>
      <c r="AY1741" s="221"/>
      <c r="AZ1741" s="221"/>
      <c r="BA1741" s="221"/>
      <c r="BB1741" s="222">
        <v>300</v>
      </c>
      <c r="BC1741" s="222"/>
    </row>
    <row r="1742" spans="2:55" ht="25.7" hidden="1" customHeight="1">
      <c r="B1742" s="225"/>
      <c r="C1742" s="707" t="s">
        <v>7999</v>
      </c>
      <c r="D1742" s="223" t="s">
        <v>16951</v>
      </c>
      <c r="E1742" s="707" t="s">
        <v>7999</v>
      </c>
      <c r="F1742" s="707" t="s">
        <v>16896</v>
      </c>
      <c r="G1742" s="221"/>
      <c r="H1742" s="221"/>
      <c r="I1742" s="222">
        <v>3370</v>
      </c>
      <c r="J1742" s="222">
        <v>562</v>
      </c>
      <c r="K1742" s="222">
        <v>562</v>
      </c>
      <c r="L1742" s="221"/>
      <c r="M1742" s="221"/>
      <c r="N1742" s="221"/>
      <c r="O1742" s="235">
        <v>562</v>
      </c>
      <c r="P1742" s="235">
        <v>562</v>
      </c>
      <c r="Q1742" s="235" t="s">
        <v>8761</v>
      </c>
      <c r="R1742" s="222">
        <v>1</v>
      </c>
      <c r="S1742" s="235" t="s">
        <v>290</v>
      </c>
      <c r="T1742" s="236"/>
      <c r="U1742" s="236"/>
      <c r="V1742" s="236"/>
      <c r="W1742" s="236"/>
      <c r="X1742" s="236"/>
      <c r="Y1742" s="236"/>
      <c r="Z1742" s="235" t="s">
        <v>8762</v>
      </c>
      <c r="AA1742" s="221"/>
      <c r="AB1742" s="221"/>
      <c r="AC1742" s="221"/>
      <c r="AD1742" s="221"/>
      <c r="AE1742" s="221"/>
      <c r="AF1742" s="221"/>
      <c r="AG1742" s="221"/>
      <c r="AH1742" s="221"/>
      <c r="AI1742" s="221"/>
      <c r="AJ1742" s="221"/>
      <c r="AK1742" s="221"/>
      <c r="AL1742" s="221"/>
      <c r="AM1742" s="221"/>
      <c r="AN1742" s="221"/>
      <c r="AO1742" s="221"/>
      <c r="AP1742" s="221"/>
      <c r="AQ1742" s="221"/>
      <c r="AR1742" s="221"/>
      <c r="AS1742" s="221"/>
      <c r="AT1742" s="221"/>
      <c r="AU1742" s="221">
        <v>2010</v>
      </c>
      <c r="AV1742" s="221"/>
      <c r="AW1742" s="221"/>
      <c r="AX1742" s="221"/>
      <c r="AY1742" s="221"/>
      <c r="AZ1742" s="221"/>
      <c r="BA1742" s="221"/>
      <c r="BB1742" s="222">
        <v>250</v>
      </c>
      <c r="BC1742" s="222"/>
    </row>
    <row r="1743" spans="2:55" ht="25.7" hidden="1" customHeight="1">
      <c r="B1743" s="225"/>
      <c r="C1743" s="707" t="s">
        <v>7999</v>
      </c>
      <c r="D1743" s="223" t="s">
        <v>16952</v>
      </c>
      <c r="E1743" s="707" t="s">
        <v>7999</v>
      </c>
      <c r="F1743" s="707" t="s">
        <v>16896</v>
      </c>
      <c r="G1743" s="221"/>
      <c r="H1743" s="221"/>
      <c r="I1743" s="222">
        <v>2829</v>
      </c>
      <c r="J1743" s="222">
        <v>414</v>
      </c>
      <c r="K1743" s="222">
        <v>414</v>
      </c>
      <c r="L1743" s="221"/>
      <c r="M1743" s="221"/>
      <c r="N1743" s="221"/>
      <c r="O1743" s="235">
        <v>414</v>
      </c>
      <c r="P1743" s="235">
        <v>414</v>
      </c>
      <c r="Q1743" s="235" t="s">
        <v>8761</v>
      </c>
      <c r="R1743" s="222">
        <v>1</v>
      </c>
      <c r="S1743" s="235" t="s">
        <v>290</v>
      </c>
      <c r="T1743" s="236"/>
      <c r="U1743" s="236"/>
      <c r="V1743" s="236"/>
      <c r="W1743" s="236"/>
      <c r="X1743" s="236"/>
      <c r="Y1743" s="236"/>
      <c r="Z1743" s="235" t="s">
        <v>8762</v>
      </c>
      <c r="AA1743" s="221"/>
      <c r="AB1743" s="221"/>
      <c r="AC1743" s="221"/>
      <c r="AD1743" s="221"/>
      <c r="AE1743" s="221"/>
      <c r="AF1743" s="221"/>
      <c r="AG1743" s="221"/>
      <c r="AH1743" s="221"/>
      <c r="AI1743" s="221"/>
      <c r="AJ1743" s="221"/>
      <c r="AK1743" s="221"/>
      <c r="AL1743" s="221"/>
      <c r="AM1743" s="221"/>
      <c r="AN1743" s="221"/>
      <c r="AO1743" s="221"/>
      <c r="AP1743" s="221"/>
      <c r="AQ1743" s="221"/>
      <c r="AR1743" s="221"/>
      <c r="AS1743" s="221"/>
      <c r="AT1743" s="221"/>
      <c r="AU1743" s="221">
        <v>2010</v>
      </c>
      <c r="AV1743" s="221"/>
      <c r="AW1743" s="221"/>
      <c r="AX1743" s="221"/>
      <c r="AY1743" s="221"/>
      <c r="AZ1743" s="221"/>
      <c r="BA1743" s="221"/>
      <c r="BB1743" s="222">
        <v>250</v>
      </c>
      <c r="BC1743" s="222"/>
    </row>
    <row r="1744" spans="2:55" ht="25.7" hidden="1" customHeight="1">
      <c r="B1744" s="225"/>
      <c r="C1744" s="707" t="s">
        <v>7999</v>
      </c>
      <c r="D1744" s="223" t="s">
        <v>16953</v>
      </c>
      <c r="E1744" s="707" t="s">
        <v>7999</v>
      </c>
      <c r="F1744" s="707" t="s">
        <v>16896</v>
      </c>
      <c r="G1744" s="221"/>
      <c r="H1744" s="221"/>
      <c r="I1744" s="222">
        <v>2061</v>
      </c>
      <c r="J1744" s="222">
        <v>394</v>
      </c>
      <c r="K1744" s="222">
        <v>394</v>
      </c>
      <c r="L1744" s="221"/>
      <c r="M1744" s="221"/>
      <c r="N1744" s="221"/>
      <c r="O1744" s="235">
        <v>394</v>
      </c>
      <c r="P1744" s="235">
        <v>394</v>
      </c>
      <c r="Q1744" s="235" t="s">
        <v>8761</v>
      </c>
      <c r="R1744" s="222">
        <v>1</v>
      </c>
      <c r="S1744" s="235" t="s">
        <v>290</v>
      </c>
      <c r="T1744" s="236"/>
      <c r="U1744" s="236"/>
      <c r="V1744" s="236"/>
      <c r="W1744" s="236"/>
      <c r="X1744" s="236"/>
      <c r="Y1744" s="236"/>
      <c r="Z1744" s="235"/>
      <c r="AA1744" s="221"/>
      <c r="AB1744" s="221"/>
      <c r="AC1744" s="221"/>
      <c r="AD1744" s="221"/>
      <c r="AE1744" s="221"/>
      <c r="AF1744" s="221"/>
      <c r="AG1744" s="221"/>
      <c r="AH1744" s="221"/>
      <c r="AI1744" s="221"/>
      <c r="AJ1744" s="221"/>
      <c r="AK1744" s="221"/>
      <c r="AL1744" s="221"/>
      <c r="AM1744" s="221"/>
      <c r="AN1744" s="221"/>
      <c r="AO1744" s="221"/>
      <c r="AP1744" s="221"/>
      <c r="AQ1744" s="221"/>
      <c r="AR1744" s="221"/>
      <c r="AS1744" s="221"/>
      <c r="AT1744" s="221"/>
      <c r="AU1744" s="221">
        <v>2011</v>
      </c>
      <c r="AV1744" s="221"/>
      <c r="AW1744" s="221"/>
      <c r="AX1744" s="221"/>
      <c r="AY1744" s="221"/>
      <c r="AZ1744" s="221"/>
      <c r="BA1744" s="221"/>
      <c r="BB1744" s="222">
        <v>300</v>
      </c>
      <c r="BC1744" s="222"/>
    </row>
    <row r="1745" spans="2:55" ht="25.7" hidden="1" customHeight="1">
      <c r="B1745" s="225"/>
      <c r="C1745" s="707" t="s">
        <v>7999</v>
      </c>
      <c r="D1745" s="223" t="s">
        <v>16954</v>
      </c>
      <c r="E1745" s="707" t="s">
        <v>7999</v>
      </c>
      <c r="F1745" s="707" t="s">
        <v>16896</v>
      </c>
      <c r="G1745" s="221"/>
      <c r="H1745" s="221"/>
      <c r="I1745" s="222">
        <v>1045</v>
      </c>
      <c r="J1745" s="222">
        <v>417.12</v>
      </c>
      <c r="K1745" s="222">
        <v>417.12</v>
      </c>
      <c r="L1745" s="221"/>
      <c r="M1745" s="221"/>
      <c r="N1745" s="221"/>
      <c r="O1745" s="235">
        <v>417.12</v>
      </c>
      <c r="P1745" s="235">
        <v>417.12</v>
      </c>
      <c r="Q1745" s="235" t="s">
        <v>8761</v>
      </c>
      <c r="R1745" s="222">
        <v>1</v>
      </c>
      <c r="S1745" s="235" t="s">
        <v>290</v>
      </c>
      <c r="T1745" s="236"/>
      <c r="U1745" s="236"/>
      <c r="V1745" s="236"/>
      <c r="W1745" s="236"/>
      <c r="X1745" s="236"/>
      <c r="Y1745" s="236"/>
      <c r="Z1745" s="235" t="s">
        <v>8762</v>
      </c>
      <c r="AA1745" s="221"/>
      <c r="AB1745" s="221"/>
      <c r="AC1745" s="221"/>
      <c r="AD1745" s="221"/>
      <c r="AE1745" s="221"/>
      <c r="AF1745" s="221"/>
      <c r="AG1745" s="221"/>
      <c r="AH1745" s="221"/>
      <c r="AI1745" s="221"/>
      <c r="AJ1745" s="221"/>
      <c r="AK1745" s="221"/>
      <c r="AL1745" s="221"/>
      <c r="AM1745" s="221"/>
      <c r="AN1745" s="221"/>
      <c r="AO1745" s="221"/>
      <c r="AP1745" s="221"/>
      <c r="AQ1745" s="221"/>
      <c r="AR1745" s="221"/>
      <c r="AS1745" s="221"/>
      <c r="AT1745" s="221"/>
      <c r="AU1745" s="221">
        <v>2011</v>
      </c>
      <c r="AV1745" s="221"/>
      <c r="AW1745" s="221"/>
      <c r="AX1745" s="221"/>
      <c r="AY1745" s="221"/>
      <c r="AZ1745" s="221"/>
      <c r="BA1745" s="221"/>
      <c r="BB1745" s="222">
        <v>250</v>
      </c>
      <c r="BC1745" s="222"/>
    </row>
    <row r="1746" spans="2:55" ht="25.7" hidden="1" customHeight="1">
      <c r="B1746" s="225"/>
      <c r="C1746" s="707" t="s">
        <v>7999</v>
      </c>
      <c r="D1746" s="223" t="s">
        <v>16955</v>
      </c>
      <c r="E1746" s="707" t="s">
        <v>7999</v>
      </c>
      <c r="F1746" s="707" t="s">
        <v>16896</v>
      </c>
      <c r="G1746" s="221"/>
      <c r="H1746" s="221"/>
      <c r="I1746" s="222">
        <v>2000</v>
      </c>
      <c r="J1746" s="222">
        <v>514.5</v>
      </c>
      <c r="K1746" s="222">
        <v>514.5</v>
      </c>
      <c r="L1746" s="221"/>
      <c r="M1746" s="221"/>
      <c r="N1746" s="221"/>
      <c r="O1746" s="235">
        <v>514.5</v>
      </c>
      <c r="P1746" s="235">
        <v>514.5</v>
      </c>
      <c r="Q1746" s="235" t="s">
        <v>8761</v>
      </c>
      <c r="R1746" s="222">
        <v>1</v>
      </c>
      <c r="S1746" s="235" t="s">
        <v>290</v>
      </c>
      <c r="T1746" s="236"/>
      <c r="U1746" s="236"/>
      <c r="V1746" s="236"/>
      <c r="W1746" s="236"/>
      <c r="X1746" s="236"/>
      <c r="Y1746" s="236"/>
      <c r="Z1746" s="235" t="s">
        <v>1496</v>
      </c>
      <c r="AA1746" s="221"/>
      <c r="AB1746" s="221"/>
      <c r="AC1746" s="221"/>
      <c r="AD1746" s="221"/>
      <c r="AE1746" s="221"/>
      <c r="AF1746" s="221"/>
      <c r="AG1746" s="221"/>
      <c r="AH1746" s="221"/>
      <c r="AI1746" s="221"/>
      <c r="AJ1746" s="221"/>
      <c r="AK1746" s="221"/>
      <c r="AL1746" s="221"/>
      <c r="AM1746" s="221"/>
      <c r="AN1746" s="221"/>
      <c r="AO1746" s="221"/>
      <c r="AP1746" s="221"/>
      <c r="AQ1746" s="221"/>
      <c r="AR1746" s="221"/>
      <c r="AS1746" s="221"/>
      <c r="AT1746" s="221"/>
      <c r="AU1746" s="221">
        <v>2011</v>
      </c>
      <c r="AV1746" s="221"/>
      <c r="AW1746" s="221"/>
      <c r="AX1746" s="221"/>
      <c r="AY1746" s="221"/>
      <c r="AZ1746" s="221"/>
      <c r="BA1746" s="221"/>
      <c r="BB1746" s="222">
        <v>250</v>
      </c>
      <c r="BC1746" s="222"/>
    </row>
    <row r="1747" spans="2:55" ht="25.7" hidden="1" customHeight="1">
      <c r="B1747" s="225"/>
      <c r="C1747" s="707" t="s">
        <v>7999</v>
      </c>
      <c r="D1747" s="223" t="s">
        <v>16956</v>
      </c>
      <c r="E1747" s="707" t="s">
        <v>7999</v>
      </c>
      <c r="F1747" s="707" t="s">
        <v>16896</v>
      </c>
      <c r="G1747" s="221"/>
      <c r="H1747" s="221"/>
      <c r="I1747" s="222">
        <v>1344</v>
      </c>
      <c r="J1747" s="222">
        <v>712</v>
      </c>
      <c r="K1747" s="222">
        <v>712</v>
      </c>
      <c r="L1747" s="221"/>
      <c r="M1747" s="221"/>
      <c r="N1747" s="221"/>
      <c r="O1747" s="235">
        <v>515</v>
      </c>
      <c r="P1747" s="235">
        <v>515</v>
      </c>
      <c r="Q1747" s="235" t="s">
        <v>8761</v>
      </c>
      <c r="R1747" s="222">
        <v>1</v>
      </c>
      <c r="S1747" s="235" t="s">
        <v>290</v>
      </c>
      <c r="T1747" s="236"/>
      <c r="U1747" s="236"/>
      <c r="V1747" s="236"/>
      <c r="W1747" s="236"/>
      <c r="X1747" s="236"/>
      <c r="Y1747" s="236"/>
      <c r="Z1747" s="235" t="s">
        <v>8707</v>
      </c>
      <c r="AA1747" s="221"/>
      <c r="AB1747" s="221"/>
      <c r="AC1747" s="221"/>
      <c r="AD1747" s="221"/>
      <c r="AE1747" s="221"/>
      <c r="AF1747" s="221"/>
      <c r="AG1747" s="221"/>
      <c r="AH1747" s="221"/>
      <c r="AI1747" s="221"/>
      <c r="AJ1747" s="221"/>
      <c r="AK1747" s="221"/>
      <c r="AL1747" s="221"/>
      <c r="AM1747" s="221"/>
      <c r="AN1747" s="221"/>
      <c r="AO1747" s="221"/>
      <c r="AP1747" s="221"/>
      <c r="AQ1747" s="221"/>
      <c r="AR1747" s="221"/>
      <c r="AS1747" s="221"/>
      <c r="AT1747" s="221"/>
      <c r="AU1747" s="221">
        <v>2019</v>
      </c>
      <c r="AV1747" s="221"/>
      <c r="AW1747" s="221"/>
      <c r="AX1747" s="221"/>
      <c r="AY1747" s="221"/>
      <c r="AZ1747" s="221"/>
      <c r="BA1747" s="221"/>
      <c r="BB1747" s="222"/>
      <c r="BC1747" s="222" t="s">
        <v>3484</v>
      </c>
    </row>
    <row r="1748" spans="2:55" ht="25.7" hidden="1" customHeight="1">
      <c r="B1748" s="225"/>
      <c r="C1748" s="707" t="s">
        <v>7999</v>
      </c>
      <c r="D1748" s="707" t="s">
        <v>16957</v>
      </c>
      <c r="E1748" s="707" t="s">
        <v>7999</v>
      </c>
      <c r="F1748" s="707" t="s">
        <v>16896</v>
      </c>
      <c r="G1748" s="236"/>
      <c r="H1748" s="236"/>
      <c r="I1748" s="235">
        <v>901</v>
      </c>
      <c r="J1748" s="222">
        <v>448</v>
      </c>
      <c r="K1748" s="235">
        <v>448</v>
      </c>
      <c r="L1748" s="236"/>
      <c r="M1748" s="736"/>
      <c r="N1748" s="236"/>
      <c r="O1748" s="235">
        <v>448</v>
      </c>
      <c r="P1748" s="235">
        <v>448</v>
      </c>
      <c r="Q1748" s="235" t="s">
        <v>8761</v>
      </c>
      <c r="R1748" s="235">
        <v>1</v>
      </c>
      <c r="S1748" s="235" t="s">
        <v>290</v>
      </c>
      <c r="T1748" s="236"/>
      <c r="U1748" s="236"/>
      <c r="V1748" s="236"/>
      <c r="W1748" s="236"/>
      <c r="X1748" s="236"/>
      <c r="Y1748" s="236"/>
      <c r="Z1748" s="235" t="s">
        <v>1496</v>
      </c>
      <c r="AA1748" s="707"/>
      <c r="AB1748" s="707"/>
      <c r="AC1748" s="236"/>
      <c r="AD1748" s="236"/>
      <c r="AE1748" s="236"/>
      <c r="AF1748" s="236"/>
      <c r="AG1748" s="236"/>
      <c r="AH1748" s="236"/>
      <c r="AI1748" s="236"/>
      <c r="AJ1748" s="236"/>
      <c r="AK1748" s="236"/>
      <c r="AL1748" s="236"/>
      <c r="AM1748" s="236"/>
      <c r="AN1748" s="236"/>
      <c r="AO1748" s="236"/>
      <c r="AP1748" s="236"/>
      <c r="AQ1748" s="236"/>
      <c r="AR1748" s="236"/>
      <c r="AS1748" s="236"/>
      <c r="AT1748" s="236"/>
      <c r="AU1748" s="221">
        <v>2009</v>
      </c>
      <c r="AV1748" s="221"/>
      <c r="AW1748" s="221"/>
      <c r="AX1748" s="221"/>
      <c r="AY1748" s="221"/>
      <c r="AZ1748" s="221"/>
      <c r="BA1748" s="221"/>
      <c r="BB1748" s="222">
        <v>250</v>
      </c>
      <c r="BC1748" s="222" t="s">
        <v>3484</v>
      </c>
    </row>
    <row r="1749" spans="2:55" ht="25.7" hidden="1" customHeight="1">
      <c r="B1749" s="225"/>
      <c r="C1749" s="219" t="s">
        <v>7999</v>
      </c>
      <c r="D1749" s="219" t="s">
        <v>16958</v>
      </c>
      <c r="E1749" s="219" t="s">
        <v>7999</v>
      </c>
      <c r="F1749" s="707" t="s">
        <v>16896</v>
      </c>
      <c r="G1749" s="221"/>
      <c r="H1749" s="221"/>
      <c r="I1749" s="222">
        <v>1750</v>
      </c>
      <c r="J1749" s="222">
        <v>950</v>
      </c>
      <c r="K1749" s="222">
        <v>950</v>
      </c>
      <c r="L1749" s="221"/>
      <c r="M1749" s="221"/>
      <c r="N1749" s="221"/>
      <c r="O1749" s="235">
        <v>950</v>
      </c>
      <c r="P1749" s="222">
        <v>950</v>
      </c>
      <c r="Q1749" s="235" t="s">
        <v>8761</v>
      </c>
      <c r="R1749" s="222">
        <v>2</v>
      </c>
      <c r="S1749" s="222" t="s">
        <v>290</v>
      </c>
      <c r="T1749" s="221"/>
      <c r="U1749" s="221"/>
      <c r="V1749" s="221"/>
      <c r="W1749" s="221"/>
      <c r="X1749" s="221"/>
      <c r="Y1749" s="221"/>
      <c r="Z1749" s="222" t="s">
        <v>1496</v>
      </c>
      <c r="AA1749" s="221"/>
      <c r="AB1749" s="221"/>
      <c r="AC1749" s="221"/>
      <c r="AD1749" s="221"/>
      <c r="AE1749" s="221"/>
      <c r="AF1749" s="221"/>
      <c r="AG1749" s="221"/>
      <c r="AH1749" s="221"/>
      <c r="AI1749" s="221"/>
      <c r="AJ1749" s="221"/>
      <c r="AK1749" s="221"/>
      <c r="AL1749" s="221"/>
      <c r="AM1749" s="221"/>
      <c r="AN1749" s="221"/>
      <c r="AO1749" s="221"/>
      <c r="AP1749" s="221"/>
      <c r="AQ1749" s="221"/>
      <c r="AR1749" s="221"/>
      <c r="AS1749" s="221"/>
      <c r="AT1749" s="221"/>
      <c r="AU1749" s="221">
        <v>2007</v>
      </c>
      <c r="AV1749" s="221"/>
      <c r="AW1749" s="221"/>
      <c r="AX1749" s="221"/>
      <c r="AY1749" s="221"/>
      <c r="AZ1749" s="221"/>
      <c r="BA1749" s="221"/>
      <c r="BB1749" s="222">
        <v>200</v>
      </c>
      <c r="BC1749" s="222" t="s">
        <v>3484</v>
      </c>
    </row>
    <row r="1750" spans="2:55" ht="25.7" hidden="1" customHeight="1">
      <c r="B1750" s="225"/>
      <c r="C1750" s="219" t="s">
        <v>7999</v>
      </c>
      <c r="D1750" s="219" t="s">
        <v>16959</v>
      </c>
      <c r="E1750" s="219" t="s">
        <v>7999</v>
      </c>
      <c r="F1750" s="707" t="s">
        <v>16896</v>
      </c>
      <c r="G1750" s="221"/>
      <c r="H1750" s="221"/>
      <c r="I1750" s="222">
        <v>1451</v>
      </c>
      <c r="J1750" s="222">
        <v>431</v>
      </c>
      <c r="K1750" s="222">
        <v>431</v>
      </c>
      <c r="L1750" s="221"/>
      <c r="M1750" s="221"/>
      <c r="N1750" s="221"/>
      <c r="O1750" s="235">
        <v>431</v>
      </c>
      <c r="P1750" s="222">
        <v>431</v>
      </c>
      <c r="Q1750" s="235" t="s">
        <v>8761</v>
      </c>
      <c r="R1750" s="222">
        <v>1</v>
      </c>
      <c r="S1750" s="222" t="s">
        <v>290</v>
      </c>
      <c r="T1750" s="221"/>
      <c r="U1750" s="221"/>
      <c r="V1750" s="221"/>
      <c r="W1750" s="221"/>
      <c r="X1750" s="221"/>
      <c r="Y1750" s="221"/>
      <c r="Z1750" s="222" t="s">
        <v>1496</v>
      </c>
      <c r="AA1750" s="221"/>
      <c r="AB1750" s="221"/>
      <c r="AC1750" s="221"/>
      <c r="AD1750" s="221"/>
      <c r="AE1750" s="221"/>
      <c r="AF1750" s="221"/>
      <c r="AG1750" s="221"/>
      <c r="AH1750" s="221"/>
      <c r="AI1750" s="221"/>
      <c r="AJ1750" s="221"/>
      <c r="AK1750" s="221"/>
      <c r="AL1750" s="221"/>
      <c r="AM1750" s="221"/>
      <c r="AN1750" s="221"/>
      <c r="AO1750" s="221"/>
      <c r="AP1750" s="221"/>
      <c r="AQ1750" s="221"/>
      <c r="AR1750" s="221"/>
      <c r="AS1750" s="221"/>
      <c r="AT1750" s="221"/>
      <c r="AU1750" s="221">
        <v>2004</v>
      </c>
      <c r="AV1750" s="221"/>
      <c r="AW1750" s="221"/>
      <c r="AX1750" s="221"/>
      <c r="AY1750" s="221"/>
      <c r="AZ1750" s="221"/>
      <c r="BA1750" s="221"/>
      <c r="BB1750" s="222">
        <v>65</v>
      </c>
      <c r="BC1750" s="222" t="s">
        <v>3484</v>
      </c>
    </row>
    <row r="1751" spans="2:55" ht="25.7" hidden="1" customHeight="1">
      <c r="B1751" s="225"/>
      <c r="C1751" s="219" t="s">
        <v>7999</v>
      </c>
      <c r="D1751" s="219" t="s">
        <v>16960</v>
      </c>
      <c r="E1751" s="219" t="s">
        <v>7999</v>
      </c>
      <c r="F1751" s="707" t="s">
        <v>16896</v>
      </c>
      <c r="G1751" s="221"/>
      <c r="H1751" s="221"/>
      <c r="I1751" s="222">
        <v>39852</v>
      </c>
      <c r="J1751" s="222">
        <v>394</v>
      </c>
      <c r="K1751" s="222">
        <v>394</v>
      </c>
      <c r="L1751" s="221"/>
      <c r="M1751" s="221"/>
      <c r="N1751" s="221"/>
      <c r="O1751" s="222">
        <v>300</v>
      </c>
      <c r="P1751" s="222">
        <v>300</v>
      </c>
      <c r="Q1751" s="235" t="s">
        <v>8761</v>
      </c>
      <c r="R1751" s="222">
        <v>1</v>
      </c>
      <c r="S1751" s="222" t="s">
        <v>290</v>
      </c>
      <c r="T1751" s="221"/>
      <c r="U1751" s="221"/>
      <c r="V1751" s="221"/>
      <c r="W1751" s="221"/>
      <c r="X1751" s="221"/>
      <c r="Y1751" s="221"/>
      <c r="Z1751" s="222" t="s">
        <v>1496</v>
      </c>
      <c r="AA1751" s="221"/>
      <c r="AB1751" s="221"/>
      <c r="AC1751" s="221"/>
      <c r="AD1751" s="221"/>
      <c r="AE1751" s="221"/>
      <c r="AF1751" s="221"/>
      <c r="AG1751" s="221"/>
      <c r="AH1751" s="221"/>
      <c r="AI1751" s="221"/>
      <c r="AJ1751" s="221"/>
      <c r="AK1751" s="221"/>
      <c r="AL1751" s="221"/>
      <c r="AM1751" s="221"/>
      <c r="AN1751" s="221"/>
      <c r="AO1751" s="221"/>
      <c r="AP1751" s="221"/>
      <c r="AQ1751" s="221"/>
      <c r="AR1751" s="221"/>
      <c r="AS1751" s="221"/>
      <c r="AT1751" s="221"/>
      <c r="AU1751" s="221">
        <v>2002</v>
      </c>
      <c r="AV1751" s="221"/>
      <c r="AW1751" s="221"/>
      <c r="AX1751" s="221"/>
      <c r="AY1751" s="221"/>
      <c r="AZ1751" s="221"/>
      <c r="BA1751" s="221"/>
      <c r="BB1751" s="222">
        <v>70</v>
      </c>
      <c r="BC1751" s="222" t="s">
        <v>3484</v>
      </c>
    </row>
    <row r="1752" spans="2:55" ht="25.7" hidden="1" customHeight="1">
      <c r="B1752" s="225"/>
      <c r="C1752" s="219" t="s">
        <v>7999</v>
      </c>
      <c r="D1752" s="219" t="s">
        <v>16961</v>
      </c>
      <c r="E1752" s="219" t="s">
        <v>7999</v>
      </c>
      <c r="F1752" s="707" t="s">
        <v>16896</v>
      </c>
      <c r="G1752" s="221"/>
      <c r="H1752" s="221"/>
      <c r="I1752" s="222">
        <v>2135</v>
      </c>
      <c r="J1752" s="222">
        <v>545</v>
      </c>
      <c r="K1752" s="222">
        <v>545</v>
      </c>
      <c r="L1752" s="221"/>
      <c r="M1752" s="221"/>
      <c r="N1752" s="221"/>
      <c r="O1752" s="222">
        <v>300</v>
      </c>
      <c r="P1752" s="222">
        <v>200</v>
      </c>
      <c r="Q1752" s="235" t="s">
        <v>8761</v>
      </c>
      <c r="R1752" s="222">
        <v>1</v>
      </c>
      <c r="S1752" s="222" t="s">
        <v>290</v>
      </c>
      <c r="T1752" s="221"/>
      <c r="U1752" s="221"/>
      <c r="V1752" s="221"/>
      <c r="W1752" s="221"/>
      <c r="X1752" s="221"/>
      <c r="Y1752" s="221"/>
      <c r="Z1752" s="222" t="s">
        <v>1496</v>
      </c>
      <c r="AA1752" s="221"/>
      <c r="AB1752" s="221"/>
      <c r="AC1752" s="221"/>
      <c r="AD1752" s="221"/>
      <c r="AE1752" s="221"/>
      <c r="AF1752" s="221"/>
      <c r="AG1752" s="221"/>
      <c r="AH1752" s="221"/>
      <c r="AI1752" s="221"/>
      <c r="AJ1752" s="221"/>
      <c r="AK1752" s="221"/>
      <c r="AL1752" s="221"/>
      <c r="AM1752" s="221"/>
      <c r="AN1752" s="221"/>
      <c r="AO1752" s="221"/>
      <c r="AP1752" s="221"/>
      <c r="AQ1752" s="221"/>
      <c r="AR1752" s="221"/>
      <c r="AS1752" s="221"/>
      <c r="AT1752" s="221"/>
      <c r="AU1752" s="221">
        <v>2007</v>
      </c>
      <c r="AV1752" s="221"/>
      <c r="AW1752" s="221"/>
      <c r="AX1752" s="221"/>
      <c r="AY1752" s="221"/>
      <c r="AZ1752" s="221"/>
      <c r="BA1752" s="221"/>
      <c r="BB1752" s="222">
        <v>100</v>
      </c>
      <c r="BC1752" s="222" t="s">
        <v>3484</v>
      </c>
    </row>
    <row r="1753" spans="2:55" ht="25.7" hidden="1" customHeight="1">
      <c r="B1753" s="225"/>
      <c r="C1753" s="707" t="s">
        <v>7999</v>
      </c>
      <c r="D1753" s="707" t="s">
        <v>16962</v>
      </c>
      <c r="E1753" s="707" t="s">
        <v>7999</v>
      </c>
      <c r="F1753" s="707" t="s">
        <v>16896</v>
      </c>
      <c r="G1753" s="236"/>
      <c r="H1753" s="236"/>
      <c r="I1753" s="235">
        <v>500</v>
      </c>
      <c r="J1753" s="959"/>
      <c r="K1753" s="235"/>
      <c r="L1753" s="236"/>
      <c r="M1753" s="736"/>
      <c r="N1753" s="236"/>
      <c r="O1753" s="235">
        <v>300</v>
      </c>
      <c r="P1753" s="235">
        <v>300</v>
      </c>
      <c r="Q1753" s="235" t="s">
        <v>8761</v>
      </c>
      <c r="R1753" s="235">
        <v>1</v>
      </c>
      <c r="S1753" s="235" t="s">
        <v>290</v>
      </c>
      <c r="T1753" s="236"/>
      <c r="U1753" s="236"/>
      <c r="V1753" s="236"/>
      <c r="W1753" s="236"/>
      <c r="X1753" s="236"/>
      <c r="Y1753" s="236"/>
      <c r="Z1753" s="235" t="s">
        <v>1496</v>
      </c>
      <c r="AA1753" s="707"/>
      <c r="AB1753" s="707"/>
      <c r="AC1753" s="236"/>
      <c r="AD1753" s="236"/>
      <c r="AE1753" s="236"/>
      <c r="AF1753" s="236"/>
      <c r="AG1753" s="236"/>
      <c r="AH1753" s="236"/>
      <c r="AI1753" s="236"/>
      <c r="AJ1753" s="236"/>
      <c r="AK1753" s="236"/>
      <c r="AL1753" s="236"/>
      <c r="AM1753" s="236"/>
      <c r="AN1753" s="236"/>
      <c r="AO1753" s="236"/>
      <c r="AP1753" s="236"/>
      <c r="AQ1753" s="236"/>
      <c r="AR1753" s="236"/>
      <c r="AS1753" s="236"/>
      <c r="AT1753" s="236"/>
      <c r="AU1753" s="960">
        <v>2007</v>
      </c>
      <c r="AV1753" s="221"/>
      <c r="AW1753" s="221"/>
      <c r="AX1753" s="221"/>
      <c r="AY1753" s="221"/>
      <c r="AZ1753" s="221"/>
      <c r="BA1753" s="221"/>
      <c r="BB1753" s="222">
        <v>100</v>
      </c>
      <c r="BC1753" s="222" t="s">
        <v>4617</v>
      </c>
    </row>
    <row r="1754" spans="2:55" ht="25.7" hidden="1" customHeight="1">
      <c r="B1754" s="225"/>
      <c r="C1754" s="707" t="s">
        <v>7999</v>
      </c>
      <c r="D1754" s="707" t="s">
        <v>16963</v>
      </c>
      <c r="E1754" s="707" t="s">
        <v>7999</v>
      </c>
      <c r="F1754" s="707" t="s">
        <v>16896</v>
      </c>
      <c r="G1754" s="236"/>
      <c r="H1754" s="236"/>
      <c r="I1754" s="235">
        <v>500</v>
      </c>
      <c r="J1754" s="959"/>
      <c r="K1754" s="235"/>
      <c r="L1754" s="236"/>
      <c r="M1754" s="736"/>
      <c r="N1754" s="236"/>
      <c r="O1754" s="235">
        <v>300</v>
      </c>
      <c r="P1754" s="235">
        <v>300</v>
      </c>
      <c r="Q1754" s="235" t="s">
        <v>8761</v>
      </c>
      <c r="R1754" s="235">
        <v>1</v>
      </c>
      <c r="S1754" s="235" t="s">
        <v>290</v>
      </c>
      <c r="T1754" s="236"/>
      <c r="U1754" s="236"/>
      <c r="V1754" s="236"/>
      <c r="W1754" s="236"/>
      <c r="X1754" s="236"/>
      <c r="Y1754" s="236"/>
      <c r="Z1754" s="235" t="s">
        <v>1496</v>
      </c>
      <c r="AA1754" s="707"/>
      <c r="AB1754" s="707"/>
      <c r="AC1754" s="236"/>
      <c r="AD1754" s="236"/>
      <c r="AE1754" s="236"/>
      <c r="AF1754" s="236"/>
      <c r="AG1754" s="236"/>
      <c r="AH1754" s="236"/>
      <c r="AI1754" s="236"/>
      <c r="AJ1754" s="236"/>
      <c r="AK1754" s="236"/>
      <c r="AL1754" s="236"/>
      <c r="AM1754" s="236"/>
      <c r="AN1754" s="236"/>
      <c r="AO1754" s="236"/>
      <c r="AP1754" s="236"/>
      <c r="AQ1754" s="236"/>
      <c r="AR1754" s="236"/>
      <c r="AS1754" s="236"/>
      <c r="AT1754" s="236"/>
      <c r="AU1754" s="960"/>
      <c r="AV1754" s="221"/>
      <c r="AW1754" s="221"/>
      <c r="AX1754" s="221"/>
      <c r="AY1754" s="221"/>
      <c r="AZ1754" s="221"/>
      <c r="BA1754" s="221"/>
      <c r="BB1754" s="222"/>
      <c r="BC1754" s="222" t="s">
        <v>4617</v>
      </c>
    </row>
    <row r="1755" spans="2:55" ht="25.7" hidden="1" customHeight="1">
      <c r="B1755" s="225"/>
      <c r="C1755" s="707" t="s">
        <v>7999</v>
      </c>
      <c r="D1755" s="707" t="s">
        <v>16964</v>
      </c>
      <c r="E1755" s="707" t="s">
        <v>7999</v>
      </c>
      <c r="F1755" s="707" t="s">
        <v>16896</v>
      </c>
      <c r="G1755" s="236"/>
      <c r="H1755" s="236"/>
      <c r="I1755" s="235">
        <v>1047</v>
      </c>
      <c r="J1755" s="959">
        <v>486</v>
      </c>
      <c r="K1755" s="235">
        <v>486</v>
      </c>
      <c r="L1755" s="236"/>
      <c r="M1755" s="736"/>
      <c r="N1755" s="236"/>
      <c r="O1755" s="235">
        <v>300</v>
      </c>
      <c r="P1755" s="235">
        <v>300</v>
      </c>
      <c r="Q1755" s="235" t="s">
        <v>8761</v>
      </c>
      <c r="R1755" s="235">
        <v>1</v>
      </c>
      <c r="S1755" s="235" t="s">
        <v>290</v>
      </c>
      <c r="T1755" s="236"/>
      <c r="U1755" s="236"/>
      <c r="V1755" s="236"/>
      <c r="W1755" s="236"/>
      <c r="X1755" s="236"/>
      <c r="Y1755" s="236"/>
      <c r="Z1755" s="235" t="s">
        <v>1496</v>
      </c>
      <c r="AA1755" s="707"/>
      <c r="AB1755" s="707"/>
      <c r="AC1755" s="236"/>
      <c r="AD1755" s="236"/>
      <c r="AE1755" s="236"/>
      <c r="AF1755" s="236"/>
      <c r="AG1755" s="236"/>
      <c r="AH1755" s="236"/>
      <c r="AI1755" s="236"/>
      <c r="AJ1755" s="236"/>
      <c r="AK1755" s="236"/>
      <c r="AL1755" s="236"/>
      <c r="AM1755" s="236"/>
      <c r="AN1755" s="236"/>
      <c r="AO1755" s="236"/>
      <c r="AP1755" s="236"/>
      <c r="AQ1755" s="236"/>
      <c r="AR1755" s="236"/>
      <c r="AS1755" s="236"/>
      <c r="AT1755" s="236"/>
      <c r="AU1755" s="960">
        <v>2008</v>
      </c>
      <c r="AV1755" s="221"/>
      <c r="AW1755" s="221"/>
      <c r="AX1755" s="221"/>
      <c r="AY1755" s="221"/>
      <c r="AZ1755" s="221"/>
      <c r="BA1755" s="221"/>
      <c r="BB1755" s="222">
        <v>100</v>
      </c>
      <c r="BC1755" s="222" t="s">
        <v>3484</v>
      </c>
    </row>
    <row r="1756" spans="2:55" ht="25.7" hidden="1" customHeight="1">
      <c r="B1756" s="225"/>
      <c r="C1756" s="219" t="s">
        <v>8003</v>
      </c>
      <c r="D1756" s="219" t="s">
        <v>8763</v>
      </c>
      <c r="E1756" s="219" t="s">
        <v>8003</v>
      </c>
      <c r="F1756" s="707" t="s">
        <v>12537</v>
      </c>
      <c r="G1756" s="221"/>
      <c r="H1756" s="221"/>
      <c r="I1756" s="222">
        <v>1000</v>
      </c>
      <c r="J1756" s="222">
        <v>374</v>
      </c>
      <c r="K1756" s="222">
        <v>374</v>
      </c>
      <c r="L1756" s="221"/>
      <c r="M1756" s="221"/>
      <c r="N1756" s="221"/>
      <c r="O1756" s="222">
        <v>374</v>
      </c>
      <c r="P1756" s="222">
        <v>374</v>
      </c>
      <c r="Q1756" s="235" t="s">
        <v>1884</v>
      </c>
      <c r="R1756" s="222">
        <v>1</v>
      </c>
      <c r="S1756" s="222" t="s">
        <v>290</v>
      </c>
      <c r="T1756" s="221"/>
      <c r="U1756" s="221"/>
      <c r="V1756" s="221"/>
      <c r="W1756" s="221"/>
      <c r="X1756" s="221"/>
      <c r="Y1756" s="221"/>
      <c r="Z1756" s="222"/>
      <c r="AA1756" s="221"/>
      <c r="AB1756" s="221"/>
      <c r="AC1756" s="221"/>
      <c r="AD1756" s="221"/>
      <c r="AE1756" s="221"/>
      <c r="AF1756" s="221"/>
      <c r="AG1756" s="221"/>
      <c r="AH1756" s="221"/>
      <c r="AI1756" s="221"/>
      <c r="AJ1756" s="221"/>
      <c r="AK1756" s="221"/>
      <c r="AL1756" s="221"/>
      <c r="AM1756" s="221"/>
      <c r="AN1756" s="221"/>
      <c r="AO1756" s="221"/>
      <c r="AP1756" s="221"/>
      <c r="AQ1756" s="221"/>
      <c r="AR1756" s="221"/>
      <c r="AS1756" s="221"/>
      <c r="AT1756" s="221"/>
      <c r="AU1756" s="221">
        <v>2003</v>
      </c>
      <c r="AV1756" s="221"/>
      <c r="AW1756" s="221"/>
      <c r="AX1756" s="221"/>
      <c r="AY1756" s="221"/>
      <c r="AZ1756" s="221"/>
      <c r="BA1756" s="221"/>
      <c r="BB1756" s="222">
        <v>327</v>
      </c>
      <c r="BC1756" s="222"/>
    </row>
    <row r="1757" spans="2:55" ht="25.7" hidden="1" customHeight="1">
      <c r="B1757" s="225"/>
      <c r="C1757" s="219" t="s">
        <v>8003</v>
      </c>
      <c r="D1757" s="219" t="s">
        <v>8764</v>
      </c>
      <c r="E1757" s="219" t="s">
        <v>8003</v>
      </c>
      <c r="F1757" s="707" t="s">
        <v>12537</v>
      </c>
      <c r="G1757" s="221"/>
      <c r="H1757" s="221"/>
      <c r="I1757" s="222">
        <v>1130</v>
      </c>
      <c r="J1757" s="222">
        <v>458</v>
      </c>
      <c r="K1757" s="222">
        <v>458</v>
      </c>
      <c r="L1757" s="221"/>
      <c r="M1757" s="221"/>
      <c r="N1757" s="221"/>
      <c r="O1757" s="222">
        <v>458</v>
      </c>
      <c r="P1757" s="222">
        <v>458</v>
      </c>
      <c r="Q1757" s="235" t="s">
        <v>1884</v>
      </c>
      <c r="R1757" s="222">
        <v>1</v>
      </c>
      <c r="S1757" s="222" t="s">
        <v>290</v>
      </c>
      <c r="T1757" s="221"/>
      <c r="U1757" s="221"/>
      <c r="V1757" s="221"/>
      <c r="W1757" s="221"/>
      <c r="X1757" s="221"/>
      <c r="Y1757" s="221"/>
      <c r="Z1757" s="222" t="s">
        <v>1496</v>
      </c>
      <c r="AA1757" s="221"/>
      <c r="AB1757" s="221"/>
      <c r="AC1757" s="221"/>
      <c r="AD1757" s="221"/>
      <c r="AE1757" s="221"/>
      <c r="AF1757" s="221"/>
      <c r="AG1757" s="221"/>
      <c r="AH1757" s="221"/>
      <c r="AI1757" s="221"/>
      <c r="AJ1757" s="221"/>
      <c r="AK1757" s="221"/>
      <c r="AL1757" s="221"/>
      <c r="AM1757" s="221"/>
      <c r="AN1757" s="221"/>
      <c r="AO1757" s="221"/>
      <c r="AP1757" s="221"/>
      <c r="AQ1757" s="221"/>
      <c r="AR1757" s="221"/>
      <c r="AS1757" s="221"/>
      <c r="AT1757" s="221"/>
      <c r="AU1757" s="221">
        <v>2013</v>
      </c>
      <c r="AV1757" s="221"/>
      <c r="AW1757" s="221"/>
      <c r="AX1757" s="221"/>
      <c r="AY1757" s="221"/>
      <c r="AZ1757" s="221"/>
      <c r="BA1757" s="221"/>
      <c r="BB1757" s="222">
        <v>352</v>
      </c>
      <c r="BC1757" s="222"/>
    </row>
    <row r="1758" spans="2:55" ht="25.7" hidden="1" customHeight="1">
      <c r="B1758" s="225"/>
      <c r="C1758" s="707" t="s">
        <v>8003</v>
      </c>
      <c r="D1758" s="219" t="s">
        <v>8765</v>
      </c>
      <c r="E1758" s="219" t="s">
        <v>8003</v>
      </c>
      <c r="F1758" s="707" t="s">
        <v>12537</v>
      </c>
      <c r="G1758" s="221"/>
      <c r="H1758" s="221"/>
      <c r="I1758" s="222">
        <v>1769</v>
      </c>
      <c r="J1758" s="222">
        <v>433</v>
      </c>
      <c r="K1758" s="222">
        <v>433</v>
      </c>
      <c r="L1758" s="221"/>
      <c r="M1758" s="221"/>
      <c r="N1758" s="221"/>
      <c r="O1758" s="222">
        <v>433</v>
      </c>
      <c r="P1758" s="222">
        <v>433</v>
      </c>
      <c r="Q1758" s="235" t="s">
        <v>5912</v>
      </c>
      <c r="R1758" s="222">
        <v>1</v>
      </c>
      <c r="S1758" s="222" t="s">
        <v>290</v>
      </c>
      <c r="T1758" s="221"/>
      <c r="U1758" s="221"/>
      <c r="V1758" s="221"/>
      <c r="W1758" s="221"/>
      <c r="X1758" s="221"/>
      <c r="Y1758" s="221"/>
      <c r="Z1758" s="222"/>
      <c r="AA1758" s="221"/>
      <c r="AB1758" s="221"/>
      <c r="AC1758" s="221"/>
      <c r="AD1758" s="221"/>
      <c r="AE1758" s="221"/>
      <c r="AF1758" s="221"/>
      <c r="AG1758" s="221"/>
      <c r="AH1758" s="221"/>
      <c r="AI1758" s="221"/>
      <c r="AJ1758" s="221"/>
      <c r="AK1758" s="221"/>
      <c r="AL1758" s="221"/>
      <c r="AM1758" s="221"/>
      <c r="AN1758" s="221"/>
      <c r="AO1758" s="221"/>
      <c r="AP1758" s="221"/>
      <c r="AQ1758" s="221"/>
      <c r="AR1758" s="221"/>
      <c r="AS1758" s="221"/>
      <c r="AT1758" s="221"/>
      <c r="AU1758" s="221">
        <v>2003</v>
      </c>
      <c r="AV1758" s="221"/>
      <c r="AW1758" s="221"/>
      <c r="AX1758" s="221"/>
      <c r="AY1758" s="221"/>
      <c r="AZ1758" s="221"/>
      <c r="BA1758" s="221"/>
      <c r="BB1758" s="222">
        <v>204</v>
      </c>
      <c r="BC1758" s="222"/>
    </row>
    <row r="1759" spans="2:55" ht="25.7" hidden="1" customHeight="1">
      <c r="B1759" s="225"/>
      <c r="C1759" s="707" t="s">
        <v>8003</v>
      </c>
      <c r="D1759" s="219" t="s">
        <v>8766</v>
      </c>
      <c r="E1759" s="219" t="s">
        <v>8003</v>
      </c>
      <c r="F1759" s="707" t="s">
        <v>12537</v>
      </c>
      <c r="G1759" s="221"/>
      <c r="H1759" s="221"/>
      <c r="I1759" s="222">
        <v>995</v>
      </c>
      <c r="J1759" s="222">
        <v>397</v>
      </c>
      <c r="K1759" s="222">
        <v>397</v>
      </c>
      <c r="L1759" s="221"/>
      <c r="M1759" s="221"/>
      <c r="N1759" s="221"/>
      <c r="O1759" s="222">
        <v>397</v>
      </c>
      <c r="P1759" s="222">
        <v>397</v>
      </c>
      <c r="Q1759" s="235" t="s">
        <v>5904</v>
      </c>
      <c r="R1759" s="222">
        <v>1</v>
      </c>
      <c r="S1759" s="222" t="s">
        <v>290</v>
      </c>
      <c r="T1759" s="221"/>
      <c r="U1759" s="221"/>
      <c r="V1759" s="221"/>
      <c r="W1759" s="221"/>
      <c r="X1759" s="221"/>
      <c r="Y1759" s="221"/>
      <c r="Z1759" s="222"/>
      <c r="AA1759" s="221"/>
      <c r="AB1759" s="221"/>
      <c r="AC1759" s="221"/>
      <c r="AD1759" s="221"/>
      <c r="AE1759" s="221"/>
      <c r="AF1759" s="221"/>
      <c r="AG1759" s="221"/>
      <c r="AH1759" s="221"/>
      <c r="AI1759" s="221"/>
      <c r="AJ1759" s="221"/>
      <c r="AK1759" s="221"/>
      <c r="AL1759" s="221"/>
      <c r="AM1759" s="221"/>
      <c r="AN1759" s="221"/>
      <c r="AO1759" s="221"/>
      <c r="AP1759" s="221"/>
      <c r="AQ1759" s="221"/>
      <c r="AR1759" s="221"/>
      <c r="AS1759" s="221"/>
      <c r="AT1759" s="221"/>
      <c r="AU1759" s="221">
        <v>2004</v>
      </c>
      <c r="AV1759" s="221"/>
      <c r="AW1759" s="221"/>
      <c r="AX1759" s="221"/>
      <c r="AY1759" s="221"/>
      <c r="AZ1759" s="221"/>
      <c r="BA1759" s="221"/>
      <c r="BB1759" s="222">
        <v>202</v>
      </c>
      <c r="BC1759" s="222"/>
    </row>
    <row r="1760" spans="2:55" ht="25.7" hidden="1" customHeight="1">
      <c r="B1760" s="225"/>
      <c r="C1760" s="236" t="s">
        <v>8003</v>
      </c>
      <c r="D1760" s="223" t="s">
        <v>8767</v>
      </c>
      <c r="E1760" s="221" t="s">
        <v>8003</v>
      </c>
      <c r="F1760" s="236" t="s">
        <v>12537</v>
      </c>
      <c r="G1760" s="221"/>
      <c r="H1760" s="221"/>
      <c r="I1760" s="222">
        <v>1983</v>
      </c>
      <c r="J1760" s="222">
        <v>387.6</v>
      </c>
      <c r="K1760" s="222">
        <v>387.6</v>
      </c>
      <c r="L1760" s="221"/>
      <c r="M1760" s="221"/>
      <c r="N1760" s="221"/>
      <c r="O1760" s="222">
        <v>387.6</v>
      </c>
      <c r="P1760" s="222">
        <v>387.6</v>
      </c>
      <c r="Q1760" s="235" t="s">
        <v>1884</v>
      </c>
      <c r="R1760" s="222">
        <v>1</v>
      </c>
      <c r="S1760" s="222" t="s">
        <v>290</v>
      </c>
      <c r="T1760" s="221"/>
      <c r="U1760" s="221"/>
      <c r="V1760" s="221"/>
      <c r="W1760" s="221"/>
      <c r="X1760" s="221"/>
      <c r="Y1760" s="221"/>
      <c r="Z1760" s="222"/>
      <c r="AA1760" s="221"/>
      <c r="AB1760" s="221"/>
      <c r="AC1760" s="221"/>
      <c r="AD1760" s="221"/>
      <c r="AE1760" s="221"/>
      <c r="AF1760" s="221"/>
      <c r="AG1760" s="221"/>
      <c r="AH1760" s="221"/>
      <c r="AI1760" s="221"/>
      <c r="AJ1760" s="221"/>
      <c r="AK1760" s="221"/>
      <c r="AL1760" s="221"/>
      <c r="AM1760" s="221"/>
      <c r="AN1760" s="221"/>
      <c r="AO1760" s="221"/>
      <c r="AP1760" s="221"/>
      <c r="AQ1760" s="221"/>
      <c r="AR1760" s="221"/>
      <c r="AS1760" s="221"/>
      <c r="AT1760" s="221"/>
      <c r="AU1760" s="221">
        <v>2002</v>
      </c>
      <c r="AV1760" s="221"/>
      <c r="AW1760" s="221"/>
      <c r="AX1760" s="221"/>
      <c r="AY1760" s="221"/>
      <c r="AZ1760" s="221"/>
      <c r="BA1760" s="221"/>
      <c r="BB1760" s="222">
        <v>339</v>
      </c>
      <c r="BC1760" s="222"/>
    </row>
    <row r="1761" spans="2:55" ht="25.7" hidden="1" customHeight="1">
      <c r="B1761" s="225"/>
      <c r="C1761" s="236" t="s">
        <v>8003</v>
      </c>
      <c r="D1761" s="223" t="s">
        <v>8768</v>
      </c>
      <c r="E1761" s="221" t="s">
        <v>8003</v>
      </c>
      <c r="F1761" s="236" t="s">
        <v>12537</v>
      </c>
      <c r="G1761" s="221"/>
      <c r="H1761" s="221"/>
      <c r="I1761" s="222">
        <v>1847</v>
      </c>
      <c r="J1761" s="222">
        <v>466</v>
      </c>
      <c r="K1761" s="222">
        <v>466</v>
      </c>
      <c r="L1761" s="221"/>
      <c r="M1761" s="221"/>
      <c r="N1761" s="221"/>
      <c r="O1761" s="222">
        <v>466</v>
      </c>
      <c r="P1761" s="222">
        <v>466</v>
      </c>
      <c r="Q1761" s="235" t="s">
        <v>1884</v>
      </c>
      <c r="R1761" s="222">
        <v>1</v>
      </c>
      <c r="S1761" s="222" t="s">
        <v>290</v>
      </c>
      <c r="T1761" s="221"/>
      <c r="U1761" s="221"/>
      <c r="V1761" s="221"/>
      <c r="W1761" s="221"/>
      <c r="X1761" s="221"/>
      <c r="Y1761" s="221"/>
      <c r="Z1761" s="222" t="s">
        <v>1496</v>
      </c>
      <c r="AA1761" s="221"/>
      <c r="AB1761" s="221"/>
      <c r="AC1761" s="221"/>
      <c r="AD1761" s="221"/>
      <c r="AE1761" s="221"/>
      <c r="AF1761" s="221"/>
      <c r="AG1761" s="221"/>
      <c r="AH1761" s="221"/>
      <c r="AI1761" s="221"/>
      <c r="AJ1761" s="221"/>
      <c r="AK1761" s="221"/>
      <c r="AL1761" s="221"/>
      <c r="AM1761" s="221"/>
      <c r="AN1761" s="221"/>
      <c r="AO1761" s="221"/>
      <c r="AP1761" s="221"/>
      <c r="AQ1761" s="221"/>
      <c r="AR1761" s="221"/>
      <c r="AS1761" s="221"/>
      <c r="AT1761" s="221"/>
      <c r="AU1761" s="221">
        <v>2004</v>
      </c>
      <c r="AV1761" s="221"/>
      <c r="AW1761" s="221"/>
      <c r="AX1761" s="221"/>
      <c r="AY1761" s="221"/>
      <c r="AZ1761" s="221"/>
      <c r="BA1761" s="221"/>
      <c r="BB1761" s="222">
        <v>408</v>
      </c>
      <c r="BC1761" s="222"/>
    </row>
    <row r="1762" spans="2:55" ht="25.7" hidden="1" customHeight="1">
      <c r="B1762" s="225"/>
      <c r="C1762" s="707" t="s">
        <v>8003</v>
      </c>
      <c r="D1762" s="223" t="s">
        <v>8769</v>
      </c>
      <c r="E1762" s="221" t="s">
        <v>8003</v>
      </c>
      <c r="F1762" s="236" t="s">
        <v>12537</v>
      </c>
      <c r="G1762" s="221"/>
      <c r="H1762" s="221"/>
      <c r="I1762" s="222">
        <v>692</v>
      </c>
      <c r="J1762" s="222">
        <v>374</v>
      </c>
      <c r="K1762" s="222">
        <v>374</v>
      </c>
      <c r="L1762" s="221"/>
      <c r="M1762" s="221"/>
      <c r="N1762" s="221"/>
      <c r="O1762" s="222">
        <v>374</v>
      </c>
      <c r="P1762" s="222">
        <v>374</v>
      </c>
      <c r="Q1762" s="235" t="s">
        <v>1884</v>
      </c>
      <c r="R1762" s="222">
        <v>1</v>
      </c>
      <c r="S1762" s="222" t="s">
        <v>290</v>
      </c>
      <c r="T1762" s="221"/>
      <c r="U1762" s="221"/>
      <c r="V1762" s="221"/>
      <c r="W1762" s="221"/>
      <c r="X1762" s="221"/>
      <c r="Y1762" s="221"/>
      <c r="Z1762" s="222" t="s">
        <v>1496</v>
      </c>
      <c r="AA1762" s="221"/>
      <c r="AB1762" s="221"/>
      <c r="AC1762" s="221"/>
      <c r="AD1762" s="221"/>
      <c r="AE1762" s="221"/>
      <c r="AF1762" s="221"/>
      <c r="AG1762" s="221"/>
      <c r="AH1762" s="221"/>
      <c r="AI1762" s="221"/>
      <c r="AJ1762" s="221"/>
      <c r="AK1762" s="221"/>
      <c r="AL1762" s="221"/>
      <c r="AM1762" s="221"/>
      <c r="AN1762" s="221"/>
      <c r="AO1762" s="221"/>
      <c r="AP1762" s="221"/>
      <c r="AQ1762" s="221"/>
      <c r="AR1762" s="221"/>
      <c r="AS1762" s="221"/>
      <c r="AT1762" s="221"/>
      <c r="AU1762" s="221">
        <v>2004</v>
      </c>
      <c r="AV1762" s="221"/>
      <c r="AW1762" s="221"/>
      <c r="AX1762" s="221"/>
      <c r="AY1762" s="221"/>
      <c r="AZ1762" s="221"/>
      <c r="BA1762" s="221"/>
      <c r="BB1762" s="222">
        <v>327</v>
      </c>
      <c r="BC1762" s="222"/>
    </row>
    <row r="1763" spans="2:55" ht="25.7" hidden="1" customHeight="1">
      <c r="B1763" s="225"/>
      <c r="C1763" s="707" t="s">
        <v>8003</v>
      </c>
      <c r="D1763" s="219" t="s">
        <v>8770</v>
      </c>
      <c r="E1763" s="219" t="s">
        <v>8003</v>
      </c>
      <c r="F1763" s="707" t="s">
        <v>12537</v>
      </c>
      <c r="G1763" s="221"/>
      <c r="H1763" s="221"/>
      <c r="I1763" s="222">
        <v>392</v>
      </c>
      <c r="J1763" s="222">
        <v>155.52000000000001</v>
      </c>
      <c r="K1763" s="222">
        <v>155.52000000000001</v>
      </c>
      <c r="L1763" s="221"/>
      <c r="M1763" s="221"/>
      <c r="N1763" s="221"/>
      <c r="O1763" s="222">
        <v>155.52000000000001</v>
      </c>
      <c r="P1763" s="222">
        <v>155.52000000000001</v>
      </c>
      <c r="Q1763" s="222" t="s">
        <v>8771</v>
      </c>
      <c r="R1763" s="222">
        <v>1</v>
      </c>
      <c r="S1763" s="222" t="s">
        <v>290</v>
      </c>
      <c r="T1763" s="221"/>
      <c r="U1763" s="221"/>
      <c r="V1763" s="221"/>
      <c r="W1763" s="221"/>
      <c r="X1763" s="221"/>
      <c r="Y1763" s="221"/>
      <c r="Z1763" s="222"/>
      <c r="AA1763" s="221"/>
      <c r="AB1763" s="221"/>
      <c r="AC1763" s="221"/>
      <c r="AD1763" s="221"/>
      <c r="AE1763" s="221"/>
      <c r="AF1763" s="221"/>
      <c r="AG1763" s="221"/>
      <c r="AH1763" s="221"/>
      <c r="AI1763" s="221"/>
      <c r="AJ1763" s="221"/>
      <c r="AK1763" s="221"/>
      <c r="AL1763" s="221"/>
      <c r="AM1763" s="221"/>
      <c r="AN1763" s="221"/>
      <c r="AO1763" s="221"/>
      <c r="AP1763" s="221"/>
      <c r="AQ1763" s="221"/>
      <c r="AR1763" s="221"/>
      <c r="AS1763" s="221"/>
      <c r="AT1763" s="221"/>
      <c r="AU1763" s="221">
        <v>2006</v>
      </c>
      <c r="AV1763" s="221"/>
      <c r="AW1763" s="221"/>
      <c r="AX1763" s="221"/>
      <c r="AY1763" s="221"/>
      <c r="AZ1763" s="221"/>
      <c r="BA1763" s="221"/>
      <c r="BB1763" s="222">
        <v>136</v>
      </c>
      <c r="BC1763" s="222"/>
    </row>
    <row r="1764" spans="2:55" ht="25.7" hidden="1" customHeight="1">
      <c r="B1764" s="225"/>
      <c r="C1764" s="707" t="s">
        <v>8003</v>
      </c>
      <c r="D1764" s="219" t="s">
        <v>8772</v>
      </c>
      <c r="E1764" s="219" t="s">
        <v>8003</v>
      </c>
      <c r="F1764" s="707" t="s">
        <v>12537</v>
      </c>
      <c r="G1764" s="221"/>
      <c r="H1764" s="221"/>
      <c r="I1764" s="222">
        <v>3914</v>
      </c>
      <c r="J1764" s="222">
        <v>586</v>
      </c>
      <c r="K1764" s="222">
        <v>586</v>
      </c>
      <c r="L1764" s="221"/>
      <c r="M1764" s="221"/>
      <c r="N1764" s="221"/>
      <c r="O1764" s="222">
        <v>586</v>
      </c>
      <c r="P1764" s="222">
        <v>586</v>
      </c>
      <c r="Q1764" s="235" t="s">
        <v>5912</v>
      </c>
      <c r="R1764" s="222">
        <v>2</v>
      </c>
      <c r="S1764" s="222" t="s">
        <v>290</v>
      </c>
      <c r="T1764" s="221"/>
      <c r="U1764" s="221"/>
      <c r="V1764" s="221"/>
      <c r="W1764" s="221"/>
      <c r="X1764" s="221"/>
      <c r="Y1764" s="221"/>
      <c r="Z1764" s="222" t="s">
        <v>8773</v>
      </c>
      <c r="AA1764" s="221"/>
      <c r="AB1764" s="221"/>
      <c r="AC1764" s="221"/>
      <c r="AD1764" s="221"/>
      <c r="AE1764" s="221"/>
      <c r="AF1764" s="221"/>
      <c r="AG1764" s="221"/>
      <c r="AH1764" s="221"/>
      <c r="AI1764" s="221"/>
      <c r="AJ1764" s="221"/>
      <c r="AK1764" s="221"/>
      <c r="AL1764" s="221"/>
      <c r="AM1764" s="221"/>
      <c r="AN1764" s="221"/>
      <c r="AO1764" s="221"/>
      <c r="AP1764" s="221"/>
      <c r="AQ1764" s="221"/>
      <c r="AR1764" s="221"/>
      <c r="AS1764" s="221"/>
      <c r="AT1764" s="221"/>
      <c r="AU1764" s="221">
        <v>2011</v>
      </c>
      <c r="AV1764" s="221"/>
      <c r="AW1764" s="221"/>
      <c r="AX1764" s="221"/>
      <c r="AY1764" s="221"/>
      <c r="AZ1764" s="221"/>
      <c r="BA1764" s="221"/>
      <c r="BB1764" s="222">
        <v>228</v>
      </c>
      <c r="BC1764" s="222"/>
    </row>
    <row r="1765" spans="2:55" ht="25.7" hidden="1" customHeight="1">
      <c r="B1765" s="225"/>
      <c r="C1765" s="239" t="s">
        <v>8003</v>
      </c>
      <c r="D1765" s="961" t="s">
        <v>8774</v>
      </c>
      <c r="E1765" s="961" t="s">
        <v>8003</v>
      </c>
      <c r="F1765" s="239" t="s">
        <v>12537</v>
      </c>
      <c r="G1765" s="818"/>
      <c r="H1765" s="818"/>
      <c r="I1765" s="932">
        <v>5559</v>
      </c>
      <c r="J1765" s="932">
        <v>505</v>
      </c>
      <c r="K1765" s="932">
        <v>505</v>
      </c>
      <c r="L1765" s="818"/>
      <c r="M1765" s="818"/>
      <c r="N1765" s="818"/>
      <c r="O1765" s="932">
        <v>463</v>
      </c>
      <c r="P1765" s="932">
        <v>463</v>
      </c>
      <c r="Q1765" s="293" t="s">
        <v>7233</v>
      </c>
      <c r="R1765" s="932">
        <v>1</v>
      </c>
      <c r="S1765" s="932" t="s">
        <v>614</v>
      </c>
      <c r="T1765" s="818"/>
      <c r="U1765" s="818"/>
      <c r="V1765" s="818"/>
      <c r="W1765" s="818"/>
      <c r="X1765" s="818"/>
      <c r="Y1765" s="818"/>
      <c r="Z1765" s="932" t="s">
        <v>8775</v>
      </c>
      <c r="AA1765" s="818"/>
      <c r="AB1765" s="818"/>
      <c r="AC1765" s="818"/>
      <c r="AD1765" s="818"/>
      <c r="AE1765" s="818"/>
      <c r="AF1765" s="818"/>
      <c r="AG1765" s="818"/>
      <c r="AH1765" s="818"/>
      <c r="AI1765" s="818"/>
      <c r="AJ1765" s="818"/>
      <c r="AK1765" s="818"/>
      <c r="AL1765" s="818"/>
      <c r="AM1765" s="818"/>
      <c r="AN1765" s="818"/>
      <c r="AO1765" s="818"/>
      <c r="AP1765" s="818"/>
      <c r="AQ1765" s="818"/>
      <c r="AR1765" s="818"/>
      <c r="AS1765" s="818"/>
      <c r="AT1765" s="818"/>
      <c r="AU1765" s="818">
        <v>2007</v>
      </c>
      <c r="AV1765" s="818"/>
      <c r="AW1765" s="818"/>
      <c r="AX1765" s="818"/>
      <c r="AY1765" s="818"/>
      <c r="AZ1765" s="818"/>
      <c r="BA1765" s="818"/>
      <c r="BB1765" s="932">
        <v>442</v>
      </c>
      <c r="BC1765" s="222"/>
    </row>
    <row r="1766" spans="2:55" ht="25.7" hidden="1" customHeight="1">
      <c r="B1766" s="225"/>
      <c r="C1766" s="239" t="s">
        <v>8003</v>
      </c>
      <c r="D1766" s="961" t="s">
        <v>8776</v>
      </c>
      <c r="E1766" s="961" t="s">
        <v>8003</v>
      </c>
      <c r="F1766" s="239" t="s">
        <v>12537</v>
      </c>
      <c r="G1766" s="818"/>
      <c r="H1766" s="818"/>
      <c r="I1766" s="932">
        <v>4707</v>
      </c>
      <c r="J1766" s="932">
        <v>0</v>
      </c>
      <c r="K1766" s="932">
        <v>0</v>
      </c>
      <c r="L1766" s="818"/>
      <c r="M1766" s="818"/>
      <c r="N1766" s="818"/>
      <c r="O1766" s="932">
        <v>408</v>
      </c>
      <c r="P1766" s="932">
        <v>408</v>
      </c>
      <c r="Q1766" s="293" t="s">
        <v>1884</v>
      </c>
      <c r="R1766" s="932">
        <v>1</v>
      </c>
      <c r="S1766" s="932" t="s">
        <v>290</v>
      </c>
      <c r="T1766" s="818"/>
      <c r="U1766" s="818"/>
      <c r="V1766" s="818"/>
      <c r="W1766" s="818"/>
      <c r="X1766" s="818"/>
      <c r="Y1766" s="818"/>
      <c r="Z1766" s="932" t="s">
        <v>1279</v>
      </c>
      <c r="AA1766" s="818"/>
      <c r="AB1766" s="818"/>
      <c r="AC1766" s="818"/>
      <c r="AD1766" s="818"/>
      <c r="AE1766" s="818"/>
      <c r="AF1766" s="818"/>
      <c r="AG1766" s="818"/>
      <c r="AH1766" s="818"/>
      <c r="AI1766" s="818"/>
      <c r="AJ1766" s="818"/>
      <c r="AK1766" s="818"/>
      <c r="AL1766" s="818"/>
      <c r="AM1766" s="818"/>
      <c r="AN1766" s="818"/>
      <c r="AO1766" s="818"/>
      <c r="AP1766" s="818"/>
      <c r="AQ1766" s="818"/>
      <c r="AR1766" s="818"/>
      <c r="AS1766" s="818"/>
      <c r="AT1766" s="818"/>
      <c r="AU1766" s="818">
        <v>2016</v>
      </c>
      <c r="AV1766" s="818"/>
      <c r="AW1766" s="818"/>
      <c r="AX1766" s="818"/>
      <c r="AY1766" s="818"/>
      <c r="AZ1766" s="818"/>
      <c r="BA1766" s="818"/>
      <c r="BB1766" s="932">
        <v>100</v>
      </c>
      <c r="BC1766" s="222"/>
    </row>
    <row r="1767" spans="2:55" ht="25.7" hidden="1" customHeight="1">
      <c r="B1767" s="225"/>
      <c r="C1767" s="707" t="s">
        <v>8003</v>
      </c>
      <c r="D1767" s="219" t="s">
        <v>15118</v>
      </c>
      <c r="E1767" s="219" t="s">
        <v>8003</v>
      </c>
      <c r="F1767" s="219" t="s">
        <v>12537</v>
      </c>
      <c r="G1767" s="221"/>
      <c r="H1767" s="221"/>
      <c r="I1767" s="222">
        <v>993</v>
      </c>
      <c r="J1767" s="222">
        <v>298</v>
      </c>
      <c r="K1767" s="222">
        <v>298</v>
      </c>
      <c r="L1767" s="221"/>
      <c r="M1767" s="221"/>
      <c r="N1767" s="221"/>
      <c r="O1767" s="222">
        <v>400</v>
      </c>
      <c r="P1767" s="222">
        <v>200</v>
      </c>
      <c r="Q1767" s="293" t="s">
        <v>1884</v>
      </c>
      <c r="R1767" s="222">
        <v>2</v>
      </c>
      <c r="S1767" s="222" t="s">
        <v>290</v>
      </c>
      <c r="T1767" s="221"/>
      <c r="U1767" s="221"/>
      <c r="V1767" s="221"/>
      <c r="W1767" s="221"/>
      <c r="X1767" s="221"/>
      <c r="Y1767" s="221"/>
      <c r="Z1767" s="222"/>
      <c r="AA1767" s="221"/>
      <c r="AB1767" s="221"/>
      <c r="AC1767" s="221"/>
      <c r="AD1767" s="221"/>
      <c r="AE1767" s="221"/>
      <c r="AF1767" s="221"/>
      <c r="AG1767" s="221"/>
      <c r="AH1767" s="221"/>
      <c r="AI1767" s="221"/>
      <c r="AJ1767" s="221"/>
      <c r="AK1767" s="221"/>
      <c r="AL1767" s="221"/>
      <c r="AM1767" s="221"/>
      <c r="AN1767" s="221"/>
      <c r="AO1767" s="221"/>
      <c r="AP1767" s="221"/>
      <c r="AQ1767" s="221"/>
      <c r="AR1767" s="221"/>
      <c r="AS1767" s="221"/>
      <c r="AT1767" s="221"/>
      <c r="AU1767" s="219">
        <v>2003</v>
      </c>
      <c r="AV1767" s="221"/>
      <c r="AW1767" s="221"/>
      <c r="AX1767" s="221"/>
      <c r="AY1767" s="221"/>
      <c r="AZ1767" s="221"/>
      <c r="BA1767" s="221"/>
      <c r="BB1767" s="222">
        <v>262</v>
      </c>
      <c r="BC1767" s="222"/>
    </row>
    <row r="1768" spans="2:55" ht="25.7" hidden="1" customHeight="1">
      <c r="B1768" s="225"/>
      <c r="C1768" s="707" t="s">
        <v>8003</v>
      </c>
      <c r="D1768" s="219" t="s">
        <v>15119</v>
      </c>
      <c r="E1768" s="219" t="s">
        <v>8003</v>
      </c>
      <c r="F1768" s="219" t="s">
        <v>12537</v>
      </c>
      <c r="G1768" s="221"/>
      <c r="H1768" s="221"/>
      <c r="I1768" s="222"/>
      <c r="J1768" s="222">
        <v>300</v>
      </c>
      <c r="K1768" s="222">
        <v>495</v>
      </c>
      <c r="L1768" s="221"/>
      <c r="M1768" s="221"/>
      <c r="N1768" s="221"/>
      <c r="O1768" s="222">
        <v>600</v>
      </c>
      <c r="P1768" s="222">
        <v>300</v>
      </c>
      <c r="Q1768" s="235" t="s">
        <v>1884</v>
      </c>
      <c r="R1768" s="222">
        <v>2</v>
      </c>
      <c r="S1768" s="222" t="s">
        <v>290</v>
      </c>
      <c r="T1768" s="221"/>
      <c r="U1768" s="221"/>
      <c r="V1768" s="221"/>
      <c r="W1768" s="221"/>
      <c r="X1768" s="221"/>
      <c r="Y1768" s="221"/>
      <c r="Z1768" s="222" t="s">
        <v>1279</v>
      </c>
      <c r="AA1768" s="221"/>
      <c r="AB1768" s="221"/>
      <c r="AC1768" s="221"/>
      <c r="AD1768" s="221"/>
      <c r="AE1768" s="221"/>
      <c r="AF1768" s="221"/>
      <c r="AG1768" s="221"/>
      <c r="AH1768" s="221"/>
      <c r="AI1768" s="221"/>
      <c r="AJ1768" s="221"/>
      <c r="AK1768" s="221"/>
      <c r="AL1768" s="221"/>
      <c r="AM1768" s="221"/>
      <c r="AN1768" s="221"/>
      <c r="AO1768" s="221"/>
      <c r="AP1768" s="221"/>
      <c r="AQ1768" s="221"/>
      <c r="AR1768" s="221"/>
      <c r="AS1768" s="221"/>
      <c r="AT1768" s="221"/>
      <c r="AU1768" s="219">
        <v>2019</v>
      </c>
      <c r="AV1768" s="221"/>
      <c r="AW1768" s="221"/>
      <c r="AX1768" s="221"/>
      <c r="AY1768" s="221"/>
      <c r="AZ1768" s="221"/>
      <c r="BA1768" s="221"/>
      <c r="BB1768" s="222">
        <v>684</v>
      </c>
      <c r="BC1768" s="222"/>
    </row>
    <row r="1769" spans="2:55" ht="25.7" hidden="1" customHeight="1">
      <c r="B1769" s="225"/>
      <c r="C1769" s="707" t="s">
        <v>8007</v>
      </c>
      <c r="D1769" s="219" t="s">
        <v>8777</v>
      </c>
      <c r="E1769" s="219" t="s">
        <v>8007</v>
      </c>
      <c r="F1769" s="219" t="s">
        <v>8007</v>
      </c>
      <c r="G1769" s="221"/>
      <c r="H1769" s="221"/>
      <c r="I1769" s="222">
        <v>2586</v>
      </c>
      <c r="J1769" s="222">
        <v>893.16</v>
      </c>
      <c r="K1769" s="222">
        <v>944.96</v>
      </c>
      <c r="L1769" s="221"/>
      <c r="M1769" s="221"/>
      <c r="N1769" s="221"/>
      <c r="O1769" s="222">
        <v>600</v>
      </c>
      <c r="P1769" s="222">
        <v>600</v>
      </c>
      <c r="Q1769" s="235" t="s">
        <v>1884</v>
      </c>
      <c r="R1769" s="222">
        <v>2</v>
      </c>
      <c r="S1769" s="222" t="s">
        <v>290</v>
      </c>
      <c r="T1769" s="221"/>
      <c r="U1769" s="221"/>
      <c r="V1769" s="221"/>
      <c r="W1769" s="221"/>
      <c r="X1769" s="221"/>
      <c r="Y1769" s="221"/>
      <c r="Z1769" s="222" t="s">
        <v>1496</v>
      </c>
      <c r="AA1769" s="221"/>
      <c r="AB1769" s="221"/>
      <c r="AC1769" s="221"/>
      <c r="AD1769" s="221"/>
      <c r="AE1769" s="221"/>
      <c r="AF1769" s="221"/>
      <c r="AG1769" s="221"/>
      <c r="AH1769" s="221"/>
      <c r="AI1769" s="221"/>
      <c r="AJ1769" s="221"/>
      <c r="AK1769" s="221"/>
      <c r="AL1769" s="221"/>
      <c r="AM1769" s="221"/>
      <c r="AN1769" s="221"/>
      <c r="AO1769" s="221"/>
      <c r="AP1769" s="221"/>
      <c r="AQ1769" s="221"/>
      <c r="AR1769" s="221"/>
      <c r="AS1769" s="221"/>
      <c r="AT1769" s="221"/>
      <c r="AU1769" s="219">
        <v>2005</v>
      </c>
      <c r="AV1769" s="221"/>
      <c r="AW1769" s="221"/>
      <c r="AX1769" s="221"/>
      <c r="AY1769" s="221"/>
      <c r="AZ1769" s="221"/>
      <c r="BA1769" s="221"/>
      <c r="BB1769" s="222">
        <v>80</v>
      </c>
      <c r="BC1769" s="222"/>
    </row>
    <row r="1770" spans="2:55" ht="25.7" hidden="1" customHeight="1">
      <c r="B1770" s="225"/>
      <c r="C1770" s="707" t="s">
        <v>8007</v>
      </c>
      <c r="D1770" s="219" t="s">
        <v>8778</v>
      </c>
      <c r="E1770" s="219" t="s">
        <v>8007</v>
      </c>
      <c r="F1770" s="219" t="s">
        <v>8007</v>
      </c>
      <c r="G1770" s="221"/>
      <c r="H1770" s="221"/>
      <c r="I1770" s="222">
        <v>1464</v>
      </c>
      <c r="J1770" s="222">
        <v>464</v>
      </c>
      <c r="K1770" s="222">
        <v>464</v>
      </c>
      <c r="L1770" s="221"/>
      <c r="M1770" s="221"/>
      <c r="N1770" s="221"/>
      <c r="O1770" s="222">
        <v>300</v>
      </c>
      <c r="P1770" s="222">
        <v>300</v>
      </c>
      <c r="Q1770" s="235" t="s">
        <v>1884</v>
      </c>
      <c r="R1770" s="222">
        <v>1</v>
      </c>
      <c r="S1770" s="222" t="s">
        <v>290</v>
      </c>
      <c r="T1770" s="221"/>
      <c r="U1770" s="221"/>
      <c r="V1770" s="221"/>
      <c r="W1770" s="221"/>
      <c r="X1770" s="221"/>
      <c r="Y1770" s="221"/>
      <c r="Z1770" s="222" t="s">
        <v>1496</v>
      </c>
      <c r="AA1770" s="221"/>
      <c r="AB1770" s="221"/>
      <c r="AC1770" s="221"/>
      <c r="AD1770" s="221"/>
      <c r="AE1770" s="221"/>
      <c r="AF1770" s="221"/>
      <c r="AG1770" s="221"/>
      <c r="AH1770" s="221"/>
      <c r="AI1770" s="221"/>
      <c r="AJ1770" s="221"/>
      <c r="AK1770" s="221"/>
      <c r="AL1770" s="221"/>
      <c r="AM1770" s="221"/>
      <c r="AN1770" s="221"/>
      <c r="AO1770" s="221"/>
      <c r="AP1770" s="221"/>
      <c r="AQ1770" s="221"/>
      <c r="AR1770" s="221"/>
      <c r="AS1770" s="221"/>
      <c r="AT1770" s="221"/>
      <c r="AU1770" s="219">
        <v>2007</v>
      </c>
      <c r="AV1770" s="221"/>
      <c r="AW1770" s="221"/>
      <c r="AX1770" s="221"/>
      <c r="AY1770" s="221"/>
      <c r="AZ1770" s="221"/>
      <c r="BA1770" s="221"/>
      <c r="BB1770" s="222">
        <v>80</v>
      </c>
      <c r="BC1770" s="222"/>
    </row>
    <row r="1771" spans="2:55" ht="25.7" hidden="1" customHeight="1">
      <c r="B1771" s="225"/>
      <c r="C1771" s="707" t="s">
        <v>8007</v>
      </c>
      <c r="D1771" s="219" t="s">
        <v>8779</v>
      </c>
      <c r="E1771" s="219" t="s">
        <v>8007</v>
      </c>
      <c r="F1771" s="219" t="s">
        <v>8007</v>
      </c>
      <c r="G1771" s="221"/>
      <c r="H1771" s="221"/>
      <c r="I1771" s="222">
        <v>6807</v>
      </c>
      <c r="J1771" s="222">
        <v>412</v>
      </c>
      <c r="K1771" s="222">
        <v>412</v>
      </c>
      <c r="L1771" s="221"/>
      <c r="M1771" s="221"/>
      <c r="N1771" s="221"/>
      <c r="O1771" s="222">
        <v>500</v>
      </c>
      <c r="P1771" s="222">
        <v>500</v>
      </c>
      <c r="Q1771" s="235" t="s">
        <v>1864</v>
      </c>
      <c r="R1771" s="222">
        <v>1</v>
      </c>
      <c r="S1771" s="222" t="s">
        <v>290</v>
      </c>
      <c r="T1771" s="221"/>
      <c r="U1771" s="221"/>
      <c r="V1771" s="221"/>
      <c r="W1771" s="221"/>
      <c r="X1771" s="221"/>
      <c r="Y1771" s="221"/>
      <c r="Z1771" s="222" t="s">
        <v>1496</v>
      </c>
      <c r="AA1771" s="221"/>
      <c r="AB1771" s="221"/>
      <c r="AC1771" s="221"/>
      <c r="AD1771" s="221"/>
      <c r="AE1771" s="221"/>
      <c r="AF1771" s="221"/>
      <c r="AG1771" s="221"/>
      <c r="AH1771" s="221"/>
      <c r="AI1771" s="221"/>
      <c r="AJ1771" s="221"/>
      <c r="AK1771" s="221"/>
      <c r="AL1771" s="221"/>
      <c r="AM1771" s="221"/>
      <c r="AN1771" s="221"/>
      <c r="AO1771" s="221"/>
      <c r="AP1771" s="221"/>
      <c r="AQ1771" s="221"/>
      <c r="AR1771" s="221"/>
      <c r="AS1771" s="221"/>
      <c r="AT1771" s="221"/>
      <c r="AU1771" s="219">
        <v>2007</v>
      </c>
      <c r="AV1771" s="221"/>
      <c r="AW1771" s="221"/>
      <c r="AX1771" s="221"/>
      <c r="AY1771" s="221"/>
      <c r="AZ1771" s="221"/>
      <c r="BA1771" s="221"/>
      <c r="BB1771" s="222">
        <v>80</v>
      </c>
      <c r="BC1771" s="222"/>
    </row>
    <row r="1772" spans="2:55" ht="25.7" hidden="1" customHeight="1">
      <c r="B1772" s="225"/>
      <c r="C1772" s="707" t="s">
        <v>8007</v>
      </c>
      <c r="D1772" s="219" t="s">
        <v>8780</v>
      </c>
      <c r="E1772" s="219" t="s">
        <v>8007</v>
      </c>
      <c r="F1772" s="219" t="s">
        <v>8007</v>
      </c>
      <c r="G1772" s="221"/>
      <c r="H1772" s="221"/>
      <c r="I1772" s="222">
        <v>990</v>
      </c>
      <c r="J1772" s="222">
        <v>454.96</v>
      </c>
      <c r="K1772" s="222">
        <v>454.96</v>
      </c>
      <c r="L1772" s="221"/>
      <c r="M1772" s="221"/>
      <c r="N1772" s="221"/>
      <c r="O1772" s="222">
        <v>300</v>
      </c>
      <c r="P1772" s="222">
        <v>300</v>
      </c>
      <c r="Q1772" s="235" t="s">
        <v>1884</v>
      </c>
      <c r="R1772" s="222">
        <v>1</v>
      </c>
      <c r="S1772" s="222" t="s">
        <v>290</v>
      </c>
      <c r="T1772" s="221"/>
      <c r="U1772" s="221"/>
      <c r="V1772" s="221"/>
      <c r="W1772" s="221"/>
      <c r="X1772" s="221"/>
      <c r="Y1772" s="221"/>
      <c r="Z1772" s="222" t="s">
        <v>1496</v>
      </c>
      <c r="AA1772" s="221"/>
      <c r="AB1772" s="221"/>
      <c r="AC1772" s="221"/>
      <c r="AD1772" s="221"/>
      <c r="AE1772" s="221"/>
      <c r="AF1772" s="221"/>
      <c r="AG1772" s="221"/>
      <c r="AH1772" s="221"/>
      <c r="AI1772" s="221"/>
      <c r="AJ1772" s="221"/>
      <c r="AK1772" s="221"/>
      <c r="AL1772" s="221"/>
      <c r="AM1772" s="221"/>
      <c r="AN1772" s="221"/>
      <c r="AO1772" s="221"/>
      <c r="AP1772" s="221"/>
      <c r="AQ1772" s="221"/>
      <c r="AR1772" s="221"/>
      <c r="AS1772" s="221"/>
      <c r="AT1772" s="221"/>
      <c r="AU1772" s="219">
        <v>2009</v>
      </c>
      <c r="AV1772" s="221"/>
      <c r="AW1772" s="221"/>
      <c r="AX1772" s="221"/>
      <c r="AY1772" s="221"/>
      <c r="AZ1772" s="221"/>
      <c r="BA1772" s="221"/>
      <c r="BB1772" s="222">
        <v>90</v>
      </c>
      <c r="BC1772" s="222"/>
    </row>
    <row r="1773" spans="2:55" ht="25.7" hidden="1" customHeight="1">
      <c r="B1773" s="225"/>
      <c r="C1773" s="707" t="s">
        <v>8007</v>
      </c>
      <c r="D1773" s="219" t="s">
        <v>8781</v>
      </c>
      <c r="E1773" s="219" t="s">
        <v>8007</v>
      </c>
      <c r="F1773" s="219" t="s">
        <v>8007</v>
      </c>
      <c r="G1773" s="221"/>
      <c r="H1773" s="221"/>
      <c r="I1773" s="222">
        <v>920</v>
      </c>
      <c r="J1773" s="222">
        <v>454.96</v>
      </c>
      <c r="K1773" s="222">
        <v>454.96</v>
      </c>
      <c r="L1773" s="221"/>
      <c r="M1773" s="221"/>
      <c r="N1773" s="221"/>
      <c r="O1773" s="222">
        <v>300</v>
      </c>
      <c r="P1773" s="222">
        <v>300</v>
      </c>
      <c r="Q1773" s="235" t="s">
        <v>1884</v>
      </c>
      <c r="R1773" s="222">
        <v>1</v>
      </c>
      <c r="S1773" s="222" t="s">
        <v>290</v>
      </c>
      <c r="T1773" s="221"/>
      <c r="U1773" s="221"/>
      <c r="V1773" s="221"/>
      <c r="W1773" s="221"/>
      <c r="X1773" s="221"/>
      <c r="Y1773" s="221"/>
      <c r="Z1773" s="222" t="s">
        <v>1496</v>
      </c>
      <c r="AA1773" s="221"/>
      <c r="AB1773" s="221"/>
      <c r="AC1773" s="221"/>
      <c r="AD1773" s="221"/>
      <c r="AE1773" s="221"/>
      <c r="AF1773" s="221"/>
      <c r="AG1773" s="221"/>
      <c r="AH1773" s="221"/>
      <c r="AI1773" s="221"/>
      <c r="AJ1773" s="221"/>
      <c r="AK1773" s="221"/>
      <c r="AL1773" s="221"/>
      <c r="AM1773" s="221"/>
      <c r="AN1773" s="221"/>
      <c r="AO1773" s="221"/>
      <c r="AP1773" s="221"/>
      <c r="AQ1773" s="221"/>
      <c r="AR1773" s="221"/>
      <c r="AS1773" s="221"/>
      <c r="AT1773" s="221"/>
      <c r="AU1773" s="219">
        <v>2009</v>
      </c>
      <c r="AV1773" s="221"/>
      <c r="AW1773" s="221"/>
      <c r="AX1773" s="221"/>
      <c r="AY1773" s="221"/>
      <c r="AZ1773" s="221"/>
      <c r="BA1773" s="221"/>
      <c r="BB1773" s="222">
        <v>90</v>
      </c>
      <c r="BC1773" s="222" t="s">
        <v>16965</v>
      </c>
    </row>
    <row r="1774" spans="2:55" ht="25.7" hidden="1" customHeight="1">
      <c r="B1774" s="225"/>
      <c r="C1774" s="707" t="s">
        <v>8007</v>
      </c>
      <c r="D1774" s="219" t="s">
        <v>8781</v>
      </c>
      <c r="E1774" s="219" t="s">
        <v>8007</v>
      </c>
      <c r="F1774" s="219" t="s">
        <v>8007</v>
      </c>
      <c r="G1774" s="221"/>
      <c r="H1774" s="221"/>
      <c r="I1774" s="222">
        <v>27446</v>
      </c>
      <c r="J1774" s="222">
        <v>796.52</v>
      </c>
      <c r="K1774" s="222">
        <v>796.52</v>
      </c>
      <c r="L1774" s="221"/>
      <c r="M1774" s="221"/>
      <c r="N1774" s="221"/>
      <c r="O1774" s="222">
        <v>300</v>
      </c>
      <c r="P1774" s="222">
        <v>300</v>
      </c>
      <c r="Q1774" s="235" t="s">
        <v>1884</v>
      </c>
      <c r="R1774" s="222">
        <v>1</v>
      </c>
      <c r="S1774" s="222" t="s">
        <v>290</v>
      </c>
      <c r="T1774" s="221"/>
      <c r="U1774" s="221"/>
      <c r="V1774" s="221"/>
      <c r="W1774" s="221"/>
      <c r="X1774" s="221"/>
      <c r="Y1774" s="221"/>
      <c r="Z1774" s="222" t="s">
        <v>1496</v>
      </c>
      <c r="AA1774" s="221"/>
      <c r="AB1774" s="221"/>
      <c r="AC1774" s="221"/>
      <c r="AD1774" s="221"/>
      <c r="AE1774" s="221"/>
      <c r="AF1774" s="221"/>
      <c r="AG1774" s="221"/>
      <c r="AH1774" s="221"/>
      <c r="AI1774" s="221"/>
      <c r="AJ1774" s="221"/>
      <c r="AK1774" s="221"/>
      <c r="AL1774" s="221"/>
      <c r="AM1774" s="221"/>
      <c r="AN1774" s="221"/>
      <c r="AO1774" s="221"/>
      <c r="AP1774" s="221"/>
      <c r="AQ1774" s="221"/>
      <c r="AR1774" s="221"/>
      <c r="AS1774" s="221"/>
      <c r="AT1774" s="221"/>
      <c r="AU1774" s="219">
        <v>2020</v>
      </c>
      <c r="AV1774" s="221"/>
      <c r="AW1774" s="221"/>
      <c r="AX1774" s="221"/>
      <c r="AY1774" s="221"/>
      <c r="AZ1774" s="221"/>
      <c r="BA1774" s="221"/>
      <c r="BB1774" s="222">
        <v>1326</v>
      </c>
      <c r="BC1774" s="222" t="s">
        <v>6506</v>
      </c>
    </row>
    <row r="1775" spans="2:55" ht="25.7" hidden="1" customHeight="1">
      <c r="B1775" s="225"/>
      <c r="C1775" s="707" t="s">
        <v>8007</v>
      </c>
      <c r="D1775" s="219" t="s">
        <v>8782</v>
      </c>
      <c r="E1775" s="219" t="s">
        <v>8007</v>
      </c>
      <c r="F1775" s="219" t="s">
        <v>8007</v>
      </c>
      <c r="G1775" s="221"/>
      <c r="H1775" s="221"/>
      <c r="I1775" s="222">
        <v>945</v>
      </c>
      <c r="J1775" s="222">
        <v>513</v>
      </c>
      <c r="K1775" s="222">
        <v>456</v>
      </c>
      <c r="L1775" s="221"/>
      <c r="M1775" s="221"/>
      <c r="N1775" s="221"/>
      <c r="O1775" s="222">
        <v>300</v>
      </c>
      <c r="P1775" s="222">
        <v>300</v>
      </c>
      <c r="Q1775" s="235" t="s">
        <v>1884</v>
      </c>
      <c r="R1775" s="222">
        <v>1</v>
      </c>
      <c r="S1775" s="222" t="s">
        <v>290</v>
      </c>
      <c r="T1775" s="221"/>
      <c r="U1775" s="221"/>
      <c r="V1775" s="221"/>
      <c r="W1775" s="221"/>
      <c r="X1775" s="221"/>
      <c r="Y1775" s="221"/>
      <c r="Z1775" s="222" t="s">
        <v>1496</v>
      </c>
      <c r="AA1775" s="221"/>
      <c r="AB1775" s="221"/>
      <c r="AC1775" s="221"/>
      <c r="AD1775" s="221"/>
      <c r="AE1775" s="221"/>
      <c r="AF1775" s="221"/>
      <c r="AG1775" s="221"/>
      <c r="AH1775" s="221"/>
      <c r="AI1775" s="221"/>
      <c r="AJ1775" s="221"/>
      <c r="AK1775" s="221"/>
      <c r="AL1775" s="221"/>
      <c r="AM1775" s="221"/>
      <c r="AN1775" s="221"/>
      <c r="AO1775" s="221"/>
      <c r="AP1775" s="221"/>
      <c r="AQ1775" s="221"/>
      <c r="AR1775" s="221"/>
      <c r="AS1775" s="221"/>
      <c r="AT1775" s="221"/>
      <c r="AU1775" s="219">
        <v>2009</v>
      </c>
      <c r="AV1775" s="221"/>
      <c r="AW1775" s="221"/>
      <c r="AX1775" s="221"/>
      <c r="AY1775" s="221"/>
      <c r="AZ1775" s="221"/>
      <c r="BA1775" s="221"/>
      <c r="BB1775" s="222">
        <v>90</v>
      </c>
      <c r="BC1775" s="222"/>
    </row>
    <row r="1776" spans="2:55" ht="25.7" hidden="1" customHeight="1">
      <c r="B1776" s="225"/>
      <c r="C1776" s="707" t="s">
        <v>8007</v>
      </c>
      <c r="D1776" s="219" t="s">
        <v>8783</v>
      </c>
      <c r="E1776" s="219" t="s">
        <v>8007</v>
      </c>
      <c r="F1776" s="219" t="s">
        <v>8007</v>
      </c>
      <c r="G1776" s="221"/>
      <c r="H1776" s="221"/>
      <c r="I1776" s="222">
        <v>4986</v>
      </c>
      <c r="J1776" s="222">
        <v>567.19000000000005</v>
      </c>
      <c r="K1776" s="222">
        <v>567</v>
      </c>
      <c r="L1776" s="221"/>
      <c r="M1776" s="221"/>
      <c r="N1776" s="221"/>
      <c r="O1776" s="222">
        <v>300</v>
      </c>
      <c r="P1776" s="222">
        <v>300</v>
      </c>
      <c r="Q1776" s="235" t="s">
        <v>1884</v>
      </c>
      <c r="R1776" s="222">
        <v>1</v>
      </c>
      <c r="S1776" s="222" t="s">
        <v>290</v>
      </c>
      <c r="T1776" s="221"/>
      <c r="U1776" s="221"/>
      <c r="V1776" s="221"/>
      <c r="W1776" s="221"/>
      <c r="X1776" s="221"/>
      <c r="Y1776" s="221"/>
      <c r="Z1776" s="222" t="s">
        <v>1496</v>
      </c>
      <c r="AA1776" s="221"/>
      <c r="AB1776" s="221"/>
      <c r="AC1776" s="221"/>
      <c r="AD1776" s="221"/>
      <c r="AE1776" s="221"/>
      <c r="AF1776" s="221"/>
      <c r="AG1776" s="221"/>
      <c r="AH1776" s="221"/>
      <c r="AI1776" s="221"/>
      <c r="AJ1776" s="221"/>
      <c r="AK1776" s="221"/>
      <c r="AL1776" s="221"/>
      <c r="AM1776" s="221"/>
      <c r="AN1776" s="221"/>
      <c r="AO1776" s="221"/>
      <c r="AP1776" s="221"/>
      <c r="AQ1776" s="221"/>
      <c r="AR1776" s="221"/>
      <c r="AS1776" s="221"/>
      <c r="AT1776" s="221"/>
      <c r="AU1776" s="219">
        <v>2010</v>
      </c>
      <c r="AV1776" s="221"/>
      <c r="AW1776" s="221"/>
      <c r="AX1776" s="221"/>
      <c r="AY1776" s="221"/>
      <c r="AZ1776" s="221"/>
      <c r="BA1776" s="221"/>
      <c r="BB1776" s="222">
        <v>150</v>
      </c>
      <c r="BC1776" s="222"/>
    </row>
    <row r="1777" spans="2:55" ht="25.7" hidden="1" customHeight="1">
      <c r="B1777" s="225"/>
      <c r="C1777" s="707" t="s">
        <v>8007</v>
      </c>
      <c r="D1777" s="219" t="s">
        <v>8784</v>
      </c>
      <c r="E1777" s="219" t="s">
        <v>8007</v>
      </c>
      <c r="F1777" s="219" t="s">
        <v>8007</v>
      </c>
      <c r="G1777" s="221"/>
      <c r="H1777" s="221"/>
      <c r="I1777" s="222">
        <v>999</v>
      </c>
      <c r="J1777" s="222">
        <v>448.4</v>
      </c>
      <c r="K1777" s="222">
        <v>448.4</v>
      </c>
      <c r="L1777" s="221"/>
      <c r="M1777" s="221"/>
      <c r="N1777" s="221"/>
      <c r="O1777" s="222">
        <v>300</v>
      </c>
      <c r="P1777" s="222">
        <v>300</v>
      </c>
      <c r="Q1777" s="235" t="s">
        <v>1884</v>
      </c>
      <c r="R1777" s="222">
        <v>1</v>
      </c>
      <c r="S1777" s="222" t="s">
        <v>290</v>
      </c>
      <c r="T1777" s="221"/>
      <c r="U1777" s="221"/>
      <c r="V1777" s="221"/>
      <c r="W1777" s="221"/>
      <c r="X1777" s="221"/>
      <c r="Y1777" s="221"/>
      <c r="Z1777" s="222" t="s">
        <v>1496</v>
      </c>
      <c r="AA1777" s="221"/>
      <c r="AB1777" s="221"/>
      <c r="AC1777" s="221"/>
      <c r="AD1777" s="221"/>
      <c r="AE1777" s="221"/>
      <c r="AF1777" s="221"/>
      <c r="AG1777" s="221"/>
      <c r="AH1777" s="221"/>
      <c r="AI1777" s="221"/>
      <c r="AJ1777" s="221"/>
      <c r="AK1777" s="221"/>
      <c r="AL1777" s="221"/>
      <c r="AM1777" s="221"/>
      <c r="AN1777" s="221"/>
      <c r="AO1777" s="221"/>
      <c r="AP1777" s="221"/>
      <c r="AQ1777" s="221"/>
      <c r="AR1777" s="221"/>
      <c r="AS1777" s="221"/>
      <c r="AT1777" s="221"/>
      <c r="AU1777" s="219">
        <v>2010</v>
      </c>
      <c r="AV1777" s="221"/>
      <c r="AW1777" s="221"/>
      <c r="AX1777" s="221"/>
      <c r="AY1777" s="221"/>
      <c r="AZ1777" s="221"/>
      <c r="BA1777" s="221"/>
      <c r="BB1777" s="222">
        <v>150</v>
      </c>
      <c r="BC1777" s="931"/>
    </row>
    <row r="1778" spans="2:55" ht="25.7" hidden="1" customHeight="1">
      <c r="B1778" s="225"/>
      <c r="C1778" s="707" t="s">
        <v>8007</v>
      </c>
      <c r="D1778" s="219" t="s">
        <v>8785</v>
      </c>
      <c r="E1778" s="219" t="s">
        <v>8007</v>
      </c>
      <c r="F1778" s="219" t="s">
        <v>8007</v>
      </c>
      <c r="G1778" s="221"/>
      <c r="H1778" s="221"/>
      <c r="I1778" s="222">
        <v>59019</v>
      </c>
      <c r="J1778" s="222">
        <v>1232.96</v>
      </c>
      <c r="K1778" s="222">
        <v>1232.96</v>
      </c>
      <c r="L1778" s="221"/>
      <c r="M1778" s="221"/>
      <c r="N1778" s="221"/>
      <c r="O1778" s="222">
        <v>932</v>
      </c>
      <c r="P1778" s="222">
        <v>932</v>
      </c>
      <c r="Q1778" s="235" t="s">
        <v>8786</v>
      </c>
      <c r="R1778" s="222">
        <v>1</v>
      </c>
      <c r="S1778" s="222" t="s">
        <v>290</v>
      </c>
      <c r="T1778" s="221"/>
      <c r="U1778" s="221"/>
      <c r="V1778" s="221"/>
      <c r="W1778" s="221"/>
      <c r="X1778" s="221"/>
      <c r="Y1778" s="221"/>
      <c r="Z1778" s="222" t="s">
        <v>1496</v>
      </c>
      <c r="AA1778" s="221"/>
      <c r="AB1778" s="221"/>
      <c r="AC1778" s="221"/>
      <c r="AD1778" s="221"/>
      <c r="AE1778" s="221"/>
      <c r="AF1778" s="221"/>
      <c r="AG1778" s="221"/>
      <c r="AH1778" s="221"/>
      <c r="AI1778" s="221"/>
      <c r="AJ1778" s="221"/>
      <c r="AK1778" s="221"/>
      <c r="AL1778" s="221"/>
      <c r="AM1778" s="221"/>
      <c r="AN1778" s="221"/>
      <c r="AO1778" s="221"/>
      <c r="AP1778" s="221"/>
      <c r="AQ1778" s="221"/>
      <c r="AR1778" s="221"/>
      <c r="AS1778" s="221"/>
      <c r="AT1778" s="221"/>
      <c r="AU1778" s="219">
        <v>2012</v>
      </c>
      <c r="AV1778" s="221"/>
      <c r="AW1778" s="221"/>
      <c r="AX1778" s="221"/>
      <c r="AY1778" s="221"/>
      <c r="AZ1778" s="221"/>
      <c r="BA1778" s="221"/>
      <c r="BB1778" s="222">
        <v>697</v>
      </c>
      <c r="BC1778" s="931"/>
    </row>
    <row r="1779" spans="2:55" ht="25.7" hidden="1" customHeight="1">
      <c r="B1779" s="225"/>
      <c r="C1779" s="707" t="s">
        <v>8007</v>
      </c>
      <c r="D1779" s="219" t="s">
        <v>8787</v>
      </c>
      <c r="E1779" s="219" t="s">
        <v>8007</v>
      </c>
      <c r="F1779" s="219" t="s">
        <v>8007</v>
      </c>
      <c r="G1779" s="221"/>
      <c r="H1779" s="221"/>
      <c r="I1779" s="222">
        <v>1013</v>
      </c>
      <c r="J1779" s="222">
        <v>539</v>
      </c>
      <c r="K1779" s="222">
        <v>539</v>
      </c>
      <c r="L1779" s="221"/>
      <c r="M1779" s="221"/>
      <c r="N1779" s="221"/>
      <c r="O1779" s="222">
        <v>539</v>
      </c>
      <c r="P1779" s="222">
        <v>539</v>
      </c>
      <c r="Q1779" s="235" t="s">
        <v>1858</v>
      </c>
      <c r="R1779" s="222">
        <v>1</v>
      </c>
      <c r="S1779" s="222" t="s">
        <v>290</v>
      </c>
      <c r="T1779" s="221"/>
      <c r="U1779" s="221"/>
      <c r="V1779" s="221"/>
      <c r="W1779" s="221"/>
      <c r="X1779" s="221"/>
      <c r="Y1779" s="221"/>
      <c r="Z1779" s="222" t="s">
        <v>1496</v>
      </c>
      <c r="AA1779" s="221"/>
      <c r="AB1779" s="221"/>
      <c r="AC1779" s="221"/>
      <c r="AD1779" s="221"/>
      <c r="AE1779" s="221"/>
      <c r="AF1779" s="221"/>
      <c r="AG1779" s="221"/>
      <c r="AH1779" s="221"/>
      <c r="AI1779" s="221"/>
      <c r="AJ1779" s="221"/>
      <c r="AK1779" s="221"/>
      <c r="AL1779" s="221"/>
      <c r="AM1779" s="221"/>
      <c r="AN1779" s="221"/>
      <c r="AO1779" s="221"/>
      <c r="AP1779" s="221"/>
      <c r="AQ1779" s="221"/>
      <c r="AR1779" s="221"/>
      <c r="AS1779" s="221"/>
      <c r="AT1779" s="221"/>
      <c r="AU1779" s="219">
        <v>2012</v>
      </c>
      <c r="AV1779" s="221"/>
      <c r="AW1779" s="221"/>
      <c r="AX1779" s="221"/>
      <c r="AY1779" s="221"/>
      <c r="AZ1779" s="221"/>
      <c r="BA1779" s="221"/>
      <c r="BB1779" s="222">
        <v>335</v>
      </c>
      <c r="BC1779" s="222"/>
    </row>
    <row r="1780" spans="2:55" ht="25.7" hidden="1" customHeight="1">
      <c r="B1780" s="225"/>
      <c r="C1780" s="707" t="s">
        <v>8007</v>
      </c>
      <c r="D1780" s="219" t="s">
        <v>8788</v>
      </c>
      <c r="E1780" s="219" t="s">
        <v>8007</v>
      </c>
      <c r="F1780" s="219" t="s">
        <v>8007</v>
      </c>
      <c r="G1780" s="221"/>
      <c r="H1780" s="221"/>
      <c r="I1780" s="222">
        <v>1120</v>
      </c>
      <c r="J1780" s="222">
        <v>660</v>
      </c>
      <c r="K1780" s="222">
        <v>660</v>
      </c>
      <c r="L1780" s="221"/>
      <c r="M1780" s="221"/>
      <c r="N1780" s="221"/>
      <c r="O1780" s="222">
        <v>374</v>
      </c>
      <c r="P1780" s="222">
        <v>374</v>
      </c>
      <c r="Q1780" s="235" t="s">
        <v>1858</v>
      </c>
      <c r="R1780" s="222">
        <v>1</v>
      </c>
      <c r="S1780" s="222" t="s">
        <v>290</v>
      </c>
      <c r="T1780" s="221"/>
      <c r="U1780" s="221"/>
      <c r="V1780" s="221"/>
      <c r="W1780" s="221"/>
      <c r="X1780" s="221"/>
      <c r="Y1780" s="221"/>
      <c r="Z1780" s="222" t="s">
        <v>1496</v>
      </c>
      <c r="AA1780" s="221"/>
      <c r="AB1780" s="221"/>
      <c r="AC1780" s="221"/>
      <c r="AD1780" s="221"/>
      <c r="AE1780" s="221"/>
      <c r="AF1780" s="221"/>
      <c r="AG1780" s="221"/>
      <c r="AH1780" s="221"/>
      <c r="AI1780" s="221"/>
      <c r="AJ1780" s="221"/>
      <c r="AK1780" s="221"/>
      <c r="AL1780" s="221"/>
      <c r="AM1780" s="221"/>
      <c r="AN1780" s="221"/>
      <c r="AO1780" s="221"/>
      <c r="AP1780" s="221"/>
      <c r="AQ1780" s="221"/>
      <c r="AR1780" s="221"/>
      <c r="AS1780" s="221"/>
      <c r="AT1780" s="221"/>
      <c r="AU1780" s="219">
        <v>2015</v>
      </c>
      <c r="AV1780" s="221"/>
      <c r="AW1780" s="221"/>
      <c r="AX1780" s="221"/>
      <c r="AY1780" s="221"/>
      <c r="AZ1780" s="221"/>
      <c r="BA1780" s="221"/>
      <c r="BB1780" s="222">
        <v>300</v>
      </c>
      <c r="BC1780" s="222"/>
    </row>
    <row r="1781" spans="2:55" ht="25.7" hidden="1" customHeight="1">
      <c r="B1781" s="225"/>
      <c r="C1781" s="707" t="s">
        <v>8007</v>
      </c>
      <c r="D1781" s="219" t="s">
        <v>8789</v>
      </c>
      <c r="E1781" s="219" t="s">
        <v>8007</v>
      </c>
      <c r="F1781" s="219" t="s">
        <v>8007</v>
      </c>
      <c r="G1781" s="221"/>
      <c r="H1781" s="221"/>
      <c r="I1781" s="222">
        <v>29000</v>
      </c>
      <c r="J1781" s="222">
        <v>560</v>
      </c>
      <c r="K1781" s="222">
        <v>560</v>
      </c>
      <c r="L1781" s="221"/>
      <c r="M1781" s="221"/>
      <c r="N1781" s="221"/>
      <c r="O1781" s="222">
        <v>560</v>
      </c>
      <c r="P1781" s="222">
        <v>560</v>
      </c>
      <c r="Q1781" s="235" t="s">
        <v>1858</v>
      </c>
      <c r="R1781" s="222">
        <v>1</v>
      </c>
      <c r="S1781" s="222" t="s">
        <v>290</v>
      </c>
      <c r="T1781" s="221"/>
      <c r="U1781" s="221"/>
      <c r="V1781" s="221"/>
      <c r="W1781" s="221"/>
      <c r="X1781" s="221"/>
      <c r="Y1781" s="221"/>
      <c r="Z1781" s="222" t="s">
        <v>1496</v>
      </c>
      <c r="AA1781" s="221"/>
      <c r="AB1781" s="221"/>
      <c r="AC1781" s="221"/>
      <c r="AD1781" s="221"/>
      <c r="AE1781" s="221"/>
      <c r="AF1781" s="221"/>
      <c r="AG1781" s="221"/>
      <c r="AH1781" s="221"/>
      <c r="AI1781" s="221"/>
      <c r="AJ1781" s="221"/>
      <c r="AK1781" s="221"/>
      <c r="AL1781" s="221"/>
      <c r="AM1781" s="221"/>
      <c r="AN1781" s="221"/>
      <c r="AO1781" s="221"/>
      <c r="AP1781" s="221"/>
      <c r="AQ1781" s="221"/>
      <c r="AR1781" s="221"/>
      <c r="AS1781" s="221"/>
      <c r="AT1781" s="221"/>
      <c r="AU1781" s="219">
        <v>2011</v>
      </c>
      <c r="AV1781" s="221"/>
      <c r="AW1781" s="221"/>
      <c r="AX1781" s="221"/>
      <c r="AY1781" s="221"/>
      <c r="AZ1781" s="221"/>
      <c r="BA1781" s="221"/>
      <c r="BB1781" s="222">
        <v>200</v>
      </c>
      <c r="BC1781" s="222"/>
    </row>
    <row r="1782" spans="2:55" ht="25.7" hidden="1" customHeight="1">
      <c r="B1782" s="225"/>
      <c r="C1782" s="707" t="s">
        <v>716</v>
      </c>
      <c r="D1782" s="219" t="s">
        <v>8790</v>
      </c>
      <c r="E1782" s="219" t="s">
        <v>716</v>
      </c>
      <c r="F1782" s="219" t="s">
        <v>716</v>
      </c>
      <c r="G1782" s="221"/>
      <c r="H1782" s="221"/>
      <c r="I1782" s="222">
        <v>8531</v>
      </c>
      <c r="J1782" s="222">
        <v>1226.68</v>
      </c>
      <c r="K1782" s="222">
        <v>1218.68</v>
      </c>
      <c r="L1782" s="221"/>
      <c r="M1782" s="221"/>
      <c r="N1782" s="221"/>
      <c r="O1782" s="222">
        <v>960</v>
      </c>
      <c r="P1782" s="222">
        <v>960</v>
      </c>
      <c r="Q1782" s="235" t="s">
        <v>8791</v>
      </c>
      <c r="R1782" s="222">
        <v>4</v>
      </c>
      <c r="S1782" s="222" t="s">
        <v>290</v>
      </c>
      <c r="T1782" s="221"/>
      <c r="U1782" s="221"/>
      <c r="V1782" s="221"/>
      <c r="W1782" s="221"/>
      <c r="X1782" s="221"/>
      <c r="Y1782" s="221"/>
      <c r="Z1782" s="222" t="s">
        <v>8792</v>
      </c>
      <c r="AA1782" s="221"/>
      <c r="AB1782" s="221"/>
      <c r="AC1782" s="221"/>
      <c r="AD1782" s="221"/>
      <c r="AE1782" s="221"/>
      <c r="AF1782" s="221"/>
      <c r="AG1782" s="221"/>
      <c r="AH1782" s="221"/>
      <c r="AI1782" s="221"/>
      <c r="AJ1782" s="221"/>
      <c r="AK1782" s="221"/>
      <c r="AL1782" s="221"/>
      <c r="AM1782" s="221"/>
      <c r="AN1782" s="221"/>
      <c r="AO1782" s="221"/>
      <c r="AP1782" s="221"/>
      <c r="AQ1782" s="221"/>
      <c r="AR1782" s="221"/>
      <c r="AS1782" s="221"/>
      <c r="AT1782" s="221"/>
      <c r="AU1782" s="219">
        <v>2009</v>
      </c>
      <c r="AV1782" s="221"/>
      <c r="AW1782" s="221"/>
      <c r="AX1782" s="221"/>
      <c r="AY1782" s="221"/>
      <c r="AZ1782" s="221"/>
      <c r="BA1782" s="221"/>
      <c r="BB1782" s="222">
        <v>590</v>
      </c>
      <c r="BC1782" s="222"/>
    </row>
    <row r="1783" spans="2:55" ht="25.7" hidden="1" customHeight="1">
      <c r="B1783" s="225"/>
      <c r="C1783" s="707" t="s">
        <v>716</v>
      </c>
      <c r="D1783" s="219" t="s">
        <v>8793</v>
      </c>
      <c r="E1783" s="219" t="s">
        <v>716</v>
      </c>
      <c r="F1783" s="219" t="s">
        <v>716</v>
      </c>
      <c r="G1783" s="221"/>
      <c r="H1783" s="221"/>
      <c r="I1783" s="222">
        <v>867</v>
      </c>
      <c r="J1783" s="222">
        <v>345.06</v>
      </c>
      <c r="K1783" s="222">
        <v>345.06</v>
      </c>
      <c r="L1783" s="221"/>
      <c r="M1783" s="221"/>
      <c r="N1783" s="221"/>
      <c r="O1783" s="222">
        <v>300</v>
      </c>
      <c r="P1783" s="222">
        <v>300</v>
      </c>
      <c r="Q1783" s="235" t="s">
        <v>1865</v>
      </c>
      <c r="R1783" s="222">
        <v>1</v>
      </c>
      <c r="S1783" s="222" t="s">
        <v>290</v>
      </c>
      <c r="T1783" s="221"/>
      <c r="U1783" s="221"/>
      <c r="V1783" s="221"/>
      <c r="W1783" s="221"/>
      <c r="X1783" s="221"/>
      <c r="Y1783" s="221"/>
      <c r="Z1783" s="222"/>
      <c r="AA1783" s="221"/>
      <c r="AB1783" s="221"/>
      <c r="AC1783" s="221"/>
      <c r="AD1783" s="221"/>
      <c r="AE1783" s="221"/>
      <c r="AF1783" s="221"/>
      <c r="AG1783" s="221"/>
      <c r="AH1783" s="221"/>
      <c r="AI1783" s="221"/>
      <c r="AJ1783" s="221"/>
      <c r="AK1783" s="221"/>
      <c r="AL1783" s="221"/>
      <c r="AM1783" s="221"/>
      <c r="AN1783" s="221"/>
      <c r="AO1783" s="221"/>
      <c r="AP1783" s="221"/>
      <c r="AQ1783" s="221"/>
      <c r="AR1783" s="221"/>
      <c r="AS1783" s="221"/>
      <c r="AT1783" s="221"/>
      <c r="AU1783" s="219">
        <v>2011</v>
      </c>
      <c r="AV1783" s="221"/>
      <c r="AW1783" s="221"/>
      <c r="AX1783" s="221"/>
      <c r="AY1783" s="221"/>
      <c r="AZ1783" s="221"/>
      <c r="BA1783" s="221"/>
      <c r="BB1783" s="222">
        <v>131</v>
      </c>
      <c r="BC1783" s="222"/>
    </row>
    <row r="1784" spans="2:55" ht="25.7" hidden="1" customHeight="1">
      <c r="B1784" s="225"/>
      <c r="C1784" s="707" t="s">
        <v>716</v>
      </c>
      <c r="D1784" s="219" t="s">
        <v>8794</v>
      </c>
      <c r="E1784" s="219" t="s">
        <v>716</v>
      </c>
      <c r="F1784" s="219" t="s">
        <v>716</v>
      </c>
      <c r="G1784" s="221"/>
      <c r="H1784" s="221"/>
      <c r="I1784" s="222">
        <v>992</v>
      </c>
      <c r="J1784" s="222">
        <v>370</v>
      </c>
      <c r="K1784" s="222">
        <v>370</v>
      </c>
      <c r="L1784" s="221"/>
      <c r="M1784" s="221"/>
      <c r="N1784" s="221"/>
      <c r="O1784" s="222">
        <v>370</v>
      </c>
      <c r="P1784" s="222">
        <v>370</v>
      </c>
      <c r="Q1784" s="235" t="s">
        <v>1865</v>
      </c>
      <c r="R1784" s="222">
        <v>2</v>
      </c>
      <c r="S1784" s="222" t="s">
        <v>290</v>
      </c>
      <c r="T1784" s="221"/>
      <c r="U1784" s="221"/>
      <c r="V1784" s="221"/>
      <c r="W1784" s="221"/>
      <c r="X1784" s="221"/>
      <c r="Y1784" s="221"/>
      <c r="Z1784" s="222"/>
      <c r="AA1784" s="221"/>
      <c r="AB1784" s="221"/>
      <c r="AC1784" s="221"/>
      <c r="AD1784" s="221"/>
      <c r="AE1784" s="221"/>
      <c r="AF1784" s="221"/>
      <c r="AG1784" s="221"/>
      <c r="AH1784" s="221"/>
      <c r="AI1784" s="221"/>
      <c r="AJ1784" s="221"/>
      <c r="AK1784" s="221"/>
      <c r="AL1784" s="221"/>
      <c r="AM1784" s="221"/>
      <c r="AN1784" s="221"/>
      <c r="AO1784" s="221"/>
      <c r="AP1784" s="221"/>
      <c r="AQ1784" s="221"/>
      <c r="AR1784" s="221"/>
      <c r="AS1784" s="221"/>
      <c r="AT1784" s="221"/>
      <c r="AU1784" s="219">
        <v>2010</v>
      </c>
      <c r="AV1784" s="221"/>
      <c r="AW1784" s="221"/>
      <c r="AX1784" s="221"/>
      <c r="AY1784" s="221"/>
      <c r="AZ1784" s="221"/>
      <c r="BA1784" s="221"/>
      <c r="BB1784" s="222">
        <v>115</v>
      </c>
      <c r="BC1784" s="222"/>
    </row>
    <row r="1785" spans="2:55" ht="25.7" hidden="1" customHeight="1">
      <c r="B1785" s="225"/>
      <c r="C1785" s="219" t="s">
        <v>716</v>
      </c>
      <c r="D1785" s="219" t="s">
        <v>8795</v>
      </c>
      <c r="E1785" s="219" t="s">
        <v>716</v>
      </c>
      <c r="F1785" s="219" t="s">
        <v>716</v>
      </c>
      <c r="G1785" s="221"/>
      <c r="H1785" s="221"/>
      <c r="I1785" s="222">
        <v>1059</v>
      </c>
      <c r="J1785" s="222">
        <v>457.35</v>
      </c>
      <c r="K1785" s="222">
        <v>457.35</v>
      </c>
      <c r="L1785" s="221"/>
      <c r="M1785" s="221"/>
      <c r="N1785" s="221"/>
      <c r="O1785" s="222">
        <v>374</v>
      </c>
      <c r="P1785" s="222">
        <v>374</v>
      </c>
      <c r="Q1785" s="235" t="s">
        <v>1865</v>
      </c>
      <c r="R1785" s="222">
        <v>1</v>
      </c>
      <c r="S1785" s="222" t="s">
        <v>290</v>
      </c>
      <c r="T1785" s="221"/>
      <c r="U1785" s="221"/>
      <c r="V1785" s="221"/>
      <c r="W1785" s="221"/>
      <c r="X1785" s="221"/>
      <c r="Y1785" s="221"/>
      <c r="Z1785" s="222" t="s">
        <v>1279</v>
      </c>
      <c r="AA1785" s="221"/>
      <c r="AB1785" s="221"/>
      <c r="AC1785" s="221"/>
      <c r="AD1785" s="221"/>
      <c r="AE1785" s="221"/>
      <c r="AF1785" s="221"/>
      <c r="AG1785" s="221"/>
      <c r="AH1785" s="221"/>
      <c r="AI1785" s="221"/>
      <c r="AJ1785" s="221"/>
      <c r="AK1785" s="221"/>
      <c r="AL1785" s="221"/>
      <c r="AM1785" s="221"/>
      <c r="AN1785" s="221"/>
      <c r="AO1785" s="221"/>
      <c r="AP1785" s="221"/>
      <c r="AQ1785" s="221"/>
      <c r="AR1785" s="221"/>
      <c r="AS1785" s="221"/>
      <c r="AT1785" s="221"/>
      <c r="AU1785" s="221">
        <v>2010</v>
      </c>
      <c r="AV1785" s="221"/>
      <c r="AW1785" s="221"/>
      <c r="AX1785" s="221"/>
      <c r="AY1785" s="221"/>
      <c r="AZ1785" s="221"/>
      <c r="BA1785" s="221"/>
      <c r="BB1785" s="222">
        <v>100</v>
      </c>
      <c r="BC1785" s="222"/>
    </row>
    <row r="1786" spans="2:55" ht="25.7" hidden="1" customHeight="1">
      <c r="B1786" s="225"/>
      <c r="C1786" s="219" t="s">
        <v>716</v>
      </c>
      <c r="D1786" s="219" t="s">
        <v>8796</v>
      </c>
      <c r="E1786" s="219" t="s">
        <v>716</v>
      </c>
      <c r="F1786" s="219" t="s">
        <v>716</v>
      </c>
      <c r="G1786" s="221"/>
      <c r="H1786" s="221"/>
      <c r="I1786" s="222">
        <v>1449</v>
      </c>
      <c r="J1786" s="222">
        <v>444</v>
      </c>
      <c r="K1786" s="222">
        <v>444</v>
      </c>
      <c r="L1786" s="221"/>
      <c r="M1786" s="221"/>
      <c r="N1786" s="221"/>
      <c r="O1786" s="222">
        <v>352</v>
      </c>
      <c r="P1786" s="222">
        <v>352</v>
      </c>
      <c r="Q1786" s="235" t="s">
        <v>8797</v>
      </c>
      <c r="R1786" s="222">
        <v>1</v>
      </c>
      <c r="S1786" s="222" t="s">
        <v>290</v>
      </c>
      <c r="T1786" s="221"/>
      <c r="U1786" s="221"/>
      <c r="V1786" s="221"/>
      <c r="W1786" s="221"/>
      <c r="X1786" s="221"/>
      <c r="Y1786" s="221"/>
      <c r="Z1786" s="222"/>
      <c r="AA1786" s="221"/>
      <c r="AB1786" s="221"/>
      <c r="AC1786" s="221"/>
      <c r="AD1786" s="221"/>
      <c r="AE1786" s="221"/>
      <c r="AF1786" s="221"/>
      <c r="AG1786" s="221"/>
      <c r="AH1786" s="221"/>
      <c r="AI1786" s="221"/>
      <c r="AJ1786" s="221"/>
      <c r="AK1786" s="221"/>
      <c r="AL1786" s="221"/>
      <c r="AM1786" s="221"/>
      <c r="AN1786" s="221"/>
      <c r="AO1786" s="221"/>
      <c r="AP1786" s="221"/>
      <c r="AQ1786" s="221"/>
      <c r="AR1786" s="221"/>
      <c r="AS1786" s="221"/>
      <c r="AT1786" s="221"/>
      <c r="AU1786" s="221">
        <v>2014</v>
      </c>
      <c r="AV1786" s="221"/>
      <c r="AW1786" s="221"/>
      <c r="AX1786" s="221"/>
      <c r="AY1786" s="221"/>
      <c r="AZ1786" s="221"/>
      <c r="BA1786" s="221"/>
      <c r="BB1786" s="222">
        <v>205</v>
      </c>
      <c r="BC1786" s="222"/>
    </row>
    <row r="1787" spans="2:55" ht="25.7" hidden="1" customHeight="1">
      <c r="B1787" s="225"/>
      <c r="C1787" s="219" t="s">
        <v>716</v>
      </c>
      <c r="D1787" s="219" t="s">
        <v>8798</v>
      </c>
      <c r="E1787" s="219" t="s">
        <v>716</v>
      </c>
      <c r="F1787" s="219" t="s">
        <v>716</v>
      </c>
      <c r="G1787" s="221"/>
      <c r="H1787" s="221"/>
      <c r="I1787" s="222">
        <v>2987</v>
      </c>
      <c r="J1787" s="222">
        <v>447</v>
      </c>
      <c r="K1787" s="222">
        <v>447</v>
      </c>
      <c r="L1787" s="221"/>
      <c r="M1787" s="221"/>
      <c r="N1787" s="221"/>
      <c r="O1787" s="222">
        <v>414</v>
      </c>
      <c r="P1787" s="222">
        <v>414</v>
      </c>
      <c r="Q1787" s="235" t="s">
        <v>5943</v>
      </c>
      <c r="R1787" s="222">
        <v>1</v>
      </c>
      <c r="S1787" s="222" t="s">
        <v>290</v>
      </c>
      <c r="T1787" s="221"/>
      <c r="U1787" s="221"/>
      <c r="V1787" s="221"/>
      <c r="W1787" s="221"/>
      <c r="X1787" s="221"/>
      <c r="Y1787" s="221"/>
      <c r="Z1787" s="222" t="s">
        <v>1279</v>
      </c>
      <c r="AA1787" s="221"/>
      <c r="AB1787" s="221"/>
      <c r="AC1787" s="221"/>
      <c r="AD1787" s="221"/>
      <c r="AE1787" s="221"/>
      <c r="AF1787" s="221"/>
      <c r="AG1787" s="221"/>
      <c r="AH1787" s="221"/>
      <c r="AI1787" s="221"/>
      <c r="AJ1787" s="221"/>
      <c r="AK1787" s="221"/>
      <c r="AL1787" s="221"/>
      <c r="AM1787" s="221"/>
      <c r="AN1787" s="221"/>
      <c r="AO1787" s="221"/>
      <c r="AP1787" s="221"/>
      <c r="AQ1787" s="221"/>
      <c r="AR1787" s="221"/>
      <c r="AS1787" s="221"/>
      <c r="AT1787" s="221"/>
      <c r="AU1787" s="221">
        <v>2012</v>
      </c>
      <c r="AV1787" s="221"/>
      <c r="AW1787" s="221"/>
      <c r="AX1787" s="221"/>
      <c r="AY1787" s="221"/>
      <c r="AZ1787" s="221"/>
      <c r="BA1787" s="221"/>
      <c r="BB1787" s="222">
        <v>300</v>
      </c>
      <c r="BC1787" s="222"/>
    </row>
    <row r="1788" spans="2:55" ht="25.7" hidden="1" customHeight="1">
      <c r="B1788" s="225"/>
      <c r="C1788" s="219" t="s">
        <v>716</v>
      </c>
      <c r="D1788" s="219" t="s">
        <v>8799</v>
      </c>
      <c r="E1788" s="219" t="s">
        <v>716</v>
      </c>
      <c r="F1788" s="219" t="s">
        <v>716</v>
      </c>
      <c r="G1788" s="221"/>
      <c r="H1788" s="221"/>
      <c r="I1788" s="222">
        <v>3771</v>
      </c>
      <c r="J1788" s="222">
        <v>430</v>
      </c>
      <c r="K1788" s="222">
        <v>430</v>
      </c>
      <c r="L1788" s="221"/>
      <c r="M1788" s="221"/>
      <c r="N1788" s="221"/>
      <c r="O1788" s="222">
        <v>390</v>
      </c>
      <c r="P1788" s="222">
        <v>390</v>
      </c>
      <c r="Q1788" s="235" t="s">
        <v>1865</v>
      </c>
      <c r="R1788" s="222">
        <v>1</v>
      </c>
      <c r="S1788" s="222" t="s">
        <v>290</v>
      </c>
      <c r="T1788" s="221"/>
      <c r="U1788" s="221"/>
      <c r="V1788" s="221"/>
      <c r="W1788" s="221"/>
      <c r="X1788" s="221"/>
      <c r="Y1788" s="221"/>
      <c r="Z1788" s="222" t="s">
        <v>7120</v>
      </c>
      <c r="AA1788" s="221"/>
      <c r="AB1788" s="221"/>
      <c r="AC1788" s="221"/>
      <c r="AD1788" s="221"/>
      <c r="AE1788" s="221"/>
      <c r="AF1788" s="221"/>
      <c r="AG1788" s="221"/>
      <c r="AH1788" s="221"/>
      <c r="AI1788" s="221"/>
      <c r="AJ1788" s="221"/>
      <c r="AK1788" s="221"/>
      <c r="AL1788" s="221"/>
      <c r="AM1788" s="221"/>
      <c r="AN1788" s="221"/>
      <c r="AO1788" s="221"/>
      <c r="AP1788" s="221"/>
      <c r="AQ1788" s="221"/>
      <c r="AR1788" s="221"/>
      <c r="AS1788" s="221"/>
      <c r="AT1788" s="221"/>
      <c r="AU1788" s="221">
        <v>2016</v>
      </c>
      <c r="AV1788" s="221"/>
      <c r="AW1788" s="221"/>
      <c r="AX1788" s="221"/>
      <c r="AY1788" s="221"/>
      <c r="AZ1788" s="221"/>
      <c r="BA1788" s="221"/>
      <c r="BB1788" s="222">
        <v>392</v>
      </c>
      <c r="BC1788" s="222"/>
    </row>
    <row r="1789" spans="2:55" ht="25.7" hidden="1" customHeight="1">
      <c r="B1789" s="225"/>
      <c r="C1789" s="219" t="s">
        <v>716</v>
      </c>
      <c r="D1789" s="219" t="s">
        <v>8800</v>
      </c>
      <c r="E1789" s="219" t="s">
        <v>716</v>
      </c>
      <c r="F1789" s="219" t="s">
        <v>716</v>
      </c>
      <c r="G1789" s="221"/>
      <c r="H1789" s="221"/>
      <c r="I1789" s="235">
        <v>2220</v>
      </c>
      <c r="J1789" s="235">
        <v>694</v>
      </c>
      <c r="K1789" s="235">
        <v>694</v>
      </c>
      <c r="L1789" s="235"/>
      <c r="M1789" s="235"/>
      <c r="N1789" s="235"/>
      <c r="O1789" s="235">
        <v>693</v>
      </c>
      <c r="P1789" s="235">
        <v>693</v>
      </c>
      <c r="Q1789" s="235" t="s">
        <v>1858</v>
      </c>
      <c r="R1789" s="235">
        <v>1</v>
      </c>
      <c r="S1789" s="235" t="s">
        <v>290</v>
      </c>
      <c r="T1789" s="236"/>
      <c r="U1789" s="236"/>
      <c r="V1789" s="236"/>
      <c r="W1789" s="236"/>
      <c r="X1789" s="236"/>
      <c r="Y1789" s="236"/>
      <c r="Z1789" s="235" t="s">
        <v>1496</v>
      </c>
      <c r="AA1789" s="707"/>
      <c r="AB1789" s="707"/>
      <c r="AC1789" s="236"/>
      <c r="AD1789" s="236"/>
      <c r="AE1789" s="236"/>
      <c r="AF1789" s="221"/>
      <c r="AG1789" s="221"/>
      <c r="AH1789" s="236"/>
      <c r="AI1789" s="236"/>
      <c r="AJ1789" s="236"/>
      <c r="AK1789" s="236"/>
      <c r="AL1789" s="236"/>
      <c r="AM1789" s="236"/>
      <c r="AN1789" s="236"/>
      <c r="AO1789" s="236"/>
      <c r="AP1789" s="236"/>
      <c r="AQ1789" s="236"/>
      <c r="AR1789" s="236"/>
      <c r="AS1789" s="236"/>
      <c r="AT1789" s="236"/>
      <c r="AU1789" s="707" t="s">
        <v>8801</v>
      </c>
      <c r="AV1789" s="236"/>
      <c r="AW1789" s="236"/>
      <c r="AX1789" s="236"/>
      <c r="AY1789" s="236"/>
      <c r="AZ1789" s="236"/>
      <c r="BA1789" s="236"/>
      <c r="BB1789" s="235">
        <v>1113</v>
      </c>
      <c r="BC1789" s="235"/>
    </row>
    <row r="1790" spans="2:55" ht="25.7" hidden="1" customHeight="1">
      <c r="B1790" s="225"/>
      <c r="C1790" s="219" t="s">
        <v>716</v>
      </c>
      <c r="D1790" s="219" t="s">
        <v>12573</v>
      </c>
      <c r="E1790" s="219" t="s">
        <v>716</v>
      </c>
      <c r="F1790" s="219" t="s">
        <v>716</v>
      </c>
      <c r="G1790" s="221"/>
      <c r="H1790" s="221"/>
      <c r="I1790" s="222">
        <v>2359</v>
      </c>
      <c r="J1790" s="222">
        <v>618</v>
      </c>
      <c r="K1790" s="222"/>
      <c r="L1790" s="221"/>
      <c r="M1790" s="221"/>
      <c r="N1790" s="221"/>
      <c r="O1790" s="222"/>
      <c r="P1790" s="222"/>
      <c r="Q1790" s="222"/>
      <c r="R1790" s="222"/>
      <c r="S1790" s="222" t="s">
        <v>290</v>
      </c>
      <c r="T1790" s="221"/>
      <c r="U1790" s="221"/>
      <c r="V1790" s="221"/>
      <c r="W1790" s="221"/>
      <c r="X1790" s="221"/>
      <c r="Y1790" s="221"/>
      <c r="Z1790" s="222"/>
      <c r="AA1790" s="221"/>
      <c r="AB1790" s="221"/>
      <c r="AC1790" s="221"/>
      <c r="AD1790" s="221"/>
      <c r="AE1790" s="221"/>
      <c r="AF1790" s="221"/>
      <c r="AG1790" s="221"/>
      <c r="AH1790" s="221"/>
      <c r="AI1790" s="221"/>
      <c r="AJ1790" s="221"/>
      <c r="AK1790" s="221"/>
      <c r="AL1790" s="221"/>
      <c r="AM1790" s="221"/>
      <c r="AN1790" s="221"/>
      <c r="AO1790" s="221"/>
      <c r="AP1790" s="221"/>
      <c r="AQ1790" s="221"/>
      <c r="AR1790" s="221"/>
      <c r="AS1790" s="221"/>
      <c r="AT1790" s="221"/>
      <c r="AU1790" s="221">
        <v>2018</v>
      </c>
      <c r="AV1790" s="221"/>
      <c r="AW1790" s="221"/>
      <c r="AX1790" s="221"/>
      <c r="AY1790" s="221"/>
      <c r="AZ1790" s="221"/>
      <c r="BA1790" s="221"/>
      <c r="BB1790" s="222"/>
      <c r="BC1790" s="222" t="s">
        <v>3615</v>
      </c>
    </row>
    <row r="1791" spans="2:55" ht="25.7" hidden="1" customHeight="1">
      <c r="B1791" s="225"/>
      <c r="C1791" s="219" t="s">
        <v>2074</v>
      </c>
      <c r="D1791" s="223" t="s">
        <v>8802</v>
      </c>
      <c r="E1791" s="221" t="s">
        <v>2074</v>
      </c>
      <c r="F1791" s="219" t="s">
        <v>2074</v>
      </c>
      <c r="G1791" s="221" t="s">
        <v>8803</v>
      </c>
      <c r="H1791" s="221"/>
      <c r="I1791" s="222">
        <v>1122</v>
      </c>
      <c r="J1791" s="222"/>
      <c r="K1791" s="222"/>
      <c r="L1791" s="221"/>
      <c r="M1791" s="221"/>
      <c r="N1791" s="221"/>
      <c r="O1791" s="222">
        <v>1122</v>
      </c>
      <c r="P1791" s="222">
        <v>1122</v>
      </c>
      <c r="Q1791" s="222" t="s">
        <v>1865</v>
      </c>
      <c r="R1791" s="222">
        <v>3</v>
      </c>
      <c r="S1791" s="222" t="s">
        <v>290</v>
      </c>
      <c r="T1791" s="221"/>
      <c r="U1791" s="221"/>
      <c r="V1791" s="221"/>
      <c r="W1791" s="221"/>
      <c r="X1791" s="221"/>
      <c r="Y1791" s="221"/>
      <c r="Z1791" s="222"/>
      <c r="AA1791" s="221"/>
      <c r="AB1791" s="221"/>
      <c r="AC1791" s="221"/>
      <c r="AD1791" s="221"/>
      <c r="AE1791" s="221"/>
      <c r="AF1791" s="221"/>
      <c r="AG1791" s="221"/>
      <c r="AH1791" s="221"/>
      <c r="AI1791" s="221"/>
      <c r="AJ1791" s="221"/>
      <c r="AK1791" s="221"/>
      <c r="AL1791" s="221"/>
      <c r="AM1791" s="221"/>
      <c r="AN1791" s="221"/>
      <c r="AO1791" s="221"/>
      <c r="AP1791" s="221"/>
      <c r="AQ1791" s="221"/>
      <c r="AR1791" s="221"/>
      <c r="AS1791" s="221"/>
      <c r="AT1791" s="221"/>
      <c r="AU1791" s="221">
        <v>2009</v>
      </c>
      <c r="AV1791" s="221"/>
      <c r="AW1791" s="221"/>
      <c r="AX1791" s="221"/>
      <c r="AY1791" s="221"/>
      <c r="AZ1791" s="221"/>
      <c r="BA1791" s="221"/>
      <c r="BB1791" s="222">
        <v>300</v>
      </c>
      <c r="BC1791" s="222" t="s">
        <v>8804</v>
      </c>
    </row>
    <row r="1792" spans="2:55" ht="25.7" hidden="1" customHeight="1">
      <c r="B1792" s="225"/>
      <c r="C1792" s="707" t="s">
        <v>2074</v>
      </c>
      <c r="D1792" s="246" t="s">
        <v>8805</v>
      </c>
      <c r="E1792" s="236" t="s">
        <v>2074</v>
      </c>
      <c r="F1792" s="219" t="s">
        <v>2074</v>
      </c>
      <c r="G1792" s="236"/>
      <c r="H1792" s="236"/>
      <c r="I1792" s="235">
        <v>29099</v>
      </c>
      <c r="J1792" s="235">
        <v>1463.6</v>
      </c>
      <c r="K1792" s="235">
        <v>1460.22</v>
      </c>
      <c r="L1792" s="235"/>
      <c r="M1792" s="235"/>
      <c r="N1792" s="235"/>
      <c r="O1792" s="235">
        <v>1134</v>
      </c>
      <c r="P1792" s="235">
        <v>1134</v>
      </c>
      <c r="Q1792" s="235" t="s">
        <v>1865</v>
      </c>
      <c r="R1792" s="235">
        <v>2</v>
      </c>
      <c r="S1792" s="235" t="s">
        <v>290</v>
      </c>
      <c r="T1792" s="236"/>
      <c r="U1792" s="236"/>
      <c r="V1792" s="236"/>
      <c r="W1792" s="236"/>
      <c r="X1792" s="236"/>
      <c r="Y1792" s="236"/>
      <c r="Z1792" s="235" t="s">
        <v>11763</v>
      </c>
      <c r="AA1792" s="707"/>
      <c r="AB1792" s="707"/>
      <c r="AC1792" s="236"/>
      <c r="AD1792" s="236"/>
      <c r="AE1792" s="236"/>
      <c r="AF1792" s="221"/>
      <c r="AG1792" s="221"/>
      <c r="AH1792" s="236"/>
      <c r="AI1792" s="236"/>
      <c r="AJ1792" s="236"/>
      <c r="AK1792" s="236"/>
      <c r="AL1792" s="236"/>
      <c r="AM1792" s="236"/>
      <c r="AN1792" s="236"/>
      <c r="AO1792" s="236"/>
      <c r="AP1792" s="236"/>
      <c r="AQ1792" s="236"/>
      <c r="AR1792" s="236"/>
      <c r="AS1792" s="236"/>
      <c r="AT1792" s="236"/>
      <c r="AU1792" s="707">
        <v>2013</v>
      </c>
      <c r="AV1792" s="236"/>
      <c r="AW1792" s="236"/>
      <c r="AX1792" s="236"/>
      <c r="AY1792" s="236"/>
      <c r="AZ1792" s="236"/>
      <c r="BA1792" s="236"/>
      <c r="BB1792" s="235">
        <v>1292</v>
      </c>
      <c r="BC1792" s="235" t="s">
        <v>8806</v>
      </c>
    </row>
    <row r="1793" spans="2:55" ht="25.7" hidden="1" customHeight="1">
      <c r="B1793" s="225"/>
      <c r="C1793" s="707" t="s">
        <v>2074</v>
      </c>
      <c r="D1793" s="246" t="s">
        <v>8807</v>
      </c>
      <c r="E1793" s="236" t="s">
        <v>2074</v>
      </c>
      <c r="F1793" s="219" t="s">
        <v>2074</v>
      </c>
      <c r="G1793" s="236" t="s">
        <v>2074</v>
      </c>
      <c r="H1793" s="236"/>
      <c r="I1793" s="235">
        <v>13150</v>
      </c>
      <c r="J1793" s="235">
        <v>975.01</v>
      </c>
      <c r="K1793" s="235">
        <v>975.01</v>
      </c>
      <c r="L1793" s="235"/>
      <c r="M1793" s="235"/>
      <c r="N1793" s="235"/>
      <c r="O1793" s="235">
        <v>975</v>
      </c>
      <c r="P1793" s="235">
        <v>975</v>
      </c>
      <c r="Q1793" s="235" t="s">
        <v>1865</v>
      </c>
      <c r="R1793" s="235">
        <v>2</v>
      </c>
      <c r="S1793" s="235" t="s">
        <v>290</v>
      </c>
      <c r="T1793" s="236"/>
      <c r="U1793" s="236"/>
      <c r="V1793" s="236"/>
      <c r="W1793" s="236"/>
      <c r="X1793" s="236"/>
      <c r="Y1793" s="236"/>
      <c r="Z1793" s="235" t="s">
        <v>8808</v>
      </c>
      <c r="AA1793" s="707"/>
      <c r="AB1793" s="707"/>
      <c r="AC1793" s="236"/>
      <c r="AD1793" s="236"/>
      <c r="AE1793" s="236"/>
      <c r="AF1793" s="221"/>
      <c r="AG1793" s="221"/>
      <c r="AH1793" s="236"/>
      <c r="AI1793" s="236"/>
      <c r="AJ1793" s="236"/>
      <c r="AK1793" s="236"/>
      <c r="AL1793" s="236"/>
      <c r="AM1793" s="236"/>
      <c r="AN1793" s="236"/>
      <c r="AO1793" s="236"/>
      <c r="AP1793" s="236"/>
      <c r="AQ1793" s="236"/>
      <c r="AR1793" s="236"/>
      <c r="AS1793" s="236"/>
      <c r="AT1793" s="236"/>
      <c r="AU1793" s="707">
        <v>2011</v>
      </c>
      <c r="AV1793" s="236"/>
      <c r="AW1793" s="236"/>
      <c r="AX1793" s="236"/>
      <c r="AY1793" s="236"/>
      <c r="AZ1793" s="236"/>
      <c r="BA1793" s="236"/>
      <c r="BB1793" s="235">
        <v>422</v>
      </c>
      <c r="BC1793" s="235" t="s">
        <v>8806</v>
      </c>
    </row>
    <row r="1794" spans="2:55" ht="25.7" hidden="1" customHeight="1">
      <c r="B1794" s="225"/>
      <c r="C1794" s="707" t="s">
        <v>2074</v>
      </c>
      <c r="D1794" s="223" t="s">
        <v>8809</v>
      </c>
      <c r="E1794" s="236" t="s">
        <v>2074</v>
      </c>
      <c r="F1794" s="219" t="s">
        <v>2074</v>
      </c>
      <c r="G1794" s="221"/>
      <c r="H1794" s="221"/>
      <c r="I1794" s="222">
        <v>4075</v>
      </c>
      <c r="J1794" s="222">
        <v>403</v>
      </c>
      <c r="K1794" s="222">
        <v>403</v>
      </c>
      <c r="L1794" s="221"/>
      <c r="M1794" s="221"/>
      <c r="N1794" s="221"/>
      <c r="O1794" s="235">
        <v>300</v>
      </c>
      <c r="P1794" s="222">
        <v>300</v>
      </c>
      <c r="Q1794" s="222" t="s">
        <v>1865</v>
      </c>
      <c r="R1794" s="222">
        <v>1</v>
      </c>
      <c r="S1794" s="222" t="s">
        <v>290</v>
      </c>
      <c r="T1794" s="221"/>
      <c r="U1794" s="221"/>
      <c r="V1794" s="221"/>
      <c r="W1794" s="221"/>
      <c r="X1794" s="221"/>
      <c r="Y1794" s="221"/>
      <c r="Z1794" s="222" t="s">
        <v>8810</v>
      </c>
      <c r="AA1794" s="221"/>
      <c r="AB1794" s="221"/>
      <c r="AC1794" s="221"/>
      <c r="AD1794" s="221"/>
      <c r="AE1794" s="221"/>
      <c r="AF1794" s="221"/>
      <c r="AG1794" s="221"/>
      <c r="AH1794" s="221"/>
      <c r="AI1794" s="221"/>
      <c r="AJ1794" s="221"/>
      <c r="AK1794" s="221"/>
      <c r="AL1794" s="221"/>
      <c r="AM1794" s="221"/>
      <c r="AN1794" s="221"/>
      <c r="AO1794" s="221"/>
      <c r="AP1794" s="221"/>
      <c r="AQ1794" s="221"/>
      <c r="AR1794" s="221"/>
      <c r="AS1794" s="221"/>
      <c r="AT1794" s="221"/>
      <c r="AU1794" s="221">
        <v>2012</v>
      </c>
      <c r="AV1794" s="221"/>
      <c r="AW1794" s="221"/>
      <c r="AX1794" s="221"/>
      <c r="AY1794" s="221"/>
      <c r="AZ1794" s="221"/>
      <c r="BA1794" s="221"/>
      <c r="BB1794" s="222">
        <v>772</v>
      </c>
      <c r="BC1794" s="222" t="s">
        <v>8804</v>
      </c>
    </row>
    <row r="1795" spans="2:55" ht="25.7" hidden="1" customHeight="1">
      <c r="B1795" s="225"/>
      <c r="C1795" s="219" t="s">
        <v>2074</v>
      </c>
      <c r="D1795" s="223" t="s">
        <v>8811</v>
      </c>
      <c r="E1795" s="221" t="s">
        <v>2074</v>
      </c>
      <c r="F1795" s="221" t="s">
        <v>2074</v>
      </c>
      <c r="G1795" s="221"/>
      <c r="H1795" s="221"/>
      <c r="I1795" s="222">
        <v>524</v>
      </c>
      <c r="J1795" s="222">
        <v>524</v>
      </c>
      <c r="K1795" s="222">
        <v>524</v>
      </c>
      <c r="L1795" s="221"/>
      <c r="M1795" s="221"/>
      <c r="N1795" s="221"/>
      <c r="O1795" s="222">
        <v>490</v>
      </c>
      <c r="P1795" s="222">
        <v>490</v>
      </c>
      <c r="Q1795" s="222" t="s">
        <v>1865</v>
      </c>
      <c r="R1795" s="222">
        <v>1</v>
      </c>
      <c r="S1795" s="222" t="s">
        <v>8812</v>
      </c>
      <c r="T1795" s="221"/>
      <c r="U1795" s="221"/>
      <c r="V1795" s="221"/>
      <c r="W1795" s="221"/>
      <c r="X1795" s="221"/>
      <c r="Y1795" s="221"/>
      <c r="Z1795" s="222" t="s">
        <v>8808</v>
      </c>
      <c r="AA1795" s="221"/>
      <c r="AB1795" s="221"/>
      <c r="AC1795" s="221"/>
      <c r="AD1795" s="221"/>
      <c r="AE1795" s="221"/>
      <c r="AF1795" s="221"/>
      <c r="AG1795" s="221"/>
      <c r="AH1795" s="221"/>
      <c r="AI1795" s="221"/>
      <c r="AJ1795" s="221"/>
      <c r="AK1795" s="221"/>
      <c r="AL1795" s="221"/>
      <c r="AM1795" s="221"/>
      <c r="AN1795" s="221"/>
      <c r="AO1795" s="221"/>
      <c r="AP1795" s="221"/>
      <c r="AQ1795" s="221"/>
      <c r="AR1795" s="221"/>
      <c r="AS1795" s="221"/>
      <c r="AT1795" s="221"/>
      <c r="AU1795" s="221">
        <v>2014</v>
      </c>
      <c r="AV1795" s="221"/>
      <c r="AW1795" s="221"/>
      <c r="AX1795" s="221"/>
      <c r="AY1795" s="221"/>
      <c r="AZ1795" s="221"/>
      <c r="BA1795" s="221"/>
      <c r="BB1795" s="222">
        <v>288</v>
      </c>
      <c r="BC1795" s="222"/>
    </row>
    <row r="1796" spans="2:55" ht="25.7" hidden="1" customHeight="1">
      <c r="B1796" s="225"/>
      <c r="C1796" s="707" t="s">
        <v>2074</v>
      </c>
      <c r="D1796" s="219" t="s">
        <v>8813</v>
      </c>
      <c r="E1796" s="219" t="s">
        <v>2074</v>
      </c>
      <c r="F1796" s="219" t="s">
        <v>2074</v>
      </c>
      <c r="G1796" s="219"/>
      <c r="H1796" s="221"/>
      <c r="I1796" s="222">
        <v>1379</v>
      </c>
      <c r="J1796" s="222">
        <v>374</v>
      </c>
      <c r="K1796" s="222">
        <v>374</v>
      </c>
      <c r="L1796" s="221"/>
      <c r="M1796" s="221"/>
      <c r="N1796" s="221"/>
      <c r="O1796" s="222">
        <v>374</v>
      </c>
      <c r="P1796" s="222">
        <v>374</v>
      </c>
      <c r="Q1796" s="235" t="s">
        <v>1865</v>
      </c>
      <c r="R1796" s="222">
        <v>1</v>
      </c>
      <c r="S1796" s="222" t="s">
        <v>290</v>
      </c>
      <c r="T1796" s="221"/>
      <c r="U1796" s="221"/>
      <c r="V1796" s="221"/>
      <c r="W1796" s="221"/>
      <c r="X1796" s="221"/>
      <c r="Y1796" s="221"/>
      <c r="Z1796" s="222" t="s">
        <v>8808</v>
      </c>
      <c r="AA1796" s="221"/>
      <c r="AB1796" s="221"/>
      <c r="AC1796" s="221"/>
      <c r="AD1796" s="221"/>
      <c r="AE1796" s="221"/>
      <c r="AF1796" s="221"/>
      <c r="AG1796" s="221"/>
      <c r="AH1796" s="221"/>
      <c r="AI1796" s="221"/>
      <c r="AJ1796" s="221"/>
      <c r="AK1796" s="221"/>
      <c r="AL1796" s="221"/>
      <c r="AM1796" s="221"/>
      <c r="AN1796" s="221"/>
      <c r="AO1796" s="221"/>
      <c r="AP1796" s="221"/>
      <c r="AQ1796" s="221"/>
      <c r="AR1796" s="221"/>
      <c r="AS1796" s="221"/>
      <c r="AT1796" s="221"/>
      <c r="AU1796" s="219">
        <v>2014</v>
      </c>
      <c r="AV1796" s="221"/>
      <c r="AW1796" s="221"/>
      <c r="AX1796" s="221"/>
      <c r="AY1796" s="221"/>
      <c r="AZ1796" s="221"/>
      <c r="BA1796" s="221"/>
      <c r="BB1796" s="222">
        <v>124</v>
      </c>
      <c r="BC1796" s="222"/>
    </row>
    <row r="1797" spans="2:55" ht="25.7" hidden="1" customHeight="1">
      <c r="B1797" s="225"/>
      <c r="C1797" s="707" t="s">
        <v>2074</v>
      </c>
      <c r="D1797" s="219" t="s">
        <v>12574</v>
      </c>
      <c r="E1797" s="219" t="s">
        <v>2074</v>
      </c>
      <c r="F1797" s="219" t="s">
        <v>2074</v>
      </c>
      <c r="G1797" s="219"/>
      <c r="H1797" s="221"/>
      <c r="I1797" s="222">
        <v>374</v>
      </c>
      <c r="J1797" s="222">
        <v>323</v>
      </c>
      <c r="K1797" s="222">
        <v>323</v>
      </c>
      <c r="L1797" s="221"/>
      <c r="M1797" s="221"/>
      <c r="N1797" s="221"/>
      <c r="O1797" s="222">
        <v>323</v>
      </c>
      <c r="P1797" s="222">
        <v>323</v>
      </c>
      <c r="Q1797" s="235" t="s">
        <v>12575</v>
      </c>
      <c r="R1797" s="222">
        <v>1</v>
      </c>
      <c r="S1797" s="222" t="s">
        <v>290</v>
      </c>
      <c r="T1797" s="221"/>
      <c r="U1797" s="221"/>
      <c r="V1797" s="221"/>
      <c r="W1797" s="221"/>
      <c r="X1797" s="221"/>
      <c r="Y1797" s="221"/>
      <c r="Z1797" s="222"/>
      <c r="AA1797" s="221"/>
      <c r="AB1797" s="221"/>
      <c r="AC1797" s="221"/>
      <c r="AD1797" s="221"/>
      <c r="AE1797" s="221"/>
      <c r="AF1797" s="221"/>
      <c r="AG1797" s="221"/>
      <c r="AH1797" s="221"/>
      <c r="AI1797" s="221"/>
      <c r="AJ1797" s="221"/>
      <c r="AK1797" s="221"/>
      <c r="AL1797" s="221"/>
      <c r="AM1797" s="221"/>
      <c r="AN1797" s="221"/>
      <c r="AO1797" s="221"/>
      <c r="AP1797" s="221"/>
      <c r="AQ1797" s="221"/>
      <c r="AR1797" s="221"/>
      <c r="AS1797" s="221"/>
      <c r="AT1797" s="221"/>
      <c r="AU1797" s="219">
        <v>2018</v>
      </c>
      <c r="AV1797" s="221"/>
      <c r="AW1797" s="221"/>
      <c r="AX1797" s="221"/>
      <c r="AY1797" s="221"/>
      <c r="AZ1797" s="221"/>
      <c r="BA1797" s="221"/>
      <c r="BB1797" s="222">
        <v>256</v>
      </c>
      <c r="BC1797" s="222" t="s">
        <v>3615</v>
      </c>
    </row>
    <row r="1798" spans="2:55" ht="25.7" hidden="1" customHeight="1">
      <c r="B1798" s="225"/>
      <c r="C1798" s="219" t="s">
        <v>2074</v>
      </c>
      <c r="D1798" s="223" t="s">
        <v>12576</v>
      </c>
      <c r="E1798" s="221" t="s">
        <v>2074</v>
      </c>
      <c r="F1798" s="221" t="s">
        <v>2074</v>
      </c>
      <c r="G1798" s="221"/>
      <c r="H1798" s="221"/>
      <c r="I1798" s="222">
        <v>748</v>
      </c>
      <c r="J1798" s="222">
        <v>748</v>
      </c>
      <c r="K1798" s="222">
        <v>748</v>
      </c>
      <c r="L1798" s="221"/>
      <c r="M1798" s="221"/>
      <c r="N1798" s="221"/>
      <c r="O1798" s="222">
        <v>748</v>
      </c>
      <c r="P1798" s="222">
        <v>748</v>
      </c>
      <c r="Q1798" s="235" t="s">
        <v>5904</v>
      </c>
      <c r="R1798" s="222">
        <v>2</v>
      </c>
      <c r="S1798" s="222" t="s">
        <v>290</v>
      </c>
      <c r="T1798" s="221"/>
      <c r="U1798" s="221"/>
      <c r="V1798" s="221"/>
      <c r="W1798" s="221"/>
      <c r="X1798" s="221"/>
      <c r="Y1798" s="221"/>
      <c r="Z1798" s="222" t="s">
        <v>1496</v>
      </c>
      <c r="AA1798" s="221"/>
      <c r="AB1798" s="221"/>
      <c r="AC1798" s="221"/>
      <c r="AD1798" s="221"/>
      <c r="AE1798" s="221"/>
      <c r="AF1798" s="221"/>
      <c r="AG1798" s="221"/>
      <c r="AH1798" s="221"/>
      <c r="AI1798" s="221"/>
      <c r="AJ1798" s="221"/>
      <c r="AK1798" s="221"/>
      <c r="AL1798" s="221"/>
      <c r="AM1798" s="221"/>
      <c r="AN1798" s="221"/>
      <c r="AO1798" s="221"/>
      <c r="AP1798" s="221"/>
      <c r="AQ1798" s="221"/>
      <c r="AR1798" s="221"/>
      <c r="AS1798" s="221"/>
      <c r="AT1798" s="221"/>
      <c r="AU1798" s="221">
        <v>2018</v>
      </c>
      <c r="AV1798" s="221"/>
      <c r="AW1798" s="221"/>
      <c r="AX1798" s="221"/>
      <c r="AY1798" s="221"/>
      <c r="AZ1798" s="221"/>
      <c r="BA1798" s="221"/>
      <c r="BB1798" s="222">
        <v>594</v>
      </c>
      <c r="BC1798" s="222" t="s">
        <v>3615</v>
      </c>
    </row>
    <row r="1799" spans="2:55" ht="25.7" hidden="1" customHeight="1">
      <c r="B1799" s="225"/>
      <c r="C1799" s="219" t="s">
        <v>2074</v>
      </c>
      <c r="D1799" s="223" t="s">
        <v>16966</v>
      </c>
      <c r="E1799" s="221" t="s">
        <v>2074</v>
      </c>
      <c r="F1799" s="221" t="s">
        <v>2074</v>
      </c>
      <c r="G1799" s="221"/>
      <c r="H1799" s="221"/>
      <c r="I1799" s="222">
        <v>456</v>
      </c>
      <c r="J1799" s="222">
        <v>456</v>
      </c>
      <c r="K1799" s="222">
        <v>456</v>
      </c>
      <c r="L1799" s="221"/>
      <c r="M1799" s="221"/>
      <c r="N1799" s="221"/>
      <c r="O1799" s="222">
        <v>456</v>
      </c>
      <c r="P1799" s="222">
        <v>456</v>
      </c>
      <c r="Q1799" s="222" t="s">
        <v>1865</v>
      </c>
      <c r="R1799" s="222">
        <v>1</v>
      </c>
      <c r="S1799" s="222" t="s">
        <v>290</v>
      </c>
      <c r="T1799" s="221"/>
      <c r="U1799" s="221"/>
      <c r="V1799" s="221"/>
      <c r="W1799" s="221"/>
      <c r="X1799" s="221"/>
      <c r="Y1799" s="221"/>
      <c r="Z1799" s="222"/>
      <c r="AA1799" s="221"/>
      <c r="AB1799" s="221"/>
      <c r="AC1799" s="221"/>
      <c r="AD1799" s="221"/>
      <c r="AE1799" s="221"/>
      <c r="AF1799" s="221"/>
      <c r="AG1799" s="221"/>
      <c r="AH1799" s="221"/>
      <c r="AI1799" s="221"/>
      <c r="AJ1799" s="221"/>
      <c r="AK1799" s="221"/>
      <c r="AL1799" s="221"/>
      <c r="AM1799" s="221"/>
      <c r="AN1799" s="221"/>
      <c r="AO1799" s="221"/>
      <c r="AP1799" s="221"/>
      <c r="AQ1799" s="221"/>
      <c r="AR1799" s="221"/>
      <c r="AS1799" s="221"/>
      <c r="AT1799" s="221"/>
      <c r="AU1799" s="221">
        <v>2020</v>
      </c>
      <c r="AV1799" s="221">
        <v>479</v>
      </c>
      <c r="AW1799" s="221"/>
      <c r="AX1799" s="221"/>
      <c r="AY1799" s="221"/>
      <c r="AZ1799" s="221"/>
      <c r="BA1799" s="221"/>
      <c r="BB1799" s="222">
        <v>479</v>
      </c>
      <c r="BC1799" s="222" t="s">
        <v>6506</v>
      </c>
    </row>
    <row r="1800" spans="2:55" ht="25.7" hidden="1" customHeight="1">
      <c r="B1800" s="225"/>
      <c r="C1800" s="219" t="s">
        <v>2074</v>
      </c>
      <c r="D1800" s="223" t="s">
        <v>16967</v>
      </c>
      <c r="E1800" s="221" t="s">
        <v>2074</v>
      </c>
      <c r="F1800" s="221" t="s">
        <v>2074</v>
      </c>
      <c r="G1800" s="221"/>
      <c r="H1800" s="221"/>
      <c r="I1800" s="222">
        <v>479</v>
      </c>
      <c r="J1800" s="222">
        <v>479</v>
      </c>
      <c r="K1800" s="222">
        <v>479</v>
      </c>
      <c r="L1800" s="221"/>
      <c r="M1800" s="221"/>
      <c r="N1800" s="221"/>
      <c r="O1800" s="222">
        <v>479</v>
      </c>
      <c r="P1800" s="222">
        <v>479</v>
      </c>
      <c r="Q1800" s="235" t="s">
        <v>1865</v>
      </c>
      <c r="R1800" s="222">
        <v>1</v>
      </c>
      <c r="S1800" s="222" t="s">
        <v>290</v>
      </c>
      <c r="T1800" s="221"/>
      <c r="U1800" s="221"/>
      <c r="V1800" s="221"/>
      <c r="W1800" s="221"/>
      <c r="X1800" s="221"/>
      <c r="Y1800" s="221"/>
      <c r="Z1800" s="222"/>
      <c r="AA1800" s="221"/>
      <c r="AB1800" s="221"/>
      <c r="AC1800" s="221"/>
      <c r="AD1800" s="221"/>
      <c r="AE1800" s="221"/>
      <c r="AF1800" s="221"/>
      <c r="AG1800" s="221"/>
      <c r="AH1800" s="221"/>
      <c r="AI1800" s="221"/>
      <c r="AJ1800" s="221"/>
      <c r="AK1800" s="221"/>
      <c r="AL1800" s="221"/>
      <c r="AM1800" s="221"/>
      <c r="AN1800" s="221"/>
      <c r="AO1800" s="221"/>
      <c r="AP1800" s="221"/>
      <c r="AQ1800" s="221"/>
      <c r="AR1800" s="221"/>
      <c r="AS1800" s="221"/>
      <c r="AT1800" s="221"/>
      <c r="AU1800" s="221">
        <v>2020</v>
      </c>
      <c r="AV1800" s="221">
        <v>264</v>
      </c>
      <c r="AW1800" s="221"/>
      <c r="AX1800" s="221"/>
      <c r="AY1800" s="221"/>
      <c r="AZ1800" s="221"/>
      <c r="BA1800" s="221"/>
      <c r="BB1800" s="222">
        <v>264</v>
      </c>
      <c r="BC1800" s="222" t="s">
        <v>6506</v>
      </c>
    </row>
    <row r="1801" spans="2:55" ht="25.7" hidden="1" customHeight="1">
      <c r="B1801" s="225"/>
      <c r="C1801" s="219" t="s">
        <v>8021</v>
      </c>
      <c r="D1801" s="223" t="s">
        <v>8814</v>
      </c>
      <c r="E1801" s="221" t="s">
        <v>8021</v>
      </c>
      <c r="F1801" s="221" t="s">
        <v>8021</v>
      </c>
      <c r="G1801" s="221"/>
      <c r="H1801" s="221"/>
      <c r="I1801" s="222">
        <v>2066</v>
      </c>
      <c r="J1801" s="222">
        <v>383</v>
      </c>
      <c r="K1801" s="222">
        <v>383</v>
      </c>
      <c r="L1801" s="221"/>
      <c r="M1801" s="221"/>
      <c r="N1801" s="221"/>
      <c r="O1801" s="222">
        <v>500</v>
      </c>
      <c r="P1801" s="222">
        <v>500</v>
      </c>
      <c r="Q1801" s="235" t="s">
        <v>1964</v>
      </c>
      <c r="R1801" s="222">
        <v>1</v>
      </c>
      <c r="S1801" s="222" t="s">
        <v>290</v>
      </c>
      <c r="T1801" s="221"/>
      <c r="U1801" s="221"/>
      <c r="V1801" s="221"/>
      <c r="W1801" s="221"/>
      <c r="X1801" s="221"/>
      <c r="Y1801" s="221"/>
      <c r="Z1801" s="222"/>
      <c r="AA1801" s="221"/>
      <c r="AB1801" s="221"/>
      <c r="AC1801" s="221"/>
      <c r="AD1801" s="221"/>
      <c r="AE1801" s="221"/>
      <c r="AF1801" s="221"/>
      <c r="AG1801" s="221"/>
      <c r="AH1801" s="221"/>
      <c r="AI1801" s="221"/>
      <c r="AJ1801" s="221"/>
      <c r="AK1801" s="221"/>
      <c r="AL1801" s="221"/>
      <c r="AM1801" s="221"/>
      <c r="AN1801" s="221"/>
      <c r="AO1801" s="221"/>
      <c r="AP1801" s="221"/>
      <c r="AQ1801" s="221"/>
      <c r="AR1801" s="221"/>
      <c r="AS1801" s="221"/>
      <c r="AT1801" s="221"/>
      <c r="AU1801" s="221">
        <v>2006</v>
      </c>
      <c r="AV1801" s="221"/>
      <c r="AW1801" s="221"/>
      <c r="AX1801" s="221"/>
      <c r="AY1801" s="221"/>
      <c r="AZ1801" s="221"/>
      <c r="BA1801" s="221"/>
      <c r="BB1801" s="222">
        <v>200</v>
      </c>
      <c r="BC1801" s="222"/>
    </row>
    <row r="1802" spans="2:55" ht="25.7" hidden="1" customHeight="1">
      <c r="B1802" s="225"/>
      <c r="C1802" s="707" t="s">
        <v>8021</v>
      </c>
      <c r="D1802" s="707" t="s">
        <v>8815</v>
      </c>
      <c r="E1802" s="707" t="s">
        <v>8021</v>
      </c>
      <c r="F1802" s="707" t="s">
        <v>8021</v>
      </c>
      <c r="G1802" s="236"/>
      <c r="H1802" s="236"/>
      <c r="I1802" s="235">
        <v>1228</v>
      </c>
      <c r="J1802" s="222">
        <v>431</v>
      </c>
      <c r="K1802" s="235">
        <v>431</v>
      </c>
      <c r="L1802" s="236"/>
      <c r="M1802" s="736"/>
      <c r="N1802" s="236"/>
      <c r="O1802" s="235">
        <v>500</v>
      </c>
      <c r="P1802" s="235">
        <v>500</v>
      </c>
      <c r="Q1802" s="235" t="s">
        <v>1964</v>
      </c>
      <c r="R1802" s="235">
        <v>1</v>
      </c>
      <c r="S1802" s="235" t="s">
        <v>290</v>
      </c>
      <c r="T1802" s="236"/>
      <c r="U1802" s="236"/>
      <c r="V1802" s="236"/>
      <c r="W1802" s="236"/>
      <c r="X1802" s="236"/>
      <c r="Y1802" s="236"/>
      <c r="Z1802" s="235"/>
      <c r="AA1802" s="707"/>
      <c r="AB1802" s="707"/>
      <c r="AC1802" s="236"/>
      <c r="AD1802" s="236"/>
      <c r="AE1802" s="236"/>
      <c r="AF1802" s="236"/>
      <c r="AG1802" s="236"/>
      <c r="AH1802" s="236"/>
      <c r="AI1802" s="236"/>
      <c r="AJ1802" s="236"/>
      <c r="AK1802" s="236"/>
      <c r="AL1802" s="236"/>
      <c r="AM1802" s="236"/>
      <c r="AN1802" s="236"/>
      <c r="AO1802" s="236"/>
      <c r="AP1802" s="236"/>
      <c r="AQ1802" s="236"/>
      <c r="AR1802" s="236"/>
      <c r="AS1802" s="236"/>
      <c r="AT1802" s="236"/>
      <c r="AU1802" s="221">
        <v>2009</v>
      </c>
      <c r="AV1802" s="221"/>
      <c r="AW1802" s="221"/>
      <c r="AX1802" s="221"/>
      <c r="AY1802" s="221"/>
      <c r="AZ1802" s="221"/>
      <c r="BA1802" s="221"/>
      <c r="BB1802" s="222">
        <v>100</v>
      </c>
      <c r="BC1802" s="222"/>
    </row>
    <row r="1803" spans="2:55" ht="25.7" hidden="1" customHeight="1">
      <c r="B1803" s="225"/>
      <c r="C1803" s="707" t="s">
        <v>8021</v>
      </c>
      <c r="D1803" s="707" t="s">
        <v>8816</v>
      </c>
      <c r="E1803" s="707" t="s">
        <v>8021</v>
      </c>
      <c r="F1803" s="707" t="s">
        <v>8021</v>
      </c>
      <c r="G1803" s="236"/>
      <c r="H1803" s="236"/>
      <c r="I1803" s="235">
        <v>419</v>
      </c>
      <c r="J1803" s="222">
        <v>418.76</v>
      </c>
      <c r="K1803" s="235">
        <v>418.76</v>
      </c>
      <c r="L1803" s="236"/>
      <c r="M1803" s="736"/>
      <c r="N1803" s="236"/>
      <c r="O1803" s="235">
        <v>374</v>
      </c>
      <c r="P1803" s="235">
        <v>374</v>
      </c>
      <c r="Q1803" s="235" t="s">
        <v>5904</v>
      </c>
      <c r="R1803" s="235">
        <v>1</v>
      </c>
      <c r="S1803" s="235" t="s">
        <v>290</v>
      </c>
      <c r="T1803" s="236"/>
      <c r="U1803" s="236"/>
      <c r="V1803" s="236"/>
      <c r="W1803" s="236"/>
      <c r="X1803" s="236"/>
      <c r="Y1803" s="236"/>
      <c r="Z1803" s="235"/>
      <c r="AA1803" s="707"/>
      <c r="AB1803" s="707"/>
      <c r="AC1803" s="236"/>
      <c r="AD1803" s="236"/>
      <c r="AE1803" s="236"/>
      <c r="AF1803" s="236"/>
      <c r="AG1803" s="236"/>
      <c r="AH1803" s="236"/>
      <c r="AI1803" s="236"/>
      <c r="AJ1803" s="236"/>
      <c r="AK1803" s="236"/>
      <c r="AL1803" s="236"/>
      <c r="AM1803" s="236"/>
      <c r="AN1803" s="236"/>
      <c r="AO1803" s="236"/>
      <c r="AP1803" s="236"/>
      <c r="AQ1803" s="236"/>
      <c r="AR1803" s="236"/>
      <c r="AS1803" s="236"/>
      <c r="AT1803" s="236"/>
      <c r="AU1803" s="221">
        <v>2011</v>
      </c>
      <c r="AV1803" s="221"/>
      <c r="AW1803" s="221"/>
      <c r="AX1803" s="221"/>
      <c r="AY1803" s="221"/>
      <c r="AZ1803" s="221"/>
      <c r="BA1803" s="221"/>
      <c r="BB1803" s="222">
        <v>60</v>
      </c>
      <c r="BC1803" s="222"/>
    </row>
    <row r="1804" spans="2:55" ht="25.7" hidden="1" customHeight="1">
      <c r="B1804" s="225"/>
      <c r="C1804" s="707" t="s">
        <v>8021</v>
      </c>
      <c r="D1804" s="707" t="s">
        <v>8817</v>
      </c>
      <c r="E1804" s="707" t="s">
        <v>8021</v>
      </c>
      <c r="F1804" s="707" t="s">
        <v>8021</v>
      </c>
      <c r="G1804" s="236"/>
      <c r="H1804" s="236"/>
      <c r="I1804" s="235">
        <v>395</v>
      </c>
      <c r="J1804" s="222">
        <v>394.56</v>
      </c>
      <c r="K1804" s="235">
        <v>394.56</v>
      </c>
      <c r="L1804" s="236"/>
      <c r="M1804" s="736"/>
      <c r="N1804" s="236"/>
      <c r="O1804" s="235">
        <v>300</v>
      </c>
      <c r="P1804" s="235">
        <v>300</v>
      </c>
      <c r="Q1804" s="235" t="s">
        <v>1884</v>
      </c>
      <c r="R1804" s="235">
        <v>1</v>
      </c>
      <c r="S1804" s="235" t="s">
        <v>290</v>
      </c>
      <c r="T1804" s="236"/>
      <c r="U1804" s="236"/>
      <c r="V1804" s="236"/>
      <c r="W1804" s="236"/>
      <c r="X1804" s="236"/>
      <c r="Y1804" s="236"/>
      <c r="Z1804" s="235"/>
      <c r="AA1804" s="707"/>
      <c r="AB1804" s="707"/>
      <c r="AC1804" s="236"/>
      <c r="AD1804" s="236"/>
      <c r="AE1804" s="236"/>
      <c r="AF1804" s="236"/>
      <c r="AG1804" s="236"/>
      <c r="AH1804" s="236"/>
      <c r="AI1804" s="236"/>
      <c r="AJ1804" s="236"/>
      <c r="AK1804" s="236"/>
      <c r="AL1804" s="236"/>
      <c r="AM1804" s="236"/>
      <c r="AN1804" s="236"/>
      <c r="AO1804" s="236"/>
      <c r="AP1804" s="236"/>
      <c r="AQ1804" s="236"/>
      <c r="AR1804" s="236"/>
      <c r="AS1804" s="236"/>
      <c r="AT1804" s="236"/>
      <c r="AU1804" s="221">
        <v>2010</v>
      </c>
      <c r="AV1804" s="221"/>
      <c r="AW1804" s="221"/>
      <c r="AX1804" s="221"/>
      <c r="AY1804" s="221"/>
      <c r="AZ1804" s="221"/>
      <c r="BA1804" s="221"/>
      <c r="BB1804" s="222">
        <v>50</v>
      </c>
      <c r="BC1804" s="222"/>
    </row>
    <row r="1805" spans="2:55" ht="25.7" hidden="1" customHeight="1">
      <c r="B1805" s="225"/>
      <c r="C1805" s="707" t="s">
        <v>8021</v>
      </c>
      <c r="D1805" s="707" t="s">
        <v>8818</v>
      </c>
      <c r="E1805" s="707" t="s">
        <v>8021</v>
      </c>
      <c r="F1805" s="707" t="s">
        <v>8021</v>
      </c>
      <c r="G1805" s="236"/>
      <c r="H1805" s="236"/>
      <c r="I1805" s="235">
        <v>1883</v>
      </c>
      <c r="J1805" s="222">
        <v>428.53</v>
      </c>
      <c r="K1805" s="235">
        <v>428.53</v>
      </c>
      <c r="L1805" s="236"/>
      <c r="M1805" s="736"/>
      <c r="N1805" s="236"/>
      <c r="O1805" s="235">
        <v>374</v>
      </c>
      <c r="P1805" s="235">
        <v>374</v>
      </c>
      <c r="Q1805" s="235" t="s">
        <v>5904</v>
      </c>
      <c r="R1805" s="235">
        <v>1</v>
      </c>
      <c r="S1805" s="235" t="s">
        <v>290</v>
      </c>
      <c r="T1805" s="236"/>
      <c r="U1805" s="236"/>
      <c r="V1805" s="236"/>
      <c r="W1805" s="236"/>
      <c r="X1805" s="236"/>
      <c r="Y1805" s="236"/>
      <c r="Z1805" s="235"/>
      <c r="AA1805" s="707"/>
      <c r="AB1805" s="707"/>
      <c r="AC1805" s="236"/>
      <c r="AD1805" s="236"/>
      <c r="AE1805" s="236"/>
      <c r="AF1805" s="236"/>
      <c r="AG1805" s="236"/>
      <c r="AH1805" s="236"/>
      <c r="AI1805" s="236"/>
      <c r="AJ1805" s="236"/>
      <c r="AK1805" s="236"/>
      <c r="AL1805" s="236"/>
      <c r="AM1805" s="236"/>
      <c r="AN1805" s="236"/>
      <c r="AO1805" s="236"/>
      <c r="AP1805" s="236"/>
      <c r="AQ1805" s="236"/>
      <c r="AR1805" s="236"/>
      <c r="AS1805" s="236"/>
      <c r="AT1805" s="236"/>
      <c r="AU1805" s="221">
        <v>2011</v>
      </c>
      <c r="AV1805" s="221"/>
      <c r="AW1805" s="221"/>
      <c r="AX1805" s="221"/>
      <c r="AY1805" s="221"/>
      <c r="AZ1805" s="221"/>
      <c r="BA1805" s="221"/>
      <c r="BB1805" s="222">
        <v>60</v>
      </c>
      <c r="BC1805" s="222"/>
    </row>
    <row r="1806" spans="2:55" ht="25.7" hidden="1" customHeight="1">
      <c r="B1806" s="225"/>
      <c r="C1806" s="707" t="s">
        <v>8021</v>
      </c>
      <c r="D1806" s="707" t="s">
        <v>8819</v>
      </c>
      <c r="E1806" s="707" t="s">
        <v>8021</v>
      </c>
      <c r="F1806" s="707" t="s">
        <v>8021</v>
      </c>
      <c r="G1806" s="236"/>
      <c r="H1806" s="236"/>
      <c r="I1806" s="235">
        <v>397.38</v>
      </c>
      <c r="J1806" s="222">
        <v>397.38</v>
      </c>
      <c r="K1806" s="235">
        <v>397.38</v>
      </c>
      <c r="L1806" s="236"/>
      <c r="M1806" s="736"/>
      <c r="N1806" s="236"/>
      <c r="O1806" s="235">
        <v>300</v>
      </c>
      <c r="P1806" s="235">
        <v>300</v>
      </c>
      <c r="Q1806" s="235" t="s">
        <v>1884</v>
      </c>
      <c r="R1806" s="235">
        <v>1</v>
      </c>
      <c r="S1806" s="235" t="s">
        <v>290</v>
      </c>
      <c r="T1806" s="236"/>
      <c r="U1806" s="236"/>
      <c r="V1806" s="236"/>
      <c r="W1806" s="236"/>
      <c r="X1806" s="236"/>
      <c r="Y1806" s="236"/>
      <c r="Z1806" s="235"/>
      <c r="AA1806" s="707"/>
      <c r="AB1806" s="707"/>
      <c r="AC1806" s="236"/>
      <c r="AD1806" s="236"/>
      <c r="AE1806" s="236"/>
      <c r="AF1806" s="236"/>
      <c r="AG1806" s="236"/>
      <c r="AH1806" s="236"/>
      <c r="AI1806" s="236"/>
      <c r="AJ1806" s="236"/>
      <c r="AK1806" s="236"/>
      <c r="AL1806" s="236"/>
      <c r="AM1806" s="236"/>
      <c r="AN1806" s="236"/>
      <c r="AO1806" s="236"/>
      <c r="AP1806" s="236"/>
      <c r="AQ1806" s="236"/>
      <c r="AR1806" s="236"/>
      <c r="AS1806" s="236"/>
      <c r="AT1806" s="236"/>
      <c r="AU1806" s="221">
        <v>2010</v>
      </c>
      <c r="AV1806" s="221"/>
      <c r="AW1806" s="221"/>
      <c r="AX1806" s="221"/>
      <c r="AY1806" s="221"/>
      <c r="AZ1806" s="221"/>
      <c r="BA1806" s="221"/>
      <c r="BB1806" s="222">
        <v>50</v>
      </c>
      <c r="BC1806" s="222"/>
    </row>
    <row r="1807" spans="2:55" ht="25.7" hidden="1" customHeight="1">
      <c r="B1807" s="225"/>
      <c r="C1807" s="707" t="s">
        <v>8021</v>
      </c>
      <c r="D1807" s="707" t="s">
        <v>8820</v>
      </c>
      <c r="E1807" s="707" t="s">
        <v>8021</v>
      </c>
      <c r="F1807" s="707" t="s">
        <v>8021</v>
      </c>
      <c r="G1807" s="236"/>
      <c r="H1807" s="236"/>
      <c r="I1807" s="235">
        <v>995</v>
      </c>
      <c r="J1807" s="222">
        <v>398.72</v>
      </c>
      <c r="K1807" s="235">
        <v>398.72</v>
      </c>
      <c r="L1807" s="236"/>
      <c r="M1807" s="736"/>
      <c r="N1807" s="236"/>
      <c r="O1807" s="235">
        <v>300</v>
      </c>
      <c r="P1807" s="235">
        <v>300</v>
      </c>
      <c r="Q1807" s="235" t="s">
        <v>1884</v>
      </c>
      <c r="R1807" s="235">
        <v>1</v>
      </c>
      <c r="S1807" s="235" t="s">
        <v>290</v>
      </c>
      <c r="T1807" s="236"/>
      <c r="U1807" s="236"/>
      <c r="V1807" s="236"/>
      <c r="W1807" s="236"/>
      <c r="X1807" s="236"/>
      <c r="Y1807" s="236"/>
      <c r="Z1807" s="235"/>
      <c r="AA1807" s="707"/>
      <c r="AB1807" s="707"/>
      <c r="AC1807" s="236"/>
      <c r="AD1807" s="236"/>
      <c r="AE1807" s="236"/>
      <c r="AF1807" s="236"/>
      <c r="AG1807" s="236"/>
      <c r="AH1807" s="236"/>
      <c r="AI1807" s="236"/>
      <c r="AJ1807" s="236"/>
      <c r="AK1807" s="236"/>
      <c r="AL1807" s="236"/>
      <c r="AM1807" s="236"/>
      <c r="AN1807" s="236"/>
      <c r="AO1807" s="236"/>
      <c r="AP1807" s="236"/>
      <c r="AQ1807" s="236"/>
      <c r="AR1807" s="236"/>
      <c r="AS1807" s="236"/>
      <c r="AT1807" s="236"/>
      <c r="AU1807" s="221">
        <v>2011</v>
      </c>
      <c r="AV1807" s="221"/>
      <c r="AW1807" s="221"/>
      <c r="AX1807" s="221"/>
      <c r="AY1807" s="221"/>
      <c r="AZ1807" s="221"/>
      <c r="BA1807" s="221"/>
      <c r="BB1807" s="222">
        <v>50</v>
      </c>
      <c r="BC1807" s="222"/>
    </row>
    <row r="1808" spans="2:55" ht="25.7" hidden="1" customHeight="1">
      <c r="B1808" s="225"/>
      <c r="C1808" s="707" t="s">
        <v>8021</v>
      </c>
      <c r="D1808" s="707" t="s">
        <v>8821</v>
      </c>
      <c r="E1808" s="707" t="s">
        <v>8021</v>
      </c>
      <c r="F1808" s="707" t="s">
        <v>8021</v>
      </c>
      <c r="G1808" s="236"/>
      <c r="H1808" s="236"/>
      <c r="I1808" s="235">
        <v>999</v>
      </c>
      <c r="J1808" s="222">
        <v>397.38</v>
      </c>
      <c r="K1808" s="235">
        <v>397.38</v>
      </c>
      <c r="L1808" s="236"/>
      <c r="M1808" s="736"/>
      <c r="N1808" s="236"/>
      <c r="O1808" s="235">
        <v>300</v>
      </c>
      <c r="P1808" s="235">
        <v>300</v>
      </c>
      <c r="Q1808" s="235" t="s">
        <v>1884</v>
      </c>
      <c r="R1808" s="235">
        <v>1</v>
      </c>
      <c r="S1808" s="235" t="s">
        <v>290</v>
      </c>
      <c r="T1808" s="236"/>
      <c r="U1808" s="236"/>
      <c r="V1808" s="236"/>
      <c r="W1808" s="236"/>
      <c r="X1808" s="236"/>
      <c r="Y1808" s="236"/>
      <c r="Z1808" s="235"/>
      <c r="AA1808" s="707"/>
      <c r="AB1808" s="707"/>
      <c r="AC1808" s="236"/>
      <c r="AD1808" s="236"/>
      <c r="AE1808" s="236"/>
      <c r="AF1808" s="236"/>
      <c r="AG1808" s="236"/>
      <c r="AH1808" s="236"/>
      <c r="AI1808" s="236"/>
      <c r="AJ1808" s="236"/>
      <c r="AK1808" s="236"/>
      <c r="AL1808" s="236"/>
      <c r="AM1808" s="236"/>
      <c r="AN1808" s="236"/>
      <c r="AO1808" s="236"/>
      <c r="AP1808" s="236"/>
      <c r="AQ1808" s="236"/>
      <c r="AR1808" s="236"/>
      <c r="AS1808" s="236"/>
      <c r="AT1808" s="236"/>
      <c r="AU1808" s="221">
        <v>2011</v>
      </c>
      <c r="AV1808" s="221"/>
      <c r="AW1808" s="221"/>
      <c r="AX1808" s="221"/>
      <c r="AY1808" s="221"/>
      <c r="AZ1808" s="221"/>
      <c r="BA1808" s="221"/>
      <c r="BB1808" s="222">
        <v>50</v>
      </c>
      <c r="BC1808" s="222"/>
    </row>
    <row r="1809" spans="2:55" ht="25.7" hidden="1" customHeight="1">
      <c r="B1809" s="225"/>
      <c r="C1809" s="707" t="s">
        <v>8021</v>
      </c>
      <c r="D1809" s="707" t="s">
        <v>8822</v>
      </c>
      <c r="E1809" s="707" t="s">
        <v>8021</v>
      </c>
      <c r="F1809" s="707" t="s">
        <v>8021</v>
      </c>
      <c r="G1809" s="236"/>
      <c r="H1809" s="236"/>
      <c r="I1809" s="235">
        <v>1539</v>
      </c>
      <c r="J1809" s="222">
        <v>484.01</v>
      </c>
      <c r="K1809" s="222">
        <v>484.01</v>
      </c>
      <c r="L1809" s="236"/>
      <c r="M1809" s="736"/>
      <c r="N1809" s="236"/>
      <c r="O1809" s="235">
        <v>300</v>
      </c>
      <c r="P1809" s="235">
        <v>300</v>
      </c>
      <c r="Q1809" s="235" t="s">
        <v>1884</v>
      </c>
      <c r="R1809" s="235">
        <v>1</v>
      </c>
      <c r="S1809" s="235" t="s">
        <v>290</v>
      </c>
      <c r="T1809" s="236"/>
      <c r="U1809" s="236"/>
      <c r="V1809" s="236"/>
      <c r="W1809" s="236"/>
      <c r="X1809" s="236"/>
      <c r="Y1809" s="236"/>
      <c r="Z1809" s="235"/>
      <c r="AA1809" s="707"/>
      <c r="AB1809" s="707"/>
      <c r="AC1809" s="236"/>
      <c r="AD1809" s="236"/>
      <c r="AE1809" s="236"/>
      <c r="AF1809" s="236"/>
      <c r="AG1809" s="236"/>
      <c r="AH1809" s="236"/>
      <c r="AI1809" s="236"/>
      <c r="AJ1809" s="236"/>
      <c r="AK1809" s="236"/>
      <c r="AL1809" s="236"/>
      <c r="AM1809" s="236"/>
      <c r="AN1809" s="236"/>
      <c r="AO1809" s="236"/>
      <c r="AP1809" s="236"/>
      <c r="AQ1809" s="236"/>
      <c r="AR1809" s="236"/>
      <c r="AS1809" s="236"/>
      <c r="AT1809" s="236"/>
      <c r="AU1809" s="221">
        <v>2012</v>
      </c>
      <c r="AV1809" s="221"/>
      <c r="AW1809" s="221"/>
      <c r="AX1809" s="221"/>
      <c r="AY1809" s="221"/>
      <c r="AZ1809" s="221"/>
      <c r="BA1809" s="221"/>
      <c r="BB1809" s="222">
        <v>50</v>
      </c>
      <c r="BC1809" s="222"/>
    </row>
    <row r="1810" spans="2:55" ht="25.7" hidden="1" customHeight="1">
      <c r="B1810" s="225"/>
      <c r="C1810" s="707" t="s">
        <v>8021</v>
      </c>
      <c r="D1810" s="707" t="s">
        <v>8823</v>
      </c>
      <c r="E1810" s="707" t="s">
        <v>8021</v>
      </c>
      <c r="F1810" s="707" t="s">
        <v>8021</v>
      </c>
      <c r="G1810" s="236"/>
      <c r="H1810" s="236"/>
      <c r="I1810" s="235">
        <v>1354</v>
      </c>
      <c r="J1810" s="222">
        <v>480</v>
      </c>
      <c r="K1810" s="235">
        <v>480</v>
      </c>
      <c r="L1810" s="236"/>
      <c r="M1810" s="736"/>
      <c r="N1810" s="236"/>
      <c r="O1810" s="235">
        <v>300</v>
      </c>
      <c r="P1810" s="235">
        <v>300</v>
      </c>
      <c r="Q1810" s="235" t="s">
        <v>1884</v>
      </c>
      <c r="R1810" s="235">
        <v>1</v>
      </c>
      <c r="S1810" s="235" t="s">
        <v>290</v>
      </c>
      <c r="T1810" s="236"/>
      <c r="U1810" s="236"/>
      <c r="V1810" s="236"/>
      <c r="W1810" s="236"/>
      <c r="X1810" s="236"/>
      <c r="Y1810" s="236"/>
      <c r="Z1810" s="235"/>
      <c r="AA1810" s="707"/>
      <c r="AB1810" s="707"/>
      <c r="AC1810" s="236"/>
      <c r="AD1810" s="236"/>
      <c r="AE1810" s="236"/>
      <c r="AF1810" s="236"/>
      <c r="AG1810" s="236"/>
      <c r="AH1810" s="236"/>
      <c r="AI1810" s="236"/>
      <c r="AJ1810" s="236"/>
      <c r="AK1810" s="236"/>
      <c r="AL1810" s="236"/>
      <c r="AM1810" s="236"/>
      <c r="AN1810" s="236"/>
      <c r="AO1810" s="236"/>
      <c r="AP1810" s="236"/>
      <c r="AQ1810" s="236"/>
      <c r="AR1810" s="236"/>
      <c r="AS1810" s="236"/>
      <c r="AT1810" s="236"/>
      <c r="AU1810" s="221">
        <v>2015</v>
      </c>
      <c r="AV1810" s="221"/>
      <c r="AW1810" s="221"/>
      <c r="AX1810" s="221"/>
      <c r="AY1810" s="221"/>
      <c r="AZ1810" s="221"/>
      <c r="BA1810" s="221"/>
      <c r="BB1810" s="222">
        <v>645</v>
      </c>
      <c r="BC1810" s="222"/>
    </row>
    <row r="1811" spans="2:55" ht="25.7" hidden="1" customHeight="1">
      <c r="B1811" s="242"/>
      <c r="C1811" s="707" t="s">
        <v>8021</v>
      </c>
      <c r="D1811" s="246" t="s">
        <v>8819</v>
      </c>
      <c r="E1811" s="236" t="s">
        <v>8021</v>
      </c>
      <c r="F1811" s="236" t="s">
        <v>8021</v>
      </c>
      <c r="G1811" s="236"/>
      <c r="H1811" s="236"/>
      <c r="I1811" s="235">
        <v>397.38</v>
      </c>
      <c r="J1811" s="235">
        <v>397.38</v>
      </c>
      <c r="K1811" s="235">
        <v>397.38</v>
      </c>
      <c r="L1811" s="235"/>
      <c r="M1811" s="235"/>
      <c r="N1811" s="235"/>
      <c r="O1811" s="235">
        <v>300</v>
      </c>
      <c r="P1811" s="235">
        <v>300</v>
      </c>
      <c r="Q1811" s="235" t="s">
        <v>1884</v>
      </c>
      <c r="R1811" s="235">
        <v>1</v>
      </c>
      <c r="S1811" s="235" t="s">
        <v>290</v>
      </c>
      <c r="T1811" s="236"/>
      <c r="U1811" s="236"/>
      <c r="V1811" s="236"/>
      <c r="W1811" s="236"/>
      <c r="X1811" s="236"/>
      <c r="Y1811" s="236"/>
      <c r="Z1811" s="235"/>
      <c r="AA1811" s="707"/>
      <c r="AB1811" s="707"/>
      <c r="AC1811" s="236"/>
      <c r="AD1811" s="236"/>
      <c r="AE1811" s="236"/>
      <c r="AF1811" s="236"/>
      <c r="AG1811" s="236"/>
      <c r="AH1811" s="236"/>
      <c r="AI1811" s="236"/>
      <c r="AJ1811" s="236"/>
      <c r="AK1811" s="236"/>
      <c r="AL1811" s="236"/>
      <c r="AM1811" s="236"/>
      <c r="AN1811" s="236"/>
      <c r="AO1811" s="236"/>
      <c r="AP1811" s="236"/>
      <c r="AQ1811" s="236"/>
      <c r="AR1811" s="236"/>
      <c r="AS1811" s="236"/>
      <c r="AT1811" s="236"/>
      <c r="AU1811" s="221">
        <v>2010</v>
      </c>
      <c r="AV1811" s="221"/>
      <c r="AW1811" s="221"/>
      <c r="AX1811" s="221"/>
      <c r="AY1811" s="221"/>
      <c r="AZ1811" s="221"/>
      <c r="BA1811" s="221"/>
      <c r="BB1811" s="222">
        <v>50</v>
      </c>
      <c r="BC1811" s="222"/>
    </row>
    <row r="1812" spans="2:55" ht="25.7" hidden="1" customHeight="1">
      <c r="B1812" s="242"/>
      <c r="C1812" s="707" t="s">
        <v>8021</v>
      </c>
      <c r="D1812" s="707" t="s">
        <v>8820</v>
      </c>
      <c r="E1812" s="707" t="s">
        <v>8021</v>
      </c>
      <c r="F1812" s="707" t="s">
        <v>8021</v>
      </c>
      <c r="G1812" s="236"/>
      <c r="H1812" s="236"/>
      <c r="I1812" s="235">
        <v>995</v>
      </c>
      <c r="J1812" s="235">
        <v>398.72</v>
      </c>
      <c r="K1812" s="235">
        <v>398.72</v>
      </c>
      <c r="L1812" s="236"/>
      <c r="M1812" s="736"/>
      <c r="N1812" s="236"/>
      <c r="O1812" s="235">
        <v>300</v>
      </c>
      <c r="P1812" s="222">
        <v>300</v>
      </c>
      <c r="Q1812" s="235" t="s">
        <v>1884</v>
      </c>
      <c r="R1812" s="222">
        <v>1</v>
      </c>
      <c r="S1812" s="235" t="s">
        <v>290</v>
      </c>
      <c r="T1812" s="221"/>
      <c r="U1812" s="221"/>
      <c r="V1812" s="221"/>
      <c r="W1812" s="221"/>
      <c r="X1812" s="221"/>
      <c r="Y1812" s="221"/>
      <c r="Z1812" s="222"/>
      <c r="AA1812" s="221"/>
      <c r="AB1812" s="221"/>
      <c r="AC1812" s="221"/>
      <c r="AD1812" s="221"/>
      <c r="AE1812" s="221"/>
      <c r="AF1812" s="221"/>
      <c r="AG1812" s="221"/>
      <c r="AH1812" s="221"/>
      <c r="AI1812" s="221"/>
      <c r="AJ1812" s="221"/>
      <c r="AK1812" s="221"/>
      <c r="AL1812" s="221"/>
      <c r="AM1812" s="221"/>
      <c r="AN1812" s="221"/>
      <c r="AO1812" s="221"/>
      <c r="AP1812" s="221"/>
      <c r="AQ1812" s="221"/>
      <c r="AR1812" s="221"/>
      <c r="AS1812" s="221"/>
      <c r="AT1812" s="221"/>
      <c r="AU1812" s="221">
        <v>2011</v>
      </c>
      <c r="AV1812" s="221"/>
      <c r="AW1812" s="221"/>
      <c r="AX1812" s="221"/>
      <c r="AY1812" s="221"/>
      <c r="AZ1812" s="221"/>
      <c r="BA1812" s="221"/>
      <c r="BB1812" s="222">
        <v>50</v>
      </c>
      <c r="BC1812" s="235"/>
    </row>
    <row r="1813" spans="2:55" ht="25.7" hidden="1" customHeight="1">
      <c r="B1813" s="242"/>
      <c r="C1813" s="707" t="s">
        <v>8021</v>
      </c>
      <c r="D1813" s="707" t="s">
        <v>8821</v>
      </c>
      <c r="E1813" s="707" t="s">
        <v>8021</v>
      </c>
      <c r="F1813" s="707" t="s">
        <v>8021</v>
      </c>
      <c r="G1813" s="236"/>
      <c r="H1813" s="236"/>
      <c r="I1813" s="235">
        <v>999</v>
      </c>
      <c r="J1813" s="235">
        <v>397.38</v>
      </c>
      <c r="K1813" s="235">
        <v>397.38</v>
      </c>
      <c r="L1813" s="236"/>
      <c r="M1813" s="736"/>
      <c r="N1813" s="236"/>
      <c r="O1813" s="235">
        <v>300</v>
      </c>
      <c r="P1813" s="222">
        <v>300</v>
      </c>
      <c r="Q1813" s="235" t="s">
        <v>1884</v>
      </c>
      <c r="R1813" s="222">
        <v>1</v>
      </c>
      <c r="S1813" s="235" t="s">
        <v>290</v>
      </c>
      <c r="T1813" s="221"/>
      <c r="U1813" s="221"/>
      <c r="V1813" s="221"/>
      <c r="W1813" s="221"/>
      <c r="X1813" s="221"/>
      <c r="Y1813" s="221"/>
      <c r="Z1813" s="222"/>
      <c r="AA1813" s="221"/>
      <c r="AB1813" s="221"/>
      <c r="AC1813" s="221"/>
      <c r="AD1813" s="221"/>
      <c r="AE1813" s="221"/>
      <c r="AF1813" s="221"/>
      <c r="AG1813" s="221"/>
      <c r="AH1813" s="221"/>
      <c r="AI1813" s="221"/>
      <c r="AJ1813" s="221"/>
      <c r="AK1813" s="221"/>
      <c r="AL1813" s="221"/>
      <c r="AM1813" s="221"/>
      <c r="AN1813" s="221"/>
      <c r="AO1813" s="221"/>
      <c r="AP1813" s="221"/>
      <c r="AQ1813" s="221"/>
      <c r="AR1813" s="221"/>
      <c r="AS1813" s="221"/>
      <c r="AT1813" s="221"/>
      <c r="AU1813" s="221">
        <v>2011</v>
      </c>
      <c r="AV1813" s="221"/>
      <c r="AW1813" s="221"/>
      <c r="AX1813" s="221"/>
      <c r="AY1813" s="221"/>
      <c r="AZ1813" s="221"/>
      <c r="BA1813" s="221"/>
      <c r="BB1813" s="222">
        <v>50</v>
      </c>
      <c r="BC1813" s="235"/>
    </row>
    <row r="1814" spans="2:55" ht="25.7" hidden="1" customHeight="1">
      <c r="B1814" s="242"/>
      <c r="C1814" s="707" t="s">
        <v>8021</v>
      </c>
      <c r="D1814" s="707" t="s">
        <v>8822</v>
      </c>
      <c r="E1814" s="707" t="s">
        <v>8021</v>
      </c>
      <c r="F1814" s="707" t="s">
        <v>8021</v>
      </c>
      <c r="G1814" s="236"/>
      <c r="H1814" s="236"/>
      <c r="I1814" s="235">
        <v>1539</v>
      </c>
      <c r="J1814" s="235">
        <v>484.01</v>
      </c>
      <c r="K1814" s="235">
        <v>484.01</v>
      </c>
      <c r="L1814" s="236"/>
      <c r="M1814" s="736"/>
      <c r="N1814" s="236"/>
      <c r="O1814" s="235">
        <v>300</v>
      </c>
      <c r="P1814" s="222">
        <v>300</v>
      </c>
      <c r="Q1814" s="235" t="s">
        <v>1884</v>
      </c>
      <c r="R1814" s="222">
        <v>1</v>
      </c>
      <c r="S1814" s="235" t="s">
        <v>290</v>
      </c>
      <c r="T1814" s="221"/>
      <c r="U1814" s="221"/>
      <c r="V1814" s="221"/>
      <c r="W1814" s="221"/>
      <c r="X1814" s="221"/>
      <c r="Y1814" s="221"/>
      <c r="Z1814" s="222"/>
      <c r="AA1814" s="221"/>
      <c r="AB1814" s="221"/>
      <c r="AC1814" s="221"/>
      <c r="AD1814" s="221"/>
      <c r="AE1814" s="221"/>
      <c r="AF1814" s="221"/>
      <c r="AG1814" s="221"/>
      <c r="AH1814" s="221"/>
      <c r="AI1814" s="221"/>
      <c r="AJ1814" s="221"/>
      <c r="AK1814" s="221"/>
      <c r="AL1814" s="221"/>
      <c r="AM1814" s="221"/>
      <c r="AN1814" s="221"/>
      <c r="AO1814" s="221"/>
      <c r="AP1814" s="221"/>
      <c r="AQ1814" s="221"/>
      <c r="AR1814" s="221"/>
      <c r="AS1814" s="221"/>
      <c r="AT1814" s="221"/>
      <c r="AU1814" s="221">
        <v>2012</v>
      </c>
      <c r="AV1814" s="221"/>
      <c r="AW1814" s="221"/>
      <c r="AX1814" s="221"/>
      <c r="AY1814" s="221"/>
      <c r="AZ1814" s="221"/>
      <c r="BA1814" s="221"/>
      <c r="BB1814" s="222">
        <v>50</v>
      </c>
      <c r="BC1814" s="235"/>
    </row>
    <row r="1815" spans="2:55" ht="25.7" hidden="1" customHeight="1">
      <c r="B1815" s="242"/>
      <c r="C1815" s="707" t="s">
        <v>8021</v>
      </c>
      <c r="D1815" s="707" t="s">
        <v>8823</v>
      </c>
      <c r="E1815" s="707" t="s">
        <v>8021</v>
      </c>
      <c r="F1815" s="707" t="s">
        <v>8021</v>
      </c>
      <c r="G1815" s="236"/>
      <c r="H1815" s="236"/>
      <c r="I1815" s="235">
        <v>1354</v>
      </c>
      <c r="J1815" s="235">
        <v>480</v>
      </c>
      <c r="K1815" s="235">
        <v>480</v>
      </c>
      <c r="L1815" s="236"/>
      <c r="M1815" s="736"/>
      <c r="N1815" s="236"/>
      <c r="O1815" s="235">
        <v>300</v>
      </c>
      <c r="P1815" s="222">
        <v>300</v>
      </c>
      <c r="Q1815" s="235" t="s">
        <v>1884</v>
      </c>
      <c r="R1815" s="222">
        <v>1</v>
      </c>
      <c r="S1815" s="235" t="s">
        <v>290</v>
      </c>
      <c r="T1815" s="221"/>
      <c r="U1815" s="221"/>
      <c r="V1815" s="221"/>
      <c r="W1815" s="221"/>
      <c r="X1815" s="221"/>
      <c r="Y1815" s="221"/>
      <c r="Z1815" s="222"/>
      <c r="AA1815" s="221"/>
      <c r="AB1815" s="221"/>
      <c r="AC1815" s="221"/>
      <c r="AD1815" s="221"/>
      <c r="AE1815" s="221"/>
      <c r="AF1815" s="221"/>
      <c r="AG1815" s="221"/>
      <c r="AH1815" s="221"/>
      <c r="AI1815" s="221"/>
      <c r="AJ1815" s="221"/>
      <c r="AK1815" s="221"/>
      <c r="AL1815" s="221"/>
      <c r="AM1815" s="221"/>
      <c r="AN1815" s="221"/>
      <c r="AO1815" s="221"/>
      <c r="AP1815" s="221"/>
      <c r="AQ1815" s="221"/>
      <c r="AR1815" s="221"/>
      <c r="AS1815" s="221"/>
      <c r="AT1815" s="221"/>
      <c r="AU1815" s="221">
        <v>2015</v>
      </c>
      <c r="AV1815" s="221"/>
      <c r="AW1815" s="221"/>
      <c r="AX1815" s="221"/>
      <c r="AY1815" s="221"/>
      <c r="AZ1815" s="221"/>
      <c r="BA1815" s="221"/>
      <c r="BB1815" s="222">
        <v>645</v>
      </c>
      <c r="BC1815" s="235"/>
    </row>
    <row r="1816" spans="2:55" ht="25.7" hidden="1" customHeight="1">
      <c r="B1816" s="239" t="s">
        <v>9221</v>
      </c>
      <c r="C1816" s="707" t="s">
        <v>9222</v>
      </c>
      <c r="D1816" s="246">
        <f>COUNTA(D1817:D1854)</f>
        <v>38</v>
      </c>
      <c r="E1816" s="236"/>
      <c r="F1816" s="236"/>
      <c r="G1816" s="236"/>
      <c r="H1816" s="236"/>
      <c r="I1816" s="235">
        <f>SUM(I1817:I1854)</f>
        <v>565128</v>
      </c>
      <c r="J1816" s="235">
        <f>SUM(J1817:J1854)</f>
        <v>36013.799999999996</v>
      </c>
      <c r="K1816" s="235">
        <f>SUM(K1817:K1854)</f>
        <v>36033.689999999995</v>
      </c>
      <c r="L1816" s="235">
        <f t="shared" ref="L1816:N1816" si="17">SUM(L1817:L1856)</f>
        <v>0</v>
      </c>
      <c r="M1816" s="235">
        <f t="shared" si="17"/>
        <v>0</v>
      </c>
      <c r="N1816" s="235">
        <f t="shared" si="17"/>
        <v>0</v>
      </c>
      <c r="O1816" s="235"/>
      <c r="P1816" s="235"/>
      <c r="Q1816" s="235"/>
      <c r="R1816" s="235">
        <f>SUM(R1817:R1854)</f>
        <v>72</v>
      </c>
      <c r="S1816" s="235"/>
      <c r="T1816" s="236"/>
      <c r="U1816" s="236"/>
      <c r="V1816" s="236"/>
      <c r="W1816" s="236"/>
      <c r="X1816" s="236"/>
      <c r="Y1816" s="236"/>
      <c r="Z1816" s="235"/>
      <c r="AA1816" s="707"/>
      <c r="AB1816" s="707"/>
      <c r="AC1816" s="236"/>
      <c r="AD1816" s="236"/>
      <c r="AE1816" s="236"/>
      <c r="AF1816" s="236"/>
      <c r="AG1816" s="236"/>
      <c r="AH1816" s="236"/>
      <c r="AI1816" s="236"/>
      <c r="AJ1816" s="236"/>
      <c r="AK1816" s="236"/>
      <c r="AL1816" s="236"/>
      <c r="AM1816" s="236"/>
      <c r="AN1816" s="236"/>
      <c r="AO1816" s="236"/>
      <c r="AP1816" s="236"/>
      <c r="AQ1816" s="236"/>
      <c r="AR1816" s="236"/>
      <c r="AS1816" s="236"/>
      <c r="AT1816" s="236"/>
      <c r="AU1816" s="221"/>
      <c r="AV1816" s="221"/>
      <c r="AW1816" s="221"/>
      <c r="AX1816" s="221"/>
      <c r="AY1816" s="221"/>
      <c r="AZ1816" s="221"/>
      <c r="BA1816" s="221"/>
      <c r="BB1816" s="222"/>
      <c r="BC1816" s="222"/>
    </row>
    <row r="1817" spans="2:55" ht="25.7" hidden="1" customHeight="1">
      <c r="B1817" s="242"/>
      <c r="C1817" s="707" t="s">
        <v>8997</v>
      </c>
      <c r="D1817" s="707" t="s">
        <v>9189</v>
      </c>
      <c r="E1817" s="707" t="s">
        <v>8999</v>
      </c>
      <c r="F1817" s="707" t="s">
        <v>9078</v>
      </c>
      <c r="G1817" s="236"/>
      <c r="H1817" s="236"/>
      <c r="I1817" s="235">
        <v>59756</v>
      </c>
      <c r="J1817" s="235">
        <v>1457.01</v>
      </c>
      <c r="K1817" s="235">
        <v>1476.97</v>
      </c>
      <c r="L1817" s="236"/>
      <c r="M1817" s="736"/>
      <c r="N1817" s="236"/>
      <c r="O1817" s="235">
        <v>300</v>
      </c>
      <c r="P1817" s="222">
        <v>600</v>
      </c>
      <c r="Q1817" s="235" t="s">
        <v>1682</v>
      </c>
      <c r="R1817" s="222">
        <v>2</v>
      </c>
      <c r="S1817" s="235" t="s">
        <v>290</v>
      </c>
      <c r="T1817" s="221"/>
      <c r="U1817" s="221"/>
      <c r="V1817" s="221"/>
      <c r="W1817" s="221"/>
      <c r="X1817" s="221"/>
      <c r="Y1817" s="221"/>
      <c r="Z1817" s="222" t="s">
        <v>9190</v>
      </c>
      <c r="AA1817" s="221"/>
      <c r="AB1817" s="221"/>
      <c r="AC1817" s="221"/>
      <c r="AD1817" s="221"/>
      <c r="AE1817" s="221"/>
      <c r="AF1817" s="221"/>
      <c r="AG1817" s="221"/>
      <c r="AH1817" s="221"/>
      <c r="AI1817" s="221"/>
      <c r="AJ1817" s="221"/>
      <c r="AK1817" s="221"/>
      <c r="AL1817" s="221"/>
      <c r="AM1817" s="221"/>
      <c r="AN1817" s="221"/>
      <c r="AO1817" s="221"/>
      <c r="AP1817" s="221"/>
      <c r="AQ1817" s="221"/>
      <c r="AR1817" s="221"/>
      <c r="AS1817" s="221"/>
      <c r="AT1817" s="221"/>
      <c r="AU1817" s="221">
        <v>2009</v>
      </c>
      <c r="AV1817" s="221"/>
      <c r="AW1817" s="221"/>
      <c r="AX1817" s="221"/>
      <c r="AY1817" s="221"/>
      <c r="AZ1817" s="221"/>
      <c r="BA1817" s="221"/>
      <c r="BB1817" s="222">
        <v>1200</v>
      </c>
      <c r="BC1817" s="235" t="s">
        <v>282</v>
      </c>
    </row>
    <row r="1818" spans="2:55" ht="25.7" hidden="1" customHeight="1">
      <c r="B1818" s="242"/>
      <c r="C1818" s="707" t="s">
        <v>8997</v>
      </c>
      <c r="D1818" s="707" t="s">
        <v>17096</v>
      </c>
      <c r="E1818" s="707" t="s">
        <v>8999</v>
      </c>
      <c r="F1818" s="707" t="s">
        <v>9078</v>
      </c>
      <c r="G1818" s="236"/>
      <c r="H1818" s="236"/>
      <c r="I1818" s="235">
        <v>9536</v>
      </c>
      <c r="J1818" s="235">
        <v>500</v>
      </c>
      <c r="K1818" s="235">
        <v>498.93</v>
      </c>
      <c r="L1818" s="236"/>
      <c r="M1818" s="736"/>
      <c r="N1818" s="236"/>
      <c r="O1818" s="235">
        <v>300</v>
      </c>
      <c r="P1818" s="222">
        <v>300</v>
      </c>
      <c r="Q1818" s="235" t="s">
        <v>1682</v>
      </c>
      <c r="R1818" s="222">
        <v>1</v>
      </c>
      <c r="S1818" s="235" t="s">
        <v>290</v>
      </c>
      <c r="T1818" s="221"/>
      <c r="U1818" s="221"/>
      <c r="V1818" s="221"/>
      <c r="W1818" s="221"/>
      <c r="X1818" s="221"/>
      <c r="Y1818" s="221"/>
      <c r="Z1818" s="222" t="s">
        <v>1496</v>
      </c>
      <c r="AA1818" s="221"/>
      <c r="AB1818" s="221"/>
      <c r="AC1818" s="221"/>
      <c r="AD1818" s="221"/>
      <c r="AE1818" s="221"/>
      <c r="AF1818" s="221"/>
      <c r="AG1818" s="221"/>
      <c r="AH1818" s="221"/>
      <c r="AI1818" s="221"/>
      <c r="AJ1818" s="221"/>
      <c r="AK1818" s="221"/>
      <c r="AL1818" s="221"/>
      <c r="AM1818" s="221"/>
      <c r="AN1818" s="221"/>
      <c r="AO1818" s="221"/>
      <c r="AP1818" s="221"/>
      <c r="AQ1818" s="221"/>
      <c r="AR1818" s="221"/>
      <c r="AS1818" s="221"/>
      <c r="AT1818" s="221"/>
      <c r="AU1818" s="221">
        <v>2018</v>
      </c>
      <c r="AV1818" s="221"/>
      <c r="AW1818" s="221"/>
      <c r="AX1818" s="221"/>
      <c r="AY1818" s="221"/>
      <c r="AZ1818" s="221"/>
      <c r="BA1818" s="221"/>
      <c r="BB1818" s="222">
        <v>600</v>
      </c>
      <c r="BC1818" s="235" t="s">
        <v>282</v>
      </c>
    </row>
    <row r="1819" spans="2:55" ht="25.7" hidden="1" customHeight="1">
      <c r="B1819" s="242"/>
      <c r="C1819" s="1341" t="s">
        <v>8997</v>
      </c>
      <c r="D1819" s="1341" t="s">
        <v>17097</v>
      </c>
      <c r="E1819" s="1341" t="s">
        <v>8999</v>
      </c>
      <c r="F1819" s="1341" t="s">
        <v>9107</v>
      </c>
      <c r="G1819" s="1347"/>
      <c r="H1819" s="1347"/>
      <c r="I1819" s="235">
        <v>16943</v>
      </c>
      <c r="J1819" s="235">
        <v>989</v>
      </c>
      <c r="K1819" s="235">
        <v>989</v>
      </c>
      <c r="L1819" s="1347"/>
      <c r="M1819" s="736"/>
      <c r="N1819" s="1347"/>
      <c r="O1819" s="235">
        <v>989</v>
      </c>
      <c r="P1819" s="222">
        <v>989</v>
      </c>
      <c r="Q1819" s="235" t="s">
        <v>1682</v>
      </c>
      <c r="R1819" s="222">
        <v>2</v>
      </c>
      <c r="S1819" s="235" t="s">
        <v>290</v>
      </c>
      <c r="T1819" s="1329"/>
      <c r="U1819" s="1329"/>
      <c r="V1819" s="1329"/>
      <c r="W1819" s="1329"/>
      <c r="X1819" s="1329"/>
      <c r="Y1819" s="1329"/>
      <c r="Z1819" s="222" t="s">
        <v>1496</v>
      </c>
      <c r="AA1819" s="1329"/>
      <c r="AB1819" s="1329"/>
      <c r="AC1819" s="1329"/>
      <c r="AD1819" s="1329"/>
      <c r="AE1819" s="1329"/>
      <c r="AF1819" s="1329"/>
      <c r="AG1819" s="1329"/>
      <c r="AH1819" s="1329"/>
      <c r="AI1819" s="1329"/>
      <c r="AJ1819" s="1329"/>
      <c r="AK1819" s="1329"/>
      <c r="AL1819" s="1329"/>
      <c r="AM1819" s="1329"/>
      <c r="AN1819" s="1329"/>
      <c r="AO1819" s="1329"/>
      <c r="AP1819" s="1329"/>
      <c r="AQ1819" s="1329"/>
      <c r="AR1819" s="1329"/>
      <c r="AS1819" s="1329"/>
      <c r="AT1819" s="1329"/>
      <c r="AU1819" s="1329">
        <v>2005</v>
      </c>
      <c r="AV1819" s="1329"/>
      <c r="AW1819" s="1329"/>
      <c r="AX1819" s="1329"/>
      <c r="AY1819" s="1329"/>
      <c r="AZ1819" s="1329"/>
      <c r="BA1819" s="1329"/>
      <c r="BB1819" s="222"/>
      <c r="BC1819" s="235" t="s">
        <v>282</v>
      </c>
    </row>
    <row r="1820" spans="2:55" ht="25.7" hidden="1" customHeight="1">
      <c r="B1820" s="242"/>
      <c r="C1820" s="1341" t="s">
        <v>8997</v>
      </c>
      <c r="D1820" s="1341" t="s">
        <v>17098</v>
      </c>
      <c r="E1820" s="1341" t="s">
        <v>8999</v>
      </c>
      <c r="F1820" s="1341" t="s">
        <v>9107</v>
      </c>
      <c r="G1820" s="1347"/>
      <c r="H1820" s="1347"/>
      <c r="I1820" s="235">
        <v>1000</v>
      </c>
      <c r="J1820" s="235">
        <v>998</v>
      </c>
      <c r="K1820" s="235">
        <v>998</v>
      </c>
      <c r="L1820" s="1347"/>
      <c r="M1820" s="736"/>
      <c r="N1820" s="1347"/>
      <c r="O1820" s="235">
        <v>300</v>
      </c>
      <c r="P1820" s="222">
        <v>600</v>
      </c>
      <c r="Q1820" s="235" t="s">
        <v>1682</v>
      </c>
      <c r="R1820" s="222">
        <v>2</v>
      </c>
      <c r="S1820" s="235" t="s">
        <v>290</v>
      </c>
      <c r="T1820" s="1329"/>
      <c r="U1820" s="1329"/>
      <c r="V1820" s="1329"/>
      <c r="W1820" s="1329"/>
      <c r="X1820" s="1329"/>
      <c r="Y1820" s="1329"/>
      <c r="Z1820" s="222"/>
      <c r="AA1820" s="1329"/>
      <c r="AB1820" s="1329"/>
      <c r="AC1820" s="1329"/>
      <c r="AD1820" s="1329"/>
      <c r="AE1820" s="1329"/>
      <c r="AF1820" s="1329"/>
      <c r="AG1820" s="1329"/>
      <c r="AH1820" s="1329"/>
      <c r="AI1820" s="1329"/>
      <c r="AJ1820" s="1329"/>
      <c r="AK1820" s="1329"/>
      <c r="AL1820" s="1329"/>
      <c r="AM1820" s="1329"/>
      <c r="AN1820" s="1329"/>
      <c r="AO1820" s="1329"/>
      <c r="AP1820" s="1329"/>
      <c r="AQ1820" s="1329"/>
      <c r="AR1820" s="1329"/>
      <c r="AS1820" s="1329"/>
      <c r="AT1820" s="1329"/>
      <c r="AU1820" s="1329">
        <v>2011</v>
      </c>
      <c r="AV1820" s="1329"/>
      <c r="AW1820" s="1329"/>
      <c r="AX1820" s="1329"/>
      <c r="AY1820" s="1329"/>
      <c r="AZ1820" s="1329"/>
      <c r="BA1820" s="1329"/>
      <c r="BB1820" s="222">
        <v>748</v>
      </c>
      <c r="BC1820" s="235" t="s">
        <v>282</v>
      </c>
    </row>
    <row r="1821" spans="2:55" ht="25.7" hidden="1" customHeight="1">
      <c r="B1821" s="242"/>
      <c r="C1821" s="1486" t="s">
        <v>8997</v>
      </c>
      <c r="D1821" s="1486" t="s">
        <v>17099</v>
      </c>
      <c r="E1821" s="1486" t="s">
        <v>8999</v>
      </c>
      <c r="F1821" s="1486" t="s">
        <v>9107</v>
      </c>
      <c r="G1821" s="1491"/>
      <c r="H1821" s="1491"/>
      <c r="I1821" s="235">
        <v>1848</v>
      </c>
      <c r="J1821" s="235">
        <v>500</v>
      </c>
      <c r="K1821" s="235">
        <v>500</v>
      </c>
      <c r="L1821" s="1491"/>
      <c r="M1821" s="736"/>
      <c r="N1821" s="1491"/>
      <c r="O1821" s="235">
        <v>500</v>
      </c>
      <c r="P1821" s="222">
        <v>500</v>
      </c>
      <c r="Q1821" s="235" t="s">
        <v>1682</v>
      </c>
      <c r="R1821" s="222">
        <v>4</v>
      </c>
      <c r="S1821" s="235" t="s">
        <v>290</v>
      </c>
      <c r="T1821" s="1329"/>
      <c r="U1821" s="1329"/>
      <c r="V1821" s="1329"/>
      <c r="W1821" s="1329"/>
      <c r="X1821" s="1329"/>
      <c r="Y1821" s="1329"/>
      <c r="Z1821" s="222"/>
      <c r="AA1821" s="1329"/>
      <c r="AB1821" s="1329"/>
      <c r="AC1821" s="1329"/>
      <c r="AD1821" s="1329"/>
      <c r="AE1821" s="1329"/>
      <c r="AF1821" s="1329"/>
      <c r="AG1821" s="1329"/>
      <c r="AH1821" s="1329"/>
      <c r="AI1821" s="1329"/>
      <c r="AJ1821" s="1329"/>
      <c r="AK1821" s="1329"/>
      <c r="AL1821" s="1329"/>
      <c r="AM1821" s="1329"/>
      <c r="AN1821" s="1329"/>
      <c r="AO1821" s="1329"/>
      <c r="AP1821" s="1329"/>
      <c r="AQ1821" s="1329"/>
      <c r="AR1821" s="1329"/>
      <c r="AS1821" s="1329"/>
      <c r="AT1821" s="1329"/>
      <c r="AU1821" s="1329">
        <v>2014</v>
      </c>
      <c r="AV1821" s="1329"/>
      <c r="AW1821" s="1329"/>
      <c r="AX1821" s="1329"/>
      <c r="AY1821" s="1329"/>
      <c r="AZ1821" s="1329"/>
      <c r="BA1821" s="1329"/>
      <c r="BB1821" s="222">
        <v>400</v>
      </c>
      <c r="BC1821" s="235" t="s">
        <v>282</v>
      </c>
    </row>
    <row r="1822" spans="2:55" ht="25.7" hidden="1" customHeight="1">
      <c r="B1822" s="242"/>
      <c r="C1822" s="1486" t="s">
        <v>8997</v>
      </c>
      <c r="D1822" s="1486" t="s">
        <v>13125</v>
      </c>
      <c r="E1822" s="1486" t="s">
        <v>8999</v>
      </c>
      <c r="F1822" s="1486" t="s">
        <v>9107</v>
      </c>
      <c r="G1822" s="1491"/>
      <c r="H1822" s="1491"/>
      <c r="I1822" s="235">
        <v>2251</v>
      </c>
      <c r="J1822" s="235"/>
      <c r="K1822" s="235">
        <v>500</v>
      </c>
      <c r="L1822" s="1491"/>
      <c r="M1822" s="736"/>
      <c r="N1822" s="1491"/>
      <c r="O1822" s="235">
        <v>300</v>
      </c>
      <c r="P1822" s="222">
        <v>300</v>
      </c>
      <c r="Q1822" s="235" t="s">
        <v>1682</v>
      </c>
      <c r="R1822" s="222">
        <v>2</v>
      </c>
      <c r="S1822" s="235" t="s">
        <v>290</v>
      </c>
      <c r="T1822" s="1329"/>
      <c r="U1822" s="1329"/>
      <c r="V1822" s="1329"/>
      <c r="W1822" s="1329"/>
      <c r="X1822" s="1329"/>
      <c r="Y1822" s="1329"/>
      <c r="Z1822" s="222"/>
      <c r="AA1822" s="1329"/>
      <c r="AB1822" s="1329"/>
      <c r="AC1822" s="1329"/>
      <c r="AD1822" s="1329"/>
      <c r="AE1822" s="1329"/>
      <c r="AF1822" s="1329"/>
      <c r="AG1822" s="1329"/>
      <c r="AH1822" s="1329"/>
      <c r="AI1822" s="1329"/>
      <c r="AJ1822" s="1329"/>
      <c r="AK1822" s="1329"/>
      <c r="AL1822" s="1329"/>
      <c r="AM1822" s="1329"/>
      <c r="AN1822" s="1329"/>
      <c r="AO1822" s="1329"/>
      <c r="AP1822" s="1329"/>
      <c r="AQ1822" s="1329"/>
      <c r="AR1822" s="1329"/>
      <c r="AS1822" s="1329"/>
      <c r="AT1822" s="1329"/>
      <c r="AU1822" s="1329">
        <v>2015</v>
      </c>
      <c r="AV1822" s="1329"/>
      <c r="AW1822" s="1329"/>
      <c r="AX1822" s="1329"/>
      <c r="AY1822" s="1329"/>
      <c r="AZ1822" s="1329"/>
      <c r="BA1822" s="1329"/>
      <c r="BB1822" s="222">
        <v>478</v>
      </c>
      <c r="BC1822" s="235" t="s">
        <v>282</v>
      </c>
    </row>
    <row r="1823" spans="2:55" ht="25.7" hidden="1" customHeight="1">
      <c r="B1823" s="242"/>
      <c r="C1823" s="1486" t="s">
        <v>8997</v>
      </c>
      <c r="D1823" s="1486" t="s">
        <v>17100</v>
      </c>
      <c r="E1823" s="1486" t="s">
        <v>8999</v>
      </c>
      <c r="F1823" s="1486" t="s">
        <v>9006</v>
      </c>
      <c r="G1823" s="1491"/>
      <c r="H1823" s="1491"/>
      <c r="I1823" s="235">
        <v>70632</v>
      </c>
      <c r="J1823" s="235">
        <v>1021</v>
      </c>
      <c r="K1823" s="235">
        <v>1021</v>
      </c>
      <c r="L1823" s="1491"/>
      <c r="M1823" s="736"/>
      <c r="N1823" s="1491"/>
      <c r="O1823" s="235">
        <v>1021</v>
      </c>
      <c r="P1823" s="222">
        <v>1021</v>
      </c>
      <c r="Q1823" s="235" t="s">
        <v>1682</v>
      </c>
      <c r="R1823" s="222">
        <v>2</v>
      </c>
      <c r="S1823" s="235" t="s">
        <v>290</v>
      </c>
      <c r="T1823" s="1329"/>
      <c r="U1823" s="1329"/>
      <c r="V1823" s="1329"/>
      <c r="W1823" s="1329"/>
      <c r="X1823" s="1329"/>
      <c r="Y1823" s="1329"/>
      <c r="Z1823" s="222" t="s">
        <v>1496</v>
      </c>
      <c r="AA1823" s="1329"/>
      <c r="AB1823" s="1329"/>
      <c r="AC1823" s="1329"/>
      <c r="AD1823" s="1329"/>
      <c r="AE1823" s="1329"/>
      <c r="AF1823" s="1329"/>
      <c r="AG1823" s="1329"/>
      <c r="AH1823" s="1329"/>
      <c r="AI1823" s="1329"/>
      <c r="AJ1823" s="1329"/>
      <c r="AK1823" s="1329"/>
      <c r="AL1823" s="1329"/>
      <c r="AM1823" s="1329"/>
      <c r="AN1823" s="1329"/>
      <c r="AO1823" s="1329"/>
      <c r="AP1823" s="1329"/>
      <c r="AQ1823" s="1329"/>
      <c r="AR1823" s="1329"/>
      <c r="AS1823" s="1329"/>
      <c r="AT1823" s="1329"/>
      <c r="AU1823" s="1329">
        <v>2006</v>
      </c>
      <c r="AV1823" s="1329"/>
      <c r="AW1823" s="1329"/>
      <c r="AX1823" s="1329"/>
      <c r="AY1823" s="1329"/>
      <c r="AZ1823" s="1329"/>
      <c r="BA1823" s="1329"/>
      <c r="BB1823" s="222">
        <v>600</v>
      </c>
      <c r="BC1823" s="235" t="s">
        <v>282</v>
      </c>
    </row>
    <row r="1824" spans="2:55" ht="25.7" hidden="1" customHeight="1">
      <c r="B1824" s="242"/>
      <c r="C1824" s="1486" t="s">
        <v>8997</v>
      </c>
      <c r="D1824" s="1486" t="s">
        <v>17101</v>
      </c>
      <c r="E1824" s="1486" t="s">
        <v>8999</v>
      </c>
      <c r="F1824" s="1486" t="s">
        <v>9006</v>
      </c>
      <c r="G1824" s="1491"/>
      <c r="H1824" s="1491"/>
      <c r="I1824" s="235">
        <v>2670</v>
      </c>
      <c r="J1824" s="235">
        <v>1099</v>
      </c>
      <c r="K1824" s="235">
        <v>1099</v>
      </c>
      <c r="L1824" s="1491"/>
      <c r="M1824" s="736"/>
      <c r="N1824" s="1491"/>
      <c r="O1824" s="235">
        <v>1099</v>
      </c>
      <c r="P1824" s="222">
        <v>1099</v>
      </c>
      <c r="Q1824" s="235" t="s">
        <v>1682</v>
      </c>
      <c r="R1824" s="222">
        <v>2</v>
      </c>
      <c r="S1824" s="235" t="s">
        <v>290</v>
      </c>
      <c r="T1824" s="1329"/>
      <c r="U1824" s="1329"/>
      <c r="V1824" s="1329"/>
      <c r="W1824" s="1329"/>
      <c r="X1824" s="1329"/>
      <c r="Y1824" s="1329"/>
      <c r="Z1824" s="222"/>
      <c r="AA1824" s="1329"/>
      <c r="AB1824" s="1329"/>
      <c r="AC1824" s="1329"/>
      <c r="AD1824" s="1329"/>
      <c r="AE1824" s="1329"/>
      <c r="AF1824" s="1329"/>
      <c r="AG1824" s="1329"/>
      <c r="AH1824" s="1329"/>
      <c r="AI1824" s="1329"/>
      <c r="AJ1824" s="1329"/>
      <c r="AK1824" s="1329"/>
      <c r="AL1824" s="1329"/>
      <c r="AM1824" s="1329"/>
      <c r="AN1824" s="1329"/>
      <c r="AO1824" s="1329"/>
      <c r="AP1824" s="1329"/>
      <c r="AQ1824" s="1329"/>
      <c r="AR1824" s="1329"/>
      <c r="AS1824" s="1329"/>
      <c r="AT1824" s="1329"/>
      <c r="AU1824" s="1329">
        <v>2010</v>
      </c>
      <c r="AV1824" s="1329"/>
      <c r="AW1824" s="1329"/>
      <c r="AX1824" s="1329"/>
      <c r="AY1824" s="1329"/>
      <c r="AZ1824" s="1329"/>
      <c r="BA1824" s="1329"/>
      <c r="BB1824" s="222"/>
      <c r="BC1824" s="235" t="s">
        <v>282</v>
      </c>
    </row>
    <row r="1825" spans="2:55" ht="25.7" hidden="1" customHeight="1">
      <c r="B1825" s="242"/>
      <c r="C1825" s="1486" t="s">
        <v>8997</v>
      </c>
      <c r="D1825" s="1486" t="s">
        <v>13126</v>
      </c>
      <c r="E1825" s="1486" t="s">
        <v>8999</v>
      </c>
      <c r="F1825" s="1486" t="s">
        <v>9006</v>
      </c>
      <c r="G1825" s="1491"/>
      <c r="H1825" s="1491"/>
      <c r="I1825" s="235">
        <v>1442</v>
      </c>
      <c r="J1825" s="235">
        <v>499</v>
      </c>
      <c r="K1825" s="235">
        <v>499</v>
      </c>
      <c r="L1825" s="1491"/>
      <c r="M1825" s="736"/>
      <c r="N1825" s="1491"/>
      <c r="O1825" s="235">
        <v>499</v>
      </c>
      <c r="P1825" s="222">
        <v>499</v>
      </c>
      <c r="Q1825" s="235" t="s">
        <v>1682</v>
      </c>
      <c r="R1825" s="222">
        <v>1</v>
      </c>
      <c r="S1825" s="235" t="s">
        <v>290</v>
      </c>
      <c r="T1825" s="1329"/>
      <c r="U1825" s="1329"/>
      <c r="V1825" s="1329"/>
      <c r="W1825" s="1329"/>
      <c r="X1825" s="1329"/>
      <c r="Y1825" s="1329"/>
      <c r="Z1825" s="222"/>
      <c r="AA1825" s="1329"/>
      <c r="AB1825" s="1329"/>
      <c r="AC1825" s="1329"/>
      <c r="AD1825" s="1329"/>
      <c r="AE1825" s="1329"/>
      <c r="AF1825" s="1329"/>
      <c r="AG1825" s="1329"/>
      <c r="AH1825" s="1329"/>
      <c r="AI1825" s="1329"/>
      <c r="AJ1825" s="1329"/>
      <c r="AK1825" s="1329"/>
      <c r="AL1825" s="1329"/>
      <c r="AM1825" s="1329"/>
      <c r="AN1825" s="1329"/>
      <c r="AO1825" s="1329"/>
      <c r="AP1825" s="1329"/>
      <c r="AQ1825" s="1329"/>
      <c r="AR1825" s="1329"/>
      <c r="AS1825" s="1329"/>
      <c r="AT1825" s="1329"/>
      <c r="AU1825" s="1329">
        <v>2014</v>
      </c>
      <c r="AV1825" s="1329"/>
      <c r="AW1825" s="1329"/>
      <c r="AX1825" s="1329"/>
      <c r="AY1825" s="1329"/>
      <c r="AZ1825" s="1329"/>
      <c r="BA1825" s="1329"/>
      <c r="BB1825" s="222"/>
      <c r="BC1825" s="235" t="s">
        <v>282</v>
      </c>
    </row>
    <row r="1826" spans="2:55" ht="25.7" hidden="1" customHeight="1">
      <c r="B1826" s="242"/>
      <c r="C1826" s="1341" t="s">
        <v>8997</v>
      </c>
      <c r="D1826" s="1341" t="s">
        <v>17102</v>
      </c>
      <c r="E1826" s="1341" t="s">
        <v>8999</v>
      </c>
      <c r="F1826" s="1341" t="s">
        <v>9006</v>
      </c>
      <c r="G1826" s="1347"/>
      <c r="H1826" s="1347"/>
      <c r="I1826" s="235">
        <v>1600</v>
      </c>
      <c r="J1826" s="235">
        <v>388</v>
      </c>
      <c r="K1826" s="235">
        <v>388</v>
      </c>
      <c r="L1826" s="1347"/>
      <c r="M1826" s="736"/>
      <c r="N1826" s="1347"/>
      <c r="O1826" s="235">
        <v>388</v>
      </c>
      <c r="P1826" s="222">
        <v>388</v>
      </c>
      <c r="Q1826" s="235" t="s">
        <v>1682</v>
      </c>
      <c r="R1826" s="222">
        <v>1</v>
      </c>
      <c r="S1826" s="235" t="s">
        <v>290</v>
      </c>
      <c r="T1826" s="1329"/>
      <c r="U1826" s="1329"/>
      <c r="V1826" s="1329"/>
      <c r="W1826" s="1329"/>
      <c r="X1826" s="1329"/>
      <c r="Y1826" s="1329"/>
      <c r="Z1826" s="222"/>
      <c r="AA1826" s="1329"/>
      <c r="AB1826" s="1329"/>
      <c r="AC1826" s="1329"/>
      <c r="AD1826" s="1329"/>
      <c r="AE1826" s="1329"/>
      <c r="AF1826" s="1329"/>
      <c r="AG1826" s="1329"/>
      <c r="AH1826" s="1329"/>
      <c r="AI1826" s="1329"/>
      <c r="AJ1826" s="1329"/>
      <c r="AK1826" s="1329"/>
      <c r="AL1826" s="1329"/>
      <c r="AM1826" s="1329"/>
      <c r="AN1826" s="1329"/>
      <c r="AO1826" s="1329"/>
      <c r="AP1826" s="1329"/>
      <c r="AQ1826" s="1329"/>
      <c r="AR1826" s="1329"/>
      <c r="AS1826" s="1329"/>
      <c r="AT1826" s="1329"/>
      <c r="AU1826" s="1329">
        <v>2009</v>
      </c>
      <c r="AV1826" s="1329"/>
      <c r="AW1826" s="1329"/>
      <c r="AX1826" s="1329"/>
      <c r="AY1826" s="1329"/>
      <c r="AZ1826" s="1329"/>
      <c r="BA1826" s="1329"/>
      <c r="BB1826" s="222"/>
      <c r="BC1826" s="235" t="s">
        <v>282</v>
      </c>
    </row>
    <row r="1827" spans="2:55" ht="25.7" hidden="1" customHeight="1">
      <c r="B1827" s="242"/>
      <c r="C1827" s="219" t="s">
        <v>8997</v>
      </c>
      <c r="D1827" s="219" t="s">
        <v>17103</v>
      </c>
      <c r="E1827" s="707" t="s">
        <v>8999</v>
      </c>
      <c r="F1827" s="219" t="s">
        <v>9006</v>
      </c>
      <c r="G1827" s="221"/>
      <c r="H1827" s="221"/>
      <c r="I1827" s="222">
        <v>1247</v>
      </c>
      <c r="J1827" s="222">
        <v>275</v>
      </c>
      <c r="K1827" s="222">
        <v>275</v>
      </c>
      <c r="L1827" s="221"/>
      <c r="M1827" s="221"/>
      <c r="N1827" s="221"/>
      <c r="O1827" s="235">
        <v>275</v>
      </c>
      <c r="P1827" s="222">
        <v>275</v>
      </c>
      <c r="Q1827" s="235" t="s">
        <v>1682</v>
      </c>
      <c r="R1827" s="222">
        <v>1</v>
      </c>
      <c r="S1827" s="235" t="s">
        <v>290</v>
      </c>
      <c r="T1827" s="221"/>
      <c r="U1827" s="221"/>
      <c r="V1827" s="221"/>
      <c r="W1827" s="221"/>
      <c r="X1827" s="221"/>
      <c r="Y1827" s="221"/>
      <c r="Z1827" s="222"/>
      <c r="AA1827" s="221"/>
      <c r="AB1827" s="221"/>
      <c r="AC1827" s="221"/>
      <c r="AD1827" s="221"/>
      <c r="AE1827" s="221"/>
      <c r="AF1827" s="221"/>
      <c r="AG1827" s="221"/>
      <c r="AH1827" s="221"/>
      <c r="AI1827" s="221"/>
      <c r="AJ1827" s="221"/>
      <c r="AK1827" s="221"/>
      <c r="AL1827" s="221"/>
      <c r="AM1827" s="221"/>
      <c r="AN1827" s="221"/>
      <c r="AO1827" s="221"/>
      <c r="AP1827" s="221"/>
      <c r="AQ1827" s="221"/>
      <c r="AR1827" s="221"/>
      <c r="AS1827" s="221"/>
      <c r="AT1827" s="221"/>
      <c r="AU1827" s="221">
        <v>2009</v>
      </c>
      <c r="AV1827" s="221"/>
      <c r="AW1827" s="221"/>
      <c r="AX1827" s="221"/>
      <c r="AY1827" s="221"/>
      <c r="AZ1827" s="221"/>
      <c r="BA1827" s="221"/>
      <c r="BB1827" s="222"/>
      <c r="BC1827" s="235" t="s">
        <v>282</v>
      </c>
    </row>
    <row r="1828" spans="2:55" ht="25.7" hidden="1" customHeight="1">
      <c r="B1828" s="242"/>
      <c r="C1828" s="219" t="s">
        <v>8997</v>
      </c>
      <c r="D1828" s="219" t="s">
        <v>17104</v>
      </c>
      <c r="E1828" s="707" t="s">
        <v>8999</v>
      </c>
      <c r="F1828" s="219" t="s">
        <v>9006</v>
      </c>
      <c r="G1828" s="221"/>
      <c r="H1828" s="221"/>
      <c r="I1828" s="222">
        <v>2079</v>
      </c>
      <c r="J1828" s="222">
        <v>509</v>
      </c>
      <c r="K1828" s="222">
        <v>509</v>
      </c>
      <c r="L1828" s="221"/>
      <c r="M1828" s="221"/>
      <c r="N1828" s="221"/>
      <c r="O1828" s="235">
        <v>477</v>
      </c>
      <c r="P1828" s="222">
        <v>477</v>
      </c>
      <c r="Q1828" s="235" t="s">
        <v>1682</v>
      </c>
      <c r="R1828" s="222">
        <v>1</v>
      </c>
      <c r="S1828" s="235" t="s">
        <v>290</v>
      </c>
      <c r="T1828" s="221"/>
      <c r="U1828" s="221"/>
      <c r="V1828" s="221"/>
      <c r="W1828" s="221"/>
      <c r="X1828" s="221"/>
      <c r="Y1828" s="221"/>
      <c r="Z1828" s="222"/>
      <c r="AA1828" s="221"/>
      <c r="AB1828" s="221"/>
      <c r="AC1828" s="221"/>
      <c r="AD1828" s="221"/>
      <c r="AE1828" s="221"/>
      <c r="AF1828" s="221"/>
      <c r="AG1828" s="221"/>
      <c r="AH1828" s="221"/>
      <c r="AI1828" s="221"/>
      <c r="AJ1828" s="221"/>
      <c r="AK1828" s="221"/>
      <c r="AL1828" s="221"/>
      <c r="AM1828" s="221"/>
      <c r="AN1828" s="221"/>
      <c r="AO1828" s="221"/>
      <c r="AP1828" s="221"/>
      <c r="AQ1828" s="221"/>
      <c r="AR1828" s="221"/>
      <c r="AS1828" s="221"/>
      <c r="AT1828" s="221"/>
      <c r="AU1828" s="221">
        <v>2010</v>
      </c>
      <c r="AV1828" s="221"/>
      <c r="AW1828" s="221"/>
      <c r="AX1828" s="221"/>
      <c r="AY1828" s="221"/>
      <c r="AZ1828" s="221"/>
      <c r="BA1828" s="221"/>
      <c r="BB1828" s="222"/>
      <c r="BC1828" s="235" t="s">
        <v>282</v>
      </c>
    </row>
    <row r="1829" spans="2:55" ht="25.7" hidden="1" customHeight="1">
      <c r="B1829" s="242"/>
      <c r="C1829" s="219" t="s">
        <v>8997</v>
      </c>
      <c r="D1829" s="219" t="s">
        <v>17105</v>
      </c>
      <c r="E1829" s="707" t="s">
        <v>8999</v>
      </c>
      <c r="F1829" s="219" t="s">
        <v>9006</v>
      </c>
      <c r="G1829" s="221"/>
      <c r="H1829" s="221"/>
      <c r="I1829" s="222">
        <v>999</v>
      </c>
      <c r="J1829" s="222">
        <v>498</v>
      </c>
      <c r="K1829" s="222">
        <v>498</v>
      </c>
      <c r="L1829" s="221"/>
      <c r="M1829" s="221"/>
      <c r="N1829" s="221"/>
      <c r="O1829" s="235">
        <v>498</v>
      </c>
      <c r="P1829" s="222">
        <v>498</v>
      </c>
      <c r="Q1829" s="235" t="s">
        <v>1682</v>
      </c>
      <c r="R1829" s="222">
        <v>1</v>
      </c>
      <c r="S1829" s="235" t="s">
        <v>290</v>
      </c>
      <c r="T1829" s="221"/>
      <c r="U1829" s="221"/>
      <c r="V1829" s="221"/>
      <c r="W1829" s="221"/>
      <c r="X1829" s="221"/>
      <c r="Y1829" s="221"/>
      <c r="Z1829" s="222"/>
      <c r="AA1829" s="221"/>
      <c r="AB1829" s="221"/>
      <c r="AC1829" s="221"/>
      <c r="AD1829" s="221"/>
      <c r="AE1829" s="221"/>
      <c r="AF1829" s="221"/>
      <c r="AG1829" s="221"/>
      <c r="AH1829" s="221"/>
      <c r="AI1829" s="221"/>
      <c r="AJ1829" s="221"/>
      <c r="AK1829" s="221"/>
      <c r="AL1829" s="221"/>
      <c r="AM1829" s="221"/>
      <c r="AN1829" s="221"/>
      <c r="AO1829" s="221"/>
      <c r="AP1829" s="221"/>
      <c r="AQ1829" s="221"/>
      <c r="AR1829" s="221"/>
      <c r="AS1829" s="221"/>
      <c r="AT1829" s="221"/>
      <c r="AU1829" s="221">
        <v>2010</v>
      </c>
      <c r="AV1829" s="221"/>
      <c r="AW1829" s="221"/>
      <c r="AX1829" s="221"/>
      <c r="AY1829" s="221"/>
      <c r="AZ1829" s="221"/>
      <c r="BA1829" s="221"/>
      <c r="BB1829" s="222"/>
      <c r="BC1829" s="235" t="s">
        <v>282</v>
      </c>
    </row>
    <row r="1830" spans="2:55" ht="25.7" hidden="1" customHeight="1">
      <c r="B1830" s="242"/>
      <c r="C1830" s="219" t="s">
        <v>8997</v>
      </c>
      <c r="D1830" s="219" t="s">
        <v>15534</v>
      </c>
      <c r="E1830" s="707" t="s">
        <v>9157</v>
      </c>
      <c r="F1830" s="219" t="s">
        <v>9006</v>
      </c>
      <c r="G1830" s="221"/>
      <c r="H1830" s="221"/>
      <c r="I1830" s="222">
        <v>2993</v>
      </c>
      <c r="J1830" s="222">
        <v>501</v>
      </c>
      <c r="K1830" s="222">
        <v>499</v>
      </c>
      <c r="L1830" s="221"/>
      <c r="M1830" s="221"/>
      <c r="N1830" s="221"/>
      <c r="O1830" s="235">
        <v>300</v>
      </c>
      <c r="P1830" s="222">
        <v>300</v>
      </c>
      <c r="Q1830" s="235" t="s">
        <v>1682</v>
      </c>
      <c r="R1830" s="222">
        <v>1</v>
      </c>
      <c r="S1830" s="235" t="s">
        <v>290</v>
      </c>
      <c r="T1830" s="221"/>
      <c r="U1830" s="221"/>
      <c r="V1830" s="221"/>
      <c r="W1830" s="221"/>
      <c r="X1830" s="221"/>
      <c r="Y1830" s="221"/>
      <c r="Z1830" s="222"/>
      <c r="AA1830" s="221"/>
      <c r="AB1830" s="221"/>
      <c r="AC1830" s="221"/>
      <c r="AD1830" s="221"/>
      <c r="AE1830" s="221"/>
      <c r="AF1830" s="221"/>
      <c r="AG1830" s="221"/>
      <c r="AH1830" s="221"/>
      <c r="AI1830" s="221"/>
      <c r="AJ1830" s="221"/>
      <c r="AK1830" s="221"/>
      <c r="AL1830" s="221"/>
      <c r="AM1830" s="221"/>
      <c r="AN1830" s="221"/>
      <c r="AO1830" s="221"/>
      <c r="AP1830" s="221"/>
      <c r="AQ1830" s="221"/>
      <c r="AR1830" s="221"/>
      <c r="AS1830" s="221"/>
      <c r="AT1830" s="221"/>
      <c r="AU1830" s="221">
        <v>2019</v>
      </c>
      <c r="AV1830" s="221"/>
      <c r="AW1830" s="221"/>
      <c r="AX1830" s="221"/>
      <c r="AY1830" s="221"/>
      <c r="AZ1830" s="221"/>
      <c r="BA1830" s="221"/>
      <c r="BB1830" s="222">
        <v>665</v>
      </c>
      <c r="BC1830" s="235" t="s">
        <v>282</v>
      </c>
    </row>
    <row r="1831" spans="2:55" ht="25.7" hidden="1" customHeight="1">
      <c r="B1831" s="242"/>
      <c r="C1831" s="219" t="s">
        <v>8997</v>
      </c>
      <c r="D1831" s="219" t="s">
        <v>15532</v>
      </c>
      <c r="E1831" s="707" t="s">
        <v>9157</v>
      </c>
      <c r="F1831" s="219" t="s">
        <v>9006</v>
      </c>
      <c r="G1831" s="221"/>
      <c r="H1831" s="221"/>
      <c r="I1831" s="222">
        <v>2620</v>
      </c>
      <c r="J1831" s="222">
        <v>509</v>
      </c>
      <c r="K1831" s="222">
        <v>499</v>
      </c>
      <c r="L1831" s="221"/>
      <c r="M1831" s="221"/>
      <c r="N1831" s="221"/>
      <c r="O1831" s="235">
        <v>300</v>
      </c>
      <c r="P1831" s="222">
        <v>300</v>
      </c>
      <c r="Q1831" s="235" t="s">
        <v>1682</v>
      </c>
      <c r="R1831" s="222">
        <v>1</v>
      </c>
      <c r="S1831" s="235" t="s">
        <v>290</v>
      </c>
      <c r="T1831" s="221"/>
      <c r="U1831" s="221"/>
      <c r="V1831" s="221"/>
      <c r="W1831" s="221"/>
      <c r="X1831" s="221"/>
      <c r="Y1831" s="221"/>
      <c r="Z1831" s="222"/>
      <c r="AA1831" s="221"/>
      <c r="AB1831" s="221"/>
      <c r="AC1831" s="221"/>
      <c r="AD1831" s="221"/>
      <c r="AE1831" s="221"/>
      <c r="AF1831" s="221"/>
      <c r="AG1831" s="221"/>
      <c r="AH1831" s="221"/>
      <c r="AI1831" s="221"/>
      <c r="AJ1831" s="221"/>
      <c r="AK1831" s="221"/>
      <c r="AL1831" s="221"/>
      <c r="AM1831" s="221"/>
      <c r="AN1831" s="221"/>
      <c r="AO1831" s="221"/>
      <c r="AP1831" s="221"/>
      <c r="AQ1831" s="221"/>
      <c r="AR1831" s="221"/>
      <c r="AS1831" s="221"/>
      <c r="AT1831" s="221"/>
      <c r="AU1831" s="221">
        <v>2019</v>
      </c>
      <c r="AV1831" s="221"/>
      <c r="AW1831" s="221"/>
      <c r="AX1831" s="221"/>
      <c r="AY1831" s="221"/>
      <c r="AZ1831" s="221"/>
      <c r="BA1831" s="221"/>
      <c r="BB1831" s="222">
        <v>600</v>
      </c>
      <c r="BC1831" s="235" t="s">
        <v>282</v>
      </c>
    </row>
    <row r="1832" spans="2:55" ht="25.7" hidden="1" customHeight="1">
      <c r="B1832" s="242"/>
      <c r="C1832" s="219" t="s">
        <v>8997</v>
      </c>
      <c r="D1832" s="219" t="s">
        <v>17106</v>
      </c>
      <c r="E1832" s="707" t="s">
        <v>8999</v>
      </c>
      <c r="F1832" s="219" t="s">
        <v>9119</v>
      </c>
      <c r="G1832" s="221"/>
      <c r="H1832" s="221"/>
      <c r="I1832" s="222">
        <v>21370</v>
      </c>
      <c r="J1832" s="222">
        <v>1102</v>
      </c>
      <c r="K1832" s="222">
        <v>1102</v>
      </c>
      <c r="L1832" s="221"/>
      <c r="M1832" s="221"/>
      <c r="N1832" s="221"/>
      <c r="O1832" s="235">
        <v>300</v>
      </c>
      <c r="P1832" s="222">
        <v>600</v>
      </c>
      <c r="Q1832" s="235" t="s">
        <v>1682</v>
      </c>
      <c r="R1832" s="222">
        <v>2</v>
      </c>
      <c r="S1832" s="235" t="s">
        <v>290</v>
      </c>
      <c r="T1832" s="221"/>
      <c r="U1832" s="221"/>
      <c r="V1832" s="221"/>
      <c r="W1832" s="221"/>
      <c r="X1832" s="221"/>
      <c r="Y1832" s="221"/>
      <c r="Z1832" s="222" t="s">
        <v>9191</v>
      </c>
      <c r="AA1832" s="221"/>
      <c r="AB1832" s="221"/>
      <c r="AC1832" s="221"/>
      <c r="AD1832" s="221"/>
      <c r="AE1832" s="221"/>
      <c r="AF1832" s="221"/>
      <c r="AG1832" s="221"/>
      <c r="AH1832" s="221"/>
      <c r="AI1832" s="221"/>
      <c r="AJ1832" s="221"/>
      <c r="AK1832" s="221"/>
      <c r="AL1832" s="221"/>
      <c r="AM1832" s="221"/>
      <c r="AN1832" s="221"/>
      <c r="AO1832" s="221"/>
      <c r="AP1832" s="221"/>
      <c r="AQ1832" s="221"/>
      <c r="AR1832" s="221"/>
      <c r="AS1832" s="221"/>
      <c r="AT1832" s="221"/>
      <c r="AU1832" s="221">
        <v>2006</v>
      </c>
      <c r="AV1832" s="221"/>
      <c r="AW1832" s="221"/>
      <c r="AX1832" s="221"/>
      <c r="AY1832" s="221"/>
      <c r="AZ1832" s="221"/>
      <c r="BA1832" s="221"/>
      <c r="BB1832" s="222">
        <v>512</v>
      </c>
      <c r="BC1832" s="235" t="s">
        <v>469</v>
      </c>
    </row>
    <row r="1833" spans="2:55" ht="25.7" hidden="1" customHeight="1">
      <c r="B1833" s="242"/>
      <c r="C1833" s="219" t="s">
        <v>8997</v>
      </c>
      <c r="D1833" s="219" t="s">
        <v>17107</v>
      </c>
      <c r="E1833" s="707" t="s">
        <v>8999</v>
      </c>
      <c r="F1833" s="219" t="s">
        <v>9119</v>
      </c>
      <c r="G1833" s="221"/>
      <c r="H1833" s="221"/>
      <c r="I1833" s="222">
        <v>500</v>
      </c>
      <c r="J1833" s="222">
        <v>395</v>
      </c>
      <c r="K1833" s="222">
        <v>395</v>
      </c>
      <c r="L1833" s="221"/>
      <c r="M1833" s="221"/>
      <c r="N1833" s="221"/>
      <c r="O1833" s="235">
        <v>300</v>
      </c>
      <c r="P1833" s="222">
        <v>300</v>
      </c>
      <c r="Q1833" s="235" t="s">
        <v>1682</v>
      </c>
      <c r="R1833" s="222">
        <v>1</v>
      </c>
      <c r="S1833" s="235" t="s">
        <v>290</v>
      </c>
      <c r="T1833" s="221"/>
      <c r="U1833" s="221"/>
      <c r="V1833" s="221"/>
      <c r="W1833" s="221"/>
      <c r="X1833" s="221"/>
      <c r="Y1833" s="221"/>
      <c r="Z1833" s="222"/>
      <c r="AA1833" s="221"/>
      <c r="AB1833" s="221"/>
      <c r="AC1833" s="221"/>
      <c r="AD1833" s="221"/>
      <c r="AE1833" s="221"/>
      <c r="AF1833" s="221"/>
      <c r="AG1833" s="221"/>
      <c r="AH1833" s="221"/>
      <c r="AI1833" s="221"/>
      <c r="AJ1833" s="221"/>
      <c r="AK1833" s="221"/>
      <c r="AL1833" s="221"/>
      <c r="AM1833" s="221"/>
      <c r="AN1833" s="221"/>
      <c r="AO1833" s="221"/>
      <c r="AP1833" s="221"/>
      <c r="AQ1833" s="221"/>
      <c r="AR1833" s="221"/>
      <c r="AS1833" s="221"/>
      <c r="AT1833" s="221"/>
      <c r="AU1833" s="221">
        <v>2011</v>
      </c>
      <c r="AV1833" s="221"/>
      <c r="AW1833" s="221"/>
      <c r="AX1833" s="221"/>
      <c r="AY1833" s="221"/>
      <c r="AZ1833" s="221"/>
      <c r="BA1833" s="221"/>
      <c r="BB1833" s="222">
        <v>150</v>
      </c>
      <c r="BC1833" s="235" t="s">
        <v>282</v>
      </c>
    </row>
    <row r="1834" spans="2:55" ht="25.7" hidden="1" customHeight="1">
      <c r="B1834" s="242"/>
      <c r="C1834" s="219" t="s">
        <v>8997</v>
      </c>
      <c r="D1834" s="219" t="s">
        <v>9192</v>
      </c>
      <c r="E1834" s="707" t="s">
        <v>8999</v>
      </c>
      <c r="F1834" s="219" t="s">
        <v>9122</v>
      </c>
      <c r="G1834" s="221"/>
      <c r="H1834" s="221"/>
      <c r="I1834" s="222">
        <v>1032</v>
      </c>
      <c r="J1834" s="222">
        <v>1032</v>
      </c>
      <c r="K1834" s="222">
        <v>1032</v>
      </c>
      <c r="L1834" s="221"/>
      <c r="M1834" s="221"/>
      <c r="N1834" s="221"/>
      <c r="O1834" s="235">
        <v>300</v>
      </c>
      <c r="P1834" s="222">
        <v>600</v>
      </c>
      <c r="Q1834" s="235" t="s">
        <v>1682</v>
      </c>
      <c r="R1834" s="222">
        <v>2</v>
      </c>
      <c r="S1834" s="235" t="s">
        <v>290</v>
      </c>
      <c r="T1834" s="221"/>
      <c r="U1834" s="221"/>
      <c r="V1834" s="221"/>
      <c r="W1834" s="221"/>
      <c r="X1834" s="221"/>
      <c r="Y1834" s="221"/>
      <c r="Z1834" s="222" t="s">
        <v>1496</v>
      </c>
      <c r="AA1834" s="221"/>
      <c r="AB1834" s="221"/>
      <c r="AC1834" s="221"/>
      <c r="AD1834" s="221"/>
      <c r="AE1834" s="221"/>
      <c r="AF1834" s="221"/>
      <c r="AG1834" s="221"/>
      <c r="AH1834" s="221"/>
      <c r="AI1834" s="221"/>
      <c r="AJ1834" s="221"/>
      <c r="AK1834" s="221"/>
      <c r="AL1834" s="221"/>
      <c r="AM1834" s="221"/>
      <c r="AN1834" s="221"/>
      <c r="AO1834" s="221"/>
      <c r="AP1834" s="221"/>
      <c r="AQ1834" s="221"/>
      <c r="AR1834" s="221"/>
      <c r="AS1834" s="221"/>
      <c r="AT1834" s="221"/>
      <c r="AU1834" s="221">
        <v>2009</v>
      </c>
      <c r="AV1834" s="221"/>
      <c r="AW1834" s="221"/>
      <c r="AX1834" s="221"/>
      <c r="AY1834" s="221"/>
      <c r="AZ1834" s="221"/>
      <c r="BA1834" s="221"/>
      <c r="BB1834" s="222">
        <v>800</v>
      </c>
      <c r="BC1834" s="235" t="s">
        <v>282</v>
      </c>
    </row>
    <row r="1835" spans="2:55" ht="25.7" hidden="1" customHeight="1">
      <c r="B1835" s="242"/>
      <c r="C1835" s="219" t="s">
        <v>8997</v>
      </c>
      <c r="D1835" s="219" t="s">
        <v>17108</v>
      </c>
      <c r="E1835" s="707" t="s">
        <v>8999</v>
      </c>
      <c r="F1835" s="219" t="s">
        <v>9122</v>
      </c>
      <c r="G1835" s="221"/>
      <c r="H1835" s="221"/>
      <c r="I1835" s="222">
        <v>7924</v>
      </c>
      <c r="J1835" s="222">
        <v>528</v>
      </c>
      <c r="K1835" s="222">
        <v>523</v>
      </c>
      <c r="L1835" s="221"/>
      <c r="M1835" s="221"/>
      <c r="N1835" s="221"/>
      <c r="O1835" s="235">
        <v>523</v>
      </c>
      <c r="P1835" s="222">
        <v>523</v>
      </c>
      <c r="Q1835" s="235" t="s">
        <v>1682</v>
      </c>
      <c r="R1835" s="222">
        <v>1</v>
      </c>
      <c r="S1835" s="235" t="s">
        <v>290</v>
      </c>
      <c r="T1835" s="221"/>
      <c r="U1835" s="221"/>
      <c r="V1835" s="221"/>
      <c r="W1835" s="221"/>
      <c r="X1835" s="221"/>
      <c r="Y1835" s="221"/>
      <c r="Z1835" s="222"/>
      <c r="AA1835" s="221"/>
      <c r="AB1835" s="221"/>
      <c r="AC1835" s="221"/>
      <c r="AD1835" s="221"/>
      <c r="AE1835" s="221"/>
      <c r="AF1835" s="221"/>
      <c r="AG1835" s="221"/>
      <c r="AH1835" s="221"/>
      <c r="AI1835" s="221"/>
      <c r="AJ1835" s="221"/>
      <c r="AK1835" s="221"/>
      <c r="AL1835" s="221"/>
      <c r="AM1835" s="221"/>
      <c r="AN1835" s="221"/>
      <c r="AO1835" s="221"/>
      <c r="AP1835" s="221"/>
      <c r="AQ1835" s="221"/>
      <c r="AR1835" s="221"/>
      <c r="AS1835" s="221"/>
      <c r="AT1835" s="221"/>
      <c r="AU1835" s="221">
        <v>2017</v>
      </c>
      <c r="AV1835" s="221"/>
      <c r="AW1835" s="221"/>
      <c r="AX1835" s="221"/>
      <c r="AY1835" s="221"/>
      <c r="AZ1835" s="221"/>
      <c r="BA1835" s="221"/>
      <c r="BB1835" s="222"/>
      <c r="BC1835" s="235" t="s">
        <v>282</v>
      </c>
    </row>
    <row r="1836" spans="2:55" ht="25.7" hidden="1" customHeight="1">
      <c r="B1836" s="242"/>
      <c r="C1836" s="219" t="s">
        <v>8997</v>
      </c>
      <c r="D1836" s="219" t="s">
        <v>15534</v>
      </c>
      <c r="E1836" s="707" t="s">
        <v>9157</v>
      </c>
      <c r="F1836" s="219" t="s">
        <v>9006</v>
      </c>
      <c r="G1836" s="221"/>
      <c r="H1836" s="221"/>
      <c r="I1836" s="222">
        <v>2993</v>
      </c>
      <c r="J1836" s="222">
        <v>501</v>
      </c>
      <c r="K1836" s="222">
        <v>499</v>
      </c>
      <c r="L1836" s="221"/>
      <c r="M1836" s="221"/>
      <c r="N1836" s="221"/>
      <c r="O1836" s="235">
        <v>300</v>
      </c>
      <c r="P1836" s="222">
        <v>300</v>
      </c>
      <c r="Q1836" s="235" t="s">
        <v>1682</v>
      </c>
      <c r="R1836" s="222">
        <v>1</v>
      </c>
      <c r="S1836" s="235" t="s">
        <v>290</v>
      </c>
      <c r="T1836" s="221"/>
      <c r="U1836" s="221"/>
      <c r="V1836" s="221"/>
      <c r="W1836" s="221"/>
      <c r="X1836" s="221"/>
      <c r="Y1836" s="221"/>
      <c r="Z1836" s="222"/>
      <c r="AA1836" s="221"/>
      <c r="AB1836" s="221"/>
      <c r="AC1836" s="221"/>
      <c r="AD1836" s="221"/>
      <c r="AE1836" s="221"/>
      <c r="AF1836" s="221"/>
      <c r="AG1836" s="221"/>
      <c r="AH1836" s="221"/>
      <c r="AI1836" s="221"/>
      <c r="AJ1836" s="221"/>
      <c r="AK1836" s="221"/>
      <c r="AL1836" s="221"/>
      <c r="AM1836" s="221"/>
      <c r="AN1836" s="221"/>
      <c r="AO1836" s="221"/>
      <c r="AP1836" s="221"/>
      <c r="AQ1836" s="221"/>
      <c r="AR1836" s="221"/>
      <c r="AS1836" s="221"/>
      <c r="AT1836" s="221"/>
      <c r="AU1836" s="221">
        <v>2019</v>
      </c>
      <c r="AV1836" s="221"/>
      <c r="AW1836" s="221"/>
      <c r="AX1836" s="221"/>
      <c r="AY1836" s="221"/>
      <c r="AZ1836" s="221"/>
      <c r="BA1836" s="221"/>
      <c r="BB1836" s="222">
        <v>665</v>
      </c>
      <c r="BC1836" s="235" t="s">
        <v>282</v>
      </c>
    </row>
    <row r="1837" spans="2:55" ht="25.7" hidden="1" customHeight="1">
      <c r="B1837" s="242"/>
      <c r="C1837" s="219" t="s">
        <v>8997</v>
      </c>
      <c r="D1837" s="219" t="s">
        <v>13123</v>
      </c>
      <c r="E1837" s="707" t="s">
        <v>8999</v>
      </c>
      <c r="F1837" s="707" t="s">
        <v>13124</v>
      </c>
      <c r="G1837" s="221"/>
      <c r="H1837" s="221"/>
      <c r="I1837" s="222">
        <v>4983</v>
      </c>
      <c r="J1837" s="222">
        <v>4277</v>
      </c>
      <c r="K1837" s="222">
        <v>3813</v>
      </c>
      <c r="L1837" s="221"/>
      <c r="M1837" s="221"/>
      <c r="N1837" s="221"/>
      <c r="O1837" s="235">
        <v>2400</v>
      </c>
      <c r="P1837" s="222">
        <v>300</v>
      </c>
      <c r="Q1837" s="235" t="s">
        <v>1682</v>
      </c>
      <c r="R1837" s="222">
        <v>8</v>
      </c>
      <c r="S1837" s="235" t="s">
        <v>290</v>
      </c>
      <c r="T1837" s="221"/>
      <c r="U1837" s="221"/>
      <c r="V1837" s="221"/>
      <c r="W1837" s="221"/>
      <c r="X1837" s="221"/>
      <c r="Y1837" s="221"/>
      <c r="Z1837" s="222" t="s">
        <v>1496</v>
      </c>
      <c r="AA1837" s="221"/>
      <c r="AB1837" s="221"/>
      <c r="AC1837" s="221"/>
      <c r="AD1837" s="221"/>
      <c r="AE1837" s="221"/>
      <c r="AF1837" s="221"/>
      <c r="AG1837" s="221"/>
      <c r="AH1837" s="221"/>
      <c r="AI1837" s="221"/>
      <c r="AJ1837" s="221"/>
      <c r="AK1837" s="221"/>
      <c r="AL1837" s="221"/>
      <c r="AM1837" s="221"/>
      <c r="AN1837" s="221"/>
      <c r="AO1837" s="221"/>
      <c r="AP1837" s="221"/>
      <c r="AQ1837" s="221"/>
      <c r="AR1837" s="221"/>
      <c r="AS1837" s="221"/>
      <c r="AT1837" s="221"/>
      <c r="AU1837" s="221">
        <v>2014</v>
      </c>
      <c r="AV1837" s="221"/>
      <c r="AW1837" s="221"/>
      <c r="AX1837" s="221"/>
      <c r="AY1837" s="221"/>
      <c r="AZ1837" s="221"/>
      <c r="BA1837" s="221"/>
      <c r="BB1837" s="222">
        <v>1500</v>
      </c>
      <c r="BC1837" s="235" t="s">
        <v>282</v>
      </c>
    </row>
    <row r="1838" spans="2:55" ht="25.7" hidden="1" customHeight="1">
      <c r="B1838" s="242"/>
      <c r="C1838" s="219" t="s">
        <v>9193</v>
      </c>
      <c r="D1838" s="219" t="s">
        <v>9194</v>
      </c>
      <c r="E1838" s="707" t="s">
        <v>8999</v>
      </c>
      <c r="F1838" s="707" t="s">
        <v>9026</v>
      </c>
      <c r="G1838" s="221"/>
      <c r="H1838" s="221"/>
      <c r="I1838" s="222">
        <v>10190</v>
      </c>
      <c r="J1838" s="222">
        <v>633</v>
      </c>
      <c r="K1838" s="222">
        <v>620</v>
      </c>
      <c r="L1838" s="221"/>
      <c r="M1838" s="221"/>
      <c r="N1838" s="221"/>
      <c r="O1838" s="235">
        <v>300</v>
      </c>
      <c r="P1838" s="222">
        <v>300</v>
      </c>
      <c r="Q1838" s="235" t="s">
        <v>1682</v>
      </c>
      <c r="R1838" s="222">
        <v>1</v>
      </c>
      <c r="S1838" s="235" t="s">
        <v>290</v>
      </c>
      <c r="T1838" s="221"/>
      <c r="U1838" s="221"/>
      <c r="V1838" s="221"/>
      <c r="W1838" s="221"/>
      <c r="X1838" s="221"/>
      <c r="Y1838" s="221"/>
      <c r="Z1838" s="222"/>
      <c r="AA1838" s="221"/>
      <c r="AB1838" s="221"/>
      <c r="AC1838" s="221"/>
      <c r="AD1838" s="221"/>
      <c r="AE1838" s="221"/>
      <c r="AF1838" s="221"/>
      <c r="AG1838" s="221"/>
      <c r="AH1838" s="221"/>
      <c r="AI1838" s="221"/>
      <c r="AJ1838" s="221"/>
      <c r="AK1838" s="221"/>
      <c r="AL1838" s="221"/>
      <c r="AM1838" s="221"/>
      <c r="AN1838" s="221"/>
      <c r="AO1838" s="221"/>
      <c r="AP1838" s="221"/>
      <c r="AQ1838" s="221"/>
      <c r="AR1838" s="221"/>
      <c r="AS1838" s="221"/>
      <c r="AT1838" s="221"/>
      <c r="AU1838" s="221">
        <v>2013</v>
      </c>
      <c r="AV1838" s="221"/>
      <c r="AW1838" s="221"/>
      <c r="AX1838" s="221"/>
      <c r="AY1838" s="221"/>
      <c r="AZ1838" s="221"/>
      <c r="BA1838" s="221"/>
      <c r="BB1838" s="222">
        <v>500</v>
      </c>
      <c r="BC1838" s="235" t="s">
        <v>282</v>
      </c>
    </row>
    <row r="1839" spans="2:55" ht="25.7" hidden="1" customHeight="1">
      <c r="B1839" s="242"/>
      <c r="C1839" s="219" t="s">
        <v>9193</v>
      </c>
      <c r="D1839" s="219" t="s">
        <v>17109</v>
      </c>
      <c r="E1839" s="707" t="s">
        <v>8999</v>
      </c>
      <c r="F1839" s="707" t="s">
        <v>17110</v>
      </c>
      <c r="G1839" s="221"/>
      <c r="H1839" s="221"/>
      <c r="I1839" s="222">
        <v>3089</v>
      </c>
      <c r="J1839" s="222">
        <v>492</v>
      </c>
      <c r="K1839" s="222">
        <v>492</v>
      </c>
      <c r="L1839" s="221"/>
      <c r="M1839" s="221"/>
      <c r="N1839" s="221"/>
      <c r="O1839" s="235">
        <v>492</v>
      </c>
      <c r="P1839" s="222">
        <v>492</v>
      </c>
      <c r="Q1839" s="235" t="s">
        <v>1682</v>
      </c>
      <c r="R1839" s="222">
        <v>1</v>
      </c>
      <c r="S1839" s="235" t="s">
        <v>290</v>
      </c>
      <c r="T1839" s="221"/>
      <c r="U1839" s="221"/>
      <c r="V1839" s="221"/>
      <c r="W1839" s="221"/>
      <c r="X1839" s="221"/>
      <c r="Y1839" s="221"/>
      <c r="Z1839" s="222"/>
      <c r="AA1839" s="221"/>
      <c r="AB1839" s="221"/>
      <c r="AC1839" s="221"/>
      <c r="AD1839" s="221"/>
      <c r="AE1839" s="221"/>
      <c r="AF1839" s="221"/>
      <c r="AG1839" s="221"/>
      <c r="AH1839" s="221"/>
      <c r="AI1839" s="221"/>
      <c r="AJ1839" s="221"/>
      <c r="AK1839" s="221"/>
      <c r="AL1839" s="221"/>
      <c r="AM1839" s="221"/>
      <c r="AN1839" s="221"/>
      <c r="AO1839" s="221"/>
      <c r="AP1839" s="221"/>
      <c r="AQ1839" s="221"/>
      <c r="AR1839" s="221"/>
      <c r="AS1839" s="221"/>
      <c r="AT1839" s="221"/>
      <c r="AU1839" s="221">
        <v>2011</v>
      </c>
      <c r="AV1839" s="221"/>
      <c r="AW1839" s="221"/>
      <c r="AX1839" s="221"/>
      <c r="AY1839" s="221"/>
      <c r="AZ1839" s="221"/>
      <c r="BA1839" s="221"/>
      <c r="BB1839" s="222"/>
      <c r="BC1839" s="235" t="s">
        <v>282</v>
      </c>
    </row>
    <row r="1840" spans="2:55" ht="25.7" hidden="1" customHeight="1">
      <c r="B1840" s="242"/>
      <c r="C1840" s="219" t="s">
        <v>9193</v>
      </c>
      <c r="D1840" s="219" t="s">
        <v>17111</v>
      </c>
      <c r="E1840" s="707" t="s">
        <v>8999</v>
      </c>
      <c r="F1840" s="707" t="s">
        <v>17110</v>
      </c>
      <c r="G1840" s="221"/>
      <c r="H1840" s="221"/>
      <c r="I1840" s="222">
        <v>1871</v>
      </c>
      <c r="J1840" s="222">
        <v>373</v>
      </c>
      <c r="K1840" s="222">
        <v>373</v>
      </c>
      <c r="L1840" s="221"/>
      <c r="M1840" s="221"/>
      <c r="N1840" s="221"/>
      <c r="O1840" s="235">
        <v>373</v>
      </c>
      <c r="P1840" s="222">
        <v>373</v>
      </c>
      <c r="Q1840" s="235" t="s">
        <v>1682</v>
      </c>
      <c r="R1840" s="222">
        <v>1</v>
      </c>
      <c r="S1840" s="235" t="s">
        <v>290</v>
      </c>
      <c r="T1840" s="221"/>
      <c r="U1840" s="221"/>
      <c r="V1840" s="221"/>
      <c r="W1840" s="221"/>
      <c r="X1840" s="221"/>
      <c r="Y1840" s="221"/>
      <c r="Z1840" s="222"/>
      <c r="AA1840" s="221"/>
      <c r="AB1840" s="221"/>
      <c r="AC1840" s="221"/>
      <c r="AD1840" s="221"/>
      <c r="AE1840" s="221"/>
      <c r="AF1840" s="221"/>
      <c r="AG1840" s="221"/>
      <c r="AH1840" s="221"/>
      <c r="AI1840" s="221"/>
      <c r="AJ1840" s="221"/>
      <c r="AK1840" s="221"/>
      <c r="AL1840" s="221"/>
      <c r="AM1840" s="221"/>
      <c r="AN1840" s="221"/>
      <c r="AO1840" s="221"/>
      <c r="AP1840" s="221"/>
      <c r="AQ1840" s="221"/>
      <c r="AR1840" s="221"/>
      <c r="AS1840" s="221"/>
      <c r="AT1840" s="221"/>
      <c r="AU1840" s="221">
        <v>2009</v>
      </c>
      <c r="AV1840" s="221"/>
      <c r="AW1840" s="221"/>
      <c r="AX1840" s="221"/>
      <c r="AY1840" s="221"/>
      <c r="AZ1840" s="221"/>
      <c r="BA1840" s="221"/>
      <c r="BB1840" s="222"/>
      <c r="BC1840" s="235" t="s">
        <v>282</v>
      </c>
    </row>
    <row r="1841" spans="2:55" ht="25.7" hidden="1" customHeight="1">
      <c r="B1841" s="242"/>
      <c r="C1841" s="219" t="s">
        <v>9193</v>
      </c>
      <c r="D1841" s="219" t="s">
        <v>15533</v>
      </c>
      <c r="E1841" s="707" t="s">
        <v>9157</v>
      </c>
      <c r="F1841" s="707" t="s">
        <v>9127</v>
      </c>
      <c r="G1841" s="221"/>
      <c r="H1841" s="221"/>
      <c r="I1841" s="222">
        <v>12832</v>
      </c>
      <c r="J1841" s="222">
        <v>502</v>
      </c>
      <c r="K1841" s="222">
        <v>499</v>
      </c>
      <c r="L1841" s="221"/>
      <c r="M1841" s="221"/>
      <c r="N1841" s="221"/>
      <c r="O1841" s="235">
        <v>300</v>
      </c>
      <c r="P1841" s="222">
        <v>300</v>
      </c>
      <c r="Q1841" s="235" t="s">
        <v>1682</v>
      </c>
      <c r="R1841" s="222">
        <v>1</v>
      </c>
      <c r="S1841" s="235" t="s">
        <v>290</v>
      </c>
      <c r="T1841" s="221"/>
      <c r="U1841" s="221"/>
      <c r="V1841" s="221"/>
      <c r="W1841" s="221"/>
      <c r="X1841" s="221"/>
      <c r="Y1841" s="221"/>
      <c r="Z1841" s="222"/>
      <c r="AA1841" s="221"/>
      <c r="AB1841" s="221"/>
      <c r="AC1841" s="221"/>
      <c r="AD1841" s="221"/>
      <c r="AE1841" s="221"/>
      <c r="AF1841" s="221"/>
      <c r="AG1841" s="221"/>
      <c r="AH1841" s="221"/>
      <c r="AI1841" s="221"/>
      <c r="AJ1841" s="221"/>
      <c r="AK1841" s="221"/>
      <c r="AL1841" s="221"/>
      <c r="AM1841" s="221"/>
      <c r="AN1841" s="221"/>
      <c r="AO1841" s="221"/>
      <c r="AP1841" s="221"/>
      <c r="AQ1841" s="221"/>
      <c r="AR1841" s="221"/>
      <c r="AS1841" s="221"/>
      <c r="AT1841" s="221"/>
      <c r="AU1841" s="221">
        <v>2019</v>
      </c>
      <c r="AV1841" s="221"/>
      <c r="AW1841" s="221"/>
      <c r="AX1841" s="221"/>
      <c r="AY1841" s="221"/>
      <c r="AZ1841" s="221"/>
      <c r="BA1841" s="221"/>
      <c r="BB1841" s="222">
        <v>830</v>
      </c>
      <c r="BC1841" s="235" t="s">
        <v>282</v>
      </c>
    </row>
    <row r="1842" spans="2:55" ht="25.7" hidden="1" customHeight="1">
      <c r="B1842" s="242"/>
      <c r="C1842" s="707" t="s">
        <v>9012</v>
      </c>
      <c r="D1842" s="707" t="s">
        <v>15535</v>
      </c>
      <c r="E1842" s="707" t="s">
        <v>8999</v>
      </c>
      <c r="F1842" s="707" t="s">
        <v>9058</v>
      </c>
      <c r="G1842" s="236"/>
      <c r="H1842" s="236"/>
      <c r="I1842" s="235">
        <v>33640</v>
      </c>
      <c r="J1842" s="235">
        <v>3844.74</v>
      </c>
      <c r="K1842" s="235">
        <v>3844.74</v>
      </c>
      <c r="L1842" s="236"/>
      <c r="M1842" s="736"/>
      <c r="N1842" s="236"/>
      <c r="O1842" s="235">
        <v>3844.74</v>
      </c>
      <c r="P1842" s="222">
        <v>300</v>
      </c>
      <c r="Q1842" s="235" t="s">
        <v>1682</v>
      </c>
      <c r="R1842" s="222">
        <v>8</v>
      </c>
      <c r="S1842" s="235" t="s">
        <v>290</v>
      </c>
      <c r="T1842" s="221"/>
      <c r="U1842" s="221"/>
      <c r="V1842" s="221"/>
      <c r="W1842" s="221"/>
      <c r="X1842" s="221"/>
      <c r="Y1842" s="221"/>
      <c r="Z1842" s="222" t="s">
        <v>1496</v>
      </c>
      <c r="AA1842" s="221"/>
      <c r="AB1842" s="221"/>
      <c r="AC1842" s="221"/>
      <c r="AD1842" s="221"/>
      <c r="AE1842" s="221"/>
      <c r="AF1842" s="221"/>
      <c r="AG1842" s="221"/>
      <c r="AH1842" s="221"/>
      <c r="AI1842" s="221"/>
      <c r="AJ1842" s="221"/>
      <c r="AK1842" s="221"/>
      <c r="AL1842" s="221"/>
      <c r="AM1842" s="221"/>
      <c r="AN1842" s="221"/>
      <c r="AO1842" s="221"/>
      <c r="AP1842" s="221"/>
      <c r="AQ1842" s="221"/>
      <c r="AR1842" s="221"/>
      <c r="AS1842" s="221"/>
      <c r="AT1842" s="221"/>
      <c r="AU1842" s="221">
        <v>2007</v>
      </c>
      <c r="AV1842" s="221"/>
      <c r="AW1842" s="221"/>
      <c r="AX1842" s="221"/>
      <c r="AY1842" s="221"/>
      <c r="AZ1842" s="221"/>
      <c r="BA1842" s="221"/>
      <c r="BB1842" s="222">
        <v>2550</v>
      </c>
      <c r="BC1842" s="235" t="s">
        <v>282</v>
      </c>
    </row>
    <row r="1843" spans="2:55" ht="25.7" hidden="1" customHeight="1">
      <c r="B1843" s="242"/>
      <c r="C1843" s="707" t="s">
        <v>9012</v>
      </c>
      <c r="D1843" s="707" t="s">
        <v>15536</v>
      </c>
      <c r="E1843" s="707" t="s">
        <v>8999</v>
      </c>
      <c r="F1843" s="707" t="s">
        <v>9017</v>
      </c>
      <c r="G1843" s="236" t="s">
        <v>1838</v>
      </c>
      <c r="H1843" s="236" t="s">
        <v>9195</v>
      </c>
      <c r="I1843" s="235">
        <v>33630</v>
      </c>
      <c r="J1843" s="235">
        <v>997.99</v>
      </c>
      <c r="K1843" s="235">
        <v>997.99</v>
      </c>
      <c r="L1843" s="236" t="s">
        <v>1284</v>
      </c>
      <c r="M1843" s="736" t="s">
        <v>454</v>
      </c>
      <c r="N1843" s="236"/>
      <c r="O1843" s="235">
        <v>997.99</v>
      </c>
      <c r="P1843" s="235">
        <v>300</v>
      </c>
      <c r="Q1843" s="235" t="s">
        <v>1682</v>
      </c>
      <c r="R1843" s="235">
        <v>2</v>
      </c>
      <c r="S1843" s="235" t="s">
        <v>290</v>
      </c>
      <c r="T1843" s="236" t="s">
        <v>9162</v>
      </c>
      <c r="U1843" s="236"/>
      <c r="V1843" s="236" t="s">
        <v>2756</v>
      </c>
      <c r="W1843" s="236"/>
      <c r="X1843" s="236"/>
      <c r="Y1843" s="236"/>
      <c r="Z1843" s="235" t="s">
        <v>1496</v>
      </c>
      <c r="AA1843" s="707"/>
      <c r="AB1843" s="707"/>
      <c r="AC1843" s="236" t="s">
        <v>5359</v>
      </c>
      <c r="AD1843" s="236" t="s">
        <v>9164</v>
      </c>
      <c r="AE1843" s="236" t="s">
        <v>9165</v>
      </c>
      <c r="AF1843" s="236" t="s">
        <v>9163</v>
      </c>
      <c r="AG1843" s="236" t="s">
        <v>394</v>
      </c>
      <c r="AH1843" s="236"/>
      <c r="AI1843" s="236" t="s">
        <v>9196</v>
      </c>
      <c r="AJ1843" s="236" t="s">
        <v>9197</v>
      </c>
      <c r="AK1843" s="236" t="s">
        <v>615</v>
      </c>
      <c r="AL1843" s="236"/>
      <c r="AM1843" s="236"/>
      <c r="AN1843" s="236"/>
      <c r="AO1843" s="236"/>
      <c r="AP1843" s="236"/>
      <c r="AQ1843" s="236"/>
      <c r="AR1843" s="236"/>
      <c r="AS1843" s="236"/>
      <c r="AT1843" s="236"/>
      <c r="AU1843" s="221">
        <v>2005</v>
      </c>
      <c r="AV1843" s="221"/>
      <c r="AW1843" s="221"/>
      <c r="AX1843" s="221"/>
      <c r="AY1843" s="221"/>
      <c r="AZ1843" s="221"/>
      <c r="BA1843" s="221"/>
      <c r="BB1843" s="222">
        <v>300</v>
      </c>
      <c r="BC1843" s="235" t="s">
        <v>282</v>
      </c>
    </row>
    <row r="1844" spans="2:55" ht="25.7" hidden="1" customHeight="1">
      <c r="B1844" s="242"/>
      <c r="C1844" s="707" t="s">
        <v>9012</v>
      </c>
      <c r="D1844" s="707" t="s">
        <v>9198</v>
      </c>
      <c r="E1844" s="707" t="s">
        <v>8999</v>
      </c>
      <c r="F1844" s="707" t="s">
        <v>9018</v>
      </c>
      <c r="G1844" s="236"/>
      <c r="H1844" s="236"/>
      <c r="I1844" s="235">
        <v>2605</v>
      </c>
      <c r="J1844" s="235">
        <v>1132</v>
      </c>
      <c r="K1844" s="235">
        <v>1132</v>
      </c>
      <c r="L1844" s="236"/>
      <c r="M1844" s="736"/>
      <c r="N1844" s="236"/>
      <c r="O1844" s="235">
        <v>1132</v>
      </c>
      <c r="P1844" s="235">
        <v>300</v>
      </c>
      <c r="Q1844" s="235" t="s">
        <v>1682</v>
      </c>
      <c r="R1844" s="235">
        <v>2</v>
      </c>
      <c r="S1844" s="235" t="s">
        <v>290</v>
      </c>
      <c r="T1844" s="236"/>
      <c r="U1844" s="236"/>
      <c r="V1844" s="236"/>
      <c r="W1844" s="236"/>
      <c r="X1844" s="236"/>
      <c r="Y1844" s="236"/>
      <c r="Z1844" s="235" t="s">
        <v>1496</v>
      </c>
      <c r="AA1844" s="707"/>
      <c r="AB1844" s="707"/>
      <c r="AC1844" s="236"/>
      <c r="AD1844" s="236"/>
      <c r="AE1844" s="236"/>
      <c r="AF1844" s="236"/>
      <c r="AG1844" s="236"/>
      <c r="AH1844" s="236"/>
      <c r="AI1844" s="236"/>
      <c r="AJ1844" s="236"/>
      <c r="AK1844" s="236"/>
      <c r="AL1844" s="236"/>
      <c r="AM1844" s="236"/>
      <c r="AN1844" s="236"/>
      <c r="AO1844" s="236"/>
      <c r="AP1844" s="236"/>
      <c r="AQ1844" s="236"/>
      <c r="AR1844" s="236"/>
      <c r="AS1844" s="236"/>
      <c r="AT1844" s="236"/>
      <c r="AU1844" s="221">
        <v>2006</v>
      </c>
      <c r="AV1844" s="221"/>
      <c r="AW1844" s="221"/>
      <c r="AX1844" s="221"/>
      <c r="AY1844" s="221"/>
      <c r="AZ1844" s="221"/>
      <c r="BA1844" s="221"/>
      <c r="BB1844" s="222">
        <v>583</v>
      </c>
      <c r="BC1844" s="235" t="s">
        <v>282</v>
      </c>
    </row>
    <row r="1845" spans="2:55" ht="25.7" hidden="1" customHeight="1">
      <c r="B1845" s="242"/>
      <c r="C1845" s="707" t="s">
        <v>9012</v>
      </c>
      <c r="D1845" s="707" t="s">
        <v>9199</v>
      </c>
      <c r="E1845" s="707" t="s">
        <v>8999</v>
      </c>
      <c r="F1845" s="707" t="s">
        <v>9023</v>
      </c>
      <c r="G1845" s="236"/>
      <c r="H1845" s="236"/>
      <c r="I1845" s="235">
        <v>66115</v>
      </c>
      <c r="J1845" s="235">
        <v>1104.1400000000001</v>
      </c>
      <c r="K1845" s="235">
        <v>1104.1400000000001</v>
      </c>
      <c r="L1845" s="236"/>
      <c r="M1845" s="736"/>
      <c r="N1845" s="236"/>
      <c r="O1845" s="235">
        <v>1104.1400000000001</v>
      </c>
      <c r="P1845" s="235">
        <v>300</v>
      </c>
      <c r="Q1845" s="235" t="s">
        <v>1682</v>
      </c>
      <c r="R1845" s="235">
        <v>2</v>
      </c>
      <c r="S1845" s="235" t="s">
        <v>290</v>
      </c>
      <c r="T1845" s="236"/>
      <c r="U1845" s="236"/>
      <c r="V1845" s="236"/>
      <c r="W1845" s="236"/>
      <c r="X1845" s="236"/>
      <c r="Y1845" s="236"/>
      <c r="Z1845" s="235" t="s">
        <v>1496</v>
      </c>
      <c r="AA1845" s="707"/>
      <c r="AB1845" s="707"/>
      <c r="AC1845" s="236"/>
      <c r="AD1845" s="236"/>
      <c r="AE1845" s="236"/>
      <c r="AF1845" s="236"/>
      <c r="AG1845" s="236"/>
      <c r="AH1845" s="236"/>
      <c r="AI1845" s="236"/>
      <c r="AJ1845" s="236"/>
      <c r="AK1845" s="236"/>
      <c r="AL1845" s="236"/>
      <c r="AM1845" s="236"/>
      <c r="AN1845" s="236"/>
      <c r="AO1845" s="236"/>
      <c r="AP1845" s="236"/>
      <c r="AQ1845" s="236"/>
      <c r="AR1845" s="236"/>
      <c r="AS1845" s="236"/>
      <c r="AT1845" s="236"/>
      <c r="AU1845" s="221">
        <v>2006</v>
      </c>
      <c r="AV1845" s="221"/>
      <c r="AW1845" s="221"/>
      <c r="AX1845" s="221"/>
      <c r="AY1845" s="221"/>
      <c r="AZ1845" s="221"/>
      <c r="BA1845" s="221"/>
      <c r="BB1845" s="222">
        <v>200</v>
      </c>
      <c r="BC1845" s="235" t="s">
        <v>469</v>
      </c>
    </row>
    <row r="1846" spans="2:55" ht="25.7" hidden="1" customHeight="1">
      <c r="B1846" s="242"/>
      <c r="C1846" s="1341" t="s">
        <v>9012</v>
      </c>
      <c r="D1846" s="1341" t="s">
        <v>9200</v>
      </c>
      <c r="E1846" s="1341" t="s">
        <v>9069</v>
      </c>
      <c r="F1846" s="1341" t="s">
        <v>9024</v>
      </c>
      <c r="G1846" s="1347"/>
      <c r="H1846" s="1347"/>
      <c r="I1846" s="235">
        <v>6095</v>
      </c>
      <c r="J1846" s="235">
        <v>1361.32</v>
      </c>
      <c r="K1846" s="235">
        <v>1361.32</v>
      </c>
      <c r="L1846" s="1347"/>
      <c r="M1846" s="736"/>
      <c r="N1846" s="1347"/>
      <c r="O1846" s="235">
        <v>1361.32</v>
      </c>
      <c r="P1846" s="235">
        <v>300</v>
      </c>
      <c r="Q1846" s="235" t="s">
        <v>1682</v>
      </c>
      <c r="R1846" s="235">
        <v>2</v>
      </c>
      <c r="S1846" s="235" t="s">
        <v>290</v>
      </c>
      <c r="T1846" s="1347"/>
      <c r="U1846" s="1347"/>
      <c r="V1846" s="1347"/>
      <c r="W1846" s="1347"/>
      <c r="X1846" s="1347"/>
      <c r="Y1846" s="1347"/>
      <c r="Z1846" s="235" t="s">
        <v>1496</v>
      </c>
      <c r="AA1846" s="1341"/>
      <c r="AB1846" s="1341"/>
      <c r="AC1846" s="1347"/>
      <c r="AD1846" s="1347"/>
      <c r="AE1846" s="1347"/>
      <c r="AF1846" s="1347"/>
      <c r="AG1846" s="1347"/>
      <c r="AH1846" s="1347"/>
      <c r="AI1846" s="1347"/>
      <c r="AJ1846" s="1347"/>
      <c r="AK1846" s="1347"/>
      <c r="AL1846" s="1347"/>
      <c r="AM1846" s="1347"/>
      <c r="AN1846" s="1347"/>
      <c r="AO1846" s="1347"/>
      <c r="AP1846" s="1347"/>
      <c r="AQ1846" s="1347"/>
      <c r="AR1846" s="1347"/>
      <c r="AS1846" s="1347"/>
      <c r="AT1846" s="1347"/>
      <c r="AU1846" s="1329">
        <v>2009</v>
      </c>
      <c r="AV1846" s="1329"/>
      <c r="AW1846" s="1329"/>
      <c r="AX1846" s="1329"/>
      <c r="AY1846" s="1329"/>
      <c r="AZ1846" s="1329"/>
      <c r="BA1846" s="1329"/>
      <c r="BB1846" s="222">
        <v>869</v>
      </c>
      <c r="BC1846" s="235" t="s">
        <v>282</v>
      </c>
    </row>
    <row r="1847" spans="2:55" ht="25.7" hidden="1" customHeight="1">
      <c r="B1847" s="242"/>
      <c r="C1847" s="1341" t="s">
        <v>9012</v>
      </c>
      <c r="D1847" s="1341" t="s">
        <v>9201</v>
      </c>
      <c r="E1847" s="1341" t="s">
        <v>8999</v>
      </c>
      <c r="F1847" s="1341" t="s">
        <v>9017</v>
      </c>
      <c r="G1847" s="1347" t="s">
        <v>1838</v>
      </c>
      <c r="H1847" s="1347" t="s">
        <v>9195</v>
      </c>
      <c r="I1847" s="235">
        <v>2000</v>
      </c>
      <c r="J1847" s="235">
        <v>995.02</v>
      </c>
      <c r="K1847" s="235">
        <v>995.02</v>
      </c>
      <c r="L1847" s="1347" t="s">
        <v>1284</v>
      </c>
      <c r="M1847" s="736" t="s">
        <v>454</v>
      </c>
      <c r="N1847" s="1347"/>
      <c r="O1847" s="235">
        <v>995.02</v>
      </c>
      <c r="P1847" s="235">
        <v>300</v>
      </c>
      <c r="Q1847" s="235" t="s">
        <v>1682</v>
      </c>
      <c r="R1847" s="235">
        <v>2</v>
      </c>
      <c r="S1847" s="235" t="s">
        <v>290</v>
      </c>
      <c r="T1847" s="1347" t="s">
        <v>9162</v>
      </c>
      <c r="U1847" s="1347"/>
      <c r="V1847" s="1347" t="s">
        <v>2756</v>
      </c>
      <c r="W1847" s="1347"/>
      <c r="X1847" s="1347"/>
      <c r="Y1847" s="1347"/>
      <c r="Z1847" s="235" t="s">
        <v>1496</v>
      </c>
      <c r="AA1847" s="1341"/>
      <c r="AB1847" s="1341"/>
      <c r="AC1847" s="1347" t="s">
        <v>5359</v>
      </c>
      <c r="AD1847" s="1347" t="s">
        <v>9164</v>
      </c>
      <c r="AE1847" s="1347" t="s">
        <v>9165</v>
      </c>
      <c r="AF1847" s="1347" t="s">
        <v>9163</v>
      </c>
      <c r="AG1847" s="1347" t="s">
        <v>394</v>
      </c>
      <c r="AH1847" s="1347"/>
      <c r="AI1847" s="1347" t="s">
        <v>9196</v>
      </c>
      <c r="AJ1847" s="1347" t="s">
        <v>9197</v>
      </c>
      <c r="AK1847" s="1347" t="s">
        <v>615</v>
      </c>
      <c r="AL1847" s="1347"/>
      <c r="AM1847" s="1347"/>
      <c r="AN1847" s="1347"/>
      <c r="AO1847" s="1347"/>
      <c r="AP1847" s="1347"/>
      <c r="AQ1847" s="1347"/>
      <c r="AR1847" s="1347"/>
      <c r="AS1847" s="1347"/>
      <c r="AT1847" s="1347"/>
      <c r="AU1847" s="1329">
        <v>2009</v>
      </c>
      <c r="AV1847" s="1329"/>
      <c r="AW1847" s="1329"/>
      <c r="AX1847" s="1329"/>
      <c r="AY1847" s="1329"/>
      <c r="AZ1847" s="1329"/>
      <c r="BA1847" s="1329"/>
      <c r="BB1847" s="222"/>
      <c r="BC1847" s="235" t="s">
        <v>282</v>
      </c>
    </row>
    <row r="1848" spans="2:55" ht="25.7" hidden="1" customHeight="1">
      <c r="B1848" s="242"/>
      <c r="C1848" s="707" t="s">
        <v>9012</v>
      </c>
      <c r="D1848" s="707" t="s">
        <v>15537</v>
      </c>
      <c r="E1848" s="707" t="s">
        <v>8999</v>
      </c>
      <c r="F1848" s="707" t="s">
        <v>9014</v>
      </c>
      <c r="G1848" s="236" t="s">
        <v>1838</v>
      </c>
      <c r="H1848" s="236" t="s">
        <v>9195</v>
      </c>
      <c r="I1848" s="235">
        <v>148462</v>
      </c>
      <c r="J1848" s="235">
        <v>1093.53</v>
      </c>
      <c r="K1848" s="235">
        <v>1093.53</v>
      </c>
      <c r="L1848" s="236" t="s">
        <v>1284</v>
      </c>
      <c r="M1848" s="736" t="s">
        <v>454</v>
      </c>
      <c r="N1848" s="236"/>
      <c r="O1848" s="235">
        <v>1093.53</v>
      </c>
      <c r="P1848" s="235">
        <v>300</v>
      </c>
      <c r="Q1848" s="235" t="s">
        <v>1682</v>
      </c>
      <c r="R1848" s="235">
        <v>2</v>
      </c>
      <c r="S1848" s="235" t="s">
        <v>290</v>
      </c>
      <c r="T1848" s="236" t="s">
        <v>9162</v>
      </c>
      <c r="U1848" s="236"/>
      <c r="V1848" s="236" t="s">
        <v>2756</v>
      </c>
      <c r="W1848" s="236"/>
      <c r="X1848" s="236"/>
      <c r="Y1848" s="236"/>
      <c r="Z1848" s="235" t="s">
        <v>9202</v>
      </c>
      <c r="AA1848" s="707"/>
      <c r="AB1848" s="707"/>
      <c r="AC1848" s="236" t="s">
        <v>5359</v>
      </c>
      <c r="AD1848" s="236" t="s">
        <v>9164</v>
      </c>
      <c r="AE1848" s="236" t="s">
        <v>9165</v>
      </c>
      <c r="AF1848" s="236" t="s">
        <v>9163</v>
      </c>
      <c r="AG1848" s="236" t="s">
        <v>394</v>
      </c>
      <c r="AH1848" s="236"/>
      <c r="AI1848" s="236" t="s">
        <v>9196</v>
      </c>
      <c r="AJ1848" s="236" t="s">
        <v>9197</v>
      </c>
      <c r="AK1848" s="236" t="s">
        <v>615</v>
      </c>
      <c r="AL1848" s="236"/>
      <c r="AM1848" s="236"/>
      <c r="AN1848" s="236"/>
      <c r="AO1848" s="236"/>
      <c r="AP1848" s="236"/>
      <c r="AQ1848" s="236"/>
      <c r="AR1848" s="236"/>
      <c r="AS1848" s="236"/>
      <c r="AT1848" s="236"/>
      <c r="AU1848" s="221">
        <v>2010</v>
      </c>
      <c r="AV1848" s="221"/>
      <c r="AW1848" s="221"/>
      <c r="AX1848" s="221"/>
      <c r="AY1848" s="221"/>
      <c r="AZ1848" s="221"/>
      <c r="BA1848" s="221"/>
      <c r="BB1848" s="222"/>
      <c r="BC1848" s="235" t="s">
        <v>282</v>
      </c>
    </row>
    <row r="1849" spans="2:55" ht="25.7" hidden="1" customHeight="1">
      <c r="B1849" s="242"/>
      <c r="C1849" s="707" t="s">
        <v>9012</v>
      </c>
      <c r="D1849" s="707" t="s">
        <v>9203</v>
      </c>
      <c r="E1849" s="707" t="s">
        <v>8999</v>
      </c>
      <c r="F1849" s="707" t="s">
        <v>9014</v>
      </c>
      <c r="G1849" s="236"/>
      <c r="H1849" s="236"/>
      <c r="I1849" s="235">
        <v>2525</v>
      </c>
      <c r="J1849" s="235">
        <v>498.92</v>
      </c>
      <c r="K1849" s="235">
        <v>498.92</v>
      </c>
      <c r="L1849" s="236"/>
      <c r="M1849" s="736"/>
      <c r="N1849" s="236"/>
      <c r="O1849" s="235">
        <v>498.92</v>
      </c>
      <c r="P1849" s="235">
        <v>300</v>
      </c>
      <c r="Q1849" s="235" t="s">
        <v>1682</v>
      </c>
      <c r="R1849" s="235">
        <v>1</v>
      </c>
      <c r="S1849" s="235" t="s">
        <v>290</v>
      </c>
      <c r="T1849" s="236"/>
      <c r="U1849" s="236"/>
      <c r="V1849" s="236"/>
      <c r="W1849" s="236"/>
      <c r="X1849" s="236"/>
      <c r="Y1849" s="236"/>
      <c r="Z1849" s="235" t="s">
        <v>1496</v>
      </c>
      <c r="AA1849" s="707"/>
      <c r="AB1849" s="707"/>
      <c r="AC1849" s="236"/>
      <c r="AD1849" s="236"/>
      <c r="AE1849" s="236"/>
      <c r="AF1849" s="236"/>
      <c r="AG1849" s="236"/>
      <c r="AH1849" s="236"/>
      <c r="AI1849" s="236"/>
      <c r="AJ1849" s="236"/>
      <c r="AK1849" s="236"/>
      <c r="AL1849" s="236"/>
      <c r="AM1849" s="236"/>
      <c r="AN1849" s="236"/>
      <c r="AO1849" s="236"/>
      <c r="AP1849" s="236"/>
      <c r="AQ1849" s="236"/>
      <c r="AR1849" s="236"/>
      <c r="AS1849" s="236"/>
      <c r="AT1849" s="236"/>
      <c r="AU1849" s="221">
        <v>2013</v>
      </c>
      <c r="AV1849" s="221"/>
      <c r="AW1849" s="221"/>
      <c r="AX1849" s="221"/>
      <c r="AY1849" s="221"/>
      <c r="AZ1849" s="221"/>
      <c r="BA1849" s="221"/>
      <c r="BB1849" s="222">
        <v>680</v>
      </c>
      <c r="BC1849" s="235" t="s">
        <v>282</v>
      </c>
    </row>
    <row r="1850" spans="2:55" ht="25.7" hidden="1" customHeight="1">
      <c r="B1850" s="242"/>
      <c r="C1850" s="707" t="s">
        <v>9012</v>
      </c>
      <c r="D1850" s="707" t="s">
        <v>9204</v>
      </c>
      <c r="E1850" s="707" t="s">
        <v>8999</v>
      </c>
      <c r="F1850" s="707" t="s">
        <v>9017</v>
      </c>
      <c r="G1850" s="236"/>
      <c r="H1850" s="236"/>
      <c r="I1850" s="235">
        <v>13520</v>
      </c>
      <c r="J1850" s="235">
        <v>1184.01</v>
      </c>
      <c r="K1850" s="235">
        <v>1184.01</v>
      </c>
      <c r="L1850" s="236"/>
      <c r="M1850" s="736"/>
      <c r="N1850" s="236"/>
      <c r="O1850" s="235">
        <v>1184.01</v>
      </c>
      <c r="P1850" s="235">
        <v>300</v>
      </c>
      <c r="Q1850" s="235" t="s">
        <v>1682</v>
      </c>
      <c r="R1850" s="235">
        <v>2</v>
      </c>
      <c r="S1850" s="235" t="s">
        <v>290</v>
      </c>
      <c r="T1850" s="236"/>
      <c r="U1850" s="236"/>
      <c r="V1850" s="236"/>
      <c r="W1850" s="236"/>
      <c r="X1850" s="236"/>
      <c r="Y1850" s="236"/>
      <c r="Z1850" s="235" t="s">
        <v>1496</v>
      </c>
      <c r="AA1850" s="707"/>
      <c r="AB1850" s="707"/>
      <c r="AC1850" s="236"/>
      <c r="AD1850" s="236"/>
      <c r="AE1850" s="236"/>
      <c r="AF1850" s="236"/>
      <c r="AG1850" s="236"/>
      <c r="AH1850" s="236"/>
      <c r="AI1850" s="236"/>
      <c r="AJ1850" s="236"/>
      <c r="AK1850" s="236"/>
      <c r="AL1850" s="236"/>
      <c r="AM1850" s="236"/>
      <c r="AN1850" s="236"/>
      <c r="AO1850" s="236"/>
      <c r="AP1850" s="236"/>
      <c r="AQ1850" s="236"/>
      <c r="AR1850" s="236"/>
      <c r="AS1850" s="236"/>
      <c r="AT1850" s="236"/>
      <c r="AU1850" s="221">
        <v>2013</v>
      </c>
      <c r="AV1850" s="221"/>
      <c r="AW1850" s="221"/>
      <c r="AX1850" s="221"/>
      <c r="AY1850" s="221"/>
      <c r="AZ1850" s="221"/>
      <c r="BA1850" s="221"/>
      <c r="BB1850" s="222">
        <v>800</v>
      </c>
      <c r="BC1850" s="235" t="s">
        <v>282</v>
      </c>
    </row>
    <row r="1851" spans="2:55" ht="25.7" hidden="1" customHeight="1">
      <c r="B1851" s="242"/>
      <c r="C1851" s="219" t="s">
        <v>9012</v>
      </c>
      <c r="D1851" s="223" t="s">
        <v>13127</v>
      </c>
      <c r="E1851" s="221" t="s">
        <v>8999</v>
      </c>
      <c r="F1851" s="221" t="s">
        <v>9014</v>
      </c>
      <c r="G1851" s="221"/>
      <c r="H1851" s="221"/>
      <c r="I1851" s="222">
        <v>3517</v>
      </c>
      <c r="J1851" s="222">
        <v>2051.11</v>
      </c>
      <c r="K1851" s="222">
        <v>2051.11</v>
      </c>
      <c r="L1851" s="221"/>
      <c r="M1851" s="221"/>
      <c r="N1851" s="221"/>
      <c r="O1851" s="235">
        <v>2051.11</v>
      </c>
      <c r="P1851" s="222">
        <v>300</v>
      </c>
      <c r="Q1851" s="235" t="s">
        <v>13128</v>
      </c>
      <c r="R1851" s="235">
        <v>2</v>
      </c>
      <c r="S1851" s="235" t="s">
        <v>290</v>
      </c>
      <c r="T1851" s="221"/>
      <c r="U1851" s="221"/>
      <c r="V1851" s="221"/>
      <c r="W1851" s="221"/>
      <c r="X1851" s="221"/>
      <c r="Y1851" s="221"/>
      <c r="Z1851" s="222" t="s">
        <v>1496</v>
      </c>
      <c r="AA1851" s="221"/>
      <c r="AB1851" s="221"/>
      <c r="AC1851" s="221"/>
      <c r="AD1851" s="221"/>
      <c r="AE1851" s="221"/>
      <c r="AF1851" s="221"/>
      <c r="AG1851" s="221"/>
      <c r="AH1851" s="221"/>
      <c r="AI1851" s="221"/>
      <c r="AJ1851" s="221"/>
      <c r="AK1851" s="221"/>
      <c r="AL1851" s="221"/>
      <c r="AM1851" s="221"/>
      <c r="AN1851" s="221"/>
      <c r="AO1851" s="221"/>
      <c r="AP1851" s="221"/>
      <c r="AQ1851" s="221"/>
      <c r="AR1851" s="221"/>
      <c r="AS1851" s="221"/>
      <c r="AT1851" s="221"/>
      <c r="AU1851" s="221">
        <v>2018</v>
      </c>
      <c r="AV1851" s="221"/>
      <c r="AW1851" s="221"/>
      <c r="AX1851" s="221"/>
      <c r="AY1851" s="221"/>
      <c r="AZ1851" s="221"/>
      <c r="BA1851" s="221"/>
      <c r="BB1851" s="222">
        <v>1000</v>
      </c>
      <c r="BC1851" s="222" t="s">
        <v>282</v>
      </c>
    </row>
    <row r="1852" spans="2:55" ht="25.7" hidden="1" customHeight="1">
      <c r="B1852" s="242"/>
      <c r="C1852" s="219" t="s">
        <v>9012</v>
      </c>
      <c r="D1852" s="223" t="s">
        <v>9205</v>
      </c>
      <c r="E1852" s="221" t="s">
        <v>8999</v>
      </c>
      <c r="F1852" s="221" t="s">
        <v>9018</v>
      </c>
      <c r="G1852" s="221"/>
      <c r="H1852" s="221"/>
      <c r="I1852" s="222">
        <v>2904</v>
      </c>
      <c r="J1852" s="222">
        <v>493.07</v>
      </c>
      <c r="K1852" s="222">
        <v>493.07</v>
      </c>
      <c r="L1852" s="221"/>
      <c r="M1852" s="221"/>
      <c r="N1852" s="221"/>
      <c r="O1852" s="235">
        <v>493.07</v>
      </c>
      <c r="P1852" s="222">
        <v>300</v>
      </c>
      <c r="Q1852" s="235" t="s">
        <v>1682</v>
      </c>
      <c r="R1852" s="235">
        <v>1</v>
      </c>
      <c r="S1852" s="235" t="s">
        <v>290</v>
      </c>
      <c r="T1852" s="221"/>
      <c r="U1852" s="221"/>
      <c r="V1852" s="221"/>
      <c r="W1852" s="221"/>
      <c r="X1852" s="221"/>
      <c r="Y1852" s="221"/>
      <c r="Z1852" s="222" t="s">
        <v>1496</v>
      </c>
      <c r="AA1852" s="221"/>
      <c r="AB1852" s="221"/>
      <c r="AC1852" s="221"/>
      <c r="AD1852" s="221"/>
      <c r="AE1852" s="221"/>
      <c r="AF1852" s="221"/>
      <c r="AG1852" s="221"/>
      <c r="AH1852" s="221"/>
      <c r="AI1852" s="221"/>
      <c r="AJ1852" s="221"/>
      <c r="AK1852" s="221"/>
      <c r="AL1852" s="221"/>
      <c r="AM1852" s="221"/>
      <c r="AN1852" s="221"/>
      <c r="AO1852" s="221"/>
      <c r="AP1852" s="221"/>
      <c r="AQ1852" s="221"/>
      <c r="AR1852" s="221"/>
      <c r="AS1852" s="221"/>
      <c r="AT1852" s="221"/>
      <c r="AU1852" s="221">
        <v>2015</v>
      </c>
      <c r="AV1852" s="221"/>
      <c r="AW1852" s="221"/>
      <c r="AX1852" s="221"/>
      <c r="AY1852" s="221"/>
      <c r="AZ1852" s="221"/>
      <c r="BA1852" s="221"/>
      <c r="BB1852" s="222">
        <v>500</v>
      </c>
      <c r="BC1852" s="222" t="s">
        <v>282</v>
      </c>
    </row>
    <row r="1853" spans="2:55" ht="25.7" hidden="1" customHeight="1">
      <c r="B1853" s="242"/>
      <c r="C1853" s="219" t="s">
        <v>9012</v>
      </c>
      <c r="D1853" s="223" t="s">
        <v>9206</v>
      </c>
      <c r="E1853" s="221" t="s">
        <v>8999</v>
      </c>
      <c r="F1853" s="221" t="s">
        <v>9014</v>
      </c>
      <c r="G1853" s="221"/>
      <c r="H1853" s="221"/>
      <c r="I1853" s="222">
        <v>2489</v>
      </c>
      <c r="J1853" s="222">
        <v>486.98</v>
      </c>
      <c r="K1853" s="222">
        <v>486.98</v>
      </c>
      <c r="L1853" s="221"/>
      <c r="M1853" s="221"/>
      <c r="N1853" s="221"/>
      <c r="O1853" s="235">
        <v>486.98</v>
      </c>
      <c r="P1853" s="222">
        <v>300</v>
      </c>
      <c r="Q1853" s="235" t="s">
        <v>1682</v>
      </c>
      <c r="R1853" s="235">
        <v>1</v>
      </c>
      <c r="S1853" s="235" t="s">
        <v>290</v>
      </c>
      <c r="T1853" s="221"/>
      <c r="U1853" s="221"/>
      <c r="V1853" s="221"/>
      <c r="W1853" s="221"/>
      <c r="X1853" s="221"/>
      <c r="Y1853" s="221"/>
      <c r="Z1853" s="222" t="s">
        <v>1496</v>
      </c>
      <c r="AA1853" s="221"/>
      <c r="AB1853" s="221"/>
      <c r="AC1853" s="221"/>
      <c r="AD1853" s="221"/>
      <c r="AE1853" s="221"/>
      <c r="AF1853" s="221"/>
      <c r="AG1853" s="221"/>
      <c r="AH1853" s="221"/>
      <c r="AI1853" s="221"/>
      <c r="AJ1853" s="221"/>
      <c r="AK1853" s="221"/>
      <c r="AL1853" s="221"/>
      <c r="AM1853" s="221"/>
      <c r="AN1853" s="221"/>
      <c r="AO1853" s="221"/>
      <c r="AP1853" s="221"/>
      <c r="AQ1853" s="221"/>
      <c r="AR1853" s="221"/>
      <c r="AS1853" s="221"/>
      <c r="AT1853" s="221"/>
      <c r="AU1853" s="221">
        <v>2015</v>
      </c>
      <c r="AV1853" s="221"/>
      <c r="AW1853" s="221"/>
      <c r="AX1853" s="221"/>
      <c r="AY1853" s="221"/>
      <c r="AZ1853" s="221"/>
      <c r="BA1853" s="221"/>
      <c r="BB1853" s="222">
        <v>900</v>
      </c>
      <c r="BC1853" s="222" t="s">
        <v>282</v>
      </c>
    </row>
    <row r="1854" spans="2:55" ht="25.7" hidden="1" customHeight="1">
      <c r="B1854" s="248"/>
      <c r="C1854" s="219" t="s">
        <v>9012</v>
      </c>
      <c r="D1854" s="223" t="s">
        <v>15538</v>
      </c>
      <c r="E1854" s="221" t="s">
        <v>8999</v>
      </c>
      <c r="F1854" s="707" t="s">
        <v>9024</v>
      </c>
      <c r="G1854" s="221"/>
      <c r="H1854" s="221"/>
      <c r="I1854" s="222">
        <v>3226</v>
      </c>
      <c r="J1854" s="222">
        <v>1192.96</v>
      </c>
      <c r="K1854" s="222">
        <v>1192.96</v>
      </c>
      <c r="L1854" s="221"/>
      <c r="M1854" s="221"/>
      <c r="N1854" s="221"/>
      <c r="O1854" s="235">
        <v>1192.96</v>
      </c>
      <c r="P1854" s="222">
        <v>300</v>
      </c>
      <c r="Q1854" s="235" t="s">
        <v>1682</v>
      </c>
      <c r="R1854" s="235">
        <v>2</v>
      </c>
      <c r="S1854" s="235" t="s">
        <v>290</v>
      </c>
      <c r="T1854" s="221"/>
      <c r="U1854" s="221"/>
      <c r="V1854" s="221"/>
      <c r="W1854" s="221"/>
      <c r="X1854" s="221"/>
      <c r="Y1854" s="221"/>
      <c r="Z1854" s="222" t="s">
        <v>1496</v>
      </c>
      <c r="AA1854" s="221"/>
      <c r="AB1854" s="221"/>
      <c r="AC1854" s="221"/>
      <c r="AD1854" s="221"/>
      <c r="AE1854" s="221"/>
      <c r="AF1854" s="221"/>
      <c r="AG1854" s="221"/>
      <c r="AH1854" s="221"/>
      <c r="AI1854" s="221"/>
      <c r="AJ1854" s="221"/>
      <c r="AK1854" s="221"/>
      <c r="AL1854" s="221"/>
      <c r="AM1854" s="221"/>
      <c r="AN1854" s="221"/>
      <c r="AO1854" s="221"/>
      <c r="AP1854" s="221"/>
      <c r="AQ1854" s="221"/>
      <c r="AR1854" s="221"/>
      <c r="AS1854" s="221"/>
      <c r="AT1854" s="221"/>
      <c r="AU1854" s="221">
        <v>2003</v>
      </c>
      <c r="AV1854" s="221"/>
      <c r="AW1854" s="221"/>
      <c r="AX1854" s="221"/>
      <c r="AY1854" s="221"/>
      <c r="AZ1854" s="221"/>
      <c r="BA1854" s="221"/>
      <c r="BB1854" s="222"/>
      <c r="BC1854" s="222" t="s">
        <v>282</v>
      </c>
    </row>
    <row r="1855" spans="2:55" ht="27.75" hidden="1" customHeight="1">
      <c r="C1855" s="962" t="s">
        <v>9012</v>
      </c>
      <c r="D1855" s="963" t="s">
        <v>15539</v>
      </c>
      <c r="E1855" s="885" t="s">
        <v>8999</v>
      </c>
      <c r="F1855" s="885" t="s">
        <v>9021</v>
      </c>
      <c r="J1855" s="216">
        <v>1419.3</v>
      </c>
      <c r="K1855" s="216">
        <v>1419.3</v>
      </c>
      <c r="O1855" s="216">
        <v>900</v>
      </c>
      <c r="P1855" s="216">
        <v>300</v>
      </c>
      <c r="Q1855" s="216" t="s">
        <v>1682</v>
      </c>
      <c r="R1855" s="216">
        <v>3</v>
      </c>
      <c r="S1855" s="216" t="s">
        <v>290</v>
      </c>
      <c r="Z1855" s="216" t="s">
        <v>1496</v>
      </c>
      <c r="AU1855" s="885">
        <v>1997</v>
      </c>
      <c r="BC1855" s="216" t="s">
        <v>282</v>
      </c>
    </row>
  </sheetData>
  <autoFilter ref="A5:BD1855">
    <filterColumn colId="1">
      <filters>
        <filter val="강원"/>
      </filters>
    </filterColumn>
  </autoFilter>
  <mergeCells count="29">
    <mergeCell ref="BC2:BC4"/>
    <mergeCell ref="AU2:AU4"/>
    <mergeCell ref="AV2:BB4"/>
    <mergeCell ref="B1:D1"/>
    <mergeCell ref="T1:AU1"/>
    <mergeCell ref="E2:E4"/>
    <mergeCell ref="F2:F4"/>
    <mergeCell ref="R3:R4"/>
    <mergeCell ref="K2:K4"/>
    <mergeCell ref="Z2:Z4"/>
    <mergeCell ref="Q3:Q4"/>
    <mergeCell ref="J2:J4"/>
    <mergeCell ref="H2:H4"/>
    <mergeCell ref="G2:G4"/>
    <mergeCell ref="L2:S2"/>
    <mergeCell ref="A2:A4"/>
    <mergeCell ref="B2:B4"/>
    <mergeCell ref="C2:C4"/>
    <mergeCell ref="D2:D4"/>
    <mergeCell ref="P3:P4"/>
    <mergeCell ref="O3:O4"/>
    <mergeCell ref="L3:L4"/>
    <mergeCell ref="M3:M4"/>
    <mergeCell ref="N3:N4"/>
    <mergeCell ref="AB2:AC2"/>
    <mergeCell ref="AD2:AG2"/>
    <mergeCell ref="AD3:AE3"/>
    <mergeCell ref="I2:I4"/>
    <mergeCell ref="S3:S4"/>
  </mergeCells>
  <phoneticPr fontId="2" type="noConversion"/>
  <printOptions horizontalCentered="1"/>
  <pageMargins left="0.74803149606299213" right="0.74803149606299213" top="0.98425196850393704" bottom="0.78740157480314965" header="0.51181102362204722" footer="0.51181102362204722"/>
  <pageSetup paperSize="9" scale="8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 tint="-0.14999847407452621"/>
  </sheetPr>
  <dimension ref="A1:BG508"/>
  <sheetViews>
    <sheetView view="pageBreakPreview" zoomScale="85" zoomScaleSheetLayoutView="85" workbookViewId="0">
      <pane ySplit="6" topLeftCell="A7" activePane="bottomLeft" state="frozen"/>
      <selection activeCell="A17" sqref="A17:L17"/>
      <selection pane="bottomLeft" activeCell="L341" sqref="L341"/>
    </sheetView>
  </sheetViews>
  <sheetFormatPr defaultColWidth="8.88671875" defaultRowHeight="11.25"/>
  <cols>
    <col min="1" max="1" width="8" style="316" hidden="1" customWidth="1"/>
    <col min="2" max="2" width="3.77734375" style="316" customWidth="1"/>
    <col min="3" max="3" width="6.33203125" style="316" customWidth="1"/>
    <col min="4" max="4" width="0.6640625" style="316" hidden="1" customWidth="1"/>
    <col min="5" max="5" width="16.88671875" style="316" customWidth="1"/>
    <col min="6" max="6" width="7.21875" style="316" customWidth="1"/>
    <col min="7" max="7" width="32.88671875" style="316" hidden="1" customWidth="1"/>
    <col min="8" max="8" width="25.33203125" style="316" hidden="1" customWidth="1"/>
    <col min="9" max="9" width="15.77734375" style="316" customWidth="1"/>
    <col min="10" max="10" width="16.109375" style="316" hidden="1" customWidth="1"/>
    <col min="11" max="11" width="0.33203125" style="316" hidden="1" customWidth="1"/>
    <col min="12" max="12" width="8.109375" style="609" customWidth="1"/>
    <col min="13" max="13" width="7" style="609" customWidth="1"/>
    <col min="14" max="14" width="7.44140625" style="609" customWidth="1"/>
    <col min="15" max="15" width="5" style="316" customWidth="1"/>
    <col min="16" max="16" width="3.33203125" style="609" customWidth="1"/>
    <col min="17" max="17" width="2.88671875" style="609" customWidth="1"/>
    <col min="18" max="19" width="3.33203125" style="609" customWidth="1"/>
    <col min="20" max="20" width="2.77734375" style="609" customWidth="1"/>
    <col min="21" max="21" width="4" style="609" customWidth="1"/>
    <col min="22" max="22" width="4.77734375" style="609" customWidth="1"/>
    <col min="23" max="23" width="4.109375" style="609" customWidth="1"/>
    <col min="24" max="24" width="3.109375" style="609" customWidth="1"/>
    <col min="25" max="25" width="3.88671875" style="609" customWidth="1"/>
    <col min="26" max="26" width="5" style="609" customWidth="1"/>
    <col min="27" max="27" width="5.21875" style="316" hidden="1" customWidth="1"/>
    <col min="28" max="28" width="5.6640625" style="609" customWidth="1"/>
    <col min="29" max="29" width="6.77734375" style="316" hidden="1" customWidth="1"/>
    <col min="30" max="30" width="19.88671875" style="316" hidden="1" customWidth="1"/>
    <col min="31" max="31" width="4.5546875" style="316" customWidth="1"/>
    <col min="32" max="33" width="9.77734375" style="316" hidden="1" customWidth="1"/>
    <col min="34" max="34" width="10.77734375" style="316" hidden="1" customWidth="1"/>
    <col min="35" max="35" width="9.77734375" style="316" hidden="1" customWidth="1"/>
    <col min="36" max="36" width="8.6640625" style="316" hidden="1" customWidth="1"/>
    <col min="37" max="37" width="13.6640625" style="316" hidden="1" customWidth="1"/>
    <col min="38" max="38" width="5.88671875" style="609" customWidth="1"/>
    <col min="39" max="39" width="7.77734375" style="316" hidden="1" customWidth="1"/>
    <col min="40" max="40" width="4" style="316" hidden="1" customWidth="1"/>
    <col min="41" max="41" width="17.77734375" style="316" hidden="1" customWidth="1"/>
    <col min="42" max="42" width="9.77734375" style="316" hidden="1" customWidth="1"/>
    <col min="43" max="43" width="8" style="316" hidden="1" customWidth="1"/>
    <col min="44" max="44" width="17.109375" style="316" hidden="1" customWidth="1"/>
    <col min="45" max="45" width="13.6640625" style="316" hidden="1" customWidth="1"/>
    <col min="46" max="46" width="20.44140625" style="316" hidden="1" customWidth="1"/>
    <col min="47" max="47" width="7.109375" style="316" hidden="1" customWidth="1"/>
    <col min="48" max="48" width="21.21875" style="316" hidden="1" customWidth="1"/>
    <col min="49" max="49" width="17.109375" style="316" hidden="1" customWidth="1"/>
    <col min="50" max="50" width="14.88671875" style="316" hidden="1" customWidth="1"/>
    <col min="51" max="51" width="14.6640625" style="316" hidden="1" customWidth="1"/>
    <col min="52" max="52" width="7.109375" style="316" hidden="1" customWidth="1"/>
    <col min="53" max="53" width="17.5546875" style="316" hidden="1" customWidth="1"/>
    <col min="54" max="54" width="17.109375" style="316" hidden="1" customWidth="1"/>
    <col min="55" max="55" width="21.6640625" style="316" hidden="1" customWidth="1"/>
    <col min="56" max="56" width="4.44140625" style="316" hidden="1" customWidth="1"/>
    <col min="57" max="57" width="8.21875" style="316" hidden="1" customWidth="1"/>
    <col min="58" max="58" width="11.33203125" style="316" customWidth="1"/>
    <col min="59" max="16384" width="8.88671875" style="21"/>
  </cols>
  <sheetData>
    <row r="1" spans="1:58" s="72" customFormat="1" ht="22.9" customHeight="1">
      <c r="A1" s="564"/>
      <c r="B1" s="1816" t="s">
        <v>281</v>
      </c>
      <c r="C1" s="1816"/>
      <c r="D1" s="1816"/>
      <c r="E1" s="1816"/>
      <c r="F1" s="564"/>
      <c r="G1" s="564"/>
      <c r="H1" s="564"/>
      <c r="I1" s="564"/>
      <c r="J1" s="564"/>
      <c r="K1" s="564"/>
      <c r="L1" s="565"/>
      <c r="M1" s="565"/>
      <c r="N1" s="565"/>
      <c r="O1" s="564"/>
      <c r="P1" s="565"/>
      <c r="Q1" s="565"/>
      <c r="R1" s="565"/>
      <c r="S1" s="565"/>
      <c r="T1" s="565"/>
      <c r="U1" s="565"/>
      <c r="V1" s="565"/>
      <c r="W1" s="565"/>
      <c r="X1" s="565"/>
      <c r="Y1" s="565"/>
      <c r="Z1" s="1814" t="s">
        <v>259</v>
      </c>
      <c r="AA1" s="1814"/>
      <c r="AB1" s="1814"/>
      <c r="AC1" s="1814"/>
      <c r="AD1" s="1814"/>
      <c r="AE1" s="1814"/>
      <c r="AF1" s="1814"/>
      <c r="AG1" s="1814"/>
      <c r="AH1" s="1814"/>
      <c r="AI1" s="1814"/>
      <c r="AJ1" s="1814"/>
      <c r="AK1" s="1814"/>
      <c r="AL1" s="1814"/>
      <c r="AM1" s="1814"/>
      <c r="AN1" s="1814"/>
      <c r="AO1" s="1814"/>
      <c r="AP1" s="1814"/>
      <c r="AQ1" s="1814"/>
      <c r="AR1" s="1814"/>
      <c r="AS1" s="1814"/>
      <c r="AT1" s="1814"/>
      <c r="AU1" s="1814"/>
      <c r="AV1" s="1814"/>
      <c r="AW1" s="1814"/>
      <c r="AX1" s="1814"/>
      <c r="AY1" s="1814"/>
      <c r="AZ1" s="1814"/>
      <c r="BA1" s="1814"/>
      <c r="BB1" s="1814"/>
      <c r="BC1" s="1814"/>
      <c r="BD1" s="1814"/>
      <c r="BE1" s="1814"/>
      <c r="BF1" s="1814"/>
    </row>
    <row r="2" spans="1:58" s="72" customFormat="1" ht="18" customHeight="1">
      <c r="A2" s="1815" t="s">
        <v>277</v>
      </c>
      <c r="B2" s="1788" t="s">
        <v>278</v>
      </c>
      <c r="C2" s="1788" t="s">
        <v>363</v>
      </c>
      <c r="D2" s="1788" t="s">
        <v>279</v>
      </c>
      <c r="E2" s="1788" t="s">
        <v>280</v>
      </c>
      <c r="F2" s="1788" t="s">
        <v>366</v>
      </c>
      <c r="G2" s="1788" t="s">
        <v>367</v>
      </c>
      <c r="H2" s="533"/>
      <c r="I2" s="1788" t="s">
        <v>216</v>
      </c>
      <c r="J2" s="1788" t="s">
        <v>369</v>
      </c>
      <c r="K2" s="1788" t="s">
        <v>370</v>
      </c>
      <c r="L2" s="1788" t="s">
        <v>217</v>
      </c>
      <c r="M2" s="1788" t="s">
        <v>218</v>
      </c>
      <c r="N2" s="1788" t="s">
        <v>219</v>
      </c>
      <c r="O2" s="1792" t="s">
        <v>388</v>
      </c>
      <c r="P2" s="1788" t="s">
        <v>374</v>
      </c>
      <c r="Q2" s="1788"/>
      <c r="R2" s="1788"/>
      <c r="S2" s="1788"/>
      <c r="T2" s="1788"/>
      <c r="U2" s="1788"/>
      <c r="V2" s="1788"/>
      <c r="W2" s="1788"/>
      <c r="X2" s="1788"/>
      <c r="Y2" s="1788"/>
      <c r="Z2" s="1788"/>
      <c r="AA2" s="1788" t="s">
        <v>221</v>
      </c>
      <c r="AB2" s="1788"/>
      <c r="AC2" s="1788"/>
      <c r="AD2" s="1788"/>
      <c r="AE2" s="1788" t="s">
        <v>222</v>
      </c>
      <c r="AF2" s="1792" t="s">
        <v>223</v>
      </c>
      <c r="AG2" s="1792"/>
      <c r="AH2" s="1792"/>
      <c r="AI2" s="1792"/>
      <c r="AJ2" s="1792"/>
      <c r="AK2" s="1792"/>
      <c r="AL2" s="1792"/>
      <c r="AM2" s="1788" t="s">
        <v>224</v>
      </c>
      <c r="AN2" s="1788"/>
      <c r="AO2" s="1788" t="s">
        <v>225</v>
      </c>
      <c r="AP2" s="1788"/>
      <c r="AQ2" s="1788"/>
      <c r="AR2" s="1789"/>
      <c r="AS2" s="1788" t="s">
        <v>226</v>
      </c>
      <c r="AT2" s="1789"/>
      <c r="AU2" s="1789"/>
      <c r="AV2" s="1789"/>
      <c r="AW2" s="1789"/>
      <c r="AX2" s="1789"/>
      <c r="AY2" s="1789"/>
      <c r="AZ2" s="1789"/>
      <c r="BA2" s="1789"/>
      <c r="BB2" s="1789"/>
      <c r="BC2" s="1789"/>
      <c r="BD2" s="1789"/>
      <c r="BE2" s="1789"/>
      <c r="BF2" s="1788" t="s">
        <v>227</v>
      </c>
    </row>
    <row r="3" spans="1:58" s="72" customFormat="1" ht="18" customHeight="1">
      <c r="A3" s="1815"/>
      <c r="B3" s="1788"/>
      <c r="C3" s="1788"/>
      <c r="D3" s="1788"/>
      <c r="E3" s="1788"/>
      <c r="F3" s="1788"/>
      <c r="G3" s="1788"/>
      <c r="H3" s="533" t="s">
        <v>436</v>
      </c>
      <c r="I3" s="1788"/>
      <c r="J3" s="1788"/>
      <c r="K3" s="1788"/>
      <c r="L3" s="1788"/>
      <c r="M3" s="1788"/>
      <c r="N3" s="1788"/>
      <c r="O3" s="1793"/>
      <c r="P3" s="1788" t="s">
        <v>389</v>
      </c>
      <c r="Q3" s="1789"/>
      <c r="R3" s="1789"/>
      <c r="S3" s="1788" t="s">
        <v>390</v>
      </c>
      <c r="T3" s="1789"/>
      <c r="U3" s="1789"/>
      <c r="V3" s="1789"/>
      <c r="W3" s="1788" t="s">
        <v>391</v>
      </c>
      <c r="X3" s="1789"/>
      <c r="Y3" s="1789"/>
      <c r="Z3" s="1789"/>
      <c r="AA3" s="1788" t="s">
        <v>229</v>
      </c>
      <c r="AB3" s="1788" t="s">
        <v>230</v>
      </c>
      <c r="AC3" s="1788" t="s">
        <v>441</v>
      </c>
      <c r="AD3" s="1788" t="s">
        <v>232</v>
      </c>
      <c r="AE3" s="1788"/>
      <c r="AF3" s="1793"/>
      <c r="AG3" s="1793"/>
      <c r="AH3" s="1793"/>
      <c r="AI3" s="1793"/>
      <c r="AJ3" s="1793"/>
      <c r="AK3" s="1793"/>
      <c r="AL3" s="1793"/>
      <c r="AM3" s="1788" t="s">
        <v>233</v>
      </c>
      <c r="AN3" s="1788" t="s">
        <v>234</v>
      </c>
      <c r="AO3" s="1788" t="s">
        <v>235</v>
      </c>
      <c r="AP3" s="1788"/>
      <c r="AQ3" s="566" t="s">
        <v>215</v>
      </c>
      <c r="AR3" s="1789" t="s">
        <v>237</v>
      </c>
      <c r="AS3" s="1788" t="s">
        <v>238</v>
      </c>
      <c r="AT3" s="1789"/>
      <c r="AU3" s="1789"/>
      <c r="AV3" s="1789"/>
      <c r="AW3" s="1789"/>
      <c r="AX3" s="1788" t="s">
        <v>239</v>
      </c>
      <c r="AY3" s="1789"/>
      <c r="AZ3" s="1789"/>
      <c r="BA3" s="1789"/>
      <c r="BB3" s="1789"/>
      <c r="BC3" s="1788" t="s">
        <v>156</v>
      </c>
      <c r="BD3" s="1789"/>
      <c r="BE3" s="1789"/>
      <c r="BF3" s="1788"/>
    </row>
    <row r="4" spans="1:58" s="72" customFormat="1" ht="24" customHeight="1">
      <c r="A4" s="1815"/>
      <c r="B4" s="1788"/>
      <c r="C4" s="1788"/>
      <c r="D4" s="1788"/>
      <c r="E4" s="1788"/>
      <c r="F4" s="1788"/>
      <c r="G4" s="1788"/>
      <c r="H4" s="533"/>
      <c r="I4" s="1788"/>
      <c r="J4" s="1788"/>
      <c r="K4" s="1788"/>
      <c r="L4" s="1788"/>
      <c r="M4" s="1788"/>
      <c r="N4" s="1788"/>
      <c r="O4" s="1794"/>
      <c r="P4" s="533" t="s">
        <v>147</v>
      </c>
      <c r="Q4" s="533" t="s">
        <v>146</v>
      </c>
      <c r="R4" s="533" t="s">
        <v>286</v>
      </c>
      <c r="S4" s="533" t="s">
        <v>147</v>
      </c>
      <c r="T4" s="533" t="s">
        <v>146</v>
      </c>
      <c r="U4" s="533" t="s">
        <v>208</v>
      </c>
      <c r="V4" s="567" t="s">
        <v>1891</v>
      </c>
      <c r="W4" s="533" t="s">
        <v>147</v>
      </c>
      <c r="X4" s="533" t="s">
        <v>146</v>
      </c>
      <c r="Y4" s="533" t="s">
        <v>1890</v>
      </c>
      <c r="Z4" s="533" t="s">
        <v>52</v>
      </c>
      <c r="AA4" s="1788"/>
      <c r="AB4" s="1788"/>
      <c r="AC4" s="1788"/>
      <c r="AD4" s="1788"/>
      <c r="AE4" s="1788"/>
      <c r="AF4" s="1794"/>
      <c r="AG4" s="1794"/>
      <c r="AH4" s="1794"/>
      <c r="AI4" s="1794"/>
      <c r="AJ4" s="1794"/>
      <c r="AK4" s="1794"/>
      <c r="AL4" s="1794"/>
      <c r="AM4" s="1788"/>
      <c r="AN4" s="1788"/>
      <c r="AO4" s="533" t="s">
        <v>245</v>
      </c>
      <c r="AP4" s="533" t="s">
        <v>246</v>
      </c>
      <c r="AQ4" s="533" t="s">
        <v>247</v>
      </c>
      <c r="AR4" s="1789"/>
      <c r="AS4" s="566" t="s">
        <v>248</v>
      </c>
      <c r="AT4" s="533" t="s">
        <v>249</v>
      </c>
      <c r="AU4" s="533" t="s">
        <v>132</v>
      </c>
      <c r="AV4" s="533" t="s">
        <v>250</v>
      </c>
      <c r="AW4" s="533" t="s">
        <v>251</v>
      </c>
      <c r="AX4" s="533" t="s">
        <v>248</v>
      </c>
      <c r="AY4" s="533" t="s">
        <v>249</v>
      </c>
      <c r="AZ4" s="533" t="s">
        <v>132</v>
      </c>
      <c r="BA4" s="533" t="s">
        <v>250</v>
      </c>
      <c r="BB4" s="533" t="s">
        <v>251</v>
      </c>
      <c r="BC4" s="533" t="s">
        <v>248</v>
      </c>
      <c r="BD4" s="533" t="s">
        <v>249</v>
      </c>
      <c r="BE4" s="533" t="s">
        <v>132</v>
      </c>
      <c r="BF4" s="1788"/>
    </row>
    <row r="5" spans="1:58" s="1320" customFormat="1" ht="24" customHeight="1">
      <c r="A5" s="1547"/>
      <c r="B5" s="1534"/>
      <c r="C5" s="1534"/>
      <c r="D5" s="1534"/>
      <c r="E5" s="1534"/>
      <c r="F5" s="1534"/>
      <c r="G5" s="1534"/>
      <c r="H5" s="1534"/>
      <c r="I5" s="1534"/>
      <c r="J5" s="1534"/>
      <c r="K5" s="1534"/>
      <c r="L5" s="1534"/>
      <c r="M5" s="1534"/>
      <c r="N5" s="1534"/>
      <c r="O5" s="1536"/>
      <c r="P5" s="1534"/>
      <c r="Q5" s="1534"/>
      <c r="R5" s="1534"/>
      <c r="S5" s="1534"/>
      <c r="T5" s="1534"/>
      <c r="U5" s="1534"/>
      <c r="V5" s="567"/>
      <c r="W5" s="1534"/>
      <c r="X5" s="1534"/>
      <c r="Y5" s="1534"/>
      <c r="Z5" s="1534"/>
      <c r="AA5" s="1534"/>
      <c r="AB5" s="1534"/>
      <c r="AC5" s="1534"/>
      <c r="AD5" s="1534"/>
      <c r="AE5" s="1534"/>
      <c r="AF5" s="1536"/>
      <c r="AG5" s="1536"/>
      <c r="AH5" s="1536"/>
      <c r="AI5" s="1536"/>
      <c r="AJ5" s="1536"/>
      <c r="AK5" s="1536"/>
      <c r="AL5" s="1536"/>
      <c r="AM5" s="1534"/>
      <c r="AN5" s="1534"/>
      <c r="AO5" s="1534"/>
      <c r="AP5" s="1534"/>
      <c r="AQ5" s="1534"/>
      <c r="AR5" s="1535"/>
      <c r="AS5" s="1535"/>
      <c r="AT5" s="1534"/>
      <c r="AU5" s="1534"/>
      <c r="AV5" s="1534"/>
      <c r="AW5" s="1534"/>
      <c r="AX5" s="1534"/>
      <c r="AY5" s="1534"/>
      <c r="AZ5" s="1534"/>
      <c r="BA5" s="1534"/>
      <c r="BB5" s="1534"/>
      <c r="BC5" s="1534"/>
      <c r="BD5" s="1534"/>
      <c r="BE5" s="1534"/>
      <c r="BF5" s="1534"/>
    </row>
    <row r="6" spans="1:58" s="72" customFormat="1" ht="24.95" hidden="1" customHeight="1">
      <c r="A6" s="568"/>
      <c r="B6" s="157" t="s">
        <v>48</v>
      </c>
      <c r="C6" s="157" t="s">
        <v>1</v>
      </c>
      <c r="D6" s="157"/>
      <c r="E6" s="331">
        <f>COUNTA(E8:E104,E106:E133,E135:E150,E152:E173,E175:E184,E186:E204,E206:E217,E219:E226,E228:E340,E342:E361,E363:E379,E381:E389,E391:E412,E414:E437,E439:E465,E467:E495,E497:E498)</f>
        <v>475</v>
      </c>
      <c r="F6" s="157"/>
      <c r="G6" s="157"/>
      <c r="H6" s="157"/>
      <c r="I6" s="157"/>
      <c r="J6" s="157"/>
      <c r="K6" s="157"/>
      <c r="L6" s="160">
        <f>SUM(L8:L104,L106:L133,L135:L150,L152:L173,L175:L184,L186:L204,L206:L217,L219:L226,L228:L340,L342:L361,L363:L379,L381:L389,L391:L412,L414:L437,L439:L465,L467:L495,L497:L498)</f>
        <v>7963770.2999999998</v>
      </c>
      <c r="M6" s="160">
        <f>SUM(M8:M104,M106:M133,M135:M150,M152:M173,M175:M184,M186:M204,M206:M217,M219:M226,M228:M340,M342:M361,M363:M379,M381:M389,M391:M412,M414:M437,M439:M465,M467:M495,M497:M498)</f>
        <v>1187129.9930000002</v>
      </c>
      <c r="N6" s="401">
        <f>SUM(N8:N104,N106:N133,N135:N150,N152:N173,N175:N184,N186:N204,N206:N217,N219:N226,N228:N340,N342:N361,N363:N379,N381:N389,N391:N412,N414:N437,N439:N465,N467:N495,N497:N498)</f>
        <v>2600615.4650000003</v>
      </c>
      <c r="O6" s="157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57"/>
      <c r="AB6" s="160"/>
      <c r="AC6" s="157"/>
      <c r="AD6" s="157"/>
      <c r="AE6" s="157"/>
      <c r="AF6" s="157"/>
      <c r="AG6" s="157"/>
      <c r="AH6" s="157"/>
      <c r="AI6" s="157"/>
      <c r="AJ6" s="157"/>
      <c r="AK6" s="157"/>
      <c r="AL6" s="160"/>
      <c r="AM6" s="157"/>
      <c r="AN6" s="157"/>
      <c r="AO6" s="157"/>
      <c r="AP6" s="157"/>
      <c r="AQ6" s="157"/>
      <c r="AR6" s="170"/>
      <c r="AS6" s="170"/>
      <c r="AT6" s="157"/>
      <c r="AU6" s="157"/>
      <c r="AV6" s="157"/>
      <c r="AW6" s="157"/>
      <c r="AX6" s="157"/>
      <c r="AY6" s="157"/>
      <c r="AZ6" s="157"/>
      <c r="BA6" s="157"/>
      <c r="BB6" s="157"/>
      <c r="BC6" s="157"/>
      <c r="BD6" s="157"/>
      <c r="BE6" s="157"/>
      <c r="BF6" s="157"/>
    </row>
    <row r="7" spans="1:58" s="73" customFormat="1" ht="24.95" hidden="1" customHeight="1">
      <c r="A7" s="568"/>
      <c r="B7" s="198" t="s">
        <v>56</v>
      </c>
      <c r="C7" s="157" t="s">
        <v>55</v>
      </c>
      <c r="D7" s="157"/>
      <c r="E7" s="331">
        <f>COUNTA(E8:E104)</f>
        <v>97</v>
      </c>
      <c r="F7" s="157"/>
      <c r="G7" s="157"/>
      <c r="H7" s="157"/>
      <c r="I7" s="157"/>
      <c r="J7" s="157"/>
      <c r="K7" s="157"/>
      <c r="L7" s="160">
        <f>SUM(L8:L104)</f>
        <v>728535.35000000009</v>
      </c>
      <c r="M7" s="160">
        <f>SUM(M8:M104)</f>
        <v>182513.02</v>
      </c>
      <c r="N7" s="160">
        <f>SUM(N8:N104)</f>
        <v>640819.68000000005</v>
      </c>
      <c r="O7" s="157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57"/>
      <c r="AB7" s="160"/>
      <c r="AC7" s="157"/>
      <c r="AD7" s="157"/>
      <c r="AE7" s="157"/>
      <c r="AF7" s="157"/>
      <c r="AG7" s="157"/>
      <c r="AH7" s="157"/>
      <c r="AI7" s="157"/>
      <c r="AJ7" s="157"/>
      <c r="AK7" s="157"/>
      <c r="AL7" s="160"/>
      <c r="AM7" s="157"/>
      <c r="AN7" s="157"/>
      <c r="AO7" s="157"/>
      <c r="AP7" s="157"/>
      <c r="AQ7" s="157"/>
      <c r="AR7" s="170"/>
      <c r="AS7" s="170"/>
      <c r="AT7" s="157"/>
      <c r="AU7" s="157"/>
      <c r="AV7" s="157"/>
      <c r="AW7" s="157"/>
      <c r="AX7" s="157"/>
      <c r="AY7" s="157"/>
      <c r="AZ7" s="157"/>
      <c r="BA7" s="157"/>
      <c r="BB7" s="157"/>
      <c r="BC7" s="157"/>
      <c r="BD7" s="157"/>
      <c r="BE7" s="157"/>
      <c r="BF7" s="157"/>
    </row>
    <row r="8" spans="1:58" s="73" customFormat="1" ht="24.95" hidden="1" customHeight="1">
      <c r="A8" s="569" t="s">
        <v>145</v>
      </c>
      <c r="B8" s="164"/>
      <c r="C8" s="157" t="s">
        <v>9240</v>
      </c>
      <c r="D8" s="157" t="s">
        <v>9759</v>
      </c>
      <c r="E8" s="157" t="s">
        <v>15691</v>
      </c>
      <c r="F8" s="157" t="s">
        <v>9240</v>
      </c>
      <c r="G8" s="157" t="s">
        <v>9243</v>
      </c>
      <c r="H8" s="186" t="s">
        <v>9244</v>
      </c>
      <c r="I8" s="157" t="s">
        <v>9760</v>
      </c>
      <c r="J8" s="157">
        <v>30</v>
      </c>
      <c r="K8" s="157" t="s">
        <v>9761</v>
      </c>
      <c r="L8" s="471"/>
      <c r="M8" s="471">
        <v>2264</v>
      </c>
      <c r="N8" s="471">
        <v>11883</v>
      </c>
      <c r="O8" s="157" t="s">
        <v>396</v>
      </c>
      <c r="P8" s="471"/>
      <c r="Q8" s="471"/>
      <c r="R8" s="471"/>
      <c r="S8" s="471"/>
      <c r="T8" s="471"/>
      <c r="U8" s="471"/>
      <c r="V8" s="471"/>
      <c r="W8" s="471">
        <v>25</v>
      </c>
      <c r="X8" s="471">
        <v>16</v>
      </c>
      <c r="Y8" s="471">
        <v>6</v>
      </c>
      <c r="Z8" s="471">
        <v>400</v>
      </c>
      <c r="AA8" s="157"/>
      <c r="AB8" s="471">
        <v>158</v>
      </c>
      <c r="AC8" s="157"/>
      <c r="AD8" s="157"/>
      <c r="AE8" s="157">
        <v>1991</v>
      </c>
      <c r="AF8" s="157"/>
      <c r="AG8" s="157">
        <v>1110</v>
      </c>
      <c r="AH8" s="157">
        <v>3000</v>
      </c>
      <c r="AI8" s="157"/>
      <c r="AJ8" s="157"/>
      <c r="AK8" s="157"/>
      <c r="AL8" s="471">
        <v>5116</v>
      </c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/>
      <c r="BB8" s="157"/>
      <c r="BC8" s="157"/>
      <c r="BD8" s="157"/>
      <c r="BE8" s="157"/>
      <c r="BF8" s="157"/>
    </row>
    <row r="9" spans="1:58" s="73" customFormat="1" ht="24.95" hidden="1" customHeight="1">
      <c r="A9" s="569">
        <v>2</v>
      </c>
      <c r="B9" s="164"/>
      <c r="C9" s="1360" t="s">
        <v>9240</v>
      </c>
      <c r="D9" s="1360" t="s">
        <v>9762</v>
      </c>
      <c r="E9" s="1360" t="s">
        <v>15692</v>
      </c>
      <c r="F9" s="1360" t="s">
        <v>9240</v>
      </c>
      <c r="G9" s="1360" t="s">
        <v>9763</v>
      </c>
      <c r="H9" s="1326" t="s">
        <v>9244</v>
      </c>
      <c r="I9" s="1360" t="s">
        <v>9760</v>
      </c>
      <c r="J9" s="1360">
        <v>29</v>
      </c>
      <c r="K9" s="1360" t="s">
        <v>9761</v>
      </c>
      <c r="L9" s="471"/>
      <c r="M9" s="471">
        <v>1730</v>
      </c>
      <c r="N9" s="471">
        <v>11262</v>
      </c>
      <c r="O9" s="1360" t="s">
        <v>396</v>
      </c>
      <c r="P9" s="471"/>
      <c r="Q9" s="471"/>
      <c r="R9" s="471"/>
      <c r="S9" s="471"/>
      <c r="T9" s="471"/>
      <c r="U9" s="471"/>
      <c r="V9" s="471"/>
      <c r="W9" s="471">
        <v>25</v>
      </c>
      <c r="X9" s="471">
        <v>15</v>
      </c>
      <c r="Y9" s="471">
        <v>6</v>
      </c>
      <c r="Z9" s="471">
        <v>375</v>
      </c>
      <c r="AA9" s="1360"/>
      <c r="AB9" s="471">
        <v>175</v>
      </c>
      <c r="AC9" s="1360"/>
      <c r="AD9" s="1360"/>
      <c r="AE9" s="1360">
        <v>2000</v>
      </c>
      <c r="AF9" s="1360">
        <v>11747</v>
      </c>
      <c r="AG9" s="1360"/>
      <c r="AH9" s="1360">
        <v>12900</v>
      </c>
      <c r="AI9" s="1360"/>
      <c r="AJ9" s="1360"/>
      <c r="AK9" s="1360"/>
      <c r="AL9" s="471">
        <v>24647</v>
      </c>
      <c r="AM9" s="1360"/>
      <c r="AN9" s="1360"/>
      <c r="AO9" s="1360"/>
      <c r="AP9" s="1360"/>
      <c r="AQ9" s="1360"/>
      <c r="AR9" s="1360"/>
      <c r="AS9" s="1360"/>
      <c r="AT9" s="1360"/>
      <c r="AU9" s="1360"/>
      <c r="AV9" s="1360"/>
      <c r="AW9" s="1360"/>
      <c r="AX9" s="1360"/>
      <c r="AY9" s="1360"/>
      <c r="AZ9" s="1360"/>
      <c r="BA9" s="1360"/>
      <c r="BB9" s="1360"/>
      <c r="BC9" s="1360"/>
      <c r="BD9" s="1360"/>
      <c r="BE9" s="1360"/>
      <c r="BF9" s="1360"/>
    </row>
    <row r="10" spans="1:58" s="73" customFormat="1" ht="24.95" hidden="1" customHeight="1">
      <c r="A10" s="569"/>
      <c r="B10" s="164"/>
      <c r="C10" s="1360" t="s">
        <v>9240</v>
      </c>
      <c r="D10" s="1360" t="s">
        <v>13007</v>
      </c>
      <c r="E10" s="1360" t="s">
        <v>15693</v>
      </c>
      <c r="F10" s="1360" t="s">
        <v>9240</v>
      </c>
      <c r="G10" s="1360" t="s">
        <v>294</v>
      </c>
      <c r="H10" s="1326" t="s">
        <v>9244</v>
      </c>
      <c r="I10" s="1360" t="s">
        <v>9760</v>
      </c>
      <c r="J10" s="1360"/>
      <c r="K10" s="1360"/>
      <c r="L10" s="471"/>
      <c r="M10" s="471">
        <v>2083.35</v>
      </c>
      <c r="N10" s="471">
        <v>6756.14</v>
      </c>
      <c r="O10" s="1360" t="s">
        <v>396</v>
      </c>
      <c r="P10" s="471"/>
      <c r="Q10" s="471"/>
      <c r="R10" s="471"/>
      <c r="S10" s="471"/>
      <c r="T10" s="471"/>
      <c r="U10" s="471"/>
      <c r="V10" s="471"/>
      <c r="W10" s="471">
        <v>25</v>
      </c>
      <c r="X10" s="471">
        <v>11</v>
      </c>
      <c r="Y10" s="471">
        <v>5</v>
      </c>
      <c r="Z10" s="471">
        <v>275</v>
      </c>
      <c r="AA10" s="1360"/>
      <c r="AB10" s="471"/>
      <c r="AC10" s="1360"/>
      <c r="AD10" s="1360"/>
      <c r="AE10" s="1360">
        <v>2007</v>
      </c>
      <c r="AF10" s="1360"/>
      <c r="AG10" s="1360"/>
      <c r="AH10" s="1360"/>
      <c r="AI10" s="1360"/>
      <c r="AJ10" s="1360"/>
      <c r="AK10" s="1360"/>
      <c r="AL10" s="471">
        <v>16254</v>
      </c>
      <c r="AM10" s="1360"/>
      <c r="AN10" s="1360"/>
      <c r="AO10" s="1360"/>
      <c r="AP10" s="1360"/>
      <c r="AQ10" s="1360"/>
      <c r="AR10" s="1360"/>
      <c r="AS10" s="1360"/>
      <c r="AT10" s="1360"/>
      <c r="AU10" s="1360"/>
      <c r="AV10" s="1360"/>
      <c r="AW10" s="1360"/>
      <c r="AX10" s="1360"/>
      <c r="AY10" s="1360"/>
      <c r="AZ10" s="1360"/>
      <c r="BA10" s="1360"/>
      <c r="BB10" s="1360"/>
      <c r="BC10" s="1360"/>
      <c r="BD10" s="1360"/>
      <c r="BE10" s="1360"/>
      <c r="BF10" s="1360"/>
    </row>
    <row r="11" spans="1:58" s="73" customFormat="1" ht="24.95" hidden="1" customHeight="1">
      <c r="A11" s="569">
        <v>3</v>
      </c>
      <c r="B11" s="164"/>
      <c r="C11" s="1360" t="s">
        <v>593</v>
      </c>
      <c r="D11" s="1360"/>
      <c r="E11" s="1360" t="s">
        <v>15694</v>
      </c>
      <c r="F11" s="1360" t="s">
        <v>593</v>
      </c>
      <c r="G11" s="1360" t="s">
        <v>458</v>
      </c>
      <c r="H11" s="1326" t="s">
        <v>9279</v>
      </c>
      <c r="I11" s="1360" t="s">
        <v>2848</v>
      </c>
      <c r="J11" s="1360" t="s">
        <v>459</v>
      </c>
      <c r="K11" s="1360"/>
      <c r="L11" s="471">
        <v>9173</v>
      </c>
      <c r="M11" s="471">
        <v>5119</v>
      </c>
      <c r="N11" s="471">
        <v>36726</v>
      </c>
      <c r="O11" s="1360" t="s">
        <v>396</v>
      </c>
      <c r="P11" s="471"/>
      <c r="Q11" s="471"/>
      <c r="R11" s="471"/>
      <c r="S11" s="471">
        <v>25</v>
      </c>
      <c r="T11" s="471">
        <v>16</v>
      </c>
      <c r="U11" s="471">
        <v>8</v>
      </c>
      <c r="V11" s="471">
        <v>424.86</v>
      </c>
      <c r="W11" s="471">
        <v>25</v>
      </c>
      <c r="X11" s="471">
        <v>7</v>
      </c>
      <c r="Y11" s="471">
        <v>3</v>
      </c>
      <c r="Z11" s="471">
        <v>167.9</v>
      </c>
      <c r="AA11" s="1360">
        <v>73.174000000000007</v>
      </c>
      <c r="AB11" s="471"/>
      <c r="AC11" s="1360"/>
      <c r="AD11" s="1360"/>
      <c r="AE11" s="1360">
        <v>2005</v>
      </c>
      <c r="AF11" s="1360"/>
      <c r="AG11" s="1360"/>
      <c r="AH11" s="1360"/>
      <c r="AI11" s="1360"/>
      <c r="AJ11" s="1360"/>
      <c r="AK11" s="1360"/>
      <c r="AL11" s="471"/>
      <c r="AM11" s="1360"/>
      <c r="AN11" s="1360"/>
      <c r="AO11" s="1360"/>
      <c r="AP11" s="1360"/>
      <c r="AQ11" s="1360"/>
      <c r="AR11" s="1360"/>
      <c r="AS11" s="1360"/>
      <c r="AT11" s="1360"/>
      <c r="AU11" s="1360"/>
      <c r="AV11" s="1360"/>
      <c r="AW11" s="1360"/>
      <c r="AX11" s="1360"/>
      <c r="AY11" s="1360"/>
      <c r="AZ11" s="1360"/>
      <c r="BA11" s="1360"/>
      <c r="BB11" s="1360"/>
      <c r="BC11" s="1360"/>
      <c r="BD11" s="1360"/>
      <c r="BE11" s="1360"/>
      <c r="BF11" s="1360"/>
    </row>
    <row r="12" spans="1:58" s="73" customFormat="1" ht="24.95" hidden="1" customHeight="1">
      <c r="A12" s="569">
        <v>4</v>
      </c>
      <c r="B12" s="164"/>
      <c r="C12" s="1365" t="s">
        <v>593</v>
      </c>
      <c r="D12" s="1365"/>
      <c r="E12" s="1365" t="s">
        <v>15695</v>
      </c>
      <c r="F12" s="1365" t="s">
        <v>593</v>
      </c>
      <c r="G12" s="1365"/>
      <c r="H12" s="1326"/>
      <c r="I12" s="1365" t="s">
        <v>2848</v>
      </c>
      <c r="J12" s="1365"/>
      <c r="K12" s="1365"/>
      <c r="L12" s="471">
        <v>2830</v>
      </c>
      <c r="M12" s="471">
        <v>1115</v>
      </c>
      <c r="N12" s="471">
        <v>1115</v>
      </c>
      <c r="O12" s="1365" t="s">
        <v>396</v>
      </c>
      <c r="P12" s="471"/>
      <c r="Q12" s="471"/>
      <c r="R12" s="471"/>
      <c r="S12" s="471">
        <v>25</v>
      </c>
      <c r="T12" s="471">
        <v>16</v>
      </c>
      <c r="U12" s="471">
        <v>6</v>
      </c>
      <c r="V12" s="471">
        <v>400</v>
      </c>
      <c r="W12" s="471">
        <v>8</v>
      </c>
      <c r="X12" s="471">
        <v>5</v>
      </c>
      <c r="Y12" s="471">
        <v>3</v>
      </c>
      <c r="Z12" s="471">
        <v>120</v>
      </c>
      <c r="AA12" s="1365"/>
      <c r="AB12" s="471"/>
      <c r="AC12" s="1365"/>
      <c r="AD12" s="1365"/>
      <c r="AE12" s="1365">
        <v>2008</v>
      </c>
      <c r="AF12" s="1365"/>
      <c r="AG12" s="1365"/>
      <c r="AH12" s="1365"/>
      <c r="AI12" s="1365"/>
      <c r="AJ12" s="1365"/>
      <c r="AK12" s="1365"/>
      <c r="AL12" s="471"/>
      <c r="AM12" s="1365"/>
      <c r="AN12" s="1365"/>
      <c r="AO12" s="1365"/>
      <c r="AP12" s="1365"/>
      <c r="AQ12" s="1365"/>
      <c r="AR12" s="1365"/>
      <c r="AS12" s="1365"/>
      <c r="AT12" s="1365"/>
      <c r="AU12" s="1365"/>
      <c r="AV12" s="1365"/>
      <c r="AW12" s="1365"/>
      <c r="AX12" s="1365"/>
      <c r="AY12" s="1365"/>
      <c r="AZ12" s="1365"/>
      <c r="BA12" s="1365"/>
      <c r="BB12" s="1365"/>
      <c r="BC12" s="1365"/>
      <c r="BD12" s="1365"/>
      <c r="BE12" s="1365"/>
      <c r="BF12" s="1365"/>
    </row>
    <row r="13" spans="1:58" s="73" customFormat="1" ht="24.95" hidden="1" customHeight="1">
      <c r="A13" s="569">
        <v>5</v>
      </c>
      <c r="B13" s="164"/>
      <c r="C13" s="1365" t="s">
        <v>9248</v>
      </c>
      <c r="D13" s="1365" t="s">
        <v>12973</v>
      </c>
      <c r="E13" s="1365" t="s">
        <v>15696</v>
      </c>
      <c r="F13" s="1365" t="s">
        <v>9248</v>
      </c>
      <c r="G13" s="1365" t="s">
        <v>9765</v>
      </c>
      <c r="H13" s="1326"/>
      <c r="I13" s="1365" t="s">
        <v>9766</v>
      </c>
      <c r="J13" s="1365">
        <v>17</v>
      </c>
      <c r="K13" s="1365"/>
      <c r="L13" s="471">
        <v>1270</v>
      </c>
      <c r="M13" s="471">
        <v>762</v>
      </c>
      <c r="N13" s="471">
        <v>5919</v>
      </c>
      <c r="O13" s="1365" t="s">
        <v>396</v>
      </c>
      <c r="P13" s="471"/>
      <c r="Q13" s="471"/>
      <c r="R13" s="471"/>
      <c r="S13" s="471"/>
      <c r="T13" s="471"/>
      <c r="U13" s="471"/>
      <c r="V13" s="471"/>
      <c r="W13" s="471">
        <v>25</v>
      </c>
      <c r="X13" s="471">
        <v>15</v>
      </c>
      <c r="Y13" s="471">
        <v>4</v>
      </c>
      <c r="Z13" s="471"/>
      <c r="AA13" s="1365">
        <v>47</v>
      </c>
      <c r="AB13" s="471"/>
      <c r="AC13" s="1365"/>
      <c r="AD13" s="1365"/>
      <c r="AE13" s="1365">
        <v>2005</v>
      </c>
      <c r="AF13" s="1365">
        <v>331</v>
      </c>
      <c r="AG13" s="1365">
        <v>3160</v>
      </c>
      <c r="AH13" s="1365">
        <v>800</v>
      </c>
      <c r="AI13" s="1365"/>
      <c r="AJ13" s="1365"/>
      <c r="AK13" s="1365"/>
      <c r="AL13" s="471">
        <v>16000</v>
      </c>
      <c r="AM13" s="1365"/>
      <c r="AN13" s="1365"/>
      <c r="AO13" s="1365"/>
      <c r="AP13" s="1365"/>
      <c r="AQ13" s="1365"/>
      <c r="AR13" s="1365"/>
      <c r="AS13" s="1365"/>
      <c r="AT13" s="1365"/>
      <c r="AU13" s="1365"/>
      <c r="AV13" s="1365"/>
      <c r="AW13" s="1365"/>
      <c r="AX13" s="1365"/>
      <c r="AY13" s="1365"/>
      <c r="AZ13" s="1365"/>
      <c r="BA13" s="1365"/>
      <c r="BB13" s="1365"/>
      <c r="BC13" s="1365"/>
      <c r="BD13" s="1365"/>
      <c r="BE13" s="1365"/>
      <c r="BF13" s="1365"/>
    </row>
    <row r="14" spans="1:58" s="73" customFormat="1" ht="24.95" hidden="1" customHeight="1">
      <c r="A14" s="569">
        <v>6</v>
      </c>
      <c r="B14" s="164"/>
      <c r="C14" s="1360" t="s">
        <v>9248</v>
      </c>
      <c r="D14" s="1360" t="s">
        <v>12972</v>
      </c>
      <c r="E14" s="1360" t="s">
        <v>15697</v>
      </c>
      <c r="F14" s="1360" t="s">
        <v>9248</v>
      </c>
      <c r="G14" s="1360" t="s">
        <v>9765</v>
      </c>
      <c r="H14" s="1326"/>
      <c r="I14" s="1360" t="s">
        <v>9768</v>
      </c>
      <c r="J14" s="1360">
        <v>23</v>
      </c>
      <c r="K14" s="1360"/>
      <c r="L14" s="471">
        <v>1627</v>
      </c>
      <c r="M14" s="471">
        <v>877</v>
      </c>
      <c r="N14" s="471">
        <v>6358</v>
      </c>
      <c r="O14" s="1360" t="s">
        <v>396</v>
      </c>
      <c r="P14" s="471"/>
      <c r="Q14" s="471"/>
      <c r="R14" s="471"/>
      <c r="S14" s="471"/>
      <c r="T14" s="471"/>
      <c r="U14" s="471"/>
      <c r="V14" s="471"/>
      <c r="W14" s="471">
        <v>25</v>
      </c>
      <c r="X14" s="471">
        <v>10</v>
      </c>
      <c r="Y14" s="471">
        <v>5</v>
      </c>
      <c r="Z14" s="471">
        <v>250</v>
      </c>
      <c r="AA14" s="1360">
        <v>97</v>
      </c>
      <c r="AB14" s="471"/>
      <c r="AC14" s="1360"/>
      <c r="AD14" s="1360"/>
      <c r="AE14" s="1360">
        <v>2001</v>
      </c>
      <c r="AF14" s="1360">
        <v>8144</v>
      </c>
      <c r="AG14" s="1360">
        <v>11156</v>
      </c>
      <c r="AH14" s="1360"/>
      <c r="AI14" s="1360"/>
      <c r="AJ14" s="1360"/>
      <c r="AK14" s="1360"/>
      <c r="AL14" s="471">
        <v>12592</v>
      </c>
      <c r="AM14" s="1360"/>
      <c r="AN14" s="1360"/>
      <c r="AO14" s="1360"/>
      <c r="AP14" s="1360"/>
      <c r="AQ14" s="1360"/>
      <c r="AR14" s="1360"/>
      <c r="AS14" s="1360"/>
      <c r="AT14" s="1360"/>
      <c r="AU14" s="1360"/>
      <c r="AV14" s="1360"/>
      <c r="AW14" s="1360"/>
      <c r="AX14" s="1360"/>
      <c r="AY14" s="1360"/>
      <c r="AZ14" s="1360"/>
      <c r="BA14" s="1360"/>
      <c r="BB14" s="1360"/>
      <c r="BC14" s="1360"/>
      <c r="BD14" s="1360"/>
      <c r="BE14" s="1360"/>
      <c r="BF14" s="1360"/>
    </row>
    <row r="15" spans="1:58" s="73" customFormat="1" ht="24.95" hidden="1" customHeight="1">
      <c r="A15" s="569"/>
      <c r="B15" s="164"/>
      <c r="C15" s="157" t="s">
        <v>9248</v>
      </c>
      <c r="D15" s="157" t="s">
        <v>12971</v>
      </c>
      <c r="E15" s="157" t="s">
        <v>15698</v>
      </c>
      <c r="F15" s="157" t="s">
        <v>9248</v>
      </c>
      <c r="G15" s="157" t="s">
        <v>9278</v>
      </c>
      <c r="H15" s="186" t="s">
        <v>9279</v>
      </c>
      <c r="I15" s="157" t="s">
        <v>15650</v>
      </c>
      <c r="J15" s="157" t="s">
        <v>9281</v>
      </c>
      <c r="K15" s="157"/>
      <c r="L15" s="471">
        <v>1201.9000000000001</v>
      </c>
      <c r="M15" s="471">
        <v>650.61</v>
      </c>
      <c r="N15" s="471">
        <v>3840.52</v>
      </c>
      <c r="O15" s="157" t="s">
        <v>396</v>
      </c>
      <c r="P15" s="471"/>
      <c r="Q15" s="471"/>
      <c r="R15" s="471"/>
      <c r="S15" s="471"/>
      <c r="T15" s="471"/>
      <c r="U15" s="471"/>
      <c r="V15" s="471"/>
      <c r="W15" s="471">
        <v>25</v>
      </c>
      <c r="X15" s="471">
        <v>15</v>
      </c>
      <c r="Y15" s="471">
        <v>5</v>
      </c>
      <c r="Z15" s="471">
        <v>435</v>
      </c>
      <c r="AA15" s="157">
        <v>73.174000000000007</v>
      </c>
      <c r="AB15" s="471">
        <v>20</v>
      </c>
      <c r="AC15" s="157"/>
      <c r="AD15" s="157"/>
      <c r="AE15" s="157">
        <v>1998</v>
      </c>
      <c r="AF15" s="157"/>
      <c r="AG15" s="157"/>
      <c r="AH15" s="157"/>
      <c r="AI15" s="157"/>
      <c r="AJ15" s="157"/>
      <c r="AK15" s="157"/>
      <c r="AL15" s="471">
        <v>7485</v>
      </c>
      <c r="AM15" s="157"/>
      <c r="AN15" s="157"/>
      <c r="AO15" s="157"/>
      <c r="AP15" s="157"/>
      <c r="AQ15" s="157"/>
      <c r="AR15" s="157"/>
      <c r="AS15" s="157"/>
      <c r="AT15" s="157"/>
      <c r="AU15" s="157"/>
      <c r="AV15" s="157"/>
      <c r="AW15" s="157"/>
      <c r="AX15" s="157"/>
      <c r="AY15" s="157"/>
      <c r="AZ15" s="157"/>
      <c r="BA15" s="157"/>
      <c r="BB15" s="157"/>
      <c r="BC15" s="157"/>
      <c r="BD15" s="157"/>
      <c r="BE15" s="157"/>
      <c r="BF15" s="157"/>
    </row>
    <row r="16" spans="1:58" s="73" customFormat="1" ht="24.95" hidden="1" customHeight="1">
      <c r="A16" s="569">
        <v>7</v>
      </c>
      <c r="B16" s="164"/>
      <c r="C16" s="157" t="s">
        <v>9248</v>
      </c>
      <c r="D16" s="157" t="s">
        <v>12974</v>
      </c>
      <c r="E16" s="157" t="s">
        <v>15699</v>
      </c>
      <c r="F16" s="157" t="s">
        <v>9248</v>
      </c>
      <c r="G16" s="157"/>
      <c r="H16" s="186"/>
      <c r="I16" s="157" t="s">
        <v>9766</v>
      </c>
      <c r="J16" s="157"/>
      <c r="K16" s="157"/>
      <c r="L16" s="471">
        <v>1333</v>
      </c>
      <c r="M16" s="471">
        <v>662</v>
      </c>
      <c r="N16" s="471">
        <v>6497</v>
      </c>
      <c r="O16" s="157" t="s">
        <v>396</v>
      </c>
      <c r="P16" s="471"/>
      <c r="Q16" s="471"/>
      <c r="R16" s="471"/>
      <c r="S16" s="471"/>
      <c r="T16" s="471"/>
      <c r="U16" s="471"/>
      <c r="V16" s="471"/>
      <c r="W16" s="471">
        <v>25</v>
      </c>
      <c r="X16" s="471">
        <v>20</v>
      </c>
      <c r="Y16" s="471">
        <v>5</v>
      </c>
      <c r="Z16" s="471">
        <v>500</v>
      </c>
      <c r="AA16" s="157"/>
      <c r="AB16" s="471">
        <v>20</v>
      </c>
      <c r="AC16" s="157"/>
      <c r="AD16" s="157"/>
      <c r="AE16" s="157">
        <v>2006</v>
      </c>
      <c r="AF16" s="157"/>
      <c r="AG16" s="157"/>
      <c r="AH16" s="157"/>
      <c r="AI16" s="157"/>
      <c r="AJ16" s="157"/>
      <c r="AK16" s="157"/>
      <c r="AL16" s="471">
        <v>14700</v>
      </c>
      <c r="AM16" s="157"/>
      <c r="AN16" s="157"/>
      <c r="AO16" s="157"/>
      <c r="AP16" s="157"/>
      <c r="AQ16" s="157"/>
      <c r="AR16" s="157"/>
      <c r="AS16" s="157"/>
      <c r="AT16" s="157"/>
      <c r="AU16" s="157"/>
      <c r="AV16" s="157"/>
      <c r="AW16" s="157"/>
      <c r="AX16" s="157"/>
      <c r="AY16" s="157"/>
      <c r="AZ16" s="157"/>
      <c r="BA16" s="157"/>
      <c r="BB16" s="157"/>
      <c r="BC16" s="157"/>
      <c r="BD16" s="157"/>
      <c r="BE16" s="157"/>
      <c r="BF16" s="157"/>
    </row>
    <row r="17" spans="1:58" s="73" customFormat="1" ht="24.95" hidden="1" customHeight="1">
      <c r="A17" s="569">
        <v>8</v>
      </c>
      <c r="B17" s="164"/>
      <c r="C17" s="157" t="s">
        <v>9236</v>
      </c>
      <c r="D17" s="157" t="s">
        <v>9769</v>
      </c>
      <c r="E17" s="157" t="s">
        <v>15700</v>
      </c>
      <c r="F17" s="157" t="s">
        <v>9236</v>
      </c>
      <c r="G17" s="157" t="s">
        <v>9770</v>
      </c>
      <c r="H17" s="186"/>
      <c r="I17" s="157" t="s">
        <v>9255</v>
      </c>
      <c r="J17" s="157" t="s">
        <v>9771</v>
      </c>
      <c r="K17" s="157" t="s">
        <v>9772</v>
      </c>
      <c r="L17" s="471">
        <v>6279</v>
      </c>
      <c r="M17" s="471">
        <v>1988</v>
      </c>
      <c r="N17" s="471">
        <v>5950</v>
      </c>
      <c r="O17" s="157" t="s">
        <v>396</v>
      </c>
      <c r="P17" s="471"/>
      <c r="Q17" s="471"/>
      <c r="R17" s="471"/>
      <c r="S17" s="471"/>
      <c r="T17" s="471"/>
      <c r="U17" s="471"/>
      <c r="V17" s="471"/>
      <c r="W17" s="471">
        <v>25</v>
      </c>
      <c r="X17" s="471">
        <v>15</v>
      </c>
      <c r="Y17" s="471">
        <v>7</v>
      </c>
      <c r="Z17" s="471">
        <v>375</v>
      </c>
      <c r="AA17" s="157">
        <v>60</v>
      </c>
      <c r="AB17" s="471"/>
      <c r="AC17" s="157"/>
      <c r="AD17" s="157"/>
      <c r="AE17" s="157">
        <v>1994</v>
      </c>
      <c r="AF17" s="157">
        <v>5845</v>
      </c>
      <c r="AG17" s="157"/>
      <c r="AH17" s="157"/>
      <c r="AI17" s="157"/>
      <c r="AJ17" s="157"/>
      <c r="AK17" s="157"/>
      <c r="AL17" s="471">
        <v>5845</v>
      </c>
      <c r="AM17" s="157">
        <v>2002</v>
      </c>
      <c r="AN17" s="157"/>
      <c r="AO17" s="157"/>
      <c r="AP17" s="157"/>
      <c r="AQ17" s="157"/>
      <c r="AR17" s="157"/>
      <c r="AS17" s="157"/>
      <c r="AT17" s="157"/>
      <c r="AU17" s="157"/>
      <c r="AV17" s="157"/>
      <c r="AW17" s="157"/>
      <c r="AX17" s="157"/>
      <c r="AY17" s="157"/>
      <c r="AZ17" s="157"/>
      <c r="BA17" s="157"/>
      <c r="BB17" s="157"/>
      <c r="BC17" s="157"/>
      <c r="BD17" s="157"/>
      <c r="BE17" s="157"/>
      <c r="BF17" s="157"/>
    </row>
    <row r="18" spans="1:58" s="73" customFormat="1" ht="24.95" hidden="1" customHeight="1">
      <c r="A18" s="569"/>
      <c r="B18" s="164"/>
      <c r="C18" s="157" t="s">
        <v>9236</v>
      </c>
      <c r="D18" s="157"/>
      <c r="E18" s="157" t="s">
        <v>15701</v>
      </c>
      <c r="F18" s="157" t="s">
        <v>9236</v>
      </c>
      <c r="G18" s="157"/>
      <c r="H18" s="186"/>
      <c r="I18" s="157" t="s">
        <v>9255</v>
      </c>
      <c r="J18" s="157"/>
      <c r="K18" s="157"/>
      <c r="L18" s="160">
        <v>3044</v>
      </c>
      <c r="M18" s="160">
        <v>1894</v>
      </c>
      <c r="N18" s="160">
        <v>1894</v>
      </c>
      <c r="O18" s="157" t="s">
        <v>396</v>
      </c>
      <c r="P18" s="160"/>
      <c r="Q18" s="160"/>
      <c r="R18" s="160"/>
      <c r="S18" s="160"/>
      <c r="T18" s="160"/>
      <c r="U18" s="160"/>
      <c r="V18" s="160"/>
      <c r="W18" s="160">
        <v>25</v>
      </c>
      <c r="X18" s="160">
        <v>15</v>
      </c>
      <c r="Y18" s="160">
        <v>6</v>
      </c>
      <c r="Z18" s="160">
        <v>375</v>
      </c>
      <c r="AA18" s="157"/>
      <c r="AB18" s="160">
        <v>102</v>
      </c>
      <c r="AC18" s="157"/>
      <c r="AD18" s="157"/>
      <c r="AE18" s="157">
        <v>2004</v>
      </c>
      <c r="AF18" s="157"/>
      <c r="AG18" s="157"/>
      <c r="AH18" s="157"/>
      <c r="AI18" s="157"/>
      <c r="AJ18" s="157"/>
      <c r="AK18" s="157"/>
      <c r="AL18" s="160"/>
      <c r="AM18" s="157"/>
      <c r="AN18" s="157"/>
      <c r="AO18" s="157"/>
      <c r="AP18" s="157"/>
      <c r="AQ18" s="157"/>
      <c r="AR18" s="157"/>
      <c r="AS18" s="157"/>
      <c r="AT18" s="157"/>
      <c r="AU18" s="157"/>
      <c r="AV18" s="157"/>
      <c r="AW18" s="157"/>
      <c r="AX18" s="157"/>
      <c r="AY18" s="157"/>
      <c r="AZ18" s="157"/>
      <c r="BA18" s="157"/>
      <c r="BB18" s="157"/>
      <c r="BC18" s="157"/>
      <c r="BD18" s="157"/>
      <c r="BE18" s="157"/>
      <c r="BF18" s="157"/>
    </row>
    <row r="19" spans="1:58" s="73" customFormat="1" ht="24.95" hidden="1" customHeight="1">
      <c r="A19" s="569"/>
      <c r="B19" s="164"/>
      <c r="C19" s="674" t="s">
        <v>9236</v>
      </c>
      <c r="D19" s="674"/>
      <c r="E19" s="674" t="s">
        <v>15702</v>
      </c>
      <c r="F19" s="674" t="s">
        <v>9236</v>
      </c>
      <c r="G19" s="674"/>
      <c r="H19" s="186"/>
      <c r="I19" s="674" t="s">
        <v>9255</v>
      </c>
      <c r="J19" s="674"/>
      <c r="K19" s="674"/>
      <c r="L19" s="672" t="s">
        <v>944</v>
      </c>
      <c r="M19" s="672">
        <v>2727</v>
      </c>
      <c r="N19" s="672">
        <v>4587</v>
      </c>
      <c r="O19" s="674" t="s">
        <v>396</v>
      </c>
      <c r="P19" s="672"/>
      <c r="Q19" s="672"/>
      <c r="R19" s="672"/>
      <c r="S19" s="672"/>
      <c r="T19" s="672"/>
      <c r="U19" s="672"/>
      <c r="V19" s="672"/>
      <c r="W19" s="672">
        <v>25</v>
      </c>
      <c r="X19" s="672">
        <v>15</v>
      </c>
      <c r="Y19" s="672">
        <v>5</v>
      </c>
      <c r="Z19" s="672">
        <v>268</v>
      </c>
      <c r="AA19" s="674"/>
      <c r="AB19" s="672" t="s">
        <v>944</v>
      </c>
      <c r="AC19" s="674"/>
      <c r="AD19" s="674"/>
      <c r="AE19" s="674">
        <v>2002</v>
      </c>
      <c r="AF19" s="674"/>
      <c r="AG19" s="674"/>
      <c r="AH19" s="674"/>
      <c r="AI19" s="674"/>
      <c r="AJ19" s="674"/>
      <c r="AK19" s="674"/>
      <c r="AL19" s="672"/>
      <c r="AM19" s="674"/>
      <c r="AN19" s="674"/>
      <c r="AO19" s="674"/>
      <c r="AP19" s="674"/>
      <c r="AQ19" s="674"/>
      <c r="AR19" s="674"/>
      <c r="AS19" s="674"/>
      <c r="AT19" s="674"/>
      <c r="AU19" s="674"/>
      <c r="AV19" s="674"/>
      <c r="AW19" s="674"/>
      <c r="AX19" s="674"/>
      <c r="AY19" s="674"/>
      <c r="AZ19" s="674"/>
      <c r="BA19" s="674"/>
      <c r="BB19" s="674"/>
      <c r="BC19" s="674"/>
      <c r="BD19" s="674"/>
      <c r="BE19" s="674"/>
      <c r="BF19" s="674"/>
    </row>
    <row r="20" spans="1:58" s="73" customFormat="1" ht="24.95" hidden="1" customHeight="1">
      <c r="A20" s="570"/>
      <c r="B20" s="164"/>
      <c r="C20" s="157" t="s">
        <v>9236</v>
      </c>
      <c r="D20" s="157"/>
      <c r="E20" s="157" t="s">
        <v>15988</v>
      </c>
      <c r="F20" s="157" t="s">
        <v>9236</v>
      </c>
      <c r="G20" s="157"/>
      <c r="H20" s="186"/>
      <c r="I20" s="157" t="s">
        <v>9255</v>
      </c>
      <c r="J20" s="157"/>
      <c r="K20" s="157"/>
      <c r="L20" s="471"/>
      <c r="M20" s="471"/>
      <c r="N20" s="471">
        <v>1889</v>
      </c>
      <c r="O20" s="157" t="s">
        <v>396</v>
      </c>
      <c r="P20" s="471"/>
      <c r="Q20" s="471"/>
      <c r="R20" s="471"/>
      <c r="S20" s="471"/>
      <c r="T20" s="471"/>
      <c r="U20" s="471"/>
      <c r="V20" s="471"/>
      <c r="W20" s="471">
        <v>25</v>
      </c>
      <c r="X20" s="471">
        <v>15</v>
      </c>
      <c r="Y20" s="471">
        <v>5</v>
      </c>
      <c r="Z20" s="471">
        <v>275</v>
      </c>
      <c r="AA20" s="157"/>
      <c r="AB20" s="471">
        <v>80</v>
      </c>
      <c r="AC20" s="157"/>
      <c r="AD20" s="157"/>
      <c r="AE20" s="157">
        <v>2020</v>
      </c>
      <c r="AF20" s="157"/>
      <c r="AG20" s="157"/>
      <c r="AH20" s="157"/>
      <c r="AI20" s="157"/>
      <c r="AJ20" s="157"/>
      <c r="AK20" s="157"/>
      <c r="AL20" s="471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57"/>
      <c r="BE20" s="157"/>
      <c r="BF20" s="157" t="s">
        <v>15989</v>
      </c>
    </row>
    <row r="21" spans="1:58" s="73" customFormat="1" ht="24.95" hidden="1" customHeight="1">
      <c r="A21" s="569"/>
      <c r="B21" s="164"/>
      <c r="C21" s="157" t="s">
        <v>9236</v>
      </c>
      <c r="D21" s="157"/>
      <c r="E21" s="157" t="s">
        <v>15703</v>
      </c>
      <c r="F21" s="157" t="s">
        <v>66</v>
      </c>
      <c r="G21" s="157"/>
      <c r="H21" s="186"/>
      <c r="I21" s="157" t="s">
        <v>9773</v>
      </c>
      <c r="J21" s="157"/>
      <c r="K21" s="157"/>
      <c r="L21" s="160"/>
      <c r="M21" s="160">
        <v>972</v>
      </c>
      <c r="N21" s="160">
        <v>6833</v>
      </c>
      <c r="O21" s="157" t="s">
        <v>396</v>
      </c>
      <c r="P21" s="160"/>
      <c r="Q21" s="160"/>
      <c r="R21" s="160"/>
      <c r="S21" s="160"/>
      <c r="T21" s="160"/>
      <c r="U21" s="160"/>
      <c r="V21" s="160"/>
      <c r="W21" s="160">
        <v>25</v>
      </c>
      <c r="X21" s="160">
        <v>11</v>
      </c>
      <c r="Y21" s="160">
        <v>5</v>
      </c>
      <c r="Z21" s="160">
        <v>275</v>
      </c>
      <c r="AA21" s="157"/>
      <c r="AB21" s="160"/>
      <c r="AC21" s="157"/>
      <c r="AD21" s="157"/>
      <c r="AE21" s="157">
        <v>2004</v>
      </c>
      <c r="AF21" s="157"/>
      <c r="AG21" s="157"/>
      <c r="AH21" s="157"/>
      <c r="AI21" s="157"/>
      <c r="AJ21" s="157"/>
      <c r="AK21" s="157"/>
      <c r="AL21" s="160">
        <v>12093</v>
      </c>
      <c r="AM21" s="157"/>
      <c r="AN21" s="157"/>
      <c r="AO21" s="157"/>
      <c r="AP21" s="157"/>
      <c r="AQ21" s="157"/>
      <c r="AR21" s="157"/>
      <c r="AS21" s="157"/>
      <c r="AT21" s="157"/>
      <c r="AU21" s="157"/>
      <c r="AV21" s="157"/>
      <c r="AW21" s="157"/>
      <c r="AX21" s="157"/>
      <c r="AY21" s="157"/>
      <c r="AZ21" s="157"/>
      <c r="BA21" s="157"/>
      <c r="BB21" s="157"/>
      <c r="BC21" s="157"/>
      <c r="BD21" s="157"/>
      <c r="BE21" s="157"/>
      <c r="BF21" s="157"/>
    </row>
    <row r="22" spans="1:58" s="73" customFormat="1" ht="24.95" hidden="1" customHeight="1">
      <c r="A22" s="569"/>
      <c r="B22" s="164"/>
      <c r="C22" s="157" t="s">
        <v>896</v>
      </c>
      <c r="D22" s="157"/>
      <c r="E22" s="157" t="s">
        <v>15704</v>
      </c>
      <c r="F22" s="157" t="s">
        <v>66</v>
      </c>
      <c r="G22" s="157"/>
      <c r="H22" s="157"/>
      <c r="I22" s="157" t="s">
        <v>9462</v>
      </c>
      <c r="J22" s="157"/>
      <c r="K22" s="157"/>
      <c r="L22" s="471">
        <v>3312</v>
      </c>
      <c r="M22" s="471">
        <v>896</v>
      </c>
      <c r="N22" s="471">
        <v>7406</v>
      </c>
      <c r="O22" s="157" t="s">
        <v>396</v>
      </c>
      <c r="P22" s="471"/>
      <c r="Q22" s="471"/>
      <c r="R22" s="471"/>
      <c r="S22" s="471"/>
      <c r="T22" s="471"/>
      <c r="U22" s="471"/>
      <c r="V22" s="471"/>
      <c r="W22" s="471">
        <v>25</v>
      </c>
      <c r="X22" s="471">
        <v>12</v>
      </c>
      <c r="Y22" s="471">
        <v>6</v>
      </c>
      <c r="Z22" s="471">
        <v>300</v>
      </c>
      <c r="AA22" s="157"/>
      <c r="AB22" s="471">
        <v>150</v>
      </c>
      <c r="AC22" s="157"/>
      <c r="AD22" s="157"/>
      <c r="AE22" s="157">
        <v>2002</v>
      </c>
      <c r="AF22" s="157"/>
      <c r="AG22" s="157"/>
      <c r="AH22" s="157"/>
      <c r="AI22" s="157"/>
      <c r="AJ22" s="157"/>
      <c r="AK22" s="157"/>
      <c r="AL22" s="471"/>
      <c r="AM22" s="157"/>
      <c r="AN22" s="157"/>
      <c r="AO22" s="157"/>
      <c r="AP22" s="157"/>
      <c r="AQ22" s="157"/>
      <c r="AR22" s="157"/>
      <c r="AS22" s="157"/>
      <c r="AT22" s="157"/>
      <c r="AU22" s="157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</row>
    <row r="23" spans="1:58" s="73" customFormat="1" ht="24.95" hidden="1" customHeight="1">
      <c r="A23" s="569"/>
      <c r="B23" s="164"/>
      <c r="C23" s="157" t="s">
        <v>896</v>
      </c>
      <c r="D23" s="157" t="s">
        <v>13008</v>
      </c>
      <c r="E23" s="157" t="s">
        <v>9775</v>
      </c>
      <c r="F23" s="157" t="s">
        <v>66</v>
      </c>
      <c r="G23" s="157"/>
      <c r="H23" s="157"/>
      <c r="I23" s="157" t="s">
        <v>900</v>
      </c>
      <c r="J23" s="157"/>
      <c r="K23" s="157"/>
      <c r="L23" s="471">
        <v>21000</v>
      </c>
      <c r="M23" s="471">
        <v>4640</v>
      </c>
      <c r="N23" s="471">
        <v>20958</v>
      </c>
      <c r="O23" s="157" t="s">
        <v>171</v>
      </c>
      <c r="P23" s="471"/>
      <c r="Q23" s="471"/>
      <c r="R23" s="471"/>
      <c r="S23" s="471"/>
      <c r="T23" s="471"/>
      <c r="U23" s="471"/>
      <c r="V23" s="471"/>
      <c r="W23" s="471"/>
      <c r="X23" s="471"/>
      <c r="Y23" s="471"/>
      <c r="Z23" s="471">
        <v>4640</v>
      </c>
      <c r="AA23" s="157"/>
      <c r="AB23" s="471">
        <v>3500</v>
      </c>
      <c r="AC23" s="157">
        <v>2009</v>
      </c>
      <c r="AD23" s="157"/>
      <c r="AE23" s="157">
        <v>2009</v>
      </c>
      <c r="AF23" s="157"/>
      <c r="AG23" s="157"/>
      <c r="AH23" s="157"/>
      <c r="AI23" s="157"/>
      <c r="AJ23" s="157"/>
      <c r="AK23" s="157"/>
      <c r="AL23" s="471">
        <v>1735</v>
      </c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</row>
    <row r="24" spans="1:58" s="73" customFormat="1" ht="24.95" hidden="1" customHeight="1">
      <c r="A24" s="569"/>
      <c r="B24" s="164"/>
      <c r="C24" s="157" t="s">
        <v>896</v>
      </c>
      <c r="D24" s="157"/>
      <c r="E24" s="157" t="s">
        <v>15705</v>
      </c>
      <c r="F24" s="157" t="s">
        <v>896</v>
      </c>
      <c r="G24" s="157"/>
      <c r="H24" s="186"/>
      <c r="I24" s="157" t="s">
        <v>9774</v>
      </c>
      <c r="J24" s="157"/>
      <c r="K24" s="157"/>
      <c r="L24" s="571">
        <v>18853</v>
      </c>
      <c r="M24" s="571">
        <v>2520</v>
      </c>
      <c r="N24" s="571">
        <v>3817</v>
      </c>
      <c r="O24" s="157" t="s">
        <v>396</v>
      </c>
      <c r="P24" s="471"/>
      <c r="Q24" s="471"/>
      <c r="R24" s="471"/>
      <c r="S24" s="471"/>
      <c r="T24" s="471"/>
      <c r="U24" s="471"/>
      <c r="V24" s="471"/>
      <c r="W24" s="471">
        <v>25</v>
      </c>
      <c r="X24" s="471">
        <v>12</v>
      </c>
      <c r="Y24" s="471">
        <v>6</v>
      </c>
      <c r="Z24" s="471">
        <v>300</v>
      </c>
      <c r="AA24" s="157"/>
      <c r="AB24" s="471" t="s">
        <v>3805</v>
      </c>
      <c r="AC24" s="157"/>
      <c r="AD24" s="157"/>
      <c r="AE24" s="157">
        <v>2004</v>
      </c>
      <c r="AF24" s="157"/>
      <c r="AG24" s="157"/>
      <c r="AH24" s="157"/>
      <c r="AI24" s="157"/>
      <c r="AJ24" s="157"/>
      <c r="AK24" s="157"/>
      <c r="AL24" s="471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</row>
    <row r="25" spans="1:58" s="73" customFormat="1" ht="24.95" hidden="1" customHeight="1">
      <c r="A25" s="569"/>
      <c r="B25" s="164"/>
      <c r="C25" s="157" t="s">
        <v>896</v>
      </c>
      <c r="D25" s="157"/>
      <c r="E25" s="157" t="s">
        <v>15706</v>
      </c>
      <c r="F25" s="157" t="s">
        <v>896</v>
      </c>
      <c r="G25" s="157"/>
      <c r="H25" s="186"/>
      <c r="I25" s="157" t="s">
        <v>9774</v>
      </c>
      <c r="J25" s="157"/>
      <c r="K25" s="157"/>
      <c r="L25" s="471">
        <v>10921</v>
      </c>
      <c r="M25" s="471">
        <v>1853</v>
      </c>
      <c r="N25" s="471">
        <v>7997</v>
      </c>
      <c r="O25" s="157" t="s">
        <v>396</v>
      </c>
      <c r="P25" s="471"/>
      <c r="Q25" s="471"/>
      <c r="R25" s="471"/>
      <c r="S25" s="471"/>
      <c r="T25" s="471"/>
      <c r="U25" s="471"/>
      <c r="V25" s="471"/>
      <c r="W25" s="471">
        <v>25</v>
      </c>
      <c r="X25" s="471">
        <v>13</v>
      </c>
      <c r="Y25" s="471">
        <v>6</v>
      </c>
      <c r="Z25" s="471">
        <v>325</v>
      </c>
      <c r="AA25" s="157"/>
      <c r="AB25" s="471">
        <v>90</v>
      </c>
      <c r="AC25" s="157"/>
      <c r="AD25" s="157"/>
      <c r="AE25" s="157">
        <v>2006</v>
      </c>
      <c r="AF25" s="157"/>
      <c r="AG25" s="157"/>
      <c r="AH25" s="157"/>
      <c r="AI25" s="157"/>
      <c r="AJ25" s="157"/>
      <c r="AK25" s="157"/>
      <c r="AL25" s="471"/>
      <c r="AM25" s="157"/>
      <c r="AN25" s="157"/>
      <c r="AO25" s="157"/>
      <c r="AP25" s="157"/>
      <c r="AQ25" s="157"/>
      <c r="AR25" s="157"/>
      <c r="AS25" s="157"/>
      <c r="AT25" s="157"/>
      <c r="AU25" s="157"/>
      <c r="AV25" s="157"/>
      <c r="AW25" s="157"/>
      <c r="AX25" s="157"/>
      <c r="AY25" s="157"/>
      <c r="AZ25" s="157"/>
      <c r="BA25" s="157"/>
      <c r="BB25" s="157"/>
      <c r="BC25" s="157"/>
      <c r="BD25" s="157"/>
      <c r="BE25" s="157"/>
      <c r="BF25" s="157"/>
    </row>
    <row r="26" spans="1:58" s="73" customFormat="1" ht="24.95" hidden="1" customHeight="1">
      <c r="A26" s="569"/>
      <c r="B26" s="164"/>
      <c r="C26" s="157" t="s">
        <v>896</v>
      </c>
      <c r="D26" s="157"/>
      <c r="E26" s="157" t="s">
        <v>15707</v>
      </c>
      <c r="F26" s="157" t="s">
        <v>896</v>
      </c>
      <c r="G26" s="157"/>
      <c r="H26" s="186"/>
      <c r="I26" s="157" t="s">
        <v>9774</v>
      </c>
      <c r="J26" s="157"/>
      <c r="K26" s="157"/>
      <c r="L26" s="160">
        <v>3690</v>
      </c>
      <c r="M26" s="160">
        <v>2050</v>
      </c>
      <c r="N26" s="160">
        <v>8176</v>
      </c>
      <c r="O26" s="157" t="s">
        <v>396</v>
      </c>
      <c r="P26" s="160"/>
      <c r="Q26" s="160"/>
      <c r="R26" s="160"/>
      <c r="S26" s="160"/>
      <c r="T26" s="160"/>
      <c r="U26" s="160"/>
      <c r="V26" s="160"/>
      <c r="W26" s="160">
        <v>25</v>
      </c>
      <c r="X26" s="160">
        <v>12</v>
      </c>
      <c r="Y26" s="160">
        <v>6</v>
      </c>
      <c r="Z26" s="160">
        <v>320</v>
      </c>
      <c r="AA26" s="157"/>
      <c r="AB26" s="160" t="s">
        <v>3805</v>
      </c>
      <c r="AC26" s="157"/>
      <c r="AD26" s="157"/>
      <c r="AE26" s="157">
        <v>2008</v>
      </c>
      <c r="AF26" s="157"/>
      <c r="AG26" s="157"/>
      <c r="AH26" s="157"/>
      <c r="AI26" s="157"/>
      <c r="AJ26" s="157"/>
      <c r="AK26" s="157"/>
      <c r="AL26" s="160"/>
      <c r="AM26" s="157"/>
      <c r="AN26" s="157"/>
      <c r="AO26" s="157"/>
      <c r="AP26" s="157"/>
      <c r="AQ26" s="157"/>
      <c r="AR26" s="157"/>
      <c r="AS26" s="157"/>
      <c r="AT26" s="157"/>
      <c r="AU26" s="157"/>
      <c r="AV26" s="157"/>
      <c r="AW26" s="157"/>
      <c r="AX26" s="157"/>
      <c r="AY26" s="157"/>
      <c r="AZ26" s="157"/>
      <c r="BA26" s="157"/>
      <c r="BB26" s="157"/>
      <c r="BC26" s="157"/>
      <c r="BD26" s="157"/>
      <c r="BE26" s="157"/>
      <c r="BF26" s="157"/>
    </row>
    <row r="27" spans="1:58" s="73" customFormat="1" ht="24.95" hidden="1" customHeight="1">
      <c r="A27" s="569"/>
      <c r="B27" s="164"/>
      <c r="C27" s="157" t="s">
        <v>9261</v>
      </c>
      <c r="D27" s="157" t="s">
        <v>9262</v>
      </c>
      <c r="E27" s="157" t="s">
        <v>15708</v>
      </c>
      <c r="F27" s="157" t="s">
        <v>9261</v>
      </c>
      <c r="G27" s="157" t="s">
        <v>9776</v>
      </c>
      <c r="H27" s="186" t="s">
        <v>452</v>
      </c>
      <c r="I27" s="157" t="s">
        <v>9777</v>
      </c>
      <c r="J27" s="157"/>
      <c r="K27" s="157" t="s">
        <v>9778</v>
      </c>
      <c r="L27" s="160"/>
      <c r="M27" s="160">
        <v>977</v>
      </c>
      <c r="N27" s="160">
        <v>5157</v>
      </c>
      <c r="O27" s="157" t="s">
        <v>396</v>
      </c>
      <c r="P27" s="160"/>
      <c r="Q27" s="160"/>
      <c r="R27" s="160"/>
      <c r="S27" s="160"/>
      <c r="T27" s="160"/>
      <c r="U27" s="160"/>
      <c r="V27" s="160"/>
      <c r="W27" s="160">
        <v>25</v>
      </c>
      <c r="X27" s="160">
        <v>14</v>
      </c>
      <c r="Y27" s="160">
        <v>6</v>
      </c>
      <c r="Z27" s="160">
        <v>350</v>
      </c>
      <c r="AA27" s="157" t="s">
        <v>9779</v>
      </c>
      <c r="AB27" s="160"/>
      <c r="AC27" s="157"/>
      <c r="AD27" s="157"/>
      <c r="AE27" s="157">
        <v>1992</v>
      </c>
      <c r="AF27" s="157"/>
      <c r="AG27" s="157"/>
      <c r="AH27" s="157"/>
      <c r="AI27" s="157"/>
      <c r="AJ27" s="157"/>
      <c r="AK27" s="157"/>
      <c r="AL27" s="160"/>
      <c r="AM27" s="157"/>
      <c r="AN27" s="157"/>
      <c r="AO27" s="157"/>
      <c r="AP27" s="157"/>
      <c r="AQ27" s="157"/>
      <c r="AR27" s="157"/>
      <c r="AS27" s="157"/>
      <c r="AT27" s="157"/>
      <c r="AU27" s="157"/>
      <c r="AV27" s="157"/>
      <c r="AW27" s="157"/>
      <c r="AX27" s="157"/>
      <c r="AY27" s="157"/>
      <c r="AZ27" s="157"/>
      <c r="BA27" s="157"/>
      <c r="BB27" s="157"/>
      <c r="BC27" s="157"/>
      <c r="BD27" s="157"/>
      <c r="BE27" s="157"/>
      <c r="BF27" s="157"/>
    </row>
    <row r="28" spans="1:58" s="73" customFormat="1" ht="24.95" hidden="1" customHeight="1">
      <c r="A28" s="569"/>
      <c r="B28" s="164"/>
      <c r="C28" s="157" t="s">
        <v>9261</v>
      </c>
      <c r="D28" s="157"/>
      <c r="E28" s="157" t="s">
        <v>15709</v>
      </c>
      <c r="F28" s="157" t="s">
        <v>66</v>
      </c>
      <c r="G28" s="157"/>
      <c r="H28" s="186"/>
      <c r="I28" s="157" t="s">
        <v>2577</v>
      </c>
      <c r="J28" s="157"/>
      <c r="K28" s="157"/>
      <c r="L28" s="160">
        <v>2899</v>
      </c>
      <c r="M28" s="160"/>
      <c r="N28" s="160">
        <v>4887</v>
      </c>
      <c r="O28" s="157" t="s">
        <v>396</v>
      </c>
      <c r="P28" s="160"/>
      <c r="Q28" s="160"/>
      <c r="R28" s="160"/>
      <c r="S28" s="160"/>
      <c r="T28" s="160"/>
      <c r="U28" s="160"/>
      <c r="V28" s="160"/>
      <c r="W28" s="160">
        <v>25</v>
      </c>
      <c r="X28" s="160">
        <v>11</v>
      </c>
      <c r="Y28" s="160">
        <v>5</v>
      </c>
      <c r="Z28" s="160">
        <v>275</v>
      </c>
      <c r="AA28" s="157"/>
      <c r="AB28" s="160"/>
      <c r="AC28" s="157"/>
      <c r="AD28" s="157"/>
      <c r="AE28" s="157">
        <v>2002</v>
      </c>
      <c r="AF28" s="157"/>
      <c r="AG28" s="157"/>
      <c r="AH28" s="157"/>
      <c r="AI28" s="157"/>
      <c r="AJ28" s="157"/>
      <c r="AK28" s="157"/>
      <c r="AL28" s="160">
        <v>11570</v>
      </c>
      <c r="AM28" s="157"/>
      <c r="AN28" s="157"/>
      <c r="AO28" s="157"/>
      <c r="AP28" s="157"/>
      <c r="AQ28" s="157"/>
      <c r="AR28" s="157"/>
      <c r="AS28" s="157"/>
      <c r="AT28" s="157"/>
      <c r="AU28" s="157"/>
      <c r="AV28" s="157"/>
      <c r="AW28" s="157"/>
      <c r="AX28" s="157"/>
      <c r="AY28" s="157"/>
      <c r="AZ28" s="157"/>
      <c r="BA28" s="157"/>
      <c r="BB28" s="157"/>
      <c r="BC28" s="157"/>
      <c r="BD28" s="157"/>
      <c r="BE28" s="157"/>
      <c r="BF28" s="157"/>
    </row>
    <row r="29" spans="1:58" s="73" customFormat="1" ht="24.95" hidden="1" customHeight="1">
      <c r="A29" s="569"/>
      <c r="B29" s="164"/>
      <c r="C29" s="572" t="s">
        <v>9261</v>
      </c>
      <c r="D29" s="572"/>
      <c r="E29" s="572" t="s">
        <v>15710</v>
      </c>
      <c r="F29" s="572" t="s">
        <v>9261</v>
      </c>
      <c r="G29" s="572"/>
      <c r="H29" s="572"/>
      <c r="I29" s="157" t="s">
        <v>9780</v>
      </c>
      <c r="J29" s="572"/>
      <c r="K29" s="572"/>
      <c r="L29" s="573">
        <v>1845</v>
      </c>
      <c r="M29" s="573">
        <v>1105</v>
      </c>
      <c r="N29" s="573">
        <v>7464</v>
      </c>
      <c r="O29" s="572" t="s">
        <v>396</v>
      </c>
      <c r="P29" s="573"/>
      <c r="Q29" s="573"/>
      <c r="R29" s="573"/>
      <c r="S29" s="573"/>
      <c r="T29" s="573"/>
      <c r="U29" s="573"/>
      <c r="V29" s="573"/>
      <c r="W29" s="573">
        <v>25</v>
      </c>
      <c r="X29" s="573">
        <v>13</v>
      </c>
      <c r="Y29" s="573">
        <v>6</v>
      </c>
      <c r="Z29" s="573">
        <v>325</v>
      </c>
      <c r="AA29" s="572"/>
      <c r="AB29" s="573"/>
      <c r="AC29" s="572"/>
      <c r="AD29" s="572"/>
      <c r="AE29" s="572">
        <v>2000</v>
      </c>
      <c r="AF29" s="572"/>
      <c r="AG29" s="572"/>
      <c r="AH29" s="572"/>
      <c r="AI29" s="572"/>
      <c r="AJ29" s="572"/>
      <c r="AK29" s="572"/>
      <c r="AL29" s="573"/>
      <c r="AM29" s="572"/>
      <c r="AN29" s="572"/>
      <c r="AO29" s="572"/>
      <c r="AP29" s="572"/>
      <c r="AQ29" s="572"/>
      <c r="AR29" s="572"/>
      <c r="AS29" s="572"/>
      <c r="AT29" s="572"/>
      <c r="AU29" s="572"/>
      <c r="AV29" s="572"/>
      <c r="AW29" s="572"/>
      <c r="AX29" s="572"/>
      <c r="AY29" s="572"/>
      <c r="AZ29" s="572"/>
      <c r="BA29" s="572"/>
      <c r="BB29" s="572"/>
      <c r="BC29" s="572"/>
      <c r="BD29" s="572"/>
      <c r="BE29" s="572"/>
      <c r="BF29" s="572"/>
    </row>
    <row r="30" spans="1:58" s="73" customFormat="1" ht="24.95" hidden="1" customHeight="1">
      <c r="A30" s="569"/>
      <c r="B30" s="164"/>
      <c r="C30" s="170" t="s">
        <v>9229</v>
      </c>
      <c r="D30" s="170" t="s">
        <v>9781</v>
      </c>
      <c r="E30" s="170" t="s">
        <v>15711</v>
      </c>
      <c r="F30" s="170" t="s">
        <v>9229</v>
      </c>
      <c r="G30" s="170" t="s">
        <v>9366</v>
      </c>
      <c r="H30" s="170"/>
      <c r="I30" s="157" t="s">
        <v>9239</v>
      </c>
      <c r="J30" s="170"/>
      <c r="K30" s="157"/>
      <c r="L30" s="160">
        <v>3248</v>
      </c>
      <c r="M30" s="160">
        <v>1395</v>
      </c>
      <c r="N30" s="160">
        <v>6197</v>
      </c>
      <c r="O30" s="157" t="s">
        <v>396</v>
      </c>
      <c r="P30" s="167"/>
      <c r="Q30" s="167"/>
      <c r="R30" s="167"/>
      <c r="S30" s="167"/>
      <c r="T30" s="160"/>
      <c r="U30" s="167"/>
      <c r="V30" s="167"/>
      <c r="W30" s="167">
        <v>25</v>
      </c>
      <c r="X30" s="167">
        <v>13</v>
      </c>
      <c r="Y30" s="167">
        <v>6</v>
      </c>
      <c r="Z30" s="167">
        <v>720</v>
      </c>
      <c r="AA30" s="157" t="s">
        <v>9782</v>
      </c>
      <c r="AB30" s="160"/>
      <c r="AC30" s="157"/>
      <c r="AD30" s="157"/>
      <c r="AE30" s="157">
        <v>1999</v>
      </c>
      <c r="AF30" s="157"/>
      <c r="AG30" s="157"/>
      <c r="AH30" s="157"/>
      <c r="AI30" s="157"/>
      <c r="AJ30" s="157"/>
      <c r="AK30" s="157"/>
      <c r="AL30" s="160">
        <v>13510</v>
      </c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</row>
    <row r="31" spans="1:58" s="73" customFormat="1" ht="24.95" hidden="1" customHeight="1">
      <c r="A31" s="569"/>
      <c r="B31" s="164"/>
      <c r="C31" s="170" t="s">
        <v>9229</v>
      </c>
      <c r="D31" s="170" t="s">
        <v>12977</v>
      </c>
      <c r="E31" s="170" t="s">
        <v>15712</v>
      </c>
      <c r="F31" s="170" t="s">
        <v>9229</v>
      </c>
      <c r="G31" s="170"/>
      <c r="H31" s="170"/>
      <c r="I31" s="157" t="s">
        <v>9239</v>
      </c>
      <c r="J31" s="170"/>
      <c r="K31" s="157"/>
      <c r="L31" s="160">
        <v>6998</v>
      </c>
      <c r="M31" s="167">
        <v>1517</v>
      </c>
      <c r="N31" s="167">
        <v>5075</v>
      </c>
      <c r="O31" s="157" t="s">
        <v>396</v>
      </c>
      <c r="P31" s="167"/>
      <c r="Q31" s="167"/>
      <c r="R31" s="167"/>
      <c r="S31" s="167"/>
      <c r="T31" s="160"/>
      <c r="U31" s="167"/>
      <c r="V31" s="167"/>
      <c r="W31" s="167">
        <v>25</v>
      </c>
      <c r="X31" s="167">
        <v>12</v>
      </c>
      <c r="Y31" s="167">
        <v>6</v>
      </c>
      <c r="Z31" s="167">
        <v>300</v>
      </c>
      <c r="AA31" s="157"/>
      <c r="AB31" s="160"/>
      <c r="AC31" s="157"/>
      <c r="AD31" s="157"/>
      <c r="AE31" s="157">
        <v>2006</v>
      </c>
      <c r="AF31" s="157"/>
      <c r="AG31" s="157"/>
      <c r="AH31" s="157"/>
      <c r="AI31" s="157"/>
      <c r="AJ31" s="157"/>
      <c r="AK31" s="157"/>
      <c r="AL31" s="160">
        <v>15548</v>
      </c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</row>
    <row r="32" spans="1:58" s="73" customFormat="1" ht="24.95" hidden="1" customHeight="1">
      <c r="A32" s="569"/>
      <c r="B32" s="164"/>
      <c r="C32" s="170" t="s">
        <v>9229</v>
      </c>
      <c r="D32" s="170"/>
      <c r="E32" s="170" t="s">
        <v>15990</v>
      </c>
      <c r="F32" s="170" t="s">
        <v>9229</v>
      </c>
      <c r="G32" s="170"/>
      <c r="H32" s="170"/>
      <c r="I32" s="157" t="s">
        <v>9239</v>
      </c>
      <c r="J32" s="170"/>
      <c r="K32" s="157"/>
      <c r="L32" s="160">
        <v>6550</v>
      </c>
      <c r="M32" s="167"/>
      <c r="N32" s="167"/>
      <c r="O32" s="157" t="s">
        <v>171</v>
      </c>
      <c r="P32" s="167"/>
      <c r="Q32" s="167"/>
      <c r="R32" s="167"/>
      <c r="S32" s="167"/>
      <c r="T32" s="160"/>
      <c r="U32" s="167"/>
      <c r="V32" s="167"/>
      <c r="W32" s="167">
        <v>50</v>
      </c>
      <c r="X32" s="167">
        <v>10</v>
      </c>
      <c r="Y32" s="167">
        <v>4</v>
      </c>
      <c r="Z32" s="167">
        <v>500</v>
      </c>
      <c r="AA32" s="157"/>
      <c r="AB32" s="160"/>
      <c r="AC32" s="157"/>
      <c r="AD32" s="157"/>
      <c r="AE32" s="157">
        <v>2019</v>
      </c>
      <c r="AF32" s="157"/>
      <c r="AG32" s="157"/>
      <c r="AH32" s="157"/>
      <c r="AI32" s="157"/>
      <c r="AJ32" s="157"/>
      <c r="AK32" s="157"/>
      <c r="AL32" s="160">
        <v>1501</v>
      </c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 t="s">
        <v>11463</v>
      </c>
    </row>
    <row r="33" spans="1:58" s="73" customFormat="1" ht="24.95" hidden="1" customHeight="1">
      <c r="A33" s="569"/>
      <c r="B33" s="164"/>
      <c r="C33" s="157" t="s">
        <v>9229</v>
      </c>
      <c r="D33" s="157" t="s">
        <v>13009</v>
      </c>
      <c r="E33" s="157" t="s">
        <v>15713</v>
      </c>
      <c r="F33" s="157" t="s">
        <v>66</v>
      </c>
      <c r="G33" s="157"/>
      <c r="H33" s="186"/>
      <c r="I33" s="157" t="s">
        <v>15714</v>
      </c>
      <c r="J33" s="157"/>
      <c r="K33" s="157"/>
      <c r="L33" s="160">
        <v>7710</v>
      </c>
      <c r="M33" s="160">
        <v>1313</v>
      </c>
      <c r="N33" s="160">
        <v>5084</v>
      </c>
      <c r="O33" s="157" t="s">
        <v>396</v>
      </c>
      <c r="P33" s="160"/>
      <c r="Q33" s="160"/>
      <c r="R33" s="160"/>
      <c r="S33" s="160"/>
      <c r="T33" s="160"/>
      <c r="U33" s="160"/>
      <c r="V33" s="160"/>
      <c r="W33" s="160">
        <v>25</v>
      </c>
      <c r="X33" s="160">
        <v>11</v>
      </c>
      <c r="Y33" s="160">
        <v>5</v>
      </c>
      <c r="Z33" s="160">
        <v>262</v>
      </c>
      <c r="AA33" s="157"/>
      <c r="AB33" s="160"/>
      <c r="AC33" s="157"/>
      <c r="AD33" s="157"/>
      <c r="AE33" s="157">
        <v>2006</v>
      </c>
      <c r="AF33" s="157"/>
      <c r="AG33" s="157"/>
      <c r="AH33" s="157"/>
      <c r="AI33" s="157"/>
      <c r="AJ33" s="157"/>
      <c r="AK33" s="157"/>
      <c r="AL33" s="160">
        <v>13301</v>
      </c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</row>
    <row r="34" spans="1:58" s="73" customFormat="1" ht="24.95" hidden="1" customHeight="1">
      <c r="A34" s="569"/>
      <c r="B34" s="164"/>
      <c r="C34" s="157" t="s">
        <v>392</v>
      </c>
      <c r="D34" s="471" t="s">
        <v>12979</v>
      </c>
      <c r="E34" s="157" t="s">
        <v>15715</v>
      </c>
      <c r="F34" s="157" t="s">
        <v>392</v>
      </c>
      <c r="G34" s="157" t="s">
        <v>9270</v>
      </c>
      <c r="H34" s="186" t="s">
        <v>9783</v>
      </c>
      <c r="I34" s="157" t="s">
        <v>9784</v>
      </c>
      <c r="J34" s="157">
        <v>10</v>
      </c>
      <c r="K34" s="157" t="s">
        <v>9785</v>
      </c>
      <c r="L34" s="471">
        <v>5306</v>
      </c>
      <c r="M34" s="471">
        <v>1524</v>
      </c>
      <c r="N34" s="471">
        <v>3273</v>
      </c>
      <c r="O34" s="157" t="s">
        <v>396</v>
      </c>
      <c r="P34" s="471"/>
      <c r="Q34" s="471"/>
      <c r="R34" s="471"/>
      <c r="S34" s="471"/>
      <c r="T34" s="471"/>
      <c r="U34" s="471"/>
      <c r="V34" s="471"/>
      <c r="W34" s="471">
        <v>25</v>
      </c>
      <c r="X34" s="471">
        <v>11</v>
      </c>
      <c r="Y34" s="471">
        <v>5</v>
      </c>
      <c r="Z34" s="471">
        <v>275</v>
      </c>
      <c r="AA34" s="157">
        <v>66</v>
      </c>
      <c r="AB34" s="471"/>
      <c r="AC34" s="157"/>
      <c r="AD34" s="157"/>
      <c r="AE34" s="157">
        <v>2000</v>
      </c>
      <c r="AF34" s="157" t="s">
        <v>9786</v>
      </c>
      <c r="AG34" s="157"/>
      <c r="AH34" s="157"/>
      <c r="AI34" s="157"/>
      <c r="AJ34" s="157"/>
      <c r="AK34" s="157"/>
      <c r="AL34" s="160">
        <v>4990</v>
      </c>
      <c r="AM34" s="157"/>
      <c r="AN34" s="157"/>
      <c r="AO34" s="157"/>
      <c r="AP34" s="157"/>
      <c r="AQ34" s="157"/>
      <c r="AR34" s="157"/>
      <c r="AS34" s="157"/>
      <c r="AT34" s="157"/>
      <c r="AU34" s="157"/>
      <c r="AV34" s="157"/>
      <c r="AW34" s="157"/>
      <c r="AX34" s="157"/>
      <c r="AY34" s="157"/>
      <c r="AZ34" s="157"/>
      <c r="BA34" s="157"/>
      <c r="BB34" s="157"/>
      <c r="BC34" s="157"/>
      <c r="BD34" s="157"/>
      <c r="BE34" s="157"/>
      <c r="BF34" s="157"/>
    </row>
    <row r="35" spans="1:58" s="73" customFormat="1" ht="24.95" hidden="1" customHeight="1">
      <c r="A35" s="569"/>
      <c r="B35" s="164"/>
      <c r="C35" s="157" t="s">
        <v>392</v>
      </c>
      <c r="D35" s="157" t="s">
        <v>12978</v>
      </c>
      <c r="E35" s="157" t="s">
        <v>15716</v>
      </c>
      <c r="F35" s="157" t="s">
        <v>392</v>
      </c>
      <c r="G35" s="168" t="s">
        <v>9270</v>
      </c>
      <c r="H35" s="574" t="s">
        <v>9783</v>
      </c>
      <c r="I35" s="157" t="s">
        <v>9784</v>
      </c>
      <c r="J35" s="157">
        <v>14</v>
      </c>
      <c r="K35" s="157" t="s">
        <v>9785</v>
      </c>
      <c r="L35" s="160"/>
      <c r="M35" s="160">
        <v>1674</v>
      </c>
      <c r="N35" s="160">
        <v>8659</v>
      </c>
      <c r="O35" s="157" t="s">
        <v>396</v>
      </c>
      <c r="P35" s="160"/>
      <c r="Q35" s="160"/>
      <c r="R35" s="160"/>
      <c r="S35" s="160"/>
      <c r="T35" s="160"/>
      <c r="U35" s="160"/>
      <c r="V35" s="160"/>
      <c r="W35" s="160">
        <v>25</v>
      </c>
      <c r="X35" s="160">
        <v>13</v>
      </c>
      <c r="Y35" s="160">
        <v>6</v>
      </c>
      <c r="Z35" s="160">
        <v>689</v>
      </c>
      <c r="AA35" s="157">
        <v>71</v>
      </c>
      <c r="AB35" s="160"/>
      <c r="AC35" s="157"/>
      <c r="AD35" s="157"/>
      <c r="AE35" s="157">
        <v>2001</v>
      </c>
      <c r="AF35" s="157" t="s">
        <v>9499</v>
      </c>
      <c r="AG35" s="157" t="s">
        <v>9500</v>
      </c>
      <c r="AH35" s="157"/>
      <c r="AI35" s="157"/>
      <c r="AJ35" s="157"/>
      <c r="AK35" s="157"/>
      <c r="AL35" s="160">
        <v>7504</v>
      </c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</row>
    <row r="36" spans="1:58" s="73" customFormat="1" ht="24.95" hidden="1" customHeight="1">
      <c r="A36" s="569"/>
      <c r="B36" s="164"/>
      <c r="C36" s="572" t="s">
        <v>392</v>
      </c>
      <c r="D36" s="572"/>
      <c r="E36" s="572" t="s">
        <v>15717</v>
      </c>
      <c r="F36" s="572" t="s">
        <v>66</v>
      </c>
      <c r="G36" s="572"/>
      <c r="H36" s="572"/>
      <c r="I36" s="157" t="s">
        <v>9787</v>
      </c>
      <c r="J36" s="572"/>
      <c r="K36" s="572"/>
      <c r="L36" s="573">
        <v>2679</v>
      </c>
      <c r="M36" s="573">
        <v>919</v>
      </c>
      <c r="N36" s="573">
        <v>5087</v>
      </c>
      <c r="O36" s="572" t="s">
        <v>396</v>
      </c>
      <c r="P36" s="573"/>
      <c r="Q36" s="573"/>
      <c r="R36" s="573"/>
      <c r="S36" s="573"/>
      <c r="T36" s="573"/>
      <c r="U36" s="573"/>
      <c r="V36" s="573"/>
      <c r="W36" s="573" t="s">
        <v>9788</v>
      </c>
      <c r="X36" s="573" t="s">
        <v>9788</v>
      </c>
      <c r="Y36" s="573" t="s">
        <v>9788</v>
      </c>
      <c r="Z36" s="573" t="s">
        <v>9788</v>
      </c>
      <c r="AA36" s="572"/>
      <c r="AB36" s="573" t="s">
        <v>9788</v>
      </c>
      <c r="AC36" s="572"/>
      <c r="AD36" s="572"/>
      <c r="AE36" s="572">
        <v>2002</v>
      </c>
      <c r="AF36" s="572"/>
      <c r="AG36" s="572"/>
      <c r="AH36" s="572"/>
      <c r="AI36" s="572"/>
      <c r="AJ36" s="572"/>
      <c r="AK36" s="572"/>
      <c r="AL36" s="573">
        <v>8600</v>
      </c>
      <c r="AM36" s="572"/>
      <c r="AN36" s="572"/>
      <c r="AO36" s="572"/>
      <c r="AP36" s="572"/>
      <c r="AQ36" s="572"/>
      <c r="AR36" s="572"/>
      <c r="AS36" s="572"/>
      <c r="AT36" s="572"/>
      <c r="AU36" s="572"/>
      <c r="AV36" s="572"/>
      <c r="AW36" s="572"/>
      <c r="AX36" s="572"/>
      <c r="AY36" s="572"/>
      <c r="AZ36" s="572"/>
      <c r="BA36" s="572"/>
      <c r="BB36" s="572"/>
      <c r="BC36" s="572"/>
      <c r="BD36" s="572"/>
      <c r="BE36" s="572"/>
      <c r="BF36" s="572"/>
    </row>
    <row r="37" spans="1:58" s="73" customFormat="1" ht="24.95" hidden="1" customHeight="1">
      <c r="A37" s="569"/>
      <c r="B37" s="164"/>
      <c r="C37" s="572" t="s">
        <v>9368</v>
      </c>
      <c r="D37" s="572" t="s">
        <v>9789</v>
      </c>
      <c r="E37" s="572" t="s">
        <v>15991</v>
      </c>
      <c r="F37" s="572" t="s">
        <v>9368</v>
      </c>
      <c r="G37" s="572" t="s">
        <v>9790</v>
      </c>
      <c r="H37" s="572" t="s">
        <v>9791</v>
      </c>
      <c r="I37" s="157" t="s">
        <v>9792</v>
      </c>
      <c r="J37" s="572" t="s">
        <v>9793</v>
      </c>
      <c r="K37" s="572" t="s">
        <v>9794</v>
      </c>
      <c r="L37" s="573">
        <v>13478</v>
      </c>
      <c r="M37" s="573">
        <v>5826</v>
      </c>
      <c r="N37" s="573">
        <v>11228</v>
      </c>
      <c r="O37" s="572" t="s">
        <v>396</v>
      </c>
      <c r="P37" s="573"/>
      <c r="Q37" s="573"/>
      <c r="R37" s="573"/>
      <c r="S37" s="573"/>
      <c r="T37" s="573"/>
      <c r="U37" s="573"/>
      <c r="V37" s="573"/>
      <c r="W37" s="573" t="s">
        <v>4507</v>
      </c>
      <c r="X37" s="573" t="s">
        <v>15992</v>
      </c>
      <c r="Y37" s="573" t="s">
        <v>4509</v>
      </c>
      <c r="Z37" s="573" t="s">
        <v>15993</v>
      </c>
      <c r="AA37" s="572"/>
      <c r="AB37" s="573">
        <v>50</v>
      </c>
      <c r="AC37" s="572"/>
      <c r="AD37" s="572"/>
      <c r="AE37" s="572">
        <v>2001</v>
      </c>
      <c r="AF37" s="572" t="s">
        <v>9524</v>
      </c>
      <c r="AG37" s="572"/>
      <c r="AH37" s="572"/>
      <c r="AI37" s="572"/>
      <c r="AJ37" s="572"/>
      <c r="AK37" s="572"/>
      <c r="AL37" s="573">
        <v>34089</v>
      </c>
      <c r="AM37" s="572"/>
      <c r="AN37" s="572"/>
      <c r="AO37" s="572"/>
      <c r="AP37" s="572"/>
      <c r="AQ37" s="572"/>
      <c r="AR37" s="572"/>
      <c r="AS37" s="572" t="s">
        <v>8510</v>
      </c>
      <c r="AT37" s="572" t="s">
        <v>9795</v>
      </c>
      <c r="AU37" s="572">
        <v>932</v>
      </c>
      <c r="AV37" s="572" t="s">
        <v>9796</v>
      </c>
      <c r="AW37" s="572" t="s">
        <v>9790</v>
      </c>
      <c r="AX37" s="572" t="s">
        <v>9797</v>
      </c>
      <c r="AY37" s="572" t="s">
        <v>9798</v>
      </c>
      <c r="AZ37" s="572" t="s">
        <v>9799</v>
      </c>
      <c r="BA37" s="572" t="s">
        <v>9800</v>
      </c>
      <c r="BB37" s="572" t="s">
        <v>9790</v>
      </c>
      <c r="BC37" s="572" t="s">
        <v>9801</v>
      </c>
      <c r="BD37" s="572">
        <v>1</v>
      </c>
      <c r="BE37" s="572"/>
      <c r="BF37" s="572"/>
    </row>
    <row r="38" spans="1:58" s="73" customFormat="1" ht="24.95" hidden="1" customHeight="1">
      <c r="A38" s="569"/>
      <c r="B38" s="164"/>
      <c r="C38" s="157" t="s">
        <v>9368</v>
      </c>
      <c r="D38" s="157" t="s">
        <v>13010</v>
      </c>
      <c r="E38" s="157" t="s">
        <v>15718</v>
      </c>
      <c r="F38" s="157" t="s">
        <v>9368</v>
      </c>
      <c r="G38" s="157"/>
      <c r="H38" s="186"/>
      <c r="I38" s="157" t="s">
        <v>9792</v>
      </c>
      <c r="J38" s="157"/>
      <c r="K38" s="157"/>
      <c r="L38" s="160">
        <v>4539</v>
      </c>
      <c r="M38" s="160">
        <v>3465</v>
      </c>
      <c r="N38" s="160">
        <v>6828</v>
      </c>
      <c r="O38" s="157" t="s">
        <v>396</v>
      </c>
      <c r="P38" s="160"/>
      <c r="Q38" s="160"/>
      <c r="R38" s="160"/>
      <c r="S38" s="160"/>
      <c r="T38" s="160"/>
      <c r="U38" s="160"/>
      <c r="V38" s="160"/>
      <c r="W38" s="160">
        <v>25</v>
      </c>
      <c r="X38" s="160">
        <v>12.6</v>
      </c>
      <c r="Y38" s="160">
        <v>6</v>
      </c>
      <c r="Z38" s="160">
        <v>325</v>
      </c>
      <c r="AA38" s="157"/>
      <c r="AB38" s="160"/>
      <c r="AC38" s="157"/>
      <c r="AD38" s="157"/>
      <c r="AE38" s="157">
        <v>2005</v>
      </c>
      <c r="AF38" s="157"/>
      <c r="AG38" s="157"/>
      <c r="AH38" s="157"/>
      <c r="AI38" s="157"/>
      <c r="AJ38" s="157"/>
      <c r="AK38" s="157"/>
      <c r="AL38" s="160">
        <v>14317</v>
      </c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57"/>
      <c r="BD38" s="157"/>
      <c r="BE38" s="157"/>
      <c r="BF38" s="157"/>
    </row>
    <row r="39" spans="1:58" s="73" customFormat="1" ht="24.95" hidden="1" customHeight="1">
      <c r="A39" s="569"/>
      <c r="B39" s="164"/>
      <c r="C39" s="157" t="s">
        <v>9368</v>
      </c>
      <c r="D39" s="157" t="s">
        <v>9802</v>
      </c>
      <c r="E39" s="157" t="s">
        <v>15719</v>
      </c>
      <c r="F39" s="157" t="s">
        <v>66</v>
      </c>
      <c r="G39" s="157" t="s">
        <v>9803</v>
      </c>
      <c r="H39" s="186" t="s">
        <v>9804</v>
      </c>
      <c r="I39" s="157" t="s">
        <v>9518</v>
      </c>
      <c r="J39" s="157" t="s">
        <v>9805</v>
      </c>
      <c r="K39" s="157" t="s">
        <v>9794</v>
      </c>
      <c r="L39" s="160">
        <v>6801</v>
      </c>
      <c r="M39" s="160">
        <v>1778</v>
      </c>
      <c r="N39" s="160">
        <v>5542</v>
      </c>
      <c r="O39" s="157" t="s">
        <v>396</v>
      </c>
      <c r="P39" s="160"/>
      <c r="Q39" s="160"/>
      <c r="R39" s="160"/>
      <c r="S39" s="160"/>
      <c r="T39" s="160"/>
      <c r="U39" s="160"/>
      <c r="V39" s="160"/>
      <c r="W39" s="160">
        <v>25</v>
      </c>
      <c r="X39" s="160">
        <v>5</v>
      </c>
      <c r="Y39" s="160">
        <v>13</v>
      </c>
      <c r="Z39" s="160">
        <v>605</v>
      </c>
      <c r="AA39" s="157"/>
      <c r="AB39" s="160">
        <v>100</v>
      </c>
      <c r="AC39" s="157"/>
      <c r="AD39" s="157"/>
      <c r="AE39" s="157">
        <v>2001</v>
      </c>
      <c r="AF39" s="157" t="s">
        <v>9806</v>
      </c>
      <c r="AG39" s="157"/>
      <c r="AH39" s="157"/>
      <c r="AI39" s="157"/>
      <c r="AJ39" s="157"/>
      <c r="AK39" s="157"/>
      <c r="AL39" s="160">
        <v>13188</v>
      </c>
      <c r="AM39" s="157"/>
      <c r="AN39" s="157"/>
      <c r="AO39" s="157"/>
      <c r="AP39" s="157"/>
      <c r="AQ39" s="157"/>
      <c r="AR39" s="157"/>
      <c r="AS39" s="157" t="s">
        <v>8510</v>
      </c>
      <c r="AT39" s="157" t="s">
        <v>9807</v>
      </c>
      <c r="AU39" s="157"/>
      <c r="AV39" s="157" t="s">
        <v>9808</v>
      </c>
      <c r="AW39" s="157" t="s">
        <v>66</v>
      </c>
      <c r="AX39" s="157" t="s">
        <v>394</v>
      </c>
      <c r="AY39" s="157" t="s">
        <v>9809</v>
      </c>
      <c r="AZ39" s="157" t="s">
        <v>9810</v>
      </c>
      <c r="BA39" s="157"/>
      <c r="BB39" s="157" t="s">
        <v>66</v>
      </c>
      <c r="BC39" s="157" t="s">
        <v>7897</v>
      </c>
      <c r="BD39" s="157">
        <v>1</v>
      </c>
      <c r="BE39" s="157" t="s">
        <v>9811</v>
      </c>
      <c r="BF39" s="157"/>
    </row>
    <row r="40" spans="1:58" s="73" customFormat="1" ht="24.95" hidden="1" customHeight="1">
      <c r="A40" s="569"/>
      <c r="B40" s="164"/>
      <c r="C40" s="572" t="s">
        <v>9271</v>
      </c>
      <c r="D40" s="572" t="s">
        <v>12982</v>
      </c>
      <c r="E40" s="572" t="s">
        <v>15720</v>
      </c>
      <c r="F40" s="572" t="s">
        <v>66</v>
      </c>
      <c r="G40" s="572"/>
      <c r="H40" s="572"/>
      <c r="I40" s="157" t="s">
        <v>9812</v>
      </c>
      <c r="J40" s="572"/>
      <c r="K40" s="572"/>
      <c r="L40" s="573">
        <v>61563</v>
      </c>
      <c r="M40" s="573">
        <v>1431</v>
      </c>
      <c r="N40" s="573">
        <v>1431</v>
      </c>
      <c r="O40" s="572" t="s">
        <v>396</v>
      </c>
      <c r="P40" s="573"/>
      <c r="Q40" s="573"/>
      <c r="R40" s="573"/>
      <c r="S40" s="573"/>
      <c r="T40" s="573"/>
      <c r="U40" s="573"/>
      <c r="V40" s="573"/>
      <c r="W40" s="573">
        <v>25</v>
      </c>
      <c r="X40" s="573">
        <v>15</v>
      </c>
      <c r="Y40" s="573">
        <v>6</v>
      </c>
      <c r="Z40" s="573">
        <v>375</v>
      </c>
      <c r="AA40" s="572"/>
      <c r="AB40" s="573"/>
      <c r="AC40" s="572"/>
      <c r="AD40" s="572"/>
      <c r="AE40" s="572">
        <v>2005</v>
      </c>
      <c r="AF40" s="572"/>
      <c r="AG40" s="572"/>
      <c r="AH40" s="572"/>
      <c r="AI40" s="572"/>
      <c r="AJ40" s="572"/>
      <c r="AK40" s="572"/>
      <c r="AL40" s="573"/>
      <c r="AM40" s="572"/>
      <c r="AN40" s="572"/>
      <c r="AO40" s="572"/>
      <c r="AP40" s="572"/>
      <c r="AQ40" s="572"/>
      <c r="AR40" s="572"/>
      <c r="AS40" s="572"/>
      <c r="AT40" s="572"/>
      <c r="AU40" s="572"/>
      <c r="AV40" s="572"/>
      <c r="AW40" s="572"/>
      <c r="AX40" s="572"/>
      <c r="AY40" s="572"/>
      <c r="AZ40" s="572"/>
      <c r="BA40" s="572"/>
      <c r="BB40" s="572"/>
      <c r="BC40" s="572"/>
      <c r="BD40" s="572"/>
      <c r="BE40" s="572"/>
      <c r="BF40" s="572"/>
    </row>
    <row r="41" spans="1:58" s="73" customFormat="1" ht="24.95" hidden="1" customHeight="1">
      <c r="A41" s="569"/>
      <c r="B41" s="164"/>
      <c r="C41" s="157" t="s">
        <v>9271</v>
      </c>
      <c r="D41" s="157" t="s">
        <v>13011</v>
      </c>
      <c r="E41" s="157" t="s">
        <v>9813</v>
      </c>
      <c r="F41" s="157" t="s">
        <v>9271</v>
      </c>
      <c r="G41" s="157"/>
      <c r="H41" s="186"/>
      <c r="I41" s="157" t="s">
        <v>9812</v>
      </c>
      <c r="J41" s="157"/>
      <c r="K41" s="157"/>
      <c r="L41" s="471">
        <v>830</v>
      </c>
      <c r="M41" s="471">
        <v>829.5</v>
      </c>
      <c r="N41" s="471">
        <v>1088</v>
      </c>
      <c r="O41" s="157" t="s">
        <v>396</v>
      </c>
      <c r="P41" s="471"/>
      <c r="Q41" s="471"/>
      <c r="R41" s="471"/>
      <c r="S41" s="471"/>
      <c r="T41" s="471"/>
      <c r="U41" s="471"/>
      <c r="V41" s="471"/>
      <c r="W41" s="471">
        <v>25</v>
      </c>
      <c r="X41" s="471">
        <v>13</v>
      </c>
      <c r="Y41" s="471">
        <v>6</v>
      </c>
      <c r="Z41" s="471">
        <v>325</v>
      </c>
      <c r="AA41" s="157"/>
      <c r="AB41" s="471"/>
      <c r="AC41" s="157"/>
      <c r="AD41" s="157"/>
      <c r="AE41" s="157">
        <v>2008</v>
      </c>
      <c r="AF41" s="157"/>
      <c r="AG41" s="157"/>
      <c r="AH41" s="157"/>
      <c r="AI41" s="157"/>
      <c r="AJ41" s="157"/>
      <c r="AK41" s="157"/>
      <c r="AL41" s="471">
        <v>1680</v>
      </c>
      <c r="AM41" s="157"/>
      <c r="AN41" s="157"/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57"/>
      <c r="AZ41" s="157"/>
      <c r="BA41" s="157"/>
      <c r="BB41" s="157"/>
      <c r="BC41" s="157"/>
      <c r="BD41" s="157"/>
      <c r="BE41" s="157"/>
      <c r="BF41" s="157"/>
    </row>
    <row r="42" spans="1:58" s="73" customFormat="1" ht="24.95" hidden="1" customHeight="1">
      <c r="A42" s="569"/>
      <c r="B42" s="164"/>
      <c r="C42" s="157" t="s">
        <v>319</v>
      </c>
      <c r="D42" s="157"/>
      <c r="E42" s="157" t="s">
        <v>15722</v>
      </c>
      <c r="F42" s="157" t="s">
        <v>66</v>
      </c>
      <c r="G42" s="157"/>
      <c r="H42" s="157"/>
      <c r="I42" s="157" t="s">
        <v>9817</v>
      </c>
      <c r="J42" s="157"/>
      <c r="K42" s="157"/>
      <c r="L42" s="471">
        <v>1536</v>
      </c>
      <c r="M42" s="471">
        <v>1536</v>
      </c>
      <c r="N42" s="471">
        <v>8246</v>
      </c>
      <c r="O42" s="157" t="s">
        <v>396</v>
      </c>
      <c r="P42" s="471"/>
      <c r="Q42" s="471"/>
      <c r="R42" s="471"/>
      <c r="S42" s="471"/>
      <c r="T42" s="471"/>
      <c r="U42" s="471"/>
      <c r="V42" s="471" t="s">
        <v>944</v>
      </c>
      <c r="W42" s="471">
        <v>25</v>
      </c>
      <c r="X42" s="471">
        <v>12</v>
      </c>
      <c r="Y42" s="471">
        <v>5</v>
      </c>
      <c r="Z42" s="471">
        <v>366</v>
      </c>
      <c r="AA42" s="157"/>
      <c r="AB42" s="471" t="s">
        <v>944</v>
      </c>
      <c r="AC42" s="157"/>
      <c r="AD42" s="157"/>
      <c r="AE42" s="157">
        <v>1997</v>
      </c>
      <c r="AF42" s="157"/>
      <c r="AG42" s="157"/>
      <c r="AH42" s="157"/>
      <c r="AI42" s="157"/>
      <c r="AJ42" s="157"/>
      <c r="AK42" s="157"/>
      <c r="AL42" s="471"/>
      <c r="AM42" s="157"/>
      <c r="AN42" s="157"/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57"/>
      <c r="AZ42" s="157"/>
      <c r="BA42" s="157"/>
      <c r="BB42" s="157"/>
      <c r="BC42" s="157"/>
      <c r="BD42" s="157"/>
      <c r="BE42" s="157"/>
      <c r="BF42" s="157"/>
    </row>
    <row r="43" spans="1:58" s="73" customFormat="1" ht="24.95" hidden="1" customHeight="1">
      <c r="A43" s="569"/>
      <c r="B43" s="164"/>
      <c r="C43" s="157" t="s">
        <v>319</v>
      </c>
      <c r="D43" s="157" t="s">
        <v>9814</v>
      </c>
      <c r="E43" s="157" t="s">
        <v>15721</v>
      </c>
      <c r="F43" s="157" t="s">
        <v>319</v>
      </c>
      <c r="G43" s="157" t="s">
        <v>9815</v>
      </c>
      <c r="H43" s="157" t="s">
        <v>9274</v>
      </c>
      <c r="I43" s="157" t="s">
        <v>9816</v>
      </c>
      <c r="J43" s="157">
        <v>45</v>
      </c>
      <c r="K43" s="157"/>
      <c r="L43" s="471"/>
      <c r="M43" s="471">
        <v>1637</v>
      </c>
      <c r="N43" s="471">
        <v>5856</v>
      </c>
      <c r="O43" s="157" t="s">
        <v>396</v>
      </c>
      <c r="P43" s="471"/>
      <c r="Q43" s="471"/>
      <c r="R43" s="471"/>
      <c r="S43" s="471"/>
      <c r="T43" s="471"/>
      <c r="U43" s="471"/>
      <c r="V43" s="471"/>
      <c r="W43" s="471">
        <v>25</v>
      </c>
      <c r="X43" s="471">
        <v>13</v>
      </c>
      <c r="Y43" s="471">
        <v>6</v>
      </c>
      <c r="Z43" s="471">
        <v>325</v>
      </c>
      <c r="AA43" s="157">
        <v>135.19999999999999</v>
      </c>
      <c r="AB43" s="471"/>
      <c r="AC43" s="157"/>
      <c r="AD43" s="157"/>
      <c r="AE43" s="157"/>
      <c r="AF43" s="157"/>
      <c r="AG43" s="157"/>
      <c r="AH43" s="157"/>
      <c r="AI43" s="157"/>
      <c r="AJ43" s="157"/>
      <c r="AK43" s="157"/>
      <c r="AL43" s="471"/>
      <c r="AM43" s="157"/>
      <c r="AN43" s="157"/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57"/>
      <c r="AZ43" s="157"/>
      <c r="BA43" s="157"/>
      <c r="BB43" s="157"/>
      <c r="BC43" s="157"/>
      <c r="BD43" s="157"/>
      <c r="BE43" s="157"/>
      <c r="BF43" s="157"/>
    </row>
    <row r="44" spans="1:58" s="73" customFormat="1" ht="24.95" hidden="1" customHeight="1">
      <c r="A44" s="569"/>
      <c r="B44" s="164"/>
      <c r="C44" s="170" t="s">
        <v>319</v>
      </c>
      <c r="D44" s="170"/>
      <c r="E44" s="170" t="s">
        <v>9818</v>
      </c>
      <c r="F44" s="170" t="s">
        <v>319</v>
      </c>
      <c r="G44" s="170"/>
      <c r="H44" s="186"/>
      <c r="I44" s="157" t="s">
        <v>9816</v>
      </c>
      <c r="J44" s="170"/>
      <c r="K44" s="170"/>
      <c r="L44" s="474">
        <v>12300</v>
      </c>
      <c r="M44" s="474">
        <v>730</v>
      </c>
      <c r="N44" s="474"/>
      <c r="O44" s="157" t="s">
        <v>171</v>
      </c>
      <c r="P44" s="471"/>
      <c r="Q44" s="471"/>
      <c r="R44" s="471"/>
      <c r="S44" s="471"/>
      <c r="T44" s="471"/>
      <c r="U44" s="471"/>
      <c r="V44" s="471"/>
      <c r="W44" s="471"/>
      <c r="X44" s="471"/>
      <c r="Y44" s="471"/>
      <c r="Z44" s="471">
        <v>390</v>
      </c>
      <c r="AA44" s="157"/>
      <c r="AB44" s="471"/>
      <c r="AC44" s="157"/>
      <c r="AD44" s="157"/>
      <c r="AE44" s="170">
        <v>2014</v>
      </c>
      <c r="AF44" s="170"/>
      <c r="AG44" s="170"/>
      <c r="AH44" s="170"/>
      <c r="AI44" s="170"/>
      <c r="AJ44" s="170"/>
      <c r="AK44" s="170"/>
      <c r="AL44" s="474"/>
      <c r="AM44" s="157"/>
      <c r="AN44" s="157"/>
      <c r="AO44" s="157"/>
      <c r="AP44" s="157"/>
      <c r="AQ44" s="157"/>
      <c r="AR44" s="157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</row>
    <row r="45" spans="1:58" s="73" customFormat="1" ht="24.95" hidden="1" customHeight="1">
      <c r="A45" s="569"/>
      <c r="B45" s="164"/>
      <c r="C45" s="170" t="s">
        <v>319</v>
      </c>
      <c r="D45" s="170" t="s">
        <v>13012</v>
      </c>
      <c r="E45" s="170" t="s">
        <v>15723</v>
      </c>
      <c r="F45" s="170" t="s">
        <v>319</v>
      </c>
      <c r="G45" s="170"/>
      <c r="H45" s="170"/>
      <c r="I45" s="157" t="s">
        <v>9816</v>
      </c>
      <c r="J45" s="170"/>
      <c r="K45" s="170"/>
      <c r="L45" s="474"/>
      <c r="M45" s="474">
        <v>2381</v>
      </c>
      <c r="N45" s="474">
        <v>8000</v>
      </c>
      <c r="O45" s="170" t="s">
        <v>396</v>
      </c>
      <c r="P45" s="474"/>
      <c r="Q45" s="474"/>
      <c r="R45" s="474"/>
      <c r="S45" s="474"/>
      <c r="T45" s="474"/>
      <c r="U45" s="474"/>
      <c r="V45" s="474"/>
      <c r="W45" s="474">
        <v>25</v>
      </c>
      <c r="X45" s="474">
        <v>12.5</v>
      </c>
      <c r="Y45" s="474">
        <v>5</v>
      </c>
      <c r="Z45" s="474">
        <v>312.5</v>
      </c>
      <c r="AA45" s="170"/>
      <c r="AB45" s="474"/>
      <c r="AC45" s="170"/>
      <c r="AD45" s="170"/>
      <c r="AE45" s="170">
        <v>2017</v>
      </c>
      <c r="AF45" s="170"/>
      <c r="AG45" s="170"/>
      <c r="AH45" s="170"/>
      <c r="AI45" s="170"/>
      <c r="AJ45" s="170"/>
      <c r="AK45" s="170"/>
      <c r="AL45" s="474">
        <v>24230</v>
      </c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</row>
    <row r="46" spans="1:58" s="73" customFormat="1" ht="24.95" hidden="1" customHeight="1">
      <c r="A46" s="569"/>
      <c r="B46" s="164"/>
      <c r="C46" s="170" t="s">
        <v>9277</v>
      </c>
      <c r="D46" s="170" t="s">
        <v>12930</v>
      </c>
      <c r="E46" s="170" t="s">
        <v>15724</v>
      </c>
      <c r="F46" s="170" t="s">
        <v>9277</v>
      </c>
      <c r="G46" s="170" t="s">
        <v>9278</v>
      </c>
      <c r="H46" s="186" t="s">
        <v>9279</v>
      </c>
      <c r="I46" s="170" t="s">
        <v>9819</v>
      </c>
      <c r="J46" s="170" t="s">
        <v>9281</v>
      </c>
      <c r="K46" s="170"/>
      <c r="L46" s="474"/>
      <c r="M46" s="474">
        <v>2508</v>
      </c>
      <c r="N46" s="474">
        <v>8847.27</v>
      </c>
      <c r="O46" s="157" t="s">
        <v>396</v>
      </c>
      <c r="P46" s="471"/>
      <c r="Q46" s="471"/>
      <c r="R46" s="471"/>
      <c r="S46" s="471"/>
      <c r="T46" s="471"/>
      <c r="U46" s="471"/>
      <c r="V46" s="471"/>
      <c r="W46" s="471">
        <v>25</v>
      </c>
      <c r="X46" s="471">
        <v>15</v>
      </c>
      <c r="Y46" s="471">
        <v>7</v>
      </c>
      <c r="Z46" s="471">
        <v>525</v>
      </c>
      <c r="AA46" s="157">
        <v>73.174000000000007</v>
      </c>
      <c r="AB46" s="471"/>
      <c r="AC46" s="157"/>
      <c r="AD46" s="157"/>
      <c r="AE46" s="170">
        <v>2003</v>
      </c>
      <c r="AF46" s="170"/>
      <c r="AG46" s="170"/>
      <c r="AH46" s="170"/>
      <c r="AI46" s="170"/>
      <c r="AJ46" s="170"/>
      <c r="AK46" s="170"/>
      <c r="AL46" s="474"/>
      <c r="AM46" s="157"/>
      <c r="AN46" s="157"/>
      <c r="AO46" s="157"/>
      <c r="AP46" s="157"/>
      <c r="AQ46" s="157"/>
      <c r="AR46" s="157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</row>
    <row r="47" spans="1:58" s="73" customFormat="1" ht="24.95" hidden="1" customHeight="1">
      <c r="A47" s="569"/>
      <c r="B47" s="164"/>
      <c r="C47" s="170" t="s">
        <v>9277</v>
      </c>
      <c r="D47" s="170"/>
      <c r="E47" s="170" t="s">
        <v>15726</v>
      </c>
      <c r="F47" s="170" t="s">
        <v>9277</v>
      </c>
      <c r="G47" s="170"/>
      <c r="H47" s="170"/>
      <c r="I47" s="157" t="s">
        <v>15727</v>
      </c>
      <c r="J47" s="170"/>
      <c r="K47" s="170"/>
      <c r="L47" s="474">
        <v>6389</v>
      </c>
      <c r="M47" s="474"/>
      <c r="N47" s="474">
        <v>2610</v>
      </c>
      <c r="O47" s="170" t="s">
        <v>396</v>
      </c>
      <c r="P47" s="474"/>
      <c r="Q47" s="474"/>
      <c r="R47" s="474"/>
      <c r="S47" s="474"/>
      <c r="T47" s="474"/>
      <c r="U47" s="474"/>
      <c r="V47" s="474"/>
      <c r="W47" s="474">
        <v>25</v>
      </c>
      <c r="X47" s="474">
        <v>12</v>
      </c>
      <c r="Y47" s="474">
        <v>6</v>
      </c>
      <c r="Z47" s="474">
        <v>300</v>
      </c>
      <c r="AA47" s="170"/>
      <c r="AB47" s="474"/>
      <c r="AC47" s="170"/>
      <c r="AD47" s="170"/>
      <c r="AE47" s="170">
        <v>2019</v>
      </c>
      <c r="AF47" s="170"/>
      <c r="AG47" s="170"/>
      <c r="AH47" s="170"/>
      <c r="AI47" s="170"/>
      <c r="AJ47" s="170"/>
      <c r="AK47" s="170"/>
      <c r="AL47" s="474">
        <v>860</v>
      </c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</row>
    <row r="48" spans="1:58" s="73" customFormat="1" ht="24.95" hidden="1" customHeight="1">
      <c r="A48" s="569"/>
      <c r="B48" s="164"/>
      <c r="C48" s="170" t="s">
        <v>9277</v>
      </c>
      <c r="D48" s="170"/>
      <c r="E48" s="170" t="s">
        <v>15725</v>
      </c>
      <c r="F48" s="170" t="s">
        <v>66</v>
      </c>
      <c r="G48" s="170"/>
      <c r="H48" s="186"/>
      <c r="I48" s="157" t="s">
        <v>9820</v>
      </c>
      <c r="J48" s="170"/>
      <c r="K48" s="170"/>
      <c r="L48" s="474">
        <v>13500</v>
      </c>
      <c r="M48" s="474">
        <v>2154</v>
      </c>
      <c r="N48" s="474">
        <v>4963</v>
      </c>
      <c r="O48" s="157" t="s">
        <v>396</v>
      </c>
      <c r="P48" s="471"/>
      <c r="Q48" s="471"/>
      <c r="R48" s="471"/>
      <c r="S48" s="471"/>
      <c r="T48" s="471"/>
      <c r="U48" s="471"/>
      <c r="V48" s="471"/>
      <c r="W48" s="471">
        <v>25</v>
      </c>
      <c r="X48" s="471">
        <v>12</v>
      </c>
      <c r="Y48" s="471">
        <v>5</v>
      </c>
      <c r="Z48" s="471">
        <v>300</v>
      </c>
      <c r="AA48" s="157"/>
      <c r="AB48" s="471"/>
      <c r="AC48" s="157"/>
      <c r="AD48" s="157"/>
      <c r="AE48" s="170">
        <v>2003</v>
      </c>
      <c r="AF48" s="170"/>
      <c r="AG48" s="170"/>
      <c r="AH48" s="170"/>
      <c r="AI48" s="170"/>
      <c r="AJ48" s="170"/>
      <c r="AK48" s="170"/>
      <c r="AL48" s="474">
        <v>16723</v>
      </c>
      <c r="AM48" s="157"/>
      <c r="AN48" s="157"/>
      <c r="AO48" s="157"/>
      <c r="AP48" s="157"/>
      <c r="AQ48" s="157"/>
      <c r="AR48" s="157"/>
      <c r="AS48" s="170"/>
      <c r="AT48" s="170"/>
      <c r="AU48" s="170"/>
      <c r="AV48" s="170"/>
      <c r="AW48" s="170"/>
      <c r="AX48" s="170"/>
      <c r="AY48" s="170"/>
      <c r="AZ48" s="170"/>
      <c r="BA48" s="170"/>
      <c r="BB48" s="170"/>
      <c r="BC48" s="170"/>
      <c r="BD48" s="170"/>
      <c r="BE48" s="170"/>
      <c r="BF48" s="170"/>
    </row>
    <row r="49" spans="1:58" s="73" customFormat="1" ht="24.95" hidden="1" customHeight="1">
      <c r="A49" s="569"/>
      <c r="B49" s="164"/>
      <c r="C49" s="157" t="s">
        <v>9282</v>
      </c>
      <c r="D49" s="157" t="s">
        <v>9821</v>
      </c>
      <c r="E49" s="157" t="s">
        <v>15728</v>
      </c>
      <c r="F49" s="157" t="s">
        <v>9282</v>
      </c>
      <c r="G49" s="157" t="s">
        <v>9822</v>
      </c>
      <c r="H49" s="186"/>
      <c r="I49" s="157" t="s">
        <v>9823</v>
      </c>
      <c r="J49" s="157">
        <v>20</v>
      </c>
      <c r="K49" s="157"/>
      <c r="L49" s="160"/>
      <c r="M49" s="160">
        <v>3689</v>
      </c>
      <c r="N49" s="160">
        <v>1011</v>
      </c>
      <c r="O49" s="157" t="s">
        <v>396</v>
      </c>
      <c r="P49" s="160"/>
      <c r="Q49" s="160"/>
      <c r="R49" s="160"/>
      <c r="S49" s="160"/>
      <c r="T49" s="160"/>
      <c r="U49" s="160"/>
      <c r="V49" s="160"/>
      <c r="W49" s="160">
        <v>25</v>
      </c>
      <c r="X49" s="160">
        <v>15</v>
      </c>
      <c r="Y49" s="160">
        <v>6</v>
      </c>
      <c r="Z49" s="160">
        <v>375</v>
      </c>
      <c r="AA49" s="157">
        <v>119</v>
      </c>
      <c r="AB49" s="160"/>
      <c r="AC49" s="157"/>
      <c r="AD49" s="157"/>
      <c r="AE49" s="157">
        <v>1993</v>
      </c>
      <c r="AF49" s="157"/>
      <c r="AG49" s="157">
        <v>4115</v>
      </c>
      <c r="AH49" s="157"/>
      <c r="AI49" s="157"/>
      <c r="AJ49" s="157"/>
      <c r="AK49" s="157"/>
      <c r="AL49" s="160">
        <v>4115</v>
      </c>
      <c r="AM49" s="157"/>
      <c r="AN49" s="157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</row>
    <row r="50" spans="1:58" s="73" customFormat="1" ht="24.95" hidden="1" customHeight="1">
      <c r="A50" s="569"/>
      <c r="B50" s="164"/>
      <c r="C50" s="157" t="s">
        <v>9282</v>
      </c>
      <c r="D50" s="157"/>
      <c r="E50" s="157" t="s">
        <v>15729</v>
      </c>
      <c r="F50" s="157" t="s">
        <v>66</v>
      </c>
      <c r="G50" s="157"/>
      <c r="H50" s="157"/>
      <c r="I50" s="157" t="s">
        <v>9548</v>
      </c>
      <c r="J50" s="157"/>
      <c r="K50" s="157"/>
      <c r="L50" s="160">
        <v>6257</v>
      </c>
      <c r="M50" s="160">
        <v>1520</v>
      </c>
      <c r="N50" s="160">
        <v>4937</v>
      </c>
      <c r="O50" s="157" t="s">
        <v>396</v>
      </c>
      <c r="P50" s="160"/>
      <c r="Q50" s="160"/>
      <c r="R50" s="160"/>
      <c r="S50" s="160"/>
      <c r="T50" s="160"/>
      <c r="U50" s="160"/>
      <c r="V50" s="160"/>
      <c r="W50" s="160">
        <v>25</v>
      </c>
      <c r="X50" s="160">
        <v>13</v>
      </c>
      <c r="Y50" s="160">
        <v>5</v>
      </c>
      <c r="Z50" s="160">
        <v>325</v>
      </c>
      <c r="AA50" s="157"/>
      <c r="AB50" s="160"/>
      <c r="AC50" s="157"/>
      <c r="AD50" s="157"/>
      <c r="AE50" s="157">
        <v>2005</v>
      </c>
      <c r="AF50" s="157"/>
      <c r="AG50" s="157"/>
      <c r="AH50" s="157"/>
      <c r="AI50" s="157"/>
      <c r="AJ50" s="157"/>
      <c r="AK50" s="157"/>
      <c r="AL50" s="160"/>
      <c r="AM50" s="157"/>
      <c r="AN50" s="157"/>
      <c r="AO50" s="157"/>
      <c r="AP50" s="157"/>
      <c r="AQ50" s="157"/>
      <c r="AR50" s="157"/>
      <c r="AS50" s="157"/>
      <c r="AT50" s="157"/>
      <c r="AU50" s="157"/>
      <c r="AV50" s="157"/>
      <c r="AW50" s="157"/>
      <c r="AX50" s="157"/>
      <c r="AY50" s="157"/>
      <c r="AZ50" s="157"/>
      <c r="BA50" s="157"/>
      <c r="BB50" s="157"/>
      <c r="BC50" s="157"/>
      <c r="BD50" s="157"/>
      <c r="BE50" s="157"/>
      <c r="BF50" s="157"/>
    </row>
    <row r="51" spans="1:58" s="73" customFormat="1" ht="24.95" hidden="1" customHeight="1">
      <c r="A51" s="569"/>
      <c r="B51" s="164"/>
      <c r="C51" s="157" t="s">
        <v>899</v>
      </c>
      <c r="D51" s="157" t="s">
        <v>13013</v>
      </c>
      <c r="E51" s="157" t="s">
        <v>9824</v>
      </c>
      <c r="F51" s="157" t="s">
        <v>66</v>
      </c>
      <c r="G51" s="157" t="s">
        <v>9825</v>
      </c>
      <c r="H51" s="157" t="s">
        <v>9250</v>
      </c>
      <c r="I51" s="157" t="s">
        <v>900</v>
      </c>
      <c r="J51" s="157"/>
      <c r="K51" s="157"/>
      <c r="L51" s="160">
        <v>23493</v>
      </c>
      <c r="M51" s="160">
        <v>713</v>
      </c>
      <c r="N51" s="160">
        <v>14072</v>
      </c>
      <c r="O51" s="157" t="s">
        <v>171</v>
      </c>
      <c r="P51" s="160"/>
      <c r="Q51" s="160"/>
      <c r="R51" s="160"/>
      <c r="S51" s="160"/>
      <c r="T51" s="160"/>
      <c r="U51" s="160"/>
      <c r="V51" s="160"/>
      <c r="W51" s="160"/>
      <c r="X51" s="160"/>
      <c r="Y51" s="160"/>
      <c r="Z51" s="160">
        <v>5300</v>
      </c>
      <c r="AA51" s="157"/>
      <c r="AB51" s="160">
        <v>3300</v>
      </c>
      <c r="AC51" s="157"/>
      <c r="AD51" s="157"/>
      <c r="AE51" s="157">
        <v>1991</v>
      </c>
      <c r="AF51" s="157">
        <v>2105</v>
      </c>
      <c r="AG51" s="157"/>
      <c r="AH51" s="157"/>
      <c r="AI51" s="157"/>
      <c r="AJ51" s="157"/>
      <c r="AK51" s="157"/>
      <c r="AL51" s="160">
        <v>2149</v>
      </c>
      <c r="AM51" s="157"/>
      <c r="AN51" s="157"/>
      <c r="AO51" s="157"/>
      <c r="AP51" s="157"/>
      <c r="AQ51" s="157"/>
      <c r="AR51" s="157"/>
      <c r="AS51" s="157" t="s">
        <v>5106</v>
      </c>
      <c r="AT51" s="157">
        <v>1</v>
      </c>
      <c r="AU51" s="157">
        <v>2400</v>
      </c>
      <c r="AV51" s="157"/>
      <c r="AW51" s="157"/>
      <c r="AX51" s="157"/>
      <c r="AY51" s="157"/>
      <c r="AZ51" s="157"/>
      <c r="BA51" s="157"/>
      <c r="BB51" s="157"/>
      <c r="BC51" s="157"/>
      <c r="BD51" s="157"/>
      <c r="BE51" s="157"/>
      <c r="BF51" s="157"/>
    </row>
    <row r="52" spans="1:58" s="73" customFormat="1" ht="24.95" hidden="1" customHeight="1">
      <c r="A52" s="569"/>
      <c r="B52" s="164"/>
      <c r="C52" s="157" t="s">
        <v>899</v>
      </c>
      <c r="D52" s="157"/>
      <c r="E52" s="157" t="s">
        <v>15730</v>
      </c>
      <c r="F52" s="157" t="s">
        <v>899</v>
      </c>
      <c r="G52" s="157"/>
      <c r="H52" s="186"/>
      <c r="I52" s="157" t="s">
        <v>9553</v>
      </c>
      <c r="J52" s="157"/>
      <c r="K52" s="157"/>
      <c r="L52" s="471">
        <v>8388</v>
      </c>
      <c r="M52" s="471">
        <v>4263</v>
      </c>
      <c r="N52" s="471">
        <v>19756</v>
      </c>
      <c r="O52" s="157" t="s">
        <v>396</v>
      </c>
      <c r="P52" s="471"/>
      <c r="Q52" s="471"/>
      <c r="R52" s="471"/>
      <c r="S52" s="471"/>
      <c r="T52" s="471"/>
      <c r="U52" s="471"/>
      <c r="V52" s="471"/>
      <c r="W52" s="471">
        <v>25</v>
      </c>
      <c r="X52" s="471">
        <v>13</v>
      </c>
      <c r="Y52" s="471">
        <v>6</v>
      </c>
      <c r="Z52" s="471">
        <v>353</v>
      </c>
      <c r="AA52" s="157"/>
      <c r="AB52" s="471"/>
      <c r="AC52" s="157"/>
      <c r="AD52" s="157"/>
      <c r="AE52" s="157">
        <v>2002</v>
      </c>
      <c r="AF52" s="157"/>
      <c r="AG52" s="157"/>
      <c r="AH52" s="157"/>
      <c r="AI52" s="157"/>
      <c r="AJ52" s="157"/>
      <c r="AK52" s="157"/>
      <c r="AL52" s="471">
        <v>44656</v>
      </c>
      <c r="AM52" s="157"/>
      <c r="AN52" s="157"/>
      <c r="AO52" s="157"/>
      <c r="AP52" s="157"/>
      <c r="AQ52" s="157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</row>
    <row r="53" spans="1:58" s="73" customFormat="1" ht="24.95" hidden="1" customHeight="1">
      <c r="A53" s="569"/>
      <c r="B53" s="164"/>
      <c r="C53" s="572" t="s">
        <v>899</v>
      </c>
      <c r="D53" s="572"/>
      <c r="E53" s="572" t="s">
        <v>15731</v>
      </c>
      <c r="F53" s="572" t="s">
        <v>66</v>
      </c>
      <c r="G53" s="572"/>
      <c r="H53" s="572"/>
      <c r="I53" s="157" t="s">
        <v>9826</v>
      </c>
      <c r="J53" s="572"/>
      <c r="K53" s="572"/>
      <c r="L53" s="573">
        <v>2286.25</v>
      </c>
      <c r="M53" s="573" t="s">
        <v>9827</v>
      </c>
      <c r="N53" s="573">
        <v>5209</v>
      </c>
      <c r="O53" s="572" t="s">
        <v>396</v>
      </c>
      <c r="P53" s="573"/>
      <c r="Q53" s="573"/>
      <c r="R53" s="573"/>
      <c r="S53" s="573"/>
      <c r="T53" s="573"/>
      <c r="U53" s="573"/>
      <c r="V53" s="573"/>
      <c r="W53" s="573">
        <v>25</v>
      </c>
      <c r="X53" s="573" t="s">
        <v>9828</v>
      </c>
      <c r="Y53" s="573">
        <v>5</v>
      </c>
      <c r="Z53" s="573" t="s">
        <v>9564</v>
      </c>
      <c r="AA53" s="572"/>
      <c r="AB53" s="573">
        <v>100</v>
      </c>
      <c r="AC53" s="572"/>
      <c r="AD53" s="572"/>
      <c r="AE53" s="572">
        <v>2008</v>
      </c>
      <c r="AF53" s="572"/>
      <c r="AG53" s="572"/>
      <c r="AH53" s="572"/>
      <c r="AI53" s="572"/>
      <c r="AJ53" s="572"/>
      <c r="AK53" s="572"/>
      <c r="AL53" s="573"/>
      <c r="AM53" s="572"/>
      <c r="AN53" s="572"/>
      <c r="AO53" s="572"/>
      <c r="AP53" s="572"/>
      <c r="AQ53" s="572"/>
      <c r="AR53" s="572"/>
      <c r="AS53" s="572"/>
      <c r="AT53" s="572"/>
      <c r="AU53" s="572"/>
      <c r="AV53" s="572"/>
      <c r="AW53" s="572"/>
      <c r="AX53" s="572"/>
      <c r="AY53" s="572"/>
      <c r="AZ53" s="572"/>
      <c r="BA53" s="572"/>
      <c r="BB53" s="572"/>
      <c r="BC53" s="572"/>
      <c r="BD53" s="572"/>
      <c r="BE53" s="572"/>
      <c r="BF53" s="572"/>
    </row>
    <row r="54" spans="1:58" s="73" customFormat="1" ht="24.95" hidden="1" customHeight="1">
      <c r="A54" s="569">
        <v>9</v>
      </c>
      <c r="B54" s="164"/>
      <c r="C54" s="157" t="s">
        <v>536</v>
      </c>
      <c r="D54" s="157" t="s">
        <v>9829</v>
      </c>
      <c r="E54" s="157" t="s">
        <v>15732</v>
      </c>
      <c r="F54" s="157" t="s">
        <v>536</v>
      </c>
      <c r="G54" s="157" t="s">
        <v>9830</v>
      </c>
      <c r="H54" s="186"/>
      <c r="I54" s="157" t="s">
        <v>9831</v>
      </c>
      <c r="J54" s="157"/>
      <c r="K54" s="157"/>
      <c r="L54" s="471"/>
      <c r="M54" s="471">
        <v>2637</v>
      </c>
      <c r="N54" s="471">
        <v>8062</v>
      </c>
      <c r="O54" s="157" t="s">
        <v>396</v>
      </c>
      <c r="P54" s="471"/>
      <c r="Q54" s="471"/>
      <c r="R54" s="471"/>
      <c r="S54" s="471"/>
      <c r="T54" s="471"/>
      <c r="U54" s="471"/>
      <c r="V54" s="471"/>
      <c r="W54" s="471">
        <v>25</v>
      </c>
      <c r="X54" s="471">
        <v>15</v>
      </c>
      <c r="Y54" s="471">
        <v>7</v>
      </c>
      <c r="Z54" s="471">
        <v>375</v>
      </c>
      <c r="AA54" s="157" t="s">
        <v>9832</v>
      </c>
      <c r="AB54" s="471"/>
      <c r="AC54" s="157"/>
      <c r="AD54" s="157"/>
      <c r="AE54" s="157">
        <v>1995</v>
      </c>
      <c r="AF54" s="157"/>
      <c r="AG54" s="157"/>
      <c r="AH54" s="157"/>
      <c r="AI54" s="157"/>
      <c r="AJ54" s="157"/>
      <c r="AK54" s="157"/>
      <c r="AL54" s="471"/>
      <c r="AM54" s="157"/>
      <c r="AN54" s="157"/>
      <c r="AO54" s="157"/>
      <c r="AP54" s="157"/>
      <c r="AQ54" s="157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</row>
    <row r="55" spans="1:58" s="73" customFormat="1" ht="24.95" hidden="1" customHeight="1">
      <c r="A55" s="569">
        <v>10</v>
      </c>
      <c r="B55" s="164"/>
      <c r="C55" s="157" t="s">
        <v>536</v>
      </c>
      <c r="D55" s="157" t="s">
        <v>9833</v>
      </c>
      <c r="E55" s="157" t="s">
        <v>15733</v>
      </c>
      <c r="F55" s="157" t="s">
        <v>536</v>
      </c>
      <c r="G55" s="157" t="s">
        <v>9834</v>
      </c>
      <c r="H55" s="186"/>
      <c r="I55" s="157" t="s">
        <v>9831</v>
      </c>
      <c r="J55" s="157"/>
      <c r="K55" s="157"/>
      <c r="L55" s="471"/>
      <c r="M55" s="471">
        <v>839</v>
      </c>
      <c r="N55" s="471">
        <v>3144</v>
      </c>
      <c r="O55" s="157" t="s">
        <v>396</v>
      </c>
      <c r="P55" s="471"/>
      <c r="Q55" s="471"/>
      <c r="R55" s="471"/>
      <c r="S55" s="471"/>
      <c r="T55" s="471"/>
      <c r="U55" s="471"/>
      <c r="V55" s="471"/>
      <c r="W55" s="471">
        <v>25</v>
      </c>
      <c r="X55" s="471">
        <v>9.75</v>
      </c>
      <c r="Y55" s="471">
        <v>4</v>
      </c>
      <c r="Z55" s="471">
        <v>243.75</v>
      </c>
      <c r="AA55" s="157" t="s">
        <v>9835</v>
      </c>
      <c r="AB55" s="471"/>
      <c r="AC55" s="157"/>
      <c r="AD55" s="157"/>
      <c r="AE55" s="157">
        <v>1999</v>
      </c>
      <c r="AF55" s="157"/>
      <c r="AG55" s="157"/>
      <c r="AH55" s="157"/>
      <c r="AI55" s="157"/>
      <c r="AJ55" s="157"/>
      <c r="AK55" s="157"/>
      <c r="AL55" s="471"/>
      <c r="AM55" s="157"/>
      <c r="AN55" s="157"/>
      <c r="AO55" s="157"/>
      <c r="AP55" s="157"/>
      <c r="AQ55" s="157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</row>
    <row r="56" spans="1:58" s="73" customFormat="1" ht="24.95" hidden="1" customHeight="1">
      <c r="A56" s="569">
        <v>11</v>
      </c>
      <c r="B56" s="164"/>
      <c r="C56" s="170" t="s">
        <v>536</v>
      </c>
      <c r="D56" s="170"/>
      <c r="E56" s="170" t="s">
        <v>15734</v>
      </c>
      <c r="F56" s="170" t="s">
        <v>536</v>
      </c>
      <c r="G56" s="170"/>
      <c r="H56" s="170"/>
      <c r="I56" s="170" t="s">
        <v>9831</v>
      </c>
      <c r="J56" s="170"/>
      <c r="K56" s="157"/>
      <c r="L56" s="471"/>
      <c r="M56" s="474">
        <v>1062</v>
      </c>
      <c r="N56" s="474">
        <v>3322</v>
      </c>
      <c r="O56" s="157" t="s">
        <v>396</v>
      </c>
      <c r="P56" s="474"/>
      <c r="Q56" s="474"/>
      <c r="R56" s="474"/>
      <c r="S56" s="474"/>
      <c r="T56" s="471"/>
      <c r="U56" s="474"/>
      <c r="V56" s="474"/>
      <c r="W56" s="474">
        <v>25</v>
      </c>
      <c r="X56" s="474">
        <v>11.72</v>
      </c>
      <c r="Y56" s="474">
        <v>6</v>
      </c>
      <c r="Z56" s="474">
        <v>293.75</v>
      </c>
      <c r="AA56" s="157"/>
      <c r="AB56" s="471"/>
      <c r="AC56" s="157"/>
      <c r="AD56" s="157"/>
      <c r="AE56" s="157">
        <v>2007</v>
      </c>
      <c r="AF56" s="157"/>
      <c r="AG56" s="157"/>
      <c r="AH56" s="157"/>
      <c r="AI56" s="157"/>
      <c r="AJ56" s="157"/>
      <c r="AK56" s="157"/>
      <c r="AL56" s="471"/>
      <c r="AM56" s="157"/>
      <c r="AN56" s="157"/>
      <c r="AO56" s="157"/>
      <c r="AP56" s="157"/>
      <c r="AQ56" s="157"/>
      <c r="AR56" s="157"/>
      <c r="AS56" s="170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</row>
    <row r="57" spans="1:58" s="73" customFormat="1" ht="24.95" hidden="1" customHeight="1">
      <c r="A57" s="570"/>
      <c r="B57" s="164"/>
      <c r="C57" s="157" t="s">
        <v>536</v>
      </c>
      <c r="D57" s="157"/>
      <c r="E57" s="157" t="s">
        <v>15735</v>
      </c>
      <c r="F57" s="157" t="s">
        <v>66</v>
      </c>
      <c r="G57" s="157"/>
      <c r="H57" s="186"/>
      <c r="I57" s="157" t="s">
        <v>9836</v>
      </c>
      <c r="J57" s="157"/>
      <c r="K57" s="157"/>
      <c r="L57" s="471">
        <v>5743</v>
      </c>
      <c r="M57" s="471">
        <v>3342</v>
      </c>
      <c r="N57" s="471">
        <v>6203.35</v>
      </c>
      <c r="O57" s="157" t="s">
        <v>396</v>
      </c>
      <c r="P57" s="471"/>
      <c r="Q57" s="471"/>
      <c r="R57" s="471"/>
      <c r="S57" s="471"/>
      <c r="T57" s="471"/>
      <c r="U57" s="471"/>
      <c r="V57" s="471"/>
      <c r="W57" s="471">
        <v>25</v>
      </c>
      <c r="X57" s="471">
        <v>12</v>
      </c>
      <c r="Y57" s="471">
        <v>5</v>
      </c>
      <c r="Z57" s="471">
        <v>300</v>
      </c>
      <c r="AA57" s="157"/>
      <c r="AB57" s="471"/>
      <c r="AC57" s="157"/>
      <c r="AD57" s="157"/>
      <c r="AE57" s="157">
        <v>1988</v>
      </c>
      <c r="AF57" s="157"/>
      <c r="AG57" s="157"/>
      <c r="AH57" s="157"/>
      <c r="AI57" s="157"/>
      <c r="AJ57" s="157"/>
      <c r="AK57" s="157"/>
      <c r="AL57" s="471">
        <v>3638</v>
      </c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</row>
    <row r="58" spans="1:58" s="73" customFormat="1" ht="24.95" hidden="1" customHeight="1">
      <c r="A58" s="569"/>
      <c r="B58" s="164"/>
      <c r="C58" s="157" t="s">
        <v>536</v>
      </c>
      <c r="D58" s="157"/>
      <c r="E58" s="157" t="s">
        <v>15736</v>
      </c>
      <c r="F58" s="157" t="s">
        <v>66</v>
      </c>
      <c r="G58" s="157"/>
      <c r="H58" s="186"/>
      <c r="I58" s="157" t="s">
        <v>9837</v>
      </c>
      <c r="J58" s="157"/>
      <c r="K58" s="157"/>
      <c r="L58" s="471">
        <v>1151</v>
      </c>
      <c r="M58" s="425">
        <v>735</v>
      </c>
      <c r="N58" s="471">
        <v>3472</v>
      </c>
      <c r="O58" s="157" t="s">
        <v>396</v>
      </c>
      <c r="P58" s="471"/>
      <c r="Q58" s="471"/>
      <c r="R58" s="471"/>
      <c r="S58" s="471"/>
      <c r="T58" s="471"/>
      <c r="U58" s="471"/>
      <c r="V58" s="471"/>
      <c r="W58" s="471">
        <v>24</v>
      </c>
      <c r="X58" s="425">
        <v>9</v>
      </c>
      <c r="Y58" s="471">
        <v>4</v>
      </c>
      <c r="Z58" s="425">
        <v>550.66</v>
      </c>
      <c r="AA58" s="157"/>
      <c r="AB58" s="471"/>
      <c r="AC58" s="157"/>
      <c r="AD58" s="157"/>
      <c r="AE58" s="157">
        <v>1997</v>
      </c>
      <c r="AF58" s="157"/>
      <c r="AG58" s="157"/>
      <c r="AH58" s="157"/>
      <c r="AI58" s="157"/>
      <c r="AJ58" s="157"/>
      <c r="AK58" s="157"/>
      <c r="AL58" s="471"/>
      <c r="AM58" s="157"/>
      <c r="AN58" s="157"/>
      <c r="AO58" s="157"/>
      <c r="AP58" s="157"/>
      <c r="AQ58" s="157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</row>
    <row r="59" spans="1:58" s="73" customFormat="1" ht="24.95" hidden="1" customHeight="1">
      <c r="A59" s="570">
        <v>12</v>
      </c>
      <c r="B59" s="164"/>
      <c r="C59" s="157" t="s">
        <v>721</v>
      </c>
      <c r="D59" s="157" t="s">
        <v>13014</v>
      </c>
      <c r="E59" s="157" t="s">
        <v>15737</v>
      </c>
      <c r="F59" s="157" t="s">
        <v>721</v>
      </c>
      <c r="G59" s="157" t="s">
        <v>9838</v>
      </c>
      <c r="H59" s="186" t="s">
        <v>9839</v>
      </c>
      <c r="I59" s="157" t="s">
        <v>9840</v>
      </c>
      <c r="J59" s="157">
        <v>5</v>
      </c>
      <c r="K59" s="157"/>
      <c r="L59" s="160">
        <v>3011</v>
      </c>
      <c r="M59" s="160">
        <v>1797</v>
      </c>
      <c r="N59" s="160">
        <v>894</v>
      </c>
      <c r="O59" s="157" t="s">
        <v>396</v>
      </c>
      <c r="P59" s="160"/>
      <c r="Q59" s="160"/>
      <c r="R59" s="160"/>
      <c r="S59" s="160"/>
      <c r="T59" s="160"/>
      <c r="U59" s="160"/>
      <c r="V59" s="160"/>
      <c r="W59" s="160">
        <v>25</v>
      </c>
      <c r="X59" s="160">
        <v>16.8</v>
      </c>
      <c r="Y59" s="160">
        <v>7</v>
      </c>
      <c r="Z59" s="160">
        <v>490</v>
      </c>
      <c r="AA59" s="157">
        <v>70</v>
      </c>
      <c r="AB59" s="160"/>
      <c r="AC59" s="157"/>
      <c r="AD59" s="157"/>
      <c r="AE59" s="157">
        <v>2000</v>
      </c>
      <c r="AF59" s="157"/>
      <c r="AG59" s="157"/>
      <c r="AH59" s="157"/>
      <c r="AI59" s="157"/>
      <c r="AJ59" s="157"/>
      <c r="AK59" s="157"/>
      <c r="AL59" s="160"/>
      <c r="AM59" s="157"/>
      <c r="AN59" s="157"/>
      <c r="AO59" s="157"/>
      <c r="AP59" s="157"/>
      <c r="AQ59" s="157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</row>
    <row r="60" spans="1:58" s="73" customFormat="1" ht="24.95" hidden="1" customHeight="1">
      <c r="A60" s="570">
        <v>13</v>
      </c>
      <c r="B60" s="164"/>
      <c r="C60" s="157" t="s">
        <v>721</v>
      </c>
      <c r="D60" s="157" t="s">
        <v>12983</v>
      </c>
      <c r="E60" s="157" t="s">
        <v>15738</v>
      </c>
      <c r="F60" s="157" t="s">
        <v>721</v>
      </c>
      <c r="G60" s="157"/>
      <c r="H60" s="157"/>
      <c r="I60" s="157" t="s">
        <v>9840</v>
      </c>
      <c r="J60" s="157"/>
      <c r="K60" s="157"/>
      <c r="L60" s="160">
        <v>2550</v>
      </c>
      <c r="M60" s="160">
        <v>1044</v>
      </c>
      <c r="N60" s="160">
        <v>1047</v>
      </c>
      <c r="O60" s="157" t="s">
        <v>396</v>
      </c>
      <c r="P60" s="160"/>
      <c r="Q60" s="160"/>
      <c r="R60" s="160"/>
      <c r="S60" s="160"/>
      <c r="T60" s="160"/>
      <c r="U60" s="160"/>
      <c r="V60" s="160"/>
      <c r="W60" s="160">
        <v>25</v>
      </c>
      <c r="X60" s="160">
        <v>16</v>
      </c>
      <c r="Y60" s="160">
        <v>6</v>
      </c>
      <c r="Z60" s="160">
        <v>400</v>
      </c>
      <c r="AA60" s="157"/>
      <c r="AB60" s="160"/>
      <c r="AC60" s="157"/>
      <c r="AD60" s="157"/>
      <c r="AE60" s="157">
        <v>2004</v>
      </c>
      <c r="AF60" s="157"/>
      <c r="AG60" s="157"/>
      <c r="AH60" s="157"/>
      <c r="AI60" s="157"/>
      <c r="AJ60" s="157"/>
      <c r="AK60" s="157"/>
      <c r="AL60" s="160"/>
      <c r="AM60" s="157"/>
      <c r="AN60" s="157"/>
      <c r="AO60" s="157"/>
      <c r="AP60" s="157"/>
      <c r="AQ60" s="157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</row>
    <row r="61" spans="1:58" s="73" customFormat="1" ht="24.95" hidden="1" customHeight="1">
      <c r="A61" s="570">
        <v>14</v>
      </c>
      <c r="B61" s="164"/>
      <c r="C61" s="157" t="s">
        <v>9841</v>
      </c>
      <c r="D61" s="157" t="s">
        <v>12951</v>
      </c>
      <c r="E61" s="157" t="s">
        <v>15739</v>
      </c>
      <c r="F61" s="157" t="s">
        <v>721</v>
      </c>
      <c r="G61" s="157" t="s">
        <v>9270</v>
      </c>
      <c r="H61" s="157" t="s">
        <v>9783</v>
      </c>
      <c r="I61" s="157" t="s">
        <v>9840</v>
      </c>
      <c r="J61" s="157">
        <v>10</v>
      </c>
      <c r="K61" s="157" t="s">
        <v>9785</v>
      </c>
      <c r="L61" s="160">
        <v>1146</v>
      </c>
      <c r="M61" s="160">
        <v>1141.5999999999999</v>
      </c>
      <c r="N61" s="160">
        <v>727</v>
      </c>
      <c r="O61" s="157" t="s">
        <v>396</v>
      </c>
      <c r="P61" s="160"/>
      <c r="Q61" s="160"/>
      <c r="R61" s="160"/>
      <c r="S61" s="160"/>
      <c r="T61" s="160"/>
      <c r="U61" s="160"/>
      <c r="V61" s="160"/>
      <c r="W61" s="160">
        <v>25</v>
      </c>
      <c r="X61" s="160">
        <v>15</v>
      </c>
      <c r="Y61" s="160">
        <v>6</v>
      </c>
      <c r="Z61" s="160">
        <v>375</v>
      </c>
      <c r="AA61" s="157">
        <v>66</v>
      </c>
      <c r="AB61" s="160"/>
      <c r="AC61" s="157"/>
      <c r="AD61" s="157"/>
      <c r="AE61" s="157">
        <v>2006</v>
      </c>
      <c r="AF61" s="157" t="s">
        <v>9786</v>
      </c>
      <c r="AG61" s="157"/>
      <c r="AH61" s="157"/>
      <c r="AI61" s="157"/>
      <c r="AJ61" s="157"/>
      <c r="AK61" s="157"/>
      <c r="AL61" s="160"/>
      <c r="AM61" s="157"/>
      <c r="AN61" s="157"/>
      <c r="AO61" s="157"/>
      <c r="AP61" s="157"/>
      <c r="AQ61" s="157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</row>
    <row r="62" spans="1:58" s="73" customFormat="1" ht="24.95" hidden="1" customHeight="1">
      <c r="A62" s="569"/>
      <c r="B62" s="164"/>
      <c r="C62" s="572" t="s">
        <v>9232</v>
      </c>
      <c r="D62" s="572" t="s">
        <v>13016</v>
      </c>
      <c r="E62" s="572" t="s">
        <v>15742</v>
      </c>
      <c r="F62" s="572" t="s">
        <v>66</v>
      </c>
      <c r="G62" s="572"/>
      <c r="H62" s="572"/>
      <c r="I62" s="157" t="s">
        <v>2577</v>
      </c>
      <c r="J62" s="572"/>
      <c r="K62" s="572"/>
      <c r="L62" s="573">
        <v>1762</v>
      </c>
      <c r="M62" s="573">
        <v>1254</v>
      </c>
      <c r="N62" s="573">
        <v>4986</v>
      </c>
      <c r="O62" s="572" t="s">
        <v>396</v>
      </c>
      <c r="P62" s="573"/>
      <c r="Q62" s="573"/>
      <c r="R62" s="573"/>
      <c r="S62" s="573"/>
      <c r="T62" s="573"/>
      <c r="U62" s="573"/>
      <c r="V62" s="573"/>
      <c r="W62" s="573">
        <v>25</v>
      </c>
      <c r="X62" s="573">
        <v>11</v>
      </c>
      <c r="Y62" s="573">
        <v>5</v>
      </c>
      <c r="Z62" s="573">
        <v>350</v>
      </c>
      <c r="AA62" s="572"/>
      <c r="AB62" s="573"/>
      <c r="AC62" s="572"/>
      <c r="AD62" s="572"/>
      <c r="AE62" s="572">
        <v>2002</v>
      </c>
      <c r="AF62" s="572"/>
      <c r="AG62" s="572"/>
      <c r="AH62" s="572"/>
      <c r="AI62" s="572"/>
      <c r="AJ62" s="572"/>
      <c r="AK62" s="572"/>
      <c r="AL62" s="573">
        <v>11971</v>
      </c>
      <c r="AM62" s="572"/>
      <c r="AN62" s="572"/>
      <c r="AO62" s="572"/>
      <c r="AP62" s="572"/>
      <c r="AQ62" s="572"/>
      <c r="AR62" s="572"/>
      <c r="AS62" s="572"/>
      <c r="AT62" s="572"/>
      <c r="AU62" s="572"/>
      <c r="AV62" s="572"/>
      <c r="AW62" s="572"/>
      <c r="AX62" s="572"/>
      <c r="AY62" s="572"/>
      <c r="AZ62" s="572"/>
      <c r="BA62" s="572"/>
      <c r="BB62" s="572"/>
      <c r="BC62" s="572"/>
      <c r="BD62" s="572"/>
      <c r="BE62" s="572"/>
      <c r="BF62" s="572"/>
    </row>
    <row r="63" spans="1:58" s="73" customFormat="1" ht="24.95" hidden="1" customHeight="1">
      <c r="A63" s="570"/>
      <c r="B63" s="164"/>
      <c r="C63" s="165" t="s">
        <v>9232</v>
      </c>
      <c r="D63" s="195" t="s">
        <v>12881</v>
      </c>
      <c r="E63" s="157" t="s">
        <v>9846</v>
      </c>
      <c r="F63" s="157" t="s">
        <v>66</v>
      </c>
      <c r="G63" s="157"/>
      <c r="H63" s="204"/>
      <c r="I63" s="157" t="s">
        <v>9847</v>
      </c>
      <c r="J63" s="165"/>
      <c r="K63" s="160"/>
      <c r="L63" s="160"/>
      <c r="M63" s="160"/>
      <c r="N63" s="165">
        <v>3311</v>
      </c>
      <c r="O63" s="157" t="s">
        <v>396</v>
      </c>
      <c r="P63" s="169"/>
      <c r="Q63" s="165"/>
      <c r="R63" s="160"/>
      <c r="S63" s="160"/>
      <c r="T63" s="165"/>
      <c r="U63" s="160"/>
      <c r="V63" s="167"/>
      <c r="W63" s="160">
        <v>25</v>
      </c>
      <c r="X63" s="160">
        <v>14</v>
      </c>
      <c r="Y63" s="157">
        <v>6</v>
      </c>
      <c r="Z63" s="165">
        <v>350</v>
      </c>
      <c r="AA63" s="165"/>
      <c r="AB63" s="165"/>
      <c r="AC63" s="165"/>
      <c r="AD63" s="165"/>
      <c r="AE63" s="157">
        <v>2015</v>
      </c>
      <c r="AF63" s="157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57"/>
      <c r="AY63" s="165"/>
      <c r="AZ63" s="165"/>
      <c r="BA63" s="165"/>
      <c r="BB63" s="165"/>
      <c r="BC63" s="165"/>
      <c r="BD63" s="165"/>
      <c r="BE63" s="160"/>
      <c r="BF63" s="572"/>
    </row>
    <row r="64" spans="1:58" s="73" customFormat="1" ht="24.95" hidden="1" customHeight="1">
      <c r="A64" s="570"/>
      <c r="B64" s="164"/>
      <c r="C64" s="157" t="s">
        <v>9232</v>
      </c>
      <c r="D64" s="157" t="s">
        <v>12984</v>
      </c>
      <c r="E64" s="157" t="s">
        <v>15740</v>
      </c>
      <c r="F64" s="157" t="s">
        <v>9232</v>
      </c>
      <c r="G64" s="157" t="s">
        <v>9842</v>
      </c>
      <c r="H64" s="186" t="s">
        <v>9843</v>
      </c>
      <c r="I64" s="157" t="s">
        <v>9303</v>
      </c>
      <c r="J64" s="157"/>
      <c r="K64" s="157"/>
      <c r="L64" s="160">
        <v>92494</v>
      </c>
      <c r="M64" s="160">
        <v>1306</v>
      </c>
      <c r="N64" s="160">
        <v>5263</v>
      </c>
      <c r="O64" s="157" t="s">
        <v>396</v>
      </c>
      <c r="P64" s="160"/>
      <c r="Q64" s="160"/>
      <c r="R64" s="160"/>
      <c r="S64" s="160"/>
      <c r="T64" s="160"/>
      <c r="U64" s="160"/>
      <c r="V64" s="160"/>
      <c r="W64" s="160">
        <v>25</v>
      </c>
      <c r="X64" s="160">
        <v>20</v>
      </c>
      <c r="Y64" s="160">
        <v>7</v>
      </c>
      <c r="Z64" s="160">
        <v>600</v>
      </c>
      <c r="AA64" s="157" t="s">
        <v>9844</v>
      </c>
      <c r="AB64" s="160"/>
      <c r="AC64" s="157"/>
      <c r="AD64" s="157"/>
      <c r="AE64" s="157">
        <v>1992</v>
      </c>
      <c r="AF64" s="157"/>
      <c r="AG64" s="157"/>
      <c r="AH64" s="157"/>
      <c r="AI64" s="157"/>
      <c r="AJ64" s="157"/>
      <c r="AK64" s="157"/>
      <c r="AL64" s="160">
        <v>3796</v>
      </c>
      <c r="AM64" s="157">
        <v>2000</v>
      </c>
      <c r="AN64" s="157">
        <v>2001</v>
      </c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57"/>
      <c r="BD64" s="157"/>
      <c r="BE64" s="157"/>
      <c r="BF64" s="157"/>
    </row>
    <row r="65" spans="1:58" s="73" customFormat="1" ht="24.95" hidden="1" customHeight="1">
      <c r="A65" s="570">
        <v>15</v>
      </c>
      <c r="B65" s="164"/>
      <c r="C65" s="157" t="s">
        <v>9232</v>
      </c>
      <c r="D65" s="157" t="s">
        <v>13015</v>
      </c>
      <c r="E65" s="157" t="s">
        <v>15741</v>
      </c>
      <c r="F65" s="157" t="s">
        <v>9232</v>
      </c>
      <c r="G65" s="157"/>
      <c r="H65" s="186"/>
      <c r="I65" s="157" t="s">
        <v>4612</v>
      </c>
      <c r="J65" s="157"/>
      <c r="K65" s="157"/>
      <c r="L65" s="160">
        <v>1588</v>
      </c>
      <c r="M65" s="160">
        <v>667</v>
      </c>
      <c r="N65" s="160">
        <v>3293</v>
      </c>
      <c r="O65" s="157" t="s">
        <v>396</v>
      </c>
      <c r="P65" s="160"/>
      <c r="Q65" s="160"/>
      <c r="R65" s="160"/>
      <c r="S65" s="160"/>
      <c r="T65" s="160"/>
      <c r="U65" s="160"/>
      <c r="V65" s="160"/>
      <c r="W65" s="160">
        <v>25</v>
      </c>
      <c r="X65" s="160">
        <v>10</v>
      </c>
      <c r="Y65" s="160">
        <v>4</v>
      </c>
      <c r="Z65" s="160">
        <v>300</v>
      </c>
      <c r="AA65" s="157"/>
      <c r="AB65" s="160"/>
      <c r="AC65" s="157"/>
      <c r="AD65" s="157"/>
      <c r="AE65" s="157">
        <v>2000</v>
      </c>
      <c r="AF65" s="157"/>
      <c r="AG65" s="157"/>
      <c r="AH65" s="157"/>
      <c r="AI65" s="157"/>
      <c r="AJ65" s="157"/>
      <c r="AK65" s="157"/>
      <c r="AL65" s="160"/>
      <c r="AM65" s="157"/>
      <c r="AN65" s="157"/>
      <c r="AO65" s="157"/>
      <c r="AP65" s="157"/>
      <c r="AQ65" s="157"/>
      <c r="AR65" s="157"/>
      <c r="AS65" s="157"/>
      <c r="AT65" s="157"/>
      <c r="AU65" s="157"/>
      <c r="AV65" s="157"/>
      <c r="AW65" s="157"/>
      <c r="AX65" s="157"/>
      <c r="AY65" s="157"/>
      <c r="AZ65" s="157"/>
      <c r="BA65" s="157"/>
      <c r="BB65" s="157"/>
      <c r="BC65" s="157"/>
      <c r="BD65" s="157"/>
      <c r="BE65" s="157"/>
      <c r="BF65" s="157"/>
    </row>
    <row r="66" spans="1:58" s="73" customFormat="1" ht="24.95" hidden="1" customHeight="1">
      <c r="A66" s="569">
        <v>17</v>
      </c>
      <c r="B66" s="164"/>
      <c r="C66" s="157" t="s">
        <v>9232</v>
      </c>
      <c r="D66" s="157" t="s">
        <v>12985</v>
      </c>
      <c r="E66" s="157" t="s">
        <v>9845</v>
      </c>
      <c r="F66" s="157" t="s">
        <v>9232</v>
      </c>
      <c r="G66" s="157"/>
      <c r="H66" s="186"/>
      <c r="I66" s="157" t="s">
        <v>9303</v>
      </c>
      <c r="J66" s="157"/>
      <c r="K66" s="157"/>
      <c r="L66" s="160">
        <v>1125</v>
      </c>
      <c r="M66" s="160">
        <v>674</v>
      </c>
      <c r="N66" s="160">
        <v>3669</v>
      </c>
      <c r="O66" s="157" t="s">
        <v>396</v>
      </c>
      <c r="P66" s="160"/>
      <c r="Q66" s="160"/>
      <c r="R66" s="160"/>
      <c r="S66" s="160"/>
      <c r="T66" s="160"/>
      <c r="U66" s="160"/>
      <c r="V66" s="160"/>
      <c r="W66" s="160">
        <v>25</v>
      </c>
      <c r="X66" s="160">
        <v>12</v>
      </c>
      <c r="Y66" s="160">
        <v>5</v>
      </c>
      <c r="Z66" s="160">
        <v>300</v>
      </c>
      <c r="AA66" s="157"/>
      <c r="AB66" s="160"/>
      <c r="AC66" s="157"/>
      <c r="AD66" s="157"/>
      <c r="AE66" s="157">
        <v>2014</v>
      </c>
      <c r="AF66" s="157"/>
      <c r="AG66" s="157"/>
      <c r="AH66" s="157"/>
      <c r="AI66" s="157"/>
      <c r="AJ66" s="157"/>
      <c r="AK66" s="157"/>
      <c r="AL66" s="160">
        <v>9689</v>
      </c>
      <c r="AM66" s="157"/>
      <c r="AN66" s="157"/>
      <c r="AO66" s="157"/>
      <c r="AP66" s="157"/>
      <c r="AQ66" s="157"/>
      <c r="AR66" s="157"/>
      <c r="AS66" s="157"/>
      <c r="AT66" s="157"/>
      <c r="AU66" s="157"/>
      <c r="AV66" s="157"/>
      <c r="AW66" s="157"/>
      <c r="AX66" s="157"/>
      <c r="AY66" s="157"/>
      <c r="AZ66" s="157"/>
      <c r="BA66" s="157"/>
      <c r="BB66" s="157"/>
      <c r="BC66" s="157"/>
      <c r="BD66" s="157"/>
      <c r="BE66" s="157"/>
      <c r="BF66" s="157"/>
    </row>
    <row r="67" spans="1:58" s="73" customFormat="1" ht="24.95" hidden="1" customHeight="1">
      <c r="A67" s="569">
        <v>18</v>
      </c>
      <c r="B67" s="164"/>
      <c r="C67" s="157" t="s">
        <v>9232</v>
      </c>
      <c r="D67" s="157" t="s">
        <v>13017</v>
      </c>
      <c r="E67" s="157" t="s">
        <v>9848</v>
      </c>
      <c r="F67" s="157" t="s">
        <v>66</v>
      </c>
      <c r="G67" s="157"/>
      <c r="H67" s="186"/>
      <c r="I67" s="157" t="s">
        <v>9303</v>
      </c>
      <c r="J67" s="157"/>
      <c r="K67" s="157"/>
      <c r="L67" s="471">
        <v>3300</v>
      </c>
      <c r="M67" s="471"/>
      <c r="N67" s="471">
        <v>5714</v>
      </c>
      <c r="O67" s="157" t="s">
        <v>396</v>
      </c>
      <c r="P67" s="471"/>
      <c r="Q67" s="471"/>
      <c r="R67" s="471"/>
      <c r="S67" s="471">
        <v>25</v>
      </c>
      <c r="T67" s="471">
        <v>15</v>
      </c>
      <c r="U67" s="471">
        <v>5</v>
      </c>
      <c r="V67" s="471">
        <v>300</v>
      </c>
      <c r="W67" s="471">
        <v>25</v>
      </c>
      <c r="X67" s="471">
        <v>15</v>
      </c>
      <c r="Y67" s="471">
        <v>5</v>
      </c>
      <c r="Z67" s="471">
        <v>300</v>
      </c>
      <c r="AA67" s="157"/>
      <c r="AB67" s="471"/>
      <c r="AC67" s="157"/>
      <c r="AD67" s="157"/>
      <c r="AE67" s="157">
        <v>2017</v>
      </c>
      <c r="AF67" s="157"/>
      <c r="AG67" s="157"/>
      <c r="AH67" s="157"/>
      <c r="AI67" s="157"/>
      <c r="AJ67" s="157"/>
      <c r="AK67" s="157"/>
      <c r="AL67" s="471"/>
      <c r="AM67" s="157"/>
      <c r="AN67" s="157"/>
      <c r="AO67" s="157"/>
      <c r="AP67" s="157"/>
      <c r="AQ67" s="157"/>
      <c r="AR67" s="157"/>
      <c r="AS67" s="157"/>
      <c r="AT67" s="157"/>
      <c r="AU67" s="157"/>
      <c r="AV67" s="157"/>
      <c r="AW67" s="157"/>
      <c r="AX67" s="157"/>
      <c r="AY67" s="157"/>
      <c r="AZ67" s="157"/>
      <c r="BA67" s="157"/>
      <c r="BB67" s="157"/>
      <c r="BC67" s="157"/>
      <c r="BD67" s="157"/>
      <c r="BE67" s="157"/>
      <c r="BF67" s="157"/>
    </row>
    <row r="68" spans="1:58" s="73" customFormat="1" ht="24.95" hidden="1" customHeight="1">
      <c r="A68" s="569">
        <v>19</v>
      </c>
      <c r="B68" s="164"/>
      <c r="C68" s="157" t="s">
        <v>9304</v>
      </c>
      <c r="D68" s="157" t="s">
        <v>9849</v>
      </c>
      <c r="E68" s="157" t="s">
        <v>15743</v>
      </c>
      <c r="F68" s="157" t="s">
        <v>9304</v>
      </c>
      <c r="G68" s="157" t="s">
        <v>9850</v>
      </c>
      <c r="H68" s="186" t="s">
        <v>9851</v>
      </c>
      <c r="I68" s="157" t="s">
        <v>9624</v>
      </c>
      <c r="J68" s="157" t="s">
        <v>9852</v>
      </c>
      <c r="K68" s="157" t="s">
        <v>9853</v>
      </c>
      <c r="L68" s="471">
        <v>5090</v>
      </c>
      <c r="M68" s="471">
        <v>2159</v>
      </c>
      <c r="N68" s="471">
        <v>558</v>
      </c>
      <c r="O68" s="157" t="s">
        <v>396</v>
      </c>
      <c r="P68" s="471"/>
      <c r="Q68" s="471"/>
      <c r="R68" s="471"/>
      <c r="S68" s="471">
        <v>25</v>
      </c>
      <c r="T68" s="471">
        <v>15</v>
      </c>
      <c r="U68" s="471">
        <v>7</v>
      </c>
      <c r="V68" s="471">
        <v>375</v>
      </c>
      <c r="W68" s="471"/>
      <c r="X68" s="471"/>
      <c r="Y68" s="471"/>
      <c r="Z68" s="471"/>
      <c r="AA68" s="157" t="s">
        <v>9854</v>
      </c>
      <c r="AB68" s="471"/>
      <c r="AC68" s="157" t="s">
        <v>3698</v>
      </c>
      <c r="AD68" s="157" t="s">
        <v>466</v>
      </c>
      <c r="AE68" s="157">
        <v>2000</v>
      </c>
      <c r="AF68" s="157"/>
      <c r="AG68" s="157"/>
      <c r="AH68" s="157"/>
      <c r="AI68" s="157"/>
      <c r="AJ68" s="157"/>
      <c r="AK68" s="157"/>
      <c r="AL68" s="471">
        <v>15432</v>
      </c>
      <c r="AM68" s="157"/>
      <c r="AN68" s="157"/>
      <c r="AO68" s="157"/>
      <c r="AP68" s="157"/>
      <c r="AQ68" s="157"/>
      <c r="AR68" s="157"/>
      <c r="AS68" s="157"/>
      <c r="AT68" s="157"/>
      <c r="AU68" s="157"/>
      <c r="AV68" s="157"/>
      <c r="AW68" s="157"/>
      <c r="AX68" s="157"/>
      <c r="AY68" s="157"/>
      <c r="AZ68" s="157"/>
      <c r="BA68" s="157"/>
      <c r="BB68" s="157"/>
      <c r="BC68" s="157"/>
      <c r="BD68" s="157"/>
      <c r="BE68" s="157"/>
      <c r="BF68" s="157"/>
    </row>
    <row r="69" spans="1:58" s="73" customFormat="1" ht="24.95" hidden="1" customHeight="1">
      <c r="A69" s="570">
        <v>20</v>
      </c>
      <c r="B69" s="164"/>
      <c r="C69" s="572" t="s">
        <v>9304</v>
      </c>
      <c r="D69" s="572"/>
      <c r="E69" s="572" t="s">
        <v>15744</v>
      </c>
      <c r="F69" s="572" t="s">
        <v>66</v>
      </c>
      <c r="G69" s="572"/>
      <c r="H69" s="572"/>
      <c r="I69" s="157" t="s">
        <v>9817</v>
      </c>
      <c r="J69" s="572"/>
      <c r="K69" s="572"/>
      <c r="L69" s="573">
        <v>6268</v>
      </c>
      <c r="M69" s="573">
        <v>1246</v>
      </c>
      <c r="N69" s="573">
        <v>5055</v>
      </c>
      <c r="O69" s="572" t="s">
        <v>396</v>
      </c>
      <c r="P69" s="573"/>
      <c r="Q69" s="573"/>
      <c r="R69" s="573"/>
      <c r="S69" s="573"/>
      <c r="T69" s="573"/>
      <c r="U69" s="573"/>
      <c r="V69" s="573"/>
      <c r="W69" s="573">
        <v>25</v>
      </c>
      <c r="X69" s="573">
        <v>12</v>
      </c>
      <c r="Y69" s="573">
        <v>5</v>
      </c>
      <c r="Z69" s="573">
        <v>300</v>
      </c>
      <c r="AA69" s="572"/>
      <c r="AB69" s="573"/>
      <c r="AC69" s="572"/>
      <c r="AD69" s="572"/>
      <c r="AE69" s="572">
        <v>2004</v>
      </c>
      <c r="AF69" s="572"/>
      <c r="AG69" s="572"/>
      <c r="AH69" s="572"/>
      <c r="AI69" s="572"/>
      <c r="AJ69" s="572"/>
      <c r="AK69" s="572"/>
      <c r="AL69" s="573">
        <v>12940</v>
      </c>
      <c r="AM69" s="572"/>
      <c r="AN69" s="572"/>
      <c r="AO69" s="572"/>
      <c r="AP69" s="572"/>
      <c r="AQ69" s="572"/>
      <c r="AR69" s="572"/>
      <c r="AS69" s="572"/>
      <c r="AT69" s="572"/>
      <c r="AU69" s="572"/>
      <c r="AV69" s="572"/>
      <c r="AW69" s="572"/>
      <c r="AX69" s="572"/>
      <c r="AY69" s="572"/>
      <c r="AZ69" s="572"/>
      <c r="BA69" s="572"/>
      <c r="BB69" s="572"/>
      <c r="BC69" s="572"/>
      <c r="BD69" s="572"/>
      <c r="BE69" s="572"/>
      <c r="BF69" s="572"/>
    </row>
    <row r="70" spans="1:58" s="73" customFormat="1" ht="24.95" hidden="1" customHeight="1">
      <c r="A70" s="569">
        <v>21</v>
      </c>
      <c r="B70" s="479"/>
      <c r="C70" s="157" t="s">
        <v>284</v>
      </c>
      <c r="D70" s="478"/>
      <c r="E70" s="170" t="s">
        <v>15745</v>
      </c>
      <c r="F70" s="157" t="s">
        <v>284</v>
      </c>
      <c r="G70" s="478"/>
      <c r="H70" s="478"/>
      <c r="I70" s="157" t="s">
        <v>9855</v>
      </c>
      <c r="J70" s="478"/>
      <c r="K70" s="478"/>
      <c r="L70" s="167">
        <v>5380</v>
      </c>
      <c r="M70" s="167">
        <v>1456</v>
      </c>
      <c r="N70" s="167">
        <v>9169</v>
      </c>
      <c r="O70" s="157" t="s">
        <v>396</v>
      </c>
      <c r="P70" s="385"/>
      <c r="Q70" s="385"/>
      <c r="R70" s="385"/>
      <c r="S70" s="385"/>
      <c r="T70" s="385"/>
      <c r="U70" s="385"/>
      <c r="V70" s="385"/>
      <c r="W70" s="167">
        <v>25</v>
      </c>
      <c r="X70" s="167">
        <v>15</v>
      </c>
      <c r="Y70" s="167">
        <v>7</v>
      </c>
      <c r="Z70" s="167">
        <v>421</v>
      </c>
      <c r="AA70" s="478"/>
      <c r="AB70" s="385"/>
      <c r="AC70" s="478"/>
      <c r="AD70" s="478"/>
      <c r="AE70" s="170">
        <v>2004</v>
      </c>
      <c r="AF70" s="478"/>
      <c r="AG70" s="478"/>
      <c r="AH70" s="478"/>
      <c r="AI70" s="478"/>
      <c r="AJ70" s="478"/>
      <c r="AK70" s="478"/>
      <c r="AL70" s="167">
        <v>15888</v>
      </c>
      <c r="AM70" s="478"/>
      <c r="AN70" s="478"/>
      <c r="AO70" s="478"/>
      <c r="AP70" s="478"/>
      <c r="AQ70" s="478"/>
      <c r="AR70" s="478"/>
      <c r="AS70" s="478"/>
      <c r="AT70" s="478"/>
      <c r="AU70" s="478"/>
      <c r="AV70" s="478"/>
      <c r="AW70" s="478"/>
      <c r="AX70" s="478"/>
      <c r="AY70" s="478"/>
      <c r="AZ70" s="478"/>
      <c r="BA70" s="478"/>
      <c r="BB70" s="478"/>
      <c r="BC70" s="478"/>
      <c r="BD70" s="478"/>
      <c r="BE70" s="478"/>
      <c r="BF70" s="157"/>
    </row>
    <row r="71" spans="1:58" s="73" customFormat="1" ht="24.95" hidden="1" customHeight="1">
      <c r="A71" s="569">
        <v>22</v>
      </c>
      <c r="B71" s="164"/>
      <c r="C71" s="157" t="s">
        <v>284</v>
      </c>
      <c r="D71" s="157"/>
      <c r="E71" s="157" t="s">
        <v>15746</v>
      </c>
      <c r="F71" s="157" t="s">
        <v>284</v>
      </c>
      <c r="G71" s="157"/>
      <c r="H71" s="186"/>
      <c r="I71" s="157" t="s">
        <v>9855</v>
      </c>
      <c r="J71" s="157"/>
      <c r="K71" s="157"/>
      <c r="L71" s="471">
        <v>1509</v>
      </c>
      <c r="M71" s="471">
        <v>893</v>
      </c>
      <c r="N71" s="471">
        <v>6674</v>
      </c>
      <c r="O71" s="157" t="s">
        <v>396</v>
      </c>
      <c r="P71" s="471"/>
      <c r="Q71" s="471"/>
      <c r="R71" s="471"/>
      <c r="S71" s="471"/>
      <c r="T71" s="471"/>
      <c r="U71" s="471"/>
      <c r="V71" s="471"/>
      <c r="W71" s="471">
        <v>25</v>
      </c>
      <c r="X71" s="471">
        <v>10</v>
      </c>
      <c r="Y71" s="471">
        <v>5</v>
      </c>
      <c r="Z71" s="471">
        <v>250</v>
      </c>
      <c r="AA71" s="157"/>
      <c r="AB71" s="471"/>
      <c r="AC71" s="157"/>
      <c r="AD71" s="157"/>
      <c r="AE71" s="157">
        <v>2014</v>
      </c>
      <c r="AF71" s="157"/>
      <c r="AG71" s="157"/>
      <c r="AH71" s="157"/>
      <c r="AI71" s="157"/>
      <c r="AJ71" s="157"/>
      <c r="AK71" s="157"/>
      <c r="AL71" s="471">
        <v>22516</v>
      </c>
      <c r="AM71" s="157"/>
      <c r="AN71" s="157"/>
      <c r="AO71" s="157"/>
      <c r="AP71" s="157"/>
      <c r="AQ71" s="157"/>
      <c r="AR71" s="157"/>
      <c r="AS71" s="157"/>
      <c r="AT71" s="157"/>
      <c r="AU71" s="157"/>
      <c r="AV71" s="157"/>
      <c r="AW71" s="157"/>
      <c r="AX71" s="157"/>
      <c r="AY71" s="157"/>
      <c r="AZ71" s="157"/>
      <c r="BA71" s="157"/>
      <c r="BB71" s="157"/>
      <c r="BC71" s="157"/>
      <c r="BD71" s="157"/>
      <c r="BE71" s="157"/>
      <c r="BF71" s="157"/>
    </row>
    <row r="72" spans="1:58" s="73" customFormat="1" ht="24.95" hidden="1" customHeight="1">
      <c r="A72" s="570">
        <v>23</v>
      </c>
      <c r="B72" s="164"/>
      <c r="C72" s="575" t="s">
        <v>284</v>
      </c>
      <c r="D72" s="575"/>
      <c r="E72" s="575" t="s">
        <v>15747</v>
      </c>
      <c r="F72" s="575" t="s">
        <v>284</v>
      </c>
      <c r="G72" s="575"/>
      <c r="H72" s="575"/>
      <c r="I72" s="576" t="s">
        <v>9856</v>
      </c>
      <c r="J72" s="575"/>
      <c r="K72" s="575"/>
      <c r="L72" s="577">
        <v>1989</v>
      </c>
      <c r="M72" s="577">
        <v>6287</v>
      </c>
      <c r="N72" s="577">
        <v>6509</v>
      </c>
      <c r="O72" s="575" t="s">
        <v>396</v>
      </c>
      <c r="P72" s="577"/>
      <c r="Q72" s="577"/>
      <c r="R72" s="577"/>
      <c r="S72" s="577"/>
      <c r="T72" s="577"/>
      <c r="U72" s="577"/>
      <c r="V72" s="577"/>
      <c r="W72" s="577">
        <v>25</v>
      </c>
      <c r="X72" s="577">
        <v>15</v>
      </c>
      <c r="Y72" s="577">
        <v>6</v>
      </c>
      <c r="Z72" s="577">
        <v>467</v>
      </c>
      <c r="AA72" s="575"/>
      <c r="AB72" s="577"/>
      <c r="AC72" s="575"/>
      <c r="AD72" s="575"/>
      <c r="AE72" s="575">
        <v>2003</v>
      </c>
      <c r="AF72" s="575"/>
      <c r="AG72" s="575"/>
      <c r="AH72" s="575"/>
      <c r="AI72" s="575"/>
      <c r="AJ72" s="575"/>
      <c r="AK72" s="575"/>
      <c r="AL72" s="577">
        <v>9874</v>
      </c>
      <c r="AM72" s="575"/>
      <c r="AN72" s="575"/>
      <c r="AO72" s="575"/>
      <c r="AP72" s="575"/>
      <c r="AQ72" s="575"/>
      <c r="AR72" s="575"/>
      <c r="AS72" s="575"/>
      <c r="AT72" s="575"/>
      <c r="AU72" s="575"/>
      <c r="AV72" s="575"/>
      <c r="AW72" s="575"/>
      <c r="AX72" s="575"/>
      <c r="AY72" s="575"/>
      <c r="AZ72" s="575"/>
      <c r="BA72" s="575"/>
      <c r="BB72" s="575"/>
      <c r="BC72" s="575"/>
      <c r="BD72" s="575"/>
      <c r="BE72" s="575"/>
      <c r="BF72" s="572"/>
    </row>
    <row r="73" spans="1:58" s="73" customFormat="1" ht="24.95" hidden="1" customHeight="1">
      <c r="A73" s="569">
        <v>24</v>
      </c>
      <c r="B73" s="164"/>
      <c r="C73" s="170" t="s">
        <v>284</v>
      </c>
      <c r="D73" s="170"/>
      <c r="E73" s="170" t="s">
        <v>15748</v>
      </c>
      <c r="F73" s="170" t="s">
        <v>66</v>
      </c>
      <c r="G73" s="170"/>
      <c r="H73" s="170"/>
      <c r="I73" s="170" t="s">
        <v>9857</v>
      </c>
      <c r="J73" s="170"/>
      <c r="K73" s="157"/>
      <c r="L73" s="160">
        <v>2314</v>
      </c>
      <c r="M73" s="167">
        <v>5610</v>
      </c>
      <c r="N73" s="167">
        <v>4306</v>
      </c>
      <c r="O73" s="157" t="s">
        <v>396</v>
      </c>
      <c r="P73" s="167"/>
      <c r="Q73" s="167"/>
      <c r="R73" s="167"/>
      <c r="S73" s="167"/>
      <c r="T73" s="160"/>
      <c r="U73" s="167"/>
      <c r="V73" s="167"/>
      <c r="W73" s="167">
        <v>25</v>
      </c>
      <c r="X73" s="167">
        <v>10</v>
      </c>
      <c r="Y73" s="167">
        <v>5</v>
      </c>
      <c r="Z73" s="167">
        <v>398</v>
      </c>
      <c r="AA73" s="157"/>
      <c r="AB73" s="160"/>
      <c r="AC73" s="157"/>
      <c r="AD73" s="157"/>
      <c r="AE73" s="157">
        <v>1987</v>
      </c>
      <c r="AF73" s="157"/>
      <c r="AG73" s="157"/>
      <c r="AH73" s="157"/>
      <c r="AI73" s="157"/>
      <c r="AJ73" s="157"/>
      <c r="AK73" s="157"/>
      <c r="AL73" s="160">
        <v>1400</v>
      </c>
      <c r="AM73" s="157"/>
      <c r="AN73" s="157"/>
      <c r="AO73" s="157"/>
      <c r="AP73" s="157"/>
      <c r="AQ73" s="157"/>
      <c r="AR73" s="157"/>
      <c r="AS73" s="170"/>
      <c r="AT73" s="157"/>
      <c r="AU73" s="157"/>
      <c r="AV73" s="157"/>
      <c r="AW73" s="157"/>
      <c r="AX73" s="157"/>
      <c r="AY73" s="157"/>
      <c r="AZ73" s="157"/>
      <c r="BA73" s="157"/>
      <c r="BB73" s="157"/>
      <c r="BC73" s="157"/>
      <c r="BD73" s="157"/>
      <c r="BE73" s="157"/>
      <c r="BF73" s="157"/>
    </row>
    <row r="74" spans="1:58" s="73" customFormat="1" ht="24.95" hidden="1" customHeight="1">
      <c r="A74" s="570">
        <v>25</v>
      </c>
      <c r="B74" s="164"/>
      <c r="C74" s="170" t="s">
        <v>284</v>
      </c>
      <c r="D74" s="170" t="s">
        <v>13018</v>
      </c>
      <c r="E74" s="170" t="s">
        <v>9858</v>
      </c>
      <c r="F74" s="170" t="s">
        <v>66</v>
      </c>
      <c r="G74" s="170"/>
      <c r="H74" s="170"/>
      <c r="I74" s="170" t="s">
        <v>900</v>
      </c>
      <c r="J74" s="170"/>
      <c r="K74" s="157"/>
      <c r="L74" s="160">
        <v>20000</v>
      </c>
      <c r="M74" s="167">
        <v>5200</v>
      </c>
      <c r="N74" s="167">
        <v>16793</v>
      </c>
      <c r="O74" s="157" t="s">
        <v>171</v>
      </c>
      <c r="P74" s="167"/>
      <c r="Q74" s="167"/>
      <c r="R74" s="167"/>
      <c r="S74" s="167"/>
      <c r="T74" s="160"/>
      <c r="U74" s="167"/>
      <c r="V74" s="167"/>
      <c r="W74" s="167"/>
      <c r="X74" s="167"/>
      <c r="Y74" s="167"/>
      <c r="Z74" s="167">
        <v>5200</v>
      </c>
      <c r="AA74" s="157"/>
      <c r="AB74" s="160">
        <v>3600</v>
      </c>
      <c r="AC74" s="157"/>
      <c r="AD74" s="157"/>
      <c r="AE74" s="157">
        <v>2009</v>
      </c>
      <c r="AF74" s="157"/>
      <c r="AG74" s="157"/>
      <c r="AH74" s="157"/>
      <c r="AI74" s="157"/>
      <c r="AJ74" s="157"/>
      <c r="AK74" s="157"/>
      <c r="AL74" s="160">
        <v>3101</v>
      </c>
      <c r="AM74" s="157"/>
      <c r="AN74" s="157"/>
      <c r="AO74" s="157"/>
      <c r="AP74" s="157"/>
      <c r="AQ74" s="157"/>
      <c r="AR74" s="157"/>
      <c r="AS74" s="170"/>
      <c r="AT74" s="157"/>
      <c r="AU74" s="157"/>
      <c r="AV74" s="157"/>
      <c r="AW74" s="157"/>
      <c r="AX74" s="157"/>
      <c r="AY74" s="157"/>
      <c r="AZ74" s="157"/>
      <c r="BA74" s="157"/>
      <c r="BB74" s="157"/>
      <c r="BC74" s="157"/>
      <c r="BD74" s="157"/>
      <c r="BE74" s="157"/>
      <c r="BF74" s="157"/>
    </row>
    <row r="75" spans="1:58" s="73" customFormat="1" ht="24.95" hidden="1" customHeight="1">
      <c r="A75" s="569"/>
      <c r="B75" s="164"/>
      <c r="C75" s="578" t="s">
        <v>9312</v>
      </c>
      <c r="D75" s="578" t="s">
        <v>9861</v>
      </c>
      <c r="E75" s="578" t="s">
        <v>15750</v>
      </c>
      <c r="F75" s="578" t="s">
        <v>9862</v>
      </c>
      <c r="G75" s="578" t="s">
        <v>9765</v>
      </c>
      <c r="H75" s="578"/>
      <c r="I75" s="578" t="s">
        <v>15981</v>
      </c>
      <c r="J75" s="578">
        <v>11</v>
      </c>
      <c r="K75" s="579"/>
      <c r="L75" s="580">
        <v>6487</v>
      </c>
      <c r="M75" s="581">
        <v>3718</v>
      </c>
      <c r="N75" s="581">
        <v>22520</v>
      </c>
      <c r="O75" s="579" t="s">
        <v>396</v>
      </c>
      <c r="P75" s="581"/>
      <c r="Q75" s="581"/>
      <c r="R75" s="581"/>
      <c r="S75" s="581"/>
      <c r="T75" s="580"/>
      <c r="U75" s="581"/>
      <c r="V75" s="581"/>
      <c r="W75" s="581">
        <v>25</v>
      </c>
      <c r="X75" s="581">
        <v>15</v>
      </c>
      <c r="Y75" s="581">
        <v>6</v>
      </c>
      <c r="Z75" s="581">
        <v>375</v>
      </c>
      <c r="AA75" s="579">
        <v>60</v>
      </c>
      <c r="AB75" s="580"/>
      <c r="AC75" s="579"/>
      <c r="AD75" s="579"/>
      <c r="AE75" s="579">
        <v>2002</v>
      </c>
      <c r="AF75" s="579"/>
      <c r="AG75" s="579"/>
      <c r="AH75" s="579"/>
      <c r="AI75" s="579"/>
      <c r="AJ75" s="579"/>
      <c r="AK75" s="579"/>
      <c r="AL75" s="580">
        <v>22348</v>
      </c>
      <c r="AM75" s="579"/>
      <c r="AN75" s="579"/>
      <c r="AO75" s="579"/>
      <c r="AP75" s="579"/>
      <c r="AQ75" s="579"/>
      <c r="AR75" s="579"/>
      <c r="AS75" s="578"/>
      <c r="AT75" s="579"/>
      <c r="AU75" s="579"/>
      <c r="AV75" s="579"/>
      <c r="AW75" s="579"/>
      <c r="AX75" s="579"/>
      <c r="AY75" s="579"/>
      <c r="AZ75" s="579"/>
      <c r="BA75" s="579"/>
      <c r="BB75" s="579"/>
      <c r="BC75" s="579"/>
      <c r="BD75" s="579"/>
      <c r="BE75" s="579"/>
      <c r="BF75" s="572"/>
    </row>
    <row r="76" spans="1:58" s="73" customFormat="1" ht="24.95" hidden="1" customHeight="1">
      <c r="A76" s="569">
        <v>26</v>
      </c>
      <c r="B76" s="164"/>
      <c r="C76" s="572" t="s">
        <v>9312</v>
      </c>
      <c r="D76" s="572" t="s">
        <v>9859</v>
      </c>
      <c r="E76" s="572" t="s">
        <v>15749</v>
      </c>
      <c r="F76" s="572" t="s">
        <v>9312</v>
      </c>
      <c r="G76" s="572" t="s">
        <v>9765</v>
      </c>
      <c r="H76" s="572"/>
      <c r="I76" s="170" t="s">
        <v>9860</v>
      </c>
      <c r="J76" s="572">
        <v>15</v>
      </c>
      <c r="K76" s="572"/>
      <c r="L76" s="573">
        <v>949</v>
      </c>
      <c r="M76" s="573">
        <v>567</v>
      </c>
      <c r="N76" s="573">
        <v>2990</v>
      </c>
      <c r="O76" s="572" t="s">
        <v>396</v>
      </c>
      <c r="P76" s="573"/>
      <c r="Q76" s="573"/>
      <c r="R76" s="573"/>
      <c r="S76" s="573"/>
      <c r="T76" s="573"/>
      <c r="U76" s="573"/>
      <c r="V76" s="573"/>
      <c r="W76" s="573">
        <v>26</v>
      </c>
      <c r="X76" s="573">
        <v>10</v>
      </c>
      <c r="Y76" s="573">
        <v>4</v>
      </c>
      <c r="Z76" s="573">
        <v>269</v>
      </c>
      <c r="AA76" s="572">
        <v>16.399999999999999</v>
      </c>
      <c r="AB76" s="573"/>
      <c r="AC76" s="572"/>
      <c r="AD76" s="572"/>
      <c r="AE76" s="572">
        <v>2002</v>
      </c>
      <c r="AF76" s="572">
        <v>4761</v>
      </c>
      <c r="AG76" s="572">
        <v>1078</v>
      </c>
      <c r="AH76" s="572"/>
      <c r="AI76" s="572"/>
      <c r="AJ76" s="572"/>
      <c r="AK76" s="572"/>
      <c r="AL76" s="573">
        <v>5839</v>
      </c>
      <c r="AM76" s="572"/>
      <c r="AN76" s="572"/>
      <c r="AO76" s="572"/>
      <c r="AP76" s="572"/>
      <c r="AQ76" s="572"/>
      <c r="AR76" s="572"/>
      <c r="AS76" s="572" t="s">
        <v>6959</v>
      </c>
      <c r="AT76" s="572"/>
      <c r="AU76" s="572">
        <v>136</v>
      </c>
      <c r="AV76" s="572"/>
      <c r="AW76" s="572" t="s">
        <v>9765</v>
      </c>
      <c r="AX76" s="572"/>
      <c r="AY76" s="572"/>
      <c r="AZ76" s="572"/>
      <c r="BA76" s="572"/>
      <c r="BB76" s="572"/>
      <c r="BC76" s="572"/>
      <c r="BD76" s="572"/>
      <c r="BE76" s="572"/>
      <c r="BF76" s="572"/>
    </row>
    <row r="77" spans="1:58" s="73" customFormat="1" ht="24.95" hidden="1" customHeight="1">
      <c r="A77" s="569">
        <v>28</v>
      </c>
      <c r="B77" s="164"/>
      <c r="C77" s="157" t="s">
        <v>9312</v>
      </c>
      <c r="D77" s="157" t="s">
        <v>9764</v>
      </c>
      <c r="E77" s="157" t="s">
        <v>15751</v>
      </c>
      <c r="F77" s="157" t="s">
        <v>9312</v>
      </c>
      <c r="G77" s="170" t="s">
        <v>9765</v>
      </c>
      <c r="H77" s="170"/>
      <c r="I77" s="157" t="s">
        <v>9860</v>
      </c>
      <c r="J77" s="157">
        <v>17</v>
      </c>
      <c r="K77" s="157"/>
      <c r="L77" s="471">
        <v>3352</v>
      </c>
      <c r="M77" s="471">
        <v>1314</v>
      </c>
      <c r="N77" s="471">
        <v>3629</v>
      </c>
      <c r="O77" s="157" t="s">
        <v>396</v>
      </c>
      <c r="P77" s="471"/>
      <c r="Q77" s="471"/>
      <c r="R77" s="471"/>
      <c r="S77" s="471"/>
      <c r="T77" s="471"/>
      <c r="U77" s="471"/>
      <c r="V77" s="471"/>
      <c r="W77" s="471">
        <v>25</v>
      </c>
      <c r="X77" s="471">
        <v>13</v>
      </c>
      <c r="Y77" s="471">
        <v>5</v>
      </c>
      <c r="Z77" s="471">
        <v>321</v>
      </c>
      <c r="AA77" s="157">
        <v>47</v>
      </c>
      <c r="AB77" s="471"/>
      <c r="AC77" s="157"/>
      <c r="AD77" s="157"/>
      <c r="AE77" s="157">
        <v>1998</v>
      </c>
      <c r="AF77" s="157">
        <v>331</v>
      </c>
      <c r="AG77" s="157">
        <v>3160</v>
      </c>
      <c r="AH77" s="157">
        <v>800</v>
      </c>
      <c r="AI77" s="157"/>
      <c r="AJ77" s="157"/>
      <c r="AK77" s="157"/>
      <c r="AL77" s="160">
        <v>4291</v>
      </c>
      <c r="AM77" s="157"/>
      <c r="AN77" s="157"/>
      <c r="AO77" s="157"/>
      <c r="AP77" s="157"/>
      <c r="AQ77" s="157"/>
      <c r="AR77" s="157"/>
      <c r="AS77" s="170"/>
      <c r="AT77" s="157"/>
      <c r="AU77" s="157"/>
      <c r="AV77" s="157"/>
      <c r="AW77" s="157"/>
      <c r="AX77" s="157"/>
      <c r="AY77" s="157"/>
      <c r="AZ77" s="157"/>
      <c r="BA77" s="157"/>
      <c r="BB77" s="157"/>
      <c r="BC77" s="157"/>
      <c r="BD77" s="157"/>
      <c r="BE77" s="157"/>
      <c r="BF77" s="157"/>
    </row>
    <row r="78" spans="1:58" s="73" customFormat="1" ht="24.95" hidden="1" customHeight="1">
      <c r="A78" s="569">
        <v>29</v>
      </c>
      <c r="B78" s="164"/>
      <c r="C78" s="157" t="s">
        <v>9312</v>
      </c>
      <c r="D78" s="157" t="s">
        <v>9767</v>
      </c>
      <c r="E78" s="157" t="s">
        <v>15752</v>
      </c>
      <c r="F78" s="157" t="s">
        <v>9312</v>
      </c>
      <c r="G78" s="157" t="s">
        <v>9765</v>
      </c>
      <c r="H78" s="186"/>
      <c r="I78" s="157" t="s">
        <v>9860</v>
      </c>
      <c r="J78" s="157">
        <v>23</v>
      </c>
      <c r="K78" s="157"/>
      <c r="L78" s="471">
        <v>4754</v>
      </c>
      <c r="M78" s="471">
        <v>2796</v>
      </c>
      <c r="N78" s="471">
        <v>8650</v>
      </c>
      <c r="O78" s="157" t="s">
        <v>396</v>
      </c>
      <c r="P78" s="471"/>
      <c r="Q78" s="471"/>
      <c r="R78" s="471"/>
      <c r="S78" s="471"/>
      <c r="T78" s="471"/>
      <c r="U78" s="471"/>
      <c r="V78" s="471"/>
      <c r="W78" s="471">
        <v>25</v>
      </c>
      <c r="X78" s="471">
        <v>16</v>
      </c>
      <c r="Y78" s="471">
        <v>6</v>
      </c>
      <c r="Z78" s="471">
        <v>423</v>
      </c>
      <c r="AA78" s="157">
        <v>97</v>
      </c>
      <c r="AB78" s="471"/>
      <c r="AC78" s="157"/>
      <c r="AD78" s="157"/>
      <c r="AE78" s="157">
        <v>2002</v>
      </c>
      <c r="AF78" s="157">
        <v>8144</v>
      </c>
      <c r="AG78" s="157">
        <v>11156</v>
      </c>
      <c r="AH78" s="157"/>
      <c r="AI78" s="157"/>
      <c r="AJ78" s="157"/>
      <c r="AK78" s="157"/>
      <c r="AL78" s="471">
        <v>19300</v>
      </c>
      <c r="AM78" s="157"/>
      <c r="AN78" s="157"/>
      <c r="AO78" s="157"/>
      <c r="AP78" s="157"/>
      <c r="AQ78" s="157"/>
      <c r="AR78" s="157"/>
      <c r="AS78" s="157"/>
      <c r="AT78" s="157"/>
      <c r="AU78" s="157"/>
      <c r="AV78" s="157"/>
      <c r="AW78" s="157"/>
      <c r="AX78" s="157"/>
      <c r="AY78" s="157"/>
      <c r="AZ78" s="157"/>
      <c r="BA78" s="157"/>
      <c r="BB78" s="157"/>
      <c r="BC78" s="157"/>
      <c r="BD78" s="157"/>
      <c r="BE78" s="157"/>
      <c r="BF78" s="157"/>
    </row>
    <row r="79" spans="1:58" s="73" customFormat="1" ht="24.95" hidden="1" customHeight="1">
      <c r="A79" s="569"/>
      <c r="B79" s="164"/>
      <c r="C79" s="157" t="s">
        <v>9312</v>
      </c>
      <c r="D79" s="157"/>
      <c r="E79" s="157" t="s">
        <v>15753</v>
      </c>
      <c r="F79" s="157" t="s">
        <v>9312</v>
      </c>
      <c r="G79" s="157"/>
      <c r="H79" s="157"/>
      <c r="I79" s="157" t="s">
        <v>9860</v>
      </c>
      <c r="J79" s="157"/>
      <c r="K79" s="157"/>
      <c r="L79" s="471">
        <v>1689</v>
      </c>
      <c r="M79" s="471">
        <v>1192</v>
      </c>
      <c r="N79" s="471">
        <v>2333</v>
      </c>
      <c r="O79" s="157" t="s">
        <v>396</v>
      </c>
      <c r="P79" s="471"/>
      <c r="Q79" s="471"/>
      <c r="R79" s="471"/>
      <c r="S79" s="471"/>
      <c r="T79" s="471"/>
      <c r="U79" s="471"/>
      <c r="V79" s="471"/>
      <c r="W79" s="471">
        <v>25</v>
      </c>
      <c r="X79" s="471">
        <v>13</v>
      </c>
      <c r="Y79" s="471">
        <v>5</v>
      </c>
      <c r="Z79" s="471">
        <v>330</v>
      </c>
      <c r="AA79" s="157"/>
      <c r="AB79" s="471"/>
      <c r="AC79" s="157"/>
      <c r="AD79" s="157"/>
      <c r="AE79" s="157">
        <v>2018</v>
      </c>
      <c r="AF79" s="157"/>
      <c r="AG79" s="157"/>
      <c r="AH79" s="157"/>
      <c r="AI79" s="157"/>
      <c r="AJ79" s="157"/>
      <c r="AK79" s="157"/>
      <c r="AL79" s="474"/>
      <c r="AM79" s="157"/>
      <c r="AN79" s="157"/>
      <c r="AO79" s="157"/>
      <c r="AP79" s="157"/>
      <c r="AQ79" s="157"/>
      <c r="AR79" s="157"/>
      <c r="AS79" s="157"/>
      <c r="AT79" s="157"/>
      <c r="AU79" s="157"/>
      <c r="AV79" s="157"/>
      <c r="AW79" s="157"/>
      <c r="AX79" s="157"/>
      <c r="AY79" s="157"/>
      <c r="AZ79" s="157"/>
      <c r="BA79" s="157"/>
      <c r="BB79" s="157"/>
      <c r="BC79" s="157"/>
      <c r="BD79" s="157"/>
      <c r="BE79" s="157"/>
      <c r="BF79" s="157"/>
    </row>
    <row r="80" spans="1:58" s="73" customFormat="1" ht="24.95" hidden="1" customHeight="1">
      <c r="A80" s="569">
        <v>30</v>
      </c>
      <c r="B80" s="164"/>
      <c r="C80" s="157" t="s">
        <v>9319</v>
      </c>
      <c r="D80" s="157" t="s">
        <v>9863</v>
      </c>
      <c r="E80" s="157" t="s">
        <v>15754</v>
      </c>
      <c r="F80" s="157" t="s">
        <v>9319</v>
      </c>
      <c r="G80" s="157" t="s">
        <v>9864</v>
      </c>
      <c r="H80" s="157" t="s">
        <v>9865</v>
      </c>
      <c r="I80" s="157" t="s">
        <v>9389</v>
      </c>
      <c r="J80" s="157" t="s">
        <v>9866</v>
      </c>
      <c r="K80" s="157" t="s">
        <v>9867</v>
      </c>
      <c r="L80" s="471">
        <v>10357</v>
      </c>
      <c r="M80" s="471">
        <v>1924.19</v>
      </c>
      <c r="N80" s="471">
        <v>6985</v>
      </c>
      <c r="O80" s="157" t="s">
        <v>396</v>
      </c>
      <c r="P80" s="471"/>
      <c r="Q80" s="471"/>
      <c r="R80" s="471"/>
      <c r="S80" s="471" t="s">
        <v>944</v>
      </c>
      <c r="T80" s="471" t="s">
        <v>944</v>
      </c>
      <c r="U80" s="471"/>
      <c r="V80" s="471" t="s">
        <v>944</v>
      </c>
      <c r="W80" s="471">
        <v>25</v>
      </c>
      <c r="X80" s="471">
        <v>18</v>
      </c>
      <c r="Y80" s="471">
        <v>6</v>
      </c>
      <c r="Z80" s="471">
        <v>450</v>
      </c>
      <c r="AA80" s="157" t="s">
        <v>9868</v>
      </c>
      <c r="AB80" s="471"/>
      <c r="AC80" s="157"/>
      <c r="AD80" s="157"/>
      <c r="AE80" s="157">
        <v>2000</v>
      </c>
      <c r="AF80" s="157"/>
      <c r="AG80" s="157"/>
      <c r="AH80" s="157"/>
      <c r="AI80" s="157"/>
      <c r="AJ80" s="157"/>
      <c r="AK80" s="157"/>
      <c r="AL80" s="471">
        <v>13805</v>
      </c>
      <c r="AM80" s="157"/>
      <c r="AN80" s="157"/>
      <c r="AO80" s="157"/>
      <c r="AP80" s="157"/>
      <c r="AQ80" s="157"/>
      <c r="AR80" s="157"/>
      <c r="AS80" s="157"/>
      <c r="AT80" s="157"/>
      <c r="AU80" s="157"/>
      <c r="AV80" s="157"/>
      <c r="AW80" s="157"/>
      <c r="AX80" s="157"/>
      <c r="AY80" s="157"/>
      <c r="AZ80" s="157"/>
      <c r="BA80" s="157"/>
      <c r="BB80" s="157"/>
      <c r="BC80" s="157"/>
      <c r="BD80" s="157"/>
      <c r="BE80" s="157"/>
      <c r="BF80" s="157"/>
    </row>
    <row r="81" spans="1:58" s="73" customFormat="1" ht="24.95" hidden="1" customHeight="1">
      <c r="A81" s="569">
        <v>31</v>
      </c>
      <c r="B81" s="164"/>
      <c r="C81" s="157" t="s">
        <v>9319</v>
      </c>
      <c r="D81" s="157" t="s">
        <v>12989</v>
      </c>
      <c r="E81" s="157" t="s">
        <v>15755</v>
      </c>
      <c r="F81" s="157" t="s">
        <v>9319</v>
      </c>
      <c r="G81" s="157"/>
      <c r="H81" s="157"/>
      <c r="I81" s="157" t="s">
        <v>9389</v>
      </c>
      <c r="J81" s="157"/>
      <c r="K81" s="157"/>
      <c r="L81" s="471">
        <v>1864</v>
      </c>
      <c r="M81" s="471">
        <v>972.56</v>
      </c>
      <c r="N81" s="471">
        <v>1978</v>
      </c>
      <c r="O81" s="157" t="s">
        <v>396</v>
      </c>
      <c r="P81" s="471"/>
      <c r="Q81" s="471"/>
      <c r="R81" s="471"/>
      <c r="S81" s="471"/>
      <c r="T81" s="471"/>
      <c r="U81" s="471"/>
      <c r="V81" s="471"/>
      <c r="W81" s="471">
        <v>25</v>
      </c>
      <c r="X81" s="471">
        <v>13</v>
      </c>
      <c r="Y81" s="471">
        <v>5</v>
      </c>
      <c r="Z81" s="471">
        <v>422.5</v>
      </c>
      <c r="AA81" s="157"/>
      <c r="AB81" s="471"/>
      <c r="AC81" s="157"/>
      <c r="AD81" s="157"/>
      <c r="AE81" s="157">
        <v>2006</v>
      </c>
      <c r="AF81" s="157"/>
      <c r="AG81" s="157"/>
      <c r="AH81" s="157"/>
      <c r="AI81" s="157"/>
      <c r="AJ81" s="157"/>
      <c r="AK81" s="157"/>
      <c r="AL81" s="471">
        <v>3738</v>
      </c>
      <c r="AM81" s="157"/>
      <c r="AN81" s="157"/>
      <c r="AO81" s="157"/>
      <c r="AP81" s="157"/>
      <c r="AQ81" s="157"/>
      <c r="AR81" s="157"/>
      <c r="AS81" s="157"/>
      <c r="AT81" s="157"/>
      <c r="AU81" s="157"/>
      <c r="AV81" s="157"/>
      <c r="AW81" s="157"/>
      <c r="AX81" s="157"/>
      <c r="AY81" s="157"/>
      <c r="AZ81" s="157"/>
      <c r="BA81" s="157"/>
      <c r="BB81" s="157"/>
      <c r="BC81" s="157"/>
      <c r="BD81" s="157"/>
      <c r="BE81" s="157"/>
      <c r="BF81" s="157"/>
    </row>
    <row r="82" spans="1:58" s="73" customFormat="1" ht="24.95" hidden="1" customHeight="1">
      <c r="A82" s="569">
        <v>32</v>
      </c>
      <c r="B82" s="164"/>
      <c r="C82" s="157" t="s">
        <v>9319</v>
      </c>
      <c r="D82" s="157" t="s">
        <v>13019</v>
      </c>
      <c r="E82" s="157" t="s">
        <v>15756</v>
      </c>
      <c r="F82" s="157" t="s">
        <v>9319</v>
      </c>
      <c r="G82" s="157"/>
      <c r="H82" s="186"/>
      <c r="I82" s="168" t="s">
        <v>9869</v>
      </c>
      <c r="J82" s="157"/>
      <c r="K82" s="157"/>
      <c r="L82" s="160">
        <v>1944.4</v>
      </c>
      <c r="M82" s="160">
        <v>845.12</v>
      </c>
      <c r="N82" s="160">
        <v>4941.01</v>
      </c>
      <c r="O82" s="157" t="s">
        <v>396</v>
      </c>
      <c r="P82" s="160"/>
      <c r="Q82" s="160"/>
      <c r="R82" s="160"/>
      <c r="S82" s="160"/>
      <c r="T82" s="160"/>
      <c r="U82" s="160"/>
      <c r="V82" s="160"/>
      <c r="W82" s="160">
        <v>25</v>
      </c>
      <c r="X82" s="160">
        <v>15</v>
      </c>
      <c r="Y82" s="160">
        <v>4</v>
      </c>
      <c r="Z82" s="160">
        <v>261</v>
      </c>
      <c r="AA82" s="157"/>
      <c r="AB82" s="160"/>
      <c r="AC82" s="157"/>
      <c r="AD82" s="157"/>
      <c r="AE82" s="157">
        <v>1995</v>
      </c>
      <c r="AF82" s="157"/>
      <c r="AG82" s="157"/>
      <c r="AH82" s="157"/>
      <c r="AI82" s="157"/>
      <c r="AJ82" s="157"/>
      <c r="AK82" s="157"/>
      <c r="AL82" s="160"/>
      <c r="AM82" s="157"/>
      <c r="AN82" s="157"/>
      <c r="AO82" s="157"/>
      <c r="AP82" s="157"/>
      <c r="AQ82" s="157"/>
      <c r="AR82" s="157"/>
      <c r="AS82" s="157"/>
      <c r="AT82" s="157"/>
      <c r="AU82" s="157"/>
      <c r="AV82" s="157"/>
      <c r="AW82" s="157"/>
      <c r="AX82" s="157"/>
      <c r="AY82" s="157"/>
      <c r="AZ82" s="157"/>
      <c r="BA82" s="157"/>
      <c r="BB82" s="157"/>
      <c r="BC82" s="157"/>
      <c r="BD82" s="157"/>
      <c r="BE82" s="157"/>
      <c r="BF82" s="157"/>
    </row>
    <row r="83" spans="1:58" s="73" customFormat="1" ht="24.95" hidden="1" customHeight="1">
      <c r="A83" s="569"/>
      <c r="B83" s="201"/>
      <c r="C83" s="157" t="s">
        <v>9321</v>
      </c>
      <c r="D83" s="157" t="s">
        <v>13020</v>
      </c>
      <c r="E83" s="157" t="s">
        <v>9870</v>
      </c>
      <c r="F83" s="157" t="s">
        <v>66</v>
      </c>
      <c r="G83" s="157" t="s">
        <v>9871</v>
      </c>
      <c r="H83" s="157" t="s">
        <v>9250</v>
      </c>
      <c r="I83" s="168" t="s">
        <v>900</v>
      </c>
      <c r="J83" s="157"/>
      <c r="K83" s="157"/>
      <c r="L83" s="160">
        <v>23325</v>
      </c>
      <c r="M83" s="160">
        <v>758</v>
      </c>
      <c r="N83" s="160">
        <v>758</v>
      </c>
      <c r="O83" s="157" t="s">
        <v>171</v>
      </c>
      <c r="P83" s="160"/>
      <c r="Q83" s="160"/>
      <c r="R83" s="160"/>
      <c r="S83" s="160"/>
      <c r="T83" s="160"/>
      <c r="U83" s="160"/>
      <c r="V83" s="160"/>
      <c r="W83" s="160"/>
      <c r="X83" s="160"/>
      <c r="Y83" s="160"/>
      <c r="Z83" s="160">
        <v>4800</v>
      </c>
      <c r="AA83" s="157"/>
      <c r="AB83" s="160">
        <v>3000</v>
      </c>
      <c r="AC83" s="157"/>
      <c r="AD83" s="157"/>
      <c r="AE83" s="157">
        <v>1989</v>
      </c>
      <c r="AF83" s="157">
        <v>1814</v>
      </c>
      <c r="AG83" s="157"/>
      <c r="AH83" s="157"/>
      <c r="AI83" s="157"/>
      <c r="AJ83" s="157"/>
      <c r="AK83" s="157"/>
      <c r="AL83" s="160">
        <v>1819</v>
      </c>
      <c r="AM83" s="157"/>
      <c r="AN83" s="157"/>
      <c r="AO83" s="157"/>
      <c r="AP83" s="157"/>
      <c r="AQ83" s="157"/>
      <c r="AR83" s="170"/>
      <c r="AS83" s="170" t="s">
        <v>5106</v>
      </c>
      <c r="AT83" s="157">
        <v>1</v>
      </c>
      <c r="AU83" s="157">
        <v>2767</v>
      </c>
      <c r="AV83" s="157"/>
      <c r="AW83" s="157"/>
      <c r="AX83" s="157"/>
      <c r="AY83" s="157"/>
      <c r="AZ83" s="157"/>
      <c r="BA83" s="157"/>
      <c r="BB83" s="157"/>
      <c r="BC83" s="157"/>
      <c r="BD83" s="157"/>
      <c r="BE83" s="157"/>
      <c r="BF83" s="157"/>
    </row>
    <row r="84" spans="1:58" s="73" customFormat="1" ht="24.95" hidden="1" customHeight="1">
      <c r="A84" s="569"/>
      <c r="B84" s="164"/>
      <c r="C84" s="157" t="s">
        <v>9321</v>
      </c>
      <c r="D84" s="157"/>
      <c r="E84" s="157" t="s">
        <v>15758</v>
      </c>
      <c r="F84" s="157" t="s">
        <v>9396</v>
      </c>
      <c r="G84" s="157"/>
      <c r="H84" s="157"/>
      <c r="I84" s="157" t="s">
        <v>9682</v>
      </c>
      <c r="J84" s="157"/>
      <c r="K84" s="157"/>
      <c r="L84" s="160">
        <v>13886</v>
      </c>
      <c r="M84" s="160">
        <v>1014</v>
      </c>
      <c r="N84" s="160">
        <v>14317</v>
      </c>
      <c r="O84" s="157" t="s">
        <v>396</v>
      </c>
      <c r="P84" s="160"/>
      <c r="Q84" s="160"/>
      <c r="R84" s="160"/>
      <c r="S84" s="160"/>
      <c r="T84" s="160"/>
      <c r="U84" s="160"/>
      <c r="V84" s="160"/>
      <c r="W84" s="160">
        <v>25</v>
      </c>
      <c r="X84" s="160">
        <v>15</v>
      </c>
      <c r="Y84" s="160">
        <v>6</v>
      </c>
      <c r="Z84" s="160">
        <v>375</v>
      </c>
      <c r="AA84" s="157"/>
      <c r="AB84" s="160"/>
      <c r="AC84" s="157"/>
      <c r="AD84" s="157"/>
      <c r="AE84" s="157">
        <v>2006</v>
      </c>
      <c r="AF84" s="157"/>
      <c r="AG84" s="157"/>
      <c r="AH84" s="157"/>
      <c r="AI84" s="157"/>
      <c r="AJ84" s="157"/>
      <c r="AK84" s="157"/>
      <c r="AL84" s="160">
        <v>18549</v>
      </c>
      <c r="AM84" s="157"/>
      <c r="AN84" s="157"/>
      <c r="AO84" s="157"/>
      <c r="AP84" s="157"/>
      <c r="AQ84" s="157"/>
      <c r="AR84" s="170"/>
      <c r="AS84" s="170"/>
      <c r="AT84" s="157"/>
      <c r="AU84" s="157"/>
      <c r="AV84" s="157"/>
      <c r="AW84" s="157"/>
      <c r="AX84" s="157"/>
      <c r="AY84" s="157"/>
      <c r="AZ84" s="157"/>
      <c r="BA84" s="157"/>
      <c r="BB84" s="157"/>
      <c r="BC84" s="157"/>
      <c r="BD84" s="157"/>
      <c r="BE84" s="157"/>
      <c r="BF84" s="157"/>
    </row>
    <row r="85" spans="1:58" s="73" customFormat="1" ht="24.95" hidden="1" customHeight="1">
      <c r="A85" s="568"/>
      <c r="B85" s="164"/>
      <c r="C85" s="170" t="s">
        <v>9321</v>
      </c>
      <c r="D85" s="170"/>
      <c r="E85" s="170" t="s">
        <v>15760</v>
      </c>
      <c r="F85" s="170" t="s">
        <v>9396</v>
      </c>
      <c r="G85" s="170"/>
      <c r="H85" s="170"/>
      <c r="I85" s="170" t="s">
        <v>9878</v>
      </c>
      <c r="J85" s="170"/>
      <c r="K85" s="157"/>
      <c r="L85" s="471">
        <v>12102</v>
      </c>
      <c r="M85" s="474">
        <v>1095</v>
      </c>
      <c r="N85" s="474">
        <v>3902</v>
      </c>
      <c r="O85" s="157" t="s">
        <v>396</v>
      </c>
      <c r="P85" s="474"/>
      <c r="Q85" s="474"/>
      <c r="R85" s="474"/>
      <c r="S85" s="474"/>
      <c r="T85" s="471"/>
      <c r="U85" s="474"/>
      <c r="V85" s="474"/>
      <c r="W85" s="474">
        <v>25</v>
      </c>
      <c r="X85" s="474">
        <v>12</v>
      </c>
      <c r="Y85" s="474">
        <v>5</v>
      </c>
      <c r="Z85" s="474">
        <v>300</v>
      </c>
      <c r="AA85" s="157"/>
      <c r="AB85" s="471"/>
      <c r="AC85" s="157"/>
      <c r="AD85" s="157"/>
      <c r="AE85" s="157">
        <v>2006</v>
      </c>
      <c r="AF85" s="157"/>
      <c r="AG85" s="157"/>
      <c r="AH85" s="157"/>
      <c r="AI85" s="157"/>
      <c r="AJ85" s="157"/>
      <c r="AK85" s="157"/>
      <c r="AL85" s="471">
        <v>7361</v>
      </c>
      <c r="AM85" s="157"/>
      <c r="AN85" s="157"/>
      <c r="AO85" s="157"/>
      <c r="AP85" s="157"/>
      <c r="AQ85" s="157"/>
      <c r="AR85" s="157"/>
      <c r="AS85" s="170"/>
      <c r="AT85" s="157"/>
      <c r="AU85" s="157"/>
      <c r="AV85" s="157"/>
      <c r="AW85" s="157"/>
      <c r="AX85" s="157"/>
      <c r="AY85" s="157"/>
      <c r="AZ85" s="157"/>
      <c r="BA85" s="157"/>
      <c r="BB85" s="157"/>
      <c r="BC85" s="157"/>
      <c r="BD85" s="157"/>
      <c r="BE85" s="157"/>
      <c r="BF85" s="157"/>
    </row>
    <row r="86" spans="1:58" s="73" customFormat="1" ht="24.95" hidden="1" customHeight="1">
      <c r="A86" s="568"/>
      <c r="B86" s="164"/>
      <c r="C86" s="170" t="s">
        <v>9321</v>
      </c>
      <c r="D86" s="170" t="s">
        <v>13021</v>
      </c>
      <c r="E86" s="170" t="s">
        <v>13006</v>
      </c>
      <c r="F86" s="170" t="s">
        <v>9321</v>
      </c>
      <c r="G86" s="170"/>
      <c r="H86" s="170"/>
      <c r="I86" s="170" t="s">
        <v>9321</v>
      </c>
      <c r="J86" s="170"/>
      <c r="K86" s="157"/>
      <c r="L86" s="471">
        <v>6624</v>
      </c>
      <c r="M86" s="474"/>
      <c r="N86" s="474"/>
      <c r="O86" s="157" t="s">
        <v>171</v>
      </c>
      <c r="P86" s="474"/>
      <c r="Q86" s="474"/>
      <c r="R86" s="474"/>
      <c r="S86" s="474"/>
      <c r="T86" s="471"/>
      <c r="U86" s="474"/>
      <c r="V86" s="474"/>
      <c r="W86" s="474">
        <v>50</v>
      </c>
      <c r="X86" s="474">
        <v>13</v>
      </c>
      <c r="Y86" s="474"/>
      <c r="Z86" s="474">
        <v>650</v>
      </c>
      <c r="AA86" s="157"/>
      <c r="AB86" s="471"/>
      <c r="AC86" s="157"/>
      <c r="AD86" s="157"/>
      <c r="AE86" s="157">
        <v>2007</v>
      </c>
      <c r="AF86" s="157"/>
      <c r="AG86" s="157"/>
      <c r="AH86" s="157"/>
      <c r="AI86" s="157"/>
      <c r="AJ86" s="157"/>
      <c r="AK86" s="157"/>
      <c r="AL86" s="471">
        <v>1365</v>
      </c>
      <c r="AM86" s="157"/>
      <c r="AN86" s="157"/>
      <c r="AO86" s="157"/>
      <c r="AP86" s="157"/>
      <c r="AQ86" s="157"/>
      <c r="AR86" s="157"/>
      <c r="AS86" s="170"/>
      <c r="AT86" s="157"/>
      <c r="AU86" s="157"/>
      <c r="AV86" s="157"/>
      <c r="AW86" s="157"/>
      <c r="AX86" s="157"/>
      <c r="AY86" s="157"/>
      <c r="AZ86" s="157"/>
      <c r="BA86" s="157"/>
      <c r="BB86" s="157"/>
      <c r="BC86" s="157"/>
      <c r="BD86" s="157"/>
      <c r="BE86" s="157"/>
      <c r="BF86" s="157"/>
    </row>
    <row r="87" spans="1:58" s="73" customFormat="1" ht="24.95" hidden="1" customHeight="1">
      <c r="A87" s="568">
        <v>33</v>
      </c>
      <c r="B87" s="164"/>
      <c r="C87" s="157" t="s">
        <v>9321</v>
      </c>
      <c r="D87" s="157" t="s">
        <v>9872</v>
      </c>
      <c r="E87" s="157" t="s">
        <v>15757</v>
      </c>
      <c r="F87" s="157" t="s">
        <v>9321</v>
      </c>
      <c r="G87" s="157" t="s">
        <v>9873</v>
      </c>
      <c r="H87" s="186" t="s">
        <v>9874</v>
      </c>
      <c r="I87" s="157" t="s">
        <v>3101</v>
      </c>
      <c r="J87" s="157">
        <v>23</v>
      </c>
      <c r="K87" s="157"/>
      <c r="L87" s="471">
        <v>26092</v>
      </c>
      <c r="M87" s="471">
        <v>1724</v>
      </c>
      <c r="N87" s="471">
        <v>7380</v>
      </c>
      <c r="O87" s="157" t="s">
        <v>396</v>
      </c>
      <c r="P87" s="471"/>
      <c r="Q87" s="471"/>
      <c r="R87" s="471"/>
      <c r="S87" s="471"/>
      <c r="T87" s="471"/>
      <c r="U87" s="471"/>
      <c r="V87" s="471"/>
      <c r="W87" s="471">
        <v>25</v>
      </c>
      <c r="X87" s="471">
        <v>13</v>
      </c>
      <c r="Y87" s="471">
        <v>6</v>
      </c>
      <c r="Z87" s="471">
        <v>325</v>
      </c>
      <c r="AA87" s="157" t="s">
        <v>9875</v>
      </c>
      <c r="AB87" s="471">
        <v>100</v>
      </c>
      <c r="AC87" s="157"/>
      <c r="AD87" s="157" t="s">
        <v>466</v>
      </c>
      <c r="AE87" s="157">
        <v>1994</v>
      </c>
      <c r="AF87" s="157"/>
      <c r="AG87" s="157"/>
      <c r="AH87" s="157"/>
      <c r="AI87" s="157"/>
      <c r="AJ87" s="157"/>
      <c r="AK87" s="157"/>
      <c r="AL87" s="471">
        <v>7290</v>
      </c>
      <c r="AM87" s="157"/>
      <c r="AN87" s="157"/>
      <c r="AO87" s="157"/>
      <c r="AP87" s="157"/>
      <c r="AQ87" s="157"/>
      <c r="AR87" s="157"/>
      <c r="AS87" s="157"/>
      <c r="AT87" s="157"/>
      <c r="AU87" s="157"/>
      <c r="AV87" s="157"/>
      <c r="AW87" s="157"/>
      <c r="AX87" s="157"/>
      <c r="AY87" s="157"/>
      <c r="AZ87" s="157"/>
      <c r="BA87" s="157"/>
      <c r="BB87" s="157"/>
      <c r="BC87" s="157"/>
      <c r="BD87" s="157"/>
      <c r="BE87" s="157"/>
      <c r="BF87" s="157"/>
    </row>
    <row r="88" spans="1:58" s="73" customFormat="1" ht="24.95" hidden="1" customHeight="1">
      <c r="A88" s="568">
        <v>34</v>
      </c>
      <c r="B88" s="164"/>
      <c r="C88" s="157" t="s">
        <v>9321</v>
      </c>
      <c r="D88" s="157" t="s">
        <v>12992</v>
      </c>
      <c r="E88" s="157" t="s">
        <v>9876</v>
      </c>
      <c r="F88" s="157" t="s">
        <v>9321</v>
      </c>
      <c r="G88" s="157"/>
      <c r="H88" s="186"/>
      <c r="I88" s="157" t="s">
        <v>9877</v>
      </c>
      <c r="J88" s="157"/>
      <c r="K88" s="157"/>
      <c r="L88" s="471">
        <v>2262</v>
      </c>
      <c r="M88" s="582">
        <v>1097</v>
      </c>
      <c r="N88" s="582">
        <v>13713</v>
      </c>
      <c r="O88" s="157" t="s">
        <v>396</v>
      </c>
      <c r="P88" s="471"/>
      <c r="Q88" s="471"/>
      <c r="R88" s="471"/>
      <c r="S88" s="471"/>
      <c r="T88" s="471"/>
      <c r="U88" s="471"/>
      <c r="V88" s="471"/>
      <c r="W88" s="471">
        <v>25</v>
      </c>
      <c r="X88" s="471">
        <v>15</v>
      </c>
      <c r="Y88" s="471">
        <v>5</v>
      </c>
      <c r="Z88" s="471">
        <v>654.54</v>
      </c>
      <c r="AA88" s="157"/>
      <c r="AB88" s="471"/>
      <c r="AC88" s="157"/>
      <c r="AD88" s="157"/>
      <c r="AE88" s="157">
        <v>2013</v>
      </c>
      <c r="AF88" s="157"/>
      <c r="AG88" s="157"/>
      <c r="AH88" s="157"/>
      <c r="AI88" s="157"/>
      <c r="AJ88" s="157"/>
      <c r="AK88" s="157"/>
      <c r="AL88" s="471">
        <v>72708</v>
      </c>
      <c r="AM88" s="157"/>
      <c r="AN88" s="157"/>
      <c r="AO88" s="157"/>
      <c r="AP88" s="157"/>
      <c r="AQ88" s="157"/>
      <c r="AR88" s="157"/>
      <c r="AS88" s="157"/>
      <c r="AT88" s="157"/>
      <c r="AU88" s="157"/>
      <c r="AV88" s="157"/>
      <c r="AW88" s="157"/>
      <c r="AX88" s="157"/>
      <c r="AY88" s="157"/>
      <c r="AZ88" s="157"/>
      <c r="BA88" s="157"/>
      <c r="BB88" s="157"/>
      <c r="BC88" s="157"/>
      <c r="BD88" s="157"/>
      <c r="BE88" s="157"/>
      <c r="BF88" s="157"/>
    </row>
    <row r="89" spans="1:58" s="73" customFormat="1" ht="24.95" hidden="1" customHeight="1">
      <c r="A89" s="568"/>
      <c r="B89" s="164"/>
      <c r="C89" s="157" t="s">
        <v>9321</v>
      </c>
      <c r="D89" s="157"/>
      <c r="E89" s="157" t="s">
        <v>15759</v>
      </c>
      <c r="F89" s="157" t="s">
        <v>9321</v>
      </c>
      <c r="G89" s="157"/>
      <c r="H89" s="186"/>
      <c r="I89" s="157" t="s">
        <v>12994</v>
      </c>
      <c r="J89" s="157"/>
      <c r="K89" s="157"/>
      <c r="L89" s="471">
        <v>20923</v>
      </c>
      <c r="M89" s="582"/>
      <c r="N89" s="582">
        <v>6320</v>
      </c>
      <c r="O89" s="157" t="s">
        <v>396</v>
      </c>
      <c r="P89" s="471"/>
      <c r="Q89" s="471"/>
      <c r="R89" s="471"/>
      <c r="S89" s="471"/>
      <c r="T89" s="471"/>
      <c r="U89" s="471"/>
      <c r="V89" s="471"/>
      <c r="W89" s="471">
        <v>25</v>
      </c>
      <c r="X89" s="471">
        <v>15</v>
      </c>
      <c r="Y89" s="471">
        <v>6</v>
      </c>
      <c r="Z89" s="471">
        <v>375</v>
      </c>
      <c r="AA89" s="157"/>
      <c r="AB89" s="471"/>
      <c r="AC89" s="157"/>
      <c r="AD89" s="157"/>
      <c r="AE89" s="157">
        <v>2018</v>
      </c>
      <c r="AF89" s="157"/>
      <c r="AG89" s="157"/>
      <c r="AH89" s="157"/>
      <c r="AI89" s="157"/>
      <c r="AJ89" s="157"/>
      <c r="AK89" s="157"/>
      <c r="AL89" s="471">
        <v>25957</v>
      </c>
      <c r="AM89" s="157"/>
      <c r="AN89" s="157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  <c r="AY89" s="157"/>
      <c r="AZ89" s="157"/>
      <c r="BA89" s="157"/>
      <c r="BB89" s="157"/>
      <c r="BC89" s="157"/>
      <c r="BD89" s="157"/>
      <c r="BE89" s="157"/>
      <c r="BF89" s="157"/>
    </row>
    <row r="90" spans="1:58" s="73" customFormat="1" ht="24.95" hidden="1" customHeight="1">
      <c r="A90" s="568"/>
      <c r="B90" s="164"/>
      <c r="C90" s="157" t="s">
        <v>9327</v>
      </c>
      <c r="D90" s="157" t="s">
        <v>12998</v>
      </c>
      <c r="E90" s="157" t="s">
        <v>15761</v>
      </c>
      <c r="F90" s="157" t="s">
        <v>9327</v>
      </c>
      <c r="G90" s="157" t="s">
        <v>9803</v>
      </c>
      <c r="H90" s="186" t="s">
        <v>9804</v>
      </c>
      <c r="I90" s="157" t="s">
        <v>9879</v>
      </c>
      <c r="J90" s="157" t="s">
        <v>9805</v>
      </c>
      <c r="K90" s="157" t="s">
        <v>9794</v>
      </c>
      <c r="L90" s="471">
        <v>3034</v>
      </c>
      <c r="M90" s="471">
        <v>1571</v>
      </c>
      <c r="N90" s="471">
        <v>9914</v>
      </c>
      <c r="O90" s="157" t="s">
        <v>396</v>
      </c>
      <c r="P90" s="471"/>
      <c r="Q90" s="471"/>
      <c r="R90" s="471"/>
      <c r="S90" s="471"/>
      <c r="T90" s="471"/>
      <c r="U90" s="471"/>
      <c r="V90" s="471"/>
      <c r="W90" s="471">
        <v>25</v>
      </c>
      <c r="X90" s="471">
        <v>11</v>
      </c>
      <c r="Y90" s="471">
        <v>5</v>
      </c>
      <c r="Z90" s="471">
        <v>300</v>
      </c>
      <c r="AA90" s="157"/>
      <c r="AB90" s="471">
        <v>250</v>
      </c>
      <c r="AC90" s="157"/>
      <c r="AD90" s="157"/>
      <c r="AE90" s="157">
        <v>2005</v>
      </c>
      <c r="AF90" s="157"/>
      <c r="AG90" s="157"/>
      <c r="AH90" s="157"/>
      <c r="AI90" s="157"/>
      <c r="AJ90" s="157"/>
      <c r="AK90" s="157"/>
      <c r="AL90" s="471">
        <v>19000</v>
      </c>
      <c r="AM90" s="157"/>
      <c r="AN90" s="157"/>
      <c r="AO90" s="157"/>
      <c r="AP90" s="157"/>
      <c r="AQ90" s="157"/>
      <c r="AR90" s="157"/>
      <c r="AS90" s="157" t="s">
        <v>8510</v>
      </c>
      <c r="AT90" s="157" t="s">
        <v>9807</v>
      </c>
      <c r="AU90" s="157"/>
      <c r="AV90" s="157" t="s">
        <v>9808</v>
      </c>
      <c r="AW90" s="157" t="s">
        <v>66</v>
      </c>
      <c r="AX90" s="157" t="s">
        <v>394</v>
      </c>
      <c r="AY90" s="157" t="s">
        <v>9809</v>
      </c>
      <c r="AZ90" s="157" t="s">
        <v>9810</v>
      </c>
      <c r="BA90" s="157"/>
      <c r="BB90" s="157" t="s">
        <v>66</v>
      </c>
      <c r="BC90" s="157" t="s">
        <v>7897</v>
      </c>
      <c r="BD90" s="157">
        <v>1</v>
      </c>
      <c r="BE90" s="157" t="s">
        <v>9811</v>
      </c>
      <c r="BF90" s="157"/>
    </row>
    <row r="91" spans="1:58" s="73" customFormat="1" ht="24.95" hidden="1" customHeight="1">
      <c r="A91" s="568"/>
      <c r="B91" s="164"/>
      <c r="C91" s="170" t="s">
        <v>9327</v>
      </c>
      <c r="D91" s="170" t="s">
        <v>13000</v>
      </c>
      <c r="E91" s="170" t="s">
        <v>15762</v>
      </c>
      <c r="F91" s="170" t="s">
        <v>9327</v>
      </c>
      <c r="G91" s="170" t="s">
        <v>9765</v>
      </c>
      <c r="H91" s="186"/>
      <c r="I91" s="170" t="s">
        <v>9699</v>
      </c>
      <c r="J91" s="170">
        <v>15</v>
      </c>
      <c r="K91" s="170"/>
      <c r="L91" s="167">
        <v>1382</v>
      </c>
      <c r="M91" s="167">
        <v>821</v>
      </c>
      <c r="N91" s="167">
        <v>7048</v>
      </c>
      <c r="O91" s="157" t="s">
        <v>396</v>
      </c>
      <c r="P91" s="160"/>
      <c r="Q91" s="160"/>
      <c r="R91" s="160"/>
      <c r="S91" s="160"/>
      <c r="T91" s="160"/>
      <c r="U91" s="160"/>
      <c r="V91" s="160"/>
      <c r="W91" s="160">
        <v>25</v>
      </c>
      <c r="X91" s="160">
        <v>12</v>
      </c>
      <c r="Y91" s="160">
        <v>5</v>
      </c>
      <c r="Z91" s="160">
        <v>300</v>
      </c>
      <c r="AA91" s="157"/>
      <c r="AB91" s="160">
        <v>250</v>
      </c>
      <c r="AC91" s="157"/>
      <c r="AD91" s="157"/>
      <c r="AE91" s="170">
        <v>2004</v>
      </c>
      <c r="AF91" s="170"/>
      <c r="AG91" s="170"/>
      <c r="AH91" s="170"/>
      <c r="AI91" s="170"/>
      <c r="AJ91" s="170"/>
      <c r="AK91" s="170"/>
      <c r="AL91" s="167">
        <v>18700</v>
      </c>
      <c r="AM91" s="157"/>
      <c r="AN91" s="157"/>
      <c r="AO91" s="157"/>
      <c r="AP91" s="157"/>
      <c r="AQ91" s="157"/>
      <c r="AR91" s="157"/>
      <c r="AS91" s="170" t="s">
        <v>6959</v>
      </c>
      <c r="AT91" s="170"/>
      <c r="AU91" s="170">
        <v>136</v>
      </c>
      <c r="AV91" s="170"/>
      <c r="AW91" s="170" t="s">
        <v>9765</v>
      </c>
      <c r="AX91" s="170"/>
      <c r="AY91" s="170"/>
      <c r="AZ91" s="170"/>
      <c r="BA91" s="170"/>
      <c r="BB91" s="170"/>
      <c r="BC91" s="170"/>
      <c r="BD91" s="170"/>
      <c r="BE91" s="170"/>
      <c r="BF91" s="170"/>
    </row>
    <row r="92" spans="1:58" s="73" customFormat="1" ht="24.95" hidden="1" customHeight="1">
      <c r="A92" s="568"/>
      <c r="B92" s="164"/>
      <c r="C92" s="157" t="s">
        <v>9327</v>
      </c>
      <c r="D92" s="157"/>
      <c r="E92" s="170" t="s">
        <v>4599</v>
      </c>
      <c r="F92" s="157" t="s">
        <v>66</v>
      </c>
      <c r="G92" s="157"/>
      <c r="H92" s="186"/>
      <c r="I92" s="157" t="s">
        <v>9880</v>
      </c>
      <c r="J92" s="157"/>
      <c r="K92" s="157"/>
      <c r="L92" s="160">
        <v>6308</v>
      </c>
      <c r="M92" s="160">
        <v>4327</v>
      </c>
      <c r="N92" s="160">
        <v>9716</v>
      </c>
      <c r="O92" s="157" t="s">
        <v>396</v>
      </c>
      <c r="P92" s="160"/>
      <c r="Q92" s="160"/>
      <c r="R92" s="160"/>
      <c r="S92" s="160"/>
      <c r="T92" s="160"/>
      <c r="U92" s="160"/>
      <c r="V92" s="160"/>
      <c r="W92" s="160">
        <v>25</v>
      </c>
      <c r="X92" s="160">
        <v>12</v>
      </c>
      <c r="Y92" s="160">
        <v>6</v>
      </c>
      <c r="Z92" s="160">
        <v>877.5</v>
      </c>
      <c r="AA92" s="157"/>
      <c r="AB92" s="160"/>
      <c r="AC92" s="157"/>
      <c r="AD92" s="157"/>
      <c r="AE92" s="157">
        <v>2001</v>
      </c>
      <c r="AF92" s="157"/>
      <c r="AG92" s="157"/>
      <c r="AH92" s="157"/>
      <c r="AI92" s="157"/>
      <c r="AJ92" s="157"/>
      <c r="AK92" s="157"/>
      <c r="AL92" s="160">
        <v>9423</v>
      </c>
      <c r="AM92" s="157"/>
      <c r="AN92" s="157"/>
      <c r="AO92" s="157"/>
      <c r="AP92" s="157"/>
      <c r="AQ92" s="157"/>
      <c r="AR92" s="157"/>
      <c r="AS92" s="157"/>
      <c r="AT92" s="157"/>
      <c r="AU92" s="157"/>
      <c r="AV92" s="157"/>
      <c r="AW92" s="157"/>
      <c r="AX92" s="157"/>
      <c r="AY92" s="157"/>
      <c r="AZ92" s="157"/>
      <c r="BA92" s="157"/>
      <c r="BB92" s="157"/>
      <c r="BC92" s="157"/>
      <c r="BD92" s="157"/>
      <c r="BE92" s="157"/>
      <c r="BF92" s="157"/>
    </row>
    <row r="93" spans="1:58" s="73" customFormat="1" ht="24.95" hidden="1" customHeight="1">
      <c r="A93" s="568"/>
      <c r="B93" s="164"/>
      <c r="C93" s="157" t="s">
        <v>9327</v>
      </c>
      <c r="D93" s="157" t="s">
        <v>9861</v>
      </c>
      <c r="E93" s="170" t="s">
        <v>15763</v>
      </c>
      <c r="F93" s="157" t="s">
        <v>9862</v>
      </c>
      <c r="G93" s="157" t="s">
        <v>9765</v>
      </c>
      <c r="H93" s="186"/>
      <c r="I93" s="157" t="s">
        <v>2577</v>
      </c>
      <c r="J93" s="157">
        <v>11</v>
      </c>
      <c r="K93" s="157"/>
      <c r="L93" s="170">
        <v>8265</v>
      </c>
      <c r="M93" s="160">
        <v>2095</v>
      </c>
      <c r="N93" s="160">
        <v>6391</v>
      </c>
      <c r="O93" s="157" t="s">
        <v>396</v>
      </c>
      <c r="P93" s="160"/>
      <c r="Q93" s="160"/>
      <c r="R93" s="160"/>
      <c r="S93" s="160"/>
      <c r="T93" s="160"/>
      <c r="U93" s="160"/>
      <c r="V93" s="160"/>
      <c r="W93" s="160">
        <v>25</v>
      </c>
      <c r="X93" s="160">
        <v>11</v>
      </c>
      <c r="Y93" s="160">
        <v>5</v>
      </c>
      <c r="Z93" s="160">
        <v>275</v>
      </c>
      <c r="AA93" s="157"/>
      <c r="AB93" s="160">
        <v>250</v>
      </c>
      <c r="AC93" s="157"/>
      <c r="AD93" s="157"/>
      <c r="AE93" s="157">
        <v>1994</v>
      </c>
      <c r="AF93" s="157"/>
      <c r="AG93" s="157"/>
      <c r="AH93" s="157"/>
      <c r="AI93" s="157"/>
      <c r="AJ93" s="157"/>
      <c r="AK93" s="157"/>
      <c r="AL93" s="160">
        <v>5150</v>
      </c>
      <c r="AM93" s="157"/>
      <c r="AN93" s="157"/>
      <c r="AO93" s="157"/>
      <c r="AP93" s="157"/>
      <c r="AQ93" s="157"/>
      <c r="AR93" s="157"/>
      <c r="AS93" s="157" t="s">
        <v>6959</v>
      </c>
      <c r="AT93" s="157"/>
      <c r="AU93" s="157">
        <v>342</v>
      </c>
      <c r="AV93" s="157"/>
      <c r="AW93" s="157" t="s">
        <v>9765</v>
      </c>
      <c r="AX93" s="157"/>
      <c r="AY93" s="157"/>
      <c r="AZ93" s="157"/>
      <c r="BA93" s="157"/>
      <c r="BB93" s="157"/>
      <c r="BC93" s="157"/>
      <c r="BD93" s="157"/>
      <c r="BE93" s="157"/>
      <c r="BF93" s="157"/>
    </row>
    <row r="94" spans="1:58" s="73" customFormat="1" ht="24.95" hidden="1" customHeight="1">
      <c r="A94" s="568"/>
      <c r="B94" s="164"/>
      <c r="C94" s="157" t="s">
        <v>545</v>
      </c>
      <c r="D94" s="157"/>
      <c r="E94" s="170" t="s">
        <v>9881</v>
      </c>
      <c r="F94" s="157" t="s">
        <v>950</v>
      </c>
      <c r="G94" s="157"/>
      <c r="H94" s="157"/>
      <c r="I94" s="157" t="s">
        <v>9882</v>
      </c>
      <c r="J94" s="157"/>
      <c r="K94" s="157"/>
      <c r="L94" s="160">
        <v>25180</v>
      </c>
      <c r="M94" s="160">
        <v>10270</v>
      </c>
      <c r="N94" s="160">
        <v>25180</v>
      </c>
      <c r="O94" s="157" t="s">
        <v>396</v>
      </c>
      <c r="P94" s="160">
        <v>25</v>
      </c>
      <c r="Q94" s="160">
        <v>25</v>
      </c>
      <c r="R94" s="160"/>
      <c r="S94" s="160">
        <v>50</v>
      </c>
      <c r="T94" s="160">
        <v>25</v>
      </c>
      <c r="U94" s="160">
        <v>10</v>
      </c>
      <c r="V94" s="160">
        <v>1250</v>
      </c>
      <c r="W94" s="160">
        <v>50</v>
      </c>
      <c r="X94" s="160">
        <v>12.5</v>
      </c>
      <c r="Y94" s="160">
        <v>5</v>
      </c>
      <c r="Z94" s="160">
        <v>625</v>
      </c>
      <c r="AA94" s="157"/>
      <c r="AB94" s="160">
        <v>10000</v>
      </c>
      <c r="AC94" s="157"/>
      <c r="AD94" s="157"/>
      <c r="AE94" s="157">
        <v>1988</v>
      </c>
      <c r="AF94" s="157"/>
      <c r="AG94" s="157"/>
      <c r="AH94" s="157"/>
      <c r="AI94" s="157"/>
      <c r="AJ94" s="157"/>
      <c r="AK94" s="157"/>
      <c r="AL94" s="167">
        <v>15900</v>
      </c>
      <c r="AM94" s="157"/>
      <c r="AN94" s="157"/>
      <c r="AO94" s="157"/>
      <c r="AP94" s="157"/>
      <c r="AQ94" s="157"/>
      <c r="AR94" s="157"/>
      <c r="AS94" s="157"/>
      <c r="AT94" s="157"/>
      <c r="AU94" s="157"/>
      <c r="AV94" s="157"/>
      <c r="AW94" s="157"/>
      <c r="AX94" s="157"/>
      <c r="AY94" s="157"/>
      <c r="AZ94" s="157"/>
      <c r="BA94" s="157"/>
      <c r="BB94" s="157"/>
      <c r="BC94" s="157"/>
      <c r="BD94" s="157"/>
      <c r="BE94" s="157"/>
      <c r="BF94" s="160"/>
    </row>
    <row r="95" spans="1:58" s="73" customFormat="1" ht="24.95" hidden="1" customHeight="1">
      <c r="A95" s="568"/>
      <c r="B95" s="164"/>
      <c r="C95" s="157" t="s">
        <v>545</v>
      </c>
      <c r="D95" s="157" t="s">
        <v>546</v>
      </c>
      <c r="E95" s="157" t="s">
        <v>9883</v>
      </c>
      <c r="F95" s="157" t="s">
        <v>66</v>
      </c>
      <c r="G95" s="157" t="s">
        <v>539</v>
      </c>
      <c r="H95" s="186" t="s">
        <v>540</v>
      </c>
      <c r="I95" s="157" t="s">
        <v>541</v>
      </c>
      <c r="J95" s="157"/>
      <c r="K95" s="157" t="s">
        <v>9884</v>
      </c>
      <c r="L95" s="160">
        <v>35310</v>
      </c>
      <c r="M95" s="160">
        <v>9318</v>
      </c>
      <c r="N95" s="160">
        <v>22479</v>
      </c>
      <c r="O95" s="157" t="s">
        <v>396</v>
      </c>
      <c r="P95" s="160">
        <v>25</v>
      </c>
      <c r="Q95" s="160">
        <v>25</v>
      </c>
      <c r="R95" s="160">
        <v>5</v>
      </c>
      <c r="S95" s="160">
        <v>50</v>
      </c>
      <c r="T95" s="160">
        <v>25</v>
      </c>
      <c r="U95" s="160">
        <v>10</v>
      </c>
      <c r="V95" s="160">
        <v>1250</v>
      </c>
      <c r="W95" s="160"/>
      <c r="X95" s="160"/>
      <c r="Y95" s="160"/>
      <c r="Z95" s="160"/>
      <c r="AA95" s="157" t="s">
        <v>9885</v>
      </c>
      <c r="AB95" s="160">
        <v>1000</v>
      </c>
      <c r="AC95" s="157" t="s">
        <v>173</v>
      </c>
      <c r="AD95" s="157"/>
      <c r="AE95" s="157">
        <v>1980</v>
      </c>
      <c r="AF95" s="157">
        <v>5800</v>
      </c>
      <c r="AG95" s="157"/>
      <c r="AH95" s="157"/>
      <c r="AI95" s="157"/>
      <c r="AJ95" s="157"/>
      <c r="AK95" s="157"/>
      <c r="AL95" s="160">
        <v>5800</v>
      </c>
      <c r="AM95" s="157"/>
      <c r="AN95" s="157"/>
      <c r="AO95" s="157"/>
      <c r="AP95" s="157"/>
      <c r="AQ95" s="157"/>
      <c r="AR95" s="157"/>
      <c r="AS95" s="157"/>
      <c r="AT95" s="157"/>
      <c r="AU95" s="157"/>
      <c r="AV95" s="157"/>
      <c r="AW95" s="157"/>
      <c r="AX95" s="157"/>
      <c r="AY95" s="157"/>
      <c r="AZ95" s="157"/>
      <c r="BA95" s="157"/>
      <c r="BB95" s="157"/>
      <c r="BC95" s="157"/>
      <c r="BD95" s="157"/>
      <c r="BE95" s="157"/>
      <c r="BF95" s="393"/>
    </row>
    <row r="96" spans="1:58" s="73" customFormat="1" ht="24.95" hidden="1" customHeight="1">
      <c r="A96" s="568"/>
      <c r="B96" s="164"/>
      <c r="C96" s="157" t="s">
        <v>545</v>
      </c>
      <c r="D96" s="157" t="s">
        <v>546</v>
      </c>
      <c r="E96" s="157" t="s">
        <v>9886</v>
      </c>
      <c r="F96" s="157" t="s">
        <v>66</v>
      </c>
      <c r="G96" s="157" t="s">
        <v>539</v>
      </c>
      <c r="H96" s="186" t="s">
        <v>540</v>
      </c>
      <c r="I96" s="157" t="s">
        <v>541</v>
      </c>
      <c r="J96" s="157"/>
      <c r="K96" s="157" t="s">
        <v>9887</v>
      </c>
      <c r="L96" s="160">
        <v>4040</v>
      </c>
      <c r="M96" s="160">
        <v>4739</v>
      </c>
      <c r="N96" s="160">
        <v>6024</v>
      </c>
      <c r="O96" s="157" t="s">
        <v>396</v>
      </c>
      <c r="P96" s="160">
        <v>25</v>
      </c>
      <c r="Q96" s="160">
        <v>25</v>
      </c>
      <c r="R96" s="160">
        <v>5</v>
      </c>
      <c r="S96" s="160">
        <v>50</v>
      </c>
      <c r="T96" s="160">
        <v>25</v>
      </c>
      <c r="U96" s="160">
        <v>10</v>
      </c>
      <c r="V96" s="160">
        <v>1250</v>
      </c>
      <c r="W96" s="160"/>
      <c r="X96" s="160"/>
      <c r="Y96" s="160"/>
      <c r="Z96" s="160"/>
      <c r="AA96" s="157"/>
      <c r="AB96" s="160">
        <v>200</v>
      </c>
      <c r="AC96" s="157" t="s">
        <v>173</v>
      </c>
      <c r="AD96" s="157"/>
      <c r="AE96" s="157">
        <v>1971</v>
      </c>
      <c r="AF96" s="157"/>
      <c r="AG96" s="157"/>
      <c r="AH96" s="157"/>
      <c r="AI96" s="157"/>
      <c r="AJ96" s="157"/>
      <c r="AK96" s="157"/>
      <c r="AL96" s="160">
        <v>1000</v>
      </c>
      <c r="AM96" s="157"/>
      <c r="AN96" s="157"/>
      <c r="AO96" s="157"/>
      <c r="AP96" s="157"/>
      <c r="AQ96" s="157"/>
      <c r="AR96" s="157"/>
      <c r="AS96" s="157"/>
      <c r="AT96" s="157"/>
      <c r="AU96" s="157"/>
      <c r="AV96" s="157"/>
      <c r="AW96" s="157"/>
      <c r="AX96" s="157"/>
      <c r="AY96" s="157"/>
      <c r="AZ96" s="157"/>
      <c r="BA96" s="157"/>
      <c r="BB96" s="157"/>
      <c r="BC96" s="157"/>
      <c r="BD96" s="157"/>
      <c r="BE96" s="157"/>
      <c r="BF96" s="393"/>
    </row>
    <row r="97" spans="1:58" s="73" customFormat="1" ht="24.95" hidden="1" customHeight="1">
      <c r="A97" s="568"/>
      <c r="B97" s="164"/>
      <c r="C97" s="157" t="s">
        <v>545</v>
      </c>
      <c r="D97" s="157"/>
      <c r="E97" s="157" t="s">
        <v>15764</v>
      </c>
      <c r="F97" s="157" t="s">
        <v>545</v>
      </c>
      <c r="G97" s="157"/>
      <c r="H97" s="186"/>
      <c r="I97" s="157" t="s">
        <v>9888</v>
      </c>
      <c r="J97" s="157"/>
      <c r="K97" s="157"/>
      <c r="L97" s="160">
        <v>4426</v>
      </c>
      <c r="M97" s="160">
        <v>757</v>
      </c>
      <c r="N97" s="160">
        <v>8690</v>
      </c>
      <c r="O97" s="157" t="s">
        <v>396</v>
      </c>
      <c r="P97" s="160"/>
      <c r="Q97" s="160"/>
      <c r="R97" s="160"/>
      <c r="S97" s="160">
        <v>25</v>
      </c>
      <c r="T97" s="160"/>
      <c r="U97" s="160">
        <v>7</v>
      </c>
      <c r="V97" s="160">
        <v>385</v>
      </c>
      <c r="W97" s="160"/>
      <c r="X97" s="160"/>
      <c r="Y97" s="160"/>
      <c r="Z97" s="160"/>
      <c r="AA97" s="157"/>
      <c r="AB97" s="160"/>
      <c r="AC97" s="157"/>
      <c r="AD97" s="157"/>
      <c r="AE97" s="157">
        <v>2004</v>
      </c>
      <c r="AF97" s="157"/>
      <c r="AG97" s="157"/>
      <c r="AH97" s="157"/>
      <c r="AI97" s="157"/>
      <c r="AJ97" s="157"/>
      <c r="AK97" s="157"/>
      <c r="AL97" s="160"/>
      <c r="AM97" s="157"/>
      <c r="AN97" s="157"/>
      <c r="AO97" s="157"/>
      <c r="AP97" s="157"/>
      <c r="AQ97" s="157"/>
      <c r="AR97" s="157"/>
      <c r="AS97" s="157"/>
      <c r="AT97" s="157"/>
      <c r="AU97" s="157"/>
      <c r="AV97" s="157"/>
      <c r="AW97" s="157"/>
      <c r="AX97" s="157"/>
      <c r="AY97" s="157"/>
      <c r="AZ97" s="157"/>
      <c r="BA97" s="157"/>
      <c r="BB97" s="157"/>
      <c r="BC97" s="157"/>
      <c r="BD97" s="157"/>
      <c r="BE97" s="157"/>
      <c r="BF97" s="157"/>
    </row>
    <row r="98" spans="1:58" s="73" customFormat="1" ht="24.95" hidden="1" customHeight="1">
      <c r="A98" s="568"/>
      <c r="B98" s="164"/>
      <c r="C98" s="157" t="s">
        <v>545</v>
      </c>
      <c r="D98" s="157" t="s">
        <v>13022</v>
      </c>
      <c r="E98" s="157" t="s">
        <v>9889</v>
      </c>
      <c r="F98" s="157" t="s">
        <v>66</v>
      </c>
      <c r="G98" s="157"/>
      <c r="H98" s="186"/>
      <c r="I98" s="157" t="s">
        <v>900</v>
      </c>
      <c r="J98" s="157"/>
      <c r="K98" s="157"/>
      <c r="L98" s="160">
        <v>27945</v>
      </c>
      <c r="M98" s="160">
        <v>889</v>
      </c>
      <c r="N98" s="160">
        <v>889</v>
      </c>
      <c r="O98" s="157" t="s">
        <v>171</v>
      </c>
      <c r="P98" s="160"/>
      <c r="Q98" s="160"/>
      <c r="R98" s="160"/>
      <c r="S98" s="160"/>
      <c r="T98" s="160"/>
      <c r="U98" s="160"/>
      <c r="V98" s="160"/>
      <c r="W98" s="160"/>
      <c r="X98" s="160"/>
      <c r="Y98" s="160"/>
      <c r="Z98" s="160">
        <v>5102</v>
      </c>
      <c r="AA98" s="157"/>
      <c r="AB98" s="160">
        <v>3400</v>
      </c>
      <c r="AC98" s="157"/>
      <c r="AD98" s="157"/>
      <c r="AE98" s="157">
        <v>1990</v>
      </c>
      <c r="AF98" s="157"/>
      <c r="AG98" s="157"/>
      <c r="AH98" s="157"/>
      <c r="AI98" s="157"/>
      <c r="AJ98" s="157"/>
      <c r="AK98" s="157"/>
      <c r="AL98" s="160">
        <v>2967</v>
      </c>
      <c r="AM98" s="157"/>
      <c r="AN98" s="157"/>
      <c r="AO98" s="157"/>
      <c r="AP98" s="157"/>
      <c r="AQ98" s="157"/>
      <c r="AR98" s="157"/>
      <c r="AS98" s="157"/>
      <c r="AT98" s="157"/>
      <c r="AU98" s="157"/>
      <c r="AV98" s="157"/>
      <c r="AW98" s="157"/>
      <c r="AX98" s="157"/>
      <c r="AY98" s="157"/>
      <c r="AZ98" s="157"/>
      <c r="BA98" s="157"/>
      <c r="BB98" s="157"/>
      <c r="BC98" s="157"/>
      <c r="BD98" s="157"/>
      <c r="BE98" s="157"/>
      <c r="BF98" s="157"/>
    </row>
    <row r="99" spans="1:58" s="73" customFormat="1" ht="24.95" hidden="1" customHeight="1">
      <c r="A99" s="568"/>
      <c r="B99" s="164"/>
      <c r="C99" s="157" t="s">
        <v>545</v>
      </c>
      <c r="D99" s="157"/>
      <c r="E99" s="157" t="s">
        <v>15765</v>
      </c>
      <c r="F99" s="157" t="s">
        <v>66</v>
      </c>
      <c r="G99" s="157"/>
      <c r="H99" s="186"/>
      <c r="I99" s="157" t="s">
        <v>9720</v>
      </c>
      <c r="J99" s="157"/>
      <c r="K99" s="157"/>
      <c r="L99" s="160">
        <v>4799</v>
      </c>
      <c r="M99" s="160">
        <v>1873</v>
      </c>
      <c r="N99" s="160">
        <v>7603</v>
      </c>
      <c r="O99" s="157" t="s">
        <v>396</v>
      </c>
      <c r="P99" s="160"/>
      <c r="Q99" s="160"/>
      <c r="R99" s="160"/>
      <c r="S99" s="160"/>
      <c r="T99" s="160"/>
      <c r="U99" s="160"/>
      <c r="V99" s="160"/>
      <c r="W99" s="160">
        <v>25</v>
      </c>
      <c r="X99" s="160">
        <v>16</v>
      </c>
      <c r="Y99" s="160">
        <v>16</v>
      </c>
      <c r="Z99" s="160">
        <v>2687</v>
      </c>
      <c r="AA99" s="157"/>
      <c r="AB99" s="160">
        <v>2687</v>
      </c>
      <c r="AC99" s="157" t="s">
        <v>9890</v>
      </c>
      <c r="AD99" s="157"/>
      <c r="AE99" s="157">
        <v>1995</v>
      </c>
      <c r="AF99" s="157"/>
      <c r="AG99" s="157"/>
      <c r="AH99" s="157"/>
      <c r="AI99" s="157"/>
      <c r="AJ99" s="157"/>
      <c r="AK99" s="157"/>
      <c r="AL99" s="160"/>
      <c r="AM99" s="157"/>
      <c r="AN99" s="157"/>
      <c r="AO99" s="157"/>
      <c r="AP99" s="157"/>
      <c r="AQ99" s="157"/>
      <c r="AR99" s="157"/>
      <c r="AS99" s="157"/>
      <c r="AT99" s="157"/>
      <c r="AU99" s="157"/>
      <c r="AV99" s="157"/>
      <c r="AW99" s="157"/>
      <c r="AX99" s="157"/>
      <c r="AY99" s="157"/>
      <c r="AZ99" s="157"/>
      <c r="BA99" s="157"/>
      <c r="BB99" s="157"/>
      <c r="BC99" s="157"/>
      <c r="BD99" s="157"/>
      <c r="BE99" s="157"/>
      <c r="BF99" s="157"/>
    </row>
    <row r="100" spans="1:58" s="73" customFormat="1" ht="24.95" hidden="1" customHeight="1">
      <c r="A100" s="568"/>
      <c r="B100" s="164"/>
      <c r="C100" s="157" t="s">
        <v>909</v>
      </c>
      <c r="D100" s="195" t="s">
        <v>13023</v>
      </c>
      <c r="E100" s="157" t="s">
        <v>9891</v>
      </c>
      <c r="F100" s="157" t="s">
        <v>66</v>
      </c>
      <c r="G100" s="186" t="s">
        <v>9871</v>
      </c>
      <c r="H100" s="157" t="s">
        <v>9250</v>
      </c>
      <c r="I100" s="157" t="s">
        <v>900</v>
      </c>
      <c r="J100" s="165"/>
      <c r="K100" s="165"/>
      <c r="L100" s="471">
        <v>9630</v>
      </c>
      <c r="M100" s="471">
        <v>351</v>
      </c>
      <c r="N100" s="471">
        <v>351</v>
      </c>
      <c r="O100" s="157" t="s">
        <v>171</v>
      </c>
      <c r="P100" s="165"/>
      <c r="Q100" s="165"/>
      <c r="R100" s="471"/>
      <c r="S100" s="471"/>
      <c r="T100" s="165"/>
      <c r="U100" s="471"/>
      <c r="V100" s="471"/>
      <c r="W100" s="471"/>
      <c r="X100" s="471"/>
      <c r="Y100" s="381"/>
      <c r="Z100" s="165">
        <v>1806</v>
      </c>
      <c r="AA100" s="165"/>
      <c r="AB100" s="471">
        <v>1200</v>
      </c>
      <c r="AC100" s="471"/>
      <c r="AD100" s="471"/>
      <c r="AE100" s="157">
        <v>1991</v>
      </c>
      <c r="AF100" s="165">
        <v>550</v>
      </c>
      <c r="AG100" s="165"/>
      <c r="AH100" s="165"/>
      <c r="AI100" s="165"/>
      <c r="AJ100" s="165"/>
      <c r="AK100" s="165"/>
      <c r="AL100" s="165">
        <v>550</v>
      </c>
      <c r="AM100" s="165"/>
      <c r="AN100" s="165"/>
      <c r="AO100" s="165"/>
      <c r="AP100" s="165"/>
      <c r="AQ100" s="165"/>
      <c r="AR100" s="165"/>
      <c r="AS100" s="165"/>
      <c r="AT100" s="165"/>
      <c r="AU100" s="165"/>
      <c r="AV100" s="165"/>
      <c r="AW100" s="165"/>
      <c r="AX100" s="157"/>
      <c r="AY100" s="165"/>
      <c r="AZ100" s="165"/>
      <c r="BA100" s="165"/>
      <c r="BB100" s="165"/>
      <c r="BC100" s="165"/>
      <c r="BD100" s="165"/>
      <c r="BE100" s="471"/>
      <c r="BF100" s="157"/>
    </row>
    <row r="101" spans="1:58" s="73" customFormat="1" ht="24.95" hidden="1" customHeight="1">
      <c r="A101" s="568"/>
      <c r="B101" s="164"/>
      <c r="C101" s="170" t="s">
        <v>909</v>
      </c>
      <c r="D101" s="170"/>
      <c r="E101" s="170" t="s">
        <v>15767</v>
      </c>
      <c r="F101" s="170" t="s">
        <v>66</v>
      </c>
      <c r="G101" s="170" t="s">
        <v>9407</v>
      </c>
      <c r="H101" s="170" t="s">
        <v>9892</v>
      </c>
      <c r="I101" s="170" t="s">
        <v>9893</v>
      </c>
      <c r="J101" s="170" t="s">
        <v>9894</v>
      </c>
      <c r="K101" s="157" t="s">
        <v>1515</v>
      </c>
      <c r="L101" s="160">
        <v>14456</v>
      </c>
      <c r="M101" s="167">
        <v>1239</v>
      </c>
      <c r="N101" s="167">
        <v>1882</v>
      </c>
      <c r="O101" s="157" t="s">
        <v>396</v>
      </c>
      <c r="P101" s="167"/>
      <c r="Q101" s="167"/>
      <c r="R101" s="167"/>
      <c r="S101" s="167">
        <v>25</v>
      </c>
      <c r="T101" s="160">
        <v>11</v>
      </c>
      <c r="U101" s="167">
        <v>5</v>
      </c>
      <c r="V101" s="167">
        <v>275</v>
      </c>
      <c r="W101" s="167" t="s">
        <v>944</v>
      </c>
      <c r="X101" s="167" t="s">
        <v>944</v>
      </c>
      <c r="Y101" s="167" t="s">
        <v>944</v>
      </c>
      <c r="Z101" s="167" t="s">
        <v>944</v>
      </c>
      <c r="AA101" s="157"/>
      <c r="AB101" s="160"/>
      <c r="AC101" s="157"/>
      <c r="AD101" s="157"/>
      <c r="AE101" s="157">
        <v>1997</v>
      </c>
      <c r="AF101" s="157"/>
      <c r="AG101" s="157"/>
      <c r="AH101" s="157"/>
      <c r="AI101" s="157"/>
      <c r="AJ101" s="157"/>
      <c r="AK101" s="157"/>
      <c r="AL101" s="160">
        <v>2365</v>
      </c>
      <c r="AM101" s="157"/>
      <c r="AN101" s="157"/>
      <c r="AO101" s="157"/>
      <c r="AP101" s="157"/>
      <c r="AQ101" s="157"/>
      <c r="AR101" s="157"/>
      <c r="AS101" s="170"/>
      <c r="AT101" s="157"/>
      <c r="AU101" s="157"/>
      <c r="AV101" s="157"/>
      <c r="AW101" s="157"/>
      <c r="AX101" s="157"/>
      <c r="AY101" s="157"/>
      <c r="AZ101" s="157"/>
      <c r="BA101" s="157"/>
      <c r="BB101" s="157"/>
      <c r="BC101" s="157"/>
      <c r="BD101" s="157"/>
      <c r="BE101" s="157"/>
      <c r="BF101" s="157"/>
    </row>
    <row r="102" spans="1:58" s="73" customFormat="1" ht="24.95" hidden="1" customHeight="1">
      <c r="A102" s="568"/>
      <c r="B102" s="164"/>
      <c r="C102" s="170" t="s">
        <v>909</v>
      </c>
      <c r="D102" s="170"/>
      <c r="E102" s="157" t="s">
        <v>15766</v>
      </c>
      <c r="F102" s="157" t="s">
        <v>909</v>
      </c>
      <c r="G102" s="157"/>
      <c r="H102" s="204"/>
      <c r="I102" s="157" t="s">
        <v>2577</v>
      </c>
      <c r="J102" s="165"/>
      <c r="K102" s="165"/>
      <c r="L102" s="160">
        <v>1110.8</v>
      </c>
      <c r="M102" s="160">
        <v>552.09</v>
      </c>
      <c r="N102" s="160">
        <v>3740.39</v>
      </c>
      <c r="O102" s="157" t="s">
        <v>396</v>
      </c>
      <c r="P102" s="167"/>
      <c r="Q102" s="167"/>
      <c r="R102" s="167"/>
      <c r="S102" s="167"/>
      <c r="T102" s="160"/>
      <c r="U102" s="167"/>
      <c r="V102" s="167"/>
      <c r="W102" s="167">
        <v>25</v>
      </c>
      <c r="X102" s="167">
        <v>8</v>
      </c>
      <c r="Y102" s="167">
        <v>4</v>
      </c>
      <c r="Z102" s="167">
        <v>200</v>
      </c>
      <c r="AA102" s="157"/>
      <c r="AB102" s="160"/>
      <c r="AC102" s="157"/>
      <c r="AD102" s="157"/>
      <c r="AE102" s="157">
        <v>1995</v>
      </c>
      <c r="AF102" s="157"/>
      <c r="AG102" s="157"/>
      <c r="AH102" s="157"/>
      <c r="AI102" s="157"/>
      <c r="AJ102" s="157"/>
      <c r="AK102" s="157"/>
      <c r="AL102" s="160"/>
      <c r="AM102" s="157"/>
      <c r="AN102" s="157"/>
      <c r="AO102" s="157"/>
      <c r="AP102" s="157"/>
      <c r="AQ102" s="157"/>
      <c r="AR102" s="157"/>
      <c r="AS102" s="170"/>
      <c r="AT102" s="157"/>
      <c r="AU102" s="157"/>
      <c r="AV102" s="157"/>
      <c r="AW102" s="157"/>
      <c r="AX102" s="157"/>
      <c r="AY102" s="157"/>
      <c r="AZ102" s="157"/>
      <c r="BA102" s="157"/>
      <c r="BB102" s="157"/>
      <c r="BC102" s="157"/>
      <c r="BD102" s="157"/>
      <c r="BE102" s="157"/>
      <c r="BF102" s="157"/>
    </row>
    <row r="103" spans="1:58" s="73" customFormat="1" ht="24.95" hidden="1" customHeight="1">
      <c r="A103" s="568"/>
      <c r="B103" s="164"/>
      <c r="C103" s="170" t="s">
        <v>909</v>
      </c>
      <c r="D103" s="170"/>
      <c r="E103" s="157" t="s">
        <v>15768</v>
      </c>
      <c r="F103" s="157" t="s">
        <v>909</v>
      </c>
      <c r="G103" s="157" t="s">
        <v>9407</v>
      </c>
      <c r="H103" s="204" t="s">
        <v>9892</v>
      </c>
      <c r="I103" s="157" t="s">
        <v>12917</v>
      </c>
      <c r="J103" s="165" t="s">
        <v>9894</v>
      </c>
      <c r="K103" s="165" t="s">
        <v>1515</v>
      </c>
      <c r="L103" s="160">
        <v>6490</v>
      </c>
      <c r="M103" s="160">
        <v>1745</v>
      </c>
      <c r="N103" s="160">
        <v>7954</v>
      </c>
      <c r="O103" s="157" t="s">
        <v>396</v>
      </c>
      <c r="P103" s="167"/>
      <c r="Q103" s="167"/>
      <c r="R103" s="167"/>
      <c r="S103" s="167">
        <v>25</v>
      </c>
      <c r="T103" s="160">
        <v>15</v>
      </c>
      <c r="U103" s="167">
        <v>6</v>
      </c>
      <c r="V103" s="167">
        <v>375</v>
      </c>
      <c r="W103" s="167"/>
      <c r="X103" s="167"/>
      <c r="Y103" s="167"/>
      <c r="Z103" s="167"/>
      <c r="AA103" s="157"/>
      <c r="AB103" s="160"/>
      <c r="AC103" s="157"/>
      <c r="AD103" s="157"/>
      <c r="AE103" s="157">
        <v>2003</v>
      </c>
      <c r="AF103" s="157"/>
      <c r="AG103" s="157"/>
      <c r="AH103" s="157"/>
      <c r="AI103" s="157"/>
      <c r="AJ103" s="157"/>
      <c r="AK103" s="157"/>
      <c r="AL103" s="160">
        <v>14823</v>
      </c>
      <c r="AM103" s="157"/>
      <c r="AN103" s="157"/>
      <c r="AO103" s="157"/>
      <c r="AP103" s="157"/>
      <c r="AQ103" s="157"/>
      <c r="AR103" s="157"/>
      <c r="AS103" s="170"/>
      <c r="AT103" s="157"/>
      <c r="AU103" s="157"/>
      <c r="AV103" s="157"/>
      <c r="AW103" s="157"/>
      <c r="AX103" s="157"/>
      <c r="AY103" s="157"/>
      <c r="AZ103" s="157"/>
      <c r="BA103" s="157"/>
      <c r="BB103" s="157"/>
      <c r="BC103" s="157"/>
      <c r="BD103" s="157"/>
      <c r="BE103" s="157"/>
      <c r="BF103" s="157"/>
    </row>
    <row r="104" spans="1:58" s="73" customFormat="1" ht="24.95" hidden="1" customHeight="1">
      <c r="A104" s="568"/>
      <c r="B104" s="164"/>
      <c r="C104" s="170" t="s">
        <v>909</v>
      </c>
      <c r="D104" s="170"/>
      <c r="E104" s="157" t="s">
        <v>15769</v>
      </c>
      <c r="F104" s="157" t="s">
        <v>909</v>
      </c>
      <c r="G104" s="157"/>
      <c r="H104" s="204"/>
      <c r="I104" s="157" t="s">
        <v>12917</v>
      </c>
      <c r="J104" s="165"/>
      <c r="K104" s="165"/>
      <c r="L104" s="160"/>
      <c r="M104" s="160">
        <v>3912</v>
      </c>
      <c r="N104" s="160"/>
      <c r="O104" s="157" t="s">
        <v>396</v>
      </c>
      <c r="P104" s="167"/>
      <c r="Q104" s="167"/>
      <c r="R104" s="167"/>
      <c r="S104" s="167">
        <v>25</v>
      </c>
      <c r="T104" s="160">
        <v>15</v>
      </c>
      <c r="U104" s="167">
        <v>6</v>
      </c>
      <c r="V104" s="167">
        <v>375</v>
      </c>
      <c r="W104" s="167"/>
      <c r="X104" s="167"/>
      <c r="Y104" s="167"/>
      <c r="Z104" s="167"/>
      <c r="AA104" s="157"/>
      <c r="AB104" s="160"/>
      <c r="AC104" s="157"/>
      <c r="AD104" s="157"/>
      <c r="AE104" s="157">
        <v>2020</v>
      </c>
      <c r="AF104" s="157"/>
      <c r="AG104" s="157"/>
      <c r="AH104" s="157"/>
      <c r="AI104" s="157"/>
      <c r="AJ104" s="157"/>
      <c r="AK104" s="157"/>
      <c r="AL104" s="160"/>
      <c r="AM104" s="157"/>
      <c r="AN104" s="157"/>
      <c r="AO104" s="157"/>
      <c r="AP104" s="157"/>
      <c r="AQ104" s="157"/>
      <c r="AR104" s="157"/>
      <c r="AS104" s="170"/>
      <c r="AT104" s="157"/>
      <c r="AU104" s="157"/>
      <c r="AV104" s="157"/>
      <c r="AW104" s="157"/>
      <c r="AX104" s="157"/>
      <c r="AY104" s="157"/>
      <c r="AZ104" s="157"/>
      <c r="BA104" s="157"/>
      <c r="BB104" s="157"/>
      <c r="BC104" s="157"/>
      <c r="BD104" s="157"/>
      <c r="BE104" s="157"/>
      <c r="BF104" s="157"/>
    </row>
    <row r="105" spans="1:58" s="72" customFormat="1" ht="24.95" hidden="1" customHeight="1">
      <c r="A105" s="569"/>
      <c r="B105" s="198" t="s">
        <v>1934</v>
      </c>
      <c r="C105" s="157" t="s">
        <v>535</v>
      </c>
      <c r="D105" s="157"/>
      <c r="E105" s="331">
        <f>COUNTA(E106:E133)</f>
        <v>28</v>
      </c>
      <c r="F105" s="157"/>
      <c r="G105" s="157"/>
      <c r="H105" s="583"/>
      <c r="I105" s="332"/>
      <c r="J105" s="157"/>
      <c r="K105" s="157"/>
      <c r="L105" s="160">
        <f>SUM(L106:L133)</f>
        <v>360511</v>
      </c>
      <c r="M105" s="160">
        <f>SUM(M106:M133)</f>
        <v>88041</v>
      </c>
      <c r="N105" s="160">
        <f>SUM(N106:N133)</f>
        <v>116002</v>
      </c>
      <c r="O105" s="157"/>
      <c r="P105" s="160"/>
      <c r="Q105" s="160"/>
      <c r="R105" s="160"/>
      <c r="S105" s="160"/>
      <c r="T105" s="160"/>
      <c r="U105" s="160"/>
      <c r="V105" s="160"/>
      <c r="W105" s="160"/>
      <c r="X105" s="160"/>
      <c r="Y105" s="160"/>
      <c r="Z105" s="160"/>
      <c r="AA105" s="157"/>
      <c r="AB105" s="160"/>
      <c r="AC105" s="157"/>
      <c r="AD105" s="157"/>
      <c r="AE105" s="157"/>
      <c r="AF105" s="157"/>
      <c r="AG105" s="157"/>
      <c r="AH105" s="157"/>
      <c r="AI105" s="157"/>
      <c r="AJ105" s="157"/>
      <c r="AK105" s="157"/>
      <c r="AL105" s="160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7"/>
      <c r="AZ105" s="157"/>
      <c r="BA105" s="157"/>
      <c r="BB105" s="157"/>
      <c r="BC105" s="157"/>
      <c r="BD105" s="157"/>
      <c r="BE105" s="157"/>
      <c r="BF105" s="157"/>
    </row>
    <row r="106" spans="1:58" s="72" customFormat="1" ht="24.95" hidden="1" customHeight="1">
      <c r="A106" s="569"/>
      <c r="B106" s="164"/>
      <c r="C106" s="157" t="s">
        <v>749</v>
      </c>
      <c r="D106" s="157" t="s">
        <v>912</v>
      </c>
      <c r="E106" s="157" t="s">
        <v>1337</v>
      </c>
      <c r="F106" s="157" t="s">
        <v>560</v>
      </c>
      <c r="G106" s="157" t="s">
        <v>561</v>
      </c>
      <c r="H106" s="583" t="s">
        <v>562</v>
      </c>
      <c r="I106" s="157" t="s">
        <v>541</v>
      </c>
      <c r="J106" s="157"/>
      <c r="K106" s="157"/>
      <c r="L106" s="160">
        <v>25411</v>
      </c>
      <c r="M106" s="160">
        <v>10811</v>
      </c>
      <c r="N106" s="160">
        <v>18150</v>
      </c>
      <c r="O106" s="157" t="s">
        <v>396</v>
      </c>
      <c r="P106" s="160">
        <v>25</v>
      </c>
      <c r="Q106" s="160">
        <v>25</v>
      </c>
      <c r="R106" s="160">
        <v>5</v>
      </c>
      <c r="S106" s="160">
        <v>50</v>
      </c>
      <c r="T106" s="160">
        <v>25</v>
      </c>
      <c r="U106" s="160">
        <v>10</v>
      </c>
      <c r="V106" s="160">
        <v>1250</v>
      </c>
      <c r="W106" s="160">
        <v>50</v>
      </c>
      <c r="X106" s="160">
        <v>21</v>
      </c>
      <c r="Y106" s="160">
        <v>8</v>
      </c>
      <c r="Z106" s="160">
        <v>1050</v>
      </c>
      <c r="AA106" s="157">
        <v>24</v>
      </c>
      <c r="AB106" s="160">
        <v>3000</v>
      </c>
      <c r="AC106" s="157" t="s">
        <v>465</v>
      </c>
      <c r="AD106" s="157" t="s">
        <v>1338</v>
      </c>
      <c r="AE106" s="157">
        <v>1989</v>
      </c>
      <c r="AF106" s="157"/>
      <c r="AG106" s="157">
        <v>9520</v>
      </c>
      <c r="AH106" s="157"/>
      <c r="AI106" s="157"/>
      <c r="AJ106" s="157"/>
      <c r="AK106" s="157"/>
      <c r="AL106" s="160">
        <v>23090</v>
      </c>
      <c r="AM106" s="160">
        <v>23090</v>
      </c>
      <c r="AN106" s="157">
        <v>2001</v>
      </c>
      <c r="AO106" s="157">
        <v>2002</v>
      </c>
      <c r="AP106" s="157" t="s">
        <v>1339</v>
      </c>
      <c r="AQ106" s="157">
        <v>605</v>
      </c>
      <c r="AR106" s="157">
        <v>1700</v>
      </c>
      <c r="AS106" s="157" t="s">
        <v>1340</v>
      </c>
      <c r="AT106" s="157"/>
      <c r="AU106" s="157"/>
      <c r="AV106" s="157"/>
      <c r="AW106" s="157"/>
      <c r="AX106" s="157"/>
      <c r="AY106" s="157"/>
      <c r="AZ106" s="157"/>
      <c r="BA106" s="157"/>
      <c r="BB106" s="157"/>
      <c r="BC106" s="157"/>
      <c r="BD106" s="157"/>
      <c r="BE106" s="157"/>
      <c r="BF106" s="157"/>
    </row>
    <row r="107" spans="1:58" s="72" customFormat="1" ht="24.95" hidden="1" customHeight="1">
      <c r="A107" s="569"/>
      <c r="B107" s="164"/>
      <c r="C107" s="157" t="s">
        <v>567</v>
      </c>
      <c r="D107" s="157"/>
      <c r="E107" s="331" t="s">
        <v>1341</v>
      </c>
      <c r="F107" s="157" t="s">
        <v>567</v>
      </c>
      <c r="G107" s="157"/>
      <c r="H107" s="583"/>
      <c r="I107" s="157" t="s">
        <v>1809</v>
      </c>
      <c r="J107" s="157"/>
      <c r="K107" s="157"/>
      <c r="L107" s="160">
        <v>845</v>
      </c>
      <c r="M107" s="160">
        <v>572</v>
      </c>
      <c r="N107" s="160">
        <v>3044</v>
      </c>
      <c r="O107" s="157" t="s">
        <v>396</v>
      </c>
      <c r="P107" s="160"/>
      <c r="Q107" s="160"/>
      <c r="R107" s="160"/>
      <c r="S107" s="160"/>
      <c r="T107" s="160"/>
      <c r="U107" s="160"/>
      <c r="V107" s="160"/>
      <c r="W107" s="160">
        <v>22</v>
      </c>
      <c r="X107" s="160">
        <v>13</v>
      </c>
      <c r="Y107" s="160">
        <v>5</v>
      </c>
      <c r="Z107" s="160">
        <v>286</v>
      </c>
      <c r="AA107" s="157"/>
      <c r="AB107" s="160">
        <v>0</v>
      </c>
      <c r="AC107" s="157"/>
      <c r="AD107" s="157"/>
      <c r="AE107" s="157">
        <v>2012</v>
      </c>
      <c r="AF107" s="157"/>
      <c r="AG107" s="157"/>
      <c r="AH107" s="157"/>
      <c r="AI107" s="157"/>
      <c r="AJ107" s="157"/>
      <c r="AK107" s="157"/>
      <c r="AL107" s="160">
        <v>5898</v>
      </c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7"/>
      <c r="AZ107" s="157"/>
      <c r="BA107" s="157"/>
      <c r="BB107" s="157"/>
      <c r="BC107" s="157"/>
      <c r="BD107" s="157"/>
      <c r="BE107" s="157"/>
      <c r="BF107" s="416"/>
    </row>
    <row r="108" spans="1:58" s="1320" customFormat="1" ht="24.95" hidden="1" customHeight="1">
      <c r="A108" s="569"/>
      <c r="B108" s="164"/>
      <c r="C108" s="1369" t="s">
        <v>567</v>
      </c>
      <c r="D108" s="1369"/>
      <c r="E108" s="331" t="s">
        <v>1342</v>
      </c>
      <c r="F108" s="1369" t="s">
        <v>560</v>
      </c>
      <c r="G108" s="1369"/>
      <c r="H108" s="583"/>
      <c r="I108" s="1369" t="s">
        <v>9926</v>
      </c>
      <c r="J108" s="1369"/>
      <c r="K108" s="1369"/>
      <c r="L108" s="1370">
        <v>5290</v>
      </c>
      <c r="M108" s="1370">
        <v>746</v>
      </c>
      <c r="N108" s="1370">
        <v>940</v>
      </c>
      <c r="O108" s="1369" t="s">
        <v>396</v>
      </c>
      <c r="P108" s="1370"/>
      <c r="Q108" s="1370"/>
      <c r="R108" s="1370"/>
      <c r="S108" s="1370"/>
      <c r="T108" s="1370"/>
      <c r="U108" s="1370"/>
      <c r="V108" s="1370"/>
      <c r="W108" s="1370">
        <v>25</v>
      </c>
      <c r="X108" s="1370">
        <v>15</v>
      </c>
      <c r="Y108" s="1370">
        <v>7</v>
      </c>
      <c r="Z108" s="1370">
        <v>375</v>
      </c>
      <c r="AA108" s="1369"/>
      <c r="AB108" s="1370"/>
      <c r="AC108" s="1369"/>
      <c r="AD108" s="1369"/>
      <c r="AE108" s="1369">
        <v>2002</v>
      </c>
      <c r="AF108" s="1369"/>
      <c r="AG108" s="1369"/>
      <c r="AH108" s="1369"/>
      <c r="AI108" s="1369"/>
      <c r="AJ108" s="1369"/>
      <c r="AK108" s="1369"/>
      <c r="AL108" s="1370"/>
      <c r="AM108" s="1369"/>
      <c r="AN108" s="1369"/>
      <c r="AO108" s="1369"/>
      <c r="AP108" s="1369"/>
      <c r="AQ108" s="1369"/>
      <c r="AR108" s="1369"/>
      <c r="AS108" s="1369"/>
      <c r="AT108" s="1369"/>
      <c r="AU108" s="1369"/>
      <c r="AV108" s="1369"/>
      <c r="AW108" s="1369"/>
      <c r="AX108" s="1369"/>
      <c r="AY108" s="1369"/>
      <c r="AZ108" s="1369"/>
      <c r="BA108" s="1369"/>
      <c r="BB108" s="1369"/>
      <c r="BC108" s="1369"/>
      <c r="BD108" s="1369"/>
      <c r="BE108" s="1369"/>
      <c r="BF108" s="416"/>
    </row>
    <row r="109" spans="1:58" s="1320" customFormat="1" ht="24.95" hidden="1" customHeight="1">
      <c r="A109" s="569"/>
      <c r="B109" s="164"/>
      <c r="C109" s="1299" t="s">
        <v>721</v>
      </c>
      <c r="D109" s="1299" t="s">
        <v>912</v>
      </c>
      <c r="E109" s="331" t="s">
        <v>1343</v>
      </c>
      <c r="F109" s="1299" t="s">
        <v>560</v>
      </c>
      <c r="G109" s="1299" t="s">
        <v>561</v>
      </c>
      <c r="H109" s="583" t="s">
        <v>562</v>
      </c>
      <c r="I109" s="1299" t="s">
        <v>541</v>
      </c>
      <c r="J109" s="1299"/>
      <c r="K109" s="1299"/>
      <c r="L109" s="1300">
        <v>1403</v>
      </c>
      <c r="M109" s="1300"/>
      <c r="N109" s="1300">
        <v>1052</v>
      </c>
      <c r="O109" s="1299" t="s">
        <v>396</v>
      </c>
      <c r="P109" s="1300"/>
      <c r="Q109" s="1300"/>
      <c r="R109" s="1300"/>
      <c r="S109" s="1300">
        <v>25</v>
      </c>
      <c r="T109" s="1300">
        <v>13</v>
      </c>
      <c r="U109" s="1300">
        <v>6</v>
      </c>
      <c r="V109" s="1300">
        <v>422</v>
      </c>
      <c r="W109" s="1300"/>
      <c r="X109" s="1300"/>
      <c r="Y109" s="1300"/>
      <c r="Z109" s="1300"/>
      <c r="AA109" s="1299"/>
      <c r="AB109" s="1300">
        <v>0</v>
      </c>
      <c r="AC109" s="1299" t="s">
        <v>465</v>
      </c>
      <c r="AD109" s="1299" t="s">
        <v>1338</v>
      </c>
      <c r="AE109" s="1299">
        <v>2002</v>
      </c>
      <c r="AF109" s="1299"/>
      <c r="AG109" s="1299">
        <v>9520</v>
      </c>
      <c r="AH109" s="1299"/>
      <c r="AI109" s="1299"/>
      <c r="AJ109" s="1299"/>
      <c r="AK109" s="1299"/>
      <c r="AL109" s="1300"/>
      <c r="AM109" s="1299"/>
      <c r="AN109" s="1299">
        <v>2001</v>
      </c>
      <c r="AO109" s="1299">
        <v>2002</v>
      </c>
      <c r="AP109" s="1299" t="s">
        <v>1339</v>
      </c>
      <c r="AQ109" s="1299">
        <v>605</v>
      </c>
      <c r="AR109" s="1299">
        <v>1700</v>
      </c>
      <c r="AS109" s="1299" t="s">
        <v>1340</v>
      </c>
      <c r="AT109" s="1299"/>
      <c r="AU109" s="1299"/>
      <c r="AV109" s="1299"/>
      <c r="AW109" s="1299"/>
      <c r="AX109" s="1299"/>
      <c r="AY109" s="1299"/>
      <c r="AZ109" s="1299"/>
      <c r="BA109" s="1299"/>
      <c r="BB109" s="1299"/>
      <c r="BC109" s="1299"/>
      <c r="BD109" s="1299"/>
      <c r="BE109" s="1299"/>
      <c r="BF109" s="416"/>
    </row>
    <row r="110" spans="1:58" s="1320" customFormat="1" ht="24.95" hidden="1" customHeight="1">
      <c r="A110" s="569"/>
      <c r="B110" s="164"/>
      <c r="C110" s="1299" t="s">
        <v>574</v>
      </c>
      <c r="D110" s="1299"/>
      <c r="E110" s="331" t="s">
        <v>1344</v>
      </c>
      <c r="F110" s="1299" t="s">
        <v>574</v>
      </c>
      <c r="G110" s="1299"/>
      <c r="H110" s="583"/>
      <c r="I110" s="1299" t="s">
        <v>574</v>
      </c>
      <c r="J110" s="1299"/>
      <c r="K110" s="1299"/>
      <c r="L110" s="1300">
        <v>10900</v>
      </c>
      <c r="M110" s="1300">
        <v>837</v>
      </c>
      <c r="N110" s="1300">
        <v>837</v>
      </c>
      <c r="O110" s="1299" t="s">
        <v>396</v>
      </c>
      <c r="P110" s="1300"/>
      <c r="Q110" s="1300"/>
      <c r="R110" s="1300"/>
      <c r="S110" s="1300"/>
      <c r="T110" s="1300"/>
      <c r="U110" s="1300"/>
      <c r="V110" s="1300"/>
      <c r="W110" s="1300">
        <v>25</v>
      </c>
      <c r="X110" s="1300">
        <v>15</v>
      </c>
      <c r="Y110" s="1300">
        <v>8</v>
      </c>
      <c r="Z110" s="1300">
        <v>375</v>
      </c>
      <c r="AA110" s="1299"/>
      <c r="AB110" s="1300"/>
      <c r="AC110" s="1299"/>
      <c r="AD110" s="1299"/>
      <c r="AE110" s="1299">
        <v>2010</v>
      </c>
      <c r="AF110" s="1299"/>
      <c r="AG110" s="1299"/>
      <c r="AH110" s="1299"/>
      <c r="AI110" s="1299"/>
      <c r="AJ110" s="1299"/>
      <c r="AK110" s="1299"/>
      <c r="AL110" s="1300"/>
      <c r="AM110" s="1299"/>
      <c r="AN110" s="1299"/>
      <c r="AO110" s="1299"/>
      <c r="AP110" s="1299"/>
      <c r="AQ110" s="1299"/>
      <c r="AR110" s="1299"/>
      <c r="AS110" s="1299"/>
      <c r="AT110" s="1299"/>
      <c r="AU110" s="1299"/>
      <c r="AV110" s="1299"/>
      <c r="AW110" s="1299"/>
      <c r="AX110" s="1299"/>
      <c r="AY110" s="1299"/>
      <c r="AZ110" s="1299"/>
      <c r="BA110" s="1299"/>
      <c r="BB110" s="1299"/>
      <c r="BC110" s="1299"/>
      <c r="BD110" s="1299"/>
      <c r="BE110" s="1299"/>
      <c r="BF110" s="416"/>
    </row>
    <row r="111" spans="1:58" s="72" customFormat="1" ht="24.95" hidden="1" customHeight="1">
      <c r="A111" s="569"/>
      <c r="B111" s="164"/>
      <c r="C111" s="157" t="s">
        <v>737</v>
      </c>
      <c r="D111" s="157" t="s">
        <v>912</v>
      </c>
      <c r="E111" s="331" t="s">
        <v>1345</v>
      </c>
      <c r="F111" s="157" t="s">
        <v>560</v>
      </c>
      <c r="G111" s="157" t="s">
        <v>561</v>
      </c>
      <c r="H111" s="583" t="s">
        <v>562</v>
      </c>
      <c r="I111" s="157" t="s">
        <v>742</v>
      </c>
      <c r="J111" s="157"/>
      <c r="K111" s="157"/>
      <c r="L111" s="160">
        <v>1430</v>
      </c>
      <c r="M111" s="160">
        <v>1430</v>
      </c>
      <c r="N111" s="160">
        <v>1430</v>
      </c>
      <c r="O111" s="157" t="s">
        <v>396</v>
      </c>
      <c r="P111" s="160"/>
      <c r="Q111" s="160"/>
      <c r="R111" s="160"/>
      <c r="S111" s="160"/>
      <c r="T111" s="160"/>
      <c r="U111" s="160"/>
      <c r="V111" s="160"/>
      <c r="W111" s="160">
        <v>25</v>
      </c>
      <c r="X111" s="160">
        <v>6</v>
      </c>
      <c r="Y111" s="160">
        <v>3</v>
      </c>
      <c r="Z111" s="160">
        <v>150</v>
      </c>
      <c r="AA111" s="157"/>
      <c r="AB111" s="160"/>
      <c r="AC111" s="157" t="s">
        <v>465</v>
      </c>
      <c r="AD111" s="157" t="s">
        <v>1338</v>
      </c>
      <c r="AE111" s="157">
        <v>2008</v>
      </c>
      <c r="AF111" s="157"/>
      <c r="AG111" s="157">
        <v>9520</v>
      </c>
      <c r="AH111" s="157"/>
      <c r="AI111" s="157"/>
      <c r="AJ111" s="157"/>
      <c r="AK111" s="157"/>
      <c r="AL111" s="160"/>
      <c r="AM111" s="157"/>
      <c r="AN111" s="157">
        <v>2001</v>
      </c>
      <c r="AO111" s="157">
        <v>2002</v>
      </c>
      <c r="AP111" s="157" t="s">
        <v>1339</v>
      </c>
      <c r="AQ111" s="157">
        <v>605</v>
      </c>
      <c r="AR111" s="157">
        <v>1700</v>
      </c>
      <c r="AS111" s="157" t="s">
        <v>1340</v>
      </c>
      <c r="AT111" s="157"/>
      <c r="AU111" s="157"/>
      <c r="AV111" s="157"/>
      <c r="AW111" s="157"/>
      <c r="AX111" s="157"/>
      <c r="AY111" s="157"/>
      <c r="AZ111" s="157"/>
      <c r="BA111" s="157"/>
      <c r="BB111" s="157"/>
      <c r="BC111" s="157"/>
      <c r="BD111" s="157"/>
      <c r="BE111" s="157"/>
      <c r="BF111" s="157" t="s">
        <v>9945</v>
      </c>
    </row>
    <row r="112" spans="1:58" s="72" customFormat="1" ht="24.95" hidden="1" customHeight="1">
      <c r="A112" s="569"/>
      <c r="B112" s="164"/>
      <c r="C112" s="157" t="s">
        <v>737</v>
      </c>
      <c r="D112" s="157" t="s">
        <v>912</v>
      </c>
      <c r="E112" s="331" t="s">
        <v>1346</v>
      </c>
      <c r="F112" s="157" t="s">
        <v>737</v>
      </c>
      <c r="G112" s="157" t="s">
        <v>737</v>
      </c>
      <c r="H112" s="583" t="s">
        <v>562</v>
      </c>
      <c r="I112" s="157" t="s">
        <v>737</v>
      </c>
      <c r="J112" s="157" t="s">
        <v>737</v>
      </c>
      <c r="K112" s="157" t="s">
        <v>737</v>
      </c>
      <c r="L112" s="160">
        <v>5694</v>
      </c>
      <c r="M112" s="160">
        <v>133</v>
      </c>
      <c r="N112" s="160">
        <v>4886</v>
      </c>
      <c r="O112" s="157" t="s">
        <v>396</v>
      </c>
      <c r="P112" s="160"/>
      <c r="Q112" s="160"/>
      <c r="R112" s="160"/>
      <c r="S112" s="160"/>
      <c r="T112" s="160"/>
      <c r="U112" s="160"/>
      <c r="V112" s="160"/>
      <c r="W112" s="160">
        <v>25</v>
      </c>
      <c r="X112" s="160">
        <v>15</v>
      </c>
      <c r="Y112" s="160">
        <v>6</v>
      </c>
      <c r="Z112" s="160">
        <v>923</v>
      </c>
      <c r="AA112" s="157"/>
      <c r="AB112" s="160"/>
      <c r="AC112" s="157" t="s">
        <v>465</v>
      </c>
      <c r="AD112" s="157" t="s">
        <v>1338</v>
      </c>
      <c r="AE112" s="157">
        <v>2007</v>
      </c>
      <c r="AF112" s="157"/>
      <c r="AG112" s="157">
        <v>9520</v>
      </c>
      <c r="AH112" s="157"/>
      <c r="AI112" s="157"/>
      <c r="AJ112" s="157"/>
      <c r="AK112" s="157"/>
      <c r="AL112" s="160">
        <v>7700</v>
      </c>
      <c r="AM112" s="157"/>
      <c r="AN112" s="157">
        <v>2001</v>
      </c>
      <c r="AO112" s="157">
        <v>2002</v>
      </c>
      <c r="AP112" s="157" t="s">
        <v>1339</v>
      </c>
      <c r="AQ112" s="157">
        <v>605</v>
      </c>
      <c r="AR112" s="157">
        <v>1700</v>
      </c>
      <c r="AS112" s="157" t="s">
        <v>1340</v>
      </c>
      <c r="AT112" s="157"/>
      <c r="AU112" s="157"/>
      <c r="AV112" s="157"/>
      <c r="AW112" s="157"/>
      <c r="AX112" s="157"/>
      <c r="AY112" s="157"/>
      <c r="AZ112" s="157"/>
      <c r="BA112" s="157"/>
      <c r="BB112" s="157"/>
      <c r="BC112" s="157"/>
      <c r="BD112" s="157"/>
      <c r="BE112" s="157"/>
      <c r="BF112" s="157"/>
    </row>
    <row r="113" spans="1:58" s="72" customFormat="1" ht="24.95" hidden="1" customHeight="1">
      <c r="A113" s="569"/>
      <c r="B113" s="164"/>
      <c r="C113" s="157" t="s">
        <v>724</v>
      </c>
      <c r="D113" s="157"/>
      <c r="E113" s="331" t="s">
        <v>1347</v>
      </c>
      <c r="F113" s="157" t="s">
        <v>560</v>
      </c>
      <c r="G113" s="157"/>
      <c r="H113" s="583"/>
      <c r="I113" s="157" t="s">
        <v>1348</v>
      </c>
      <c r="J113" s="157"/>
      <c r="K113" s="157"/>
      <c r="L113" s="160">
        <v>21241</v>
      </c>
      <c r="M113" s="160">
        <v>41644</v>
      </c>
      <c r="N113" s="160">
        <v>6005</v>
      </c>
      <c r="O113" s="157" t="s">
        <v>396</v>
      </c>
      <c r="P113" s="160"/>
      <c r="Q113" s="160"/>
      <c r="R113" s="160"/>
      <c r="S113" s="160"/>
      <c r="T113" s="160"/>
      <c r="U113" s="160"/>
      <c r="V113" s="160"/>
      <c r="W113" s="160">
        <v>25</v>
      </c>
      <c r="X113" s="160">
        <v>15</v>
      </c>
      <c r="Y113" s="160">
        <v>6</v>
      </c>
      <c r="Z113" s="160">
        <v>375</v>
      </c>
      <c r="AA113" s="157"/>
      <c r="AB113" s="160"/>
      <c r="AC113" s="157"/>
      <c r="AD113" s="157"/>
      <c r="AE113" s="157">
        <v>1991</v>
      </c>
      <c r="AF113" s="157"/>
      <c r="AG113" s="157"/>
      <c r="AH113" s="157"/>
      <c r="AI113" s="157"/>
      <c r="AJ113" s="157"/>
      <c r="AK113" s="157"/>
      <c r="AL113" s="160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7"/>
      <c r="AZ113" s="157"/>
      <c r="BA113" s="157"/>
      <c r="BB113" s="157"/>
      <c r="BC113" s="157"/>
      <c r="BD113" s="157"/>
      <c r="BE113" s="157"/>
      <c r="BF113" s="157"/>
    </row>
    <row r="114" spans="1:58" s="72" customFormat="1" ht="24.95" hidden="1" customHeight="1">
      <c r="A114" s="569" t="s">
        <v>145</v>
      </c>
      <c r="B114" s="164"/>
      <c r="C114" s="157" t="s">
        <v>724</v>
      </c>
      <c r="D114" s="157"/>
      <c r="E114" s="157" t="s">
        <v>1349</v>
      </c>
      <c r="F114" s="157" t="s">
        <v>560</v>
      </c>
      <c r="G114" s="157"/>
      <c r="H114" s="583"/>
      <c r="I114" s="157" t="s">
        <v>1290</v>
      </c>
      <c r="J114" s="157"/>
      <c r="K114" s="157"/>
      <c r="L114" s="160">
        <v>10390</v>
      </c>
      <c r="M114" s="160"/>
      <c r="N114" s="160">
        <v>812</v>
      </c>
      <c r="O114" s="157" t="s">
        <v>396</v>
      </c>
      <c r="P114" s="160"/>
      <c r="Q114" s="160"/>
      <c r="R114" s="160"/>
      <c r="S114" s="160"/>
      <c r="T114" s="160"/>
      <c r="U114" s="160"/>
      <c r="V114" s="160"/>
      <c r="W114" s="160">
        <v>25</v>
      </c>
      <c r="X114" s="160">
        <v>14</v>
      </c>
      <c r="Y114" s="160">
        <v>6</v>
      </c>
      <c r="Z114" s="160">
        <v>350</v>
      </c>
      <c r="AA114" s="157"/>
      <c r="AB114" s="160">
        <v>0</v>
      </c>
      <c r="AC114" s="157"/>
      <c r="AD114" s="157"/>
      <c r="AE114" s="157">
        <v>2007</v>
      </c>
      <c r="AF114" s="157"/>
      <c r="AG114" s="157"/>
      <c r="AH114" s="157"/>
      <c r="AI114" s="157"/>
      <c r="AJ114" s="157"/>
      <c r="AK114" s="157"/>
      <c r="AL114" s="160"/>
      <c r="AM114" s="160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7"/>
      <c r="AZ114" s="157"/>
      <c r="BA114" s="157"/>
      <c r="BB114" s="157"/>
      <c r="BC114" s="157"/>
      <c r="BD114" s="157"/>
      <c r="BE114" s="157"/>
      <c r="BF114" s="157"/>
    </row>
    <row r="115" spans="1:58" s="72" customFormat="1" ht="24.95" hidden="1" customHeight="1">
      <c r="A115" s="569"/>
      <c r="B115" s="164"/>
      <c r="C115" s="157" t="s">
        <v>607</v>
      </c>
      <c r="D115" s="157" t="s">
        <v>912</v>
      </c>
      <c r="E115" s="331" t="s">
        <v>1350</v>
      </c>
      <c r="F115" s="157" t="s">
        <v>607</v>
      </c>
      <c r="G115" s="157" t="s">
        <v>561</v>
      </c>
      <c r="H115" s="583" t="s">
        <v>562</v>
      </c>
      <c r="I115" s="157" t="s">
        <v>1273</v>
      </c>
      <c r="J115" s="157"/>
      <c r="K115" s="157"/>
      <c r="L115" s="160">
        <v>13452</v>
      </c>
      <c r="M115" s="160">
        <v>1350</v>
      </c>
      <c r="N115" s="160">
        <v>3639</v>
      </c>
      <c r="O115" s="157" t="s">
        <v>396</v>
      </c>
      <c r="P115" s="160"/>
      <c r="Q115" s="160"/>
      <c r="R115" s="160"/>
      <c r="S115" s="160"/>
      <c r="T115" s="160"/>
      <c r="U115" s="160"/>
      <c r="V115" s="160"/>
      <c r="W115" s="160">
        <v>25</v>
      </c>
      <c r="X115" s="160">
        <v>13</v>
      </c>
      <c r="Y115" s="160">
        <v>5</v>
      </c>
      <c r="Z115" s="160">
        <v>325</v>
      </c>
      <c r="AA115" s="157">
        <v>24</v>
      </c>
      <c r="AB115" s="160"/>
      <c r="AC115" s="157" t="s">
        <v>465</v>
      </c>
      <c r="AD115" s="157" t="s">
        <v>1338</v>
      </c>
      <c r="AE115" s="157">
        <v>2011</v>
      </c>
      <c r="AF115" s="157"/>
      <c r="AG115" s="157">
        <v>9520</v>
      </c>
      <c r="AH115" s="157"/>
      <c r="AI115" s="157"/>
      <c r="AJ115" s="157"/>
      <c r="AK115" s="157"/>
      <c r="AL115" s="160"/>
      <c r="AM115" s="157">
        <v>23090</v>
      </c>
      <c r="AN115" s="157">
        <v>2001</v>
      </c>
      <c r="AO115" s="157">
        <v>2002</v>
      </c>
      <c r="AP115" s="157" t="s">
        <v>1339</v>
      </c>
      <c r="AQ115" s="157">
        <v>605</v>
      </c>
      <c r="AR115" s="157">
        <v>1700</v>
      </c>
      <c r="AS115" s="157" t="s">
        <v>1340</v>
      </c>
      <c r="AT115" s="157"/>
      <c r="AU115" s="157"/>
      <c r="AV115" s="157"/>
      <c r="AW115" s="157"/>
      <c r="AX115" s="157"/>
      <c r="AY115" s="157"/>
      <c r="AZ115" s="157"/>
      <c r="BA115" s="157"/>
      <c r="BB115" s="157"/>
      <c r="BC115" s="157"/>
      <c r="BD115" s="157"/>
      <c r="BE115" s="157"/>
      <c r="BF115" s="157" t="s">
        <v>9946</v>
      </c>
    </row>
    <row r="116" spans="1:58" s="72" customFormat="1" ht="24.95" hidden="1" customHeight="1">
      <c r="A116" s="569"/>
      <c r="B116" s="164"/>
      <c r="C116" s="157" t="s">
        <v>607</v>
      </c>
      <c r="D116" s="157"/>
      <c r="E116" s="157" t="s">
        <v>1351</v>
      </c>
      <c r="F116" s="157" t="s">
        <v>560</v>
      </c>
      <c r="G116" s="157"/>
      <c r="H116" s="583"/>
      <c r="I116" s="157" t="s">
        <v>752</v>
      </c>
      <c r="J116" s="157"/>
      <c r="K116" s="157"/>
      <c r="L116" s="160">
        <v>9966</v>
      </c>
      <c r="M116" s="160"/>
      <c r="N116" s="160">
        <v>4200</v>
      </c>
      <c r="O116" s="157" t="s">
        <v>171</v>
      </c>
      <c r="P116" s="160"/>
      <c r="Q116" s="160"/>
      <c r="R116" s="160"/>
      <c r="S116" s="160"/>
      <c r="T116" s="160"/>
      <c r="U116" s="160"/>
      <c r="V116" s="160"/>
      <c r="W116" s="160"/>
      <c r="X116" s="160"/>
      <c r="Y116" s="160"/>
      <c r="Z116" s="160"/>
      <c r="AA116" s="157"/>
      <c r="AB116" s="160">
        <v>0</v>
      </c>
      <c r="AC116" s="157"/>
      <c r="AD116" s="157"/>
      <c r="AE116" s="157">
        <v>2011</v>
      </c>
      <c r="AF116" s="157"/>
      <c r="AG116" s="157"/>
      <c r="AH116" s="157"/>
      <c r="AI116" s="157"/>
      <c r="AJ116" s="157"/>
      <c r="AK116" s="157"/>
      <c r="AL116" s="160">
        <v>5000</v>
      </c>
      <c r="AM116" s="160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7"/>
      <c r="AZ116" s="157"/>
      <c r="BA116" s="157"/>
      <c r="BB116" s="157"/>
      <c r="BC116" s="157"/>
      <c r="BD116" s="157"/>
      <c r="BE116" s="157"/>
      <c r="BF116" s="202"/>
    </row>
    <row r="117" spans="1:58" s="72" customFormat="1" ht="24.95" hidden="1" customHeight="1">
      <c r="A117" s="569"/>
      <c r="B117" s="164"/>
      <c r="C117" s="157" t="s">
        <v>760</v>
      </c>
      <c r="D117" s="157" t="s">
        <v>2616</v>
      </c>
      <c r="E117" s="157" t="s">
        <v>2616</v>
      </c>
      <c r="F117" s="157" t="s">
        <v>560</v>
      </c>
      <c r="G117" s="157" t="s">
        <v>752</v>
      </c>
      <c r="H117" s="583">
        <v>2563</v>
      </c>
      <c r="I117" s="157" t="s">
        <v>752</v>
      </c>
      <c r="J117" s="157"/>
      <c r="K117" s="157" t="s">
        <v>171</v>
      </c>
      <c r="L117" s="160">
        <v>2563</v>
      </c>
      <c r="M117" s="160"/>
      <c r="N117" s="160"/>
      <c r="O117" s="157" t="s">
        <v>171</v>
      </c>
      <c r="P117" s="160"/>
      <c r="Q117" s="160"/>
      <c r="R117" s="160"/>
      <c r="S117" s="160"/>
      <c r="T117" s="160"/>
      <c r="U117" s="160"/>
      <c r="V117" s="160"/>
      <c r="W117" s="160"/>
      <c r="X117" s="160"/>
      <c r="Y117" s="160"/>
      <c r="Z117" s="160"/>
      <c r="AA117" s="157"/>
      <c r="AB117" s="160">
        <v>0</v>
      </c>
      <c r="AC117" s="157">
        <v>2015</v>
      </c>
      <c r="AD117" s="157">
        <v>4190</v>
      </c>
      <c r="AE117" s="170">
        <v>2015</v>
      </c>
      <c r="AF117" s="157"/>
      <c r="AG117" s="157"/>
      <c r="AH117" s="157"/>
      <c r="AI117" s="157"/>
      <c r="AJ117" s="157"/>
      <c r="AK117" s="157"/>
      <c r="AL117" s="167">
        <v>4190</v>
      </c>
      <c r="AM117" s="160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7"/>
      <c r="AZ117" s="157"/>
      <c r="BA117" s="157"/>
      <c r="BB117" s="157"/>
      <c r="BC117" s="157"/>
      <c r="BD117" s="157"/>
      <c r="BE117" s="157"/>
      <c r="BF117" s="157" t="s">
        <v>9947</v>
      </c>
    </row>
    <row r="118" spans="1:58" s="72" customFormat="1" ht="24.95" hidden="1" customHeight="1">
      <c r="A118" s="569"/>
      <c r="B118" s="164"/>
      <c r="C118" s="157" t="s">
        <v>760</v>
      </c>
      <c r="D118" s="157"/>
      <c r="E118" s="331" t="s">
        <v>1352</v>
      </c>
      <c r="F118" s="157" t="s">
        <v>760</v>
      </c>
      <c r="G118" s="157"/>
      <c r="H118" s="583"/>
      <c r="I118" s="157" t="s">
        <v>2612</v>
      </c>
      <c r="J118" s="157"/>
      <c r="K118" s="157"/>
      <c r="L118" s="160">
        <v>6520</v>
      </c>
      <c r="M118" s="160">
        <v>7692</v>
      </c>
      <c r="N118" s="160">
        <v>2502</v>
      </c>
      <c r="O118" s="157" t="s">
        <v>396</v>
      </c>
      <c r="P118" s="160"/>
      <c r="Q118" s="160"/>
      <c r="R118" s="160"/>
      <c r="S118" s="160"/>
      <c r="T118" s="160"/>
      <c r="U118" s="160"/>
      <c r="V118" s="160"/>
      <c r="W118" s="160">
        <v>25</v>
      </c>
      <c r="X118" s="160">
        <v>12</v>
      </c>
      <c r="Y118" s="160">
        <v>6</v>
      </c>
      <c r="Z118" s="160">
        <v>300</v>
      </c>
      <c r="AA118" s="157"/>
      <c r="AB118" s="160">
        <v>0</v>
      </c>
      <c r="AC118" s="157"/>
      <c r="AD118" s="157"/>
      <c r="AE118" s="157">
        <v>2012</v>
      </c>
      <c r="AF118" s="157"/>
      <c r="AG118" s="157"/>
      <c r="AH118" s="157"/>
      <c r="AI118" s="157"/>
      <c r="AJ118" s="157"/>
      <c r="AK118" s="157"/>
      <c r="AL118" s="160"/>
      <c r="AM118" s="157"/>
      <c r="AN118" s="157"/>
      <c r="AO118" s="157"/>
      <c r="AP118" s="157"/>
      <c r="AQ118" s="157"/>
      <c r="AR118" s="157"/>
      <c r="AS118" s="157"/>
      <c r="AT118" s="157"/>
      <c r="AU118" s="157"/>
      <c r="AV118" s="157"/>
      <c r="AW118" s="157"/>
      <c r="AX118" s="157"/>
      <c r="AY118" s="157"/>
      <c r="AZ118" s="157"/>
      <c r="BA118" s="157"/>
      <c r="BB118" s="157"/>
      <c r="BC118" s="157"/>
      <c r="BD118" s="157"/>
      <c r="BE118" s="157"/>
      <c r="BF118" s="157"/>
    </row>
    <row r="119" spans="1:58" s="72" customFormat="1" ht="24.95" hidden="1" customHeight="1">
      <c r="A119" s="569"/>
      <c r="B119" s="164"/>
      <c r="C119" s="157" t="s">
        <v>773</v>
      </c>
      <c r="D119" s="157"/>
      <c r="E119" s="331" t="s">
        <v>1353</v>
      </c>
      <c r="F119" s="157" t="s">
        <v>773</v>
      </c>
      <c r="G119" s="157"/>
      <c r="H119" s="583"/>
      <c r="I119" s="157" t="s">
        <v>15298</v>
      </c>
      <c r="J119" s="157"/>
      <c r="K119" s="157"/>
      <c r="L119" s="160">
        <v>3656</v>
      </c>
      <c r="M119" s="160">
        <v>1942</v>
      </c>
      <c r="N119" s="160">
        <v>1810</v>
      </c>
      <c r="O119" s="157" t="s">
        <v>396</v>
      </c>
      <c r="P119" s="160"/>
      <c r="Q119" s="160"/>
      <c r="R119" s="160"/>
      <c r="S119" s="160"/>
      <c r="T119" s="160"/>
      <c r="U119" s="160"/>
      <c r="V119" s="160"/>
      <c r="W119" s="160">
        <v>25</v>
      </c>
      <c r="X119" s="160">
        <v>15</v>
      </c>
      <c r="Y119" s="160">
        <v>6</v>
      </c>
      <c r="Z119" s="160">
        <v>325</v>
      </c>
      <c r="AA119" s="157"/>
      <c r="AB119" s="160"/>
      <c r="AC119" s="157"/>
      <c r="AD119" s="157"/>
      <c r="AE119" s="157">
        <v>2006</v>
      </c>
      <c r="AF119" s="157"/>
      <c r="AG119" s="157"/>
      <c r="AH119" s="157"/>
      <c r="AI119" s="157"/>
      <c r="AJ119" s="157"/>
      <c r="AK119" s="157"/>
      <c r="AL119" s="160"/>
      <c r="AM119" s="157"/>
      <c r="AN119" s="157"/>
      <c r="AO119" s="157"/>
      <c r="AP119" s="157"/>
      <c r="AQ119" s="157"/>
      <c r="AR119" s="157"/>
      <c r="AS119" s="157"/>
      <c r="AT119" s="157"/>
      <c r="AU119" s="157"/>
      <c r="AV119" s="157"/>
      <c r="AW119" s="157"/>
      <c r="AX119" s="157"/>
      <c r="AY119" s="157"/>
      <c r="AZ119" s="157"/>
      <c r="BA119" s="157"/>
      <c r="BB119" s="157"/>
      <c r="BC119" s="157"/>
      <c r="BD119" s="157"/>
      <c r="BE119" s="157"/>
      <c r="BF119" s="202" t="s">
        <v>1354</v>
      </c>
    </row>
    <row r="120" spans="1:58" s="72" customFormat="1" ht="24.95" hidden="1" customHeight="1">
      <c r="A120" s="569"/>
      <c r="B120" s="164"/>
      <c r="C120" s="157" t="s">
        <v>773</v>
      </c>
      <c r="D120" s="157"/>
      <c r="E120" s="157" t="s">
        <v>1355</v>
      </c>
      <c r="F120" s="157" t="s">
        <v>560</v>
      </c>
      <c r="G120" s="157"/>
      <c r="H120" s="583"/>
      <c r="I120" s="157" t="s">
        <v>773</v>
      </c>
      <c r="J120" s="157"/>
      <c r="K120" s="157"/>
      <c r="L120" s="160">
        <v>2022</v>
      </c>
      <c r="M120" s="160"/>
      <c r="N120" s="160">
        <v>2224</v>
      </c>
      <c r="O120" s="157" t="s">
        <v>396</v>
      </c>
      <c r="P120" s="160"/>
      <c r="Q120" s="160"/>
      <c r="R120" s="160"/>
      <c r="S120" s="160"/>
      <c r="T120" s="160"/>
      <c r="U120" s="160"/>
      <c r="V120" s="160"/>
      <c r="W120" s="160">
        <v>25</v>
      </c>
      <c r="X120" s="160">
        <v>6</v>
      </c>
      <c r="Y120" s="160">
        <v>4</v>
      </c>
      <c r="Z120" s="160">
        <v>337.5</v>
      </c>
      <c r="AA120" s="157"/>
      <c r="AB120" s="160"/>
      <c r="AC120" s="157"/>
      <c r="AD120" s="157"/>
      <c r="AE120" s="157">
        <v>1995</v>
      </c>
      <c r="AF120" s="157"/>
      <c r="AG120" s="157"/>
      <c r="AH120" s="157"/>
      <c r="AI120" s="157"/>
      <c r="AJ120" s="157"/>
      <c r="AK120" s="157"/>
      <c r="AL120" s="160"/>
      <c r="AM120" s="160"/>
      <c r="AN120" s="157"/>
      <c r="AO120" s="157"/>
      <c r="AP120" s="157"/>
      <c r="AQ120" s="157"/>
      <c r="AR120" s="157"/>
      <c r="AS120" s="157"/>
      <c r="AT120" s="157"/>
      <c r="AU120" s="157"/>
      <c r="AV120" s="157"/>
      <c r="AW120" s="157"/>
      <c r="AX120" s="157"/>
      <c r="AY120" s="157"/>
      <c r="AZ120" s="157"/>
      <c r="BA120" s="157"/>
      <c r="BB120" s="157"/>
      <c r="BC120" s="157"/>
      <c r="BD120" s="157"/>
      <c r="BE120" s="157"/>
      <c r="BF120" s="157"/>
    </row>
    <row r="121" spans="1:58" s="72" customFormat="1" ht="24.95" hidden="1" customHeight="1">
      <c r="A121" s="569"/>
      <c r="B121" s="164"/>
      <c r="C121" s="157" t="s">
        <v>721</v>
      </c>
      <c r="D121" s="157" t="s">
        <v>912</v>
      </c>
      <c r="E121" s="331" t="s">
        <v>1356</v>
      </c>
      <c r="F121" s="157" t="s">
        <v>721</v>
      </c>
      <c r="G121" s="157" t="s">
        <v>561</v>
      </c>
      <c r="H121" s="583" t="s">
        <v>562</v>
      </c>
      <c r="I121" s="157" t="s">
        <v>721</v>
      </c>
      <c r="J121" s="157"/>
      <c r="K121" s="157"/>
      <c r="L121" s="160">
        <v>7471</v>
      </c>
      <c r="M121" s="160">
        <v>3080</v>
      </c>
      <c r="N121" s="160">
        <v>5111</v>
      </c>
      <c r="O121" s="157" t="s">
        <v>396</v>
      </c>
      <c r="P121" s="160"/>
      <c r="Q121" s="160"/>
      <c r="R121" s="160"/>
      <c r="S121" s="160"/>
      <c r="T121" s="160"/>
      <c r="U121" s="160"/>
      <c r="V121" s="160"/>
      <c r="W121" s="160">
        <v>25</v>
      </c>
      <c r="X121" s="160">
        <v>13.5</v>
      </c>
      <c r="Y121" s="160">
        <v>6</v>
      </c>
      <c r="Z121" s="160">
        <v>350</v>
      </c>
      <c r="AA121" s="157"/>
      <c r="AB121" s="160"/>
      <c r="AC121" s="157" t="s">
        <v>465</v>
      </c>
      <c r="AD121" s="157" t="s">
        <v>1338</v>
      </c>
      <c r="AE121" s="157">
        <v>2013</v>
      </c>
      <c r="AF121" s="157"/>
      <c r="AG121" s="157">
        <v>9520</v>
      </c>
      <c r="AH121" s="157"/>
      <c r="AI121" s="157"/>
      <c r="AJ121" s="157"/>
      <c r="AK121" s="157"/>
      <c r="AL121" s="160">
        <v>12331</v>
      </c>
      <c r="AM121" s="157"/>
      <c r="AN121" s="157">
        <v>2001</v>
      </c>
      <c r="AO121" s="157">
        <v>2002</v>
      </c>
      <c r="AP121" s="157" t="s">
        <v>1339</v>
      </c>
      <c r="AQ121" s="157">
        <v>605</v>
      </c>
      <c r="AR121" s="157">
        <v>1700</v>
      </c>
      <c r="AS121" s="157" t="s">
        <v>1340</v>
      </c>
      <c r="AT121" s="157"/>
      <c r="AU121" s="157"/>
      <c r="AV121" s="157"/>
      <c r="AW121" s="157"/>
      <c r="AX121" s="157"/>
      <c r="AY121" s="157"/>
      <c r="AZ121" s="157"/>
      <c r="BA121" s="157"/>
      <c r="BB121" s="157"/>
      <c r="BC121" s="157"/>
      <c r="BD121" s="157"/>
      <c r="BE121" s="157"/>
      <c r="BF121" s="202"/>
    </row>
    <row r="122" spans="1:58" s="72" customFormat="1" ht="24.95" hidden="1" customHeight="1">
      <c r="A122" s="569"/>
      <c r="B122" s="584"/>
      <c r="C122" s="157" t="s">
        <v>778</v>
      </c>
      <c r="D122" s="331"/>
      <c r="E122" s="331" t="s">
        <v>1357</v>
      </c>
      <c r="F122" s="157" t="s">
        <v>778</v>
      </c>
      <c r="G122" s="157"/>
      <c r="H122" s="160"/>
      <c r="I122" s="160" t="s">
        <v>780</v>
      </c>
      <c r="J122" s="160"/>
      <c r="K122" s="157"/>
      <c r="L122" s="160">
        <v>8588</v>
      </c>
      <c r="M122" s="160">
        <v>1191</v>
      </c>
      <c r="N122" s="160">
        <v>4882</v>
      </c>
      <c r="O122" s="160" t="s">
        <v>396</v>
      </c>
      <c r="P122" s="160"/>
      <c r="Q122" s="160"/>
      <c r="R122" s="160"/>
      <c r="S122" s="160"/>
      <c r="T122" s="160"/>
      <c r="U122" s="160"/>
      <c r="V122" s="160"/>
      <c r="W122" s="478" t="s">
        <v>1358</v>
      </c>
      <c r="X122" s="478" t="s">
        <v>1359</v>
      </c>
      <c r="Y122" s="478"/>
      <c r="Z122" s="478"/>
      <c r="AA122" s="478"/>
      <c r="AB122" s="160"/>
      <c r="AC122" s="157"/>
      <c r="AD122" s="160"/>
      <c r="AE122" s="157">
        <v>2012</v>
      </c>
      <c r="AF122" s="478"/>
      <c r="AG122" s="478"/>
      <c r="AH122" s="478"/>
      <c r="AI122" s="478"/>
      <c r="AJ122" s="478"/>
      <c r="AK122" s="478"/>
      <c r="AL122" s="165"/>
      <c r="AM122" s="478"/>
      <c r="AN122" s="478"/>
      <c r="AO122" s="478"/>
      <c r="AP122" s="478"/>
      <c r="AQ122" s="478"/>
      <c r="AR122" s="478"/>
      <c r="AS122" s="478"/>
      <c r="AT122" s="478"/>
      <c r="AU122" s="478"/>
      <c r="AV122" s="478"/>
      <c r="AW122" s="478"/>
      <c r="AX122" s="478"/>
      <c r="AY122" s="478"/>
      <c r="AZ122" s="478"/>
      <c r="BA122" s="478"/>
      <c r="BB122" s="478"/>
      <c r="BC122" s="478"/>
      <c r="BD122" s="478"/>
      <c r="BE122" s="478"/>
      <c r="BF122" s="416"/>
    </row>
    <row r="123" spans="1:58" s="72" customFormat="1" ht="24.95" hidden="1" customHeight="1">
      <c r="A123" s="569"/>
      <c r="B123" s="164"/>
      <c r="C123" s="157" t="s">
        <v>778</v>
      </c>
      <c r="D123" s="157"/>
      <c r="E123" s="331" t="s">
        <v>1360</v>
      </c>
      <c r="F123" s="157" t="s">
        <v>778</v>
      </c>
      <c r="G123" s="157"/>
      <c r="H123" s="583"/>
      <c r="I123" s="157" t="s">
        <v>780</v>
      </c>
      <c r="J123" s="157"/>
      <c r="K123" s="157"/>
      <c r="L123" s="160">
        <v>109225</v>
      </c>
      <c r="M123" s="160">
        <v>1691</v>
      </c>
      <c r="N123" s="160">
        <v>5085</v>
      </c>
      <c r="O123" s="157" t="s">
        <v>396</v>
      </c>
      <c r="P123" s="160"/>
      <c r="Q123" s="160"/>
      <c r="R123" s="160"/>
      <c r="S123" s="160"/>
      <c r="T123" s="160"/>
      <c r="U123" s="160"/>
      <c r="V123" s="160"/>
      <c r="W123" s="160" t="s">
        <v>1361</v>
      </c>
      <c r="X123" s="160" t="s">
        <v>1359</v>
      </c>
      <c r="Y123" s="160"/>
      <c r="Z123" s="160"/>
      <c r="AA123" s="157"/>
      <c r="AB123" s="160"/>
      <c r="AC123" s="157"/>
      <c r="AD123" s="157"/>
      <c r="AE123" s="157">
        <v>2012</v>
      </c>
      <c r="AF123" s="157"/>
      <c r="AG123" s="157"/>
      <c r="AH123" s="157"/>
      <c r="AI123" s="157"/>
      <c r="AJ123" s="157"/>
      <c r="AK123" s="157"/>
      <c r="AL123" s="160"/>
      <c r="AM123" s="157"/>
      <c r="AN123" s="157"/>
      <c r="AO123" s="157"/>
      <c r="AP123" s="157"/>
      <c r="AQ123" s="157"/>
      <c r="AR123" s="157"/>
      <c r="AS123" s="157"/>
      <c r="AT123" s="157"/>
      <c r="AU123" s="157"/>
      <c r="AV123" s="157"/>
      <c r="AW123" s="157"/>
      <c r="AX123" s="157"/>
      <c r="AY123" s="157"/>
      <c r="AZ123" s="157"/>
      <c r="BA123" s="157"/>
      <c r="BB123" s="157"/>
      <c r="BC123" s="157"/>
      <c r="BD123" s="157"/>
      <c r="BE123" s="157"/>
      <c r="BF123" s="202"/>
    </row>
    <row r="124" spans="1:58" s="72" customFormat="1" ht="24.95" hidden="1" customHeight="1">
      <c r="A124" s="569"/>
      <c r="B124" s="164"/>
      <c r="C124" s="157" t="s">
        <v>778</v>
      </c>
      <c r="D124" s="157"/>
      <c r="E124" s="331" t="s">
        <v>1362</v>
      </c>
      <c r="F124" s="157" t="s">
        <v>778</v>
      </c>
      <c r="G124" s="157"/>
      <c r="H124" s="583"/>
      <c r="I124" s="157" t="s">
        <v>780</v>
      </c>
      <c r="J124" s="157"/>
      <c r="K124" s="157"/>
      <c r="L124" s="160">
        <v>26898</v>
      </c>
      <c r="M124" s="160">
        <v>628</v>
      </c>
      <c r="N124" s="160">
        <v>628</v>
      </c>
      <c r="O124" s="157" t="s">
        <v>396</v>
      </c>
      <c r="P124" s="160"/>
      <c r="Q124" s="160"/>
      <c r="R124" s="160"/>
      <c r="S124" s="160"/>
      <c r="T124" s="160"/>
      <c r="U124" s="160"/>
      <c r="V124" s="160"/>
      <c r="W124" s="160">
        <v>25</v>
      </c>
      <c r="X124" s="160">
        <v>8</v>
      </c>
      <c r="Y124" s="160">
        <v>4</v>
      </c>
      <c r="Z124" s="160">
        <v>200</v>
      </c>
      <c r="AA124" s="157"/>
      <c r="AB124" s="160"/>
      <c r="AC124" s="157"/>
      <c r="AD124" s="157"/>
      <c r="AE124" s="157">
        <v>2000</v>
      </c>
      <c r="AF124" s="157"/>
      <c r="AG124" s="157"/>
      <c r="AH124" s="157"/>
      <c r="AI124" s="157"/>
      <c r="AJ124" s="157"/>
      <c r="AK124" s="157"/>
      <c r="AL124" s="160"/>
      <c r="AM124" s="157"/>
      <c r="AN124" s="157"/>
      <c r="AO124" s="157"/>
      <c r="AP124" s="157"/>
      <c r="AQ124" s="157"/>
      <c r="AR124" s="157"/>
      <c r="AS124" s="157"/>
      <c r="AT124" s="157"/>
      <c r="AU124" s="157"/>
      <c r="AV124" s="157"/>
      <c r="AW124" s="157"/>
      <c r="AX124" s="157"/>
      <c r="AY124" s="157"/>
      <c r="AZ124" s="157"/>
      <c r="BA124" s="157"/>
      <c r="BB124" s="157"/>
      <c r="BC124" s="157"/>
      <c r="BD124" s="157"/>
      <c r="BE124" s="157"/>
      <c r="BF124" s="157"/>
    </row>
    <row r="125" spans="1:58" s="72" customFormat="1" ht="24.95" hidden="1" customHeight="1">
      <c r="A125" s="569"/>
      <c r="B125" s="164"/>
      <c r="C125" s="157" t="s">
        <v>607</v>
      </c>
      <c r="D125" s="157"/>
      <c r="E125" s="157" t="s">
        <v>1351</v>
      </c>
      <c r="F125" s="157" t="s">
        <v>560</v>
      </c>
      <c r="G125" s="157"/>
      <c r="H125" s="583"/>
      <c r="I125" s="157" t="s">
        <v>752</v>
      </c>
      <c r="J125" s="157"/>
      <c r="K125" s="157"/>
      <c r="L125" s="418">
        <v>9966</v>
      </c>
      <c r="M125" s="418"/>
      <c r="N125" s="418">
        <v>4200</v>
      </c>
      <c r="O125" s="157" t="s">
        <v>171</v>
      </c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  <c r="Z125" s="157"/>
      <c r="AA125" s="157"/>
      <c r="AB125" s="157">
        <v>0</v>
      </c>
      <c r="AC125" s="157"/>
      <c r="AD125" s="157"/>
      <c r="AE125" s="157">
        <v>2011</v>
      </c>
      <c r="AF125" s="157"/>
      <c r="AG125" s="157"/>
      <c r="AH125" s="157"/>
      <c r="AI125" s="157"/>
      <c r="AJ125" s="157"/>
      <c r="AK125" s="157"/>
      <c r="AL125" s="157">
        <v>5000</v>
      </c>
      <c r="AM125" s="157"/>
      <c r="AN125" s="157"/>
      <c r="AO125" s="157"/>
      <c r="AP125" s="157"/>
      <c r="AQ125" s="157"/>
      <c r="AR125" s="157"/>
      <c r="AS125" s="157"/>
      <c r="AT125" s="157"/>
      <c r="AU125" s="157"/>
      <c r="AV125" s="157"/>
      <c r="AW125" s="157"/>
      <c r="AX125" s="157"/>
      <c r="AY125" s="157"/>
      <c r="AZ125" s="157"/>
      <c r="BA125" s="157"/>
      <c r="BB125" s="157"/>
      <c r="BC125" s="157"/>
      <c r="BD125" s="157"/>
      <c r="BE125" s="157"/>
      <c r="BF125" s="157"/>
    </row>
    <row r="126" spans="1:58" s="72" customFormat="1" ht="24.95" hidden="1" customHeight="1">
      <c r="A126" s="569"/>
      <c r="B126" s="164"/>
      <c r="C126" s="157" t="s">
        <v>721</v>
      </c>
      <c r="D126" s="157"/>
      <c r="E126" s="157" t="s">
        <v>1959</v>
      </c>
      <c r="F126" s="157" t="s">
        <v>560</v>
      </c>
      <c r="G126" s="157"/>
      <c r="H126" s="583"/>
      <c r="I126" s="157" t="s">
        <v>1960</v>
      </c>
      <c r="J126" s="157"/>
      <c r="K126" s="157"/>
      <c r="L126" s="160">
        <v>3899</v>
      </c>
      <c r="M126" s="160">
        <v>1380</v>
      </c>
      <c r="N126" s="160">
        <v>3629</v>
      </c>
      <c r="O126" s="157" t="s">
        <v>396</v>
      </c>
      <c r="P126" s="160"/>
      <c r="Q126" s="160"/>
      <c r="R126" s="160"/>
      <c r="S126" s="160"/>
      <c r="T126" s="160"/>
      <c r="U126" s="160"/>
      <c r="V126" s="160"/>
      <c r="W126" s="160">
        <v>25</v>
      </c>
      <c r="X126" s="160">
        <v>15</v>
      </c>
      <c r="Y126" s="160">
        <v>6</v>
      </c>
      <c r="Z126" s="160">
        <v>370</v>
      </c>
      <c r="AA126" s="157"/>
      <c r="AB126" s="160"/>
      <c r="AC126" s="157"/>
      <c r="AD126" s="157"/>
      <c r="AE126" s="157">
        <v>2003</v>
      </c>
      <c r="AF126" s="157"/>
      <c r="AG126" s="157"/>
      <c r="AH126" s="157"/>
      <c r="AI126" s="157"/>
      <c r="AJ126" s="157"/>
      <c r="AK126" s="157"/>
      <c r="AL126" s="160"/>
      <c r="AM126" s="160"/>
      <c r="AN126" s="157"/>
      <c r="AO126" s="157"/>
      <c r="AP126" s="157"/>
      <c r="AQ126" s="157"/>
      <c r="AR126" s="157"/>
      <c r="AS126" s="157"/>
      <c r="AT126" s="157"/>
      <c r="AU126" s="157"/>
      <c r="AV126" s="157"/>
      <c r="AW126" s="157"/>
      <c r="AX126" s="157"/>
      <c r="AY126" s="157"/>
      <c r="AZ126" s="157"/>
      <c r="BA126" s="157"/>
      <c r="BB126" s="157"/>
      <c r="BC126" s="157"/>
      <c r="BD126" s="157"/>
      <c r="BE126" s="157"/>
      <c r="BF126" s="157"/>
    </row>
    <row r="127" spans="1:58" s="72" customFormat="1" ht="24.95" hidden="1" customHeight="1">
      <c r="A127" s="569"/>
      <c r="B127" s="164"/>
      <c r="C127" s="157" t="s">
        <v>728</v>
      </c>
      <c r="D127" s="157"/>
      <c r="E127" s="157" t="s">
        <v>1977</v>
      </c>
      <c r="F127" s="157" t="s">
        <v>728</v>
      </c>
      <c r="G127" s="157"/>
      <c r="H127" s="583"/>
      <c r="I127" s="157" t="s">
        <v>978</v>
      </c>
      <c r="J127" s="157"/>
      <c r="K127" s="157"/>
      <c r="L127" s="160">
        <v>27236</v>
      </c>
      <c r="M127" s="160">
        <v>2337</v>
      </c>
      <c r="N127" s="160">
        <v>7503</v>
      </c>
      <c r="O127" s="157" t="s">
        <v>396</v>
      </c>
      <c r="P127" s="160"/>
      <c r="Q127" s="160"/>
      <c r="R127" s="160"/>
      <c r="S127" s="160"/>
      <c r="T127" s="160"/>
      <c r="U127" s="160"/>
      <c r="V127" s="160"/>
      <c r="W127" s="160" t="s">
        <v>1978</v>
      </c>
      <c r="X127" s="160">
        <v>14.5</v>
      </c>
      <c r="Y127" s="160">
        <v>7</v>
      </c>
      <c r="Z127" s="160">
        <v>363</v>
      </c>
      <c r="AA127" s="157"/>
      <c r="AB127" s="160">
        <v>0</v>
      </c>
      <c r="AC127" s="157"/>
      <c r="AD127" s="157"/>
      <c r="AE127" s="157">
        <v>2009</v>
      </c>
      <c r="AF127" s="157"/>
      <c r="AG127" s="157"/>
      <c r="AH127" s="157"/>
      <c r="AI127" s="157"/>
      <c r="AJ127" s="157"/>
      <c r="AK127" s="157"/>
      <c r="AL127" s="160">
        <v>1150</v>
      </c>
      <c r="AM127" s="157"/>
      <c r="AN127" s="157"/>
      <c r="AO127" s="157"/>
      <c r="AP127" s="157"/>
      <c r="AQ127" s="157"/>
      <c r="AR127" s="157"/>
      <c r="AS127" s="157"/>
      <c r="AT127" s="157"/>
      <c r="AU127" s="157"/>
      <c r="AV127" s="157"/>
      <c r="AW127" s="157"/>
      <c r="AX127" s="157"/>
      <c r="AY127" s="157"/>
      <c r="AZ127" s="157"/>
      <c r="BA127" s="157"/>
      <c r="BB127" s="157"/>
      <c r="BC127" s="157"/>
      <c r="BD127" s="157"/>
      <c r="BE127" s="157"/>
      <c r="BF127" s="157"/>
    </row>
    <row r="128" spans="1:58" s="72" customFormat="1" ht="24.95" hidden="1" customHeight="1">
      <c r="A128" s="569"/>
      <c r="B128" s="164"/>
      <c r="C128" s="157" t="s">
        <v>749</v>
      </c>
      <c r="D128" s="157"/>
      <c r="E128" s="157" t="s">
        <v>1979</v>
      </c>
      <c r="F128" s="157" t="s">
        <v>749</v>
      </c>
      <c r="G128" s="157"/>
      <c r="H128" s="583"/>
      <c r="I128" s="157" t="s">
        <v>2613</v>
      </c>
      <c r="J128" s="157"/>
      <c r="K128" s="157"/>
      <c r="L128" s="160">
        <v>1822</v>
      </c>
      <c r="M128" s="160">
        <v>1389</v>
      </c>
      <c r="N128" s="160">
        <v>4869</v>
      </c>
      <c r="O128" s="157" t="s">
        <v>396</v>
      </c>
      <c r="P128" s="160"/>
      <c r="Q128" s="160"/>
      <c r="R128" s="160"/>
      <c r="S128" s="160"/>
      <c r="T128" s="160"/>
      <c r="U128" s="160"/>
      <c r="V128" s="160"/>
      <c r="W128" s="160">
        <v>25</v>
      </c>
      <c r="X128" s="160">
        <v>13</v>
      </c>
      <c r="Y128" s="160">
        <v>6</v>
      </c>
      <c r="Z128" s="160">
        <v>325</v>
      </c>
      <c r="AA128" s="157"/>
      <c r="AB128" s="160"/>
      <c r="AC128" s="157"/>
      <c r="AD128" s="157"/>
      <c r="AE128" s="157">
        <v>2014</v>
      </c>
      <c r="AF128" s="157"/>
      <c r="AG128" s="157"/>
      <c r="AH128" s="157"/>
      <c r="AI128" s="157"/>
      <c r="AJ128" s="157"/>
      <c r="AK128" s="157"/>
      <c r="AL128" s="160">
        <v>14600</v>
      </c>
      <c r="AM128" s="157"/>
      <c r="AN128" s="157"/>
      <c r="AO128" s="157"/>
      <c r="AP128" s="157"/>
      <c r="AQ128" s="157"/>
      <c r="AR128" s="157"/>
      <c r="AS128" s="157"/>
      <c r="AT128" s="157"/>
      <c r="AU128" s="157"/>
      <c r="AV128" s="157"/>
      <c r="AW128" s="157"/>
      <c r="AX128" s="157"/>
      <c r="AY128" s="157"/>
      <c r="AZ128" s="157"/>
      <c r="BA128" s="157"/>
      <c r="BB128" s="157"/>
      <c r="BC128" s="157"/>
      <c r="BD128" s="157"/>
      <c r="BE128" s="157"/>
      <c r="BF128" s="157"/>
    </row>
    <row r="129" spans="1:58" s="72" customFormat="1" ht="24.95" hidden="1" customHeight="1">
      <c r="A129" s="569"/>
      <c r="B129" s="584"/>
      <c r="C129" s="157" t="s">
        <v>794</v>
      </c>
      <c r="D129" s="157"/>
      <c r="E129" s="331" t="s">
        <v>9948</v>
      </c>
      <c r="F129" s="157" t="s">
        <v>794</v>
      </c>
      <c r="G129" s="157"/>
      <c r="H129" s="585"/>
      <c r="I129" s="157" t="s">
        <v>794</v>
      </c>
      <c r="J129" s="157"/>
      <c r="K129" s="157"/>
      <c r="L129" s="160">
        <v>2818</v>
      </c>
      <c r="M129" s="160">
        <v>1539</v>
      </c>
      <c r="N129" s="160">
        <v>5720</v>
      </c>
      <c r="O129" s="157" t="s">
        <v>396</v>
      </c>
      <c r="P129" s="160"/>
      <c r="Q129" s="160"/>
      <c r="R129" s="160"/>
      <c r="S129" s="160"/>
      <c r="T129" s="160"/>
      <c r="U129" s="160"/>
      <c r="V129" s="160"/>
      <c r="W129" s="160">
        <v>25</v>
      </c>
      <c r="X129" s="160">
        <v>12</v>
      </c>
      <c r="Y129" s="160">
        <v>6</v>
      </c>
      <c r="Z129" s="160">
        <v>721</v>
      </c>
      <c r="AA129" s="157"/>
      <c r="AB129" s="160">
        <v>100</v>
      </c>
      <c r="AC129" s="157"/>
      <c r="AD129" s="157"/>
      <c r="AE129" s="157">
        <v>2017</v>
      </c>
      <c r="AF129" s="157"/>
      <c r="AG129" s="157"/>
      <c r="AH129" s="157"/>
      <c r="AI129" s="157"/>
      <c r="AJ129" s="157"/>
      <c r="AK129" s="157"/>
      <c r="AL129" s="160">
        <v>14000</v>
      </c>
      <c r="AM129" s="157"/>
      <c r="AN129" s="157"/>
      <c r="AO129" s="157"/>
      <c r="AP129" s="157"/>
      <c r="AQ129" s="157"/>
      <c r="AR129" s="157"/>
      <c r="AS129" s="157"/>
      <c r="AT129" s="157"/>
      <c r="AU129" s="157"/>
      <c r="AV129" s="157"/>
      <c r="AW129" s="157"/>
      <c r="AX129" s="157"/>
      <c r="AY129" s="157"/>
      <c r="AZ129" s="157"/>
      <c r="BA129" s="157"/>
      <c r="BB129" s="157"/>
      <c r="BC129" s="157"/>
      <c r="BD129" s="157"/>
      <c r="BE129" s="157"/>
      <c r="BF129" s="157"/>
    </row>
    <row r="130" spans="1:58" s="72" customFormat="1" ht="24.95" hidden="1" customHeight="1">
      <c r="A130" s="569"/>
      <c r="B130" s="584"/>
      <c r="C130" s="157" t="s">
        <v>1275</v>
      </c>
      <c r="D130" s="157"/>
      <c r="E130" s="331" t="s">
        <v>9949</v>
      </c>
      <c r="F130" s="157" t="s">
        <v>1275</v>
      </c>
      <c r="G130" s="157"/>
      <c r="H130" s="586"/>
      <c r="I130" s="157" t="s">
        <v>9950</v>
      </c>
      <c r="J130" s="157"/>
      <c r="K130" s="157"/>
      <c r="L130" s="160">
        <v>3499</v>
      </c>
      <c r="M130" s="160">
        <v>566</v>
      </c>
      <c r="N130" s="160">
        <v>6148</v>
      </c>
      <c r="O130" s="157" t="s">
        <v>396</v>
      </c>
      <c r="P130" s="160"/>
      <c r="Q130" s="160"/>
      <c r="R130" s="160"/>
      <c r="S130" s="160"/>
      <c r="T130" s="160"/>
      <c r="U130" s="160"/>
      <c r="V130" s="160"/>
      <c r="W130" s="160">
        <v>25</v>
      </c>
      <c r="X130" s="160">
        <v>15</v>
      </c>
      <c r="Y130" s="160">
        <v>6</v>
      </c>
      <c r="Z130" s="160">
        <v>300</v>
      </c>
      <c r="AA130" s="157"/>
      <c r="AB130" s="160">
        <v>120</v>
      </c>
      <c r="AC130" s="157"/>
      <c r="AD130" s="157"/>
      <c r="AE130" s="157">
        <v>2017</v>
      </c>
      <c r="AF130" s="157"/>
      <c r="AG130" s="157"/>
      <c r="AH130" s="157"/>
      <c r="AI130" s="157"/>
      <c r="AJ130" s="157"/>
      <c r="AK130" s="157"/>
      <c r="AL130" s="160">
        <v>11490</v>
      </c>
      <c r="AM130" s="157"/>
      <c r="AN130" s="157"/>
      <c r="AO130" s="157"/>
      <c r="AP130" s="157"/>
      <c r="AQ130" s="157"/>
      <c r="AR130" s="157"/>
      <c r="AS130" s="157"/>
      <c r="AT130" s="157"/>
      <c r="AU130" s="157"/>
      <c r="AV130" s="157"/>
      <c r="AW130" s="157"/>
      <c r="AX130" s="157"/>
      <c r="AY130" s="157"/>
      <c r="AZ130" s="157"/>
      <c r="BA130" s="157"/>
      <c r="BB130" s="157"/>
      <c r="BC130" s="157"/>
      <c r="BD130" s="157"/>
      <c r="BE130" s="157"/>
      <c r="BF130" s="202"/>
    </row>
    <row r="131" spans="1:58" s="72" customFormat="1" ht="24.95" hidden="1" customHeight="1">
      <c r="A131" s="569"/>
      <c r="B131" s="584"/>
      <c r="C131" s="157" t="s">
        <v>773</v>
      </c>
      <c r="D131" s="157"/>
      <c r="E131" s="331" t="s">
        <v>15299</v>
      </c>
      <c r="F131" s="157" t="s">
        <v>773</v>
      </c>
      <c r="G131" s="157"/>
      <c r="H131" s="585"/>
      <c r="I131" s="157" t="s">
        <v>15298</v>
      </c>
      <c r="J131" s="157"/>
      <c r="K131" s="157"/>
      <c r="L131" s="160">
        <v>11107</v>
      </c>
      <c r="M131" s="160">
        <v>2195</v>
      </c>
      <c r="N131" s="160">
        <v>4008</v>
      </c>
      <c r="O131" s="157" t="s">
        <v>396</v>
      </c>
      <c r="P131" s="160"/>
      <c r="Q131" s="160"/>
      <c r="R131" s="160"/>
      <c r="S131" s="160"/>
      <c r="T131" s="160"/>
      <c r="U131" s="160"/>
      <c r="V131" s="160"/>
      <c r="W131" s="160">
        <v>25</v>
      </c>
      <c r="X131" s="160">
        <v>15</v>
      </c>
      <c r="Y131" s="160">
        <v>5</v>
      </c>
      <c r="Z131" s="160">
        <v>340</v>
      </c>
      <c r="AA131" s="157"/>
      <c r="AB131" s="160"/>
      <c r="AC131" s="157"/>
      <c r="AD131" s="157"/>
      <c r="AE131" s="157">
        <v>2018</v>
      </c>
      <c r="AF131" s="157"/>
      <c r="AG131" s="157"/>
      <c r="AH131" s="157"/>
      <c r="AI131" s="157"/>
      <c r="AJ131" s="157"/>
      <c r="AK131" s="157"/>
      <c r="AL131" s="160"/>
      <c r="AM131" s="157"/>
      <c r="AN131" s="157"/>
      <c r="AO131" s="157"/>
      <c r="AP131" s="157"/>
      <c r="AQ131" s="157"/>
      <c r="AR131" s="157"/>
      <c r="AS131" s="157"/>
      <c r="AT131" s="157"/>
      <c r="AU131" s="157"/>
      <c r="AV131" s="157"/>
      <c r="AW131" s="157"/>
      <c r="AX131" s="157"/>
      <c r="AY131" s="157"/>
      <c r="AZ131" s="157"/>
      <c r="BA131" s="157"/>
      <c r="BB131" s="157"/>
      <c r="BC131" s="157"/>
      <c r="BD131" s="157"/>
      <c r="BE131" s="157"/>
      <c r="BF131" s="157"/>
    </row>
    <row r="132" spans="1:58" s="72" customFormat="1" ht="24.95" hidden="1" customHeight="1">
      <c r="A132" s="569"/>
      <c r="B132" s="587"/>
      <c r="C132" s="160" t="s">
        <v>1952</v>
      </c>
      <c r="D132" s="160"/>
      <c r="E132" s="160" t="s">
        <v>15300</v>
      </c>
      <c r="F132" s="160" t="s">
        <v>1952</v>
      </c>
      <c r="G132" s="160"/>
      <c r="H132" s="588"/>
      <c r="I132" s="160" t="s">
        <v>9950</v>
      </c>
      <c r="J132" s="160"/>
      <c r="K132" s="160"/>
      <c r="L132" s="160">
        <v>9913</v>
      </c>
      <c r="M132" s="160">
        <v>2884</v>
      </c>
      <c r="N132" s="160">
        <v>4995</v>
      </c>
      <c r="O132" s="160" t="s">
        <v>396</v>
      </c>
      <c r="P132" s="160"/>
      <c r="Q132" s="160"/>
      <c r="R132" s="160"/>
      <c r="S132" s="160"/>
      <c r="T132" s="160"/>
      <c r="U132" s="160"/>
      <c r="V132" s="160"/>
      <c r="W132" s="160">
        <v>25</v>
      </c>
      <c r="X132" s="160">
        <v>12</v>
      </c>
      <c r="Y132" s="160">
        <v>7</v>
      </c>
      <c r="Z132" s="160">
        <v>412</v>
      </c>
      <c r="AA132" s="160"/>
      <c r="AB132" s="160"/>
      <c r="AC132" s="160"/>
      <c r="AD132" s="160"/>
      <c r="AE132" s="401">
        <v>2019</v>
      </c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  <c r="AU132" s="160"/>
      <c r="AV132" s="160"/>
      <c r="AW132" s="160"/>
      <c r="AX132" s="160"/>
      <c r="AY132" s="160"/>
      <c r="AZ132" s="160"/>
      <c r="BA132" s="160"/>
      <c r="BB132" s="160"/>
      <c r="BC132" s="160"/>
      <c r="BD132" s="160"/>
      <c r="BE132" s="160"/>
      <c r="BF132" s="426" t="s">
        <v>15301</v>
      </c>
    </row>
    <row r="133" spans="1:58" s="72" customFormat="1" ht="24.95" hidden="1" customHeight="1">
      <c r="A133" s="569"/>
      <c r="B133" s="479"/>
      <c r="C133" s="157" t="s">
        <v>557</v>
      </c>
      <c r="D133" s="157"/>
      <c r="E133" s="157" t="s">
        <v>16079</v>
      </c>
      <c r="F133" s="157" t="s">
        <v>557</v>
      </c>
      <c r="G133" s="157"/>
      <c r="H133" s="585"/>
      <c r="I133" s="157" t="s">
        <v>557</v>
      </c>
      <c r="J133" s="157"/>
      <c r="K133" s="157"/>
      <c r="L133" s="160">
        <v>17286</v>
      </c>
      <c r="M133" s="160">
        <v>2004</v>
      </c>
      <c r="N133" s="160">
        <v>7693</v>
      </c>
      <c r="O133" s="157" t="s">
        <v>396</v>
      </c>
      <c r="P133" s="160"/>
      <c r="Q133" s="160"/>
      <c r="R133" s="160"/>
      <c r="S133" s="160"/>
      <c r="T133" s="160"/>
      <c r="U133" s="160"/>
      <c r="V133" s="160"/>
      <c r="W133" s="160" t="s">
        <v>1361</v>
      </c>
      <c r="X133" s="160" t="s">
        <v>16080</v>
      </c>
      <c r="Y133" s="160" t="s">
        <v>16081</v>
      </c>
      <c r="Z133" s="160" t="s">
        <v>16082</v>
      </c>
      <c r="AA133" s="157"/>
      <c r="AB133" s="160">
        <v>0</v>
      </c>
      <c r="AC133" s="157"/>
      <c r="AD133" s="157"/>
      <c r="AE133" s="157">
        <v>2013</v>
      </c>
      <c r="AF133" s="157"/>
      <c r="AG133" s="157"/>
      <c r="AH133" s="157"/>
      <c r="AI133" s="157"/>
      <c r="AJ133" s="157"/>
      <c r="AK133" s="157"/>
      <c r="AL133" s="160">
        <v>14517</v>
      </c>
      <c r="AM133" s="160"/>
      <c r="AN133" s="157"/>
      <c r="AO133" s="157"/>
      <c r="AP133" s="157"/>
      <c r="AQ133" s="157"/>
      <c r="AR133" s="157"/>
      <c r="AS133" s="157"/>
      <c r="AT133" s="157"/>
      <c r="AU133" s="157"/>
      <c r="AV133" s="157"/>
      <c r="AW133" s="157"/>
      <c r="AX133" s="157"/>
      <c r="AY133" s="157"/>
      <c r="AZ133" s="157"/>
      <c r="BA133" s="157"/>
      <c r="BB133" s="157"/>
      <c r="BC133" s="157"/>
      <c r="BD133" s="157"/>
      <c r="BE133" s="157"/>
      <c r="BF133" s="157" t="s">
        <v>16083</v>
      </c>
    </row>
    <row r="134" spans="1:58" s="72" customFormat="1" ht="24.95" hidden="1" customHeight="1">
      <c r="A134" s="569"/>
      <c r="B134" s="198" t="s">
        <v>2437</v>
      </c>
      <c r="C134" s="157" t="s">
        <v>2251</v>
      </c>
      <c r="D134" s="157"/>
      <c r="E134" s="331">
        <f>COUNTA(E135:E150)</f>
        <v>16</v>
      </c>
      <c r="F134" s="157"/>
      <c r="G134" s="157"/>
      <c r="H134" s="186"/>
      <c r="I134" s="157"/>
      <c r="J134" s="157"/>
      <c r="K134" s="157"/>
      <c r="L134" s="160">
        <f>SUM(L135:L150)</f>
        <v>213236</v>
      </c>
      <c r="M134" s="160">
        <f>SUM(M135:M150)</f>
        <v>33346.82</v>
      </c>
      <c r="N134" s="160">
        <f>SUM(N135:N150)</f>
        <v>72476.399999999994</v>
      </c>
      <c r="O134" s="157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57"/>
      <c r="AB134" s="160"/>
      <c r="AC134" s="157"/>
      <c r="AD134" s="157"/>
      <c r="AE134" s="157"/>
      <c r="AF134" s="157"/>
      <c r="AG134" s="157"/>
      <c r="AH134" s="157"/>
      <c r="AI134" s="157"/>
      <c r="AJ134" s="157"/>
      <c r="AK134" s="157"/>
      <c r="AL134" s="160"/>
      <c r="AM134" s="157"/>
      <c r="AN134" s="157"/>
      <c r="AO134" s="157"/>
      <c r="AP134" s="157"/>
      <c r="AQ134" s="157"/>
      <c r="AR134" s="157"/>
      <c r="AS134" s="157"/>
      <c r="AT134" s="157"/>
      <c r="AU134" s="157"/>
      <c r="AV134" s="157"/>
      <c r="AW134" s="157"/>
      <c r="AX134" s="157"/>
      <c r="AY134" s="157"/>
      <c r="AZ134" s="157"/>
      <c r="BA134" s="157"/>
      <c r="BB134" s="157"/>
      <c r="BC134" s="157"/>
      <c r="BD134" s="157"/>
      <c r="BE134" s="157"/>
      <c r="BF134" s="157"/>
    </row>
    <row r="135" spans="1:58" s="72" customFormat="1" ht="24.95" hidden="1" customHeight="1">
      <c r="A135" s="569" t="s">
        <v>145</v>
      </c>
      <c r="B135" s="164"/>
      <c r="C135" s="157" t="s">
        <v>794</v>
      </c>
      <c r="D135" s="157" t="s">
        <v>2786</v>
      </c>
      <c r="E135" s="157" t="s">
        <v>2110</v>
      </c>
      <c r="F135" s="157" t="s">
        <v>2101</v>
      </c>
      <c r="G135" s="157"/>
      <c r="H135" s="204" t="s">
        <v>2111</v>
      </c>
      <c r="I135" s="157" t="s">
        <v>2112</v>
      </c>
      <c r="J135" s="157">
        <v>34</v>
      </c>
      <c r="K135" s="157" t="s">
        <v>2113</v>
      </c>
      <c r="L135" s="160">
        <v>5726</v>
      </c>
      <c r="M135" s="160">
        <v>1116.82</v>
      </c>
      <c r="N135" s="160">
        <v>1526.1</v>
      </c>
      <c r="O135" s="157" t="s">
        <v>396</v>
      </c>
      <c r="P135" s="160"/>
      <c r="Q135" s="160"/>
      <c r="R135" s="160"/>
      <c r="S135" s="160"/>
      <c r="T135" s="160"/>
      <c r="U135" s="160"/>
      <c r="V135" s="160"/>
      <c r="W135" s="160">
        <v>25</v>
      </c>
      <c r="X135" s="160">
        <v>13</v>
      </c>
      <c r="Y135" s="160">
        <v>6</v>
      </c>
      <c r="Z135" s="160">
        <v>325</v>
      </c>
      <c r="AA135" s="157"/>
      <c r="AB135" s="160"/>
      <c r="AC135" s="157"/>
      <c r="AD135" s="157"/>
      <c r="AE135" s="157">
        <v>1995</v>
      </c>
      <c r="AF135" s="157"/>
      <c r="AG135" s="157" t="s">
        <v>2115</v>
      </c>
      <c r="AH135" s="157"/>
      <c r="AI135" s="157"/>
      <c r="AJ135" s="157"/>
      <c r="AK135" s="157"/>
      <c r="AL135" s="160">
        <v>5040</v>
      </c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 t="s">
        <v>12766</v>
      </c>
    </row>
    <row r="136" spans="1:58" s="72" customFormat="1" ht="24.95" hidden="1" customHeight="1">
      <c r="A136" s="569"/>
      <c r="B136" s="164"/>
      <c r="C136" s="157" t="s">
        <v>794</v>
      </c>
      <c r="D136" s="157"/>
      <c r="E136" s="157" t="s">
        <v>2787</v>
      </c>
      <c r="F136" s="157" t="s">
        <v>794</v>
      </c>
      <c r="G136" s="157"/>
      <c r="H136" s="204"/>
      <c r="I136" s="157" t="s">
        <v>2788</v>
      </c>
      <c r="J136" s="157"/>
      <c r="K136" s="157"/>
      <c r="L136" s="160"/>
      <c r="M136" s="160"/>
      <c r="N136" s="160"/>
      <c r="O136" s="157" t="s">
        <v>396</v>
      </c>
      <c r="P136" s="160"/>
      <c r="Q136" s="160"/>
      <c r="R136" s="160"/>
      <c r="S136" s="160"/>
      <c r="T136" s="160"/>
      <c r="U136" s="160"/>
      <c r="V136" s="160"/>
      <c r="W136" s="160">
        <v>25</v>
      </c>
      <c r="X136" s="160">
        <v>15</v>
      </c>
      <c r="Y136" s="160">
        <v>6</v>
      </c>
      <c r="Z136" s="160">
        <v>375</v>
      </c>
      <c r="AA136" s="157"/>
      <c r="AB136" s="160"/>
      <c r="AC136" s="157"/>
      <c r="AD136" s="157"/>
      <c r="AE136" s="157">
        <v>2004</v>
      </c>
      <c r="AF136" s="157"/>
      <c r="AG136" s="157"/>
      <c r="AH136" s="157"/>
      <c r="AI136" s="157"/>
      <c r="AJ136" s="157"/>
      <c r="AK136" s="157"/>
      <c r="AL136" s="160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 t="s">
        <v>2789</v>
      </c>
    </row>
    <row r="137" spans="1:58" s="72" customFormat="1" ht="24.95" hidden="1" customHeight="1">
      <c r="A137" s="569"/>
      <c r="B137" s="164"/>
      <c r="C137" s="157" t="s">
        <v>567</v>
      </c>
      <c r="D137" s="157"/>
      <c r="E137" s="157" t="s">
        <v>1442</v>
      </c>
      <c r="F137" s="157" t="s">
        <v>567</v>
      </c>
      <c r="G137" s="157"/>
      <c r="H137" s="204"/>
      <c r="I137" s="157" t="s">
        <v>2790</v>
      </c>
      <c r="J137" s="157"/>
      <c r="K137" s="157"/>
      <c r="L137" s="160">
        <v>5600</v>
      </c>
      <c r="M137" s="160">
        <v>968</v>
      </c>
      <c r="N137" s="160">
        <v>1441</v>
      </c>
      <c r="O137" s="157" t="s">
        <v>396</v>
      </c>
      <c r="P137" s="160"/>
      <c r="Q137" s="160"/>
      <c r="R137" s="160"/>
      <c r="S137" s="160"/>
      <c r="T137" s="160"/>
      <c r="U137" s="160"/>
      <c r="V137" s="160"/>
      <c r="W137" s="160">
        <v>25</v>
      </c>
      <c r="X137" s="160">
        <v>11</v>
      </c>
      <c r="Y137" s="160">
        <v>5</v>
      </c>
      <c r="Z137" s="160">
        <v>275</v>
      </c>
      <c r="AA137" s="157"/>
      <c r="AB137" s="160"/>
      <c r="AC137" s="157"/>
      <c r="AD137" s="157"/>
      <c r="AE137" s="157">
        <v>2001</v>
      </c>
      <c r="AF137" s="157"/>
      <c r="AG137" s="157"/>
      <c r="AH137" s="157"/>
      <c r="AI137" s="157"/>
      <c r="AJ137" s="157"/>
      <c r="AK137" s="157"/>
      <c r="AL137" s="160">
        <v>6600</v>
      </c>
      <c r="AM137" s="157"/>
      <c r="AN137" s="157"/>
      <c r="AO137" s="157"/>
      <c r="AP137" s="157"/>
      <c r="AQ137" s="157"/>
      <c r="AR137" s="157"/>
      <c r="AS137" s="157"/>
      <c r="AT137" s="157"/>
      <c r="AU137" s="157"/>
      <c r="AV137" s="157"/>
      <c r="AW137" s="157"/>
      <c r="AX137" s="157"/>
      <c r="AY137" s="157"/>
      <c r="AZ137" s="157"/>
      <c r="BA137" s="157"/>
      <c r="BB137" s="157"/>
      <c r="BC137" s="157"/>
      <c r="BD137" s="157"/>
      <c r="BE137" s="157"/>
      <c r="BF137" s="157" t="s">
        <v>2791</v>
      </c>
    </row>
    <row r="138" spans="1:58" s="72" customFormat="1" ht="24.95" hidden="1" customHeight="1">
      <c r="A138" s="569"/>
      <c r="B138" s="164"/>
      <c r="C138" s="157" t="s">
        <v>567</v>
      </c>
      <c r="D138" s="157"/>
      <c r="E138" s="157" t="s">
        <v>12767</v>
      </c>
      <c r="F138" s="157" t="s">
        <v>567</v>
      </c>
      <c r="G138" s="157"/>
      <c r="H138" s="204"/>
      <c r="I138" s="202" t="s">
        <v>12768</v>
      </c>
      <c r="J138" s="157"/>
      <c r="K138" s="157"/>
      <c r="L138" s="160">
        <v>10296</v>
      </c>
      <c r="M138" s="160">
        <v>1500</v>
      </c>
      <c r="N138" s="160">
        <v>2913.3</v>
      </c>
      <c r="O138" s="157" t="s">
        <v>396</v>
      </c>
      <c r="P138" s="160"/>
      <c r="Q138" s="160"/>
      <c r="R138" s="160"/>
      <c r="S138" s="160"/>
      <c r="T138" s="160"/>
      <c r="U138" s="160"/>
      <c r="V138" s="160"/>
      <c r="W138" s="160">
        <v>25</v>
      </c>
      <c r="X138" s="160"/>
      <c r="Y138" s="160">
        <v>6</v>
      </c>
      <c r="Z138" s="160"/>
      <c r="AA138" s="157"/>
      <c r="AB138" s="160"/>
      <c r="AC138" s="157"/>
      <c r="AD138" s="157"/>
      <c r="AE138" s="157">
        <v>2017</v>
      </c>
      <c r="AF138" s="157"/>
      <c r="AG138" s="157"/>
      <c r="AH138" s="157"/>
      <c r="AI138" s="157"/>
      <c r="AJ138" s="157"/>
      <c r="AK138" s="157"/>
      <c r="AL138" s="160">
        <v>8600</v>
      </c>
      <c r="AM138" s="157"/>
      <c r="AN138" s="157"/>
      <c r="AO138" s="157"/>
      <c r="AP138" s="157"/>
      <c r="AQ138" s="157"/>
      <c r="AR138" s="157"/>
      <c r="AS138" s="157"/>
      <c r="AT138" s="157"/>
      <c r="AU138" s="157"/>
      <c r="AV138" s="157"/>
      <c r="AW138" s="157"/>
      <c r="AX138" s="157"/>
      <c r="AY138" s="157"/>
      <c r="AZ138" s="157"/>
      <c r="BA138" s="157"/>
      <c r="BB138" s="157"/>
      <c r="BC138" s="157"/>
      <c r="BD138" s="157"/>
      <c r="BE138" s="157"/>
      <c r="BF138" s="157" t="s">
        <v>12769</v>
      </c>
    </row>
    <row r="139" spans="1:58" s="72" customFormat="1" ht="24.95" hidden="1" customHeight="1">
      <c r="A139" s="569"/>
      <c r="B139" s="164"/>
      <c r="C139" s="157" t="s">
        <v>607</v>
      </c>
      <c r="D139" s="157"/>
      <c r="E139" s="157" t="s">
        <v>12252</v>
      </c>
      <c r="F139" s="157" t="s">
        <v>607</v>
      </c>
      <c r="G139" s="157"/>
      <c r="H139" s="157"/>
      <c r="I139" s="157" t="s">
        <v>12770</v>
      </c>
      <c r="J139" s="157"/>
      <c r="K139" s="157"/>
      <c r="L139" s="160">
        <v>9250</v>
      </c>
      <c r="M139" s="160">
        <v>1503</v>
      </c>
      <c r="N139" s="160">
        <v>5794</v>
      </c>
      <c r="O139" s="157" t="s">
        <v>396</v>
      </c>
      <c r="P139" s="160"/>
      <c r="Q139" s="160"/>
      <c r="R139" s="160"/>
      <c r="S139" s="160"/>
      <c r="T139" s="160"/>
      <c r="U139" s="160"/>
      <c r="V139" s="160"/>
      <c r="W139" s="160">
        <v>25</v>
      </c>
      <c r="X139" s="160">
        <v>15</v>
      </c>
      <c r="Y139" s="160">
        <v>6</v>
      </c>
      <c r="Z139" s="160">
        <v>375</v>
      </c>
      <c r="AA139" s="157"/>
      <c r="AB139" s="160"/>
      <c r="AC139" s="157"/>
      <c r="AD139" s="157"/>
      <c r="AE139" s="157">
        <v>2000</v>
      </c>
      <c r="AF139" s="157"/>
      <c r="AG139" s="157"/>
      <c r="AH139" s="157"/>
      <c r="AI139" s="157"/>
      <c r="AJ139" s="157"/>
      <c r="AK139" s="157"/>
      <c r="AL139" s="160">
        <v>12700</v>
      </c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 t="s">
        <v>2792</v>
      </c>
    </row>
    <row r="140" spans="1:58" s="72" customFormat="1" ht="24.95" hidden="1" customHeight="1">
      <c r="A140" s="569"/>
      <c r="B140" s="164"/>
      <c r="C140" s="157" t="s">
        <v>2099</v>
      </c>
      <c r="D140" s="157" t="s">
        <v>2793</v>
      </c>
      <c r="E140" s="157" t="s">
        <v>2794</v>
      </c>
      <c r="F140" s="157" t="s">
        <v>2101</v>
      </c>
      <c r="G140" s="157" t="s">
        <v>2682</v>
      </c>
      <c r="H140" s="157" t="s">
        <v>2642</v>
      </c>
      <c r="I140" s="157" t="s">
        <v>2795</v>
      </c>
      <c r="J140" s="157">
        <v>25</v>
      </c>
      <c r="K140" s="157" t="s">
        <v>2796</v>
      </c>
      <c r="L140" s="160">
        <v>56523</v>
      </c>
      <c r="M140" s="160">
        <v>9224</v>
      </c>
      <c r="N140" s="160">
        <v>12343</v>
      </c>
      <c r="O140" s="157" t="s">
        <v>396</v>
      </c>
      <c r="P140" s="160">
        <v>25</v>
      </c>
      <c r="Q140" s="160">
        <v>25</v>
      </c>
      <c r="R140" s="160">
        <v>5</v>
      </c>
      <c r="S140" s="160">
        <v>50</v>
      </c>
      <c r="T140" s="160">
        <v>25</v>
      </c>
      <c r="U140" s="160">
        <v>8</v>
      </c>
      <c r="V140" s="160">
        <v>5209</v>
      </c>
      <c r="W140" s="160"/>
      <c r="X140" s="160"/>
      <c r="Y140" s="160"/>
      <c r="Z140" s="160"/>
      <c r="AA140" s="157"/>
      <c r="AB140" s="160">
        <v>1500</v>
      </c>
      <c r="AC140" s="157" t="s">
        <v>465</v>
      </c>
      <c r="AD140" s="157"/>
      <c r="AE140" s="157">
        <v>1984</v>
      </c>
      <c r="AF140" s="157"/>
      <c r="AG140" s="157" t="s">
        <v>2797</v>
      </c>
      <c r="AH140" s="157" t="s">
        <v>2708</v>
      </c>
      <c r="AI140" s="157"/>
      <c r="AJ140" s="157"/>
      <c r="AK140" s="157"/>
      <c r="AL140" s="160">
        <v>6560</v>
      </c>
      <c r="AM140" s="157"/>
      <c r="AN140" s="157"/>
      <c r="AO140" s="157">
        <v>1</v>
      </c>
      <c r="AP140" s="157" t="s">
        <v>2798</v>
      </c>
      <c r="AQ140" s="157" t="s">
        <v>937</v>
      </c>
      <c r="AR140" s="157"/>
      <c r="AS140" s="157"/>
      <c r="AT140" s="157"/>
      <c r="AU140" s="157"/>
      <c r="AV140" s="157"/>
      <c r="AW140" s="157"/>
      <c r="AX140" s="157"/>
      <c r="AY140" s="157"/>
      <c r="AZ140" s="157"/>
      <c r="BA140" s="157"/>
      <c r="BB140" s="157"/>
      <c r="BC140" s="157"/>
      <c r="BD140" s="157"/>
      <c r="BE140" s="157"/>
      <c r="BF140" s="157" t="s">
        <v>2799</v>
      </c>
    </row>
    <row r="141" spans="1:58" s="72" customFormat="1" ht="24.95" hidden="1" customHeight="1">
      <c r="A141" s="569"/>
      <c r="B141" s="164"/>
      <c r="C141" s="674" t="s">
        <v>2099</v>
      </c>
      <c r="D141" s="674" t="s">
        <v>2800</v>
      </c>
      <c r="E141" s="674" t="s">
        <v>1428</v>
      </c>
      <c r="F141" s="674" t="s">
        <v>2101</v>
      </c>
      <c r="G141" s="674" t="s">
        <v>2682</v>
      </c>
      <c r="H141" s="674" t="s">
        <v>2642</v>
      </c>
      <c r="I141" s="674" t="s">
        <v>2753</v>
      </c>
      <c r="J141" s="674">
        <v>39</v>
      </c>
      <c r="K141" s="674" t="s">
        <v>2796</v>
      </c>
      <c r="L141" s="672">
        <v>9918</v>
      </c>
      <c r="M141" s="672"/>
      <c r="N141" s="672">
        <v>6572</v>
      </c>
      <c r="O141" s="674" t="s">
        <v>396</v>
      </c>
      <c r="P141" s="672"/>
      <c r="Q141" s="672"/>
      <c r="R141" s="672"/>
      <c r="S141" s="672"/>
      <c r="T141" s="672"/>
      <c r="U141" s="672"/>
      <c r="V141" s="672"/>
      <c r="W141" s="672">
        <v>25</v>
      </c>
      <c r="X141" s="672">
        <v>15</v>
      </c>
      <c r="Y141" s="672">
        <v>7</v>
      </c>
      <c r="Z141" s="672">
        <v>375</v>
      </c>
      <c r="AA141" s="674"/>
      <c r="AB141" s="672">
        <v>1000</v>
      </c>
      <c r="AC141" s="674"/>
      <c r="AD141" s="674"/>
      <c r="AE141" s="674">
        <v>1991</v>
      </c>
      <c r="AF141" s="674"/>
      <c r="AG141" s="674" t="s">
        <v>2801</v>
      </c>
      <c r="AH141" s="674" t="s">
        <v>2756</v>
      </c>
      <c r="AI141" s="674"/>
      <c r="AJ141" s="674"/>
      <c r="AK141" s="674"/>
      <c r="AL141" s="672">
        <v>3384</v>
      </c>
      <c r="AM141" s="674"/>
      <c r="AN141" s="674"/>
      <c r="AO141" s="674"/>
      <c r="AP141" s="674"/>
      <c r="AQ141" s="674"/>
      <c r="AR141" s="674"/>
      <c r="AS141" s="674"/>
      <c r="AT141" s="674"/>
      <c r="AU141" s="674"/>
      <c r="AV141" s="674"/>
      <c r="AW141" s="674"/>
      <c r="AX141" s="674"/>
      <c r="AY141" s="674"/>
      <c r="AZ141" s="674"/>
      <c r="BA141" s="674"/>
      <c r="BB141" s="674"/>
      <c r="BC141" s="674"/>
      <c r="BD141" s="674"/>
      <c r="BE141" s="674"/>
      <c r="BF141" s="674" t="s">
        <v>1518</v>
      </c>
    </row>
    <row r="142" spans="1:58" s="72" customFormat="1" ht="24.95" hidden="1" customHeight="1">
      <c r="A142" s="569"/>
      <c r="B142" s="164"/>
      <c r="C142" s="157" t="s">
        <v>2099</v>
      </c>
      <c r="D142" s="157"/>
      <c r="E142" s="157" t="s">
        <v>2802</v>
      </c>
      <c r="F142" s="157" t="s">
        <v>2099</v>
      </c>
      <c r="G142" s="157"/>
      <c r="H142" s="157"/>
      <c r="I142" s="157" t="s">
        <v>2803</v>
      </c>
      <c r="J142" s="157"/>
      <c r="K142" s="157"/>
      <c r="L142" s="160">
        <v>18815</v>
      </c>
      <c r="M142" s="160">
        <v>3794</v>
      </c>
      <c r="N142" s="160">
        <v>6249</v>
      </c>
      <c r="O142" s="157" t="s">
        <v>396</v>
      </c>
      <c r="P142" s="160"/>
      <c r="Q142" s="160"/>
      <c r="R142" s="160"/>
      <c r="S142" s="160"/>
      <c r="T142" s="160"/>
      <c r="U142" s="160"/>
      <c r="V142" s="160"/>
      <c r="W142" s="160">
        <v>25</v>
      </c>
      <c r="X142" s="160">
        <v>13</v>
      </c>
      <c r="Y142" s="160">
        <v>6</v>
      </c>
      <c r="Z142" s="160">
        <v>325</v>
      </c>
      <c r="AA142" s="157"/>
      <c r="AB142" s="160"/>
      <c r="AC142" s="157"/>
      <c r="AD142" s="157"/>
      <c r="AE142" s="157">
        <v>2004</v>
      </c>
      <c r="AF142" s="157"/>
      <c r="AG142" s="157"/>
      <c r="AH142" s="157"/>
      <c r="AI142" s="157"/>
      <c r="AJ142" s="157"/>
      <c r="AK142" s="157"/>
      <c r="AL142" s="160">
        <v>2293</v>
      </c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 t="s">
        <v>2804</v>
      </c>
    </row>
    <row r="143" spans="1:58" s="72" customFormat="1" ht="24.95" hidden="1" customHeight="1">
      <c r="A143" s="569"/>
      <c r="B143" s="164"/>
      <c r="C143" s="157" t="s">
        <v>2099</v>
      </c>
      <c r="D143" s="157"/>
      <c r="E143" s="157" t="s">
        <v>2805</v>
      </c>
      <c r="F143" s="157" t="s">
        <v>2101</v>
      </c>
      <c r="G143" s="157"/>
      <c r="H143" s="157"/>
      <c r="I143" s="157" t="s">
        <v>2712</v>
      </c>
      <c r="J143" s="157"/>
      <c r="K143" s="157"/>
      <c r="L143" s="160">
        <v>3900</v>
      </c>
      <c r="M143" s="160">
        <v>1323</v>
      </c>
      <c r="N143" s="160">
        <v>2202</v>
      </c>
      <c r="O143" s="157" t="s">
        <v>396</v>
      </c>
      <c r="P143" s="160"/>
      <c r="Q143" s="160"/>
      <c r="R143" s="160"/>
      <c r="S143" s="160"/>
      <c r="T143" s="160"/>
      <c r="U143" s="160"/>
      <c r="V143" s="160"/>
      <c r="W143" s="160">
        <v>25</v>
      </c>
      <c r="X143" s="160">
        <v>13</v>
      </c>
      <c r="Y143" s="160">
        <v>6</v>
      </c>
      <c r="Z143" s="160">
        <v>325</v>
      </c>
      <c r="AA143" s="157"/>
      <c r="AB143" s="160"/>
      <c r="AC143" s="157"/>
      <c r="AD143" s="157"/>
      <c r="AE143" s="157">
        <v>2007</v>
      </c>
      <c r="AF143" s="157"/>
      <c r="AG143" s="157"/>
      <c r="AH143" s="157"/>
      <c r="AI143" s="157"/>
      <c r="AJ143" s="157"/>
      <c r="AK143" s="157"/>
      <c r="AL143" s="160">
        <v>4500</v>
      </c>
      <c r="AM143" s="157"/>
      <c r="AN143" s="157"/>
      <c r="AO143" s="157"/>
      <c r="AP143" s="157"/>
      <c r="AQ143" s="157"/>
      <c r="AR143" s="157"/>
      <c r="AS143" s="157"/>
      <c r="AT143" s="157"/>
      <c r="AU143" s="157"/>
      <c r="AV143" s="157"/>
      <c r="AW143" s="157"/>
      <c r="AX143" s="157"/>
      <c r="AY143" s="157"/>
      <c r="AZ143" s="157"/>
      <c r="BA143" s="157"/>
      <c r="BB143" s="157"/>
      <c r="BC143" s="157"/>
      <c r="BD143" s="157"/>
      <c r="BE143" s="157"/>
      <c r="BF143" s="157"/>
    </row>
    <row r="144" spans="1:58" s="72" customFormat="1" ht="24.95" hidden="1" customHeight="1">
      <c r="A144" s="569"/>
      <c r="B144" s="164"/>
      <c r="C144" s="157" t="s">
        <v>2099</v>
      </c>
      <c r="D144" s="157"/>
      <c r="E144" s="157" t="s">
        <v>2806</v>
      </c>
      <c r="F144" s="157" t="s">
        <v>2099</v>
      </c>
      <c r="G144" s="157"/>
      <c r="H144" s="157"/>
      <c r="I144" s="157" t="s">
        <v>2807</v>
      </c>
      <c r="J144" s="157"/>
      <c r="K144" s="157"/>
      <c r="L144" s="160">
        <v>6489</v>
      </c>
      <c r="M144" s="160">
        <v>1477</v>
      </c>
      <c r="N144" s="160">
        <v>4125</v>
      </c>
      <c r="O144" s="157" t="s">
        <v>396</v>
      </c>
      <c r="P144" s="160"/>
      <c r="Q144" s="160"/>
      <c r="R144" s="160"/>
      <c r="S144" s="160"/>
      <c r="T144" s="160"/>
      <c r="U144" s="160"/>
      <c r="V144" s="160"/>
      <c r="W144" s="160">
        <v>25</v>
      </c>
      <c r="X144" s="160">
        <v>13</v>
      </c>
      <c r="Y144" s="160">
        <v>6</v>
      </c>
      <c r="Z144" s="160">
        <v>325</v>
      </c>
      <c r="AA144" s="157"/>
      <c r="AB144" s="160"/>
      <c r="AC144" s="157"/>
      <c r="AD144" s="157"/>
      <c r="AE144" s="157">
        <v>1999</v>
      </c>
      <c r="AF144" s="157"/>
      <c r="AG144" s="157"/>
      <c r="AH144" s="157"/>
      <c r="AI144" s="157"/>
      <c r="AJ144" s="157"/>
      <c r="AK144" s="157"/>
      <c r="AL144" s="160"/>
      <c r="AM144" s="157"/>
      <c r="AN144" s="157"/>
      <c r="AO144" s="157"/>
      <c r="AP144" s="157"/>
      <c r="AQ144" s="157"/>
      <c r="AR144" s="157"/>
      <c r="AS144" s="157"/>
      <c r="AT144" s="157"/>
      <c r="AU144" s="157"/>
      <c r="AV144" s="157"/>
      <c r="AW144" s="157"/>
      <c r="AX144" s="157"/>
      <c r="AY144" s="157"/>
      <c r="AZ144" s="157"/>
      <c r="BA144" s="157"/>
      <c r="BB144" s="157"/>
      <c r="BC144" s="157"/>
      <c r="BD144" s="157"/>
      <c r="BE144" s="157"/>
      <c r="BF144" s="157" t="s">
        <v>2791</v>
      </c>
    </row>
    <row r="145" spans="1:59" s="72" customFormat="1" ht="24.95" hidden="1" customHeight="1">
      <c r="A145" s="569">
        <v>2</v>
      </c>
      <c r="B145" s="164"/>
      <c r="C145" s="157" t="s">
        <v>2099</v>
      </c>
      <c r="D145" s="157"/>
      <c r="E145" s="157" t="s">
        <v>2808</v>
      </c>
      <c r="F145" s="157" t="s">
        <v>2101</v>
      </c>
      <c r="G145" s="157"/>
      <c r="H145" s="157"/>
      <c r="I145" s="157" t="s">
        <v>2809</v>
      </c>
      <c r="J145" s="157"/>
      <c r="K145" s="157"/>
      <c r="L145" s="160">
        <v>6623</v>
      </c>
      <c r="M145" s="160">
        <v>2816</v>
      </c>
      <c r="N145" s="160">
        <v>11222</v>
      </c>
      <c r="O145" s="157" t="s">
        <v>396</v>
      </c>
      <c r="P145" s="160"/>
      <c r="Q145" s="160"/>
      <c r="R145" s="160"/>
      <c r="S145" s="160"/>
      <c r="T145" s="160"/>
      <c r="U145" s="160"/>
      <c r="V145" s="160"/>
      <c r="W145" s="160">
        <v>25</v>
      </c>
      <c r="X145" s="160">
        <v>13</v>
      </c>
      <c r="Y145" s="160">
        <v>6</v>
      </c>
      <c r="Z145" s="160">
        <v>325</v>
      </c>
      <c r="AA145" s="157"/>
      <c r="AB145" s="160"/>
      <c r="AC145" s="157"/>
      <c r="AD145" s="157"/>
      <c r="AE145" s="157">
        <v>2006</v>
      </c>
      <c r="AF145" s="157"/>
      <c r="AG145" s="157"/>
      <c r="AH145" s="157"/>
      <c r="AI145" s="157"/>
      <c r="AJ145" s="157"/>
      <c r="AK145" s="157"/>
      <c r="AL145" s="160">
        <v>14778</v>
      </c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7"/>
      <c r="AY145" s="157"/>
      <c r="AZ145" s="157"/>
      <c r="BA145" s="157"/>
      <c r="BB145" s="157"/>
      <c r="BC145" s="157"/>
      <c r="BD145" s="157"/>
      <c r="BE145" s="157"/>
      <c r="BF145" s="157" t="s">
        <v>15244</v>
      </c>
    </row>
    <row r="146" spans="1:59" s="72" customFormat="1" ht="24.95" hidden="1" customHeight="1">
      <c r="A146" s="569">
        <v>3</v>
      </c>
      <c r="B146" s="164"/>
      <c r="C146" s="157" t="s">
        <v>2099</v>
      </c>
      <c r="D146" s="157"/>
      <c r="E146" s="157" t="s">
        <v>2810</v>
      </c>
      <c r="F146" s="157" t="s">
        <v>2101</v>
      </c>
      <c r="G146" s="157"/>
      <c r="H146" s="157"/>
      <c r="I146" s="157" t="s">
        <v>2811</v>
      </c>
      <c r="J146" s="157"/>
      <c r="K146" s="157"/>
      <c r="L146" s="160">
        <v>9910</v>
      </c>
      <c r="M146" s="160">
        <v>1838</v>
      </c>
      <c r="N146" s="160">
        <v>4633</v>
      </c>
      <c r="O146" s="157" t="s">
        <v>396</v>
      </c>
      <c r="P146" s="160"/>
      <c r="Q146" s="160"/>
      <c r="R146" s="160"/>
      <c r="S146" s="160"/>
      <c r="T146" s="160"/>
      <c r="U146" s="160"/>
      <c r="V146" s="160"/>
      <c r="W146" s="160">
        <v>25</v>
      </c>
      <c r="X146" s="160">
        <v>13</v>
      </c>
      <c r="Y146" s="160">
        <v>6</v>
      </c>
      <c r="Z146" s="160">
        <v>325</v>
      </c>
      <c r="AA146" s="157"/>
      <c r="AB146" s="160"/>
      <c r="AC146" s="157"/>
      <c r="AD146" s="157"/>
      <c r="AE146" s="157">
        <v>2000</v>
      </c>
      <c r="AF146" s="157"/>
      <c r="AG146" s="157"/>
      <c r="AH146" s="157"/>
      <c r="AI146" s="157"/>
      <c r="AJ146" s="157"/>
      <c r="AK146" s="157"/>
      <c r="AL146" s="160"/>
      <c r="AM146" s="157"/>
      <c r="AN146" s="157"/>
      <c r="AO146" s="157"/>
      <c r="AP146" s="157"/>
      <c r="AQ146" s="157"/>
      <c r="AR146" s="157"/>
      <c r="AS146" s="157"/>
      <c r="AT146" s="157"/>
      <c r="AU146" s="157"/>
      <c r="AV146" s="157"/>
      <c r="AW146" s="157"/>
      <c r="AX146" s="157"/>
      <c r="AY146" s="157"/>
      <c r="AZ146" s="157"/>
      <c r="BA146" s="157"/>
      <c r="BB146" s="157"/>
      <c r="BC146" s="157"/>
      <c r="BD146" s="157"/>
      <c r="BE146" s="157"/>
      <c r="BF146" s="157" t="s">
        <v>2812</v>
      </c>
    </row>
    <row r="147" spans="1:59" s="72" customFormat="1" ht="24.95" hidden="1" customHeight="1">
      <c r="A147" s="569"/>
      <c r="B147" s="164"/>
      <c r="C147" s="157" t="s">
        <v>2099</v>
      </c>
      <c r="D147" s="157"/>
      <c r="E147" s="157" t="s">
        <v>2813</v>
      </c>
      <c r="F147" s="157" t="s">
        <v>2814</v>
      </c>
      <c r="G147" s="157"/>
      <c r="H147" s="157"/>
      <c r="I147" s="157" t="s">
        <v>12771</v>
      </c>
      <c r="J147" s="157"/>
      <c r="K147" s="157"/>
      <c r="L147" s="160">
        <v>25768</v>
      </c>
      <c r="M147" s="160">
        <v>3641</v>
      </c>
      <c r="N147" s="160">
        <v>3905</v>
      </c>
      <c r="O147" s="157" t="s">
        <v>396</v>
      </c>
      <c r="P147" s="160"/>
      <c r="Q147" s="160"/>
      <c r="R147" s="160"/>
      <c r="S147" s="160"/>
      <c r="T147" s="160"/>
      <c r="U147" s="160"/>
      <c r="V147" s="160"/>
      <c r="W147" s="160">
        <v>50</v>
      </c>
      <c r="X147" s="160">
        <v>21</v>
      </c>
      <c r="Y147" s="160">
        <v>8</v>
      </c>
      <c r="Z147" s="160">
        <v>1050</v>
      </c>
      <c r="AA147" s="157"/>
      <c r="AB147" s="160">
        <v>312</v>
      </c>
      <c r="AC147" s="157"/>
      <c r="AD147" s="157"/>
      <c r="AE147" s="157">
        <v>2002</v>
      </c>
      <c r="AF147" s="157"/>
      <c r="AG147" s="157"/>
      <c r="AH147" s="157"/>
      <c r="AI147" s="157"/>
      <c r="AJ147" s="157"/>
      <c r="AK147" s="157"/>
      <c r="AL147" s="160">
        <v>6188</v>
      </c>
      <c r="AM147" s="157"/>
      <c r="AN147" s="157"/>
      <c r="AO147" s="157"/>
      <c r="AP147" s="157"/>
      <c r="AQ147" s="157"/>
      <c r="AR147" s="157"/>
      <c r="AS147" s="157"/>
      <c r="AT147" s="157"/>
      <c r="AU147" s="157"/>
      <c r="AV147" s="157"/>
      <c r="AW147" s="157"/>
      <c r="AX147" s="157"/>
      <c r="AY147" s="157"/>
      <c r="AZ147" s="157"/>
      <c r="BA147" s="157"/>
      <c r="BB147" s="157"/>
      <c r="BC147" s="157"/>
      <c r="BD147" s="157"/>
      <c r="BE147" s="157"/>
      <c r="BF147" s="157" t="s">
        <v>2815</v>
      </c>
    </row>
    <row r="148" spans="1:59" s="72" customFormat="1" ht="24.95" hidden="1" customHeight="1">
      <c r="A148" s="569"/>
      <c r="B148" s="164"/>
      <c r="C148" s="157" t="s">
        <v>2114</v>
      </c>
      <c r="D148" s="157"/>
      <c r="E148" s="157" t="s">
        <v>2816</v>
      </c>
      <c r="F148" s="157" t="s">
        <v>2114</v>
      </c>
      <c r="G148" s="157"/>
      <c r="H148" s="157"/>
      <c r="I148" s="157" t="s">
        <v>2726</v>
      </c>
      <c r="J148" s="157"/>
      <c r="K148" s="157"/>
      <c r="L148" s="160">
        <v>4628</v>
      </c>
      <c r="M148" s="160">
        <v>2390</v>
      </c>
      <c r="N148" s="160">
        <v>2351</v>
      </c>
      <c r="O148" s="157" t="s">
        <v>396</v>
      </c>
      <c r="P148" s="160"/>
      <c r="Q148" s="160"/>
      <c r="R148" s="160"/>
      <c r="S148" s="160"/>
      <c r="T148" s="160"/>
      <c r="U148" s="160"/>
      <c r="V148" s="160"/>
      <c r="W148" s="160">
        <v>25</v>
      </c>
      <c r="X148" s="160">
        <v>13</v>
      </c>
      <c r="Y148" s="160">
        <v>6</v>
      </c>
      <c r="Z148" s="160">
        <v>472</v>
      </c>
      <c r="AA148" s="157"/>
      <c r="AB148" s="160"/>
      <c r="AC148" s="157"/>
      <c r="AD148" s="157"/>
      <c r="AE148" s="157">
        <v>2006</v>
      </c>
      <c r="AF148" s="157"/>
      <c r="AG148" s="157"/>
      <c r="AH148" s="157"/>
      <c r="AI148" s="157"/>
      <c r="AJ148" s="157"/>
      <c r="AK148" s="157"/>
      <c r="AL148" s="160">
        <v>6421</v>
      </c>
      <c r="AM148" s="157"/>
      <c r="AN148" s="157"/>
      <c r="AO148" s="157"/>
      <c r="AP148" s="157"/>
      <c r="AQ148" s="157"/>
      <c r="AR148" s="157"/>
      <c r="AS148" s="157"/>
      <c r="AT148" s="157"/>
      <c r="AU148" s="157"/>
      <c r="AV148" s="157"/>
      <c r="AW148" s="157"/>
      <c r="AX148" s="157"/>
      <c r="AY148" s="157"/>
      <c r="AZ148" s="157"/>
      <c r="BA148" s="157"/>
      <c r="BB148" s="157"/>
      <c r="BC148" s="157"/>
      <c r="BD148" s="157"/>
      <c r="BE148" s="157"/>
      <c r="BF148" s="157" t="s">
        <v>2817</v>
      </c>
    </row>
    <row r="149" spans="1:59" s="72" customFormat="1" ht="24.95" hidden="1" customHeight="1">
      <c r="A149" s="569"/>
      <c r="B149" s="164"/>
      <c r="C149" s="157" t="s">
        <v>2114</v>
      </c>
      <c r="D149" s="157"/>
      <c r="E149" s="157" t="s">
        <v>2818</v>
      </c>
      <c r="F149" s="157" t="s">
        <v>2114</v>
      </c>
      <c r="G149" s="157"/>
      <c r="H149" s="157"/>
      <c r="I149" s="157" t="s">
        <v>2726</v>
      </c>
      <c r="J149" s="157"/>
      <c r="K149" s="157"/>
      <c r="L149" s="160">
        <v>9000</v>
      </c>
      <c r="M149" s="160">
        <v>1756</v>
      </c>
      <c r="N149" s="160">
        <v>7200</v>
      </c>
      <c r="O149" s="157" t="s">
        <v>396</v>
      </c>
      <c r="P149" s="160"/>
      <c r="Q149" s="160"/>
      <c r="R149" s="160"/>
      <c r="S149" s="160"/>
      <c r="T149" s="160"/>
      <c r="U149" s="160"/>
      <c r="V149" s="160"/>
      <c r="W149" s="160" t="s">
        <v>1361</v>
      </c>
      <c r="X149" s="160" t="s">
        <v>2819</v>
      </c>
      <c r="Y149" s="160" t="s">
        <v>2820</v>
      </c>
      <c r="Z149" s="160" t="s">
        <v>2821</v>
      </c>
      <c r="AA149" s="157"/>
      <c r="AB149" s="160"/>
      <c r="AC149" s="157"/>
      <c r="AD149" s="157"/>
      <c r="AE149" s="157">
        <v>2011</v>
      </c>
      <c r="AF149" s="157"/>
      <c r="AG149" s="157"/>
      <c r="AH149" s="157"/>
      <c r="AI149" s="157"/>
      <c r="AJ149" s="157"/>
      <c r="AK149" s="157"/>
      <c r="AL149" s="160"/>
      <c r="AM149" s="157"/>
      <c r="AN149" s="157"/>
      <c r="AO149" s="157"/>
      <c r="AP149" s="157"/>
      <c r="AQ149" s="157"/>
      <c r="AR149" s="157"/>
      <c r="AS149" s="157"/>
      <c r="AT149" s="157"/>
      <c r="AU149" s="157"/>
      <c r="AV149" s="157"/>
      <c r="AW149" s="157"/>
      <c r="AX149" s="157"/>
      <c r="AY149" s="157"/>
      <c r="AZ149" s="157"/>
      <c r="BA149" s="157"/>
      <c r="BB149" s="157"/>
      <c r="BC149" s="157"/>
      <c r="BD149" s="157"/>
      <c r="BE149" s="157"/>
      <c r="BF149" s="157" t="s">
        <v>2822</v>
      </c>
    </row>
    <row r="150" spans="1:59" s="72" customFormat="1" ht="24.95" hidden="1" customHeight="1">
      <c r="A150" s="569"/>
      <c r="B150" s="589"/>
      <c r="C150" s="157" t="s">
        <v>2114</v>
      </c>
      <c r="D150" s="157"/>
      <c r="E150" s="157" t="s">
        <v>2823</v>
      </c>
      <c r="F150" s="157" t="s">
        <v>2101</v>
      </c>
      <c r="G150" s="157"/>
      <c r="H150" s="157"/>
      <c r="I150" s="157" t="s">
        <v>2106</v>
      </c>
      <c r="J150" s="157"/>
      <c r="K150" s="157"/>
      <c r="L150" s="160">
        <v>30790</v>
      </c>
      <c r="M150" s="160"/>
      <c r="N150" s="160"/>
      <c r="O150" s="157" t="s">
        <v>396</v>
      </c>
      <c r="P150" s="160"/>
      <c r="Q150" s="160"/>
      <c r="R150" s="160"/>
      <c r="S150" s="160"/>
      <c r="T150" s="160"/>
      <c r="U150" s="160"/>
      <c r="V150" s="160"/>
      <c r="W150" s="160">
        <v>25</v>
      </c>
      <c r="X150" s="160">
        <v>13</v>
      </c>
      <c r="Y150" s="160">
        <v>5</v>
      </c>
      <c r="Z150" s="160">
        <v>325</v>
      </c>
      <c r="AA150" s="157"/>
      <c r="AB150" s="160"/>
      <c r="AC150" s="157"/>
      <c r="AD150" s="157"/>
      <c r="AE150" s="157">
        <v>2015</v>
      </c>
      <c r="AF150" s="157"/>
      <c r="AG150" s="157"/>
      <c r="AH150" s="157"/>
      <c r="AI150" s="157"/>
      <c r="AJ150" s="157"/>
      <c r="AK150" s="157"/>
      <c r="AL150" s="160"/>
      <c r="AM150" s="157"/>
      <c r="AN150" s="157"/>
      <c r="AO150" s="157"/>
      <c r="AP150" s="157"/>
      <c r="AQ150" s="157"/>
      <c r="AR150" s="157"/>
      <c r="AS150" s="157"/>
      <c r="AT150" s="157"/>
      <c r="AU150" s="157"/>
      <c r="AV150" s="157"/>
      <c r="AW150" s="157"/>
      <c r="AX150" s="157"/>
      <c r="AY150" s="157"/>
      <c r="AZ150" s="157"/>
      <c r="BA150" s="157"/>
      <c r="BB150" s="157"/>
      <c r="BC150" s="157"/>
      <c r="BD150" s="157"/>
      <c r="BE150" s="157"/>
      <c r="BF150" s="157" t="s">
        <v>12772</v>
      </c>
    </row>
    <row r="151" spans="1:59" s="72" customFormat="1" ht="24.95" hidden="1" customHeight="1">
      <c r="A151" s="569"/>
      <c r="B151" s="198" t="s">
        <v>2243</v>
      </c>
      <c r="C151" s="157" t="s">
        <v>2244</v>
      </c>
      <c r="D151" s="157"/>
      <c r="E151" s="331">
        <f>COUNTA(E152:E173)</f>
        <v>22</v>
      </c>
      <c r="F151" s="157"/>
      <c r="G151" s="157"/>
      <c r="H151" s="157"/>
      <c r="I151" s="157"/>
      <c r="J151" s="157"/>
      <c r="K151" s="157"/>
      <c r="L151" s="160">
        <f>SUM(L152:L173)</f>
        <v>487118.1</v>
      </c>
      <c r="M151" s="160">
        <f>SUM(M152:M173)</f>
        <v>97064.44</v>
      </c>
      <c r="N151" s="160">
        <f>SUM(N152:N173)</f>
        <v>135054.78</v>
      </c>
      <c r="O151" s="157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57"/>
      <c r="AB151" s="160"/>
      <c r="AC151" s="157"/>
      <c r="AD151" s="157"/>
      <c r="AE151" s="157"/>
      <c r="AF151" s="157"/>
      <c r="AG151" s="157"/>
      <c r="AH151" s="157"/>
      <c r="AI151" s="157"/>
      <c r="AJ151" s="157"/>
      <c r="AK151" s="157"/>
      <c r="AL151" s="160"/>
      <c r="AM151" s="157"/>
      <c r="AN151" s="157"/>
      <c r="AO151" s="157"/>
      <c r="AP151" s="157"/>
      <c r="AQ151" s="157"/>
      <c r="AR151" s="157"/>
      <c r="AS151" s="157"/>
      <c r="AT151" s="157"/>
      <c r="AU151" s="157"/>
      <c r="AV151" s="157"/>
      <c r="AW151" s="157"/>
      <c r="AX151" s="157"/>
      <c r="AY151" s="157"/>
      <c r="AZ151" s="157"/>
      <c r="BA151" s="157"/>
      <c r="BB151" s="157"/>
      <c r="BC151" s="157"/>
      <c r="BD151" s="157"/>
      <c r="BE151" s="157"/>
      <c r="BF151" s="157"/>
    </row>
    <row r="152" spans="1:59" s="72" customFormat="1" ht="24.95" hidden="1" customHeight="1">
      <c r="A152" s="569"/>
      <c r="B152" s="164"/>
      <c r="C152" s="157" t="s">
        <v>593</v>
      </c>
      <c r="D152" s="157" t="s">
        <v>1412</v>
      </c>
      <c r="E152" s="157" t="s">
        <v>11285</v>
      </c>
      <c r="F152" s="157" t="s">
        <v>577</v>
      </c>
      <c r="G152" s="157" t="s">
        <v>1413</v>
      </c>
      <c r="H152" s="186" t="s">
        <v>1414</v>
      </c>
      <c r="I152" s="157" t="s">
        <v>825</v>
      </c>
      <c r="J152" s="157">
        <v>0.77272727272727271</v>
      </c>
      <c r="K152" s="157"/>
      <c r="L152" s="160">
        <v>9749</v>
      </c>
      <c r="M152" s="160">
        <v>2601</v>
      </c>
      <c r="N152" s="160">
        <v>6335</v>
      </c>
      <c r="O152" s="157" t="s">
        <v>396</v>
      </c>
      <c r="P152" s="160"/>
      <c r="Q152" s="160"/>
      <c r="R152" s="160"/>
      <c r="S152" s="160">
        <v>50</v>
      </c>
      <c r="T152" s="160"/>
      <c r="U152" s="160">
        <v>8</v>
      </c>
      <c r="V152" s="160"/>
      <c r="W152" s="160"/>
      <c r="X152" s="160"/>
      <c r="Y152" s="160"/>
      <c r="Z152" s="160"/>
      <c r="AA152" s="157"/>
      <c r="AB152" s="160">
        <v>1500</v>
      </c>
      <c r="AC152" s="157" t="s">
        <v>173</v>
      </c>
      <c r="AD152" s="157" t="s">
        <v>324</v>
      </c>
      <c r="AE152" s="157">
        <v>1980</v>
      </c>
      <c r="AF152" s="157"/>
      <c r="AG152" s="157">
        <v>878</v>
      </c>
      <c r="AH152" s="157"/>
      <c r="AI152" s="157"/>
      <c r="AJ152" s="157"/>
      <c r="AK152" s="157"/>
      <c r="AL152" s="160">
        <v>878</v>
      </c>
      <c r="AM152" s="157">
        <v>1999</v>
      </c>
      <c r="AN152" s="157"/>
      <c r="AO152" s="157">
        <v>1</v>
      </c>
      <c r="AP152" s="157">
        <v>150</v>
      </c>
      <c r="AQ152" s="157" t="s">
        <v>1415</v>
      </c>
      <c r="AR152" s="157"/>
      <c r="AS152" s="157" t="s">
        <v>394</v>
      </c>
      <c r="AT152" s="157">
        <v>1</v>
      </c>
      <c r="AU152" s="157">
        <v>183</v>
      </c>
      <c r="AV152" s="157" t="s">
        <v>1416</v>
      </c>
      <c r="AW152" s="157" t="s">
        <v>1211</v>
      </c>
      <c r="AX152" s="157" t="s">
        <v>1417</v>
      </c>
      <c r="AY152" s="157">
        <v>1</v>
      </c>
      <c r="AZ152" s="157">
        <v>86</v>
      </c>
      <c r="BA152" s="157" t="s">
        <v>1418</v>
      </c>
      <c r="BB152" s="157" t="s">
        <v>1419</v>
      </c>
      <c r="BC152" s="157" t="s">
        <v>1420</v>
      </c>
      <c r="BD152" s="157">
        <v>1</v>
      </c>
      <c r="BE152" s="157">
        <v>270</v>
      </c>
      <c r="BF152" s="157" t="s">
        <v>1421</v>
      </c>
    </row>
    <row r="153" spans="1:59" s="72" customFormat="1" ht="24.95" hidden="1" customHeight="1">
      <c r="A153" s="569" t="s">
        <v>145</v>
      </c>
      <c r="B153" s="164"/>
      <c r="C153" s="170" t="s">
        <v>593</v>
      </c>
      <c r="D153" s="170"/>
      <c r="E153" s="170" t="s">
        <v>11286</v>
      </c>
      <c r="F153" s="170" t="s">
        <v>593</v>
      </c>
      <c r="G153" s="170"/>
      <c r="H153" s="170"/>
      <c r="I153" s="170" t="s">
        <v>2848</v>
      </c>
      <c r="J153" s="170"/>
      <c r="K153" s="170"/>
      <c r="L153" s="167"/>
      <c r="M153" s="167">
        <v>1379</v>
      </c>
      <c r="N153" s="167">
        <v>5519</v>
      </c>
      <c r="O153" s="170" t="s">
        <v>396</v>
      </c>
      <c r="P153" s="167"/>
      <c r="Q153" s="167"/>
      <c r="R153" s="167"/>
      <c r="S153" s="167">
        <v>25</v>
      </c>
      <c r="T153" s="167">
        <v>19</v>
      </c>
      <c r="U153" s="167">
        <v>6</v>
      </c>
      <c r="V153" s="167">
        <v>561</v>
      </c>
      <c r="W153" s="167"/>
      <c r="X153" s="167"/>
      <c r="Y153" s="167"/>
      <c r="Z153" s="167"/>
      <c r="AA153" s="170"/>
      <c r="AB153" s="167"/>
      <c r="AC153" s="170"/>
      <c r="AD153" s="170"/>
      <c r="AE153" s="170">
        <v>2012</v>
      </c>
      <c r="AF153" s="170"/>
      <c r="AG153" s="170"/>
      <c r="AH153" s="170"/>
      <c r="AI153" s="170"/>
      <c r="AJ153" s="170"/>
      <c r="AK153" s="170"/>
      <c r="AL153" s="167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 t="s">
        <v>4514</v>
      </c>
    </row>
    <row r="154" spans="1:59" s="72" customFormat="1" ht="24.95" hidden="1" customHeight="1">
      <c r="A154" s="569"/>
      <c r="B154" s="164"/>
      <c r="C154" s="170" t="s">
        <v>13072</v>
      </c>
      <c r="D154" s="170"/>
      <c r="E154" s="170" t="s">
        <v>13073</v>
      </c>
      <c r="F154" s="170" t="s">
        <v>13072</v>
      </c>
      <c r="G154" s="170"/>
      <c r="H154" s="170"/>
      <c r="I154" s="170" t="s">
        <v>13074</v>
      </c>
      <c r="J154" s="170"/>
      <c r="K154" s="170"/>
      <c r="L154" s="167">
        <v>4952.3999999999996</v>
      </c>
      <c r="M154" s="167">
        <v>1775.4</v>
      </c>
      <c r="N154" s="167">
        <v>3281.25</v>
      </c>
      <c r="O154" s="170" t="s">
        <v>396</v>
      </c>
      <c r="P154" s="167"/>
      <c r="Q154" s="167"/>
      <c r="R154" s="167"/>
      <c r="S154" s="167"/>
      <c r="T154" s="167"/>
      <c r="U154" s="167"/>
      <c r="V154" s="167"/>
      <c r="W154" s="167">
        <v>25</v>
      </c>
      <c r="X154" s="167">
        <v>15</v>
      </c>
      <c r="Y154" s="167">
        <v>6</v>
      </c>
      <c r="Z154" s="167">
        <v>375</v>
      </c>
      <c r="AA154" s="170"/>
      <c r="AB154" s="167"/>
      <c r="AC154" s="170"/>
      <c r="AD154" s="170"/>
      <c r="AE154" s="170">
        <v>2018</v>
      </c>
      <c r="AF154" s="170"/>
      <c r="AG154" s="170"/>
      <c r="AH154" s="170"/>
      <c r="AI154" s="170"/>
      <c r="AJ154" s="170"/>
      <c r="AK154" s="170"/>
      <c r="AL154" s="167">
        <v>10337</v>
      </c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 t="s">
        <v>13075</v>
      </c>
      <c r="BG154" s="72" t="s">
        <v>15397</v>
      </c>
    </row>
    <row r="155" spans="1:59" s="1320" customFormat="1" ht="24.95" hidden="1" customHeight="1">
      <c r="A155" s="569" t="s">
        <v>91</v>
      </c>
      <c r="B155" s="164"/>
      <c r="C155" s="1324" t="s">
        <v>796</v>
      </c>
      <c r="D155" s="1324" t="s">
        <v>1422</v>
      </c>
      <c r="E155" s="1324" t="s">
        <v>1423</v>
      </c>
      <c r="F155" s="1324" t="s">
        <v>577</v>
      </c>
      <c r="G155" s="1324" t="s">
        <v>1413</v>
      </c>
      <c r="H155" s="1324" t="s">
        <v>1414</v>
      </c>
      <c r="I155" s="1324" t="s">
        <v>299</v>
      </c>
      <c r="J155" s="1324">
        <v>17</v>
      </c>
      <c r="K155" s="1324"/>
      <c r="L155" s="167"/>
      <c r="M155" s="167">
        <v>2635.64</v>
      </c>
      <c r="N155" s="167">
        <v>4814.7299999999996</v>
      </c>
      <c r="O155" s="1324" t="s">
        <v>396</v>
      </c>
      <c r="P155" s="167"/>
      <c r="Q155" s="167"/>
      <c r="R155" s="167"/>
      <c r="S155" s="167"/>
      <c r="T155" s="167"/>
      <c r="U155" s="167"/>
      <c r="V155" s="167"/>
      <c r="W155" s="167">
        <v>25</v>
      </c>
      <c r="X155" s="167">
        <v>15</v>
      </c>
      <c r="Y155" s="167">
        <v>7</v>
      </c>
      <c r="Z155" s="167">
        <v>375</v>
      </c>
      <c r="AA155" s="1324">
        <v>96</v>
      </c>
      <c r="AB155" s="167"/>
      <c r="AC155" s="1324"/>
      <c r="AD155" s="1324" t="s">
        <v>324</v>
      </c>
      <c r="AE155" s="1324">
        <v>2002</v>
      </c>
      <c r="AF155" s="1324"/>
      <c r="AG155" s="1324">
        <v>1890</v>
      </c>
      <c r="AH155" s="1324"/>
      <c r="AI155" s="1324">
        <v>3750</v>
      </c>
      <c r="AJ155" s="1324"/>
      <c r="AK155" s="1324"/>
      <c r="AL155" s="167">
        <v>5740</v>
      </c>
      <c r="AM155" s="1324"/>
      <c r="AN155" s="1324"/>
      <c r="AO155" s="1324"/>
      <c r="AP155" s="1324"/>
      <c r="AQ155" s="1324"/>
      <c r="AR155" s="1324"/>
      <c r="AS155" s="1324" t="s">
        <v>394</v>
      </c>
      <c r="AT155" s="1324">
        <v>1</v>
      </c>
      <c r="AU155" s="1324">
        <v>221</v>
      </c>
      <c r="AV155" s="1324" t="s">
        <v>1416</v>
      </c>
      <c r="AW155" s="1324" t="s">
        <v>1211</v>
      </c>
      <c r="AX155" s="1324" t="s">
        <v>1417</v>
      </c>
      <c r="AY155" s="1324">
        <v>1</v>
      </c>
      <c r="AZ155" s="1324">
        <v>224</v>
      </c>
      <c r="BA155" s="1324" t="s">
        <v>1418</v>
      </c>
      <c r="BB155" s="1324" t="s">
        <v>1424</v>
      </c>
      <c r="BC155" s="1324" t="s">
        <v>1425</v>
      </c>
      <c r="BD155" s="1324">
        <v>1</v>
      </c>
      <c r="BE155" s="1324">
        <v>99</v>
      </c>
      <c r="BF155" s="1324" t="s">
        <v>1426</v>
      </c>
    </row>
    <row r="156" spans="1:59" s="1320" customFormat="1" ht="24.95" hidden="1" customHeight="1">
      <c r="A156" s="569"/>
      <c r="B156" s="164"/>
      <c r="C156" s="1324" t="s">
        <v>787</v>
      </c>
      <c r="D156" s="1324" t="s">
        <v>1427</v>
      </c>
      <c r="E156" s="1324" t="s">
        <v>1428</v>
      </c>
      <c r="F156" s="1324" t="s">
        <v>577</v>
      </c>
      <c r="G156" s="1324" t="s">
        <v>1429</v>
      </c>
      <c r="H156" s="1324" t="s">
        <v>1430</v>
      </c>
      <c r="I156" s="1324" t="s">
        <v>825</v>
      </c>
      <c r="J156" s="1324">
        <v>39</v>
      </c>
      <c r="K156" s="1324" t="s">
        <v>1431</v>
      </c>
      <c r="L156" s="167"/>
      <c r="M156" s="167">
        <v>2371.54</v>
      </c>
      <c r="N156" s="167">
        <v>6619.3</v>
      </c>
      <c r="O156" s="1324" t="s">
        <v>396</v>
      </c>
      <c r="P156" s="167"/>
      <c r="Q156" s="167"/>
      <c r="R156" s="167"/>
      <c r="S156" s="167"/>
      <c r="T156" s="167"/>
      <c r="U156" s="167"/>
      <c r="V156" s="167"/>
      <c r="W156" s="167">
        <v>25</v>
      </c>
      <c r="X156" s="167">
        <v>15</v>
      </c>
      <c r="Y156" s="167">
        <v>6</v>
      </c>
      <c r="Z156" s="167">
        <v>375</v>
      </c>
      <c r="AA156" s="1324">
        <v>120</v>
      </c>
      <c r="AB156" s="167"/>
      <c r="AC156" s="1324"/>
      <c r="AD156" s="1324"/>
      <c r="AE156" s="1324">
        <v>1992</v>
      </c>
      <c r="AF156" s="1324"/>
      <c r="AG156" s="1324">
        <v>422</v>
      </c>
      <c r="AH156" s="1324"/>
      <c r="AI156" s="1324">
        <v>3000</v>
      </c>
      <c r="AJ156" s="1324"/>
      <c r="AK156" s="1324"/>
      <c r="AL156" s="167">
        <v>3422</v>
      </c>
      <c r="AM156" s="1324"/>
      <c r="AN156" s="1324"/>
      <c r="AO156" s="1324"/>
      <c r="AP156" s="1324"/>
      <c r="AQ156" s="1324"/>
      <c r="AR156" s="1324"/>
      <c r="AS156" s="1324"/>
      <c r="AT156" s="1324"/>
      <c r="AU156" s="1324"/>
      <c r="AV156" s="1324"/>
      <c r="AW156" s="1324"/>
      <c r="AX156" s="1324"/>
      <c r="AY156" s="1324"/>
      <c r="AZ156" s="1324"/>
      <c r="BA156" s="1324"/>
      <c r="BB156" s="1324"/>
      <c r="BC156" s="1324"/>
      <c r="BD156" s="1324"/>
      <c r="BE156" s="1324"/>
      <c r="BF156" s="1324" t="s">
        <v>4514</v>
      </c>
    </row>
    <row r="157" spans="1:59" s="72" customFormat="1" ht="24.95" hidden="1" customHeight="1">
      <c r="A157" s="569"/>
      <c r="B157" s="164"/>
      <c r="C157" s="170" t="s">
        <v>787</v>
      </c>
      <c r="D157" s="170"/>
      <c r="E157" s="170" t="s">
        <v>11287</v>
      </c>
      <c r="F157" s="170" t="s">
        <v>577</v>
      </c>
      <c r="G157" s="170"/>
      <c r="H157" s="170"/>
      <c r="I157" s="170" t="s">
        <v>299</v>
      </c>
      <c r="J157" s="170"/>
      <c r="K157" s="170"/>
      <c r="L157" s="167">
        <v>29478</v>
      </c>
      <c r="M157" s="167">
        <v>2883</v>
      </c>
      <c r="N157" s="167">
        <v>4810</v>
      </c>
      <c r="O157" s="170" t="s">
        <v>396</v>
      </c>
      <c r="P157" s="167"/>
      <c r="Q157" s="167"/>
      <c r="R157" s="167"/>
      <c r="S157" s="167"/>
      <c r="T157" s="167"/>
      <c r="U157" s="167"/>
      <c r="V157" s="167"/>
      <c r="W157" s="167">
        <v>25</v>
      </c>
      <c r="X157" s="167">
        <v>15</v>
      </c>
      <c r="Y157" s="167">
        <v>7</v>
      </c>
      <c r="Z157" s="167">
        <v>375</v>
      </c>
      <c r="AA157" s="170"/>
      <c r="AB157" s="167"/>
      <c r="AC157" s="170"/>
      <c r="AD157" s="170"/>
      <c r="AE157" s="170">
        <v>2009</v>
      </c>
      <c r="AF157" s="170"/>
      <c r="AG157" s="170"/>
      <c r="AH157" s="170"/>
      <c r="AI157" s="170"/>
      <c r="AJ157" s="170"/>
      <c r="AK157" s="170"/>
      <c r="AL157" s="167">
        <v>11755</v>
      </c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 t="s">
        <v>4514</v>
      </c>
    </row>
    <row r="158" spans="1:59" s="72" customFormat="1" ht="24.95" hidden="1" customHeight="1">
      <c r="A158" s="569"/>
      <c r="B158" s="164"/>
      <c r="C158" s="170" t="s">
        <v>809</v>
      </c>
      <c r="D158" s="170" t="s">
        <v>1432</v>
      </c>
      <c r="E158" s="170" t="s">
        <v>11288</v>
      </c>
      <c r="F158" s="170" t="s">
        <v>577</v>
      </c>
      <c r="G158" s="170" t="s">
        <v>1433</v>
      </c>
      <c r="H158" s="170" t="s">
        <v>1434</v>
      </c>
      <c r="I158" s="170" t="s">
        <v>11289</v>
      </c>
      <c r="J158" s="170">
        <v>34</v>
      </c>
      <c r="K158" s="170" t="s">
        <v>1431</v>
      </c>
      <c r="L158" s="167">
        <v>6861</v>
      </c>
      <c r="M158" s="167">
        <v>708</v>
      </c>
      <c r="N158" s="167">
        <v>2015</v>
      </c>
      <c r="O158" s="170" t="s">
        <v>396</v>
      </c>
      <c r="P158" s="167"/>
      <c r="Q158" s="167"/>
      <c r="R158" s="167"/>
      <c r="S158" s="167">
        <v>25</v>
      </c>
      <c r="T158" s="167">
        <v>12</v>
      </c>
      <c r="U158" s="167">
        <v>6</v>
      </c>
      <c r="V158" s="167">
        <v>176</v>
      </c>
      <c r="W158" s="167">
        <v>25</v>
      </c>
      <c r="X158" s="167">
        <v>15</v>
      </c>
      <c r="Y158" s="167">
        <v>6</v>
      </c>
      <c r="Z158" s="167">
        <v>375</v>
      </c>
      <c r="AA158" s="170"/>
      <c r="AB158" s="167"/>
      <c r="AC158" s="170"/>
      <c r="AD158" s="170"/>
      <c r="AE158" s="170">
        <v>1994</v>
      </c>
      <c r="AF158" s="170"/>
      <c r="AG158" s="170"/>
      <c r="AH158" s="170"/>
      <c r="AI158" s="170"/>
      <c r="AJ158" s="170"/>
      <c r="AK158" s="170"/>
      <c r="AL158" s="167">
        <v>649</v>
      </c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 t="s">
        <v>1306</v>
      </c>
    </row>
    <row r="159" spans="1:59" s="72" customFormat="1" ht="24.95" hidden="1" customHeight="1">
      <c r="A159" s="569"/>
      <c r="B159" s="164"/>
      <c r="C159" s="157" t="s">
        <v>809</v>
      </c>
      <c r="D159" s="157"/>
      <c r="E159" s="157" t="s">
        <v>1435</v>
      </c>
      <c r="F159" s="157" t="s">
        <v>809</v>
      </c>
      <c r="G159" s="157"/>
      <c r="H159" s="186"/>
      <c r="I159" s="157" t="s">
        <v>1004</v>
      </c>
      <c r="J159" s="157"/>
      <c r="K159" s="157"/>
      <c r="L159" s="160">
        <v>8745</v>
      </c>
      <c r="M159" s="160">
        <v>1268</v>
      </c>
      <c r="N159" s="160">
        <v>2205</v>
      </c>
      <c r="O159" s="157" t="s">
        <v>396</v>
      </c>
      <c r="P159" s="160"/>
      <c r="Q159" s="160"/>
      <c r="R159" s="160"/>
      <c r="S159" s="160"/>
      <c r="T159" s="160"/>
      <c r="U159" s="160"/>
      <c r="V159" s="160"/>
      <c r="W159" s="160">
        <v>25</v>
      </c>
      <c r="X159" s="160">
        <v>15</v>
      </c>
      <c r="Y159" s="160">
        <v>6</v>
      </c>
      <c r="Z159" s="160">
        <v>388</v>
      </c>
      <c r="AA159" s="157"/>
      <c r="AB159" s="160"/>
      <c r="AC159" s="157"/>
      <c r="AD159" s="157"/>
      <c r="AE159" s="157">
        <v>2004</v>
      </c>
      <c r="AF159" s="157"/>
      <c r="AG159" s="157"/>
      <c r="AH159" s="157"/>
      <c r="AI159" s="157"/>
      <c r="AJ159" s="157"/>
      <c r="AK159" s="157"/>
      <c r="AL159" s="160">
        <v>4430</v>
      </c>
      <c r="AM159" s="157"/>
      <c r="AN159" s="157"/>
      <c r="AO159" s="157"/>
      <c r="AP159" s="157"/>
      <c r="AQ159" s="157"/>
      <c r="AR159" s="157"/>
      <c r="AS159" s="157"/>
      <c r="AT159" s="157"/>
      <c r="AU159" s="157"/>
      <c r="AV159" s="157"/>
      <c r="AW159" s="157"/>
      <c r="AX159" s="157"/>
      <c r="AY159" s="157"/>
      <c r="AZ159" s="157"/>
      <c r="BA159" s="157"/>
      <c r="BB159" s="157"/>
      <c r="BC159" s="157"/>
      <c r="BD159" s="157"/>
      <c r="BE159" s="157"/>
      <c r="BF159" s="157" t="s">
        <v>4514</v>
      </c>
    </row>
    <row r="160" spans="1:59" s="72" customFormat="1" ht="24.95" hidden="1" customHeight="1">
      <c r="A160" s="569"/>
      <c r="B160" s="164"/>
      <c r="C160" s="157" t="s">
        <v>809</v>
      </c>
      <c r="D160" s="157"/>
      <c r="E160" s="157" t="s">
        <v>1436</v>
      </c>
      <c r="F160" s="157" t="s">
        <v>577</v>
      </c>
      <c r="G160" s="157"/>
      <c r="H160" s="186"/>
      <c r="I160" s="157" t="s">
        <v>299</v>
      </c>
      <c r="J160" s="157"/>
      <c r="K160" s="157"/>
      <c r="L160" s="160">
        <v>50020</v>
      </c>
      <c r="M160" s="160">
        <v>43029</v>
      </c>
      <c r="N160" s="160">
        <v>9887</v>
      </c>
      <c r="O160" s="157" t="s">
        <v>396</v>
      </c>
      <c r="P160" s="160"/>
      <c r="Q160" s="160"/>
      <c r="R160" s="160"/>
      <c r="S160" s="160"/>
      <c r="T160" s="160"/>
      <c r="U160" s="160"/>
      <c r="V160" s="160"/>
      <c r="W160" s="160">
        <v>25</v>
      </c>
      <c r="X160" s="160">
        <v>15</v>
      </c>
      <c r="Y160" s="160">
        <v>6</v>
      </c>
      <c r="Z160" s="160">
        <v>388</v>
      </c>
      <c r="AA160" s="157"/>
      <c r="AB160" s="160"/>
      <c r="AC160" s="157"/>
      <c r="AD160" s="157"/>
      <c r="AE160" s="157">
        <v>2006</v>
      </c>
      <c r="AF160" s="157"/>
      <c r="AG160" s="157"/>
      <c r="AH160" s="157"/>
      <c r="AI160" s="157"/>
      <c r="AJ160" s="157"/>
      <c r="AK160" s="157"/>
      <c r="AL160" s="160">
        <v>74000</v>
      </c>
      <c r="AM160" s="157"/>
      <c r="AN160" s="157"/>
      <c r="AO160" s="157"/>
      <c r="AP160" s="157"/>
      <c r="AQ160" s="157"/>
      <c r="AR160" s="157"/>
      <c r="AS160" s="157"/>
      <c r="AT160" s="157"/>
      <c r="AU160" s="157"/>
      <c r="AV160" s="157"/>
      <c r="AW160" s="157"/>
      <c r="AX160" s="157"/>
      <c r="AY160" s="157"/>
      <c r="AZ160" s="157"/>
      <c r="BA160" s="157"/>
      <c r="BB160" s="157"/>
      <c r="BC160" s="157"/>
      <c r="BD160" s="157"/>
      <c r="BE160" s="157"/>
      <c r="BF160" s="157" t="s">
        <v>1437</v>
      </c>
    </row>
    <row r="161" spans="1:59" s="72" customFormat="1" ht="24.95" hidden="1" customHeight="1">
      <c r="A161" s="569"/>
      <c r="B161" s="164"/>
      <c r="C161" s="157" t="s">
        <v>809</v>
      </c>
      <c r="D161" s="157"/>
      <c r="E161" s="157" t="s">
        <v>11290</v>
      </c>
      <c r="F161" s="157" t="s">
        <v>577</v>
      </c>
      <c r="G161" s="157" t="s">
        <v>825</v>
      </c>
      <c r="H161" s="186"/>
      <c r="I161" s="157" t="s">
        <v>825</v>
      </c>
      <c r="J161" s="157"/>
      <c r="K161" s="157"/>
      <c r="L161" s="160">
        <v>63990.7</v>
      </c>
      <c r="M161" s="160">
        <v>11853.91</v>
      </c>
      <c r="N161" s="160">
        <v>26617.119999999999</v>
      </c>
      <c r="O161" s="157" t="s">
        <v>396</v>
      </c>
      <c r="P161" s="160"/>
      <c r="Q161" s="160"/>
      <c r="R161" s="160"/>
      <c r="S161" s="160"/>
      <c r="T161" s="160"/>
      <c r="U161" s="160"/>
      <c r="V161" s="160"/>
      <c r="W161" s="160">
        <v>25</v>
      </c>
      <c r="X161" s="160">
        <v>15</v>
      </c>
      <c r="Y161" s="160">
        <v>5</v>
      </c>
      <c r="Z161" s="160">
        <v>388</v>
      </c>
      <c r="AA161" s="157"/>
      <c r="AB161" s="160"/>
      <c r="AC161" s="157"/>
      <c r="AD161" s="157"/>
      <c r="AE161" s="157">
        <v>2013</v>
      </c>
      <c r="AF161" s="157">
        <v>164965</v>
      </c>
      <c r="AG161" s="157" t="s">
        <v>11291</v>
      </c>
      <c r="AH161" s="157"/>
      <c r="AI161" s="157"/>
      <c r="AJ161" s="157"/>
      <c r="AK161" s="157"/>
      <c r="AL161" s="160">
        <v>164965</v>
      </c>
      <c r="AM161" s="157"/>
      <c r="AN161" s="157"/>
      <c r="AO161" s="157"/>
      <c r="AP161" s="157"/>
      <c r="AQ161" s="157"/>
      <c r="AR161" s="157"/>
      <c r="AS161" s="157"/>
      <c r="AT161" s="157"/>
      <c r="AU161" s="157"/>
      <c r="AV161" s="157"/>
      <c r="AW161" s="157"/>
      <c r="AX161" s="157"/>
      <c r="AY161" s="157"/>
      <c r="AZ161" s="157"/>
      <c r="BA161" s="157"/>
      <c r="BB161" s="157"/>
      <c r="BC161" s="157"/>
      <c r="BD161" s="157"/>
      <c r="BE161" s="157"/>
      <c r="BF161" s="157" t="s">
        <v>11291</v>
      </c>
    </row>
    <row r="162" spans="1:59" s="72" customFormat="1" ht="24.95" hidden="1" customHeight="1">
      <c r="A162" s="569"/>
      <c r="B162" s="164"/>
      <c r="C162" s="157" t="s">
        <v>787</v>
      </c>
      <c r="D162" s="157"/>
      <c r="E162" s="157" t="s">
        <v>1438</v>
      </c>
      <c r="F162" s="157" t="s">
        <v>787</v>
      </c>
      <c r="G162" s="157"/>
      <c r="H162" s="186"/>
      <c r="I162" s="157" t="s">
        <v>11233</v>
      </c>
      <c r="J162" s="157"/>
      <c r="K162" s="157"/>
      <c r="L162" s="160"/>
      <c r="M162" s="160">
        <v>1333</v>
      </c>
      <c r="N162" s="160">
        <v>2442</v>
      </c>
      <c r="O162" s="157" t="s">
        <v>396</v>
      </c>
      <c r="P162" s="160"/>
      <c r="Q162" s="160"/>
      <c r="R162" s="160"/>
      <c r="S162" s="160"/>
      <c r="T162" s="160"/>
      <c r="U162" s="160"/>
      <c r="V162" s="160"/>
      <c r="W162" s="160">
        <v>25</v>
      </c>
      <c r="X162" s="160">
        <v>14</v>
      </c>
      <c r="Y162" s="160">
        <v>6</v>
      </c>
      <c r="Z162" s="160">
        <v>350</v>
      </c>
      <c r="AA162" s="157"/>
      <c r="AB162" s="160"/>
      <c r="AC162" s="157"/>
      <c r="AD162" s="157"/>
      <c r="AE162" s="157">
        <v>2007</v>
      </c>
      <c r="AF162" s="157"/>
      <c r="AG162" s="157"/>
      <c r="AH162" s="157"/>
      <c r="AI162" s="157"/>
      <c r="AJ162" s="157"/>
      <c r="AK162" s="157"/>
      <c r="AL162" s="160">
        <v>6010</v>
      </c>
      <c r="AM162" s="157"/>
      <c r="AN162" s="157"/>
      <c r="AO162" s="157"/>
      <c r="AP162" s="157"/>
      <c r="AQ162" s="157"/>
      <c r="AR162" s="157"/>
      <c r="AS162" s="157"/>
      <c r="AT162" s="157"/>
      <c r="AU162" s="157"/>
      <c r="AV162" s="157"/>
      <c r="AW162" s="157"/>
      <c r="AX162" s="157"/>
      <c r="AY162" s="157"/>
      <c r="AZ162" s="157"/>
      <c r="BA162" s="157"/>
      <c r="BB162" s="157"/>
      <c r="BC162" s="157"/>
      <c r="BD162" s="157"/>
      <c r="BE162" s="157"/>
      <c r="BF162" s="157" t="s">
        <v>4514</v>
      </c>
      <c r="BG162" s="72" t="s">
        <v>15398</v>
      </c>
    </row>
    <row r="163" spans="1:59" s="72" customFormat="1" ht="24.95" hidden="1" customHeight="1">
      <c r="A163" s="569" t="s">
        <v>310</v>
      </c>
      <c r="B163" s="164"/>
      <c r="C163" s="170" t="s">
        <v>787</v>
      </c>
      <c r="D163" s="170"/>
      <c r="E163" s="170" t="s">
        <v>1440</v>
      </c>
      <c r="F163" s="170" t="s">
        <v>787</v>
      </c>
      <c r="G163" s="170"/>
      <c r="H163" s="170"/>
      <c r="I163" s="170" t="s">
        <v>11233</v>
      </c>
      <c r="J163" s="170"/>
      <c r="K163" s="170"/>
      <c r="L163" s="167"/>
      <c r="M163" s="167">
        <v>1683</v>
      </c>
      <c r="N163" s="167">
        <v>4712</v>
      </c>
      <c r="O163" s="170" t="s">
        <v>396</v>
      </c>
      <c r="P163" s="167"/>
      <c r="Q163" s="167"/>
      <c r="R163" s="167"/>
      <c r="S163" s="167"/>
      <c r="T163" s="167"/>
      <c r="U163" s="167"/>
      <c r="V163" s="167"/>
      <c r="W163" s="167">
        <v>25</v>
      </c>
      <c r="X163" s="167">
        <v>15</v>
      </c>
      <c r="Y163" s="167">
        <v>6</v>
      </c>
      <c r="Z163" s="167">
        <v>388</v>
      </c>
      <c r="AA163" s="170"/>
      <c r="AB163" s="167"/>
      <c r="AC163" s="170"/>
      <c r="AD163" s="170"/>
      <c r="AE163" s="170">
        <v>2006</v>
      </c>
      <c r="AF163" s="170"/>
      <c r="AG163" s="170"/>
      <c r="AH163" s="170"/>
      <c r="AI163" s="170"/>
      <c r="AJ163" s="170"/>
      <c r="AK163" s="170"/>
      <c r="AL163" s="167">
        <v>9140</v>
      </c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 t="s">
        <v>4514</v>
      </c>
      <c r="BG163" s="72" t="s">
        <v>15398</v>
      </c>
    </row>
    <row r="164" spans="1:59" s="72" customFormat="1" ht="24.95" hidden="1" customHeight="1">
      <c r="A164" s="569">
        <v>4</v>
      </c>
      <c r="B164" s="164"/>
      <c r="C164" s="170" t="s">
        <v>567</v>
      </c>
      <c r="D164" s="170"/>
      <c r="E164" s="167" t="s">
        <v>1441</v>
      </c>
      <c r="F164" s="170" t="s">
        <v>567</v>
      </c>
      <c r="G164" s="166"/>
      <c r="H164" s="170"/>
      <c r="I164" s="166" t="s">
        <v>299</v>
      </c>
      <c r="J164" s="170"/>
      <c r="K164" s="170"/>
      <c r="L164" s="167">
        <v>14760</v>
      </c>
      <c r="M164" s="167">
        <v>2235</v>
      </c>
      <c r="N164" s="167">
        <v>3895</v>
      </c>
      <c r="O164" s="170" t="s">
        <v>396</v>
      </c>
      <c r="P164" s="167"/>
      <c r="Q164" s="167"/>
      <c r="R164" s="167"/>
      <c r="S164" s="167"/>
      <c r="T164" s="167"/>
      <c r="U164" s="167"/>
      <c r="V164" s="167"/>
      <c r="W164" s="167">
        <v>25</v>
      </c>
      <c r="X164" s="167">
        <v>13</v>
      </c>
      <c r="Y164" s="167">
        <v>6</v>
      </c>
      <c r="Z164" s="167">
        <v>325</v>
      </c>
      <c r="AA164" s="167"/>
      <c r="AB164" s="167"/>
      <c r="AC164" s="170"/>
      <c r="AD164" s="170"/>
      <c r="AE164" s="170">
        <v>2001</v>
      </c>
      <c r="AF164" s="167"/>
      <c r="AG164" s="170"/>
      <c r="AH164" s="170"/>
      <c r="AI164" s="170"/>
      <c r="AJ164" s="170"/>
      <c r="AK164" s="170"/>
      <c r="AL164" s="167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</row>
    <row r="165" spans="1:59" s="72" customFormat="1" ht="24.95" hidden="1" customHeight="1">
      <c r="A165" s="569"/>
      <c r="B165" s="164"/>
      <c r="C165" s="170" t="s">
        <v>567</v>
      </c>
      <c r="D165" s="170"/>
      <c r="E165" s="170" t="s">
        <v>1442</v>
      </c>
      <c r="F165" s="170" t="s">
        <v>567</v>
      </c>
      <c r="G165" s="170"/>
      <c r="H165" s="170"/>
      <c r="I165" s="590" t="s">
        <v>299</v>
      </c>
      <c r="J165" s="170"/>
      <c r="K165" s="170"/>
      <c r="L165" s="167">
        <v>9921</v>
      </c>
      <c r="M165" s="167">
        <v>1363</v>
      </c>
      <c r="N165" s="167">
        <v>5505</v>
      </c>
      <c r="O165" s="170" t="s">
        <v>396</v>
      </c>
      <c r="P165" s="167"/>
      <c r="Q165" s="167"/>
      <c r="R165" s="167"/>
      <c r="S165" s="167"/>
      <c r="T165" s="167"/>
      <c r="U165" s="167"/>
      <c r="V165" s="167"/>
      <c r="W165" s="167">
        <v>25</v>
      </c>
      <c r="X165" s="167">
        <v>13</v>
      </c>
      <c r="Y165" s="167">
        <v>6</v>
      </c>
      <c r="Z165" s="167">
        <v>325</v>
      </c>
      <c r="AA165" s="170"/>
      <c r="AB165" s="167"/>
      <c r="AC165" s="170"/>
      <c r="AD165" s="170"/>
      <c r="AE165" s="170">
        <v>2005</v>
      </c>
      <c r="AF165" s="170"/>
      <c r="AG165" s="170"/>
      <c r="AH165" s="170"/>
      <c r="AI165" s="170"/>
      <c r="AJ165" s="170"/>
      <c r="AK165" s="170"/>
      <c r="AL165" s="167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</row>
    <row r="166" spans="1:59" s="72" customFormat="1" ht="24.95" hidden="1" customHeight="1">
      <c r="A166" s="569"/>
      <c r="B166" s="164"/>
      <c r="C166" s="170" t="s">
        <v>567</v>
      </c>
      <c r="D166" s="170"/>
      <c r="E166" s="170" t="s">
        <v>1443</v>
      </c>
      <c r="F166" s="170" t="s">
        <v>567</v>
      </c>
      <c r="G166" s="170"/>
      <c r="H166" s="170"/>
      <c r="I166" s="170" t="s">
        <v>299</v>
      </c>
      <c r="J166" s="170"/>
      <c r="K166" s="170"/>
      <c r="L166" s="167">
        <v>12475</v>
      </c>
      <c r="M166" s="167">
        <v>1847</v>
      </c>
      <c r="N166" s="167">
        <v>5354</v>
      </c>
      <c r="O166" s="170" t="s">
        <v>396</v>
      </c>
      <c r="P166" s="167"/>
      <c r="Q166" s="167"/>
      <c r="R166" s="167"/>
      <c r="S166" s="167"/>
      <c r="T166" s="167"/>
      <c r="U166" s="167"/>
      <c r="V166" s="167"/>
      <c r="W166" s="167">
        <v>25</v>
      </c>
      <c r="X166" s="167">
        <v>13</v>
      </c>
      <c r="Y166" s="167">
        <v>6</v>
      </c>
      <c r="Z166" s="167">
        <v>325</v>
      </c>
      <c r="AA166" s="170"/>
      <c r="AB166" s="167"/>
      <c r="AC166" s="170"/>
      <c r="AD166" s="170"/>
      <c r="AE166" s="170">
        <v>2008</v>
      </c>
      <c r="AF166" s="170"/>
      <c r="AG166" s="170"/>
      <c r="AH166" s="170"/>
      <c r="AI166" s="170"/>
      <c r="AJ166" s="170"/>
      <c r="AK166" s="170"/>
      <c r="AL166" s="167">
        <v>9700</v>
      </c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</row>
    <row r="167" spans="1:59" s="72" customFormat="1" ht="24.95" hidden="1" customHeight="1">
      <c r="A167" s="569"/>
      <c r="B167" s="164"/>
      <c r="C167" s="170" t="s">
        <v>13072</v>
      </c>
      <c r="D167" s="170"/>
      <c r="E167" s="170" t="s">
        <v>11292</v>
      </c>
      <c r="F167" s="170" t="s">
        <v>577</v>
      </c>
      <c r="G167" s="170"/>
      <c r="H167" s="170"/>
      <c r="I167" s="590" t="s">
        <v>825</v>
      </c>
      <c r="J167" s="170"/>
      <c r="K167" s="170"/>
      <c r="L167" s="167">
        <v>18600</v>
      </c>
      <c r="M167" s="167">
        <v>10621</v>
      </c>
      <c r="N167" s="167">
        <v>18194</v>
      </c>
      <c r="O167" s="170" t="s">
        <v>396</v>
      </c>
      <c r="P167" s="167">
        <v>25</v>
      </c>
      <c r="Q167" s="167">
        <v>30</v>
      </c>
      <c r="R167" s="167">
        <v>5</v>
      </c>
      <c r="S167" s="167">
        <v>50</v>
      </c>
      <c r="T167" s="167">
        <v>25</v>
      </c>
      <c r="U167" s="167">
        <v>10</v>
      </c>
      <c r="V167" s="167">
        <v>1250</v>
      </c>
      <c r="W167" s="167">
        <v>50</v>
      </c>
      <c r="X167" s="167">
        <v>15</v>
      </c>
      <c r="Y167" s="167">
        <v>6</v>
      </c>
      <c r="Z167" s="167">
        <v>750</v>
      </c>
      <c r="AA167" s="170"/>
      <c r="AB167" s="167">
        <v>3006</v>
      </c>
      <c r="AC167" s="170"/>
      <c r="AD167" s="170"/>
      <c r="AE167" s="170">
        <v>2013</v>
      </c>
      <c r="AF167" s="170"/>
      <c r="AG167" s="170"/>
      <c r="AH167" s="170"/>
      <c r="AI167" s="170"/>
      <c r="AJ167" s="170"/>
      <c r="AK167" s="170"/>
      <c r="AL167" s="167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</row>
    <row r="168" spans="1:59" s="72" customFormat="1" ht="24.95" hidden="1" customHeight="1">
      <c r="A168" s="569" t="s">
        <v>145</v>
      </c>
      <c r="B168" s="164"/>
      <c r="C168" s="170" t="s">
        <v>567</v>
      </c>
      <c r="D168" s="170"/>
      <c r="E168" s="170" t="s">
        <v>1444</v>
      </c>
      <c r="F168" s="170" t="s">
        <v>577</v>
      </c>
      <c r="G168" s="170"/>
      <c r="H168" s="170"/>
      <c r="I168" s="590" t="s">
        <v>1445</v>
      </c>
      <c r="J168" s="170"/>
      <c r="K168" s="170"/>
      <c r="L168" s="167">
        <v>4240</v>
      </c>
      <c r="M168" s="167">
        <v>2044.95</v>
      </c>
      <c r="N168" s="167">
        <v>7109.38</v>
      </c>
      <c r="O168" s="170" t="s">
        <v>396</v>
      </c>
      <c r="P168" s="167"/>
      <c r="Q168" s="167"/>
      <c r="R168" s="167"/>
      <c r="S168" s="167"/>
      <c r="T168" s="167"/>
      <c r="U168" s="167"/>
      <c r="V168" s="167"/>
      <c r="W168" s="167">
        <v>25</v>
      </c>
      <c r="X168" s="167">
        <v>13</v>
      </c>
      <c r="Y168" s="167">
        <v>6</v>
      </c>
      <c r="Z168" s="167">
        <v>325</v>
      </c>
      <c r="AA168" s="170"/>
      <c r="AB168" s="167"/>
      <c r="AC168" s="170"/>
      <c r="AD168" s="170"/>
      <c r="AE168" s="170">
        <v>2010</v>
      </c>
      <c r="AF168" s="170"/>
      <c r="AG168" s="170"/>
      <c r="AH168" s="170"/>
      <c r="AI168" s="170"/>
      <c r="AJ168" s="170"/>
      <c r="AK168" s="170"/>
      <c r="AL168" s="167">
        <v>17000</v>
      </c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</row>
    <row r="169" spans="1:59" s="72" customFormat="1" ht="24.95" hidden="1" customHeight="1">
      <c r="A169" s="569"/>
      <c r="B169" s="164"/>
      <c r="C169" s="170" t="s">
        <v>802</v>
      </c>
      <c r="D169" s="170"/>
      <c r="E169" s="170" t="s">
        <v>16178</v>
      </c>
      <c r="F169" s="170" t="s">
        <v>802</v>
      </c>
      <c r="G169" s="170" t="s">
        <v>802</v>
      </c>
      <c r="H169" s="170" t="s">
        <v>16179</v>
      </c>
      <c r="I169" s="590" t="s">
        <v>299</v>
      </c>
      <c r="J169" s="170" t="s">
        <v>16179</v>
      </c>
      <c r="K169" s="170"/>
      <c r="L169" s="167"/>
      <c r="M169" s="167"/>
      <c r="N169" s="167">
        <v>2600</v>
      </c>
      <c r="O169" s="170" t="s">
        <v>396</v>
      </c>
      <c r="P169" s="167"/>
      <c r="Q169" s="167"/>
      <c r="R169" s="167"/>
      <c r="S169" s="167"/>
      <c r="T169" s="167"/>
      <c r="U169" s="167"/>
      <c r="V169" s="167"/>
      <c r="W169" s="167">
        <v>25</v>
      </c>
      <c r="X169" s="167">
        <v>15</v>
      </c>
      <c r="Y169" s="167">
        <v>6</v>
      </c>
      <c r="Z169" s="167">
        <v>375</v>
      </c>
      <c r="AA169" s="170"/>
      <c r="AB169" s="167"/>
      <c r="AC169" s="170"/>
      <c r="AD169" s="170"/>
      <c r="AE169" s="170">
        <v>2019</v>
      </c>
      <c r="AF169" s="170"/>
      <c r="AG169" s="170"/>
      <c r="AH169" s="170"/>
      <c r="AI169" s="170"/>
      <c r="AJ169" s="170"/>
      <c r="AK169" s="170"/>
      <c r="AL169" s="167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 t="s">
        <v>11463</v>
      </c>
    </row>
    <row r="170" spans="1:59" s="72" customFormat="1" ht="24.95" hidden="1" customHeight="1">
      <c r="A170" s="569"/>
      <c r="B170" s="479"/>
      <c r="C170" s="170" t="s">
        <v>802</v>
      </c>
      <c r="D170" s="170"/>
      <c r="E170" s="170" t="s">
        <v>11293</v>
      </c>
      <c r="F170" s="170" t="s">
        <v>802</v>
      </c>
      <c r="G170" s="170"/>
      <c r="H170" s="170"/>
      <c r="I170" s="545" t="s">
        <v>299</v>
      </c>
      <c r="J170" s="170"/>
      <c r="K170" s="170"/>
      <c r="L170" s="167">
        <v>5520</v>
      </c>
      <c r="M170" s="167">
        <v>893</v>
      </c>
      <c r="N170" s="167">
        <v>2411</v>
      </c>
      <c r="O170" s="170" t="s">
        <v>396</v>
      </c>
      <c r="P170" s="167"/>
      <c r="Q170" s="167"/>
      <c r="R170" s="167"/>
      <c r="S170" s="167"/>
      <c r="T170" s="167"/>
      <c r="U170" s="167"/>
      <c r="V170" s="167"/>
      <c r="W170" s="167">
        <v>25</v>
      </c>
      <c r="X170" s="167">
        <v>15</v>
      </c>
      <c r="Y170" s="167">
        <v>4</v>
      </c>
      <c r="Z170" s="167">
        <v>336</v>
      </c>
      <c r="AA170" s="170"/>
      <c r="AB170" s="167"/>
      <c r="AC170" s="170"/>
      <c r="AD170" s="170"/>
      <c r="AE170" s="170">
        <v>2014</v>
      </c>
      <c r="AF170" s="170"/>
      <c r="AG170" s="170"/>
      <c r="AH170" s="170"/>
      <c r="AI170" s="170"/>
      <c r="AJ170" s="170"/>
      <c r="AK170" s="170"/>
      <c r="AL170" s="167">
        <v>7810</v>
      </c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</row>
    <row r="171" spans="1:59" s="72" customFormat="1" ht="24.95" hidden="1" customHeight="1">
      <c r="A171" s="569"/>
      <c r="B171" s="164"/>
      <c r="C171" s="170" t="s">
        <v>822</v>
      </c>
      <c r="D171" s="170"/>
      <c r="E171" s="170" t="s">
        <v>16180</v>
      </c>
      <c r="F171" s="170" t="s">
        <v>822</v>
      </c>
      <c r="G171" s="170"/>
      <c r="H171" s="170"/>
      <c r="I171" s="170" t="s">
        <v>16181</v>
      </c>
      <c r="J171" s="170"/>
      <c r="K171" s="170"/>
      <c r="L171" s="167">
        <v>4132</v>
      </c>
      <c r="M171" s="167">
        <v>2460</v>
      </c>
      <c r="N171" s="167">
        <v>5632</v>
      </c>
      <c r="O171" s="170" t="s">
        <v>396</v>
      </c>
      <c r="P171" s="167"/>
      <c r="Q171" s="167"/>
      <c r="R171" s="167"/>
      <c r="S171" s="167"/>
      <c r="T171" s="167"/>
      <c r="U171" s="167"/>
      <c r="V171" s="167"/>
      <c r="W171" s="167">
        <v>25</v>
      </c>
      <c r="X171" s="167">
        <v>15</v>
      </c>
      <c r="Y171" s="167">
        <v>6</v>
      </c>
      <c r="Z171" s="167">
        <v>375</v>
      </c>
      <c r="AA171" s="170"/>
      <c r="AB171" s="167"/>
      <c r="AC171" s="170"/>
      <c r="AD171" s="170"/>
      <c r="AE171" s="170">
        <v>2019</v>
      </c>
      <c r="AF171" s="170"/>
      <c r="AG171" s="170"/>
      <c r="AH171" s="170"/>
      <c r="AI171" s="170"/>
      <c r="AJ171" s="170"/>
      <c r="AK171" s="170"/>
      <c r="AL171" s="167">
        <v>13405</v>
      </c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 t="s">
        <v>11463</v>
      </c>
    </row>
    <row r="172" spans="1:59" s="72" customFormat="1" ht="24.95" hidden="1" customHeight="1">
      <c r="A172" s="569"/>
      <c r="B172" s="164"/>
      <c r="C172" s="170" t="s">
        <v>822</v>
      </c>
      <c r="D172" s="170"/>
      <c r="E172" s="170" t="s">
        <v>11294</v>
      </c>
      <c r="F172" s="170" t="s">
        <v>577</v>
      </c>
      <c r="G172" s="170"/>
      <c r="H172" s="170"/>
      <c r="I172" s="170" t="s">
        <v>11269</v>
      </c>
      <c r="J172" s="170"/>
      <c r="K172" s="170"/>
      <c r="L172" s="167">
        <v>242485</v>
      </c>
      <c r="M172" s="167">
        <v>2080</v>
      </c>
      <c r="N172" s="167">
        <v>3908</v>
      </c>
      <c r="O172" s="170" t="s">
        <v>396</v>
      </c>
      <c r="P172" s="167"/>
      <c r="Q172" s="167"/>
      <c r="R172" s="167"/>
      <c r="S172" s="167">
        <v>25</v>
      </c>
      <c r="T172" s="167">
        <v>11</v>
      </c>
      <c r="U172" s="167"/>
      <c r="V172" s="167">
        <v>263</v>
      </c>
      <c r="W172" s="167"/>
      <c r="X172" s="167"/>
      <c r="Y172" s="167"/>
      <c r="Z172" s="167"/>
      <c r="AA172" s="170"/>
      <c r="AB172" s="167"/>
      <c r="AC172" s="170"/>
      <c r="AD172" s="170"/>
      <c r="AE172" s="170">
        <v>2017</v>
      </c>
      <c r="AF172" s="170"/>
      <c r="AG172" s="170"/>
      <c r="AH172" s="170"/>
      <c r="AI172" s="170"/>
      <c r="AJ172" s="170"/>
      <c r="AK172" s="170"/>
      <c r="AL172" s="167">
        <v>9335</v>
      </c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</row>
    <row r="173" spans="1:59" s="72" customFormat="1" ht="24.95" hidden="1" customHeight="1">
      <c r="A173" s="569"/>
      <c r="B173" s="164"/>
      <c r="C173" s="170" t="s">
        <v>794</v>
      </c>
      <c r="D173" s="170"/>
      <c r="E173" s="170" t="s">
        <v>11295</v>
      </c>
      <c r="F173" s="170" t="s">
        <v>577</v>
      </c>
      <c r="G173" s="170"/>
      <c r="H173" s="170"/>
      <c r="I173" s="170" t="s">
        <v>299</v>
      </c>
      <c r="J173" s="170"/>
      <c r="K173" s="170"/>
      <c r="L173" s="167">
        <v>1189</v>
      </c>
      <c r="M173" s="167"/>
      <c r="N173" s="167">
        <v>1189</v>
      </c>
      <c r="O173" s="170" t="s">
        <v>396</v>
      </c>
      <c r="P173" s="167"/>
      <c r="Q173" s="167"/>
      <c r="R173" s="167"/>
      <c r="S173" s="167"/>
      <c r="T173" s="167"/>
      <c r="U173" s="167"/>
      <c r="V173" s="167"/>
      <c r="W173" s="167">
        <v>25</v>
      </c>
      <c r="X173" s="167">
        <v>18</v>
      </c>
      <c r="Y173" s="167">
        <v>6</v>
      </c>
      <c r="Z173" s="167">
        <v>450</v>
      </c>
      <c r="AA173" s="170"/>
      <c r="AB173" s="167"/>
      <c r="AC173" s="170"/>
      <c r="AD173" s="170"/>
      <c r="AE173" s="170">
        <v>2013</v>
      </c>
      <c r="AF173" s="170"/>
      <c r="AG173" s="170"/>
      <c r="AH173" s="170"/>
      <c r="AI173" s="170"/>
      <c r="AJ173" s="170"/>
      <c r="AK173" s="170"/>
      <c r="AL173" s="167"/>
      <c r="AM173" s="170"/>
      <c r="AN173" s="170"/>
      <c r="AO173" s="170"/>
      <c r="AP173" s="170"/>
      <c r="AQ173" s="170"/>
      <c r="AR173" s="170"/>
      <c r="AS173" s="170"/>
      <c r="AT173" s="170"/>
      <c r="AU173" s="170"/>
      <c r="AV173" s="170"/>
      <c r="AW173" s="170"/>
      <c r="AX173" s="170"/>
      <c r="AY173" s="170"/>
      <c r="AZ173" s="170"/>
      <c r="BA173" s="170"/>
      <c r="BB173" s="170"/>
      <c r="BC173" s="170"/>
      <c r="BD173" s="170"/>
      <c r="BE173" s="170"/>
      <c r="BF173" s="170"/>
    </row>
    <row r="174" spans="1:59" s="72" customFormat="1" ht="24.95" hidden="1" customHeight="1">
      <c r="A174" s="569" t="s">
        <v>148</v>
      </c>
      <c r="B174" s="198" t="s">
        <v>2420</v>
      </c>
      <c r="C174" s="157" t="s">
        <v>2244</v>
      </c>
      <c r="D174" s="157"/>
      <c r="E174" s="331">
        <f>COUNTA(E175:E184)</f>
        <v>10</v>
      </c>
      <c r="F174" s="157"/>
      <c r="G174" s="157"/>
      <c r="H174" s="186"/>
      <c r="I174" s="157"/>
      <c r="J174" s="157"/>
      <c r="K174" s="157"/>
      <c r="L174" s="160">
        <f>SUM(L175:L184)</f>
        <v>86965.1</v>
      </c>
      <c r="M174" s="160">
        <f t="shared" ref="M174:N174" si="0">SUM(M175:M184)</f>
        <v>40846.619999999995</v>
      </c>
      <c r="N174" s="160">
        <f t="shared" si="0"/>
        <v>65270.21</v>
      </c>
      <c r="O174" s="157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57"/>
      <c r="AB174" s="160"/>
      <c r="AC174" s="157"/>
      <c r="AD174" s="157"/>
      <c r="AE174" s="157"/>
      <c r="AF174" s="157"/>
      <c r="AG174" s="157"/>
      <c r="AH174" s="157"/>
      <c r="AI174" s="157"/>
      <c r="AJ174" s="157"/>
      <c r="AK174" s="157"/>
      <c r="AL174" s="160"/>
      <c r="AM174" s="157"/>
      <c r="AN174" s="157"/>
      <c r="AO174" s="157"/>
      <c r="AP174" s="157"/>
      <c r="AQ174" s="157"/>
      <c r="AR174" s="157"/>
      <c r="AS174" s="157"/>
      <c r="AT174" s="157"/>
      <c r="AU174" s="157"/>
      <c r="AV174" s="157"/>
      <c r="AW174" s="157"/>
      <c r="AX174" s="157"/>
      <c r="AY174" s="157"/>
      <c r="AZ174" s="157"/>
      <c r="BA174" s="157"/>
      <c r="BB174" s="157"/>
      <c r="BC174" s="157"/>
      <c r="BD174" s="157"/>
      <c r="BE174" s="157"/>
      <c r="BF174" s="157"/>
    </row>
    <row r="175" spans="1:59" s="72" customFormat="1" ht="24.95" hidden="1" customHeight="1">
      <c r="A175" s="569"/>
      <c r="B175" s="591"/>
      <c r="C175" s="157" t="s">
        <v>794</v>
      </c>
      <c r="D175" s="157" t="s">
        <v>3157</v>
      </c>
      <c r="E175" s="157" t="s">
        <v>3158</v>
      </c>
      <c r="F175" s="157" t="s">
        <v>794</v>
      </c>
      <c r="G175" s="157" t="s">
        <v>3159</v>
      </c>
      <c r="H175" s="157"/>
      <c r="I175" s="165" t="s">
        <v>15193</v>
      </c>
      <c r="J175" s="157">
        <v>19</v>
      </c>
      <c r="K175" s="157" t="s">
        <v>3160</v>
      </c>
      <c r="L175" s="489">
        <v>2887</v>
      </c>
      <c r="M175" s="160">
        <v>1441</v>
      </c>
      <c r="N175" s="160">
        <v>4520</v>
      </c>
      <c r="O175" s="157" t="s">
        <v>396</v>
      </c>
      <c r="P175" s="160"/>
      <c r="Q175" s="160"/>
      <c r="R175" s="160"/>
      <c r="S175" s="160"/>
      <c r="T175" s="160"/>
      <c r="U175" s="160"/>
      <c r="V175" s="160"/>
      <c r="W175" s="160">
        <v>25</v>
      </c>
      <c r="X175" s="160">
        <v>10</v>
      </c>
      <c r="Y175" s="160">
        <v>5</v>
      </c>
      <c r="Z175" s="160">
        <v>250</v>
      </c>
      <c r="AA175" s="157">
        <v>37</v>
      </c>
      <c r="AB175" s="160"/>
      <c r="AC175" s="157"/>
      <c r="AD175" s="157"/>
      <c r="AE175" s="157">
        <v>2009</v>
      </c>
      <c r="AF175" s="157">
        <v>1999</v>
      </c>
      <c r="AG175" s="157"/>
      <c r="AH175" s="157">
        <v>2867</v>
      </c>
      <c r="AI175" s="157">
        <v>1500</v>
      </c>
      <c r="AJ175" s="157">
        <v>1500</v>
      </c>
      <c r="AK175" s="157"/>
      <c r="AL175" s="160">
        <v>10550</v>
      </c>
      <c r="AM175" s="157">
        <v>5867</v>
      </c>
      <c r="AN175" s="157"/>
      <c r="AO175" s="157"/>
      <c r="AP175" s="157"/>
      <c r="AQ175" s="157"/>
      <c r="AR175" s="157"/>
      <c r="AS175" s="157"/>
      <c r="AT175" s="157"/>
      <c r="AU175" s="157"/>
      <c r="AV175" s="157"/>
      <c r="AW175" s="157"/>
      <c r="AX175" s="157"/>
      <c r="AY175" s="157"/>
      <c r="AZ175" s="157"/>
      <c r="BA175" s="157"/>
      <c r="BB175" s="157"/>
      <c r="BC175" s="157"/>
      <c r="BD175" s="157"/>
      <c r="BE175" s="157"/>
      <c r="BF175" s="157"/>
      <c r="BG175" s="72" t="s">
        <v>1518</v>
      </c>
    </row>
    <row r="176" spans="1:59" s="72" customFormat="1" ht="24.95" hidden="1" customHeight="1">
      <c r="A176" s="569"/>
      <c r="B176" s="591"/>
      <c r="C176" s="157" t="s">
        <v>794</v>
      </c>
      <c r="D176" s="157"/>
      <c r="E176" s="331" t="s">
        <v>3161</v>
      </c>
      <c r="F176" s="157" t="s">
        <v>794</v>
      </c>
      <c r="G176" s="157"/>
      <c r="H176" s="186"/>
      <c r="I176" s="157" t="s">
        <v>15193</v>
      </c>
      <c r="J176" s="157"/>
      <c r="K176" s="157"/>
      <c r="L176" s="160">
        <v>2709.1</v>
      </c>
      <c r="M176" s="160">
        <v>1404.62</v>
      </c>
      <c r="N176" s="160">
        <v>3650.21</v>
      </c>
      <c r="O176" s="157" t="s">
        <v>396</v>
      </c>
      <c r="P176" s="160"/>
      <c r="Q176" s="160"/>
      <c r="R176" s="160"/>
      <c r="S176" s="160"/>
      <c r="T176" s="160"/>
      <c r="U176" s="160"/>
      <c r="V176" s="160"/>
      <c r="W176" s="160">
        <v>25</v>
      </c>
      <c r="X176" s="160">
        <v>10</v>
      </c>
      <c r="Y176" s="160">
        <v>5</v>
      </c>
      <c r="Z176" s="160">
        <v>250</v>
      </c>
      <c r="AA176" s="157"/>
      <c r="AB176" s="160"/>
      <c r="AC176" s="157"/>
      <c r="AD176" s="157"/>
      <c r="AE176" s="157">
        <v>2011</v>
      </c>
      <c r="AF176" s="157">
        <v>2011</v>
      </c>
      <c r="AG176" s="157"/>
      <c r="AH176" s="157"/>
      <c r="AI176" s="157"/>
      <c r="AJ176" s="157"/>
      <c r="AK176" s="157"/>
      <c r="AL176" s="160">
        <v>6050</v>
      </c>
      <c r="AM176" s="157">
        <v>6050</v>
      </c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72" t="s">
        <v>1554</v>
      </c>
    </row>
    <row r="177" spans="1:59" s="72" customFormat="1" ht="24.95" hidden="1" customHeight="1">
      <c r="A177" s="569" t="s">
        <v>310</v>
      </c>
      <c r="B177" s="591"/>
      <c r="C177" s="157" t="s">
        <v>567</v>
      </c>
      <c r="D177" s="157" t="s">
        <v>3072</v>
      </c>
      <c r="E177" s="157" t="s">
        <v>3162</v>
      </c>
      <c r="F177" s="157" t="s">
        <v>588</v>
      </c>
      <c r="G177" s="157" t="s">
        <v>3163</v>
      </c>
      <c r="H177" s="186" t="s">
        <v>1446</v>
      </c>
      <c r="I177" s="157" t="s">
        <v>3164</v>
      </c>
      <c r="J177" s="157" t="s">
        <v>3165</v>
      </c>
      <c r="K177" s="157" t="s">
        <v>3166</v>
      </c>
      <c r="L177" s="489"/>
      <c r="M177" s="160">
        <v>6241</v>
      </c>
      <c r="N177" s="160">
        <v>8741</v>
      </c>
      <c r="O177" s="157" t="s">
        <v>396</v>
      </c>
      <c r="P177" s="160">
        <v>25</v>
      </c>
      <c r="Q177" s="160">
        <v>25</v>
      </c>
      <c r="R177" s="160">
        <v>5</v>
      </c>
      <c r="S177" s="160">
        <v>50</v>
      </c>
      <c r="T177" s="160">
        <v>25</v>
      </c>
      <c r="U177" s="160">
        <v>10</v>
      </c>
      <c r="V177" s="160">
        <v>1250</v>
      </c>
      <c r="W177" s="160">
        <v>25</v>
      </c>
      <c r="X177" s="160">
        <v>25</v>
      </c>
      <c r="Y177" s="160"/>
      <c r="Z177" s="160"/>
      <c r="AA177" s="157" t="s">
        <v>3167</v>
      </c>
      <c r="AB177" s="160">
        <v>1500</v>
      </c>
      <c r="AC177" s="157" t="s">
        <v>465</v>
      </c>
      <c r="AD177" s="157" t="s">
        <v>466</v>
      </c>
      <c r="AE177" s="157" t="s">
        <v>10155</v>
      </c>
      <c r="AF177" s="157">
        <v>1993</v>
      </c>
      <c r="AG177" s="157"/>
      <c r="AH177" s="157" t="s">
        <v>3168</v>
      </c>
      <c r="AI177" s="157" t="s">
        <v>3169</v>
      </c>
      <c r="AJ177" s="157"/>
      <c r="AK177" s="157"/>
      <c r="AL177" s="160"/>
      <c r="AM177" s="157">
        <v>10284</v>
      </c>
      <c r="AN177" s="157"/>
      <c r="AO177" s="157"/>
      <c r="AP177" s="157" t="s">
        <v>3034</v>
      </c>
      <c r="AQ177" s="157"/>
      <c r="AR177" s="157" t="s">
        <v>3170</v>
      </c>
      <c r="AS177" s="157"/>
      <c r="AT177" s="157" t="s">
        <v>394</v>
      </c>
      <c r="AU177" s="157" t="s">
        <v>3034</v>
      </c>
      <c r="AV177" s="157" t="s">
        <v>3171</v>
      </c>
      <c r="AW177" s="157"/>
      <c r="AX177" s="157" t="s">
        <v>615</v>
      </c>
      <c r="AY177" s="157" t="s">
        <v>3172</v>
      </c>
      <c r="AZ177" s="157" t="s">
        <v>3034</v>
      </c>
      <c r="BA177" s="157" t="s">
        <v>3173</v>
      </c>
      <c r="BB177" s="157"/>
      <c r="BC177" s="157" t="s">
        <v>3174</v>
      </c>
      <c r="BD177" s="157"/>
      <c r="BE177" s="157"/>
      <c r="BF177" s="157"/>
      <c r="BG177" s="72" t="s">
        <v>1530</v>
      </c>
    </row>
    <row r="178" spans="1:59" s="72" customFormat="1" ht="24.95" hidden="1" customHeight="1">
      <c r="A178" s="569"/>
      <c r="B178" s="591"/>
      <c r="C178" s="157" t="s">
        <v>567</v>
      </c>
      <c r="D178" s="157" t="s">
        <v>3175</v>
      </c>
      <c r="E178" s="157" t="s">
        <v>3176</v>
      </c>
      <c r="F178" s="157" t="s">
        <v>588</v>
      </c>
      <c r="G178" s="157" t="s">
        <v>3163</v>
      </c>
      <c r="H178" s="186" t="s">
        <v>1446</v>
      </c>
      <c r="I178" s="157" t="s">
        <v>3177</v>
      </c>
      <c r="J178" s="157"/>
      <c r="K178" s="157" t="s">
        <v>1515</v>
      </c>
      <c r="L178" s="160">
        <v>6600</v>
      </c>
      <c r="M178" s="160">
        <v>1671</v>
      </c>
      <c r="N178" s="160">
        <v>6684</v>
      </c>
      <c r="O178" s="157" t="s">
        <v>396</v>
      </c>
      <c r="P178" s="160"/>
      <c r="Q178" s="160"/>
      <c r="R178" s="160"/>
      <c r="S178" s="160"/>
      <c r="T178" s="160"/>
      <c r="U178" s="160"/>
      <c r="V178" s="160"/>
      <c r="W178" s="160">
        <v>25</v>
      </c>
      <c r="X178" s="160">
        <v>25</v>
      </c>
      <c r="Y178" s="160">
        <v>8</v>
      </c>
      <c r="Z178" s="160">
        <v>813</v>
      </c>
      <c r="AA178" s="157" t="s">
        <v>3178</v>
      </c>
      <c r="AB178" s="160"/>
      <c r="AC178" s="157"/>
      <c r="AD178" s="157" t="s">
        <v>466</v>
      </c>
      <c r="AE178" s="157"/>
      <c r="AF178" s="157">
        <v>2000</v>
      </c>
      <c r="AG178" s="157"/>
      <c r="AH178" s="157" t="s">
        <v>3179</v>
      </c>
      <c r="AI178" s="157" t="s">
        <v>3169</v>
      </c>
      <c r="AJ178" s="157"/>
      <c r="AK178" s="157"/>
      <c r="AL178" s="160"/>
      <c r="AM178" s="157">
        <v>10442</v>
      </c>
      <c r="AN178" s="157"/>
      <c r="AO178" s="157"/>
      <c r="AP178" s="157"/>
      <c r="AQ178" s="157"/>
      <c r="AR178" s="157"/>
      <c r="AS178" s="157"/>
      <c r="AT178" s="157"/>
      <c r="AU178" s="157"/>
      <c r="AV178" s="157"/>
      <c r="AW178" s="157"/>
      <c r="AX178" s="157"/>
      <c r="AY178" s="157"/>
      <c r="AZ178" s="157"/>
      <c r="BA178" s="157"/>
      <c r="BB178" s="157"/>
      <c r="BC178" s="157"/>
      <c r="BD178" s="157"/>
      <c r="BE178" s="157"/>
      <c r="BF178" s="157"/>
    </row>
    <row r="179" spans="1:59" s="72" customFormat="1" ht="24.95" hidden="1" customHeight="1">
      <c r="A179" s="569"/>
      <c r="B179" s="591"/>
      <c r="C179" s="157" t="s">
        <v>574</v>
      </c>
      <c r="D179" s="157"/>
      <c r="E179" s="157" t="s">
        <v>3180</v>
      </c>
      <c r="F179" s="157" t="s">
        <v>574</v>
      </c>
      <c r="G179" s="157"/>
      <c r="H179" s="186"/>
      <c r="I179" s="157" t="s">
        <v>15212</v>
      </c>
      <c r="J179" s="157"/>
      <c r="K179" s="157"/>
      <c r="L179" s="160">
        <v>3723</v>
      </c>
      <c r="M179" s="160">
        <v>4984</v>
      </c>
      <c r="N179" s="160">
        <v>4984</v>
      </c>
      <c r="O179" s="157" t="s">
        <v>396</v>
      </c>
      <c r="P179" s="160"/>
      <c r="Q179" s="160"/>
      <c r="R179" s="160"/>
      <c r="S179" s="160"/>
      <c r="T179" s="160"/>
      <c r="U179" s="160"/>
      <c r="V179" s="160"/>
      <c r="W179" s="160">
        <v>25</v>
      </c>
      <c r="X179" s="160">
        <v>10</v>
      </c>
      <c r="Y179" s="160">
        <v>4</v>
      </c>
      <c r="Z179" s="160">
        <v>1172</v>
      </c>
      <c r="AA179" s="157"/>
      <c r="AB179" s="160"/>
      <c r="AC179" s="157"/>
      <c r="AD179" s="157"/>
      <c r="AE179" s="157"/>
      <c r="AF179" s="157">
        <v>2003</v>
      </c>
      <c r="AG179" s="157"/>
      <c r="AH179" s="157"/>
      <c r="AI179" s="157"/>
      <c r="AJ179" s="157"/>
      <c r="AK179" s="157"/>
      <c r="AL179" s="160"/>
      <c r="AM179" s="157">
        <v>4008</v>
      </c>
      <c r="AN179" s="157"/>
      <c r="AO179" s="157"/>
      <c r="AP179" s="157"/>
      <c r="AQ179" s="157"/>
      <c r="AR179" s="157"/>
      <c r="AS179" s="157"/>
      <c r="AT179" s="157"/>
      <c r="AU179" s="157"/>
      <c r="AV179" s="157"/>
      <c r="AW179" s="157"/>
      <c r="AX179" s="157"/>
      <c r="AY179" s="157"/>
      <c r="AZ179" s="157"/>
      <c r="BA179" s="157"/>
      <c r="BB179" s="157"/>
      <c r="BC179" s="157"/>
      <c r="BD179" s="157"/>
      <c r="BE179" s="157"/>
      <c r="BF179" s="157"/>
    </row>
    <row r="180" spans="1:59" s="72" customFormat="1" ht="24.95" hidden="1" customHeight="1">
      <c r="A180" s="569" t="s">
        <v>312</v>
      </c>
      <c r="B180" s="591"/>
      <c r="C180" s="157" t="s">
        <v>574</v>
      </c>
      <c r="D180" s="157"/>
      <c r="E180" s="157" t="s">
        <v>3181</v>
      </c>
      <c r="F180" s="157" t="s">
        <v>588</v>
      </c>
      <c r="G180" s="157"/>
      <c r="H180" s="186"/>
      <c r="I180" s="157" t="s">
        <v>3182</v>
      </c>
      <c r="J180" s="157"/>
      <c r="K180" s="157"/>
      <c r="L180" s="489"/>
      <c r="M180" s="160">
        <v>2574</v>
      </c>
      <c r="N180" s="160">
        <v>6067</v>
      </c>
      <c r="O180" s="157" t="s">
        <v>396</v>
      </c>
      <c r="P180" s="160"/>
      <c r="Q180" s="160"/>
      <c r="R180" s="160"/>
      <c r="S180" s="160"/>
      <c r="T180" s="160"/>
      <c r="U180" s="160"/>
      <c r="V180" s="160"/>
      <c r="W180" s="160">
        <v>25</v>
      </c>
      <c r="X180" s="160">
        <v>6</v>
      </c>
      <c r="Y180" s="160">
        <v>6</v>
      </c>
      <c r="Z180" s="160">
        <v>935</v>
      </c>
      <c r="AA180" s="157"/>
      <c r="AB180" s="160"/>
      <c r="AC180" s="157"/>
      <c r="AD180" s="157"/>
      <c r="AE180" s="157"/>
      <c r="AF180" s="157">
        <v>2009</v>
      </c>
      <c r="AG180" s="157"/>
      <c r="AH180" s="157"/>
      <c r="AI180" s="157"/>
      <c r="AJ180" s="157"/>
      <c r="AK180" s="157"/>
      <c r="AL180" s="160"/>
      <c r="AM180" s="157"/>
      <c r="AN180" s="157"/>
      <c r="AO180" s="157"/>
      <c r="AP180" s="157"/>
      <c r="AQ180" s="157"/>
      <c r="AR180" s="157"/>
      <c r="AS180" s="157"/>
      <c r="AT180" s="157"/>
      <c r="AU180" s="157"/>
      <c r="AV180" s="157"/>
      <c r="AW180" s="157"/>
      <c r="AX180" s="157"/>
      <c r="AY180" s="157"/>
      <c r="AZ180" s="157"/>
      <c r="BA180" s="157"/>
      <c r="BB180" s="157"/>
      <c r="BC180" s="157"/>
      <c r="BD180" s="157"/>
      <c r="BE180" s="157"/>
      <c r="BF180" s="157"/>
      <c r="BG180" s="72" t="s">
        <v>1518</v>
      </c>
    </row>
    <row r="181" spans="1:59" s="72" customFormat="1" ht="24.95" hidden="1" customHeight="1">
      <c r="A181" s="569"/>
      <c r="B181" s="591"/>
      <c r="C181" s="157" t="s">
        <v>607</v>
      </c>
      <c r="D181" s="157"/>
      <c r="E181" s="157" t="s">
        <v>3183</v>
      </c>
      <c r="F181" s="157" t="s">
        <v>607</v>
      </c>
      <c r="G181" s="157"/>
      <c r="H181" s="186"/>
      <c r="I181" s="165" t="s">
        <v>3184</v>
      </c>
      <c r="J181" s="157"/>
      <c r="K181" s="157"/>
      <c r="L181" s="489">
        <v>10508</v>
      </c>
      <c r="M181" s="160"/>
      <c r="N181" s="160">
        <v>5856</v>
      </c>
      <c r="O181" s="157" t="s">
        <v>396</v>
      </c>
      <c r="P181" s="160"/>
      <c r="Q181" s="160"/>
      <c r="R181" s="160"/>
      <c r="S181" s="160">
        <v>25</v>
      </c>
      <c r="T181" s="160">
        <v>17</v>
      </c>
      <c r="U181" s="160">
        <v>6</v>
      </c>
      <c r="V181" s="160">
        <v>425</v>
      </c>
      <c r="W181" s="160">
        <v>15</v>
      </c>
      <c r="X181" s="160">
        <v>10</v>
      </c>
      <c r="Y181" s="160">
        <v>5</v>
      </c>
      <c r="Z181" s="160">
        <v>150</v>
      </c>
      <c r="AA181" s="157"/>
      <c r="AB181" s="160"/>
      <c r="AC181" s="157"/>
      <c r="AD181" s="157"/>
      <c r="AE181" s="157"/>
      <c r="AF181" s="157">
        <v>2012</v>
      </c>
      <c r="AG181" s="157"/>
      <c r="AH181" s="157"/>
      <c r="AI181" s="157"/>
      <c r="AJ181" s="157"/>
      <c r="AK181" s="157"/>
      <c r="AL181" s="160"/>
      <c r="AM181" s="157">
        <v>14250</v>
      </c>
      <c r="AN181" s="157"/>
      <c r="AO181" s="157"/>
      <c r="AP181" s="157"/>
      <c r="AQ181" s="157"/>
      <c r="AR181" s="157"/>
      <c r="AS181" s="157"/>
      <c r="AT181" s="157"/>
      <c r="AU181" s="157"/>
      <c r="AV181" s="157"/>
      <c r="AW181" s="157"/>
      <c r="AX181" s="157"/>
      <c r="AY181" s="157"/>
      <c r="AZ181" s="157"/>
      <c r="BA181" s="157"/>
      <c r="BB181" s="157"/>
      <c r="BC181" s="157"/>
      <c r="BD181" s="157"/>
      <c r="BE181" s="157"/>
      <c r="BF181" s="157"/>
    </row>
    <row r="182" spans="1:59" s="72" customFormat="1" ht="24.95" hidden="1" customHeight="1">
      <c r="A182" s="569"/>
      <c r="B182" s="591"/>
      <c r="C182" s="157" t="s">
        <v>607</v>
      </c>
      <c r="D182" s="157"/>
      <c r="E182" s="157" t="s">
        <v>3185</v>
      </c>
      <c r="F182" s="157" t="s">
        <v>588</v>
      </c>
      <c r="G182" s="157"/>
      <c r="H182" s="186"/>
      <c r="I182" s="157" t="s">
        <v>3186</v>
      </c>
      <c r="J182" s="157"/>
      <c r="K182" s="157"/>
      <c r="L182" s="489"/>
      <c r="M182" s="160"/>
      <c r="N182" s="160">
        <v>3218</v>
      </c>
      <c r="O182" s="157" t="s">
        <v>396</v>
      </c>
      <c r="P182" s="160"/>
      <c r="Q182" s="160"/>
      <c r="R182" s="160"/>
      <c r="S182" s="160">
        <v>18</v>
      </c>
      <c r="T182" s="160"/>
      <c r="U182" s="160">
        <v>4</v>
      </c>
      <c r="V182" s="160">
        <v>336</v>
      </c>
      <c r="W182" s="160"/>
      <c r="X182" s="160"/>
      <c r="Y182" s="160"/>
      <c r="Z182" s="160"/>
      <c r="AA182" s="157"/>
      <c r="AB182" s="160">
        <v>100</v>
      </c>
      <c r="AC182" s="157" t="s">
        <v>465</v>
      </c>
      <c r="AD182" s="157" t="s">
        <v>466</v>
      </c>
      <c r="AE182" s="157"/>
      <c r="AF182" s="157">
        <v>1995</v>
      </c>
      <c r="AG182" s="157"/>
      <c r="AH182" s="157" t="s">
        <v>3187</v>
      </c>
      <c r="AI182" s="157"/>
      <c r="AJ182" s="157"/>
      <c r="AK182" s="157"/>
      <c r="AL182" s="160"/>
      <c r="AM182" s="157">
        <v>3663</v>
      </c>
      <c r="AN182" s="157"/>
      <c r="AO182" s="157"/>
      <c r="AP182" s="157"/>
      <c r="AQ182" s="157"/>
      <c r="AR182" s="157"/>
      <c r="AS182" s="157"/>
      <c r="AT182" s="157"/>
      <c r="AU182" s="157"/>
      <c r="AV182" s="157"/>
      <c r="AW182" s="157"/>
      <c r="AX182" s="157"/>
      <c r="AY182" s="157"/>
      <c r="AZ182" s="157"/>
      <c r="BA182" s="157"/>
      <c r="BB182" s="157"/>
      <c r="BC182" s="157"/>
      <c r="BD182" s="157"/>
      <c r="BE182" s="157"/>
      <c r="BF182" s="157"/>
      <c r="BG182" s="72" t="s">
        <v>3188</v>
      </c>
    </row>
    <row r="183" spans="1:59" s="72" customFormat="1" ht="24.95" hidden="1" customHeight="1">
      <c r="A183" s="564"/>
      <c r="B183" s="591"/>
      <c r="C183" s="157" t="s">
        <v>828</v>
      </c>
      <c r="D183" s="157" t="s">
        <v>3157</v>
      </c>
      <c r="E183" s="157" t="s">
        <v>3189</v>
      </c>
      <c r="F183" s="157" t="s">
        <v>828</v>
      </c>
      <c r="G183" s="157" t="s">
        <v>3159</v>
      </c>
      <c r="H183" s="157"/>
      <c r="I183" s="165" t="s">
        <v>3028</v>
      </c>
      <c r="J183" s="157">
        <v>19</v>
      </c>
      <c r="K183" s="157" t="s">
        <v>3160</v>
      </c>
      <c r="L183" s="489">
        <v>10538</v>
      </c>
      <c r="M183" s="160">
        <v>10538</v>
      </c>
      <c r="N183" s="160">
        <v>2152</v>
      </c>
      <c r="O183" s="157" t="s">
        <v>396</v>
      </c>
      <c r="P183" s="160"/>
      <c r="Q183" s="160"/>
      <c r="R183" s="160"/>
      <c r="S183" s="160"/>
      <c r="T183" s="160"/>
      <c r="U183" s="160"/>
      <c r="V183" s="160"/>
      <c r="W183" s="160">
        <v>25</v>
      </c>
      <c r="X183" s="160">
        <v>10</v>
      </c>
      <c r="Y183" s="160">
        <v>5</v>
      </c>
      <c r="Z183" s="160">
        <v>707</v>
      </c>
      <c r="AA183" s="157">
        <v>37</v>
      </c>
      <c r="AB183" s="160"/>
      <c r="AC183" s="157"/>
      <c r="AD183" s="157"/>
      <c r="AE183" s="157"/>
      <c r="AF183" s="157">
        <v>2003</v>
      </c>
      <c r="AG183" s="157"/>
      <c r="AH183" s="157">
        <v>2867</v>
      </c>
      <c r="AI183" s="157">
        <v>1500</v>
      </c>
      <c r="AJ183" s="157">
        <v>1500</v>
      </c>
      <c r="AK183" s="157"/>
      <c r="AL183" s="157"/>
      <c r="AM183" s="160">
        <v>12500</v>
      </c>
      <c r="AN183" s="157"/>
      <c r="AO183" s="157"/>
      <c r="AP183" s="157"/>
      <c r="AQ183" s="157"/>
      <c r="AR183" s="157"/>
      <c r="AS183" s="157"/>
      <c r="AT183" s="157"/>
      <c r="AU183" s="157"/>
      <c r="AV183" s="157"/>
      <c r="AW183" s="157"/>
      <c r="AX183" s="157"/>
      <c r="AY183" s="157"/>
      <c r="AZ183" s="157"/>
      <c r="BA183" s="157"/>
      <c r="BB183" s="157"/>
      <c r="BC183" s="157"/>
      <c r="BD183" s="157"/>
      <c r="BE183" s="157"/>
      <c r="BF183" s="157"/>
      <c r="BG183" s="86" t="s">
        <v>1518</v>
      </c>
    </row>
    <row r="184" spans="1:59" s="72" customFormat="1" ht="24.95" hidden="1" customHeight="1">
      <c r="A184" s="569"/>
      <c r="B184" s="592"/>
      <c r="C184" s="157" t="s">
        <v>828</v>
      </c>
      <c r="D184" s="157" t="s">
        <v>3157</v>
      </c>
      <c r="E184" s="157" t="s">
        <v>3190</v>
      </c>
      <c r="F184" s="157" t="s">
        <v>588</v>
      </c>
      <c r="G184" s="157" t="s">
        <v>3159</v>
      </c>
      <c r="H184" s="157"/>
      <c r="I184" s="165" t="s">
        <v>3191</v>
      </c>
      <c r="J184" s="157">
        <v>20</v>
      </c>
      <c r="K184" s="157" t="s">
        <v>3160</v>
      </c>
      <c r="L184" s="489">
        <v>50000</v>
      </c>
      <c r="M184" s="160">
        <v>11993</v>
      </c>
      <c r="N184" s="160">
        <v>19398</v>
      </c>
      <c r="O184" s="157" t="s">
        <v>396</v>
      </c>
      <c r="P184" s="160">
        <v>33</v>
      </c>
      <c r="Q184" s="160">
        <v>26</v>
      </c>
      <c r="R184" s="160">
        <v>5</v>
      </c>
      <c r="S184" s="160">
        <v>50</v>
      </c>
      <c r="T184" s="160">
        <v>26</v>
      </c>
      <c r="U184" s="160">
        <v>10</v>
      </c>
      <c r="V184" s="160">
        <v>1300</v>
      </c>
      <c r="W184" s="160">
        <v>50</v>
      </c>
      <c r="X184" s="160">
        <v>21</v>
      </c>
      <c r="Y184" s="160">
        <v>8</v>
      </c>
      <c r="Z184" s="160">
        <v>1050</v>
      </c>
      <c r="AA184" s="157">
        <v>37</v>
      </c>
      <c r="AB184" s="160">
        <v>3293</v>
      </c>
      <c r="AC184" s="157"/>
      <c r="AD184" s="157"/>
      <c r="AE184" s="157"/>
      <c r="AF184" s="157">
        <v>2015</v>
      </c>
      <c r="AG184" s="157"/>
      <c r="AH184" s="157">
        <v>2867</v>
      </c>
      <c r="AI184" s="157">
        <v>1500</v>
      </c>
      <c r="AJ184" s="157">
        <v>1500</v>
      </c>
      <c r="AK184" s="157"/>
      <c r="AL184" s="160"/>
      <c r="AM184" s="157">
        <v>66200</v>
      </c>
      <c r="AN184" s="157"/>
      <c r="AO184" s="157"/>
      <c r="AP184" s="157"/>
      <c r="AQ184" s="157"/>
      <c r="AR184" s="157"/>
      <c r="AS184" s="157"/>
      <c r="AT184" s="157"/>
      <c r="AU184" s="157"/>
      <c r="AV184" s="157"/>
      <c r="AW184" s="157"/>
      <c r="AX184" s="157"/>
      <c r="AY184" s="157"/>
      <c r="AZ184" s="157"/>
      <c r="BA184" s="157"/>
      <c r="BB184" s="157"/>
      <c r="BC184" s="157"/>
      <c r="BD184" s="157"/>
      <c r="BE184" s="157"/>
      <c r="BF184" s="157"/>
    </row>
    <row r="185" spans="1:59" s="72" customFormat="1" ht="24.95" hidden="1" customHeight="1">
      <c r="A185" s="569"/>
      <c r="B185" s="198" t="s">
        <v>2422</v>
      </c>
      <c r="C185" s="157" t="s">
        <v>2244</v>
      </c>
      <c r="D185" s="157"/>
      <c r="E185" s="331">
        <f>COUNTA(E186:E204)</f>
        <v>19</v>
      </c>
      <c r="F185" s="157"/>
      <c r="G185" s="157"/>
      <c r="H185" s="157"/>
      <c r="I185" s="157"/>
      <c r="J185" s="157"/>
      <c r="K185" s="157"/>
      <c r="L185" s="160">
        <f>SUM(L186:L204)</f>
        <v>288066.25</v>
      </c>
      <c r="M185" s="160">
        <f t="shared" ref="M185:N185" si="1">SUM(M186:M204)</f>
        <v>42413.66</v>
      </c>
      <c r="N185" s="160">
        <f t="shared" si="1"/>
        <v>98264.51999999999</v>
      </c>
      <c r="O185" s="157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57"/>
      <c r="AB185" s="160"/>
      <c r="AC185" s="157"/>
      <c r="AD185" s="157"/>
      <c r="AE185" s="157"/>
      <c r="AF185" s="157"/>
      <c r="AG185" s="157"/>
      <c r="AH185" s="157"/>
      <c r="AI185" s="157"/>
      <c r="AJ185" s="157"/>
      <c r="AK185" s="157"/>
      <c r="AL185" s="160"/>
      <c r="AM185" s="157"/>
      <c r="AN185" s="157"/>
      <c r="AO185" s="157"/>
      <c r="AP185" s="157"/>
      <c r="AQ185" s="157"/>
      <c r="AR185" s="157"/>
      <c r="AS185" s="157"/>
      <c r="AT185" s="157"/>
      <c r="AU185" s="157"/>
      <c r="AV185" s="157"/>
      <c r="AW185" s="157"/>
      <c r="AX185" s="157"/>
      <c r="AY185" s="157"/>
      <c r="AZ185" s="157"/>
      <c r="BA185" s="157"/>
      <c r="BB185" s="157"/>
      <c r="BC185" s="157"/>
      <c r="BD185" s="157"/>
      <c r="BE185" s="157"/>
      <c r="BF185" s="157"/>
    </row>
    <row r="186" spans="1:59" s="72" customFormat="1" ht="24.95" hidden="1" customHeight="1">
      <c r="A186" s="569"/>
      <c r="B186" s="164"/>
      <c r="C186" s="157" t="s">
        <v>794</v>
      </c>
      <c r="D186" s="157"/>
      <c r="E186" s="157" t="s">
        <v>1502</v>
      </c>
      <c r="F186" s="157" t="s">
        <v>596</v>
      </c>
      <c r="G186" s="157"/>
      <c r="H186" s="186"/>
      <c r="I186" s="157" t="s">
        <v>299</v>
      </c>
      <c r="J186" s="157"/>
      <c r="K186" s="157"/>
      <c r="L186" s="160">
        <v>67576</v>
      </c>
      <c r="M186" s="160">
        <v>8137.6</v>
      </c>
      <c r="N186" s="160">
        <v>17542.169999999998</v>
      </c>
      <c r="O186" s="157" t="s">
        <v>396</v>
      </c>
      <c r="P186" s="160">
        <v>33</v>
      </c>
      <c r="Q186" s="160">
        <v>25</v>
      </c>
      <c r="R186" s="160">
        <v>5</v>
      </c>
      <c r="S186" s="160">
        <v>50</v>
      </c>
      <c r="T186" s="160">
        <v>25</v>
      </c>
      <c r="U186" s="160">
        <v>10</v>
      </c>
      <c r="V186" s="160">
        <v>1250</v>
      </c>
      <c r="W186" s="160">
        <v>25</v>
      </c>
      <c r="X186" s="160">
        <v>10</v>
      </c>
      <c r="Y186" s="160">
        <v>4</v>
      </c>
      <c r="Z186" s="160">
        <v>250</v>
      </c>
      <c r="AA186" s="157"/>
      <c r="AB186" s="160">
        <v>3813</v>
      </c>
      <c r="AC186" s="160">
        <v>3003</v>
      </c>
      <c r="AD186" s="157"/>
      <c r="AE186" s="157">
        <v>2009</v>
      </c>
      <c r="AF186" s="157">
        <v>2009</v>
      </c>
      <c r="AG186" s="157"/>
      <c r="AH186" s="157"/>
      <c r="AI186" s="157"/>
      <c r="AJ186" s="157"/>
      <c r="AK186" s="157"/>
      <c r="AL186" s="160">
        <v>31263</v>
      </c>
      <c r="AM186" s="160">
        <v>31263</v>
      </c>
      <c r="AN186" s="157"/>
      <c r="AO186" s="157"/>
      <c r="AP186" s="157"/>
      <c r="AQ186" s="157"/>
      <c r="AR186" s="157"/>
      <c r="AS186" s="157"/>
      <c r="AT186" s="157"/>
      <c r="AU186" s="157"/>
      <c r="AV186" s="157"/>
      <c r="AW186" s="157"/>
      <c r="AX186" s="157"/>
      <c r="AY186" s="157"/>
      <c r="AZ186" s="157"/>
      <c r="BA186" s="157"/>
      <c r="BB186" s="157"/>
      <c r="BC186" s="157"/>
      <c r="BD186" s="157"/>
      <c r="BE186" s="157"/>
      <c r="BF186" s="157" t="s">
        <v>1503</v>
      </c>
    </row>
    <row r="187" spans="1:59" s="72" customFormat="1" ht="24.95" hidden="1" customHeight="1">
      <c r="A187" s="569" t="s">
        <v>145</v>
      </c>
      <c r="B187" s="164"/>
      <c r="C187" s="157" t="s">
        <v>794</v>
      </c>
      <c r="D187" s="157"/>
      <c r="E187" s="331" t="s">
        <v>3225</v>
      </c>
      <c r="F187" s="157" t="s">
        <v>794</v>
      </c>
      <c r="G187" s="157"/>
      <c r="H187" s="157"/>
      <c r="I187" s="157" t="s">
        <v>794</v>
      </c>
      <c r="J187" s="157"/>
      <c r="K187" s="157"/>
      <c r="L187" s="160">
        <v>4260</v>
      </c>
      <c r="M187" s="160">
        <v>1620</v>
      </c>
      <c r="N187" s="160">
        <v>4998</v>
      </c>
      <c r="O187" s="157" t="s">
        <v>396</v>
      </c>
      <c r="P187" s="160"/>
      <c r="Q187" s="160"/>
      <c r="R187" s="160"/>
      <c r="S187" s="160"/>
      <c r="T187" s="160"/>
      <c r="U187" s="160"/>
      <c r="V187" s="160"/>
      <c r="W187" s="160">
        <v>25</v>
      </c>
      <c r="X187" s="160">
        <v>15</v>
      </c>
      <c r="Y187" s="160">
        <v>6</v>
      </c>
      <c r="Z187" s="160">
        <v>764</v>
      </c>
      <c r="AA187" s="157"/>
      <c r="AB187" s="160"/>
      <c r="AC187" s="157"/>
      <c r="AD187" s="157"/>
      <c r="AE187" s="157">
        <v>2014</v>
      </c>
      <c r="AF187" s="157"/>
      <c r="AG187" s="157"/>
      <c r="AH187" s="157"/>
      <c r="AI187" s="157"/>
      <c r="AJ187" s="157"/>
      <c r="AK187" s="157"/>
      <c r="AL187" s="160">
        <v>10410</v>
      </c>
      <c r="AM187" s="157"/>
      <c r="AN187" s="157"/>
      <c r="AO187" s="157"/>
      <c r="AP187" s="157"/>
      <c r="AQ187" s="157"/>
      <c r="AR187" s="157"/>
      <c r="AS187" s="157"/>
      <c r="AT187" s="157"/>
      <c r="AU187" s="157"/>
      <c r="AV187" s="157"/>
      <c r="AW187" s="157"/>
      <c r="AX187" s="157"/>
      <c r="AY187" s="157"/>
      <c r="AZ187" s="157"/>
      <c r="BA187" s="157"/>
      <c r="BB187" s="157"/>
      <c r="BC187" s="157"/>
      <c r="BD187" s="157"/>
      <c r="BE187" s="157"/>
      <c r="BF187" s="157" t="s">
        <v>3226</v>
      </c>
    </row>
    <row r="188" spans="1:59" s="1320" customFormat="1" ht="24.95" hidden="1" customHeight="1">
      <c r="A188" s="569"/>
      <c r="B188" s="164"/>
      <c r="C188" s="1299" t="s">
        <v>593</v>
      </c>
      <c r="D188" s="1299" t="s">
        <v>594</v>
      </c>
      <c r="E188" s="331" t="s">
        <v>1504</v>
      </c>
      <c r="F188" s="1299" t="s">
        <v>596</v>
      </c>
      <c r="G188" s="1299" t="s">
        <v>1025</v>
      </c>
      <c r="H188" s="1299" t="s">
        <v>598</v>
      </c>
      <c r="I188" s="1299" t="s">
        <v>299</v>
      </c>
      <c r="J188" s="1299">
        <v>65</v>
      </c>
      <c r="K188" s="1299" t="s">
        <v>1505</v>
      </c>
      <c r="L188" s="1300">
        <v>0</v>
      </c>
      <c r="M188" s="1300">
        <v>3877.7</v>
      </c>
      <c r="N188" s="1300">
        <v>5971.35</v>
      </c>
      <c r="O188" s="1299" t="s">
        <v>396</v>
      </c>
      <c r="P188" s="1300"/>
      <c r="Q188" s="1300"/>
      <c r="R188" s="1300"/>
      <c r="S188" s="1300">
        <v>50</v>
      </c>
      <c r="T188" s="1300">
        <v>25</v>
      </c>
      <c r="U188" s="1300">
        <v>10</v>
      </c>
      <c r="V188" s="1300">
        <v>1250</v>
      </c>
      <c r="W188" s="1300"/>
      <c r="X188" s="1300"/>
      <c r="Y188" s="1300"/>
      <c r="Z188" s="1300"/>
      <c r="AA188" s="1299"/>
      <c r="AB188" s="1300">
        <v>1000</v>
      </c>
      <c r="AC188" s="1299">
        <v>900</v>
      </c>
      <c r="AD188" s="1299" t="s">
        <v>465</v>
      </c>
      <c r="AE188" s="1299">
        <v>1994</v>
      </c>
      <c r="AF188" s="1299">
        <v>1994</v>
      </c>
      <c r="AG188" s="1299"/>
      <c r="AH188" s="1299">
        <v>2735</v>
      </c>
      <c r="AI188" s="1299">
        <v>2736</v>
      </c>
      <c r="AJ188" s="1299"/>
      <c r="AK188" s="1299"/>
      <c r="AL188" s="1300">
        <v>5471</v>
      </c>
      <c r="AM188" s="1299">
        <v>5471</v>
      </c>
      <c r="AN188" s="1299">
        <v>1998</v>
      </c>
      <c r="AO188" s="1299">
        <v>2002</v>
      </c>
      <c r="AP188" s="1299">
        <v>1</v>
      </c>
      <c r="AQ188" s="1299">
        <v>268</v>
      </c>
      <c r="AR188" s="1299" t="s">
        <v>1506</v>
      </c>
      <c r="AS188" s="1299"/>
      <c r="AT188" s="1299"/>
      <c r="AU188" s="1299"/>
      <c r="AV188" s="1299"/>
      <c r="AW188" s="1299"/>
      <c r="AX188" s="1299"/>
      <c r="AY188" s="1299"/>
      <c r="AZ188" s="1299"/>
      <c r="BA188" s="1299"/>
      <c r="BB188" s="1299"/>
      <c r="BC188" s="1299"/>
      <c r="BD188" s="1299"/>
      <c r="BE188" s="1299"/>
      <c r="BF188" s="1299" t="s">
        <v>3227</v>
      </c>
    </row>
    <row r="189" spans="1:59" s="72" customFormat="1" ht="24.95" hidden="1" customHeight="1">
      <c r="A189" s="569" t="s">
        <v>91</v>
      </c>
      <c r="B189" s="164"/>
      <c r="C189" s="157" t="s">
        <v>593</v>
      </c>
      <c r="D189" s="157" t="s">
        <v>1507</v>
      </c>
      <c r="E189" s="331" t="s">
        <v>1508</v>
      </c>
      <c r="F189" s="157" t="s">
        <v>596</v>
      </c>
      <c r="G189" s="157" t="s">
        <v>1509</v>
      </c>
      <c r="H189" s="157"/>
      <c r="I189" s="157" t="s">
        <v>1453</v>
      </c>
      <c r="J189" s="157">
        <v>4</v>
      </c>
      <c r="K189" s="157" t="s">
        <v>1510</v>
      </c>
      <c r="L189" s="160">
        <v>3637</v>
      </c>
      <c r="M189" s="160">
        <v>939</v>
      </c>
      <c r="N189" s="160">
        <v>2809</v>
      </c>
      <c r="O189" s="157" t="s">
        <v>396</v>
      </c>
      <c r="P189" s="160"/>
      <c r="Q189" s="160"/>
      <c r="R189" s="160"/>
      <c r="S189" s="160"/>
      <c r="T189" s="160"/>
      <c r="U189" s="160"/>
      <c r="V189" s="160"/>
      <c r="W189" s="160">
        <v>25</v>
      </c>
      <c r="X189" s="160">
        <v>9</v>
      </c>
      <c r="Y189" s="160">
        <v>4</v>
      </c>
      <c r="Z189" s="160">
        <v>225</v>
      </c>
      <c r="AA189" s="157"/>
      <c r="AB189" s="160"/>
      <c r="AC189" s="157"/>
      <c r="AD189" s="157"/>
      <c r="AE189" s="157">
        <v>2000</v>
      </c>
      <c r="AF189" s="157">
        <v>2000</v>
      </c>
      <c r="AG189" s="157"/>
      <c r="AH189" s="157"/>
      <c r="AI189" s="157"/>
      <c r="AJ189" s="157"/>
      <c r="AK189" s="157"/>
      <c r="AL189" s="160">
        <v>4361</v>
      </c>
      <c r="AM189" s="157">
        <v>4361</v>
      </c>
      <c r="AN189" s="157"/>
      <c r="AO189" s="157"/>
      <c r="AP189" s="157"/>
      <c r="AQ189" s="157"/>
      <c r="AR189" s="157"/>
      <c r="AS189" s="157"/>
      <c r="AT189" s="157"/>
      <c r="AU189" s="157"/>
      <c r="AV189" s="157"/>
      <c r="AW189" s="157"/>
      <c r="AX189" s="157"/>
      <c r="AY189" s="157"/>
      <c r="AZ189" s="157"/>
      <c r="BA189" s="157"/>
      <c r="BB189" s="157"/>
      <c r="BC189" s="157"/>
      <c r="BD189" s="157"/>
      <c r="BE189" s="157"/>
      <c r="BF189" s="157"/>
    </row>
    <row r="190" spans="1:59" s="72" customFormat="1" ht="24.95" hidden="1" customHeight="1">
      <c r="A190" s="569"/>
      <c r="B190" s="164"/>
      <c r="C190" s="157" t="s">
        <v>593</v>
      </c>
      <c r="D190" s="157"/>
      <c r="E190" s="157" t="s">
        <v>1511</v>
      </c>
      <c r="F190" s="157" t="s">
        <v>593</v>
      </c>
      <c r="G190" s="157"/>
      <c r="H190" s="186"/>
      <c r="I190" s="157" t="s">
        <v>593</v>
      </c>
      <c r="J190" s="157"/>
      <c r="K190" s="157"/>
      <c r="L190" s="160">
        <v>2034</v>
      </c>
      <c r="M190" s="160">
        <v>1195</v>
      </c>
      <c r="N190" s="160">
        <v>4423</v>
      </c>
      <c r="O190" s="157" t="s">
        <v>396</v>
      </c>
      <c r="P190" s="160"/>
      <c r="Q190" s="160"/>
      <c r="R190" s="160"/>
      <c r="S190" s="160"/>
      <c r="T190" s="160"/>
      <c r="U190" s="160"/>
      <c r="V190" s="160"/>
      <c r="W190" s="160">
        <v>25</v>
      </c>
      <c r="X190" s="160">
        <v>15</v>
      </c>
      <c r="Y190" s="160">
        <v>6</v>
      </c>
      <c r="Z190" s="160">
        <v>754</v>
      </c>
      <c r="AA190" s="157"/>
      <c r="AB190" s="160"/>
      <c r="AC190" s="160"/>
      <c r="AD190" s="157"/>
      <c r="AE190" s="157">
        <v>2010</v>
      </c>
      <c r="AF190" s="157"/>
      <c r="AG190" s="157"/>
      <c r="AH190" s="157"/>
      <c r="AI190" s="157"/>
      <c r="AJ190" s="157"/>
      <c r="AK190" s="157"/>
      <c r="AL190" s="160">
        <v>9200</v>
      </c>
      <c r="AM190" s="160"/>
      <c r="AN190" s="157"/>
      <c r="AO190" s="157"/>
      <c r="AP190" s="157"/>
      <c r="AQ190" s="157"/>
      <c r="AR190" s="157"/>
      <c r="AS190" s="157"/>
      <c r="AT190" s="157"/>
      <c r="AU190" s="157"/>
      <c r="AV190" s="157"/>
      <c r="AW190" s="157"/>
      <c r="AX190" s="157"/>
      <c r="AY190" s="157"/>
      <c r="AZ190" s="157"/>
      <c r="BA190" s="157"/>
      <c r="BB190" s="157"/>
      <c r="BC190" s="157"/>
      <c r="BD190" s="157"/>
      <c r="BE190" s="157"/>
      <c r="BF190" s="157" t="s">
        <v>16198</v>
      </c>
    </row>
    <row r="191" spans="1:59" s="72" customFormat="1" ht="24.95" hidden="1" customHeight="1">
      <c r="A191" s="569"/>
      <c r="B191" s="164"/>
      <c r="C191" s="157" t="s">
        <v>567</v>
      </c>
      <c r="D191" s="157" t="s">
        <v>1512</v>
      </c>
      <c r="E191" s="168" t="s">
        <v>1513</v>
      </c>
      <c r="F191" s="157" t="s">
        <v>596</v>
      </c>
      <c r="G191" s="168" t="s">
        <v>1514</v>
      </c>
      <c r="H191" s="186"/>
      <c r="I191" s="157" t="s">
        <v>3228</v>
      </c>
      <c r="J191" s="157">
        <v>10</v>
      </c>
      <c r="K191" s="157" t="s">
        <v>1515</v>
      </c>
      <c r="L191" s="160">
        <v>45415</v>
      </c>
      <c r="M191" s="160">
        <v>4450</v>
      </c>
      <c r="N191" s="160">
        <v>11217</v>
      </c>
      <c r="O191" s="157" t="s">
        <v>396</v>
      </c>
      <c r="P191" s="160"/>
      <c r="Q191" s="160"/>
      <c r="R191" s="160"/>
      <c r="S191" s="160"/>
      <c r="T191" s="160"/>
      <c r="U191" s="160"/>
      <c r="V191" s="160"/>
      <c r="W191" s="160">
        <v>25</v>
      </c>
      <c r="X191" s="160">
        <v>15</v>
      </c>
      <c r="Y191" s="160">
        <v>6</v>
      </c>
      <c r="Z191" s="160">
        <v>375</v>
      </c>
      <c r="AA191" s="157"/>
      <c r="AB191" s="160"/>
      <c r="AC191" s="160"/>
      <c r="AD191" s="157"/>
      <c r="AE191" s="157">
        <v>1997</v>
      </c>
      <c r="AF191" s="157">
        <v>1997</v>
      </c>
      <c r="AG191" s="157"/>
      <c r="AH191" s="157">
        <v>14548</v>
      </c>
      <c r="AI191" s="157">
        <v>2500</v>
      </c>
      <c r="AJ191" s="157"/>
      <c r="AK191" s="157"/>
      <c r="AL191" s="160">
        <v>17048</v>
      </c>
      <c r="AM191" s="160">
        <v>17048</v>
      </c>
      <c r="AN191" s="157"/>
      <c r="AO191" s="157"/>
      <c r="AP191" s="157"/>
      <c r="AQ191" s="157"/>
      <c r="AR191" s="157"/>
      <c r="AS191" s="157"/>
      <c r="AT191" s="157"/>
      <c r="AU191" s="157"/>
      <c r="AV191" s="157"/>
      <c r="AW191" s="157"/>
      <c r="AX191" s="157"/>
      <c r="AY191" s="157"/>
      <c r="AZ191" s="157"/>
      <c r="BA191" s="157"/>
      <c r="BB191" s="157"/>
      <c r="BC191" s="157"/>
      <c r="BD191" s="157"/>
      <c r="BE191" s="157"/>
      <c r="BF191" s="157"/>
    </row>
    <row r="192" spans="1:59" s="72" customFormat="1" ht="24.95" hidden="1" customHeight="1">
      <c r="A192" s="569"/>
      <c r="B192" s="164"/>
      <c r="C192" s="157" t="s">
        <v>567</v>
      </c>
      <c r="D192" s="157" t="s">
        <v>1516</v>
      </c>
      <c r="E192" s="168" t="s">
        <v>1428</v>
      </c>
      <c r="F192" s="157" t="s">
        <v>596</v>
      </c>
      <c r="G192" s="168" t="s">
        <v>1517</v>
      </c>
      <c r="H192" s="186"/>
      <c r="I192" s="157" t="s">
        <v>299</v>
      </c>
      <c r="J192" s="157">
        <v>10</v>
      </c>
      <c r="K192" s="157" t="s">
        <v>1515</v>
      </c>
      <c r="L192" s="160">
        <v>14547</v>
      </c>
      <c r="M192" s="160">
        <v>824</v>
      </c>
      <c r="N192" s="160">
        <v>6390</v>
      </c>
      <c r="O192" s="157" t="s">
        <v>396</v>
      </c>
      <c r="P192" s="160"/>
      <c r="Q192" s="160"/>
      <c r="R192" s="160"/>
      <c r="S192" s="160"/>
      <c r="T192" s="160"/>
      <c r="U192" s="160"/>
      <c r="V192" s="160"/>
      <c r="W192" s="160">
        <v>25</v>
      </c>
      <c r="X192" s="160">
        <v>15</v>
      </c>
      <c r="Y192" s="160">
        <v>7</v>
      </c>
      <c r="Z192" s="160">
        <v>363.6</v>
      </c>
      <c r="AA192" s="157">
        <v>115.7</v>
      </c>
      <c r="AB192" s="160">
        <v>0</v>
      </c>
      <c r="AC192" s="160"/>
      <c r="AD192" s="157"/>
      <c r="AE192" s="157">
        <v>1991</v>
      </c>
      <c r="AF192" s="157">
        <v>1991</v>
      </c>
      <c r="AG192" s="157"/>
      <c r="AH192" s="157">
        <v>100</v>
      </c>
      <c r="AI192" s="157">
        <v>3000</v>
      </c>
      <c r="AJ192" s="157"/>
      <c r="AK192" s="157"/>
      <c r="AL192" s="160">
        <v>3100</v>
      </c>
      <c r="AM192" s="160">
        <v>3100</v>
      </c>
      <c r="AN192" s="157"/>
      <c r="AO192" s="157"/>
      <c r="AP192" s="157"/>
      <c r="AQ192" s="157"/>
      <c r="AR192" s="157"/>
      <c r="AS192" s="157"/>
      <c r="AT192" s="157"/>
      <c r="AU192" s="157"/>
      <c r="AV192" s="157"/>
      <c r="AW192" s="157"/>
      <c r="AX192" s="157"/>
      <c r="AY192" s="157"/>
      <c r="AZ192" s="157"/>
      <c r="BA192" s="157"/>
      <c r="BB192" s="157"/>
      <c r="BC192" s="157"/>
      <c r="BD192" s="157"/>
      <c r="BE192" s="157"/>
      <c r="BF192" s="157" t="s">
        <v>1518</v>
      </c>
    </row>
    <row r="193" spans="1:58" s="72" customFormat="1" ht="24.95" hidden="1" customHeight="1">
      <c r="A193" s="569"/>
      <c r="B193" s="164"/>
      <c r="C193" s="157" t="s">
        <v>567</v>
      </c>
      <c r="D193" s="157" t="s">
        <v>1519</v>
      </c>
      <c r="E193" s="157" t="s">
        <v>1520</v>
      </c>
      <c r="F193" s="157" t="s">
        <v>567</v>
      </c>
      <c r="G193" s="157" t="s">
        <v>1521</v>
      </c>
      <c r="H193" s="157"/>
      <c r="I193" s="165" t="s">
        <v>3229</v>
      </c>
      <c r="J193" s="157">
        <v>5</v>
      </c>
      <c r="K193" s="157" t="s">
        <v>1510</v>
      </c>
      <c r="L193" s="160">
        <v>1652</v>
      </c>
      <c r="M193" s="160">
        <v>968</v>
      </c>
      <c r="N193" s="160">
        <v>2847</v>
      </c>
      <c r="O193" s="157" t="s">
        <v>396</v>
      </c>
      <c r="P193" s="160"/>
      <c r="Q193" s="160"/>
      <c r="R193" s="160"/>
      <c r="S193" s="160"/>
      <c r="T193" s="160"/>
      <c r="U193" s="160"/>
      <c r="V193" s="160"/>
      <c r="W193" s="160">
        <v>25</v>
      </c>
      <c r="X193" s="160">
        <v>9</v>
      </c>
      <c r="Y193" s="160">
        <v>5</v>
      </c>
      <c r="Z193" s="160">
        <v>450</v>
      </c>
      <c r="AA193" s="157"/>
      <c r="AB193" s="160"/>
      <c r="AC193" s="160"/>
      <c r="AD193" s="157"/>
      <c r="AE193" s="157">
        <v>1996</v>
      </c>
      <c r="AF193" s="157">
        <v>1996</v>
      </c>
      <c r="AG193" s="157">
        <v>1846</v>
      </c>
      <c r="AH193" s="157"/>
      <c r="AI193" s="157"/>
      <c r="AJ193" s="157">
        <v>400</v>
      </c>
      <c r="AK193" s="157"/>
      <c r="AL193" s="160">
        <v>2246</v>
      </c>
      <c r="AM193" s="160">
        <v>2246</v>
      </c>
      <c r="AN193" s="157"/>
      <c r="AO193" s="157"/>
      <c r="AP193" s="157"/>
      <c r="AQ193" s="157"/>
      <c r="AR193" s="157"/>
      <c r="AS193" s="157"/>
      <c r="AT193" s="157"/>
      <c r="AU193" s="157"/>
      <c r="AV193" s="157"/>
      <c r="AW193" s="157"/>
      <c r="AX193" s="157"/>
      <c r="AY193" s="157"/>
      <c r="AZ193" s="157"/>
      <c r="BA193" s="157"/>
      <c r="BB193" s="157"/>
      <c r="BC193" s="157"/>
      <c r="BD193" s="157"/>
      <c r="BE193" s="157"/>
      <c r="BF193" s="157"/>
    </row>
    <row r="194" spans="1:58" s="72" customFormat="1" ht="24.95" hidden="1" customHeight="1">
      <c r="A194" s="569" t="s">
        <v>310</v>
      </c>
      <c r="B194" s="164"/>
      <c r="C194" s="157" t="s">
        <v>567</v>
      </c>
      <c r="D194" s="157" t="s">
        <v>1522</v>
      </c>
      <c r="E194" s="157" t="s">
        <v>1523</v>
      </c>
      <c r="F194" s="157" t="s">
        <v>567</v>
      </c>
      <c r="G194" s="157" t="s">
        <v>1524</v>
      </c>
      <c r="H194" s="186"/>
      <c r="I194" s="157" t="s">
        <v>16203</v>
      </c>
      <c r="J194" s="157">
        <v>10</v>
      </c>
      <c r="K194" s="157" t="s">
        <v>1515</v>
      </c>
      <c r="L194" s="160">
        <v>13439</v>
      </c>
      <c r="M194" s="160">
        <v>7835</v>
      </c>
      <c r="N194" s="160">
        <v>12124</v>
      </c>
      <c r="O194" s="157" t="s">
        <v>396</v>
      </c>
      <c r="P194" s="160"/>
      <c r="Q194" s="160"/>
      <c r="R194" s="160"/>
      <c r="S194" s="160"/>
      <c r="T194" s="160"/>
      <c r="U194" s="160"/>
      <c r="V194" s="160"/>
      <c r="W194" s="160">
        <v>62</v>
      </c>
      <c r="X194" s="160">
        <v>34</v>
      </c>
      <c r="Y194" s="160">
        <v>6</v>
      </c>
      <c r="Z194" s="160">
        <v>392</v>
      </c>
      <c r="AA194" s="157"/>
      <c r="AB194" s="160"/>
      <c r="AC194" s="160"/>
      <c r="AD194" s="157"/>
      <c r="AE194" s="157">
        <v>2002</v>
      </c>
      <c r="AF194" s="157">
        <v>2002</v>
      </c>
      <c r="AG194" s="157">
        <v>19883</v>
      </c>
      <c r="AH194" s="157"/>
      <c r="AI194" s="157">
        <v>1600</v>
      </c>
      <c r="AJ194" s="157"/>
      <c r="AK194" s="157"/>
      <c r="AL194" s="160">
        <v>21483</v>
      </c>
      <c r="AM194" s="160">
        <v>21483</v>
      </c>
      <c r="AN194" s="157"/>
      <c r="AO194" s="157"/>
      <c r="AP194" s="157"/>
      <c r="AQ194" s="157"/>
      <c r="AR194" s="157"/>
      <c r="AS194" s="157"/>
      <c r="AT194" s="157" t="s">
        <v>1525</v>
      </c>
      <c r="AU194" s="157">
        <v>3</v>
      </c>
      <c r="AV194" s="157">
        <v>228</v>
      </c>
      <c r="AW194" s="157"/>
      <c r="AX194" s="157" t="s">
        <v>1526</v>
      </c>
      <c r="AY194" s="157" t="s">
        <v>394</v>
      </c>
      <c r="AZ194" s="157">
        <v>1</v>
      </c>
      <c r="BA194" s="157">
        <v>595</v>
      </c>
      <c r="BB194" s="157"/>
      <c r="BC194" s="157" t="s">
        <v>1526</v>
      </c>
      <c r="BD194" s="157" t="s">
        <v>1527</v>
      </c>
      <c r="BE194" s="157">
        <v>1</v>
      </c>
      <c r="BF194" s="157"/>
    </row>
    <row r="195" spans="1:58" s="72" customFormat="1" ht="24.95" hidden="1" customHeight="1">
      <c r="A195" s="569" t="s">
        <v>311</v>
      </c>
      <c r="B195" s="164"/>
      <c r="C195" s="157" t="s">
        <v>567</v>
      </c>
      <c r="D195" s="157"/>
      <c r="E195" s="157" t="s">
        <v>1528</v>
      </c>
      <c r="F195" s="157" t="s">
        <v>567</v>
      </c>
      <c r="G195" s="168"/>
      <c r="H195" s="157"/>
      <c r="I195" s="157" t="s">
        <v>12790</v>
      </c>
      <c r="J195" s="157"/>
      <c r="K195" s="157"/>
      <c r="L195" s="160">
        <v>10004</v>
      </c>
      <c r="M195" s="160">
        <v>1258</v>
      </c>
      <c r="N195" s="160">
        <v>2723</v>
      </c>
      <c r="O195" s="157" t="s">
        <v>396</v>
      </c>
      <c r="P195" s="160"/>
      <c r="Q195" s="160"/>
      <c r="R195" s="160"/>
      <c r="S195" s="160"/>
      <c r="T195" s="160"/>
      <c r="U195" s="160"/>
      <c r="V195" s="160"/>
      <c r="W195" s="160">
        <v>25</v>
      </c>
      <c r="X195" s="160">
        <v>13</v>
      </c>
      <c r="Y195" s="160">
        <v>6</v>
      </c>
      <c r="Z195" s="160">
        <v>325</v>
      </c>
      <c r="AA195" s="157"/>
      <c r="AB195" s="160"/>
      <c r="AC195" s="160"/>
      <c r="AD195" s="157"/>
      <c r="AE195" s="157">
        <v>2006</v>
      </c>
      <c r="AF195" s="157"/>
      <c r="AG195" s="157"/>
      <c r="AH195" s="157"/>
      <c r="AI195" s="157"/>
      <c r="AJ195" s="157"/>
      <c r="AK195" s="157"/>
      <c r="AL195" s="160">
        <v>4894</v>
      </c>
      <c r="AM195" s="160"/>
      <c r="AN195" s="157"/>
      <c r="AO195" s="157"/>
      <c r="AP195" s="157"/>
      <c r="AQ195" s="157"/>
      <c r="AR195" s="157"/>
      <c r="AS195" s="157"/>
      <c r="AT195" s="157"/>
      <c r="AU195" s="157"/>
      <c r="AV195" s="157"/>
      <c r="AW195" s="157"/>
      <c r="AX195" s="157"/>
      <c r="AY195" s="157"/>
      <c r="AZ195" s="157"/>
      <c r="BA195" s="157"/>
      <c r="BB195" s="157"/>
      <c r="BC195" s="157"/>
      <c r="BD195" s="157"/>
      <c r="BE195" s="157"/>
      <c r="BF195" s="157"/>
    </row>
    <row r="196" spans="1:58" s="72" customFormat="1" ht="24.95" hidden="1" customHeight="1">
      <c r="A196" s="569"/>
      <c r="B196" s="164"/>
      <c r="C196" s="157" t="s">
        <v>567</v>
      </c>
      <c r="D196" s="157"/>
      <c r="E196" s="157" t="s">
        <v>3221</v>
      </c>
      <c r="F196" s="157" t="s">
        <v>567</v>
      </c>
      <c r="G196" s="157"/>
      <c r="H196" s="157"/>
      <c r="I196" s="157" t="s">
        <v>15282</v>
      </c>
      <c r="J196" s="157"/>
      <c r="K196" s="157"/>
      <c r="L196" s="160">
        <v>12438</v>
      </c>
      <c r="M196" s="160">
        <v>1129</v>
      </c>
      <c r="N196" s="160">
        <v>2535</v>
      </c>
      <c r="O196" s="157" t="s">
        <v>396</v>
      </c>
      <c r="P196" s="160"/>
      <c r="Q196" s="160"/>
      <c r="R196" s="160"/>
      <c r="S196" s="160"/>
      <c r="T196" s="160"/>
      <c r="U196" s="160"/>
      <c r="V196" s="160"/>
      <c r="W196" s="160">
        <v>25</v>
      </c>
      <c r="X196" s="160">
        <v>13</v>
      </c>
      <c r="Y196" s="160">
        <v>6</v>
      </c>
      <c r="Z196" s="160">
        <v>1009</v>
      </c>
      <c r="AA196" s="157"/>
      <c r="AB196" s="160"/>
      <c r="AC196" s="160"/>
      <c r="AD196" s="157"/>
      <c r="AE196" s="157">
        <v>2016</v>
      </c>
      <c r="AF196" s="157"/>
      <c r="AG196" s="157"/>
      <c r="AH196" s="157"/>
      <c r="AI196" s="157"/>
      <c r="AJ196" s="157"/>
      <c r="AK196" s="157"/>
      <c r="AL196" s="160">
        <v>6100</v>
      </c>
      <c r="AM196" s="160"/>
      <c r="AN196" s="157"/>
      <c r="AO196" s="157"/>
      <c r="AP196" s="157"/>
      <c r="AQ196" s="157"/>
      <c r="AR196" s="157"/>
      <c r="AS196" s="157"/>
      <c r="AT196" s="157"/>
      <c r="AU196" s="157"/>
      <c r="AV196" s="157"/>
      <c r="AW196" s="157"/>
      <c r="AX196" s="157"/>
      <c r="AY196" s="157"/>
      <c r="AZ196" s="157"/>
      <c r="BA196" s="157"/>
      <c r="BB196" s="157"/>
      <c r="BC196" s="157"/>
      <c r="BD196" s="157"/>
      <c r="BE196" s="157"/>
      <c r="BF196" s="157"/>
    </row>
    <row r="197" spans="1:58" s="72" customFormat="1" ht="24.95" hidden="1" customHeight="1">
      <c r="A197" s="569" t="s">
        <v>312</v>
      </c>
      <c r="B197" s="164"/>
      <c r="C197" s="157" t="s">
        <v>567</v>
      </c>
      <c r="D197" s="157"/>
      <c r="E197" s="157" t="s">
        <v>15284</v>
      </c>
      <c r="F197" s="157" t="s">
        <v>567</v>
      </c>
      <c r="G197" s="157"/>
      <c r="H197" s="157"/>
      <c r="I197" s="157" t="s">
        <v>15285</v>
      </c>
      <c r="J197" s="157"/>
      <c r="K197" s="157"/>
      <c r="L197" s="160">
        <v>54293</v>
      </c>
      <c r="M197" s="160">
        <v>1795</v>
      </c>
      <c r="N197" s="160">
        <v>4906</v>
      </c>
      <c r="O197" s="157" t="s">
        <v>396</v>
      </c>
      <c r="P197" s="160"/>
      <c r="Q197" s="160"/>
      <c r="R197" s="160"/>
      <c r="S197" s="160"/>
      <c r="T197" s="160"/>
      <c r="U197" s="160"/>
      <c r="V197" s="160"/>
      <c r="W197" s="160">
        <v>25</v>
      </c>
      <c r="X197" s="160">
        <v>15</v>
      </c>
      <c r="Y197" s="160">
        <v>6</v>
      </c>
      <c r="Z197" s="160">
        <v>375</v>
      </c>
      <c r="AA197" s="157"/>
      <c r="AB197" s="160"/>
      <c r="AC197" s="160"/>
      <c r="AD197" s="157"/>
      <c r="AE197" s="157">
        <v>2019</v>
      </c>
      <c r="AF197" s="157"/>
      <c r="AG197" s="157"/>
      <c r="AH197" s="157"/>
      <c r="AI197" s="157"/>
      <c r="AJ197" s="157"/>
      <c r="AK197" s="157"/>
      <c r="AL197" s="160">
        <v>9700</v>
      </c>
      <c r="AM197" s="160"/>
      <c r="AN197" s="157"/>
      <c r="AO197" s="157"/>
      <c r="AP197" s="157"/>
      <c r="AQ197" s="157"/>
      <c r="AR197" s="157"/>
      <c r="AS197" s="157"/>
      <c r="AT197" s="157"/>
      <c r="AU197" s="157"/>
      <c r="AV197" s="157"/>
      <c r="AW197" s="157"/>
      <c r="AX197" s="157"/>
      <c r="AY197" s="157"/>
      <c r="AZ197" s="157"/>
      <c r="BA197" s="157"/>
      <c r="BB197" s="157"/>
      <c r="BC197" s="157"/>
      <c r="BD197" s="157"/>
      <c r="BE197" s="157"/>
      <c r="BF197" s="157" t="s">
        <v>1518</v>
      </c>
    </row>
    <row r="198" spans="1:58" s="72" customFormat="1" ht="24.95" hidden="1" customHeight="1">
      <c r="A198" s="569" t="s">
        <v>313</v>
      </c>
      <c r="B198" s="164"/>
      <c r="C198" s="157" t="s">
        <v>1472</v>
      </c>
      <c r="D198" s="157"/>
      <c r="E198" s="157" t="s">
        <v>1529</v>
      </c>
      <c r="F198" s="157" t="s">
        <v>596</v>
      </c>
      <c r="G198" s="157"/>
      <c r="H198" s="157"/>
      <c r="I198" s="157" t="s">
        <v>16196</v>
      </c>
      <c r="J198" s="157"/>
      <c r="K198" s="157"/>
      <c r="L198" s="160"/>
      <c r="M198" s="160"/>
      <c r="N198" s="160"/>
      <c r="O198" s="157" t="s">
        <v>396</v>
      </c>
      <c r="P198" s="160"/>
      <c r="Q198" s="160"/>
      <c r="R198" s="160"/>
      <c r="S198" s="160"/>
      <c r="T198" s="160"/>
      <c r="U198" s="160"/>
      <c r="V198" s="160"/>
      <c r="W198" s="160">
        <v>25</v>
      </c>
      <c r="X198" s="160">
        <v>15</v>
      </c>
      <c r="Y198" s="160">
        <v>6</v>
      </c>
      <c r="Z198" s="160">
        <v>375</v>
      </c>
      <c r="AA198" s="157"/>
      <c r="AB198" s="160"/>
      <c r="AC198" s="160"/>
      <c r="AD198" s="157"/>
      <c r="AE198" s="157">
        <v>2001</v>
      </c>
      <c r="AF198" s="157"/>
      <c r="AG198" s="157"/>
      <c r="AH198" s="157"/>
      <c r="AI198" s="157"/>
      <c r="AJ198" s="157"/>
      <c r="AK198" s="157"/>
      <c r="AL198" s="160"/>
      <c r="AM198" s="160"/>
      <c r="AN198" s="157"/>
      <c r="AO198" s="157"/>
      <c r="AP198" s="157"/>
      <c r="AQ198" s="157"/>
      <c r="AR198" s="157"/>
      <c r="AS198" s="157"/>
      <c r="AT198" s="157"/>
      <c r="AU198" s="157"/>
      <c r="AV198" s="157"/>
      <c r="AW198" s="157"/>
      <c r="AX198" s="157"/>
      <c r="AY198" s="157"/>
      <c r="AZ198" s="157"/>
      <c r="BA198" s="157"/>
      <c r="BB198" s="157"/>
      <c r="BC198" s="157"/>
      <c r="BD198" s="157"/>
      <c r="BE198" s="157"/>
      <c r="BF198" s="157" t="s">
        <v>16197</v>
      </c>
    </row>
    <row r="199" spans="1:58" s="72" customFormat="1" ht="24.95" hidden="1" customHeight="1">
      <c r="A199" s="569" t="s">
        <v>314</v>
      </c>
      <c r="B199" s="164"/>
      <c r="C199" s="157" t="s">
        <v>1472</v>
      </c>
      <c r="D199" s="157"/>
      <c r="E199" s="157" t="s">
        <v>1531</v>
      </c>
      <c r="F199" s="157" t="s">
        <v>1472</v>
      </c>
      <c r="G199" s="157"/>
      <c r="H199" s="157"/>
      <c r="I199" s="157" t="s">
        <v>1532</v>
      </c>
      <c r="J199" s="157"/>
      <c r="K199" s="157"/>
      <c r="L199" s="160">
        <v>3158</v>
      </c>
      <c r="M199" s="160">
        <v>1465</v>
      </c>
      <c r="N199" s="160">
        <v>3953</v>
      </c>
      <c r="O199" s="157" t="s">
        <v>396</v>
      </c>
      <c r="P199" s="160"/>
      <c r="Q199" s="160"/>
      <c r="R199" s="160"/>
      <c r="S199" s="160"/>
      <c r="T199" s="160"/>
      <c r="U199" s="160"/>
      <c r="V199" s="160"/>
      <c r="W199" s="160">
        <v>25</v>
      </c>
      <c r="X199" s="160">
        <v>13</v>
      </c>
      <c r="Y199" s="160">
        <v>6</v>
      </c>
      <c r="Z199" s="160">
        <v>354</v>
      </c>
      <c r="AA199" s="157"/>
      <c r="AB199" s="160">
        <v>107</v>
      </c>
      <c r="AC199" s="160">
        <v>107</v>
      </c>
      <c r="AD199" s="157"/>
      <c r="AE199" s="157">
        <v>2006</v>
      </c>
      <c r="AF199" s="157">
        <v>2006</v>
      </c>
      <c r="AG199" s="157"/>
      <c r="AH199" s="157"/>
      <c r="AI199" s="157"/>
      <c r="AJ199" s="157"/>
      <c r="AK199" s="157"/>
      <c r="AL199" s="160">
        <v>4950</v>
      </c>
      <c r="AM199" s="160">
        <v>4950</v>
      </c>
      <c r="AN199" s="157"/>
      <c r="AO199" s="157"/>
      <c r="AP199" s="157"/>
      <c r="AQ199" s="157"/>
      <c r="AR199" s="157"/>
      <c r="AS199" s="157"/>
      <c r="AT199" s="157"/>
      <c r="AU199" s="157"/>
      <c r="AV199" s="157"/>
      <c r="AW199" s="157"/>
      <c r="AX199" s="157"/>
      <c r="AY199" s="157"/>
      <c r="AZ199" s="157"/>
      <c r="BA199" s="157"/>
      <c r="BB199" s="157"/>
      <c r="BC199" s="157"/>
      <c r="BD199" s="157"/>
      <c r="BE199" s="157"/>
      <c r="BF199" s="157" t="s">
        <v>1533</v>
      </c>
    </row>
    <row r="200" spans="1:58" s="72" customFormat="1" ht="24.95" hidden="1" customHeight="1">
      <c r="A200" s="569" t="s">
        <v>315</v>
      </c>
      <c r="B200" s="479"/>
      <c r="C200" s="157" t="s">
        <v>1472</v>
      </c>
      <c r="D200" s="157" t="s">
        <v>1534</v>
      </c>
      <c r="E200" s="157" t="s">
        <v>1535</v>
      </c>
      <c r="F200" s="157" t="s">
        <v>1472</v>
      </c>
      <c r="G200" s="168" t="s">
        <v>1536</v>
      </c>
      <c r="H200" s="186"/>
      <c r="I200" s="157" t="s">
        <v>3224</v>
      </c>
      <c r="J200" s="157">
        <v>4</v>
      </c>
      <c r="K200" s="157" t="s">
        <v>1515</v>
      </c>
      <c r="L200" s="160">
        <v>10155</v>
      </c>
      <c r="M200" s="160">
        <v>996</v>
      </c>
      <c r="N200" s="160">
        <v>2289</v>
      </c>
      <c r="O200" s="157" t="s">
        <v>396</v>
      </c>
      <c r="P200" s="160"/>
      <c r="Q200" s="160"/>
      <c r="R200" s="160"/>
      <c r="S200" s="160"/>
      <c r="T200" s="160"/>
      <c r="U200" s="160"/>
      <c r="V200" s="160"/>
      <c r="W200" s="160">
        <v>25</v>
      </c>
      <c r="X200" s="160">
        <v>13</v>
      </c>
      <c r="Y200" s="160">
        <v>5</v>
      </c>
      <c r="Z200" s="160">
        <v>302</v>
      </c>
      <c r="AA200" s="157">
        <v>26</v>
      </c>
      <c r="AB200" s="160"/>
      <c r="AC200" s="160"/>
      <c r="AD200" s="157"/>
      <c r="AE200" s="157">
        <v>2000</v>
      </c>
      <c r="AF200" s="157">
        <v>2000</v>
      </c>
      <c r="AG200" s="157">
        <v>3110</v>
      </c>
      <c r="AH200" s="157"/>
      <c r="AI200" s="157"/>
      <c r="AJ200" s="157"/>
      <c r="AK200" s="157"/>
      <c r="AL200" s="160">
        <v>3110</v>
      </c>
      <c r="AM200" s="160">
        <v>3110</v>
      </c>
      <c r="AN200" s="157"/>
      <c r="AO200" s="157"/>
      <c r="AP200" s="157"/>
      <c r="AQ200" s="157"/>
      <c r="AR200" s="157"/>
      <c r="AS200" s="157"/>
      <c r="AT200" s="157"/>
      <c r="AU200" s="157"/>
      <c r="AV200" s="157"/>
      <c r="AW200" s="157"/>
      <c r="AX200" s="157"/>
      <c r="AY200" s="157"/>
      <c r="AZ200" s="157"/>
      <c r="BA200" s="157"/>
      <c r="BB200" s="157"/>
      <c r="BC200" s="157"/>
      <c r="BD200" s="157"/>
      <c r="BE200" s="157"/>
      <c r="BF200" s="157" t="s">
        <v>1518</v>
      </c>
    </row>
    <row r="201" spans="1:58" s="72" customFormat="1" ht="24.95" hidden="1" customHeight="1">
      <c r="A201" s="569"/>
      <c r="B201" s="164"/>
      <c r="C201" s="157" t="s">
        <v>1472</v>
      </c>
      <c r="D201" s="157" t="s">
        <v>1537</v>
      </c>
      <c r="E201" s="157" t="s">
        <v>1538</v>
      </c>
      <c r="F201" s="157" t="s">
        <v>1472</v>
      </c>
      <c r="G201" s="168" t="s">
        <v>1539</v>
      </c>
      <c r="H201" s="157"/>
      <c r="I201" s="157" t="s">
        <v>3224</v>
      </c>
      <c r="J201" s="157">
        <v>6</v>
      </c>
      <c r="K201" s="157" t="s">
        <v>1515</v>
      </c>
      <c r="L201" s="160">
        <v>19703</v>
      </c>
      <c r="M201" s="160">
        <v>1082</v>
      </c>
      <c r="N201" s="160">
        <v>2340</v>
      </c>
      <c r="O201" s="157" t="s">
        <v>396</v>
      </c>
      <c r="P201" s="160"/>
      <c r="Q201" s="160"/>
      <c r="R201" s="160"/>
      <c r="S201" s="160"/>
      <c r="T201" s="160"/>
      <c r="U201" s="160"/>
      <c r="V201" s="160"/>
      <c r="W201" s="160">
        <v>25</v>
      </c>
      <c r="X201" s="160">
        <v>13</v>
      </c>
      <c r="Y201" s="160">
        <v>5</v>
      </c>
      <c r="Z201" s="160">
        <v>302</v>
      </c>
      <c r="AA201" s="157">
        <v>26</v>
      </c>
      <c r="AB201" s="160"/>
      <c r="AC201" s="160"/>
      <c r="AD201" s="157"/>
      <c r="AE201" s="157">
        <v>2002</v>
      </c>
      <c r="AF201" s="157">
        <v>2002</v>
      </c>
      <c r="AG201" s="157">
        <v>1300</v>
      </c>
      <c r="AH201" s="157"/>
      <c r="AI201" s="157"/>
      <c r="AJ201" s="157">
        <v>2200</v>
      </c>
      <c r="AK201" s="157"/>
      <c r="AL201" s="160">
        <v>3500</v>
      </c>
      <c r="AM201" s="160">
        <v>3500</v>
      </c>
      <c r="AN201" s="157"/>
      <c r="AO201" s="157"/>
      <c r="AP201" s="157"/>
      <c r="AQ201" s="157"/>
      <c r="AR201" s="157"/>
      <c r="AS201" s="157"/>
      <c r="AT201" s="157"/>
      <c r="AU201" s="157"/>
      <c r="AV201" s="157"/>
      <c r="AW201" s="157"/>
      <c r="AX201" s="157"/>
      <c r="AY201" s="157"/>
      <c r="AZ201" s="157"/>
      <c r="BA201" s="157"/>
      <c r="BB201" s="157"/>
      <c r="BC201" s="157"/>
      <c r="BD201" s="157"/>
      <c r="BE201" s="157"/>
      <c r="BF201" s="157" t="s">
        <v>1518</v>
      </c>
    </row>
    <row r="202" spans="1:58" s="72" customFormat="1" ht="24.95" hidden="1" customHeight="1">
      <c r="A202" s="569" t="s">
        <v>316</v>
      </c>
      <c r="B202" s="164"/>
      <c r="C202" s="157" t="s">
        <v>1030</v>
      </c>
      <c r="D202" s="157"/>
      <c r="E202" s="157" t="s">
        <v>1540</v>
      </c>
      <c r="F202" s="157" t="s">
        <v>1030</v>
      </c>
      <c r="G202" s="168"/>
      <c r="H202" s="157"/>
      <c r="I202" s="157" t="s">
        <v>3230</v>
      </c>
      <c r="J202" s="157"/>
      <c r="K202" s="157"/>
      <c r="L202" s="160">
        <v>5013</v>
      </c>
      <c r="M202" s="160">
        <v>1261</v>
      </c>
      <c r="N202" s="160">
        <v>2300</v>
      </c>
      <c r="O202" s="157" t="s">
        <v>396</v>
      </c>
      <c r="P202" s="160"/>
      <c r="Q202" s="160"/>
      <c r="R202" s="160"/>
      <c r="S202" s="160"/>
      <c r="T202" s="160"/>
      <c r="U202" s="160"/>
      <c r="V202" s="160"/>
      <c r="W202" s="160">
        <v>25</v>
      </c>
      <c r="X202" s="160">
        <v>3</v>
      </c>
      <c r="Y202" s="160">
        <v>6</v>
      </c>
      <c r="Z202" s="160">
        <v>726</v>
      </c>
      <c r="AA202" s="157"/>
      <c r="AB202" s="160"/>
      <c r="AC202" s="160"/>
      <c r="AD202" s="157"/>
      <c r="AE202" s="160">
        <v>2009</v>
      </c>
      <c r="AF202" s="160">
        <v>2009</v>
      </c>
      <c r="AG202" s="160"/>
      <c r="AH202" s="160"/>
      <c r="AI202" s="160"/>
      <c r="AJ202" s="157"/>
      <c r="AK202" s="157"/>
      <c r="AL202" s="160">
        <v>4339</v>
      </c>
      <c r="AM202" s="160">
        <v>4339</v>
      </c>
      <c r="AN202" s="157"/>
      <c r="AO202" s="157"/>
      <c r="AP202" s="157"/>
      <c r="AQ202" s="157"/>
      <c r="AR202" s="157"/>
      <c r="AS202" s="157"/>
      <c r="AT202" s="157"/>
      <c r="AU202" s="157"/>
      <c r="AV202" s="157"/>
      <c r="AW202" s="157"/>
      <c r="AX202" s="157"/>
      <c r="AY202" s="157"/>
      <c r="AZ202" s="157"/>
      <c r="BA202" s="157"/>
      <c r="BB202" s="157"/>
      <c r="BC202" s="157"/>
      <c r="BD202" s="157"/>
      <c r="BE202" s="157"/>
      <c r="BF202" s="157"/>
    </row>
    <row r="203" spans="1:58" s="72" customFormat="1" ht="24.95" hidden="1" customHeight="1">
      <c r="A203" s="569" t="s">
        <v>317</v>
      </c>
      <c r="B203" s="164"/>
      <c r="C203" s="157" t="s">
        <v>1030</v>
      </c>
      <c r="D203" s="157" t="s">
        <v>1541</v>
      </c>
      <c r="E203" s="157" t="s">
        <v>1542</v>
      </c>
      <c r="F203" s="157" t="s">
        <v>1030</v>
      </c>
      <c r="G203" s="157" t="s">
        <v>1543</v>
      </c>
      <c r="H203" s="186"/>
      <c r="I203" s="165" t="s">
        <v>15283</v>
      </c>
      <c r="J203" s="157">
        <v>3</v>
      </c>
      <c r="K203" s="157" t="s">
        <v>1515</v>
      </c>
      <c r="L203" s="160">
        <v>17713.25</v>
      </c>
      <c r="M203" s="160">
        <v>1986.36</v>
      </c>
      <c r="N203" s="160">
        <v>4350</v>
      </c>
      <c r="O203" s="157" t="s">
        <v>396</v>
      </c>
      <c r="P203" s="160"/>
      <c r="Q203" s="160"/>
      <c r="R203" s="160"/>
      <c r="S203" s="160"/>
      <c r="T203" s="160"/>
      <c r="U203" s="160"/>
      <c r="V203" s="160"/>
      <c r="W203" s="160">
        <v>25</v>
      </c>
      <c r="X203" s="160">
        <v>5</v>
      </c>
      <c r="Y203" s="160">
        <v>7</v>
      </c>
      <c r="Z203" s="160">
        <v>903.25</v>
      </c>
      <c r="AA203" s="157"/>
      <c r="AB203" s="160">
        <v>160</v>
      </c>
      <c r="AC203" s="160">
        <v>160</v>
      </c>
      <c r="AD203" s="157"/>
      <c r="AE203" s="157">
        <v>1998</v>
      </c>
      <c r="AF203" s="157">
        <v>1998</v>
      </c>
      <c r="AG203" s="157">
        <v>4957</v>
      </c>
      <c r="AH203" s="157"/>
      <c r="AI203" s="157">
        <v>1500</v>
      </c>
      <c r="AJ203" s="157"/>
      <c r="AK203" s="157"/>
      <c r="AL203" s="160">
        <v>6457</v>
      </c>
      <c r="AM203" s="160">
        <v>6457</v>
      </c>
      <c r="AN203" s="157">
        <v>2002</v>
      </c>
      <c r="AO203" s="157">
        <v>2003</v>
      </c>
      <c r="AP203" s="157"/>
      <c r="AQ203" s="157"/>
      <c r="AR203" s="157"/>
      <c r="AS203" s="157"/>
      <c r="AT203" s="157"/>
      <c r="AU203" s="157"/>
      <c r="AV203" s="157"/>
      <c r="AW203" s="157"/>
      <c r="AX203" s="157"/>
      <c r="AY203" s="157"/>
      <c r="AZ203" s="157"/>
      <c r="BA203" s="157"/>
      <c r="BB203" s="157"/>
      <c r="BC203" s="157"/>
      <c r="BD203" s="157"/>
      <c r="BE203" s="157"/>
      <c r="BF203" s="157"/>
    </row>
    <row r="204" spans="1:58" s="72" customFormat="1" ht="24.95" hidden="1" customHeight="1">
      <c r="A204" s="569"/>
      <c r="B204" s="488"/>
      <c r="C204" s="157" t="s">
        <v>1030</v>
      </c>
      <c r="D204" s="157" t="s">
        <v>1544</v>
      </c>
      <c r="E204" s="157" t="s">
        <v>1545</v>
      </c>
      <c r="F204" s="157" t="s">
        <v>596</v>
      </c>
      <c r="G204" s="157" t="s">
        <v>1546</v>
      </c>
      <c r="H204" s="186"/>
      <c r="I204" s="157" t="s">
        <v>1479</v>
      </c>
      <c r="J204" s="157">
        <v>7</v>
      </c>
      <c r="K204" s="157" t="s">
        <v>1515</v>
      </c>
      <c r="L204" s="160">
        <v>3029</v>
      </c>
      <c r="M204" s="160">
        <v>1595</v>
      </c>
      <c r="N204" s="160">
        <v>4547</v>
      </c>
      <c r="O204" s="157" t="s">
        <v>396</v>
      </c>
      <c r="P204" s="160"/>
      <c r="Q204" s="160"/>
      <c r="R204" s="160"/>
      <c r="S204" s="160"/>
      <c r="T204" s="160"/>
      <c r="U204" s="160"/>
      <c r="V204" s="160"/>
      <c r="W204" s="160">
        <v>25</v>
      </c>
      <c r="X204" s="160">
        <v>8</v>
      </c>
      <c r="Y204" s="160">
        <v>6</v>
      </c>
      <c r="Z204" s="160">
        <v>941</v>
      </c>
      <c r="AA204" s="157"/>
      <c r="AB204" s="160">
        <v>300</v>
      </c>
      <c r="AC204" s="160">
        <v>300</v>
      </c>
      <c r="AD204" s="157"/>
      <c r="AE204" s="157">
        <v>1997</v>
      </c>
      <c r="AF204" s="157">
        <v>1997</v>
      </c>
      <c r="AG204" s="157"/>
      <c r="AH204" s="157">
        <v>195</v>
      </c>
      <c r="AI204" s="157"/>
      <c r="AJ204" s="157"/>
      <c r="AK204" s="157"/>
      <c r="AL204" s="160">
        <v>195</v>
      </c>
      <c r="AM204" s="160">
        <v>195</v>
      </c>
      <c r="AN204" s="157"/>
      <c r="AO204" s="157"/>
      <c r="AP204" s="157"/>
      <c r="AQ204" s="157"/>
      <c r="AR204" s="157"/>
      <c r="AS204" s="157"/>
      <c r="AT204" s="157"/>
      <c r="AU204" s="157"/>
      <c r="AV204" s="157"/>
      <c r="AW204" s="157"/>
      <c r="AX204" s="157"/>
      <c r="AY204" s="157"/>
      <c r="AZ204" s="157"/>
      <c r="BA204" s="157"/>
      <c r="BB204" s="157"/>
      <c r="BC204" s="157"/>
      <c r="BD204" s="157"/>
      <c r="BE204" s="157"/>
      <c r="BF204" s="157"/>
    </row>
    <row r="205" spans="1:58" s="72" customFormat="1" ht="24.95" hidden="1" customHeight="1">
      <c r="A205" s="569"/>
      <c r="B205" s="164" t="s">
        <v>2439</v>
      </c>
      <c r="C205" s="157" t="s">
        <v>2283</v>
      </c>
      <c r="D205" s="157"/>
      <c r="E205" s="331">
        <f>COUNTA(E206:E217)</f>
        <v>12</v>
      </c>
      <c r="F205" s="157"/>
      <c r="G205" s="157"/>
      <c r="H205" s="186"/>
      <c r="I205" s="157"/>
      <c r="J205" s="157"/>
      <c r="K205" s="157"/>
      <c r="L205" s="160">
        <f>SUM(L206:L217)</f>
        <v>109772.7</v>
      </c>
      <c r="M205" s="160">
        <f t="shared" ref="M205:N205" si="2">SUM(M206:M217)</f>
        <v>30671.190000000002</v>
      </c>
      <c r="N205" s="160">
        <f t="shared" si="2"/>
        <v>70646.899999999994</v>
      </c>
      <c r="O205" s="157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57"/>
      <c r="AB205" s="160"/>
      <c r="AC205" s="157"/>
      <c r="AD205" s="157"/>
      <c r="AE205" s="157"/>
      <c r="AF205" s="157"/>
      <c r="AG205" s="157"/>
      <c r="AH205" s="157"/>
      <c r="AI205" s="157"/>
      <c r="AJ205" s="157"/>
      <c r="AK205" s="157"/>
      <c r="AL205" s="160"/>
      <c r="AM205" s="157"/>
      <c r="AN205" s="157"/>
      <c r="AO205" s="157"/>
      <c r="AP205" s="157"/>
      <c r="AQ205" s="157"/>
      <c r="AR205" s="157"/>
      <c r="AS205" s="157"/>
      <c r="AT205" s="157"/>
      <c r="AU205" s="157"/>
      <c r="AV205" s="157"/>
      <c r="AW205" s="157"/>
      <c r="AX205" s="157"/>
      <c r="AY205" s="157"/>
      <c r="AZ205" s="157"/>
      <c r="BA205" s="157"/>
      <c r="BB205" s="157"/>
      <c r="BC205" s="157"/>
      <c r="BD205" s="157"/>
      <c r="BE205" s="157"/>
      <c r="BF205" s="157"/>
    </row>
    <row r="206" spans="1:58" s="72" customFormat="1" ht="24.95" hidden="1" customHeight="1">
      <c r="A206" s="569"/>
      <c r="B206" s="164"/>
      <c r="C206" s="157" t="s">
        <v>593</v>
      </c>
      <c r="D206" s="157"/>
      <c r="E206" s="157" t="s">
        <v>13321</v>
      </c>
      <c r="F206" s="157" t="s">
        <v>13175</v>
      </c>
      <c r="G206" s="157"/>
      <c r="H206" s="186"/>
      <c r="I206" s="157" t="s">
        <v>16244</v>
      </c>
      <c r="J206" s="157"/>
      <c r="K206" s="157"/>
      <c r="L206" s="160">
        <v>18323</v>
      </c>
      <c r="M206" s="160">
        <v>1480</v>
      </c>
      <c r="N206" s="160">
        <v>3879</v>
      </c>
      <c r="O206" s="157" t="s">
        <v>396</v>
      </c>
      <c r="P206" s="160"/>
      <c r="Q206" s="160"/>
      <c r="R206" s="160"/>
      <c r="S206" s="160"/>
      <c r="T206" s="160"/>
      <c r="U206" s="160"/>
      <c r="V206" s="160"/>
      <c r="W206" s="160">
        <v>25</v>
      </c>
      <c r="X206" s="160">
        <v>12</v>
      </c>
      <c r="Y206" s="160">
        <v>6</v>
      </c>
      <c r="Z206" s="160">
        <v>300</v>
      </c>
      <c r="AA206" s="157"/>
      <c r="AB206" s="157"/>
      <c r="AC206" s="160"/>
      <c r="AD206" s="157"/>
      <c r="AE206" s="157">
        <v>2004</v>
      </c>
      <c r="AF206" s="157">
        <v>2004</v>
      </c>
      <c r="AG206" s="157"/>
      <c r="AH206" s="157"/>
      <c r="AI206" s="157"/>
      <c r="AJ206" s="157"/>
      <c r="AK206" s="157"/>
      <c r="AL206" s="489"/>
      <c r="AM206" s="160" t="s">
        <v>1553</v>
      </c>
      <c r="AN206" s="157"/>
      <c r="AO206" s="157"/>
      <c r="AP206" s="157"/>
      <c r="AQ206" s="157"/>
      <c r="AR206" s="157"/>
      <c r="AS206" s="157"/>
      <c r="AT206" s="157"/>
      <c r="AU206" s="157"/>
      <c r="AV206" s="157"/>
      <c r="AW206" s="157"/>
      <c r="AX206" s="157"/>
      <c r="AY206" s="157"/>
      <c r="AZ206" s="157"/>
      <c r="BA206" s="157"/>
      <c r="BB206" s="157"/>
      <c r="BC206" s="157"/>
      <c r="BD206" s="157"/>
      <c r="BE206" s="157"/>
      <c r="BF206" s="157" t="s">
        <v>1554</v>
      </c>
    </row>
    <row r="207" spans="1:58" s="72" customFormat="1" ht="24.95" hidden="1" customHeight="1">
      <c r="A207" s="569"/>
      <c r="B207" s="164"/>
      <c r="C207" s="157" t="s">
        <v>593</v>
      </c>
      <c r="D207" s="157"/>
      <c r="E207" s="157" t="s">
        <v>13322</v>
      </c>
      <c r="F207" s="157" t="s">
        <v>593</v>
      </c>
      <c r="G207" s="157"/>
      <c r="H207" s="186"/>
      <c r="I207" s="157" t="s">
        <v>13323</v>
      </c>
      <c r="J207" s="157"/>
      <c r="K207" s="157"/>
      <c r="L207" s="160">
        <v>1647</v>
      </c>
      <c r="M207" s="160"/>
      <c r="N207" s="160">
        <v>899</v>
      </c>
      <c r="O207" s="157" t="s">
        <v>396</v>
      </c>
      <c r="P207" s="160"/>
      <c r="Q207" s="160"/>
      <c r="R207" s="160"/>
      <c r="S207" s="160"/>
      <c r="T207" s="160"/>
      <c r="U207" s="160"/>
      <c r="V207" s="160"/>
      <c r="W207" s="160">
        <v>25</v>
      </c>
      <c r="X207" s="160">
        <v>12</v>
      </c>
      <c r="Y207" s="160">
        <v>8</v>
      </c>
      <c r="Z207" s="160"/>
      <c r="AA207" s="157"/>
      <c r="AB207" s="157"/>
      <c r="AC207" s="160"/>
      <c r="AD207" s="157"/>
      <c r="AE207" s="157">
        <v>2017</v>
      </c>
      <c r="AF207" s="157"/>
      <c r="AG207" s="157"/>
      <c r="AH207" s="157"/>
      <c r="AI207" s="157"/>
      <c r="AJ207" s="157"/>
      <c r="AK207" s="157"/>
      <c r="AL207" s="160"/>
      <c r="AM207" s="160"/>
      <c r="AN207" s="157"/>
      <c r="AO207" s="157"/>
      <c r="AP207" s="157"/>
      <c r="AQ207" s="157"/>
      <c r="AR207" s="157"/>
      <c r="AS207" s="157"/>
      <c r="AT207" s="157"/>
      <c r="AU207" s="157"/>
      <c r="AV207" s="157"/>
      <c r="AW207" s="157"/>
      <c r="AX207" s="157"/>
      <c r="AY207" s="157"/>
      <c r="AZ207" s="157"/>
      <c r="BA207" s="157"/>
      <c r="BB207" s="157"/>
      <c r="BC207" s="157"/>
      <c r="BD207" s="157"/>
      <c r="BE207" s="157"/>
      <c r="BF207" s="157" t="s">
        <v>13324</v>
      </c>
    </row>
    <row r="208" spans="1:58" s="72" customFormat="1" ht="24.95" hidden="1" customHeight="1">
      <c r="A208" s="569"/>
      <c r="B208" s="164"/>
      <c r="C208" s="157" t="s">
        <v>574</v>
      </c>
      <c r="D208" s="157"/>
      <c r="E208" s="157" t="s">
        <v>13325</v>
      </c>
      <c r="F208" s="157" t="s">
        <v>13175</v>
      </c>
      <c r="G208" s="157"/>
      <c r="H208" s="186"/>
      <c r="I208" s="157" t="s">
        <v>16244</v>
      </c>
      <c r="J208" s="157"/>
      <c r="K208" s="157"/>
      <c r="L208" s="160">
        <v>20030</v>
      </c>
      <c r="M208" s="160">
        <v>8929</v>
      </c>
      <c r="N208" s="160">
        <v>13120</v>
      </c>
      <c r="O208" s="157" t="s">
        <v>396</v>
      </c>
      <c r="P208" s="160">
        <v>33</v>
      </c>
      <c r="Q208" s="160">
        <v>25</v>
      </c>
      <c r="R208" s="160">
        <v>5</v>
      </c>
      <c r="S208" s="160">
        <v>50</v>
      </c>
      <c r="T208" s="160">
        <v>25</v>
      </c>
      <c r="U208" s="160">
        <v>10</v>
      </c>
      <c r="V208" s="160">
        <v>1250</v>
      </c>
      <c r="W208" s="160">
        <v>25</v>
      </c>
      <c r="X208" s="160">
        <v>15</v>
      </c>
      <c r="Y208" s="160">
        <v>4</v>
      </c>
      <c r="Z208" s="160">
        <v>375</v>
      </c>
      <c r="AA208" s="157"/>
      <c r="AB208" s="157"/>
      <c r="AC208" s="160">
        <v>3003</v>
      </c>
      <c r="AD208" s="157"/>
      <c r="AE208" s="157">
        <v>2005</v>
      </c>
      <c r="AF208" s="157">
        <v>2005</v>
      </c>
      <c r="AG208" s="157"/>
      <c r="AH208" s="157"/>
      <c r="AI208" s="157"/>
      <c r="AJ208" s="157"/>
      <c r="AK208" s="157"/>
      <c r="AL208" s="160">
        <v>24460</v>
      </c>
      <c r="AM208" s="160">
        <v>24460</v>
      </c>
      <c r="AN208" s="157"/>
      <c r="AO208" s="157"/>
      <c r="AP208" s="157"/>
      <c r="AQ208" s="157"/>
      <c r="AR208" s="157"/>
      <c r="AS208" s="157"/>
      <c r="AT208" s="157"/>
      <c r="AU208" s="157"/>
      <c r="AV208" s="157"/>
      <c r="AW208" s="157"/>
      <c r="AX208" s="157"/>
      <c r="AY208" s="157"/>
      <c r="AZ208" s="157"/>
      <c r="BA208" s="157"/>
      <c r="BB208" s="157"/>
      <c r="BC208" s="157"/>
      <c r="BD208" s="157"/>
      <c r="BE208" s="157"/>
      <c r="BF208" s="157" t="s">
        <v>13326</v>
      </c>
    </row>
    <row r="209" spans="1:58" s="1320" customFormat="1" ht="24.95" hidden="1" customHeight="1">
      <c r="A209" s="569"/>
      <c r="B209" s="164"/>
      <c r="C209" s="1299" t="s">
        <v>574</v>
      </c>
      <c r="D209" s="1299"/>
      <c r="E209" s="1299" t="s">
        <v>2808</v>
      </c>
      <c r="F209" s="1299" t="s">
        <v>13175</v>
      </c>
      <c r="G209" s="1299"/>
      <c r="H209" s="1326"/>
      <c r="I209" s="1299" t="s">
        <v>16244</v>
      </c>
      <c r="J209" s="1299"/>
      <c r="K209" s="1299"/>
      <c r="L209" s="1300">
        <v>5044</v>
      </c>
      <c r="M209" s="1300">
        <v>1959</v>
      </c>
      <c r="N209" s="1300">
        <v>10645</v>
      </c>
      <c r="O209" s="1299" t="s">
        <v>396</v>
      </c>
      <c r="P209" s="1300"/>
      <c r="Q209" s="1300"/>
      <c r="R209" s="1300"/>
      <c r="S209" s="1300"/>
      <c r="T209" s="1300"/>
      <c r="U209" s="1300"/>
      <c r="V209" s="1300"/>
      <c r="W209" s="1300">
        <v>25</v>
      </c>
      <c r="X209" s="1300">
        <v>10</v>
      </c>
      <c r="Y209" s="1300">
        <v>5</v>
      </c>
      <c r="Z209" s="1300">
        <v>250</v>
      </c>
      <c r="AA209" s="1299"/>
      <c r="AB209" s="1299"/>
      <c r="AC209" s="1300">
        <v>150</v>
      </c>
      <c r="AD209" s="1299"/>
      <c r="AE209" s="1299">
        <v>2000</v>
      </c>
      <c r="AF209" s="1299">
        <v>2000</v>
      </c>
      <c r="AG209" s="1299"/>
      <c r="AH209" s="1299"/>
      <c r="AI209" s="1299"/>
      <c r="AJ209" s="1299"/>
      <c r="AK209" s="1299"/>
      <c r="AL209" s="1300">
        <v>16244</v>
      </c>
      <c r="AM209" s="1300">
        <v>16244</v>
      </c>
      <c r="AN209" s="1299"/>
      <c r="AO209" s="1299"/>
      <c r="AP209" s="1299"/>
      <c r="AQ209" s="1299"/>
      <c r="AR209" s="1299"/>
      <c r="AS209" s="1299"/>
      <c r="AT209" s="1299"/>
      <c r="AU209" s="1299"/>
      <c r="AV209" s="1299"/>
      <c r="AW209" s="1299"/>
      <c r="AX209" s="1299"/>
      <c r="AY209" s="1299"/>
      <c r="AZ209" s="1299"/>
      <c r="BA209" s="1299"/>
      <c r="BB209" s="1299"/>
      <c r="BC209" s="1299"/>
      <c r="BD209" s="1299"/>
      <c r="BE209" s="1299"/>
      <c r="BF209" s="1299" t="s">
        <v>3188</v>
      </c>
    </row>
    <row r="210" spans="1:58" s="72" customFormat="1" ht="24.95" hidden="1" customHeight="1">
      <c r="A210" s="569"/>
      <c r="B210" s="164"/>
      <c r="C210" s="705" t="s">
        <v>574</v>
      </c>
      <c r="D210" s="705"/>
      <c r="E210" s="705" t="s">
        <v>1344</v>
      </c>
      <c r="F210" s="705" t="s">
        <v>574</v>
      </c>
      <c r="G210" s="705"/>
      <c r="H210" s="186"/>
      <c r="I210" s="705" t="s">
        <v>1439</v>
      </c>
      <c r="J210" s="705"/>
      <c r="K210" s="705"/>
      <c r="L210" s="706">
        <v>10630</v>
      </c>
      <c r="M210" s="706">
        <v>2121</v>
      </c>
      <c r="N210" s="706">
        <v>4050</v>
      </c>
      <c r="O210" s="705" t="s">
        <v>396</v>
      </c>
      <c r="P210" s="706"/>
      <c r="Q210" s="706"/>
      <c r="R210" s="706"/>
      <c r="S210" s="706"/>
      <c r="T210" s="706"/>
      <c r="U210" s="706"/>
      <c r="V210" s="706"/>
      <c r="W210" s="706">
        <v>25</v>
      </c>
      <c r="X210" s="706">
        <v>13</v>
      </c>
      <c r="Y210" s="706">
        <v>6</v>
      </c>
      <c r="Z210" s="706">
        <v>300</v>
      </c>
      <c r="AA210" s="705"/>
      <c r="AB210" s="705"/>
      <c r="AC210" s="706"/>
      <c r="AD210" s="705"/>
      <c r="AE210" s="705">
        <v>2010</v>
      </c>
      <c r="AF210" s="705">
        <v>2010</v>
      </c>
      <c r="AG210" s="705"/>
      <c r="AH210" s="705"/>
      <c r="AI210" s="705"/>
      <c r="AJ210" s="705"/>
      <c r="AK210" s="705"/>
      <c r="AL210" s="706"/>
      <c r="AM210" s="706" t="s">
        <v>1553</v>
      </c>
      <c r="AN210" s="705"/>
      <c r="AO210" s="705"/>
      <c r="AP210" s="705"/>
      <c r="AQ210" s="705"/>
      <c r="AR210" s="705"/>
      <c r="AS210" s="705"/>
      <c r="AT210" s="705"/>
      <c r="AU210" s="705"/>
      <c r="AV210" s="705"/>
      <c r="AW210" s="705"/>
      <c r="AX210" s="705"/>
      <c r="AY210" s="705"/>
      <c r="AZ210" s="705"/>
      <c r="BA210" s="705"/>
      <c r="BB210" s="705"/>
      <c r="BC210" s="705"/>
      <c r="BD210" s="705"/>
      <c r="BE210" s="705"/>
      <c r="BF210" s="705" t="s">
        <v>13327</v>
      </c>
    </row>
    <row r="211" spans="1:58" s="72" customFormat="1" ht="24.95" hidden="1" customHeight="1">
      <c r="A211" s="569"/>
      <c r="B211" s="164"/>
      <c r="C211" s="157" t="s">
        <v>574</v>
      </c>
      <c r="D211" s="157"/>
      <c r="E211" s="157" t="s">
        <v>13328</v>
      </c>
      <c r="F211" s="157" t="s">
        <v>13175</v>
      </c>
      <c r="G211" s="157"/>
      <c r="H211" s="186"/>
      <c r="I211" s="157" t="s">
        <v>16244</v>
      </c>
      <c r="J211" s="157"/>
      <c r="K211" s="157"/>
      <c r="L211" s="160">
        <v>4299</v>
      </c>
      <c r="M211" s="160">
        <v>4298.95</v>
      </c>
      <c r="N211" s="160">
        <v>6910</v>
      </c>
      <c r="O211" s="157" t="s">
        <v>12044</v>
      </c>
      <c r="P211" s="160"/>
      <c r="Q211" s="160"/>
      <c r="R211" s="160"/>
      <c r="S211" s="160"/>
      <c r="T211" s="160"/>
      <c r="U211" s="160"/>
      <c r="V211" s="160"/>
      <c r="W211" s="160">
        <v>20</v>
      </c>
      <c r="X211" s="160">
        <v>8</v>
      </c>
      <c r="Y211" s="160">
        <v>4</v>
      </c>
      <c r="Z211" s="160">
        <v>254</v>
      </c>
      <c r="AA211" s="157"/>
      <c r="AB211" s="157"/>
      <c r="AC211" s="160"/>
      <c r="AD211" s="157"/>
      <c r="AE211" s="157">
        <v>2002</v>
      </c>
      <c r="AF211" s="157"/>
      <c r="AG211" s="157"/>
      <c r="AH211" s="157"/>
      <c r="AI211" s="157"/>
      <c r="AJ211" s="157"/>
      <c r="AK211" s="157"/>
      <c r="AL211" s="157">
        <v>18000</v>
      </c>
      <c r="AM211" s="160"/>
      <c r="AN211" s="157"/>
      <c r="AO211" s="157"/>
      <c r="AP211" s="157"/>
      <c r="AQ211" s="157"/>
      <c r="AR211" s="157"/>
      <c r="AS211" s="157"/>
      <c r="AT211" s="157"/>
      <c r="AU211" s="157"/>
      <c r="AV211" s="157"/>
      <c r="AW211" s="157"/>
      <c r="AX211" s="157"/>
      <c r="AY211" s="157"/>
      <c r="AZ211" s="157"/>
      <c r="BA211" s="157"/>
      <c r="BB211" s="157"/>
      <c r="BC211" s="157"/>
      <c r="BD211" s="157"/>
      <c r="BE211" s="157"/>
      <c r="BF211" s="157" t="s">
        <v>13329</v>
      </c>
    </row>
    <row r="212" spans="1:58" s="72" customFormat="1" ht="24.95" hidden="1" customHeight="1">
      <c r="A212" s="569"/>
      <c r="B212" s="164"/>
      <c r="C212" s="157" t="s">
        <v>794</v>
      </c>
      <c r="D212" s="157"/>
      <c r="E212" s="157" t="s">
        <v>13330</v>
      </c>
      <c r="F212" s="157" t="s">
        <v>794</v>
      </c>
      <c r="G212" s="157"/>
      <c r="H212" s="186"/>
      <c r="I212" s="157" t="s">
        <v>16226</v>
      </c>
      <c r="J212" s="157"/>
      <c r="K212" s="157"/>
      <c r="L212" s="593">
        <v>8000</v>
      </c>
      <c r="M212" s="160">
        <v>956</v>
      </c>
      <c r="N212" s="160">
        <v>1640</v>
      </c>
      <c r="O212" s="157" t="s">
        <v>396</v>
      </c>
      <c r="P212" s="160"/>
      <c r="Q212" s="160"/>
      <c r="R212" s="160"/>
      <c r="S212" s="160"/>
      <c r="T212" s="160"/>
      <c r="U212" s="160"/>
      <c r="V212" s="160"/>
      <c r="W212" s="160">
        <v>25</v>
      </c>
      <c r="X212" s="160">
        <v>12</v>
      </c>
      <c r="Y212" s="160">
        <v>6</v>
      </c>
      <c r="Z212" s="160">
        <v>300</v>
      </c>
      <c r="AA212" s="157"/>
      <c r="AB212" s="157"/>
      <c r="AC212" s="160"/>
      <c r="AD212" s="157"/>
      <c r="AE212" s="157">
        <v>2005</v>
      </c>
      <c r="AF212" s="157">
        <v>2005</v>
      </c>
      <c r="AG212" s="157"/>
      <c r="AH212" s="157"/>
      <c r="AI212" s="157"/>
      <c r="AJ212" s="157"/>
      <c r="AK212" s="157"/>
      <c r="AL212" s="160"/>
      <c r="AM212" s="160" t="s">
        <v>1553</v>
      </c>
      <c r="AN212" s="157"/>
      <c r="AO212" s="157"/>
      <c r="AP212" s="157"/>
      <c r="AQ212" s="157"/>
      <c r="AR212" s="157"/>
      <c r="AS212" s="157"/>
      <c r="AT212" s="157"/>
      <c r="AU212" s="157"/>
      <c r="AV212" s="157"/>
      <c r="AW212" s="157"/>
      <c r="AX212" s="157"/>
      <c r="AY212" s="157"/>
      <c r="AZ212" s="157"/>
      <c r="BA212" s="157"/>
      <c r="BB212" s="157"/>
      <c r="BC212" s="157"/>
      <c r="BD212" s="157"/>
      <c r="BE212" s="157"/>
      <c r="BF212" s="157" t="s">
        <v>1554</v>
      </c>
    </row>
    <row r="213" spans="1:58" s="1320" customFormat="1" ht="24.95" hidden="1" customHeight="1">
      <c r="A213" s="569"/>
      <c r="B213" s="164"/>
      <c r="C213" s="1401" t="s">
        <v>607</v>
      </c>
      <c r="D213" s="1401"/>
      <c r="E213" s="1401" t="s">
        <v>15369</v>
      </c>
      <c r="F213" s="1401" t="s">
        <v>607</v>
      </c>
      <c r="G213" s="1401"/>
      <c r="H213" s="1326"/>
      <c r="I213" s="1401" t="s">
        <v>299</v>
      </c>
      <c r="J213" s="1401"/>
      <c r="K213" s="1401"/>
      <c r="L213" s="593">
        <v>9527.7000000000007</v>
      </c>
      <c r="M213" s="1402">
        <v>1886.24</v>
      </c>
      <c r="N213" s="1402">
        <v>5314.9</v>
      </c>
      <c r="O213" s="1401" t="s">
        <v>396</v>
      </c>
      <c r="P213" s="1402"/>
      <c r="Q213" s="1402"/>
      <c r="R213" s="1402"/>
      <c r="S213" s="1402"/>
      <c r="T213" s="1402"/>
      <c r="U213" s="1402"/>
      <c r="V213" s="1402"/>
      <c r="W213" s="1402">
        <v>25</v>
      </c>
      <c r="X213" s="1402">
        <v>13</v>
      </c>
      <c r="Y213" s="1402">
        <v>6</v>
      </c>
      <c r="Z213" s="1402">
        <v>300</v>
      </c>
      <c r="AA213" s="1401"/>
      <c r="AB213" s="1401"/>
      <c r="AC213" s="1402"/>
      <c r="AD213" s="1401"/>
      <c r="AE213" s="1401">
        <v>2017</v>
      </c>
      <c r="AF213" s="1401"/>
      <c r="AG213" s="1401"/>
      <c r="AH213" s="1401"/>
      <c r="AI213" s="1401"/>
      <c r="AJ213" s="1401"/>
      <c r="AK213" s="1401"/>
      <c r="AL213" s="1402"/>
      <c r="AM213" s="1402"/>
      <c r="AN213" s="1401"/>
      <c r="AO213" s="1401"/>
      <c r="AP213" s="1401"/>
      <c r="AQ213" s="1401"/>
      <c r="AR213" s="1401"/>
      <c r="AS213" s="1401"/>
      <c r="AT213" s="1401"/>
      <c r="AU213" s="1401"/>
      <c r="AV213" s="1401"/>
      <c r="AW213" s="1401"/>
      <c r="AX213" s="1401"/>
      <c r="AY213" s="1401"/>
      <c r="AZ213" s="1401"/>
      <c r="BA213" s="1401"/>
      <c r="BB213" s="1401"/>
      <c r="BC213" s="1401"/>
      <c r="BD213" s="1401"/>
      <c r="BE213" s="1401"/>
      <c r="BF213" s="1401" t="s">
        <v>1554</v>
      </c>
    </row>
    <row r="214" spans="1:58" s="72" customFormat="1" ht="24.95" hidden="1" customHeight="1">
      <c r="A214" s="569"/>
      <c r="B214" s="164"/>
      <c r="C214" s="157" t="s">
        <v>607</v>
      </c>
      <c r="D214" s="157"/>
      <c r="E214" s="157" t="s">
        <v>1350</v>
      </c>
      <c r="F214" s="157" t="s">
        <v>607</v>
      </c>
      <c r="G214" s="157"/>
      <c r="H214" s="186"/>
      <c r="I214" s="157" t="s">
        <v>299</v>
      </c>
      <c r="J214" s="157"/>
      <c r="K214" s="157"/>
      <c r="L214" s="160">
        <v>4705</v>
      </c>
      <c r="M214" s="160">
        <v>2039</v>
      </c>
      <c r="N214" s="160">
        <v>4128</v>
      </c>
      <c r="O214" s="157" t="s">
        <v>396</v>
      </c>
      <c r="P214" s="160"/>
      <c r="Q214" s="160"/>
      <c r="R214" s="160"/>
      <c r="S214" s="160"/>
      <c r="T214" s="160"/>
      <c r="U214" s="160"/>
      <c r="V214" s="160"/>
      <c r="W214" s="160">
        <v>25</v>
      </c>
      <c r="X214" s="160">
        <v>12.5</v>
      </c>
      <c r="Y214" s="160">
        <v>6</v>
      </c>
      <c r="Z214" s="160">
        <v>300</v>
      </c>
      <c r="AA214" s="157"/>
      <c r="AB214" s="157"/>
      <c r="AC214" s="160"/>
      <c r="AD214" s="157"/>
      <c r="AE214" s="157">
        <v>2009</v>
      </c>
      <c r="AF214" s="157">
        <v>2009</v>
      </c>
      <c r="AG214" s="157"/>
      <c r="AH214" s="157"/>
      <c r="AI214" s="157"/>
      <c r="AJ214" s="157"/>
      <c r="AK214" s="157"/>
      <c r="AL214" s="489"/>
      <c r="AM214" s="160" t="s">
        <v>1553</v>
      </c>
      <c r="AN214" s="157"/>
      <c r="AO214" s="157"/>
      <c r="AP214" s="157"/>
      <c r="AQ214" s="157"/>
      <c r="AR214" s="157"/>
      <c r="AS214" s="157"/>
      <c r="AT214" s="157"/>
      <c r="AU214" s="157"/>
      <c r="AV214" s="157"/>
      <c r="AW214" s="157"/>
      <c r="AX214" s="157"/>
      <c r="AY214" s="157"/>
      <c r="AZ214" s="157"/>
      <c r="BA214" s="157"/>
      <c r="BB214" s="157"/>
      <c r="BC214" s="157"/>
      <c r="BD214" s="157"/>
      <c r="BE214" s="157"/>
      <c r="BF214" s="157" t="s">
        <v>1554</v>
      </c>
    </row>
    <row r="215" spans="1:58" s="72" customFormat="1" ht="24.95" hidden="1" customHeight="1">
      <c r="A215" s="569"/>
      <c r="B215" s="164"/>
      <c r="C215" s="157" t="s">
        <v>607</v>
      </c>
      <c r="D215" s="157"/>
      <c r="E215" s="157" t="s">
        <v>13331</v>
      </c>
      <c r="F215" s="157" t="s">
        <v>607</v>
      </c>
      <c r="G215" s="157"/>
      <c r="H215" s="186"/>
      <c r="I215" s="157" t="s">
        <v>299</v>
      </c>
      <c r="J215" s="157"/>
      <c r="K215" s="157"/>
      <c r="L215" s="160">
        <v>8778</v>
      </c>
      <c r="M215" s="160">
        <v>3283</v>
      </c>
      <c r="N215" s="160">
        <v>11678</v>
      </c>
      <c r="O215" s="157" t="s">
        <v>396</v>
      </c>
      <c r="P215" s="160"/>
      <c r="Q215" s="160"/>
      <c r="R215" s="160"/>
      <c r="S215" s="160"/>
      <c r="T215" s="160"/>
      <c r="U215" s="160"/>
      <c r="V215" s="160"/>
      <c r="W215" s="160">
        <v>25</v>
      </c>
      <c r="X215" s="160">
        <v>13</v>
      </c>
      <c r="Y215" s="160">
        <v>6</v>
      </c>
      <c r="Z215" s="160">
        <v>300</v>
      </c>
      <c r="AA215" s="157"/>
      <c r="AB215" s="157"/>
      <c r="AC215" s="160"/>
      <c r="AD215" s="157"/>
      <c r="AE215" s="157">
        <v>2009</v>
      </c>
      <c r="AF215" s="157">
        <v>2009</v>
      </c>
      <c r="AG215" s="157"/>
      <c r="AH215" s="157"/>
      <c r="AI215" s="157"/>
      <c r="AJ215" s="157"/>
      <c r="AK215" s="157"/>
      <c r="AL215" s="489"/>
      <c r="AM215" s="160" t="s">
        <v>13332</v>
      </c>
      <c r="AN215" s="157"/>
      <c r="AO215" s="157"/>
      <c r="AP215" s="157"/>
      <c r="AQ215" s="157"/>
      <c r="AR215" s="157"/>
      <c r="AS215" s="157"/>
      <c r="AT215" s="157"/>
      <c r="AU215" s="157"/>
      <c r="AV215" s="157"/>
      <c r="AW215" s="157"/>
      <c r="AX215" s="157"/>
      <c r="AY215" s="157"/>
      <c r="AZ215" s="157"/>
      <c r="BA215" s="157"/>
      <c r="BB215" s="157"/>
      <c r="BC215" s="157"/>
      <c r="BD215" s="157"/>
      <c r="BE215" s="157"/>
      <c r="BF215" s="157" t="s">
        <v>3188</v>
      </c>
    </row>
    <row r="216" spans="1:58" s="72" customFormat="1" ht="24.95" hidden="1" customHeight="1">
      <c r="A216" s="569"/>
      <c r="B216" s="164"/>
      <c r="C216" s="157" t="s">
        <v>607</v>
      </c>
      <c r="D216" s="157"/>
      <c r="E216" s="157" t="s">
        <v>16245</v>
      </c>
      <c r="F216" s="157" t="s">
        <v>607</v>
      </c>
      <c r="G216" s="157"/>
      <c r="H216" s="186"/>
      <c r="I216" s="157" t="s">
        <v>299</v>
      </c>
      <c r="J216" s="157"/>
      <c r="K216" s="157"/>
      <c r="L216" s="160">
        <v>9280</v>
      </c>
      <c r="M216" s="160">
        <v>1855</v>
      </c>
      <c r="N216" s="160">
        <v>2860</v>
      </c>
      <c r="O216" s="157" t="s">
        <v>396</v>
      </c>
      <c r="P216" s="160"/>
      <c r="Q216" s="160"/>
      <c r="R216" s="160"/>
      <c r="S216" s="160"/>
      <c r="T216" s="160"/>
      <c r="U216" s="160"/>
      <c r="V216" s="160"/>
      <c r="W216" s="160">
        <v>25</v>
      </c>
      <c r="X216" s="160">
        <v>13</v>
      </c>
      <c r="Y216" s="160">
        <v>6</v>
      </c>
      <c r="Z216" s="160">
        <v>300</v>
      </c>
      <c r="AA216" s="157"/>
      <c r="AB216" s="157"/>
      <c r="AC216" s="160"/>
      <c r="AD216" s="157"/>
      <c r="AE216" s="157">
        <v>2019</v>
      </c>
      <c r="AF216" s="157"/>
      <c r="AG216" s="157"/>
      <c r="AH216" s="157"/>
      <c r="AI216" s="157"/>
      <c r="AJ216" s="157"/>
      <c r="AK216" s="157"/>
      <c r="AL216" s="489"/>
      <c r="AM216" s="160"/>
      <c r="AN216" s="157"/>
      <c r="AO216" s="157"/>
      <c r="AP216" s="157"/>
      <c r="AQ216" s="157"/>
      <c r="AR216" s="157"/>
      <c r="AS216" s="157"/>
      <c r="AT216" s="157"/>
      <c r="AU216" s="157"/>
      <c r="AV216" s="157"/>
      <c r="AW216" s="157"/>
      <c r="AX216" s="157"/>
      <c r="AY216" s="157"/>
      <c r="AZ216" s="157"/>
      <c r="BA216" s="157"/>
      <c r="BB216" s="157"/>
      <c r="BC216" s="157"/>
      <c r="BD216" s="157"/>
      <c r="BE216" s="157"/>
      <c r="BF216" s="157" t="s">
        <v>16246</v>
      </c>
    </row>
    <row r="217" spans="1:58" s="72" customFormat="1" ht="24.95" hidden="1" customHeight="1">
      <c r="A217" s="569"/>
      <c r="B217" s="164"/>
      <c r="C217" s="170" t="s">
        <v>13200</v>
      </c>
      <c r="D217" s="170"/>
      <c r="E217" s="170" t="s">
        <v>13333</v>
      </c>
      <c r="F217" s="170" t="s">
        <v>13200</v>
      </c>
      <c r="G217" s="170"/>
      <c r="H217" s="170"/>
      <c r="I217" s="170" t="s">
        <v>13334</v>
      </c>
      <c r="J217" s="170"/>
      <c r="K217" s="170"/>
      <c r="L217" s="167">
        <v>9509</v>
      </c>
      <c r="M217" s="167">
        <v>1864</v>
      </c>
      <c r="N217" s="167">
        <v>5523</v>
      </c>
      <c r="O217" s="170" t="s">
        <v>396</v>
      </c>
      <c r="P217" s="167"/>
      <c r="Q217" s="167"/>
      <c r="R217" s="167"/>
      <c r="S217" s="167"/>
      <c r="T217" s="167"/>
      <c r="U217" s="167"/>
      <c r="V217" s="167"/>
      <c r="W217" s="167">
        <v>25</v>
      </c>
      <c r="X217" s="167">
        <v>13</v>
      </c>
      <c r="Y217" s="167">
        <v>6</v>
      </c>
      <c r="Z217" s="167">
        <v>1142</v>
      </c>
      <c r="AA217" s="170"/>
      <c r="AB217" s="167"/>
      <c r="AC217" s="170"/>
      <c r="AD217" s="170"/>
      <c r="AE217" s="170">
        <v>2009</v>
      </c>
      <c r="AF217" s="170"/>
      <c r="AG217" s="170"/>
      <c r="AH217" s="170"/>
      <c r="AI217" s="170"/>
      <c r="AJ217" s="170"/>
      <c r="AK217" s="170"/>
      <c r="AL217" s="167">
        <v>18200</v>
      </c>
      <c r="AM217" s="170"/>
      <c r="AN217" s="170"/>
      <c r="AO217" s="170"/>
      <c r="AP217" s="170"/>
      <c r="AQ217" s="170"/>
      <c r="AR217" s="170"/>
      <c r="AS217" s="170"/>
      <c r="AT217" s="170"/>
      <c r="AU217" s="170"/>
      <c r="AV217" s="170"/>
      <c r="AW217" s="170"/>
      <c r="AX217" s="170"/>
      <c r="AY217" s="170"/>
      <c r="AZ217" s="170"/>
      <c r="BA217" s="170"/>
      <c r="BB217" s="170"/>
      <c r="BC217" s="170"/>
      <c r="BD217" s="170"/>
      <c r="BE217" s="170"/>
      <c r="BF217" s="170" t="s">
        <v>2791</v>
      </c>
    </row>
    <row r="218" spans="1:58" s="72" customFormat="1" ht="24.95" hidden="1" customHeight="1">
      <c r="A218" s="569"/>
      <c r="B218" s="198" t="s">
        <v>2441</v>
      </c>
      <c r="C218" s="170" t="s">
        <v>2244</v>
      </c>
      <c r="D218" s="170"/>
      <c r="E218" s="331">
        <f>COUNTA(E219:E226)</f>
        <v>8</v>
      </c>
      <c r="F218" s="170"/>
      <c r="G218" s="170"/>
      <c r="H218" s="170"/>
      <c r="I218" s="170"/>
      <c r="J218" s="170"/>
      <c r="K218" s="170"/>
      <c r="L218" s="167">
        <f>SUM(L219:L226)</f>
        <v>58983</v>
      </c>
      <c r="M218" s="167">
        <f>SUM(M219:M226)</f>
        <v>27893</v>
      </c>
      <c r="N218" s="167">
        <f>SUM(N219:N226)</f>
        <v>20123</v>
      </c>
      <c r="O218" s="170"/>
      <c r="P218" s="167"/>
      <c r="Q218" s="167"/>
      <c r="R218" s="167"/>
      <c r="S218" s="167"/>
      <c r="T218" s="167"/>
      <c r="U218" s="167"/>
      <c r="V218" s="167"/>
      <c r="W218" s="167"/>
      <c r="X218" s="167"/>
      <c r="Y218" s="167"/>
      <c r="Z218" s="167"/>
      <c r="AA218" s="170"/>
      <c r="AB218" s="167"/>
      <c r="AC218" s="170"/>
      <c r="AD218" s="170"/>
      <c r="AE218" s="170"/>
      <c r="AF218" s="170"/>
      <c r="AG218" s="170"/>
      <c r="AH218" s="170"/>
      <c r="AI218" s="170"/>
      <c r="AJ218" s="170"/>
      <c r="AK218" s="170"/>
      <c r="AL218" s="167"/>
      <c r="AM218" s="170"/>
      <c r="AN218" s="170"/>
      <c r="AO218" s="170"/>
      <c r="AP218" s="170"/>
      <c r="AQ218" s="170"/>
      <c r="AR218" s="170"/>
      <c r="AS218" s="170"/>
      <c r="AT218" s="170"/>
      <c r="AU218" s="170"/>
      <c r="AV218" s="170"/>
      <c r="AW218" s="170"/>
      <c r="AX218" s="170"/>
      <c r="AY218" s="170"/>
      <c r="AZ218" s="170"/>
      <c r="BA218" s="170"/>
      <c r="BB218" s="170"/>
      <c r="BC218" s="170"/>
      <c r="BD218" s="170"/>
      <c r="BE218" s="170"/>
      <c r="BF218" s="170"/>
    </row>
    <row r="219" spans="1:58" s="72" customFormat="1" ht="24.95" hidden="1" customHeight="1">
      <c r="A219" s="569"/>
      <c r="B219" s="164"/>
      <c r="C219" s="157" t="s">
        <v>3236</v>
      </c>
      <c r="D219" s="157" t="s">
        <v>3285</v>
      </c>
      <c r="E219" s="157" t="s">
        <v>3286</v>
      </c>
      <c r="F219" s="157" t="s">
        <v>3287</v>
      </c>
      <c r="G219" s="157" t="s">
        <v>3288</v>
      </c>
      <c r="H219" s="186" t="s">
        <v>3289</v>
      </c>
      <c r="I219" s="157" t="s">
        <v>3290</v>
      </c>
      <c r="J219" s="157">
        <v>21</v>
      </c>
      <c r="K219" s="157" t="s">
        <v>3291</v>
      </c>
      <c r="L219" s="160">
        <v>21070</v>
      </c>
      <c r="M219" s="160">
        <v>1210</v>
      </c>
      <c r="N219" s="160">
        <v>2298</v>
      </c>
      <c r="O219" s="157" t="s">
        <v>396</v>
      </c>
      <c r="P219" s="160"/>
      <c r="Q219" s="160"/>
      <c r="R219" s="160"/>
      <c r="S219" s="160"/>
      <c r="T219" s="160"/>
      <c r="U219" s="160"/>
      <c r="V219" s="160"/>
      <c r="W219" s="160">
        <v>25</v>
      </c>
      <c r="X219" s="160">
        <v>14</v>
      </c>
      <c r="Y219" s="160">
        <v>6</v>
      </c>
      <c r="Z219" s="160">
        <v>313</v>
      </c>
      <c r="AA219" s="157">
        <v>700</v>
      </c>
      <c r="AB219" s="160"/>
      <c r="AC219" s="157" t="s">
        <v>465</v>
      </c>
      <c r="AD219" s="157" t="s">
        <v>3292</v>
      </c>
      <c r="AE219" s="157">
        <v>2005</v>
      </c>
      <c r="AF219" s="157"/>
      <c r="AG219" s="157"/>
      <c r="AH219" s="157">
        <v>1700</v>
      </c>
      <c r="AI219" s="157"/>
      <c r="AJ219" s="157"/>
      <c r="AK219" s="157"/>
      <c r="AL219" s="160">
        <v>3997</v>
      </c>
      <c r="AM219" s="157">
        <v>2001</v>
      </c>
      <c r="AN219" s="157"/>
      <c r="AO219" s="157"/>
      <c r="AP219" s="157"/>
      <c r="AQ219" s="157"/>
      <c r="AR219" s="157"/>
      <c r="AS219" s="157"/>
      <c r="AT219" s="157"/>
      <c r="AU219" s="157"/>
      <c r="AV219" s="157"/>
      <c r="AW219" s="157"/>
      <c r="AX219" s="157"/>
      <c r="AY219" s="157"/>
      <c r="AZ219" s="157"/>
      <c r="BA219" s="157"/>
      <c r="BB219" s="157"/>
      <c r="BC219" s="157"/>
      <c r="BD219" s="157"/>
      <c r="BE219" s="157"/>
      <c r="BF219" s="157"/>
    </row>
    <row r="220" spans="1:58" s="72" customFormat="1" ht="24.95" hidden="1" customHeight="1">
      <c r="A220" s="569"/>
      <c r="B220" s="164"/>
      <c r="C220" s="157" t="s">
        <v>3236</v>
      </c>
      <c r="D220" s="157"/>
      <c r="E220" s="157" t="s">
        <v>3293</v>
      </c>
      <c r="F220" s="157" t="s">
        <v>3236</v>
      </c>
      <c r="G220" s="157"/>
      <c r="H220" s="186"/>
      <c r="I220" s="157" t="s">
        <v>14496</v>
      </c>
      <c r="J220" s="157"/>
      <c r="K220" s="157"/>
      <c r="L220" s="160">
        <v>2685</v>
      </c>
      <c r="M220" s="160">
        <v>1232</v>
      </c>
      <c r="N220" s="160">
        <v>2685</v>
      </c>
      <c r="O220" s="157" t="s">
        <v>396</v>
      </c>
      <c r="P220" s="160"/>
      <c r="Q220" s="160"/>
      <c r="R220" s="160"/>
      <c r="S220" s="160"/>
      <c r="T220" s="160"/>
      <c r="U220" s="160"/>
      <c r="V220" s="160"/>
      <c r="W220" s="160">
        <v>25</v>
      </c>
      <c r="X220" s="160">
        <v>8</v>
      </c>
      <c r="Y220" s="160">
        <v>4</v>
      </c>
      <c r="Z220" s="160">
        <v>200</v>
      </c>
      <c r="AA220" s="157"/>
      <c r="AB220" s="160"/>
      <c r="AC220" s="157"/>
      <c r="AD220" s="157"/>
      <c r="AE220" s="157">
        <v>2009</v>
      </c>
      <c r="AF220" s="157"/>
      <c r="AG220" s="157"/>
      <c r="AH220" s="157"/>
      <c r="AI220" s="157"/>
      <c r="AJ220" s="157"/>
      <c r="AK220" s="157"/>
      <c r="AL220" s="160">
        <v>2200</v>
      </c>
      <c r="AM220" s="157"/>
      <c r="AN220" s="157"/>
      <c r="AO220" s="157"/>
      <c r="AP220" s="157"/>
      <c r="AQ220" s="157"/>
      <c r="AR220" s="157"/>
      <c r="AS220" s="157"/>
      <c r="AT220" s="157"/>
      <c r="AU220" s="157"/>
      <c r="AV220" s="157"/>
      <c r="AW220" s="157"/>
      <c r="AX220" s="157"/>
      <c r="AY220" s="157"/>
      <c r="AZ220" s="157"/>
      <c r="BA220" s="157"/>
      <c r="BB220" s="157"/>
      <c r="BC220" s="157"/>
      <c r="BD220" s="157"/>
      <c r="BE220" s="157"/>
      <c r="BF220" s="157"/>
    </row>
    <row r="221" spans="1:58" s="1320" customFormat="1" ht="24.95" hidden="1" customHeight="1">
      <c r="A221" s="569"/>
      <c r="B221" s="164"/>
      <c r="C221" s="1299" t="s">
        <v>3236</v>
      </c>
      <c r="D221" s="1299"/>
      <c r="E221" s="1299" t="s">
        <v>3294</v>
      </c>
      <c r="F221" s="1299" t="s">
        <v>3287</v>
      </c>
      <c r="G221" s="1299"/>
      <c r="H221" s="1326"/>
      <c r="I221" s="1299" t="s">
        <v>3290</v>
      </c>
      <c r="J221" s="1299"/>
      <c r="K221" s="1299"/>
      <c r="L221" s="1300">
        <v>11557</v>
      </c>
      <c r="M221" s="1300">
        <v>6420</v>
      </c>
      <c r="N221" s="1300">
        <v>1744</v>
      </c>
      <c r="O221" s="1299" t="s">
        <v>396</v>
      </c>
      <c r="P221" s="1300"/>
      <c r="Q221" s="1300"/>
      <c r="R221" s="1300"/>
      <c r="S221" s="1300"/>
      <c r="T221" s="1300"/>
      <c r="U221" s="1300"/>
      <c r="V221" s="1300"/>
      <c r="W221" s="1300">
        <v>25</v>
      </c>
      <c r="X221" s="1300">
        <v>10</v>
      </c>
      <c r="Y221" s="1300">
        <v>5</v>
      </c>
      <c r="Z221" s="1300">
        <v>250</v>
      </c>
      <c r="AA221" s="1299"/>
      <c r="AB221" s="1300"/>
      <c r="AC221" s="1299"/>
      <c r="AD221" s="1299"/>
      <c r="AE221" s="1299">
        <v>2012</v>
      </c>
      <c r="AF221" s="1299"/>
      <c r="AG221" s="1299"/>
      <c r="AH221" s="1299"/>
      <c r="AI221" s="1299"/>
      <c r="AJ221" s="1299"/>
      <c r="AK221" s="1299"/>
      <c r="AL221" s="1300">
        <v>3000</v>
      </c>
      <c r="AM221" s="1299"/>
      <c r="AN221" s="1299"/>
      <c r="AO221" s="1299"/>
      <c r="AP221" s="1299"/>
      <c r="AQ221" s="1299"/>
      <c r="AR221" s="1299"/>
      <c r="AS221" s="1299"/>
      <c r="AT221" s="1299"/>
      <c r="AU221" s="1299"/>
      <c r="AV221" s="1299"/>
      <c r="AW221" s="1299"/>
      <c r="AX221" s="1299"/>
      <c r="AY221" s="1299"/>
      <c r="AZ221" s="1299"/>
      <c r="BA221" s="1299"/>
      <c r="BB221" s="1299"/>
      <c r="BC221" s="1299"/>
      <c r="BD221" s="1299"/>
      <c r="BE221" s="1299"/>
      <c r="BF221" s="1299" t="s">
        <v>3295</v>
      </c>
    </row>
    <row r="222" spans="1:58" s="72" customFormat="1" ht="24.95" hidden="1" customHeight="1">
      <c r="A222" s="569"/>
      <c r="B222" s="164"/>
      <c r="C222" s="715" t="s">
        <v>3236</v>
      </c>
      <c r="D222" s="715"/>
      <c r="E222" s="715" t="s">
        <v>17136</v>
      </c>
      <c r="F222" s="715" t="s">
        <v>3236</v>
      </c>
      <c r="G222" s="715"/>
      <c r="H222" s="186"/>
      <c r="I222" s="715" t="s">
        <v>17137</v>
      </c>
      <c r="J222" s="715"/>
      <c r="K222" s="715"/>
      <c r="L222" s="716">
        <v>11820</v>
      </c>
      <c r="M222" s="716">
        <v>15930</v>
      </c>
      <c r="N222" s="716">
        <v>4460</v>
      </c>
      <c r="O222" s="715" t="s">
        <v>396</v>
      </c>
      <c r="P222" s="716"/>
      <c r="Q222" s="716"/>
      <c r="R222" s="716"/>
      <c r="S222" s="716"/>
      <c r="T222" s="716"/>
      <c r="U222" s="716"/>
      <c r="V222" s="716"/>
      <c r="W222" s="716">
        <v>25</v>
      </c>
      <c r="X222" s="716">
        <v>13</v>
      </c>
      <c r="Y222" s="716">
        <v>6</v>
      </c>
      <c r="Z222" s="716">
        <v>325</v>
      </c>
      <c r="AA222" s="715"/>
      <c r="AB222" s="716"/>
      <c r="AC222" s="715"/>
      <c r="AD222" s="715"/>
      <c r="AE222" s="715">
        <v>2013</v>
      </c>
      <c r="AF222" s="715"/>
      <c r="AG222" s="715"/>
      <c r="AH222" s="715"/>
      <c r="AI222" s="715"/>
      <c r="AJ222" s="715"/>
      <c r="AK222" s="715"/>
      <c r="AL222" s="716">
        <v>63600</v>
      </c>
      <c r="AM222" s="715"/>
      <c r="AN222" s="715"/>
      <c r="AO222" s="715"/>
      <c r="AP222" s="715"/>
      <c r="AQ222" s="715"/>
      <c r="AR222" s="715"/>
      <c r="AS222" s="715"/>
      <c r="AT222" s="715"/>
      <c r="AU222" s="715"/>
      <c r="AV222" s="715"/>
      <c r="AW222" s="715"/>
      <c r="AX222" s="715"/>
      <c r="AY222" s="715"/>
      <c r="AZ222" s="715"/>
      <c r="BA222" s="715"/>
      <c r="BB222" s="715"/>
      <c r="BC222" s="715"/>
      <c r="BD222" s="715"/>
      <c r="BE222" s="715"/>
      <c r="BF222" s="715" t="s">
        <v>3296</v>
      </c>
    </row>
    <row r="223" spans="1:58" s="72" customFormat="1" ht="24.95" hidden="1" customHeight="1">
      <c r="A223" s="569"/>
      <c r="B223" s="164"/>
      <c r="C223" s="170" t="s">
        <v>3236</v>
      </c>
      <c r="D223" s="170"/>
      <c r="E223" s="170" t="s">
        <v>3297</v>
      </c>
      <c r="F223" s="170" t="s">
        <v>3236</v>
      </c>
      <c r="G223" s="170"/>
      <c r="H223" s="170"/>
      <c r="I223" s="170" t="s">
        <v>15312</v>
      </c>
      <c r="J223" s="170"/>
      <c r="K223" s="170"/>
      <c r="L223" s="167">
        <v>5351</v>
      </c>
      <c r="M223" s="167"/>
      <c r="N223" s="167"/>
      <c r="O223" s="157" t="s">
        <v>171</v>
      </c>
      <c r="P223" s="167"/>
      <c r="Q223" s="167"/>
      <c r="R223" s="167"/>
      <c r="S223" s="167"/>
      <c r="T223" s="167"/>
      <c r="U223" s="167"/>
      <c r="V223" s="167"/>
      <c r="W223" s="167">
        <v>40</v>
      </c>
      <c r="X223" s="167">
        <v>18</v>
      </c>
      <c r="Y223" s="167">
        <v>0</v>
      </c>
      <c r="Z223" s="167">
        <v>1893</v>
      </c>
      <c r="AA223" s="170"/>
      <c r="AB223" s="167"/>
      <c r="AC223" s="170"/>
      <c r="AD223" s="170"/>
      <c r="AE223" s="170">
        <v>2005</v>
      </c>
      <c r="AF223" s="170"/>
      <c r="AG223" s="170"/>
      <c r="AH223" s="170"/>
      <c r="AI223" s="170"/>
      <c r="AJ223" s="170"/>
      <c r="AK223" s="170"/>
      <c r="AL223" s="167"/>
      <c r="AM223" s="170"/>
      <c r="AN223" s="170"/>
      <c r="AO223" s="170"/>
      <c r="AP223" s="170"/>
      <c r="AQ223" s="170"/>
      <c r="AR223" s="170"/>
      <c r="AS223" s="170"/>
      <c r="AT223" s="170"/>
      <c r="AU223" s="170"/>
      <c r="AV223" s="170"/>
      <c r="AW223" s="170"/>
      <c r="AX223" s="170"/>
      <c r="AY223" s="170"/>
      <c r="AZ223" s="170"/>
      <c r="BA223" s="170"/>
      <c r="BB223" s="170"/>
      <c r="BC223" s="170"/>
      <c r="BD223" s="170"/>
      <c r="BE223" s="170"/>
      <c r="BF223" s="170" t="s">
        <v>3298</v>
      </c>
    </row>
    <row r="224" spans="1:58" s="72" customFormat="1" ht="24.95" hidden="1" customHeight="1">
      <c r="A224" s="569"/>
      <c r="B224" s="164"/>
      <c r="C224" s="157" t="s">
        <v>3236</v>
      </c>
      <c r="D224" s="157"/>
      <c r="E224" s="157" t="s">
        <v>15352</v>
      </c>
      <c r="F224" s="157" t="s">
        <v>3236</v>
      </c>
      <c r="G224" s="157"/>
      <c r="H224" s="186"/>
      <c r="I224" s="157" t="s">
        <v>17137</v>
      </c>
      <c r="J224" s="157"/>
      <c r="K224" s="157"/>
      <c r="L224" s="160"/>
      <c r="M224" s="160"/>
      <c r="N224" s="160">
        <v>1744</v>
      </c>
      <c r="O224" s="157" t="s">
        <v>396</v>
      </c>
      <c r="P224" s="160"/>
      <c r="Q224" s="160"/>
      <c r="R224" s="160"/>
      <c r="S224" s="160"/>
      <c r="T224" s="160"/>
      <c r="U224" s="160"/>
      <c r="V224" s="160"/>
      <c r="W224" s="160">
        <v>25</v>
      </c>
      <c r="X224" s="160">
        <v>13</v>
      </c>
      <c r="Y224" s="160">
        <v>8</v>
      </c>
      <c r="Z224" s="160">
        <v>325</v>
      </c>
      <c r="AA224" s="157"/>
      <c r="AB224" s="160"/>
      <c r="AC224" s="157"/>
      <c r="AD224" s="157"/>
      <c r="AE224" s="157">
        <v>2019</v>
      </c>
      <c r="AF224" s="157"/>
      <c r="AG224" s="157"/>
      <c r="AH224" s="157"/>
      <c r="AI224" s="157"/>
      <c r="AJ224" s="157"/>
      <c r="AK224" s="157"/>
      <c r="AL224" s="160"/>
      <c r="AM224" s="157"/>
      <c r="AN224" s="157"/>
      <c r="AO224" s="157"/>
      <c r="AP224" s="157"/>
      <c r="AQ224" s="157"/>
      <c r="AR224" s="157"/>
      <c r="AS224" s="157"/>
      <c r="AT224" s="157"/>
      <c r="AU224" s="157"/>
      <c r="AV224" s="157"/>
      <c r="AW224" s="157"/>
      <c r="AX224" s="157"/>
      <c r="AY224" s="157"/>
      <c r="AZ224" s="157"/>
      <c r="BA224" s="157"/>
      <c r="BB224" s="157"/>
      <c r="BC224" s="157"/>
      <c r="BD224" s="157"/>
      <c r="BE224" s="157"/>
      <c r="BF224" s="157" t="s">
        <v>15353</v>
      </c>
    </row>
    <row r="225" spans="1:58" s="1320" customFormat="1" ht="24.95" hidden="1" customHeight="1">
      <c r="A225" s="569"/>
      <c r="B225" s="164"/>
      <c r="C225" s="1500" t="s">
        <v>3236</v>
      </c>
      <c r="D225" s="1500"/>
      <c r="E225" s="1500" t="s">
        <v>13395</v>
      </c>
      <c r="F225" s="1500" t="s">
        <v>3236</v>
      </c>
      <c r="G225" s="1500"/>
      <c r="H225" s="1326"/>
      <c r="I225" s="1500" t="s">
        <v>17138</v>
      </c>
      <c r="J225" s="1500"/>
      <c r="K225" s="1500"/>
      <c r="L225" s="1501"/>
      <c r="M225" s="1501"/>
      <c r="N225" s="1501">
        <v>2246</v>
      </c>
      <c r="O225" s="1500" t="s">
        <v>396</v>
      </c>
      <c r="P225" s="1501"/>
      <c r="Q225" s="1501"/>
      <c r="R225" s="1501"/>
      <c r="S225" s="1501"/>
      <c r="T225" s="1501"/>
      <c r="U225" s="1501"/>
      <c r="V225" s="1501"/>
      <c r="W225" s="1501">
        <v>25</v>
      </c>
      <c r="X225" s="1501">
        <v>13</v>
      </c>
      <c r="Y225" s="1501">
        <v>6</v>
      </c>
      <c r="Z225" s="1501">
        <v>325</v>
      </c>
      <c r="AA225" s="1500"/>
      <c r="AB225" s="1501"/>
      <c r="AC225" s="1500"/>
      <c r="AD225" s="1500"/>
      <c r="AE225" s="1500">
        <v>2017</v>
      </c>
      <c r="AF225" s="1500"/>
      <c r="AG225" s="1500"/>
      <c r="AH225" s="1500"/>
      <c r="AI225" s="1500"/>
      <c r="AJ225" s="1500"/>
      <c r="AK225" s="1500"/>
      <c r="AL225" s="1501"/>
      <c r="AM225" s="1500"/>
      <c r="AN225" s="1500"/>
      <c r="AO225" s="1500"/>
      <c r="AP225" s="1500"/>
      <c r="AQ225" s="1500"/>
      <c r="AR225" s="1500"/>
      <c r="AS225" s="1500"/>
      <c r="AT225" s="1500"/>
      <c r="AU225" s="1500"/>
      <c r="AV225" s="1500"/>
      <c r="AW225" s="1500"/>
      <c r="AX225" s="1500"/>
      <c r="AY225" s="1500"/>
      <c r="AZ225" s="1500"/>
      <c r="BA225" s="1500"/>
      <c r="BB225" s="1500"/>
      <c r="BC225" s="1500"/>
      <c r="BD225" s="1500"/>
      <c r="BE225" s="1500"/>
      <c r="BF225" s="1500" t="s">
        <v>13396</v>
      </c>
    </row>
    <row r="226" spans="1:58" s="72" customFormat="1" ht="24.95" hidden="1" customHeight="1">
      <c r="A226" s="569"/>
      <c r="B226" s="164"/>
      <c r="C226" s="170" t="s">
        <v>3236</v>
      </c>
      <c r="D226" s="170"/>
      <c r="E226" s="170" t="s">
        <v>17139</v>
      </c>
      <c r="F226" s="170" t="s">
        <v>3236</v>
      </c>
      <c r="G226" s="170"/>
      <c r="H226" s="170"/>
      <c r="I226" s="170" t="s">
        <v>17138</v>
      </c>
      <c r="J226" s="170"/>
      <c r="K226" s="170"/>
      <c r="L226" s="167">
        <v>6500</v>
      </c>
      <c r="M226" s="167">
        <v>3101</v>
      </c>
      <c r="N226" s="167">
        <v>4946</v>
      </c>
      <c r="O226" s="157" t="s">
        <v>396</v>
      </c>
      <c r="P226" s="167"/>
      <c r="Q226" s="167"/>
      <c r="R226" s="167"/>
      <c r="S226" s="167"/>
      <c r="T226" s="167"/>
      <c r="U226" s="167"/>
      <c r="V226" s="167"/>
      <c r="W226" s="167">
        <v>25</v>
      </c>
      <c r="X226" s="167">
        <v>13</v>
      </c>
      <c r="Y226" s="167">
        <v>5</v>
      </c>
      <c r="Z226" s="167">
        <v>564</v>
      </c>
      <c r="AA226" s="170"/>
      <c r="AB226" s="167"/>
      <c r="AC226" s="170"/>
      <c r="AD226" s="170"/>
      <c r="AE226" s="170">
        <v>2021</v>
      </c>
      <c r="AF226" s="170"/>
      <c r="AG226" s="170"/>
      <c r="AH226" s="170"/>
      <c r="AI226" s="170"/>
      <c r="AJ226" s="170"/>
      <c r="AK226" s="170"/>
      <c r="AL226" s="167"/>
      <c r="AM226" s="170"/>
      <c r="AN226" s="170"/>
      <c r="AO226" s="170"/>
      <c r="AP226" s="170"/>
      <c r="AQ226" s="170"/>
      <c r="AR226" s="170"/>
      <c r="AS226" s="170"/>
      <c r="AT226" s="170"/>
      <c r="AU226" s="170"/>
      <c r="AV226" s="170"/>
      <c r="AW226" s="170"/>
      <c r="AX226" s="170"/>
      <c r="AY226" s="170"/>
      <c r="AZ226" s="170"/>
      <c r="BA226" s="170"/>
      <c r="BB226" s="170"/>
      <c r="BC226" s="170"/>
      <c r="BD226" s="170"/>
      <c r="BE226" s="170"/>
      <c r="BF226" s="170"/>
    </row>
    <row r="227" spans="1:58" s="72" customFormat="1" ht="24.95" hidden="1" customHeight="1">
      <c r="A227" s="569"/>
      <c r="B227" s="594" t="s">
        <v>2281</v>
      </c>
      <c r="C227" s="595" t="s">
        <v>2282</v>
      </c>
      <c r="D227" s="595"/>
      <c r="E227" s="331">
        <f>COUNTA(E228:E340)</f>
        <v>113</v>
      </c>
      <c r="F227" s="595"/>
      <c r="G227" s="595"/>
      <c r="H227" s="596"/>
      <c r="I227" s="595"/>
      <c r="J227" s="595"/>
      <c r="K227" s="595"/>
      <c r="L227" s="489">
        <f>SUM(L228:L340)</f>
        <v>2910975.8000000003</v>
      </c>
      <c r="M227" s="489">
        <f>SUM(M228:M340)</f>
        <v>239556.73000000007</v>
      </c>
      <c r="N227" s="489">
        <f>SUM(N228:N340)</f>
        <v>765106.02999999991</v>
      </c>
      <c r="O227" s="595"/>
      <c r="P227" s="489"/>
      <c r="Q227" s="489"/>
      <c r="R227" s="489"/>
      <c r="S227" s="489"/>
      <c r="T227" s="489"/>
      <c r="U227" s="489"/>
      <c r="V227" s="489"/>
      <c r="W227" s="489"/>
      <c r="X227" s="489"/>
      <c r="Y227" s="489"/>
      <c r="Z227" s="489"/>
      <c r="AA227" s="595"/>
      <c r="AB227" s="489"/>
      <c r="AC227" s="595"/>
      <c r="AD227" s="595"/>
      <c r="AE227" s="595"/>
      <c r="AF227" s="595"/>
      <c r="AG227" s="595"/>
      <c r="AH227" s="595"/>
      <c r="AI227" s="595"/>
      <c r="AJ227" s="595"/>
      <c r="AK227" s="595"/>
      <c r="AL227" s="489"/>
      <c r="AM227" s="595"/>
      <c r="AN227" s="595"/>
      <c r="AO227" s="595"/>
      <c r="AP227" s="595"/>
      <c r="AQ227" s="595"/>
      <c r="AR227" s="595"/>
      <c r="AS227" s="595"/>
      <c r="AT227" s="595"/>
      <c r="AU227" s="595"/>
      <c r="AV227" s="595"/>
      <c r="AW227" s="595"/>
      <c r="AX227" s="595"/>
      <c r="AY227" s="595"/>
      <c r="AZ227" s="595"/>
      <c r="BA227" s="595"/>
      <c r="BB227" s="595"/>
      <c r="BC227" s="595"/>
      <c r="BD227" s="595"/>
      <c r="BE227" s="595"/>
      <c r="BF227" s="595"/>
    </row>
    <row r="228" spans="1:58" s="72" customFormat="1" ht="24.95" hidden="1" customHeight="1">
      <c r="A228" s="569"/>
      <c r="B228" s="164"/>
      <c r="C228" s="157" t="s">
        <v>3308</v>
      </c>
      <c r="D228" s="157" t="s">
        <v>1565</v>
      </c>
      <c r="E228" s="157" t="s">
        <v>14545</v>
      </c>
      <c r="F228" s="157" t="s">
        <v>3308</v>
      </c>
      <c r="G228" s="157" t="s">
        <v>4464</v>
      </c>
      <c r="H228" s="186" t="s">
        <v>4465</v>
      </c>
      <c r="I228" s="157" t="s">
        <v>4466</v>
      </c>
      <c r="J228" s="157">
        <v>24</v>
      </c>
      <c r="K228" s="157" t="s">
        <v>384</v>
      </c>
      <c r="L228" s="160">
        <v>55661</v>
      </c>
      <c r="M228" s="160">
        <v>2173</v>
      </c>
      <c r="N228" s="160">
        <v>17316</v>
      </c>
      <c r="O228" s="157" t="s">
        <v>396</v>
      </c>
      <c r="P228" s="160"/>
      <c r="Q228" s="160"/>
      <c r="R228" s="160"/>
      <c r="S228" s="160">
        <v>50</v>
      </c>
      <c r="T228" s="160">
        <v>25</v>
      </c>
      <c r="U228" s="160">
        <v>10</v>
      </c>
      <c r="V228" s="160">
        <v>1250</v>
      </c>
      <c r="W228" s="160"/>
      <c r="X228" s="160"/>
      <c r="Y228" s="160"/>
      <c r="Z228" s="160"/>
      <c r="AA228" s="157"/>
      <c r="AB228" s="157">
        <v>585</v>
      </c>
      <c r="AC228" s="160">
        <v>585</v>
      </c>
      <c r="AD228" s="157" t="s">
        <v>4467</v>
      </c>
      <c r="AE228" s="157">
        <v>1999</v>
      </c>
      <c r="AF228" s="157">
        <v>1999</v>
      </c>
      <c r="AG228" s="157"/>
      <c r="AH228" s="157"/>
      <c r="AI228" s="157"/>
      <c r="AJ228" s="157"/>
      <c r="AK228" s="157"/>
      <c r="AL228" s="160"/>
      <c r="AM228" s="160"/>
      <c r="AN228" s="157"/>
      <c r="AO228" s="157"/>
      <c r="AP228" s="157"/>
      <c r="AQ228" s="157"/>
      <c r="AR228" s="157"/>
      <c r="AS228" s="157"/>
      <c r="AT228" s="157"/>
      <c r="AU228" s="157"/>
      <c r="AV228" s="157"/>
      <c r="AW228" s="157"/>
      <c r="AX228" s="157"/>
      <c r="AY228" s="157"/>
      <c r="AZ228" s="157"/>
      <c r="BA228" s="157"/>
      <c r="BB228" s="157"/>
      <c r="BC228" s="157"/>
      <c r="BD228" s="157"/>
      <c r="BE228" s="157"/>
      <c r="BF228" s="157"/>
    </row>
    <row r="229" spans="1:58" s="72" customFormat="1" ht="24.95" hidden="1" customHeight="1">
      <c r="A229" s="569"/>
      <c r="B229" s="164"/>
      <c r="C229" s="157" t="s">
        <v>3308</v>
      </c>
      <c r="D229" s="157" t="s">
        <v>4468</v>
      </c>
      <c r="E229" s="157" t="s">
        <v>14546</v>
      </c>
      <c r="F229" s="157" t="s">
        <v>3308</v>
      </c>
      <c r="G229" s="157" t="s">
        <v>4464</v>
      </c>
      <c r="H229" s="186" t="s">
        <v>4465</v>
      </c>
      <c r="I229" s="198" t="s">
        <v>10197</v>
      </c>
      <c r="J229" s="157">
        <v>24</v>
      </c>
      <c r="K229" s="157" t="s">
        <v>384</v>
      </c>
      <c r="L229" s="160">
        <v>29715</v>
      </c>
      <c r="M229" s="160">
        <v>2395.61</v>
      </c>
      <c r="N229" s="160">
        <v>14806</v>
      </c>
      <c r="O229" s="157" t="s">
        <v>396</v>
      </c>
      <c r="P229" s="160"/>
      <c r="Q229" s="160"/>
      <c r="R229" s="160"/>
      <c r="S229" s="160">
        <v>25</v>
      </c>
      <c r="T229" s="160">
        <v>13</v>
      </c>
      <c r="U229" s="160">
        <v>6</v>
      </c>
      <c r="V229" s="160">
        <v>337</v>
      </c>
      <c r="W229" s="160"/>
      <c r="X229" s="160"/>
      <c r="Y229" s="160"/>
      <c r="Z229" s="160"/>
      <c r="AA229" s="157"/>
      <c r="AB229" s="157">
        <v>585</v>
      </c>
      <c r="AC229" s="160" t="s">
        <v>384</v>
      </c>
      <c r="AD229" s="157" t="s">
        <v>4467</v>
      </c>
      <c r="AE229" s="157">
        <v>2006</v>
      </c>
      <c r="AF229" s="157">
        <v>2006</v>
      </c>
      <c r="AG229" s="157"/>
      <c r="AH229" s="157"/>
      <c r="AI229" s="157"/>
      <c r="AJ229" s="157"/>
      <c r="AK229" s="157"/>
      <c r="AL229" s="160"/>
      <c r="AM229" s="160"/>
      <c r="AN229" s="157"/>
      <c r="AO229" s="157"/>
      <c r="AP229" s="157"/>
      <c r="AQ229" s="157"/>
      <c r="AR229" s="157"/>
      <c r="AS229" s="157"/>
      <c r="AT229" s="157"/>
      <c r="AU229" s="157"/>
      <c r="AV229" s="157"/>
      <c r="AW229" s="157"/>
      <c r="AX229" s="157"/>
      <c r="AY229" s="157"/>
      <c r="AZ229" s="157"/>
      <c r="BA229" s="157"/>
      <c r="BB229" s="157"/>
      <c r="BC229" s="157"/>
      <c r="BD229" s="157"/>
      <c r="BE229" s="157"/>
      <c r="BF229" s="157"/>
    </row>
    <row r="230" spans="1:58" s="1320" customFormat="1" ht="24.95" hidden="1" customHeight="1">
      <c r="A230" s="569"/>
      <c r="B230" s="164"/>
      <c r="C230" s="1407" t="s">
        <v>3308</v>
      </c>
      <c r="D230" s="1407" t="s">
        <v>10939</v>
      </c>
      <c r="E230" s="1407" t="s">
        <v>4204</v>
      </c>
      <c r="F230" s="1407" t="s">
        <v>3308</v>
      </c>
      <c r="G230" s="1407"/>
      <c r="H230" s="1326"/>
      <c r="I230" s="670" t="s">
        <v>4200</v>
      </c>
      <c r="J230" s="1407"/>
      <c r="K230" s="1407"/>
      <c r="L230" s="1408">
        <v>14009</v>
      </c>
      <c r="M230" s="1408">
        <v>1124</v>
      </c>
      <c r="N230" s="1408">
        <v>2986</v>
      </c>
      <c r="O230" s="1407" t="s">
        <v>396</v>
      </c>
      <c r="P230" s="1408"/>
      <c r="Q230" s="1408"/>
      <c r="R230" s="1408"/>
      <c r="S230" s="1408">
        <v>25</v>
      </c>
      <c r="T230" s="1408">
        <v>10</v>
      </c>
      <c r="U230" s="1408">
        <v>5</v>
      </c>
      <c r="V230" s="1408">
        <v>257</v>
      </c>
      <c r="W230" s="1408"/>
      <c r="X230" s="1408"/>
      <c r="Y230" s="1408"/>
      <c r="Z230" s="1408"/>
      <c r="AA230" s="1407"/>
      <c r="AB230" s="1407"/>
      <c r="AC230" s="1408"/>
      <c r="AD230" s="1407"/>
      <c r="AE230" s="1407">
        <v>2013</v>
      </c>
      <c r="AF230" s="1407"/>
      <c r="AG230" s="1407"/>
      <c r="AH230" s="1407"/>
      <c r="AI230" s="1407"/>
      <c r="AJ230" s="1407"/>
      <c r="AK230" s="1407"/>
      <c r="AL230" s="1408"/>
      <c r="AM230" s="1408"/>
      <c r="AN230" s="1407"/>
      <c r="AO230" s="1407"/>
      <c r="AP230" s="1407"/>
      <c r="AQ230" s="1407"/>
      <c r="AR230" s="1407"/>
      <c r="AS230" s="1407"/>
      <c r="AT230" s="1407"/>
      <c r="AU230" s="1407"/>
      <c r="AV230" s="1407"/>
      <c r="AW230" s="1407"/>
      <c r="AX230" s="1407"/>
      <c r="AY230" s="1407"/>
      <c r="AZ230" s="1407"/>
      <c r="BA230" s="1407"/>
      <c r="BB230" s="1407"/>
      <c r="BC230" s="1407"/>
      <c r="BD230" s="1407"/>
      <c r="BE230" s="1407"/>
      <c r="BF230" s="1407"/>
    </row>
    <row r="231" spans="1:58" s="72" customFormat="1" ht="24.95" hidden="1" customHeight="1">
      <c r="A231" s="569"/>
      <c r="B231" s="164"/>
      <c r="C231" s="1130" t="s">
        <v>3308</v>
      </c>
      <c r="D231" s="1130" t="s">
        <v>10940</v>
      </c>
      <c r="E231" s="1130" t="s">
        <v>10941</v>
      </c>
      <c r="F231" s="1130" t="s">
        <v>3308</v>
      </c>
      <c r="G231" s="1130"/>
      <c r="H231" s="186"/>
      <c r="I231" s="670" t="s">
        <v>10942</v>
      </c>
      <c r="J231" s="1130"/>
      <c r="K231" s="1130"/>
      <c r="L231" s="1131"/>
      <c r="M231" s="1131">
        <v>1170</v>
      </c>
      <c r="N231" s="1131">
        <v>7181</v>
      </c>
      <c r="O231" s="1130" t="s">
        <v>396</v>
      </c>
      <c r="P231" s="1131"/>
      <c r="Q231" s="1131"/>
      <c r="R231" s="1131"/>
      <c r="S231" s="1131">
        <v>25</v>
      </c>
      <c r="T231" s="1131">
        <v>17</v>
      </c>
      <c r="U231" s="1131">
        <v>8</v>
      </c>
      <c r="V231" s="1131">
        <v>425</v>
      </c>
      <c r="W231" s="1131">
        <v>13.75</v>
      </c>
      <c r="X231" s="1131">
        <v>6</v>
      </c>
      <c r="Y231" s="1131"/>
      <c r="Z231" s="1131">
        <v>82.5</v>
      </c>
      <c r="AA231" s="1130"/>
      <c r="AB231" s="1130"/>
      <c r="AC231" s="1131"/>
      <c r="AD231" s="1130"/>
      <c r="AE231" s="1130">
        <v>2002</v>
      </c>
      <c r="AF231" s="1130"/>
      <c r="AG231" s="1130"/>
      <c r="AH231" s="1130"/>
      <c r="AI231" s="1130"/>
      <c r="AJ231" s="1130"/>
      <c r="AK231" s="1130"/>
      <c r="AL231" s="1131">
        <v>9529</v>
      </c>
      <c r="AM231" s="1131"/>
      <c r="AN231" s="1130"/>
      <c r="AO231" s="1130"/>
      <c r="AP231" s="1130"/>
      <c r="AQ231" s="1130"/>
      <c r="AR231" s="1130"/>
      <c r="AS231" s="1130"/>
      <c r="AT231" s="1130"/>
      <c r="AU231" s="1130"/>
      <c r="AV231" s="1130"/>
      <c r="AW231" s="1130"/>
      <c r="AX231" s="1130"/>
      <c r="AY231" s="1130"/>
      <c r="AZ231" s="1130"/>
      <c r="BA231" s="1130"/>
      <c r="BB231" s="1130"/>
      <c r="BC231" s="1130"/>
      <c r="BD231" s="1130"/>
      <c r="BE231" s="1130"/>
      <c r="BF231" s="1130"/>
    </row>
    <row r="232" spans="1:58" s="72" customFormat="1" ht="24.95" hidden="1" customHeight="1">
      <c r="A232" s="569"/>
      <c r="B232" s="164"/>
      <c r="C232" s="1130" t="s">
        <v>3308</v>
      </c>
      <c r="D232" s="1130" t="s">
        <v>10943</v>
      </c>
      <c r="E232" s="1130" t="s">
        <v>10944</v>
      </c>
      <c r="F232" s="1130" t="s">
        <v>3308</v>
      </c>
      <c r="G232" s="1130"/>
      <c r="H232" s="186"/>
      <c r="I232" s="670" t="s">
        <v>10945</v>
      </c>
      <c r="J232" s="1130"/>
      <c r="K232" s="1130"/>
      <c r="L232" s="1131">
        <v>18733</v>
      </c>
      <c r="M232" s="1131">
        <v>1848.33</v>
      </c>
      <c r="N232" s="1131">
        <v>5424.39</v>
      </c>
      <c r="O232" s="1130" t="s">
        <v>396</v>
      </c>
      <c r="P232" s="1131"/>
      <c r="Q232" s="1131"/>
      <c r="R232" s="1131"/>
      <c r="S232" s="1131">
        <v>25</v>
      </c>
      <c r="T232" s="1131">
        <v>13</v>
      </c>
      <c r="U232" s="1131">
        <v>6</v>
      </c>
      <c r="V232" s="1131">
        <v>337</v>
      </c>
      <c r="W232" s="1131">
        <v>6.9</v>
      </c>
      <c r="X232" s="1131">
        <v>6</v>
      </c>
      <c r="Y232" s="1131"/>
      <c r="Z232" s="1131">
        <v>24.84</v>
      </c>
      <c r="AA232" s="1130"/>
      <c r="AB232" s="1130"/>
      <c r="AC232" s="1131"/>
      <c r="AD232" s="1130"/>
      <c r="AE232" s="1130">
        <v>2006</v>
      </c>
      <c r="AF232" s="1130"/>
      <c r="AG232" s="1130"/>
      <c r="AH232" s="1130"/>
      <c r="AI232" s="1130"/>
      <c r="AJ232" s="1130"/>
      <c r="AK232" s="1130"/>
      <c r="AL232" s="1131">
        <v>9626</v>
      </c>
      <c r="AM232" s="1131"/>
      <c r="AN232" s="1130"/>
      <c r="AO232" s="1130"/>
      <c r="AP232" s="1130"/>
      <c r="AQ232" s="1130"/>
      <c r="AR232" s="1130"/>
      <c r="AS232" s="1130"/>
      <c r="AT232" s="1130"/>
      <c r="AU232" s="1130"/>
      <c r="AV232" s="1130"/>
      <c r="AW232" s="1130"/>
      <c r="AX232" s="1130"/>
      <c r="AY232" s="1130"/>
      <c r="AZ232" s="1130"/>
      <c r="BA232" s="1130"/>
      <c r="BB232" s="1130"/>
      <c r="BC232" s="1130"/>
      <c r="BD232" s="1130"/>
      <c r="BE232" s="1130"/>
      <c r="BF232" s="1130"/>
    </row>
    <row r="233" spans="1:58" s="72" customFormat="1" ht="24.95" hidden="1" customHeight="1">
      <c r="A233" s="569"/>
      <c r="B233" s="164"/>
      <c r="C233" s="1130" t="s">
        <v>3308</v>
      </c>
      <c r="D233" s="1130" t="s">
        <v>14260</v>
      </c>
      <c r="E233" s="1130" t="s">
        <v>14261</v>
      </c>
      <c r="F233" s="1130" t="s">
        <v>3308</v>
      </c>
      <c r="G233" s="1130"/>
      <c r="H233" s="186"/>
      <c r="I233" s="670" t="s">
        <v>10197</v>
      </c>
      <c r="J233" s="1130"/>
      <c r="K233" s="1130"/>
      <c r="L233" s="1131">
        <v>44176.5</v>
      </c>
      <c r="M233" s="1131">
        <v>3186.56</v>
      </c>
      <c r="N233" s="1131">
        <v>4680</v>
      </c>
      <c r="O233" s="1130" t="s">
        <v>396</v>
      </c>
      <c r="P233" s="1131"/>
      <c r="Q233" s="1131"/>
      <c r="R233" s="1131"/>
      <c r="S233" s="1131">
        <v>25</v>
      </c>
      <c r="T233" s="1131">
        <v>13.8</v>
      </c>
      <c r="U233" s="1131">
        <v>6</v>
      </c>
      <c r="V233" s="1131">
        <v>872.94</v>
      </c>
      <c r="W233" s="1131"/>
      <c r="X233" s="1131"/>
      <c r="Y233" s="1131"/>
      <c r="Z233" s="1131"/>
      <c r="AA233" s="1130"/>
      <c r="AB233" s="1130"/>
      <c r="AC233" s="1131"/>
      <c r="AD233" s="1130"/>
      <c r="AE233" s="1130">
        <v>2019</v>
      </c>
      <c r="AF233" s="1130"/>
      <c r="AG233" s="1130"/>
      <c r="AH233" s="1130"/>
      <c r="AI233" s="1130"/>
      <c r="AJ233" s="1130"/>
      <c r="AK233" s="1130"/>
      <c r="AL233" s="1131">
        <v>18400</v>
      </c>
      <c r="AM233" s="1131"/>
      <c r="AN233" s="1130"/>
      <c r="AO233" s="1130"/>
      <c r="AP233" s="1130"/>
      <c r="AQ233" s="1130"/>
      <c r="AR233" s="1130"/>
      <c r="AS233" s="1130"/>
      <c r="AT233" s="1130"/>
      <c r="AU233" s="1130"/>
      <c r="AV233" s="1130"/>
      <c r="AW233" s="1130"/>
      <c r="AX233" s="1130"/>
      <c r="AY233" s="1130"/>
      <c r="AZ233" s="1130"/>
      <c r="BA233" s="1130"/>
      <c r="BB233" s="1130"/>
      <c r="BC233" s="1130"/>
      <c r="BD233" s="1130"/>
      <c r="BE233" s="1130"/>
      <c r="BF233" s="1130" t="s">
        <v>3615</v>
      </c>
    </row>
    <row r="234" spans="1:58" s="72" customFormat="1" ht="24.95" hidden="1" customHeight="1">
      <c r="A234" s="569"/>
      <c r="B234" s="164"/>
      <c r="C234" s="1130" t="s">
        <v>3329</v>
      </c>
      <c r="D234" s="1130" t="s">
        <v>4485</v>
      </c>
      <c r="E234" s="1130" t="s">
        <v>14547</v>
      </c>
      <c r="F234" s="1130" t="s">
        <v>950</v>
      </c>
      <c r="G234" s="1130" t="s">
        <v>4486</v>
      </c>
      <c r="H234" s="186" t="s">
        <v>4487</v>
      </c>
      <c r="I234" s="670" t="s">
        <v>4488</v>
      </c>
      <c r="J234" s="1130">
        <v>14</v>
      </c>
      <c r="K234" s="1130" t="s">
        <v>4489</v>
      </c>
      <c r="L234" s="1131">
        <v>1200</v>
      </c>
      <c r="M234" s="1131">
        <v>1200</v>
      </c>
      <c r="N234" s="1131">
        <v>1200</v>
      </c>
      <c r="O234" s="1130" t="s">
        <v>396</v>
      </c>
      <c r="P234" s="1131"/>
      <c r="Q234" s="1131"/>
      <c r="R234" s="1131"/>
      <c r="S234" s="1131">
        <v>25</v>
      </c>
      <c r="T234" s="1131">
        <v>15</v>
      </c>
      <c r="U234" s="1131">
        <v>5</v>
      </c>
      <c r="V234" s="1131">
        <v>375</v>
      </c>
      <c r="W234" s="1131" t="s">
        <v>4490</v>
      </c>
      <c r="X234" s="1131" t="s">
        <v>4491</v>
      </c>
      <c r="Y234" s="1131"/>
      <c r="Z234" s="1131">
        <v>312</v>
      </c>
      <c r="AA234" s="1130"/>
      <c r="AB234" s="1130"/>
      <c r="AC234" s="1131"/>
      <c r="AD234" s="1130"/>
      <c r="AE234" s="1130">
        <v>1998</v>
      </c>
      <c r="AF234" s="1130">
        <v>1998</v>
      </c>
      <c r="AG234" s="1130">
        <v>3850</v>
      </c>
      <c r="AH234" s="1130">
        <v>2040</v>
      </c>
      <c r="AI234" s="1130"/>
      <c r="AJ234" s="1130"/>
      <c r="AK234" s="1130"/>
      <c r="AL234" s="1131"/>
      <c r="AM234" s="1131"/>
      <c r="AN234" s="1130"/>
      <c r="AO234" s="1130"/>
      <c r="AP234" s="1130"/>
      <c r="AQ234" s="1130"/>
      <c r="AR234" s="1130"/>
      <c r="AS234" s="1130"/>
      <c r="AT234" s="1130"/>
      <c r="AU234" s="1130"/>
      <c r="AV234" s="1130"/>
      <c r="AW234" s="1130"/>
      <c r="AX234" s="1130"/>
      <c r="AY234" s="1130"/>
      <c r="AZ234" s="1130"/>
      <c r="BA234" s="1130"/>
      <c r="BB234" s="1130"/>
      <c r="BC234" s="1130"/>
      <c r="BD234" s="1130"/>
      <c r="BE234" s="1130" t="s">
        <v>4492</v>
      </c>
      <c r="BF234" s="1130"/>
    </row>
    <row r="235" spans="1:58" s="72" customFormat="1" ht="24.95" hidden="1" customHeight="1">
      <c r="A235" s="569"/>
      <c r="B235" s="164"/>
      <c r="C235" s="1130" t="s">
        <v>3329</v>
      </c>
      <c r="D235" s="1130" t="s">
        <v>4493</v>
      </c>
      <c r="E235" s="1130" t="s">
        <v>4494</v>
      </c>
      <c r="F235" s="1130" t="s">
        <v>3329</v>
      </c>
      <c r="G235" s="1130" t="s">
        <v>4486</v>
      </c>
      <c r="H235" s="186" t="s">
        <v>4487</v>
      </c>
      <c r="I235" s="670" t="s">
        <v>3332</v>
      </c>
      <c r="J235" s="1130">
        <v>14</v>
      </c>
      <c r="K235" s="1130" t="s">
        <v>4489</v>
      </c>
      <c r="L235" s="1131">
        <v>13400</v>
      </c>
      <c r="M235" s="1131">
        <v>7329</v>
      </c>
      <c r="N235" s="1131">
        <v>13400</v>
      </c>
      <c r="O235" s="1130" t="s">
        <v>396</v>
      </c>
      <c r="P235" s="1131"/>
      <c r="Q235" s="1131"/>
      <c r="R235" s="1131"/>
      <c r="S235" s="1131">
        <v>50</v>
      </c>
      <c r="T235" s="1131">
        <v>2</v>
      </c>
      <c r="U235" s="1131">
        <v>10</v>
      </c>
      <c r="V235" s="1131">
        <v>1000</v>
      </c>
      <c r="W235" s="1131">
        <v>12</v>
      </c>
      <c r="X235" s="1131">
        <v>15</v>
      </c>
      <c r="Y235" s="1131">
        <v>0</v>
      </c>
      <c r="Z235" s="1131">
        <v>180</v>
      </c>
      <c r="AA235" s="1130"/>
      <c r="AB235" s="1130"/>
      <c r="AC235" s="1131">
        <v>556</v>
      </c>
      <c r="AD235" s="1130"/>
      <c r="AE235" s="1130">
        <v>2005</v>
      </c>
      <c r="AF235" s="1130">
        <v>2005</v>
      </c>
      <c r="AG235" s="1130">
        <v>3850</v>
      </c>
      <c r="AH235" s="1130">
        <v>2040</v>
      </c>
      <c r="AI235" s="1130"/>
      <c r="AJ235" s="1130"/>
      <c r="AK235" s="1130"/>
      <c r="AL235" s="1131">
        <v>40000</v>
      </c>
      <c r="AM235" s="1131">
        <v>40000</v>
      </c>
      <c r="AN235" s="1130"/>
      <c r="AO235" s="1130"/>
      <c r="AP235" s="1130"/>
      <c r="AQ235" s="1130"/>
      <c r="AR235" s="1130"/>
      <c r="AS235" s="1130"/>
      <c r="AT235" s="1130"/>
      <c r="AU235" s="1130"/>
      <c r="AV235" s="1130"/>
      <c r="AW235" s="1130"/>
      <c r="AX235" s="1130"/>
      <c r="AY235" s="1130"/>
      <c r="AZ235" s="1130"/>
      <c r="BA235" s="1130"/>
      <c r="BB235" s="1130"/>
      <c r="BC235" s="1130"/>
      <c r="BD235" s="1130"/>
      <c r="BE235" s="1130" t="s">
        <v>4495</v>
      </c>
      <c r="BF235" s="1130"/>
    </row>
    <row r="236" spans="1:58" s="72" customFormat="1" ht="24.95" hidden="1" customHeight="1">
      <c r="A236" s="569"/>
      <c r="B236" s="164"/>
      <c r="C236" s="1130" t="s">
        <v>3329</v>
      </c>
      <c r="D236" s="1130" t="s">
        <v>4496</v>
      </c>
      <c r="E236" s="1130" t="s">
        <v>14548</v>
      </c>
      <c r="F236" s="1130" t="s">
        <v>3329</v>
      </c>
      <c r="G236" s="1130"/>
      <c r="H236" s="186"/>
      <c r="I236" s="670" t="s">
        <v>3332</v>
      </c>
      <c r="J236" s="1130"/>
      <c r="K236" s="1130"/>
      <c r="L236" s="1131">
        <v>9114</v>
      </c>
      <c r="M236" s="1131">
        <v>997</v>
      </c>
      <c r="N236" s="1131">
        <v>9114</v>
      </c>
      <c r="O236" s="1130" t="s">
        <v>396</v>
      </c>
      <c r="P236" s="1131"/>
      <c r="Q236" s="1131"/>
      <c r="R236" s="1131"/>
      <c r="S236" s="1131"/>
      <c r="T236" s="1131"/>
      <c r="U236" s="1131"/>
      <c r="V236" s="1131"/>
      <c r="W236" s="1131">
        <v>25</v>
      </c>
      <c r="X236" s="1131">
        <v>12</v>
      </c>
      <c r="Y236" s="1131">
        <v>6</v>
      </c>
      <c r="Z236" s="1131">
        <v>300</v>
      </c>
      <c r="AA236" s="1130"/>
      <c r="AB236" s="1130"/>
      <c r="AC236" s="1131"/>
      <c r="AD236" s="1130"/>
      <c r="AE236" s="1130">
        <v>2010</v>
      </c>
      <c r="AF236" s="1130"/>
      <c r="AG236" s="1130"/>
      <c r="AH236" s="1130"/>
      <c r="AI236" s="1130"/>
      <c r="AJ236" s="1130"/>
      <c r="AK236" s="1130"/>
      <c r="AL236" s="1131">
        <v>112950</v>
      </c>
      <c r="AM236" s="1131"/>
      <c r="AN236" s="1130"/>
      <c r="AO236" s="1130"/>
      <c r="AP236" s="1130"/>
      <c r="AQ236" s="1130"/>
      <c r="AR236" s="1130"/>
      <c r="AS236" s="1130"/>
      <c r="AT236" s="1130"/>
      <c r="AU236" s="1130"/>
      <c r="AV236" s="1130"/>
      <c r="AW236" s="1130"/>
      <c r="AX236" s="1130"/>
      <c r="AY236" s="1130"/>
      <c r="AZ236" s="1130"/>
      <c r="BA236" s="1130"/>
      <c r="BB236" s="1130"/>
      <c r="BC236" s="1130"/>
      <c r="BD236" s="1130"/>
      <c r="BE236" s="1130" t="s">
        <v>4497</v>
      </c>
      <c r="BF236" s="1130" t="s">
        <v>12481</v>
      </c>
    </row>
    <row r="237" spans="1:58" s="72" customFormat="1" ht="24.95" hidden="1" customHeight="1">
      <c r="A237" s="569"/>
      <c r="B237" s="164"/>
      <c r="C237" s="1130" t="s">
        <v>3329</v>
      </c>
      <c r="D237" s="1130" t="s">
        <v>3679</v>
      </c>
      <c r="E237" s="1130" t="s">
        <v>4237</v>
      </c>
      <c r="F237" s="1130" t="s">
        <v>3329</v>
      </c>
      <c r="G237" s="1130"/>
      <c r="H237" s="186"/>
      <c r="I237" s="670" t="s">
        <v>3332</v>
      </c>
      <c r="J237" s="1130"/>
      <c r="K237" s="1130"/>
      <c r="L237" s="1131">
        <v>305320</v>
      </c>
      <c r="M237" s="1131">
        <v>16405.82</v>
      </c>
      <c r="N237" s="1131">
        <v>39370.75</v>
      </c>
      <c r="O237" s="1130" t="s">
        <v>396</v>
      </c>
      <c r="P237" s="1131">
        <v>33</v>
      </c>
      <c r="Q237" s="1131">
        <v>25</v>
      </c>
      <c r="R237" s="1131">
        <v>5</v>
      </c>
      <c r="S237" s="1131">
        <v>50</v>
      </c>
      <c r="T237" s="1131">
        <v>26</v>
      </c>
      <c r="U237" s="1131">
        <v>10</v>
      </c>
      <c r="V237" s="1131"/>
      <c r="W237" s="1131">
        <v>25</v>
      </c>
      <c r="X237" s="1131">
        <v>10</v>
      </c>
      <c r="Y237" s="1131">
        <v>4</v>
      </c>
      <c r="Z237" s="1131"/>
      <c r="AA237" s="1130"/>
      <c r="AB237" s="1130">
        <v>1553</v>
      </c>
      <c r="AC237" s="1131"/>
      <c r="AD237" s="1130"/>
      <c r="AE237" s="1130">
        <v>2011</v>
      </c>
      <c r="AF237" s="1130"/>
      <c r="AG237" s="1130"/>
      <c r="AH237" s="1130"/>
      <c r="AI237" s="1130"/>
      <c r="AJ237" s="1130"/>
      <c r="AK237" s="1130"/>
      <c r="AL237" s="1131">
        <v>99128</v>
      </c>
      <c r="AM237" s="1131"/>
      <c r="AN237" s="1130"/>
      <c r="AO237" s="1130"/>
      <c r="AP237" s="1130"/>
      <c r="AQ237" s="1130"/>
      <c r="AR237" s="1130"/>
      <c r="AS237" s="1130"/>
      <c r="AT237" s="1130"/>
      <c r="AU237" s="1130"/>
      <c r="AV237" s="1130"/>
      <c r="AW237" s="1130"/>
      <c r="AX237" s="1130"/>
      <c r="AY237" s="1130"/>
      <c r="AZ237" s="1130"/>
      <c r="BA237" s="1130"/>
      <c r="BB237" s="1130"/>
      <c r="BC237" s="1130"/>
      <c r="BD237" s="1130"/>
      <c r="BE237" s="1130"/>
      <c r="BF237" s="1130"/>
    </row>
    <row r="238" spans="1:58" s="72" customFormat="1" ht="24.95" hidden="1" customHeight="1">
      <c r="A238" s="569"/>
      <c r="B238" s="164"/>
      <c r="C238" s="1130" t="s">
        <v>2005</v>
      </c>
      <c r="D238" s="1130" t="s">
        <v>4505</v>
      </c>
      <c r="E238" s="1130" t="s">
        <v>14549</v>
      </c>
      <c r="F238" s="1130" t="s">
        <v>2005</v>
      </c>
      <c r="G238" s="1130" t="s">
        <v>4506</v>
      </c>
      <c r="H238" s="186" t="s">
        <v>3390</v>
      </c>
      <c r="I238" s="670" t="s">
        <v>3101</v>
      </c>
      <c r="J238" s="1130">
        <v>8</v>
      </c>
      <c r="K238" s="1130"/>
      <c r="L238" s="1131">
        <v>7988</v>
      </c>
      <c r="M238" s="1131">
        <v>4438</v>
      </c>
      <c r="N238" s="1131">
        <v>1322</v>
      </c>
      <c r="O238" s="1130" t="s">
        <v>396</v>
      </c>
      <c r="P238" s="1131"/>
      <c r="Q238" s="1131"/>
      <c r="R238" s="1131"/>
      <c r="S238" s="1131"/>
      <c r="T238" s="1131"/>
      <c r="U238" s="1131"/>
      <c r="V238" s="1131"/>
      <c r="W238" s="1131" t="s">
        <v>4507</v>
      </c>
      <c r="X238" s="1131" t="s">
        <v>4508</v>
      </c>
      <c r="Y238" s="1131" t="s">
        <v>4509</v>
      </c>
      <c r="Z238" s="1131">
        <v>575</v>
      </c>
      <c r="AA238" s="1130"/>
      <c r="AB238" s="1130"/>
      <c r="AC238" s="1131"/>
      <c r="AD238" s="1130"/>
      <c r="AE238" s="1130">
        <v>2004</v>
      </c>
      <c r="AF238" s="1130">
        <v>2004</v>
      </c>
      <c r="AG238" s="1130"/>
      <c r="AH238" s="1130"/>
      <c r="AI238" s="1130"/>
      <c r="AJ238" s="1130"/>
      <c r="AK238" s="1130"/>
      <c r="AL238" s="1131"/>
      <c r="AM238" s="1131"/>
      <c r="AN238" s="1130"/>
      <c r="AO238" s="1130"/>
      <c r="AP238" s="1130"/>
      <c r="AQ238" s="1130"/>
      <c r="AR238" s="1130"/>
      <c r="AS238" s="1130"/>
      <c r="AT238" s="1130"/>
      <c r="AU238" s="1130"/>
      <c r="AV238" s="1130"/>
      <c r="AW238" s="1130"/>
      <c r="AX238" s="1130"/>
      <c r="AY238" s="1130"/>
      <c r="AZ238" s="1130"/>
      <c r="BA238" s="1130"/>
      <c r="BB238" s="1130"/>
      <c r="BC238" s="1130"/>
      <c r="BD238" s="1130"/>
      <c r="BE238" s="1130" t="s">
        <v>4510</v>
      </c>
      <c r="BF238" s="1130" t="s">
        <v>14550</v>
      </c>
    </row>
    <row r="239" spans="1:58" s="72" customFormat="1" ht="24.95" hidden="1" customHeight="1">
      <c r="A239" s="569"/>
      <c r="B239" s="164"/>
      <c r="C239" s="1130" t="s">
        <v>2005</v>
      </c>
      <c r="D239" s="1130" t="s">
        <v>4511</v>
      </c>
      <c r="E239" s="1130" t="s">
        <v>14551</v>
      </c>
      <c r="F239" s="1130" t="s">
        <v>2005</v>
      </c>
      <c r="G239" s="1130" t="s">
        <v>4506</v>
      </c>
      <c r="H239" s="186" t="s">
        <v>3390</v>
      </c>
      <c r="I239" s="670" t="s">
        <v>14552</v>
      </c>
      <c r="J239" s="1130">
        <v>8</v>
      </c>
      <c r="K239" s="1130"/>
      <c r="L239" s="1131">
        <v>81403</v>
      </c>
      <c r="M239" s="1131">
        <v>793</v>
      </c>
      <c r="N239" s="1131">
        <v>2910</v>
      </c>
      <c r="O239" s="1130" t="s">
        <v>396</v>
      </c>
      <c r="P239" s="1131"/>
      <c r="Q239" s="1131"/>
      <c r="R239" s="1131"/>
      <c r="S239" s="1131"/>
      <c r="T239" s="1131"/>
      <c r="U239" s="1131"/>
      <c r="V239" s="1131"/>
      <c r="W239" s="1131" t="s">
        <v>4507</v>
      </c>
      <c r="X239" s="1131" t="s">
        <v>4512</v>
      </c>
      <c r="Y239" s="1131" t="s">
        <v>2820</v>
      </c>
      <c r="Z239" s="1131">
        <v>385</v>
      </c>
      <c r="AA239" s="1130"/>
      <c r="AB239" s="1130"/>
      <c r="AC239" s="1131"/>
      <c r="AD239" s="1130"/>
      <c r="AE239" s="1130">
        <v>2005</v>
      </c>
      <c r="AF239" s="1130">
        <v>2005</v>
      </c>
      <c r="AG239" s="1130"/>
      <c r="AH239" s="1130"/>
      <c r="AI239" s="1130"/>
      <c r="AJ239" s="1130"/>
      <c r="AK239" s="1130"/>
      <c r="AL239" s="1131"/>
      <c r="AM239" s="1131"/>
      <c r="AN239" s="1130"/>
      <c r="AO239" s="1130"/>
      <c r="AP239" s="1130"/>
      <c r="AQ239" s="1130"/>
      <c r="AR239" s="1130"/>
      <c r="AS239" s="1130"/>
      <c r="AT239" s="1130"/>
      <c r="AU239" s="1130"/>
      <c r="AV239" s="1130"/>
      <c r="AW239" s="1130"/>
      <c r="AX239" s="1130"/>
      <c r="AY239" s="1130"/>
      <c r="AZ239" s="1130"/>
      <c r="BA239" s="1130"/>
      <c r="BB239" s="1130"/>
      <c r="BC239" s="1130"/>
      <c r="BD239" s="1130"/>
      <c r="BE239" s="1130" t="s">
        <v>4513</v>
      </c>
      <c r="BF239" s="1130"/>
    </row>
    <row r="240" spans="1:58" s="72" customFormat="1" ht="24.95" hidden="1" customHeight="1">
      <c r="A240" s="569"/>
      <c r="B240" s="164"/>
      <c r="C240" s="1130" t="s">
        <v>2005</v>
      </c>
      <c r="D240" s="1130" t="s">
        <v>4515</v>
      </c>
      <c r="E240" s="1130" t="s">
        <v>4266</v>
      </c>
      <c r="F240" s="1130" t="s">
        <v>2005</v>
      </c>
      <c r="G240" s="1130"/>
      <c r="H240" s="186"/>
      <c r="I240" s="670" t="s">
        <v>2011</v>
      </c>
      <c r="J240" s="1130"/>
      <c r="K240" s="1130"/>
      <c r="L240" s="1131">
        <v>12849</v>
      </c>
      <c r="M240" s="1131">
        <v>2568</v>
      </c>
      <c r="N240" s="1131">
        <v>6664</v>
      </c>
      <c r="O240" s="1130" t="s">
        <v>396</v>
      </c>
      <c r="P240" s="1131"/>
      <c r="Q240" s="1131"/>
      <c r="R240" s="1131"/>
      <c r="S240" s="1131"/>
      <c r="T240" s="1131"/>
      <c r="U240" s="1131"/>
      <c r="V240" s="1131"/>
      <c r="W240" s="1131">
        <v>25</v>
      </c>
      <c r="X240" s="1131">
        <v>25</v>
      </c>
      <c r="Y240" s="1131">
        <v>8</v>
      </c>
      <c r="Z240" s="1131">
        <v>546</v>
      </c>
      <c r="AA240" s="1130"/>
      <c r="AB240" s="1130"/>
      <c r="AC240" s="1131"/>
      <c r="AD240" s="1130"/>
      <c r="AE240" s="1130">
        <v>2010</v>
      </c>
      <c r="AF240" s="1130"/>
      <c r="AG240" s="1130"/>
      <c r="AH240" s="1130"/>
      <c r="AI240" s="1130"/>
      <c r="AJ240" s="1130"/>
      <c r="AK240" s="1130"/>
      <c r="AL240" s="1131"/>
      <c r="AM240" s="1131"/>
      <c r="AN240" s="1130"/>
      <c r="AO240" s="1130"/>
      <c r="AP240" s="1130"/>
      <c r="AQ240" s="1130"/>
      <c r="AR240" s="1130"/>
      <c r="AS240" s="1130"/>
      <c r="AT240" s="1130"/>
      <c r="AU240" s="1130"/>
      <c r="AV240" s="1130"/>
      <c r="AW240" s="1130"/>
      <c r="AX240" s="1130"/>
      <c r="AY240" s="1130"/>
      <c r="AZ240" s="1130"/>
      <c r="BA240" s="1130"/>
      <c r="BB240" s="1130"/>
      <c r="BC240" s="1130"/>
      <c r="BD240" s="1130"/>
      <c r="BE240" s="1130" t="s">
        <v>4516</v>
      </c>
      <c r="BF240" s="1130"/>
    </row>
    <row r="241" spans="1:58" s="72" customFormat="1" ht="24.95" hidden="1" customHeight="1">
      <c r="A241" s="569"/>
      <c r="B241" s="164"/>
      <c r="C241" s="1130" t="s">
        <v>2005</v>
      </c>
      <c r="D241" s="1130" t="s">
        <v>4517</v>
      </c>
      <c r="E241" s="1130" t="s">
        <v>4518</v>
      </c>
      <c r="F241" s="1130" t="s">
        <v>2005</v>
      </c>
      <c r="G241" s="1130"/>
      <c r="H241" s="186"/>
      <c r="I241" s="670" t="s">
        <v>2005</v>
      </c>
      <c r="J241" s="1130"/>
      <c r="K241" s="1130"/>
      <c r="L241" s="1131">
        <v>2076</v>
      </c>
      <c r="M241" s="1131">
        <v>1169.92</v>
      </c>
      <c r="N241" s="1131">
        <v>2031.84</v>
      </c>
      <c r="O241" s="1130" t="s">
        <v>396</v>
      </c>
      <c r="P241" s="1131"/>
      <c r="Q241" s="1131"/>
      <c r="R241" s="1131"/>
      <c r="S241" s="1131"/>
      <c r="T241" s="1131"/>
      <c r="U241" s="1131"/>
      <c r="V241" s="1131"/>
      <c r="W241" s="1131">
        <v>25</v>
      </c>
      <c r="X241" s="1131">
        <v>9.75</v>
      </c>
      <c r="Y241" s="1131">
        <v>4</v>
      </c>
      <c r="Z241" s="1131">
        <v>265</v>
      </c>
      <c r="AA241" s="1130"/>
      <c r="AB241" s="1130"/>
      <c r="AC241" s="1131"/>
      <c r="AD241" s="1130"/>
      <c r="AE241" s="1130">
        <v>2011</v>
      </c>
      <c r="AF241" s="1130"/>
      <c r="AG241" s="1130"/>
      <c r="AH241" s="1130"/>
      <c r="AI241" s="1130"/>
      <c r="AJ241" s="1130"/>
      <c r="AK241" s="1130"/>
      <c r="AL241" s="1131">
        <v>4022</v>
      </c>
      <c r="AM241" s="1131"/>
      <c r="AN241" s="1130"/>
      <c r="AO241" s="1130"/>
      <c r="AP241" s="1130"/>
      <c r="AQ241" s="1130"/>
      <c r="AR241" s="1130"/>
      <c r="AS241" s="1130"/>
      <c r="AT241" s="1130"/>
      <c r="AU241" s="1130"/>
      <c r="AV241" s="1130"/>
      <c r="AW241" s="1130"/>
      <c r="AX241" s="1130"/>
      <c r="AY241" s="1130"/>
      <c r="AZ241" s="1130"/>
      <c r="BA241" s="1130"/>
      <c r="BB241" s="1130"/>
      <c r="BC241" s="1130"/>
      <c r="BD241" s="1130"/>
      <c r="BE241" s="1130"/>
      <c r="BF241" s="1130" t="s">
        <v>4519</v>
      </c>
    </row>
    <row r="242" spans="1:58" s="72" customFormat="1" ht="24.95" hidden="1" customHeight="1">
      <c r="A242" s="569"/>
      <c r="B242" s="164"/>
      <c r="C242" s="1130" t="s">
        <v>2005</v>
      </c>
      <c r="D242" s="1130" t="s">
        <v>2040</v>
      </c>
      <c r="E242" s="1130" t="s">
        <v>4520</v>
      </c>
      <c r="F242" s="1130" t="s">
        <v>2005</v>
      </c>
      <c r="G242" s="1130"/>
      <c r="H242" s="186"/>
      <c r="I242" s="670" t="s">
        <v>2011</v>
      </c>
      <c r="J242" s="1130"/>
      <c r="K242" s="1130"/>
      <c r="L242" s="1131">
        <v>120016</v>
      </c>
      <c r="M242" s="1131">
        <v>3118</v>
      </c>
      <c r="N242" s="1131">
        <v>9375</v>
      </c>
      <c r="O242" s="1130" t="s">
        <v>396</v>
      </c>
      <c r="P242" s="1131">
        <v>8</v>
      </c>
      <c r="Q242" s="1131">
        <v>6</v>
      </c>
      <c r="R242" s="1131">
        <v>5</v>
      </c>
      <c r="S242" s="1131">
        <v>25</v>
      </c>
      <c r="T242" s="1131">
        <v>13.8</v>
      </c>
      <c r="U242" s="1131">
        <v>6</v>
      </c>
      <c r="V242" s="1131">
        <v>345</v>
      </c>
      <c r="W242" s="1131">
        <v>7</v>
      </c>
      <c r="X242" s="1131">
        <v>9.5</v>
      </c>
      <c r="Y242" s="1131" t="s">
        <v>384</v>
      </c>
      <c r="Z242" s="1131">
        <v>66.5</v>
      </c>
      <c r="AA242" s="1130"/>
      <c r="AB242" s="1130">
        <v>585</v>
      </c>
      <c r="AC242" s="1131"/>
      <c r="AD242" s="1130"/>
      <c r="AE242" s="1130">
        <v>2012</v>
      </c>
      <c r="AF242" s="1130"/>
      <c r="AG242" s="1130"/>
      <c r="AH242" s="1130"/>
      <c r="AI242" s="1130"/>
      <c r="AJ242" s="1130"/>
      <c r="AK242" s="1130"/>
      <c r="AL242" s="1131"/>
      <c r="AM242" s="1131"/>
      <c r="AN242" s="1130"/>
      <c r="AO242" s="1130"/>
      <c r="AP242" s="1130"/>
      <c r="AQ242" s="1130"/>
      <c r="AR242" s="1130"/>
      <c r="AS242" s="1130"/>
      <c r="AT242" s="1130"/>
      <c r="AU242" s="1130"/>
      <c r="AV242" s="1130"/>
      <c r="AW242" s="1130"/>
      <c r="AX242" s="1130"/>
      <c r="AY242" s="1130"/>
      <c r="AZ242" s="1130"/>
      <c r="BA242" s="1130"/>
      <c r="BB242" s="1130"/>
      <c r="BC242" s="1130"/>
      <c r="BD242" s="1130"/>
      <c r="BE242" s="1130"/>
      <c r="BF242" s="1130" t="s">
        <v>4521</v>
      </c>
    </row>
    <row r="243" spans="1:58" s="72" customFormat="1" ht="24.95" hidden="1" customHeight="1">
      <c r="A243" s="569"/>
      <c r="B243" s="164"/>
      <c r="C243" s="674" t="s">
        <v>2005</v>
      </c>
      <c r="D243" s="674" t="s">
        <v>14553</v>
      </c>
      <c r="E243" s="674" t="s">
        <v>12398</v>
      </c>
      <c r="F243" s="674" t="s">
        <v>2005</v>
      </c>
      <c r="G243" s="674"/>
      <c r="H243" s="186"/>
      <c r="I243" s="670" t="s">
        <v>2011</v>
      </c>
      <c r="J243" s="674"/>
      <c r="K243" s="674"/>
      <c r="L243" s="672">
        <v>31775.200000000001</v>
      </c>
      <c r="M243" s="672">
        <v>2557.36</v>
      </c>
      <c r="N243" s="672">
        <v>9584</v>
      </c>
      <c r="O243" s="674" t="s">
        <v>396</v>
      </c>
      <c r="P243" s="672"/>
      <c r="Q243" s="672"/>
      <c r="R243" s="672"/>
      <c r="S243" s="672"/>
      <c r="T243" s="672"/>
      <c r="U243" s="672"/>
      <c r="V243" s="672"/>
      <c r="W243" s="672">
        <v>25</v>
      </c>
      <c r="X243" s="672">
        <v>15</v>
      </c>
      <c r="Y243" s="672">
        <v>5</v>
      </c>
      <c r="Z243" s="672">
        <v>485</v>
      </c>
      <c r="AA243" s="674"/>
      <c r="AB243" s="674"/>
      <c r="AC243" s="672"/>
      <c r="AD243" s="674"/>
      <c r="AE243" s="674">
        <v>2018</v>
      </c>
      <c r="AF243" s="674"/>
      <c r="AG243" s="674"/>
      <c r="AH243" s="674"/>
      <c r="AI243" s="674"/>
      <c r="AJ243" s="674"/>
      <c r="AK243" s="674"/>
      <c r="AL243" s="672"/>
      <c r="AM243" s="672"/>
      <c r="AN243" s="674"/>
      <c r="AO243" s="674"/>
      <c r="AP243" s="674"/>
      <c r="AQ243" s="674"/>
      <c r="AR243" s="674"/>
      <c r="AS243" s="674"/>
      <c r="AT243" s="674"/>
      <c r="AU243" s="674"/>
      <c r="AV243" s="674"/>
      <c r="AW243" s="674"/>
      <c r="AX243" s="674"/>
      <c r="AY243" s="674"/>
      <c r="AZ243" s="674"/>
      <c r="BA243" s="674"/>
      <c r="BB243" s="674"/>
      <c r="BC243" s="674"/>
      <c r="BD243" s="674"/>
      <c r="BE243" s="674"/>
      <c r="BF243" s="674" t="s">
        <v>12482</v>
      </c>
    </row>
    <row r="244" spans="1:58" s="72" customFormat="1" ht="24.95" hidden="1" customHeight="1">
      <c r="A244" s="569"/>
      <c r="B244" s="164"/>
      <c r="C244" s="674" t="s">
        <v>3317</v>
      </c>
      <c r="D244" s="674" t="s">
        <v>10946</v>
      </c>
      <c r="E244" s="674" t="s">
        <v>14554</v>
      </c>
      <c r="F244" s="674" t="s">
        <v>3317</v>
      </c>
      <c r="G244" s="674" t="s">
        <v>4464</v>
      </c>
      <c r="H244" s="186" t="s">
        <v>4465</v>
      </c>
      <c r="I244" s="670" t="s">
        <v>3322</v>
      </c>
      <c r="J244" s="674">
        <v>24</v>
      </c>
      <c r="K244" s="674" t="s">
        <v>384</v>
      </c>
      <c r="L244" s="672"/>
      <c r="M244" s="672">
        <v>3662</v>
      </c>
      <c r="N244" s="672">
        <v>8877</v>
      </c>
      <c r="O244" s="674" t="s">
        <v>396</v>
      </c>
      <c r="P244" s="672"/>
      <c r="Q244" s="672"/>
      <c r="R244" s="672"/>
      <c r="S244" s="672">
        <v>50</v>
      </c>
      <c r="T244" s="672">
        <v>25</v>
      </c>
      <c r="U244" s="672">
        <v>10</v>
      </c>
      <c r="V244" s="672">
        <v>1250</v>
      </c>
      <c r="W244" s="672">
        <v>25</v>
      </c>
      <c r="X244" s="672">
        <v>15</v>
      </c>
      <c r="Y244" s="672">
        <v>6</v>
      </c>
      <c r="Z244" s="672">
        <v>375</v>
      </c>
      <c r="AA244" s="674"/>
      <c r="AB244" s="674">
        <v>585</v>
      </c>
      <c r="AC244" s="672">
        <v>702</v>
      </c>
      <c r="AD244" s="674" t="s">
        <v>4467</v>
      </c>
      <c r="AE244" s="674">
        <v>2001</v>
      </c>
      <c r="AF244" s="674">
        <v>2001</v>
      </c>
      <c r="AG244" s="674"/>
      <c r="AH244" s="674"/>
      <c r="AI244" s="674"/>
      <c r="AJ244" s="674"/>
      <c r="AK244" s="674"/>
      <c r="AL244" s="672"/>
      <c r="AM244" s="672"/>
      <c r="AN244" s="674"/>
      <c r="AO244" s="674"/>
      <c r="AP244" s="674"/>
      <c r="AQ244" s="674"/>
      <c r="AR244" s="674"/>
      <c r="AS244" s="674"/>
      <c r="AT244" s="674"/>
      <c r="AU244" s="674"/>
      <c r="AV244" s="674"/>
      <c r="AW244" s="674"/>
      <c r="AX244" s="674"/>
      <c r="AY244" s="674"/>
      <c r="AZ244" s="674"/>
      <c r="BA244" s="674"/>
      <c r="BB244" s="674"/>
      <c r="BC244" s="674"/>
      <c r="BD244" s="674"/>
      <c r="BE244" s="674" t="s">
        <v>4469</v>
      </c>
      <c r="BF244" s="674" t="s">
        <v>4470</v>
      </c>
    </row>
    <row r="245" spans="1:58" s="72" customFormat="1" ht="24.95" hidden="1" customHeight="1">
      <c r="A245" s="569"/>
      <c r="B245" s="164"/>
      <c r="C245" s="674" t="s">
        <v>3317</v>
      </c>
      <c r="D245" s="674" t="s">
        <v>10947</v>
      </c>
      <c r="E245" s="674" t="s">
        <v>14555</v>
      </c>
      <c r="F245" s="674" t="s">
        <v>3317</v>
      </c>
      <c r="G245" s="674"/>
      <c r="H245" s="186"/>
      <c r="I245" s="670" t="s">
        <v>3322</v>
      </c>
      <c r="J245" s="674"/>
      <c r="K245" s="674"/>
      <c r="L245" s="672">
        <v>58158</v>
      </c>
      <c r="M245" s="672">
        <v>2375</v>
      </c>
      <c r="N245" s="672">
        <v>4690</v>
      </c>
      <c r="O245" s="674" t="s">
        <v>396</v>
      </c>
      <c r="P245" s="672"/>
      <c r="Q245" s="672"/>
      <c r="R245" s="672"/>
      <c r="S245" s="672">
        <v>25</v>
      </c>
      <c r="T245" s="672">
        <v>13</v>
      </c>
      <c r="U245" s="672">
        <v>5</v>
      </c>
      <c r="V245" s="672">
        <v>325</v>
      </c>
      <c r="W245" s="672">
        <v>15</v>
      </c>
      <c r="X245" s="672">
        <v>8</v>
      </c>
      <c r="Y245" s="672"/>
      <c r="Z245" s="672">
        <v>120</v>
      </c>
      <c r="AA245" s="674"/>
      <c r="AB245" s="674"/>
      <c r="AC245" s="672">
        <v>140</v>
      </c>
      <c r="AD245" s="674"/>
      <c r="AE245" s="674">
        <v>2001</v>
      </c>
      <c r="AF245" s="674">
        <v>2001</v>
      </c>
      <c r="AG245" s="674"/>
      <c r="AH245" s="674"/>
      <c r="AI245" s="674"/>
      <c r="AJ245" s="674"/>
      <c r="AK245" s="674"/>
      <c r="AL245" s="672">
        <v>39057</v>
      </c>
      <c r="AM245" s="672">
        <v>39057</v>
      </c>
      <c r="AN245" s="674"/>
      <c r="AO245" s="674"/>
      <c r="AP245" s="674"/>
      <c r="AQ245" s="674"/>
      <c r="AR245" s="674"/>
      <c r="AS245" s="674"/>
      <c r="AT245" s="674"/>
      <c r="AU245" s="674"/>
      <c r="AV245" s="674"/>
      <c r="AW245" s="674"/>
      <c r="AX245" s="674"/>
      <c r="AY245" s="674"/>
      <c r="AZ245" s="674"/>
      <c r="BA245" s="674"/>
      <c r="BB245" s="674"/>
      <c r="BC245" s="674"/>
      <c r="BD245" s="674"/>
      <c r="BE245" s="674"/>
      <c r="BF245" s="674"/>
    </row>
    <row r="246" spans="1:58" s="72" customFormat="1" ht="24.95" hidden="1" customHeight="1">
      <c r="A246" s="569"/>
      <c r="B246" s="164"/>
      <c r="C246" s="674" t="s">
        <v>3317</v>
      </c>
      <c r="D246" s="674" t="s">
        <v>10948</v>
      </c>
      <c r="E246" s="674" t="s">
        <v>14556</v>
      </c>
      <c r="F246" s="674" t="s">
        <v>3317</v>
      </c>
      <c r="G246" s="674"/>
      <c r="H246" s="186"/>
      <c r="I246" s="670" t="s">
        <v>4215</v>
      </c>
      <c r="J246" s="674"/>
      <c r="K246" s="674"/>
      <c r="L246" s="672">
        <v>15000</v>
      </c>
      <c r="M246" s="672">
        <v>3151</v>
      </c>
      <c r="N246" s="672">
        <v>14323</v>
      </c>
      <c r="O246" s="674" t="s">
        <v>396</v>
      </c>
      <c r="P246" s="672"/>
      <c r="Q246" s="672"/>
      <c r="R246" s="672"/>
      <c r="S246" s="672">
        <v>25</v>
      </c>
      <c r="T246" s="672">
        <v>13</v>
      </c>
      <c r="U246" s="672">
        <v>6</v>
      </c>
      <c r="V246" s="672">
        <v>325</v>
      </c>
      <c r="W246" s="672"/>
      <c r="X246" s="672"/>
      <c r="Y246" s="672"/>
      <c r="Z246" s="672"/>
      <c r="AA246" s="674"/>
      <c r="AB246" s="674"/>
      <c r="AC246" s="672">
        <v>300</v>
      </c>
      <c r="AD246" s="674"/>
      <c r="AE246" s="674">
        <v>2007</v>
      </c>
      <c r="AF246" s="674">
        <v>2007</v>
      </c>
      <c r="AG246" s="674"/>
      <c r="AH246" s="674"/>
      <c r="AI246" s="674"/>
      <c r="AJ246" s="674"/>
      <c r="AK246" s="674"/>
      <c r="AL246" s="672">
        <v>31000</v>
      </c>
      <c r="AM246" s="672">
        <v>31000</v>
      </c>
      <c r="AN246" s="674"/>
      <c r="AO246" s="674"/>
      <c r="AP246" s="674"/>
      <c r="AQ246" s="674"/>
      <c r="AR246" s="674"/>
      <c r="AS246" s="674"/>
      <c r="AT246" s="674"/>
      <c r="AU246" s="674"/>
      <c r="AV246" s="674"/>
      <c r="AW246" s="674"/>
      <c r="AX246" s="674"/>
      <c r="AY246" s="674"/>
      <c r="AZ246" s="674"/>
      <c r="BA246" s="674"/>
      <c r="BB246" s="674"/>
      <c r="BC246" s="674"/>
      <c r="BD246" s="674"/>
      <c r="BE246" s="674" t="s">
        <v>4471</v>
      </c>
      <c r="BF246" s="674"/>
    </row>
    <row r="247" spans="1:58" s="72" customFormat="1" ht="24.95" hidden="1" customHeight="1">
      <c r="A247" s="569"/>
      <c r="B247" s="164"/>
      <c r="C247" s="674" t="s">
        <v>3317</v>
      </c>
      <c r="D247" s="674" t="s">
        <v>4472</v>
      </c>
      <c r="E247" s="674" t="s">
        <v>4473</v>
      </c>
      <c r="F247" s="674" t="s">
        <v>3317</v>
      </c>
      <c r="G247" s="674"/>
      <c r="H247" s="186"/>
      <c r="I247" s="670" t="s">
        <v>4215</v>
      </c>
      <c r="J247" s="674"/>
      <c r="K247" s="674"/>
      <c r="L247" s="672">
        <v>12740</v>
      </c>
      <c r="M247" s="672">
        <v>2543</v>
      </c>
      <c r="N247" s="672">
        <v>7746</v>
      </c>
      <c r="O247" s="674" t="s">
        <v>396</v>
      </c>
      <c r="P247" s="672"/>
      <c r="Q247" s="672"/>
      <c r="R247" s="672"/>
      <c r="S247" s="672">
        <v>25</v>
      </c>
      <c r="T247" s="672">
        <v>15</v>
      </c>
      <c r="U247" s="672">
        <v>6</v>
      </c>
      <c r="V247" s="672">
        <v>325</v>
      </c>
      <c r="W247" s="672"/>
      <c r="X247" s="672"/>
      <c r="Y247" s="672"/>
      <c r="Z247" s="672"/>
      <c r="AA247" s="674"/>
      <c r="AB247" s="674"/>
      <c r="AC247" s="672">
        <v>300</v>
      </c>
      <c r="AD247" s="674"/>
      <c r="AE247" s="674">
        <v>1994</v>
      </c>
      <c r="AF247" s="674">
        <v>1994</v>
      </c>
      <c r="AG247" s="674"/>
      <c r="AH247" s="674"/>
      <c r="AI247" s="674"/>
      <c r="AJ247" s="674"/>
      <c r="AK247" s="674"/>
      <c r="AL247" s="672">
        <v>10800</v>
      </c>
      <c r="AM247" s="672">
        <v>8602</v>
      </c>
      <c r="AN247" s="674"/>
      <c r="AO247" s="674"/>
      <c r="AP247" s="674"/>
      <c r="AQ247" s="674"/>
      <c r="AR247" s="674"/>
      <c r="AS247" s="674"/>
      <c r="AT247" s="674"/>
      <c r="AU247" s="674"/>
      <c r="AV247" s="674"/>
      <c r="AW247" s="674"/>
      <c r="AX247" s="674"/>
      <c r="AY247" s="674"/>
      <c r="AZ247" s="674"/>
      <c r="BA247" s="674"/>
      <c r="BB247" s="674"/>
      <c r="BC247" s="674"/>
      <c r="BD247" s="674"/>
      <c r="BE247" s="674" t="s">
        <v>4474</v>
      </c>
      <c r="BF247" s="674"/>
    </row>
    <row r="248" spans="1:58" s="72" customFormat="1" ht="24.95" hidden="1" customHeight="1">
      <c r="A248" s="569"/>
      <c r="B248" s="164"/>
      <c r="C248" s="674" t="s">
        <v>3317</v>
      </c>
      <c r="D248" s="674" t="s">
        <v>4475</v>
      </c>
      <c r="E248" s="674" t="s">
        <v>4476</v>
      </c>
      <c r="F248" s="674" t="s">
        <v>950</v>
      </c>
      <c r="G248" s="674"/>
      <c r="H248" s="186"/>
      <c r="I248" s="670" t="s">
        <v>4209</v>
      </c>
      <c r="J248" s="674"/>
      <c r="K248" s="674"/>
      <c r="L248" s="672">
        <v>1649</v>
      </c>
      <c r="M248" s="672">
        <v>1649</v>
      </c>
      <c r="N248" s="672">
        <v>1649</v>
      </c>
      <c r="O248" s="674" t="s">
        <v>396</v>
      </c>
      <c r="P248" s="672" t="s">
        <v>10949</v>
      </c>
      <c r="Q248" s="672"/>
      <c r="R248" s="672"/>
      <c r="S248" s="672">
        <v>25</v>
      </c>
      <c r="T248" s="672">
        <v>15</v>
      </c>
      <c r="U248" s="672">
        <v>6</v>
      </c>
      <c r="V248" s="672">
        <v>325</v>
      </c>
      <c r="W248" s="672" t="s">
        <v>4477</v>
      </c>
      <c r="X248" s="672" t="s">
        <v>4478</v>
      </c>
      <c r="Y248" s="672" t="s">
        <v>4479</v>
      </c>
      <c r="Z248" s="672" t="s">
        <v>4480</v>
      </c>
      <c r="AA248" s="674"/>
      <c r="AB248" s="674"/>
      <c r="AC248" s="672">
        <v>430</v>
      </c>
      <c r="AD248" s="674"/>
      <c r="AE248" s="674">
        <v>1994</v>
      </c>
      <c r="AF248" s="674">
        <v>1994</v>
      </c>
      <c r="AG248" s="674"/>
      <c r="AH248" s="674"/>
      <c r="AI248" s="674"/>
      <c r="AJ248" s="674"/>
      <c r="AK248" s="674"/>
      <c r="AL248" s="672">
        <v>20646</v>
      </c>
      <c r="AM248" s="672">
        <v>24100</v>
      </c>
      <c r="AN248" s="674"/>
      <c r="AO248" s="674"/>
      <c r="AP248" s="674"/>
      <c r="AQ248" s="674"/>
      <c r="AR248" s="674"/>
      <c r="AS248" s="674"/>
      <c r="AT248" s="674"/>
      <c r="AU248" s="674"/>
      <c r="AV248" s="674"/>
      <c r="AW248" s="674"/>
      <c r="AX248" s="674"/>
      <c r="AY248" s="674"/>
      <c r="AZ248" s="674"/>
      <c r="BA248" s="674"/>
      <c r="BB248" s="674"/>
      <c r="BC248" s="674"/>
      <c r="BD248" s="674"/>
      <c r="BE248" s="674" t="s">
        <v>4481</v>
      </c>
      <c r="BF248" s="674"/>
    </row>
    <row r="249" spans="1:58" s="72" customFormat="1" ht="24.95" hidden="1" customHeight="1">
      <c r="A249" s="569"/>
      <c r="B249" s="164"/>
      <c r="C249" s="674" t="s">
        <v>3317</v>
      </c>
      <c r="D249" s="674" t="s">
        <v>10950</v>
      </c>
      <c r="E249" s="674" t="s">
        <v>4482</v>
      </c>
      <c r="F249" s="674" t="s">
        <v>3317</v>
      </c>
      <c r="G249" s="674"/>
      <c r="H249" s="186"/>
      <c r="I249" s="670" t="s">
        <v>3322</v>
      </c>
      <c r="J249" s="674"/>
      <c r="K249" s="674"/>
      <c r="L249" s="672">
        <v>10201</v>
      </c>
      <c r="M249" s="672">
        <v>2105</v>
      </c>
      <c r="N249" s="672">
        <v>3528</v>
      </c>
      <c r="O249" s="674" t="s">
        <v>396</v>
      </c>
      <c r="P249" s="672"/>
      <c r="Q249" s="672"/>
      <c r="R249" s="672"/>
      <c r="S249" s="672">
        <v>25</v>
      </c>
      <c r="T249" s="672">
        <v>13</v>
      </c>
      <c r="U249" s="672">
        <v>5</v>
      </c>
      <c r="V249" s="672">
        <v>325</v>
      </c>
      <c r="W249" s="672"/>
      <c r="X249" s="672"/>
      <c r="Y249" s="672"/>
      <c r="Z249" s="672"/>
      <c r="AA249" s="674"/>
      <c r="AB249" s="674"/>
      <c r="AC249" s="672"/>
      <c r="AD249" s="674"/>
      <c r="AE249" s="674">
        <v>2012</v>
      </c>
      <c r="AF249" s="674"/>
      <c r="AG249" s="674"/>
      <c r="AH249" s="674"/>
      <c r="AI249" s="674"/>
      <c r="AJ249" s="674"/>
      <c r="AK249" s="674"/>
      <c r="AL249" s="672">
        <v>10457</v>
      </c>
      <c r="AM249" s="672"/>
      <c r="AN249" s="674"/>
      <c r="AO249" s="674"/>
      <c r="AP249" s="674"/>
      <c r="AQ249" s="674"/>
      <c r="AR249" s="674"/>
      <c r="AS249" s="674"/>
      <c r="AT249" s="674"/>
      <c r="AU249" s="674"/>
      <c r="AV249" s="674"/>
      <c r="AW249" s="674"/>
      <c r="AX249" s="674"/>
      <c r="AY249" s="674"/>
      <c r="AZ249" s="674"/>
      <c r="BA249" s="674"/>
      <c r="BB249" s="674"/>
      <c r="BC249" s="674"/>
      <c r="BD249" s="674"/>
      <c r="BE249" s="674"/>
      <c r="BF249" s="674"/>
    </row>
    <row r="250" spans="1:58" s="72" customFormat="1" ht="24.95" hidden="1" customHeight="1">
      <c r="A250" s="569"/>
      <c r="B250" s="164"/>
      <c r="C250" s="674" t="s">
        <v>3317</v>
      </c>
      <c r="D250" s="674" t="s">
        <v>10951</v>
      </c>
      <c r="E250" s="674" t="s">
        <v>4483</v>
      </c>
      <c r="F250" s="674" t="s">
        <v>3317</v>
      </c>
      <c r="G250" s="674"/>
      <c r="H250" s="186"/>
      <c r="I250" s="670" t="s">
        <v>4215</v>
      </c>
      <c r="J250" s="674"/>
      <c r="K250" s="674"/>
      <c r="L250" s="672">
        <v>946887</v>
      </c>
      <c r="M250" s="672">
        <v>5793</v>
      </c>
      <c r="N250" s="672">
        <v>14413</v>
      </c>
      <c r="O250" s="674" t="s">
        <v>396</v>
      </c>
      <c r="P250" s="672"/>
      <c r="Q250" s="672"/>
      <c r="R250" s="672"/>
      <c r="S250" s="672">
        <v>25</v>
      </c>
      <c r="T250" s="672">
        <v>13</v>
      </c>
      <c r="U250" s="672">
        <v>5</v>
      </c>
      <c r="V250" s="672">
        <v>325</v>
      </c>
      <c r="W250" s="672"/>
      <c r="X250" s="672"/>
      <c r="Y250" s="672"/>
      <c r="Z250" s="672"/>
      <c r="AA250" s="674"/>
      <c r="AB250" s="674"/>
      <c r="AC250" s="672"/>
      <c r="AD250" s="674"/>
      <c r="AE250" s="674">
        <v>2010</v>
      </c>
      <c r="AF250" s="674"/>
      <c r="AG250" s="674"/>
      <c r="AH250" s="674"/>
      <c r="AI250" s="674"/>
      <c r="AJ250" s="674"/>
      <c r="AK250" s="674"/>
      <c r="AL250" s="672"/>
      <c r="AM250" s="672"/>
      <c r="AN250" s="674"/>
      <c r="AO250" s="674"/>
      <c r="AP250" s="674"/>
      <c r="AQ250" s="674"/>
      <c r="AR250" s="674"/>
      <c r="AS250" s="674"/>
      <c r="AT250" s="674"/>
      <c r="AU250" s="674"/>
      <c r="AV250" s="674"/>
      <c r="AW250" s="674"/>
      <c r="AX250" s="674"/>
      <c r="AY250" s="674"/>
      <c r="AZ250" s="674"/>
      <c r="BA250" s="674"/>
      <c r="BB250" s="674"/>
      <c r="BC250" s="674"/>
      <c r="BD250" s="674"/>
      <c r="BE250" s="674"/>
      <c r="BF250" s="674"/>
    </row>
    <row r="251" spans="1:58" s="72" customFormat="1" ht="24.95" hidden="1" customHeight="1">
      <c r="A251" s="569"/>
      <c r="B251" s="164"/>
      <c r="C251" s="157" t="s">
        <v>3317</v>
      </c>
      <c r="D251" s="157" t="s">
        <v>10256</v>
      </c>
      <c r="E251" s="157" t="s">
        <v>4484</v>
      </c>
      <c r="F251" s="157" t="s">
        <v>3317</v>
      </c>
      <c r="G251" s="157">
        <v>122221.2</v>
      </c>
      <c r="H251" s="186">
        <v>5301.59</v>
      </c>
      <c r="I251" s="198" t="s">
        <v>3322</v>
      </c>
      <c r="J251" s="157" t="s">
        <v>396</v>
      </c>
      <c r="K251" s="157"/>
      <c r="L251" s="160">
        <v>122221.2</v>
      </c>
      <c r="M251" s="160">
        <v>5301.59</v>
      </c>
      <c r="N251" s="160">
        <v>33471.919999999998</v>
      </c>
      <c r="O251" s="157" t="s">
        <v>396</v>
      </c>
      <c r="P251" s="160"/>
      <c r="Q251" s="160"/>
      <c r="R251" s="160"/>
      <c r="S251" s="160">
        <v>50</v>
      </c>
      <c r="T251" s="160">
        <v>25</v>
      </c>
      <c r="U251" s="160">
        <v>10</v>
      </c>
      <c r="V251" s="160">
        <v>1250</v>
      </c>
      <c r="W251" s="160"/>
      <c r="X251" s="160"/>
      <c r="Y251" s="160"/>
      <c r="Z251" s="160"/>
      <c r="AA251" s="157"/>
      <c r="AB251" s="157">
        <v>308</v>
      </c>
      <c r="AC251" s="160">
        <v>2016</v>
      </c>
      <c r="AD251" s="157">
        <v>79170</v>
      </c>
      <c r="AE251" s="157">
        <v>2016</v>
      </c>
      <c r="AF251" s="157"/>
      <c r="AG251" s="157"/>
      <c r="AH251" s="157"/>
      <c r="AI251" s="157"/>
      <c r="AJ251" s="157"/>
      <c r="AK251" s="157"/>
      <c r="AL251" s="160">
        <v>79170</v>
      </c>
      <c r="AM251" s="160"/>
      <c r="AN251" s="157"/>
      <c r="AO251" s="157"/>
      <c r="AP251" s="157"/>
      <c r="AQ251" s="157"/>
      <c r="AR251" s="157"/>
      <c r="AS251" s="157"/>
      <c r="AT251" s="157"/>
      <c r="AU251" s="157"/>
      <c r="AV251" s="157"/>
      <c r="AW251" s="157"/>
      <c r="AX251" s="157"/>
      <c r="AY251" s="157"/>
      <c r="AZ251" s="157"/>
      <c r="BA251" s="157"/>
      <c r="BB251" s="157"/>
      <c r="BC251" s="157"/>
      <c r="BD251" s="157"/>
      <c r="BE251" s="157"/>
      <c r="BF251" s="157"/>
    </row>
    <row r="252" spans="1:58" s="72" customFormat="1" ht="24.95" hidden="1" customHeight="1">
      <c r="A252" s="569"/>
      <c r="B252" s="164"/>
      <c r="C252" s="157" t="s">
        <v>3337</v>
      </c>
      <c r="D252" s="157" t="s">
        <v>14557</v>
      </c>
      <c r="E252" s="157" t="s">
        <v>4498</v>
      </c>
      <c r="F252" s="157" t="s">
        <v>3337</v>
      </c>
      <c r="G252" s="157" t="s">
        <v>3340</v>
      </c>
      <c r="H252" s="186"/>
      <c r="I252" s="198" t="s">
        <v>10198</v>
      </c>
      <c r="J252" s="157">
        <v>19</v>
      </c>
      <c r="K252" s="157" t="s">
        <v>4499</v>
      </c>
      <c r="L252" s="160">
        <v>8212</v>
      </c>
      <c r="M252" s="160">
        <v>4797</v>
      </c>
      <c r="N252" s="160">
        <v>6548</v>
      </c>
      <c r="O252" s="157" t="s">
        <v>396</v>
      </c>
      <c r="P252" s="160"/>
      <c r="Q252" s="160"/>
      <c r="R252" s="160"/>
      <c r="S252" s="160">
        <v>50</v>
      </c>
      <c r="T252" s="160">
        <v>25</v>
      </c>
      <c r="U252" s="160">
        <v>10</v>
      </c>
      <c r="V252" s="160">
        <v>1250</v>
      </c>
      <c r="W252" s="160"/>
      <c r="X252" s="160"/>
      <c r="Y252" s="160"/>
      <c r="Z252" s="160"/>
      <c r="AA252" s="157" t="s">
        <v>4500</v>
      </c>
      <c r="AB252" s="157">
        <v>516</v>
      </c>
      <c r="AC252" s="160"/>
      <c r="AD252" s="157" t="s">
        <v>465</v>
      </c>
      <c r="AE252" s="157">
        <v>2002</v>
      </c>
      <c r="AF252" s="157">
        <v>2002</v>
      </c>
      <c r="AG252" s="157">
        <v>6880</v>
      </c>
      <c r="AH252" s="157">
        <v>500</v>
      </c>
      <c r="AI252" s="157">
        <v>3000</v>
      </c>
      <c r="AJ252" s="157"/>
      <c r="AK252" s="157"/>
      <c r="AL252" s="160">
        <v>10380</v>
      </c>
      <c r="AM252" s="160">
        <v>10380</v>
      </c>
      <c r="AN252" s="157"/>
      <c r="AO252" s="157"/>
      <c r="AP252" s="157"/>
      <c r="AQ252" s="157"/>
      <c r="AR252" s="157"/>
      <c r="AS252" s="157"/>
      <c r="AT252" s="157"/>
      <c r="AU252" s="157"/>
      <c r="AV252" s="157"/>
      <c r="AW252" s="157"/>
      <c r="AX252" s="157"/>
      <c r="AY252" s="157"/>
      <c r="AZ252" s="157"/>
      <c r="BA252" s="157"/>
      <c r="BB252" s="157"/>
      <c r="BC252" s="157"/>
      <c r="BD252" s="157"/>
      <c r="BE252" s="157" t="s">
        <v>4501</v>
      </c>
      <c r="BF252" s="157" t="s">
        <v>4502</v>
      </c>
    </row>
    <row r="253" spans="1:58" s="72" customFormat="1" ht="24.95" hidden="1" customHeight="1">
      <c r="A253" s="569"/>
      <c r="B253" s="164"/>
      <c r="C253" s="157" t="s">
        <v>3337</v>
      </c>
      <c r="D253" s="157" t="s">
        <v>13965</v>
      </c>
      <c r="E253" s="157" t="s">
        <v>4503</v>
      </c>
      <c r="F253" s="157" t="s">
        <v>3337</v>
      </c>
      <c r="G253" s="157" t="s">
        <v>3340</v>
      </c>
      <c r="H253" s="186"/>
      <c r="I253" s="198" t="s">
        <v>10198</v>
      </c>
      <c r="J253" s="157">
        <v>19</v>
      </c>
      <c r="K253" s="157" t="s">
        <v>4499</v>
      </c>
      <c r="L253" s="160">
        <v>18166</v>
      </c>
      <c r="M253" s="160">
        <v>2928</v>
      </c>
      <c r="N253" s="160">
        <v>9792</v>
      </c>
      <c r="O253" s="157" t="s">
        <v>396</v>
      </c>
      <c r="P253" s="160"/>
      <c r="Q253" s="160"/>
      <c r="R253" s="160"/>
      <c r="S253" s="160">
        <v>50</v>
      </c>
      <c r="T253" s="160">
        <v>25</v>
      </c>
      <c r="U253" s="160">
        <v>10</v>
      </c>
      <c r="V253" s="160">
        <v>1250</v>
      </c>
      <c r="W253" s="160"/>
      <c r="X253" s="160"/>
      <c r="Y253" s="160"/>
      <c r="Z253" s="160"/>
      <c r="AA253" s="157" t="s">
        <v>4500</v>
      </c>
      <c r="AB253" s="157">
        <v>1023</v>
      </c>
      <c r="AC253" s="160"/>
      <c r="AD253" s="157" t="s">
        <v>465</v>
      </c>
      <c r="AE253" s="157">
        <v>2011</v>
      </c>
      <c r="AF253" s="157">
        <v>2002</v>
      </c>
      <c r="AG253" s="157">
        <v>6880</v>
      </c>
      <c r="AH253" s="157">
        <v>500</v>
      </c>
      <c r="AI253" s="157">
        <v>3000</v>
      </c>
      <c r="AJ253" s="157"/>
      <c r="AK253" s="157"/>
      <c r="AL253" s="160">
        <v>22595</v>
      </c>
      <c r="AM253" s="160">
        <v>10380</v>
      </c>
      <c r="AN253" s="157"/>
      <c r="AO253" s="157"/>
      <c r="AP253" s="157"/>
      <c r="AQ253" s="157"/>
      <c r="AR253" s="157"/>
      <c r="AS253" s="157"/>
      <c r="AT253" s="157"/>
      <c r="AU253" s="157"/>
      <c r="AV253" s="157"/>
      <c r="AW253" s="157"/>
      <c r="AX253" s="157"/>
      <c r="AY253" s="157"/>
      <c r="AZ253" s="157"/>
      <c r="BA253" s="157"/>
      <c r="BB253" s="157"/>
      <c r="BC253" s="157"/>
      <c r="BD253" s="157"/>
      <c r="BE253" s="157" t="s">
        <v>4501</v>
      </c>
      <c r="BF253" s="157" t="s">
        <v>4504</v>
      </c>
    </row>
    <row r="254" spans="1:58" s="72" customFormat="1" ht="24.95" hidden="1" customHeight="1">
      <c r="A254" s="569"/>
      <c r="B254" s="164"/>
      <c r="C254" s="157" t="s">
        <v>3337</v>
      </c>
      <c r="D254" s="157" t="s">
        <v>14272</v>
      </c>
      <c r="E254" s="157" t="s">
        <v>12400</v>
      </c>
      <c r="F254" s="157" t="s">
        <v>3337</v>
      </c>
      <c r="G254" s="157"/>
      <c r="H254" s="186"/>
      <c r="I254" s="198" t="s">
        <v>10198</v>
      </c>
      <c r="J254" s="157"/>
      <c r="K254" s="157"/>
      <c r="L254" s="160">
        <v>9118</v>
      </c>
      <c r="M254" s="160">
        <v>4605</v>
      </c>
      <c r="N254" s="160">
        <v>31097</v>
      </c>
      <c r="O254" s="157" t="s">
        <v>396</v>
      </c>
      <c r="P254" s="160"/>
      <c r="Q254" s="160"/>
      <c r="R254" s="160"/>
      <c r="S254" s="160">
        <v>25</v>
      </c>
      <c r="T254" s="160">
        <v>25</v>
      </c>
      <c r="U254" s="160">
        <v>5</v>
      </c>
      <c r="V254" s="160">
        <v>625</v>
      </c>
      <c r="W254" s="160"/>
      <c r="X254" s="160"/>
      <c r="Y254" s="160"/>
      <c r="Z254" s="160"/>
      <c r="AA254" s="157"/>
      <c r="AB254" s="157"/>
      <c r="AC254" s="160"/>
      <c r="AD254" s="157"/>
      <c r="AE254" s="157">
        <v>1998</v>
      </c>
      <c r="AF254" s="157"/>
      <c r="AG254" s="157"/>
      <c r="AH254" s="157"/>
      <c r="AI254" s="157"/>
      <c r="AJ254" s="157"/>
      <c r="AK254" s="157"/>
      <c r="AL254" s="160"/>
      <c r="AM254" s="160"/>
      <c r="AN254" s="157"/>
      <c r="AO254" s="157"/>
      <c r="AP254" s="157"/>
      <c r="AQ254" s="157"/>
      <c r="AR254" s="157"/>
      <c r="AS254" s="157"/>
      <c r="AT254" s="157"/>
      <c r="AU254" s="157"/>
      <c r="AV254" s="157"/>
      <c r="AW254" s="157"/>
      <c r="AX254" s="157"/>
      <c r="AY254" s="157"/>
      <c r="AZ254" s="157"/>
      <c r="BA254" s="157"/>
      <c r="BB254" s="157"/>
      <c r="BC254" s="157"/>
      <c r="BD254" s="157"/>
      <c r="BE254" s="157"/>
      <c r="BF254" s="157" t="s">
        <v>12483</v>
      </c>
    </row>
    <row r="255" spans="1:58" s="72" customFormat="1" ht="24.95" hidden="1" customHeight="1">
      <c r="A255" s="569"/>
      <c r="B255" s="164"/>
      <c r="C255" s="157" t="s">
        <v>3337</v>
      </c>
      <c r="D255" s="157" t="s">
        <v>14558</v>
      </c>
      <c r="E255" s="157" t="s">
        <v>14559</v>
      </c>
      <c r="F255" s="157" t="s">
        <v>3337</v>
      </c>
      <c r="G255" s="157"/>
      <c r="H255" s="186"/>
      <c r="I255" s="198" t="s">
        <v>10198</v>
      </c>
      <c r="J255" s="157"/>
      <c r="K255" s="157"/>
      <c r="L255" s="160"/>
      <c r="M255" s="160">
        <v>2230</v>
      </c>
      <c r="N255" s="160">
        <v>2619</v>
      </c>
      <c r="O255" s="157" t="s">
        <v>396</v>
      </c>
      <c r="P255" s="160"/>
      <c r="Q255" s="160"/>
      <c r="R255" s="160"/>
      <c r="S255" s="160">
        <v>25</v>
      </c>
      <c r="T255" s="160">
        <v>24</v>
      </c>
      <c r="U255" s="160">
        <v>9</v>
      </c>
      <c r="V255" s="160">
        <v>600</v>
      </c>
      <c r="W255" s="160"/>
      <c r="X255" s="160"/>
      <c r="Y255" s="160"/>
      <c r="Z255" s="160"/>
      <c r="AA255" s="157"/>
      <c r="AB255" s="157"/>
      <c r="AC255" s="160"/>
      <c r="AD255" s="157"/>
      <c r="AE255" s="157"/>
      <c r="AF255" s="157"/>
      <c r="AG255" s="157"/>
      <c r="AH255" s="157"/>
      <c r="AI255" s="157"/>
      <c r="AJ255" s="157"/>
      <c r="AK255" s="157"/>
      <c r="AL255" s="160"/>
      <c r="AM255" s="160"/>
      <c r="AN255" s="157"/>
      <c r="AO255" s="157"/>
      <c r="AP255" s="157"/>
      <c r="AQ255" s="157"/>
      <c r="AR255" s="157"/>
      <c r="AS255" s="157"/>
      <c r="AT255" s="157"/>
      <c r="AU255" s="157"/>
      <c r="AV255" s="157"/>
      <c r="AW255" s="157"/>
      <c r="AX255" s="157"/>
      <c r="AY255" s="157"/>
      <c r="AZ255" s="157"/>
      <c r="BA255" s="157"/>
      <c r="BB255" s="157"/>
      <c r="BC255" s="157"/>
      <c r="BD255" s="157"/>
      <c r="BE255" s="157"/>
      <c r="BF255" s="157"/>
    </row>
    <row r="256" spans="1:58" s="72" customFormat="1" ht="24.95" hidden="1" customHeight="1">
      <c r="A256" s="569"/>
      <c r="B256" s="164"/>
      <c r="C256" s="157" t="s">
        <v>3404</v>
      </c>
      <c r="D256" s="157" t="s">
        <v>4554</v>
      </c>
      <c r="E256" s="157" t="s">
        <v>4541</v>
      </c>
      <c r="F256" s="157" t="s">
        <v>3404</v>
      </c>
      <c r="G256" s="157"/>
      <c r="H256" s="186"/>
      <c r="I256" s="198" t="s">
        <v>4555</v>
      </c>
      <c r="J256" s="157"/>
      <c r="K256" s="157"/>
      <c r="L256" s="160"/>
      <c r="M256" s="160"/>
      <c r="N256" s="160"/>
      <c r="O256" s="157" t="s">
        <v>396</v>
      </c>
      <c r="P256" s="160"/>
      <c r="Q256" s="160"/>
      <c r="R256" s="160"/>
      <c r="S256" s="160">
        <v>50</v>
      </c>
      <c r="T256" s="160">
        <v>21</v>
      </c>
      <c r="U256" s="160">
        <v>8</v>
      </c>
      <c r="V256" s="160">
        <v>1050</v>
      </c>
      <c r="W256" s="160"/>
      <c r="X256" s="160"/>
      <c r="Y256" s="160"/>
      <c r="Z256" s="160"/>
      <c r="AA256" s="157"/>
      <c r="AB256" s="157"/>
      <c r="AC256" s="160"/>
      <c r="AD256" s="157"/>
      <c r="AE256" s="157">
        <v>2008</v>
      </c>
      <c r="AF256" s="157">
        <v>2008</v>
      </c>
      <c r="AG256" s="157"/>
      <c r="AH256" s="157"/>
      <c r="AI256" s="157"/>
      <c r="AJ256" s="157"/>
      <c r="AK256" s="157"/>
      <c r="AL256" s="160"/>
      <c r="AM256" s="160"/>
      <c r="AN256" s="157"/>
      <c r="AO256" s="157"/>
      <c r="AP256" s="157"/>
      <c r="AQ256" s="157"/>
      <c r="AR256" s="157"/>
      <c r="AS256" s="157"/>
      <c r="AT256" s="157"/>
      <c r="AU256" s="157"/>
      <c r="AV256" s="157"/>
      <c r="AW256" s="157"/>
      <c r="AX256" s="157"/>
      <c r="AY256" s="157"/>
      <c r="AZ256" s="157"/>
      <c r="BA256" s="157"/>
      <c r="BB256" s="157"/>
      <c r="BC256" s="157"/>
      <c r="BD256" s="157"/>
      <c r="BE256" s="157" t="s">
        <v>4541</v>
      </c>
      <c r="BF256" s="157" t="s">
        <v>4556</v>
      </c>
    </row>
    <row r="257" spans="1:58" s="72" customFormat="1" ht="24.95" hidden="1" customHeight="1">
      <c r="A257" s="569"/>
      <c r="B257" s="164"/>
      <c r="C257" s="157" t="s">
        <v>3404</v>
      </c>
      <c r="D257" s="157" t="s">
        <v>4557</v>
      </c>
      <c r="E257" s="157" t="s">
        <v>4558</v>
      </c>
      <c r="F257" s="157" t="s">
        <v>3404</v>
      </c>
      <c r="G257" s="157"/>
      <c r="H257" s="186"/>
      <c r="I257" s="198" t="s">
        <v>3407</v>
      </c>
      <c r="J257" s="157"/>
      <c r="K257" s="157"/>
      <c r="L257" s="160"/>
      <c r="M257" s="160"/>
      <c r="N257" s="160"/>
      <c r="O257" s="157" t="s">
        <v>396</v>
      </c>
      <c r="P257" s="160"/>
      <c r="Q257" s="160"/>
      <c r="R257" s="160"/>
      <c r="S257" s="160"/>
      <c r="T257" s="160"/>
      <c r="U257" s="160"/>
      <c r="V257" s="160"/>
      <c r="W257" s="160">
        <v>25</v>
      </c>
      <c r="X257" s="160">
        <v>20.8</v>
      </c>
      <c r="Y257" s="160">
        <v>8</v>
      </c>
      <c r="Z257" s="160">
        <v>520</v>
      </c>
      <c r="AA257" s="157"/>
      <c r="AB257" s="157"/>
      <c r="AC257" s="160"/>
      <c r="AD257" s="157"/>
      <c r="AE257" s="157">
        <v>2011</v>
      </c>
      <c r="AF257" s="157"/>
      <c r="AG257" s="157"/>
      <c r="AH257" s="157"/>
      <c r="AI257" s="157"/>
      <c r="AJ257" s="157"/>
      <c r="AK257" s="157"/>
      <c r="AL257" s="160"/>
      <c r="AM257" s="160"/>
      <c r="AN257" s="157"/>
      <c r="AO257" s="157"/>
      <c r="AP257" s="157"/>
      <c r="AQ257" s="157"/>
      <c r="AR257" s="157"/>
      <c r="AS257" s="157"/>
      <c r="AT257" s="157"/>
      <c r="AU257" s="157"/>
      <c r="AV257" s="157"/>
      <c r="AW257" s="157"/>
      <c r="AX257" s="157"/>
      <c r="AY257" s="157"/>
      <c r="AZ257" s="157"/>
      <c r="BA257" s="157"/>
      <c r="BB257" s="157"/>
      <c r="BC257" s="157"/>
      <c r="BD257" s="157"/>
      <c r="BE257" s="157"/>
      <c r="BF257" s="157" t="s">
        <v>4559</v>
      </c>
    </row>
    <row r="258" spans="1:58" s="72" customFormat="1" ht="24.95" hidden="1" customHeight="1">
      <c r="A258" s="569"/>
      <c r="B258" s="164"/>
      <c r="C258" s="157" t="s">
        <v>3404</v>
      </c>
      <c r="D258" s="157" t="s">
        <v>4560</v>
      </c>
      <c r="E258" s="157" t="s">
        <v>4561</v>
      </c>
      <c r="F258" s="157" t="s">
        <v>3404</v>
      </c>
      <c r="G258" s="157"/>
      <c r="H258" s="186"/>
      <c r="I258" s="198" t="s">
        <v>3407</v>
      </c>
      <c r="J258" s="157"/>
      <c r="K258" s="157"/>
      <c r="L258" s="160">
        <v>936</v>
      </c>
      <c r="M258" s="160">
        <v>936.04</v>
      </c>
      <c r="N258" s="160">
        <v>4370</v>
      </c>
      <c r="O258" s="157" t="s">
        <v>396</v>
      </c>
      <c r="P258" s="160"/>
      <c r="Q258" s="160"/>
      <c r="R258" s="160"/>
      <c r="S258" s="160"/>
      <c r="T258" s="160"/>
      <c r="U258" s="160"/>
      <c r="V258" s="160"/>
      <c r="W258" s="160">
        <v>25</v>
      </c>
      <c r="X258" s="160">
        <v>13</v>
      </c>
      <c r="Y258" s="160">
        <v>5</v>
      </c>
      <c r="Z258" s="160">
        <v>325</v>
      </c>
      <c r="AA258" s="157"/>
      <c r="AB258" s="157"/>
      <c r="AC258" s="160"/>
      <c r="AD258" s="157"/>
      <c r="AE258" s="157">
        <v>2010</v>
      </c>
      <c r="AF258" s="157"/>
      <c r="AG258" s="157"/>
      <c r="AH258" s="157"/>
      <c r="AI258" s="157"/>
      <c r="AJ258" s="157"/>
      <c r="AK258" s="157"/>
      <c r="AL258" s="160">
        <v>9655</v>
      </c>
      <c r="AM258" s="160"/>
      <c r="AN258" s="157"/>
      <c r="AO258" s="157"/>
      <c r="AP258" s="157"/>
      <c r="AQ258" s="157"/>
      <c r="AR258" s="157"/>
      <c r="AS258" s="157"/>
      <c r="AT258" s="157"/>
      <c r="AU258" s="157"/>
      <c r="AV258" s="157"/>
      <c r="AW258" s="157"/>
      <c r="AX258" s="157"/>
      <c r="AY258" s="157"/>
      <c r="AZ258" s="157"/>
      <c r="BA258" s="157"/>
      <c r="BB258" s="157"/>
      <c r="BC258" s="157"/>
      <c r="BD258" s="157"/>
      <c r="BE258" s="157"/>
      <c r="BF258" s="157" t="s">
        <v>4562</v>
      </c>
    </row>
    <row r="259" spans="1:58" s="72" customFormat="1" ht="24.95" hidden="1" customHeight="1">
      <c r="A259" s="569"/>
      <c r="B259" s="164"/>
      <c r="C259" s="157" t="s">
        <v>3404</v>
      </c>
      <c r="D259" s="157" t="s">
        <v>4563</v>
      </c>
      <c r="E259" s="157" t="s">
        <v>4564</v>
      </c>
      <c r="F259" s="157" t="s">
        <v>3404</v>
      </c>
      <c r="G259" s="157"/>
      <c r="H259" s="186"/>
      <c r="I259" s="198" t="s">
        <v>4555</v>
      </c>
      <c r="J259" s="157"/>
      <c r="K259" s="157"/>
      <c r="L259" s="160"/>
      <c r="M259" s="160"/>
      <c r="N259" s="160">
        <v>1760</v>
      </c>
      <c r="O259" s="157" t="s">
        <v>396</v>
      </c>
      <c r="P259" s="160"/>
      <c r="Q259" s="160"/>
      <c r="R259" s="160"/>
      <c r="S259" s="160"/>
      <c r="T259" s="160"/>
      <c r="U259" s="160"/>
      <c r="V259" s="160"/>
      <c r="W259" s="160">
        <v>25</v>
      </c>
      <c r="X259" s="160">
        <v>20</v>
      </c>
      <c r="Y259" s="160">
        <v>8</v>
      </c>
      <c r="Z259" s="160">
        <v>598.6</v>
      </c>
      <c r="AA259" s="157"/>
      <c r="AB259" s="157"/>
      <c r="AC259" s="160"/>
      <c r="AD259" s="157"/>
      <c r="AE259" s="157">
        <v>2010</v>
      </c>
      <c r="AF259" s="157"/>
      <c r="AG259" s="157"/>
      <c r="AH259" s="157"/>
      <c r="AI259" s="157"/>
      <c r="AJ259" s="157"/>
      <c r="AK259" s="157"/>
      <c r="AL259" s="160"/>
      <c r="AM259" s="160"/>
      <c r="AN259" s="157"/>
      <c r="AO259" s="157"/>
      <c r="AP259" s="157"/>
      <c r="AQ259" s="157"/>
      <c r="AR259" s="157"/>
      <c r="AS259" s="157"/>
      <c r="AT259" s="157"/>
      <c r="AU259" s="157"/>
      <c r="AV259" s="157"/>
      <c r="AW259" s="157"/>
      <c r="AX259" s="157"/>
      <c r="AY259" s="157"/>
      <c r="AZ259" s="157"/>
      <c r="BA259" s="157"/>
      <c r="BB259" s="157"/>
      <c r="BC259" s="157"/>
      <c r="BD259" s="157"/>
      <c r="BE259" s="157"/>
      <c r="BF259" s="157" t="s">
        <v>4565</v>
      </c>
    </row>
    <row r="260" spans="1:58" s="72" customFormat="1" ht="24.95" hidden="1" customHeight="1">
      <c r="A260" s="569"/>
      <c r="B260" s="164"/>
      <c r="C260" s="157" t="s">
        <v>3404</v>
      </c>
      <c r="D260" s="157" t="s">
        <v>10959</v>
      </c>
      <c r="E260" s="157" t="s">
        <v>10960</v>
      </c>
      <c r="F260" s="157" t="s">
        <v>3404</v>
      </c>
      <c r="G260" s="157"/>
      <c r="H260" s="186"/>
      <c r="I260" s="198" t="s">
        <v>10961</v>
      </c>
      <c r="J260" s="157"/>
      <c r="K260" s="157"/>
      <c r="L260" s="160"/>
      <c r="M260" s="160"/>
      <c r="N260" s="160">
        <v>1199</v>
      </c>
      <c r="O260" s="157" t="s">
        <v>396</v>
      </c>
      <c r="P260" s="160"/>
      <c r="Q260" s="160"/>
      <c r="R260" s="160"/>
      <c r="S260" s="160"/>
      <c r="T260" s="160"/>
      <c r="U260" s="160"/>
      <c r="V260" s="160"/>
      <c r="W260" s="160"/>
      <c r="X260" s="160"/>
      <c r="Y260" s="160"/>
      <c r="Z260" s="160"/>
      <c r="AA260" s="157"/>
      <c r="AB260" s="157"/>
      <c r="AC260" s="160"/>
      <c r="AD260" s="157"/>
      <c r="AE260" s="157"/>
      <c r="AF260" s="157"/>
      <c r="AG260" s="157"/>
      <c r="AH260" s="157"/>
      <c r="AI260" s="157"/>
      <c r="AJ260" s="157"/>
      <c r="AK260" s="157"/>
      <c r="AL260" s="160"/>
      <c r="AM260" s="160"/>
      <c r="AN260" s="157"/>
      <c r="AO260" s="157"/>
      <c r="AP260" s="157"/>
      <c r="AQ260" s="157"/>
      <c r="AR260" s="157"/>
      <c r="AS260" s="157"/>
      <c r="AT260" s="157"/>
      <c r="AU260" s="157"/>
      <c r="AV260" s="157"/>
      <c r="AW260" s="157"/>
      <c r="AX260" s="157"/>
      <c r="AY260" s="157"/>
      <c r="AZ260" s="157"/>
      <c r="BA260" s="157"/>
      <c r="BB260" s="157"/>
      <c r="BC260" s="157"/>
      <c r="BD260" s="157"/>
      <c r="BE260" s="157"/>
      <c r="BF260" s="157" t="s">
        <v>12484</v>
      </c>
    </row>
    <row r="261" spans="1:58" s="72" customFormat="1" ht="24.95" hidden="1" customHeight="1">
      <c r="A261" s="569"/>
      <c r="B261" s="164"/>
      <c r="C261" s="157" t="s">
        <v>3404</v>
      </c>
      <c r="D261" s="157" t="s">
        <v>10962</v>
      </c>
      <c r="E261" s="157" t="s">
        <v>10963</v>
      </c>
      <c r="F261" s="157" t="s">
        <v>3404</v>
      </c>
      <c r="G261" s="157"/>
      <c r="H261" s="186"/>
      <c r="I261" s="198" t="s">
        <v>10964</v>
      </c>
      <c r="J261" s="157"/>
      <c r="K261" s="157"/>
      <c r="L261" s="160"/>
      <c r="M261" s="160"/>
      <c r="N261" s="160">
        <v>1604</v>
      </c>
      <c r="O261" s="157" t="s">
        <v>396</v>
      </c>
      <c r="P261" s="160"/>
      <c r="Q261" s="160"/>
      <c r="R261" s="160"/>
      <c r="S261" s="160"/>
      <c r="T261" s="160"/>
      <c r="U261" s="160"/>
      <c r="V261" s="160"/>
      <c r="W261" s="160"/>
      <c r="X261" s="160"/>
      <c r="Y261" s="160"/>
      <c r="Z261" s="160"/>
      <c r="AA261" s="157"/>
      <c r="AB261" s="157"/>
      <c r="AC261" s="160"/>
      <c r="AD261" s="157"/>
      <c r="AE261" s="157"/>
      <c r="AF261" s="157"/>
      <c r="AG261" s="157"/>
      <c r="AH261" s="157"/>
      <c r="AI261" s="157"/>
      <c r="AJ261" s="157"/>
      <c r="AK261" s="157"/>
      <c r="AL261" s="160"/>
      <c r="AM261" s="160"/>
      <c r="AN261" s="157"/>
      <c r="AO261" s="157"/>
      <c r="AP261" s="157"/>
      <c r="AQ261" s="157"/>
      <c r="AR261" s="157"/>
      <c r="AS261" s="157"/>
      <c r="AT261" s="157"/>
      <c r="AU261" s="157"/>
      <c r="AV261" s="157"/>
      <c r="AW261" s="157"/>
      <c r="AX261" s="157"/>
      <c r="AY261" s="157"/>
      <c r="AZ261" s="157"/>
      <c r="BA261" s="157"/>
      <c r="BB261" s="157"/>
      <c r="BC261" s="157"/>
      <c r="BD261" s="157"/>
      <c r="BE261" s="157"/>
      <c r="BF261" s="157" t="s">
        <v>12485</v>
      </c>
    </row>
    <row r="262" spans="1:58" s="72" customFormat="1" ht="24.95" hidden="1" customHeight="1">
      <c r="A262" s="569"/>
      <c r="B262" s="164"/>
      <c r="C262" s="157" t="s">
        <v>3404</v>
      </c>
      <c r="D262" s="157" t="s">
        <v>14560</v>
      </c>
      <c r="E262" s="157" t="s">
        <v>12404</v>
      </c>
      <c r="F262" s="157" t="s">
        <v>3404</v>
      </c>
      <c r="G262" s="157"/>
      <c r="H262" s="186"/>
      <c r="I262" s="198" t="s">
        <v>3407</v>
      </c>
      <c r="J262" s="157"/>
      <c r="K262" s="157"/>
      <c r="L262" s="160">
        <v>11128</v>
      </c>
      <c r="M262" s="160">
        <v>3581.98</v>
      </c>
      <c r="N262" s="160">
        <v>11783.3</v>
      </c>
      <c r="O262" s="157" t="s">
        <v>396</v>
      </c>
      <c r="P262" s="160"/>
      <c r="Q262" s="160"/>
      <c r="R262" s="160"/>
      <c r="S262" s="160">
        <v>25</v>
      </c>
      <c r="T262" s="160"/>
      <c r="U262" s="160">
        <v>8</v>
      </c>
      <c r="V262" s="160"/>
      <c r="W262" s="160">
        <v>25</v>
      </c>
      <c r="X262" s="160">
        <v>26</v>
      </c>
      <c r="Y262" s="160">
        <v>8</v>
      </c>
      <c r="Z262" s="160">
        <v>650</v>
      </c>
      <c r="AA262" s="157"/>
      <c r="AB262" s="157"/>
      <c r="AC262" s="160"/>
      <c r="AD262" s="157"/>
      <c r="AE262" s="157">
        <v>2018</v>
      </c>
      <c r="AF262" s="157"/>
      <c r="AG262" s="157"/>
      <c r="AH262" s="157"/>
      <c r="AI262" s="157"/>
      <c r="AJ262" s="157"/>
      <c r="AK262" s="157"/>
      <c r="AL262" s="160"/>
      <c r="AM262" s="160"/>
      <c r="AN262" s="157"/>
      <c r="AO262" s="157"/>
      <c r="AP262" s="157"/>
      <c r="AQ262" s="157"/>
      <c r="AR262" s="157"/>
      <c r="AS262" s="157"/>
      <c r="AT262" s="157"/>
      <c r="AU262" s="157"/>
      <c r="AV262" s="157"/>
      <c r="AW262" s="157"/>
      <c r="AX262" s="157"/>
      <c r="AY262" s="157"/>
      <c r="AZ262" s="157"/>
      <c r="BA262" s="157"/>
      <c r="BB262" s="157"/>
      <c r="BC262" s="157"/>
      <c r="BD262" s="157"/>
      <c r="BE262" s="157"/>
      <c r="BF262" s="157" t="s">
        <v>12486</v>
      </c>
    </row>
    <row r="263" spans="1:58" s="72" customFormat="1" ht="24.95" hidden="1" customHeight="1">
      <c r="A263" s="569"/>
      <c r="B263" s="164"/>
      <c r="C263" s="157" t="s">
        <v>3404</v>
      </c>
      <c r="D263" s="157" t="s">
        <v>14561</v>
      </c>
      <c r="E263" s="157" t="s">
        <v>12406</v>
      </c>
      <c r="F263" s="157" t="s">
        <v>3404</v>
      </c>
      <c r="G263" s="157"/>
      <c r="H263" s="186"/>
      <c r="I263" s="198" t="s">
        <v>3407</v>
      </c>
      <c r="J263" s="157"/>
      <c r="K263" s="157"/>
      <c r="L263" s="160">
        <v>17875.5</v>
      </c>
      <c r="M263" s="160">
        <v>1558.51</v>
      </c>
      <c r="N263" s="160">
        <v>3830.67</v>
      </c>
      <c r="O263" s="157" t="s">
        <v>396</v>
      </c>
      <c r="P263" s="160"/>
      <c r="Q263" s="160"/>
      <c r="R263" s="160"/>
      <c r="S263" s="160">
        <v>25</v>
      </c>
      <c r="T263" s="160"/>
      <c r="U263" s="160">
        <v>6</v>
      </c>
      <c r="V263" s="160"/>
      <c r="W263" s="160"/>
      <c r="X263" s="160"/>
      <c r="Y263" s="160"/>
      <c r="Z263" s="160"/>
      <c r="AA263" s="157"/>
      <c r="AB263" s="157"/>
      <c r="AC263" s="160"/>
      <c r="AD263" s="157"/>
      <c r="AE263" s="157">
        <v>2018</v>
      </c>
      <c r="AF263" s="157"/>
      <c r="AG263" s="157"/>
      <c r="AH263" s="157"/>
      <c r="AI263" s="157"/>
      <c r="AJ263" s="157"/>
      <c r="AK263" s="157"/>
      <c r="AL263" s="160"/>
      <c r="AM263" s="160"/>
      <c r="AN263" s="157"/>
      <c r="AO263" s="157"/>
      <c r="AP263" s="157"/>
      <c r="AQ263" s="157"/>
      <c r="AR263" s="157"/>
      <c r="AS263" s="157"/>
      <c r="AT263" s="157"/>
      <c r="AU263" s="157"/>
      <c r="AV263" s="157"/>
      <c r="AW263" s="157"/>
      <c r="AX263" s="157"/>
      <c r="AY263" s="157"/>
      <c r="AZ263" s="157"/>
      <c r="BA263" s="157"/>
      <c r="BB263" s="157"/>
      <c r="BC263" s="157"/>
      <c r="BD263" s="157"/>
      <c r="BE263" s="157"/>
      <c r="BF263" s="157" t="s">
        <v>2618</v>
      </c>
    </row>
    <row r="264" spans="1:58" s="72" customFormat="1" ht="24.95" hidden="1" customHeight="1">
      <c r="A264" s="569"/>
      <c r="B264" s="164"/>
      <c r="C264" s="157" t="s">
        <v>3404</v>
      </c>
      <c r="D264" s="157" t="s">
        <v>14562</v>
      </c>
      <c r="E264" s="157" t="s">
        <v>14563</v>
      </c>
      <c r="F264" s="157" t="s">
        <v>3404</v>
      </c>
      <c r="G264" s="157"/>
      <c r="H264" s="186"/>
      <c r="I264" s="198" t="s">
        <v>3407</v>
      </c>
      <c r="J264" s="157"/>
      <c r="K264" s="157"/>
      <c r="L264" s="160">
        <v>51409</v>
      </c>
      <c r="M264" s="160">
        <v>3359.05</v>
      </c>
      <c r="N264" s="160">
        <v>4960.2299999999996</v>
      </c>
      <c r="O264" s="157" t="s">
        <v>396</v>
      </c>
      <c r="P264" s="160"/>
      <c r="Q264" s="160"/>
      <c r="R264" s="160"/>
      <c r="S264" s="160">
        <v>25</v>
      </c>
      <c r="T264" s="160"/>
      <c r="U264" s="160">
        <v>8</v>
      </c>
      <c r="V264" s="160"/>
      <c r="W264" s="160"/>
      <c r="X264" s="160"/>
      <c r="Y264" s="160"/>
      <c r="Z264" s="160"/>
      <c r="AA264" s="157"/>
      <c r="AB264" s="157"/>
      <c r="AC264" s="160"/>
      <c r="AD264" s="157"/>
      <c r="AE264" s="157">
        <v>2019</v>
      </c>
      <c r="AF264" s="157"/>
      <c r="AG264" s="157"/>
      <c r="AH264" s="157"/>
      <c r="AI264" s="157"/>
      <c r="AJ264" s="157"/>
      <c r="AK264" s="157"/>
      <c r="AL264" s="160">
        <v>44056</v>
      </c>
      <c r="AM264" s="160"/>
      <c r="AN264" s="157"/>
      <c r="AO264" s="157"/>
      <c r="AP264" s="157"/>
      <c r="AQ264" s="157"/>
      <c r="AR264" s="157"/>
      <c r="AS264" s="157"/>
      <c r="AT264" s="157"/>
      <c r="AU264" s="157"/>
      <c r="AV264" s="157"/>
      <c r="AW264" s="157"/>
      <c r="AX264" s="157"/>
      <c r="AY264" s="157"/>
      <c r="AZ264" s="157"/>
      <c r="BA264" s="157"/>
      <c r="BB264" s="157"/>
      <c r="BC264" s="157"/>
      <c r="BD264" s="157"/>
      <c r="BE264" s="157"/>
      <c r="BF264" s="157" t="s">
        <v>14564</v>
      </c>
    </row>
    <row r="265" spans="1:58" s="72" customFormat="1" ht="24.95" hidden="1" customHeight="1">
      <c r="A265" s="569"/>
      <c r="B265" s="164"/>
      <c r="C265" s="157" t="s">
        <v>3358</v>
      </c>
      <c r="D265" s="157" t="s">
        <v>4522</v>
      </c>
      <c r="E265" s="157" t="s">
        <v>4523</v>
      </c>
      <c r="F265" s="157" t="s">
        <v>3358</v>
      </c>
      <c r="G265" s="157" t="s">
        <v>4524</v>
      </c>
      <c r="H265" s="186"/>
      <c r="I265" s="198" t="s">
        <v>3560</v>
      </c>
      <c r="J265" s="157"/>
      <c r="K265" s="157"/>
      <c r="L265" s="160">
        <v>17906</v>
      </c>
      <c r="M265" s="160">
        <v>3665</v>
      </c>
      <c r="N265" s="160">
        <v>5306</v>
      </c>
      <c r="O265" s="157" t="s">
        <v>396</v>
      </c>
      <c r="P265" s="160"/>
      <c r="Q265" s="160"/>
      <c r="R265" s="160"/>
      <c r="S265" s="160">
        <v>50</v>
      </c>
      <c r="T265" s="160">
        <v>25</v>
      </c>
      <c r="U265" s="160">
        <v>10</v>
      </c>
      <c r="V265" s="160">
        <v>1250</v>
      </c>
      <c r="W265" s="160"/>
      <c r="X265" s="160"/>
      <c r="Y265" s="160"/>
      <c r="Z265" s="160"/>
      <c r="AA265" s="157">
        <v>37</v>
      </c>
      <c r="AB265" s="157"/>
      <c r="AC265" s="160">
        <v>320</v>
      </c>
      <c r="AD265" s="157"/>
      <c r="AE265" s="157">
        <v>1995</v>
      </c>
      <c r="AF265" s="157">
        <v>1995</v>
      </c>
      <c r="AG265" s="157">
        <v>8290</v>
      </c>
      <c r="AH265" s="157"/>
      <c r="AI265" s="157"/>
      <c r="AJ265" s="157"/>
      <c r="AK265" s="157"/>
      <c r="AL265" s="160">
        <v>8290</v>
      </c>
      <c r="AM265" s="160">
        <v>8290</v>
      </c>
      <c r="AN265" s="157"/>
      <c r="AO265" s="157"/>
      <c r="AP265" s="157"/>
      <c r="AQ265" s="157"/>
      <c r="AR265" s="157"/>
      <c r="AS265" s="157"/>
      <c r="AT265" s="157"/>
      <c r="AU265" s="157"/>
      <c r="AV265" s="157"/>
      <c r="AW265" s="157"/>
      <c r="AX265" s="157"/>
      <c r="AY265" s="157"/>
      <c r="AZ265" s="157"/>
      <c r="BA265" s="157"/>
      <c r="BB265" s="157"/>
      <c r="BC265" s="157"/>
      <c r="BD265" s="157"/>
      <c r="BE265" s="157"/>
      <c r="BF265" s="157" t="s">
        <v>4510</v>
      </c>
    </row>
    <row r="266" spans="1:58" s="72" customFormat="1" ht="24.95" hidden="1" customHeight="1">
      <c r="A266" s="569"/>
      <c r="B266" s="164"/>
      <c r="C266" s="157" t="s">
        <v>3358</v>
      </c>
      <c r="D266" s="157" t="s">
        <v>10952</v>
      </c>
      <c r="E266" s="157" t="s">
        <v>4525</v>
      </c>
      <c r="F266" s="157" t="s">
        <v>3358</v>
      </c>
      <c r="G266" s="157" t="s">
        <v>3560</v>
      </c>
      <c r="H266" s="186"/>
      <c r="I266" s="157" t="s">
        <v>3560</v>
      </c>
      <c r="J266" s="157"/>
      <c r="K266" s="157"/>
      <c r="L266" s="160"/>
      <c r="M266" s="160"/>
      <c r="N266" s="160">
        <v>1505.12</v>
      </c>
      <c r="O266" s="157" t="s">
        <v>396</v>
      </c>
      <c r="P266" s="160"/>
      <c r="Q266" s="160"/>
      <c r="R266" s="160"/>
      <c r="S266" s="160">
        <v>18</v>
      </c>
      <c r="T266" s="160">
        <v>10</v>
      </c>
      <c r="U266" s="160">
        <v>5</v>
      </c>
      <c r="V266" s="160">
        <v>180</v>
      </c>
      <c r="W266" s="160"/>
      <c r="X266" s="160"/>
      <c r="Y266" s="160"/>
      <c r="Z266" s="160"/>
      <c r="AA266" s="157"/>
      <c r="AB266" s="157"/>
      <c r="AC266" s="160"/>
      <c r="AD266" s="157"/>
      <c r="AE266" s="157">
        <v>1998</v>
      </c>
      <c r="AF266" s="157">
        <v>842</v>
      </c>
      <c r="AG266" s="157"/>
      <c r="AH266" s="157"/>
      <c r="AI266" s="157"/>
      <c r="AJ266" s="157"/>
      <c r="AK266" s="157"/>
      <c r="AL266" s="160">
        <v>842</v>
      </c>
      <c r="AM266" s="160"/>
      <c r="AN266" s="157"/>
      <c r="AO266" s="157"/>
      <c r="AP266" s="157"/>
      <c r="AQ266" s="157"/>
      <c r="AR266" s="157"/>
      <c r="AS266" s="157"/>
      <c r="AT266" s="157"/>
      <c r="AU266" s="157"/>
      <c r="AV266" s="157"/>
      <c r="AW266" s="157"/>
      <c r="AX266" s="157"/>
      <c r="AY266" s="157"/>
      <c r="AZ266" s="157"/>
      <c r="BA266" s="157"/>
      <c r="BB266" s="157"/>
      <c r="BC266" s="157"/>
      <c r="BD266" s="157"/>
      <c r="BE266" s="157"/>
      <c r="BF266" s="157" t="s">
        <v>4526</v>
      </c>
    </row>
    <row r="267" spans="1:58" s="72" customFormat="1" ht="24.95" hidden="1" customHeight="1">
      <c r="A267" s="569"/>
      <c r="B267" s="164"/>
      <c r="C267" s="157" t="s">
        <v>3358</v>
      </c>
      <c r="D267" s="157" t="s">
        <v>10953</v>
      </c>
      <c r="E267" s="157" t="s">
        <v>4527</v>
      </c>
      <c r="F267" s="157" t="s">
        <v>3358</v>
      </c>
      <c r="G267" s="157" t="s">
        <v>3560</v>
      </c>
      <c r="H267" s="186"/>
      <c r="I267" s="157" t="s">
        <v>3560</v>
      </c>
      <c r="J267" s="157"/>
      <c r="K267" s="157"/>
      <c r="L267" s="160">
        <v>18928</v>
      </c>
      <c r="M267" s="160">
        <v>647</v>
      </c>
      <c r="N267" s="160">
        <v>647</v>
      </c>
      <c r="O267" s="157" t="s">
        <v>171</v>
      </c>
      <c r="P267" s="160"/>
      <c r="Q267" s="160"/>
      <c r="R267" s="160"/>
      <c r="S267" s="160"/>
      <c r="T267" s="160"/>
      <c r="U267" s="160"/>
      <c r="V267" s="160"/>
      <c r="W267" s="160"/>
      <c r="X267" s="160"/>
      <c r="Y267" s="160"/>
      <c r="Z267" s="160">
        <v>18928</v>
      </c>
      <c r="AA267" s="157"/>
      <c r="AB267" s="157"/>
      <c r="AC267" s="160"/>
      <c r="AD267" s="157"/>
      <c r="AE267" s="157">
        <v>2014</v>
      </c>
      <c r="AF267" s="157"/>
      <c r="AG267" s="157"/>
      <c r="AH267" s="157"/>
      <c r="AI267" s="157"/>
      <c r="AJ267" s="157"/>
      <c r="AK267" s="157"/>
      <c r="AL267" s="160">
        <v>6204</v>
      </c>
      <c r="AM267" s="160"/>
      <c r="AN267" s="157"/>
      <c r="AO267" s="157"/>
      <c r="AP267" s="157"/>
      <c r="AQ267" s="157"/>
      <c r="AR267" s="157"/>
      <c r="AS267" s="157"/>
      <c r="AT267" s="157"/>
      <c r="AU267" s="157"/>
      <c r="AV267" s="157"/>
      <c r="AW267" s="157"/>
      <c r="AX267" s="157"/>
      <c r="AY267" s="157"/>
      <c r="AZ267" s="157"/>
      <c r="BA267" s="157"/>
      <c r="BB267" s="157"/>
      <c r="BC267" s="157"/>
      <c r="BD267" s="157"/>
      <c r="BE267" s="157"/>
      <c r="BF267" s="157" t="s">
        <v>4528</v>
      </c>
    </row>
    <row r="268" spans="1:58" s="72" customFormat="1" ht="24.95" hidden="1" customHeight="1">
      <c r="A268" s="569"/>
      <c r="B268" s="164"/>
      <c r="C268" s="157" t="s">
        <v>3358</v>
      </c>
      <c r="D268" s="157" t="s">
        <v>10954</v>
      </c>
      <c r="E268" s="157" t="s">
        <v>10955</v>
      </c>
      <c r="F268" s="157" t="s">
        <v>3358</v>
      </c>
      <c r="G268" s="157"/>
      <c r="H268" s="186"/>
      <c r="I268" s="157" t="s">
        <v>3560</v>
      </c>
      <c r="J268" s="157"/>
      <c r="K268" s="157"/>
      <c r="L268" s="160">
        <v>10632.5</v>
      </c>
      <c r="M268" s="160">
        <v>2122.92</v>
      </c>
      <c r="N268" s="160">
        <v>4699</v>
      </c>
      <c r="O268" s="157" t="s">
        <v>396</v>
      </c>
      <c r="P268" s="160"/>
      <c r="Q268" s="160"/>
      <c r="R268" s="160"/>
      <c r="S268" s="160">
        <v>25</v>
      </c>
      <c r="T268" s="160">
        <v>15</v>
      </c>
      <c r="U268" s="160">
        <v>6</v>
      </c>
      <c r="V268" s="160"/>
      <c r="W268" s="160">
        <v>25</v>
      </c>
      <c r="X268" s="160">
        <v>15</v>
      </c>
      <c r="Y268" s="160">
        <v>6</v>
      </c>
      <c r="Z268" s="160">
        <v>401</v>
      </c>
      <c r="AA268" s="157"/>
      <c r="AB268" s="157"/>
      <c r="AC268" s="160"/>
      <c r="AD268" s="157"/>
      <c r="AE268" s="157">
        <v>2017</v>
      </c>
      <c r="AF268" s="157"/>
      <c r="AG268" s="157"/>
      <c r="AH268" s="157"/>
      <c r="AI268" s="157"/>
      <c r="AJ268" s="157"/>
      <c r="AK268" s="157"/>
      <c r="AL268" s="160">
        <v>13386</v>
      </c>
      <c r="AM268" s="160"/>
      <c r="AN268" s="157"/>
      <c r="AO268" s="157"/>
      <c r="AP268" s="157"/>
      <c r="AQ268" s="157"/>
      <c r="AR268" s="157"/>
      <c r="AS268" s="157"/>
      <c r="AT268" s="157"/>
      <c r="AU268" s="157"/>
      <c r="AV268" s="157"/>
      <c r="AW268" s="157"/>
      <c r="AX268" s="157"/>
      <c r="AY268" s="157"/>
      <c r="AZ268" s="157"/>
      <c r="BA268" s="157"/>
      <c r="BB268" s="157"/>
      <c r="BC268" s="157"/>
      <c r="BD268" s="157"/>
      <c r="BE268" s="157"/>
      <c r="BF268" s="157" t="s">
        <v>10956</v>
      </c>
    </row>
    <row r="269" spans="1:58" s="72" customFormat="1" ht="24.95" hidden="1" customHeight="1">
      <c r="A269" s="569"/>
      <c r="B269" s="164"/>
      <c r="C269" s="157" t="s">
        <v>3358</v>
      </c>
      <c r="D269" s="157" t="s">
        <v>10957</v>
      </c>
      <c r="E269" s="157" t="s">
        <v>10958</v>
      </c>
      <c r="F269" s="157" t="s">
        <v>3358</v>
      </c>
      <c r="G269" s="157"/>
      <c r="H269" s="186"/>
      <c r="I269" s="157" t="s">
        <v>3560</v>
      </c>
      <c r="J269" s="157"/>
      <c r="K269" s="157"/>
      <c r="L269" s="160">
        <v>1955</v>
      </c>
      <c r="M269" s="160">
        <v>1577</v>
      </c>
      <c r="N269" s="160">
        <v>2393</v>
      </c>
      <c r="O269" s="157" t="s">
        <v>396</v>
      </c>
      <c r="P269" s="160"/>
      <c r="Q269" s="160"/>
      <c r="R269" s="160"/>
      <c r="S269" s="160"/>
      <c r="T269" s="160"/>
      <c r="U269" s="160"/>
      <c r="V269" s="160"/>
      <c r="W269" s="160">
        <v>25</v>
      </c>
      <c r="X269" s="160">
        <v>13</v>
      </c>
      <c r="Y269" s="160">
        <v>6</v>
      </c>
      <c r="Z269" s="160">
        <v>383</v>
      </c>
      <c r="AA269" s="157"/>
      <c r="AB269" s="157"/>
      <c r="AC269" s="160"/>
      <c r="AD269" s="157"/>
      <c r="AE269" s="157">
        <v>2017</v>
      </c>
      <c r="AF269" s="157"/>
      <c r="AG269" s="157"/>
      <c r="AH269" s="157"/>
      <c r="AI269" s="157"/>
      <c r="AJ269" s="157"/>
      <c r="AK269" s="157"/>
      <c r="AL269" s="160">
        <v>6324</v>
      </c>
      <c r="AM269" s="160"/>
      <c r="AN269" s="157"/>
      <c r="AO269" s="157"/>
      <c r="AP269" s="157"/>
      <c r="AQ269" s="157"/>
      <c r="AR269" s="157"/>
      <c r="AS269" s="157"/>
      <c r="AT269" s="157"/>
      <c r="AU269" s="157"/>
      <c r="AV269" s="157"/>
      <c r="AW269" s="157"/>
      <c r="AX269" s="157"/>
      <c r="AY269" s="157"/>
      <c r="AZ269" s="157"/>
      <c r="BA269" s="157"/>
      <c r="BB269" s="157"/>
      <c r="BC269" s="157"/>
      <c r="BD269" s="157"/>
      <c r="BE269" s="157"/>
      <c r="BF269" s="157" t="s">
        <v>4528</v>
      </c>
    </row>
    <row r="270" spans="1:58" s="72" customFormat="1" ht="24.95" hidden="1" customHeight="1">
      <c r="A270" s="569"/>
      <c r="B270" s="164"/>
      <c r="C270" s="157" t="s">
        <v>328</v>
      </c>
      <c r="D270" s="157" t="s">
        <v>10965</v>
      </c>
      <c r="E270" s="157" t="s">
        <v>4535</v>
      </c>
      <c r="F270" s="157" t="s">
        <v>328</v>
      </c>
      <c r="G270" s="157"/>
      <c r="H270" s="186"/>
      <c r="I270" s="157" t="s">
        <v>1567</v>
      </c>
      <c r="J270" s="157"/>
      <c r="K270" s="157"/>
      <c r="L270" s="160">
        <v>7774</v>
      </c>
      <c r="M270" s="160">
        <v>4442</v>
      </c>
      <c r="N270" s="160">
        <v>10620</v>
      </c>
      <c r="O270" s="157" t="s">
        <v>396</v>
      </c>
      <c r="P270" s="160"/>
      <c r="Q270" s="160"/>
      <c r="R270" s="160"/>
      <c r="S270" s="160"/>
      <c r="T270" s="160"/>
      <c r="U270" s="160"/>
      <c r="V270" s="160"/>
      <c r="W270" s="160">
        <v>25</v>
      </c>
      <c r="X270" s="160">
        <v>13</v>
      </c>
      <c r="Y270" s="160">
        <v>6</v>
      </c>
      <c r="Z270" s="160">
        <v>325</v>
      </c>
      <c r="AA270" s="157"/>
      <c r="AB270" s="157"/>
      <c r="AC270" s="160"/>
      <c r="AD270" s="157"/>
      <c r="AE270" s="157">
        <v>2002</v>
      </c>
      <c r="AF270" s="157">
        <v>2002</v>
      </c>
      <c r="AG270" s="157"/>
      <c r="AH270" s="157"/>
      <c r="AI270" s="157"/>
      <c r="AJ270" s="157"/>
      <c r="AK270" s="157"/>
      <c r="AL270" s="160">
        <v>16566</v>
      </c>
      <c r="AM270" s="160">
        <v>16566</v>
      </c>
      <c r="AN270" s="157"/>
      <c r="AO270" s="157"/>
      <c r="AP270" s="157"/>
      <c r="AQ270" s="157"/>
      <c r="AR270" s="157"/>
      <c r="AS270" s="157"/>
      <c r="AT270" s="157"/>
      <c r="AU270" s="157"/>
      <c r="AV270" s="157"/>
      <c r="AW270" s="157"/>
      <c r="AX270" s="157"/>
      <c r="AY270" s="157"/>
      <c r="AZ270" s="157"/>
      <c r="BA270" s="157"/>
      <c r="BB270" s="157"/>
      <c r="BC270" s="157"/>
      <c r="BD270" s="157"/>
      <c r="BE270" s="157" t="s">
        <v>1568</v>
      </c>
      <c r="BF270" s="157"/>
    </row>
    <row r="271" spans="1:58" s="72" customFormat="1" ht="24.95" hidden="1" customHeight="1">
      <c r="A271" s="569"/>
      <c r="B271" s="164"/>
      <c r="C271" s="157" t="s">
        <v>328</v>
      </c>
      <c r="D271" s="157" t="s">
        <v>10966</v>
      </c>
      <c r="E271" s="157" t="s">
        <v>4536</v>
      </c>
      <c r="F271" s="157" t="s">
        <v>328</v>
      </c>
      <c r="G271" s="157"/>
      <c r="H271" s="186"/>
      <c r="I271" s="157" t="s">
        <v>1567</v>
      </c>
      <c r="J271" s="157"/>
      <c r="K271" s="157"/>
      <c r="L271" s="160">
        <v>11750</v>
      </c>
      <c r="M271" s="160"/>
      <c r="N271" s="160">
        <v>5883</v>
      </c>
      <c r="O271" s="157" t="s">
        <v>396</v>
      </c>
      <c r="P271" s="160"/>
      <c r="Q271" s="160"/>
      <c r="R271" s="160"/>
      <c r="S271" s="160"/>
      <c r="T271" s="160"/>
      <c r="U271" s="160"/>
      <c r="V271" s="160"/>
      <c r="W271" s="160">
        <v>25</v>
      </c>
      <c r="X271" s="160">
        <v>13</v>
      </c>
      <c r="Y271" s="160">
        <v>6</v>
      </c>
      <c r="Z271" s="160">
        <v>325</v>
      </c>
      <c r="AA271" s="157"/>
      <c r="AB271" s="157"/>
      <c r="AC271" s="160"/>
      <c r="AD271" s="157"/>
      <c r="AE271" s="157">
        <v>2007.12</v>
      </c>
      <c r="AF271" s="157">
        <v>2009</v>
      </c>
      <c r="AG271" s="157"/>
      <c r="AH271" s="157"/>
      <c r="AI271" s="157"/>
      <c r="AJ271" s="157"/>
      <c r="AK271" s="157"/>
      <c r="AL271" s="160"/>
      <c r="AM271" s="160"/>
      <c r="AN271" s="157"/>
      <c r="AO271" s="157"/>
      <c r="AP271" s="157"/>
      <c r="AQ271" s="157"/>
      <c r="AR271" s="157"/>
      <c r="AS271" s="157"/>
      <c r="AT271" s="157"/>
      <c r="AU271" s="157"/>
      <c r="AV271" s="157"/>
      <c r="AW271" s="157"/>
      <c r="AX271" s="157"/>
      <c r="AY271" s="157"/>
      <c r="AZ271" s="157"/>
      <c r="BA271" s="157"/>
      <c r="BB271" s="157"/>
      <c r="BC271" s="157"/>
      <c r="BD271" s="157"/>
      <c r="BE271" s="157" t="s">
        <v>4537</v>
      </c>
      <c r="BF271" s="157"/>
    </row>
    <row r="272" spans="1:58" s="72" customFormat="1" ht="24.95" hidden="1" customHeight="1">
      <c r="A272" s="569"/>
      <c r="B272" s="164"/>
      <c r="C272" s="157" t="s">
        <v>328</v>
      </c>
      <c r="D272" s="157" t="s">
        <v>10967</v>
      </c>
      <c r="E272" s="157" t="s">
        <v>4538</v>
      </c>
      <c r="F272" s="157" t="s">
        <v>328</v>
      </c>
      <c r="G272" s="157"/>
      <c r="H272" s="186"/>
      <c r="I272" s="157" t="s">
        <v>1567</v>
      </c>
      <c r="J272" s="157"/>
      <c r="K272" s="157"/>
      <c r="L272" s="160">
        <v>2506</v>
      </c>
      <c r="M272" s="160"/>
      <c r="N272" s="160">
        <v>4269</v>
      </c>
      <c r="O272" s="157" t="s">
        <v>396</v>
      </c>
      <c r="P272" s="160"/>
      <c r="Q272" s="160"/>
      <c r="R272" s="160"/>
      <c r="S272" s="160"/>
      <c r="T272" s="160"/>
      <c r="U272" s="160"/>
      <c r="V272" s="160"/>
      <c r="W272" s="160">
        <v>25</v>
      </c>
      <c r="X272" s="160">
        <v>13</v>
      </c>
      <c r="Y272" s="160">
        <v>6</v>
      </c>
      <c r="Z272" s="160">
        <v>325</v>
      </c>
      <c r="AA272" s="157"/>
      <c r="AB272" s="157"/>
      <c r="AC272" s="160"/>
      <c r="AD272" s="157"/>
      <c r="AE272" s="157">
        <v>2010</v>
      </c>
      <c r="AF272" s="157"/>
      <c r="AG272" s="157"/>
      <c r="AH272" s="157"/>
      <c r="AI272" s="157"/>
      <c r="AJ272" s="157"/>
      <c r="AK272" s="157"/>
      <c r="AL272" s="160"/>
      <c r="AM272" s="160"/>
      <c r="AN272" s="157"/>
      <c r="AO272" s="157"/>
      <c r="AP272" s="157"/>
      <c r="AQ272" s="157"/>
      <c r="AR272" s="157"/>
      <c r="AS272" s="157"/>
      <c r="AT272" s="157"/>
      <c r="AU272" s="157"/>
      <c r="AV272" s="157"/>
      <c r="AW272" s="157"/>
      <c r="AX272" s="157"/>
      <c r="AY272" s="157"/>
      <c r="AZ272" s="157"/>
      <c r="BA272" s="157"/>
      <c r="BB272" s="157"/>
      <c r="BC272" s="157"/>
      <c r="BD272" s="157"/>
      <c r="BE272" s="157" t="s">
        <v>1568</v>
      </c>
      <c r="BF272" s="157"/>
    </row>
    <row r="273" spans="1:58" s="72" customFormat="1" ht="24.95" hidden="1" customHeight="1">
      <c r="A273" s="569"/>
      <c r="B273" s="164"/>
      <c r="C273" s="157" t="s">
        <v>328</v>
      </c>
      <c r="D273" s="157" t="s">
        <v>10968</v>
      </c>
      <c r="E273" s="157" t="s">
        <v>1566</v>
      </c>
      <c r="F273" s="157" t="s">
        <v>328</v>
      </c>
      <c r="G273" s="157"/>
      <c r="H273" s="186"/>
      <c r="I273" s="157" t="s">
        <v>1567</v>
      </c>
      <c r="J273" s="157"/>
      <c r="K273" s="157"/>
      <c r="L273" s="160">
        <v>3869</v>
      </c>
      <c r="M273" s="160"/>
      <c r="N273" s="160">
        <v>3869.78</v>
      </c>
      <c r="O273" s="157" t="s">
        <v>396</v>
      </c>
      <c r="P273" s="160"/>
      <c r="Q273" s="160"/>
      <c r="R273" s="160"/>
      <c r="S273" s="160"/>
      <c r="T273" s="160"/>
      <c r="U273" s="160"/>
      <c r="V273" s="160"/>
      <c r="W273" s="160">
        <v>25</v>
      </c>
      <c r="X273" s="160">
        <v>13</v>
      </c>
      <c r="Y273" s="160">
        <v>6</v>
      </c>
      <c r="Z273" s="160">
        <v>325</v>
      </c>
      <c r="AA273" s="157"/>
      <c r="AB273" s="157"/>
      <c r="AC273" s="160"/>
      <c r="AD273" s="157"/>
      <c r="AE273" s="157">
        <v>2011</v>
      </c>
      <c r="AF273" s="157"/>
      <c r="AG273" s="157"/>
      <c r="AH273" s="157"/>
      <c r="AI273" s="157"/>
      <c r="AJ273" s="157"/>
      <c r="AK273" s="157"/>
      <c r="AL273" s="160"/>
      <c r="AM273" s="160"/>
      <c r="AN273" s="157"/>
      <c r="AO273" s="157"/>
      <c r="AP273" s="157"/>
      <c r="AQ273" s="157"/>
      <c r="AR273" s="157"/>
      <c r="AS273" s="157"/>
      <c r="AT273" s="157"/>
      <c r="AU273" s="157"/>
      <c r="AV273" s="157"/>
      <c r="AW273" s="157"/>
      <c r="AX273" s="157"/>
      <c r="AY273" s="157"/>
      <c r="AZ273" s="157"/>
      <c r="BA273" s="157"/>
      <c r="BB273" s="157"/>
      <c r="BC273" s="157"/>
      <c r="BD273" s="157"/>
      <c r="BE273" s="157" t="s">
        <v>4540</v>
      </c>
      <c r="BF273" s="157" t="s">
        <v>4539</v>
      </c>
    </row>
    <row r="274" spans="1:58" s="72" customFormat="1" ht="24.95" hidden="1" customHeight="1">
      <c r="A274" s="569"/>
      <c r="B274" s="164"/>
      <c r="C274" s="157" t="s">
        <v>328</v>
      </c>
      <c r="D274" s="157" t="s">
        <v>10969</v>
      </c>
      <c r="E274" s="157" t="s">
        <v>4542</v>
      </c>
      <c r="F274" s="157" t="s">
        <v>328</v>
      </c>
      <c r="G274" s="157"/>
      <c r="H274" s="186"/>
      <c r="I274" s="157" t="s">
        <v>1567</v>
      </c>
      <c r="J274" s="157"/>
      <c r="K274" s="157"/>
      <c r="L274" s="160">
        <v>4762</v>
      </c>
      <c r="M274" s="160"/>
      <c r="N274" s="160">
        <v>4762</v>
      </c>
      <c r="O274" s="157" t="s">
        <v>396</v>
      </c>
      <c r="P274" s="160"/>
      <c r="Q274" s="160"/>
      <c r="R274" s="160"/>
      <c r="S274" s="160"/>
      <c r="T274" s="160"/>
      <c r="U274" s="160"/>
      <c r="V274" s="160"/>
      <c r="W274" s="160">
        <v>26</v>
      </c>
      <c r="X274" s="160">
        <v>13</v>
      </c>
      <c r="Y274" s="160">
        <v>6</v>
      </c>
      <c r="Z274" s="160">
        <v>325</v>
      </c>
      <c r="AA274" s="157"/>
      <c r="AB274" s="157"/>
      <c r="AC274" s="160"/>
      <c r="AD274" s="157"/>
      <c r="AE274" s="157">
        <v>2014</v>
      </c>
      <c r="AF274" s="157"/>
      <c r="AG274" s="157"/>
      <c r="AH274" s="157"/>
      <c r="AI274" s="157"/>
      <c r="AJ274" s="157"/>
      <c r="AK274" s="157"/>
      <c r="AL274" s="160"/>
      <c r="AM274" s="160"/>
      <c r="AN274" s="157"/>
      <c r="AO274" s="157"/>
      <c r="AP274" s="157"/>
      <c r="AQ274" s="157"/>
      <c r="AR274" s="157"/>
      <c r="AS274" s="157"/>
      <c r="AT274" s="157"/>
      <c r="AU274" s="157"/>
      <c r="AV274" s="157"/>
      <c r="AW274" s="157"/>
      <c r="AX274" s="157"/>
      <c r="AY274" s="157"/>
      <c r="AZ274" s="157"/>
      <c r="BA274" s="157"/>
      <c r="BB274" s="157"/>
      <c r="BC274" s="157"/>
      <c r="BD274" s="157"/>
      <c r="BE274" s="157" t="s">
        <v>1568</v>
      </c>
      <c r="BF274" s="157"/>
    </row>
    <row r="275" spans="1:58" s="72" customFormat="1" ht="24.95" hidden="1" customHeight="1">
      <c r="A275" s="569"/>
      <c r="B275" s="164"/>
      <c r="C275" s="157" t="s">
        <v>328</v>
      </c>
      <c r="D275" s="157" t="s">
        <v>10970</v>
      </c>
      <c r="E275" s="157" t="s">
        <v>4543</v>
      </c>
      <c r="F275" s="157" t="s">
        <v>328</v>
      </c>
      <c r="G275" s="157"/>
      <c r="H275" s="574"/>
      <c r="I275" s="157" t="s">
        <v>1567</v>
      </c>
      <c r="J275" s="157"/>
      <c r="K275" s="157"/>
      <c r="L275" s="160">
        <v>12667</v>
      </c>
      <c r="M275" s="160"/>
      <c r="N275" s="160">
        <v>12693</v>
      </c>
      <c r="O275" s="157" t="s">
        <v>396</v>
      </c>
      <c r="P275" s="160"/>
      <c r="Q275" s="160"/>
      <c r="R275" s="160"/>
      <c r="S275" s="160"/>
      <c r="T275" s="160"/>
      <c r="U275" s="160"/>
      <c r="V275" s="160"/>
      <c r="W275" s="160">
        <v>27</v>
      </c>
      <c r="X275" s="160">
        <v>13</v>
      </c>
      <c r="Y275" s="374">
        <v>6</v>
      </c>
      <c r="Z275" s="160">
        <v>325</v>
      </c>
      <c r="AA275" s="157"/>
      <c r="AB275" s="157"/>
      <c r="AC275" s="160"/>
      <c r="AD275" s="157"/>
      <c r="AE275" s="157">
        <v>2015</v>
      </c>
      <c r="AF275" s="157"/>
      <c r="AG275" s="157"/>
      <c r="AH275" s="157"/>
      <c r="AI275" s="157"/>
      <c r="AJ275" s="157"/>
      <c r="AK275" s="157"/>
      <c r="AL275" s="160"/>
      <c r="AM275" s="160"/>
      <c r="AN275" s="157"/>
      <c r="AO275" s="157"/>
      <c r="AP275" s="157"/>
      <c r="AQ275" s="157"/>
      <c r="AR275" s="157"/>
      <c r="AS275" s="157"/>
      <c r="AT275" s="157"/>
      <c r="AU275" s="157"/>
      <c r="AV275" s="157"/>
      <c r="AW275" s="157"/>
      <c r="AX275" s="157"/>
      <c r="AY275" s="157"/>
      <c r="AZ275" s="157"/>
      <c r="BA275" s="157"/>
      <c r="BB275" s="157"/>
      <c r="BC275" s="157"/>
      <c r="BD275" s="157"/>
      <c r="BE275" s="157"/>
      <c r="BF275" s="157"/>
    </row>
    <row r="276" spans="1:58" s="72" customFormat="1" ht="24.95" hidden="1" customHeight="1">
      <c r="A276" s="569"/>
      <c r="B276" s="164"/>
      <c r="C276" s="157" t="s">
        <v>328</v>
      </c>
      <c r="D276" s="157" t="s">
        <v>13890</v>
      </c>
      <c r="E276" s="157" t="s">
        <v>14565</v>
      </c>
      <c r="F276" s="157" t="s">
        <v>328</v>
      </c>
      <c r="G276" s="157"/>
      <c r="H276" s="574"/>
      <c r="I276" s="157" t="s">
        <v>1567</v>
      </c>
      <c r="J276" s="157"/>
      <c r="K276" s="157"/>
      <c r="L276" s="160">
        <v>9202</v>
      </c>
      <c r="M276" s="160"/>
      <c r="N276" s="160">
        <v>3793</v>
      </c>
      <c r="O276" s="157" t="s">
        <v>396</v>
      </c>
      <c r="P276" s="160"/>
      <c r="Q276" s="160"/>
      <c r="R276" s="160"/>
      <c r="S276" s="160"/>
      <c r="T276" s="160"/>
      <c r="U276" s="160"/>
      <c r="V276" s="160"/>
      <c r="W276" s="160">
        <v>25</v>
      </c>
      <c r="X276" s="160">
        <v>13</v>
      </c>
      <c r="Y276" s="374">
        <v>6</v>
      </c>
      <c r="Z276" s="160">
        <v>325</v>
      </c>
      <c r="AA276" s="157"/>
      <c r="AB276" s="157"/>
      <c r="AC276" s="160"/>
      <c r="AD276" s="157"/>
      <c r="AE276" s="157">
        <v>2011</v>
      </c>
      <c r="AF276" s="157"/>
      <c r="AG276" s="157"/>
      <c r="AH276" s="157"/>
      <c r="AI276" s="157"/>
      <c r="AJ276" s="157"/>
      <c r="AK276" s="157"/>
      <c r="AL276" s="160"/>
      <c r="AM276" s="160"/>
      <c r="AN276" s="157"/>
      <c r="AO276" s="157"/>
      <c r="AP276" s="157"/>
      <c r="AQ276" s="157"/>
      <c r="AR276" s="157"/>
      <c r="AS276" s="157"/>
      <c r="AT276" s="157"/>
      <c r="AU276" s="157"/>
      <c r="AV276" s="157"/>
      <c r="AW276" s="157"/>
      <c r="AX276" s="157"/>
      <c r="AY276" s="157"/>
      <c r="AZ276" s="157"/>
      <c r="BA276" s="157"/>
      <c r="BB276" s="157"/>
      <c r="BC276" s="157"/>
      <c r="BD276" s="157"/>
      <c r="BE276" s="157"/>
      <c r="BF276" s="157"/>
    </row>
    <row r="277" spans="1:58" s="72" customFormat="1" ht="24.95" hidden="1" customHeight="1">
      <c r="A277" s="569"/>
      <c r="B277" s="164"/>
      <c r="C277" s="488" t="s">
        <v>328</v>
      </c>
      <c r="D277" s="488" t="s">
        <v>14566</v>
      </c>
      <c r="E277" s="488" t="s">
        <v>12487</v>
      </c>
      <c r="F277" s="488" t="s">
        <v>328</v>
      </c>
      <c r="G277" s="488"/>
      <c r="H277" s="597"/>
      <c r="I277" s="488" t="s">
        <v>1567</v>
      </c>
      <c r="J277" s="488"/>
      <c r="K277" s="488"/>
      <c r="L277" s="199">
        <v>35075.199999999997</v>
      </c>
      <c r="M277" s="199"/>
      <c r="N277" s="199">
        <v>5814.27</v>
      </c>
      <c r="O277" s="488" t="s">
        <v>396</v>
      </c>
      <c r="P277" s="199"/>
      <c r="Q277" s="199"/>
      <c r="R277" s="199"/>
      <c r="S277" s="199"/>
      <c r="T277" s="199"/>
      <c r="U277" s="199"/>
      <c r="V277" s="199"/>
      <c r="W277" s="199">
        <v>50</v>
      </c>
      <c r="X277" s="199">
        <v>25</v>
      </c>
      <c r="Y277" s="598">
        <v>10</v>
      </c>
      <c r="Z277" s="199">
        <v>1250</v>
      </c>
      <c r="AA277" s="488"/>
      <c r="AB277" s="488"/>
      <c r="AC277" s="199"/>
      <c r="AD277" s="488"/>
      <c r="AE277" s="488">
        <v>2017</v>
      </c>
      <c r="AF277" s="488"/>
      <c r="AG277" s="488"/>
      <c r="AH277" s="488"/>
      <c r="AI277" s="488"/>
      <c r="AJ277" s="488"/>
      <c r="AK277" s="488"/>
      <c r="AL277" s="599">
        <v>16300</v>
      </c>
      <c r="AM277" s="199"/>
      <c r="AN277" s="488"/>
      <c r="AO277" s="488"/>
      <c r="AP277" s="488"/>
      <c r="AQ277" s="488"/>
      <c r="AR277" s="488"/>
      <c r="AS277" s="488"/>
      <c r="AT277" s="488"/>
      <c r="AU277" s="488"/>
      <c r="AV277" s="488"/>
      <c r="AW277" s="488"/>
      <c r="AX277" s="488"/>
      <c r="AY277" s="488"/>
      <c r="AZ277" s="488"/>
      <c r="BA277" s="488"/>
      <c r="BB277" s="488"/>
      <c r="BC277" s="488"/>
      <c r="BD277" s="488"/>
      <c r="BE277" s="488"/>
      <c r="BF277" s="488" t="s">
        <v>12488</v>
      </c>
    </row>
    <row r="278" spans="1:58" s="72" customFormat="1" ht="24.95" hidden="1" customHeight="1">
      <c r="A278" s="569"/>
      <c r="B278" s="164"/>
      <c r="C278" s="157" t="s">
        <v>3363</v>
      </c>
      <c r="D278" s="157" t="s">
        <v>4032</v>
      </c>
      <c r="E278" s="157" t="s">
        <v>14567</v>
      </c>
      <c r="F278" s="157" t="s">
        <v>3363</v>
      </c>
      <c r="G278" s="157" t="s">
        <v>4529</v>
      </c>
      <c r="H278" s="574" t="s">
        <v>3367</v>
      </c>
      <c r="I278" s="157" t="s">
        <v>14716</v>
      </c>
      <c r="J278" s="157">
        <v>29</v>
      </c>
      <c r="K278" s="157" t="s">
        <v>4530</v>
      </c>
      <c r="L278" s="160"/>
      <c r="M278" s="160">
        <v>4048</v>
      </c>
      <c r="N278" s="160">
        <v>5811</v>
      </c>
      <c r="O278" s="157" t="s">
        <v>4531</v>
      </c>
      <c r="P278" s="160">
        <v>25</v>
      </c>
      <c r="Q278" s="160">
        <v>25</v>
      </c>
      <c r="R278" s="160">
        <v>5</v>
      </c>
      <c r="S278" s="160">
        <v>50</v>
      </c>
      <c r="T278" s="160">
        <v>25</v>
      </c>
      <c r="U278" s="160">
        <v>10</v>
      </c>
      <c r="V278" s="160">
        <v>1250</v>
      </c>
      <c r="W278" s="160"/>
      <c r="X278" s="160"/>
      <c r="Y278" s="374"/>
      <c r="Z278" s="160"/>
      <c r="AA278" s="157">
        <v>639</v>
      </c>
      <c r="AB278" s="157">
        <v>798</v>
      </c>
      <c r="AC278" s="160">
        <v>798</v>
      </c>
      <c r="AD278" s="157" t="s">
        <v>173</v>
      </c>
      <c r="AE278" s="157">
        <v>1998</v>
      </c>
      <c r="AF278" s="157">
        <v>1998</v>
      </c>
      <c r="AG278" s="157">
        <v>3749</v>
      </c>
      <c r="AH278" s="157"/>
      <c r="AI278" s="157">
        <v>2000</v>
      </c>
      <c r="AJ278" s="157"/>
      <c r="AK278" s="157"/>
      <c r="AL278" s="160">
        <v>5749</v>
      </c>
      <c r="AM278" s="160">
        <v>5749</v>
      </c>
      <c r="AN278" s="157"/>
      <c r="AO278" s="157"/>
      <c r="AP278" s="157" t="s">
        <v>4532</v>
      </c>
      <c r="AQ278" s="157">
        <v>300</v>
      </c>
      <c r="AR278" s="157"/>
      <c r="AS278" s="157"/>
      <c r="AT278" s="157" t="s">
        <v>4035</v>
      </c>
      <c r="AU278" s="157">
        <v>1</v>
      </c>
      <c r="AV278" s="157">
        <v>1284</v>
      </c>
      <c r="AW278" s="157" t="s">
        <v>4036</v>
      </c>
      <c r="AX278" s="157" t="s">
        <v>4037</v>
      </c>
      <c r="AY278" s="157"/>
      <c r="AZ278" s="157"/>
      <c r="BA278" s="157"/>
      <c r="BB278" s="157"/>
      <c r="BC278" s="157"/>
      <c r="BD278" s="157"/>
      <c r="BE278" s="157" t="s">
        <v>4533</v>
      </c>
      <c r="BF278" s="157" t="s">
        <v>4470</v>
      </c>
    </row>
    <row r="279" spans="1:58" s="72" customFormat="1" ht="24.95" hidden="1" customHeight="1">
      <c r="A279" s="569"/>
      <c r="B279" s="164"/>
      <c r="C279" s="488" t="s">
        <v>3363</v>
      </c>
      <c r="D279" s="488" t="s">
        <v>14568</v>
      </c>
      <c r="E279" s="488" t="s">
        <v>14569</v>
      </c>
      <c r="F279" s="488" t="s">
        <v>3363</v>
      </c>
      <c r="G279" s="488"/>
      <c r="H279" s="600"/>
      <c r="I279" s="488" t="s">
        <v>14716</v>
      </c>
      <c r="J279" s="488"/>
      <c r="K279" s="488"/>
      <c r="L279" s="199">
        <v>4962</v>
      </c>
      <c r="M279" s="199">
        <v>1865</v>
      </c>
      <c r="N279" s="199">
        <v>1865</v>
      </c>
      <c r="O279" s="488" t="s">
        <v>396</v>
      </c>
      <c r="P279" s="199"/>
      <c r="Q279" s="199"/>
      <c r="R279" s="199"/>
      <c r="S279" s="199"/>
      <c r="T279" s="199"/>
      <c r="U279" s="199"/>
      <c r="V279" s="199"/>
      <c r="W279" s="199">
        <v>25</v>
      </c>
      <c r="X279" s="199">
        <v>13</v>
      </c>
      <c r="Y279" s="199">
        <v>5</v>
      </c>
      <c r="Z279" s="199">
        <v>313</v>
      </c>
      <c r="AA279" s="488"/>
      <c r="AB279" s="488">
        <v>80</v>
      </c>
      <c r="AC279" s="199"/>
      <c r="AD279" s="488"/>
      <c r="AE279" s="488">
        <v>2014</v>
      </c>
      <c r="AF279" s="488"/>
      <c r="AG279" s="488"/>
      <c r="AH279" s="488"/>
      <c r="AI279" s="488"/>
      <c r="AJ279" s="488"/>
      <c r="AK279" s="488"/>
      <c r="AL279" s="199">
        <v>3522</v>
      </c>
      <c r="AM279" s="199"/>
      <c r="AN279" s="488"/>
      <c r="AO279" s="488"/>
      <c r="AP279" s="488"/>
      <c r="AQ279" s="488"/>
      <c r="AR279" s="488"/>
      <c r="AS279" s="488"/>
      <c r="AT279" s="488"/>
      <c r="AU279" s="488"/>
      <c r="AV279" s="488"/>
      <c r="AW279" s="488"/>
      <c r="AX279" s="488"/>
      <c r="AY279" s="488"/>
      <c r="AZ279" s="488"/>
      <c r="BA279" s="488"/>
      <c r="BB279" s="488"/>
      <c r="BC279" s="488"/>
      <c r="BD279" s="488"/>
      <c r="BE279" s="488"/>
      <c r="BF279" s="488" t="s">
        <v>4534</v>
      </c>
    </row>
    <row r="280" spans="1:58" s="72" customFormat="1" ht="24.95" hidden="1" customHeight="1">
      <c r="A280" s="569"/>
      <c r="B280" s="164"/>
      <c r="C280" s="157" t="s">
        <v>3363</v>
      </c>
      <c r="D280" s="157"/>
      <c r="E280" s="157" t="s">
        <v>16354</v>
      </c>
      <c r="F280" s="157" t="s">
        <v>3363</v>
      </c>
      <c r="G280" s="157"/>
      <c r="H280" s="186"/>
      <c r="I280" s="157" t="s">
        <v>14716</v>
      </c>
      <c r="J280" s="157"/>
      <c r="K280" s="157"/>
      <c r="L280" s="160">
        <v>3010</v>
      </c>
      <c r="M280" s="160">
        <v>1773</v>
      </c>
      <c r="N280" s="160">
        <v>12286</v>
      </c>
      <c r="O280" s="157" t="s">
        <v>396</v>
      </c>
      <c r="P280" s="160"/>
      <c r="Q280" s="160"/>
      <c r="R280" s="160"/>
      <c r="S280" s="160"/>
      <c r="T280" s="160"/>
      <c r="U280" s="160"/>
      <c r="V280" s="160"/>
      <c r="W280" s="160">
        <v>25</v>
      </c>
      <c r="X280" s="160">
        <v>12</v>
      </c>
      <c r="Y280" s="160">
        <v>5</v>
      </c>
      <c r="Z280" s="160">
        <v>313</v>
      </c>
      <c r="AA280" s="157">
        <v>80</v>
      </c>
      <c r="AB280" s="157">
        <v>80</v>
      </c>
      <c r="AC280" s="160"/>
      <c r="AD280" s="157"/>
      <c r="AE280" s="157">
        <v>2020</v>
      </c>
      <c r="AF280" s="157"/>
      <c r="AG280" s="157"/>
      <c r="AH280" s="157"/>
      <c r="AI280" s="157"/>
      <c r="AJ280" s="157"/>
      <c r="AK280" s="157"/>
      <c r="AL280" s="160"/>
      <c r="AM280" s="160"/>
      <c r="AN280" s="157"/>
      <c r="AO280" s="157"/>
      <c r="AP280" s="157"/>
      <c r="AQ280" s="157"/>
      <c r="AR280" s="157"/>
      <c r="AS280" s="157"/>
      <c r="AT280" s="157"/>
      <c r="AU280" s="157"/>
      <c r="AV280" s="157"/>
      <c r="AW280" s="157"/>
      <c r="AX280" s="157"/>
      <c r="AY280" s="157"/>
      <c r="AZ280" s="157"/>
      <c r="BA280" s="157"/>
      <c r="BB280" s="157"/>
      <c r="BC280" s="157"/>
      <c r="BD280" s="157"/>
      <c r="BE280" s="157"/>
      <c r="BF280" s="157" t="s">
        <v>16355</v>
      </c>
    </row>
    <row r="281" spans="1:58" s="72" customFormat="1" ht="24.95" hidden="1" customHeight="1">
      <c r="A281" s="569"/>
      <c r="B281" s="164"/>
      <c r="C281" s="157" t="s">
        <v>3387</v>
      </c>
      <c r="D281" s="157" t="s">
        <v>4548</v>
      </c>
      <c r="E281" s="157" t="s">
        <v>4549</v>
      </c>
      <c r="F281" s="157" t="s">
        <v>3387</v>
      </c>
      <c r="G281" s="157" t="s">
        <v>4506</v>
      </c>
      <c r="H281" s="186" t="s">
        <v>3390</v>
      </c>
      <c r="I281" s="157" t="s">
        <v>13705</v>
      </c>
      <c r="J281" s="157">
        <v>8</v>
      </c>
      <c r="K281" s="157"/>
      <c r="L281" s="160">
        <v>5612</v>
      </c>
      <c r="M281" s="160">
        <v>2880</v>
      </c>
      <c r="N281" s="160">
        <v>3909</v>
      </c>
      <c r="O281" s="157" t="s">
        <v>396</v>
      </c>
      <c r="P281" s="160"/>
      <c r="Q281" s="160"/>
      <c r="R281" s="160"/>
      <c r="S281" s="160">
        <v>50</v>
      </c>
      <c r="T281" s="160">
        <v>25</v>
      </c>
      <c r="U281" s="160">
        <v>10</v>
      </c>
      <c r="V281" s="160">
        <v>1340</v>
      </c>
      <c r="W281" s="160"/>
      <c r="X281" s="160"/>
      <c r="Y281" s="160"/>
      <c r="Z281" s="160"/>
      <c r="AA281" s="157">
        <v>240</v>
      </c>
      <c r="AB281" s="157"/>
      <c r="AC281" s="160"/>
      <c r="AD281" s="157"/>
      <c r="AE281" s="157">
        <v>1994</v>
      </c>
      <c r="AF281" s="157">
        <v>1994</v>
      </c>
      <c r="AG281" s="157"/>
      <c r="AH281" s="157">
        <v>3350</v>
      </c>
      <c r="AI281" s="157"/>
      <c r="AJ281" s="157"/>
      <c r="AK281" s="157"/>
      <c r="AL281" s="160">
        <v>3350</v>
      </c>
      <c r="AM281" s="160">
        <v>3350</v>
      </c>
      <c r="AN281" s="157"/>
      <c r="AO281" s="157"/>
      <c r="AP281" s="157"/>
      <c r="AQ281" s="157"/>
      <c r="AR281" s="157"/>
      <c r="AS281" s="157"/>
      <c r="AT281" s="157"/>
      <c r="AU281" s="157"/>
      <c r="AV281" s="157"/>
      <c r="AW281" s="157"/>
      <c r="AX281" s="157"/>
      <c r="AY281" s="157"/>
      <c r="AZ281" s="157"/>
      <c r="BA281" s="157"/>
      <c r="BB281" s="157"/>
      <c r="BC281" s="157"/>
      <c r="BD281" s="157"/>
      <c r="BE281" s="157"/>
      <c r="BF281" s="157"/>
    </row>
    <row r="282" spans="1:58" s="72" customFormat="1" ht="24.95" hidden="1" customHeight="1">
      <c r="A282" s="569"/>
      <c r="B282" s="164"/>
      <c r="C282" s="157" t="s">
        <v>3387</v>
      </c>
      <c r="D282" s="157" t="s">
        <v>3919</v>
      </c>
      <c r="E282" s="157" t="s">
        <v>14570</v>
      </c>
      <c r="F282" s="157" t="s">
        <v>3387</v>
      </c>
      <c r="G282" s="157" t="s">
        <v>4506</v>
      </c>
      <c r="H282" s="186" t="s">
        <v>3390</v>
      </c>
      <c r="I282" s="157" t="s">
        <v>16268</v>
      </c>
      <c r="J282" s="157">
        <v>8</v>
      </c>
      <c r="K282" s="157"/>
      <c r="L282" s="160">
        <v>10216</v>
      </c>
      <c r="M282" s="160">
        <v>5038</v>
      </c>
      <c r="N282" s="160">
        <v>2748</v>
      </c>
      <c r="O282" s="157" t="s">
        <v>396</v>
      </c>
      <c r="P282" s="160"/>
      <c r="Q282" s="160"/>
      <c r="R282" s="160"/>
      <c r="S282" s="160">
        <v>30</v>
      </c>
      <c r="T282" s="160">
        <v>20</v>
      </c>
      <c r="U282" s="160">
        <v>10</v>
      </c>
      <c r="V282" s="160">
        <v>600</v>
      </c>
      <c r="W282" s="160"/>
      <c r="X282" s="160"/>
      <c r="Y282" s="160"/>
      <c r="Z282" s="160"/>
      <c r="AA282" s="157">
        <v>240</v>
      </c>
      <c r="AB282" s="157"/>
      <c r="AC282" s="160"/>
      <c r="AD282" s="157"/>
      <c r="AE282" s="157">
        <v>2003</v>
      </c>
      <c r="AF282" s="157">
        <v>2003</v>
      </c>
      <c r="AG282" s="157"/>
      <c r="AH282" s="157">
        <v>12811</v>
      </c>
      <c r="AI282" s="157">
        <v>937</v>
      </c>
      <c r="AJ282" s="157"/>
      <c r="AK282" s="157"/>
      <c r="AL282" s="160">
        <v>13748</v>
      </c>
      <c r="AM282" s="160">
        <v>13748</v>
      </c>
      <c r="AN282" s="157"/>
      <c r="AO282" s="157"/>
      <c r="AP282" s="157"/>
      <c r="AQ282" s="157"/>
      <c r="AR282" s="157"/>
      <c r="AS282" s="157"/>
      <c r="AT282" s="157"/>
      <c r="AU282" s="157"/>
      <c r="AV282" s="157"/>
      <c r="AW282" s="157"/>
      <c r="AX282" s="157"/>
      <c r="AY282" s="157"/>
      <c r="AZ282" s="157"/>
      <c r="BA282" s="157"/>
      <c r="BB282" s="157"/>
      <c r="BC282" s="157"/>
      <c r="BD282" s="157"/>
      <c r="BE282" s="157"/>
      <c r="BF282" s="157" t="s">
        <v>4514</v>
      </c>
    </row>
    <row r="283" spans="1:58" s="72" customFormat="1" ht="24.95" hidden="1" customHeight="1">
      <c r="A283" s="569"/>
      <c r="B283" s="164"/>
      <c r="C283" s="157" t="s">
        <v>3387</v>
      </c>
      <c r="D283" s="157" t="s">
        <v>4550</v>
      </c>
      <c r="E283" s="157" t="s">
        <v>14571</v>
      </c>
      <c r="F283" s="157" t="s">
        <v>3387</v>
      </c>
      <c r="G283" s="157" t="s">
        <v>4506</v>
      </c>
      <c r="H283" s="186" t="s">
        <v>3390</v>
      </c>
      <c r="I283" s="157" t="s">
        <v>16260</v>
      </c>
      <c r="J283" s="157">
        <v>8</v>
      </c>
      <c r="K283" s="157"/>
      <c r="L283" s="160">
        <v>9032</v>
      </c>
      <c r="M283" s="160">
        <v>1639</v>
      </c>
      <c r="N283" s="160">
        <v>1639</v>
      </c>
      <c r="O283" s="157" t="s">
        <v>396</v>
      </c>
      <c r="P283" s="160"/>
      <c r="Q283" s="160"/>
      <c r="R283" s="160"/>
      <c r="S283" s="160"/>
      <c r="T283" s="160"/>
      <c r="U283" s="160"/>
      <c r="V283" s="160"/>
      <c r="W283" s="160">
        <v>25</v>
      </c>
      <c r="X283" s="160">
        <v>20</v>
      </c>
      <c r="Y283" s="160">
        <v>7</v>
      </c>
      <c r="Z283" s="160">
        <v>500</v>
      </c>
      <c r="AA283" s="157"/>
      <c r="AB283" s="157">
        <v>490</v>
      </c>
      <c r="AC283" s="160"/>
      <c r="AD283" s="157"/>
      <c r="AE283" s="157">
        <v>2005</v>
      </c>
      <c r="AF283" s="157">
        <v>2005</v>
      </c>
      <c r="AG283" s="157"/>
      <c r="AH283" s="157"/>
      <c r="AI283" s="157"/>
      <c r="AJ283" s="157"/>
      <c r="AK283" s="157"/>
      <c r="AL283" s="160">
        <v>8572</v>
      </c>
      <c r="AM283" s="160">
        <v>8572</v>
      </c>
      <c r="AN283" s="157"/>
      <c r="AO283" s="157"/>
      <c r="AP283" s="157"/>
      <c r="AQ283" s="157"/>
      <c r="AR283" s="157"/>
      <c r="AS283" s="157"/>
      <c r="AT283" s="157"/>
      <c r="AU283" s="157"/>
      <c r="AV283" s="157"/>
      <c r="AW283" s="157"/>
      <c r="AX283" s="157"/>
      <c r="AY283" s="157"/>
      <c r="AZ283" s="157"/>
      <c r="BA283" s="157"/>
      <c r="BB283" s="157"/>
      <c r="BC283" s="157"/>
      <c r="BD283" s="157"/>
      <c r="BE283" s="157"/>
      <c r="BF283" s="157" t="s">
        <v>4514</v>
      </c>
    </row>
    <row r="284" spans="1:58" s="72" customFormat="1" ht="24.95" hidden="1" customHeight="1">
      <c r="A284" s="569"/>
      <c r="B284" s="164"/>
      <c r="C284" s="157" t="s">
        <v>3393</v>
      </c>
      <c r="D284" s="157" t="s">
        <v>10979</v>
      </c>
      <c r="E284" s="157" t="s">
        <v>14572</v>
      </c>
      <c r="F284" s="157" t="s">
        <v>3393</v>
      </c>
      <c r="G284" s="157" t="s">
        <v>4551</v>
      </c>
      <c r="H284" s="186" t="s">
        <v>4552</v>
      </c>
      <c r="I284" s="157" t="s">
        <v>13711</v>
      </c>
      <c r="J284" s="157"/>
      <c r="K284" s="157"/>
      <c r="L284" s="160">
        <v>6905</v>
      </c>
      <c r="M284" s="160">
        <v>5974</v>
      </c>
      <c r="N284" s="160">
        <v>1191</v>
      </c>
      <c r="O284" s="157" t="s">
        <v>396</v>
      </c>
      <c r="P284" s="160"/>
      <c r="Q284" s="160"/>
      <c r="R284" s="160"/>
      <c r="S284" s="160"/>
      <c r="T284" s="160"/>
      <c r="U284" s="160"/>
      <c r="V284" s="160"/>
      <c r="W284" s="160">
        <v>25</v>
      </c>
      <c r="X284" s="160">
        <v>15</v>
      </c>
      <c r="Y284" s="160">
        <v>6</v>
      </c>
      <c r="Z284" s="160">
        <v>1324</v>
      </c>
      <c r="AA284" s="157"/>
      <c r="AB284" s="157"/>
      <c r="AC284" s="160"/>
      <c r="AD284" s="157"/>
      <c r="AE284" s="157">
        <v>2002</v>
      </c>
      <c r="AF284" s="157">
        <v>2002</v>
      </c>
      <c r="AG284" s="157"/>
      <c r="AH284" s="157"/>
      <c r="AI284" s="157"/>
      <c r="AJ284" s="157"/>
      <c r="AK284" s="157"/>
      <c r="AL284" s="160"/>
      <c r="AM284" s="160"/>
      <c r="AN284" s="157"/>
      <c r="AO284" s="157"/>
      <c r="AP284" s="157"/>
      <c r="AQ284" s="157"/>
      <c r="AR284" s="157"/>
      <c r="AS284" s="157"/>
      <c r="AT284" s="157"/>
      <c r="AU284" s="157"/>
      <c r="AV284" s="157"/>
      <c r="AW284" s="157"/>
      <c r="AX284" s="157"/>
      <c r="AY284" s="157"/>
      <c r="AZ284" s="157"/>
      <c r="BA284" s="157"/>
      <c r="BB284" s="157"/>
      <c r="BC284" s="157"/>
      <c r="BD284" s="157"/>
      <c r="BE284" s="157"/>
      <c r="BF284" s="157" t="s">
        <v>14573</v>
      </c>
    </row>
    <row r="285" spans="1:58" s="72" customFormat="1" ht="24.95" hidden="1" customHeight="1">
      <c r="A285" s="569"/>
      <c r="B285" s="164"/>
      <c r="C285" s="157" t="s">
        <v>3393</v>
      </c>
      <c r="D285" s="157" t="s">
        <v>10980</v>
      </c>
      <c r="E285" s="157" t="s">
        <v>14574</v>
      </c>
      <c r="F285" s="157" t="s">
        <v>3393</v>
      </c>
      <c r="G285" s="157" t="s">
        <v>4551</v>
      </c>
      <c r="H285" s="186" t="s">
        <v>4552</v>
      </c>
      <c r="I285" s="157" t="s">
        <v>13711</v>
      </c>
      <c r="J285" s="157"/>
      <c r="K285" s="157"/>
      <c r="L285" s="160">
        <v>5510</v>
      </c>
      <c r="M285" s="160">
        <v>2039</v>
      </c>
      <c r="N285" s="160">
        <v>8960</v>
      </c>
      <c r="O285" s="157" t="s">
        <v>396</v>
      </c>
      <c r="P285" s="160"/>
      <c r="Q285" s="160"/>
      <c r="R285" s="160"/>
      <c r="S285" s="160"/>
      <c r="T285" s="160"/>
      <c r="U285" s="160"/>
      <c r="V285" s="160"/>
      <c r="W285" s="160">
        <v>25</v>
      </c>
      <c r="X285" s="160">
        <v>15</v>
      </c>
      <c r="Y285" s="160">
        <v>6</v>
      </c>
      <c r="Z285" s="160">
        <v>380</v>
      </c>
      <c r="AA285" s="157"/>
      <c r="AB285" s="157"/>
      <c r="AC285" s="160"/>
      <c r="AD285" s="157"/>
      <c r="AE285" s="157">
        <v>2007</v>
      </c>
      <c r="AF285" s="157">
        <v>2007</v>
      </c>
      <c r="AG285" s="157"/>
      <c r="AH285" s="157"/>
      <c r="AI285" s="157"/>
      <c r="AJ285" s="157"/>
      <c r="AK285" s="157"/>
      <c r="AL285" s="160">
        <v>18027</v>
      </c>
      <c r="AM285" s="160">
        <v>18027</v>
      </c>
      <c r="AN285" s="157"/>
      <c r="AO285" s="157"/>
      <c r="AP285" s="157"/>
      <c r="AQ285" s="157"/>
      <c r="AR285" s="157"/>
      <c r="AS285" s="157"/>
      <c r="AT285" s="157"/>
      <c r="AU285" s="157"/>
      <c r="AV285" s="157"/>
      <c r="AW285" s="157"/>
      <c r="AX285" s="157"/>
      <c r="AY285" s="157"/>
      <c r="AZ285" s="157"/>
      <c r="BA285" s="157"/>
      <c r="BB285" s="157"/>
      <c r="BC285" s="157"/>
      <c r="BD285" s="157"/>
      <c r="BE285" s="157"/>
      <c r="BF285" s="157" t="s">
        <v>14575</v>
      </c>
    </row>
    <row r="286" spans="1:58" s="72" customFormat="1" ht="24.95" hidden="1" customHeight="1">
      <c r="A286" s="569"/>
      <c r="B286" s="164"/>
      <c r="C286" s="157" t="s">
        <v>3393</v>
      </c>
      <c r="D286" s="157" t="s">
        <v>14175</v>
      </c>
      <c r="E286" s="157" t="s">
        <v>4310</v>
      </c>
      <c r="F286" s="157" t="s">
        <v>3393</v>
      </c>
      <c r="G286" s="157" t="s">
        <v>4551</v>
      </c>
      <c r="H286" s="186" t="s">
        <v>4552</v>
      </c>
      <c r="I286" s="157" t="s">
        <v>13711</v>
      </c>
      <c r="J286" s="157"/>
      <c r="K286" s="157"/>
      <c r="L286" s="160"/>
      <c r="M286" s="160">
        <v>2409</v>
      </c>
      <c r="N286" s="160">
        <v>6537</v>
      </c>
      <c r="O286" s="157" t="s">
        <v>396</v>
      </c>
      <c r="P286" s="601"/>
      <c r="Q286" s="601"/>
      <c r="R286" s="601"/>
      <c r="S286" s="601"/>
      <c r="T286" s="602"/>
      <c r="U286" s="601"/>
      <c r="V286" s="601"/>
      <c r="W286" s="601">
        <v>25</v>
      </c>
      <c r="X286" s="601">
        <v>15</v>
      </c>
      <c r="Y286" s="601">
        <v>6</v>
      </c>
      <c r="Z286" s="601">
        <v>375</v>
      </c>
      <c r="AA286" s="157"/>
      <c r="AB286" s="157"/>
      <c r="AC286" s="160"/>
      <c r="AD286" s="157"/>
      <c r="AE286" s="157">
        <v>2007</v>
      </c>
      <c r="AF286" s="157">
        <v>2007</v>
      </c>
      <c r="AG286" s="157"/>
      <c r="AH286" s="157"/>
      <c r="AI286" s="157"/>
      <c r="AJ286" s="157"/>
      <c r="AK286" s="157"/>
      <c r="AL286" s="160">
        <v>14700</v>
      </c>
      <c r="AM286" s="160">
        <v>14700</v>
      </c>
      <c r="AN286" s="157"/>
      <c r="AO286" s="157"/>
      <c r="AP286" s="157"/>
      <c r="AQ286" s="157"/>
      <c r="AR286" s="157"/>
      <c r="AS286" s="157"/>
      <c r="AT286" s="157"/>
      <c r="AU286" s="157"/>
      <c r="AV286" s="157"/>
      <c r="AW286" s="157"/>
      <c r="AX286" s="157"/>
      <c r="AY286" s="157"/>
      <c r="AZ286" s="157"/>
      <c r="BA286" s="157"/>
      <c r="BB286" s="157"/>
      <c r="BC286" s="157"/>
      <c r="BD286" s="157"/>
      <c r="BE286" s="157" t="s">
        <v>4539</v>
      </c>
      <c r="BF286" s="157"/>
    </row>
    <row r="287" spans="1:58" s="72" customFormat="1" ht="24.95" hidden="1" customHeight="1">
      <c r="A287" s="569"/>
      <c r="B287" s="164"/>
      <c r="C287" s="157" t="s">
        <v>3393</v>
      </c>
      <c r="D287" s="157" t="s">
        <v>14298</v>
      </c>
      <c r="E287" s="157" t="s">
        <v>14576</v>
      </c>
      <c r="F287" s="157" t="s">
        <v>3393</v>
      </c>
      <c r="G287" s="157"/>
      <c r="H287" s="186"/>
      <c r="I287" s="165" t="s">
        <v>13711</v>
      </c>
      <c r="J287" s="157"/>
      <c r="K287" s="157"/>
      <c r="L287" s="160">
        <v>9721</v>
      </c>
      <c r="M287" s="160">
        <v>3260</v>
      </c>
      <c r="N287" s="160">
        <v>9138</v>
      </c>
      <c r="O287" s="157" t="s">
        <v>396</v>
      </c>
      <c r="P287" s="160"/>
      <c r="Q287" s="160"/>
      <c r="R287" s="160"/>
      <c r="S287" s="160"/>
      <c r="T287" s="160"/>
      <c r="U287" s="160"/>
      <c r="V287" s="160"/>
      <c r="W287" s="160">
        <v>25</v>
      </c>
      <c r="X287" s="160">
        <v>15</v>
      </c>
      <c r="Y287" s="160">
        <v>6</v>
      </c>
      <c r="Z287" s="160"/>
      <c r="AA287" s="157"/>
      <c r="AB287" s="157"/>
      <c r="AC287" s="160"/>
      <c r="AD287" s="157"/>
      <c r="AE287" s="157">
        <v>2018</v>
      </c>
      <c r="AF287" s="157"/>
      <c r="AG287" s="157"/>
      <c r="AH287" s="157"/>
      <c r="AI287" s="157"/>
      <c r="AJ287" s="157"/>
      <c r="AK287" s="157"/>
      <c r="AL287" s="160">
        <v>21800</v>
      </c>
      <c r="AM287" s="160"/>
      <c r="AN287" s="157"/>
      <c r="AO287" s="157"/>
      <c r="AP287" s="157"/>
      <c r="AQ287" s="157"/>
      <c r="AR287" s="157"/>
      <c r="AS287" s="157"/>
      <c r="AT287" s="157"/>
      <c r="AU287" s="157"/>
      <c r="AV287" s="157"/>
      <c r="AW287" s="157"/>
      <c r="AX287" s="157"/>
      <c r="AY287" s="157"/>
      <c r="AZ287" s="157"/>
      <c r="BA287" s="157"/>
      <c r="BB287" s="157"/>
      <c r="BC287" s="157"/>
      <c r="BD287" s="157"/>
      <c r="BE287" s="157"/>
      <c r="BF287" s="157"/>
    </row>
    <row r="288" spans="1:58" s="72" customFormat="1" ht="24.95" hidden="1" customHeight="1">
      <c r="A288" s="569"/>
      <c r="B288" s="164"/>
      <c r="C288" s="157" t="s">
        <v>3393</v>
      </c>
      <c r="D288" s="157" t="s">
        <v>14308</v>
      </c>
      <c r="E288" s="157" t="s">
        <v>14577</v>
      </c>
      <c r="F288" s="157" t="s">
        <v>3393</v>
      </c>
      <c r="G288" s="165"/>
      <c r="H288" s="186"/>
      <c r="I288" s="165" t="s">
        <v>13711</v>
      </c>
      <c r="J288" s="157"/>
      <c r="K288" s="157"/>
      <c r="L288" s="160">
        <v>9560</v>
      </c>
      <c r="M288" s="160">
        <v>3940</v>
      </c>
      <c r="N288" s="160">
        <v>13807</v>
      </c>
      <c r="O288" s="157" t="s">
        <v>396</v>
      </c>
      <c r="P288" s="160"/>
      <c r="Q288" s="160"/>
      <c r="R288" s="160"/>
      <c r="S288" s="160"/>
      <c r="T288" s="160"/>
      <c r="U288" s="160"/>
      <c r="V288" s="160"/>
      <c r="W288" s="160">
        <v>25</v>
      </c>
      <c r="X288" s="160">
        <v>20</v>
      </c>
      <c r="Y288" s="160">
        <v>18</v>
      </c>
      <c r="Z288" s="160"/>
      <c r="AA288" s="157"/>
      <c r="AB288" s="157"/>
      <c r="AC288" s="160"/>
      <c r="AD288" s="157"/>
      <c r="AE288" s="157">
        <v>2019</v>
      </c>
      <c r="AF288" s="160"/>
      <c r="AG288" s="157"/>
      <c r="AH288" s="157"/>
      <c r="AI288" s="157"/>
      <c r="AJ288" s="157"/>
      <c r="AK288" s="157"/>
      <c r="AL288" s="160">
        <v>36771</v>
      </c>
      <c r="AM288" s="160"/>
      <c r="AN288" s="157"/>
      <c r="AO288" s="157"/>
      <c r="AP288" s="157"/>
      <c r="AQ288" s="157"/>
      <c r="AR288" s="157"/>
      <c r="AS288" s="157"/>
      <c r="AT288" s="157"/>
      <c r="AU288" s="157"/>
      <c r="AV288" s="157"/>
      <c r="AW288" s="157"/>
      <c r="AX288" s="157"/>
      <c r="AY288" s="157"/>
      <c r="AZ288" s="157"/>
      <c r="BA288" s="157"/>
      <c r="BB288" s="157"/>
      <c r="BC288" s="157"/>
      <c r="BD288" s="157"/>
      <c r="BE288" s="157"/>
      <c r="BF288" s="157"/>
    </row>
    <row r="289" spans="1:58" s="72" customFormat="1" ht="24.95" hidden="1" customHeight="1">
      <c r="A289" s="569"/>
      <c r="B289" s="164"/>
      <c r="C289" s="157" t="s">
        <v>3393</v>
      </c>
      <c r="D289" s="157" t="s">
        <v>13899</v>
      </c>
      <c r="E289" s="157" t="s">
        <v>10981</v>
      </c>
      <c r="F289" s="157" t="s">
        <v>3393</v>
      </c>
      <c r="G289" s="165"/>
      <c r="H289" s="186"/>
      <c r="I289" s="165" t="s">
        <v>13711</v>
      </c>
      <c r="J289" s="157"/>
      <c r="K289" s="157"/>
      <c r="L289" s="160">
        <v>375</v>
      </c>
      <c r="M289" s="160"/>
      <c r="N289" s="160"/>
      <c r="O289" s="157" t="s">
        <v>171</v>
      </c>
      <c r="P289" s="160"/>
      <c r="Q289" s="160"/>
      <c r="R289" s="160"/>
      <c r="S289" s="160"/>
      <c r="T289" s="160"/>
      <c r="U289" s="160"/>
      <c r="V289" s="160"/>
      <c r="W289" s="160">
        <v>25</v>
      </c>
      <c r="X289" s="160">
        <v>15</v>
      </c>
      <c r="Y289" s="160">
        <v>6</v>
      </c>
      <c r="Z289" s="160"/>
      <c r="AA289" s="157"/>
      <c r="AB289" s="157"/>
      <c r="AC289" s="160"/>
      <c r="AD289" s="157"/>
      <c r="AE289" s="157">
        <v>2017</v>
      </c>
      <c r="AF289" s="160"/>
      <c r="AG289" s="157"/>
      <c r="AH289" s="157"/>
      <c r="AI289" s="157"/>
      <c r="AJ289" s="157"/>
      <c r="AK289" s="157"/>
      <c r="AL289" s="160"/>
      <c r="AM289" s="160"/>
      <c r="AN289" s="157"/>
      <c r="AO289" s="157"/>
      <c r="AP289" s="157"/>
      <c r="AQ289" s="157"/>
      <c r="AR289" s="157"/>
      <c r="AS289" s="157"/>
      <c r="AT289" s="157"/>
      <c r="AU289" s="157"/>
      <c r="AV289" s="157"/>
      <c r="AW289" s="157"/>
      <c r="AX289" s="157"/>
      <c r="AY289" s="157"/>
      <c r="AZ289" s="157"/>
      <c r="BA289" s="157"/>
      <c r="BB289" s="157"/>
      <c r="BC289" s="157"/>
      <c r="BD289" s="157"/>
      <c r="BE289" s="157"/>
      <c r="BF289" s="157" t="s">
        <v>10982</v>
      </c>
    </row>
    <row r="290" spans="1:58" s="72" customFormat="1" ht="24.95" hidden="1" customHeight="1">
      <c r="A290" s="569"/>
      <c r="B290" s="164"/>
      <c r="C290" s="157" t="s">
        <v>3417</v>
      </c>
      <c r="D290" s="157" t="s">
        <v>14578</v>
      </c>
      <c r="E290" s="157" t="s">
        <v>14579</v>
      </c>
      <c r="F290" s="157" t="s">
        <v>3417</v>
      </c>
      <c r="G290" s="157" t="s">
        <v>4464</v>
      </c>
      <c r="H290" s="574" t="s">
        <v>4465</v>
      </c>
      <c r="I290" s="157" t="s">
        <v>4327</v>
      </c>
      <c r="J290" s="157">
        <v>24</v>
      </c>
      <c r="K290" s="157" t="s">
        <v>384</v>
      </c>
      <c r="L290" s="160">
        <v>14915</v>
      </c>
      <c r="M290" s="160">
        <v>5419</v>
      </c>
      <c r="N290" s="160">
        <v>29310</v>
      </c>
      <c r="O290" s="157" t="s">
        <v>396</v>
      </c>
      <c r="P290" s="160"/>
      <c r="Q290" s="160"/>
      <c r="R290" s="160"/>
      <c r="S290" s="160">
        <v>25</v>
      </c>
      <c r="T290" s="160">
        <v>2.5</v>
      </c>
      <c r="U290" s="160">
        <v>5</v>
      </c>
      <c r="V290" s="160">
        <v>714</v>
      </c>
      <c r="W290" s="160"/>
      <c r="X290" s="160"/>
      <c r="Y290" s="160"/>
      <c r="Z290" s="160"/>
      <c r="AA290" s="157"/>
      <c r="AB290" s="157" t="s">
        <v>384</v>
      </c>
      <c r="AC290" s="160">
        <v>585</v>
      </c>
      <c r="AD290" s="157" t="s">
        <v>4467</v>
      </c>
      <c r="AE290" s="157">
        <v>2012</v>
      </c>
      <c r="AF290" s="157">
        <v>1999</v>
      </c>
      <c r="AG290" s="157"/>
      <c r="AH290" s="157"/>
      <c r="AI290" s="157"/>
      <c r="AJ290" s="157"/>
      <c r="AK290" s="157"/>
      <c r="AL290" s="160">
        <v>2651</v>
      </c>
      <c r="AM290" s="160"/>
      <c r="AN290" s="157"/>
      <c r="AO290" s="157"/>
      <c r="AP290" s="157"/>
      <c r="AQ290" s="157"/>
      <c r="AR290" s="157"/>
      <c r="AS290" s="157"/>
      <c r="AT290" s="157"/>
      <c r="AU290" s="157"/>
      <c r="AV290" s="157"/>
      <c r="AW290" s="157"/>
      <c r="AX290" s="157"/>
      <c r="AY290" s="157"/>
      <c r="AZ290" s="157"/>
      <c r="BA290" s="157"/>
      <c r="BB290" s="157"/>
      <c r="BC290" s="157"/>
      <c r="BD290" s="157"/>
      <c r="BE290" s="157"/>
      <c r="BF290" s="157"/>
    </row>
    <row r="291" spans="1:58" s="72" customFormat="1" ht="24.95" hidden="1" customHeight="1">
      <c r="A291" s="569"/>
      <c r="B291" s="164"/>
      <c r="C291" s="157" t="s">
        <v>3417</v>
      </c>
      <c r="D291" s="157" t="s">
        <v>10971</v>
      </c>
      <c r="E291" s="157" t="s">
        <v>16356</v>
      </c>
      <c r="F291" s="157" t="s">
        <v>3417</v>
      </c>
      <c r="G291" s="157"/>
      <c r="H291" s="574"/>
      <c r="I291" s="157" t="s">
        <v>4327</v>
      </c>
      <c r="J291" s="157"/>
      <c r="K291" s="157"/>
      <c r="L291" s="160"/>
      <c r="M291" s="160"/>
      <c r="N291" s="160">
        <v>7144</v>
      </c>
      <c r="O291" s="157" t="s">
        <v>396</v>
      </c>
      <c r="P291" s="160"/>
      <c r="Q291" s="160"/>
      <c r="R291" s="160"/>
      <c r="S291" s="160" t="s">
        <v>10972</v>
      </c>
      <c r="T291" s="160" t="s">
        <v>4648</v>
      </c>
      <c r="U291" s="160" t="s">
        <v>10973</v>
      </c>
      <c r="V291" s="160" t="s">
        <v>10974</v>
      </c>
      <c r="W291" s="160"/>
      <c r="X291" s="160"/>
      <c r="Y291" s="160"/>
      <c r="Z291" s="160"/>
      <c r="AA291" s="157"/>
      <c r="AB291" s="157"/>
      <c r="AC291" s="160"/>
      <c r="AD291" s="157"/>
      <c r="AE291" s="157">
        <v>2003</v>
      </c>
      <c r="AF291" s="157"/>
      <c r="AG291" s="157"/>
      <c r="AH291" s="157"/>
      <c r="AI291" s="157"/>
      <c r="AJ291" s="157"/>
      <c r="AK291" s="157"/>
      <c r="AL291" s="160"/>
      <c r="AM291" s="160"/>
      <c r="AN291" s="157"/>
      <c r="AO291" s="157"/>
      <c r="AP291" s="157"/>
      <c r="AQ291" s="157"/>
      <c r="AR291" s="157"/>
      <c r="AS291" s="157"/>
      <c r="AT291" s="157"/>
      <c r="AU291" s="157"/>
      <c r="AV291" s="157"/>
      <c r="AW291" s="157"/>
      <c r="AX291" s="157"/>
      <c r="AY291" s="157"/>
      <c r="AZ291" s="157"/>
      <c r="BA291" s="157"/>
      <c r="BB291" s="157"/>
      <c r="BC291" s="157"/>
      <c r="BD291" s="157"/>
      <c r="BE291" s="157"/>
      <c r="BF291" s="157"/>
    </row>
    <row r="292" spans="1:58" s="72" customFormat="1" ht="24.95" hidden="1" customHeight="1">
      <c r="A292" s="569"/>
      <c r="B292" s="164"/>
      <c r="C292" s="157" t="s">
        <v>3417</v>
      </c>
      <c r="D292" s="157" t="s">
        <v>10975</v>
      </c>
      <c r="E292" s="157" t="s">
        <v>16357</v>
      </c>
      <c r="F292" s="157" t="s">
        <v>3417</v>
      </c>
      <c r="G292" s="157"/>
      <c r="H292" s="186"/>
      <c r="I292" s="157" t="s">
        <v>4327</v>
      </c>
      <c r="J292" s="157"/>
      <c r="K292" s="157"/>
      <c r="L292" s="160"/>
      <c r="M292" s="160"/>
      <c r="N292" s="160">
        <v>5563</v>
      </c>
      <c r="O292" s="157" t="s">
        <v>396</v>
      </c>
      <c r="P292" s="160"/>
      <c r="Q292" s="160"/>
      <c r="R292" s="160"/>
      <c r="S292" s="160" t="s">
        <v>4507</v>
      </c>
      <c r="T292" s="160" t="s">
        <v>4648</v>
      </c>
      <c r="U292" s="160" t="s">
        <v>10976</v>
      </c>
      <c r="V292" s="160" t="s">
        <v>10977</v>
      </c>
      <c r="W292" s="160"/>
      <c r="X292" s="160"/>
      <c r="Y292" s="160"/>
      <c r="Z292" s="160"/>
      <c r="AA292" s="157"/>
      <c r="AB292" s="157"/>
      <c r="AC292" s="160"/>
      <c r="AD292" s="157"/>
      <c r="AE292" s="157">
        <v>2011</v>
      </c>
      <c r="AF292" s="157"/>
      <c r="AG292" s="157"/>
      <c r="AH292" s="157"/>
      <c r="AI292" s="157"/>
      <c r="AJ292" s="157"/>
      <c r="AK292" s="157"/>
      <c r="AL292" s="160"/>
      <c r="AM292" s="160"/>
      <c r="AN292" s="157"/>
      <c r="AO292" s="157"/>
      <c r="AP292" s="157"/>
      <c r="AQ292" s="157"/>
      <c r="AR292" s="157"/>
      <c r="AS292" s="157"/>
      <c r="AT292" s="157"/>
      <c r="AU292" s="157"/>
      <c r="AV292" s="157"/>
      <c r="AW292" s="157"/>
      <c r="AX292" s="157"/>
      <c r="AY292" s="157"/>
      <c r="AZ292" s="157"/>
      <c r="BA292" s="157"/>
      <c r="BB292" s="157"/>
      <c r="BC292" s="157"/>
      <c r="BD292" s="157"/>
      <c r="BE292" s="157"/>
      <c r="BF292" s="157"/>
    </row>
    <row r="293" spans="1:58" s="72" customFormat="1" ht="24.95" hidden="1" customHeight="1">
      <c r="A293" s="569"/>
      <c r="B293" s="164"/>
      <c r="C293" s="157" t="s">
        <v>3417</v>
      </c>
      <c r="D293" s="157" t="s">
        <v>10978</v>
      </c>
      <c r="E293" s="157" t="s">
        <v>16358</v>
      </c>
      <c r="F293" s="157" t="s">
        <v>3417</v>
      </c>
      <c r="G293" s="157"/>
      <c r="H293" s="186"/>
      <c r="I293" s="157" t="s">
        <v>4327</v>
      </c>
      <c r="J293" s="157"/>
      <c r="K293" s="157"/>
      <c r="L293" s="160"/>
      <c r="M293" s="160"/>
      <c r="N293" s="160">
        <v>7144</v>
      </c>
      <c r="O293" s="157" t="s">
        <v>396</v>
      </c>
      <c r="P293" s="160"/>
      <c r="Q293" s="160"/>
      <c r="R293" s="160"/>
      <c r="S293" s="160">
        <v>50</v>
      </c>
      <c r="T293" s="160">
        <v>2.5</v>
      </c>
      <c r="U293" s="160">
        <v>10</v>
      </c>
      <c r="V293" s="160">
        <v>1250</v>
      </c>
      <c r="W293" s="160"/>
      <c r="X293" s="160"/>
      <c r="Y293" s="160"/>
      <c r="Z293" s="160"/>
      <c r="AA293" s="157"/>
      <c r="AB293" s="157"/>
      <c r="AC293" s="160"/>
      <c r="AD293" s="157"/>
      <c r="AE293" s="157">
        <v>2012</v>
      </c>
      <c r="AF293" s="157"/>
      <c r="AG293" s="157"/>
      <c r="AH293" s="157"/>
      <c r="AI293" s="157"/>
      <c r="AJ293" s="157"/>
      <c r="AK293" s="157"/>
      <c r="AL293" s="160"/>
      <c r="AM293" s="160"/>
      <c r="AN293" s="157"/>
      <c r="AO293" s="157"/>
      <c r="AP293" s="157"/>
      <c r="AQ293" s="157"/>
      <c r="AR293" s="157"/>
      <c r="AS293" s="157"/>
      <c r="AT293" s="157"/>
      <c r="AU293" s="157"/>
      <c r="AV293" s="157"/>
      <c r="AW293" s="157"/>
      <c r="AX293" s="157"/>
      <c r="AY293" s="157"/>
      <c r="AZ293" s="157"/>
      <c r="BA293" s="157"/>
      <c r="BB293" s="157"/>
      <c r="BC293" s="157"/>
      <c r="BD293" s="157"/>
      <c r="BE293" s="157"/>
      <c r="BF293" s="157"/>
    </row>
    <row r="294" spans="1:58" s="72" customFormat="1" ht="24.95" hidden="1" customHeight="1">
      <c r="A294" s="569"/>
      <c r="B294" s="164"/>
      <c r="C294" s="157" t="s">
        <v>3417</v>
      </c>
      <c r="D294" s="157" t="s">
        <v>14580</v>
      </c>
      <c r="E294" s="157" t="s">
        <v>12489</v>
      </c>
      <c r="F294" s="157" t="s">
        <v>3417</v>
      </c>
      <c r="G294" s="157"/>
      <c r="H294" s="186"/>
      <c r="I294" s="157" t="s">
        <v>12421</v>
      </c>
      <c r="J294" s="157"/>
      <c r="K294" s="157"/>
      <c r="L294" s="160">
        <v>8869</v>
      </c>
      <c r="M294" s="160">
        <v>1699.88</v>
      </c>
      <c r="N294" s="160">
        <v>5528</v>
      </c>
      <c r="O294" s="157" t="s">
        <v>396</v>
      </c>
      <c r="P294" s="160"/>
      <c r="Q294" s="160"/>
      <c r="R294" s="160"/>
      <c r="S294" s="160" t="s">
        <v>12490</v>
      </c>
      <c r="T294" s="160"/>
      <c r="U294" s="160" t="s">
        <v>4509</v>
      </c>
      <c r="V294" s="160"/>
      <c r="W294" s="160"/>
      <c r="X294" s="160"/>
      <c r="Y294" s="160"/>
      <c r="Z294" s="160">
        <v>1055</v>
      </c>
      <c r="AA294" s="157"/>
      <c r="AB294" s="157"/>
      <c r="AC294" s="160"/>
      <c r="AD294" s="157"/>
      <c r="AE294" s="157">
        <v>2018</v>
      </c>
      <c r="AF294" s="157"/>
      <c r="AG294" s="157"/>
      <c r="AH294" s="157"/>
      <c r="AI294" s="157"/>
      <c r="AJ294" s="157"/>
      <c r="AK294" s="157"/>
      <c r="AL294" s="160">
        <v>14000</v>
      </c>
      <c r="AM294" s="160"/>
      <c r="AN294" s="157"/>
      <c r="AO294" s="157"/>
      <c r="AP294" s="157"/>
      <c r="AQ294" s="157"/>
      <c r="AR294" s="157"/>
      <c r="AS294" s="157"/>
      <c r="AT294" s="157"/>
      <c r="AU294" s="157"/>
      <c r="AV294" s="157"/>
      <c r="AW294" s="157"/>
      <c r="AX294" s="157"/>
      <c r="AY294" s="157"/>
      <c r="AZ294" s="157"/>
      <c r="BA294" s="157"/>
      <c r="BB294" s="157"/>
      <c r="BC294" s="157"/>
      <c r="BD294" s="157"/>
      <c r="BE294" s="157"/>
      <c r="BF294" s="157"/>
    </row>
    <row r="295" spans="1:58" s="72" customFormat="1" ht="24.95" hidden="1" customHeight="1">
      <c r="A295" s="569"/>
      <c r="B295" s="164"/>
      <c r="C295" s="157" t="s">
        <v>3417</v>
      </c>
      <c r="D295" s="157" t="s">
        <v>14314</v>
      </c>
      <c r="E295" s="157" t="s">
        <v>14315</v>
      </c>
      <c r="F295" s="157" t="s">
        <v>3417</v>
      </c>
      <c r="G295" s="157"/>
      <c r="H295" s="186"/>
      <c r="I295" s="157" t="s">
        <v>4327</v>
      </c>
      <c r="J295" s="157"/>
      <c r="K295" s="157"/>
      <c r="L295" s="160">
        <v>8156</v>
      </c>
      <c r="M295" s="160">
        <v>1576.7</v>
      </c>
      <c r="N295" s="160">
        <v>3583</v>
      </c>
      <c r="O295" s="157" t="s">
        <v>396</v>
      </c>
      <c r="P295" s="160"/>
      <c r="Q295" s="160"/>
      <c r="R295" s="160"/>
      <c r="S295" s="160">
        <v>25</v>
      </c>
      <c r="T295" s="160"/>
      <c r="U295" s="160">
        <v>5</v>
      </c>
      <c r="V295" s="160">
        <v>1058</v>
      </c>
      <c r="W295" s="160"/>
      <c r="X295" s="160"/>
      <c r="Y295" s="160"/>
      <c r="Z295" s="160"/>
      <c r="AA295" s="157"/>
      <c r="AB295" s="157"/>
      <c r="AC295" s="160"/>
      <c r="AD295" s="157"/>
      <c r="AE295" s="157">
        <v>2020</v>
      </c>
      <c r="AF295" s="157"/>
      <c r="AG295" s="157"/>
      <c r="AH295" s="157"/>
      <c r="AI295" s="157"/>
      <c r="AJ295" s="157"/>
      <c r="AK295" s="157"/>
      <c r="AL295" s="160">
        <v>12599</v>
      </c>
      <c r="AM295" s="160"/>
      <c r="AN295" s="157"/>
      <c r="AO295" s="157"/>
      <c r="AP295" s="157"/>
      <c r="AQ295" s="157"/>
      <c r="AR295" s="157"/>
      <c r="AS295" s="157"/>
      <c r="AT295" s="157"/>
      <c r="AU295" s="157"/>
      <c r="AV295" s="157"/>
      <c r="AW295" s="157"/>
      <c r="AX295" s="157"/>
      <c r="AY295" s="157"/>
      <c r="AZ295" s="157"/>
      <c r="BA295" s="157"/>
      <c r="BB295" s="157"/>
      <c r="BC295" s="157"/>
      <c r="BD295" s="157"/>
      <c r="BE295" s="157"/>
      <c r="BF295" s="157"/>
    </row>
    <row r="296" spans="1:58" s="72" customFormat="1" ht="24.95" hidden="1" customHeight="1">
      <c r="A296" s="569"/>
      <c r="B296" s="164"/>
      <c r="C296" s="157" t="s">
        <v>1578</v>
      </c>
      <c r="D296" s="157" t="s">
        <v>4544</v>
      </c>
      <c r="E296" s="157" t="s">
        <v>14581</v>
      </c>
      <c r="F296" s="157" t="s">
        <v>1578</v>
      </c>
      <c r="G296" s="157" t="s">
        <v>4486</v>
      </c>
      <c r="H296" s="186" t="s">
        <v>4487</v>
      </c>
      <c r="I296" s="157" t="s">
        <v>4545</v>
      </c>
      <c r="J296" s="157">
        <v>14</v>
      </c>
      <c r="K296" s="157" t="s">
        <v>4489</v>
      </c>
      <c r="L296" s="160">
        <v>14806</v>
      </c>
      <c r="M296" s="160">
        <v>1174</v>
      </c>
      <c r="N296" s="160">
        <v>4625</v>
      </c>
      <c r="O296" s="157" t="s">
        <v>396</v>
      </c>
      <c r="P296" s="160"/>
      <c r="Q296" s="160"/>
      <c r="R296" s="160"/>
      <c r="S296" s="160"/>
      <c r="T296" s="160"/>
      <c r="U296" s="160"/>
      <c r="V296" s="160"/>
      <c r="W296" s="160">
        <v>25</v>
      </c>
      <c r="X296" s="160">
        <v>13</v>
      </c>
      <c r="Y296" s="160">
        <v>6</v>
      </c>
      <c r="Z296" s="160">
        <v>325</v>
      </c>
      <c r="AA296" s="157"/>
      <c r="AB296" s="157"/>
      <c r="AC296" s="160">
        <v>350</v>
      </c>
      <c r="AD296" s="157"/>
      <c r="AE296" s="157">
        <v>1993</v>
      </c>
      <c r="AF296" s="157">
        <v>1993</v>
      </c>
      <c r="AG296" s="157">
        <v>3850</v>
      </c>
      <c r="AH296" s="157">
        <v>2040</v>
      </c>
      <c r="AI296" s="157"/>
      <c r="AJ296" s="157"/>
      <c r="AK296" s="157"/>
      <c r="AL296" s="160">
        <v>7883</v>
      </c>
      <c r="AM296" s="160">
        <v>13773</v>
      </c>
      <c r="AN296" s="157"/>
      <c r="AO296" s="157"/>
      <c r="AP296" s="157"/>
      <c r="AQ296" s="157"/>
      <c r="AR296" s="157"/>
      <c r="AS296" s="157"/>
      <c r="AT296" s="157"/>
      <c r="AU296" s="157"/>
      <c r="AV296" s="157"/>
      <c r="AW296" s="157"/>
      <c r="AX296" s="157"/>
      <c r="AY296" s="157"/>
      <c r="AZ296" s="157"/>
      <c r="BA296" s="157"/>
      <c r="BB296" s="157"/>
      <c r="BC296" s="157"/>
      <c r="BD296" s="157"/>
      <c r="BE296" s="157"/>
      <c r="BF296" s="157" t="s">
        <v>4514</v>
      </c>
    </row>
    <row r="297" spans="1:58" s="72" customFormat="1" ht="24.95" hidden="1" customHeight="1">
      <c r="A297" s="569"/>
      <c r="B297" s="164"/>
      <c r="C297" s="157" t="s">
        <v>1578</v>
      </c>
      <c r="D297" s="157" t="s">
        <v>4546</v>
      </c>
      <c r="E297" s="157" t="s">
        <v>4547</v>
      </c>
      <c r="F297" s="157" t="s">
        <v>1578</v>
      </c>
      <c r="G297" s="157" t="s">
        <v>299</v>
      </c>
      <c r="H297" s="186">
        <v>6933</v>
      </c>
      <c r="I297" s="157">
        <v>1236</v>
      </c>
      <c r="J297" s="157">
        <v>3257</v>
      </c>
      <c r="K297" s="157" t="s">
        <v>396</v>
      </c>
      <c r="L297" s="160">
        <v>6933</v>
      </c>
      <c r="M297" s="160">
        <v>1236</v>
      </c>
      <c r="N297" s="160">
        <v>3257</v>
      </c>
      <c r="O297" s="157" t="s">
        <v>396</v>
      </c>
      <c r="P297" s="160"/>
      <c r="Q297" s="160"/>
      <c r="R297" s="160"/>
      <c r="S297" s="160"/>
      <c r="T297" s="160"/>
      <c r="U297" s="160"/>
      <c r="V297" s="160"/>
      <c r="W297" s="160">
        <v>25</v>
      </c>
      <c r="X297" s="160">
        <v>13</v>
      </c>
      <c r="Y297" s="160">
        <v>6</v>
      </c>
      <c r="Z297" s="160">
        <v>325</v>
      </c>
      <c r="AA297" s="157"/>
      <c r="AB297" s="157"/>
      <c r="AC297" s="160"/>
      <c r="AD297" s="157"/>
      <c r="AE297" s="157">
        <v>2003</v>
      </c>
      <c r="AF297" s="157"/>
      <c r="AG297" s="157"/>
      <c r="AH297" s="157"/>
      <c r="AI297" s="157"/>
      <c r="AJ297" s="157"/>
      <c r="AK297" s="157"/>
      <c r="AL297" s="160">
        <v>6000</v>
      </c>
      <c r="AM297" s="160"/>
      <c r="AN297" s="157"/>
      <c r="AO297" s="157"/>
      <c r="AP297" s="157"/>
      <c r="AQ297" s="157"/>
      <c r="AR297" s="157"/>
      <c r="AS297" s="157"/>
      <c r="AT297" s="157"/>
      <c r="AU297" s="157"/>
      <c r="AV297" s="157"/>
      <c r="AW297" s="157"/>
      <c r="AX297" s="157"/>
      <c r="AY297" s="157"/>
      <c r="AZ297" s="157"/>
      <c r="BA297" s="157"/>
      <c r="BB297" s="157"/>
      <c r="BC297" s="157"/>
      <c r="BD297" s="157"/>
      <c r="BE297" s="157"/>
      <c r="BF297" s="157"/>
    </row>
    <row r="298" spans="1:58" s="72" customFormat="1" ht="24.95" hidden="1" customHeight="1">
      <c r="A298" s="569" t="s">
        <v>145</v>
      </c>
      <c r="B298" s="164"/>
      <c r="C298" s="157" t="s">
        <v>3434</v>
      </c>
      <c r="D298" s="157" t="s">
        <v>4579</v>
      </c>
      <c r="E298" s="157" t="s">
        <v>10983</v>
      </c>
      <c r="F298" s="157" t="s">
        <v>3434</v>
      </c>
      <c r="G298" s="157" t="s">
        <v>3437</v>
      </c>
      <c r="H298" s="186" t="s">
        <v>203</v>
      </c>
      <c r="I298" s="157" t="s">
        <v>16359</v>
      </c>
      <c r="J298" s="157">
        <v>3</v>
      </c>
      <c r="K298" s="157"/>
      <c r="L298" s="160">
        <v>13000</v>
      </c>
      <c r="M298" s="160">
        <v>190</v>
      </c>
      <c r="N298" s="160">
        <v>236</v>
      </c>
      <c r="O298" s="157" t="s">
        <v>171</v>
      </c>
      <c r="P298" s="160"/>
      <c r="Q298" s="160"/>
      <c r="R298" s="160"/>
      <c r="S298" s="160"/>
      <c r="T298" s="160"/>
      <c r="U298" s="160"/>
      <c r="V298" s="160"/>
      <c r="W298" s="160">
        <v>25</v>
      </c>
      <c r="X298" s="160">
        <v>13</v>
      </c>
      <c r="Y298" s="160">
        <v>5</v>
      </c>
      <c r="Z298" s="160">
        <v>38</v>
      </c>
      <c r="AA298" s="157">
        <v>50</v>
      </c>
      <c r="AB298" s="157"/>
      <c r="AC298" s="160">
        <v>150</v>
      </c>
      <c r="AD298" s="157"/>
      <c r="AE298" s="157">
        <v>2003</v>
      </c>
      <c r="AF298" s="157">
        <v>2003</v>
      </c>
      <c r="AG298" s="157">
        <v>250</v>
      </c>
      <c r="AH298" s="157"/>
      <c r="AI298" s="157">
        <v>250</v>
      </c>
      <c r="AJ298" s="157"/>
      <c r="AK298" s="157"/>
      <c r="AL298" s="160">
        <v>500</v>
      </c>
      <c r="AM298" s="160">
        <v>500</v>
      </c>
      <c r="AN298" s="157"/>
      <c r="AO298" s="157"/>
      <c r="AP298" s="157"/>
      <c r="AQ298" s="157"/>
      <c r="AR298" s="157"/>
      <c r="AS298" s="157" t="s">
        <v>4572</v>
      </c>
      <c r="AT298" s="157"/>
      <c r="AU298" s="157"/>
      <c r="AV298" s="157"/>
      <c r="AW298" s="157"/>
      <c r="AX298" s="157"/>
      <c r="AY298" s="157"/>
      <c r="AZ298" s="157"/>
      <c r="BA298" s="157"/>
      <c r="BB298" s="157"/>
      <c r="BC298" s="157"/>
      <c r="BD298" s="157"/>
      <c r="BE298" s="157"/>
      <c r="BF298" s="157"/>
    </row>
    <row r="299" spans="1:58" s="72" customFormat="1" ht="24.95" hidden="1" customHeight="1">
      <c r="A299" s="569" t="s">
        <v>91</v>
      </c>
      <c r="B299" s="164"/>
      <c r="C299" s="157" t="s">
        <v>3434</v>
      </c>
      <c r="D299" s="157" t="s">
        <v>4581</v>
      </c>
      <c r="E299" s="157" t="s">
        <v>14582</v>
      </c>
      <c r="F299" s="157" t="s">
        <v>3434</v>
      </c>
      <c r="G299" s="157"/>
      <c r="H299" s="574"/>
      <c r="I299" s="157" t="s">
        <v>16269</v>
      </c>
      <c r="J299" s="157"/>
      <c r="K299" s="157"/>
      <c r="L299" s="160">
        <v>3360</v>
      </c>
      <c r="M299" s="160">
        <v>671.17</v>
      </c>
      <c r="N299" s="160">
        <v>3460</v>
      </c>
      <c r="O299" s="157" t="s">
        <v>396</v>
      </c>
      <c r="P299" s="160"/>
      <c r="Q299" s="160"/>
      <c r="R299" s="160"/>
      <c r="S299" s="160">
        <v>25</v>
      </c>
      <c r="T299" s="160">
        <v>10.5</v>
      </c>
      <c r="U299" s="160">
        <v>4</v>
      </c>
      <c r="V299" s="160">
        <v>262.5</v>
      </c>
      <c r="W299" s="160">
        <v>15</v>
      </c>
      <c r="X299" s="160">
        <v>10.5</v>
      </c>
      <c r="Y299" s="160">
        <v>4</v>
      </c>
      <c r="Z299" s="160">
        <v>157.5</v>
      </c>
      <c r="AA299" s="157"/>
      <c r="AB299" s="157"/>
      <c r="AC299" s="160"/>
      <c r="AD299" s="157"/>
      <c r="AE299" s="157">
        <v>2002</v>
      </c>
      <c r="AF299" s="157">
        <v>2002</v>
      </c>
      <c r="AG299" s="157"/>
      <c r="AH299" s="157"/>
      <c r="AI299" s="157"/>
      <c r="AJ299" s="157"/>
      <c r="AK299" s="157"/>
      <c r="AL299" s="160"/>
      <c r="AM299" s="160"/>
      <c r="AN299" s="157"/>
      <c r="AO299" s="157"/>
      <c r="AP299" s="157"/>
      <c r="AQ299" s="157"/>
      <c r="AR299" s="157"/>
      <c r="AS299" s="157"/>
      <c r="AT299" s="157"/>
      <c r="AU299" s="157"/>
      <c r="AV299" s="157"/>
      <c r="AW299" s="157"/>
      <c r="AX299" s="157"/>
      <c r="AY299" s="157"/>
      <c r="AZ299" s="157"/>
      <c r="BA299" s="157"/>
      <c r="BB299" s="157"/>
      <c r="BC299" s="157"/>
      <c r="BD299" s="157"/>
      <c r="BE299" s="157" t="s">
        <v>4553</v>
      </c>
      <c r="BF299" s="157"/>
    </row>
    <row r="300" spans="1:58" s="72" customFormat="1" ht="24.95" hidden="1" customHeight="1">
      <c r="A300" s="569" t="s">
        <v>310</v>
      </c>
      <c r="B300" s="164"/>
      <c r="C300" s="157" t="s">
        <v>3434</v>
      </c>
      <c r="D300" s="157" t="s">
        <v>4582</v>
      </c>
      <c r="E300" s="157" t="s">
        <v>4583</v>
      </c>
      <c r="F300" s="157" t="s">
        <v>3434</v>
      </c>
      <c r="G300" s="157"/>
      <c r="H300" s="574"/>
      <c r="I300" s="157" t="s">
        <v>16269</v>
      </c>
      <c r="J300" s="157"/>
      <c r="K300" s="157"/>
      <c r="L300" s="160">
        <v>2205</v>
      </c>
      <c r="M300" s="160">
        <v>2205</v>
      </c>
      <c r="N300" s="160">
        <v>2205.37</v>
      </c>
      <c r="O300" s="157" t="s">
        <v>396</v>
      </c>
      <c r="P300" s="160"/>
      <c r="Q300" s="160"/>
      <c r="R300" s="160"/>
      <c r="S300" s="160">
        <v>25</v>
      </c>
      <c r="T300" s="160"/>
      <c r="U300" s="160">
        <v>8</v>
      </c>
      <c r="V300" s="160"/>
      <c r="W300" s="160"/>
      <c r="X300" s="160"/>
      <c r="Y300" s="160"/>
      <c r="Z300" s="160"/>
      <c r="AA300" s="157"/>
      <c r="AB300" s="157"/>
      <c r="AC300" s="160"/>
      <c r="AD300" s="157"/>
      <c r="AE300" s="157">
        <v>2013</v>
      </c>
      <c r="AF300" s="157"/>
      <c r="AG300" s="157"/>
      <c r="AH300" s="157"/>
      <c r="AI300" s="157"/>
      <c r="AJ300" s="157"/>
      <c r="AK300" s="157"/>
      <c r="AL300" s="160"/>
      <c r="AM300" s="160"/>
      <c r="AN300" s="157"/>
      <c r="AO300" s="157"/>
      <c r="AP300" s="157"/>
      <c r="AQ300" s="157"/>
      <c r="AR300" s="157"/>
      <c r="AS300" s="157"/>
      <c r="AT300" s="157"/>
      <c r="AU300" s="157"/>
      <c r="AV300" s="157"/>
      <c r="AW300" s="157"/>
      <c r="AX300" s="157"/>
      <c r="AY300" s="157"/>
      <c r="AZ300" s="157"/>
      <c r="BA300" s="157"/>
      <c r="BB300" s="157"/>
      <c r="BC300" s="157"/>
      <c r="BD300" s="157"/>
      <c r="BE300" s="157"/>
      <c r="BF300" s="157" t="s">
        <v>4584</v>
      </c>
    </row>
    <row r="301" spans="1:58" s="72" customFormat="1" ht="24.95" hidden="1" customHeight="1">
      <c r="A301" s="569"/>
      <c r="B301" s="164"/>
      <c r="C301" s="157" t="s">
        <v>3434</v>
      </c>
      <c r="D301" s="157" t="s">
        <v>14583</v>
      </c>
      <c r="E301" s="157" t="s">
        <v>14584</v>
      </c>
      <c r="F301" s="157" t="s">
        <v>3434</v>
      </c>
      <c r="G301" s="157"/>
      <c r="H301" s="186"/>
      <c r="I301" s="157" t="s">
        <v>16269</v>
      </c>
      <c r="J301" s="157"/>
      <c r="K301" s="157"/>
      <c r="L301" s="160">
        <v>2534</v>
      </c>
      <c r="M301" s="160">
        <v>1403.37</v>
      </c>
      <c r="N301" s="160">
        <v>4294</v>
      </c>
      <c r="O301" s="157" t="s">
        <v>396</v>
      </c>
      <c r="P301" s="160"/>
      <c r="Q301" s="160"/>
      <c r="R301" s="160"/>
      <c r="S301" s="160">
        <v>25</v>
      </c>
      <c r="T301" s="160">
        <v>10</v>
      </c>
      <c r="U301" s="160">
        <v>5</v>
      </c>
      <c r="V301" s="160">
        <v>250</v>
      </c>
      <c r="W301" s="160">
        <v>7</v>
      </c>
      <c r="X301" s="160">
        <v>4.5</v>
      </c>
      <c r="Y301" s="160"/>
      <c r="Z301" s="160">
        <v>31.5</v>
      </c>
      <c r="AA301" s="157"/>
      <c r="AB301" s="157"/>
      <c r="AC301" s="160"/>
      <c r="AD301" s="157"/>
      <c r="AE301" s="157">
        <v>2013</v>
      </c>
      <c r="AF301" s="157"/>
      <c r="AG301" s="157"/>
      <c r="AH301" s="157"/>
      <c r="AI301" s="157"/>
      <c r="AJ301" s="157"/>
      <c r="AK301" s="157"/>
      <c r="AL301" s="160"/>
      <c r="AM301" s="160"/>
      <c r="AN301" s="157"/>
      <c r="AO301" s="157"/>
      <c r="AP301" s="157"/>
      <c r="AQ301" s="157"/>
      <c r="AR301" s="157"/>
      <c r="AS301" s="157"/>
      <c r="AT301" s="157"/>
      <c r="AU301" s="157"/>
      <c r="AV301" s="157"/>
      <c r="AW301" s="157"/>
      <c r="AX301" s="157"/>
      <c r="AY301" s="157"/>
      <c r="AZ301" s="157"/>
      <c r="BA301" s="157"/>
      <c r="BB301" s="157"/>
      <c r="BC301" s="157"/>
      <c r="BD301" s="157"/>
      <c r="BE301" s="157"/>
      <c r="BF301" s="157"/>
    </row>
    <row r="302" spans="1:58" s="72" customFormat="1" ht="24.95" hidden="1" customHeight="1">
      <c r="A302" s="569"/>
      <c r="B302" s="164"/>
      <c r="C302" s="157" t="s">
        <v>588</v>
      </c>
      <c r="D302" s="157" t="s">
        <v>4577</v>
      </c>
      <c r="E302" s="157" t="s">
        <v>4578</v>
      </c>
      <c r="F302" s="157" t="s">
        <v>588</v>
      </c>
      <c r="G302" s="157"/>
      <c r="H302" s="186"/>
      <c r="I302" s="157" t="s">
        <v>4336</v>
      </c>
      <c r="J302" s="157">
        <v>30582</v>
      </c>
      <c r="K302" s="157">
        <v>6054</v>
      </c>
      <c r="L302" s="160">
        <v>30582</v>
      </c>
      <c r="M302" s="160">
        <v>6054</v>
      </c>
      <c r="N302" s="160">
        <v>26925.87</v>
      </c>
      <c r="O302" s="157" t="s">
        <v>396</v>
      </c>
      <c r="P302" s="160"/>
      <c r="Q302" s="160"/>
      <c r="R302" s="160"/>
      <c r="S302" s="160"/>
      <c r="T302" s="160"/>
      <c r="U302" s="160"/>
      <c r="V302" s="160"/>
      <c r="W302" s="160">
        <v>25</v>
      </c>
      <c r="X302" s="160">
        <v>15</v>
      </c>
      <c r="Y302" s="160">
        <v>6</v>
      </c>
      <c r="Z302" s="160">
        <v>375</v>
      </c>
      <c r="AA302" s="157"/>
      <c r="AB302" s="157"/>
      <c r="AC302" s="160"/>
      <c r="AD302" s="157"/>
      <c r="AE302" s="157">
        <v>2011</v>
      </c>
      <c r="AF302" s="157"/>
      <c r="AG302" s="157"/>
      <c r="AH302" s="157"/>
      <c r="AI302" s="157"/>
      <c r="AJ302" s="157"/>
      <c r="AK302" s="157"/>
      <c r="AL302" s="160">
        <v>61610</v>
      </c>
      <c r="AM302" s="160"/>
      <c r="AN302" s="157"/>
      <c r="AO302" s="157"/>
      <c r="AP302" s="157"/>
      <c r="AQ302" s="157"/>
      <c r="AR302" s="157"/>
      <c r="AS302" s="157"/>
      <c r="AT302" s="157"/>
      <c r="AU302" s="157"/>
      <c r="AV302" s="157"/>
      <c r="AW302" s="157"/>
      <c r="AX302" s="157"/>
      <c r="AY302" s="157"/>
      <c r="AZ302" s="157"/>
      <c r="BA302" s="157"/>
      <c r="BB302" s="157"/>
      <c r="BC302" s="157"/>
      <c r="BD302" s="157"/>
      <c r="BE302" s="157"/>
      <c r="BF302" s="157"/>
    </row>
    <row r="303" spans="1:58" s="72" customFormat="1" ht="24.95" hidden="1" customHeight="1">
      <c r="A303" s="569">
        <v>5</v>
      </c>
      <c r="B303" s="164"/>
      <c r="C303" s="157" t="s">
        <v>3414</v>
      </c>
      <c r="D303" s="157" t="s">
        <v>14585</v>
      </c>
      <c r="E303" s="157" t="s">
        <v>4566</v>
      </c>
      <c r="F303" s="157" t="s">
        <v>3414</v>
      </c>
      <c r="G303" s="157"/>
      <c r="H303" s="186"/>
      <c r="I303" s="157" t="s">
        <v>3177</v>
      </c>
      <c r="J303" s="157"/>
      <c r="K303" s="157"/>
      <c r="L303" s="160">
        <v>1953.1</v>
      </c>
      <c r="M303" s="160">
        <v>1145.97</v>
      </c>
      <c r="N303" s="160">
        <v>9960.89</v>
      </c>
      <c r="O303" s="157" t="s">
        <v>396</v>
      </c>
      <c r="P303" s="160"/>
      <c r="Q303" s="160"/>
      <c r="R303" s="160"/>
      <c r="S303" s="160"/>
      <c r="T303" s="160"/>
      <c r="U303" s="160"/>
      <c r="V303" s="160"/>
      <c r="W303" s="160">
        <v>25</v>
      </c>
      <c r="X303" s="160">
        <v>15</v>
      </c>
      <c r="Y303" s="160">
        <v>6</v>
      </c>
      <c r="Z303" s="160">
        <v>375</v>
      </c>
      <c r="AA303" s="157"/>
      <c r="AB303" s="157"/>
      <c r="AC303" s="160"/>
      <c r="AD303" s="157"/>
      <c r="AE303" s="157">
        <v>2004</v>
      </c>
      <c r="AF303" s="157"/>
      <c r="AG303" s="157"/>
      <c r="AH303" s="157"/>
      <c r="AI303" s="157"/>
      <c r="AJ303" s="157"/>
      <c r="AK303" s="157"/>
      <c r="AL303" s="160"/>
      <c r="AM303" s="160"/>
      <c r="AN303" s="157"/>
      <c r="AO303" s="157"/>
      <c r="AP303" s="157"/>
      <c r="AQ303" s="157"/>
      <c r="AR303" s="157"/>
      <c r="AS303" s="157"/>
      <c r="AT303" s="157"/>
      <c r="AU303" s="157"/>
      <c r="AV303" s="157"/>
      <c r="AW303" s="157"/>
      <c r="AX303" s="157"/>
      <c r="AY303" s="157"/>
      <c r="AZ303" s="157"/>
      <c r="BA303" s="157"/>
      <c r="BB303" s="157"/>
      <c r="BC303" s="157"/>
      <c r="BD303" s="157"/>
      <c r="BE303" s="157"/>
      <c r="BF303" s="157"/>
    </row>
    <row r="304" spans="1:58" s="72" customFormat="1" ht="24.95" hidden="1" customHeight="1">
      <c r="A304" s="569"/>
      <c r="B304" s="164"/>
      <c r="C304" s="157" t="s">
        <v>3414</v>
      </c>
      <c r="D304" s="157" t="s">
        <v>14586</v>
      </c>
      <c r="E304" s="157" t="s">
        <v>4567</v>
      </c>
      <c r="F304" s="157" t="s">
        <v>3414</v>
      </c>
      <c r="G304" s="157"/>
      <c r="H304" s="186"/>
      <c r="I304" s="157" t="s">
        <v>4568</v>
      </c>
      <c r="J304" s="157"/>
      <c r="K304" s="157"/>
      <c r="L304" s="160">
        <v>1471.1</v>
      </c>
      <c r="M304" s="160">
        <v>755.26</v>
      </c>
      <c r="N304" s="160">
        <v>5155</v>
      </c>
      <c r="O304" s="157" t="s">
        <v>396</v>
      </c>
      <c r="P304" s="160"/>
      <c r="Q304" s="160"/>
      <c r="R304" s="160"/>
      <c r="S304" s="160"/>
      <c r="T304" s="160"/>
      <c r="U304" s="160"/>
      <c r="V304" s="160"/>
      <c r="W304" s="160">
        <v>25</v>
      </c>
      <c r="X304" s="160">
        <v>13</v>
      </c>
      <c r="Y304" s="160">
        <v>6</v>
      </c>
      <c r="Z304" s="160">
        <v>325</v>
      </c>
      <c r="AA304" s="157"/>
      <c r="AB304" s="157"/>
      <c r="AC304" s="160"/>
      <c r="AD304" s="157"/>
      <c r="AE304" s="157">
        <v>1997</v>
      </c>
      <c r="AF304" s="157"/>
      <c r="AG304" s="157"/>
      <c r="AH304" s="157"/>
      <c r="AI304" s="157"/>
      <c r="AJ304" s="157"/>
      <c r="AK304" s="157"/>
      <c r="AL304" s="160"/>
      <c r="AM304" s="160"/>
      <c r="AN304" s="157"/>
      <c r="AO304" s="157"/>
      <c r="AP304" s="157"/>
      <c r="AQ304" s="157"/>
      <c r="AR304" s="157"/>
      <c r="AS304" s="157"/>
      <c r="AT304" s="157"/>
      <c r="AU304" s="157"/>
      <c r="AV304" s="157"/>
      <c r="AW304" s="157"/>
      <c r="AX304" s="157"/>
      <c r="AY304" s="157"/>
      <c r="AZ304" s="157"/>
      <c r="BA304" s="157"/>
      <c r="BB304" s="157"/>
      <c r="BC304" s="157"/>
      <c r="BD304" s="157"/>
      <c r="BE304" s="157"/>
      <c r="BF304" s="157"/>
    </row>
    <row r="305" spans="1:58" s="72" customFormat="1" ht="24.95" hidden="1" customHeight="1">
      <c r="A305" s="569">
        <v>8</v>
      </c>
      <c r="B305" s="164"/>
      <c r="C305" s="157" t="s">
        <v>3422</v>
      </c>
      <c r="D305" s="157" t="s">
        <v>4569</v>
      </c>
      <c r="E305" s="157" t="s">
        <v>4570</v>
      </c>
      <c r="F305" s="157" t="s">
        <v>3422</v>
      </c>
      <c r="G305" s="157" t="s">
        <v>3437</v>
      </c>
      <c r="H305" s="186" t="s">
        <v>203</v>
      </c>
      <c r="I305" s="157" t="s">
        <v>4571</v>
      </c>
      <c r="J305" s="157">
        <v>3</v>
      </c>
      <c r="K305" s="157"/>
      <c r="L305" s="160">
        <v>2357</v>
      </c>
      <c r="M305" s="160">
        <v>863</v>
      </c>
      <c r="N305" s="160">
        <v>6334</v>
      </c>
      <c r="O305" s="157" t="s">
        <v>396</v>
      </c>
      <c r="P305" s="160"/>
      <c r="Q305" s="160"/>
      <c r="R305" s="160"/>
      <c r="S305" s="160">
        <v>25</v>
      </c>
      <c r="T305" s="160">
        <v>15</v>
      </c>
      <c r="U305" s="160">
        <v>6</v>
      </c>
      <c r="V305" s="160">
        <v>375</v>
      </c>
      <c r="W305" s="160"/>
      <c r="X305" s="160"/>
      <c r="Y305" s="160"/>
      <c r="Z305" s="160"/>
      <c r="AA305" s="157">
        <v>50</v>
      </c>
      <c r="AB305" s="157"/>
      <c r="AC305" s="160"/>
      <c r="AD305" s="157"/>
      <c r="AE305" s="157">
        <v>2007</v>
      </c>
      <c r="AF305" s="157">
        <v>2007</v>
      </c>
      <c r="AG305" s="157">
        <v>250</v>
      </c>
      <c r="AH305" s="157"/>
      <c r="AI305" s="157">
        <v>250</v>
      </c>
      <c r="AJ305" s="157"/>
      <c r="AK305" s="157"/>
      <c r="AL305" s="160">
        <v>14415</v>
      </c>
      <c r="AM305" s="160">
        <v>14415</v>
      </c>
      <c r="AN305" s="157"/>
      <c r="AO305" s="157"/>
      <c r="AP305" s="157"/>
      <c r="AQ305" s="157"/>
      <c r="AR305" s="157"/>
      <c r="AS305" s="157" t="s">
        <v>4572</v>
      </c>
      <c r="AT305" s="157"/>
      <c r="AU305" s="157"/>
      <c r="AV305" s="157"/>
      <c r="AW305" s="157"/>
      <c r="AX305" s="157"/>
      <c r="AY305" s="157"/>
      <c r="AZ305" s="157"/>
      <c r="BA305" s="157"/>
      <c r="BB305" s="157"/>
      <c r="BC305" s="157"/>
      <c r="BD305" s="157"/>
      <c r="BE305" s="157"/>
      <c r="BF305" s="157" t="s">
        <v>4573</v>
      </c>
    </row>
    <row r="306" spans="1:58" s="72" customFormat="1" ht="24.95" hidden="1" customHeight="1">
      <c r="A306" s="569">
        <v>9</v>
      </c>
      <c r="B306" s="164"/>
      <c r="C306" s="157" t="s">
        <v>3422</v>
      </c>
      <c r="D306" s="157" t="s">
        <v>4574</v>
      </c>
      <c r="E306" s="157" t="s">
        <v>4575</v>
      </c>
      <c r="F306" s="157" t="s">
        <v>3422</v>
      </c>
      <c r="G306" s="157"/>
      <c r="H306" s="186"/>
      <c r="I306" s="157" t="s">
        <v>4576</v>
      </c>
      <c r="J306" s="157"/>
      <c r="K306" s="157"/>
      <c r="L306" s="160">
        <v>2597</v>
      </c>
      <c r="M306" s="160">
        <v>1645</v>
      </c>
      <c r="N306" s="160">
        <v>7015</v>
      </c>
      <c r="O306" s="157" t="s">
        <v>396</v>
      </c>
      <c r="P306" s="160"/>
      <c r="Q306" s="160"/>
      <c r="R306" s="160"/>
      <c r="S306" s="160">
        <v>25</v>
      </c>
      <c r="T306" s="160">
        <v>13</v>
      </c>
      <c r="U306" s="160">
        <v>6</v>
      </c>
      <c r="V306" s="160">
        <v>325</v>
      </c>
      <c r="W306" s="160"/>
      <c r="X306" s="160"/>
      <c r="Y306" s="160"/>
      <c r="Z306" s="160"/>
      <c r="AA306" s="157"/>
      <c r="AB306" s="157"/>
      <c r="AC306" s="160"/>
      <c r="AD306" s="157"/>
      <c r="AE306" s="157">
        <v>2004</v>
      </c>
      <c r="AF306" s="157">
        <v>2004</v>
      </c>
      <c r="AG306" s="157"/>
      <c r="AH306" s="157"/>
      <c r="AI306" s="157"/>
      <c r="AJ306" s="157"/>
      <c r="AK306" s="157"/>
      <c r="AL306" s="160">
        <v>11361</v>
      </c>
      <c r="AM306" s="160">
        <v>11361</v>
      </c>
      <c r="AN306" s="157"/>
      <c r="AO306" s="157"/>
      <c r="AP306" s="157"/>
      <c r="AQ306" s="157"/>
      <c r="AR306" s="157"/>
      <c r="AS306" s="157"/>
      <c r="AT306" s="157"/>
      <c r="AU306" s="157"/>
      <c r="AV306" s="157"/>
      <c r="AW306" s="157"/>
      <c r="AX306" s="157"/>
      <c r="AY306" s="157"/>
      <c r="AZ306" s="157"/>
      <c r="BA306" s="157"/>
      <c r="BB306" s="157"/>
      <c r="BC306" s="157"/>
      <c r="BD306" s="157"/>
      <c r="BE306" s="157"/>
      <c r="BF306" s="157" t="s">
        <v>2791</v>
      </c>
    </row>
    <row r="307" spans="1:58" s="72" customFormat="1" ht="24.95" hidden="1" customHeight="1">
      <c r="A307" s="569"/>
      <c r="B307" s="164"/>
      <c r="C307" s="157" t="s">
        <v>3422</v>
      </c>
      <c r="D307" s="157" t="s">
        <v>14587</v>
      </c>
      <c r="E307" s="157" t="s">
        <v>12491</v>
      </c>
      <c r="F307" s="157" t="s">
        <v>3422</v>
      </c>
      <c r="G307" s="157"/>
      <c r="H307" s="574"/>
      <c r="I307" s="157" t="s">
        <v>13587</v>
      </c>
      <c r="J307" s="157"/>
      <c r="K307" s="157"/>
      <c r="L307" s="160">
        <v>80680</v>
      </c>
      <c r="M307" s="160">
        <v>1907</v>
      </c>
      <c r="N307" s="160">
        <v>7993</v>
      </c>
      <c r="O307" s="157" t="s">
        <v>396</v>
      </c>
      <c r="P307" s="160"/>
      <c r="Q307" s="160"/>
      <c r="R307" s="160"/>
      <c r="S307" s="160">
        <v>25</v>
      </c>
      <c r="T307" s="160"/>
      <c r="U307" s="160">
        <v>6</v>
      </c>
      <c r="V307" s="160"/>
      <c r="W307" s="160"/>
      <c r="X307" s="160"/>
      <c r="Y307" s="160"/>
      <c r="Z307" s="160"/>
      <c r="AA307" s="157"/>
      <c r="AB307" s="157"/>
      <c r="AC307" s="160"/>
      <c r="AD307" s="157"/>
      <c r="AE307" s="157">
        <v>2018</v>
      </c>
      <c r="AF307" s="157"/>
      <c r="AG307" s="157"/>
      <c r="AH307" s="157"/>
      <c r="AI307" s="157"/>
      <c r="AJ307" s="157"/>
      <c r="AK307" s="157"/>
      <c r="AL307" s="160">
        <v>25393</v>
      </c>
      <c r="AM307" s="160"/>
      <c r="AN307" s="157"/>
      <c r="AO307" s="157"/>
      <c r="AP307" s="157"/>
      <c r="AQ307" s="157"/>
      <c r="AR307" s="157"/>
      <c r="AS307" s="157"/>
      <c r="AT307" s="157"/>
      <c r="AU307" s="157"/>
      <c r="AV307" s="157"/>
      <c r="AW307" s="157"/>
      <c r="AX307" s="157"/>
      <c r="AY307" s="157"/>
      <c r="AZ307" s="157"/>
      <c r="BA307" s="157"/>
      <c r="BB307" s="157"/>
      <c r="BC307" s="157"/>
      <c r="BD307" s="157"/>
      <c r="BE307" s="157"/>
      <c r="BF307" s="157"/>
    </row>
    <row r="308" spans="1:58" s="72" customFormat="1" ht="24.95" hidden="1" customHeight="1">
      <c r="A308" s="569"/>
      <c r="B308" s="164"/>
      <c r="C308" s="157" t="s">
        <v>3422</v>
      </c>
      <c r="D308" s="157" t="s">
        <v>14588</v>
      </c>
      <c r="E308" s="157" t="s">
        <v>14589</v>
      </c>
      <c r="F308" s="157" t="s">
        <v>3422</v>
      </c>
      <c r="G308" s="157"/>
      <c r="H308" s="574"/>
      <c r="I308" s="157" t="s">
        <v>14590</v>
      </c>
      <c r="J308" s="157"/>
      <c r="K308" s="157"/>
      <c r="L308" s="160">
        <v>6633</v>
      </c>
      <c r="M308" s="160">
        <v>1791.66</v>
      </c>
      <c r="N308" s="160">
        <v>11998.09</v>
      </c>
      <c r="O308" s="157" t="s">
        <v>396</v>
      </c>
      <c r="P308" s="160"/>
      <c r="Q308" s="160"/>
      <c r="R308" s="160"/>
      <c r="S308" s="160">
        <v>25</v>
      </c>
      <c r="T308" s="160"/>
      <c r="U308" s="160">
        <v>6</v>
      </c>
      <c r="V308" s="160"/>
      <c r="W308" s="160"/>
      <c r="X308" s="160"/>
      <c r="Y308" s="160"/>
      <c r="Z308" s="160"/>
      <c r="AA308" s="157"/>
      <c r="AB308" s="157"/>
      <c r="AC308" s="160"/>
      <c r="AD308" s="157"/>
      <c r="AE308" s="157">
        <v>2019</v>
      </c>
      <c r="AF308" s="157"/>
      <c r="AG308" s="157"/>
      <c r="AH308" s="157"/>
      <c r="AI308" s="157"/>
      <c r="AJ308" s="157"/>
      <c r="AK308" s="157"/>
      <c r="AL308" s="160">
        <v>35168</v>
      </c>
      <c r="AM308" s="160"/>
      <c r="AN308" s="157"/>
      <c r="AO308" s="157"/>
      <c r="AP308" s="157"/>
      <c r="AQ308" s="157"/>
      <c r="AR308" s="157"/>
      <c r="AS308" s="157"/>
      <c r="AT308" s="157"/>
      <c r="AU308" s="157"/>
      <c r="AV308" s="157"/>
      <c r="AW308" s="157"/>
      <c r="AX308" s="157"/>
      <c r="AY308" s="157"/>
      <c r="AZ308" s="157"/>
      <c r="BA308" s="157"/>
      <c r="BB308" s="157"/>
      <c r="BC308" s="157"/>
      <c r="BD308" s="157"/>
      <c r="BE308" s="157"/>
      <c r="BF308" s="157" t="s">
        <v>14591</v>
      </c>
    </row>
    <row r="309" spans="1:58" s="72" customFormat="1" ht="24.95" hidden="1" customHeight="1">
      <c r="A309" s="569"/>
      <c r="B309" s="164"/>
      <c r="C309" s="157" t="s">
        <v>3476</v>
      </c>
      <c r="D309" s="157" t="s">
        <v>14328</v>
      </c>
      <c r="E309" s="157" t="s">
        <v>4608</v>
      </c>
      <c r="F309" s="157" t="s">
        <v>3476</v>
      </c>
      <c r="G309" s="157" t="s">
        <v>4589</v>
      </c>
      <c r="H309" s="574"/>
      <c r="I309" s="157" t="s">
        <v>3478</v>
      </c>
      <c r="J309" s="157">
        <v>15</v>
      </c>
      <c r="K309" s="157"/>
      <c r="L309" s="160">
        <v>139821</v>
      </c>
      <c r="M309" s="160">
        <v>3420</v>
      </c>
      <c r="N309" s="160">
        <v>8832</v>
      </c>
      <c r="O309" s="157" t="s">
        <v>396</v>
      </c>
      <c r="P309" s="160"/>
      <c r="Q309" s="160"/>
      <c r="R309" s="160"/>
      <c r="S309" s="160">
        <v>25</v>
      </c>
      <c r="T309" s="160">
        <v>13</v>
      </c>
      <c r="U309" s="160">
        <v>6</v>
      </c>
      <c r="V309" s="160">
        <v>325</v>
      </c>
      <c r="W309" s="160"/>
      <c r="X309" s="160"/>
      <c r="Y309" s="160"/>
      <c r="Z309" s="160"/>
      <c r="AA309" s="157" t="s">
        <v>4590</v>
      </c>
      <c r="AB309" s="157"/>
      <c r="AC309" s="160"/>
      <c r="AD309" s="157">
        <v>300</v>
      </c>
      <c r="AE309" s="157">
        <v>2007</v>
      </c>
      <c r="AF309" s="157">
        <v>2007</v>
      </c>
      <c r="AG309" s="157"/>
      <c r="AH309" s="157"/>
      <c r="AI309" s="157"/>
      <c r="AJ309" s="157"/>
      <c r="AK309" s="157"/>
      <c r="AL309" s="160"/>
      <c r="AM309" s="160"/>
      <c r="AN309" s="157">
        <v>9000</v>
      </c>
      <c r="AO309" s="157"/>
      <c r="AP309" s="157"/>
      <c r="AQ309" s="157"/>
      <c r="AR309" s="157"/>
      <c r="AS309" s="157"/>
      <c r="AT309" s="157"/>
      <c r="AU309" s="157"/>
      <c r="AV309" s="157"/>
      <c r="AW309" s="157"/>
      <c r="AX309" s="157"/>
      <c r="AY309" s="157"/>
      <c r="AZ309" s="157"/>
      <c r="BA309" s="157"/>
      <c r="BB309" s="157"/>
      <c r="BC309" s="157"/>
      <c r="BD309" s="157"/>
      <c r="BE309" s="157" t="s">
        <v>4539</v>
      </c>
      <c r="BF309" s="157" t="s">
        <v>4501</v>
      </c>
    </row>
    <row r="310" spans="1:58" s="72" customFormat="1" ht="24.95" hidden="1" customHeight="1">
      <c r="A310" s="569"/>
      <c r="B310" s="164"/>
      <c r="C310" s="157" t="s">
        <v>333</v>
      </c>
      <c r="D310" s="157" t="s">
        <v>4604</v>
      </c>
      <c r="E310" s="157" t="s">
        <v>4605</v>
      </c>
      <c r="F310" s="157" t="s">
        <v>333</v>
      </c>
      <c r="G310" s="157"/>
      <c r="H310" s="574"/>
      <c r="I310" s="157" t="s">
        <v>299</v>
      </c>
      <c r="J310" s="157">
        <v>33278</v>
      </c>
      <c r="K310" s="157"/>
      <c r="L310" s="160">
        <v>33278</v>
      </c>
      <c r="M310" s="160">
        <v>6834</v>
      </c>
      <c r="N310" s="160">
        <v>26167</v>
      </c>
      <c r="O310" s="157" t="s">
        <v>396</v>
      </c>
      <c r="P310" s="160"/>
      <c r="Q310" s="160"/>
      <c r="R310" s="160"/>
      <c r="S310" s="160">
        <v>50</v>
      </c>
      <c r="T310" s="160">
        <v>25</v>
      </c>
      <c r="U310" s="160">
        <v>10</v>
      </c>
      <c r="V310" s="160">
        <v>1250</v>
      </c>
      <c r="W310" s="160"/>
      <c r="X310" s="160"/>
      <c r="Y310" s="160"/>
      <c r="Z310" s="160"/>
      <c r="AA310" s="157"/>
      <c r="AB310" s="157">
        <v>390</v>
      </c>
      <c r="AC310" s="160"/>
      <c r="AD310" s="157"/>
      <c r="AE310" s="157">
        <v>2010</v>
      </c>
      <c r="AF310" s="157"/>
      <c r="AG310" s="157"/>
      <c r="AH310" s="157"/>
      <c r="AI310" s="157"/>
      <c r="AJ310" s="157"/>
      <c r="AK310" s="157"/>
      <c r="AL310" s="160"/>
      <c r="AM310" s="160"/>
      <c r="AN310" s="157"/>
      <c r="AO310" s="157"/>
      <c r="AP310" s="157"/>
      <c r="AQ310" s="157"/>
      <c r="AR310" s="157"/>
      <c r="AS310" s="157"/>
      <c r="AT310" s="157"/>
      <c r="AU310" s="157"/>
      <c r="AV310" s="157"/>
      <c r="AW310" s="157"/>
      <c r="AX310" s="157"/>
      <c r="AY310" s="157"/>
      <c r="AZ310" s="157"/>
      <c r="BA310" s="157"/>
      <c r="BB310" s="157"/>
      <c r="BC310" s="157"/>
      <c r="BD310" s="157"/>
      <c r="BE310" s="157" t="s">
        <v>4606</v>
      </c>
      <c r="BF310" s="157"/>
    </row>
    <row r="311" spans="1:58" s="72" customFormat="1" ht="24.95" hidden="1" customHeight="1">
      <c r="A311" s="569"/>
      <c r="B311" s="164"/>
      <c r="C311" s="157" t="s">
        <v>333</v>
      </c>
      <c r="D311" s="157" t="s">
        <v>14592</v>
      </c>
      <c r="E311" s="157" t="s">
        <v>4607</v>
      </c>
      <c r="F311" s="157" t="s">
        <v>333</v>
      </c>
      <c r="G311" s="157"/>
      <c r="H311" s="574"/>
      <c r="I311" s="157" t="s">
        <v>299</v>
      </c>
      <c r="J311" s="157">
        <v>9007.2999999999993</v>
      </c>
      <c r="K311" s="157"/>
      <c r="L311" s="160">
        <v>9007.2999999999993</v>
      </c>
      <c r="M311" s="160">
        <v>1893.67</v>
      </c>
      <c r="N311" s="160">
        <v>8181.36</v>
      </c>
      <c r="O311" s="157" t="s">
        <v>396</v>
      </c>
      <c r="P311" s="160"/>
      <c r="Q311" s="160"/>
      <c r="R311" s="160"/>
      <c r="S311" s="160"/>
      <c r="T311" s="160"/>
      <c r="U311" s="160"/>
      <c r="V311" s="160"/>
      <c r="W311" s="160">
        <v>25</v>
      </c>
      <c r="X311" s="160">
        <v>9</v>
      </c>
      <c r="Y311" s="160">
        <v>5</v>
      </c>
      <c r="Z311" s="160">
        <v>300</v>
      </c>
      <c r="AA311" s="157"/>
      <c r="AB311" s="157">
        <v>100</v>
      </c>
      <c r="AC311" s="160"/>
      <c r="AD311" s="157"/>
      <c r="AE311" s="157">
        <v>2016</v>
      </c>
      <c r="AF311" s="157"/>
      <c r="AG311" s="157"/>
      <c r="AH311" s="157"/>
      <c r="AI311" s="157"/>
      <c r="AJ311" s="157"/>
      <c r="AK311" s="157"/>
      <c r="AL311" s="160">
        <v>2660</v>
      </c>
      <c r="AM311" s="160"/>
      <c r="AN311" s="157"/>
      <c r="AO311" s="157"/>
      <c r="AP311" s="157"/>
      <c r="AQ311" s="157"/>
      <c r="AR311" s="157"/>
      <c r="AS311" s="157"/>
      <c r="AT311" s="157"/>
      <c r="AU311" s="157"/>
      <c r="AV311" s="157"/>
      <c r="AW311" s="157"/>
      <c r="AX311" s="157"/>
      <c r="AY311" s="157"/>
      <c r="AZ311" s="157"/>
      <c r="BA311" s="157"/>
      <c r="BB311" s="157"/>
      <c r="BC311" s="157"/>
      <c r="BD311" s="157"/>
      <c r="BE311" s="157" t="s">
        <v>4606</v>
      </c>
      <c r="BF311" s="157"/>
    </row>
    <row r="312" spans="1:58" s="72" customFormat="1" ht="24.95" hidden="1" customHeight="1">
      <c r="A312" s="569"/>
      <c r="B312" s="164"/>
      <c r="C312" s="157" t="s">
        <v>333</v>
      </c>
      <c r="D312" s="157" t="s">
        <v>10984</v>
      </c>
      <c r="E312" s="157" t="s">
        <v>10985</v>
      </c>
      <c r="F312" s="157" t="s">
        <v>10986</v>
      </c>
      <c r="G312" s="157"/>
      <c r="H312" s="574"/>
      <c r="I312" s="157" t="s">
        <v>299</v>
      </c>
      <c r="J312" s="157">
        <v>11995</v>
      </c>
      <c r="K312" s="157"/>
      <c r="L312" s="160">
        <v>11995</v>
      </c>
      <c r="M312" s="160">
        <v>1056.1400000000001</v>
      </c>
      <c r="N312" s="160">
        <v>2966</v>
      </c>
      <c r="O312" s="157" t="s">
        <v>396</v>
      </c>
      <c r="P312" s="160"/>
      <c r="Q312" s="160"/>
      <c r="R312" s="160"/>
      <c r="S312" s="160"/>
      <c r="T312" s="160"/>
      <c r="U312" s="160"/>
      <c r="V312" s="160"/>
      <c r="W312" s="160">
        <v>25</v>
      </c>
      <c r="X312" s="160">
        <v>11</v>
      </c>
      <c r="Y312" s="160">
        <v>5</v>
      </c>
      <c r="Z312" s="401">
        <v>258</v>
      </c>
      <c r="AA312" s="157"/>
      <c r="AB312" s="157" t="s">
        <v>3805</v>
      </c>
      <c r="AC312" s="160"/>
      <c r="AD312" s="157"/>
      <c r="AE312" s="157">
        <v>2017</v>
      </c>
      <c r="AF312" s="157"/>
      <c r="AG312" s="157"/>
      <c r="AH312" s="157"/>
      <c r="AI312" s="157"/>
      <c r="AJ312" s="157"/>
      <c r="AK312" s="157"/>
      <c r="AL312" s="160">
        <v>7700</v>
      </c>
      <c r="AM312" s="160"/>
      <c r="AN312" s="157"/>
      <c r="AO312" s="157"/>
      <c r="AP312" s="157"/>
      <c r="AQ312" s="157"/>
      <c r="AR312" s="157"/>
      <c r="AS312" s="157"/>
      <c r="AT312" s="157"/>
      <c r="AU312" s="157"/>
      <c r="AV312" s="157"/>
      <c r="AW312" s="157"/>
      <c r="AX312" s="157"/>
      <c r="AY312" s="157"/>
      <c r="AZ312" s="157"/>
      <c r="BA312" s="157"/>
      <c r="BB312" s="157"/>
      <c r="BC312" s="157"/>
      <c r="BD312" s="157"/>
      <c r="BE312" s="157"/>
      <c r="BF312" s="157"/>
    </row>
    <row r="313" spans="1:58" s="72" customFormat="1" ht="24.95" hidden="1" customHeight="1">
      <c r="A313" s="569"/>
      <c r="B313" s="164"/>
      <c r="C313" s="157" t="s">
        <v>3463</v>
      </c>
      <c r="D313" s="157" t="s">
        <v>13762</v>
      </c>
      <c r="E313" s="157" t="s">
        <v>14593</v>
      </c>
      <c r="F313" s="157" t="s">
        <v>3463</v>
      </c>
      <c r="G313" s="157"/>
      <c r="H313" s="186"/>
      <c r="I313" s="157" t="s">
        <v>3463</v>
      </c>
      <c r="J313" s="157"/>
      <c r="K313" s="157"/>
      <c r="L313" s="160">
        <v>3278</v>
      </c>
      <c r="M313" s="160">
        <v>96</v>
      </c>
      <c r="N313" s="160">
        <v>96</v>
      </c>
      <c r="O313" s="157" t="s">
        <v>171</v>
      </c>
      <c r="P313" s="160"/>
      <c r="Q313" s="160"/>
      <c r="R313" s="160"/>
      <c r="S313" s="160"/>
      <c r="T313" s="603"/>
      <c r="U313" s="160"/>
      <c r="V313" s="160"/>
      <c r="W313" s="160">
        <v>25</v>
      </c>
      <c r="X313" s="160">
        <v>11</v>
      </c>
      <c r="Y313" s="160">
        <v>5</v>
      </c>
      <c r="Z313" s="160">
        <v>275</v>
      </c>
      <c r="AA313" s="157"/>
      <c r="AB313" s="157"/>
      <c r="AC313" s="160"/>
      <c r="AD313" s="157"/>
      <c r="AE313" s="157">
        <v>2004</v>
      </c>
      <c r="AF313" s="157">
        <v>2004</v>
      </c>
      <c r="AG313" s="157"/>
      <c r="AH313" s="157"/>
      <c r="AI313" s="157"/>
      <c r="AJ313" s="157"/>
      <c r="AK313" s="157"/>
      <c r="AL313" s="160">
        <v>650</v>
      </c>
      <c r="AM313" s="160">
        <v>650</v>
      </c>
      <c r="AN313" s="157"/>
      <c r="AO313" s="157"/>
      <c r="AP313" s="157"/>
      <c r="AQ313" s="157"/>
      <c r="AR313" s="157"/>
      <c r="AS313" s="157"/>
      <c r="AT313" s="157"/>
      <c r="AU313" s="157"/>
      <c r="AV313" s="157"/>
      <c r="AW313" s="157"/>
      <c r="AX313" s="157"/>
      <c r="AY313" s="157"/>
      <c r="AZ313" s="157"/>
      <c r="BA313" s="157"/>
      <c r="BB313" s="157"/>
      <c r="BC313" s="157"/>
      <c r="BD313" s="157"/>
      <c r="BE313" s="157"/>
      <c r="BF313" s="157"/>
    </row>
    <row r="314" spans="1:58" s="72" customFormat="1" ht="24.95" hidden="1" customHeight="1">
      <c r="A314" s="569"/>
      <c r="B314" s="164"/>
      <c r="C314" s="157" t="s">
        <v>3463</v>
      </c>
      <c r="D314" s="157" t="s">
        <v>10987</v>
      </c>
      <c r="E314" s="157" t="s">
        <v>10988</v>
      </c>
      <c r="F314" s="157" t="s">
        <v>3463</v>
      </c>
      <c r="G314" s="157"/>
      <c r="H314" s="186"/>
      <c r="I314" s="157" t="s">
        <v>4597</v>
      </c>
      <c r="J314" s="157"/>
      <c r="K314" s="157"/>
      <c r="L314" s="160">
        <v>2163.1999999999998</v>
      </c>
      <c r="M314" s="160">
        <v>1294</v>
      </c>
      <c r="N314" s="160">
        <v>3689</v>
      </c>
      <c r="O314" s="157" t="s">
        <v>396</v>
      </c>
      <c r="P314" s="160"/>
      <c r="Q314" s="160"/>
      <c r="R314" s="160"/>
      <c r="S314" s="160"/>
      <c r="T314" s="160"/>
      <c r="U314" s="160"/>
      <c r="V314" s="160"/>
      <c r="W314" s="160">
        <v>25</v>
      </c>
      <c r="X314" s="160"/>
      <c r="Y314" s="160">
        <v>6</v>
      </c>
      <c r="Z314" s="160"/>
      <c r="AA314" s="157"/>
      <c r="AB314" s="157"/>
      <c r="AC314" s="160"/>
      <c r="AD314" s="157"/>
      <c r="AE314" s="157">
        <v>2013</v>
      </c>
      <c r="AF314" s="157"/>
      <c r="AG314" s="157"/>
      <c r="AH314" s="157"/>
      <c r="AI314" s="157"/>
      <c r="AJ314" s="157"/>
      <c r="AK314" s="157"/>
      <c r="AL314" s="160">
        <v>11800</v>
      </c>
      <c r="AM314" s="160"/>
      <c r="AN314" s="157"/>
      <c r="AO314" s="157"/>
      <c r="AP314" s="157"/>
      <c r="AQ314" s="157"/>
      <c r="AR314" s="157"/>
      <c r="AS314" s="157"/>
      <c r="AT314" s="157"/>
      <c r="AU314" s="157"/>
      <c r="AV314" s="157"/>
      <c r="AW314" s="157"/>
      <c r="AX314" s="157"/>
      <c r="AY314" s="157"/>
      <c r="AZ314" s="157"/>
      <c r="BA314" s="157"/>
      <c r="BB314" s="157"/>
      <c r="BC314" s="157"/>
      <c r="BD314" s="157"/>
      <c r="BE314" s="157"/>
      <c r="BF314" s="157" t="s">
        <v>1957</v>
      </c>
    </row>
    <row r="315" spans="1:58" s="72" customFormat="1" ht="24.95" hidden="1" customHeight="1">
      <c r="A315" s="569"/>
      <c r="B315" s="164"/>
      <c r="C315" s="157" t="s">
        <v>3463</v>
      </c>
      <c r="D315" s="157" t="s">
        <v>10989</v>
      </c>
      <c r="E315" s="157" t="s">
        <v>4598</v>
      </c>
      <c r="F315" s="157" t="s">
        <v>3463</v>
      </c>
      <c r="G315" s="157"/>
      <c r="H315" s="186"/>
      <c r="I315" s="157" t="s">
        <v>4597</v>
      </c>
      <c r="J315" s="157"/>
      <c r="K315" s="157"/>
      <c r="L315" s="160">
        <v>14070</v>
      </c>
      <c r="M315" s="160">
        <v>2503.38</v>
      </c>
      <c r="N315" s="160">
        <v>4052</v>
      </c>
      <c r="O315" s="157" t="s">
        <v>396</v>
      </c>
      <c r="P315" s="160"/>
      <c r="Q315" s="160"/>
      <c r="R315" s="160"/>
      <c r="S315" s="160"/>
      <c r="T315" s="160"/>
      <c r="U315" s="160"/>
      <c r="V315" s="160"/>
      <c r="W315" s="160">
        <v>25</v>
      </c>
      <c r="X315" s="160"/>
      <c r="Y315" s="160">
        <v>6</v>
      </c>
      <c r="Z315" s="160"/>
      <c r="AA315" s="157"/>
      <c r="AB315" s="157"/>
      <c r="AC315" s="160"/>
      <c r="AD315" s="157"/>
      <c r="AE315" s="157">
        <v>2011</v>
      </c>
      <c r="AF315" s="157"/>
      <c r="AG315" s="157"/>
      <c r="AH315" s="157"/>
      <c r="AI315" s="157"/>
      <c r="AJ315" s="157"/>
      <c r="AK315" s="157"/>
      <c r="AL315" s="160"/>
      <c r="AM315" s="160"/>
      <c r="AN315" s="157"/>
      <c r="AO315" s="157"/>
      <c r="AP315" s="157"/>
      <c r="AQ315" s="157"/>
      <c r="AR315" s="157"/>
      <c r="AS315" s="157"/>
      <c r="AT315" s="157"/>
      <c r="AU315" s="157"/>
      <c r="AV315" s="157"/>
      <c r="AW315" s="157"/>
      <c r="AX315" s="157"/>
      <c r="AY315" s="157"/>
      <c r="AZ315" s="157"/>
      <c r="BA315" s="157"/>
      <c r="BB315" s="157"/>
      <c r="BC315" s="157"/>
      <c r="BD315" s="157"/>
      <c r="BE315" s="157"/>
      <c r="BF315" s="157"/>
    </row>
    <row r="316" spans="1:58" s="72" customFormat="1" ht="24.95" hidden="1" customHeight="1">
      <c r="A316" s="569"/>
      <c r="B316" s="164"/>
      <c r="C316" s="157" t="s">
        <v>3463</v>
      </c>
      <c r="D316" s="157" t="s">
        <v>14594</v>
      </c>
      <c r="E316" s="157" t="s">
        <v>14595</v>
      </c>
      <c r="F316" s="157" t="s">
        <v>3463</v>
      </c>
      <c r="G316" s="157"/>
      <c r="H316" s="186"/>
      <c r="I316" s="157" t="s">
        <v>4597</v>
      </c>
      <c r="J316" s="160"/>
      <c r="K316" s="160"/>
      <c r="L316" s="160">
        <v>11018</v>
      </c>
      <c r="M316" s="160">
        <v>1557.28</v>
      </c>
      <c r="N316" s="160">
        <v>11018.17</v>
      </c>
      <c r="O316" s="157" t="s">
        <v>396</v>
      </c>
      <c r="P316" s="160"/>
      <c r="Q316" s="160"/>
      <c r="R316" s="160"/>
      <c r="S316" s="160"/>
      <c r="T316" s="160"/>
      <c r="U316" s="160"/>
      <c r="V316" s="160"/>
      <c r="W316" s="160">
        <v>25</v>
      </c>
      <c r="X316" s="160"/>
      <c r="Y316" s="160">
        <v>6</v>
      </c>
      <c r="Z316" s="160"/>
      <c r="AA316" s="157"/>
      <c r="AB316" s="157"/>
      <c r="AC316" s="160"/>
      <c r="AD316" s="157"/>
      <c r="AE316" s="157">
        <v>2019</v>
      </c>
      <c r="AF316" s="157"/>
      <c r="AG316" s="157"/>
      <c r="AH316" s="157"/>
      <c r="AI316" s="157"/>
      <c r="AJ316" s="157"/>
      <c r="AK316" s="157"/>
      <c r="AL316" s="167">
        <v>29623</v>
      </c>
      <c r="AM316" s="160"/>
      <c r="AN316" s="157"/>
      <c r="AO316" s="157"/>
      <c r="AP316" s="157"/>
      <c r="AQ316" s="157"/>
      <c r="AR316" s="157"/>
      <c r="AS316" s="157"/>
      <c r="AT316" s="157"/>
      <c r="AU316" s="157"/>
      <c r="AV316" s="157"/>
      <c r="AW316" s="157"/>
      <c r="AX316" s="157"/>
      <c r="AY316" s="157"/>
      <c r="AZ316" s="157"/>
      <c r="BA316" s="157"/>
      <c r="BB316" s="157"/>
      <c r="BC316" s="157"/>
      <c r="BD316" s="157"/>
      <c r="BE316" s="157"/>
      <c r="BF316" s="157"/>
    </row>
    <row r="317" spans="1:58" s="72" customFormat="1" ht="24.95" hidden="1" customHeight="1">
      <c r="A317" s="569"/>
      <c r="B317" s="164"/>
      <c r="C317" s="157" t="s">
        <v>3463</v>
      </c>
      <c r="D317" s="157" t="s">
        <v>14596</v>
      </c>
      <c r="E317" s="157" t="s">
        <v>14597</v>
      </c>
      <c r="F317" s="157" t="s">
        <v>3463</v>
      </c>
      <c r="G317" s="157"/>
      <c r="H317" s="186"/>
      <c r="I317" s="157" t="s">
        <v>4597</v>
      </c>
      <c r="J317" s="157"/>
      <c r="K317" s="157"/>
      <c r="L317" s="160">
        <v>58190</v>
      </c>
      <c r="M317" s="160">
        <v>2906</v>
      </c>
      <c r="N317" s="160">
        <v>2928.78</v>
      </c>
      <c r="O317" s="157" t="s">
        <v>396</v>
      </c>
      <c r="P317" s="160"/>
      <c r="Q317" s="160"/>
      <c r="R317" s="160"/>
      <c r="S317" s="160"/>
      <c r="T317" s="160"/>
      <c r="U317" s="160"/>
      <c r="V317" s="160"/>
      <c r="W317" s="160">
        <v>25</v>
      </c>
      <c r="X317" s="160"/>
      <c r="Y317" s="160">
        <v>6</v>
      </c>
      <c r="Z317" s="160"/>
      <c r="AA317" s="157"/>
      <c r="AB317" s="157"/>
      <c r="AC317" s="160"/>
      <c r="AD317" s="157"/>
      <c r="AE317" s="157">
        <v>2019</v>
      </c>
      <c r="AF317" s="157"/>
      <c r="AG317" s="157"/>
      <c r="AH317" s="157"/>
      <c r="AI317" s="157"/>
      <c r="AJ317" s="157"/>
      <c r="AK317" s="157"/>
      <c r="AL317" s="160">
        <v>11081</v>
      </c>
      <c r="AM317" s="160"/>
      <c r="AN317" s="157"/>
      <c r="AO317" s="157"/>
      <c r="AP317" s="157"/>
      <c r="AQ317" s="157"/>
      <c r="AR317" s="157"/>
      <c r="AS317" s="157"/>
      <c r="AT317" s="157"/>
      <c r="AU317" s="157"/>
      <c r="AV317" s="157"/>
      <c r="AW317" s="157"/>
      <c r="AX317" s="157"/>
      <c r="AY317" s="157"/>
      <c r="AZ317" s="157"/>
      <c r="BA317" s="157"/>
      <c r="BB317" s="157"/>
      <c r="BC317" s="157"/>
      <c r="BD317" s="157"/>
      <c r="BE317" s="157"/>
      <c r="BF317" s="157"/>
    </row>
    <row r="318" spans="1:58" s="72" customFormat="1" ht="24.95" hidden="1" customHeight="1">
      <c r="A318" s="569"/>
      <c r="B318" s="164"/>
      <c r="C318" s="157" t="s">
        <v>3463</v>
      </c>
      <c r="D318" s="157" t="s">
        <v>14342</v>
      </c>
      <c r="E318" s="157" t="s">
        <v>14598</v>
      </c>
      <c r="F318" s="157" t="s">
        <v>3463</v>
      </c>
      <c r="G318" s="157"/>
      <c r="H318" s="186"/>
      <c r="I318" s="157" t="s">
        <v>4597</v>
      </c>
      <c r="J318" s="157"/>
      <c r="K318" s="157"/>
      <c r="L318" s="160">
        <v>22510</v>
      </c>
      <c r="M318" s="160">
        <v>3158.56</v>
      </c>
      <c r="N318" s="160">
        <v>4201.2299999999996</v>
      </c>
      <c r="O318" s="157" t="s">
        <v>396</v>
      </c>
      <c r="P318" s="160"/>
      <c r="Q318" s="160"/>
      <c r="R318" s="160"/>
      <c r="S318" s="160"/>
      <c r="T318" s="160"/>
      <c r="U318" s="160"/>
      <c r="V318" s="160"/>
      <c r="W318" s="160">
        <v>25</v>
      </c>
      <c r="X318" s="160"/>
      <c r="Y318" s="160">
        <v>6</v>
      </c>
      <c r="Z318" s="160"/>
      <c r="AA318" s="157"/>
      <c r="AB318" s="157"/>
      <c r="AC318" s="160"/>
      <c r="AD318" s="157"/>
      <c r="AE318" s="166">
        <v>2019</v>
      </c>
      <c r="AF318" s="166"/>
      <c r="AG318" s="157"/>
      <c r="AH318" s="157"/>
      <c r="AI318" s="157"/>
      <c r="AJ318" s="157"/>
      <c r="AK318" s="157"/>
      <c r="AL318" s="160">
        <v>27500</v>
      </c>
      <c r="AM318" s="160"/>
      <c r="AN318" s="157"/>
      <c r="AO318" s="157"/>
      <c r="AP318" s="157"/>
      <c r="AQ318" s="157"/>
      <c r="AR318" s="157"/>
      <c r="AS318" s="157"/>
      <c r="AT318" s="157"/>
      <c r="AU318" s="157"/>
      <c r="AV318" s="157"/>
      <c r="AW318" s="157"/>
      <c r="AX318" s="157"/>
      <c r="AY318" s="157"/>
      <c r="AZ318" s="157"/>
      <c r="BA318" s="157"/>
      <c r="BB318" s="157"/>
      <c r="BC318" s="157"/>
      <c r="BD318" s="157"/>
      <c r="BE318" s="157"/>
      <c r="BF318" s="157" t="s">
        <v>4599</v>
      </c>
    </row>
    <row r="319" spans="1:58" s="72" customFormat="1" ht="24.95" hidden="1" customHeight="1">
      <c r="A319" s="569">
        <v>11</v>
      </c>
      <c r="B319" s="164"/>
      <c r="C319" s="157" t="s">
        <v>3443</v>
      </c>
      <c r="D319" s="157" t="s">
        <v>13592</v>
      </c>
      <c r="E319" s="157" t="s">
        <v>4585</v>
      </c>
      <c r="F319" s="157" t="s">
        <v>3453</v>
      </c>
      <c r="G319" s="157"/>
      <c r="H319" s="186"/>
      <c r="I319" s="157" t="s">
        <v>3454</v>
      </c>
      <c r="J319" s="157"/>
      <c r="K319" s="157"/>
      <c r="L319" s="160">
        <v>3000</v>
      </c>
      <c r="M319" s="160">
        <v>2000</v>
      </c>
      <c r="N319" s="160">
        <v>1600</v>
      </c>
      <c r="O319" s="157" t="s">
        <v>396</v>
      </c>
      <c r="P319" s="160"/>
      <c r="Q319" s="160"/>
      <c r="R319" s="160"/>
      <c r="S319" s="160">
        <v>50</v>
      </c>
      <c r="T319" s="160">
        <v>23</v>
      </c>
      <c r="U319" s="160">
        <v>8</v>
      </c>
      <c r="V319" s="160">
        <v>1200</v>
      </c>
      <c r="W319" s="160"/>
      <c r="X319" s="160"/>
      <c r="Y319" s="160"/>
      <c r="Z319" s="160"/>
      <c r="AA319" s="157"/>
      <c r="AB319" s="157"/>
      <c r="AC319" s="160"/>
      <c r="AD319" s="157"/>
      <c r="AE319" s="166">
        <v>2009</v>
      </c>
      <c r="AF319" s="166"/>
      <c r="AG319" s="157"/>
      <c r="AH319" s="157"/>
      <c r="AI319" s="157"/>
      <c r="AJ319" s="157"/>
      <c r="AK319" s="157"/>
      <c r="AL319" s="160">
        <v>7000</v>
      </c>
      <c r="AM319" s="160"/>
      <c r="AN319" s="157"/>
      <c r="AO319" s="157"/>
      <c r="AP319" s="157"/>
      <c r="AQ319" s="157"/>
      <c r="AR319" s="157"/>
      <c r="AS319" s="157"/>
      <c r="AT319" s="157"/>
      <c r="AU319" s="157"/>
      <c r="AV319" s="157"/>
      <c r="AW319" s="157"/>
      <c r="AX319" s="157"/>
      <c r="AY319" s="157"/>
      <c r="AZ319" s="157"/>
      <c r="BA319" s="157"/>
      <c r="BB319" s="157"/>
      <c r="BC319" s="157"/>
      <c r="BD319" s="157"/>
      <c r="BE319" s="157"/>
      <c r="BF319" s="157" t="s">
        <v>4586</v>
      </c>
    </row>
    <row r="320" spans="1:58" s="72" customFormat="1" ht="24.95" hidden="1" customHeight="1">
      <c r="A320" s="569"/>
      <c r="B320" s="164"/>
      <c r="C320" s="157" t="s">
        <v>3443</v>
      </c>
      <c r="D320" s="157" t="s">
        <v>14599</v>
      </c>
      <c r="E320" s="157" t="s">
        <v>14600</v>
      </c>
      <c r="F320" s="202" t="s">
        <v>3443</v>
      </c>
      <c r="G320" s="157"/>
      <c r="H320" s="186"/>
      <c r="I320" s="157" t="s">
        <v>4588</v>
      </c>
      <c r="J320" s="157"/>
      <c r="K320" s="157"/>
      <c r="L320" s="160">
        <v>3930</v>
      </c>
      <c r="M320" s="160">
        <v>3930</v>
      </c>
      <c r="N320" s="160">
        <v>9584</v>
      </c>
      <c r="O320" s="157" t="s">
        <v>396</v>
      </c>
      <c r="P320" s="160"/>
      <c r="Q320" s="160"/>
      <c r="R320" s="160"/>
      <c r="S320" s="157">
        <v>50</v>
      </c>
      <c r="T320" s="157">
        <v>25</v>
      </c>
      <c r="U320" s="160">
        <v>10</v>
      </c>
      <c r="V320" s="159">
        <v>1250</v>
      </c>
      <c r="W320" s="157"/>
      <c r="X320" s="157"/>
      <c r="Y320" s="165"/>
      <c r="Z320" s="159"/>
      <c r="AA320" s="157"/>
      <c r="AB320" s="157"/>
      <c r="AC320" s="160">
        <v>200</v>
      </c>
      <c r="AD320" s="157"/>
      <c r="AE320" s="166">
        <v>2008</v>
      </c>
      <c r="AF320" s="166">
        <v>2008</v>
      </c>
      <c r="AG320" s="157"/>
      <c r="AH320" s="157"/>
      <c r="AI320" s="157"/>
      <c r="AJ320" s="157"/>
      <c r="AK320" s="157"/>
      <c r="AL320" s="160"/>
      <c r="AM320" s="160"/>
      <c r="AN320" s="157"/>
      <c r="AO320" s="157"/>
      <c r="AP320" s="157"/>
      <c r="AQ320" s="157"/>
      <c r="AR320" s="157"/>
      <c r="AS320" s="157"/>
      <c r="AT320" s="157"/>
      <c r="AU320" s="157"/>
      <c r="AV320" s="157"/>
      <c r="AW320" s="157"/>
      <c r="AX320" s="157"/>
      <c r="AY320" s="157"/>
      <c r="AZ320" s="157"/>
      <c r="BA320" s="157"/>
      <c r="BB320" s="157"/>
      <c r="BC320" s="157"/>
      <c r="BD320" s="157"/>
      <c r="BE320" s="157"/>
      <c r="BF320" s="157"/>
    </row>
    <row r="321" spans="1:58" s="72" customFormat="1" ht="24.95" hidden="1" customHeight="1">
      <c r="A321" s="569"/>
      <c r="B321" s="164"/>
      <c r="C321" s="157" t="s">
        <v>3443</v>
      </c>
      <c r="D321" s="157" t="s">
        <v>14601</v>
      </c>
      <c r="E321" s="157" t="s">
        <v>14602</v>
      </c>
      <c r="F321" s="157" t="s">
        <v>3443</v>
      </c>
      <c r="G321" s="157"/>
      <c r="H321" s="574"/>
      <c r="I321" s="157" t="s">
        <v>14603</v>
      </c>
      <c r="J321" s="157"/>
      <c r="K321" s="157"/>
      <c r="L321" s="160"/>
      <c r="M321" s="160"/>
      <c r="N321" s="160"/>
      <c r="O321" s="157"/>
      <c r="P321" s="160"/>
      <c r="Q321" s="160"/>
      <c r="R321" s="160"/>
      <c r="S321" s="160"/>
      <c r="T321" s="160"/>
      <c r="U321" s="160"/>
      <c r="V321" s="160"/>
      <c r="W321" s="160"/>
      <c r="X321" s="160"/>
      <c r="Y321" s="160"/>
      <c r="Z321" s="160"/>
      <c r="AA321" s="157"/>
      <c r="AB321" s="157"/>
      <c r="AC321" s="160"/>
      <c r="AD321" s="157"/>
      <c r="AE321" s="157">
        <v>2003</v>
      </c>
      <c r="AF321" s="157"/>
      <c r="AG321" s="157"/>
      <c r="AH321" s="157"/>
      <c r="AI321" s="157"/>
      <c r="AJ321" s="157"/>
      <c r="AK321" s="157"/>
      <c r="AL321" s="160"/>
      <c r="AM321" s="160"/>
      <c r="AN321" s="157"/>
      <c r="AO321" s="157"/>
      <c r="AP321" s="157"/>
      <c r="AQ321" s="157"/>
      <c r="AR321" s="157"/>
      <c r="AS321" s="157"/>
      <c r="AT321" s="157"/>
      <c r="AU321" s="157"/>
      <c r="AV321" s="157"/>
      <c r="AW321" s="157"/>
      <c r="AX321" s="157"/>
      <c r="AY321" s="157"/>
      <c r="AZ321" s="157"/>
      <c r="BA321" s="157"/>
      <c r="BB321" s="157"/>
      <c r="BC321" s="157"/>
      <c r="BD321" s="157"/>
      <c r="BE321" s="157"/>
      <c r="BF321" s="157"/>
    </row>
    <row r="322" spans="1:58" s="72" customFormat="1" ht="24.95" hidden="1" customHeight="1">
      <c r="A322" s="569"/>
      <c r="B322" s="164"/>
      <c r="C322" s="157" t="s">
        <v>3603</v>
      </c>
      <c r="D322" s="157" t="s">
        <v>14357</v>
      </c>
      <c r="E322" s="157" t="s">
        <v>10990</v>
      </c>
      <c r="F322" s="157" t="s">
        <v>3603</v>
      </c>
      <c r="G322" s="157" t="s">
        <v>4589</v>
      </c>
      <c r="H322" s="186"/>
      <c r="I322" s="157" t="s">
        <v>10435</v>
      </c>
      <c r="J322" s="157">
        <v>15</v>
      </c>
      <c r="K322" s="157"/>
      <c r="L322" s="160">
        <v>8200</v>
      </c>
      <c r="M322" s="160">
        <v>2509</v>
      </c>
      <c r="N322" s="160">
        <v>3891</v>
      </c>
      <c r="O322" s="157" t="s">
        <v>396</v>
      </c>
      <c r="P322" s="160"/>
      <c r="Q322" s="160"/>
      <c r="R322" s="160"/>
      <c r="S322" s="160"/>
      <c r="T322" s="160"/>
      <c r="U322" s="160"/>
      <c r="V322" s="160"/>
      <c r="W322" s="160">
        <v>25</v>
      </c>
      <c r="X322" s="160">
        <v>15.28</v>
      </c>
      <c r="Y322" s="160">
        <v>6</v>
      </c>
      <c r="Z322" s="160">
        <v>382</v>
      </c>
      <c r="AA322" s="157" t="s">
        <v>4590</v>
      </c>
      <c r="AB322" s="157"/>
      <c r="AC322" s="160"/>
      <c r="AD322" s="157"/>
      <c r="AE322" s="157">
        <v>2002</v>
      </c>
      <c r="AF322" s="157">
        <v>2002</v>
      </c>
      <c r="AG322" s="157"/>
      <c r="AH322" s="157"/>
      <c r="AI322" s="157"/>
      <c r="AJ322" s="157"/>
      <c r="AK322" s="157"/>
      <c r="AL322" s="160"/>
      <c r="AM322" s="160"/>
      <c r="AN322" s="157"/>
      <c r="AO322" s="157"/>
      <c r="AP322" s="157"/>
      <c r="AQ322" s="157"/>
      <c r="AR322" s="157"/>
      <c r="AS322" s="157"/>
      <c r="AT322" s="157"/>
      <c r="AU322" s="157"/>
      <c r="AV322" s="157"/>
      <c r="AW322" s="157"/>
      <c r="AX322" s="157"/>
      <c r="AY322" s="157"/>
      <c r="AZ322" s="157"/>
      <c r="BA322" s="157"/>
      <c r="BB322" s="157"/>
      <c r="BC322" s="157"/>
      <c r="BD322" s="157"/>
      <c r="BE322" s="157" t="s">
        <v>1554</v>
      </c>
      <c r="BF322" s="157" t="s">
        <v>4591</v>
      </c>
    </row>
    <row r="323" spans="1:58" s="72" customFormat="1" ht="24.95" hidden="1" customHeight="1">
      <c r="A323" s="569"/>
      <c r="B323" s="164"/>
      <c r="C323" s="157" t="s">
        <v>3603</v>
      </c>
      <c r="D323" s="157" t="s">
        <v>14359</v>
      </c>
      <c r="E323" s="157" t="s">
        <v>10991</v>
      </c>
      <c r="F323" s="157" t="s">
        <v>3603</v>
      </c>
      <c r="G323" s="157"/>
      <c r="H323" s="186"/>
      <c r="I323" s="157" t="s">
        <v>10992</v>
      </c>
      <c r="J323" s="157"/>
      <c r="K323" s="157"/>
      <c r="L323" s="160"/>
      <c r="M323" s="160"/>
      <c r="N323" s="160"/>
      <c r="O323" s="157" t="s">
        <v>396</v>
      </c>
      <c r="P323" s="160"/>
      <c r="Q323" s="160"/>
      <c r="R323" s="160"/>
      <c r="S323" s="160"/>
      <c r="T323" s="160"/>
      <c r="U323" s="160"/>
      <c r="V323" s="160"/>
      <c r="W323" s="160">
        <v>25</v>
      </c>
      <c r="X323" s="160">
        <v>14</v>
      </c>
      <c r="Y323" s="160">
        <v>6</v>
      </c>
      <c r="Z323" s="160">
        <v>30</v>
      </c>
      <c r="AA323" s="157"/>
      <c r="AB323" s="157"/>
      <c r="AC323" s="160"/>
      <c r="AD323" s="157"/>
      <c r="AE323" s="157">
        <v>2002</v>
      </c>
      <c r="AF323" s="157">
        <v>2002</v>
      </c>
      <c r="AG323" s="157"/>
      <c r="AH323" s="157"/>
      <c r="AI323" s="157"/>
      <c r="AJ323" s="157"/>
      <c r="AK323" s="157"/>
      <c r="AL323" s="160">
        <v>11190</v>
      </c>
      <c r="AM323" s="160">
        <v>11190</v>
      </c>
      <c r="AN323" s="157"/>
      <c r="AO323" s="157"/>
      <c r="AP323" s="157"/>
      <c r="AQ323" s="157"/>
      <c r="AR323" s="157"/>
      <c r="AS323" s="157"/>
      <c r="AT323" s="157"/>
      <c r="AU323" s="157"/>
      <c r="AV323" s="157"/>
      <c r="AW323" s="157"/>
      <c r="AX323" s="157"/>
      <c r="AY323" s="157"/>
      <c r="AZ323" s="157"/>
      <c r="BA323" s="157"/>
      <c r="BB323" s="157"/>
      <c r="BC323" s="157"/>
      <c r="BD323" s="157"/>
      <c r="BE323" s="157"/>
      <c r="BF323" s="157" t="s">
        <v>2791</v>
      </c>
    </row>
    <row r="324" spans="1:58" s="72" customFormat="1" ht="24.95" hidden="1" customHeight="1">
      <c r="A324" s="569"/>
      <c r="B324" s="164"/>
      <c r="C324" s="157" t="s">
        <v>3603</v>
      </c>
      <c r="D324" s="157" t="s">
        <v>14360</v>
      </c>
      <c r="E324" s="157" t="s">
        <v>4592</v>
      </c>
      <c r="F324" s="157" t="s">
        <v>3603</v>
      </c>
      <c r="G324" s="157"/>
      <c r="H324" s="186"/>
      <c r="I324" s="157" t="s">
        <v>12385</v>
      </c>
      <c r="J324" s="157"/>
      <c r="K324" s="157"/>
      <c r="L324" s="160">
        <v>26094</v>
      </c>
      <c r="M324" s="160">
        <v>2031</v>
      </c>
      <c r="N324" s="160">
        <v>8125</v>
      </c>
      <c r="O324" s="157" t="s">
        <v>396</v>
      </c>
      <c r="P324" s="160"/>
      <c r="Q324" s="160"/>
      <c r="R324" s="160"/>
      <c r="S324" s="160"/>
      <c r="T324" s="160"/>
      <c r="U324" s="160"/>
      <c r="V324" s="160"/>
      <c r="W324" s="160" t="s">
        <v>4593</v>
      </c>
      <c r="X324" s="160" t="s">
        <v>4594</v>
      </c>
      <c r="Y324" s="160" t="s">
        <v>4509</v>
      </c>
      <c r="Z324" s="160" t="s">
        <v>4595</v>
      </c>
      <c r="AA324" s="157"/>
      <c r="AB324" s="157"/>
      <c r="AC324" s="160"/>
      <c r="AD324" s="157"/>
      <c r="AE324" s="157">
        <v>2014</v>
      </c>
      <c r="AF324" s="157"/>
      <c r="AG324" s="157"/>
      <c r="AH324" s="157"/>
      <c r="AI324" s="157"/>
      <c r="AJ324" s="157"/>
      <c r="AK324" s="157"/>
      <c r="AL324" s="160">
        <v>23277</v>
      </c>
      <c r="AM324" s="160"/>
      <c r="AN324" s="157"/>
      <c r="AO324" s="157"/>
      <c r="AP324" s="157"/>
      <c r="AQ324" s="157"/>
      <c r="AR324" s="157"/>
      <c r="AS324" s="157"/>
      <c r="AT324" s="157"/>
      <c r="AU324" s="157"/>
      <c r="AV324" s="157"/>
      <c r="AW324" s="157"/>
      <c r="AX324" s="157"/>
      <c r="AY324" s="157"/>
      <c r="AZ324" s="157"/>
      <c r="BA324" s="157"/>
      <c r="BB324" s="157"/>
      <c r="BC324" s="157"/>
      <c r="BD324" s="157"/>
      <c r="BE324" s="157"/>
      <c r="BF324" s="157" t="s">
        <v>4596</v>
      </c>
    </row>
    <row r="325" spans="1:58" s="72" customFormat="1" ht="24.95" hidden="1" customHeight="1">
      <c r="A325" s="569"/>
      <c r="B325" s="479"/>
      <c r="C325" s="157" t="s">
        <v>3457</v>
      </c>
      <c r="D325" s="157" t="s">
        <v>3458</v>
      </c>
      <c r="E325" s="157" t="s">
        <v>4600</v>
      </c>
      <c r="F325" s="157" t="s">
        <v>3457</v>
      </c>
      <c r="G325" s="157"/>
      <c r="H325" s="574"/>
      <c r="I325" s="157" t="s">
        <v>299</v>
      </c>
      <c r="J325" s="157"/>
      <c r="K325" s="157"/>
      <c r="L325" s="160"/>
      <c r="M325" s="160"/>
      <c r="N325" s="160"/>
      <c r="O325" s="157" t="s">
        <v>396</v>
      </c>
      <c r="P325" s="160"/>
      <c r="Q325" s="160"/>
      <c r="R325" s="160"/>
      <c r="S325" s="160"/>
      <c r="T325" s="160"/>
      <c r="U325" s="160"/>
      <c r="V325" s="160"/>
      <c r="W325" s="160">
        <v>25</v>
      </c>
      <c r="X325" s="160">
        <v>15</v>
      </c>
      <c r="Y325" s="160">
        <v>6</v>
      </c>
      <c r="Z325" s="160">
        <v>415</v>
      </c>
      <c r="AA325" s="157"/>
      <c r="AB325" s="157"/>
      <c r="AC325" s="160"/>
      <c r="AD325" s="157"/>
      <c r="AE325" s="157">
        <v>2011</v>
      </c>
      <c r="AF325" s="157"/>
      <c r="AG325" s="157"/>
      <c r="AH325" s="157"/>
      <c r="AI325" s="157"/>
      <c r="AJ325" s="157"/>
      <c r="AK325" s="157"/>
      <c r="AL325" s="160">
        <v>8700</v>
      </c>
      <c r="AM325" s="160"/>
      <c r="AN325" s="157"/>
      <c r="AO325" s="157"/>
      <c r="AP325" s="157"/>
      <c r="AQ325" s="157"/>
      <c r="AR325" s="157"/>
      <c r="AS325" s="157"/>
      <c r="AT325" s="157"/>
      <c r="AU325" s="157"/>
      <c r="AV325" s="157"/>
      <c r="AW325" s="157"/>
      <c r="AX325" s="157"/>
      <c r="AY325" s="157"/>
      <c r="AZ325" s="157"/>
      <c r="BA325" s="157"/>
      <c r="BB325" s="157"/>
      <c r="BC325" s="157"/>
      <c r="BD325" s="157"/>
      <c r="BE325" s="157"/>
      <c r="BF325" s="157" t="s">
        <v>10993</v>
      </c>
    </row>
    <row r="326" spans="1:58" s="72" customFormat="1" ht="24.95" hidden="1" customHeight="1">
      <c r="A326" s="569"/>
      <c r="B326" s="479"/>
      <c r="C326" s="157" t="s">
        <v>940</v>
      </c>
      <c r="D326" s="157" t="s">
        <v>4601</v>
      </c>
      <c r="E326" s="157" t="s">
        <v>4602</v>
      </c>
      <c r="F326" s="157" t="s">
        <v>940</v>
      </c>
      <c r="G326" s="157"/>
      <c r="H326" s="574"/>
      <c r="I326" s="157" t="s">
        <v>13595</v>
      </c>
      <c r="J326" s="157"/>
      <c r="K326" s="157"/>
      <c r="L326" s="160">
        <v>49532</v>
      </c>
      <c r="M326" s="160">
        <v>2164</v>
      </c>
      <c r="N326" s="160">
        <v>2724</v>
      </c>
      <c r="O326" s="157" t="s">
        <v>396</v>
      </c>
      <c r="P326" s="160"/>
      <c r="Q326" s="160"/>
      <c r="R326" s="160"/>
      <c r="S326" s="160"/>
      <c r="T326" s="160"/>
      <c r="U326" s="160"/>
      <c r="V326" s="160"/>
      <c r="W326" s="160">
        <v>25</v>
      </c>
      <c r="X326" s="160">
        <v>13</v>
      </c>
      <c r="Y326" s="160">
        <v>6</v>
      </c>
      <c r="Z326" s="160">
        <v>325</v>
      </c>
      <c r="AA326" s="157"/>
      <c r="AB326" s="157"/>
      <c r="AC326" s="160">
        <v>165</v>
      </c>
      <c r="AD326" s="157"/>
      <c r="AE326" s="157">
        <v>2009</v>
      </c>
      <c r="AF326" s="157">
        <v>2009</v>
      </c>
      <c r="AG326" s="157"/>
      <c r="AH326" s="157"/>
      <c r="AI326" s="157"/>
      <c r="AJ326" s="157"/>
      <c r="AK326" s="157"/>
      <c r="AL326" s="160">
        <v>3750</v>
      </c>
      <c r="AM326" s="160">
        <v>3750</v>
      </c>
      <c r="AN326" s="157"/>
      <c r="AO326" s="157"/>
      <c r="AP326" s="157"/>
      <c r="AQ326" s="157"/>
      <c r="AR326" s="157"/>
      <c r="AS326" s="157"/>
      <c r="AT326" s="157"/>
      <c r="AU326" s="157"/>
      <c r="AV326" s="157"/>
      <c r="AW326" s="157"/>
      <c r="AX326" s="157"/>
      <c r="AY326" s="157"/>
      <c r="AZ326" s="157"/>
      <c r="BA326" s="157"/>
      <c r="BB326" s="157"/>
      <c r="BC326" s="157"/>
      <c r="BD326" s="157"/>
      <c r="BE326" s="157"/>
      <c r="BF326" s="157" t="s">
        <v>4603</v>
      </c>
    </row>
    <row r="327" spans="1:58" s="72" customFormat="1" ht="24.95" hidden="1" customHeight="1">
      <c r="A327" s="569" t="s">
        <v>145</v>
      </c>
      <c r="B327" s="479"/>
      <c r="C327" s="157" t="s">
        <v>3836</v>
      </c>
      <c r="D327" s="157" t="s">
        <v>14374</v>
      </c>
      <c r="E327" s="157" t="s">
        <v>4609</v>
      </c>
      <c r="F327" s="157" t="s">
        <v>3836</v>
      </c>
      <c r="G327" s="157" t="s">
        <v>4589</v>
      </c>
      <c r="H327" s="574"/>
      <c r="I327" s="157" t="s">
        <v>3838</v>
      </c>
      <c r="J327" s="157">
        <v>27883</v>
      </c>
      <c r="K327" s="157">
        <v>3373</v>
      </c>
      <c r="L327" s="160">
        <v>27883</v>
      </c>
      <c r="M327" s="160">
        <v>3373</v>
      </c>
      <c r="N327" s="160">
        <v>2334</v>
      </c>
      <c r="O327" s="157" t="s">
        <v>396</v>
      </c>
      <c r="P327" s="160"/>
      <c r="Q327" s="160"/>
      <c r="R327" s="160"/>
      <c r="S327" s="160"/>
      <c r="T327" s="160" t="s">
        <v>944</v>
      </c>
      <c r="U327" s="160" t="s">
        <v>944</v>
      </c>
      <c r="V327" s="160" t="s">
        <v>944</v>
      </c>
      <c r="W327" s="160">
        <v>25</v>
      </c>
      <c r="X327" s="160">
        <v>13</v>
      </c>
      <c r="Y327" s="160">
        <v>9</v>
      </c>
      <c r="Z327" s="160">
        <v>1347</v>
      </c>
      <c r="AA327" s="157" t="s">
        <v>4590</v>
      </c>
      <c r="AB327" s="157"/>
      <c r="AC327" s="160">
        <v>300</v>
      </c>
      <c r="AD327" s="157">
        <v>300</v>
      </c>
      <c r="AE327" s="157">
        <v>2002</v>
      </c>
      <c r="AF327" s="157">
        <v>2002</v>
      </c>
      <c r="AG327" s="157"/>
      <c r="AH327" s="157"/>
      <c r="AI327" s="157"/>
      <c r="AJ327" s="157"/>
      <c r="AK327" s="157"/>
      <c r="AL327" s="160">
        <v>9041</v>
      </c>
      <c r="AM327" s="160">
        <v>9041</v>
      </c>
      <c r="AN327" s="157">
        <v>9000</v>
      </c>
      <c r="AO327" s="157"/>
      <c r="AP327" s="157"/>
      <c r="AQ327" s="157"/>
      <c r="AR327" s="157"/>
      <c r="AS327" s="157"/>
      <c r="AT327" s="157"/>
      <c r="AU327" s="157"/>
      <c r="AV327" s="157"/>
      <c r="AW327" s="157"/>
      <c r="AX327" s="157"/>
      <c r="AY327" s="157"/>
      <c r="AZ327" s="157"/>
      <c r="BA327" s="157"/>
      <c r="BB327" s="157"/>
      <c r="BC327" s="157"/>
      <c r="BD327" s="157"/>
      <c r="BE327" s="157" t="s">
        <v>4539</v>
      </c>
      <c r="BF327" s="157" t="s">
        <v>1554</v>
      </c>
    </row>
    <row r="328" spans="1:58" s="72" customFormat="1" ht="24.95" hidden="1" customHeight="1">
      <c r="A328" s="569" t="s">
        <v>91</v>
      </c>
      <c r="B328" s="479"/>
      <c r="C328" s="157" t="s">
        <v>3836</v>
      </c>
      <c r="D328" s="157" t="s">
        <v>14604</v>
      </c>
      <c r="E328" s="157" t="s">
        <v>16360</v>
      </c>
      <c r="F328" s="157" t="s">
        <v>3836</v>
      </c>
      <c r="G328" s="157" t="s">
        <v>3437</v>
      </c>
      <c r="H328" s="574" t="s">
        <v>203</v>
      </c>
      <c r="I328" s="157" t="s">
        <v>3838</v>
      </c>
      <c r="J328" s="157">
        <v>7942</v>
      </c>
      <c r="K328" s="157">
        <v>2207</v>
      </c>
      <c r="L328" s="160">
        <v>7942</v>
      </c>
      <c r="M328" s="160">
        <v>2207</v>
      </c>
      <c r="N328" s="160">
        <v>1173</v>
      </c>
      <c r="O328" s="157" t="s">
        <v>396</v>
      </c>
      <c r="P328" s="160"/>
      <c r="Q328" s="160"/>
      <c r="R328" s="160"/>
      <c r="S328" s="160"/>
      <c r="T328" s="160" t="s">
        <v>944</v>
      </c>
      <c r="U328" s="160" t="s">
        <v>944</v>
      </c>
      <c r="V328" s="160" t="s">
        <v>944</v>
      </c>
      <c r="W328" s="160">
        <v>25</v>
      </c>
      <c r="X328" s="160">
        <v>10</v>
      </c>
      <c r="Y328" s="160">
        <v>5</v>
      </c>
      <c r="Z328" s="160">
        <v>284</v>
      </c>
      <c r="AA328" s="157">
        <v>50</v>
      </c>
      <c r="AB328" s="157"/>
      <c r="AC328" s="160">
        <v>100</v>
      </c>
      <c r="AD328" s="157">
        <v>100</v>
      </c>
      <c r="AE328" s="157">
        <v>2000</v>
      </c>
      <c r="AF328" s="157">
        <v>2000</v>
      </c>
      <c r="AG328" s="157">
        <v>250</v>
      </c>
      <c r="AH328" s="157"/>
      <c r="AI328" s="157">
        <v>250</v>
      </c>
      <c r="AJ328" s="157"/>
      <c r="AK328" s="157"/>
      <c r="AL328" s="160">
        <v>10000</v>
      </c>
      <c r="AM328" s="160">
        <v>10000</v>
      </c>
      <c r="AN328" s="157">
        <v>10000</v>
      </c>
      <c r="AO328" s="157"/>
      <c r="AP328" s="157"/>
      <c r="AQ328" s="157"/>
      <c r="AR328" s="157"/>
      <c r="AS328" s="157"/>
      <c r="AT328" s="157" t="s">
        <v>4572</v>
      </c>
      <c r="AU328" s="157"/>
      <c r="AV328" s="157"/>
      <c r="AW328" s="157"/>
      <c r="AX328" s="157"/>
      <c r="AY328" s="157"/>
      <c r="AZ328" s="157"/>
      <c r="BA328" s="157"/>
      <c r="BB328" s="157"/>
      <c r="BC328" s="157"/>
      <c r="BD328" s="157"/>
      <c r="BE328" s="157" t="s">
        <v>4580</v>
      </c>
      <c r="BF328" s="157"/>
    </row>
    <row r="329" spans="1:58" s="72" customFormat="1" ht="24.95" hidden="1" customHeight="1">
      <c r="A329" s="569"/>
      <c r="B329" s="479"/>
      <c r="C329" s="157" t="s">
        <v>3836</v>
      </c>
      <c r="D329" s="157" t="s">
        <v>14375</v>
      </c>
      <c r="E329" s="157" t="s">
        <v>10994</v>
      </c>
      <c r="F329" s="157" t="s">
        <v>3836</v>
      </c>
      <c r="G329" s="157" t="s">
        <v>3838</v>
      </c>
      <c r="H329" s="574"/>
      <c r="I329" s="157" t="s">
        <v>3838</v>
      </c>
      <c r="J329" s="157"/>
      <c r="K329" s="157"/>
      <c r="L329" s="160">
        <v>2891</v>
      </c>
      <c r="M329" s="160">
        <v>1793</v>
      </c>
      <c r="N329" s="160">
        <v>8712</v>
      </c>
      <c r="O329" s="157" t="s">
        <v>396</v>
      </c>
      <c r="P329" s="160"/>
      <c r="Q329" s="160"/>
      <c r="R329" s="160"/>
      <c r="S329" s="160"/>
      <c r="T329" s="160"/>
      <c r="U329" s="160"/>
      <c r="V329" s="160"/>
      <c r="W329" s="160">
        <v>25</v>
      </c>
      <c r="X329" s="160">
        <v>13</v>
      </c>
      <c r="Y329" s="160">
        <v>7</v>
      </c>
      <c r="Z329" s="160">
        <v>406</v>
      </c>
      <c r="AA329" s="157"/>
      <c r="AB329" s="157">
        <v>70</v>
      </c>
      <c r="AC329" s="160"/>
      <c r="AD329" s="157"/>
      <c r="AE329" s="157">
        <v>2017</v>
      </c>
      <c r="AF329" s="157"/>
      <c r="AG329" s="157"/>
      <c r="AH329" s="157"/>
      <c r="AI329" s="157"/>
      <c r="AJ329" s="157"/>
      <c r="AK329" s="157"/>
      <c r="AL329" s="160">
        <v>19373</v>
      </c>
      <c r="AM329" s="160"/>
      <c r="AN329" s="157"/>
      <c r="AO329" s="157"/>
      <c r="AP329" s="157"/>
      <c r="AQ329" s="157"/>
      <c r="AR329" s="157"/>
      <c r="AS329" s="157"/>
      <c r="AT329" s="157"/>
      <c r="AU329" s="157"/>
      <c r="AV329" s="157"/>
      <c r="AW329" s="157"/>
      <c r="AX329" s="157"/>
      <c r="AY329" s="157"/>
      <c r="AZ329" s="157"/>
      <c r="BA329" s="157"/>
      <c r="BB329" s="157"/>
      <c r="BC329" s="157"/>
      <c r="BD329" s="157"/>
      <c r="BE329" s="157"/>
      <c r="BF329" s="157"/>
    </row>
    <row r="330" spans="1:58" s="72" customFormat="1" ht="24.95" hidden="1" customHeight="1">
      <c r="A330" s="569"/>
      <c r="B330" s="479"/>
      <c r="C330" s="595" t="s">
        <v>3625</v>
      </c>
      <c r="D330" s="595" t="s">
        <v>4621</v>
      </c>
      <c r="E330" s="331" t="s">
        <v>4622</v>
      </c>
      <c r="F330" s="595" t="s">
        <v>3625</v>
      </c>
      <c r="G330" s="595" t="s">
        <v>4623</v>
      </c>
      <c r="H330" s="596"/>
      <c r="I330" s="595" t="s">
        <v>4624</v>
      </c>
      <c r="J330" s="595">
        <v>4</v>
      </c>
      <c r="K330" s="595" t="s">
        <v>662</v>
      </c>
      <c r="L330" s="160">
        <v>9597</v>
      </c>
      <c r="M330" s="160">
        <v>1305</v>
      </c>
      <c r="N330" s="160">
        <v>5814</v>
      </c>
      <c r="O330" s="595" t="s">
        <v>396</v>
      </c>
      <c r="P330" s="489"/>
      <c r="Q330" s="489"/>
      <c r="R330" s="489"/>
      <c r="S330" s="489"/>
      <c r="T330" s="489"/>
      <c r="U330" s="489"/>
      <c r="V330" s="489"/>
      <c r="W330" s="489">
        <v>25</v>
      </c>
      <c r="X330" s="489">
        <v>11</v>
      </c>
      <c r="Y330" s="489">
        <v>4</v>
      </c>
      <c r="Z330" s="489">
        <v>331</v>
      </c>
      <c r="AA330" s="595">
        <v>70</v>
      </c>
      <c r="AB330" s="489"/>
      <c r="AC330" s="595"/>
      <c r="AD330" s="595"/>
      <c r="AE330" s="595">
        <v>2001</v>
      </c>
      <c r="AF330" s="595">
        <v>2001</v>
      </c>
      <c r="AG330" s="595">
        <v>3830</v>
      </c>
      <c r="AH330" s="595">
        <v>2600</v>
      </c>
      <c r="AI330" s="595"/>
      <c r="AJ330" s="595"/>
      <c r="AK330" s="595"/>
      <c r="AL330" s="489">
        <v>6430</v>
      </c>
      <c r="AM330" s="595">
        <v>6430</v>
      </c>
      <c r="AN330" s="595"/>
      <c r="AO330" s="595"/>
      <c r="AP330" s="595"/>
      <c r="AQ330" s="595"/>
      <c r="AR330" s="595"/>
      <c r="AS330" s="595"/>
      <c r="AT330" s="595"/>
      <c r="AU330" s="595"/>
      <c r="AV330" s="595"/>
      <c r="AW330" s="595"/>
      <c r="AX330" s="595"/>
      <c r="AY330" s="595"/>
      <c r="AZ330" s="595"/>
      <c r="BA330" s="595"/>
      <c r="BB330" s="595"/>
      <c r="BC330" s="595"/>
      <c r="BD330" s="595"/>
      <c r="BE330" s="595"/>
      <c r="BF330" s="157"/>
    </row>
    <row r="331" spans="1:58" s="72" customFormat="1" ht="24.95" hidden="1" customHeight="1">
      <c r="A331" s="569"/>
      <c r="B331" s="479"/>
      <c r="C331" s="157" t="s">
        <v>3625</v>
      </c>
      <c r="D331" s="157" t="s">
        <v>10995</v>
      </c>
      <c r="E331" s="157" t="s">
        <v>10996</v>
      </c>
      <c r="F331" s="157" t="s">
        <v>10997</v>
      </c>
      <c r="G331" s="157"/>
      <c r="H331" s="186"/>
      <c r="I331" s="157" t="s">
        <v>10998</v>
      </c>
      <c r="J331" s="157"/>
      <c r="K331" s="157"/>
      <c r="L331" s="160"/>
      <c r="M331" s="160"/>
      <c r="N331" s="160"/>
      <c r="O331" s="157" t="s">
        <v>171</v>
      </c>
      <c r="P331" s="157"/>
      <c r="Q331" s="160"/>
      <c r="R331" s="160"/>
      <c r="S331" s="160">
        <v>25</v>
      </c>
      <c r="T331" s="160">
        <v>15</v>
      </c>
      <c r="U331" s="160">
        <v>5</v>
      </c>
      <c r="V331" s="160">
        <v>1499</v>
      </c>
      <c r="W331" s="160"/>
      <c r="X331" s="160"/>
      <c r="Y331" s="160"/>
      <c r="Z331" s="160"/>
      <c r="AA331" s="157"/>
      <c r="AB331" s="157"/>
      <c r="AC331" s="160"/>
      <c r="AD331" s="160"/>
      <c r="AE331" s="157"/>
      <c r="AF331" s="157"/>
      <c r="AG331" s="157"/>
      <c r="AH331" s="157"/>
      <c r="AI331" s="157"/>
      <c r="AJ331" s="157"/>
      <c r="AK331" s="157"/>
      <c r="AL331" s="160"/>
      <c r="AM331" s="160"/>
      <c r="AN331" s="160"/>
      <c r="AO331" s="157"/>
      <c r="AP331" s="157"/>
      <c r="AQ331" s="157"/>
      <c r="AR331" s="157"/>
      <c r="AS331" s="157"/>
      <c r="AT331" s="157"/>
      <c r="AU331" s="157"/>
      <c r="AV331" s="157"/>
      <c r="AW331" s="157"/>
      <c r="AX331" s="157"/>
      <c r="AY331" s="157"/>
      <c r="AZ331" s="157"/>
      <c r="BA331" s="157"/>
      <c r="BB331" s="157"/>
      <c r="BC331" s="157"/>
      <c r="BD331" s="157"/>
      <c r="BE331" s="157"/>
      <c r="BF331" s="157"/>
    </row>
    <row r="332" spans="1:58" s="72" customFormat="1" ht="24.95" hidden="1" customHeight="1">
      <c r="A332" s="569"/>
      <c r="B332" s="479"/>
      <c r="C332" s="157" t="s">
        <v>3479</v>
      </c>
      <c r="D332" s="157" t="s">
        <v>4610</v>
      </c>
      <c r="E332" s="157" t="s">
        <v>4611</v>
      </c>
      <c r="F332" s="157" t="s">
        <v>3479</v>
      </c>
      <c r="G332" s="157" t="s">
        <v>4612</v>
      </c>
      <c r="H332" s="186"/>
      <c r="I332" s="157" t="s">
        <v>4613</v>
      </c>
      <c r="J332" s="160">
        <v>15</v>
      </c>
      <c r="K332" s="160"/>
      <c r="L332" s="160">
        <v>25564</v>
      </c>
      <c r="M332" s="160">
        <v>608</v>
      </c>
      <c r="N332" s="160">
        <v>836</v>
      </c>
      <c r="O332" s="157" t="s">
        <v>396</v>
      </c>
      <c r="P332" s="157"/>
      <c r="Q332" s="160"/>
      <c r="R332" s="160"/>
      <c r="S332" s="160"/>
      <c r="T332" s="160"/>
      <c r="U332" s="160"/>
      <c r="V332" s="160"/>
      <c r="W332" s="160">
        <v>25</v>
      </c>
      <c r="X332" s="160">
        <v>10</v>
      </c>
      <c r="Y332" s="160">
        <v>5</v>
      </c>
      <c r="Z332" s="160">
        <v>250</v>
      </c>
      <c r="AA332" s="157" t="s">
        <v>4590</v>
      </c>
      <c r="AB332" s="157"/>
      <c r="AC332" s="160">
        <v>120</v>
      </c>
      <c r="AD332" s="160"/>
      <c r="AE332" s="157">
        <v>2004</v>
      </c>
      <c r="AF332" s="157">
        <v>2004</v>
      </c>
      <c r="AG332" s="157">
        <v>292</v>
      </c>
      <c r="AH332" s="157"/>
      <c r="AI332" s="157"/>
      <c r="AJ332" s="157"/>
      <c r="AK332" s="157"/>
      <c r="AL332" s="160">
        <v>2927</v>
      </c>
      <c r="AM332" s="160">
        <v>2927</v>
      </c>
      <c r="AN332" s="160"/>
      <c r="AO332" s="157"/>
      <c r="AP332" s="157"/>
      <c r="AQ332" s="157"/>
      <c r="AR332" s="157"/>
      <c r="AS332" s="157"/>
      <c r="AT332" s="157"/>
      <c r="AU332" s="157"/>
      <c r="AV332" s="157"/>
      <c r="AW332" s="157"/>
      <c r="AX332" s="157"/>
      <c r="AY332" s="157"/>
      <c r="AZ332" s="157"/>
      <c r="BA332" s="157"/>
      <c r="BB332" s="157"/>
      <c r="BC332" s="157"/>
      <c r="BD332" s="157"/>
      <c r="BE332" s="157" t="s">
        <v>4614</v>
      </c>
      <c r="BF332" s="157" t="s">
        <v>1568</v>
      </c>
    </row>
    <row r="333" spans="1:58" s="72" customFormat="1" ht="24.95" hidden="1" customHeight="1">
      <c r="A333" s="569"/>
      <c r="B333" s="604"/>
      <c r="C333" s="157" t="s">
        <v>3479</v>
      </c>
      <c r="D333" s="157" t="s">
        <v>14605</v>
      </c>
      <c r="E333" s="157" t="s">
        <v>4615</v>
      </c>
      <c r="F333" s="157" t="s">
        <v>3479</v>
      </c>
      <c r="G333" s="157"/>
      <c r="H333" s="186"/>
      <c r="I333" s="157" t="s">
        <v>4616</v>
      </c>
      <c r="J333" s="160">
        <v>3218</v>
      </c>
      <c r="K333" s="160">
        <v>1615</v>
      </c>
      <c r="L333" s="160">
        <v>3218</v>
      </c>
      <c r="M333" s="160">
        <v>1615</v>
      </c>
      <c r="N333" s="160">
        <v>2667</v>
      </c>
      <c r="O333" s="157" t="s">
        <v>396</v>
      </c>
      <c r="P333" s="157"/>
      <c r="Q333" s="160"/>
      <c r="R333" s="160"/>
      <c r="S333" s="160"/>
      <c r="T333" s="160"/>
      <c r="U333" s="160"/>
      <c r="V333" s="160"/>
      <c r="W333" s="160">
        <v>25</v>
      </c>
      <c r="X333" s="160">
        <v>15</v>
      </c>
      <c r="Y333" s="160">
        <v>6</v>
      </c>
      <c r="Z333" s="160">
        <v>375</v>
      </c>
      <c r="AA333" s="157"/>
      <c r="AB333" s="157"/>
      <c r="AC333" s="160"/>
      <c r="AD333" s="160"/>
      <c r="AE333" s="157">
        <v>2013</v>
      </c>
      <c r="AF333" s="157">
        <v>4800</v>
      </c>
      <c r="AG333" s="157" t="s">
        <v>4617</v>
      </c>
      <c r="AH333" s="157"/>
      <c r="AI333" s="157"/>
      <c r="AJ333" s="157"/>
      <c r="AK333" s="157"/>
      <c r="AL333" s="160">
        <v>4800</v>
      </c>
      <c r="AM333" s="160"/>
      <c r="AN333" s="160"/>
      <c r="AO333" s="157"/>
      <c r="AP333" s="157"/>
      <c r="AQ333" s="157"/>
      <c r="AR333" s="157"/>
      <c r="AS333" s="157"/>
      <c r="AT333" s="157"/>
      <c r="AU333" s="157"/>
      <c r="AV333" s="157"/>
      <c r="AW333" s="157"/>
      <c r="AX333" s="157"/>
      <c r="AY333" s="157"/>
      <c r="AZ333" s="157"/>
      <c r="BA333" s="157"/>
      <c r="BB333" s="157"/>
      <c r="BC333" s="157"/>
      <c r="BD333" s="157"/>
      <c r="BE333" s="157"/>
      <c r="BF333" s="157"/>
    </row>
    <row r="334" spans="1:58" s="72" customFormat="1" ht="24.95" hidden="1" customHeight="1">
      <c r="A334" s="569"/>
      <c r="B334" s="479"/>
      <c r="C334" s="157" t="s">
        <v>3485</v>
      </c>
      <c r="D334" s="157"/>
      <c r="E334" s="157" t="s">
        <v>4618</v>
      </c>
      <c r="F334" s="157" t="s">
        <v>3485</v>
      </c>
      <c r="G334" s="157"/>
      <c r="H334" s="186"/>
      <c r="I334" s="157" t="s">
        <v>3485</v>
      </c>
      <c r="J334" s="157"/>
      <c r="K334" s="157"/>
      <c r="L334" s="160"/>
      <c r="M334" s="160">
        <v>250</v>
      </c>
      <c r="N334" s="160"/>
      <c r="O334" s="157" t="s">
        <v>171</v>
      </c>
      <c r="P334" s="160"/>
      <c r="Q334" s="160"/>
      <c r="R334" s="160"/>
      <c r="S334" s="160"/>
      <c r="T334" s="160"/>
      <c r="U334" s="160"/>
      <c r="V334" s="160"/>
      <c r="W334" s="160">
        <v>25</v>
      </c>
      <c r="X334" s="160">
        <v>10</v>
      </c>
      <c r="Y334" s="160">
        <v>4</v>
      </c>
      <c r="Z334" s="160">
        <v>250</v>
      </c>
      <c r="AA334" s="157"/>
      <c r="AB334" s="157"/>
      <c r="AC334" s="160">
        <v>150</v>
      </c>
      <c r="AD334" s="157"/>
      <c r="AE334" s="157">
        <v>1993</v>
      </c>
      <c r="AF334" s="157">
        <v>1993</v>
      </c>
      <c r="AG334" s="157"/>
      <c r="AH334" s="157"/>
      <c r="AI334" s="157"/>
      <c r="AJ334" s="157"/>
      <c r="AK334" s="157"/>
      <c r="AL334" s="160"/>
      <c r="AM334" s="160"/>
      <c r="AN334" s="157"/>
      <c r="AO334" s="157"/>
      <c r="AP334" s="157"/>
      <c r="AQ334" s="157"/>
      <c r="AR334" s="157"/>
      <c r="AS334" s="157"/>
      <c r="AT334" s="157"/>
      <c r="AU334" s="157"/>
      <c r="AV334" s="157"/>
      <c r="AW334" s="157"/>
      <c r="AX334" s="157"/>
      <c r="AY334" s="157"/>
      <c r="AZ334" s="157"/>
      <c r="BA334" s="157"/>
      <c r="BB334" s="157"/>
      <c r="BC334" s="157"/>
      <c r="BD334" s="157"/>
      <c r="BE334" s="157" t="s">
        <v>4619</v>
      </c>
      <c r="BF334" s="157" t="s">
        <v>4620</v>
      </c>
    </row>
    <row r="335" spans="1:58" s="72" customFormat="1" ht="24.95" hidden="1" customHeight="1">
      <c r="A335" s="569"/>
      <c r="B335" s="479"/>
      <c r="C335" s="157" t="s">
        <v>3510</v>
      </c>
      <c r="D335" s="157" t="s">
        <v>14388</v>
      </c>
      <c r="E335" s="157" t="s">
        <v>14606</v>
      </c>
      <c r="F335" s="157" t="s">
        <v>3510</v>
      </c>
      <c r="G335" s="157"/>
      <c r="H335" s="574"/>
      <c r="I335" s="157" t="s">
        <v>3727</v>
      </c>
      <c r="J335" s="157"/>
      <c r="K335" s="157"/>
      <c r="L335" s="160"/>
      <c r="M335" s="160"/>
      <c r="N335" s="160"/>
      <c r="O335" s="157" t="s">
        <v>396</v>
      </c>
      <c r="P335" s="160"/>
      <c r="Q335" s="160"/>
      <c r="R335" s="160"/>
      <c r="S335" s="160"/>
      <c r="T335" s="160"/>
      <c r="U335" s="160"/>
      <c r="V335" s="160"/>
      <c r="W335" s="160">
        <v>25</v>
      </c>
      <c r="X335" s="160">
        <v>14</v>
      </c>
      <c r="Y335" s="160">
        <v>6</v>
      </c>
      <c r="Z335" s="160">
        <v>366</v>
      </c>
      <c r="AA335" s="157"/>
      <c r="AB335" s="157"/>
      <c r="AC335" s="160"/>
      <c r="AD335" s="157"/>
      <c r="AE335" s="157">
        <v>2008</v>
      </c>
      <c r="AF335" s="157">
        <v>2008</v>
      </c>
      <c r="AG335" s="157"/>
      <c r="AH335" s="157"/>
      <c r="AI335" s="157"/>
      <c r="AJ335" s="157"/>
      <c r="AK335" s="157"/>
      <c r="AL335" s="160">
        <v>4950</v>
      </c>
      <c r="AM335" s="160">
        <v>4950</v>
      </c>
      <c r="AN335" s="157"/>
      <c r="AO335" s="157"/>
      <c r="AP335" s="157"/>
      <c r="AQ335" s="157"/>
      <c r="AR335" s="157"/>
      <c r="AS335" s="157"/>
      <c r="AT335" s="157"/>
      <c r="AU335" s="157"/>
      <c r="AV335" s="157"/>
      <c r="AW335" s="157"/>
      <c r="AX335" s="157"/>
      <c r="AY335" s="157"/>
      <c r="AZ335" s="157"/>
      <c r="BA335" s="157"/>
      <c r="BB335" s="157"/>
      <c r="BC335" s="157"/>
      <c r="BD335" s="157"/>
      <c r="BE335" s="157"/>
      <c r="BF335" s="157" t="s">
        <v>2618</v>
      </c>
    </row>
    <row r="336" spans="1:58" s="72" customFormat="1" ht="24.95" hidden="1" customHeight="1">
      <c r="A336" s="569"/>
      <c r="B336" s="164"/>
      <c r="C336" s="157" t="s">
        <v>3510</v>
      </c>
      <c r="D336" s="157" t="s">
        <v>10999</v>
      </c>
      <c r="E336" s="157" t="s">
        <v>4453</v>
      </c>
      <c r="F336" s="157" t="s">
        <v>3510</v>
      </c>
      <c r="G336" s="157"/>
      <c r="H336" s="186"/>
      <c r="I336" s="157" t="s">
        <v>3727</v>
      </c>
      <c r="J336" s="157"/>
      <c r="K336" s="157"/>
      <c r="L336" s="160"/>
      <c r="M336" s="160"/>
      <c r="N336" s="160"/>
      <c r="O336" s="157" t="s">
        <v>396</v>
      </c>
      <c r="P336" s="160"/>
      <c r="Q336" s="160"/>
      <c r="R336" s="160"/>
      <c r="S336" s="160">
        <v>25</v>
      </c>
      <c r="T336" s="160">
        <v>14</v>
      </c>
      <c r="U336" s="160">
        <v>6</v>
      </c>
      <c r="V336" s="160">
        <v>366</v>
      </c>
      <c r="W336" s="160"/>
      <c r="X336" s="160"/>
      <c r="Y336" s="160"/>
      <c r="Z336" s="160"/>
      <c r="AA336" s="157"/>
      <c r="AB336" s="157"/>
      <c r="AC336" s="160"/>
      <c r="AD336" s="157"/>
      <c r="AE336" s="157">
        <v>2016</v>
      </c>
      <c r="AF336" s="157"/>
      <c r="AG336" s="157"/>
      <c r="AH336" s="157"/>
      <c r="AI336" s="157"/>
      <c r="AJ336" s="157"/>
      <c r="AK336" s="157"/>
      <c r="AL336" s="160">
        <v>17966</v>
      </c>
      <c r="AM336" s="160"/>
      <c r="AN336" s="157"/>
      <c r="AO336" s="157"/>
      <c r="AP336" s="157"/>
      <c r="AQ336" s="157"/>
      <c r="AR336" s="157"/>
      <c r="AS336" s="157"/>
      <c r="AT336" s="157"/>
      <c r="AU336" s="157"/>
      <c r="AV336" s="157"/>
      <c r="AW336" s="157"/>
      <c r="AX336" s="157"/>
      <c r="AY336" s="157"/>
      <c r="AZ336" s="157"/>
      <c r="BA336" s="157"/>
      <c r="BB336" s="157"/>
      <c r="BC336" s="157"/>
      <c r="BD336" s="157"/>
      <c r="BE336" s="157"/>
      <c r="BF336" s="157"/>
    </row>
    <row r="337" spans="1:58" s="72" customFormat="1" ht="24.95" hidden="1" customHeight="1">
      <c r="A337" s="569"/>
      <c r="B337" s="164"/>
      <c r="C337" s="157" t="s">
        <v>3510</v>
      </c>
      <c r="D337" s="157" t="s">
        <v>14390</v>
      </c>
      <c r="E337" s="157" t="s">
        <v>14391</v>
      </c>
      <c r="F337" s="157" t="s">
        <v>3510</v>
      </c>
      <c r="G337" s="157"/>
      <c r="H337" s="186"/>
      <c r="I337" s="157" t="s">
        <v>299</v>
      </c>
      <c r="J337" s="157"/>
      <c r="K337" s="157"/>
      <c r="L337" s="160"/>
      <c r="M337" s="160"/>
      <c r="N337" s="160"/>
      <c r="O337" s="157" t="s">
        <v>396</v>
      </c>
      <c r="P337" s="160"/>
      <c r="Q337" s="160"/>
      <c r="R337" s="160"/>
      <c r="S337" s="160">
        <v>25</v>
      </c>
      <c r="T337" s="160">
        <v>12</v>
      </c>
      <c r="U337" s="160">
        <v>6</v>
      </c>
      <c r="V337" s="160">
        <v>300</v>
      </c>
      <c r="W337" s="160"/>
      <c r="X337" s="160"/>
      <c r="Y337" s="160"/>
      <c r="Z337" s="160"/>
      <c r="AA337" s="157"/>
      <c r="AB337" s="157"/>
      <c r="AC337" s="160"/>
      <c r="AD337" s="157"/>
      <c r="AE337" s="157">
        <v>2019</v>
      </c>
      <c r="AF337" s="157"/>
      <c r="AG337" s="157"/>
      <c r="AH337" s="157"/>
      <c r="AI337" s="157"/>
      <c r="AJ337" s="157"/>
      <c r="AK337" s="157"/>
      <c r="AL337" s="160">
        <v>18600</v>
      </c>
      <c r="AM337" s="160"/>
      <c r="AN337" s="157"/>
      <c r="AO337" s="157"/>
      <c r="AP337" s="157"/>
      <c r="AQ337" s="157"/>
      <c r="AR337" s="157"/>
      <c r="AS337" s="157"/>
      <c r="AT337" s="157"/>
      <c r="AU337" s="157"/>
      <c r="AV337" s="157"/>
      <c r="AW337" s="157"/>
      <c r="AX337" s="157"/>
      <c r="AY337" s="157"/>
      <c r="AZ337" s="157"/>
      <c r="BA337" s="157"/>
      <c r="BB337" s="157"/>
      <c r="BC337" s="157"/>
      <c r="BD337" s="157"/>
      <c r="BE337" s="157"/>
      <c r="BF337" s="157" t="s">
        <v>14607</v>
      </c>
    </row>
    <row r="338" spans="1:58" s="72" customFormat="1" ht="24.95" hidden="1" customHeight="1">
      <c r="A338" s="569"/>
      <c r="B338" s="164"/>
      <c r="C338" s="157" t="s">
        <v>3493</v>
      </c>
      <c r="D338" s="157" t="s">
        <v>14395</v>
      </c>
      <c r="E338" s="157" t="s">
        <v>4625</v>
      </c>
      <c r="F338" s="157" t="s">
        <v>4626</v>
      </c>
      <c r="G338" s="157"/>
      <c r="H338" s="186"/>
      <c r="I338" s="157" t="s">
        <v>13603</v>
      </c>
      <c r="J338" s="157"/>
      <c r="K338" s="157"/>
      <c r="L338" s="160"/>
      <c r="M338" s="160">
        <v>7726</v>
      </c>
      <c r="N338" s="160">
        <v>41056</v>
      </c>
      <c r="O338" s="157" t="s">
        <v>396</v>
      </c>
      <c r="P338" s="160"/>
      <c r="Q338" s="160"/>
      <c r="R338" s="160"/>
      <c r="S338" s="160"/>
      <c r="T338" s="160"/>
      <c r="U338" s="160"/>
      <c r="V338" s="160"/>
      <c r="W338" s="160">
        <v>25</v>
      </c>
      <c r="X338" s="160">
        <v>20</v>
      </c>
      <c r="Y338" s="160">
        <v>9</v>
      </c>
      <c r="Z338" s="160">
        <v>500</v>
      </c>
      <c r="AA338" s="157"/>
      <c r="AB338" s="157"/>
      <c r="AC338" s="160">
        <v>225</v>
      </c>
      <c r="AD338" s="157"/>
      <c r="AE338" s="157">
        <v>1995</v>
      </c>
      <c r="AF338" s="157">
        <v>1995</v>
      </c>
      <c r="AG338" s="157"/>
      <c r="AH338" s="157"/>
      <c r="AI338" s="157"/>
      <c r="AJ338" s="157"/>
      <c r="AK338" s="157"/>
      <c r="AL338" s="160"/>
      <c r="AM338" s="160"/>
      <c r="AN338" s="157"/>
      <c r="AO338" s="157"/>
      <c r="AP338" s="157"/>
      <c r="AQ338" s="157"/>
      <c r="AR338" s="157"/>
      <c r="AS338" s="157"/>
      <c r="AT338" s="157"/>
      <c r="AU338" s="157"/>
      <c r="AV338" s="157"/>
      <c r="AW338" s="157"/>
      <c r="AX338" s="157"/>
      <c r="AY338" s="157"/>
      <c r="AZ338" s="157"/>
      <c r="BA338" s="157"/>
      <c r="BB338" s="157"/>
      <c r="BC338" s="157"/>
      <c r="BD338" s="157"/>
      <c r="BE338" s="157" t="s">
        <v>4627</v>
      </c>
      <c r="BF338" s="157" t="s">
        <v>4514</v>
      </c>
    </row>
    <row r="339" spans="1:58" s="72" customFormat="1" ht="24.95" hidden="1" customHeight="1">
      <c r="A339" s="569"/>
      <c r="B339" s="164"/>
      <c r="C339" s="157" t="s">
        <v>3493</v>
      </c>
      <c r="D339" s="167" t="s">
        <v>14394</v>
      </c>
      <c r="E339" s="157" t="s">
        <v>4628</v>
      </c>
      <c r="F339" s="157" t="s">
        <v>4626</v>
      </c>
      <c r="G339" s="157"/>
      <c r="H339" s="574"/>
      <c r="I339" s="157" t="s">
        <v>13603</v>
      </c>
      <c r="J339" s="157"/>
      <c r="K339" s="157"/>
      <c r="L339" s="160"/>
      <c r="M339" s="160">
        <v>2489</v>
      </c>
      <c r="N339" s="160">
        <v>1892</v>
      </c>
      <c r="O339" s="157" t="s">
        <v>396</v>
      </c>
      <c r="P339" s="160"/>
      <c r="Q339" s="160"/>
      <c r="R339" s="160"/>
      <c r="S339" s="160"/>
      <c r="T339" s="160"/>
      <c r="U339" s="160"/>
      <c r="V339" s="160"/>
      <c r="W339" s="160">
        <v>25</v>
      </c>
      <c r="X339" s="160">
        <v>11</v>
      </c>
      <c r="Y339" s="160">
        <v>5</v>
      </c>
      <c r="Z339" s="160">
        <v>331</v>
      </c>
      <c r="AA339" s="157"/>
      <c r="AB339" s="157"/>
      <c r="AC339" s="160">
        <v>200</v>
      </c>
      <c r="AD339" s="157"/>
      <c r="AE339" s="157">
        <v>2007</v>
      </c>
      <c r="AF339" s="157">
        <v>2007</v>
      </c>
      <c r="AG339" s="157"/>
      <c r="AH339" s="157"/>
      <c r="AI339" s="157"/>
      <c r="AJ339" s="157"/>
      <c r="AK339" s="157"/>
      <c r="AL339" s="160"/>
      <c r="AM339" s="160"/>
      <c r="AN339" s="157"/>
      <c r="AO339" s="157"/>
      <c r="AP339" s="157"/>
      <c r="AQ339" s="157"/>
      <c r="AR339" s="157"/>
      <c r="AS339" s="157"/>
      <c r="AT339" s="157"/>
      <c r="AU339" s="157"/>
      <c r="AV339" s="157"/>
      <c r="AW339" s="157"/>
      <c r="AX339" s="157"/>
      <c r="AY339" s="157"/>
      <c r="AZ339" s="157"/>
      <c r="BA339" s="157"/>
      <c r="BB339" s="157"/>
      <c r="BC339" s="157"/>
      <c r="BD339" s="157"/>
      <c r="BE339" s="157" t="s">
        <v>2791</v>
      </c>
      <c r="BF339" s="157" t="s">
        <v>4619</v>
      </c>
    </row>
    <row r="340" spans="1:58" s="72" customFormat="1" ht="24.95" hidden="1" customHeight="1">
      <c r="A340" s="569"/>
      <c r="B340" s="479"/>
      <c r="C340" s="157" t="s">
        <v>3514</v>
      </c>
      <c r="D340" s="157" t="s">
        <v>14608</v>
      </c>
      <c r="E340" s="157" t="s">
        <v>4629</v>
      </c>
      <c r="F340" s="157" t="s">
        <v>3514</v>
      </c>
      <c r="G340" s="157"/>
      <c r="H340" s="574"/>
      <c r="I340" s="157" t="s">
        <v>4630</v>
      </c>
      <c r="J340" s="157"/>
      <c r="K340" s="157"/>
      <c r="L340" s="160">
        <v>3677</v>
      </c>
      <c r="M340" s="160">
        <v>733</v>
      </c>
      <c r="N340" s="160">
        <v>1064</v>
      </c>
      <c r="O340" s="157" t="s">
        <v>396</v>
      </c>
      <c r="P340" s="160"/>
      <c r="Q340" s="160"/>
      <c r="R340" s="160"/>
      <c r="S340" s="160"/>
      <c r="T340" s="160"/>
      <c r="U340" s="160"/>
      <c r="V340" s="160"/>
      <c r="W340" s="160">
        <v>25</v>
      </c>
      <c r="X340" s="160">
        <v>18</v>
      </c>
      <c r="Y340" s="160">
        <v>8</v>
      </c>
      <c r="Z340" s="160">
        <v>450</v>
      </c>
      <c r="AA340" s="157"/>
      <c r="AB340" s="157"/>
      <c r="AC340" s="160"/>
      <c r="AD340" s="157"/>
      <c r="AE340" s="157">
        <v>1998</v>
      </c>
      <c r="AF340" s="157">
        <v>1998</v>
      </c>
      <c r="AG340" s="157"/>
      <c r="AH340" s="157"/>
      <c r="AI340" s="157"/>
      <c r="AJ340" s="157"/>
      <c r="AK340" s="157"/>
      <c r="AL340" s="160">
        <v>3750</v>
      </c>
      <c r="AM340" s="160">
        <v>3750</v>
      </c>
      <c r="AN340" s="157"/>
      <c r="AO340" s="157"/>
      <c r="AP340" s="157"/>
      <c r="AQ340" s="157"/>
      <c r="AR340" s="157"/>
      <c r="AS340" s="157"/>
      <c r="AT340" s="157"/>
      <c r="AU340" s="157"/>
      <c r="AV340" s="157"/>
      <c r="AW340" s="157"/>
      <c r="AX340" s="157"/>
      <c r="AY340" s="157"/>
      <c r="AZ340" s="157"/>
      <c r="BA340" s="157"/>
      <c r="BB340" s="157"/>
      <c r="BC340" s="157"/>
      <c r="BD340" s="157"/>
      <c r="BE340" s="157"/>
      <c r="BF340" s="157"/>
    </row>
    <row r="341" spans="1:58" s="72" customFormat="1" ht="24.95" customHeight="1">
      <c r="A341" s="569"/>
      <c r="B341" s="198" t="s">
        <v>2265</v>
      </c>
      <c r="C341" s="157" t="s">
        <v>2244</v>
      </c>
      <c r="D341" s="157"/>
      <c r="E341" s="331">
        <f>COUNTA(E342:E361)</f>
        <v>20</v>
      </c>
      <c r="F341" s="157"/>
      <c r="G341" s="157"/>
      <c r="H341" s="186"/>
      <c r="I341" s="157"/>
      <c r="J341" s="157"/>
      <c r="K341" s="157"/>
      <c r="L341" s="160">
        <f>SUM(L342:L361)</f>
        <v>241935</v>
      </c>
      <c r="M341" s="160">
        <f>SUM(M342:M361)</f>
        <v>34815.800000000003</v>
      </c>
      <c r="N341" s="160">
        <f>SUM(N342:N361)</f>
        <v>58965.33</v>
      </c>
      <c r="O341" s="160"/>
      <c r="P341" s="160"/>
      <c r="Q341" s="160"/>
      <c r="R341" s="160"/>
      <c r="S341" s="160"/>
      <c r="T341" s="160"/>
      <c r="U341" s="160"/>
      <c r="V341" s="160"/>
      <c r="W341" s="160"/>
      <c r="X341" s="160"/>
      <c r="Y341" s="160"/>
      <c r="Z341" s="160"/>
      <c r="AA341" s="160">
        <f>SUM(AA342:AA361)</f>
        <v>1692</v>
      </c>
      <c r="AB341" s="160"/>
      <c r="AC341" s="160">
        <f>SUM(AC342:AC361)</f>
        <v>0</v>
      </c>
      <c r="AD341" s="160">
        <f>SUM(AD342:AD361)</f>
        <v>0</v>
      </c>
      <c r="AE341" s="160"/>
      <c r="AF341" s="160">
        <f t="shared" ref="AF341:AL341" si="3">SUM(AF342:AF361)</f>
        <v>14643</v>
      </c>
      <c r="AG341" s="160">
        <f t="shared" si="3"/>
        <v>600</v>
      </c>
      <c r="AH341" s="160">
        <f t="shared" si="3"/>
        <v>1800</v>
      </c>
      <c r="AI341" s="160">
        <f t="shared" si="3"/>
        <v>0</v>
      </c>
      <c r="AJ341" s="160">
        <f t="shared" si="3"/>
        <v>0</v>
      </c>
      <c r="AK341" s="160">
        <f t="shared" si="3"/>
        <v>0</v>
      </c>
      <c r="AL341" s="160">
        <f t="shared" si="3"/>
        <v>67714</v>
      </c>
      <c r="AM341" s="157"/>
      <c r="AN341" s="157"/>
      <c r="AO341" s="157"/>
      <c r="AP341" s="157"/>
      <c r="AQ341" s="157"/>
      <c r="AR341" s="157"/>
      <c r="AS341" s="157"/>
      <c r="AT341" s="157"/>
      <c r="AU341" s="157"/>
      <c r="AV341" s="157"/>
      <c r="AW341" s="157"/>
      <c r="AX341" s="157"/>
      <c r="AY341" s="157"/>
      <c r="AZ341" s="157"/>
      <c r="BA341" s="157"/>
      <c r="BB341" s="157"/>
      <c r="BC341" s="157"/>
      <c r="BD341" s="157"/>
      <c r="BE341" s="157"/>
      <c r="BF341" s="157"/>
    </row>
    <row r="342" spans="1:58" s="72" customFormat="1" ht="24.95" customHeight="1">
      <c r="A342" s="569"/>
      <c r="B342" s="670" t="s">
        <v>57</v>
      </c>
      <c r="C342" s="157" t="s">
        <v>617</v>
      </c>
      <c r="D342" s="157" t="s">
        <v>11847</v>
      </c>
      <c r="E342" s="157" t="s">
        <v>11848</v>
      </c>
      <c r="F342" s="157" t="s">
        <v>617</v>
      </c>
      <c r="G342" s="157" t="s">
        <v>299</v>
      </c>
      <c r="H342" s="186"/>
      <c r="I342" s="157" t="s">
        <v>4828</v>
      </c>
      <c r="J342" s="157">
        <v>18</v>
      </c>
      <c r="K342" s="157"/>
      <c r="L342" s="160">
        <v>31649</v>
      </c>
      <c r="M342" s="160">
        <v>4843</v>
      </c>
      <c r="N342" s="160">
        <v>6328</v>
      </c>
      <c r="O342" s="157" t="s">
        <v>396</v>
      </c>
      <c r="P342" s="160"/>
      <c r="Q342" s="160"/>
      <c r="R342" s="160"/>
      <c r="S342" s="160">
        <v>50</v>
      </c>
      <c r="T342" s="160">
        <v>25</v>
      </c>
      <c r="U342" s="160">
        <v>10</v>
      </c>
      <c r="V342" s="160">
        <v>1250</v>
      </c>
      <c r="W342" s="160">
        <v>4</v>
      </c>
      <c r="X342" s="160">
        <v>6</v>
      </c>
      <c r="Y342" s="160"/>
      <c r="Z342" s="160">
        <v>204</v>
      </c>
      <c r="AA342" s="157">
        <v>552</v>
      </c>
      <c r="AB342" s="160">
        <v>1000</v>
      </c>
      <c r="AC342" s="157" t="s">
        <v>465</v>
      </c>
      <c r="AD342" s="157" t="s">
        <v>466</v>
      </c>
      <c r="AE342" s="157">
        <v>2002</v>
      </c>
      <c r="AF342" s="157">
        <v>2002</v>
      </c>
      <c r="AG342" s="157" t="s">
        <v>11849</v>
      </c>
      <c r="AH342" s="157" t="s">
        <v>8489</v>
      </c>
      <c r="AI342" s="157"/>
      <c r="AJ342" s="157" t="s">
        <v>9075</v>
      </c>
      <c r="AK342" s="157" t="s">
        <v>8616</v>
      </c>
      <c r="AL342" s="160" t="s">
        <v>689</v>
      </c>
      <c r="AM342" s="157">
        <v>10200</v>
      </c>
      <c r="AN342" s="157"/>
      <c r="AO342" s="157"/>
      <c r="AP342" s="157">
        <v>1</v>
      </c>
      <c r="AQ342" s="157" t="s">
        <v>11850</v>
      </c>
      <c r="AR342" s="157"/>
      <c r="AS342" s="157"/>
      <c r="AT342" s="157" t="s">
        <v>1211</v>
      </c>
      <c r="AU342" s="157">
        <v>1</v>
      </c>
      <c r="AV342" s="157">
        <v>108</v>
      </c>
      <c r="AW342" s="157" t="s">
        <v>394</v>
      </c>
      <c r="AX342" s="157" t="s">
        <v>299</v>
      </c>
      <c r="AY342" s="157" t="s">
        <v>1456</v>
      </c>
      <c r="AZ342" s="157">
        <v>1</v>
      </c>
      <c r="BA342" s="157">
        <v>108</v>
      </c>
      <c r="BB342" s="157" t="s">
        <v>1417</v>
      </c>
      <c r="BC342" s="157" t="s">
        <v>299</v>
      </c>
      <c r="BD342" s="157"/>
      <c r="BE342" s="157"/>
      <c r="BF342" s="170"/>
    </row>
    <row r="343" spans="1:58" s="72" customFormat="1" ht="24.95" customHeight="1">
      <c r="A343" s="569"/>
      <c r="B343" s="670" t="s">
        <v>57</v>
      </c>
      <c r="C343" s="157" t="s">
        <v>617</v>
      </c>
      <c r="D343" s="157" t="s">
        <v>11851</v>
      </c>
      <c r="E343" s="157" t="s">
        <v>1428</v>
      </c>
      <c r="F343" s="157" t="s">
        <v>617</v>
      </c>
      <c r="G343" s="157" t="s">
        <v>299</v>
      </c>
      <c r="H343" s="157"/>
      <c r="I343" s="157" t="s">
        <v>4828</v>
      </c>
      <c r="J343" s="157"/>
      <c r="K343" s="157"/>
      <c r="L343" s="160"/>
      <c r="M343" s="160"/>
      <c r="N343" s="160"/>
      <c r="O343" s="157" t="s">
        <v>396</v>
      </c>
      <c r="P343" s="160"/>
      <c r="Q343" s="160"/>
      <c r="R343" s="160"/>
      <c r="S343" s="160"/>
      <c r="T343" s="160"/>
      <c r="U343" s="160"/>
      <c r="V343" s="160"/>
      <c r="W343" s="160">
        <v>25</v>
      </c>
      <c r="X343" s="160">
        <v>14</v>
      </c>
      <c r="Y343" s="160">
        <v>7</v>
      </c>
      <c r="Z343" s="160">
        <v>470</v>
      </c>
      <c r="AA343" s="157"/>
      <c r="AB343" s="160"/>
      <c r="AC343" s="157"/>
      <c r="AD343" s="157" t="s">
        <v>466</v>
      </c>
      <c r="AE343" s="157" t="s">
        <v>11852</v>
      </c>
      <c r="AF343" s="157">
        <v>1991</v>
      </c>
      <c r="AG343" s="157"/>
      <c r="AH343" s="157"/>
      <c r="AI343" s="157"/>
      <c r="AJ343" s="157"/>
      <c r="AK343" s="157"/>
      <c r="AL343" s="160"/>
      <c r="AM343" s="157">
        <v>4632</v>
      </c>
      <c r="AN343" s="157"/>
      <c r="AO343" s="157"/>
      <c r="AP343" s="157"/>
      <c r="AQ343" s="157"/>
      <c r="AR343" s="157"/>
      <c r="AS343" s="157"/>
      <c r="AT343" s="157"/>
      <c r="AU343" s="157"/>
      <c r="AV343" s="157"/>
      <c r="AW343" s="157"/>
      <c r="AX343" s="157"/>
      <c r="AY343" s="157"/>
      <c r="AZ343" s="157"/>
      <c r="BA343" s="157"/>
      <c r="BB343" s="157"/>
      <c r="BC343" s="157"/>
      <c r="BD343" s="157"/>
      <c r="BE343" s="157"/>
      <c r="BF343" s="170"/>
    </row>
    <row r="344" spans="1:58" s="72" customFormat="1" ht="24.95" customHeight="1">
      <c r="A344" s="569"/>
      <c r="B344" s="670" t="s">
        <v>57</v>
      </c>
      <c r="C344" s="157" t="s">
        <v>617</v>
      </c>
      <c r="D344" s="157"/>
      <c r="E344" s="157" t="s">
        <v>11853</v>
      </c>
      <c r="F344" s="157" t="s">
        <v>617</v>
      </c>
      <c r="G344" s="157"/>
      <c r="H344" s="157"/>
      <c r="I344" s="157" t="s">
        <v>4828</v>
      </c>
      <c r="J344" s="157"/>
      <c r="K344" s="157"/>
      <c r="L344" s="160">
        <v>3304</v>
      </c>
      <c r="M344" s="160">
        <v>1830</v>
      </c>
      <c r="N344" s="160">
        <v>1830</v>
      </c>
      <c r="O344" s="157" t="s">
        <v>396</v>
      </c>
      <c r="P344" s="160"/>
      <c r="Q344" s="160"/>
      <c r="R344" s="160"/>
      <c r="S344" s="160"/>
      <c r="T344" s="160"/>
      <c r="U344" s="160"/>
      <c r="V344" s="160"/>
      <c r="W344" s="160">
        <v>25</v>
      </c>
      <c r="X344" s="160">
        <v>15</v>
      </c>
      <c r="Y344" s="160">
        <v>8</v>
      </c>
      <c r="Z344" s="160">
        <v>573</v>
      </c>
      <c r="AA344" s="157"/>
      <c r="AB344" s="160"/>
      <c r="AC344" s="157"/>
      <c r="AD344" s="157"/>
      <c r="AE344" s="157"/>
      <c r="AF344" s="157">
        <v>1995</v>
      </c>
      <c r="AG344" s="157"/>
      <c r="AH344" s="157"/>
      <c r="AI344" s="157"/>
      <c r="AJ344" s="157"/>
      <c r="AK344" s="157"/>
      <c r="AL344" s="160"/>
      <c r="AM344" s="157">
        <v>3978</v>
      </c>
      <c r="AN344" s="157"/>
      <c r="AO344" s="157"/>
      <c r="AP344" s="157"/>
      <c r="AQ344" s="157"/>
      <c r="AR344" s="157"/>
      <c r="AS344" s="157"/>
      <c r="AT344" s="157"/>
      <c r="AU344" s="157"/>
      <c r="AV344" s="157"/>
      <c r="AW344" s="157"/>
      <c r="AX344" s="157"/>
      <c r="AY344" s="157"/>
      <c r="AZ344" s="157"/>
      <c r="BA344" s="157"/>
      <c r="BB344" s="157"/>
      <c r="BC344" s="157"/>
      <c r="BD344" s="157"/>
      <c r="BE344" s="157"/>
      <c r="BF344" s="170"/>
    </row>
    <row r="345" spans="1:58" s="72" customFormat="1" ht="24.95" customHeight="1">
      <c r="A345" s="569"/>
      <c r="B345" s="670" t="s">
        <v>57</v>
      </c>
      <c r="C345" s="157" t="s">
        <v>622</v>
      </c>
      <c r="D345" s="157"/>
      <c r="E345" s="157" t="s">
        <v>2808</v>
      </c>
      <c r="F345" s="157" t="s">
        <v>622</v>
      </c>
      <c r="G345" s="157"/>
      <c r="H345" s="157"/>
      <c r="I345" s="157" t="s">
        <v>16452</v>
      </c>
      <c r="J345" s="157"/>
      <c r="K345" s="157"/>
      <c r="L345" s="160">
        <v>9123</v>
      </c>
      <c r="M345" s="160">
        <v>2156</v>
      </c>
      <c r="N345" s="160">
        <v>7617</v>
      </c>
      <c r="O345" s="157" t="s">
        <v>396</v>
      </c>
      <c r="P345" s="160"/>
      <c r="Q345" s="160"/>
      <c r="R345" s="160"/>
      <c r="S345" s="160"/>
      <c r="T345" s="160"/>
      <c r="U345" s="160"/>
      <c r="V345" s="160"/>
      <c r="W345" s="160">
        <v>25</v>
      </c>
      <c r="X345" s="160">
        <v>15</v>
      </c>
      <c r="Y345" s="160">
        <v>8</v>
      </c>
      <c r="Z345" s="160">
        <v>375</v>
      </c>
      <c r="AA345" s="157"/>
      <c r="AB345" s="160"/>
      <c r="AC345" s="157"/>
      <c r="AD345" s="157"/>
      <c r="AE345" s="157">
        <v>1999</v>
      </c>
      <c r="AF345" s="157"/>
      <c r="AG345" s="157"/>
      <c r="AH345" s="157"/>
      <c r="AI345" s="157"/>
      <c r="AJ345" s="157"/>
      <c r="AK345" s="157"/>
      <c r="AL345" s="160">
        <v>9456</v>
      </c>
      <c r="AM345" s="157"/>
      <c r="AN345" s="157"/>
      <c r="AO345" s="157"/>
      <c r="AP345" s="157"/>
      <c r="AQ345" s="157"/>
      <c r="AR345" s="157"/>
      <c r="AS345" s="157"/>
      <c r="AT345" s="157"/>
      <c r="AU345" s="157"/>
      <c r="AV345" s="157"/>
      <c r="AW345" s="157"/>
      <c r="AX345" s="157"/>
      <c r="AY345" s="157"/>
      <c r="AZ345" s="157"/>
      <c r="BA345" s="157"/>
      <c r="BB345" s="157"/>
      <c r="BC345" s="157"/>
      <c r="BD345" s="157"/>
      <c r="BE345" s="157"/>
      <c r="BF345" s="170"/>
    </row>
    <row r="346" spans="1:58" s="72" customFormat="1" ht="24.95" customHeight="1">
      <c r="A346" s="569"/>
      <c r="B346" s="670" t="s">
        <v>57</v>
      </c>
      <c r="C346" s="157" t="s">
        <v>1595</v>
      </c>
      <c r="D346" s="157"/>
      <c r="E346" s="157" t="s">
        <v>11854</v>
      </c>
      <c r="F346" s="157" t="s">
        <v>1595</v>
      </c>
      <c r="G346" s="157"/>
      <c r="H346" s="157"/>
      <c r="I346" s="1597" t="s">
        <v>17164</v>
      </c>
      <c r="J346" s="157"/>
      <c r="K346" s="157"/>
      <c r="L346" s="160">
        <v>9307</v>
      </c>
      <c r="M346" s="160">
        <v>1617</v>
      </c>
      <c r="N346" s="160">
        <v>2483</v>
      </c>
      <c r="O346" s="157" t="s">
        <v>396</v>
      </c>
      <c r="P346" s="160"/>
      <c r="Q346" s="160"/>
      <c r="R346" s="160"/>
      <c r="S346" s="160"/>
      <c r="T346" s="160"/>
      <c r="U346" s="160"/>
      <c r="V346" s="160"/>
      <c r="W346" s="160">
        <v>25</v>
      </c>
      <c r="X346" s="160">
        <v>21</v>
      </c>
      <c r="Y346" s="160">
        <v>8</v>
      </c>
      <c r="Z346" s="160">
        <v>525</v>
      </c>
      <c r="AA346" s="157"/>
      <c r="AB346" s="160"/>
      <c r="AC346" s="157"/>
      <c r="AD346" s="157"/>
      <c r="AE346" s="157">
        <v>2009</v>
      </c>
      <c r="AF346" s="157"/>
      <c r="AG346" s="157"/>
      <c r="AH346" s="157"/>
      <c r="AI346" s="157"/>
      <c r="AJ346" s="157"/>
      <c r="AK346" s="157"/>
      <c r="AL346" s="160">
        <v>4900</v>
      </c>
      <c r="AM346" s="157"/>
      <c r="AN346" s="157"/>
      <c r="AO346" s="157"/>
      <c r="AP346" s="157"/>
      <c r="AQ346" s="157"/>
      <c r="AR346" s="157"/>
      <c r="AS346" s="157"/>
      <c r="AT346" s="157"/>
      <c r="AU346" s="157"/>
      <c r="AV346" s="157"/>
      <c r="AW346" s="157"/>
      <c r="AX346" s="157"/>
      <c r="AY346" s="157"/>
      <c r="AZ346" s="157"/>
      <c r="BA346" s="157"/>
      <c r="BB346" s="157"/>
      <c r="BC346" s="157"/>
      <c r="BD346" s="157"/>
      <c r="BE346" s="157"/>
      <c r="BF346" s="157"/>
    </row>
    <row r="347" spans="1:58" s="72" customFormat="1" ht="24.95" customHeight="1">
      <c r="A347" s="569"/>
      <c r="B347" s="670" t="s">
        <v>57</v>
      </c>
      <c r="C347" s="157" t="s">
        <v>636</v>
      </c>
      <c r="D347" s="157"/>
      <c r="E347" s="157" t="s">
        <v>2808</v>
      </c>
      <c r="F347" s="157" t="s">
        <v>636</v>
      </c>
      <c r="G347" s="157"/>
      <c r="H347" s="157"/>
      <c r="I347" s="157" t="s">
        <v>299</v>
      </c>
      <c r="J347" s="157"/>
      <c r="K347" s="157"/>
      <c r="L347" s="160">
        <v>5053</v>
      </c>
      <c r="M347" s="160">
        <v>1884</v>
      </c>
      <c r="N347" s="160">
        <v>4645</v>
      </c>
      <c r="O347" s="157" t="s">
        <v>396</v>
      </c>
      <c r="P347" s="160"/>
      <c r="Q347" s="160"/>
      <c r="R347" s="160"/>
      <c r="S347" s="160"/>
      <c r="T347" s="160"/>
      <c r="U347" s="160"/>
      <c r="V347" s="160"/>
      <c r="W347" s="160">
        <v>25</v>
      </c>
      <c r="X347" s="160">
        <v>14</v>
      </c>
      <c r="Y347" s="160">
        <v>6</v>
      </c>
      <c r="Z347" s="160">
        <v>325</v>
      </c>
      <c r="AA347" s="157"/>
      <c r="AB347" s="160"/>
      <c r="AC347" s="157"/>
      <c r="AD347" s="157"/>
      <c r="AE347" s="157">
        <v>1998</v>
      </c>
      <c r="AF347" s="157"/>
      <c r="AG347" s="157"/>
      <c r="AH347" s="157"/>
      <c r="AI347" s="157"/>
      <c r="AJ347" s="157"/>
      <c r="AK347" s="157"/>
      <c r="AL347" s="160">
        <v>4963</v>
      </c>
      <c r="AM347" s="157"/>
      <c r="AN347" s="157"/>
      <c r="AO347" s="157"/>
      <c r="AP347" s="157"/>
      <c r="AQ347" s="157"/>
      <c r="AR347" s="157"/>
      <c r="AS347" s="157"/>
      <c r="AT347" s="157"/>
      <c r="AU347" s="157"/>
      <c r="AV347" s="157"/>
      <c r="AW347" s="157"/>
      <c r="AX347" s="157"/>
      <c r="AY347" s="157"/>
      <c r="AZ347" s="157"/>
      <c r="BA347" s="157"/>
      <c r="BB347" s="157"/>
      <c r="BC347" s="157"/>
      <c r="BD347" s="157"/>
      <c r="BE347" s="157"/>
      <c r="BF347" s="157"/>
    </row>
    <row r="348" spans="1:58" s="1320" customFormat="1" ht="24.95" customHeight="1">
      <c r="A348" s="569" t="s">
        <v>145</v>
      </c>
      <c r="B348" s="670" t="s">
        <v>57</v>
      </c>
      <c r="C348" s="1440" t="s">
        <v>638</v>
      </c>
      <c r="D348" s="1440"/>
      <c r="E348" s="1440" t="s">
        <v>11848</v>
      </c>
      <c r="F348" s="1440" t="s">
        <v>638</v>
      </c>
      <c r="G348" s="1440"/>
      <c r="H348" s="1440"/>
      <c r="I348" s="1440" t="s">
        <v>638</v>
      </c>
      <c r="J348" s="1440"/>
      <c r="K348" s="1440"/>
      <c r="L348" s="1441">
        <v>7071</v>
      </c>
      <c r="M348" s="1441">
        <v>1912</v>
      </c>
      <c r="N348" s="1441">
        <v>5317</v>
      </c>
      <c r="O348" s="1440" t="s">
        <v>396</v>
      </c>
      <c r="P348" s="1441"/>
      <c r="Q348" s="1441"/>
      <c r="R348" s="1441"/>
      <c r="S348" s="1441"/>
      <c r="T348" s="1441"/>
      <c r="U348" s="1441"/>
      <c r="V348" s="1441"/>
      <c r="W348" s="1441">
        <v>25</v>
      </c>
      <c r="X348" s="1441">
        <v>17</v>
      </c>
      <c r="Y348" s="1441">
        <v>6</v>
      </c>
      <c r="Z348" s="1441">
        <v>536</v>
      </c>
      <c r="AA348" s="1440"/>
      <c r="AB348" s="1441"/>
      <c r="AC348" s="1440"/>
      <c r="AD348" s="1440"/>
      <c r="AE348" s="1440">
        <v>2011</v>
      </c>
      <c r="AF348" s="1440"/>
      <c r="AG348" s="1440"/>
      <c r="AH348" s="1440"/>
      <c r="AI348" s="1440"/>
      <c r="AJ348" s="1440"/>
      <c r="AK348" s="1440"/>
      <c r="AL348" s="1441">
        <v>9996</v>
      </c>
      <c r="AM348" s="1440"/>
      <c r="AN348" s="1440"/>
      <c r="AO348" s="1440"/>
      <c r="AP348" s="1440"/>
      <c r="AQ348" s="1440"/>
      <c r="AR348" s="1440"/>
      <c r="AS348" s="1440"/>
      <c r="AT348" s="1440"/>
      <c r="AU348" s="1440"/>
      <c r="AV348" s="1440"/>
      <c r="AW348" s="1440"/>
      <c r="AX348" s="1440"/>
      <c r="AY348" s="1440"/>
      <c r="AZ348" s="1440"/>
      <c r="BA348" s="1440"/>
      <c r="BB348" s="1440"/>
      <c r="BC348" s="1440"/>
      <c r="BD348" s="1440"/>
      <c r="BE348" s="1440"/>
      <c r="BF348" s="1440"/>
    </row>
    <row r="349" spans="1:58" s="72" customFormat="1" ht="24.95" customHeight="1">
      <c r="A349" s="569"/>
      <c r="B349" s="670" t="s">
        <v>57</v>
      </c>
      <c r="C349" s="157" t="s">
        <v>646</v>
      </c>
      <c r="D349" s="157" t="s">
        <v>11847</v>
      </c>
      <c r="E349" s="157" t="s">
        <v>11848</v>
      </c>
      <c r="F349" s="157" t="s">
        <v>646</v>
      </c>
      <c r="G349" s="157" t="s">
        <v>299</v>
      </c>
      <c r="H349" s="157"/>
      <c r="I349" s="157" t="s">
        <v>646</v>
      </c>
      <c r="J349" s="157">
        <v>18</v>
      </c>
      <c r="K349" s="157"/>
      <c r="L349" s="160">
        <v>4400</v>
      </c>
      <c r="M349" s="160">
        <v>1230.8699999999999</v>
      </c>
      <c r="N349" s="160">
        <v>3385.76</v>
      </c>
      <c r="O349" s="157" t="s">
        <v>396</v>
      </c>
      <c r="P349" s="160"/>
      <c r="Q349" s="160"/>
      <c r="R349" s="160"/>
      <c r="S349" s="160"/>
      <c r="T349" s="160"/>
      <c r="U349" s="160"/>
      <c r="V349" s="160"/>
      <c r="W349" s="160">
        <v>25</v>
      </c>
      <c r="X349" s="160">
        <v>14.2</v>
      </c>
      <c r="Y349" s="160">
        <v>6</v>
      </c>
      <c r="Z349" s="160">
        <v>358.48</v>
      </c>
      <c r="AA349" s="157">
        <v>552</v>
      </c>
      <c r="AB349" s="160"/>
      <c r="AC349" s="157" t="s">
        <v>465</v>
      </c>
      <c r="AD349" s="157" t="s">
        <v>466</v>
      </c>
      <c r="AE349" s="157">
        <v>2002</v>
      </c>
      <c r="AF349" s="157">
        <v>2014</v>
      </c>
      <c r="AG349" s="157" t="s">
        <v>11849</v>
      </c>
      <c r="AH349" s="157" t="s">
        <v>8489</v>
      </c>
      <c r="AI349" s="157"/>
      <c r="AJ349" s="157" t="s">
        <v>9075</v>
      </c>
      <c r="AK349" s="157" t="s">
        <v>8616</v>
      </c>
      <c r="AL349" s="160" t="s">
        <v>689</v>
      </c>
      <c r="AM349" s="157">
        <v>8761.2170000000006</v>
      </c>
      <c r="AN349" s="157"/>
      <c r="AO349" s="157"/>
      <c r="AP349" s="157">
        <v>1</v>
      </c>
      <c r="AQ349" s="157" t="s">
        <v>11850</v>
      </c>
      <c r="AR349" s="157"/>
      <c r="AS349" s="157"/>
      <c r="AT349" s="157" t="s">
        <v>1211</v>
      </c>
      <c r="AU349" s="157">
        <v>1</v>
      </c>
      <c r="AV349" s="157">
        <v>108</v>
      </c>
      <c r="AW349" s="157" t="s">
        <v>394</v>
      </c>
      <c r="AX349" s="157" t="s">
        <v>299</v>
      </c>
      <c r="AY349" s="157" t="s">
        <v>1456</v>
      </c>
      <c r="AZ349" s="157">
        <v>1</v>
      </c>
      <c r="BA349" s="157">
        <v>108</v>
      </c>
      <c r="BB349" s="157" t="s">
        <v>1417</v>
      </c>
      <c r="BC349" s="157" t="s">
        <v>299</v>
      </c>
      <c r="BD349" s="157"/>
      <c r="BE349" s="157"/>
      <c r="BF349" s="157"/>
    </row>
    <row r="350" spans="1:58" s="72" customFormat="1" ht="24.95" customHeight="1">
      <c r="A350" s="569"/>
      <c r="B350" s="670" t="s">
        <v>57</v>
      </c>
      <c r="C350" s="157" t="s">
        <v>650</v>
      </c>
      <c r="D350" s="157" t="s">
        <v>11847</v>
      </c>
      <c r="E350" s="157" t="s">
        <v>11855</v>
      </c>
      <c r="F350" s="157" t="s">
        <v>650</v>
      </c>
      <c r="G350" s="157" t="s">
        <v>299</v>
      </c>
      <c r="H350" s="157"/>
      <c r="I350" s="157" t="s">
        <v>650</v>
      </c>
      <c r="J350" s="157">
        <v>18</v>
      </c>
      <c r="K350" s="157"/>
      <c r="L350" s="160">
        <v>3280</v>
      </c>
      <c r="M350" s="160">
        <v>1819</v>
      </c>
      <c r="N350" s="160">
        <v>4745</v>
      </c>
      <c r="O350" s="157" t="s">
        <v>396</v>
      </c>
      <c r="P350" s="160"/>
      <c r="Q350" s="160"/>
      <c r="R350" s="160"/>
      <c r="S350" s="160"/>
      <c r="T350" s="160"/>
      <c r="U350" s="160"/>
      <c r="V350" s="160"/>
      <c r="W350" s="160">
        <v>25</v>
      </c>
      <c r="X350" s="160">
        <v>10</v>
      </c>
      <c r="Y350" s="160">
        <v>6</v>
      </c>
      <c r="Z350" s="160">
        <v>400</v>
      </c>
      <c r="AA350" s="157">
        <v>552</v>
      </c>
      <c r="AB350" s="160">
        <v>0</v>
      </c>
      <c r="AC350" s="157" t="s">
        <v>465</v>
      </c>
      <c r="AD350" s="157" t="s">
        <v>466</v>
      </c>
      <c r="AE350" s="157">
        <v>2013</v>
      </c>
      <c r="AF350" s="157" t="s">
        <v>11849</v>
      </c>
      <c r="AG350" s="157" t="s">
        <v>8489</v>
      </c>
      <c r="AH350" s="157"/>
      <c r="AI350" s="157" t="s">
        <v>9075</v>
      </c>
      <c r="AJ350" s="157" t="s">
        <v>8616</v>
      </c>
      <c r="AK350" s="157" t="s">
        <v>689</v>
      </c>
      <c r="AL350" s="160">
        <v>2500</v>
      </c>
      <c r="AM350" s="157"/>
      <c r="AN350" s="157"/>
      <c r="AO350" s="157"/>
      <c r="AP350" s="157"/>
      <c r="AQ350" s="157"/>
      <c r="AR350" s="157"/>
      <c r="AS350" s="157"/>
      <c r="AT350" s="157"/>
      <c r="AU350" s="157"/>
      <c r="AV350" s="157"/>
      <c r="AW350" s="157"/>
      <c r="AX350" s="157"/>
      <c r="AY350" s="157"/>
      <c r="AZ350" s="157"/>
      <c r="BA350" s="157"/>
      <c r="BB350" s="157"/>
      <c r="BC350" s="157"/>
      <c r="BD350" s="157"/>
      <c r="BE350" s="157"/>
      <c r="BF350" s="157"/>
    </row>
    <row r="351" spans="1:58" s="72" customFormat="1" ht="24.95" customHeight="1">
      <c r="A351" s="569"/>
      <c r="B351" s="670" t="s">
        <v>57</v>
      </c>
      <c r="C351" s="157" t="s">
        <v>650</v>
      </c>
      <c r="D351" s="157"/>
      <c r="E351" s="157" t="s">
        <v>11856</v>
      </c>
      <c r="F351" s="157" t="s">
        <v>650</v>
      </c>
      <c r="G351" s="157"/>
      <c r="H351" s="186"/>
      <c r="I351" s="157" t="s">
        <v>650</v>
      </c>
      <c r="J351" s="157"/>
      <c r="K351" s="157"/>
      <c r="L351" s="160">
        <v>1510</v>
      </c>
      <c r="M351" s="160">
        <v>1476</v>
      </c>
      <c r="N351" s="160">
        <v>1850</v>
      </c>
      <c r="O351" s="157" t="s">
        <v>396</v>
      </c>
      <c r="P351" s="160"/>
      <c r="Q351" s="160"/>
      <c r="R351" s="160"/>
      <c r="S351" s="160"/>
      <c r="T351" s="160"/>
      <c r="U351" s="160"/>
      <c r="V351" s="160"/>
      <c r="W351" s="160">
        <v>25</v>
      </c>
      <c r="X351" s="160">
        <v>12</v>
      </c>
      <c r="Y351" s="160">
        <v>8</v>
      </c>
      <c r="Z351" s="160">
        <v>500</v>
      </c>
      <c r="AA351" s="157"/>
      <c r="AB351" s="160">
        <v>0</v>
      </c>
      <c r="AC351" s="157"/>
      <c r="AD351" s="157"/>
      <c r="AE351" s="157">
        <v>2003</v>
      </c>
      <c r="AF351" s="157"/>
      <c r="AG351" s="157"/>
      <c r="AH351" s="157"/>
      <c r="AI351" s="157"/>
      <c r="AJ351" s="157"/>
      <c r="AK351" s="157"/>
      <c r="AL351" s="160"/>
      <c r="AM351" s="157"/>
      <c r="AN351" s="157"/>
      <c r="AO351" s="157"/>
      <c r="AP351" s="157"/>
      <c r="AQ351" s="157"/>
      <c r="AR351" s="157"/>
      <c r="AS351" s="157"/>
      <c r="AT351" s="157"/>
      <c r="AU351" s="157"/>
      <c r="AV351" s="157"/>
      <c r="AW351" s="157"/>
      <c r="AX351" s="157"/>
      <c r="AY351" s="157"/>
      <c r="AZ351" s="157"/>
      <c r="BA351" s="157"/>
      <c r="BB351" s="157"/>
      <c r="BC351" s="157"/>
      <c r="BD351" s="157"/>
      <c r="BE351" s="157"/>
      <c r="BF351" s="170"/>
    </row>
    <row r="352" spans="1:58" s="72" customFormat="1" ht="24.95" customHeight="1">
      <c r="A352" s="569"/>
      <c r="B352" s="670" t="s">
        <v>57</v>
      </c>
      <c r="C352" s="157" t="s">
        <v>323</v>
      </c>
      <c r="D352" s="157"/>
      <c r="E352" s="157" t="s">
        <v>11858</v>
      </c>
      <c r="F352" s="157" t="s">
        <v>323</v>
      </c>
      <c r="G352" s="157"/>
      <c r="H352" s="186"/>
      <c r="I352" s="157" t="s">
        <v>323</v>
      </c>
      <c r="J352" s="157"/>
      <c r="K352" s="157"/>
      <c r="L352" s="160">
        <v>9271</v>
      </c>
      <c r="M352" s="160">
        <v>5078</v>
      </c>
      <c r="N352" s="160"/>
      <c r="O352" s="157" t="s">
        <v>396</v>
      </c>
      <c r="P352" s="160"/>
      <c r="Q352" s="160"/>
      <c r="R352" s="160"/>
      <c r="S352" s="160"/>
      <c r="T352" s="160"/>
      <c r="U352" s="160"/>
      <c r="V352" s="160"/>
      <c r="W352" s="160">
        <v>25</v>
      </c>
      <c r="X352" s="160">
        <v>15</v>
      </c>
      <c r="Y352" s="160">
        <v>6</v>
      </c>
      <c r="Z352" s="160">
        <v>375</v>
      </c>
      <c r="AA352" s="157"/>
      <c r="AB352" s="160"/>
      <c r="AC352" s="157"/>
      <c r="AD352" s="157"/>
      <c r="AE352" s="157"/>
      <c r="AF352" s="157">
        <v>2012</v>
      </c>
      <c r="AG352" s="157"/>
      <c r="AH352" s="157"/>
      <c r="AI352" s="157"/>
      <c r="AJ352" s="157"/>
      <c r="AK352" s="157"/>
      <c r="AL352" s="160"/>
      <c r="AM352" s="157"/>
      <c r="AN352" s="157"/>
      <c r="AO352" s="157"/>
      <c r="AP352" s="157"/>
      <c r="AQ352" s="157"/>
      <c r="AR352" s="157"/>
      <c r="AS352" s="157"/>
      <c r="AT352" s="157"/>
      <c r="AU352" s="157"/>
      <c r="AV352" s="157"/>
      <c r="AW352" s="157"/>
      <c r="AX352" s="157"/>
      <c r="AY352" s="157"/>
      <c r="AZ352" s="157"/>
      <c r="BA352" s="157"/>
      <c r="BB352" s="157"/>
      <c r="BC352" s="157"/>
      <c r="BD352" s="157"/>
      <c r="BE352" s="157"/>
      <c r="BF352" s="157"/>
    </row>
    <row r="353" spans="1:58" s="72" customFormat="1" ht="24.95" customHeight="1">
      <c r="A353" s="569"/>
      <c r="B353" s="670" t="s">
        <v>57</v>
      </c>
      <c r="C353" s="157" t="s">
        <v>657</v>
      </c>
      <c r="D353" s="157"/>
      <c r="E353" s="157" t="s">
        <v>11859</v>
      </c>
      <c r="F353" s="157" t="s">
        <v>657</v>
      </c>
      <c r="G353" s="157"/>
      <c r="H353" s="157"/>
      <c r="I353" s="157" t="s">
        <v>11860</v>
      </c>
      <c r="J353" s="157"/>
      <c r="K353" s="157"/>
      <c r="L353" s="160"/>
      <c r="M353" s="160"/>
      <c r="N353" s="160"/>
      <c r="O353" s="157" t="s">
        <v>396</v>
      </c>
      <c r="P353" s="160"/>
      <c r="Q353" s="160"/>
      <c r="R353" s="160"/>
      <c r="S353" s="160"/>
      <c r="T353" s="160"/>
      <c r="U353" s="160"/>
      <c r="V353" s="160"/>
      <c r="W353" s="160">
        <v>25</v>
      </c>
      <c r="X353" s="160">
        <v>15</v>
      </c>
      <c r="Y353" s="160">
        <v>7</v>
      </c>
      <c r="Z353" s="160">
        <v>502</v>
      </c>
      <c r="AA353" s="157"/>
      <c r="AB353" s="160"/>
      <c r="AC353" s="157"/>
      <c r="AD353" s="157"/>
      <c r="AE353" s="157">
        <v>2001</v>
      </c>
      <c r="AF353" s="157"/>
      <c r="AG353" s="157"/>
      <c r="AH353" s="157"/>
      <c r="AI353" s="157"/>
      <c r="AJ353" s="157"/>
      <c r="AK353" s="157"/>
      <c r="AL353" s="160"/>
      <c r="AM353" s="157"/>
      <c r="AN353" s="157"/>
      <c r="AO353" s="157"/>
      <c r="AP353" s="157"/>
      <c r="AQ353" s="157"/>
      <c r="AR353" s="157"/>
      <c r="AS353" s="157"/>
      <c r="AT353" s="157"/>
      <c r="AU353" s="157"/>
      <c r="AV353" s="157"/>
      <c r="AW353" s="157"/>
      <c r="AX353" s="157"/>
      <c r="AY353" s="157"/>
      <c r="AZ353" s="157"/>
      <c r="BA353" s="157"/>
      <c r="BB353" s="157"/>
      <c r="BC353" s="157"/>
      <c r="BD353" s="157"/>
      <c r="BE353" s="157"/>
      <c r="BF353" s="157"/>
    </row>
    <row r="354" spans="1:58" s="72" customFormat="1" ht="24.95" customHeight="1">
      <c r="A354" s="569"/>
      <c r="B354" s="670" t="s">
        <v>57</v>
      </c>
      <c r="C354" s="157" t="s">
        <v>672</v>
      </c>
      <c r="D354" s="157"/>
      <c r="E354" s="195" t="s">
        <v>11861</v>
      </c>
      <c r="F354" s="157" t="s">
        <v>672</v>
      </c>
      <c r="G354" s="157"/>
      <c r="H354" s="157"/>
      <c r="I354" s="157" t="s">
        <v>672</v>
      </c>
      <c r="J354" s="157"/>
      <c r="K354" s="157"/>
      <c r="L354" s="160">
        <v>120780</v>
      </c>
      <c r="M354" s="160">
        <v>1618.91</v>
      </c>
      <c r="N354" s="160">
        <v>2828.06</v>
      </c>
      <c r="O354" s="157" t="s">
        <v>396</v>
      </c>
      <c r="P354" s="160"/>
      <c r="Q354" s="160"/>
      <c r="R354" s="160"/>
      <c r="S354" s="160"/>
      <c r="T354" s="160"/>
      <c r="U354" s="160"/>
      <c r="V354" s="160"/>
      <c r="W354" s="160">
        <v>25</v>
      </c>
      <c r="X354" s="160">
        <v>15</v>
      </c>
      <c r="Y354" s="160">
        <v>6</v>
      </c>
      <c r="Z354" s="160">
        <v>375</v>
      </c>
      <c r="AA354" s="157"/>
      <c r="AB354" s="160"/>
      <c r="AC354" s="157"/>
      <c r="AD354" s="157"/>
      <c r="AE354" s="157">
        <v>2012</v>
      </c>
      <c r="AF354" s="157"/>
      <c r="AG354" s="157"/>
      <c r="AH354" s="157"/>
      <c r="AI354" s="157"/>
      <c r="AJ354" s="157"/>
      <c r="AK354" s="157"/>
      <c r="AL354" s="160">
        <v>6614</v>
      </c>
      <c r="AM354" s="157"/>
      <c r="AN354" s="157"/>
      <c r="AO354" s="157"/>
      <c r="AP354" s="157"/>
      <c r="AQ354" s="157"/>
      <c r="AR354" s="157"/>
      <c r="AS354" s="157"/>
      <c r="AT354" s="157"/>
      <c r="AU354" s="157"/>
      <c r="AV354" s="157"/>
      <c r="AW354" s="157"/>
      <c r="AX354" s="157"/>
      <c r="AY354" s="157"/>
      <c r="AZ354" s="157"/>
      <c r="BA354" s="157"/>
      <c r="BB354" s="157"/>
      <c r="BC354" s="157"/>
      <c r="BD354" s="157"/>
      <c r="BE354" s="157"/>
      <c r="BF354" s="160"/>
    </row>
    <row r="355" spans="1:58" s="72" customFormat="1" ht="24.95" customHeight="1">
      <c r="A355" s="569"/>
      <c r="B355" s="670" t="s">
        <v>57</v>
      </c>
      <c r="C355" s="157" t="s">
        <v>4855</v>
      </c>
      <c r="D355" s="157"/>
      <c r="E355" s="195" t="s">
        <v>13557</v>
      </c>
      <c r="F355" s="157" t="s">
        <v>4855</v>
      </c>
      <c r="G355" s="157"/>
      <c r="H355" s="157"/>
      <c r="I355" s="157" t="s">
        <v>13426</v>
      </c>
      <c r="J355" s="157"/>
      <c r="K355" s="157"/>
      <c r="L355" s="160">
        <v>4351</v>
      </c>
      <c r="M355" s="160">
        <v>1852</v>
      </c>
      <c r="N355" s="160">
        <v>2935</v>
      </c>
      <c r="O355" s="157" t="s">
        <v>396</v>
      </c>
      <c r="P355" s="160"/>
      <c r="Q355" s="160"/>
      <c r="R355" s="160"/>
      <c r="S355" s="160"/>
      <c r="T355" s="160"/>
      <c r="U355" s="160"/>
      <c r="V355" s="160"/>
      <c r="W355" s="160">
        <v>25</v>
      </c>
      <c r="X355" s="160">
        <v>15</v>
      </c>
      <c r="Y355" s="160">
        <v>6</v>
      </c>
      <c r="Z355" s="160">
        <v>375</v>
      </c>
      <c r="AA355" s="157"/>
      <c r="AB355" s="160"/>
      <c r="AC355" s="157"/>
      <c r="AD355" s="157"/>
      <c r="AE355" s="157">
        <v>2011</v>
      </c>
      <c r="AF355" s="157">
        <v>2011</v>
      </c>
      <c r="AG355" s="157"/>
      <c r="AH355" s="157"/>
      <c r="AI355" s="157"/>
      <c r="AJ355" s="157"/>
      <c r="AK355" s="157"/>
      <c r="AL355" s="160"/>
      <c r="AM355" s="157"/>
      <c r="AN355" s="157"/>
      <c r="AO355" s="157"/>
      <c r="AP355" s="157"/>
      <c r="AQ355" s="157"/>
      <c r="AR355" s="157"/>
      <c r="AS355" s="157"/>
      <c r="AT355" s="157"/>
      <c r="AU355" s="157"/>
      <c r="AV355" s="157"/>
      <c r="AW355" s="157"/>
      <c r="AX355" s="157"/>
      <c r="AY355" s="157"/>
      <c r="AZ355" s="157"/>
      <c r="BA355" s="157"/>
      <c r="BB355" s="157"/>
      <c r="BC355" s="157"/>
      <c r="BD355" s="157"/>
      <c r="BE355" s="157"/>
      <c r="BF355" s="160" t="s">
        <v>13558</v>
      </c>
    </row>
    <row r="356" spans="1:58" s="72" customFormat="1" ht="24.95" customHeight="1">
      <c r="A356" s="569"/>
      <c r="B356" s="670" t="s">
        <v>57</v>
      </c>
      <c r="C356" s="1130" t="s">
        <v>679</v>
      </c>
      <c r="D356" s="1130"/>
      <c r="E356" s="195" t="s">
        <v>4615</v>
      </c>
      <c r="F356" s="1130" t="s">
        <v>679</v>
      </c>
      <c r="G356" s="1130"/>
      <c r="H356" s="1130"/>
      <c r="I356" s="1130" t="s">
        <v>679</v>
      </c>
      <c r="J356" s="1130"/>
      <c r="K356" s="1130"/>
      <c r="L356" s="1131">
        <v>9967</v>
      </c>
      <c r="M356" s="1131">
        <v>2273</v>
      </c>
      <c r="N356" s="1131">
        <v>4015</v>
      </c>
      <c r="O356" s="1130" t="s">
        <v>396</v>
      </c>
      <c r="P356" s="1131"/>
      <c r="Q356" s="1131"/>
      <c r="R356" s="1131"/>
      <c r="S356" s="1131"/>
      <c r="T356" s="1131"/>
      <c r="U356" s="1131"/>
      <c r="V356" s="1131"/>
      <c r="W356" s="1131">
        <v>25</v>
      </c>
      <c r="X356" s="1131">
        <v>14</v>
      </c>
      <c r="Y356" s="1131">
        <v>6</v>
      </c>
      <c r="Z356" s="1131">
        <v>455</v>
      </c>
      <c r="AA356" s="1130"/>
      <c r="AB356" s="1131"/>
      <c r="AC356" s="1130"/>
      <c r="AD356" s="1130"/>
      <c r="AE356" s="1597">
        <v>2019</v>
      </c>
      <c r="AF356" s="1130"/>
      <c r="AG356" s="1130"/>
      <c r="AH356" s="1130"/>
      <c r="AI356" s="1130"/>
      <c r="AJ356" s="1130"/>
      <c r="AK356" s="1130"/>
      <c r="AL356" s="1131">
        <v>12700</v>
      </c>
      <c r="AM356" s="1130"/>
      <c r="AN356" s="1130"/>
      <c r="AO356" s="1130"/>
      <c r="AP356" s="1130"/>
      <c r="AQ356" s="1130"/>
      <c r="AR356" s="1130"/>
      <c r="AS356" s="1130"/>
      <c r="AT356" s="1130"/>
      <c r="AU356" s="1130"/>
      <c r="AV356" s="1130"/>
      <c r="AW356" s="1130"/>
      <c r="AX356" s="1130"/>
      <c r="AY356" s="1130"/>
      <c r="AZ356" s="1130"/>
      <c r="BA356" s="1130"/>
      <c r="BB356" s="1130"/>
      <c r="BC356" s="1130"/>
      <c r="BD356" s="1130"/>
      <c r="BE356" s="1130"/>
      <c r="BF356" s="1131"/>
    </row>
    <row r="357" spans="1:58" s="72" customFormat="1" ht="24.95" customHeight="1">
      <c r="A357" s="569"/>
      <c r="B357" s="670" t="s">
        <v>57</v>
      </c>
      <c r="C357" s="674" t="s">
        <v>680</v>
      </c>
      <c r="D357" s="674"/>
      <c r="E357" s="195" t="s">
        <v>12277</v>
      </c>
      <c r="F357" s="674" t="s">
        <v>680</v>
      </c>
      <c r="G357" s="674"/>
      <c r="H357" s="674"/>
      <c r="I357" s="674" t="s">
        <v>680</v>
      </c>
      <c r="J357" s="674"/>
      <c r="K357" s="674"/>
      <c r="L357" s="672">
        <v>1940</v>
      </c>
      <c r="M357" s="672">
        <v>665.02</v>
      </c>
      <c r="N357" s="672">
        <v>971.51</v>
      </c>
      <c r="O357" s="674" t="s">
        <v>396</v>
      </c>
      <c r="P357" s="672"/>
      <c r="Q357" s="672"/>
      <c r="R357" s="672"/>
      <c r="S357" s="672"/>
      <c r="T357" s="672"/>
      <c r="U357" s="672"/>
      <c r="V357" s="672"/>
      <c r="W357" s="672">
        <v>25</v>
      </c>
      <c r="X357" s="672">
        <v>2</v>
      </c>
      <c r="Y357" s="672">
        <v>4</v>
      </c>
      <c r="Z357" s="672"/>
      <c r="AA357" s="674"/>
      <c r="AB357" s="672"/>
      <c r="AC357" s="674"/>
      <c r="AD357" s="674"/>
      <c r="AE357" s="674">
        <v>2018</v>
      </c>
      <c r="AF357" s="674">
        <v>2018</v>
      </c>
      <c r="AG357" s="674"/>
      <c r="AH357" s="674"/>
      <c r="AI357" s="674"/>
      <c r="AJ357" s="674"/>
      <c r="AK357" s="674"/>
      <c r="AL357" s="672"/>
      <c r="AM357" s="674">
        <v>4300</v>
      </c>
      <c r="AN357" s="674"/>
      <c r="AO357" s="674"/>
      <c r="AP357" s="674"/>
      <c r="AQ357" s="674"/>
      <c r="AR357" s="674"/>
      <c r="AS357" s="674"/>
      <c r="AT357" s="674"/>
      <c r="AU357" s="674"/>
      <c r="AV357" s="674"/>
      <c r="AW357" s="674"/>
      <c r="AX357" s="674"/>
      <c r="AY357" s="674"/>
      <c r="AZ357" s="674"/>
      <c r="BA357" s="674"/>
      <c r="BB357" s="674"/>
      <c r="BC357" s="674"/>
      <c r="BD357" s="674"/>
      <c r="BE357" s="674"/>
      <c r="BF357" s="672"/>
    </row>
    <row r="358" spans="1:58" s="1320" customFormat="1" ht="24.95" customHeight="1">
      <c r="A358" s="569"/>
      <c r="B358" s="1636" t="s">
        <v>57</v>
      </c>
      <c r="C358" s="1597" t="s">
        <v>12266</v>
      </c>
      <c r="D358" s="1584"/>
      <c r="E358" s="1613" t="s">
        <v>17189</v>
      </c>
      <c r="F358" s="1597" t="s">
        <v>12266</v>
      </c>
      <c r="G358" s="1584"/>
      <c r="H358" s="1584"/>
      <c r="I358" s="1597" t="s">
        <v>12266</v>
      </c>
      <c r="J358" s="1584"/>
      <c r="K358" s="1584"/>
      <c r="L358" s="1601">
        <v>1240</v>
      </c>
      <c r="M358" s="1601">
        <v>859</v>
      </c>
      <c r="N358" s="1601">
        <v>3489</v>
      </c>
      <c r="O358" s="1597" t="s">
        <v>2438</v>
      </c>
      <c r="P358" s="1601"/>
      <c r="Q358" s="1601"/>
      <c r="R358" s="1601"/>
      <c r="S358" s="1601"/>
      <c r="T358" s="1601"/>
      <c r="U358" s="1601"/>
      <c r="V358" s="1601"/>
      <c r="W358" s="1601">
        <v>25</v>
      </c>
      <c r="X358" s="1601">
        <v>2</v>
      </c>
      <c r="Y358" s="1601">
        <v>5</v>
      </c>
      <c r="Z358" s="1601">
        <v>566</v>
      </c>
      <c r="AA358" s="1584"/>
      <c r="AB358" s="1601"/>
      <c r="AC358" s="1584"/>
      <c r="AD358" s="1584"/>
      <c r="AE358" s="1597">
        <v>2021</v>
      </c>
      <c r="AF358" s="1584"/>
      <c r="AG358" s="1584"/>
      <c r="AH358" s="1584"/>
      <c r="AI358" s="1584"/>
      <c r="AJ358" s="1584"/>
      <c r="AK358" s="1584"/>
      <c r="AL358" s="1601"/>
      <c r="AM358" s="1584"/>
      <c r="AN358" s="1584"/>
      <c r="AO358" s="1584"/>
      <c r="AP358" s="1584"/>
      <c r="AQ358" s="1584"/>
      <c r="AR358" s="1584"/>
      <c r="AS358" s="1584"/>
      <c r="AT358" s="1584"/>
      <c r="AU358" s="1584"/>
      <c r="AV358" s="1584"/>
      <c r="AW358" s="1584"/>
      <c r="AX358" s="1584"/>
      <c r="AY358" s="1584"/>
      <c r="AZ358" s="1584"/>
      <c r="BA358" s="1584"/>
      <c r="BB358" s="1584"/>
      <c r="BC358" s="1584"/>
      <c r="BD358" s="1584"/>
      <c r="BE358" s="1584"/>
      <c r="BF358" s="1601" t="s">
        <v>17160</v>
      </c>
    </row>
    <row r="359" spans="1:58" s="72" customFormat="1" ht="24.95" customHeight="1">
      <c r="A359" s="569"/>
      <c r="B359" s="670" t="s">
        <v>57</v>
      </c>
      <c r="C359" s="157" t="s">
        <v>683</v>
      </c>
      <c r="D359" s="157" t="s">
        <v>11862</v>
      </c>
      <c r="E359" s="157" t="s">
        <v>11863</v>
      </c>
      <c r="F359" s="157" t="s">
        <v>683</v>
      </c>
      <c r="G359" s="157" t="s">
        <v>11864</v>
      </c>
      <c r="H359" s="157"/>
      <c r="I359" s="157" t="s">
        <v>683</v>
      </c>
      <c r="J359" s="157">
        <v>3</v>
      </c>
      <c r="K359" s="157"/>
      <c r="L359" s="160">
        <v>6025</v>
      </c>
      <c r="M359" s="160">
        <v>1167</v>
      </c>
      <c r="N359" s="160">
        <v>2868</v>
      </c>
      <c r="O359" s="157" t="s">
        <v>396</v>
      </c>
      <c r="P359" s="160"/>
      <c r="Q359" s="160"/>
      <c r="R359" s="160"/>
      <c r="S359" s="160"/>
      <c r="T359" s="160"/>
      <c r="U359" s="160"/>
      <c r="V359" s="160"/>
      <c r="W359" s="160">
        <v>25</v>
      </c>
      <c r="X359" s="160">
        <v>6</v>
      </c>
      <c r="Y359" s="160">
        <v>4</v>
      </c>
      <c r="Z359" s="160">
        <v>206</v>
      </c>
      <c r="AA359" s="157">
        <v>18</v>
      </c>
      <c r="AB359" s="160"/>
      <c r="AC359" s="157"/>
      <c r="AD359" s="157"/>
      <c r="AE359" s="157">
        <v>2001</v>
      </c>
      <c r="AF359" s="157">
        <v>300</v>
      </c>
      <c r="AG359" s="157">
        <v>300</v>
      </c>
      <c r="AH359" s="157">
        <v>900</v>
      </c>
      <c r="AI359" s="157"/>
      <c r="AJ359" s="157"/>
      <c r="AK359" s="157"/>
      <c r="AL359" s="160">
        <v>1500</v>
      </c>
      <c r="AM359" s="157"/>
      <c r="AN359" s="157"/>
      <c r="AO359" s="157"/>
      <c r="AP359" s="157"/>
      <c r="AQ359" s="157"/>
      <c r="AR359" s="157" t="s">
        <v>11865</v>
      </c>
      <c r="AS359" s="157"/>
      <c r="AT359" s="157"/>
      <c r="AU359" s="157"/>
      <c r="AV359" s="157"/>
      <c r="AW359" s="157"/>
      <c r="AX359" s="157"/>
      <c r="AY359" s="157"/>
      <c r="AZ359" s="157"/>
      <c r="BA359" s="157"/>
      <c r="BB359" s="157"/>
      <c r="BC359" s="157"/>
      <c r="BD359" s="157"/>
      <c r="BE359" s="157"/>
      <c r="BF359" s="478"/>
    </row>
    <row r="360" spans="1:58" s="72" customFormat="1" ht="24.95" customHeight="1">
      <c r="A360" s="569"/>
      <c r="B360" s="670" t="s">
        <v>57</v>
      </c>
      <c r="C360" s="157" t="s">
        <v>695</v>
      </c>
      <c r="D360" s="157"/>
      <c r="E360" s="157" t="s">
        <v>11858</v>
      </c>
      <c r="F360" s="157" t="s">
        <v>695</v>
      </c>
      <c r="G360" s="157"/>
      <c r="H360" s="157"/>
      <c r="I360" s="157" t="s">
        <v>695</v>
      </c>
      <c r="J360" s="157"/>
      <c r="K360" s="157"/>
      <c r="L360" s="160">
        <v>6649</v>
      </c>
      <c r="M360" s="160">
        <v>1322</v>
      </c>
      <c r="N360" s="160">
        <v>2445</v>
      </c>
      <c r="O360" s="157" t="s">
        <v>396</v>
      </c>
      <c r="P360" s="160"/>
      <c r="Q360" s="160"/>
      <c r="R360" s="160"/>
      <c r="S360" s="160"/>
      <c r="T360" s="160"/>
      <c r="U360" s="160"/>
      <c r="V360" s="160"/>
      <c r="W360" s="160">
        <v>25</v>
      </c>
      <c r="X360" s="160">
        <v>13</v>
      </c>
      <c r="Y360" s="160">
        <v>6</v>
      </c>
      <c r="Z360" s="160">
        <v>325</v>
      </c>
      <c r="AA360" s="157"/>
      <c r="AB360" s="160"/>
      <c r="AC360" s="157"/>
      <c r="AD360" s="157"/>
      <c r="AE360" s="157">
        <v>2006</v>
      </c>
      <c r="AF360" s="157"/>
      <c r="AG360" s="157"/>
      <c r="AH360" s="157"/>
      <c r="AI360" s="157"/>
      <c r="AJ360" s="157"/>
      <c r="AK360" s="157"/>
      <c r="AL360" s="160">
        <v>4785</v>
      </c>
      <c r="AM360" s="157"/>
      <c r="AN360" s="157"/>
      <c r="AO360" s="157"/>
      <c r="AP360" s="157"/>
      <c r="AQ360" s="157"/>
      <c r="AR360" s="157"/>
      <c r="AS360" s="157"/>
      <c r="AT360" s="157"/>
      <c r="AU360" s="157"/>
      <c r="AV360" s="157"/>
      <c r="AW360" s="157"/>
      <c r="AX360" s="157"/>
      <c r="AY360" s="157"/>
      <c r="AZ360" s="157"/>
      <c r="BA360" s="157"/>
      <c r="BB360" s="157"/>
      <c r="BC360" s="157"/>
      <c r="BD360" s="157"/>
      <c r="BE360" s="157"/>
      <c r="BF360" s="170"/>
    </row>
    <row r="361" spans="1:58" s="72" customFormat="1" ht="24.95" customHeight="1">
      <c r="A361" s="569"/>
      <c r="B361" s="670" t="s">
        <v>57</v>
      </c>
      <c r="C361" s="488" t="s">
        <v>705</v>
      </c>
      <c r="D361" s="157" t="s">
        <v>11862</v>
      </c>
      <c r="E361" s="157" t="s">
        <v>11866</v>
      </c>
      <c r="F361" s="157" t="s">
        <v>705</v>
      </c>
      <c r="G361" s="157" t="s">
        <v>11864</v>
      </c>
      <c r="H361" s="157"/>
      <c r="I361" s="157" t="s">
        <v>705</v>
      </c>
      <c r="J361" s="157">
        <v>3</v>
      </c>
      <c r="K361" s="157"/>
      <c r="L361" s="160">
        <v>7015</v>
      </c>
      <c r="M361" s="160">
        <v>1213</v>
      </c>
      <c r="N361" s="160">
        <v>1213</v>
      </c>
      <c r="O361" s="157" t="s">
        <v>396</v>
      </c>
      <c r="P361" s="160"/>
      <c r="Q361" s="160"/>
      <c r="R361" s="160"/>
      <c r="S361" s="160"/>
      <c r="T361" s="160"/>
      <c r="U361" s="160"/>
      <c r="V361" s="160"/>
      <c r="W361" s="160">
        <v>25</v>
      </c>
      <c r="X361" s="160">
        <v>13</v>
      </c>
      <c r="Y361" s="160">
        <v>6</v>
      </c>
      <c r="Z361" s="160">
        <v>389</v>
      </c>
      <c r="AA361" s="157">
        <v>18</v>
      </c>
      <c r="AB361" s="160"/>
      <c r="AC361" s="157"/>
      <c r="AD361" s="157"/>
      <c r="AE361" s="157">
        <v>2004</v>
      </c>
      <c r="AF361" s="157">
        <v>300</v>
      </c>
      <c r="AG361" s="157">
        <v>300</v>
      </c>
      <c r="AH361" s="157">
        <v>900</v>
      </c>
      <c r="AI361" s="157"/>
      <c r="AJ361" s="157"/>
      <c r="AK361" s="157"/>
      <c r="AL361" s="160">
        <v>10300</v>
      </c>
      <c r="AM361" s="157"/>
      <c r="AN361" s="157"/>
      <c r="AO361" s="157"/>
      <c r="AP361" s="157"/>
      <c r="AQ361" s="157"/>
      <c r="AR361" s="157" t="s">
        <v>11865</v>
      </c>
      <c r="AS361" s="157"/>
      <c r="AT361" s="157"/>
      <c r="AU361" s="157"/>
      <c r="AV361" s="157"/>
      <c r="AW361" s="157"/>
      <c r="AX361" s="157"/>
      <c r="AY361" s="157"/>
      <c r="AZ361" s="157"/>
      <c r="BA361" s="157"/>
      <c r="BB361" s="157"/>
      <c r="BC361" s="157"/>
      <c r="BD361" s="157"/>
      <c r="BE361" s="157"/>
      <c r="BF361" s="170"/>
    </row>
    <row r="362" spans="1:58" s="72" customFormat="1" ht="24.95" hidden="1" customHeight="1">
      <c r="A362" s="569"/>
      <c r="B362" s="164" t="s">
        <v>2284</v>
      </c>
      <c r="C362" s="488" t="s">
        <v>2244</v>
      </c>
      <c r="D362" s="157"/>
      <c r="E362" s="331">
        <f>COUNTA(E363:E379)</f>
        <v>17</v>
      </c>
      <c r="F362" s="157"/>
      <c r="G362" s="157"/>
      <c r="H362" s="157"/>
      <c r="I362" s="157"/>
      <c r="J362" s="157"/>
      <c r="K362" s="157"/>
      <c r="L362" s="160">
        <f>SUM(L363:L379)</f>
        <v>541392</v>
      </c>
      <c r="M362" s="160">
        <f>SUM(M363:M379)</f>
        <v>64896.192999999999</v>
      </c>
      <c r="N362" s="160">
        <f>SUM(N363:N379)</f>
        <v>86206.85</v>
      </c>
      <c r="O362" s="157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57"/>
      <c r="AB362" s="160"/>
      <c r="AC362" s="157"/>
      <c r="AD362" s="157"/>
      <c r="AE362" s="157"/>
      <c r="AF362" s="157"/>
      <c r="AG362" s="157"/>
      <c r="AH362" s="157"/>
      <c r="AI362" s="157"/>
      <c r="AJ362" s="157"/>
      <c r="AK362" s="157"/>
      <c r="AL362" s="160"/>
      <c r="AM362" s="157"/>
      <c r="AN362" s="157"/>
      <c r="AO362" s="157"/>
      <c r="AP362" s="157"/>
      <c r="AQ362" s="157"/>
      <c r="AR362" s="157"/>
      <c r="AS362" s="157"/>
      <c r="AT362" s="157"/>
      <c r="AU362" s="157"/>
      <c r="AV362" s="157"/>
      <c r="AW362" s="157"/>
      <c r="AX362" s="157"/>
      <c r="AY362" s="157"/>
      <c r="AZ362" s="157"/>
      <c r="BA362" s="157"/>
      <c r="BB362" s="157"/>
      <c r="BC362" s="157"/>
      <c r="BD362" s="157"/>
      <c r="BE362" s="157"/>
      <c r="BF362" s="478"/>
    </row>
    <row r="363" spans="1:58" s="72" customFormat="1" ht="24.95" hidden="1" customHeight="1">
      <c r="A363" s="569"/>
      <c r="B363" s="164"/>
      <c r="C363" s="157" t="s">
        <v>461</v>
      </c>
      <c r="D363" s="157" t="s">
        <v>5595</v>
      </c>
      <c r="E363" s="157" t="s">
        <v>5596</v>
      </c>
      <c r="F363" s="157" t="s">
        <v>461</v>
      </c>
      <c r="G363" s="157" t="s">
        <v>463</v>
      </c>
      <c r="H363" s="186" t="s">
        <v>464</v>
      </c>
      <c r="I363" s="157" t="s">
        <v>5247</v>
      </c>
      <c r="J363" s="157">
        <v>83</v>
      </c>
      <c r="K363" s="157" t="s">
        <v>5597</v>
      </c>
      <c r="L363" s="160">
        <v>7770</v>
      </c>
      <c r="M363" s="160">
        <v>4165</v>
      </c>
      <c r="N363" s="160">
        <v>5982</v>
      </c>
      <c r="O363" s="157" t="s">
        <v>396</v>
      </c>
      <c r="P363" s="160"/>
      <c r="Q363" s="160"/>
      <c r="R363" s="160"/>
      <c r="S363" s="160">
        <v>50</v>
      </c>
      <c r="T363" s="160">
        <v>25</v>
      </c>
      <c r="U363" s="160">
        <v>10</v>
      </c>
      <c r="V363" s="160">
        <v>1250</v>
      </c>
      <c r="W363" s="160"/>
      <c r="X363" s="160"/>
      <c r="Y363" s="160"/>
      <c r="Z363" s="160"/>
      <c r="AA363" s="157">
        <v>91</v>
      </c>
      <c r="AB363" s="160">
        <v>744</v>
      </c>
      <c r="AC363" s="160">
        <v>744</v>
      </c>
      <c r="AD363" s="157" t="s">
        <v>465</v>
      </c>
      <c r="AE363" s="157">
        <v>1990</v>
      </c>
      <c r="AF363" s="157">
        <v>1990</v>
      </c>
      <c r="AG363" s="157"/>
      <c r="AH363" s="157">
        <v>4263</v>
      </c>
      <c r="AI363" s="157">
        <v>3600</v>
      </c>
      <c r="AJ363" s="157"/>
      <c r="AK363" s="157"/>
      <c r="AL363" s="160">
        <v>8163</v>
      </c>
      <c r="AM363" s="160">
        <v>8163</v>
      </c>
      <c r="AN363" s="157">
        <v>1998</v>
      </c>
      <c r="AO363" s="157"/>
      <c r="AP363" s="157">
        <v>1</v>
      </c>
      <c r="AQ363" s="157">
        <v>195</v>
      </c>
      <c r="AR363" s="157">
        <v>1500</v>
      </c>
      <c r="AS363" s="157"/>
      <c r="AT363" s="157"/>
      <c r="AU363" s="157"/>
      <c r="AV363" s="157"/>
      <c r="AW363" s="157"/>
      <c r="AX363" s="157"/>
      <c r="AY363" s="157"/>
      <c r="AZ363" s="157"/>
      <c r="BA363" s="157"/>
      <c r="BB363" s="157"/>
      <c r="BC363" s="157"/>
      <c r="BD363" s="157"/>
      <c r="BE363" s="157"/>
      <c r="BF363" s="157"/>
    </row>
    <row r="364" spans="1:58" s="1320" customFormat="1" ht="24.95" hidden="1" customHeight="1">
      <c r="A364" s="569"/>
      <c r="B364" s="164"/>
      <c r="C364" s="1348" t="s">
        <v>461</v>
      </c>
      <c r="D364" s="1348"/>
      <c r="E364" s="1348" t="s">
        <v>11164</v>
      </c>
      <c r="F364" s="1348" t="s">
        <v>5403</v>
      </c>
      <c r="G364" s="1348"/>
      <c r="H364" s="1326"/>
      <c r="I364" s="1348" t="s">
        <v>11165</v>
      </c>
      <c r="J364" s="1348"/>
      <c r="K364" s="1348"/>
      <c r="L364" s="1349">
        <v>9542</v>
      </c>
      <c r="M364" s="1349">
        <v>1904.2829999999999</v>
      </c>
      <c r="N364" s="1349">
        <v>3817</v>
      </c>
      <c r="O364" s="1348" t="s">
        <v>396</v>
      </c>
      <c r="P364" s="1349"/>
      <c r="Q364" s="1349"/>
      <c r="R364" s="1349"/>
      <c r="S364" s="1349"/>
      <c r="T364" s="1349"/>
      <c r="U364" s="1349"/>
      <c r="V364" s="1349"/>
      <c r="W364" s="1349">
        <v>25</v>
      </c>
      <c r="X364" s="1349">
        <v>13</v>
      </c>
      <c r="Y364" s="1349">
        <v>6</v>
      </c>
      <c r="Z364" s="1349">
        <v>325</v>
      </c>
      <c r="AA364" s="1348"/>
      <c r="AB364" s="1349"/>
      <c r="AC364" s="1349"/>
      <c r="AD364" s="1348"/>
      <c r="AE364" s="1348">
        <v>1999</v>
      </c>
      <c r="AF364" s="1348"/>
      <c r="AG364" s="1348"/>
      <c r="AH364" s="1348"/>
      <c r="AI364" s="1348"/>
      <c r="AJ364" s="1348"/>
      <c r="AK364" s="1348"/>
      <c r="AL364" s="1349"/>
      <c r="AM364" s="1349"/>
      <c r="AN364" s="1348"/>
      <c r="AO364" s="1348"/>
      <c r="AP364" s="1348"/>
      <c r="AQ364" s="1348"/>
      <c r="AR364" s="1348"/>
      <c r="AS364" s="1348"/>
      <c r="AT364" s="1348"/>
      <c r="AU364" s="1348"/>
      <c r="AV364" s="1348"/>
      <c r="AW364" s="1348"/>
      <c r="AX364" s="1348"/>
      <c r="AY364" s="1348"/>
      <c r="AZ364" s="1348"/>
      <c r="BA364" s="1348"/>
      <c r="BB364" s="1348"/>
      <c r="BC364" s="1348"/>
      <c r="BD364" s="1348"/>
      <c r="BE364" s="1348"/>
      <c r="BF364" s="1348"/>
    </row>
    <row r="365" spans="1:58" s="1320" customFormat="1" ht="24.95" hidden="1" customHeight="1">
      <c r="A365" s="569"/>
      <c r="B365" s="164"/>
      <c r="C365" s="1348" t="s">
        <v>461</v>
      </c>
      <c r="D365" s="1348"/>
      <c r="E365" s="1348" t="s">
        <v>11166</v>
      </c>
      <c r="F365" s="1348" t="s">
        <v>5403</v>
      </c>
      <c r="G365" s="1348"/>
      <c r="H365" s="1326"/>
      <c r="I365" s="1348" t="s">
        <v>11167</v>
      </c>
      <c r="J365" s="1348"/>
      <c r="K365" s="1348"/>
      <c r="L365" s="1349">
        <v>5314</v>
      </c>
      <c r="M365" s="1349">
        <v>1140.33</v>
      </c>
      <c r="N365" s="1349">
        <v>4856.03</v>
      </c>
      <c r="O365" s="1348" t="s">
        <v>396</v>
      </c>
      <c r="P365" s="1349"/>
      <c r="Q365" s="1349"/>
      <c r="R365" s="1349"/>
      <c r="S365" s="1349"/>
      <c r="T365" s="1349"/>
      <c r="U365" s="1349"/>
      <c r="V365" s="1349"/>
      <c r="W365" s="1349">
        <v>25</v>
      </c>
      <c r="X365" s="1349">
        <v>11</v>
      </c>
      <c r="Y365" s="1349">
        <v>5</v>
      </c>
      <c r="Z365" s="1349">
        <v>275</v>
      </c>
      <c r="AA365" s="1348"/>
      <c r="AB365" s="1349"/>
      <c r="AC365" s="1349"/>
      <c r="AD365" s="1348"/>
      <c r="AE365" s="1348">
        <v>1995</v>
      </c>
      <c r="AF365" s="1348"/>
      <c r="AG365" s="1348"/>
      <c r="AH365" s="1348"/>
      <c r="AI365" s="1348"/>
      <c r="AJ365" s="1348"/>
      <c r="AK365" s="1348"/>
      <c r="AL365" s="1349">
        <v>2700</v>
      </c>
      <c r="AM365" s="1349"/>
      <c r="AN365" s="1348"/>
      <c r="AO365" s="1348"/>
      <c r="AP365" s="1348"/>
      <c r="AQ365" s="1348"/>
      <c r="AR365" s="1348"/>
      <c r="AS365" s="1348"/>
      <c r="AT365" s="1348"/>
      <c r="AU365" s="1348"/>
      <c r="AV365" s="1348"/>
      <c r="AW365" s="1348"/>
      <c r="AX365" s="1348"/>
      <c r="AY365" s="1348"/>
      <c r="AZ365" s="1348"/>
      <c r="BA365" s="1348"/>
      <c r="BB365" s="1348"/>
      <c r="BC365" s="1348"/>
      <c r="BD365" s="1348"/>
      <c r="BE365" s="1348"/>
      <c r="BF365" s="1348"/>
    </row>
    <row r="366" spans="1:58" s="1320" customFormat="1" ht="24.95" hidden="1" customHeight="1">
      <c r="A366" s="569"/>
      <c r="B366" s="164"/>
      <c r="C366" s="1348" t="s">
        <v>461</v>
      </c>
      <c r="D366" s="1348"/>
      <c r="E366" s="1348" t="s">
        <v>11168</v>
      </c>
      <c r="F366" s="1348" t="s">
        <v>461</v>
      </c>
      <c r="G366" s="1348"/>
      <c r="H366" s="1326"/>
      <c r="I366" s="1348" t="s">
        <v>5247</v>
      </c>
      <c r="J366" s="1348"/>
      <c r="K366" s="1348"/>
      <c r="L366" s="1349">
        <v>95448</v>
      </c>
      <c r="M366" s="1349">
        <v>14920</v>
      </c>
      <c r="N366" s="1349">
        <v>24277</v>
      </c>
      <c r="O366" s="1348" t="s">
        <v>396</v>
      </c>
      <c r="P366" s="1349"/>
      <c r="Q366" s="1349"/>
      <c r="R366" s="1349"/>
      <c r="S366" s="1349">
        <v>25</v>
      </c>
      <c r="T366" s="1349">
        <v>15</v>
      </c>
      <c r="U366" s="1349">
        <v>6</v>
      </c>
      <c r="V366" s="1349">
        <v>212</v>
      </c>
      <c r="W366" s="1349"/>
      <c r="X366" s="1349"/>
      <c r="Y366" s="1349"/>
      <c r="Z366" s="1349"/>
      <c r="AA366" s="1348"/>
      <c r="AB366" s="1349"/>
      <c r="AC366" s="1349"/>
      <c r="AD366" s="1348"/>
      <c r="AE366" s="1348">
        <v>2009</v>
      </c>
      <c r="AF366" s="1348"/>
      <c r="AG366" s="1348"/>
      <c r="AH366" s="1348"/>
      <c r="AI366" s="1348"/>
      <c r="AJ366" s="1348"/>
      <c r="AK366" s="1348"/>
      <c r="AL366" s="1349">
        <v>59200</v>
      </c>
      <c r="AM366" s="1349"/>
      <c r="AN366" s="1348"/>
      <c r="AO366" s="1348"/>
      <c r="AP366" s="1348"/>
      <c r="AQ366" s="1348"/>
      <c r="AR366" s="1348"/>
      <c r="AS366" s="1348"/>
      <c r="AT366" s="1348"/>
      <c r="AU366" s="1348"/>
      <c r="AV366" s="1348"/>
      <c r="AW366" s="1348"/>
      <c r="AX366" s="1348"/>
      <c r="AY366" s="1348"/>
      <c r="AZ366" s="1348"/>
      <c r="BA366" s="1348"/>
      <c r="BB366" s="1348"/>
      <c r="BC366" s="1348"/>
      <c r="BD366" s="1348"/>
      <c r="BE366" s="1348"/>
      <c r="BF366" s="1348"/>
    </row>
    <row r="367" spans="1:58" s="72" customFormat="1" ht="24.95" hidden="1" customHeight="1">
      <c r="A367" s="569"/>
      <c r="B367" s="164"/>
      <c r="C367" s="157" t="s">
        <v>461</v>
      </c>
      <c r="D367" s="157"/>
      <c r="E367" s="157" t="s">
        <v>5405</v>
      </c>
      <c r="F367" s="157" t="s">
        <v>461</v>
      </c>
      <c r="G367" s="157"/>
      <c r="H367" s="186"/>
      <c r="I367" s="157" t="s">
        <v>13156</v>
      </c>
      <c r="J367" s="157"/>
      <c r="K367" s="157"/>
      <c r="L367" s="160">
        <v>4432</v>
      </c>
      <c r="M367" s="160">
        <v>9857.2999999999993</v>
      </c>
      <c r="N367" s="160">
        <v>2424</v>
      </c>
      <c r="O367" s="157" t="s">
        <v>396</v>
      </c>
      <c r="P367" s="160"/>
      <c r="Q367" s="160"/>
      <c r="R367" s="160"/>
      <c r="S367" s="160"/>
      <c r="T367" s="160"/>
      <c r="U367" s="160"/>
      <c r="V367" s="160"/>
      <c r="W367" s="160">
        <v>25</v>
      </c>
      <c r="X367" s="160">
        <v>10</v>
      </c>
      <c r="Y367" s="160">
        <v>6</v>
      </c>
      <c r="Z367" s="160">
        <v>300</v>
      </c>
      <c r="AA367" s="157"/>
      <c r="AB367" s="160"/>
      <c r="AC367" s="160"/>
      <c r="AD367" s="157"/>
      <c r="AE367" s="157">
        <v>2005</v>
      </c>
      <c r="AF367" s="157"/>
      <c r="AG367" s="157"/>
      <c r="AH367" s="157"/>
      <c r="AI367" s="157"/>
      <c r="AJ367" s="157"/>
      <c r="AK367" s="157"/>
      <c r="AL367" s="160"/>
      <c r="AM367" s="160"/>
      <c r="AN367" s="157"/>
      <c r="AO367" s="157"/>
      <c r="AP367" s="157"/>
      <c r="AQ367" s="157"/>
      <c r="AR367" s="157"/>
      <c r="AS367" s="157"/>
      <c r="AT367" s="157"/>
      <c r="AU367" s="157"/>
      <c r="AV367" s="157"/>
      <c r="AW367" s="157"/>
      <c r="AX367" s="157"/>
      <c r="AY367" s="157"/>
      <c r="AZ367" s="157"/>
      <c r="BA367" s="157"/>
      <c r="BB367" s="157"/>
      <c r="BC367" s="157"/>
      <c r="BD367" s="157"/>
      <c r="BE367" s="157"/>
      <c r="BF367" s="157" t="s">
        <v>15594</v>
      </c>
    </row>
    <row r="368" spans="1:58" s="72" customFormat="1" ht="24.95" hidden="1" customHeight="1">
      <c r="A368" s="569"/>
      <c r="B368" s="164"/>
      <c r="C368" s="157" t="s">
        <v>5183</v>
      </c>
      <c r="D368" s="157" t="s">
        <v>5598</v>
      </c>
      <c r="E368" s="157" t="s">
        <v>5599</v>
      </c>
      <c r="F368" s="157" t="s">
        <v>5183</v>
      </c>
      <c r="G368" s="157" t="s">
        <v>5329</v>
      </c>
      <c r="H368" s="186" t="s">
        <v>5236</v>
      </c>
      <c r="I368" s="157" t="s">
        <v>5253</v>
      </c>
      <c r="J368" s="157">
        <v>2</v>
      </c>
      <c r="K368" s="157" t="s">
        <v>662</v>
      </c>
      <c r="L368" s="160">
        <v>34641</v>
      </c>
      <c r="M368" s="160">
        <v>2561</v>
      </c>
      <c r="N368" s="605">
        <v>3979</v>
      </c>
      <c r="O368" s="157" t="s">
        <v>396</v>
      </c>
      <c r="P368" s="160"/>
      <c r="Q368" s="160"/>
      <c r="R368" s="160"/>
      <c r="S368" s="160"/>
      <c r="T368" s="160" t="s">
        <v>944</v>
      </c>
      <c r="U368" s="160"/>
      <c r="V368" s="160" t="s">
        <v>944</v>
      </c>
      <c r="W368" s="160">
        <v>25</v>
      </c>
      <c r="X368" s="160">
        <v>20</v>
      </c>
      <c r="Y368" s="160">
        <v>8</v>
      </c>
      <c r="Z368" s="160">
        <v>500</v>
      </c>
      <c r="AA368" s="157"/>
      <c r="AB368" s="160">
        <v>800</v>
      </c>
      <c r="AC368" s="160">
        <v>800</v>
      </c>
      <c r="AD368" s="157"/>
      <c r="AE368" s="157">
        <v>2005</v>
      </c>
      <c r="AF368" s="157">
        <v>2005</v>
      </c>
      <c r="AG368" s="157">
        <v>200</v>
      </c>
      <c r="AH368" s="157">
        <v>80</v>
      </c>
      <c r="AI368" s="157"/>
      <c r="AJ368" s="157"/>
      <c r="AK368" s="157"/>
      <c r="AL368" s="160">
        <v>11031</v>
      </c>
      <c r="AM368" s="160">
        <v>11031</v>
      </c>
      <c r="AN368" s="157">
        <v>2003</v>
      </c>
      <c r="AO368" s="157"/>
      <c r="AP368" s="157"/>
      <c r="AQ368" s="157"/>
      <c r="AR368" s="157"/>
      <c r="AS368" s="157"/>
      <c r="AT368" s="157"/>
      <c r="AU368" s="157"/>
      <c r="AV368" s="157"/>
      <c r="AW368" s="157"/>
      <c r="AX368" s="157"/>
      <c r="AY368" s="157"/>
      <c r="AZ368" s="157"/>
      <c r="BA368" s="157"/>
      <c r="BB368" s="157"/>
      <c r="BC368" s="157"/>
      <c r="BD368" s="157"/>
      <c r="BE368" s="157"/>
      <c r="BF368" s="157"/>
    </row>
    <row r="369" spans="1:58" s="72" customFormat="1" ht="24.95" hidden="1" customHeight="1">
      <c r="A369" s="569" t="s">
        <v>145</v>
      </c>
      <c r="B369" s="479"/>
      <c r="C369" s="157" t="s">
        <v>5183</v>
      </c>
      <c r="D369" s="157"/>
      <c r="E369" s="157" t="s">
        <v>5600</v>
      </c>
      <c r="F369" s="157" t="s">
        <v>5183</v>
      </c>
      <c r="G369" s="157" t="s">
        <v>5298</v>
      </c>
      <c r="H369" s="186"/>
      <c r="I369" s="157" t="s">
        <v>5253</v>
      </c>
      <c r="J369" s="157"/>
      <c r="K369" s="157"/>
      <c r="L369" s="160">
        <v>226257</v>
      </c>
      <c r="M369" s="160">
        <v>1532.28</v>
      </c>
      <c r="N369" s="160">
        <v>2665</v>
      </c>
      <c r="O369" s="157" t="s">
        <v>396</v>
      </c>
      <c r="P369" s="160"/>
      <c r="Q369" s="160"/>
      <c r="R369" s="160"/>
      <c r="S369" s="160">
        <v>25</v>
      </c>
      <c r="T369" s="160">
        <v>2.2999999999999998</v>
      </c>
      <c r="U369" s="160">
        <v>6</v>
      </c>
      <c r="V369" s="160">
        <v>348.13</v>
      </c>
      <c r="W369" s="160"/>
      <c r="X369" s="160"/>
      <c r="Y369" s="160"/>
      <c r="Z369" s="160"/>
      <c r="AA369" s="160"/>
      <c r="AB369" s="157">
        <v>60</v>
      </c>
      <c r="AC369" s="160"/>
      <c r="AD369" s="157"/>
      <c r="AE369" s="157">
        <v>2010</v>
      </c>
      <c r="AF369" s="160"/>
      <c r="AG369" s="157"/>
      <c r="AH369" s="157"/>
      <c r="AI369" s="157"/>
      <c r="AJ369" s="157"/>
      <c r="AK369" s="157"/>
      <c r="AL369" s="160">
        <v>646</v>
      </c>
      <c r="AM369" s="160"/>
      <c r="AN369" s="157"/>
      <c r="AO369" s="157"/>
      <c r="AP369" s="157"/>
      <c r="AQ369" s="157"/>
      <c r="AR369" s="157"/>
      <c r="AS369" s="157"/>
      <c r="AT369" s="157"/>
      <c r="AU369" s="157"/>
      <c r="AV369" s="157"/>
      <c r="AW369" s="157"/>
      <c r="AX369" s="157"/>
      <c r="AY369" s="157"/>
      <c r="AZ369" s="157"/>
      <c r="BA369" s="157"/>
      <c r="BB369" s="157"/>
      <c r="BC369" s="157"/>
      <c r="BD369" s="157"/>
      <c r="BE369" s="157"/>
      <c r="BF369" s="157"/>
    </row>
    <row r="370" spans="1:58" s="72" customFormat="1" ht="24.95" hidden="1" customHeight="1">
      <c r="A370" s="569"/>
      <c r="B370" s="479"/>
      <c r="C370" s="157" t="s">
        <v>5183</v>
      </c>
      <c r="D370" s="157"/>
      <c r="E370" s="157" t="s">
        <v>13159</v>
      </c>
      <c r="F370" s="157" t="s">
        <v>5183</v>
      </c>
      <c r="G370" s="157" t="s">
        <v>5298</v>
      </c>
      <c r="H370" s="186"/>
      <c r="I370" s="157" t="s">
        <v>5253</v>
      </c>
      <c r="J370" s="157"/>
      <c r="K370" s="157"/>
      <c r="L370" s="160">
        <v>19038</v>
      </c>
      <c r="M370" s="160">
        <v>4479</v>
      </c>
      <c r="N370" s="160">
        <v>5599</v>
      </c>
      <c r="O370" s="157" t="s">
        <v>396</v>
      </c>
      <c r="P370" s="160"/>
      <c r="Q370" s="160"/>
      <c r="R370" s="160"/>
      <c r="S370" s="160">
        <v>25</v>
      </c>
      <c r="T370" s="160">
        <v>15</v>
      </c>
      <c r="U370" s="160">
        <v>6</v>
      </c>
      <c r="V370" s="160"/>
      <c r="W370" s="160"/>
      <c r="X370" s="160"/>
      <c r="Y370" s="160"/>
      <c r="Z370" s="160"/>
      <c r="AA370" s="160"/>
      <c r="AB370" s="157"/>
      <c r="AC370" s="160"/>
      <c r="AD370" s="157"/>
      <c r="AE370" s="157">
        <v>2018</v>
      </c>
      <c r="AF370" s="160"/>
      <c r="AG370" s="157"/>
      <c r="AH370" s="157"/>
      <c r="AI370" s="157"/>
      <c r="AJ370" s="157"/>
      <c r="AK370" s="157"/>
      <c r="AL370" s="160">
        <v>18000</v>
      </c>
      <c r="AM370" s="160"/>
      <c r="AN370" s="157"/>
      <c r="AO370" s="157"/>
      <c r="AP370" s="157"/>
      <c r="AQ370" s="157"/>
      <c r="AR370" s="157"/>
      <c r="AS370" s="157"/>
      <c r="AT370" s="157"/>
      <c r="AU370" s="157"/>
      <c r="AV370" s="157"/>
      <c r="AW370" s="157"/>
      <c r="AX370" s="157"/>
      <c r="AY370" s="157"/>
      <c r="AZ370" s="157"/>
      <c r="BA370" s="157"/>
      <c r="BB370" s="157"/>
      <c r="BC370" s="157"/>
      <c r="BD370" s="157"/>
      <c r="BE370" s="157"/>
      <c r="BF370" s="157" t="s">
        <v>15594</v>
      </c>
    </row>
    <row r="371" spans="1:58" s="72" customFormat="1" ht="24.95" hidden="1" customHeight="1">
      <c r="A371" s="569"/>
      <c r="B371" s="479"/>
      <c r="C371" s="157" t="s">
        <v>706</v>
      </c>
      <c r="D371" s="157"/>
      <c r="E371" s="157" t="s">
        <v>5413</v>
      </c>
      <c r="F371" s="157" t="s">
        <v>706</v>
      </c>
      <c r="G371" s="157" t="s">
        <v>463</v>
      </c>
      <c r="H371" s="186" t="s">
        <v>464</v>
      </c>
      <c r="I371" s="157" t="s">
        <v>706</v>
      </c>
      <c r="J371" s="157">
        <v>83</v>
      </c>
      <c r="K371" s="157" t="s">
        <v>5597</v>
      </c>
      <c r="L371" s="160">
        <v>9000</v>
      </c>
      <c r="M371" s="160">
        <v>7223</v>
      </c>
      <c r="N371" s="160">
        <v>5002</v>
      </c>
      <c r="O371" s="157" t="s">
        <v>396</v>
      </c>
      <c r="P371" s="160"/>
      <c r="Q371" s="160"/>
      <c r="R371" s="160"/>
      <c r="S371" s="160"/>
      <c r="T371" s="160"/>
      <c r="U371" s="160"/>
      <c r="V371" s="160"/>
      <c r="W371" s="160">
        <v>25</v>
      </c>
      <c r="X371" s="160">
        <v>15</v>
      </c>
      <c r="Y371" s="160">
        <v>8</v>
      </c>
      <c r="Z371" s="160"/>
      <c r="AA371" s="160">
        <v>91</v>
      </c>
      <c r="AB371" s="157">
        <v>200</v>
      </c>
      <c r="AC371" s="160">
        <v>744</v>
      </c>
      <c r="AD371" s="157" t="s">
        <v>465</v>
      </c>
      <c r="AE371" s="157">
        <v>1999</v>
      </c>
      <c r="AF371" s="160">
        <v>1990</v>
      </c>
      <c r="AG371" s="157"/>
      <c r="AH371" s="157">
        <v>4263</v>
      </c>
      <c r="AI371" s="157">
        <v>3600</v>
      </c>
      <c r="AJ371" s="157"/>
      <c r="AK371" s="157"/>
      <c r="AL371" s="160">
        <v>5060</v>
      </c>
      <c r="AM371" s="160">
        <v>8163</v>
      </c>
      <c r="AN371" s="157">
        <v>1998</v>
      </c>
      <c r="AO371" s="157"/>
      <c r="AP371" s="157">
        <v>1</v>
      </c>
      <c r="AQ371" s="157">
        <v>195</v>
      </c>
      <c r="AR371" s="157">
        <v>1500</v>
      </c>
      <c r="AS371" s="157"/>
      <c r="AT371" s="157"/>
      <c r="AU371" s="157"/>
      <c r="AV371" s="157"/>
      <c r="AW371" s="157"/>
      <c r="AX371" s="157"/>
      <c r="AY371" s="157"/>
      <c r="AZ371" s="157"/>
      <c r="BA371" s="157"/>
      <c r="BB371" s="157"/>
      <c r="BC371" s="157"/>
      <c r="BD371" s="157"/>
      <c r="BE371" s="157"/>
      <c r="BF371" s="157" t="s">
        <v>11169</v>
      </c>
    </row>
    <row r="372" spans="1:58" s="72" customFormat="1" ht="24.95" hidden="1" customHeight="1">
      <c r="A372" s="569"/>
      <c r="B372" s="479"/>
      <c r="C372" s="157" t="s">
        <v>5197</v>
      </c>
      <c r="D372" s="157"/>
      <c r="E372" s="157" t="s">
        <v>15595</v>
      </c>
      <c r="F372" s="157" t="s">
        <v>5197</v>
      </c>
      <c r="G372" s="157"/>
      <c r="H372" s="186"/>
      <c r="I372" s="157" t="s">
        <v>5197</v>
      </c>
      <c r="J372" s="157"/>
      <c r="K372" s="157"/>
      <c r="L372" s="160">
        <v>26142</v>
      </c>
      <c r="M372" s="160">
        <v>964</v>
      </c>
      <c r="N372" s="160">
        <v>963.6</v>
      </c>
      <c r="O372" s="157" t="s">
        <v>396</v>
      </c>
      <c r="P372" s="160"/>
      <c r="Q372" s="160"/>
      <c r="R372" s="160"/>
      <c r="S372" s="160">
        <v>25</v>
      </c>
      <c r="T372" s="160">
        <v>13</v>
      </c>
      <c r="U372" s="160">
        <v>6</v>
      </c>
      <c r="V372" s="160">
        <v>325</v>
      </c>
      <c r="W372" s="160">
        <v>10</v>
      </c>
      <c r="X372" s="160">
        <v>4</v>
      </c>
      <c r="Y372" s="160"/>
      <c r="Z372" s="160">
        <v>40</v>
      </c>
      <c r="AA372" s="160"/>
      <c r="AB372" s="157"/>
      <c r="AC372" s="160"/>
      <c r="AD372" s="157"/>
      <c r="AE372" s="157">
        <v>2006</v>
      </c>
      <c r="AF372" s="160"/>
      <c r="AG372" s="157"/>
      <c r="AH372" s="157"/>
      <c r="AI372" s="157"/>
      <c r="AJ372" s="157"/>
      <c r="AK372" s="157"/>
      <c r="AL372" s="160">
        <v>14600</v>
      </c>
      <c r="AM372" s="160"/>
      <c r="AN372" s="157"/>
      <c r="AO372" s="157"/>
      <c r="AP372" s="157"/>
      <c r="AQ372" s="157"/>
      <c r="AR372" s="157"/>
      <c r="AS372" s="157"/>
      <c r="AT372" s="157"/>
      <c r="AU372" s="157"/>
      <c r="AV372" s="157"/>
      <c r="AW372" s="157"/>
      <c r="AX372" s="157"/>
      <c r="AY372" s="157"/>
      <c r="AZ372" s="157"/>
      <c r="BA372" s="157"/>
      <c r="BB372" s="157"/>
      <c r="BC372" s="157"/>
      <c r="BD372" s="157"/>
      <c r="BE372" s="157"/>
      <c r="BF372" s="157" t="s">
        <v>16500</v>
      </c>
    </row>
    <row r="373" spans="1:58" s="72" customFormat="1" ht="24.95" hidden="1" customHeight="1">
      <c r="A373" s="569"/>
      <c r="B373" s="479"/>
      <c r="C373" s="157" t="s">
        <v>468</v>
      </c>
      <c r="D373" s="157"/>
      <c r="E373" s="157" t="s">
        <v>5601</v>
      </c>
      <c r="F373" s="157" t="s">
        <v>468</v>
      </c>
      <c r="G373" s="157"/>
      <c r="H373" s="186"/>
      <c r="I373" s="157" t="s">
        <v>468</v>
      </c>
      <c r="J373" s="157"/>
      <c r="K373" s="157"/>
      <c r="L373" s="160">
        <v>17295</v>
      </c>
      <c r="M373" s="160">
        <v>2027</v>
      </c>
      <c r="N373" s="160">
        <v>3404</v>
      </c>
      <c r="O373" s="157" t="s">
        <v>396</v>
      </c>
      <c r="P373" s="160"/>
      <c r="Q373" s="160"/>
      <c r="R373" s="160"/>
      <c r="S373" s="160"/>
      <c r="T373" s="160"/>
      <c r="U373" s="160"/>
      <c r="V373" s="160"/>
      <c r="W373" s="160" t="s">
        <v>5602</v>
      </c>
      <c r="X373" s="160" t="s">
        <v>5603</v>
      </c>
      <c r="Y373" s="160" t="s">
        <v>5604</v>
      </c>
      <c r="Z373" s="160" t="s">
        <v>5605</v>
      </c>
      <c r="AA373" s="160"/>
      <c r="AB373" s="157"/>
      <c r="AC373" s="160">
        <v>9788</v>
      </c>
      <c r="AD373" s="157" t="s">
        <v>5606</v>
      </c>
      <c r="AE373" s="157">
        <v>2012</v>
      </c>
      <c r="AF373" s="160">
        <v>9788</v>
      </c>
      <c r="AG373" s="157" t="s">
        <v>5606</v>
      </c>
      <c r="AH373" s="157"/>
      <c r="AI373" s="157"/>
      <c r="AJ373" s="157"/>
      <c r="AK373" s="157"/>
      <c r="AL373" s="160">
        <v>9788</v>
      </c>
      <c r="AM373" s="160"/>
      <c r="AN373" s="157"/>
      <c r="AO373" s="157"/>
      <c r="AP373" s="157"/>
      <c r="AQ373" s="157"/>
      <c r="AR373" s="157"/>
      <c r="AS373" s="157"/>
      <c r="AT373" s="157"/>
      <c r="AU373" s="157"/>
      <c r="AV373" s="157"/>
      <c r="AW373" s="157"/>
      <c r="AX373" s="157"/>
      <c r="AY373" s="157"/>
      <c r="AZ373" s="157"/>
      <c r="BA373" s="157"/>
      <c r="BB373" s="157"/>
      <c r="BC373" s="157"/>
      <c r="BD373" s="157"/>
      <c r="BE373" s="157"/>
      <c r="BF373" s="157"/>
    </row>
    <row r="374" spans="1:58" s="72" customFormat="1" ht="24.95" hidden="1" customHeight="1">
      <c r="A374" s="569"/>
      <c r="B374" s="479"/>
      <c r="C374" s="157" t="s">
        <v>5232</v>
      </c>
      <c r="D374" s="157" t="s">
        <v>5598</v>
      </c>
      <c r="E374" s="157" t="s">
        <v>5607</v>
      </c>
      <c r="F374" s="157" t="s">
        <v>5232</v>
      </c>
      <c r="G374" s="157" t="s">
        <v>5329</v>
      </c>
      <c r="H374" s="186" t="s">
        <v>5236</v>
      </c>
      <c r="I374" s="157" t="s">
        <v>5232</v>
      </c>
      <c r="J374" s="157">
        <v>2</v>
      </c>
      <c r="K374" s="157" t="s">
        <v>662</v>
      </c>
      <c r="L374" s="160">
        <v>1700</v>
      </c>
      <c r="M374" s="160">
        <v>79</v>
      </c>
      <c r="N374" s="160">
        <v>79</v>
      </c>
      <c r="O374" s="157" t="s">
        <v>171</v>
      </c>
      <c r="P374" s="160"/>
      <c r="Q374" s="160"/>
      <c r="R374" s="160"/>
      <c r="S374" s="160" t="s">
        <v>944</v>
      </c>
      <c r="T374" s="160" t="s">
        <v>944</v>
      </c>
      <c r="U374" s="160"/>
      <c r="V374" s="160" t="s">
        <v>944</v>
      </c>
      <c r="W374" s="160">
        <v>25</v>
      </c>
      <c r="X374" s="160">
        <v>18.5</v>
      </c>
      <c r="Y374" s="160">
        <v>8</v>
      </c>
      <c r="Z374" s="160">
        <v>463</v>
      </c>
      <c r="AA374" s="157"/>
      <c r="AB374" s="160">
        <v>200</v>
      </c>
      <c r="AC374" s="160">
        <v>200</v>
      </c>
      <c r="AD374" s="157"/>
      <c r="AE374" s="157">
        <v>1990</v>
      </c>
      <c r="AF374" s="157">
        <v>1990</v>
      </c>
      <c r="AG374" s="157">
        <v>200</v>
      </c>
      <c r="AH374" s="157">
        <v>80</v>
      </c>
      <c r="AI374" s="157"/>
      <c r="AJ374" s="157"/>
      <c r="AK374" s="157"/>
      <c r="AL374" s="160">
        <v>280</v>
      </c>
      <c r="AM374" s="160">
        <v>280</v>
      </c>
      <c r="AN374" s="157">
        <v>2003</v>
      </c>
      <c r="AO374" s="157"/>
      <c r="AP374" s="157"/>
      <c r="AQ374" s="157"/>
      <c r="AR374" s="157"/>
      <c r="AS374" s="157"/>
      <c r="AT374" s="157"/>
      <c r="AU374" s="157"/>
      <c r="AV374" s="157"/>
      <c r="AW374" s="157"/>
      <c r="AX374" s="157"/>
      <c r="AY374" s="157"/>
      <c r="AZ374" s="157"/>
      <c r="BA374" s="157"/>
      <c r="BB374" s="157"/>
      <c r="BC374" s="157"/>
      <c r="BD374" s="157"/>
      <c r="BE374" s="157"/>
      <c r="BF374" s="157"/>
    </row>
    <row r="375" spans="1:58" s="72" customFormat="1" ht="24.95" hidden="1" customHeight="1">
      <c r="A375" s="569"/>
      <c r="B375" s="479"/>
      <c r="C375" s="157" t="s">
        <v>5232</v>
      </c>
      <c r="D375" s="157" t="s">
        <v>5598</v>
      </c>
      <c r="E375" s="157" t="s">
        <v>5608</v>
      </c>
      <c r="F375" s="157" t="s">
        <v>5232</v>
      </c>
      <c r="G375" s="157" t="s">
        <v>5329</v>
      </c>
      <c r="H375" s="186" t="s">
        <v>5236</v>
      </c>
      <c r="I375" s="157" t="s">
        <v>5609</v>
      </c>
      <c r="J375" s="157">
        <v>2</v>
      </c>
      <c r="K375" s="157" t="s">
        <v>662</v>
      </c>
      <c r="L375" s="160">
        <v>4406</v>
      </c>
      <c r="M375" s="160">
        <v>874</v>
      </c>
      <c r="N375" s="160">
        <v>3708</v>
      </c>
      <c r="O375" s="157" t="s">
        <v>396</v>
      </c>
      <c r="P375" s="160"/>
      <c r="Q375" s="160"/>
      <c r="R375" s="160"/>
      <c r="S375" s="160" t="s">
        <v>944</v>
      </c>
      <c r="T375" s="160" t="s">
        <v>944</v>
      </c>
      <c r="U375" s="160"/>
      <c r="V375" s="160" t="s">
        <v>944</v>
      </c>
      <c r="W375" s="160">
        <v>25</v>
      </c>
      <c r="X375" s="160">
        <v>13</v>
      </c>
      <c r="Y375" s="160">
        <v>6</v>
      </c>
      <c r="Z375" s="160">
        <v>325</v>
      </c>
      <c r="AA375" s="157"/>
      <c r="AB375" s="160">
        <v>400</v>
      </c>
      <c r="AC375" s="160">
        <v>400</v>
      </c>
      <c r="AD375" s="157"/>
      <c r="AE375" s="157">
        <v>2005</v>
      </c>
      <c r="AF375" s="157">
        <v>2005</v>
      </c>
      <c r="AG375" s="157">
        <v>200</v>
      </c>
      <c r="AH375" s="157">
        <v>80</v>
      </c>
      <c r="AI375" s="157"/>
      <c r="AJ375" s="157"/>
      <c r="AK375" s="157"/>
      <c r="AL375" s="160">
        <v>4200</v>
      </c>
      <c r="AM375" s="160">
        <v>4200</v>
      </c>
      <c r="AN375" s="157">
        <v>2003</v>
      </c>
      <c r="AO375" s="157"/>
      <c r="AP375" s="157"/>
      <c r="AQ375" s="157"/>
      <c r="AR375" s="157"/>
      <c r="AS375" s="157"/>
      <c r="AT375" s="157"/>
      <c r="AU375" s="157"/>
      <c r="AV375" s="157"/>
      <c r="AW375" s="157"/>
      <c r="AX375" s="157"/>
      <c r="AY375" s="157"/>
      <c r="AZ375" s="157"/>
      <c r="BA375" s="157"/>
      <c r="BB375" s="157"/>
      <c r="BC375" s="157"/>
      <c r="BD375" s="157"/>
      <c r="BE375" s="157"/>
      <c r="BF375" s="157"/>
    </row>
    <row r="376" spans="1:58" s="72" customFormat="1" ht="24.95" hidden="1" customHeight="1">
      <c r="A376" s="569"/>
      <c r="B376" s="164"/>
      <c r="C376" s="157" t="s">
        <v>5240</v>
      </c>
      <c r="D376" s="157"/>
      <c r="E376" s="157" t="s">
        <v>5610</v>
      </c>
      <c r="F376" s="157" t="s">
        <v>5240</v>
      </c>
      <c r="G376" s="157"/>
      <c r="H376" s="186"/>
      <c r="I376" s="157" t="s">
        <v>5240</v>
      </c>
      <c r="J376" s="157"/>
      <c r="K376" s="157"/>
      <c r="L376" s="160">
        <v>9505</v>
      </c>
      <c r="M376" s="160">
        <v>741</v>
      </c>
      <c r="N376" s="160">
        <v>4510</v>
      </c>
      <c r="O376" s="157" t="s">
        <v>396</v>
      </c>
      <c r="P376" s="160"/>
      <c r="Q376" s="160"/>
      <c r="R376" s="160"/>
      <c r="S376" s="160">
        <v>50</v>
      </c>
      <c r="T376" s="160">
        <v>21</v>
      </c>
      <c r="U376" s="160">
        <v>8</v>
      </c>
      <c r="V376" s="160">
        <v>1050</v>
      </c>
      <c r="W376" s="160"/>
      <c r="X376" s="160"/>
      <c r="Y376" s="160"/>
      <c r="Z376" s="160"/>
      <c r="AA376" s="157"/>
      <c r="AB376" s="160">
        <v>100</v>
      </c>
      <c r="AC376" s="160">
        <v>100</v>
      </c>
      <c r="AD376" s="157"/>
      <c r="AE376" s="157">
        <v>2004</v>
      </c>
      <c r="AF376" s="157">
        <v>2004</v>
      </c>
      <c r="AG376" s="157"/>
      <c r="AH376" s="157"/>
      <c r="AI376" s="157"/>
      <c r="AJ376" s="157"/>
      <c r="AK376" s="157"/>
      <c r="AL376" s="160">
        <v>4862</v>
      </c>
      <c r="AM376" s="160">
        <v>4862</v>
      </c>
      <c r="AN376" s="157"/>
      <c r="AO376" s="157"/>
      <c r="AP376" s="157"/>
      <c r="AQ376" s="157"/>
      <c r="AR376" s="157"/>
      <c r="AS376" s="157"/>
      <c r="AT376" s="157"/>
      <c r="AU376" s="157"/>
      <c r="AV376" s="157"/>
      <c r="AW376" s="157"/>
      <c r="AX376" s="157"/>
      <c r="AY376" s="157"/>
      <c r="AZ376" s="157"/>
      <c r="BA376" s="157"/>
      <c r="BB376" s="157"/>
      <c r="BC376" s="157"/>
      <c r="BD376" s="157"/>
      <c r="BE376" s="157"/>
      <c r="BF376" s="157"/>
    </row>
    <row r="377" spans="1:58" s="72" customFormat="1" ht="24.95" hidden="1" customHeight="1">
      <c r="A377" s="569"/>
      <c r="B377" s="164"/>
      <c r="C377" s="157" t="s">
        <v>5215</v>
      </c>
      <c r="D377" s="157"/>
      <c r="E377" s="157" t="s">
        <v>5611</v>
      </c>
      <c r="F377" s="157" t="s">
        <v>5215</v>
      </c>
      <c r="G377" s="157"/>
      <c r="H377" s="186"/>
      <c r="I377" s="157" t="s">
        <v>5215</v>
      </c>
      <c r="J377" s="157"/>
      <c r="K377" s="157"/>
      <c r="L377" s="160">
        <v>52806</v>
      </c>
      <c r="M377" s="160">
        <v>1777</v>
      </c>
      <c r="N377" s="160">
        <v>2975</v>
      </c>
      <c r="O377" s="157" t="s">
        <v>396</v>
      </c>
      <c r="P377" s="160"/>
      <c r="Q377" s="160"/>
      <c r="R377" s="160"/>
      <c r="S377" s="160"/>
      <c r="T377" s="160"/>
      <c r="U377" s="160"/>
      <c r="V377" s="160"/>
      <c r="W377" s="160">
        <v>25</v>
      </c>
      <c r="X377" s="160">
        <v>16</v>
      </c>
      <c r="Y377" s="160">
        <v>8</v>
      </c>
      <c r="Z377" s="160">
        <v>400</v>
      </c>
      <c r="AA377" s="157"/>
      <c r="AB377" s="160"/>
      <c r="AC377" s="160"/>
      <c r="AD377" s="157"/>
      <c r="AE377" s="157">
        <v>2013</v>
      </c>
      <c r="AF377" s="157"/>
      <c r="AG377" s="157"/>
      <c r="AH377" s="157"/>
      <c r="AI377" s="157"/>
      <c r="AJ377" s="157"/>
      <c r="AK377" s="157"/>
      <c r="AL377" s="160">
        <v>8000</v>
      </c>
      <c r="AM377" s="160"/>
      <c r="AN377" s="157"/>
      <c r="AO377" s="157"/>
      <c r="AP377" s="157"/>
      <c r="AQ377" s="157"/>
      <c r="AR377" s="157"/>
      <c r="AS377" s="157"/>
      <c r="AT377" s="157"/>
      <c r="AU377" s="157"/>
      <c r="AV377" s="157"/>
      <c r="AW377" s="157"/>
      <c r="AX377" s="157"/>
      <c r="AY377" s="157"/>
      <c r="AZ377" s="157"/>
      <c r="BA377" s="157"/>
      <c r="BB377" s="157"/>
      <c r="BC377" s="157"/>
      <c r="BD377" s="157"/>
      <c r="BE377" s="157"/>
      <c r="BF377" s="157"/>
    </row>
    <row r="378" spans="1:58" s="72" customFormat="1" ht="24.95" hidden="1" customHeight="1">
      <c r="A378" s="569"/>
      <c r="B378" s="479"/>
      <c r="C378" s="157" t="s">
        <v>5215</v>
      </c>
      <c r="D378" s="157"/>
      <c r="E378" s="157" t="s">
        <v>5612</v>
      </c>
      <c r="F378" s="157" t="s">
        <v>645</v>
      </c>
      <c r="G378" s="157"/>
      <c r="H378" s="186"/>
      <c r="I378" s="157" t="s">
        <v>5320</v>
      </c>
      <c r="J378" s="157"/>
      <c r="K378" s="157"/>
      <c r="L378" s="160">
        <v>8794</v>
      </c>
      <c r="M378" s="160">
        <v>8794</v>
      </c>
      <c r="N378" s="160">
        <v>8966.2199999999993</v>
      </c>
      <c r="O378" s="157" t="s">
        <v>396</v>
      </c>
      <c r="P378" s="160">
        <v>25.5</v>
      </c>
      <c r="Q378" s="160">
        <v>25.5</v>
      </c>
      <c r="R378" s="160">
        <v>5</v>
      </c>
      <c r="S378" s="160">
        <v>50</v>
      </c>
      <c r="T378" s="160">
        <v>25</v>
      </c>
      <c r="U378" s="160">
        <v>10</v>
      </c>
      <c r="V378" s="160">
        <v>1250</v>
      </c>
      <c r="W378" s="160">
        <v>20.399999999999999</v>
      </c>
      <c r="X378" s="160">
        <v>33.4</v>
      </c>
      <c r="Y378" s="160"/>
      <c r="Z378" s="160">
        <v>660</v>
      </c>
      <c r="AA378" s="157"/>
      <c r="AB378" s="160"/>
      <c r="AC378" s="160"/>
      <c r="AD378" s="157"/>
      <c r="AE378" s="157">
        <v>2011</v>
      </c>
      <c r="AF378" s="157"/>
      <c r="AG378" s="157"/>
      <c r="AH378" s="157"/>
      <c r="AI378" s="157"/>
      <c r="AJ378" s="157"/>
      <c r="AK378" s="157"/>
      <c r="AL378" s="160"/>
      <c r="AM378" s="160"/>
      <c r="AN378" s="157"/>
      <c r="AO378" s="157"/>
      <c r="AP378" s="157"/>
      <c r="AQ378" s="157"/>
      <c r="AR378" s="157"/>
      <c r="AS378" s="157"/>
      <c r="AT378" s="157"/>
      <c r="AU378" s="157"/>
      <c r="AV378" s="157"/>
      <c r="AW378" s="157"/>
      <c r="AX378" s="157"/>
      <c r="AY378" s="157"/>
      <c r="AZ378" s="157"/>
      <c r="BA378" s="157"/>
      <c r="BB378" s="157"/>
      <c r="BC378" s="157"/>
      <c r="BD378" s="157"/>
      <c r="BE378" s="157"/>
      <c r="BF378" s="157"/>
    </row>
    <row r="379" spans="1:58" s="72" customFormat="1" ht="24.95" hidden="1" customHeight="1">
      <c r="A379" s="569" t="s">
        <v>145</v>
      </c>
      <c r="B379" s="164"/>
      <c r="C379" s="157" t="s">
        <v>5270</v>
      </c>
      <c r="D379" s="157"/>
      <c r="E379" s="157" t="s">
        <v>5613</v>
      </c>
      <c r="F379" s="157" t="s">
        <v>5270</v>
      </c>
      <c r="G379" s="157"/>
      <c r="H379" s="186"/>
      <c r="I379" s="157" t="s">
        <v>15596</v>
      </c>
      <c r="J379" s="157"/>
      <c r="K379" s="157"/>
      <c r="L379" s="160">
        <v>9302</v>
      </c>
      <c r="M379" s="160">
        <v>1858</v>
      </c>
      <c r="N379" s="160">
        <v>3000</v>
      </c>
      <c r="O379" s="157" t="s">
        <v>396</v>
      </c>
      <c r="P379" s="160"/>
      <c r="Q379" s="160"/>
      <c r="R379" s="160"/>
      <c r="S379" s="160"/>
      <c r="T379" s="160"/>
      <c r="U379" s="160"/>
      <c r="V379" s="160"/>
      <c r="W379" s="160">
        <v>25</v>
      </c>
      <c r="X379" s="160"/>
      <c r="Y379" s="160">
        <v>8</v>
      </c>
      <c r="Z379" s="160">
        <v>1053</v>
      </c>
      <c r="AA379" s="157"/>
      <c r="AB379" s="160"/>
      <c r="AC379" s="160"/>
      <c r="AD379" s="157"/>
      <c r="AE379" s="157">
        <v>2008</v>
      </c>
      <c r="AF379" s="157">
        <v>2008</v>
      </c>
      <c r="AG379" s="157"/>
      <c r="AH379" s="157"/>
      <c r="AI379" s="157"/>
      <c r="AJ379" s="157"/>
      <c r="AK379" s="157"/>
      <c r="AL379" s="160">
        <v>7398</v>
      </c>
      <c r="AM379" s="160">
        <v>7398</v>
      </c>
      <c r="AN379" s="157"/>
      <c r="AO379" s="157"/>
      <c r="AP379" s="157"/>
      <c r="AQ379" s="157"/>
      <c r="AR379" s="157"/>
      <c r="AS379" s="157"/>
      <c r="AT379" s="157"/>
      <c r="AU379" s="157"/>
      <c r="AV379" s="157"/>
      <c r="AW379" s="157"/>
      <c r="AX379" s="157"/>
      <c r="AY379" s="157"/>
      <c r="AZ379" s="157"/>
      <c r="BA379" s="157"/>
      <c r="BB379" s="157"/>
      <c r="BC379" s="157"/>
      <c r="BD379" s="157"/>
      <c r="BE379" s="157"/>
      <c r="BF379" s="157"/>
    </row>
    <row r="380" spans="1:58" s="72" customFormat="1" ht="24.95" hidden="1" customHeight="1">
      <c r="A380" s="569" t="s">
        <v>148</v>
      </c>
      <c r="B380" s="198" t="s">
        <v>2285</v>
      </c>
      <c r="C380" s="157" t="s">
        <v>2244</v>
      </c>
      <c r="D380" s="157"/>
      <c r="E380" s="331">
        <f>COUNTA(E381:E389)</f>
        <v>9</v>
      </c>
      <c r="F380" s="157"/>
      <c r="G380" s="157"/>
      <c r="H380" s="157"/>
      <c r="I380" s="157"/>
      <c r="J380" s="157"/>
      <c r="K380" s="157"/>
      <c r="L380" s="160">
        <f>SUM(L381:L389)</f>
        <v>181581</v>
      </c>
      <c r="M380" s="160">
        <f>SUM(M381:M389)</f>
        <v>24019.39</v>
      </c>
      <c r="N380" s="160">
        <f>SUM(N381:N389)</f>
        <v>31845.63</v>
      </c>
      <c r="O380" s="157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57"/>
      <c r="AB380" s="160"/>
      <c r="AC380" s="157"/>
      <c r="AD380" s="157"/>
      <c r="AE380" s="157"/>
      <c r="AF380" s="157"/>
      <c r="AG380" s="157"/>
      <c r="AH380" s="157"/>
      <c r="AI380" s="157"/>
      <c r="AJ380" s="157"/>
      <c r="AK380" s="157"/>
      <c r="AL380" s="160"/>
      <c r="AM380" s="157"/>
      <c r="AN380" s="157"/>
      <c r="AO380" s="157"/>
      <c r="AP380" s="157"/>
      <c r="AQ380" s="157"/>
      <c r="AR380" s="170"/>
      <c r="AS380" s="170"/>
      <c r="AT380" s="157"/>
      <c r="AU380" s="157"/>
      <c r="AV380" s="157"/>
      <c r="AW380" s="157"/>
      <c r="AX380" s="157"/>
      <c r="AY380" s="157"/>
      <c r="AZ380" s="157"/>
      <c r="BA380" s="157"/>
      <c r="BB380" s="157"/>
      <c r="BC380" s="157"/>
      <c r="BD380" s="157"/>
      <c r="BE380" s="157"/>
      <c r="BF380" s="157"/>
    </row>
    <row r="381" spans="1:58" s="72" customFormat="1" ht="24.95" hidden="1" customHeight="1">
      <c r="A381" s="569" t="s">
        <v>310</v>
      </c>
      <c r="B381" s="164"/>
      <c r="C381" s="157" t="s">
        <v>5632</v>
      </c>
      <c r="D381" s="157"/>
      <c r="E381" s="157" t="s">
        <v>6151</v>
      </c>
      <c r="F381" s="157" t="s">
        <v>5632</v>
      </c>
      <c r="G381" s="157"/>
      <c r="H381" s="186"/>
      <c r="I381" s="157" t="s">
        <v>11374</v>
      </c>
      <c r="J381" s="157"/>
      <c r="K381" s="157"/>
      <c r="L381" s="160">
        <v>4331</v>
      </c>
      <c r="M381" s="160">
        <v>1641</v>
      </c>
      <c r="N381" s="160">
        <v>2436</v>
      </c>
      <c r="O381" s="157" t="s">
        <v>396</v>
      </c>
      <c r="P381" s="160"/>
      <c r="Q381" s="160"/>
      <c r="R381" s="160"/>
      <c r="S381" s="160"/>
      <c r="T381" s="160"/>
      <c r="U381" s="160"/>
      <c r="V381" s="160"/>
      <c r="W381" s="160">
        <v>25</v>
      </c>
      <c r="X381" s="160">
        <v>31</v>
      </c>
      <c r="Y381" s="160">
        <v>14</v>
      </c>
      <c r="Z381" s="160">
        <v>338</v>
      </c>
      <c r="AA381" s="157"/>
      <c r="AB381" s="160">
        <v>400</v>
      </c>
      <c r="AC381" s="157"/>
      <c r="AD381" s="157"/>
      <c r="AE381" s="157">
        <v>2006</v>
      </c>
      <c r="AF381" s="157"/>
      <c r="AG381" s="157"/>
      <c r="AH381" s="157"/>
      <c r="AI381" s="157"/>
      <c r="AJ381" s="157"/>
      <c r="AK381" s="157"/>
      <c r="AL381" s="160">
        <v>6498</v>
      </c>
      <c r="AM381" s="157"/>
      <c r="AN381" s="157"/>
      <c r="AO381" s="157"/>
      <c r="AP381" s="157"/>
      <c r="AQ381" s="157"/>
      <c r="AR381" s="157"/>
      <c r="AS381" s="157"/>
      <c r="AT381" s="157"/>
      <c r="AU381" s="157"/>
      <c r="AV381" s="157"/>
      <c r="AW381" s="157"/>
      <c r="AX381" s="157"/>
      <c r="AY381" s="157"/>
      <c r="AZ381" s="157"/>
      <c r="BA381" s="157"/>
      <c r="BB381" s="157"/>
      <c r="BC381" s="157"/>
      <c r="BD381" s="157"/>
      <c r="BE381" s="157"/>
      <c r="BF381" s="157"/>
    </row>
    <row r="382" spans="1:58" s="72" customFormat="1" ht="24.95" hidden="1" customHeight="1">
      <c r="A382" s="569"/>
      <c r="B382" s="164"/>
      <c r="C382" s="157" t="s">
        <v>1850</v>
      </c>
      <c r="D382" s="157"/>
      <c r="E382" s="157" t="s">
        <v>6152</v>
      </c>
      <c r="F382" s="157" t="s">
        <v>1850</v>
      </c>
      <c r="G382" s="157"/>
      <c r="H382" s="186"/>
      <c r="I382" s="157" t="s">
        <v>6153</v>
      </c>
      <c r="J382" s="157"/>
      <c r="K382" s="157"/>
      <c r="L382" s="160">
        <v>4935</v>
      </c>
      <c r="M382" s="160"/>
      <c r="N382" s="160"/>
      <c r="O382" s="157" t="s">
        <v>171</v>
      </c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>
        <v>1139</v>
      </c>
      <c r="AA382" s="157"/>
      <c r="AB382" s="160">
        <v>570</v>
      </c>
      <c r="AC382" s="157"/>
      <c r="AD382" s="157"/>
      <c r="AE382" s="157">
        <v>2007</v>
      </c>
      <c r="AF382" s="157"/>
      <c r="AG382" s="157"/>
      <c r="AH382" s="157"/>
      <c r="AI382" s="157"/>
      <c r="AJ382" s="157"/>
      <c r="AK382" s="157"/>
      <c r="AL382" s="160">
        <v>3084</v>
      </c>
      <c r="AM382" s="157"/>
      <c r="AN382" s="157"/>
      <c r="AO382" s="157"/>
      <c r="AP382" s="157"/>
      <c r="AQ382" s="157"/>
      <c r="AR382" s="157"/>
      <c r="AS382" s="157"/>
      <c r="AT382" s="157"/>
      <c r="AU382" s="157"/>
      <c r="AV382" s="157"/>
      <c r="AW382" s="157"/>
      <c r="AX382" s="157"/>
      <c r="AY382" s="157"/>
      <c r="AZ382" s="157"/>
      <c r="BA382" s="157"/>
      <c r="BB382" s="157"/>
      <c r="BC382" s="157"/>
      <c r="BD382" s="157"/>
      <c r="BE382" s="157"/>
      <c r="BF382" s="157" t="s">
        <v>6154</v>
      </c>
    </row>
    <row r="383" spans="1:58" s="72" customFormat="1" ht="24.95" hidden="1" customHeight="1">
      <c r="A383" s="569"/>
      <c r="B383" s="164"/>
      <c r="C383" s="681" t="s">
        <v>1850</v>
      </c>
      <c r="D383" s="681"/>
      <c r="E383" s="681" t="s">
        <v>16634</v>
      </c>
      <c r="F383" s="681" t="s">
        <v>1850</v>
      </c>
      <c r="G383" s="681"/>
      <c r="H383" s="186"/>
      <c r="I383" s="681" t="s">
        <v>16635</v>
      </c>
      <c r="J383" s="681"/>
      <c r="K383" s="681"/>
      <c r="L383" s="679">
        <v>10331</v>
      </c>
      <c r="M383" s="679">
        <v>4852</v>
      </c>
      <c r="N383" s="679">
        <v>4852</v>
      </c>
      <c r="O383" s="681" t="s">
        <v>396</v>
      </c>
      <c r="P383" s="679">
        <v>25</v>
      </c>
      <c r="Q383" s="679">
        <v>25</v>
      </c>
      <c r="R383" s="679">
        <v>5</v>
      </c>
      <c r="S383" s="679">
        <v>50</v>
      </c>
      <c r="T383" s="679">
        <v>50</v>
      </c>
      <c r="U383" s="679">
        <v>10</v>
      </c>
      <c r="V383" s="679">
        <v>2500</v>
      </c>
      <c r="W383" s="679"/>
      <c r="X383" s="679"/>
      <c r="Y383" s="679"/>
      <c r="Z383" s="679"/>
      <c r="AA383" s="681"/>
      <c r="AB383" s="679"/>
      <c r="AC383" s="681"/>
      <c r="AD383" s="681"/>
      <c r="AE383" s="681">
        <v>1986</v>
      </c>
      <c r="AF383" s="681"/>
      <c r="AG383" s="681"/>
      <c r="AH383" s="681"/>
      <c r="AI383" s="681"/>
      <c r="AJ383" s="681"/>
      <c r="AK383" s="681"/>
      <c r="AL383" s="679"/>
      <c r="AM383" s="681"/>
      <c r="AN383" s="681"/>
      <c r="AO383" s="681"/>
      <c r="AP383" s="681"/>
      <c r="AQ383" s="681"/>
      <c r="AR383" s="681"/>
      <c r="AS383" s="681"/>
      <c r="AT383" s="681"/>
      <c r="AU383" s="681"/>
      <c r="AV383" s="681"/>
      <c r="AW383" s="681"/>
      <c r="AX383" s="681"/>
      <c r="AY383" s="681"/>
      <c r="AZ383" s="681"/>
      <c r="BA383" s="681"/>
      <c r="BB383" s="681"/>
      <c r="BC383" s="681"/>
      <c r="BD383" s="681"/>
      <c r="BE383" s="681"/>
      <c r="BF383" s="681"/>
    </row>
    <row r="384" spans="1:58" s="72" customFormat="1" ht="24.95" hidden="1" customHeight="1">
      <c r="A384" s="569"/>
      <c r="B384" s="164"/>
      <c r="C384" s="157" t="s">
        <v>1850</v>
      </c>
      <c r="D384" s="157"/>
      <c r="E384" s="157" t="s">
        <v>6155</v>
      </c>
      <c r="F384" s="157" t="s">
        <v>1850</v>
      </c>
      <c r="G384" s="157"/>
      <c r="H384" s="186"/>
      <c r="I384" s="157" t="s">
        <v>16635</v>
      </c>
      <c r="J384" s="157"/>
      <c r="K384" s="157"/>
      <c r="L384" s="160">
        <v>91855</v>
      </c>
      <c r="M384" s="160">
        <v>7792</v>
      </c>
      <c r="N384" s="160">
        <v>7792</v>
      </c>
      <c r="O384" s="157" t="s">
        <v>396</v>
      </c>
      <c r="P384" s="160"/>
      <c r="Q384" s="160"/>
      <c r="R384" s="160"/>
      <c r="S384" s="160">
        <v>50</v>
      </c>
      <c r="T384" s="160"/>
      <c r="U384" s="160">
        <v>10</v>
      </c>
      <c r="V384" s="160"/>
      <c r="W384" s="160">
        <v>25</v>
      </c>
      <c r="X384" s="160"/>
      <c r="Y384" s="160">
        <v>3</v>
      </c>
      <c r="Z384" s="160"/>
      <c r="AA384" s="157"/>
      <c r="AB384" s="160"/>
      <c r="AC384" s="157"/>
      <c r="AD384" s="157"/>
      <c r="AE384" s="157">
        <v>2016</v>
      </c>
      <c r="AF384" s="157"/>
      <c r="AG384" s="157"/>
      <c r="AH384" s="157"/>
      <c r="AI384" s="157"/>
      <c r="AJ384" s="157"/>
      <c r="AK384" s="157"/>
      <c r="AL384" s="160">
        <v>24600</v>
      </c>
      <c r="AM384" s="157"/>
      <c r="AN384" s="157"/>
      <c r="AO384" s="157"/>
      <c r="AP384" s="157"/>
      <c r="AQ384" s="157"/>
      <c r="AR384" s="157"/>
      <c r="AS384" s="157"/>
      <c r="AT384" s="157"/>
      <c r="AU384" s="157"/>
      <c r="AV384" s="157"/>
      <c r="AW384" s="157"/>
      <c r="AX384" s="157"/>
      <c r="AY384" s="157"/>
      <c r="AZ384" s="157"/>
      <c r="BA384" s="157"/>
      <c r="BB384" s="157"/>
      <c r="BC384" s="157"/>
      <c r="BD384" s="157"/>
      <c r="BE384" s="157"/>
      <c r="BF384" s="157"/>
    </row>
    <row r="385" spans="1:58" s="1320" customFormat="1" ht="24.95" hidden="1" customHeight="1">
      <c r="A385" s="569"/>
      <c r="B385" s="164"/>
      <c r="C385" s="1455" t="s">
        <v>1855</v>
      </c>
      <c r="D385" s="1455"/>
      <c r="E385" s="1455" t="s">
        <v>6156</v>
      </c>
      <c r="F385" s="1455" t="s">
        <v>1855</v>
      </c>
      <c r="G385" s="1455"/>
      <c r="H385" s="1326"/>
      <c r="I385" s="1455" t="s">
        <v>5690</v>
      </c>
      <c r="J385" s="1455"/>
      <c r="K385" s="1455"/>
      <c r="L385" s="1456">
        <v>4550</v>
      </c>
      <c r="M385" s="1456">
        <v>2643.25</v>
      </c>
      <c r="N385" s="1456">
        <v>4355</v>
      </c>
      <c r="O385" s="1455" t="s">
        <v>396</v>
      </c>
      <c r="P385" s="1456"/>
      <c r="Q385" s="1456"/>
      <c r="R385" s="1456"/>
      <c r="S385" s="1456"/>
      <c r="T385" s="1456"/>
      <c r="U385" s="1456"/>
      <c r="V385" s="1456"/>
      <c r="W385" s="1456">
        <v>25</v>
      </c>
      <c r="X385" s="1456">
        <v>15.6</v>
      </c>
      <c r="Y385" s="1456">
        <v>6</v>
      </c>
      <c r="Z385" s="1456">
        <v>523</v>
      </c>
      <c r="AA385" s="1455"/>
      <c r="AB385" s="1456">
        <v>200</v>
      </c>
      <c r="AC385" s="1455"/>
      <c r="AD385" s="1455"/>
      <c r="AE385" s="1455">
        <v>2006</v>
      </c>
      <c r="AF385" s="1455"/>
      <c r="AG385" s="1455"/>
      <c r="AH385" s="1455"/>
      <c r="AI385" s="1455"/>
      <c r="AJ385" s="1455"/>
      <c r="AK385" s="1455"/>
      <c r="AL385" s="1456">
        <v>7440</v>
      </c>
      <c r="AM385" s="1455"/>
      <c r="AN385" s="1455"/>
      <c r="AO385" s="1455"/>
      <c r="AP385" s="1455"/>
      <c r="AQ385" s="1455"/>
      <c r="AR385" s="1455"/>
      <c r="AS385" s="1455"/>
      <c r="AT385" s="1455"/>
      <c r="AU385" s="1455"/>
      <c r="AV385" s="1455"/>
      <c r="AW385" s="1455"/>
      <c r="AX385" s="1455"/>
      <c r="AY385" s="1455"/>
      <c r="AZ385" s="1455"/>
      <c r="BA385" s="1455"/>
      <c r="BB385" s="1455"/>
      <c r="BC385" s="1455"/>
      <c r="BD385" s="1455"/>
      <c r="BE385" s="1455"/>
      <c r="BF385" s="1455"/>
    </row>
    <row r="386" spans="1:58" s="72" customFormat="1" ht="24.95" hidden="1" customHeight="1">
      <c r="A386" s="569"/>
      <c r="B386" s="164"/>
      <c r="C386" s="157" t="s">
        <v>1866</v>
      </c>
      <c r="D386" s="157"/>
      <c r="E386" s="157" t="s">
        <v>11838</v>
      </c>
      <c r="F386" s="157" t="s">
        <v>1866</v>
      </c>
      <c r="G386" s="157"/>
      <c r="H386" s="186"/>
      <c r="I386" s="157" t="s">
        <v>5727</v>
      </c>
      <c r="J386" s="157"/>
      <c r="K386" s="157"/>
      <c r="L386" s="160">
        <v>14361</v>
      </c>
      <c r="M386" s="160">
        <v>2670.14</v>
      </c>
      <c r="N386" s="160">
        <v>5530.63</v>
      </c>
      <c r="O386" s="157" t="s">
        <v>396</v>
      </c>
      <c r="P386" s="160"/>
      <c r="Q386" s="160"/>
      <c r="R386" s="160"/>
      <c r="S386" s="160"/>
      <c r="T386" s="160"/>
      <c r="U386" s="160"/>
      <c r="V386" s="160"/>
      <c r="W386" s="160">
        <v>25</v>
      </c>
      <c r="X386" s="160">
        <v>10</v>
      </c>
      <c r="Y386" s="160">
        <v>6</v>
      </c>
      <c r="Z386" s="160">
        <v>379</v>
      </c>
      <c r="AA386" s="157"/>
      <c r="AB386" s="160">
        <v>0</v>
      </c>
      <c r="AC386" s="157"/>
      <c r="AD386" s="157"/>
      <c r="AE386" s="157">
        <v>2009</v>
      </c>
      <c r="AF386" s="157"/>
      <c r="AG386" s="157"/>
      <c r="AH386" s="157"/>
      <c r="AI386" s="157"/>
      <c r="AJ386" s="157"/>
      <c r="AK386" s="157"/>
      <c r="AL386" s="160">
        <v>22130</v>
      </c>
      <c r="AM386" s="157"/>
      <c r="AN386" s="157"/>
      <c r="AO386" s="157"/>
      <c r="AP386" s="157"/>
      <c r="AQ386" s="157"/>
      <c r="AR386" s="157"/>
      <c r="AS386" s="157"/>
      <c r="AT386" s="157"/>
      <c r="AU386" s="157"/>
      <c r="AV386" s="157"/>
      <c r="AW386" s="157"/>
      <c r="AX386" s="157"/>
      <c r="AY386" s="157"/>
      <c r="AZ386" s="157"/>
      <c r="BA386" s="157"/>
      <c r="BB386" s="157"/>
      <c r="BC386" s="157"/>
      <c r="BD386" s="157"/>
      <c r="BE386" s="157"/>
      <c r="BF386" s="157"/>
    </row>
    <row r="387" spans="1:58" s="72" customFormat="1" ht="24.95" hidden="1" customHeight="1">
      <c r="A387" s="569"/>
      <c r="B387" s="164"/>
      <c r="C387" s="157" t="s">
        <v>1866</v>
      </c>
      <c r="D387" s="157"/>
      <c r="E387" s="331" t="s">
        <v>6157</v>
      </c>
      <c r="F387" s="157" t="s">
        <v>1866</v>
      </c>
      <c r="G387" s="157"/>
      <c r="H387" s="157"/>
      <c r="I387" s="157" t="s">
        <v>5727</v>
      </c>
      <c r="J387" s="157"/>
      <c r="K387" s="157"/>
      <c r="L387" s="160">
        <v>3456</v>
      </c>
      <c r="M387" s="160">
        <v>1438</v>
      </c>
      <c r="N387" s="160">
        <v>1785</v>
      </c>
      <c r="O387" s="157" t="s">
        <v>396</v>
      </c>
      <c r="P387" s="160"/>
      <c r="Q387" s="160"/>
      <c r="R387" s="160"/>
      <c r="S387" s="160"/>
      <c r="T387" s="160"/>
      <c r="U387" s="160"/>
      <c r="V387" s="160"/>
      <c r="W387" s="160">
        <v>25</v>
      </c>
      <c r="X387" s="160">
        <v>9.5</v>
      </c>
      <c r="Y387" s="160">
        <v>4</v>
      </c>
      <c r="Z387" s="160">
        <v>250</v>
      </c>
      <c r="AA387" s="157"/>
      <c r="AB387" s="160">
        <v>0</v>
      </c>
      <c r="AC387" s="157"/>
      <c r="AD387" s="157"/>
      <c r="AE387" s="157">
        <v>2013</v>
      </c>
      <c r="AF387" s="157"/>
      <c r="AG387" s="157"/>
      <c r="AH387" s="157"/>
      <c r="AI387" s="157"/>
      <c r="AJ387" s="157"/>
      <c r="AK387" s="157"/>
      <c r="AL387" s="160">
        <v>5000</v>
      </c>
      <c r="AM387" s="157"/>
      <c r="AN387" s="157"/>
      <c r="AO387" s="157"/>
      <c r="AP387" s="157"/>
      <c r="AQ387" s="157"/>
      <c r="AR387" s="157"/>
      <c r="AS387" s="157"/>
      <c r="AT387" s="157"/>
      <c r="AU387" s="157"/>
      <c r="AV387" s="157"/>
      <c r="AW387" s="157"/>
      <c r="AX387" s="157"/>
      <c r="AY387" s="157"/>
      <c r="AZ387" s="157"/>
      <c r="BA387" s="157"/>
      <c r="BB387" s="157"/>
      <c r="BC387" s="157"/>
      <c r="BD387" s="157"/>
      <c r="BE387" s="157"/>
      <c r="BF387" s="157"/>
    </row>
    <row r="388" spans="1:58" s="72" customFormat="1" ht="24.95" hidden="1" customHeight="1">
      <c r="A388" s="569"/>
      <c r="B388" s="164"/>
      <c r="C388" s="157" t="s">
        <v>5649</v>
      </c>
      <c r="D388" s="157"/>
      <c r="E388" s="331" t="s">
        <v>6158</v>
      </c>
      <c r="F388" s="157" t="s">
        <v>5649</v>
      </c>
      <c r="G388" s="157"/>
      <c r="H388" s="157"/>
      <c r="I388" s="157" t="s">
        <v>5810</v>
      </c>
      <c r="J388" s="157"/>
      <c r="K388" s="157"/>
      <c r="L388" s="160">
        <v>40647</v>
      </c>
      <c r="M388" s="160">
        <v>1567</v>
      </c>
      <c r="N388" s="160">
        <v>2874</v>
      </c>
      <c r="O388" s="157" t="s">
        <v>396</v>
      </c>
      <c r="P388" s="160"/>
      <c r="Q388" s="160"/>
      <c r="R388" s="160"/>
      <c r="S388" s="160"/>
      <c r="T388" s="160"/>
      <c r="U388" s="160"/>
      <c r="V388" s="160"/>
      <c r="W388" s="160">
        <v>25</v>
      </c>
      <c r="X388" s="160">
        <v>14</v>
      </c>
      <c r="Y388" s="160">
        <v>6</v>
      </c>
      <c r="Z388" s="160">
        <v>350</v>
      </c>
      <c r="AA388" s="157"/>
      <c r="AB388" s="160"/>
      <c r="AC388" s="157"/>
      <c r="AD388" s="157"/>
      <c r="AE388" s="157">
        <v>2015</v>
      </c>
      <c r="AF388" s="157"/>
      <c r="AG388" s="157"/>
      <c r="AH388" s="157"/>
      <c r="AI388" s="157"/>
      <c r="AJ388" s="157"/>
      <c r="AK388" s="157"/>
      <c r="AL388" s="160">
        <v>8159</v>
      </c>
      <c r="AM388" s="157"/>
      <c r="AN388" s="157"/>
      <c r="AO388" s="157"/>
      <c r="AP388" s="157"/>
      <c r="AQ388" s="157"/>
      <c r="AR388" s="157"/>
      <c r="AS388" s="157"/>
      <c r="AT388" s="157"/>
      <c r="AU388" s="157"/>
      <c r="AV388" s="157"/>
      <c r="AW388" s="157"/>
      <c r="AX388" s="157"/>
      <c r="AY388" s="157"/>
      <c r="AZ388" s="157"/>
      <c r="BA388" s="157"/>
      <c r="BB388" s="157"/>
      <c r="BC388" s="157"/>
      <c r="BD388" s="157"/>
      <c r="BE388" s="157"/>
      <c r="BF388" s="157"/>
    </row>
    <row r="389" spans="1:58" s="72" customFormat="1" ht="24.95" hidden="1" customHeight="1">
      <c r="A389" s="569"/>
      <c r="B389" s="488"/>
      <c r="C389" s="157" t="s">
        <v>5657</v>
      </c>
      <c r="D389" s="157"/>
      <c r="E389" s="331" t="s">
        <v>5888</v>
      </c>
      <c r="F389" s="157" t="s">
        <v>5657</v>
      </c>
      <c r="G389" s="157"/>
      <c r="H389" s="157"/>
      <c r="I389" s="157" t="s">
        <v>16636</v>
      </c>
      <c r="J389" s="157"/>
      <c r="K389" s="157"/>
      <c r="L389" s="160">
        <v>7115</v>
      </c>
      <c r="M389" s="160">
        <v>1416</v>
      </c>
      <c r="N389" s="160">
        <v>2221</v>
      </c>
      <c r="O389" s="157" t="s">
        <v>396</v>
      </c>
      <c r="P389" s="160"/>
      <c r="Q389" s="160"/>
      <c r="R389" s="160"/>
      <c r="S389" s="160"/>
      <c r="T389" s="160"/>
      <c r="U389" s="160"/>
      <c r="V389" s="160"/>
      <c r="W389" s="160">
        <v>25</v>
      </c>
      <c r="X389" s="160">
        <v>13</v>
      </c>
      <c r="Y389" s="160">
        <v>6</v>
      </c>
      <c r="Z389" s="160">
        <v>325</v>
      </c>
      <c r="AA389" s="157"/>
      <c r="AB389" s="160">
        <v>200</v>
      </c>
      <c r="AC389" s="157"/>
      <c r="AD389" s="157"/>
      <c r="AE389" s="157">
        <v>2012</v>
      </c>
      <c r="AF389" s="157"/>
      <c r="AG389" s="157"/>
      <c r="AH389" s="157"/>
      <c r="AI389" s="157"/>
      <c r="AJ389" s="157"/>
      <c r="AK389" s="157"/>
      <c r="AL389" s="160">
        <v>6500</v>
      </c>
      <c r="AM389" s="157"/>
      <c r="AN389" s="157"/>
      <c r="AO389" s="157"/>
      <c r="AP389" s="157"/>
      <c r="AQ389" s="157"/>
      <c r="AR389" s="157"/>
      <c r="AS389" s="157"/>
      <c r="AT389" s="157"/>
      <c r="AU389" s="157"/>
      <c r="AV389" s="157"/>
      <c r="AW389" s="157"/>
      <c r="AX389" s="157"/>
      <c r="AY389" s="157"/>
      <c r="AZ389" s="157"/>
      <c r="BA389" s="157"/>
      <c r="BB389" s="157"/>
      <c r="BC389" s="157"/>
      <c r="BD389" s="157"/>
      <c r="BE389" s="157"/>
      <c r="BF389" s="157"/>
    </row>
    <row r="390" spans="1:58" s="72" customFormat="1" ht="24.95" hidden="1" customHeight="1">
      <c r="A390" s="569"/>
      <c r="B390" s="198" t="s">
        <v>2434</v>
      </c>
      <c r="C390" s="157" t="s">
        <v>2244</v>
      </c>
      <c r="D390" s="157"/>
      <c r="E390" s="331">
        <f>COUNTA(E391:E412)</f>
        <v>22</v>
      </c>
      <c r="F390" s="157"/>
      <c r="G390" s="157"/>
      <c r="H390" s="186"/>
      <c r="I390" s="157" t="s">
        <v>2263</v>
      </c>
      <c r="J390" s="157"/>
      <c r="K390" s="157"/>
      <c r="L390" s="160">
        <f>SUM(L391:L412)</f>
        <v>350457</v>
      </c>
      <c r="M390" s="160">
        <f>SUM(M391:M412)</f>
        <v>52713.25</v>
      </c>
      <c r="N390" s="160">
        <f>SUM(N391:N412)</f>
        <v>75638.98000000001</v>
      </c>
      <c r="O390" s="157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  <c r="AB390" s="160"/>
      <c r="AC390" s="160"/>
      <c r="AD390" s="160"/>
      <c r="AE390" s="160"/>
      <c r="AF390" s="160"/>
      <c r="AG390" s="160"/>
      <c r="AH390" s="160"/>
      <c r="AI390" s="160"/>
      <c r="AJ390" s="160"/>
      <c r="AK390" s="160"/>
      <c r="AL390" s="160"/>
      <c r="AM390" s="157"/>
      <c r="AN390" s="157"/>
      <c r="AO390" s="157"/>
      <c r="AP390" s="157"/>
      <c r="AQ390" s="157"/>
      <c r="AR390" s="157"/>
      <c r="AS390" s="157"/>
      <c r="AT390" s="157"/>
      <c r="AU390" s="157"/>
      <c r="AV390" s="157"/>
      <c r="AW390" s="157"/>
      <c r="AX390" s="157"/>
      <c r="AY390" s="157"/>
      <c r="AZ390" s="157"/>
      <c r="BA390" s="157"/>
      <c r="BB390" s="157"/>
      <c r="BC390" s="157"/>
      <c r="BD390" s="157"/>
      <c r="BE390" s="157"/>
      <c r="BF390" s="157"/>
    </row>
    <row r="391" spans="1:58" s="72" customFormat="1" ht="24.95" hidden="1" customHeight="1">
      <c r="A391" s="569"/>
      <c r="B391" s="164"/>
      <c r="C391" s="157" t="s">
        <v>6166</v>
      </c>
      <c r="D391" s="157" t="s">
        <v>11817</v>
      </c>
      <c r="E391" s="157" t="s">
        <v>11818</v>
      </c>
      <c r="F391" s="157" t="s">
        <v>6183</v>
      </c>
      <c r="G391" s="160">
        <v>6602</v>
      </c>
      <c r="H391" s="160">
        <v>1216</v>
      </c>
      <c r="I391" s="160" t="s">
        <v>11819</v>
      </c>
      <c r="J391" s="399"/>
      <c r="K391" s="169"/>
      <c r="L391" s="160">
        <v>6602</v>
      </c>
      <c r="M391" s="399"/>
      <c r="N391" s="160">
        <v>2062</v>
      </c>
      <c r="O391" s="160"/>
      <c r="P391" s="160"/>
      <c r="Q391" s="157"/>
      <c r="R391" s="160"/>
      <c r="S391" s="160">
        <v>25</v>
      </c>
      <c r="T391" s="160">
        <v>13</v>
      </c>
      <c r="U391" s="399">
        <v>6</v>
      </c>
      <c r="V391" s="399">
        <v>332</v>
      </c>
      <c r="W391" s="399"/>
      <c r="X391" s="399"/>
      <c r="Y391" s="399"/>
      <c r="Z391" s="399">
        <v>35</v>
      </c>
      <c r="AA391" s="157" t="s">
        <v>1644</v>
      </c>
      <c r="AB391" s="157">
        <v>0</v>
      </c>
      <c r="AC391" s="157"/>
      <c r="AD391" s="157"/>
      <c r="AE391" s="157">
        <v>2005</v>
      </c>
      <c r="AF391" s="157"/>
      <c r="AG391" s="170">
        <v>2005</v>
      </c>
      <c r="AH391" s="166"/>
      <c r="AI391" s="166"/>
      <c r="AJ391" s="166"/>
      <c r="AK391" s="166"/>
      <c r="AL391" s="166"/>
      <c r="AM391" s="166"/>
      <c r="AN391" s="167">
        <v>3000</v>
      </c>
      <c r="AO391" s="167"/>
      <c r="AP391" s="502"/>
      <c r="AQ391" s="502"/>
      <c r="AR391" s="502"/>
      <c r="AS391" s="502"/>
      <c r="AT391" s="502"/>
      <c r="AU391" s="502"/>
      <c r="AV391" s="502"/>
      <c r="AW391" s="502"/>
      <c r="AX391" s="502"/>
      <c r="AY391" s="502"/>
      <c r="AZ391" s="502"/>
      <c r="BA391" s="502"/>
      <c r="BB391" s="502"/>
      <c r="BC391" s="502"/>
      <c r="BD391" s="502"/>
      <c r="BE391" s="502"/>
      <c r="BF391" s="502"/>
    </row>
    <row r="392" spans="1:58" s="72" customFormat="1" ht="24.95" hidden="1" customHeight="1">
      <c r="A392" s="569"/>
      <c r="B392" s="164"/>
      <c r="C392" s="157" t="s">
        <v>6166</v>
      </c>
      <c r="D392" s="157" t="s">
        <v>5718</v>
      </c>
      <c r="E392" s="157" t="s">
        <v>11820</v>
      </c>
      <c r="F392" s="157" t="s">
        <v>6183</v>
      </c>
      <c r="G392" s="157" t="s">
        <v>5720</v>
      </c>
      <c r="H392" s="186" t="s">
        <v>5721</v>
      </c>
      <c r="I392" s="157" t="s">
        <v>6340</v>
      </c>
      <c r="J392" s="157" t="s">
        <v>2066</v>
      </c>
      <c r="K392" s="157"/>
      <c r="L392" s="160">
        <v>6939</v>
      </c>
      <c r="M392" s="160">
        <v>3990</v>
      </c>
      <c r="N392" s="160">
        <v>6146</v>
      </c>
      <c r="O392" s="157" t="s">
        <v>396</v>
      </c>
      <c r="P392" s="160"/>
      <c r="Q392" s="160"/>
      <c r="R392" s="160"/>
      <c r="S392" s="160">
        <v>50</v>
      </c>
      <c r="T392" s="160">
        <v>25</v>
      </c>
      <c r="U392" s="160">
        <v>10</v>
      </c>
      <c r="V392" s="160">
        <v>1250</v>
      </c>
      <c r="W392" s="160"/>
      <c r="X392" s="160"/>
      <c r="Y392" s="160"/>
      <c r="Z392" s="160"/>
      <c r="AA392" s="157"/>
      <c r="AB392" s="160">
        <v>100</v>
      </c>
      <c r="AC392" s="160">
        <v>1600</v>
      </c>
      <c r="AD392" s="157" t="s">
        <v>465</v>
      </c>
      <c r="AE392" s="157">
        <v>1991</v>
      </c>
      <c r="AF392" s="157"/>
      <c r="AG392" s="157">
        <v>1676</v>
      </c>
      <c r="AH392" s="157">
        <v>4000</v>
      </c>
      <c r="AI392" s="157"/>
      <c r="AJ392" s="157"/>
      <c r="AK392" s="157"/>
      <c r="AL392" s="160">
        <v>5676</v>
      </c>
      <c r="AM392" s="157">
        <v>2003</v>
      </c>
      <c r="AN392" s="157"/>
      <c r="AO392" s="157">
        <v>1</v>
      </c>
      <c r="AP392" s="157">
        <v>360</v>
      </c>
      <c r="AQ392" s="157" t="s">
        <v>11821</v>
      </c>
      <c r="AR392" s="157"/>
      <c r="AS392" s="157"/>
      <c r="AT392" s="157"/>
      <c r="AU392" s="157"/>
      <c r="AV392" s="157"/>
      <c r="AW392" s="157"/>
      <c r="AX392" s="157"/>
      <c r="AY392" s="157"/>
      <c r="AZ392" s="157"/>
      <c r="BA392" s="157"/>
      <c r="BB392" s="157"/>
      <c r="BC392" s="157"/>
      <c r="BD392" s="157"/>
      <c r="BE392" s="157"/>
      <c r="BF392" s="157"/>
    </row>
    <row r="393" spans="1:58" s="72" customFormat="1" ht="24.95" hidden="1" customHeight="1">
      <c r="A393" s="569" t="s">
        <v>311</v>
      </c>
      <c r="B393" s="164"/>
      <c r="C393" s="157" t="s">
        <v>6166</v>
      </c>
      <c r="D393" s="157" t="s">
        <v>5718</v>
      </c>
      <c r="E393" s="157" t="s">
        <v>11822</v>
      </c>
      <c r="F393" s="157" t="s">
        <v>6166</v>
      </c>
      <c r="G393" s="157" t="s">
        <v>5720</v>
      </c>
      <c r="H393" s="186" t="s">
        <v>5721</v>
      </c>
      <c r="I393" s="157" t="s">
        <v>299</v>
      </c>
      <c r="J393" s="157" t="s">
        <v>2066</v>
      </c>
      <c r="K393" s="157"/>
      <c r="L393" s="160">
        <v>23576</v>
      </c>
      <c r="M393" s="160">
        <v>5773</v>
      </c>
      <c r="N393" s="160">
        <v>8887</v>
      </c>
      <c r="O393" s="157" t="s">
        <v>396</v>
      </c>
      <c r="P393" s="160">
        <v>33</v>
      </c>
      <c r="Q393" s="160">
        <v>25</v>
      </c>
      <c r="R393" s="160">
        <v>5</v>
      </c>
      <c r="S393" s="160">
        <v>50</v>
      </c>
      <c r="T393" s="160">
        <v>25</v>
      </c>
      <c r="U393" s="160">
        <v>10</v>
      </c>
      <c r="V393" s="160">
        <v>1250</v>
      </c>
      <c r="W393" s="160"/>
      <c r="X393" s="160"/>
      <c r="Y393" s="160"/>
      <c r="Z393" s="160"/>
      <c r="AA393" s="157"/>
      <c r="AB393" s="160">
        <v>2000</v>
      </c>
      <c r="AC393" s="160">
        <v>2209</v>
      </c>
      <c r="AD393" s="157" t="s">
        <v>465</v>
      </c>
      <c r="AE393" s="157">
        <v>2004</v>
      </c>
      <c r="AF393" s="157"/>
      <c r="AG393" s="157">
        <v>1676</v>
      </c>
      <c r="AH393" s="157">
        <v>4000</v>
      </c>
      <c r="AI393" s="157"/>
      <c r="AJ393" s="157"/>
      <c r="AK393" s="157"/>
      <c r="AL393" s="160">
        <v>22500</v>
      </c>
      <c r="AM393" s="157">
        <v>2003</v>
      </c>
      <c r="AN393" s="157"/>
      <c r="AO393" s="157">
        <v>1</v>
      </c>
      <c r="AP393" s="157">
        <v>360</v>
      </c>
      <c r="AQ393" s="157" t="s">
        <v>11821</v>
      </c>
      <c r="AR393" s="157"/>
      <c r="AS393" s="157"/>
      <c r="AT393" s="157"/>
      <c r="AU393" s="157"/>
      <c r="AV393" s="157"/>
      <c r="AW393" s="157"/>
      <c r="AX393" s="157"/>
      <c r="AY393" s="157"/>
      <c r="AZ393" s="157"/>
      <c r="BA393" s="157"/>
      <c r="BB393" s="157"/>
      <c r="BC393" s="157"/>
      <c r="BD393" s="157"/>
      <c r="BE393" s="157"/>
      <c r="BF393" s="157"/>
    </row>
    <row r="394" spans="1:58" s="1320" customFormat="1" ht="24.95" hidden="1" customHeight="1">
      <c r="A394" s="569" t="s">
        <v>312</v>
      </c>
      <c r="B394" s="164"/>
      <c r="C394" s="1458" t="s">
        <v>6184</v>
      </c>
      <c r="D394" s="1458" t="s">
        <v>6321</v>
      </c>
      <c r="E394" s="1458" t="s">
        <v>11823</v>
      </c>
      <c r="F394" s="1458" t="s">
        <v>6184</v>
      </c>
      <c r="G394" s="1458" t="s">
        <v>6323</v>
      </c>
      <c r="H394" s="1326"/>
      <c r="I394" s="1458" t="s">
        <v>6184</v>
      </c>
      <c r="J394" s="1458" t="s">
        <v>6347</v>
      </c>
      <c r="K394" s="1458" t="s">
        <v>11824</v>
      </c>
      <c r="L394" s="1459"/>
      <c r="M394" s="1459"/>
      <c r="N394" s="1459">
        <v>1722</v>
      </c>
      <c r="O394" s="1458" t="s">
        <v>396</v>
      </c>
      <c r="P394" s="1459"/>
      <c r="Q394" s="1459"/>
      <c r="R394" s="1459"/>
      <c r="S394" s="1459"/>
      <c r="T394" s="1459"/>
      <c r="U394" s="1459"/>
      <c r="V394" s="1459"/>
      <c r="W394" s="1459">
        <v>25</v>
      </c>
      <c r="X394" s="1459">
        <v>13</v>
      </c>
      <c r="Y394" s="1459">
        <v>6</v>
      </c>
      <c r="Z394" s="1459">
        <v>325</v>
      </c>
      <c r="AA394" s="1458">
        <v>106</v>
      </c>
      <c r="AB394" s="1459">
        <v>160</v>
      </c>
      <c r="AC394" s="1459">
        <v>160</v>
      </c>
      <c r="AD394" s="1458"/>
      <c r="AE394" s="1458">
        <v>1993</v>
      </c>
      <c r="AF394" s="1458">
        <v>749</v>
      </c>
      <c r="AG394" s="1458"/>
      <c r="AH394" s="1458"/>
      <c r="AI394" s="1458"/>
      <c r="AJ394" s="1458"/>
      <c r="AK394" s="1458"/>
      <c r="AL394" s="1459">
        <v>1300</v>
      </c>
      <c r="AM394" s="1458"/>
      <c r="AN394" s="1458"/>
      <c r="AO394" s="1458"/>
      <c r="AP394" s="1458"/>
      <c r="AQ394" s="1458" t="s">
        <v>11825</v>
      </c>
      <c r="AR394" s="1458"/>
      <c r="AS394" s="1458"/>
      <c r="AT394" s="1458"/>
      <c r="AU394" s="1458"/>
      <c r="AV394" s="1458"/>
      <c r="AW394" s="1458"/>
      <c r="AX394" s="1458"/>
      <c r="AY394" s="1458"/>
      <c r="AZ394" s="1458"/>
      <c r="BA394" s="1458"/>
      <c r="BB394" s="1458"/>
      <c r="BC394" s="1458"/>
      <c r="BD394" s="1458"/>
      <c r="BE394" s="1458"/>
      <c r="BF394" s="1458" t="s">
        <v>4514</v>
      </c>
    </row>
    <row r="395" spans="1:58" s="1320" customFormat="1" ht="24.95" hidden="1" customHeight="1">
      <c r="A395" s="569"/>
      <c r="B395" s="164"/>
      <c r="C395" s="1458" t="s">
        <v>6184</v>
      </c>
      <c r="D395" s="1458" t="s">
        <v>1876</v>
      </c>
      <c r="E395" s="1458" t="s">
        <v>1877</v>
      </c>
      <c r="F395" s="1458" t="s">
        <v>6184</v>
      </c>
      <c r="G395" s="1458" t="s">
        <v>1878</v>
      </c>
      <c r="H395" s="1326"/>
      <c r="I395" s="1458" t="s">
        <v>6184</v>
      </c>
      <c r="J395" s="1458"/>
      <c r="K395" s="1458"/>
      <c r="L395" s="1459">
        <v>17213</v>
      </c>
      <c r="M395" s="1459">
        <v>1086</v>
      </c>
      <c r="N395" s="1459">
        <v>1736</v>
      </c>
      <c r="O395" s="1458" t="s">
        <v>396</v>
      </c>
      <c r="P395" s="1459"/>
      <c r="Q395" s="1459"/>
      <c r="R395" s="1459"/>
      <c r="S395" s="1459"/>
      <c r="T395" s="1459"/>
      <c r="U395" s="1459"/>
      <c r="V395" s="1459"/>
      <c r="W395" s="1459">
        <v>25</v>
      </c>
      <c r="X395" s="1459">
        <v>11</v>
      </c>
      <c r="Y395" s="1459">
        <v>5</v>
      </c>
      <c r="Z395" s="1459">
        <v>275</v>
      </c>
      <c r="AA395" s="1458"/>
      <c r="AB395" s="1459">
        <v>90</v>
      </c>
      <c r="AC395" s="1459">
        <v>90</v>
      </c>
      <c r="AD395" s="1458"/>
      <c r="AE395" s="1458">
        <v>2004</v>
      </c>
      <c r="AF395" s="1458"/>
      <c r="AG395" s="1458"/>
      <c r="AH395" s="1458"/>
      <c r="AI395" s="1458"/>
      <c r="AJ395" s="1458"/>
      <c r="AK395" s="1458"/>
      <c r="AL395" s="1459">
        <v>3705</v>
      </c>
      <c r="AM395" s="1458"/>
      <c r="AN395" s="1458"/>
      <c r="AO395" s="1458"/>
      <c r="AP395" s="1458"/>
      <c r="AQ395" s="1458"/>
      <c r="AR395" s="1458"/>
      <c r="AS395" s="1458"/>
      <c r="AT395" s="1458"/>
      <c r="AU395" s="1458"/>
      <c r="AV395" s="1458"/>
      <c r="AW395" s="1458"/>
      <c r="AX395" s="1458"/>
      <c r="AY395" s="1458"/>
      <c r="AZ395" s="1458"/>
      <c r="BA395" s="1458"/>
      <c r="BB395" s="1458"/>
      <c r="BC395" s="1458"/>
      <c r="BD395" s="1458"/>
      <c r="BE395" s="1458"/>
      <c r="BF395" s="1458"/>
    </row>
    <row r="396" spans="1:58" s="1320" customFormat="1" ht="24.95" hidden="1" customHeight="1">
      <c r="A396" s="569" t="s">
        <v>313</v>
      </c>
      <c r="B396" s="164"/>
      <c r="C396" s="1458" t="s">
        <v>6191</v>
      </c>
      <c r="D396" s="1458" t="s">
        <v>11826</v>
      </c>
      <c r="E396" s="1458" t="s">
        <v>1428</v>
      </c>
      <c r="F396" s="1458" t="s">
        <v>6191</v>
      </c>
      <c r="G396" s="1458" t="s">
        <v>11827</v>
      </c>
      <c r="H396" s="1326" t="s">
        <v>11828</v>
      </c>
      <c r="I396" s="1458" t="s">
        <v>4830</v>
      </c>
      <c r="J396" s="1458" t="s">
        <v>1996</v>
      </c>
      <c r="K396" s="1458"/>
      <c r="L396" s="1459">
        <v>14651</v>
      </c>
      <c r="M396" s="1459">
        <v>6725</v>
      </c>
      <c r="N396" s="1459">
        <v>6725</v>
      </c>
      <c r="O396" s="1458" t="s">
        <v>396</v>
      </c>
      <c r="P396" s="1459"/>
      <c r="Q396" s="1459"/>
      <c r="R396" s="1459"/>
      <c r="S396" s="1459"/>
      <c r="T396" s="1459"/>
      <c r="U396" s="1459"/>
      <c r="V396" s="1459"/>
      <c r="W396" s="1459">
        <v>25</v>
      </c>
      <c r="X396" s="1459">
        <v>15</v>
      </c>
      <c r="Y396" s="1459">
        <v>7</v>
      </c>
      <c r="Z396" s="1459">
        <v>375</v>
      </c>
      <c r="AA396" s="1458">
        <v>120</v>
      </c>
      <c r="AB396" s="1459">
        <v>600</v>
      </c>
      <c r="AC396" s="1459">
        <v>600</v>
      </c>
      <c r="AD396" s="1458"/>
      <c r="AE396" s="1458">
        <v>1991</v>
      </c>
      <c r="AF396" s="1458">
        <v>2514</v>
      </c>
      <c r="AG396" s="1458"/>
      <c r="AH396" s="1458"/>
      <c r="AI396" s="1458"/>
      <c r="AJ396" s="1458">
        <v>3000</v>
      </c>
      <c r="AK396" s="1458" t="s">
        <v>6454</v>
      </c>
      <c r="AL396" s="1459">
        <v>5514</v>
      </c>
      <c r="AM396" s="1458"/>
      <c r="AN396" s="1458"/>
      <c r="AO396" s="1458"/>
      <c r="AP396" s="1458"/>
      <c r="AQ396" s="1458" t="s">
        <v>11829</v>
      </c>
      <c r="AR396" s="1458"/>
      <c r="AS396" s="1458"/>
      <c r="AT396" s="1458"/>
      <c r="AU396" s="1458"/>
      <c r="AV396" s="1458"/>
      <c r="AW396" s="1458"/>
      <c r="AX396" s="1458"/>
      <c r="AY396" s="1458"/>
      <c r="AZ396" s="1458"/>
      <c r="BA396" s="1458"/>
      <c r="BB396" s="1458"/>
      <c r="BC396" s="1458"/>
      <c r="BD396" s="1458"/>
      <c r="BE396" s="1458"/>
      <c r="BF396" s="1458"/>
    </row>
    <row r="397" spans="1:58" s="1320" customFormat="1" ht="24.95" hidden="1" customHeight="1">
      <c r="A397" s="569"/>
      <c r="B397" s="164"/>
      <c r="C397" s="1458" t="s">
        <v>6191</v>
      </c>
      <c r="D397" s="1458" t="s">
        <v>11826</v>
      </c>
      <c r="E397" s="1458" t="s">
        <v>11830</v>
      </c>
      <c r="F397" s="1458" t="s">
        <v>6191</v>
      </c>
      <c r="G397" s="1458"/>
      <c r="H397" s="1326"/>
      <c r="I397" s="1458" t="s">
        <v>4830</v>
      </c>
      <c r="J397" s="1458"/>
      <c r="K397" s="1458"/>
      <c r="L397" s="1459">
        <v>23009</v>
      </c>
      <c r="M397" s="1459">
        <v>2121</v>
      </c>
      <c r="N397" s="1459">
        <v>6725</v>
      </c>
      <c r="O397" s="1458" t="s">
        <v>396</v>
      </c>
      <c r="P397" s="1459"/>
      <c r="Q397" s="1459"/>
      <c r="R397" s="1459"/>
      <c r="S397" s="1459"/>
      <c r="T397" s="1459"/>
      <c r="U397" s="1459"/>
      <c r="V397" s="1459"/>
      <c r="W397" s="1459">
        <v>25</v>
      </c>
      <c r="X397" s="1459">
        <v>17</v>
      </c>
      <c r="Y397" s="1459">
        <v>8</v>
      </c>
      <c r="Z397" s="1459">
        <v>425</v>
      </c>
      <c r="AA397" s="1458"/>
      <c r="AB397" s="1459">
        <v>800</v>
      </c>
      <c r="AC397" s="1459">
        <v>800</v>
      </c>
      <c r="AD397" s="1458"/>
      <c r="AE397" s="1458">
        <v>2000</v>
      </c>
      <c r="AF397" s="1458"/>
      <c r="AG397" s="1458"/>
      <c r="AH397" s="1458"/>
      <c r="AI397" s="1458"/>
      <c r="AJ397" s="1458"/>
      <c r="AK397" s="1458"/>
      <c r="AL397" s="1459"/>
      <c r="AM397" s="1458"/>
      <c r="AN397" s="1458"/>
      <c r="AO397" s="1458"/>
      <c r="AP397" s="1458"/>
      <c r="AQ397" s="1458"/>
      <c r="AR397" s="1458"/>
      <c r="AS397" s="1458"/>
      <c r="AT397" s="1458"/>
      <c r="AU397" s="1458"/>
      <c r="AV397" s="1458"/>
      <c r="AW397" s="1458"/>
      <c r="AX397" s="1458"/>
      <c r="AY397" s="1458"/>
      <c r="AZ397" s="1458"/>
      <c r="BA397" s="1458"/>
      <c r="BB397" s="1458"/>
      <c r="BC397" s="1458"/>
      <c r="BD397" s="1458"/>
      <c r="BE397" s="1458"/>
      <c r="BF397" s="1458"/>
    </row>
    <row r="398" spans="1:58" s="72" customFormat="1" ht="24.95" hidden="1" customHeight="1">
      <c r="A398" s="569" t="s">
        <v>314</v>
      </c>
      <c r="B398" s="164"/>
      <c r="C398" s="157" t="s">
        <v>6191</v>
      </c>
      <c r="D398" s="157"/>
      <c r="E398" s="157" t="s">
        <v>11831</v>
      </c>
      <c r="F398" s="157" t="s">
        <v>6191</v>
      </c>
      <c r="G398" s="157"/>
      <c r="H398" s="186"/>
      <c r="I398" s="157" t="s">
        <v>6362</v>
      </c>
      <c r="J398" s="157"/>
      <c r="K398" s="157"/>
      <c r="L398" s="160">
        <v>54000</v>
      </c>
      <c r="M398" s="160">
        <v>1264</v>
      </c>
      <c r="N398" s="160">
        <v>1264</v>
      </c>
      <c r="O398" s="157" t="s">
        <v>396</v>
      </c>
      <c r="P398" s="160"/>
      <c r="Q398" s="160"/>
      <c r="R398" s="160"/>
      <c r="S398" s="160"/>
      <c r="T398" s="160"/>
      <c r="U398" s="160"/>
      <c r="V398" s="160"/>
      <c r="W398" s="160">
        <v>25</v>
      </c>
      <c r="X398" s="160">
        <v>12</v>
      </c>
      <c r="Y398" s="160">
        <v>6</v>
      </c>
      <c r="Z398" s="160">
        <v>300</v>
      </c>
      <c r="AA398" s="157"/>
      <c r="AB398" s="160">
        <v>150</v>
      </c>
      <c r="AC398" s="160">
        <v>150</v>
      </c>
      <c r="AD398" s="157"/>
      <c r="AE398" s="157">
        <v>2009</v>
      </c>
      <c r="AF398" s="157"/>
      <c r="AG398" s="157"/>
      <c r="AH398" s="157"/>
      <c r="AI398" s="157"/>
      <c r="AJ398" s="157"/>
      <c r="AK398" s="157"/>
      <c r="AL398" s="160"/>
      <c r="AM398" s="157"/>
      <c r="AN398" s="157"/>
      <c r="AO398" s="157"/>
      <c r="AP398" s="157"/>
      <c r="AQ398" s="157"/>
      <c r="AR398" s="157"/>
      <c r="AS398" s="157"/>
      <c r="AT398" s="157"/>
      <c r="AU398" s="157"/>
      <c r="AV398" s="157"/>
      <c r="AW398" s="157"/>
      <c r="AX398" s="157"/>
      <c r="AY398" s="157"/>
      <c r="AZ398" s="157"/>
      <c r="BA398" s="157"/>
      <c r="BB398" s="157"/>
      <c r="BC398" s="157"/>
      <c r="BD398" s="157"/>
      <c r="BE398" s="157"/>
      <c r="BF398" s="157"/>
    </row>
    <row r="399" spans="1:58" s="1320" customFormat="1" ht="24.95" hidden="1" customHeight="1">
      <c r="A399" s="569"/>
      <c r="B399" s="164"/>
      <c r="C399" s="1313" t="s">
        <v>6210</v>
      </c>
      <c r="D399" s="1313" t="s">
        <v>1879</v>
      </c>
      <c r="E399" s="1313" t="s">
        <v>11832</v>
      </c>
      <c r="F399" s="1313" t="s">
        <v>6210</v>
      </c>
      <c r="G399" s="1313"/>
      <c r="H399" s="1326"/>
      <c r="I399" s="1313" t="s">
        <v>6210</v>
      </c>
      <c r="J399" s="1313"/>
      <c r="K399" s="1313"/>
      <c r="L399" s="1314">
        <v>7902</v>
      </c>
      <c r="M399" s="1314">
        <v>1481</v>
      </c>
      <c r="N399" s="1314">
        <v>4451</v>
      </c>
      <c r="O399" s="1313" t="s">
        <v>396</v>
      </c>
      <c r="P399" s="1314"/>
      <c r="Q399" s="1314"/>
      <c r="R399" s="1314"/>
      <c r="S399" s="1314"/>
      <c r="T399" s="1314"/>
      <c r="U399" s="1314"/>
      <c r="V399" s="1314"/>
      <c r="W399" s="1314">
        <v>25</v>
      </c>
      <c r="X399" s="1314">
        <v>20</v>
      </c>
      <c r="Y399" s="1314">
        <v>6</v>
      </c>
      <c r="Z399" s="1314">
        <v>500</v>
      </c>
      <c r="AA399" s="1313"/>
      <c r="AB399" s="1314">
        <v>300</v>
      </c>
      <c r="AC399" s="1314">
        <v>300</v>
      </c>
      <c r="AD399" s="1313"/>
      <c r="AE399" s="1313">
        <v>1998</v>
      </c>
      <c r="AF399" s="1313"/>
      <c r="AG399" s="1313"/>
      <c r="AH399" s="1313"/>
      <c r="AI399" s="1313"/>
      <c r="AJ399" s="1313"/>
      <c r="AK399" s="1313"/>
      <c r="AL399" s="1314">
        <v>5488</v>
      </c>
      <c r="AM399" s="1313"/>
      <c r="AN399" s="1313"/>
      <c r="AO399" s="1313"/>
      <c r="AP399" s="1313"/>
      <c r="AQ399" s="1313"/>
      <c r="AR399" s="1313"/>
      <c r="AS399" s="1313"/>
      <c r="AT399" s="1313"/>
      <c r="AU399" s="1313"/>
      <c r="AV399" s="1313"/>
      <c r="AW399" s="1313"/>
      <c r="AX399" s="1313"/>
      <c r="AY399" s="1313"/>
      <c r="AZ399" s="1313"/>
      <c r="BA399" s="1313"/>
      <c r="BB399" s="1313"/>
      <c r="BC399" s="1313"/>
      <c r="BD399" s="1313"/>
      <c r="BE399" s="1313"/>
      <c r="BF399" s="1313"/>
    </row>
    <row r="400" spans="1:58" s="72" customFormat="1" ht="24.95" hidden="1" customHeight="1">
      <c r="A400" s="569"/>
      <c r="B400" s="164"/>
      <c r="C400" s="157" t="s">
        <v>6220</v>
      </c>
      <c r="D400" s="157"/>
      <c r="E400" s="157" t="s">
        <v>15508</v>
      </c>
      <c r="F400" s="157" t="s">
        <v>2814</v>
      </c>
      <c r="G400" s="157"/>
      <c r="H400" s="186"/>
      <c r="I400" s="157" t="s">
        <v>2814</v>
      </c>
      <c r="J400" s="157"/>
      <c r="K400" s="157"/>
      <c r="L400" s="160">
        <v>5088</v>
      </c>
      <c r="M400" s="160">
        <v>1262</v>
      </c>
      <c r="N400" s="160">
        <v>1623</v>
      </c>
      <c r="O400" s="157" t="s">
        <v>396</v>
      </c>
      <c r="P400" s="160"/>
      <c r="Q400" s="160"/>
      <c r="R400" s="160"/>
      <c r="S400" s="160"/>
      <c r="T400" s="160"/>
      <c r="U400" s="160"/>
      <c r="V400" s="160"/>
      <c r="W400" s="160">
        <v>25</v>
      </c>
      <c r="X400" s="160">
        <v>6</v>
      </c>
      <c r="Y400" s="160">
        <v>4</v>
      </c>
      <c r="Z400" s="160">
        <v>300</v>
      </c>
      <c r="AA400" s="157"/>
      <c r="AB400" s="160"/>
      <c r="AC400" s="160"/>
      <c r="AD400" s="157"/>
      <c r="AE400" s="157">
        <v>2007</v>
      </c>
      <c r="AF400" s="157"/>
      <c r="AG400" s="157"/>
      <c r="AH400" s="157"/>
      <c r="AI400" s="157"/>
      <c r="AJ400" s="157"/>
      <c r="AK400" s="157"/>
      <c r="AL400" s="160"/>
      <c r="AM400" s="157"/>
      <c r="AN400" s="157"/>
      <c r="AO400" s="157"/>
      <c r="AP400" s="157"/>
      <c r="AQ400" s="157"/>
      <c r="AR400" s="157"/>
      <c r="AS400" s="157"/>
      <c r="AT400" s="157"/>
      <c r="AU400" s="157"/>
      <c r="AV400" s="157"/>
      <c r="AW400" s="157"/>
      <c r="AX400" s="157"/>
      <c r="AY400" s="157"/>
      <c r="AZ400" s="157"/>
      <c r="BA400" s="157"/>
      <c r="BB400" s="157"/>
      <c r="BC400" s="157"/>
      <c r="BD400" s="157"/>
      <c r="BE400" s="157"/>
      <c r="BF400" s="157"/>
    </row>
    <row r="401" spans="1:58" s="72" customFormat="1" ht="24.95" hidden="1" customHeight="1">
      <c r="A401" s="569"/>
      <c r="B401" s="164"/>
      <c r="C401" s="157" t="s">
        <v>6225</v>
      </c>
      <c r="D401" s="157" t="s">
        <v>6376</v>
      </c>
      <c r="E401" s="157" t="s">
        <v>11833</v>
      </c>
      <c r="F401" s="157" t="s">
        <v>6225</v>
      </c>
      <c r="G401" s="157" t="s">
        <v>6377</v>
      </c>
      <c r="H401" s="186" t="s">
        <v>6378</v>
      </c>
      <c r="I401" s="157" t="s">
        <v>6225</v>
      </c>
      <c r="J401" s="157" t="s">
        <v>1996</v>
      </c>
      <c r="K401" s="157"/>
      <c r="L401" s="160">
        <v>23900</v>
      </c>
      <c r="M401" s="160">
        <v>6267</v>
      </c>
      <c r="N401" s="160">
        <v>1251</v>
      </c>
      <c r="O401" s="157" t="s">
        <v>396</v>
      </c>
      <c r="P401" s="160"/>
      <c r="Q401" s="160"/>
      <c r="R401" s="160"/>
      <c r="S401" s="160"/>
      <c r="T401" s="160"/>
      <c r="U401" s="160"/>
      <c r="V401" s="160"/>
      <c r="W401" s="160">
        <v>25</v>
      </c>
      <c r="X401" s="160">
        <v>12</v>
      </c>
      <c r="Y401" s="160">
        <v>6</v>
      </c>
      <c r="Z401" s="160">
        <v>300</v>
      </c>
      <c r="AA401" s="157">
        <v>72</v>
      </c>
      <c r="AB401" s="160">
        <v>1000</v>
      </c>
      <c r="AC401" s="160">
        <v>1000</v>
      </c>
      <c r="AD401" s="157"/>
      <c r="AE401" s="157">
        <v>1998</v>
      </c>
      <c r="AF401" s="157">
        <v>3589</v>
      </c>
      <c r="AG401" s="157">
        <v>598</v>
      </c>
      <c r="AH401" s="157">
        <v>2786</v>
      </c>
      <c r="AI401" s="157"/>
      <c r="AJ401" s="157"/>
      <c r="AK401" s="157"/>
      <c r="AL401" s="160">
        <v>6973</v>
      </c>
      <c r="AM401" s="157"/>
      <c r="AN401" s="157"/>
      <c r="AO401" s="157"/>
      <c r="AP401" s="157"/>
      <c r="AQ401" s="157" t="s">
        <v>11331</v>
      </c>
      <c r="AR401" s="157"/>
      <c r="AS401" s="157"/>
      <c r="AT401" s="157"/>
      <c r="AU401" s="157"/>
      <c r="AV401" s="157"/>
      <c r="AW401" s="157"/>
      <c r="AX401" s="157"/>
      <c r="AY401" s="157"/>
      <c r="AZ401" s="157"/>
      <c r="BA401" s="157"/>
      <c r="BB401" s="157"/>
      <c r="BC401" s="157"/>
      <c r="BD401" s="157"/>
      <c r="BE401" s="157"/>
      <c r="BF401" s="157"/>
    </row>
    <row r="402" spans="1:58" s="72" customFormat="1" ht="24.95" hidden="1" customHeight="1">
      <c r="A402" s="569"/>
      <c r="B402" s="164"/>
      <c r="C402" s="157" t="s">
        <v>6228</v>
      </c>
      <c r="D402" s="157"/>
      <c r="E402" s="157" t="s">
        <v>4615</v>
      </c>
      <c r="F402" s="157" t="s">
        <v>6228</v>
      </c>
      <c r="G402" s="157"/>
      <c r="H402" s="186"/>
      <c r="I402" s="157" t="s">
        <v>6228</v>
      </c>
      <c r="J402" s="157"/>
      <c r="K402" s="157"/>
      <c r="L402" s="160">
        <v>7836</v>
      </c>
      <c r="M402" s="160">
        <v>1234.3699999999999</v>
      </c>
      <c r="N402" s="160">
        <v>2980</v>
      </c>
      <c r="O402" s="157" t="s">
        <v>396</v>
      </c>
      <c r="P402" s="160"/>
      <c r="Q402" s="160"/>
      <c r="R402" s="160"/>
      <c r="S402" s="160"/>
      <c r="T402" s="160"/>
      <c r="U402" s="160"/>
      <c r="V402" s="160"/>
      <c r="W402" s="160">
        <v>25</v>
      </c>
      <c r="X402" s="160">
        <v>11</v>
      </c>
      <c r="Y402" s="160">
        <v>5</v>
      </c>
      <c r="Z402" s="160">
        <v>275</v>
      </c>
      <c r="AA402" s="157"/>
      <c r="AB402" s="160">
        <v>100</v>
      </c>
      <c r="AC402" s="160"/>
      <c r="AD402" s="157"/>
      <c r="AE402" s="157">
        <v>2006</v>
      </c>
      <c r="AF402" s="157"/>
      <c r="AG402" s="157"/>
      <c r="AH402" s="157"/>
      <c r="AI402" s="157"/>
      <c r="AJ402" s="157"/>
      <c r="AK402" s="157"/>
      <c r="AL402" s="160">
        <v>4503</v>
      </c>
      <c r="AM402" s="157"/>
      <c r="AN402" s="157"/>
      <c r="AO402" s="157"/>
      <c r="AP402" s="157"/>
      <c r="AQ402" s="157"/>
      <c r="AR402" s="157"/>
      <c r="AS402" s="157"/>
      <c r="AT402" s="157"/>
      <c r="AU402" s="157"/>
      <c r="AV402" s="157"/>
      <c r="AW402" s="157"/>
      <c r="AX402" s="157"/>
      <c r="AY402" s="157"/>
      <c r="AZ402" s="157"/>
      <c r="BA402" s="157"/>
      <c r="BB402" s="157"/>
      <c r="BC402" s="157"/>
      <c r="BD402" s="157"/>
      <c r="BE402" s="157"/>
      <c r="BF402" s="157" t="s">
        <v>16700</v>
      </c>
    </row>
    <row r="403" spans="1:58" s="72" customFormat="1" ht="24.95" hidden="1" customHeight="1">
      <c r="A403" s="569"/>
      <c r="B403" s="164"/>
      <c r="C403" s="157" t="s">
        <v>6228</v>
      </c>
      <c r="D403" s="157"/>
      <c r="E403" s="157" t="s">
        <v>16701</v>
      </c>
      <c r="F403" s="157" t="s">
        <v>6228</v>
      </c>
      <c r="G403" s="157"/>
      <c r="H403" s="186"/>
      <c r="I403" s="157" t="s">
        <v>6228</v>
      </c>
      <c r="J403" s="157"/>
      <c r="K403" s="157"/>
      <c r="L403" s="160">
        <v>12356</v>
      </c>
      <c r="M403" s="160">
        <v>2543.4499999999998</v>
      </c>
      <c r="N403" s="160">
        <v>2998.98</v>
      </c>
      <c r="O403" s="157" t="s">
        <v>396</v>
      </c>
      <c r="P403" s="160"/>
      <c r="Q403" s="160"/>
      <c r="R403" s="160"/>
      <c r="S403" s="160"/>
      <c r="T403" s="160"/>
      <c r="U403" s="160"/>
      <c r="V403" s="160"/>
      <c r="W403" s="160">
        <v>25</v>
      </c>
      <c r="X403" s="160">
        <v>12</v>
      </c>
      <c r="Y403" s="160">
        <v>5</v>
      </c>
      <c r="Z403" s="160">
        <v>300</v>
      </c>
      <c r="AA403" s="157"/>
      <c r="AB403" s="160">
        <v>140</v>
      </c>
      <c r="AC403" s="160"/>
      <c r="AD403" s="157"/>
      <c r="AE403" s="157">
        <v>2019</v>
      </c>
      <c r="AF403" s="157"/>
      <c r="AG403" s="157"/>
      <c r="AH403" s="157"/>
      <c r="AI403" s="157"/>
      <c r="AJ403" s="157"/>
      <c r="AK403" s="157"/>
      <c r="AL403" s="160">
        <v>14400</v>
      </c>
      <c r="AM403" s="157"/>
      <c r="AN403" s="157"/>
      <c r="AO403" s="157"/>
      <c r="AP403" s="157"/>
      <c r="AQ403" s="157"/>
      <c r="AR403" s="157"/>
      <c r="AS403" s="157"/>
      <c r="AT403" s="157"/>
      <c r="AU403" s="157"/>
      <c r="AV403" s="157"/>
      <c r="AW403" s="157"/>
      <c r="AX403" s="157"/>
      <c r="AY403" s="157"/>
      <c r="AZ403" s="157"/>
      <c r="BA403" s="157"/>
      <c r="BB403" s="157"/>
      <c r="BC403" s="157"/>
      <c r="BD403" s="157"/>
      <c r="BE403" s="157"/>
      <c r="BF403" s="157" t="s">
        <v>16700</v>
      </c>
    </row>
    <row r="404" spans="1:58" s="72" customFormat="1" ht="24.95" hidden="1" customHeight="1">
      <c r="A404" s="569"/>
      <c r="B404" s="164"/>
      <c r="C404" s="157" t="s">
        <v>6228</v>
      </c>
      <c r="D404" s="157"/>
      <c r="E404" s="157" t="s">
        <v>2808</v>
      </c>
      <c r="F404" s="157" t="s">
        <v>6228</v>
      </c>
      <c r="G404" s="157"/>
      <c r="H404" s="186"/>
      <c r="I404" s="157" t="s">
        <v>6228</v>
      </c>
      <c r="J404" s="157"/>
      <c r="K404" s="157"/>
      <c r="L404" s="160">
        <v>77052</v>
      </c>
      <c r="M404" s="160">
        <v>2501</v>
      </c>
      <c r="N404" s="160">
        <v>5290</v>
      </c>
      <c r="O404" s="157" t="s">
        <v>396</v>
      </c>
      <c r="P404" s="160"/>
      <c r="Q404" s="160"/>
      <c r="R404" s="160"/>
      <c r="S404" s="160">
        <v>25</v>
      </c>
      <c r="T404" s="160">
        <v>13</v>
      </c>
      <c r="U404" s="160">
        <v>5</v>
      </c>
      <c r="V404" s="160">
        <v>619</v>
      </c>
      <c r="W404" s="160"/>
      <c r="X404" s="160"/>
      <c r="Y404" s="160"/>
      <c r="Z404" s="160"/>
      <c r="AA404" s="157"/>
      <c r="AB404" s="160"/>
      <c r="AC404" s="160"/>
      <c r="AD404" s="157"/>
      <c r="AE404" s="157">
        <v>2014</v>
      </c>
      <c r="AF404" s="157"/>
      <c r="AG404" s="157"/>
      <c r="AH404" s="157"/>
      <c r="AI404" s="157"/>
      <c r="AJ404" s="157"/>
      <c r="AK404" s="157"/>
      <c r="AL404" s="160">
        <v>11561</v>
      </c>
      <c r="AM404" s="157"/>
      <c r="AN404" s="157"/>
      <c r="AO404" s="157"/>
      <c r="AP404" s="157"/>
      <c r="AQ404" s="157"/>
      <c r="AR404" s="157"/>
      <c r="AS404" s="157"/>
      <c r="AT404" s="157"/>
      <c r="AU404" s="157"/>
      <c r="AV404" s="157"/>
      <c r="AW404" s="157"/>
      <c r="AX404" s="157"/>
      <c r="AY404" s="157"/>
      <c r="AZ404" s="157"/>
      <c r="BA404" s="157"/>
      <c r="BB404" s="157"/>
      <c r="BC404" s="157"/>
      <c r="BD404" s="157"/>
      <c r="BE404" s="157"/>
      <c r="BF404" s="157" t="s">
        <v>16700</v>
      </c>
    </row>
    <row r="405" spans="1:58" s="72" customFormat="1" ht="24.95" hidden="1" customHeight="1">
      <c r="A405" s="569"/>
      <c r="B405" s="164"/>
      <c r="C405" s="157" t="s">
        <v>6228</v>
      </c>
      <c r="D405" s="157"/>
      <c r="E405" s="157" t="s">
        <v>11863</v>
      </c>
      <c r="F405" s="157" t="s">
        <v>6228</v>
      </c>
      <c r="G405" s="157"/>
      <c r="H405" s="186"/>
      <c r="I405" s="157" t="s">
        <v>6228</v>
      </c>
      <c r="J405" s="157"/>
      <c r="K405" s="157"/>
      <c r="L405" s="160">
        <v>7730</v>
      </c>
      <c r="M405" s="160">
        <v>1883</v>
      </c>
      <c r="N405" s="160">
        <v>3993</v>
      </c>
      <c r="O405" s="157" t="s">
        <v>396</v>
      </c>
      <c r="P405" s="160"/>
      <c r="Q405" s="160"/>
      <c r="R405" s="160"/>
      <c r="S405" s="160"/>
      <c r="T405" s="160"/>
      <c r="U405" s="160"/>
      <c r="V405" s="160"/>
      <c r="W405" s="160">
        <v>25</v>
      </c>
      <c r="X405" s="160">
        <v>2</v>
      </c>
      <c r="Y405" s="160">
        <v>5</v>
      </c>
      <c r="Z405" s="160">
        <v>353</v>
      </c>
      <c r="AA405" s="157"/>
      <c r="AB405" s="160"/>
      <c r="AC405" s="160"/>
      <c r="AD405" s="157"/>
      <c r="AE405" s="157">
        <v>2006</v>
      </c>
      <c r="AF405" s="157"/>
      <c r="AG405" s="157"/>
      <c r="AH405" s="157"/>
      <c r="AI405" s="157"/>
      <c r="AJ405" s="157"/>
      <c r="AK405" s="157"/>
      <c r="AL405" s="160"/>
      <c r="AM405" s="157"/>
      <c r="AN405" s="157"/>
      <c r="AO405" s="157"/>
      <c r="AP405" s="157"/>
      <c r="AQ405" s="157"/>
      <c r="AR405" s="157"/>
      <c r="AS405" s="157"/>
      <c r="AT405" s="157"/>
      <c r="AU405" s="157"/>
      <c r="AV405" s="157"/>
      <c r="AW405" s="157"/>
      <c r="AX405" s="157"/>
      <c r="AY405" s="157"/>
      <c r="AZ405" s="157"/>
      <c r="BA405" s="157"/>
      <c r="BB405" s="157"/>
      <c r="BC405" s="157"/>
      <c r="BD405" s="157"/>
      <c r="BE405" s="157"/>
      <c r="BF405" s="157" t="s">
        <v>16700</v>
      </c>
    </row>
    <row r="406" spans="1:58" s="72" customFormat="1" ht="24.95" hidden="1" customHeight="1">
      <c r="A406" s="569"/>
      <c r="B406" s="164"/>
      <c r="C406" s="157" t="s">
        <v>353</v>
      </c>
      <c r="D406" s="157"/>
      <c r="E406" s="157" t="s">
        <v>11838</v>
      </c>
      <c r="F406" s="157" t="s">
        <v>353</v>
      </c>
      <c r="G406" s="157"/>
      <c r="H406" s="186"/>
      <c r="I406" s="157" t="s">
        <v>353</v>
      </c>
      <c r="J406" s="157"/>
      <c r="K406" s="157"/>
      <c r="L406" s="160">
        <v>8584</v>
      </c>
      <c r="M406" s="160">
        <v>1128.98</v>
      </c>
      <c r="N406" s="160">
        <v>1911</v>
      </c>
      <c r="O406" s="157" t="s">
        <v>396</v>
      </c>
      <c r="P406" s="160"/>
      <c r="Q406" s="160"/>
      <c r="R406" s="160"/>
      <c r="S406" s="160">
        <v>25</v>
      </c>
      <c r="T406" s="160">
        <v>13</v>
      </c>
      <c r="U406" s="160">
        <v>5</v>
      </c>
      <c r="V406" s="160">
        <v>368</v>
      </c>
      <c r="W406" s="160"/>
      <c r="X406" s="160"/>
      <c r="Y406" s="160"/>
      <c r="Z406" s="160"/>
      <c r="AA406" s="157"/>
      <c r="AB406" s="160"/>
      <c r="AC406" s="160"/>
      <c r="AD406" s="157"/>
      <c r="AE406" s="157">
        <v>2013</v>
      </c>
      <c r="AF406" s="157"/>
      <c r="AG406" s="157"/>
      <c r="AH406" s="157"/>
      <c r="AI406" s="157"/>
      <c r="AJ406" s="157"/>
      <c r="AK406" s="157"/>
      <c r="AL406" s="160">
        <v>7525</v>
      </c>
      <c r="AM406" s="157"/>
      <c r="AN406" s="157"/>
      <c r="AO406" s="157"/>
      <c r="AP406" s="157"/>
      <c r="AQ406" s="157"/>
      <c r="AR406" s="157"/>
      <c r="AS406" s="157"/>
      <c r="AT406" s="157"/>
      <c r="AU406" s="157"/>
      <c r="AV406" s="157"/>
      <c r="AW406" s="157"/>
      <c r="AX406" s="157"/>
      <c r="AY406" s="157"/>
      <c r="AZ406" s="157"/>
      <c r="BA406" s="157"/>
      <c r="BB406" s="157"/>
      <c r="BC406" s="157"/>
      <c r="BD406" s="157"/>
      <c r="BE406" s="157"/>
      <c r="BF406" s="157"/>
    </row>
    <row r="407" spans="1:58" s="72" customFormat="1" ht="24.95" hidden="1" customHeight="1">
      <c r="A407" s="569"/>
      <c r="B407" s="164"/>
      <c r="C407" s="157" t="s">
        <v>6272</v>
      </c>
      <c r="D407" s="157"/>
      <c r="E407" s="157" t="s">
        <v>11837</v>
      </c>
      <c r="F407" s="157" t="s">
        <v>6272</v>
      </c>
      <c r="G407" s="157"/>
      <c r="H407" s="186"/>
      <c r="I407" s="157" t="s">
        <v>6482</v>
      </c>
      <c r="J407" s="157"/>
      <c r="K407" s="157"/>
      <c r="L407" s="160">
        <v>23679</v>
      </c>
      <c r="M407" s="160">
        <v>4070</v>
      </c>
      <c r="N407" s="160">
        <v>6937</v>
      </c>
      <c r="O407" s="157" t="s">
        <v>396</v>
      </c>
      <c r="P407" s="160"/>
      <c r="Q407" s="160"/>
      <c r="R407" s="160"/>
      <c r="S407" s="160"/>
      <c r="T407" s="160"/>
      <c r="U407" s="160"/>
      <c r="V407" s="160"/>
      <c r="W407" s="160">
        <v>25</v>
      </c>
      <c r="X407" s="160">
        <v>12</v>
      </c>
      <c r="Y407" s="160">
        <v>6</v>
      </c>
      <c r="Z407" s="160">
        <v>300</v>
      </c>
      <c r="AA407" s="157"/>
      <c r="AB407" s="160">
        <v>600</v>
      </c>
      <c r="AC407" s="160"/>
      <c r="AD407" s="157"/>
      <c r="AE407" s="157">
        <v>2001</v>
      </c>
      <c r="AF407" s="157"/>
      <c r="AG407" s="157"/>
      <c r="AH407" s="157"/>
      <c r="AI407" s="157"/>
      <c r="AJ407" s="157"/>
      <c r="AK407" s="157"/>
      <c r="AL407" s="160"/>
      <c r="AM407" s="157"/>
      <c r="AN407" s="157"/>
      <c r="AO407" s="157"/>
      <c r="AP407" s="157"/>
      <c r="AQ407" s="157"/>
      <c r="AR407" s="157"/>
      <c r="AS407" s="157"/>
      <c r="AT407" s="157"/>
      <c r="AU407" s="157"/>
      <c r="AV407" s="157"/>
      <c r="AW407" s="157"/>
      <c r="AX407" s="157"/>
      <c r="AY407" s="157"/>
      <c r="AZ407" s="157"/>
      <c r="BA407" s="157"/>
      <c r="BB407" s="157"/>
      <c r="BC407" s="157"/>
      <c r="BD407" s="157"/>
      <c r="BE407" s="157"/>
      <c r="BF407" s="157"/>
    </row>
    <row r="408" spans="1:58" s="72" customFormat="1" ht="24.95" hidden="1" customHeight="1">
      <c r="A408" s="569" t="s">
        <v>145</v>
      </c>
      <c r="B408" s="164"/>
      <c r="C408" s="157" t="s">
        <v>6283</v>
      </c>
      <c r="D408" s="157" t="s">
        <v>11834</v>
      </c>
      <c r="E408" s="157" t="s">
        <v>11835</v>
      </c>
      <c r="F408" s="157" t="s">
        <v>6283</v>
      </c>
      <c r="G408" s="157" t="s">
        <v>1880</v>
      </c>
      <c r="H408" s="186" t="s">
        <v>6747</v>
      </c>
      <c r="I408" s="157" t="s">
        <v>6283</v>
      </c>
      <c r="J408" s="157" t="s">
        <v>11836</v>
      </c>
      <c r="K408" s="157"/>
      <c r="L408" s="160">
        <v>9310</v>
      </c>
      <c r="M408" s="160">
        <v>4270.45</v>
      </c>
      <c r="N408" s="160">
        <v>892</v>
      </c>
      <c r="O408" s="157" t="s">
        <v>396</v>
      </c>
      <c r="P408" s="160"/>
      <c r="Q408" s="160"/>
      <c r="R408" s="160"/>
      <c r="S408" s="160"/>
      <c r="T408" s="160"/>
      <c r="U408" s="160"/>
      <c r="V408" s="160"/>
      <c r="W408" s="160">
        <v>25</v>
      </c>
      <c r="X408" s="160">
        <v>10</v>
      </c>
      <c r="Y408" s="160">
        <v>5</v>
      </c>
      <c r="Z408" s="160">
        <v>300</v>
      </c>
      <c r="AA408" s="157">
        <v>48</v>
      </c>
      <c r="AB408" s="160"/>
      <c r="AC408" s="160"/>
      <c r="AD408" s="157"/>
      <c r="AE408" s="157">
        <v>2007</v>
      </c>
      <c r="AF408" s="157">
        <v>4601</v>
      </c>
      <c r="AG408" s="157"/>
      <c r="AH408" s="157">
        <v>21</v>
      </c>
      <c r="AI408" s="157"/>
      <c r="AJ408" s="157"/>
      <c r="AK408" s="157"/>
      <c r="AL408" s="160">
        <v>15100</v>
      </c>
      <c r="AM408" s="157"/>
      <c r="AN408" s="157"/>
      <c r="AO408" s="157"/>
      <c r="AP408" s="157"/>
      <c r="AQ408" s="157" t="s">
        <v>6528</v>
      </c>
      <c r="AR408" s="157"/>
      <c r="AS408" s="157"/>
      <c r="AT408" s="157"/>
      <c r="AU408" s="157"/>
      <c r="AV408" s="157"/>
      <c r="AW408" s="157"/>
      <c r="AX408" s="157"/>
      <c r="AY408" s="157"/>
      <c r="AZ408" s="157"/>
      <c r="BA408" s="157"/>
      <c r="BB408" s="157"/>
      <c r="BC408" s="157"/>
      <c r="BD408" s="157"/>
      <c r="BE408" s="157"/>
      <c r="BF408" s="157"/>
    </row>
    <row r="409" spans="1:58" s="72" customFormat="1" ht="24.95" hidden="1" customHeight="1">
      <c r="A409" s="569"/>
      <c r="B409" s="164"/>
      <c r="C409" s="157" t="s">
        <v>6299</v>
      </c>
      <c r="D409" s="157"/>
      <c r="E409" s="157" t="s">
        <v>11839</v>
      </c>
      <c r="F409" s="157" t="s">
        <v>6299</v>
      </c>
      <c r="G409" s="157"/>
      <c r="H409" s="186"/>
      <c r="I409" s="157" t="s">
        <v>6299</v>
      </c>
      <c r="J409" s="157"/>
      <c r="K409" s="157"/>
      <c r="L409" s="160">
        <v>7221</v>
      </c>
      <c r="M409" s="160">
        <v>1408</v>
      </c>
      <c r="N409" s="160">
        <v>2158</v>
      </c>
      <c r="O409" s="157" t="s">
        <v>396</v>
      </c>
      <c r="P409" s="160"/>
      <c r="Q409" s="160"/>
      <c r="R409" s="160"/>
      <c r="S409" s="160">
        <v>25</v>
      </c>
      <c r="T409" s="160">
        <v>13</v>
      </c>
      <c r="U409" s="160">
        <v>5</v>
      </c>
      <c r="V409" s="160">
        <v>368</v>
      </c>
      <c r="W409" s="160"/>
      <c r="X409" s="160"/>
      <c r="Y409" s="160"/>
      <c r="Z409" s="160"/>
      <c r="AA409" s="157"/>
      <c r="AB409" s="160"/>
      <c r="AC409" s="160"/>
      <c r="AD409" s="157"/>
      <c r="AE409" s="157">
        <v>2013</v>
      </c>
      <c r="AF409" s="157"/>
      <c r="AG409" s="157"/>
      <c r="AH409" s="157"/>
      <c r="AI409" s="157"/>
      <c r="AJ409" s="157"/>
      <c r="AK409" s="157"/>
      <c r="AL409" s="160">
        <v>7525</v>
      </c>
      <c r="AM409" s="157"/>
      <c r="AN409" s="157"/>
      <c r="AO409" s="157"/>
      <c r="AP409" s="157"/>
      <c r="AQ409" s="157"/>
      <c r="AR409" s="157"/>
      <c r="AS409" s="157"/>
      <c r="AT409" s="157"/>
      <c r="AU409" s="157"/>
      <c r="AV409" s="157"/>
      <c r="AW409" s="157"/>
      <c r="AX409" s="157"/>
      <c r="AY409" s="157"/>
      <c r="AZ409" s="157"/>
      <c r="BA409" s="157"/>
      <c r="BB409" s="157"/>
      <c r="BC409" s="157"/>
      <c r="BD409" s="157"/>
      <c r="BE409" s="157"/>
      <c r="BF409" s="157"/>
    </row>
    <row r="410" spans="1:58" s="72" customFormat="1" ht="24.95" hidden="1" customHeight="1">
      <c r="A410" s="569"/>
      <c r="B410" s="479"/>
      <c r="C410" s="157" t="s">
        <v>6301</v>
      </c>
      <c r="D410" s="157" t="s">
        <v>11610</v>
      </c>
      <c r="E410" s="157" t="s">
        <v>11840</v>
      </c>
      <c r="F410" s="157" t="s">
        <v>6301</v>
      </c>
      <c r="G410" s="157" t="s">
        <v>272</v>
      </c>
      <c r="H410" s="186"/>
      <c r="I410" s="157" t="s">
        <v>6301</v>
      </c>
      <c r="J410" s="157" t="s">
        <v>6291</v>
      </c>
      <c r="K410" s="157"/>
      <c r="L410" s="160">
        <v>3204</v>
      </c>
      <c r="M410" s="160">
        <v>961</v>
      </c>
      <c r="N410" s="160">
        <v>1590</v>
      </c>
      <c r="O410" s="157" t="s">
        <v>396</v>
      </c>
      <c r="P410" s="160"/>
      <c r="Q410" s="160"/>
      <c r="R410" s="160"/>
      <c r="S410" s="160"/>
      <c r="T410" s="160"/>
      <c r="U410" s="160"/>
      <c r="V410" s="160"/>
      <c r="W410" s="160">
        <v>25</v>
      </c>
      <c r="X410" s="160">
        <v>9</v>
      </c>
      <c r="Y410" s="160">
        <v>4</v>
      </c>
      <c r="Z410" s="160">
        <v>253</v>
      </c>
      <c r="AA410" s="157">
        <v>28</v>
      </c>
      <c r="AB410" s="160">
        <v>100</v>
      </c>
      <c r="AC410" s="160">
        <v>100</v>
      </c>
      <c r="AD410" s="157"/>
      <c r="AE410" s="157">
        <v>1998</v>
      </c>
      <c r="AF410" s="157">
        <v>400</v>
      </c>
      <c r="AG410" s="157">
        <v>600</v>
      </c>
      <c r="AH410" s="157">
        <v>400</v>
      </c>
      <c r="AI410" s="157"/>
      <c r="AJ410" s="157"/>
      <c r="AK410" s="157"/>
      <c r="AL410" s="160">
        <v>1400</v>
      </c>
      <c r="AM410" s="157"/>
      <c r="AN410" s="157"/>
      <c r="AO410" s="157"/>
      <c r="AP410" s="157"/>
      <c r="AQ410" s="157" t="s">
        <v>11841</v>
      </c>
      <c r="AR410" s="157"/>
      <c r="AS410" s="157"/>
      <c r="AT410" s="157"/>
      <c r="AU410" s="157"/>
      <c r="AV410" s="157"/>
      <c r="AW410" s="157"/>
      <c r="AX410" s="157"/>
      <c r="AY410" s="157"/>
      <c r="AZ410" s="157"/>
      <c r="BA410" s="157"/>
      <c r="BB410" s="157"/>
      <c r="BC410" s="157"/>
      <c r="BD410" s="157"/>
      <c r="BE410" s="157"/>
      <c r="BF410" s="157"/>
    </row>
    <row r="411" spans="1:58" s="72" customFormat="1" ht="24.95" hidden="1" customHeight="1">
      <c r="A411" s="569"/>
      <c r="B411" s="164"/>
      <c r="C411" s="157" t="s">
        <v>6308</v>
      </c>
      <c r="D411" s="157"/>
      <c r="E411" s="157" t="s">
        <v>11842</v>
      </c>
      <c r="F411" s="157" t="s">
        <v>6308</v>
      </c>
      <c r="G411" s="157"/>
      <c r="H411" s="186"/>
      <c r="I411" s="157" t="s">
        <v>6308</v>
      </c>
      <c r="J411" s="157"/>
      <c r="K411" s="157"/>
      <c r="L411" s="160">
        <v>3122</v>
      </c>
      <c r="M411" s="160">
        <v>1532</v>
      </c>
      <c r="N411" s="160">
        <v>2454</v>
      </c>
      <c r="O411" s="157" t="s">
        <v>396</v>
      </c>
      <c r="P411" s="160"/>
      <c r="Q411" s="160"/>
      <c r="R411" s="160"/>
      <c r="S411" s="160">
        <v>25</v>
      </c>
      <c r="T411" s="160">
        <v>2</v>
      </c>
      <c r="U411" s="160">
        <v>6</v>
      </c>
      <c r="V411" s="160">
        <v>312</v>
      </c>
      <c r="W411" s="160"/>
      <c r="X411" s="160"/>
      <c r="Y411" s="160"/>
      <c r="Z411" s="160"/>
      <c r="AA411" s="157"/>
      <c r="AB411" s="160"/>
      <c r="AC411" s="160"/>
      <c r="AD411" s="157"/>
      <c r="AE411" s="157">
        <v>2010</v>
      </c>
      <c r="AF411" s="157"/>
      <c r="AG411" s="157"/>
      <c r="AH411" s="157"/>
      <c r="AI411" s="157"/>
      <c r="AJ411" s="157"/>
      <c r="AK411" s="157"/>
      <c r="AL411" s="160">
        <v>6914</v>
      </c>
      <c r="AM411" s="157"/>
      <c r="AN411" s="157"/>
      <c r="AO411" s="157"/>
      <c r="AP411" s="157"/>
      <c r="AQ411" s="157"/>
      <c r="AR411" s="157"/>
      <c r="AS411" s="157"/>
      <c r="AT411" s="157"/>
      <c r="AU411" s="157"/>
      <c r="AV411" s="157"/>
      <c r="AW411" s="157"/>
      <c r="AX411" s="157"/>
      <c r="AY411" s="157"/>
      <c r="AZ411" s="157"/>
      <c r="BA411" s="157"/>
      <c r="BB411" s="157"/>
      <c r="BC411" s="157"/>
      <c r="BD411" s="157"/>
      <c r="BE411" s="157"/>
      <c r="BF411" s="157"/>
    </row>
    <row r="412" spans="1:58" s="72" customFormat="1" ht="24.95" hidden="1" customHeight="1">
      <c r="A412" s="569"/>
      <c r="B412" s="488"/>
      <c r="C412" s="157" t="s">
        <v>6305</v>
      </c>
      <c r="D412" s="157" t="s">
        <v>11834</v>
      </c>
      <c r="E412" s="157" t="s">
        <v>11843</v>
      </c>
      <c r="F412" s="157" t="s">
        <v>6305</v>
      </c>
      <c r="G412" s="157" t="s">
        <v>1880</v>
      </c>
      <c r="H412" s="186" t="s">
        <v>6747</v>
      </c>
      <c r="I412" s="157" t="s">
        <v>6307</v>
      </c>
      <c r="J412" s="157" t="s">
        <v>11836</v>
      </c>
      <c r="K412" s="157"/>
      <c r="L412" s="160">
        <v>7483</v>
      </c>
      <c r="M412" s="160">
        <v>1212</v>
      </c>
      <c r="N412" s="160">
        <v>1843</v>
      </c>
      <c r="O412" s="157" t="s">
        <v>396</v>
      </c>
      <c r="P412" s="160"/>
      <c r="Q412" s="160"/>
      <c r="R412" s="160"/>
      <c r="S412" s="160"/>
      <c r="T412" s="160"/>
      <c r="U412" s="160"/>
      <c r="V412" s="160"/>
      <c r="W412" s="160">
        <v>25</v>
      </c>
      <c r="X412" s="160">
        <v>12</v>
      </c>
      <c r="Y412" s="160">
        <v>6</v>
      </c>
      <c r="Z412" s="160">
        <v>300</v>
      </c>
      <c r="AA412" s="157">
        <v>48</v>
      </c>
      <c r="AB412" s="160"/>
      <c r="AC412" s="160"/>
      <c r="AD412" s="157"/>
      <c r="AE412" s="157">
        <v>2001</v>
      </c>
      <c r="AF412" s="157">
        <v>4601</v>
      </c>
      <c r="AG412" s="157"/>
      <c r="AH412" s="157">
        <v>21</v>
      </c>
      <c r="AI412" s="157"/>
      <c r="AJ412" s="157"/>
      <c r="AK412" s="157"/>
      <c r="AL412" s="160">
        <v>4622</v>
      </c>
      <c r="AM412" s="157"/>
      <c r="AN412" s="157"/>
      <c r="AO412" s="157"/>
      <c r="AP412" s="157"/>
      <c r="AQ412" s="157" t="s">
        <v>6528</v>
      </c>
      <c r="AR412" s="157"/>
      <c r="AS412" s="157"/>
      <c r="AT412" s="157"/>
      <c r="AU412" s="157"/>
      <c r="AV412" s="157"/>
      <c r="AW412" s="157"/>
      <c r="AX412" s="157"/>
      <c r="AY412" s="157"/>
      <c r="AZ412" s="157"/>
      <c r="BA412" s="157"/>
      <c r="BB412" s="157"/>
      <c r="BC412" s="157"/>
      <c r="BD412" s="157"/>
      <c r="BE412" s="157"/>
      <c r="BF412" s="157"/>
    </row>
    <row r="413" spans="1:58" s="72" customFormat="1" ht="24.95" hidden="1" customHeight="1">
      <c r="A413" s="569"/>
      <c r="B413" s="164" t="s">
        <v>2286</v>
      </c>
      <c r="C413" s="157" t="s">
        <v>2244</v>
      </c>
      <c r="D413" s="157"/>
      <c r="E413" s="331">
        <f>COUNTA(E414:E437)</f>
        <v>24</v>
      </c>
      <c r="F413" s="157"/>
      <c r="G413" s="157"/>
      <c r="H413" s="186"/>
      <c r="I413" s="157"/>
      <c r="J413" s="157"/>
      <c r="K413" s="157"/>
      <c r="L413" s="160">
        <f>SUM(L414:L437)</f>
        <v>441877</v>
      </c>
      <c r="M413" s="160">
        <f>SUM(M414:M437)</f>
        <v>52627.640000000007</v>
      </c>
      <c r="N413" s="160">
        <f>SUM(N414:N437)</f>
        <v>102315.55</v>
      </c>
      <c r="O413" s="157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57"/>
      <c r="AB413" s="160"/>
      <c r="AC413" s="157"/>
      <c r="AD413" s="157"/>
      <c r="AE413" s="157"/>
      <c r="AF413" s="157"/>
      <c r="AG413" s="157"/>
      <c r="AH413" s="157"/>
      <c r="AI413" s="157"/>
      <c r="AJ413" s="157"/>
      <c r="AK413" s="157"/>
      <c r="AL413" s="160"/>
      <c r="AM413" s="157"/>
      <c r="AN413" s="157"/>
      <c r="AO413" s="157"/>
      <c r="AP413" s="157"/>
      <c r="AQ413" s="157"/>
      <c r="AR413" s="157"/>
      <c r="AS413" s="157"/>
      <c r="AT413" s="157"/>
      <c r="AU413" s="157"/>
      <c r="AV413" s="157"/>
      <c r="AW413" s="157"/>
      <c r="AX413" s="157"/>
      <c r="AY413" s="157"/>
      <c r="AZ413" s="157"/>
      <c r="BA413" s="157"/>
      <c r="BB413" s="157"/>
      <c r="BC413" s="157"/>
      <c r="BD413" s="157"/>
      <c r="BE413" s="157"/>
      <c r="BF413" s="157"/>
    </row>
    <row r="414" spans="1:58" s="72" customFormat="1" ht="24.95" hidden="1" customHeight="1">
      <c r="A414" s="569"/>
      <c r="B414" s="164"/>
      <c r="C414" s="157" t="s">
        <v>2138</v>
      </c>
      <c r="D414" s="157" t="s">
        <v>2155</v>
      </c>
      <c r="E414" s="157" t="s">
        <v>2173</v>
      </c>
      <c r="F414" s="157" t="s">
        <v>2138</v>
      </c>
      <c r="G414" s="157" t="s">
        <v>2148</v>
      </c>
      <c r="H414" s="186"/>
      <c r="I414" s="157" t="s">
        <v>2174</v>
      </c>
      <c r="J414" s="157">
        <v>9</v>
      </c>
      <c r="K414" s="157"/>
      <c r="L414" s="160">
        <v>15000</v>
      </c>
      <c r="M414" s="160">
        <v>4579</v>
      </c>
      <c r="N414" s="160">
        <v>6485.86</v>
      </c>
      <c r="O414" s="157" t="s">
        <v>396</v>
      </c>
      <c r="P414" s="160">
        <v>25</v>
      </c>
      <c r="Q414" s="160">
        <v>20</v>
      </c>
      <c r="R414" s="160">
        <v>5</v>
      </c>
      <c r="S414" s="160">
        <v>50</v>
      </c>
      <c r="T414" s="160">
        <v>25</v>
      </c>
      <c r="U414" s="160">
        <v>10</v>
      </c>
      <c r="V414" s="160">
        <v>1250</v>
      </c>
      <c r="W414" s="160"/>
      <c r="X414" s="160"/>
      <c r="Y414" s="160"/>
      <c r="Z414" s="160"/>
      <c r="AA414" s="157" t="s">
        <v>384</v>
      </c>
      <c r="AB414" s="160">
        <v>1147</v>
      </c>
      <c r="AC414" s="157" t="s">
        <v>465</v>
      </c>
      <c r="AD414" s="157" t="s">
        <v>466</v>
      </c>
      <c r="AE414" s="157">
        <v>1987</v>
      </c>
      <c r="AF414" s="157">
        <v>1987</v>
      </c>
      <c r="AG414" s="157">
        <v>895</v>
      </c>
      <c r="AH414" s="157">
        <v>450</v>
      </c>
      <c r="AI414" s="157">
        <v>1700</v>
      </c>
      <c r="AJ414" s="157" t="s">
        <v>384</v>
      </c>
      <c r="AK414" s="157">
        <v>390</v>
      </c>
      <c r="AL414" s="160">
        <v>3435</v>
      </c>
      <c r="AM414" s="160">
        <v>3435</v>
      </c>
      <c r="AN414" s="157" t="s">
        <v>384</v>
      </c>
      <c r="AO414" s="157">
        <v>1</v>
      </c>
      <c r="AP414" s="157">
        <v>35</v>
      </c>
      <c r="AQ414" s="157" t="s">
        <v>2151</v>
      </c>
      <c r="AR414" s="157"/>
      <c r="AS414" s="157"/>
      <c r="AT414" s="157"/>
      <c r="AU414" s="157"/>
      <c r="AV414" s="157"/>
      <c r="AW414" s="157"/>
      <c r="AX414" s="157"/>
      <c r="AY414" s="157"/>
      <c r="AZ414" s="157"/>
      <c r="BA414" s="157"/>
      <c r="BB414" s="157"/>
      <c r="BC414" s="157"/>
      <c r="BD414" s="157"/>
      <c r="BE414" s="157"/>
      <c r="BF414" s="157"/>
    </row>
    <row r="415" spans="1:58" s="72" customFormat="1" ht="24.95" hidden="1" customHeight="1">
      <c r="A415" s="569"/>
      <c r="B415" s="164"/>
      <c r="C415" s="157" t="s">
        <v>1881</v>
      </c>
      <c r="D415" s="157"/>
      <c r="E415" s="157" t="s">
        <v>7271</v>
      </c>
      <c r="F415" s="157" t="s">
        <v>1881</v>
      </c>
      <c r="G415" s="157"/>
      <c r="H415" s="186"/>
      <c r="I415" s="157" t="s">
        <v>1881</v>
      </c>
      <c r="J415" s="157"/>
      <c r="K415" s="157"/>
      <c r="L415" s="160">
        <v>156000</v>
      </c>
      <c r="M415" s="199">
        <v>1612</v>
      </c>
      <c r="N415" s="160">
        <v>3299</v>
      </c>
      <c r="O415" s="157" t="s">
        <v>396</v>
      </c>
      <c r="P415" s="160">
        <v>0</v>
      </c>
      <c r="Q415" s="160">
        <v>0</v>
      </c>
      <c r="R415" s="160">
        <v>0</v>
      </c>
      <c r="S415" s="160">
        <v>25</v>
      </c>
      <c r="T415" s="160">
        <v>18</v>
      </c>
      <c r="U415" s="160">
        <v>8</v>
      </c>
      <c r="V415" s="160">
        <v>437</v>
      </c>
      <c r="W415" s="160"/>
      <c r="X415" s="160"/>
      <c r="Y415" s="160"/>
      <c r="Z415" s="160"/>
      <c r="AA415" s="157"/>
      <c r="AB415" s="160">
        <v>200</v>
      </c>
      <c r="AC415" s="157"/>
      <c r="AD415" s="157"/>
      <c r="AE415" s="157">
        <v>2010</v>
      </c>
      <c r="AF415" s="157"/>
      <c r="AG415" s="157"/>
      <c r="AH415" s="157"/>
      <c r="AI415" s="157"/>
      <c r="AJ415" s="157"/>
      <c r="AK415" s="157"/>
      <c r="AL415" s="160">
        <v>6600</v>
      </c>
      <c r="AM415" s="157"/>
      <c r="AN415" s="157"/>
      <c r="AO415" s="157"/>
      <c r="AP415" s="157"/>
      <c r="AQ415" s="157"/>
      <c r="AR415" s="157"/>
      <c r="AS415" s="157"/>
      <c r="AT415" s="157"/>
      <c r="AU415" s="157"/>
      <c r="AV415" s="157"/>
      <c r="AW415" s="157"/>
      <c r="AX415" s="157"/>
      <c r="AY415" s="157"/>
      <c r="AZ415" s="157"/>
      <c r="BA415" s="157"/>
      <c r="BB415" s="157"/>
      <c r="BC415" s="157"/>
      <c r="BD415" s="157"/>
      <c r="BE415" s="157"/>
      <c r="BF415" s="157"/>
    </row>
    <row r="416" spans="1:58" s="1320" customFormat="1" ht="24.95" hidden="1" customHeight="1">
      <c r="A416" s="569"/>
      <c r="B416" s="164"/>
      <c r="C416" s="1313" t="s">
        <v>1881</v>
      </c>
      <c r="D416" s="1313"/>
      <c r="E416" s="1313" t="s">
        <v>11816</v>
      </c>
      <c r="F416" s="1313" t="s">
        <v>1881</v>
      </c>
      <c r="G416" s="1313"/>
      <c r="H416" s="1326"/>
      <c r="I416" s="1313" t="s">
        <v>1881</v>
      </c>
      <c r="J416" s="1313"/>
      <c r="K416" s="1313"/>
      <c r="L416" s="1314">
        <v>22984</v>
      </c>
      <c r="M416" s="708">
        <v>4198</v>
      </c>
      <c r="N416" s="1314">
        <v>6496</v>
      </c>
      <c r="O416" s="1313" t="s">
        <v>396</v>
      </c>
      <c r="P416" s="1314"/>
      <c r="Q416" s="1314"/>
      <c r="R416" s="1314"/>
      <c r="S416" s="1314">
        <v>50</v>
      </c>
      <c r="T416" s="1314">
        <v>25</v>
      </c>
      <c r="U416" s="1314">
        <v>10</v>
      </c>
      <c r="V416" s="1314">
        <v>1250</v>
      </c>
      <c r="W416" s="1314"/>
      <c r="X416" s="1314"/>
      <c r="Y416" s="1314"/>
      <c r="Z416" s="1314"/>
      <c r="AA416" s="1313"/>
      <c r="AB416" s="1314">
        <v>205</v>
      </c>
      <c r="AC416" s="1313"/>
      <c r="AD416" s="1313"/>
      <c r="AE416" s="1313">
        <v>2017</v>
      </c>
      <c r="AF416" s="1313"/>
      <c r="AG416" s="1313"/>
      <c r="AH416" s="1313"/>
      <c r="AI416" s="1313"/>
      <c r="AJ416" s="1313"/>
      <c r="AK416" s="1313"/>
      <c r="AL416" s="1314">
        <v>23913</v>
      </c>
      <c r="AM416" s="1313"/>
      <c r="AN416" s="1313"/>
      <c r="AO416" s="1313"/>
      <c r="AP416" s="1313"/>
      <c r="AQ416" s="1313"/>
      <c r="AR416" s="1313"/>
      <c r="AS416" s="1313"/>
      <c r="AT416" s="1313"/>
      <c r="AU416" s="1313"/>
      <c r="AV416" s="1313"/>
      <c r="AW416" s="1313"/>
      <c r="AX416" s="1313"/>
      <c r="AY416" s="1313"/>
      <c r="AZ416" s="1313"/>
      <c r="BA416" s="1313"/>
      <c r="BB416" s="1313"/>
      <c r="BC416" s="1313"/>
      <c r="BD416" s="1313"/>
      <c r="BE416" s="1313"/>
      <c r="BF416" s="1313"/>
    </row>
    <row r="417" spans="1:58" s="72" customFormat="1" ht="24.95" hidden="1" customHeight="1">
      <c r="A417" s="569"/>
      <c r="B417" s="164"/>
      <c r="C417" s="157" t="s">
        <v>6760</v>
      </c>
      <c r="D417" s="157" t="s">
        <v>6761</v>
      </c>
      <c r="E417" s="157" t="s">
        <v>7272</v>
      </c>
      <c r="F417" s="157" t="s">
        <v>6760</v>
      </c>
      <c r="G417" s="157" t="s">
        <v>6763</v>
      </c>
      <c r="H417" s="186"/>
      <c r="I417" s="157" t="s">
        <v>541</v>
      </c>
      <c r="J417" s="157">
        <v>18</v>
      </c>
      <c r="K417" s="157"/>
      <c r="L417" s="160">
        <v>14265</v>
      </c>
      <c r="M417" s="556">
        <v>1567</v>
      </c>
      <c r="N417" s="160">
        <v>7254</v>
      </c>
      <c r="O417" s="157" t="s">
        <v>396</v>
      </c>
      <c r="P417" s="160"/>
      <c r="Q417" s="160"/>
      <c r="R417" s="160"/>
      <c r="S417" s="160"/>
      <c r="T417" s="160"/>
      <c r="U417" s="160"/>
      <c r="V417" s="160"/>
      <c r="W417" s="160">
        <v>25</v>
      </c>
      <c r="X417" s="160">
        <v>15</v>
      </c>
      <c r="Y417" s="160">
        <v>8</v>
      </c>
      <c r="Z417" s="160">
        <v>495</v>
      </c>
      <c r="AA417" s="157">
        <v>120</v>
      </c>
      <c r="AB417" s="160">
        <v>190</v>
      </c>
      <c r="AC417" s="157"/>
      <c r="AD417" s="157"/>
      <c r="AE417" s="157">
        <v>1991</v>
      </c>
      <c r="AF417" s="157"/>
      <c r="AG417" s="157"/>
      <c r="AH417" s="157"/>
      <c r="AI417" s="157"/>
      <c r="AJ417" s="157"/>
      <c r="AK417" s="157"/>
      <c r="AL417" s="160">
        <v>4035</v>
      </c>
      <c r="AM417" s="157"/>
      <c r="AN417" s="157"/>
      <c r="AO417" s="157"/>
      <c r="AP417" s="157"/>
      <c r="AQ417" s="157"/>
      <c r="AR417" s="157"/>
      <c r="AS417" s="157"/>
      <c r="AT417" s="157"/>
      <c r="AU417" s="157"/>
      <c r="AV417" s="157"/>
      <c r="AW417" s="157"/>
      <c r="AX417" s="157"/>
      <c r="AY417" s="157"/>
      <c r="AZ417" s="157"/>
      <c r="BA417" s="157"/>
      <c r="BB417" s="157"/>
      <c r="BC417" s="157"/>
      <c r="BD417" s="157"/>
      <c r="BE417" s="157"/>
      <c r="BF417" s="157" t="s">
        <v>7273</v>
      </c>
    </row>
    <row r="418" spans="1:58" s="72" customFormat="1" ht="24.95" hidden="1" customHeight="1">
      <c r="A418" s="569" t="s">
        <v>91</v>
      </c>
      <c r="B418" s="164"/>
      <c r="C418" s="157" t="s">
        <v>6760</v>
      </c>
      <c r="D418" s="157"/>
      <c r="E418" s="157" t="s">
        <v>15426</v>
      </c>
      <c r="F418" s="157" t="s">
        <v>6760</v>
      </c>
      <c r="G418" s="157"/>
      <c r="H418" s="186"/>
      <c r="I418" s="157" t="s">
        <v>541</v>
      </c>
      <c r="J418" s="157"/>
      <c r="K418" s="157"/>
      <c r="L418" s="160">
        <v>10678</v>
      </c>
      <c r="M418" s="199">
        <v>1690</v>
      </c>
      <c r="N418" s="160">
        <v>3548</v>
      </c>
      <c r="O418" s="157" t="s">
        <v>396</v>
      </c>
      <c r="P418" s="160"/>
      <c r="Q418" s="160"/>
      <c r="R418" s="160"/>
      <c r="S418" s="160"/>
      <c r="T418" s="160"/>
      <c r="U418" s="160"/>
      <c r="V418" s="160"/>
      <c r="W418" s="160">
        <v>25</v>
      </c>
      <c r="X418" s="160">
        <v>13</v>
      </c>
      <c r="Y418" s="160">
        <v>6</v>
      </c>
      <c r="Z418" s="160">
        <v>374</v>
      </c>
      <c r="AA418" s="157"/>
      <c r="AB418" s="160">
        <v>60</v>
      </c>
      <c r="AC418" s="157"/>
      <c r="AD418" s="157"/>
      <c r="AE418" s="157">
        <v>2014</v>
      </c>
      <c r="AF418" s="157"/>
      <c r="AG418" s="157"/>
      <c r="AH418" s="157"/>
      <c r="AI418" s="157"/>
      <c r="AJ418" s="157"/>
      <c r="AK418" s="157"/>
      <c r="AL418" s="160">
        <v>9600</v>
      </c>
      <c r="AM418" s="157"/>
      <c r="AN418" s="157"/>
      <c r="AO418" s="157"/>
      <c r="AP418" s="157"/>
      <c r="AQ418" s="157"/>
      <c r="AR418" s="157"/>
      <c r="AS418" s="157"/>
      <c r="AT418" s="157"/>
      <c r="AU418" s="157"/>
      <c r="AV418" s="157"/>
      <c r="AW418" s="157"/>
      <c r="AX418" s="157"/>
      <c r="AY418" s="157"/>
      <c r="AZ418" s="157"/>
      <c r="BA418" s="157"/>
      <c r="BB418" s="157"/>
      <c r="BC418" s="157"/>
      <c r="BD418" s="157"/>
      <c r="BE418" s="157"/>
      <c r="BF418" s="157"/>
    </row>
    <row r="419" spans="1:58" s="72" customFormat="1" ht="24.95" hidden="1" customHeight="1">
      <c r="A419" s="569" t="s">
        <v>310</v>
      </c>
      <c r="B419" s="164"/>
      <c r="C419" s="157" t="s">
        <v>6765</v>
      </c>
      <c r="D419" s="157" t="s">
        <v>1957</v>
      </c>
      <c r="E419" s="157" t="s">
        <v>7274</v>
      </c>
      <c r="F419" s="157" t="s">
        <v>6765</v>
      </c>
      <c r="G419" s="157">
        <v>9830</v>
      </c>
      <c r="H419" s="186">
        <v>5842</v>
      </c>
      <c r="I419" s="157" t="s">
        <v>6765</v>
      </c>
      <c r="J419" s="157"/>
      <c r="K419" s="157"/>
      <c r="L419" s="160">
        <v>9830</v>
      </c>
      <c r="M419" s="199">
        <v>1853</v>
      </c>
      <c r="N419" s="160">
        <v>3485</v>
      </c>
      <c r="O419" s="157" t="s">
        <v>396</v>
      </c>
      <c r="P419" s="160"/>
      <c r="Q419" s="160"/>
      <c r="R419" s="160"/>
      <c r="S419" s="160">
        <v>25</v>
      </c>
      <c r="T419" s="160">
        <v>18</v>
      </c>
      <c r="U419" s="160">
        <v>6</v>
      </c>
      <c r="V419" s="160">
        <v>412</v>
      </c>
      <c r="W419" s="160"/>
      <c r="X419" s="160"/>
      <c r="Y419" s="160"/>
      <c r="Z419" s="160"/>
      <c r="AA419" s="157" t="s">
        <v>6979</v>
      </c>
      <c r="AB419" s="160"/>
      <c r="AC419" s="157"/>
      <c r="AD419" s="157"/>
      <c r="AE419" s="157">
        <v>2011</v>
      </c>
      <c r="AF419" s="157"/>
      <c r="AG419" s="157"/>
      <c r="AH419" s="157">
        <v>2011</v>
      </c>
      <c r="AI419" s="157"/>
      <c r="AJ419" s="157"/>
      <c r="AK419" s="157"/>
      <c r="AL419" s="160">
        <v>5400</v>
      </c>
      <c r="AM419" s="157"/>
      <c r="AN419" s="157"/>
      <c r="AO419" s="157"/>
      <c r="AP419" s="157"/>
      <c r="AQ419" s="157"/>
      <c r="AR419" s="157"/>
      <c r="AS419" s="157"/>
      <c r="AT419" s="157"/>
      <c r="AU419" s="157"/>
      <c r="AV419" s="157"/>
      <c r="AW419" s="157"/>
      <c r="AX419" s="157"/>
      <c r="AY419" s="157"/>
      <c r="AZ419" s="157"/>
      <c r="BA419" s="157"/>
      <c r="BB419" s="157"/>
      <c r="BC419" s="157"/>
      <c r="BD419" s="157"/>
      <c r="BE419" s="157"/>
      <c r="BF419" s="157"/>
    </row>
    <row r="420" spans="1:58" s="72" customFormat="1" ht="24.95" hidden="1" customHeight="1">
      <c r="A420" s="569"/>
      <c r="B420" s="164"/>
      <c r="C420" s="157" t="s">
        <v>6768</v>
      </c>
      <c r="D420" s="157"/>
      <c r="E420" s="157" t="s">
        <v>7275</v>
      </c>
      <c r="F420" s="157" t="s">
        <v>6768</v>
      </c>
      <c r="G420" s="157"/>
      <c r="H420" s="186"/>
      <c r="I420" s="157" t="s">
        <v>6981</v>
      </c>
      <c r="J420" s="157"/>
      <c r="K420" s="157"/>
      <c r="L420" s="160">
        <v>8691</v>
      </c>
      <c r="M420" s="199">
        <v>1059</v>
      </c>
      <c r="N420" s="160">
        <v>3082</v>
      </c>
      <c r="O420" s="157" t="s">
        <v>396</v>
      </c>
      <c r="P420" s="160"/>
      <c r="Q420" s="160"/>
      <c r="R420" s="160"/>
      <c r="S420" s="160"/>
      <c r="T420" s="160"/>
      <c r="U420" s="160"/>
      <c r="V420" s="160"/>
      <c r="W420" s="160">
        <v>25</v>
      </c>
      <c r="X420" s="160">
        <v>13</v>
      </c>
      <c r="Y420" s="160">
        <v>6</v>
      </c>
      <c r="Z420" s="160">
        <v>325</v>
      </c>
      <c r="AA420" s="157"/>
      <c r="AB420" s="160"/>
      <c r="AC420" s="157"/>
      <c r="AD420" s="157"/>
      <c r="AE420" s="157">
        <v>2006</v>
      </c>
      <c r="AF420" s="157"/>
      <c r="AG420" s="157"/>
      <c r="AH420" s="157"/>
      <c r="AI420" s="157"/>
      <c r="AJ420" s="157"/>
      <c r="AK420" s="157"/>
      <c r="AL420" s="160">
        <v>8554</v>
      </c>
      <c r="AM420" s="157"/>
      <c r="AN420" s="157"/>
      <c r="AO420" s="157"/>
      <c r="AP420" s="157"/>
      <c r="AQ420" s="157"/>
      <c r="AR420" s="157"/>
      <c r="AS420" s="157"/>
      <c r="AT420" s="157"/>
      <c r="AU420" s="157"/>
      <c r="AV420" s="157"/>
      <c r="AW420" s="157"/>
      <c r="AX420" s="157"/>
      <c r="AY420" s="157"/>
      <c r="AZ420" s="157"/>
      <c r="BA420" s="157"/>
      <c r="BB420" s="157"/>
      <c r="BC420" s="157"/>
      <c r="BD420" s="157"/>
      <c r="BE420" s="157"/>
      <c r="BF420" s="157"/>
    </row>
    <row r="421" spans="1:58" s="72" customFormat="1" ht="24.95" hidden="1" customHeight="1">
      <c r="A421" s="569"/>
      <c r="B421" s="164"/>
      <c r="C421" s="710" t="s">
        <v>6768</v>
      </c>
      <c r="D421" s="710"/>
      <c r="E421" s="710" t="s">
        <v>7276</v>
      </c>
      <c r="F421" s="710" t="s">
        <v>6768</v>
      </c>
      <c r="G421" s="710"/>
      <c r="H421" s="186"/>
      <c r="I421" s="710" t="s">
        <v>1119</v>
      </c>
      <c r="J421" s="710"/>
      <c r="K421" s="710"/>
      <c r="L421" s="712">
        <v>90556</v>
      </c>
      <c r="M421" s="708">
        <v>4635</v>
      </c>
      <c r="N421" s="712">
        <v>12895</v>
      </c>
      <c r="O421" s="710" t="s">
        <v>396</v>
      </c>
      <c r="P421" s="712"/>
      <c r="Q421" s="712"/>
      <c r="R421" s="712"/>
      <c r="S421" s="712"/>
      <c r="T421" s="712"/>
      <c r="U421" s="712"/>
      <c r="V421" s="712"/>
      <c r="W421" s="712">
        <v>25</v>
      </c>
      <c r="X421" s="712">
        <v>15</v>
      </c>
      <c r="Y421" s="712">
        <v>6</v>
      </c>
      <c r="Z421" s="712">
        <v>495</v>
      </c>
      <c r="AA421" s="710"/>
      <c r="AB421" s="712"/>
      <c r="AC421" s="710"/>
      <c r="AD421" s="710"/>
      <c r="AE421" s="710">
        <v>2004</v>
      </c>
      <c r="AF421" s="710"/>
      <c r="AG421" s="710"/>
      <c r="AH421" s="710"/>
      <c r="AI421" s="710"/>
      <c r="AJ421" s="710"/>
      <c r="AK421" s="710"/>
      <c r="AL421" s="712">
        <v>29700</v>
      </c>
      <c r="AM421" s="710"/>
      <c r="AN421" s="710"/>
      <c r="AO421" s="710"/>
      <c r="AP421" s="710"/>
      <c r="AQ421" s="710"/>
      <c r="AR421" s="710"/>
      <c r="AS421" s="710"/>
      <c r="AT421" s="710"/>
      <c r="AU421" s="710"/>
      <c r="AV421" s="710"/>
      <c r="AW421" s="710"/>
      <c r="AX421" s="710"/>
      <c r="AY421" s="710"/>
      <c r="AZ421" s="710"/>
      <c r="BA421" s="710"/>
      <c r="BB421" s="710"/>
      <c r="BC421" s="710"/>
      <c r="BD421" s="710"/>
      <c r="BE421" s="710"/>
      <c r="BF421" s="710"/>
    </row>
    <row r="422" spans="1:58" s="72" customFormat="1" ht="24.95" hidden="1" customHeight="1">
      <c r="A422" s="569" t="s">
        <v>311</v>
      </c>
      <c r="B422" s="164"/>
      <c r="C422" s="710" t="s">
        <v>6768</v>
      </c>
      <c r="D422" s="710"/>
      <c r="E422" s="710" t="s">
        <v>7277</v>
      </c>
      <c r="F422" s="710" t="s">
        <v>6768</v>
      </c>
      <c r="G422" s="710"/>
      <c r="H422" s="186"/>
      <c r="I422" s="710" t="s">
        <v>7278</v>
      </c>
      <c r="J422" s="710"/>
      <c r="K422" s="710"/>
      <c r="L422" s="712">
        <v>21203</v>
      </c>
      <c r="M422" s="708">
        <v>3946.89</v>
      </c>
      <c r="N422" s="712">
        <v>6094.89</v>
      </c>
      <c r="O422" s="710" t="s">
        <v>396</v>
      </c>
      <c r="P422" s="712"/>
      <c r="Q422" s="712"/>
      <c r="R422" s="712"/>
      <c r="S422" s="712">
        <v>50</v>
      </c>
      <c r="T422" s="712">
        <v>25</v>
      </c>
      <c r="U422" s="712">
        <v>10</v>
      </c>
      <c r="V422" s="712">
        <v>1250</v>
      </c>
      <c r="W422" s="712"/>
      <c r="X422" s="712"/>
      <c r="Y422" s="712"/>
      <c r="Z422" s="712"/>
      <c r="AA422" s="710"/>
      <c r="AB422" s="712">
        <v>1000</v>
      </c>
      <c r="AC422" s="710"/>
      <c r="AD422" s="710"/>
      <c r="AE422" s="710">
        <v>2011</v>
      </c>
      <c r="AF422" s="710"/>
      <c r="AG422" s="710"/>
      <c r="AH422" s="710"/>
      <c r="AI422" s="710"/>
      <c r="AJ422" s="710"/>
      <c r="AK422" s="710"/>
      <c r="AL422" s="712">
        <v>18000</v>
      </c>
      <c r="AM422" s="710"/>
      <c r="AN422" s="710"/>
      <c r="AO422" s="710"/>
      <c r="AP422" s="710"/>
      <c r="AQ422" s="710"/>
      <c r="AR422" s="710"/>
      <c r="AS422" s="710"/>
      <c r="AT422" s="710"/>
      <c r="AU422" s="710"/>
      <c r="AV422" s="710"/>
      <c r="AW422" s="710"/>
      <c r="AX422" s="710"/>
      <c r="AY422" s="710"/>
      <c r="AZ422" s="710"/>
      <c r="BA422" s="710"/>
      <c r="BB422" s="710"/>
      <c r="BC422" s="710"/>
      <c r="BD422" s="710"/>
      <c r="BE422" s="710"/>
      <c r="BF422" s="710"/>
    </row>
    <row r="423" spans="1:58" s="72" customFormat="1" ht="24.95" hidden="1" customHeight="1">
      <c r="A423" s="569"/>
      <c r="B423" s="164"/>
      <c r="C423" s="157" t="s">
        <v>6772</v>
      </c>
      <c r="D423" s="157" t="s">
        <v>7282</v>
      </c>
      <c r="E423" s="157" t="s">
        <v>13370</v>
      </c>
      <c r="F423" s="157" t="s">
        <v>6772</v>
      </c>
      <c r="G423" s="157" t="s">
        <v>7284</v>
      </c>
      <c r="H423" s="186"/>
      <c r="I423" s="157" t="s">
        <v>6772</v>
      </c>
      <c r="J423" s="157">
        <v>8</v>
      </c>
      <c r="K423" s="157" t="s">
        <v>141</v>
      </c>
      <c r="L423" s="160">
        <v>9860</v>
      </c>
      <c r="M423" s="160">
        <v>1713</v>
      </c>
      <c r="N423" s="160">
        <v>2068</v>
      </c>
      <c r="O423" s="157" t="s">
        <v>396</v>
      </c>
      <c r="P423" s="160"/>
      <c r="Q423" s="160"/>
      <c r="R423" s="160"/>
      <c r="S423" s="160"/>
      <c r="T423" s="160"/>
      <c r="U423" s="160"/>
      <c r="V423" s="160"/>
      <c r="W423" s="160">
        <v>25</v>
      </c>
      <c r="X423" s="160">
        <v>2</v>
      </c>
      <c r="Y423" s="160">
        <v>6</v>
      </c>
      <c r="Z423" s="160">
        <v>399</v>
      </c>
      <c r="AA423" s="157"/>
      <c r="AB423" s="160">
        <v>200</v>
      </c>
      <c r="AC423" s="157"/>
      <c r="AD423" s="157"/>
      <c r="AE423" s="157">
        <v>2018</v>
      </c>
      <c r="AF423" s="157">
        <v>11451</v>
      </c>
      <c r="AG423" s="157"/>
      <c r="AH423" s="157">
        <v>200</v>
      </c>
      <c r="AI423" s="157"/>
      <c r="AJ423" s="157"/>
      <c r="AK423" s="157"/>
      <c r="AL423" s="160">
        <v>9200</v>
      </c>
      <c r="AM423" s="157"/>
      <c r="AN423" s="157"/>
      <c r="AO423" s="157"/>
      <c r="AP423" s="157"/>
      <c r="AQ423" s="157"/>
      <c r="AR423" s="157"/>
      <c r="AS423" s="157"/>
      <c r="AT423" s="157"/>
      <c r="AU423" s="157"/>
      <c r="AV423" s="157"/>
      <c r="AW423" s="157"/>
      <c r="AX423" s="157"/>
      <c r="AY423" s="157"/>
      <c r="AZ423" s="157"/>
      <c r="BA423" s="157"/>
      <c r="BB423" s="157"/>
      <c r="BC423" s="157"/>
      <c r="BD423" s="157"/>
      <c r="BE423" s="157"/>
      <c r="BF423" s="157"/>
    </row>
    <row r="424" spans="1:58" s="72" customFormat="1" ht="24.95" hidden="1" customHeight="1">
      <c r="A424" s="569"/>
      <c r="B424" s="164"/>
      <c r="C424" s="157" t="s">
        <v>6842</v>
      </c>
      <c r="D424" s="157" t="s">
        <v>2155</v>
      </c>
      <c r="E424" s="157" t="s">
        <v>7279</v>
      </c>
      <c r="F424" s="157" t="s">
        <v>7280</v>
      </c>
      <c r="G424" s="157" t="s">
        <v>2148</v>
      </c>
      <c r="H424" s="186"/>
      <c r="I424" s="157" t="s">
        <v>7280</v>
      </c>
      <c r="J424" s="157">
        <v>9</v>
      </c>
      <c r="K424" s="157"/>
      <c r="L424" s="160"/>
      <c r="M424" s="160">
        <v>1008.77</v>
      </c>
      <c r="N424" s="160">
        <v>1825</v>
      </c>
      <c r="O424" s="157" t="s">
        <v>396</v>
      </c>
      <c r="P424" s="160"/>
      <c r="Q424" s="160"/>
      <c r="R424" s="160"/>
      <c r="S424" s="160"/>
      <c r="T424" s="160"/>
      <c r="U424" s="160"/>
      <c r="V424" s="160"/>
      <c r="W424" s="160">
        <v>30</v>
      </c>
      <c r="X424" s="160">
        <v>20</v>
      </c>
      <c r="Y424" s="160">
        <v>6</v>
      </c>
      <c r="Z424" s="160">
        <v>618</v>
      </c>
      <c r="AA424" s="157" t="s">
        <v>384</v>
      </c>
      <c r="AB424" s="160"/>
      <c r="AC424" s="157" t="s">
        <v>465</v>
      </c>
      <c r="AD424" s="157" t="s">
        <v>466</v>
      </c>
      <c r="AE424" s="157">
        <v>2005</v>
      </c>
      <c r="AF424" s="157">
        <v>895</v>
      </c>
      <c r="AG424" s="157">
        <v>450</v>
      </c>
      <c r="AH424" s="157">
        <v>1700</v>
      </c>
      <c r="AI424" s="157" t="s">
        <v>384</v>
      </c>
      <c r="AJ424" s="157">
        <v>390</v>
      </c>
      <c r="AK424" s="157" t="s">
        <v>2169</v>
      </c>
      <c r="AL424" s="160">
        <v>3500</v>
      </c>
      <c r="AM424" s="157" t="s">
        <v>384</v>
      </c>
      <c r="AN424" s="157" t="s">
        <v>384</v>
      </c>
      <c r="AO424" s="157">
        <v>1</v>
      </c>
      <c r="AP424" s="157">
        <v>35</v>
      </c>
      <c r="AQ424" s="157" t="s">
        <v>2151</v>
      </c>
      <c r="AR424" s="157"/>
      <c r="AS424" s="157"/>
      <c r="AT424" s="157"/>
      <c r="AU424" s="157"/>
      <c r="AV424" s="157"/>
      <c r="AW424" s="157"/>
      <c r="AX424" s="157"/>
      <c r="AY424" s="157"/>
      <c r="AZ424" s="157"/>
      <c r="BA424" s="157"/>
      <c r="BB424" s="157"/>
      <c r="BC424" s="157"/>
      <c r="BD424" s="157"/>
      <c r="BE424" s="157"/>
      <c r="BF424" s="157"/>
    </row>
    <row r="425" spans="1:58" s="72" customFormat="1" ht="24.95" hidden="1" customHeight="1">
      <c r="A425" s="569" t="s">
        <v>145</v>
      </c>
      <c r="B425" s="164"/>
      <c r="C425" s="157" t="s">
        <v>6779</v>
      </c>
      <c r="D425" s="157"/>
      <c r="E425" s="157" t="s">
        <v>7281</v>
      </c>
      <c r="F425" s="157" t="s">
        <v>6779</v>
      </c>
      <c r="G425" s="157"/>
      <c r="H425" s="186"/>
      <c r="I425" s="157" t="s">
        <v>6896</v>
      </c>
      <c r="J425" s="157"/>
      <c r="K425" s="157"/>
      <c r="L425" s="160"/>
      <c r="M425" s="160">
        <v>1391</v>
      </c>
      <c r="N425" s="160">
        <v>2157</v>
      </c>
      <c r="O425" s="157" t="s">
        <v>396</v>
      </c>
      <c r="P425" s="160"/>
      <c r="Q425" s="160"/>
      <c r="R425" s="160"/>
      <c r="S425" s="160"/>
      <c r="T425" s="160"/>
      <c r="U425" s="160"/>
      <c r="V425" s="160"/>
      <c r="W425" s="160">
        <v>25</v>
      </c>
      <c r="X425" s="160">
        <v>16</v>
      </c>
      <c r="Y425" s="160">
        <v>6</v>
      </c>
      <c r="Z425" s="160">
        <v>400</v>
      </c>
      <c r="AA425" s="157"/>
      <c r="AB425" s="160">
        <v>160</v>
      </c>
      <c r="AC425" s="157"/>
      <c r="AD425" s="157"/>
      <c r="AE425" s="157">
        <v>2009</v>
      </c>
      <c r="AF425" s="157"/>
      <c r="AG425" s="157"/>
      <c r="AH425" s="157"/>
      <c r="AI425" s="157"/>
      <c r="AJ425" s="157"/>
      <c r="AK425" s="157"/>
      <c r="AL425" s="160">
        <v>4326</v>
      </c>
      <c r="AM425" s="157"/>
      <c r="AN425" s="157"/>
      <c r="AO425" s="157"/>
      <c r="AP425" s="157"/>
      <c r="AQ425" s="157"/>
      <c r="AR425" s="157"/>
      <c r="AS425" s="157"/>
      <c r="AT425" s="157"/>
      <c r="AU425" s="157"/>
      <c r="AV425" s="157"/>
      <c r="AW425" s="157"/>
      <c r="AX425" s="157"/>
      <c r="AY425" s="157"/>
      <c r="AZ425" s="157"/>
      <c r="BA425" s="157"/>
      <c r="BB425" s="157"/>
      <c r="BC425" s="157"/>
      <c r="BD425" s="157"/>
      <c r="BE425" s="157"/>
      <c r="BF425" s="157"/>
    </row>
    <row r="426" spans="1:58" s="72" customFormat="1" ht="24.95" hidden="1" customHeight="1">
      <c r="A426" s="569"/>
      <c r="B426" s="164"/>
      <c r="C426" s="157" t="s">
        <v>6781</v>
      </c>
      <c r="D426" s="157" t="s">
        <v>7282</v>
      </c>
      <c r="E426" s="157" t="s">
        <v>7283</v>
      </c>
      <c r="F426" s="157" t="s">
        <v>6781</v>
      </c>
      <c r="G426" s="157" t="s">
        <v>7284</v>
      </c>
      <c r="H426" s="186"/>
      <c r="I426" s="157" t="s">
        <v>6781</v>
      </c>
      <c r="J426" s="157">
        <v>8</v>
      </c>
      <c r="K426" s="157" t="s">
        <v>141</v>
      </c>
      <c r="L426" s="160">
        <v>11300</v>
      </c>
      <c r="M426" s="160">
        <v>591</v>
      </c>
      <c r="N426" s="160">
        <v>1681</v>
      </c>
      <c r="O426" s="157" t="s">
        <v>396</v>
      </c>
      <c r="P426" s="160"/>
      <c r="Q426" s="160"/>
      <c r="R426" s="160"/>
      <c r="S426" s="160">
        <v>25</v>
      </c>
      <c r="T426" s="160">
        <v>2</v>
      </c>
      <c r="U426" s="160">
        <v>4</v>
      </c>
      <c r="V426" s="160">
        <v>403</v>
      </c>
      <c r="W426" s="160"/>
      <c r="X426" s="160"/>
      <c r="Y426" s="160"/>
      <c r="Z426" s="160"/>
      <c r="AA426" s="157"/>
      <c r="AB426" s="160">
        <v>120</v>
      </c>
      <c r="AC426" s="157"/>
      <c r="AD426" s="157"/>
      <c r="AE426" s="157">
        <v>2000</v>
      </c>
      <c r="AF426" s="157">
        <v>11451</v>
      </c>
      <c r="AG426" s="157"/>
      <c r="AH426" s="157">
        <v>200</v>
      </c>
      <c r="AI426" s="157"/>
      <c r="AJ426" s="157"/>
      <c r="AK426" s="157"/>
      <c r="AL426" s="160">
        <v>11651</v>
      </c>
      <c r="AM426" s="157"/>
      <c r="AN426" s="157"/>
      <c r="AO426" s="157"/>
      <c r="AP426" s="157"/>
      <c r="AQ426" s="157"/>
      <c r="AR426" s="157"/>
      <c r="AS426" s="157"/>
      <c r="AT426" s="157"/>
      <c r="AU426" s="157"/>
      <c r="AV426" s="157"/>
      <c r="AW426" s="157"/>
      <c r="AX426" s="157"/>
      <c r="AY426" s="157"/>
      <c r="AZ426" s="157"/>
      <c r="BA426" s="157"/>
      <c r="BB426" s="157"/>
      <c r="BC426" s="157"/>
      <c r="BD426" s="157"/>
      <c r="BE426" s="157"/>
      <c r="BF426" s="157"/>
    </row>
    <row r="427" spans="1:58" s="72" customFormat="1" ht="24.95" hidden="1" customHeight="1">
      <c r="A427" s="569"/>
      <c r="B427" s="164"/>
      <c r="C427" s="157" t="s">
        <v>6786</v>
      </c>
      <c r="D427" s="157"/>
      <c r="E427" s="157" t="s">
        <v>13371</v>
      </c>
      <c r="F427" s="157" t="s">
        <v>6786</v>
      </c>
      <c r="G427" s="157"/>
      <c r="H427" s="186"/>
      <c r="I427" s="157" t="s">
        <v>6786</v>
      </c>
      <c r="J427" s="157"/>
      <c r="K427" s="157"/>
      <c r="L427" s="160">
        <v>12939</v>
      </c>
      <c r="M427" s="160">
        <v>1832</v>
      </c>
      <c r="N427" s="160">
        <v>4788</v>
      </c>
      <c r="O427" s="157" t="s">
        <v>396</v>
      </c>
      <c r="P427" s="160"/>
      <c r="Q427" s="160"/>
      <c r="R427" s="160"/>
      <c r="S427" s="160">
        <v>25</v>
      </c>
      <c r="T427" s="160">
        <v>15</v>
      </c>
      <c r="U427" s="160">
        <v>6</v>
      </c>
      <c r="V427" s="160">
        <v>375</v>
      </c>
      <c r="W427" s="160"/>
      <c r="X427" s="160"/>
      <c r="Y427" s="160"/>
      <c r="Z427" s="160"/>
      <c r="AA427" s="157"/>
      <c r="AB427" s="160"/>
      <c r="AC427" s="157"/>
      <c r="AD427" s="157"/>
      <c r="AE427" s="157">
        <v>2018</v>
      </c>
      <c r="AF427" s="157"/>
      <c r="AG427" s="157"/>
      <c r="AH427" s="157"/>
      <c r="AI427" s="157"/>
      <c r="AJ427" s="157"/>
      <c r="AK427" s="157"/>
      <c r="AL427" s="160">
        <v>12200</v>
      </c>
      <c r="AM427" s="157"/>
      <c r="AN427" s="157"/>
      <c r="AO427" s="157"/>
      <c r="AP427" s="157"/>
      <c r="AQ427" s="157"/>
      <c r="AR427" s="157"/>
      <c r="AS427" s="157"/>
      <c r="AT427" s="157"/>
      <c r="AU427" s="157"/>
      <c r="AV427" s="157"/>
      <c r="AW427" s="157"/>
      <c r="AX427" s="157"/>
      <c r="AY427" s="157"/>
      <c r="AZ427" s="157"/>
      <c r="BA427" s="157"/>
      <c r="BB427" s="157"/>
      <c r="BC427" s="157"/>
      <c r="BD427" s="157"/>
      <c r="BE427" s="157"/>
      <c r="BF427" s="157"/>
    </row>
    <row r="428" spans="1:58" s="72" customFormat="1" ht="24.95" hidden="1" customHeight="1">
      <c r="A428" s="569"/>
      <c r="B428" s="164"/>
      <c r="C428" s="157" t="s">
        <v>6792</v>
      </c>
      <c r="D428" s="157"/>
      <c r="E428" s="157" t="s">
        <v>7285</v>
      </c>
      <c r="F428" s="157" t="s">
        <v>6792</v>
      </c>
      <c r="G428" s="157"/>
      <c r="H428" s="186"/>
      <c r="I428" s="157" t="s">
        <v>6792</v>
      </c>
      <c r="J428" s="157"/>
      <c r="K428" s="157"/>
      <c r="L428" s="160">
        <v>5222</v>
      </c>
      <c r="M428" s="160">
        <v>2656</v>
      </c>
      <c r="N428" s="160">
        <v>7840</v>
      </c>
      <c r="O428" s="157" t="s">
        <v>396</v>
      </c>
      <c r="P428" s="160"/>
      <c r="Q428" s="160"/>
      <c r="R428" s="160"/>
      <c r="S428" s="160"/>
      <c r="T428" s="160"/>
      <c r="U428" s="160"/>
      <c r="V428" s="160"/>
      <c r="W428" s="160">
        <v>25</v>
      </c>
      <c r="X428" s="160">
        <v>13</v>
      </c>
      <c r="Y428" s="160">
        <v>6</v>
      </c>
      <c r="Z428" s="160">
        <v>325</v>
      </c>
      <c r="AA428" s="157"/>
      <c r="AB428" s="160">
        <v>144</v>
      </c>
      <c r="AC428" s="157"/>
      <c r="AD428" s="157"/>
      <c r="AE428" s="157">
        <v>2011</v>
      </c>
      <c r="AF428" s="157"/>
      <c r="AG428" s="157"/>
      <c r="AH428" s="157"/>
      <c r="AI428" s="157"/>
      <c r="AJ428" s="157"/>
      <c r="AK428" s="157"/>
      <c r="AL428" s="160">
        <v>12000</v>
      </c>
      <c r="AM428" s="157"/>
      <c r="AN428" s="157"/>
      <c r="AO428" s="157"/>
      <c r="AP428" s="157"/>
      <c r="AQ428" s="157"/>
      <c r="AR428" s="157"/>
      <c r="AS428" s="157"/>
      <c r="AT428" s="157"/>
      <c r="AU428" s="157"/>
      <c r="AV428" s="157"/>
      <c r="AW428" s="157"/>
      <c r="AX428" s="157"/>
      <c r="AY428" s="157"/>
      <c r="AZ428" s="157"/>
      <c r="BA428" s="157"/>
      <c r="BB428" s="157"/>
      <c r="BC428" s="157"/>
      <c r="BD428" s="157"/>
      <c r="BE428" s="157"/>
      <c r="BF428" s="157"/>
    </row>
    <row r="429" spans="1:58" s="72" customFormat="1" ht="24.95" hidden="1" customHeight="1">
      <c r="A429" s="569"/>
      <c r="B429" s="164"/>
      <c r="C429" s="157" t="s">
        <v>6799</v>
      </c>
      <c r="D429" s="157"/>
      <c r="E429" s="157" t="s">
        <v>7286</v>
      </c>
      <c r="F429" s="157" t="s">
        <v>6799</v>
      </c>
      <c r="G429" s="157"/>
      <c r="H429" s="186"/>
      <c r="I429" s="157" t="s">
        <v>6799</v>
      </c>
      <c r="J429" s="157"/>
      <c r="K429" s="157"/>
      <c r="L429" s="160">
        <v>2048</v>
      </c>
      <c r="M429" s="160">
        <v>1357</v>
      </c>
      <c r="N429" s="160">
        <v>4129</v>
      </c>
      <c r="O429" s="157" t="s">
        <v>396</v>
      </c>
      <c r="P429" s="160"/>
      <c r="Q429" s="160"/>
      <c r="R429" s="160"/>
      <c r="S429" s="160">
        <v>25</v>
      </c>
      <c r="T429" s="160">
        <v>2</v>
      </c>
      <c r="U429" s="160">
        <v>6</v>
      </c>
      <c r="V429" s="160">
        <v>300</v>
      </c>
      <c r="W429" s="160"/>
      <c r="X429" s="160"/>
      <c r="Y429" s="160"/>
      <c r="Z429" s="160"/>
      <c r="AA429" s="157"/>
      <c r="AB429" s="160">
        <v>50</v>
      </c>
      <c r="AC429" s="157"/>
      <c r="AD429" s="157"/>
      <c r="AE429" s="157">
        <v>2010</v>
      </c>
      <c r="AF429" s="157"/>
      <c r="AG429" s="157"/>
      <c r="AH429" s="157"/>
      <c r="AI429" s="157"/>
      <c r="AJ429" s="157"/>
      <c r="AK429" s="157"/>
      <c r="AL429" s="160">
        <v>9400</v>
      </c>
      <c r="AM429" s="157"/>
      <c r="AN429" s="157"/>
      <c r="AO429" s="157"/>
      <c r="AP429" s="157"/>
      <c r="AQ429" s="157"/>
      <c r="AR429" s="157"/>
      <c r="AS429" s="157"/>
      <c r="AT429" s="157"/>
      <c r="AU429" s="157"/>
      <c r="AV429" s="157"/>
      <c r="AW429" s="157"/>
      <c r="AX429" s="157"/>
      <c r="AY429" s="157"/>
      <c r="AZ429" s="157"/>
      <c r="BA429" s="157"/>
      <c r="BB429" s="157"/>
      <c r="BC429" s="157"/>
      <c r="BD429" s="157"/>
      <c r="BE429" s="157"/>
      <c r="BF429" s="157"/>
    </row>
    <row r="430" spans="1:58" s="72" customFormat="1" ht="24.95" hidden="1" customHeight="1">
      <c r="A430" s="569"/>
      <c r="B430" s="164"/>
      <c r="C430" s="157" t="s">
        <v>6803</v>
      </c>
      <c r="D430" s="157" t="s">
        <v>7287</v>
      </c>
      <c r="E430" s="157" t="s">
        <v>7288</v>
      </c>
      <c r="F430" s="157" t="s">
        <v>6803</v>
      </c>
      <c r="G430" s="157" t="s">
        <v>7289</v>
      </c>
      <c r="H430" s="186"/>
      <c r="I430" s="157" t="s">
        <v>6803</v>
      </c>
      <c r="J430" s="157"/>
      <c r="K430" s="157" t="s">
        <v>141</v>
      </c>
      <c r="L430" s="160">
        <v>1576</v>
      </c>
      <c r="M430" s="160">
        <v>1576</v>
      </c>
      <c r="N430" s="160">
        <v>1576</v>
      </c>
      <c r="O430" s="157" t="s">
        <v>396</v>
      </c>
      <c r="P430" s="160"/>
      <c r="Q430" s="160"/>
      <c r="R430" s="160"/>
      <c r="S430" s="160">
        <v>25</v>
      </c>
      <c r="T430" s="160">
        <v>2</v>
      </c>
      <c r="U430" s="160">
        <v>6</v>
      </c>
      <c r="V430" s="160">
        <v>399</v>
      </c>
      <c r="W430" s="160"/>
      <c r="X430" s="160"/>
      <c r="Y430" s="160"/>
      <c r="Z430" s="160"/>
      <c r="AA430" s="157"/>
      <c r="AB430" s="160">
        <v>200</v>
      </c>
      <c r="AC430" s="157"/>
      <c r="AD430" s="157"/>
      <c r="AE430" s="157">
        <v>2002</v>
      </c>
      <c r="AF430" s="157"/>
      <c r="AG430" s="157"/>
      <c r="AH430" s="157"/>
      <c r="AI430" s="157"/>
      <c r="AJ430" s="157"/>
      <c r="AK430" s="157"/>
      <c r="AL430" s="160">
        <v>6600</v>
      </c>
      <c r="AM430" s="157"/>
      <c r="AN430" s="157"/>
      <c r="AO430" s="157"/>
      <c r="AP430" s="157"/>
      <c r="AQ430" s="157"/>
      <c r="AR430" s="157"/>
      <c r="AS430" s="157"/>
      <c r="AT430" s="157"/>
      <c r="AU430" s="157"/>
      <c r="AV430" s="157"/>
      <c r="AW430" s="157"/>
      <c r="AX430" s="157"/>
      <c r="AY430" s="157"/>
      <c r="AZ430" s="157"/>
      <c r="BA430" s="157"/>
      <c r="BB430" s="157"/>
      <c r="BC430" s="157"/>
      <c r="BD430" s="157"/>
      <c r="BE430" s="157"/>
      <c r="BF430" s="157"/>
    </row>
    <row r="431" spans="1:58" s="72" customFormat="1" ht="24.95" hidden="1" customHeight="1">
      <c r="A431" s="569"/>
      <c r="B431" s="164"/>
      <c r="C431" s="157" t="s">
        <v>199</v>
      </c>
      <c r="D431" s="157" t="s">
        <v>7290</v>
      </c>
      <c r="E431" s="157" t="s">
        <v>7291</v>
      </c>
      <c r="F431" s="157" t="s">
        <v>199</v>
      </c>
      <c r="G431" s="157"/>
      <c r="H431" s="186" t="s">
        <v>7292</v>
      </c>
      <c r="I431" s="157" t="s">
        <v>199</v>
      </c>
      <c r="J431" s="157"/>
      <c r="K431" s="157">
        <v>10403</v>
      </c>
      <c r="L431" s="160">
        <v>10403</v>
      </c>
      <c r="M431" s="160">
        <v>1973</v>
      </c>
      <c r="N431" s="160">
        <v>2997</v>
      </c>
      <c r="O431" s="157" t="s">
        <v>396</v>
      </c>
      <c r="P431" s="160"/>
      <c r="Q431" s="160"/>
      <c r="R431" s="160"/>
      <c r="S431" s="160">
        <v>25</v>
      </c>
      <c r="T431" s="160">
        <v>21</v>
      </c>
      <c r="U431" s="160">
        <v>8</v>
      </c>
      <c r="V431" s="160">
        <v>525</v>
      </c>
      <c r="W431" s="160">
        <v>20</v>
      </c>
      <c r="X431" s="160">
        <v>5</v>
      </c>
      <c r="Y431" s="160">
        <v>2</v>
      </c>
      <c r="Z431" s="160">
        <v>50</v>
      </c>
      <c r="AA431" s="157"/>
      <c r="AB431" s="160">
        <v>220</v>
      </c>
      <c r="AC431" s="157"/>
      <c r="AD431" s="157" t="s">
        <v>7293</v>
      </c>
      <c r="AE431" s="157">
        <v>2008</v>
      </c>
      <c r="AF431" s="157"/>
      <c r="AG431" s="157"/>
      <c r="AH431" s="157"/>
      <c r="AI431" s="157"/>
      <c r="AJ431" s="157"/>
      <c r="AK431" s="157"/>
      <c r="AL431" s="160">
        <v>5673</v>
      </c>
      <c r="AM431" s="157"/>
      <c r="AN431" s="157"/>
      <c r="AO431" s="157"/>
      <c r="AP431" s="157"/>
      <c r="AQ431" s="157"/>
      <c r="AR431" s="157"/>
      <c r="AS431" s="157"/>
      <c r="AT431" s="157"/>
      <c r="AU431" s="157"/>
      <c r="AV431" s="157"/>
      <c r="AW431" s="157"/>
      <c r="AX431" s="157">
        <v>2008</v>
      </c>
      <c r="AY431" s="157"/>
      <c r="AZ431" s="157"/>
      <c r="BA431" s="157"/>
      <c r="BB431" s="157"/>
      <c r="BC431" s="157"/>
      <c r="BD431" s="157"/>
      <c r="BE431" s="157">
        <v>5673</v>
      </c>
      <c r="BF431" s="157"/>
    </row>
    <row r="432" spans="1:58" s="72" customFormat="1" ht="24.95" hidden="1" customHeight="1">
      <c r="A432" s="569"/>
      <c r="B432" s="164"/>
      <c r="C432" s="157" t="s">
        <v>6808</v>
      </c>
      <c r="D432" s="157"/>
      <c r="E432" s="157" t="s">
        <v>7294</v>
      </c>
      <c r="F432" s="157" t="s">
        <v>6808</v>
      </c>
      <c r="G432" s="157"/>
      <c r="H432" s="157"/>
      <c r="I432" s="157" t="s">
        <v>6808</v>
      </c>
      <c r="J432" s="157"/>
      <c r="K432" s="157"/>
      <c r="L432" s="160">
        <v>12491</v>
      </c>
      <c r="M432" s="160">
        <v>2289</v>
      </c>
      <c r="N432" s="160">
        <v>4847</v>
      </c>
      <c r="O432" s="157" t="s">
        <v>396</v>
      </c>
      <c r="P432" s="160"/>
      <c r="Q432" s="160"/>
      <c r="R432" s="160"/>
      <c r="S432" s="160"/>
      <c r="T432" s="160"/>
      <c r="U432" s="160"/>
      <c r="V432" s="160"/>
      <c r="W432" s="160">
        <v>25</v>
      </c>
      <c r="X432" s="160">
        <v>13</v>
      </c>
      <c r="Y432" s="160">
        <v>6</v>
      </c>
      <c r="Z432" s="160">
        <v>325</v>
      </c>
      <c r="AA432" s="157"/>
      <c r="AB432" s="160"/>
      <c r="AC432" s="157"/>
      <c r="AD432" s="157"/>
      <c r="AE432" s="157">
        <v>2016</v>
      </c>
      <c r="AF432" s="157"/>
      <c r="AG432" s="157"/>
      <c r="AH432" s="157"/>
      <c r="AI432" s="157"/>
      <c r="AJ432" s="157"/>
      <c r="AK432" s="157"/>
      <c r="AL432" s="160">
        <v>11700</v>
      </c>
      <c r="AM432" s="157"/>
      <c r="AN432" s="157"/>
      <c r="AO432" s="157"/>
      <c r="AP432" s="157"/>
      <c r="AQ432" s="157"/>
      <c r="AR432" s="157"/>
      <c r="AS432" s="157"/>
      <c r="AT432" s="157"/>
      <c r="AU432" s="157"/>
      <c r="AV432" s="157"/>
      <c r="AW432" s="157"/>
      <c r="AX432" s="157"/>
      <c r="AY432" s="157"/>
      <c r="AZ432" s="157"/>
      <c r="BA432" s="157"/>
      <c r="BB432" s="157"/>
      <c r="BC432" s="157"/>
      <c r="BD432" s="157"/>
      <c r="BE432" s="157"/>
      <c r="BF432" s="157"/>
    </row>
    <row r="433" spans="1:58" s="72" customFormat="1" ht="24.95" hidden="1" customHeight="1">
      <c r="A433" s="569"/>
      <c r="B433" s="164"/>
      <c r="C433" s="165" t="s">
        <v>6813</v>
      </c>
      <c r="D433" s="195"/>
      <c r="E433" s="165" t="s">
        <v>7295</v>
      </c>
      <c r="F433" s="165" t="s">
        <v>6813</v>
      </c>
      <c r="G433" s="165"/>
      <c r="H433" s="165"/>
      <c r="I433" s="165" t="s">
        <v>6813</v>
      </c>
      <c r="J433" s="165"/>
      <c r="K433" s="160"/>
      <c r="L433" s="160">
        <v>4245</v>
      </c>
      <c r="M433" s="160">
        <v>4245</v>
      </c>
      <c r="N433" s="165">
        <v>4245</v>
      </c>
      <c r="O433" s="157" t="s">
        <v>396</v>
      </c>
      <c r="P433" s="165"/>
      <c r="Q433" s="165"/>
      <c r="R433" s="160"/>
      <c r="S433" s="160">
        <v>25</v>
      </c>
      <c r="T433" s="160">
        <v>21</v>
      </c>
      <c r="U433" s="160">
        <v>8</v>
      </c>
      <c r="V433" s="160">
        <v>530</v>
      </c>
      <c r="W433" s="160">
        <v>25</v>
      </c>
      <c r="X433" s="160">
        <v>21</v>
      </c>
      <c r="Y433" s="165">
        <v>8</v>
      </c>
      <c r="Z433" s="165">
        <v>530</v>
      </c>
      <c r="AA433" s="165"/>
      <c r="AB433" s="165">
        <v>300</v>
      </c>
      <c r="AC433" s="165"/>
      <c r="AD433" s="160"/>
      <c r="AE433" s="157">
        <v>2009</v>
      </c>
      <c r="AF433" s="165"/>
      <c r="AG433" s="165"/>
      <c r="AH433" s="165"/>
      <c r="AI433" s="165"/>
      <c r="AJ433" s="165"/>
      <c r="AK433" s="165"/>
      <c r="AL433" s="165">
        <v>8100</v>
      </c>
      <c r="AM433" s="165"/>
      <c r="AN433" s="165"/>
      <c r="AO433" s="165"/>
      <c r="AP433" s="165"/>
      <c r="AQ433" s="165"/>
      <c r="AR433" s="165"/>
      <c r="AS433" s="165"/>
      <c r="AT433" s="165"/>
      <c r="AU433" s="165"/>
      <c r="AV433" s="165"/>
      <c r="AW433" s="165"/>
      <c r="AX433" s="166"/>
      <c r="AY433" s="166"/>
      <c r="AZ433" s="166"/>
      <c r="BA433" s="166"/>
      <c r="BB433" s="166"/>
      <c r="BC433" s="166"/>
      <c r="BD433" s="166"/>
      <c r="BE433" s="167"/>
      <c r="BF433" s="157"/>
    </row>
    <row r="434" spans="1:58" s="72" customFormat="1" ht="24.95" hidden="1" customHeight="1">
      <c r="A434" s="569"/>
      <c r="B434" s="479"/>
      <c r="C434" s="157" t="s">
        <v>6820</v>
      </c>
      <c r="D434" s="157"/>
      <c r="E434" s="331" t="s">
        <v>7296</v>
      </c>
      <c r="F434" s="157" t="s">
        <v>6820</v>
      </c>
      <c r="G434" s="157"/>
      <c r="H434" s="186"/>
      <c r="I434" s="157" t="s">
        <v>6820</v>
      </c>
      <c r="J434" s="157"/>
      <c r="K434" s="157"/>
      <c r="L434" s="160">
        <v>1874</v>
      </c>
      <c r="M434" s="160">
        <v>1873.98</v>
      </c>
      <c r="N434" s="160">
        <v>2997.8</v>
      </c>
      <c r="O434" s="157" t="s">
        <v>396</v>
      </c>
      <c r="P434" s="160"/>
      <c r="Q434" s="160"/>
      <c r="R434" s="160"/>
      <c r="S434" s="160">
        <v>25</v>
      </c>
      <c r="T434" s="160">
        <v>14.5</v>
      </c>
      <c r="U434" s="160">
        <v>6</v>
      </c>
      <c r="V434" s="160">
        <v>362.5</v>
      </c>
      <c r="W434" s="160"/>
      <c r="X434" s="160"/>
      <c r="Y434" s="160"/>
      <c r="Z434" s="160"/>
      <c r="AA434" s="157"/>
      <c r="AB434" s="160">
        <v>160</v>
      </c>
      <c r="AC434" s="157"/>
      <c r="AD434" s="157"/>
      <c r="AE434" s="157">
        <v>2012</v>
      </c>
      <c r="AF434" s="157"/>
      <c r="AG434" s="157"/>
      <c r="AH434" s="157"/>
      <c r="AI434" s="157"/>
      <c r="AJ434" s="157"/>
      <c r="AK434" s="157"/>
      <c r="AL434" s="160">
        <v>7700</v>
      </c>
      <c r="AM434" s="165"/>
      <c r="AN434" s="165"/>
      <c r="AO434" s="165"/>
      <c r="AP434" s="165"/>
      <c r="AQ434" s="165"/>
      <c r="AR434" s="165"/>
      <c r="AS434" s="165"/>
      <c r="AT434" s="165"/>
      <c r="AU434" s="165"/>
      <c r="AV434" s="165"/>
      <c r="AW434" s="165"/>
      <c r="AX434" s="166"/>
      <c r="AY434" s="166"/>
      <c r="AZ434" s="166"/>
      <c r="BA434" s="166"/>
      <c r="BB434" s="166"/>
      <c r="BC434" s="166"/>
      <c r="BD434" s="166"/>
      <c r="BE434" s="167"/>
      <c r="BF434" s="157"/>
    </row>
    <row r="435" spans="1:58" s="72" customFormat="1" ht="24.95" hidden="1" customHeight="1">
      <c r="A435" s="569"/>
      <c r="B435" s="164"/>
      <c r="C435" s="157" t="s">
        <v>6826</v>
      </c>
      <c r="D435" s="157"/>
      <c r="E435" s="331" t="s">
        <v>7297</v>
      </c>
      <c r="F435" s="157" t="s">
        <v>6826</v>
      </c>
      <c r="G435" s="157"/>
      <c r="H435" s="186"/>
      <c r="I435" s="157" t="s">
        <v>11443</v>
      </c>
      <c r="J435" s="157"/>
      <c r="K435" s="157"/>
      <c r="L435" s="160">
        <v>8021</v>
      </c>
      <c r="M435" s="160">
        <v>1536</v>
      </c>
      <c r="N435" s="160">
        <v>2450</v>
      </c>
      <c r="O435" s="157" t="s">
        <v>396</v>
      </c>
      <c r="P435" s="160"/>
      <c r="Q435" s="160"/>
      <c r="R435" s="160"/>
      <c r="S435" s="160">
        <v>25</v>
      </c>
      <c r="T435" s="160">
        <v>15</v>
      </c>
      <c r="U435" s="160">
        <v>6</v>
      </c>
      <c r="V435" s="160">
        <v>375</v>
      </c>
      <c r="W435" s="160"/>
      <c r="X435" s="160"/>
      <c r="Y435" s="160"/>
      <c r="Z435" s="160"/>
      <c r="AA435" s="157"/>
      <c r="AB435" s="160">
        <v>160</v>
      </c>
      <c r="AC435" s="157"/>
      <c r="AD435" s="157"/>
      <c r="AE435" s="157">
        <v>2015</v>
      </c>
      <c r="AF435" s="157"/>
      <c r="AG435" s="157"/>
      <c r="AH435" s="157"/>
      <c r="AI435" s="157"/>
      <c r="AJ435" s="157"/>
      <c r="AK435" s="157"/>
      <c r="AL435" s="160">
        <v>6300</v>
      </c>
      <c r="AM435" s="165"/>
      <c r="AN435" s="165"/>
      <c r="AO435" s="165"/>
      <c r="AP435" s="165"/>
      <c r="AQ435" s="165"/>
      <c r="AR435" s="165"/>
      <c r="AS435" s="165"/>
      <c r="AT435" s="165"/>
      <c r="AU435" s="165"/>
      <c r="AV435" s="165"/>
      <c r="AW435" s="165"/>
      <c r="AX435" s="166"/>
      <c r="AY435" s="166"/>
      <c r="AZ435" s="166"/>
      <c r="BA435" s="166"/>
      <c r="BB435" s="166"/>
      <c r="BC435" s="166"/>
      <c r="BD435" s="166"/>
      <c r="BE435" s="167"/>
      <c r="BF435" s="157"/>
    </row>
    <row r="436" spans="1:58" s="72" customFormat="1" ht="24.95" hidden="1" customHeight="1">
      <c r="A436" s="569"/>
      <c r="B436" s="164"/>
      <c r="C436" s="157" t="s">
        <v>6831</v>
      </c>
      <c r="D436" s="157"/>
      <c r="E436" s="331" t="s">
        <v>15427</v>
      </c>
      <c r="F436" s="157" t="s">
        <v>6831</v>
      </c>
      <c r="G436" s="157"/>
      <c r="H436" s="186"/>
      <c r="I436" s="157" t="s">
        <v>15428</v>
      </c>
      <c r="J436" s="157"/>
      <c r="K436" s="157"/>
      <c r="L436" s="160">
        <v>3200</v>
      </c>
      <c r="M436" s="160">
        <v>1612</v>
      </c>
      <c r="N436" s="160">
        <v>2752</v>
      </c>
      <c r="O436" s="157" t="s">
        <v>396</v>
      </c>
      <c r="P436" s="160"/>
      <c r="Q436" s="160"/>
      <c r="R436" s="160"/>
      <c r="S436" s="160"/>
      <c r="T436" s="160"/>
      <c r="U436" s="160"/>
      <c r="V436" s="160"/>
      <c r="W436" s="160">
        <v>25</v>
      </c>
      <c r="X436" s="160">
        <v>15</v>
      </c>
      <c r="Y436" s="160">
        <v>6</v>
      </c>
      <c r="Z436" s="160">
        <v>375</v>
      </c>
      <c r="AA436" s="157"/>
      <c r="AB436" s="160">
        <v>160</v>
      </c>
      <c r="AC436" s="157"/>
      <c r="AD436" s="157"/>
      <c r="AE436" s="157">
        <v>2018</v>
      </c>
      <c r="AF436" s="157"/>
      <c r="AG436" s="157"/>
      <c r="AH436" s="157"/>
      <c r="AI436" s="157"/>
      <c r="AJ436" s="157"/>
      <c r="AK436" s="157"/>
      <c r="AL436" s="160">
        <v>9000</v>
      </c>
      <c r="AM436" s="165"/>
      <c r="AN436" s="165"/>
      <c r="AO436" s="165"/>
      <c r="AP436" s="165"/>
      <c r="AQ436" s="165"/>
      <c r="AR436" s="165"/>
      <c r="AS436" s="165"/>
      <c r="AT436" s="165"/>
      <c r="AU436" s="165"/>
      <c r="AV436" s="165"/>
      <c r="AW436" s="165"/>
      <c r="AX436" s="166"/>
      <c r="AY436" s="166"/>
      <c r="AZ436" s="166"/>
      <c r="BA436" s="166"/>
      <c r="BB436" s="166"/>
      <c r="BC436" s="166"/>
      <c r="BD436" s="166"/>
      <c r="BE436" s="167"/>
      <c r="BF436" s="157"/>
    </row>
    <row r="437" spans="1:58" s="72" customFormat="1" ht="24.95" hidden="1" customHeight="1">
      <c r="A437" s="569"/>
      <c r="B437" s="488"/>
      <c r="C437" s="170" t="s">
        <v>6836</v>
      </c>
      <c r="D437" s="170"/>
      <c r="E437" s="170" t="s">
        <v>7298</v>
      </c>
      <c r="F437" s="170" t="s">
        <v>6836</v>
      </c>
      <c r="G437" s="170"/>
      <c r="H437" s="170"/>
      <c r="I437" s="170" t="s">
        <v>6836</v>
      </c>
      <c r="J437" s="170"/>
      <c r="K437" s="170"/>
      <c r="L437" s="196">
        <v>9491</v>
      </c>
      <c r="M437" s="196">
        <v>1834</v>
      </c>
      <c r="N437" s="196">
        <v>3323</v>
      </c>
      <c r="O437" s="170" t="s">
        <v>396</v>
      </c>
      <c r="P437" s="170"/>
      <c r="Q437" s="170"/>
      <c r="R437" s="170"/>
      <c r="S437" s="170"/>
      <c r="T437" s="170"/>
      <c r="U437" s="170"/>
      <c r="V437" s="170"/>
      <c r="W437" s="170">
        <v>25</v>
      </c>
      <c r="X437" s="170">
        <v>13</v>
      </c>
      <c r="Y437" s="170">
        <v>6</v>
      </c>
      <c r="Z437" s="170">
        <v>325</v>
      </c>
      <c r="AA437" s="170"/>
      <c r="AB437" s="170"/>
      <c r="AC437" s="170"/>
      <c r="AD437" s="170"/>
      <c r="AE437" s="170">
        <v>2010</v>
      </c>
      <c r="AF437" s="170"/>
      <c r="AG437" s="170"/>
      <c r="AH437" s="170"/>
      <c r="AI437" s="170"/>
      <c r="AJ437" s="170"/>
      <c r="AK437" s="170"/>
      <c r="AL437" s="196">
        <v>6700</v>
      </c>
      <c r="AM437" s="157"/>
      <c r="AN437" s="157"/>
      <c r="AO437" s="157"/>
      <c r="AP437" s="157"/>
      <c r="AQ437" s="157"/>
      <c r="AR437" s="157"/>
      <c r="AS437" s="157"/>
      <c r="AT437" s="157"/>
      <c r="AU437" s="157"/>
      <c r="AV437" s="157"/>
      <c r="AW437" s="157"/>
      <c r="AX437" s="157"/>
      <c r="AY437" s="157"/>
      <c r="AZ437" s="157"/>
      <c r="BA437" s="157"/>
      <c r="BB437" s="157"/>
      <c r="BC437" s="157"/>
      <c r="BD437" s="157"/>
      <c r="BE437" s="157"/>
      <c r="BF437" s="157"/>
    </row>
    <row r="438" spans="1:58" s="72" customFormat="1" ht="24.95" hidden="1" customHeight="1">
      <c r="A438" s="569"/>
      <c r="B438" s="198" t="s">
        <v>2308</v>
      </c>
      <c r="C438" s="157" t="s">
        <v>2229</v>
      </c>
      <c r="D438" s="157"/>
      <c r="E438" s="331">
        <f>COUNTA(E439:E465)</f>
        <v>27</v>
      </c>
      <c r="F438" s="157"/>
      <c r="G438" s="157"/>
      <c r="H438" s="157"/>
      <c r="I438" s="157"/>
      <c r="J438" s="157"/>
      <c r="K438" s="157"/>
      <c r="L438" s="160">
        <f>SUM(L439:L465)</f>
        <v>352942</v>
      </c>
      <c r="M438" s="160">
        <f>SUM(M439:M465)</f>
        <v>86001</v>
      </c>
      <c r="N438" s="160">
        <f>SUM(N439:N465)</f>
        <v>118565.44</v>
      </c>
      <c r="O438" s="157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57"/>
      <c r="AB438" s="160"/>
      <c r="AC438" s="157"/>
      <c r="AD438" s="157"/>
      <c r="AE438" s="157"/>
      <c r="AF438" s="157"/>
      <c r="AG438" s="157"/>
      <c r="AH438" s="157"/>
      <c r="AI438" s="157"/>
      <c r="AJ438" s="157"/>
      <c r="AK438" s="157"/>
      <c r="AL438" s="160"/>
      <c r="AM438" s="157"/>
      <c r="AN438" s="157"/>
      <c r="AO438" s="157"/>
      <c r="AP438" s="157"/>
      <c r="AQ438" s="157"/>
      <c r="AR438" s="157"/>
      <c r="AS438" s="157"/>
      <c r="AT438" s="157"/>
      <c r="AU438" s="157"/>
      <c r="AV438" s="157"/>
      <c r="AW438" s="157"/>
      <c r="AX438" s="157"/>
      <c r="AY438" s="157"/>
      <c r="AZ438" s="157"/>
      <c r="BA438" s="157"/>
      <c r="BB438" s="157"/>
      <c r="BC438" s="157"/>
      <c r="BD438" s="157"/>
      <c r="BE438" s="157"/>
      <c r="BF438" s="157"/>
    </row>
    <row r="439" spans="1:58" s="72" customFormat="1" ht="24.95" hidden="1" customHeight="1">
      <c r="A439" s="569" t="s">
        <v>91</v>
      </c>
      <c r="B439" s="164"/>
      <c r="C439" s="157" t="s">
        <v>7359</v>
      </c>
      <c r="D439" s="157" t="s">
        <v>7532</v>
      </c>
      <c r="E439" s="157" t="s">
        <v>7869</v>
      </c>
      <c r="F439" s="157" t="s">
        <v>7359</v>
      </c>
      <c r="G439" s="157" t="s">
        <v>7534</v>
      </c>
      <c r="H439" s="186"/>
      <c r="I439" s="157" t="s">
        <v>7870</v>
      </c>
      <c r="J439" s="157">
        <v>5</v>
      </c>
      <c r="K439" s="157"/>
      <c r="L439" s="160">
        <v>8004</v>
      </c>
      <c r="M439" s="160">
        <v>3740</v>
      </c>
      <c r="N439" s="160">
        <v>5158</v>
      </c>
      <c r="O439" s="157" t="s">
        <v>396</v>
      </c>
      <c r="P439" s="160"/>
      <c r="Q439" s="160"/>
      <c r="R439" s="160"/>
      <c r="S439" s="160">
        <v>50</v>
      </c>
      <c r="T439" s="160">
        <v>1.9</v>
      </c>
      <c r="U439" s="160">
        <v>8</v>
      </c>
      <c r="V439" s="160">
        <v>1050</v>
      </c>
      <c r="W439" s="160"/>
      <c r="X439" s="160"/>
      <c r="Y439" s="160"/>
      <c r="Z439" s="160"/>
      <c r="AA439" s="157"/>
      <c r="AB439" s="160">
        <v>800</v>
      </c>
      <c r="AC439" s="160">
        <v>800</v>
      </c>
      <c r="AD439" s="157" t="s">
        <v>465</v>
      </c>
      <c r="AE439" s="157">
        <v>1985</v>
      </c>
      <c r="AF439" s="157">
        <v>1203</v>
      </c>
      <c r="AG439" s="157">
        <v>1202</v>
      </c>
      <c r="AH439" s="157"/>
      <c r="AI439" s="157"/>
      <c r="AJ439" s="157"/>
      <c r="AK439" s="157"/>
      <c r="AL439" s="160">
        <v>2405</v>
      </c>
      <c r="AM439" s="160">
        <v>2405</v>
      </c>
      <c r="AN439" s="157"/>
      <c r="AO439" s="157"/>
      <c r="AP439" s="157"/>
      <c r="AQ439" s="157"/>
      <c r="AR439" s="157"/>
      <c r="AS439" s="157"/>
      <c r="AT439" s="157"/>
      <c r="AU439" s="157"/>
      <c r="AV439" s="157"/>
      <c r="AW439" s="157"/>
      <c r="AX439" s="157"/>
      <c r="AY439" s="157"/>
      <c r="AZ439" s="157"/>
      <c r="BA439" s="157"/>
      <c r="BB439" s="157"/>
      <c r="BC439" s="157"/>
      <c r="BD439" s="157"/>
      <c r="BE439" s="157"/>
      <c r="BF439" s="167"/>
    </row>
    <row r="440" spans="1:58" s="72" customFormat="1" ht="24.95" hidden="1" customHeight="1">
      <c r="A440" s="569"/>
      <c r="B440" s="479"/>
      <c r="C440" s="157" t="s">
        <v>7359</v>
      </c>
      <c r="D440" s="157"/>
      <c r="E440" s="157" t="s">
        <v>15177</v>
      </c>
      <c r="F440" s="157" t="s">
        <v>7359</v>
      </c>
      <c r="G440" s="157"/>
      <c r="H440" s="186"/>
      <c r="I440" s="157" t="s">
        <v>7870</v>
      </c>
      <c r="J440" s="157"/>
      <c r="K440" s="157"/>
      <c r="L440" s="160">
        <v>17403</v>
      </c>
      <c r="M440" s="160">
        <v>2281</v>
      </c>
      <c r="N440" s="160">
        <v>4714</v>
      </c>
      <c r="O440" s="157" t="s">
        <v>396</v>
      </c>
      <c r="P440" s="160"/>
      <c r="Q440" s="160"/>
      <c r="R440" s="160"/>
      <c r="S440" s="160"/>
      <c r="T440" s="160"/>
      <c r="U440" s="160"/>
      <c r="V440" s="160"/>
      <c r="W440" s="160">
        <v>25</v>
      </c>
      <c r="X440" s="160">
        <v>2</v>
      </c>
      <c r="Y440" s="160">
        <v>6</v>
      </c>
      <c r="Z440" s="160">
        <v>300</v>
      </c>
      <c r="AA440" s="157"/>
      <c r="AB440" s="160">
        <v>800</v>
      </c>
      <c r="AC440" s="160"/>
      <c r="AD440" s="157"/>
      <c r="AE440" s="157">
        <v>2019</v>
      </c>
      <c r="AF440" s="157"/>
      <c r="AG440" s="157"/>
      <c r="AH440" s="157"/>
      <c r="AI440" s="157"/>
      <c r="AJ440" s="157"/>
      <c r="AK440" s="157"/>
      <c r="AL440" s="160">
        <v>16600</v>
      </c>
      <c r="AM440" s="160"/>
      <c r="AN440" s="157"/>
      <c r="AO440" s="157"/>
      <c r="AP440" s="157"/>
      <c r="AQ440" s="157"/>
      <c r="AR440" s="157"/>
      <c r="AS440" s="157"/>
      <c r="AT440" s="157"/>
      <c r="AU440" s="157"/>
      <c r="AV440" s="157"/>
      <c r="AW440" s="157"/>
      <c r="AX440" s="157"/>
      <c r="AY440" s="157"/>
      <c r="AZ440" s="157"/>
      <c r="BA440" s="157"/>
      <c r="BB440" s="157"/>
      <c r="BC440" s="157"/>
      <c r="BD440" s="157"/>
      <c r="BE440" s="157"/>
      <c r="BF440" s="157" t="s">
        <v>2618</v>
      </c>
    </row>
    <row r="441" spans="1:58" s="72" customFormat="1" ht="24.95" hidden="1" customHeight="1">
      <c r="A441" s="569" t="s">
        <v>310</v>
      </c>
      <c r="B441" s="479"/>
      <c r="C441" s="674" t="s">
        <v>7365</v>
      </c>
      <c r="D441" s="674"/>
      <c r="E441" s="674" t="s">
        <v>7871</v>
      </c>
      <c r="F441" s="674" t="s">
        <v>7365</v>
      </c>
      <c r="G441" s="674"/>
      <c r="H441" s="186"/>
      <c r="I441" s="674" t="s">
        <v>11624</v>
      </c>
      <c r="J441" s="674"/>
      <c r="K441" s="674"/>
      <c r="L441" s="672">
        <v>6407</v>
      </c>
      <c r="M441" s="672">
        <v>1483</v>
      </c>
      <c r="N441" s="672">
        <v>1454</v>
      </c>
      <c r="O441" s="674" t="s">
        <v>396</v>
      </c>
      <c r="P441" s="672"/>
      <c r="Q441" s="672"/>
      <c r="R441" s="672"/>
      <c r="S441" s="672"/>
      <c r="T441" s="672"/>
      <c r="U441" s="672"/>
      <c r="V441" s="672"/>
      <c r="W441" s="672">
        <v>25</v>
      </c>
      <c r="X441" s="672">
        <v>15</v>
      </c>
      <c r="Y441" s="672">
        <v>6</v>
      </c>
      <c r="Z441" s="672">
        <v>375</v>
      </c>
      <c r="AA441" s="674"/>
      <c r="AB441" s="672"/>
      <c r="AC441" s="672"/>
      <c r="AD441" s="674"/>
      <c r="AE441" s="674">
        <v>2006</v>
      </c>
      <c r="AF441" s="674"/>
      <c r="AG441" s="674"/>
      <c r="AH441" s="674"/>
      <c r="AI441" s="674"/>
      <c r="AJ441" s="674"/>
      <c r="AK441" s="674"/>
      <c r="AL441" s="672">
        <v>5975</v>
      </c>
      <c r="AM441" s="672">
        <v>5975</v>
      </c>
      <c r="AN441" s="674"/>
      <c r="AO441" s="674"/>
      <c r="AP441" s="674"/>
      <c r="AQ441" s="674"/>
      <c r="AR441" s="674"/>
      <c r="AS441" s="674"/>
      <c r="AT441" s="674"/>
      <c r="AU441" s="674"/>
      <c r="AV441" s="674"/>
      <c r="AW441" s="674"/>
      <c r="AX441" s="674"/>
      <c r="AY441" s="674"/>
      <c r="AZ441" s="674"/>
      <c r="BA441" s="674"/>
      <c r="BB441" s="674"/>
      <c r="BC441" s="674"/>
      <c r="BD441" s="674"/>
      <c r="BE441" s="674"/>
      <c r="BF441" s="674"/>
    </row>
    <row r="442" spans="1:58" s="1320" customFormat="1" ht="24.95" hidden="1" customHeight="1">
      <c r="A442" s="569"/>
      <c r="B442" s="479"/>
      <c r="C442" s="1299" t="s">
        <v>7365</v>
      </c>
      <c r="D442" s="1299"/>
      <c r="E442" s="1299" t="s">
        <v>16855</v>
      </c>
      <c r="F442" s="1299" t="s">
        <v>7365</v>
      </c>
      <c r="G442" s="1299"/>
      <c r="H442" s="1326"/>
      <c r="I442" s="1299" t="s">
        <v>7365</v>
      </c>
      <c r="J442" s="1299"/>
      <c r="K442" s="1299"/>
      <c r="L442" s="1300" t="s">
        <v>384</v>
      </c>
      <c r="M442" s="1300" t="s">
        <v>384</v>
      </c>
      <c r="N442" s="1300">
        <v>4077.44</v>
      </c>
      <c r="O442" s="1299" t="s">
        <v>396</v>
      </c>
      <c r="P442" s="1300" t="s">
        <v>384</v>
      </c>
      <c r="Q442" s="1300" t="s">
        <v>384</v>
      </c>
      <c r="R442" s="1300" t="s">
        <v>384</v>
      </c>
      <c r="S442" s="1300" t="s">
        <v>384</v>
      </c>
      <c r="T442" s="1300" t="s">
        <v>384</v>
      </c>
      <c r="U442" s="1300" t="s">
        <v>384</v>
      </c>
      <c r="V442" s="1300" t="s">
        <v>384</v>
      </c>
      <c r="W442" s="1300">
        <v>25</v>
      </c>
      <c r="X442" s="1300" t="s">
        <v>384</v>
      </c>
      <c r="Y442" s="1300">
        <v>6</v>
      </c>
      <c r="Z442" s="1300" t="s">
        <v>384</v>
      </c>
      <c r="AA442" s="1299"/>
      <c r="AB442" s="1300" t="s">
        <v>384</v>
      </c>
      <c r="AC442" s="1300"/>
      <c r="AD442" s="1299"/>
      <c r="AE442" s="1299">
        <v>2020</v>
      </c>
      <c r="AF442" s="1299"/>
      <c r="AG442" s="1299"/>
      <c r="AH442" s="1299"/>
      <c r="AI442" s="1299"/>
      <c r="AJ442" s="1299"/>
      <c r="AK442" s="1299"/>
      <c r="AL442" s="1300" t="s">
        <v>384</v>
      </c>
      <c r="AM442" s="1300"/>
      <c r="AN442" s="1299"/>
      <c r="AO442" s="1299"/>
      <c r="AP442" s="1299"/>
      <c r="AQ442" s="1299"/>
      <c r="AR442" s="1299"/>
      <c r="AS442" s="1299"/>
      <c r="AT442" s="1299"/>
      <c r="AU442" s="1299"/>
      <c r="AV442" s="1299"/>
      <c r="AW442" s="1299"/>
      <c r="AX442" s="1299"/>
      <c r="AY442" s="1299"/>
      <c r="AZ442" s="1299"/>
      <c r="BA442" s="1299"/>
      <c r="BB442" s="1299"/>
      <c r="BC442" s="1299"/>
      <c r="BD442" s="1299"/>
      <c r="BE442" s="1299"/>
      <c r="BF442" s="1299"/>
    </row>
    <row r="443" spans="1:58" s="1320" customFormat="1" ht="24.95" hidden="1" customHeight="1">
      <c r="A443" s="569"/>
      <c r="B443" s="479"/>
      <c r="C443" s="1483" t="s">
        <v>7377</v>
      </c>
      <c r="D443" s="1483"/>
      <c r="E443" s="1483" t="s">
        <v>7872</v>
      </c>
      <c r="F443" s="1483" t="s">
        <v>7377</v>
      </c>
      <c r="G443" s="1483"/>
      <c r="H443" s="1326"/>
      <c r="I443" s="1483" t="s">
        <v>7377</v>
      </c>
      <c r="J443" s="1483"/>
      <c r="K443" s="1483"/>
      <c r="L443" s="1484">
        <v>38588</v>
      </c>
      <c r="M443" s="1484">
        <v>6958</v>
      </c>
      <c r="N443" s="1484">
        <v>12579</v>
      </c>
      <c r="O443" s="1483" t="s">
        <v>396</v>
      </c>
      <c r="P443" s="1484">
        <v>10</v>
      </c>
      <c r="Q443" s="1484">
        <v>25</v>
      </c>
      <c r="R443" s="1484">
        <v>5</v>
      </c>
      <c r="S443" s="1484">
        <v>50</v>
      </c>
      <c r="T443" s="1484">
        <v>25</v>
      </c>
      <c r="U443" s="1484">
        <v>10</v>
      </c>
      <c r="V443" s="1484">
        <v>1250</v>
      </c>
      <c r="W443" s="1484">
        <v>18</v>
      </c>
      <c r="X443" s="1484">
        <v>8</v>
      </c>
      <c r="Y443" s="1484">
        <v>3</v>
      </c>
      <c r="Z443" s="1484">
        <v>144</v>
      </c>
      <c r="AA443" s="1483"/>
      <c r="AB443" s="1484">
        <v>2000</v>
      </c>
      <c r="AC443" s="1484">
        <v>2000</v>
      </c>
      <c r="AD443" s="1483"/>
      <c r="AE443" s="1483">
        <v>2006</v>
      </c>
      <c r="AF443" s="1483"/>
      <c r="AG443" s="1483"/>
      <c r="AH443" s="1483"/>
      <c r="AI443" s="1483"/>
      <c r="AJ443" s="1483"/>
      <c r="AK443" s="1483"/>
      <c r="AL443" s="1484">
        <v>32000</v>
      </c>
      <c r="AM443" s="1484">
        <v>32000</v>
      </c>
      <c r="AN443" s="1483"/>
      <c r="AO443" s="1483"/>
      <c r="AP443" s="1483"/>
      <c r="AQ443" s="1483"/>
      <c r="AR443" s="1483"/>
      <c r="AS443" s="1483"/>
      <c r="AT443" s="1483"/>
      <c r="AU443" s="1483"/>
      <c r="AV443" s="1483"/>
      <c r="AW443" s="1483"/>
      <c r="AX443" s="1483"/>
      <c r="AY443" s="1483"/>
      <c r="AZ443" s="1483"/>
      <c r="BA443" s="1483"/>
      <c r="BB443" s="1483"/>
      <c r="BC443" s="1483"/>
      <c r="BD443" s="1483"/>
      <c r="BE443" s="1483"/>
      <c r="BF443" s="1483"/>
    </row>
    <row r="444" spans="1:58" s="72" customFormat="1" ht="24.95" hidden="1" customHeight="1">
      <c r="A444" s="569" t="s">
        <v>311</v>
      </c>
      <c r="B444" s="479"/>
      <c r="C444" s="674" t="s">
        <v>7377</v>
      </c>
      <c r="D444" s="674"/>
      <c r="E444" s="674" t="s">
        <v>7873</v>
      </c>
      <c r="F444" s="674" t="s">
        <v>7377</v>
      </c>
      <c r="G444" s="674"/>
      <c r="H444" s="186"/>
      <c r="I444" s="674" t="s">
        <v>7377</v>
      </c>
      <c r="J444" s="674"/>
      <c r="K444" s="674"/>
      <c r="L444" s="672">
        <v>2308</v>
      </c>
      <c r="M444" s="672">
        <v>983</v>
      </c>
      <c r="N444" s="672">
        <v>1159</v>
      </c>
      <c r="O444" s="674" t="s">
        <v>396</v>
      </c>
      <c r="P444" s="672">
        <v>39</v>
      </c>
      <c r="Q444" s="672">
        <v>23</v>
      </c>
      <c r="R444" s="672"/>
      <c r="S444" s="672"/>
      <c r="T444" s="672"/>
      <c r="U444" s="672"/>
      <c r="V444" s="672"/>
      <c r="W444" s="672"/>
      <c r="X444" s="672"/>
      <c r="Y444" s="672"/>
      <c r="Z444" s="672"/>
      <c r="AA444" s="674"/>
      <c r="AB444" s="672"/>
      <c r="AC444" s="672"/>
      <c r="AD444" s="674"/>
      <c r="AE444" s="674">
        <v>2010</v>
      </c>
      <c r="AF444" s="674"/>
      <c r="AG444" s="674"/>
      <c r="AH444" s="674"/>
      <c r="AI444" s="674"/>
      <c r="AJ444" s="674"/>
      <c r="AK444" s="674"/>
      <c r="AL444" s="672">
        <v>2179</v>
      </c>
      <c r="AM444" s="672"/>
      <c r="AN444" s="674"/>
      <c r="AO444" s="674"/>
      <c r="AP444" s="674"/>
      <c r="AQ444" s="674"/>
      <c r="AR444" s="674"/>
      <c r="AS444" s="674"/>
      <c r="AT444" s="674"/>
      <c r="AU444" s="674"/>
      <c r="AV444" s="674"/>
      <c r="AW444" s="674"/>
      <c r="AX444" s="674"/>
      <c r="AY444" s="674"/>
      <c r="AZ444" s="674"/>
      <c r="BA444" s="674"/>
      <c r="BB444" s="674"/>
      <c r="BC444" s="674"/>
      <c r="BD444" s="674"/>
      <c r="BE444" s="674"/>
      <c r="BF444" s="674"/>
    </row>
    <row r="445" spans="1:58" s="72" customFormat="1" ht="24.95" hidden="1" customHeight="1">
      <c r="A445" s="569" t="s">
        <v>312</v>
      </c>
      <c r="B445" s="479"/>
      <c r="C445" s="674" t="s">
        <v>2055</v>
      </c>
      <c r="D445" s="674"/>
      <c r="E445" s="674" t="s">
        <v>7874</v>
      </c>
      <c r="F445" s="674" t="s">
        <v>2055</v>
      </c>
      <c r="G445" s="674"/>
      <c r="H445" s="186"/>
      <c r="I445" s="674" t="s">
        <v>7657</v>
      </c>
      <c r="J445" s="674"/>
      <c r="K445" s="674"/>
      <c r="L445" s="672">
        <v>7329</v>
      </c>
      <c r="M445" s="672">
        <v>2295</v>
      </c>
      <c r="N445" s="672">
        <v>4471</v>
      </c>
      <c r="O445" s="674" t="s">
        <v>396</v>
      </c>
      <c r="P445" s="672"/>
      <c r="Q445" s="672"/>
      <c r="R445" s="672"/>
      <c r="S445" s="672"/>
      <c r="T445" s="672"/>
      <c r="U445" s="672"/>
      <c r="V445" s="672"/>
      <c r="W445" s="672">
        <v>25</v>
      </c>
      <c r="X445" s="672">
        <v>14</v>
      </c>
      <c r="Y445" s="672">
        <v>6</v>
      </c>
      <c r="Z445" s="672">
        <v>360</v>
      </c>
      <c r="AA445" s="674"/>
      <c r="AB445" s="672"/>
      <c r="AC445" s="672"/>
      <c r="AD445" s="674"/>
      <c r="AE445" s="674">
        <v>2001</v>
      </c>
      <c r="AF445" s="674"/>
      <c r="AG445" s="674"/>
      <c r="AH445" s="674"/>
      <c r="AI445" s="674"/>
      <c r="AJ445" s="674"/>
      <c r="AK445" s="674"/>
      <c r="AL445" s="672">
        <v>5287</v>
      </c>
      <c r="AM445" s="672">
        <v>5287</v>
      </c>
      <c r="AN445" s="674"/>
      <c r="AO445" s="674"/>
      <c r="AP445" s="674"/>
      <c r="AQ445" s="674"/>
      <c r="AR445" s="674"/>
      <c r="AS445" s="674"/>
      <c r="AT445" s="674"/>
      <c r="AU445" s="674"/>
      <c r="AV445" s="674"/>
      <c r="AW445" s="674"/>
      <c r="AX445" s="674"/>
      <c r="AY445" s="674"/>
      <c r="AZ445" s="674"/>
      <c r="BA445" s="674"/>
      <c r="BB445" s="674"/>
      <c r="BC445" s="674"/>
      <c r="BD445" s="674"/>
      <c r="BE445" s="674"/>
      <c r="BF445" s="674"/>
    </row>
    <row r="446" spans="1:58" s="72" customFormat="1" ht="24.95" hidden="1" customHeight="1">
      <c r="A446" s="569"/>
      <c r="B446" s="164"/>
      <c r="C446" s="157" t="s">
        <v>2060</v>
      </c>
      <c r="D446" s="157" t="s">
        <v>7875</v>
      </c>
      <c r="E446" s="157" t="s">
        <v>7876</v>
      </c>
      <c r="F446" s="157" t="s">
        <v>2060</v>
      </c>
      <c r="G446" s="157" t="s">
        <v>7877</v>
      </c>
      <c r="H446" s="186" t="s">
        <v>7878</v>
      </c>
      <c r="I446" s="157" t="s">
        <v>7708</v>
      </c>
      <c r="J446" s="157" t="s">
        <v>7879</v>
      </c>
      <c r="K446" s="157"/>
      <c r="L446" s="160">
        <v>3669</v>
      </c>
      <c r="M446" s="160">
        <v>4607</v>
      </c>
      <c r="N446" s="160">
        <v>4607</v>
      </c>
      <c r="O446" s="157" t="s">
        <v>396</v>
      </c>
      <c r="P446" s="160"/>
      <c r="Q446" s="160"/>
      <c r="R446" s="160"/>
      <c r="S446" s="160"/>
      <c r="T446" s="160"/>
      <c r="U446" s="160"/>
      <c r="V446" s="160"/>
      <c r="W446" s="160">
        <v>25</v>
      </c>
      <c r="X446" s="160">
        <v>12</v>
      </c>
      <c r="Y446" s="160">
        <v>6</v>
      </c>
      <c r="Z446" s="160">
        <v>300</v>
      </c>
      <c r="AA446" s="157">
        <v>113</v>
      </c>
      <c r="AB446" s="160"/>
      <c r="AC446" s="160"/>
      <c r="AD446" s="157"/>
      <c r="AE446" s="157">
        <v>2000</v>
      </c>
      <c r="AF446" s="157">
        <v>5329</v>
      </c>
      <c r="AG446" s="157">
        <v>200</v>
      </c>
      <c r="AH446" s="157">
        <v>1153</v>
      </c>
      <c r="AI446" s="157"/>
      <c r="AJ446" s="157">
        <v>1150</v>
      </c>
      <c r="AK446" s="157"/>
      <c r="AL446" s="160">
        <v>7832</v>
      </c>
      <c r="AM446" s="160">
        <v>7832</v>
      </c>
      <c r="AN446" s="157"/>
      <c r="AO446" s="157"/>
      <c r="AP446" s="157"/>
      <c r="AQ446" s="157"/>
      <c r="AR446" s="157"/>
      <c r="AS446" s="157"/>
      <c r="AT446" s="157" t="s">
        <v>2068</v>
      </c>
      <c r="AU446" s="157"/>
      <c r="AV446" s="157" t="s">
        <v>7880</v>
      </c>
      <c r="AW446" s="157" t="s">
        <v>7881</v>
      </c>
      <c r="AX446" s="157" t="s">
        <v>2060</v>
      </c>
      <c r="AY446" s="157" t="s">
        <v>7882</v>
      </c>
      <c r="AZ446" s="157"/>
      <c r="BA446" s="157" t="s">
        <v>7883</v>
      </c>
      <c r="BB446" s="157"/>
      <c r="BC446" s="157" t="s">
        <v>7882</v>
      </c>
      <c r="BD446" s="157"/>
      <c r="BE446" s="157"/>
      <c r="BF446" s="157"/>
    </row>
    <row r="447" spans="1:58" s="72" customFormat="1" ht="24.95" hidden="1" customHeight="1">
      <c r="A447" s="569"/>
      <c r="B447" s="164"/>
      <c r="C447" s="157" t="s">
        <v>2060</v>
      </c>
      <c r="D447" s="157" t="s">
        <v>2062</v>
      </c>
      <c r="E447" s="157" t="s">
        <v>1428</v>
      </c>
      <c r="F447" s="157" t="s">
        <v>2060</v>
      </c>
      <c r="G447" s="157" t="s">
        <v>2064</v>
      </c>
      <c r="H447" s="186" t="s">
        <v>2065</v>
      </c>
      <c r="I447" s="157" t="s">
        <v>7708</v>
      </c>
      <c r="J447" s="157" t="s">
        <v>2066</v>
      </c>
      <c r="K447" s="157"/>
      <c r="L447" s="160"/>
      <c r="M447" s="160">
        <v>2386</v>
      </c>
      <c r="N447" s="160">
        <v>7019</v>
      </c>
      <c r="O447" s="157" t="s">
        <v>396</v>
      </c>
      <c r="P447" s="160"/>
      <c r="Q447" s="160"/>
      <c r="R447" s="160"/>
      <c r="S447" s="160"/>
      <c r="T447" s="160"/>
      <c r="U447" s="160"/>
      <c r="V447" s="160"/>
      <c r="W447" s="160">
        <v>25</v>
      </c>
      <c r="X447" s="160">
        <v>15</v>
      </c>
      <c r="Y447" s="160">
        <v>6</v>
      </c>
      <c r="Z447" s="160">
        <v>375</v>
      </c>
      <c r="AA447" s="157">
        <v>120</v>
      </c>
      <c r="AB447" s="160"/>
      <c r="AC447" s="160"/>
      <c r="AD447" s="157"/>
      <c r="AE447" s="157">
        <v>1991</v>
      </c>
      <c r="AF447" s="157">
        <v>1901</v>
      </c>
      <c r="AG447" s="157"/>
      <c r="AH447" s="157">
        <v>3000</v>
      </c>
      <c r="AI447" s="157"/>
      <c r="AJ447" s="157"/>
      <c r="AK447" s="157"/>
      <c r="AL447" s="160">
        <v>4901</v>
      </c>
      <c r="AM447" s="160">
        <v>4901</v>
      </c>
      <c r="AN447" s="157" t="s">
        <v>2067</v>
      </c>
      <c r="AO447" s="157"/>
      <c r="AP447" s="157"/>
      <c r="AQ447" s="157"/>
      <c r="AR447" s="157"/>
      <c r="AS447" s="157"/>
      <c r="AT447" s="157" t="s">
        <v>2068</v>
      </c>
      <c r="AU447" s="157"/>
      <c r="AV447" s="157" t="s">
        <v>2069</v>
      </c>
      <c r="AW447" s="157" t="s">
        <v>2070</v>
      </c>
      <c r="AX447" s="157" t="s">
        <v>2071</v>
      </c>
      <c r="AY447" s="157" t="s">
        <v>1456</v>
      </c>
      <c r="AZ447" s="157"/>
      <c r="BA447" s="157" t="s">
        <v>2072</v>
      </c>
      <c r="BB447" s="157"/>
      <c r="BC447" s="157" t="s">
        <v>2071</v>
      </c>
      <c r="BD447" s="157" t="s">
        <v>2073</v>
      </c>
      <c r="BE447" s="157"/>
      <c r="BF447" s="157" t="s">
        <v>7884</v>
      </c>
    </row>
    <row r="448" spans="1:58" s="72" customFormat="1" ht="24.95" hidden="1" customHeight="1">
      <c r="A448" s="569"/>
      <c r="B448" s="164"/>
      <c r="C448" s="157" t="s">
        <v>2060</v>
      </c>
      <c r="D448" s="157"/>
      <c r="E448" s="157" t="s">
        <v>7885</v>
      </c>
      <c r="F448" s="157" t="s">
        <v>2060</v>
      </c>
      <c r="G448" s="157"/>
      <c r="H448" s="186"/>
      <c r="I448" s="157" t="s">
        <v>7886</v>
      </c>
      <c r="J448" s="157"/>
      <c r="K448" s="157"/>
      <c r="L448" s="160">
        <v>15503</v>
      </c>
      <c r="M448" s="160">
        <v>2835</v>
      </c>
      <c r="N448" s="160">
        <v>5995</v>
      </c>
      <c r="O448" s="157" t="s">
        <v>396</v>
      </c>
      <c r="P448" s="160"/>
      <c r="Q448" s="160"/>
      <c r="R448" s="160"/>
      <c r="S448" s="160"/>
      <c r="T448" s="160"/>
      <c r="U448" s="160"/>
      <c r="V448" s="160"/>
      <c r="W448" s="160">
        <v>25</v>
      </c>
      <c r="X448" s="160">
        <v>15</v>
      </c>
      <c r="Y448" s="160">
        <v>7</v>
      </c>
      <c r="Z448" s="160">
        <v>375</v>
      </c>
      <c r="AA448" s="157"/>
      <c r="AB448" s="160"/>
      <c r="AC448" s="160"/>
      <c r="AD448" s="157"/>
      <c r="AE448" s="157">
        <v>2011</v>
      </c>
      <c r="AF448" s="157"/>
      <c r="AG448" s="157"/>
      <c r="AH448" s="157"/>
      <c r="AI448" s="157"/>
      <c r="AJ448" s="157"/>
      <c r="AK448" s="157"/>
      <c r="AL448" s="160">
        <v>17000</v>
      </c>
      <c r="AM448" s="160"/>
      <c r="AN448" s="157"/>
      <c r="AO448" s="157"/>
      <c r="AP448" s="157"/>
      <c r="AQ448" s="157"/>
      <c r="AR448" s="157"/>
      <c r="AS448" s="157"/>
      <c r="AT448" s="157"/>
      <c r="AU448" s="157"/>
      <c r="AV448" s="157"/>
      <c r="AW448" s="157"/>
      <c r="AX448" s="157"/>
      <c r="AY448" s="157"/>
      <c r="AZ448" s="157"/>
      <c r="BA448" s="157"/>
      <c r="BB448" s="157"/>
      <c r="BC448" s="157"/>
      <c r="BD448" s="157"/>
      <c r="BE448" s="157"/>
      <c r="BF448" s="157"/>
    </row>
    <row r="449" spans="1:58" s="72" customFormat="1" ht="24.95" hidden="1" customHeight="1">
      <c r="A449" s="569"/>
      <c r="B449" s="164"/>
      <c r="C449" s="157" t="s">
        <v>2060</v>
      </c>
      <c r="D449" s="157"/>
      <c r="E449" s="157" t="s">
        <v>2059</v>
      </c>
      <c r="F449" s="157" t="s">
        <v>2060</v>
      </c>
      <c r="G449" s="157"/>
      <c r="H449" s="186"/>
      <c r="I449" s="157" t="s">
        <v>2060</v>
      </c>
      <c r="J449" s="157"/>
      <c r="K449" s="157"/>
      <c r="L449" s="160">
        <v>40117</v>
      </c>
      <c r="M449" s="160">
        <v>9622</v>
      </c>
      <c r="N449" s="160">
        <v>6544</v>
      </c>
      <c r="O449" s="157" t="s">
        <v>396</v>
      </c>
      <c r="P449" s="160"/>
      <c r="Q449" s="160"/>
      <c r="R449" s="160"/>
      <c r="S449" s="160"/>
      <c r="T449" s="160"/>
      <c r="U449" s="160"/>
      <c r="V449" s="160"/>
      <c r="W449" s="160">
        <v>25</v>
      </c>
      <c r="X449" s="160">
        <v>10</v>
      </c>
      <c r="Y449" s="160">
        <v>6</v>
      </c>
      <c r="Z449" s="160">
        <v>262</v>
      </c>
      <c r="AA449" s="157"/>
      <c r="AB449" s="160"/>
      <c r="AC449" s="160">
        <v>500</v>
      </c>
      <c r="AD449" s="157"/>
      <c r="AE449" s="157">
        <v>2014</v>
      </c>
      <c r="AF449" s="157"/>
      <c r="AG449" s="157"/>
      <c r="AH449" s="157"/>
      <c r="AI449" s="157"/>
      <c r="AJ449" s="157"/>
      <c r="AK449" s="157"/>
      <c r="AL449" s="160"/>
      <c r="AM449" s="160"/>
      <c r="AN449" s="157"/>
      <c r="AO449" s="157"/>
      <c r="AP449" s="157"/>
      <c r="AQ449" s="157"/>
      <c r="AR449" s="157"/>
      <c r="AS449" s="157"/>
      <c r="AT449" s="157"/>
      <c r="AU449" s="157"/>
      <c r="AV449" s="157"/>
      <c r="AW449" s="157"/>
      <c r="AX449" s="157"/>
      <c r="AY449" s="157"/>
      <c r="AZ449" s="157"/>
      <c r="BA449" s="157"/>
      <c r="BB449" s="157"/>
      <c r="BC449" s="157"/>
      <c r="BD449" s="157"/>
      <c r="BE449" s="157"/>
      <c r="BF449" s="157"/>
    </row>
    <row r="450" spans="1:58" s="72" customFormat="1" ht="24.95" hidden="1" customHeight="1">
      <c r="A450" s="569"/>
      <c r="B450" s="164"/>
      <c r="C450" s="157" t="s">
        <v>7403</v>
      </c>
      <c r="D450" s="157"/>
      <c r="E450" s="157" t="s">
        <v>12677</v>
      </c>
      <c r="F450" s="157" t="s">
        <v>7403</v>
      </c>
      <c r="G450" s="168"/>
      <c r="H450" s="574"/>
      <c r="I450" s="157" t="s">
        <v>7403</v>
      </c>
      <c r="J450" s="157"/>
      <c r="K450" s="157"/>
      <c r="L450" s="160">
        <v>30059</v>
      </c>
      <c r="M450" s="160">
        <v>3043</v>
      </c>
      <c r="N450" s="160">
        <v>5799</v>
      </c>
      <c r="O450" s="157" t="s">
        <v>396</v>
      </c>
      <c r="P450" s="160"/>
      <c r="Q450" s="160"/>
      <c r="R450" s="160"/>
      <c r="S450" s="160"/>
      <c r="T450" s="160"/>
      <c r="U450" s="160"/>
      <c r="V450" s="160"/>
      <c r="W450" s="160">
        <v>25</v>
      </c>
      <c r="X450" s="160">
        <v>21</v>
      </c>
      <c r="Y450" s="160">
        <v>8</v>
      </c>
      <c r="Z450" s="160">
        <v>570</v>
      </c>
      <c r="AA450" s="157"/>
      <c r="AB450" s="160">
        <v>160</v>
      </c>
      <c r="AC450" s="160"/>
      <c r="AD450" s="157"/>
      <c r="AE450" s="157">
        <v>2018</v>
      </c>
      <c r="AF450" s="157"/>
      <c r="AG450" s="157"/>
      <c r="AH450" s="157"/>
      <c r="AI450" s="157"/>
      <c r="AJ450" s="157"/>
      <c r="AK450" s="157"/>
      <c r="AL450" s="160">
        <v>15590</v>
      </c>
      <c r="AM450" s="160"/>
      <c r="AN450" s="157"/>
      <c r="AO450" s="157"/>
      <c r="AP450" s="157"/>
      <c r="AQ450" s="157"/>
      <c r="AR450" s="157"/>
      <c r="AS450" s="157"/>
      <c r="AT450" s="157"/>
      <c r="AU450" s="157"/>
      <c r="AV450" s="157"/>
      <c r="AW450" s="157"/>
      <c r="AX450" s="157"/>
      <c r="AY450" s="157"/>
      <c r="AZ450" s="157"/>
      <c r="BA450" s="157"/>
      <c r="BB450" s="157"/>
      <c r="BC450" s="157"/>
      <c r="BD450" s="157"/>
      <c r="BE450" s="157"/>
      <c r="BF450" s="157"/>
    </row>
    <row r="451" spans="1:58" s="72" customFormat="1" ht="24.95" hidden="1" customHeight="1">
      <c r="A451" s="569" t="s">
        <v>145</v>
      </c>
      <c r="B451" s="164"/>
      <c r="C451" s="157" t="s">
        <v>7407</v>
      </c>
      <c r="D451" s="157"/>
      <c r="E451" s="157" t="s">
        <v>7887</v>
      </c>
      <c r="F451" s="157" t="s">
        <v>7407</v>
      </c>
      <c r="G451" s="157"/>
      <c r="H451" s="574"/>
      <c r="I451" s="157" t="s">
        <v>7407</v>
      </c>
      <c r="J451" s="157"/>
      <c r="K451" s="157"/>
      <c r="L451" s="160">
        <v>40117</v>
      </c>
      <c r="M451" s="160">
        <v>9622</v>
      </c>
      <c r="N451" s="160">
        <v>6544</v>
      </c>
      <c r="O451" s="157" t="s">
        <v>396</v>
      </c>
      <c r="P451" s="160"/>
      <c r="Q451" s="160"/>
      <c r="R451" s="160"/>
      <c r="S451" s="160">
        <v>50</v>
      </c>
      <c r="T451" s="160">
        <v>2</v>
      </c>
      <c r="U451" s="160">
        <v>8</v>
      </c>
      <c r="V451" s="160">
        <v>1150</v>
      </c>
      <c r="W451" s="160"/>
      <c r="X451" s="160"/>
      <c r="Y451" s="160"/>
      <c r="Z451" s="160"/>
      <c r="AA451" s="157"/>
      <c r="AB451" s="160">
        <v>500</v>
      </c>
      <c r="AC451" s="160">
        <v>500</v>
      </c>
      <c r="AD451" s="157"/>
      <c r="AE451" s="157">
        <v>2006</v>
      </c>
      <c r="AF451" s="157"/>
      <c r="AG451" s="157"/>
      <c r="AH451" s="157"/>
      <c r="AI451" s="157"/>
      <c r="AJ451" s="157"/>
      <c r="AK451" s="157"/>
      <c r="AL451" s="160">
        <v>19000</v>
      </c>
      <c r="AM451" s="160">
        <v>19000</v>
      </c>
      <c r="AN451" s="157"/>
      <c r="AO451" s="157"/>
      <c r="AP451" s="157"/>
      <c r="AQ451" s="157"/>
      <c r="AR451" s="157"/>
      <c r="AS451" s="157"/>
      <c r="AT451" s="157"/>
      <c r="AU451" s="157"/>
      <c r="AV451" s="157"/>
      <c r="AW451" s="157"/>
      <c r="AX451" s="157"/>
      <c r="AY451" s="157"/>
      <c r="AZ451" s="157"/>
      <c r="BA451" s="157"/>
      <c r="BB451" s="157"/>
      <c r="BC451" s="157"/>
      <c r="BD451" s="157"/>
      <c r="BE451" s="157"/>
      <c r="BF451" s="157"/>
    </row>
    <row r="452" spans="1:58" s="72" customFormat="1" ht="24.95" hidden="1" customHeight="1">
      <c r="A452" s="569" t="s">
        <v>145</v>
      </c>
      <c r="B452" s="164"/>
      <c r="C452" s="157" t="s">
        <v>7413</v>
      </c>
      <c r="D452" s="157"/>
      <c r="E452" s="157" t="s">
        <v>7888</v>
      </c>
      <c r="F452" s="157" t="s">
        <v>7413</v>
      </c>
      <c r="G452" s="157"/>
      <c r="H452" s="574"/>
      <c r="I452" s="157" t="s">
        <v>7889</v>
      </c>
      <c r="J452" s="157"/>
      <c r="K452" s="157"/>
      <c r="L452" s="160">
        <v>9902</v>
      </c>
      <c r="M452" s="160">
        <v>1592</v>
      </c>
      <c r="N452" s="160">
        <v>4568</v>
      </c>
      <c r="O452" s="157" t="s">
        <v>396</v>
      </c>
      <c r="P452" s="160"/>
      <c r="Q452" s="160"/>
      <c r="R452" s="160"/>
      <c r="S452" s="160" t="s">
        <v>944</v>
      </c>
      <c r="T452" s="160" t="s">
        <v>944</v>
      </c>
      <c r="U452" s="160" t="s">
        <v>944</v>
      </c>
      <c r="V452" s="160" t="s">
        <v>944</v>
      </c>
      <c r="W452" s="160">
        <v>25</v>
      </c>
      <c r="X452" s="160">
        <v>13</v>
      </c>
      <c r="Y452" s="160">
        <v>6</v>
      </c>
      <c r="Z452" s="160">
        <v>325</v>
      </c>
      <c r="AA452" s="157"/>
      <c r="AB452" s="160" t="s">
        <v>944</v>
      </c>
      <c r="AC452" s="160" t="s">
        <v>944</v>
      </c>
      <c r="AD452" s="157"/>
      <c r="AE452" s="157">
        <v>2009</v>
      </c>
      <c r="AF452" s="157"/>
      <c r="AG452" s="157"/>
      <c r="AH452" s="157"/>
      <c r="AI452" s="157"/>
      <c r="AJ452" s="157"/>
      <c r="AK452" s="157"/>
      <c r="AL452" s="160">
        <v>11000</v>
      </c>
      <c r="AM452" s="160">
        <v>19000</v>
      </c>
      <c r="AN452" s="157"/>
      <c r="AO452" s="157"/>
      <c r="AP452" s="157"/>
      <c r="AQ452" s="157"/>
      <c r="AR452" s="157"/>
      <c r="AS452" s="157"/>
      <c r="AT452" s="157"/>
      <c r="AU452" s="157"/>
      <c r="AV452" s="157"/>
      <c r="AW452" s="157"/>
      <c r="AX452" s="157"/>
      <c r="AY452" s="157"/>
      <c r="AZ452" s="157"/>
      <c r="BA452" s="157"/>
      <c r="BB452" s="157"/>
      <c r="BC452" s="157"/>
      <c r="BD452" s="157"/>
      <c r="BE452" s="157"/>
      <c r="BF452" s="157"/>
    </row>
    <row r="453" spans="1:58" s="72" customFormat="1" ht="24.95" hidden="1" customHeight="1">
      <c r="A453" s="569"/>
      <c r="B453" s="164"/>
      <c r="C453" s="157" t="s">
        <v>7419</v>
      </c>
      <c r="D453" s="157" t="s">
        <v>2062</v>
      </c>
      <c r="E453" s="157" t="s">
        <v>7890</v>
      </c>
      <c r="F453" s="157" t="s">
        <v>7419</v>
      </c>
      <c r="G453" s="157" t="s">
        <v>2064</v>
      </c>
      <c r="H453" s="574" t="s">
        <v>2065</v>
      </c>
      <c r="I453" s="157" t="s">
        <v>7419</v>
      </c>
      <c r="J453" s="157" t="s">
        <v>2066</v>
      </c>
      <c r="K453" s="157"/>
      <c r="L453" s="160">
        <v>6608</v>
      </c>
      <c r="M453" s="160">
        <v>1213</v>
      </c>
      <c r="N453" s="160">
        <v>2189</v>
      </c>
      <c r="O453" s="157" t="s">
        <v>396</v>
      </c>
      <c r="P453" s="160"/>
      <c r="Q453" s="160"/>
      <c r="R453" s="160"/>
      <c r="S453" s="160"/>
      <c r="T453" s="160"/>
      <c r="U453" s="160"/>
      <c r="V453" s="160"/>
      <c r="W453" s="160">
        <v>25</v>
      </c>
      <c r="X453" s="160">
        <v>13</v>
      </c>
      <c r="Y453" s="160">
        <v>6</v>
      </c>
      <c r="Z453" s="160">
        <v>313</v>
      </c>
      <c r="AA453" s="157">
        <v>120</v>
      </c>
      <c r="AB453" s="160">
        <v>120</v>
      </c>
      <c r="AC453" s="160">
        <v>120</v>
      </c>
      <c r="AD453" s="157"/>
      <c r="AE453" s="157">
        <v>2005</v>
      </c>
      <c r="AF453" s="157">
        <v>1901</v>
      </c>
      <c r="AG453" s="157"/>
      <c r="AH453" s="157">
        <v>3000</v>
      </c>
      <c r="AI453" s="157"/>
      <c r="AJ453" s="157"/>
      <c r="AK453" s="157"/>
      <c r="AL453" s="160">
        <v>5246</v>
      </c>
      <c r="AM453" s="160">
        <v>5246</v>
      </c>
      <c r="AN453" s="157" t="s">
        <v>2067</v>
      </c>
      <c r="AO453" s="157"/>
      <c r="AP453" s="157"/>
      <c r="AQ453" s="157"/>
      <c r="AR453" s="157"/>
      <c r="AS453" s="157"/>
      <c r="AT453" s="157" t="s">
        <v>2068</v>
      </c>
      <c r="AU453" s="157"/>
      <c r="AV453" s="157" t="s">
        <v>2069</v>
      </c>
      <c r="AW453" s="157" t="s">
        <v>2070</v>
      </c>
      <c r="AX453" s="157" t="s">
        <v>2071</v>
      </c>
      <c r="AY453" s="157" t="s">
        <v>1456</v>
      </c>
      <c r="AZ453" s="157"/>
      <c r="BA453" s="157" t="s">
        <v>2072</v>
      </c>
      <c r="BB453" s="157"/>
      <c r="BC453" s="157" t="s">
        <v>2071</v>
      </c>
      <c r="BD453" s="157" t="s">
        <v>2073</v>
      </c>
      <c r="BE453" s="157"/>
      <c r="BF453" s="157"/>
    </row>
    <row r="454" spans="1:58" s="72" customFormat="1" ht="24.95" hidden="1" customHeight="1">
      <c r="A454" s="569"/>
      <c r="B454" s="164"/>
      <c r="C454" s="157" t="s">
        <v>7455</v>
      </c>
      <c r="D454" s="157"/>
      <c r="E454" s="157" t="s">
        <v>7747</v>
      </c>
      <c r="F454" s="157" t="s">
        <v>7455</v>
      </c>
      <c r="G454" s="157"/>
      <c r="H454" s="574"/>
      <c r="I454" s="157" t="s">
        <v>7455</v>
      </c>
      <c r="J454" s="157"/>
      <c r="K454" s="157"/>
      <c r="L454" s="160">
        <v>7722</v>
      </c>
      <c r="M454" s="160">
        <v>2623</v>
      </c>
      <c r="N454" s="160"/>
      <c r="O454" s="157" t="s">
        <v>396</v>
      </c>
      <c r="P454" s="160"/>
      <c r="Q454" s="160"/>
      <c r="R454" s="160"/>
      <c r="S454" s="160">
        <v>25</v>
      </c>
      <c r="T454" s="160">
        <v>14</v>
      </c>
      <c r="U454" s="160">
        <v>6</v>
      </c>
      <c r="V454" s="160"/>
      <c r="W454" s="160"/>
      <c r="X454" s="160"/>
      <c r="Y454" s="160"/>
      <c r="Z454" s="160"/>
      <c r="AA454" s="157"/>
      <c r="AB454" s="160"/>
      <c r="AC454" s="160"/>
      <c r="AD454" s="157"/>
      <c r="AE454" s="157">
        <v>2010</v>
      </c>
      <c r="AF454" s="157"/>
      <c r="AG454" s="157"/>
      <c r="AH454" s="157"/>
      <c r="AI454" s="157"/>
      <c r="AJ454" s="157"/>
      <c r="AK454" s="157"/>
      <c r="AL454" s="160">
        <v>6500</v>
      </c>
      <c r="AM454" s="160"/>
      <c r="AN454" s="157"/>
      <c r="AO454" s="157"/>
      <c r="AP454" s="157"/>
      <c r="AQ454" s="157"/>
      <c r="AR454" s="157"/>
      <c r="AS454" s="157"/>
      <c r="AT454" s="157"/>
      <c r="AU454" s="157"/>
      <c r="AV454" s="157"/>
      <c r="AW454" s="157"/>
      <c r="AX454" s="157"/>
      <c r="AY454" s="157"/>
      <c r="AZ454" s="157"/>
      <c r="BA454" s="157"/>
      <c r="BB454" s="157"/>
      <c r="BC454" s="157"/>
      <c r="BD454" s="157"/>
      <c r="BE454" s="157"/>
      <c r="BF454" s="157"/>
    </row>
    <row r="455" spans="1:58" s="72" customFormat="1" ht="24.95" hidden="1" customHeight="1">
      <c r="A455" s="569"/>
      <c r="B455" s="164"/>
      <c r="C455" s="157" t="s">
        <v>7455</v>
      </c>
      <c r="D455" s="157"/>
      <c r="E455" s="157" t="s">
        <v>12678</v>
      </c>
      <c r="F455" s="157" t="s">
        <v>7455</v>
      </c>
      <c r="G455" s="157"/>
      <c r="H455" s="574"/>
      <c r="I455" s="157" t="s">
        <v>7455</v>
      </c>
      <c r="J455" s="157"/>
      <c r="K455" s="157"/>
      <c r="L455" s="160">
        <v>12848</v>
      </c>
      <c r="M455" s="160">
        <v>2560</v>
      </c>
      <c r="N455" s="160">
        <v>3791</v>
      </c>
      <c r="O455" s="157" t="s">
        <v>396</v>
      </c>
      <c r="P455" s="160"/>
      <c r="Q455" s="160"/>
      <c r="R455" s="160"/>
      <c r="S455" s="160"/>
      <c r="T455" s="160"/>
      <c r="U455" s="160"/>
      <c r="V455" s="160"/>
      <c r="W455" s="160">
        <v>25</v>
      </c>
      <c r="X455" s="160">
        <v>30</v>
      </c>
      <c r="Y455" s="160">
        <v>14</v>
      </c>
      <c r="Z455" s="160">
        <v>750</v>
      </c>
      <c r="AA455" s="157"/>
      <c r="AB455" s="160"/>
      <c r="AC455" s="160"/>
      <c r="AD455" s="157"/>
      <c r="AE455" s="157">
        <v>2018</v>
      </c>
      <c r="AF455" s="157"/>
      <c r="AG455" s="157"/>
      <c r="AH455" s="157"/>
      <c r="AI455" s="157"/>
      <c r="AJ455" s="157"/>
      <c r="AK455" s="157"/>
      <c r="AL455" s="160">
        <v>14500</v>
      </c>
      <c r="AM455" s="160"/>
      <c r="AN455" s="157"/>
      <c r="AO455" s="157"/>
      <c r="AP455" s="157"/>
      <c r="AQ455" s="157"/>
      <c r="AR455" s="157"/>
      <c r="AS455" s="157"/>
      <c r="AT455" s="157"/>
      <c r="AU455" s="157"/>
      <c r="AV455" s="157"/>
      <c r="AW455" s="157"/>
      <c r="AX455" s="157"/>
      <c r="AY455" s="157"/>
      <c r="AZ455" s="157"/>
      <c r="BA455" s="157"/>
      <c r="BB455" s="157"/>
      <c r="BC455" s="157"/>
      <c r="BD455" s="157"/>
      <c r="BE455" s="157"/>
      <c r="BF455" s="157"/>
    </row>
    <row r="456" spans="1:58" s="72" customFormat="1" ht="24.95" hidden="1" customHeight="1">
      <c r="A456" s="569"/>
      <c r="B456" s="164"/>
      <c r="C456" s="157" t="s">
        <v>7511</v>
      </c>
      <c r="D456" s="157" t="s">
        <v>7891</v>
      </c>
      <c r="E456" s="157" t="s">
        <v>7892</v>
      </c>
      <c r="F456" s="157" t="s">
        <v>7511</v>
      </c>
      <c r="G456" s="157" t="s">
        <v>7893</v>
      </c>
      <c r="H456" s="574" t="s">
        <v>7894</v>
      </c>
      <c r="I456" s="157" t="s">
        <v>7511</v>
      </c>
      <c r="J456" s="157" t="s">
        <v>7895</v>
      </c>
      <c r="K456" s="157" t="s">
        <v>958</v>
      </c>
      <c r="L456" s="160"/>
      <c r="M456" s="160">
        <v>1440</v>
      </c>
      <c r="N456" s="160">
        <v>4622</v>
      </c>
      <c r="O456" s="157" t="s">
        <v>7896</v>
      </c>
      <c r="P456" s="160"/>
      <c r="Q456" s="160"/>
      <c r="R456" s="160"/>
      <c r="S456" s="160"/>
      <c r="T456" s="160"/>
      <c r="U456" s="160"/>
      <c r="V456" s="160"/>
      <c r="W456" s="160">
        <v>25</v>
      </c>
      <c r="X456" s="160">
        <v>12</v>
      </c>
      <c r="Y456" s="160">
        <v>6</v>
      </c>
      <c r="Z456" s="160">
        <v>300</v>
      </c>
      <c r="AA456" s="157">
        <v>53</v>
      </c>
      <c r="AB456" s="160"/>
      <c r="AC456" s="160"/>
      <c r="AD456" s="157"/>
      <c r="AE456" s="157">
        <v>2003</v>
      </c>
      <c r="AF456" s="157">
        <v>1478</v>
      </c>
      <c r="AG456" s="157">
        <v>500</v>
      </c>
      <c r="AH456" s="157"/>
      <c r="AI456" s="157">
        <v>2200</v>
      </c>
      <c r="AJ456" s="157">
        <v>2500</v>
      </c>
      <c r="AK456" s="157" t="s">
        <v>689</v>
      </c>
      <c r="AL456" s="160">
        <v>6678</v>
      </c>
      <c r="AM456" s="160">
        <v>6678</v>
      </c>
      <c r="AN456" s="157"/>
      <c r="AO456" s="157"/>
      <c r="AP456" s="157"/>
      <c r="AQ456" s="157"/>
      <c r="AR456" s="157"/>
      <c r="AS456" s="157"/>
      <c r="AT456" s="157" t="s">
        <v>7897</v>
      </c>
      <c r="AU456" s="157">
        <v>1</v>
      </c>
      <c r="AV456" s="157">
        <v>1170.1199999999999</v>
      </c>
      <c r="AW456" s="157" t="s">
        <v>7898</v>
      </c>
      <c r="AX456" s="157" t="s">
        <v>7899</v>
      </c>
      <c r="AY456" s="157" t="s">
        <v>2068</v>
      </c>
      <c r="AZ456" s="157">
        <v>1</v>
      </c>
      <c r="BA456" s="157">
        <v>155.94</v>
      </c>
      <c r="BB456" s="157" t="s">
        <v>394</v>
      </c>
      <c r="BC456" s="157" t="s">
        <v>7900</v>
      </c>
      <c r="BD456" s="157" t="s">
        <v>1456</v>
      </c>
      <c r="BE456" s="157">
        <v>1</v>
      </c>
      <c r="BF456" s="167" t="s">
        <v>2618</v>
      </c>
    </row>
    <row r="457" spans="1:58" s="72" customFormat="1" ht="24.95" hidden="1" customHeight="1">
      <c r="A457" s="569"/>
      <c r="B457" s="164"/>
      <c r="C457" s="157" t="s">
        <v>7423</v>
      </c>
      <c r="D457" s="157"/>
      <c r="E457" s="157" t="s">
        <v>7901</v>
      </c>
      <c r="F457" s="157" t="s">
        <v>7423</v>
      </c>
      <c r="G457" s="157"/>
      <c r="H457" s="186"/>
      <c r="I457" s="157" t="s">
        <v>7423</v>
      </c>
      <c r="J457" s="157"/>
      <c r="K457" s="157"/>
      <c r="L457" s="160">
        <v>9202</v>
      </c>
      <c r="M457" s="160">
        <v>4577</v>
      </c>
      <c r="N457" s="160">
        <v>4577</v>
      </c>
      <c r="O457" s="157" t="s">
        <v>396</v>
      </c>
      <c r="P457" s="160"/>
      <c r="Q457" s="160"/>
      <c r="R457" s="160"/>
      <c r="S457" s="160"/>
      <c r="T457" s="160"/>
      <c r="U457" s="160"/>
      <c r="V457" s="160"/>
      <c r="W457" s="160">
        <v>25</v>
      </c>
      <c r="X457" s="160">
        <v>13</v>
      </c>
      <c r="Y457" s="160">
        <v>4</v>
      </c>
      <c r="Z457" s="160">
        <v>296</v>
      </c>
      <c r="AA457" s="157"/>
      <c r="AB457" s="160">
        <v>80</v>
      </c>
      <c r="AC457" s="160"/>
      <c r="AD457" s="157"/>
      <c r="AE457" s="157">
        <v>2007</v>
      </c>
      <c r="AF457" s="157"/>
      <c r="AG457" s="157"/>
      <c r="AH457" s="157"/>
      <c r="AI457" s="157"/>
      <c r="AJ457" s="157"/>
      <c r="AK457" s="157"/>
      <c r="AL457" s="160">
        <v>7300</v>
      </c>
      <c r="AM457" s="160"/>
      <c r="AN457" s="157"/>
      <c r="AO457" s="157"/>
      <c r="AP457" s="157"/>
      <c r="AQ457" s="157"/>
      <c r="AR457" s="157"/>
      <c r="AS457" s="157"/>
      <c r="AT457" s="157"/>
      <c r="AU457" s="157"/>
      <c r="AV457" s="157"/>
      <c r="AW457" s="157"/>
      <c r="AX457" s="157"/>
      <c r="AY457" s="157"/>
      <c r="AZ457" s="157"/>
      <c r="BA457" s="157"/>
      <c r="BB457" s="157"/>
      <c r="BC457" s="157"/>
      <c r="BD457" s="157"/>
      <c r="BE457" s="157"/>
      <c r="BF457" s="167"/>
    </row>
    <row r="458" spans="1:58" s="72" customFormat="1" ht="24.95" hidden="1" customHeight="1">
      <c r="A458" s="569"/>
      <c r="B458" s="164"/>
      <c r="C458" s="157" t="s">
        <v>7423</v>
      </c>
      <c r="D458" s="157"/>
      <c r="E458" s="157" t="s">
        <v>7759</v>
      </c>
      <c r="F458" s="157" t="s">
        <v>7423</v>
      </c>
      <c r="G458" s="157"/>
      <c r="H458" s="186"/>
      <c r="I458" s="157" t="s">
        <v>7423</v>
      </c>
      <c r="J458" s="157"/>
      <c r="K458" s="157"/>
      <c r="L458" s="160">
        <v>9023</v>
      </c>
      <c r="M458" s="160">
        <v>3698</v>
      </c>
      <c r="N458" s="160">
        <v>3698</v>
      </c>
      <c r="O458" s="170" t="s">
        <v>396</v>
      </c>
      <c r="P458" s="160"/>
      <c r="Q458" s="160"/>
      <c r="R458" s="160"/>
      <c r="S458" s="160"/>
      <c r="T458" s="160"/>
      <c r="U458" s="160"/>
      <c r="V458" s="160"/>
      <c r="W458" s="160">
        <v>25</v>
      </c>
      <c r="X458" s="160">
        <v>10</v>
      </c>
      <c r="Y458" s="160">
        <v>4</v>
      </c>
      <c r="Z458" s="160">
        <v>210</v>
      </c>
      <c r="AA458" s="157"/>
      <c r="AB458" s="160">
        <v>60</v>
      </c>
      <c r="AC458" s="160"/>
      <c r="AD458" s="157"/>
      <c r="AE458" s="157">
        <v>2014</v>
      </c>
      <c r="AF458" s="157"/>
      <c r="AG458" s="157"/>
      <c r="AH458" s="157"/>
      <c r="AI458" s="157"/>
      <c r="AJ458" s="157"/>
      <c r="AK458" s="157"/>
      <c r="AL458" s="160">
        <v>5000</v>
      </c>
      <c r="AM458" s="160"/>
      <c r="AN458" s="157"/>
      <c r="AO458" s="157"/>
      <c r="AP458" s="157"/>
      <c r="AQ458" s="157"/>
      <c r="AR458" s="157"/>
      <c r="AS458" s="157"/>
      <c r="AT458" s="157"/>
      <c r="AU458" s="157"/>
      <c r="AV458" s="157"/>
      <c r="AW458" s="157"/>
      <c r="AX458" s="157"/>
      <c r="AY458" s="157"/>
      <c r="AZ458" s="157"/>
      <c r="BA458" s="157"/>
      <c r="BB458" s="157"/>
      <c r="BC458" s="157"/>
      <c r="BD458" s="157"/>
      <c r="BE458" s="157"/>
      <c r="BF458" s="167" t="s">
        <v>2618</v>
      </c>
    </row>
    <row r="459" spans="1:58" s="72" customFormat="1" ht="24.95" hidden="1" customHeight="1">
      <c r="A459" s="569"/>
      <c r="B459" s="164"/>
      <c r="C459" s="157" t="s">
        <v>7438</v>
      </c>
      <c r="D459" s="157"/>
      <c r="E459" s="157" t="s">
        <v>7902</v>
      </c>
      <c r="F459" s="157" t="s">
        <v>7438</v>
      </c>
      <c r="G459" s="157"/>
      <c r="H459" s="186"/>
      <c r="I459" s="157" t="s">
        <v>7438</v>
      </c>
      <c r="J459" s="157"/>
      <c r="K459" s="157"/>
      <c r="L459" s="160">
        <v>14748</v>
      </c>
      <c r="M459" s="160">
        <v>2071</v>
      </c>
      <c r="N459" s="160">
        <v>3252</v>
      </c>
      <c r="O459" s="170" t="s">
        <v>396</v>
      </c>
      <c r="P459" s="160"/>
      <c r="Q459" s="160"/>
      <c r="R459" s="160"/>
      <c r="S459" s="160"/>
      <c r="T459" s="160"/>
      <c r="U459" s="160"/>
      <c r="V459" s="160"/>
      <c r="W459" s="160">
        <v>25</v>
      </c>
      <c r="X459" s="160">
        <v>12</v>
      </c>
      <c r="Y459" s="160">
        <v>5</v>
      </c>
      <c r="Z459" s="160">
        <v>300</v>
      </c>
      <c r="AA459" s="157"/>
      <c r="AB459" s="160"/>
      <c r="AC459" s="160"/>
      <c r="AD459" s="157"/>
      <c r="AE459" s="157">
        <v>2005</v>
      </c>
      <c r="AF459" s="157"/>
      <c r="AG459" s="157"/>
      <c r="AH459" s="157"/>
      <c r="AI459" s="157"/>
      <c r="AJ459" s="157"/>
      <c r="AK459" s="157"/>
      <c r="AL459" s="160">
        <v>10686</v>
      </c>
      <c r="AM459" s="160">
        <v>10686</v>
      </c>
      <c r="AN459" s="157"/>
      <c r="AO459" s="157"/>
      <c r="AP459" s="157"/>
      <c r="AQ459" s="157"/>
      <c r="AR459" s="157"/>
      <c r="AS459" s="157"/>
      <c r="AT459" s="157"/>
      <c r="AU459" s="157"/>
      <c r="AV459" s="157"/>
      <c r="AW459" s="157"/>
      <c r="AX459" s="157"/>
      <c r="AY459" s="157"/>
      <c r="AZ459" s="157"/>
      <c r="BA459" s="157"/>
      <c r="BB459" s="157"/>
      <c r="BC459" s="157"/>
      <c r="BD459" s="157"/>
      <c r="BE459" s="157"/>
      <c r="BF459" s="167"/>
    </row>
    <row r="460" spans="1:58" s="72" customFormat="1" ht="24.95" hidden="1" customHeight="1">
      <c r="A460" s="569"/>
      <c r="B460" s="164"/>
      <c r="C460" s="170" t="s">
        <v>7430</v>
      </c>
      <c r="D460" s="170"/>
      <c r="E460" s="170" t="s">
        <v>11845</v>
      </c>
      <c r="F460" s="170" t="s">
        <v>7430</v>
      </c>
      <c r="G460" s="170"/>
      <c r="H460" s="170"/>
      <c r="I460" s="170" t="s">
        <v>15152</v>
      </c>
      <c r="J460" s="170"/>
      <c r="K460" s="170"/>
      <c r="L460" s="167">
        <v>19442</v>
      </c>
      <c r="M460" s="167">
        <v>9492</v>
      </c>
      <c r="N460" s="167">
        <v>9493</v>
      </c>
      <c r="O460" s="170" t="s">
        <v>396</v>
      </c>
      <c r="P460" s="167"/>
      <c r="Q460" s="167"/>
      <c r="R460" s="167"/>
      <c r="S460" s="167"/>
      <c r="T460" s="167"/>
      <c r="U460" s="167"/>
      <c r="V460" s="167"/>
      <c r="W460" s="167">
        <v>25</v>
      </c>
      <c r="X460" s="167">
        <v>9</v>
      </c>
      <c r="Y460" s="167">
        <v>4</v>
      </c>
      <c r="Z460" s="167">
        <v>225</v>
      </c>
      <c r="AA460" s="170"/>
      <c r="AB460" s="167">
        <v>100</v>
      </c>
      <c r="AC460" s="167"/>
      <c r="AD460" s="170"/>
      <c r="AE460" s="170">
        <v>2013</v>
      </c>
      <c r="AF460" s="170"/>
      <c r="AG460" s="170"/>
      <c r="AH460" s="170"/>
      <c r="AI460" s="170"/>
      <c r="AJ460" s="170"/>
      <c r="AK460" s="170"/>
      <c r="AL460" s="167">
        <v>26800</v>
      </c>
      <c r="AM460" s="167"/>
      <c r="AN460" s="170"/>
      <c r="AO460" s="170"/>
      <c r="AP460" s="170"/>
      <c r="AQ460" s="170"/>
      <c r="AR460" s="170"/>
      <c r="AS460" s="170"/>
      <c r="AT460" s="170"/>
      <c r="AU460" s="170"/>
      <c r="AV460" s="170"/>
      <c r="AW460" s="170"/>
      <c r="AX460" s="170"/>
      <c r="AY460" s="170"/>
      <c r="AZ460" s="170"/>
      <c r="BA460" s="170"/>
      <c r="BB460" s="170"/>
      <c r="BC460" s="170"/>
      <c r="BD460" s="170"/>
      <c r="BE460" s="170"/>
      <c r="BF460" s="170" t="s">
        <v>11846</v>
      </c>
    </row>
    <row r="461" spans="1:58" s="72" customFormat="1" ht="24.95" hidden="1" customHeight="1">
      <c r="A461" s="569"/>
      <c r="B461" s="164"/>
      <c r="C461" s="170" t="s">
        <v>7450</v>
      </c>
      <c r="D461" s="170"/>
      <c r="E461" s="170" t="s">
        <v>7903</v>
      </c>
      <c r="F461" s="170" t="s">
        <v>7450</v>
      </c>
      <c r="G461" s="170"/>
      <c r="H461" s="170"/>
      <c r="I461" s="170" t="s">
        <v>7904</v>
      </c>
      <c r="J461" s="170"/>
      <c r="K461" s="170"/>
      <c r="L461" s="167">
        <v>3593</v>
      </c>
      <c r="M461" s="167">
        <v>854</v>
      </c>
      <c r="N461" s="167">
        <v>854</v>
      </c>
      <c r="O461" s="170" t="s">
        <v>396</v>
      </c>
      <c r="P461" s="167"/>
      <c r="Q461" s="167"/>
      <c r="R461" s="167"/>
      <c r="S461" s="167"/>
      <c r="T461" s="167"/>
      <c r="U461" s="167"/>
      <c r="V461" s="167"/>
      <c r="W461" s="167">
        <v>25</v>
      </c>
      <c r="X461" s="167">
        <v>10</v>
      </c>
      <c r="Y461" s="167">
        <v>5</v>
      </c>
      <c r="Z461" s="167">
        <v>250</v>
      </c>
      <c r="AA461" s="170"/>
      <c r="AB461" s="167"/>
      <c r="AC461" s="167"/>
      <c r="AD461" s="170"/>
      <c r="AE461" s="170">
        <v>1999</v>
      </c>
      <c r="AF461" s="170"/>
      <c r="AG461" s="170"/>
      <c r="AH461" s="170"/>
      <c r="AI461" s="170"/>
      <c r="AJ461" s="170"/>
      <c r="AK461" s="170"/>
      <c r="AL461" s="606">
        <v>1100</v>
      </c>
      <c r="AM461" s="167">
        <v>1100</v>
      </c>
      <c r="AN461" s="170"/>
      <c r="AO461" s="170"/>
      <c r="AP461" s="170"/>
      <c r="AQ461" s="170"/>
      <c r="AR461" s="170"/>
      <c r="AS461" s="170"/>
      <c r="AT461" s="170"/>
      <c r="AU461" s="170"/>
      <c r="AV461" s="170"/>
      <c r="AW461" s="170"/>
      <c r="AX461" s="170"/>
      <c r="AY461" s="170"/>
      <c r="AZ461" s="170"/>
      <c r="BA461" s="170"/>
      <c r="BB461" s="170"/>
      <c r="BC461" s="170"/>
      <c r="BD461" s="170"/>
      <c r="BE461" s="170"/>
      <c r="BF461" s="170"/>
    </row>
    <row r="462" spans="1:58" s="72" customFormat="1" ht="24.95" hidden="1" customHeight="1">
      <c r="A462" s="569"/>
      <c r="B462" s="479"/>
      <c r="C462" s="197" t="s">
        <v>7461</v>
      </c>
      <c r="D462" s="170" t="s">
        <v>7891</v>
      </c>
      <c r="E462" s="170" t="s">
        <v>7905</v>
      </c>
      <c r="F462" s="170" t="s">
        <v>7461</v>
      </c>
      <c r="G462" s="170" t="s">
        <v>7893</v>
      </c>
      <c r="H462" s="170" t="s">
        <v>7894</v>
      </c>
      <c r="I462" s="170" t="s">
        <v>1119</v>
      </c>
      <c r="J462" s="170" t="s">
        <v>7895</v>
      </c>
      <c r="K462" s="170" t="s">
        <v>958</v>
      </c>
      <c r="L462" s="167">
        <v>32834</v>
      </c>
      <c r="M462" s="167">
        <v>893</v>
      </c>
      <c r="N462" s="167">
        <v>893</v>
      </c>
      <c r="O462" s="170" t="s">
        <v>396</v>
      </c>
      <c r="P462" s="167"/>
      <c r="Q462" s="167"/>
      <c r="R462" s="167"/>
      <c r="S462" s="167"/>
      <c r="T462" s="167"/>
      <c r="U462" s="167"/>
      <c r="V462" s="167"/>
      <c r="W462" s="167">
        <v>25</v>
      </c>
      <c r="X462" s="167">
        <v>11</v>
      </c>
      <c r="Y462" s="167">
        <v>5</v>
      </c>
      <c r="Z462" s="167">
        <v>345</v>
      </c>
      <c r="AA462" s="170">
        <v>53</v>
      </c>
      <c r="AB462" s="167">
        <v>200</v>
      </c>
      <c r="AC462" s="167">
        <v>200</v>
      </c>
      <c r="AD462" s="170"/>
      <c r="AE462" s="170">
        <v>2000</v>
      </c>
      <c r="AF462" s="170">
        <v>1478</v>
      </c>
      <c r="AG462" s="170">
        <v>500</v>
      </c>
      <c r="AH462" s="170"/>
      <c r="AI462" s="170">
        <v>2200</v>
      </c>
      <c r="AJ462" s="170">
        <v>2500</v>
      </c>
      <c r="AK462" s="170" t="s">
        <v>689</v>
      </c>
      <c r="AL462" s="167">
        <v>14700</v>
      </c>
      <c r="AM462" s="167">
        <v>14700</v>
      </c>
      <c r="AN462" s="170"/>
      <c r="AO462" s="170"/>
      <c r="AP462" s="170"/>
      <c r="AQ462" s="170"/>
      <c r="AR462" s="170"/>
      <c r="AS462" s="170"/>
      <c r="AT462" s="170" t="s">
        <v>7897</v>
      </c>
      <c r="AU462" s="170">
        <v>1</v>
      </c>
      <c r="AV462" s="170">
        <v>1170.1199999999999</v>
      </c>
      <c r="AW462" s="170" t="s">
        <v>7898</v>
      </c>
      <c r="AX462" s="170" t="s">
        <v>7899</v>
      </c>
      <c r="AY462" s="170" t="s">
        <v>2068</v>
      </c>
      <c r="AZ462" s="170">
        <v>1</v>
      </c>
      <c r="BA462" s="170">
        <v>155.94</v>
      </c>
      <c r="BB462" s="170" t="s">
        <v>394</v>
      </c>
      <c r="BC462" s="170" t="s">
        <v>7900</v>
      </c>
      <c r="BD462" s="170" t="s">
        <v>1456</v>
      </c>
      <c r="BE462" s="170">
        <v>1</v>
      </c>
      <c r="BF462" s="170"/>
    </row>
    <row r="463" spans="1:58" s="72" customFormat="1" ht="24.95" hidden="1" customHeight="1">
      <c r="A463" s="569"/>
      <c r="B463" s="164"/>
      <c r="C463" s="488" t="s">
        <v>2061</v>
      </c>
      <c r="D463" s="157" t="s">
        <v>2062</v>
      </c>
      <c r="E463" s="157" t="s">
        <v>2063</v>
      </c>
      <c r="F463" s="157" t="s">
        <v>2061</v>
      </c>
      <c r="G463" s="157" t="s">
        <v>2064</v>
      </c>
      <c r="H463" s="186" t="s">
        <v>2065</v>
      </c>
      <c r="I463" s="157" t="s">
        <v>2061</v>
      </c>
      <c r="J463" s="157" t="s">
        <v>2066</v>
      </c>
      <c r="K463" s="157"/>
      <c r="L463" s="160">
        <v>3620</v>
      </c>
      <c r="M463" s="160">
        <v>1649</v>
      </c>
      <c r="N463" s="160">
        <v>2890</v>
      </c>
      <c r="O463" s="157" t="s">
        <v>396</v>
      </c>
      <c r="P463" s="160"/>
      <c r="Q463" s="160"/>
      <c r="R463" s="160"/>
      <c r="S463" s="160"/>
      <c r="T463" s="160"/>
      <c r="U463" s="160"/>
      <c r="V463" s="160"/>
      <c r="W463" s="160">
        <v>25</v>
      </c>
      <c r="X463" s="160">
        <v>14</v>
      </c>
      <c r="Y463" s="160">
        <v>6</v>
      </c>
      <c r="Z463" s="160">
        <v>380</v>
      </c>
      <c r="AA463" s="157">
        <v>120</v>
      </c>
      <c r="AB463" s="160">
        <v>200</v>
      </c>
      <c r="AC463" s="160">
        <v>120</v>
      </c>
      <c r="AD463" s="157"/>
      <c r="AE463" s="157">
        <v>2014</v>
      </c>
      <c r="AF463" s="157">
        <v>1901</v>
      </c>
      <c r="AG463" s="157"/>
      <c r="AH463" s="157">
        <v>3000</v>
      </c>
      <c r="AI463" s="157"/>
      <c r="AJ463" s="157"/>
      <c r="AK463" s="157"/>
      <c r="AL463" s="160">
        <v>7800</v>
      </c>
      <c r="AM463" s="160">
        <v>5246</v>
      </c>
      <c r="AN463" s="157" t="s">
        <v>2067</v>
      </c>
      <c r="AO463" s="157"/>
      <c r="AP463" s="157"/>
      <c r="AQ463" s="157"/>
      <c r="AR463" s="157"/>
      <c r="AS463" s="157"/>
      <c r="AT463" s="157" t="s">
        <v>2068</v>
      </c>
      <c r="AU463" s="157"/>
      <c r="AV463" s="157" t="s">
        <v>2069</v>
      </c>
      <c r="AW463" s="157" t="s">
        <v>2070</v>
      </c>
      <c r="AX463" s="157" t="s">
        <v>2071</v>
      </c>
      <c r="AY463" s="157" t="s">
        <v>1456</v>
      </c>
      <c r="AZ463" s="157"/>
      <c r="BA463" s="157" t="s">
        <v>2072</v>
      </c>
      <c r="BB463" s="157"/>
      <c r="BC463" s="157" t="s">
        <v>2071</v>
      </c>
      <c r="BD463" s="157" t="s">
        <v>2073</v>
      </c>
      <c r="BE463" s="157"/>
      <c r="BF463" s="157" t="s">
        <v>15178</v>
      </c>
    </row>
    <row r="464" spans="1:58" s="72" customFormat="1" ht="24.95" hidden="1" customHeight="1">
      <c r="A464" s="569"/>
      <c r="B464" s="164"/>
      <c r="C464" s="488" t="s">
        <v>7459</v>
      </c>
      <c r="D464" s="157"/>
      <c r="E464" s="157" t="s">
        <v>12679</v>
      </c>
      <c r="F464" s="157" t="s">
        <v>7459</v>
      </c>
      <c r="G464" s="157"/>
      <c r="H464" s="574"/>
      <c r="I464" s="157" t="s">
        <v>7459</v>
      </c>
      <c r="J464" s="157"/>
      <c r="K464" s="157"/>
      <c r="L464" s="160">
        <v>4573</v>
      </c>
      <c r="M464" s="160">
        <v>1800</v>
      </c>
      <c r="N464" s="160">
        <v>4622</v>
      </c>
      <c r="O464" s="157" t="s">
        <v>396</v>
      </c>
      <c r="P464" s="160"/>
      <c r="Q464" s="160"/>
      <c r="R464" s="160"/>
      <c r="S464" s="160">
        <v>25</v>
      </c>
      <c r="T464" s="160">
        <v>14</v>
      </c>
      <c r="U464" s="160">
        <v>8</v>
      </c>
      <c r="V464" s="160"/>
      <c r="W464" s="160"/>
      <c r="X464" s="160"/>
      <c r="Y464" s="160"/>
      <c r="Z464" s="160"/>
      <c r="AA464" s="157"/>
      <c r="AB464" s="160"/>
      <c r="AC464" s="160"/>
      <c r="AD464" s="157"/>
      <c r="AE464" s="157">
        <v>2018</v>
      </c>
      <c r="AF464" s="157"/>
      <c r="AG464" s="157"/>
      <c r="AH464" s="157"/>
      <c r="AI464" s="157"/>
      <c r="AJ464" s="157"/>
      <c r="AK464" s="157"/>
      <c r="AL464" s="160">
        <v>13500</v>
      </c>
      <c r="AM464" s="160"/>
      <c r="AN464" s="157"/>
      <c r="AO464" s="157"/>
      <c r="AP464" s="157"/>
      <c r="AQ464" s="157"/>
      <c r="AR464" s="157"/>
      <c r="AS464" s="157"/>
      <c r="AT464" s="157"/>
      <c r="AU464" s="157"/>
      <c r="AV464" s="157"/>
      <c r="AW464" s="157"/>
      <c r="AX464" s="157"/>
      <c r="AY464" s="157"/>
      <c r="AZ464" s="157"/>
      <c r="BA464" s="157"/>
      <c r="BB464" s="157"/>
      <c r="BC464" s="157"/>
      <c r="BD464" s="157"/>
      <c r="BE464" s="157"/>
      <c r="BF464" s="167"/>
    </row>
    <row r="465" spans="1:58" s="72" customFormat="1" ht="24.95" hidden="1" customHeight="1">
      <c r="A465" s="569"/>
      <c r="B465" s="164"/>
      <c r="C465" s="488" t="s">
        <v>7458</v>
      </c>
      <c r="D465" s="157"/>
      <c r="E465" s="157" t="s">
        <v>7906</v>
      </c>
      <c r="F465" s="157" t="s">
        <v>7458</v>
      </c>
      <c r="G465" s="157"/>
      <c r="H465" s="186"/>
      <c r="I465" s="157" t="s">
        <v>7458</v>
      </c>
      <c r="J465" s="157"/>
      <c r="K465" s="157"/>
      <c r="L465" s="160">
        <v>9323</v>
      </c>
      <c r="M465" s="160">
        <v>1684</v>
      </c>
      <c r="N465" s="160">
        <v>2996</v>
      </c>
      <c r="O465" s="157" t="s">
        <v>396</v>
      </c>
      <c r="P465" s="160"/>
      <c r="Q465" s="160"/>
      <c r="R465" s="160"/>
      <c r="S465" s="160"/>
      <c r="T465" s="160"/>
      <c r="U465" s="160"/>
      <c r="V465" s="160"/>
      <c r="W465" s="160">
        <v>25</v>
      </c>
      <c r="X465" s="160">
        <v>10</v>
      </c>
      <c r="Y465" s="160">
        <v>4</v>
      </c>
      <c r="Z465" s="160">
        <v>517</v>
      </c>
      <c r="AA465" s="157"/>
      <c r="AB465" s="160"/>
      <c r="AC465" s="160"/>
      <c r="AD465" s="157"/>
      <c r="AE465" s="157">
        <v>2006</v>
      </c>
      <c r="AF465" s="157"/>
      <c r="AG465" s="157"/>
      <c r="AH465" s="157"/>
      <c r="AI465" s="157"/>
      <c r="AJ465" s="157"/>
      <c r="AK465" s="157"/>
      <c r="AL465" s="160">
        <v>7050</v>
      </c>
      <c r="AM465" s="160">
        <v>7050</v>
      </c>
      <c r="AN465" s="157"/>
      <c r="AO465" s="157"/>
      <c r="AP465" s="157"/>
      <c r="AQ465" s="157"/>
      <c r="AR465" s="157"/>
      <c r="AS465" s="157"/>
      <c r="AT465" s="157"/>
      <c r="AU465" s="157"/>
      <c r="AV465" s="157"/>
      <c r="AW465" s="157"/>
      <c r="AX465" s="157"/>
      <c r="AY465" s="157"/>
      <c r="AZ465" s="157"/>
      <c r="BA465" s="157"/>
      <c r="BB465" s="157"/>
      <c r="BC465" s="157"/>
      <c r="BD465" s="157"/>
      <c r="BE465" s="157"/>
      <c r="BF465" s="157"/>
    </row>
    <row r="466" spans="1:58" s="72" customFormat="1" ht="24.95" hidden="1" customHeight="1">
      <c r="A466" s="569" t="s">
        <v>255</v>
      </c>
      <c r="B466" s="198" t="s">
        <v>2442</v>
      </c>
      <c r="C466" s="488" t="s">
        <v>2443</v>
      </c>
      <c r="D466" s="157"/>
      <c r="E466" s="331">
        <f>COUNTA(E467:E495)</f>
        <v>29</v>
      </c>
      <c r="F466" s="157"/>
      <c r="G466" s="157"/>
      <c r="H466" s="186"/>
      <c r="I466" s="157"/>
      <c r="J466" s="157"/>
      <c r="K466" s="157"/>
      <c r="L466" s="160">
        <f>SUM(L467:L495)</f>
        <v>592441</v>
      </c>
      <c r="M466" s="160">
        <f>SUM(M467:M495)</f>
        <v>83640.09</v>
      </c>
      <c r="N466" s="160">
        <f>SUM(N467:N495)</f>
        <v>132179.70000000001</v>
      </c>
      <c r="O466" s="157"/>
      <c r="P466" s="160"/>
      <c r="Q466" s="160"/>
      <c r="R466" s="160"/>
      <c r="S466" s="160"/>
      <c r="T466" s="160"/>
      <c r="U466" s="160"/>
      <c r="V466" s="160"/>
      <c r="W466" s="160"/>
      <c r="X466" s="160"/>
      <c r="Y466" s="607"/>
      <c r="Z466" s="160"/>
      <c r="AA466" s="157"/>
      <c r="AB466" s="160"/>
      <c r="AC466" s="157"/>
      <c r="AD466" s="157"/>
      <c r="AE466" s="157"/>
      <c r="AF466" s="157"/>
      <c r="AG466" s="157"/>
      <c r="AH466" s="157"/>
      <c r="AI466" s="157"/>
      <c r="AJ466" s="157"/>
      <c r="AK466" s="157"/>
      <c r="AL466" s="160"/>
      <c r="AM466" s="157"/>
      <c r="AN466" s="157"/>
      <c r="AO466" s="157"/>
      <c r="AP466" s="157"/>
      <c r="AQ466" s="157"/>
      <c r="AR466" s="157"/>
      <c r="AS466" s="157"/>
      <c r="AT466" s="157"/>
      <c r="AU466" s="157"/>
      <c r="AV466" s="157"/>
      <c r="AW466" s="157"/>
      <c r="AX466" s="157"/>
      <c r="AY466" s="157"/>
      <c r="AZ466" s="157"/>
      <c r="BA466" s="157"/>
      <c r="BB466" s="157"/>
      <c r="BC466" s="157"/>
      <c r="BD466" s="157"/>
      <c r="BE466" s="157"/>
      <c r="BF466" s="157"/>
    </row>
    <row r="467" spans="1:58" s="72" customFormat="1" ht="24.95" hidden="1" customHeight="1">
      <c r="A467" s="569" t="s">
        <v>145</v>
      </c>
      <c r="B467" s="164"/>
      <c r="C467" s="157" t="s">
        <v>296</v>
      </c>
      <c r="D467" s="157" t="s">
        <v>7909</v>
      </c>
      <c r="E467" s="157" t="s">
        <v>8824</v>
      </c>
      <c r="F467" s="157" t="s">
        <v>296</v>
      </c>
      <c r="G467" s="157" t="s">
        <v>7911</v>
      </c>
      <c r="H467" s="186"/>
      <c r="I467" s="157" t="s">
        <v>299</v>
      </c>
      <c r="J467" s="157"/>
      <c r="K467" s="157" t="s">
        <v>1515</v>
      </c>
      <c r="L467" s="160">
        <v>39626</v>
      </c>
      <c r="M467" s="160">
        <v>8206</v>
      </c>
      <c r="N467" s="160">
        <v>14329</v>
      </c>
      <c r="O467" s="157" t="s">
        <v>396</v>
      </c>
      <c r="P467" s="160">
        <v>25</v>
      </c>
      <c r="Q467" s="160">
        <v>25</v>
      </c>
      <c r="R467" s="160">
        <v>5</v>
      </c>
      <c r="S467" s="160">
        <v>50</v>
      </c>
      <c r="T467" s="160">
        <v>25</v>
      </c>
      <c r="U467" s="160">
        <v>10</v>
      </c>
      <c r="V467" s="160">
        <v>1250</v>
      </c>
      <c r="W467" s="160">
        <v>15</v>
      </c>
      <c r="X467" s="160">
        <v>8</v>
      </c>
      <c r="Y467" s="160">
        <v>0</v>
      </c>
      <c r="Z467" s="160">
        <v>113</v>
      </c>
      <c r="AA467" s="157">
        <v>112</v>
      </c>
      <c r="AB467" s="160">
        <v>3078</v>
      </c>
      <c r="AC467" s="160">
        <v>3078</v>
      </c>
      <c r="AD467" s="157" t="s">
        <v>3698</v>
      </c>
      <c r="AE467" s="157">
        <v>1997</v>
      </c>
      <c r="AF467" s="157">
        <v>30156</v>
      </c>
      <c r="AG467" s="157"/>
      <c r="AH467" s="157"/>
      <c r="AI467" s="157"/>
      <c r="AJ467" s="157"/>
      <c r="AK467" s="157"/>
      <c r="AL467" s="160">
        <v>27716</v>
      </c>
      <c r="AM467" s="157"/>
      <c r="AN467" s="157"/>
      <c r="AO467" s="157">
        <v>1</v>
      </c>
      <c r="AP467" s="157">
        <v>380</v>
      </c>
      <c r="AQ467" s="157">
        <v>1400</v>
      </c>
      <c r="AR467" s="157"/>
      <c r="AS467" s="157"/>
      <c r="AT467" s="157"/>
      <c r="AU467" s="157"/>
      <c r="AV467" s="157"/>
      <c r="AW467" s="157"/>
      <c r="AX467" s="157"/>
      <c r="AY467" s="157"/>
      <c r="AZ467" s="157"/>
      <c r="BA467" s="157"/>
      <c r="BB467" s="157"/>
      <c r="BC467" s="157"/>
      <c r="BD467" s="157"/>
      <c r="BE467" s="157"/>
      <c r="BF467" s="157"/>
    </row>
    <row r="468" spans="1:58" s="72" customFormat="1" ht="24.95" hidden="1" customHeight="1">
      <c r="A468" s="569" t="s">
        <v>145</v>
      </c>
      <c r="B468" s="164"/>
      <c r="C468" s="157" t="s">
        <v>296</v>
      </c>
      <c r="D468" s="157" t="s">
        <v>8825</v>
      </c>
      <c r="E468" s="157" t="s">
        <v>8826</v>
      </c>
      <c r="F468" s="157" t="s">
        <v>296</v>
      </c>
      <c r="G468" s="157" t="s">
        <v>7911</v>
      </c>
      <c r="H468" s="186"/>
      <c r="I468" s="157" t="s">
        <v>299</v>
      </c>
      <c r="J468" s="157"/>
      <c r="K468" s="157" t="s">
        <v>1515</v>
      </c>
      <c r="L468" s="160">
        <v>31780</v>
      </c>
      <c r="M468" s="160">
        <v>1287</v>
      </c>
      <c r="N468" s="160">
        <v>1287</v>
      </c>
      <c r="O468" s="157" t="s">
        <v>396</v>
      </c>
      <c r="P468" s="160"/>
      <c r="Q468" s="160"/>
      <c r="R468" s="160"/>
      <c r="S468" s="160"/>
      <c r="T468" s="160"/>
      <c r="U468" s="160"/>
      <c r="V468" s="160"/>
      <c r="W468" s="160">
        <v>25</v>
      </c>
      <c r="X468" s="160">
        <v>30</v>
      </c>
      <c r="Y468" s="160">
        <v>6</v>
      </c>
      <c r="Z468" s="160">
        <v>1287</v>
      </c>
      <c r="AA468" s="157"/>
      <c r="AB468" s="160"/>
      <c r="AC468" s="160"/>
      <c r="AD468" s="157"/>
      <c r="AE468" s="157">
        <v>1997</v>
      </c>
      <c r="AF468" s="157"/>
      <c r="AG468" s="157"/>
      <c r="AH468" s="157"/>
      <c r="AI468" s="157"/>
      <c r="AJ468" s="157"/>
      <c r="AK468" s="157"/>
      <c r="AL468" s="160"/>
      <c r="AM468" s="157"/>
      <c r="AN468" s="157"/>
      <c r="AO468" s="157"/>
      <c r="AP468" s="157"/>
      <c r="AQ468" s="157">
        <v>1000</v>
      </c>
      <c r="AR468" s="157"/>
      <c r="AS468" s="157"/>
      <c r="AT468" s="157"/>
      <c r="AU468" s="157"/>
      <c r="AV468" s="157"/>
      <c r="AW468" s="157"/>
      <c r="AX468" s="157"/>
      <c r="AY468" s="157"/>
      <c r="AZ468" s="157"/>
      <c r="BA468" s="157"/>
      <c r="BB468" s="157"/>
      <c r="BC468" s="157"/>
      <c r="BD468" s="157"/>
      <c r="BE468" s="157"/>
      <c r="BF468" s="157" t="s">
        <v>8827</v>
      </c>
    </row>
    <row r="469" spans="1:58" s="1320" customFormat="1" ht="24.95" hidden="1" customHeight="1">
      <c r="A469" s="569" t="s">
        <v>145</v>
      </c>
      <c r="B469" s="164"/>
      <c r="C469" s="1492" t="s">
        <v>296</v>
      </c>
      <c r="D469" s="1492" t="s">
        <v>8828</v>
      </c>
      <c r="E469" s="1492" t="s">
        <v>8829</v>
      </c>
      <c r="F469" s="1492" t="s">
        <v>296</v>
      </c>
      <c r="G469" s="1492" t="s">
        <v>7911</v>
      </c>
      <c r="H469" s="1326"/>
      <c r="I469" s="1492" t="s">
        <v>299</v>
      </c>
      <c r="J469" s="1492"/>
      <c r="K469" s="1492" t="s">
        <v>1515</v>
      </c>
      <c r="L469" s="1493">
        <v>7616</v>
      </c>
      <c r="M469" s="1493">
        <v>3385</v>
      </c>
      <c r="N469" s="1493">
        <v>3385</v>
      </c>
      <c r="O469" s="1492" t="s">
        <v>396</v>
      </c>
      <c r="P469" s="1493"/>
      <c r="Q469" s="1493"/>
      <c r="R469" s="1493"/>
      <c r="S469" s="1493"/>
      <c r="T469" s="1493"/>
      <c r="U469" s="1493"/>
      <c r="V469" s="1493"/>
      <c r="W469" s="1493">
        <v>50</v>
      </c>
      <c r="X469" s="1493">
        <v>20</v>
      </c>
      <c r="Y469" s="1493">
        <v>8</v>
      </c>
      <c r="Z469" s="1493">
        <v>1500</v>
      </c>
      <c r="AA469" s="1492"/>
      <c r="AB469" s="1493"/>
      <c r="AC469" s="1493"/>
      <c r="AD469" s="1492"/>
      <c r="AE469" s="1492">
        <v>1992</v>
      </c>
      <c r="AF469" s="1492">
        <v>7900</v>
      </c>
      <c r="AG469" s="1492"/>
      <c r="AH469" s="1492"/>
      <c r="AI469" s="1492"/>
      <c r="AJ469" s="1492"/>
      <c r="AK469" s="1492"/>
      <c r="AL469" s="1493">
        <v>7900</v>
      </c>
      <c r="AM469" s="1492"/>
      <c r="AN469" s="1492"/>
      <c r="AO469" s="1492"/>
      <c r="AP469" s="1492"/>
      <c r="AQ469" s="1492">
        <v>1000</v>
      </c>
      <c r="AR469" s="1492"/>
      <c r="AS469" s="1492"/>
      <c r="AT469" s="1492"/>
      <c r="AU469" s="1492"/>
      <c r="AV469" s="1492"/>
      <c r="AW469" s="1492"/>
      <c r="AX469" s="1492"/>
      <c r="AY469" s="1492"/>
      <c r="AZ469" s="1492"/>
      <c r="BA469" s="1492"/>
      <c r="BB469" s="1492"/>
      <c r="BC469" s="1492"/>
      <c r="BD469" s="1492"/>
      <c r="BE469" s="1492"/>
      <c r="BF469" s="1492" t="s">
        <v>8830</v>
      </c>
    </row>
    <row r="470" spans="1:58" s="1320" customFormat="1" ht="24.95" hidden="1" customHeight="1">
      <c r="A470" s="569"/>
      <c r="B470" s="164"/>
      <c r="C470" s="1492" t="s">
        <v>296</v>
      </c>
      <c r="D470" s="1492" t="s">
        <v>8828</v>
      </c>
      <c r="E470" s="1492" t="s">
        <v>8831</v>
      </c>
      <c r="F470" s="1492" t="s">
        <v>296</v>
      </c>
      <c r="G470" s="1492" t="s">
        <v>7911</v>
      </c>
      <c r="H470" s="1326"/>
      <c r="I470" s="1492" t="s">
        <v>299</v>
      </c>
      <c r="J470" s="1492"/>
      <c r="K470" s="1492" t="s">
        <v>1515</v>
      </c>
      <c r="L470" s="1493">
        <v>9916</v>
      </c>
      <c r="M470" s="1493">
        <v>3889</v>
      </c>
      <c r="N470" s="1493">
        <v>11903</v>
      </c>
      <c r="O470" s="1492" t="s">
        <v>396</v>
      </c>
      <c r="P470" s="1493"/>
      <c r="Q470" s="1493"/>
      <c r="R470" s="1493"/>
      <c r="S470" s="1493"/>
      <c r="T470" s="1493"/>
      <c r="U470" s="1493"/>
      <c r="V470" s="1493"/>
      <c r="W470" s="1493">
        <v>25</v>
      </c>
      <c r="X470" s="1493">
        <v>13</v>
      </c>
      <c r="Y470" s="1493">
        <v>6</v>
      </c>
      <c r="Z470" s="1493">
        <v>1209</v>
      </c>
      <c r="AA470" s="1492"/>
      <c r="AB470" s="1493"/>
      <c r="AC470" s="1493"/>
      <c r="AD470" s="1492"/>
      <c r="AE470" s="1492">
        <v>2009</v>
      </c>
      <c r="AF470" s="1492"/>
      <c r="AG470" s="1492"/>
      <c r="AH470" s="1492"/>
      <c r="AI470" s="1492"/>
      <c r="AJ470" s="1492"/>
      <c r="AK470" s="1492"/>
      <c r="AL470" s="1493"/>
      <c r="AM470" s="1492"/>
      <c r="AN470" s="1492"/>
      <c r="AO470" s="1492"/>
      <c r="AP470" s="1492"/>
      <c r="AQ470" s="1492"/>
      <c r="AR470" s="1492"/>
      <c r="AS470" s="1492"/>
      <c r="AT470" s="1492"/>
      <c r="AU470" s="1492"/>
      <c r="AV470" s="1492"/>
      <c r="AW470" s="1492"/>
      <c r="AX470" s="1492"/>
      <c r="AY470" s="1492"/>
      <c r="AZ470" s="1492"/>
      <c r="BA470" s="1492"/>
      <c r="BB470" s="1492"/>
      <c r="BC470" s="1492"/>
      <c r="BD470" s="1492"/>
      <c r="BE470" s="1492"/>
      <c r="BF470" s="1492" t="s">
        <v>8830</v>
      </c>
    </row>
    <row r="471" spans="1:58" s="72" customFormat="1" ht="24.95" hidden="1" customHeight="1">
      <c r="A471" s="569" t="s">
        <v>91</v>
      </c>
      <c r="B471" s="164"/>
      <c r="C471" s="157" t="s">
        <v>296</v>
      </c>
      <c r="D471" s="157" t="s">
        <v>297</v>
      </c>
      <c r="E471" s="157" t="s">
        <v>8832</v>
      </c>
      <c r="F471" s="157" t="s">
        <v>296</v>
      </c>
      <c r="G471" s="157" t="s">
        <v>8833</v>
      </c>
      <c r="H471" s="186" t="s">
        <v>303</v>
      </c>
      <c r="I471" s="157" t="s">
        <v>299</v>
      </c>
      <c r="J471" s="157">
        <v>13</v>
      </c>
      <c r="K471" s="157" t="s">
        <v>2796</v>
      </c>
      <c r="L471" s="160">
        <v>20476</v>
      </c>
      <c r="M471" s="160">
        <v>2870</v>
      </c>
      <c r="N471" s="160">
        <v>7915</v>
      </c>
      <c r="O471" s="157" t="s">
        <v>396</v>
      </c>
      <c r="P471" s="160"/>
      <c r="Q471" s="160"/>
      <c r="R471" s="160"/>
      <c r="S471" s="160"/>
      <c r="T471" s="160"/>
      <c r="U471" s="160"/>
      <c r="V471" s="160"/>
      <c r="W471" s="160">
        <v>25</v>
      </c>
      <c r="X471" s="160">
        <v>15</v>
      </c>
      <c r="Y471" s="160">
        <v>6</v>
      </c>
      <c r="Z471" s="160">
        <v>375</v>
      </c>
      <c r="AA471" s="157"/>
      <c r="AB471" s="160"/>
      <c r="AC471" s="160"/>
      <c r="AD471" s="157"/>
      <c r="AE471" s="157">
        <v>1989</v>
      </c>
      <c r="AF471" s="157"/>
      <c r="AG471" s="157"/>
      <c r="AH471" s="157"/>
      <c r="AI471" s="157"/>
      <c r="AJ471" s="157"/>
      <c r="AK471" s="157"/>
      <c r="AL471" s="160">
        <v>480</v>
      </c>
      <c r="AM471" s="157" t="s">
        <v>8526</v>
      </c>
      <c r="AN471" s="157"/>
      <c r="AO471" s="157"/>
      <c r="AP471" s="157"/>
      <c r="AQ471" s="157"/>
      <c r="AR471" s="157"/>
      <c r="AS471" s="157"/>
      <c r="AT471" s="157"/>
      <c r="AU471" s="157"/>
      <c r="AV471" s="157"/>
      <c r="AW471" s="157"/>
      <c r="AX471" s="157"/>
      <c r="AY471" s="157"/>
      <c r="AZ471" s="157"/>
      <c r="BA471" s="157"/>
      <c r="BB471" s="157"/>
      <c r="BC471" s="157"/>
      <c r="BD471" s="157"/>
      <c r="BE471" s="157"/>
      <c r="BF471" s="157" t="s">
        <v>8834</v>
      </c>
    </row>
    <row r="472" spans="1:58" s="1320" customFormat="1" ht="24.95" hidden="1" customHeight="1">
      <c r="A472" s="569" t="s">
        <v>310</v>
      </c>
      <c r="B472" s="164"/>
      <c r="C472" s="1299" t="s">
        <v>296</v>
      </c>
      <c r="D472" s="1299"/>
      <c r="E472" s="1299" t="s">
        <v>8835</v>
      </c>
      <c r="F472" s="1299" t="s">
        <v>296</v>
      </c>
      <c r="G472" s="1299"/>
      <c r="H472" s="1326"/>
      <c r="I472" s="1299" t="s">
        <v>299</v>
      </c>
      <c r="J472" s="1299"/>
      <c r="K472" s="1299"/>
      <c r="L472" s="1300">
        <v>29908</v>
      </c>
      <c r="M472" s="1300">
        <v>5825</v>
      </c>
      <c r="N472" s="1300">
        <v>13774</v>
      </c>
      <c r="O472" s="1299" t="s">
        <v>396</v>
      </c>
      <c r="P472" s="1300"/>
      <c r="Q472" s="1300"/>
      <c r="R472" s="1300"/>
      <c r="S472" s="1300"/>
      <c r="T472" s="1300"/>
      <c r="U472" s="1300"/>
      <c r="V472" s="1300"/>
      <c r="W472" s="1300">
        <v>50</v>
      </c>
      <c r="X472" s="1300">
        <v>21</v>
      </c>
      <c r="Y472" s="1300">
        <v>8</v>
      </c>
      <c r="Z472" s="1300">
        <v>1050</v>
      </c>
      <c r="AA472" s="1299"/>
      <c r="AB472" s="1300">
        <v>91</v>
      </c>
      <c r="AC472" s="1300">
        <v>91</v>
      </c>
      <c r="AD472" s="1299"/>
      <c r="AE472" s="1299">
        <v>2008</v>
      </c>
      <c r="AF472" s="1299"/>
      <c r="AG472" s="1299"/>
      <c r="AH472" s="1299"/>
      <c r="AI472" s="1299"/>
      <c r="AJ472" s="1299"/>
      <c r="AK472" s="1299"/>
      <c r="AL472" s="1300">
        <v>22800</v>
      </c>
      <c r="AM472" s="1299"/>
      <c r="AN472" s="1299"/>
      <c r="AO472" s="1299"/>
      <c r="AP472" s="1299"/>
      <c r="AQ472" s="1299"/>
      <c r="AR472" s="1299"/>
      <c r="AS472" s="1299"/>
      <c r="AT472" s="1299"/>
      <c r="AU472" s="1299"/>
      <c r="AV472" s="1299"/>
      <c r="AW472" s="1299"/>
      <c r="AX472" s="1299"/>
      <c r="AY472" s="1299"/>
      <c r="AZ472" s="1299"/>
      <c r="BA472" s="1299"/>
      <c r="BB472" s="1299"/>
      <c r="BC472" s="1299"/>
      <c r="BD472" s="1299"/>
      <c r="BE472" s="1299"/>
      <c r="BF472" s="1299" t="s">
        <v>11844</v>
      </c>
    </row>
    <row r="473" spans="1:58" s="72" customFormat="1" ht="24.95" hidden="1" customHeight="1">
      <c r="A473" s="569" t="s">
        <v>145</v>
      </c>
      <c r="B473" s="164"/>
      <c r="C473" s="674" t="s">
        <v>296</v>
      </c>
      <c r="D473" s="674"/>
      <c r="E473" s="674" t="s">
        <v>8836</v>
      </c>
      <c r="F473" s="674" t="s">
        <v>296</v>
      </c>
      <c r="G473" s="674"/>
      <c r="H473" s="186"/>
      <c r="I473" s="674" t="s">
        <v>299</v>
      </c>
      <c r="J473" s="674"/>
      <c r="K473" s="674"/>
      <c r="L473" s="672">
        <v>20476</v>
      </c>
      <c r="M473" s="672">
        <v>6226</v>
      </c>
      <c r="N473" s="672">
        <v>1532</v>
      </c>
      <c r="O473" s="674" t="s">
        <v>396</v>
      </c>
      <c r="P473" s="672"/>
      <c r="Q473" s="672"/>
      <c r="R473" s="672"/>
      <c r="S473" s="672"/>
      <c r="T473" s="672"/>
      <c r="U473" s="672"/>
      <c r="V473" s="672"/>
      <c r="W473" s="672">
        <v>25</v>
      </c>
      <c r="X473" s="672">
        <v>13</v>
      </c>
      <c r="Y473" s="672">
        <v>6</v>
      </c>
      <c r="Z473" s="672">
        <v>325</v>
      </c>
      <c r="AA473" s="674"/>
      <c r="AB473" s="672"/>
      <c r="AC473" s="672"/>
      <c r="AD473" s="674"/>
      <c r="AE473" s="674">
        <v>1989</v>
      </c>
      <c r="AF473" s="674"/>
      <c r="AG473" s="674"/>
      <c r="AH473" s="674"/>
      <c r="AI473" s="674"/>
      <c r="AJ473" s="674"/>
      <c r="AK473" s="674"/>
      <c r="AL473" s="672"/>
      <c r="AM473" s="674"/>
      <c r="AN473" s="674"/>
      <c r="AO473" s="674"/>
      <c r="AP473" s="674"/>
      <c r="AQ473" s="674"/>
      <c r="AR473" s="674"/>
      <c r="AS473" s="674"/>
      <c r="AT473" s="674"/>
      <c r="AU473" s="674"/>
      <c r="AV473" s="674"/>
      <c r="AW473" s="674"/>
      <c r="AX473" s="674"/>
      <c r="AY473" s="674"/>
      <c r="AZ473" s="674"/>
      <c r="BA473" s="674"/>
      <c r="BB473" s="674"/>
      <c r="BC473" s="674"/>
      <c r="BD473" s="674"/>
      <c r="BE473" s="674"/>
      <c r="BF473" s="674" t="s">
        <v>8837</v>
      </c>
    </row>
    <row r="474" spans="1:58" s="72" customFormat="1" ht="24.95" hidden="1" customHeight="1">
      <c r="A474" s="569"/>
      <c r="B474" s="164"/>
      <c r="C474" s="674" t="s">
        <v>296</v>
      </c>
      <c r="D474" s="674"/>
      <c r="E474" s="674" t="s">
        <v>8838</v>
      </c>
      <c r="F474" s="674" t="s">
        <v>296</v>
      </c>
      <c r="G474" s="674"/>
      <c r="H474" s="186"/>
      <c r="I474" s="674" t="s">
        <v>299</v>
      </c>
      <c r="J474" s="674"/>
      <c r="K474" s="674"/>
      <c r="L474" s="672">
        <v>26881</v>
      </c>
      <c r="M474" s="672">
        <v>3129</v>
      </c>
      <c r="N474" s="672">
        <v>5223</v>
      </c>
      <c r="O474" s="674" t="s">
        <v>396</v>
      </c>
      <c r="P474" s="672"/>
      <c r="Q474" s="672"/>
      <c r="R474" s="672"/>
      <c r="S474" s="672"/>
      <c r="T474" s="672"/>
      <c r="U474" s="672"/>
      <c r="V474" s="672"/>
      <c r="W474" s="672">
        <v>25</v>
      </c>
      <c r="X474" s="672">
        <v>9</v>
      </c>
      <c r="Y474" s="672">
        <v>4</v>
      </c>
      <c r="Z474" s="672">
        <v>677</v>
      </c>
      <c r="AA474" s="674"/>
      <c r="AB474" s="672">
        <v>500</v>
      </c>
      <c r="AC474" s="672"/>
      <c r="AD474" s="674"/>
      <c r="AE474" s="674">
        <v>2011</v>
      </c>
      <c r="AF474" s="674"/>
      <c r="AG474" s="674"/>
      <c r="AH474" s="674"/>
      <c r="AI474" s="674"/>
      <c r="AJ474" s="674"/>
      <c r="AK474" s="674"/>
      <c r="AL474" s="672">
        <v>2765</v>
      </c>
      <c r="AM474" s="674"/>
      <c r="AN474" s="674"/>
      <c r="AO474" s="674"/>
      <c r="AP474" s="674"/>
      <c r="AQ474" s="674"/>
      <c r="AR474" s="674"/>
      <c r="AS474" s="674"/>
      <c r="AT474" s="674"/>
      <c r="AU474" s="674"/>
      <c r="AV474" s="674"/>
      <c r="AW474" s="674"/>
      <c r="AX474" s="674"/>
      <c r="AY474" s="674"/>
      <c r="AZ474" s="674"/>
      <c r="BA474" s="674"/>
      <c r="BB474" s="674"/>
      <c r="BC474" s="674"/>
      <c r="BD474" s="674"/>
      <c r="BE474" s="674"/>
      <c r="BF474" s="674" t="s">
        <v>8839</v>
      </c>
    </row>
    <row r="475" spans="1:58" s="72" customFormat="1" ht="24.95" hidden="1" customHeight="1">
      <c r="A475" s="569"/>
      <c r="B475" s="164"/>
      <c r="C475" s="157" t="s">
        <v>296</v>
      </c>
      <c r="D475" s="157"/>
      <c r="E475" s="157" t="s">
        <v>8840</v>
      </c>
      <c r="F475" s="157" t="s">
        <v>296</v>
      </c>
      <c r="G475" s="157"/>
      <c r="H475" s="157"/>
      <c r="I475" s="157" t="s">
        <v>8841</v>
      </c>
      <c r="J475" s="157"/>
      <c r="K475" s="157"/>
      <c r="L475" s="160">
        <v>6314</v>
      </c>
      <c r="M475" s="160">
        <v>2222.06</v>
      </c>
      <c r="N475" s="160">
        <v>1225.8900000000001</v>
      </c>
      <c r="O475" s="157" t="s">
        <v>396</v>
      </c>
      <c r="P475" s="160"/>
      <c r="Q475" s="160"/>
      <c r="R475" s="160"/>
      <c r="S475" s="160"/>
      <c r="T475" s="160"/>
      <c r="U475" s="160"/>
      <c r="V475" s="160"/>
      <c r="W475" s="160">
        <v>25</v>
      </c>
      <c r="X475" s="160">
        <v>12</v>
      </c>
      <c r="Y475" s="160">
        <v>5</v>
      </c>
      <c r="Z475" s="160">
        <v>300</v>
      </c>
      <c r="AA475" s="157"/>
      <c r="AB475" s="160"/>
      <c r="AC475" s="160"/>
      <c r="AD475" s="157"/>
      <c r="AE475" s="157">
        <v>2012.3</v>
      </c>
      <c r="AF475" s="157"/>
      <c r="AG475" s="157"/>
      <c r="AH475" s="157"/>
      <c r="AI475" s="157"/>
      <c r="AJ475" s="157"/>
      <c r="AK475" s="157"/>
      <c r="AL475" s="160"/>
      <c r="AM475" s="157"/>
      <c r="AN475" s="157"/>
      <c r="AO475" s="157"/>
      <c r="AP475" s="157"/>
      <c r="AQ475" s="157"/>
      <c r="AR475" s="157"/>
      <c r="AS475" s="157"/>
      <c r="AT475" s="157"/>
      <c r="AU475" s="157"/>
      <c r="AV475" s="157"/>
      <c r="AW475" s="157"/>
      <c r="AX475" s="157"/>
      <c r="AY475" s="157"/>
      <c r="AZ475" s="157"/>
      <c r="BA475" s="157"/>
      <c r="BB475" s="157"/>
      <c r="BC475" s="157"/>
      <c r="BD475" s="157"/>
      <c r="BE475" s="157"/>
      <c r="BF475" s="157"/>
    </row>
    <row r="476" spans="1:58" s="72" customFormat="1" ht="24.95" hidden="1" customHeight="1">
      <c r="A476" s="569" t="s">
        <v>145</v>
      </c>
      <c r="B476" s="164"/>
      <c r="C476" s="157" t="s">
        <v>296</v>
      </c>
      <c r="D476" s="157" t="s">
        <v>8828</v>
      </c>
      <c r="E476" s="157" t="s">
        <v>8842</v>
      </c>
      <c r="F476" s="157" t="s">
        <v>296</v>
      </c>
      <c r="G476" s="157" t="s">
        <v>7911</v>
      </c>
      <c r="H476" s="157"/>
      <c r="I476" s="157" t="s">
        <v>299</v>
      </c>
      <c r="J476" s="157"/>
      <c r="K476" s="157" t="s">
        <v>1515</v>
      </c>
      <c r="L476" s="160">
        <v>9916</v>
      </c>
      <c r="M476" s="160">
        <v>2538</v>
      </c>
      <c r="N476" s="160">
        <v>11515</v>
      </c>
      <c r="O476" s="157" t="s">
        <v>396</v>
      </c>
      <c r="P476" s="160"/>
      <c r="Q476" s="160"/>
      <c r="R476" s="160"/>
      <c r="S476" s="160"/>
      <c r="T476" s="160"/>
      <c r="U476" s="160"/>
      <c r="V476" s="160"/>
      <c r="W476" s="160">
        <v>25</v>
      </c>
      <c r="X476" s="160">
        <v>13</v>
      </c>
      <c r="Y476" s="160">
        <v>6</v>
      </c>
      <c r="Z476" s="160">
        <v>1090</v>
      </c>
      <c r="AA476" s="157"/>
      <c r="AB476" s="160"/>
      <c r="AC476" s="160"/>
      <c r="AD476" s="157"/>
      <c r="AE476" s="157">
        <v>2016</v>
      </c>
      <c r="AF476" s="157"/>
      <c r="AG476" s="157"/>
      <c r="AH476" s="157"/>
      <c r="AI476" s="157"/>
      <c r="AJ476" s="157"/>
      <c r="AK476" s="157"/>
      <c r="AL476" s="160"/>
      <c r="AM476" s="157"/>
      <c r="AN476" s="157"/>
      <c r="AO476" s="157"/>
      <c r="AP476" s="157"/>
      <c r="AQ476" s="157"/>
      <c r="AR476" s="157"/>
      <c r="AS476" s="157"/>
      <c r="AT476" s="157"/>
      <c r="AU476" s="157"/>
      <c r="AV476" s="157"/>
      <c r="AW476" s="157"/>
      <c r="AX476" s="157"/>
      <c r="AY476" s="157"/>
      <c r="AZ476" s="157"/>
      <c r="BA476" s="157"/>
      <c r="BB476" s="157"/>
      <c r="BC476" s="157"/>
      <c r="BD476" s="157"/>
      <c r="BE476" s="157"/>
      <c r="BF476" s="157" t="s">
        <v>8830</v>
      </c>
    </row>
    <row r="477" spans="1:58" s="72" customFormat="1" ht="24.95" hidden="1" customHeight="1">
      <c r="A477" s="569"/>
      <c r="B477" s="164"/>
      <c r="C477" s="157" t="s">
        <v>296</v>
      </c>
      <c r="D477" s="157"/>
      <c r="E477" s="157" t="s">
        <v>12577</v>
      </c>
      <c r="F477" s="157" t="s">
        <v>296</v>
      </c>
      <c r="G477" s="157" t="s">
        <v>7911</v>
      </c>
      <c r="H477" s="157"/>
      <c r="I477" s="157" t="s">
        <v>12578</v>
      </c>
      <c r="J477" s="157"/>
      <c r="K477" s="157"/>
      <c r="L477" s="160">
        <v>6155</v>
      </c>
      <c r="M477" s="167">
        <v>2882</v>
      </c>
      <c r="N477" s="160">
        <v>8674</v>
      </c>
      <c r="O477" s="157" t="s">
        <v>396</v>
      </c>
      <c r="P477" s="160"/>
      <c r="Q477" s="160"/>
      <c r="R477" s="160"/>
      <c r="S477" s="160"/>
      <c r="T477" s="160"/>
      <c r="U477" s="160"/>
      <c r="V477" s="160"/>
      <c r="W477" s="160">
        <v>25</v>
      </c>
      <c r="X477" s="160">
        <v>13</v>
      </c>
      <c r="Y477" s="160">
        <v>6</v>
      </c>
      <c r="Z477" s="160">
        <v>1362</v>
      </c>
      <c r="AA477" s="157"/>
      <c r="AB477" s="160"/>
      <c r="AC477" s="160"/>
      <c r="AD477" s="157"/>
      <c r="AE477" s="157">
        <v>2017</v>
      </c>
      <c r="AF477" s="157"/>
      <c r="AG477" s="157"/>
      <c r="AH477" s="157"/>
      <c r="AI477" s="157"/>
      <c r="AJ477" s="157"/>
      <c r="AK477" s="157"/>
      <c r="AL477" s="160">
        <v>26078</v>
      </c>
      <c r="AM477" s="157"/>
      <c r="AN477" s="157"/>
      <c r="AO477" s="157"/>
      <c r="AP477" s="157"/>
      <c r="AQ477" s="157"/>
      <c r="AR477" s="157"/>
      <c r="AS477" s="157"/>
      <c r="AT477" s="157"/>
      <c r="AU477" s="157"/>
      <c r="AV477" s="157"/>
      <c r="AW477" s="157"/>
      <c r="AX477" s="157"/>
      <c r="AY477" s="157"/>
      <c r="AZ477" s="157"/>
      <c r="BA477" s="157"/>
      <c r="BB477" s="157"/>
      <c r="BC477" s="157"/>
      <c r="BD477" s="157"/>
      <c r="BE477" s="157"/>
      <c r="BF477" s="157" t="s">
        <v>3484</v>
      </c>
    </row>
    <row r="478" spans="1:58" s="72" customFormat="1" ht="24.95" hidden="1" customHeight="1">
      <c r="A478" s="569"/>
      <c r="B478" s="164"/>
      <c r="C478" s="157" t="s">
        <v>7915</v>
      </c>
      <c r="D478" s="157"/>
      <c r="E478" s="157" t="s">
        <v>8843</v>
      </c>
      <c r="F478" s="157" t="s">
        <v>7915</v>
      </c>
      <c r="G478" s="157"/>
      <c r="H478" s="186"/>
      <c r="I478" s="157" t="s">
        <v>7915</v>
      </c>
      <c r="J478" s="157"/>
      <c r="K478" s="157"/>
      <c r="L478" s="160"/>
      <c r="M478" s="160">
        <v>2394</v>
      </c>
      <c r="N478" s="160">
        <v>3980</v>
      </c>
      <c r="O478" s="157" t="s">
        <v>396</v>
      </c>
      <c r="P478" s="160"/>
      <c r="Q478" s="160"/>
      <c r="R478" s="160"/>
      <c r="S478" s="160"/>
      <c r="T478" s="160"/>
      <c r="U478" s="160"/>
      <c r="V478" s="160"/>
      <c r="W478" s="160">
        <v>25</v>
      </c>
      <c r="X478" s="160">
        <v>16</v>
      </c>
      <c r="Y478" s="160">
        <v>6</v>
      </c>
      <c r="Z478" s="160">
        <v>400</v>
      </c>
      <c r="AA478" s="157"/>
      <c r="AB478" s="160"/>
      <c r="AC478" s="160"/>
      <c r="AD478" s="157"/>
      <c r="AE478" s="166">
        <v>2008</v>
      </c>
      <c r="AF478" s="166"/>
      <c r="AG478" s="166"/>
      <c r="AH478" s="166"/>
      <c r="AI478" s="166"/>
      <c r="AJ478" s="166"/>
      <c r="AK478" s="166"/>
      <c r="AL478" s="167">
        <v>9600</v>
      </c>
      <c r="AM478" s="157"/>
      <c r="AN478" s="157"/>
      <c r="AO478" s="157"/>
      <c r="AP478" s="157"/>
      <c r="AQ478" s="157"/>
      <c r="AR478" s="157"/>
      <c r="AS478" s="157"/>
      <c r="AT478" s="157"/>
      <c r="AU478" s="157"/>
      <c r="AV478" s="157"/>
      <c r="AW478" s="157"/>
      <c r="AX478" s="157"/>
      <c r="AY478" s="157"/>
      <c r="AZ478" s="157"/>
      <c r="BA478" s="157"/>
      <c r="BB478" s="157"/>
      <c r="BC478" s="157"/>
      <c r="BD478" s="157"/>
      <c r="BE478" s="157"/>
      <c r="BF478" s="157" t="s">
        <v>8844</v>
      </c>
    </row>
    <row r="479" spans="1:58" s="72" customFormat="1" ht="24.95" hidden="1" customHeight="1">
      <c r="A479" s="569" t="s">
        <v>91</v>
      </c>
      <c r="B479" s="164"/>
      <c r="C479" s="157" t="s">
        <v>7921</v>
      </c>
      <c r="D479" s="157" t="s">
        <v>8845</v>
      </c>
      <c r="E479" s="157" t="s">
        <v>8846</v>
      </c>
      <c r="F479" s="157" t="s">
        <v>7921</v>
      </c>
      <c r="G479" s="157" t="s">
        <v>8847</v>
      </c>
      <c r="H479" s="186" t="s">
        <v>138</v>
      </c>
      <c r="I479" s="157" t="s">
        <v>8848</v>
      </c>
      <c r="J479" s="157">
        <v>3</v>
      </c>
      <c r="K479" s="157" t="s">
        <v>2796</v>
      </c>
      <c r="L479" s="160">
        <v>17565</v>
      </c>
      <c r="M479" s="160">
        <v>3424</v>
      </c>
      <c r="N479" s="160">
        <v>3185</v>
      </c>
      <c r="O479" s="157" t="s">
        <v>396</v>
      </c>
      <c r="P479" s="160"/>
      <c r="Q479" s="160"/>
      <c r="R479" s="160"/>
      <c r="S479" s="160">
        <v>50</v>
      </c>
      <c r="T479" s="160">
        <v>25</v>
      </c>
      <c r="U479" s="160">
        <v>5</v>
      </c>
      <c r="V479" s="160">
        <v>675</v>
      </c>
      <c r="W479" s="160"/>
      <c r="X479" s="160"/>
      <c r="Y479" s="160"/>
      <c r="Z479" s="160"/>
      <c r="AA479" s="157"/>
      <c r="AB479" s="160">
        <v>400</v>
      </c>
      <c r="AC479" s="160">
        <v>400</v>
      </c>
      <c r="AD479" s="157" t="s">
        <v>8849</v>
      </c>
      <c r="AE479" s="157">
        <v>1993</v>
      </c>
      <c r="AF479" s="157">
        <v>4425</v>
      </c>
      <c r="AG479" s="157"/>
      <c r="AH479" s="157">
        <v>550</v>
      </c>
      <c r="AI479" s="157"/>
      <c r="AJ479" s="157"/>
      <c r="AK479" s="157"/>
      <c r="AL479" s="160">
        <v>4975</v>
      </c>
      <c r="AM479" s="157"/>
      <c r="AN479" s="157"/>
      <c r="AO479" s="157"/>
      <c r="AP479" s="157"/>
      <c r="AQ479" s="157"/>
      <c r="AR479" s="157"/>
      <c r="AS479" s="157"/>
      <c r="AT479" s="157"/>
      <c r="AU479" s="157"/>
      <c r="AV479" s="157"/>
      <c r="AW479" s="157"/>
      <c r="AX479" s="157"/>
      <c r="AY479" s="157"/>
      <c r="AZ479" s="157"/>
      <c r="BA479" s="157"/>
      <c r="BB479" s="157"/>
      <c r="BC479" s="157"/>
      <c r="BD479" s="157"/>
      <c r="BE479" s="157"/>
      <c r="BF479" s="157"/>
    </row>
    <row r="480" spans="1:58" s="72" customFormat="1" ht="24.95" hidden="1" customHeight="1">
      <c r="A480" s="569"/>
      <c r="B480" s="164"/>
      <c r="C480" s="157" t="s">
        <v>7921</v>
      </c>
      <c r="D480" s="157"/>
      <c r="E480" s="157" t="s">
        <v>8850</v>
      </c>
      <c r="F480" s="157" t="s">
        <v>7921</v>
      </c>
      <c r="G480" s="157"/>
      <c r="H480" s="186"/>
      <c r="I480" s="157" t="s">
        <v>8848</v>
      </c>
      <c r="J480" s="157"/>
      <c r="K480" s="157"/>
      <c r="L480" s="160"/>
      <c r="M480" s="160">
        <v>1284</v>
      </c>
      <c r="N480" s="160">
        <v>2992</v>
      </c>
      <c r="O480" s="157" t="s">
        <v>396</v>
      </c>
      <c r="P480" s="160"/>
      <c r="Q480" s="160"/>
      <c r="R480" s="160"/>
      <c r="S480" s="160"/>
      <c r="T480" s="160"/>
      <c r="U480" s="160"/>
      <c r="V480" s="160"/>
      <c r="W480" s="160">
        <v>25</v>
      </c>
      <c r="X480" s="160">
        <v>18</v>
      </c>
      <c r="Y480" s="160">
        <v>5</v>
      </c>
      <c r="Z480" s="160">
        <v>463.2</v>
      </c>
      <c r="AA480" s="157"/>
      <c r="AB480" s="160">
        <v>300</v>
      </c>
      <c r="AC480" s="160"/>
      <c r="AD480" s="157"/>
      <c r="AE480" s="166">
        <v>2011</v>
      </c>
      <c r="AF480" s="166"/>
      <c r="AG480" s="166"/>
      <c r="AH480" s="166"/>
      <c r="AI480" s="166"/>
      <c r="AJ480" s="166"/>
      <c r="AK480" s="166"/>
      <c r="AL480" s="167">
        <v>2000</v>
      </c>
      <c r="AM480" s="157"/>
      <c r="AN480" s="157"/>
      <c r="AO480" s="157"/>
      <c r="AP480" s="157"/>
      <c r="AQ480" s="157"/>
      <c r="AR480" s="157"/>
      <c r="AS480" s="157"/>
      <c r="AT480" s="157"/>
      <c r="AU480" s="157"/>
      <c r="AV480" s="157"/>
      <c r="AW480" s="157"/>
      <c r="AX480" s="157"/>
      <c r="AY480" s="157"/>
      <c r="AZ480" s="157"/>
      <c r="BA480" s="157"/>
      <c r="BB480" s="157"/>
      <c r="BC480" s="157"/>
      <c r="BD480" s="157"/>
      <c r="BE480" s="157"/>
      <c r="BF480" s="157" t="s">
        <v>8851</v>
      </c>
    </row>
    <row r="481" spans="1:59" s="72" customFormat="1" ht="24.95" hidden="1" customHeight="1">
      <c r="A481" s="569"/>
      <c r="B481" s="164"/>
      <c r="C481" s="157" t="s">
        <v>7927</v>
      </c>
      <c r="D481" s="157" t="s">
        <v>8852</v>
      </c>
      <c r="E481" s="157" t="s">
        <v>8853</v>
      </c>
      <c r="F481" s="157" t="s">
        <v>7927</v>
      </c>
      <c r="G481" s="157" t="s">
        <v>8854</v>
      </c>
      <c r="H481" s="186"/>
      <c r="I481" s="157" t="s">
        <v>7927</v>
      </c>
      <c r="J481" s="157">
        <v>17</v>
      </c>
      <c r="K481" s="157" t="s">
        <v>1515</v>
      </c>
      <c r="L481" s="160">
        <v>6934</v>
      </c>
      <c r="M481" s="160">
        <v>2995</v>
      </c>
      <c r="N481" s="160">
        <v>3854</v>
      </c>
      <c r="O481" s="157" t="s">
        <v>396</v>
      </c>
      <c r="P481" s="160"/>
      <c r="Q481" s="160"/>
      <c r="R481" s="160"/>
      <c r="S481" s="160">
        <v>50</v>
      </c>
      <c r="T481" s="160">
        <v>2.5</v>
      </c>
      <c r="U481" s="160">
        <v>8</v>
      </c>
      <c r="V481" s="160">
        <v>1250</v>
      </c>
      <c r="W481" s="160"/>
      <c r="X481" s="160"/>
      <c r="Y481" s="160"/>
      <c r="Z481" s="160"/>
      <c r="AA481" s="157">
        <v>168</v>
      </c>
      <c r="AB481" s="160">
        <v>500</v>
      </c>
      <c r="AC481" s="160">
        <v>500</v>
      </c>
      <c r="AD481" s="157" t="s">
        <v>465</v>
      </c>
      <c r="AE481" s="157">
        <v>1999</v>
      </c>
      <c r="AF481" s="157"/>
      <c r="AG481" s="157" t="s">
        <v>8855</v>
      </c>
      <c r="AH481" s="157" t="s">
        <v>8856</v>
      </c>
      <c r="AI481" s="157"/>
      <c r="AJ481" s="157"/>
      <c r="AK481" s="157"/>
      <c r="AL481" s="160"/>
      <c r="AM481" s="157"/>
      <c r="AN481" s="157"/>
      <c r="AO481" s="157"/>
      <c r="AP481" s="157"/>
      <c r="AQ481" s="157"/>
      <c r="AR481" s="157"/>
      <c r="AS481" s="157" t="s">
        <v>1211</v>
      </c>
      <c r="AT481" s="157">
        <v>1</v>
      </c>
      <c r="AU481" s="157">
        <v>147</v>
      </c>
      <c r="AV481" s="157" t="s">
        <v>8857</v>
      </c>
      <c r="AW481" s="157"/>
      <c r="AX481" s="157"/>
      <c r="AY481" s="157"/>
      <c r="AZ481" s="157"/>
      <c r="BA481" s="157"/>
      <c r="BB481" s="157"/>
      <c r="BC481" s="157"/>
      <c r="BD481" s="157"/>
      <c r="BE481" s="157"/>
      <c r="BF481" s="157"/>
    </row>
    <row r="482" spans="1:59" s="72" customFormat="1" ht="24.95" hidden="1" customHeight="1">
      <c r="A482" s="569"/>
      <c r="B482" s="164"/>
      <c r="C482" s="157" t="s">
        <v>712</v>
      </c>
      <c r="D482" s="157"/>
      <c r="E482" s="157" t="s">
        <v>8858</v>
      </c>
      <c r="F482" s="157" t="s">
        <v>712</v>
      </c>
      <c r="G482" s="157"/>
      <c r="H482" s="186"/>
      <c r="I482" s="157" t="s">
        <v>8859</v>
      </c>
      <c r="J482" s="157"/>
      <c r="K482" s="157"/>
      <c r="L482" s="160">
        <v>31326</v>
      </c>
      <c r="M482" s="160">
        <v>1740</v>
      </c>
      <c r="N482" s="160">
        <v>2358</v>
      </c>
      <c r="O482" s="157" t="s">
        <v>396</v>
      </c>
      <c r="P482" s="160"/>
      <c r="Q482" s="160"/>
      <c r="R482" s="160"/>
      <c r="S482" s="160"/>
      <c r="T482" s="160"/>
      <c r="U482" s="160"/>
      <c r="V482" s="160"/>
      <c r="W482" s="160">
        <v>25</v>
      </c>
      <c r="X482" s="160">
        <v>13</v>
      </c>
      <c r="Y482" s="160">
        <v>6</v>
      </c>
      <c r="Z482" s="160">
        <v>416</v>
      </c>
      <c r="AA482" s="157"/>
      <c r="AB482" s="160">
        <v>1920</v>
      </c>
      <c r="AC482" s="160">
        <v>1920</v>
      </c>
      <c r="AD482" s="157"/>
      <c r="AE482" s="157">
        <v>2003</v>
      </c>
      <c r="AF482" s="157"/>
      <c r="AG482" s="157"/>
      <c r="AH482" s="157"/>
      <c r="AI482" s="157"/>
      <c r="AJ482" s="157"/>
      <c r="AK482" s="157"/>
      <c r="AL482" s="160">
        <v>5114</v>
      </c>
      <c r="AM482" s="157"/>
      <c r="AN482" s="157"/>
      <c r="AO482" s="157"/>
      <c r="AP482" s="157"/>
      <c r="AQ482" s="157"/>
      <c r="AR482" s="157"/>
      <c r="AS482" s="157"/>
      <c r="AT482" s="157"/>
      <c r="AU482" s="157"/>
      <c r="AV482" s="157"/>
      <c r="AW482" s="157"/>
      <c r="AX482" s="157"/>
      <c r="AY482" s="157"/>
      <c r="AZ482" s="157"/>
      <c r="BA482" s="157"/>
      <c r="BB482" s="157"/>
      <c r="BC482" s="157"/>
      <c r="BD482" s="157"/>
      <c r="BE482" s="157"/>
      <c r="BF482" s="157" t="s">
        <v>8860</v>
      </c>
    </row>
    <row r="483" spans="1:59" s="72" customFormat="1" ht="24.95" hidden="1" customHeight="1">
      <c r="A483" s="569"/>
      <c r="B483" s="164"/>
      <c r="C483" s="157" t="s">
        <v>712</v>
      </c>
      <c r="D483" s="157"/>
      <c r="E483" s="157" t="s">
        <v>12579</v>
      </c>
      <c r="F483" s="157" t="s">
        <v>712</v>
      </c>
      <c r="G483" s="157"/>
      <c r="H483" s="186"/>
      <c r="I483" s="165" t="s">
        <v>8859</v>
      </c>
      <c r="J483" s="157"/>
      <c r="K483" s="157"/>
      <c r="L483" s="160">
        <v>12228</v>
      </c>
      <c r="M483" s="160">
        <v>799</v>
      </c>
      <c r="N483" s="160">
        <v>2447</v>
      </c>
      <c r="O483" s="157" t="s">
        <v>396</v>
      </c>
      <c r="P483" s="160"/>
      <c r="Q483" s="160"/>
      <c r="R483" s="160"/>
      <c r="S483" s="160"/>
      <c r="T483" s="160"/>
      <c r="U483" s="160"/>
      <c r="V483" s="160"/>
      <c r="W483" s="160">
        <v>25</v>
      </c>
      <c r="X483" s="160">
        <v>13</v>
      </c>
      <c r="Y483" s="160">
        <v>6</v>
      </c>
      <c r="Z483" s="160">
        <v>370</v>
      </c>
      <c r="AA483" s="157"/>
      <c r="AB483" s="160" t="s">
        <v>12580</v>
      </c>
      <c r="AC483" s="160"/>
      <c r="AD483" s="157"/>
      <c r="AE483" s="157">
        <v>2018</v>
      </c>
      <c r="AF483" s="157"/>
      <c r="AG483" s="157"/>
      <c r="AH483" s="157"/>
      <c r="AI483" s="157"/>
      <c r="AJ483" s="157"/>
      <c r="AK483" s="157"/>
      <c r="AL483" s="160">
        <v>59500</v>
      </c>
      <c r="AM483" s="157"/>
      <c r="AN483" s="157"/>
      <c r="AO483" s="157"/>
      <c r="AP483" s="157"/>
      <c r="AQ483" s="157"/>
      <c r="AR483" s="157"/>
      <c r="AS483" s="157"/>
      <c r="AT483" s="157"/>
      <c r="AU483" s="157"/>
      <c r="AV483" s="157"/>
      <c r="AW483" s="157"/>
      <c r="AX483" s="157"/>
      <c r="AY483" s="157"/>
      <c r="AZ483" s="157"/>
      <c r="BA483" s="157"/>
      <c r="BB483" s="157"/>
      <c r="BC483" s="157"/>
      <c r="BD483" s="157"/>
      <c r="BE483" s="157"/>
      <c r="BF483" s="157" t="s">
        <v>8860</v>
      </c>
    </row>
    <row r="484" spans="1:59" s="72" customFormat="1" ht="24.95" hidden="1" customHeight="1">
      <c r="A484" s="564"/>
      <c r="B484" s="164"/>
      <c r="C484" s="157" t="s">
        <v>7944</v>
      </c>
      <c r="D484" s="157" t="s">
        <v>8454</v>
      </c>
      <c r="E484" s="157" t="s">
        <v>12581</v>
      </c>
      <c r="F484" s="157" t="s">
        <v>7944</v>
      </c>
      <c r="G484" s="157" t="s">
        <v>8861</v>
      </c>
      <c r="H484" s="186"/>
      <c r="I484" s="165" t="s">
        <v>12536</v>
      </c>
      <c r="J484" s="157">
        <v>15</v>
      </c>
      <c r="K484" s="157"/>
      <c r="L484" s="160"/>
      <c r="M484" s="160"/>
      <c r="N484" s="160"/>
      <c r="O484" s="157" t="s">
        <v>396</v>
      </c>
      <c r="P484" s="160"/>
      <c r="Q484" s="160"/>
      <c r="R484" s="160"/>
      <c r="S484" s="160"/>
      <c r="T484" s="160"/>
      <c r="U484" s="160"/>
      <c r="V484" s="160"/>
      <c r="W484" s="160">
        <v>26</v>
      </c>
      <c r="X484" s="160">
        <v>16</v>
      </c>
      <c r="Y484" s="160">
        <v>7</v>
      </c>
      <c r="Z484" s="160">
        <v>416</v>
      </c>
      <c r="AA484" s="157">
        <v>180</v>
      </c>
      <c r="AB484" s="160"/>
      <c r="AC484" s="160"/>
      <c r="AD484" s="157"/>
      <c r="AE484" s="157">
        <v>2003</v>
      </c>
      <c r="AF484" s="157"/>
      <c r="AG484" s="157"/>
      <c r="AH484" s="157"/>
      <c r="AI484" s="157"/>
      <c r="AJ484" s="157"/>
      <c r="AK484" s="157"/>
      <c r="AL484" s="160">
        <v>13269</v>
      </c>
      <c r="AM484" s="157"/>
      <c r="AN484" s="157"/>
      <c r="AO484" s="157"/>
      <c r="AP484" s="157"/>
      <c r="AQ484" s="157"/>
      <c r="AR484" s="157"/>
      <c r="AS484" s="157"/>
      <c r="AT484" s="157"/>
      <c r="AU484" s="157"/>
      <c r="AV484" s="157"/>
      <c r="AW484" s="157"/>
      <c r="AX484" s="157"/>
      <c r="AY484" s="157"/>
      <c r="AZ484" s="157"/>
      <c r="BA484" s="157"/>
      <c r="BB484" s="157"/>
      <c r="BC484" s="157"/>
      <c r="BD484" s="157"/>
      <c r="BE484" s="157"/>
      <c r="BF484" s="157" t="s">
        <v>1518</v>
      </c>
      <c r="BG484" s="72" t="s">
        <v>3615</v>
      </c>
    </row>
    <row r="485" spans="1:59" s="72" customFormat="1" ht="24.95" hidden="1" customHeight="1">
      <c r="A485" s="564"/>
      <c r="B485" s="164"/>
      <c r="C485" s="157" t="s">
        <v>7953</v>
      </c>
      <c r="D485" s="157" t="s">
        <v>16968</v>
      </c>
      <c r="E485" s="157" t="s">
        <v>8862</v>
      </c>
      <c r="F485" s="157" t="s">
        <v>7953</v>
      </c>
      <c r="G485" s="157"/>
      <c r="H485" s="186"/>
      <c r="I485" s="165" t="s">
        <v>12582</v>
      </c>
      <c r="J485" s="157"/>
      <c r="K485" s="157">
        <v>24119</v>
      </c>
      <c r="L485" s="160">
        <v>24119</v>
      </c>
      <c r="M485" s="160">
        <v>1354.03</v>
      </c>
      <c r="N485" s="160">
        <v>1354.03</v>
      </c>
      <c r="O485" s="157" t="s">
        <v>396</v>
      </c>
      <c r="P485" s="160"/>
      <c r="Q485" s="160"/>
      <c r="R485" s="160"/>
      <c r="S485" s="160"/>
      <c r="T485" s="160"/>
      <c r="U485" s="160"/>
      <c r="V485" s="160"/>
      <c r="W485" s="160">
        <v>25</v>
      </c>
      <c r="X485" s="160">
        <v>12</v>
      </c>
      <c r="Y485" s="160">
        <v>6</v>
      </c>
      <c r="Z485" s="160">
        <v>310.95</v>
      </c>
      <c r="AA485" s="157"/>
      <c r="AB485" s="160"/>
      <c r="AC485" s="160">
        <v>2003</v>
      </c>
      <c r="AD485" s="157"/>
      <c r="AE485" s="157">
        <v>2003</v>
      </c>
      <c r="AF485" s="157"/>
      <c r="AG485" s="157"/>
      <c r="AH485" s="157"/>
      <c r="AI485" s="157"/>
      <c r="AJ485" s="157"/>
      <c r="AK485" s="157"/>
      <c r="AL485" s="160">
        <v>1000</v>
      </c>
      <c r="AM485" s="157"/>
      <c r="AN485" s="157"/>
      <c r="AO485" s="157"/>
      <c r="AP485" s="157"/>
      <c r="AQ485" s="157"/>
      <c r="AR485" s="157"/>
      <c r="AS485" s="157"/>
      <c r="AT485" s="157"/>
      <c r="AU485" s="157"/>
      <c r="AV485" s="157"/>
      <c r="AW485" s="157"/>
      <c r="AX485" s="157"/>
      <c r="AY485" s="157"/>
      <c r="AZ485" s="157"/>
      <c r="BA485" s="157"/>
      <c r="BB485" s="157"/>
      <c r="BC485" s="157" t="s">
        <v>8863</v>
      </c>
      <c r="BD485" s="157"/>
      <c r="BE485" s="157"/>
      <c r="BF485" s="157"/>
    </row>
    <row r="486" spans="1:59" s="72" customFormat="1" ht="24.95" hidden="1" customHeight="1">
      <c r="A486" s="564"/>
      <c r="B486" s="164"/>
      <c r="C486" s="157" t="s">
        <v>715</v>
      </c>
      <c r="D486" s="157"/>
      <c r="E486" s="157" t="s">
        <v>8864</v>
      </c>
      <c r="F486" s="157" t="s">
        <v>715</v>
      </c>
      <c r="G486" s="157"/>
      <c r="H486" s="186"/>
      <c r="I486" s="157" t="s">
        <v>715</v>
      </c>
      <c r="J486" s="157"/>
      <c r="K486" s="157"/>
      <c r="L486" s="160">
        <v>52765</v>
      </c>
      <c r="M486" s="381">
        <v>1467</v>
      </c>
      <c r="N486" s="160">
        <v>785</v>
      </c>
      <c r="O486" s="157" t="s">
        <v>396</v>
      </c>
      <c r="P486" s="160"/>
      <c r="Q486" s="160"/>
      <c r="R486" s="160"/>
      <c r="S486" s="160"/>
      <c r="T486" s="160"/>
      <c r="U486" s="160"/>
      <c r="V486" s="160"/>
      <c r="W486" s="160">
        <v>25</v>
      </c>
      <c r="X486" s="160">
        <v>11</v>
      </c>
      <c r="Y486" s="160">
        <v>5</v>
      </c>
      <c r="Z486" s="160">
        <v>275</v>
      </c>
      <c r="AA486" s="157"/>
      <c r="AB486" s="160"/>
      <c r="AC486" s="160"/>
      <c r="AD486" s="157"/>
      <c r="AE486" s="157">
        <v>2007</v>
      </c>
      <c r="AF486" s="157"/>
      <c r="AG486" s="157"/>
      <c r="AH486" s="157"/>
      <c r="AI486" s="157"/>
      <c r="AJ486" s="157"/>
      <c r="AK486" s="157"/>
      <c r="AL486" s="160">
        <v>8222</v>
      </c>
      <c r="AM486" s="157"/>
      <c r="AN486" s="157"/>
      <c r="AO486" s="157"/>
      <c r="AP486" s="157"/>
      <c r="AQ486" s="157"/>
      <c r="AR486" s="157"/>
      <c r="AS486" s="157"/>
      <c r="AT486" s="157"/>
      <c r="AU486" s="157"/>
      <c r="AV486" s="157"/>
      <c r="AW486" s="157"/>
      <c r="AX486" s="157"/>
      <c r="AY486" s="157"/>
      <c r="AZ486" s="157"/>
      <c r="BA486" s="157"/>
      <c r="BB486" s="157"/>
      <c r="BC486" s="157"/>
      <c r="BD486" s="157"/>
      <c r="BE486" s="157"/>
      <c r="BF486" s="157"/>
    </row>
    <row r="487" spans="1:59" s="72" customFormat="1" ht="24.95" hidden="1" customHeight="1">
      <c r="A487" s="564"/>
      <c r="B487" s="164"/>
      <c r="C487" s="157" t="s">
        <v>7987</v>
      </c>
      <c r="D487" s="157"/>
      <c r="E487" s="157" t="s">
        <v>15120</v>
      </c>
      <c r="F487" s="157" t="s">
        <v>7987</v>
      </c>
      <c r="G487" s="157"/>
      <c r="H487" s="574"/>
      <c r="I487" s="157" t="s">
        <v>15042</v>
      </c>
      <c r="J487" s="157"/>
      <c r="K487" s="157"/>
      <c r="L487" s="160">
        <v>56952</v>
      </c>
      <c r="M487" s="160">
        <v>11208</v>
      </c>
      <c r="N487" s="160">
        <v>5253</v>
      </c>
      <c r="O487" s="157" t="s">
        <v>396</v>
      </c>
      <c r="P487" s="160"/>
      <c r="Q487" s="160"/>
      <c r="R487" s="160"/>
      <c r="S487" s="160"/>
      <c r="T487" s="160"/>
      <c r="U487" s="160"/>
      <c r="V487" s="160"/>
      <c r="W487" s="160">
        <v>25</v>
      </c>
      <c r="X487" s="160">
        <v>12</v>
      </c>
      <c r="Y487" s="160">
        <v>6</v>
      </c>
      <c r="Z487" s="160">
        <v>399</v>
      </c>
      <c r="AA487" s="157"/>
      <c r="AB487" s="160"/>
      <c r="AC487" s="160"/>
      <c r="AD487" s="157"/>
      <c r="AE487" s="157">
        <v>2018</v>
      </c>
      <c r="AF487" s="157"/>
      <c r="AG487" s="157"/>
      <c r="AH487" s="157"/>
      <c r="AI487" s="157"/>
      <c r="AJ487" s="157"/>
      <c r="AK487" s="157"/>
      <c r="AL487" s="160">
        <v>10350</v>
      </c>
      <c r="AM487" s="157"/>
      <c r="AN487" s="157"/>
      <c r="AO487" s="157"/>
      <c r="AP487" s="157"/>
      <c r="AQ487" s="157"/>
      <c r="AR487" s="157"/>
      <c r="AS487" s="157"/>
      <c r="AT487" s="157"/>
      <c r="AU487" s="157"/>
      <c r="AV487" s="157"/>
      <c r="AW487" s="157"/>
      <c r="AX487" s="157"/>
      <c r="AY487" s="157"/>
      <c r="AZ487" s="157"/>
      <c r="BA487" s="157"/>
      <c r="BB487" s="157"/>
      <c r="BC487" s="157"/>
      <c r="BD487" s="157"/>
      <c r="BE487" s="157"/>
      <c r="BF487" s="157" t="s">
        <v>4617</v>
      </c>
    </row>
    <row r="488" spans="1:59" s="72" customFormat="1" ht="24.95" hidden="1" customHeight="1">
      <c r="A488" s="564"/>
      <c r="B488" s="479"/>
      <c r="C488" s="157" t="s">
        <v>695</v>
      </c>
      <c r="D488" s="157" t="s">
        <v>7993</v>
      </c>
      <c r="E488" s="157" t="s">
        <v>8865</v>
      </c>
      <c r="F488" s="157" t="s">
        <v>695</v>
      </c>
      <c r="G488" s="157" t="s">
        <v>7995</v>
      </c>
      <c r="H488" s="186" t="s">
        <v>7996</v>
      </c>
      <c r="I488" s="165" t="s">
        <v>695</v>
      </c>
      <c r="J488" s="157">
        <v>5</v>
      </c>
      <c r="K488" s="157"/>
      <c r="L488" s="160"/>
      <c r="M488" s="160">
        <v>1836</v>
      </c>
      <c r="N488" s="160">
        <v>2580</v>
      </c>
      <c r="O488" s="157" t="s">
        <v>396</v>
      </c>
      <c r="P488" s="160"/>
      <c r="Q488" s="160"/>
      <c r="R488" s="160"/>
      <c r="S488" s="160"/>
      <c r="T488" s="160"/>
      <c r="U488" s="160"/>
      <c r="V488" s="160"/>
      <c r="W488" s="160">
        <v>25</v>
      </c>
      <c r="X488" s="160">
        <v>12</v>
      </c>
      <c r="Y488" s="160">
        <v>6</v>
      </c>
      <c r="Z488" s="160">
        <v>300</v>
      </c>
      <c r="AA488" s="157">
        <v>48</v>
      </c>
      <c r="AB488" s="160"/>
      <c r="AC488" s="160"/>
      <c r="AD488" s="157"/>
      <c r="AE488" s="157">
        <v>2003</v>
      </c>
      <c r="AF488" s="157"/>
      <c r="AG488" s="157" t="s">
        <v>8866</v>
      </c>
      <c r="AH488" s="157" t="s">
        <v>8867</v>
      </c>
      <c r="AI488" s="157" t="s">
        <v>1613</v>
      </c>
      <c r="AJ488" s="157"/>
      <c r="AK488" s="157"/>
      <c r="AL488" s="160">
        <v>6791</v>
      </c>
      <c r="AM488" s="157"/>
      <c r="AN488" s="157"/>
      <c r="AO488" s="157"/>
      <c r="AP488" s="157"/>
      <c r="AQ488" s="157"/>
      <c r="AR488" s="157"/>
      <c r="AS488" s="157" t="s">
        <v>2033</v>
      </c>
      <c r="AT488" s="157"/>
      <c r="AU488" s="157" t="s">
        <v>8868</v>
      </c>
      <c r="AV488" s="157" t="s">
        <v>8869</v>
      </c>
      <c r="AW488" s="157" t="s">
        <v>5171</v>
      </c>
      <c r="AX488" s="157"/>
      <c r="AY488" s="157"/>
      <c r="AZ488" s="157"/>
      <c r="BA488" s="157"/>
      <c r="BB488" s="157"/>
      <c r="BC488" s="157"/>
      <c r="BD488" s="157"/>
      <c r="BE488" s="157"/>
      <c r="BF488" s="157" t="s">
        <v>8870</v>
      </c>
    </row>
    <row r="489" spans="1:59" s="72" customFormat="1" ht="24.95" hidden="1" customHeight="1">
      <c r="A489" s="564"/>
      <c r="B489" s="479"/>
      <c r="C489" s="157" t="s">
        <v>7999</v>
      </c>
      <c r="D489" s="157" t="s">
        <v>8871</v>
      </c>
      <c r="E489" s="157" t="s">
        <v>8872</v>
      </c>
      <c r="F489" s="157" t="s">
        <v>7999</v>
      </c>
      <c r="G489" s="157" t="s">
        <v>456</v>
      </c>
      <c r="H489" s="186" t="s">
        <v>8002</v>
      </c>
      <c r="I489" s="157" t="s">
        <v>16969</v>
      </c>
      <c r="J489" s="157">
        <v>3</v>
      </c>
      <c r="K489" s="160"/>
      <c r="L489" s="160">
        <v>15478</v>
      </c>
      <c r="M489" s="160">
        <v>934</v>
      </c>
      <c r="N489" s="160">
        <v>934</v>
      </c>
      <c r="O489" s="157" t="s">
        <v>396</v>
      </c>
      <c r="P489" s="160"/>
      <c r="Q489" s="160"/>
      <c r="R489" s="160"/>
      <c r="S489" s="160"/>
      <c r="T489" s="160"/>
      <c r="U489" s="160"/>
      <c r="V489" s="337"/>
      <c r="W489" s="160">
        <v>25</v>
      </c>
      <c r="X489" s="160">
        <v>10</v>
      </c>
      <c r="Y489" s="160">
        <v>5</v>
      </c>
      <c r="Z489" s="160">
        <v>250</v>
      </c>
      <c r="AA489" s="157"/>
      <c r="AB489" s="157"/>
      <c r="AC489" s="157"/>
      <c r="AD489" s="157"/>
      <c r="AE489" s="157">
        <v>2002</v>
      </c>
      <c r="AF489" s="157">
        <v>589</v>
      </c>
      <c r="AG489" s="157">
        <v>104</v>
      </c>
      <c r="AH489" s="157">
        <v>692</v>
      </c>
      <c r="AI489" s="157"/>
      <c r="AJ489" s="157"/>
      <c r="AK489" s="157"/>
      <c r="AL489" s="160">
        <v>1385</v>
      </c>
      <c r="AM489" s="157"/>
      <c r="AN489" s="157"/>
      <c r="AO489" s="157"/>
      <c r="AP489" s="157"/>
      <c r="AQ489" s="157"/>
      <c r="AR489" s="157"/>
      <c r="AS489" s="157"/>
      <c r="AT489" s="157"/>
      <c r="AU489" s="157"/>
      <c r="AV489" s="157"/>
      <c r="AW489" s="157"/>
      <c r="AX489" s="157"/>
      <c r="AY489" s="157"/>
      <c r="AZ489" s="157"/>
      <c r="BA489" s="157"/>
      <c r="BB489" s="157"/>
      <c r="BC489" s="157"/>
      <c r="BD489" s="157"/>
      <c r="BE489" s="157"/>
      <c r="BF489" s="157" t="s">
        <v>16970</v>
      </c>
    </row>
    <row r="490" spans="1:59" s="72" customFormat="1" ht="24.95" hidden="1" customHeight="1">
      <c r="A490" s="564"/>
      <c r="B490" s="479"/>
      <c r="C490" s="157" t="s">
        <v>7999</v>
      </c>
      <c r="D490" s="157"/>
      <c r="E490" s="155" t="s">
        <v>8873</v>
      </c>
      <c r="F490" s="157" t="s">
        <v>7999</v>
      </c>
      <c r="G490" s="157"/>
      <c r="H490" s="186"/>
      <c r="I490" s="154" t="s">
        <v>16896</v>
      </c>
      <c r="J490" s="157"/>
      <c r="K490" s="160"/>
      <c r="L490" s="582">
        <v>5832</v>
      </c>
      <c r="M490" s="582">
        <v>2197</v>
      </c>
      <c r="N490" s="582">
        <v>4213</v>
      </c>
      <c r="O490" s="157" t="s">
        <v>396</v>
      </c>
      <c r="P490" s="160"/>
      <c r="Q490" s="160"/>
      <c r="R490" s="160"/>
      <c r="S490" s="160"/>
      <c r="T490" s="160"/>
      <c r="U490" s="160"/>
      <c r="V490" s="385"/>
      <c r="W490" s="154">
        <v>25</v>
      </c>
      <c r="X490" s="154">
        <v>10</v>
      </c>
      <c r="Y490" s="154">
        <v>5</v>
      </c>
      <c r="Z490" s="154">
        <v>250</v>
      </c>
      <c r="AA490" s="157"/>
      <c r="AB490" s="157"/>
      <c r="AC490" s="157"/>
      <c r="AD490" s="157"/>
      <c r="AE490" s="157">
        <v>2015</v>
      </c>
      <c r="AF490" s="157"/>
      <c r="AG490" s="157"/>
      <c r="AH490" s="157"/>
      <c r="AI490" s="157"/>
      <c r="AJ490" s="157"/>
      <c r="AK490" s="157"/>
      <c r="AL490" s="160">
        <v>9000</v>
      </c>
      <c r="AM490" s="157"/>
      <c r="AN490" s="157"/>
      <c r="AO490" s="157"/>
      <c r="AP490" s="157"/>
      <c r="AQ490" s="157"/>
      <c r="AR490" s="157"/>
      <c r="AS490" s="157"/>
      <c r="AT490" s="157"/>
      <c r="AU490" s="157"/>
      <c r="AV490" s="157"/>
      <c r="AW490" s="157"/>
      <c r="AX490" s="157"/>
      <c r="AY490" s="157"/>
      <c r="AZ490" s="157"/>
      <c r="BA490" s="157"/>
      <c r="BB490" s="157"/>
      <c r="BC490" s="157"/>
      <c r="BD490" s="157"/>
      <c r="BE490" s="157"/>
      <c r="BF490" s="157"/>
    </row>
    <row r="491" spans="1:59" s="72" customFormat="1" ht="24.95" hidden="1" customHeight="1">
      <c r="A491" s="564"/>
      <c r="B491" s="479"/>
      <c r="C491" s="157" t="s">
        <v>8003</v>
      </c>
      <c r="D491" s="157"/>
      <c r="E491" s="157" t="s">
        <v>16971</v>
      </c>
      <c r="F491" s="157" t="s">
        <v>8003</v>
      </c>
      <c r="G491" s="157"/>
      <c r="H491" s="574"/>
      <c r="I491" s="157" t="s">
        <v>8003</v>
      </c>
      <c r="J491" s="157"/>
      <c r="K491" s="157"/>
      <c r="L491" s="160">
        <v>96288</v>
      </c>
      <c r="M491" s="160">
        <v>1358</v>
      </c>
      <c r="N491" s="160">
        <v>2594</v>
      </c>
      <c r="O491" s="157" t="s">
        <v>396</v>
      </c>
      <c r="P491" s="160"/>
      <c r="Q491" s="160"/>
      <c r="R491" s="160"/>
      <c r="S491" s="160"/>
      <c r="T491" s="160"/>
      <c r="U491" s="160"/>
      <c r="V491" s="160"/>
      <c r="W491" s="160">
        <v>25</v>
      </c>
      <c r="X491" s="160">
        <v>15</v>
      </c>
      <c r="Y491" s="160">
        <v>6</v>
      </c>
      <c r="Z491" s="160">
        <v>453</v>
      </c>
      <c r="AA491" s="157"/>
      <c r="AB491" s="160"/>
      <c r="AC491" s="160"/>
      <c r="AD491" s="157"/>
      <c r="AE491" s="157">
        <v>2013</v>
      </c>
      <c r="AF491" s="157"/>
      <c r="AG491" s="157"/>
      <c r="AH491" s="157"/>
      <c r="AI491" s="157"/>
      <c r="AJ491" s="157"/>
      <c r="AK491" s="157"/>
      <c r="AL491" s="160">
        <v>6880</v>
      </c>
      <c r="AM491" s="157"/>
      <c r="AN491" s="157"/>
      <c r="AO491" s="157"/>
      <c r="AP491" s="157"/>
      <c r="AQ491" s="157"/>
      <c r="AR491" s="157"/>
      <c r="AS491" s="157"/>
      <c r="AT491" s="157"/>
      <c r="AU491" s="157"/>
      <c r="AV491" s="157"/>
      <c r="AW491" s="157"/>
      <c r="AX491" s="157"/>
      <c r="AY491" s="157"/>
      <c r="AZ491" s="157"/>
      <c r="BA491" s="157"/>
      <c r="BB491" s="157"/>
      <c r="BC491" s="157"/>
      <c r="BD491" s="157"/>
      <c r="BE491" s="157"/>
      <c r="BF491" s="157" t="s">
        <v>4617</v>
      </c>
    </row>
    <row r="492" spans="1:59" s="72" customFormat="1" ht="24.95" hidden="1" customHeight="1">
      <c r="A492" s="564"/>
      <c r="B492" s="479"/>
      <c r="C492" s="157" t="s">
        <v>8007</v>
      </c>
      <c r="D492" s="157"/>
      <c r="E492" s="157" t="s">
        <v>8874</v>
      </c>
      <c r="F492" s="157" t="s">
        <v>8007</v>
      </c>
      <c r="G492" s="157"/>
      <c r="H492" s="186"/>
      <c r="I492" s="157" t="s">
        <v>8875</v>
      </c>
      <c r="J492" s="157"/>
      <c r="K492" s="157"/>
      <c r="L492" s="160">
        <v>7650</v>
      </c>
      <c r="M492" s="160">
        <v>1772</v>
      </c>
      <c r="N492" s="160">
        <v>2762</v>
      </c>
      <c r="O492" s="157" t="s">
        <v>396</v>
      </c>
      <c r="P492" s="160"/>
      <c r="Q492" s="160"/>
      <c r="R492" s="160"/>
      <c r="S492" s="160"/>
      <c r="T492" s="160"/>
      <c r="U492" s="160"/>
      <c r="V492" s="160"/>
      <c r="W492" s="160">
        <v>25</v>
      </c>
      <c r="X492" s="160">
        <v>9</v>
      </c>
      <c r="Y492" s="160">
        <v>4</v>
      </c>
      <c r="Z492" s="160">
        <v>225</v>
      </c>
      <c r="AA492" s="157"/>
      <c r="AB492" s="160"/>
      <c r="AC492" s="160"/>
      <c r="AD492" s="157"/>
      <c r="AE492" s="157">
        <v>2006</v>
      </c>
      <c r="AF492" s="157"/>
      <c r="AG492" s="157"/>
      <c r="AH492" s="157"/>
      <c r="AI492" s="157"/>
      <c r="AJ492" s="157"/>
      <c r="AK492" s="157"/>
      <c r="AL492" s="160">
        <v>938</v>
      </c>
      <c r="AM492" s="157"/>
      <c r="AN492" s="157"/>
      <c r="AO492" s="157"/>
      <c r="AP492" s="157"/>
      <c r="AQ492" s="157"/>
      <c r="AR492" s="157"/>
      <c r="AS492" s="157"/>
      <c r="AT492" s="157"/>
      <c r="AU492" s="157"/>
      <c r="AV492" s="157"/>
      <c r="AW492" s="157"/>
      <c r="AX492" s="157"/>
      <c r="AY492" s="157"/>
      <c r="AZ492" s="157"/>
      <c r="BA492" s="157"/>
      <c r="BB492" s="157"/>
      <c r="BC492" s="157"/>
      <c r="BD492" s="157"/>
      <c r="BE492" s="157"/>
      <c r="BF492" s="416" t="s">
        <v>8876</v>
      </c>
    </row>
    <row r="493" spans="1:59" s="72" customFormat="1" ht="24.95" hidden="1" customHeight="1">
      <c r="A493" s="564"/>
      <c r="B493" s="479"/>
      <c r="C493" s="157" t="s">
        <v>8007</v>
      </c>
      <c r="D493" s="157"/>
      <c r="E493" s="157" t="s">
        <v>16972</v>
      </c>
      <c r="F493" s="157" t="s">
        <v>8007</v>
      </c>
      <c r="G493" s="157"/>
      <c r="H493" s="186"/>
      <c r="I493" s="157" t="s">
        <v>8007</v>
      </c>
      <c r="J493" s="157"/>
      <c r="K493" s="157"/>
      <c r="L493" s="160">
        <v>3489</v>
      </c>
      <c r="M493" s="160">
        <v>1571</v>
      </c>
      <c r="N493" s="160">
        <v>2560.7800000000002</v>
      </c>
      <c r="O493" s="157" t="s">
        <v>396</v>
      </c>
      <c r="P493" s="160"/>
      <c r="Q493" s="160"/>
      <c r="R493" s="160"/>
      <c r="S493" s="160"/>
      <c r="T493" s="160"/>
      <c r="U493" s="160"/>
      <c r="V493" s="160"/>
      <c r="W493" s="160">
        <v>25</v>
      </c>
      <c r="X493" s="160">
        <v>9</v>
      </c>
      <c r="Y493" s="160">
        <v>4</v>
      </c>
      <c r="Z493" s="160">
        <v>225</v>
      </c>
      <c r="AA493" s="157"/>
      <c r="AB493" s="160"/>
      <c r="AC493" s="160"/>
      <c r="AD493" s="157"/>
      <c r="AE493" s="157">
        <v>2020</v>
      </c>
      <c r="AF493" s="157"/>
      <c r="AG493" s="157"/>
      <c r="AH493" s="157"/>
      <c r="AI493" s="157"/>
      <c r="AJ493" s="157"/>
      <c r="AK493" s="157"/>
      <c r="AL493" s="160">
        <v>1323</v>
      </c>
      <c r="AM493" s="157"/>
      <c r="AN493" s="157"/>
      <c r="AO493" s="157"/>
      <c r="AP493" s="157"/>
      <c r="AQ493" s="157"/>
      <c r="AR493" s="157"/>
      <c r="AS493" s="157"/>
      <c r="AT493" s="157"/>
      <c r="AU493" s="157"/>
      <c r="AV493" s="157"/>
      <c r="AW493" s="157"/>
      <c r="AX493" s="157"/>
      <c r="AY493" s="157"/>
      <c r="AZ493" s="157"/>
      <c r="BA493" s="157"/>
      <c r="BB493" s="157"/>
      <c r="BC493" s="157"/>
      <c r="BD493" s="157"/>
      <c r="BE493" s="157"/>
      <c r="BF493" s="393" t="s">
        <v>6506</v>
      </c>
    </row>
    <row r="494" spans="1:59" s="72" customFormat="1" ht="24.95" hidden="1" customHeight="1">
      <c r="A494" s="564"/>
      <c r="B494" s="479"/>
      <c r="C494" s="157" t="s">
        <v>716</v>
      </c>
      <c r="D494" s="157" t="s">
        <v>8877</v>
      </c>
      <c r="E494" s="157" t="s">
        <v>8878</v>
      </c>
      <c r="F494" s="157" t="s">
        <v>716</v>
      </c>
      <c r="G494" s="157" t="s">
        <v>8879</v>
      </c>
      <c r="H494" s="186"/>
      <c r="I494" s="157" t="s">
        <v>716</v>
      </c>
      <c r="J494" s="157">
        <v>11</v>
      </c>
      <c r="K494" s="157" t="s">
        <v>8880</v>
      </c>
      <c r="L494" s="160"/>
      <c r="M494" s="160">
        <v>1771</v>
      </c>
      <c r="N494" s="160">
        <v>2769</v>
      </c>
      <c r="O494" s="157" t="s">
        <v>396</v>
      </c>
      <c r="P494" s="160"/>
      <c r="Q494" s="160"/>
      <c r="R494" s="160"/>
      <c r="S494" s="160"/>
      <c r="T494" s="160"/>
      <c r="U494" s="160"/>
      <c r="V494" s="160"/>
      <c r="W494" s="160">
        <v>25</v>
      </c>
      <c r="X494" s="160">
        <v>15</v>
      </c>
      <c r="Y494" s="160">
        <v>6</v>
      </c>
      <c r="Z494" s="160">
        <v>375</v>
      </c>
      <c r="AA494" s="157">
        <v>35</v>
      </c>
      <c r="AB494" s="160">
        <v>100</v>
      </c>
      <c r="AC494" s="160">
        <v>100</v>
      </c>
      <c r="AD494" s="157"/>
      <c r="AE494" s="157">
        <v>2014</v>
      </c>
      <c r="AF494" s="157">
        <v>3492</v>
      </c>
      <c r="AG494" s="157">
        <v>600</v>
      </c>
      <c r="AH494" s="157">
        <v>3208</v>
      </c>
      <c r="AI494" s="157"/>
      <c r="AJ494" s="157"/>
      <c r="AK494" s="157"/>
      <c r="AL494" s="160">
        <v>6500</v>
      </c>
      <c r="AM494" s="157"/>
      <c r="AN494" s="157"/>
      <c r="AO494" s="157"/>
      <c r="AP494" s="157"/>
      <c r="AQ494" s="157"/>
      <c r="AR494" s="157"/>
      <c r="AS494" s="157"/>
      <c r="AT494" s="157"/>
      <c r="AU494" s="157"/>
      <c r="AV494" s="157"/>
      <c r="AW494" s="157"/>
      <c r="AX494" s="157"/>
      <c r="AY494" s="157"/>
      <c r="AZ494" s="157"/>
      <c r="BA494" s="157"/>
      <c r="BB494" s="157"/>
      <c r="BC494" s="157"/>
      <c r="BD494" s="157"/>
      <c r="BE494" s="157"/>
      <c r="BF494" s="157"/>
    </row>
    <row r="495" spans="1:59" s="72" customFormat="1" ht="24.95" hidden="1" customHeight="1">
      <c r="A495" s="564"/>
      <c r="B495" s="608"/>
      <c r="C495" s="488" t="s">
        <v>8021</v>
      </c>
      <c r="D495" s="157" t="s">
        <v>8877</v>
      </c>
      <c r="E495" s="157" t="s">
        <v>8881</v>
      </c>
      <c r="F495" s="157" t="s">
        <v>8021</v>
      </c>
      <c r="G495" s="157" t="s">
        <v>8879</v>
      </c>
      <c r="H495" s="186"/>
      <c r="I495" s="157" t="s">
        <v>2803</v>
      </c>
      <c r="J495" s="157">
        <v>11</v>
      </c>
      <c r="K495" s="157" t="s">
        <v>8880</v>
      </c>
      <c r="L495" s="160">
        <v>52751</v>
      </c>
      <c r="M495" s="160">
        <v>3077</v>
      </c>
      <c r="N495" s="160">
        <v>6796</v>
      </c>
      <c r="O495" s="157" t="s">
        <v>396</v>
      </c>
      <c r="P495" s="160"/>
      <c r="Q495" s="160"/>
      <c r="R495" s="160"/>
      <c r="S495" s="160">
        <v>25</v>
      </c>
      <c r="T495" s="160">
        <v>15</v>
      </c>
      <c r="U495" s="160">
        <v>6</v>
      </c>
      <c r="V495" s="160">
        <v>375</v>
      </c>
      <c r="W495" s="160">
        <v>12</v>
      </c>
      <c r="X495" s="160">
        <v>6</v>
      </c>
      <c r="Y495" s="160"/>
      <c r="Z495" s="160">
        <v>72</v>
      </c>
      <c r="AA495" s="157">
        <v>35</v>
      </c>
      <c r="AB495" s="160">
        <v>100</v>
      </c>
      <c r="AC495" s="160">
        <v>100</v>
      </c>
      <c r="AD495" s="157"/>
      <c r="AE495" s="157">
        <v>1998</v>
      </c>
      <c r="AF495" s="157">
        <v>3492</v>
      </c>
      <c r="AG495" s="157">
        <v>600</v>
      </c>
      <c r="AH495" s="157">
        <v>3208</v>
      </c>
      <c r="AI495" s="157"/>
      <c r="AJ495" s="157"/>
      <c r="AK495" s="157"/>
      <c r="AL495" s="160">
        <v>7300</v>
      </c>
      <c r="AM495" s="157"/>
      <c r="AN495" s="157"/>
      <c r="AO495" s="157"/>
      <c r="AP495" s="157"/>
      <c r="AQ495" s="157"/>
      <c r="AR495" s="157"/>
      <c r="AS495" s="157"/>
      <c r="AT495" s="157"/>
      <c r="AU495" s="157"/>
      <c r="AV495" s="157"/>
      <c r="AW495" s="157"/>
      <c r="AX495" s="157"/>
      <c r="AY495" s="157"/>
      <c r="AZ495" s="157"/>
      <c r="BA495" s="157"/>
      <c r="BB495" s="157"/>
      <c r="BC495" s="157"/>
      <c r="BD495" s="157"/>
      <c r="BE495" s="157"/>
      <c r="BF495" s="157" t="s">
        <v>8882</v>
      </c>
    </row>
    <row r="496" spans="1:59" s="72" customFormat="1" ht="24.95" hidden="1" customHeight="1">
      <c r="A496" s="564"/>
      <c r="B496" s="198" t="s">
        <v>2444</v>
      </c>
      <c r="C496" s="488" t="s">
        <v>2443</v>
      </c>
      <c r="D496" s="157"/>
      <c r="E496" s="331">
        <f>COUNTA(E497:E498)</f>
        <v>2</v>
      </c>
      <c r="F496" s="157"/>
      <c r="G496" s="157"/>
      <c r="H496" s="186"/>
      <c r="I496" s="157"/>
      <c r="J496" s="157"/>
      <c r="K496" s="157"/>
      <c r="L496" s="160">
        <f>SUM(L497:L498)</f>
        <v>16982</v>
      </c>
      <c r="M496" s="160">
        <f>SUM(M497:M498)</f>
        <v>6070.15</v>
      </c>
      <c r="N496" s="160">
        <f>SUM(N497:N498)</f>
        <v>11134.465</v>
      </c>
      <c r="O496" s="157"/>
      <c r="P496" s="160"/>
      <c r="Q496" s="160"/>
      <c r="R496" s="160"/>
      <c r="S496" s="160"/>
      <c r="T496" s="160"/>
      <c r="U496" s="160"/>
      <c r="V496" s="160"/>
      <c r="W496" s="160"/>
      <c r="X496" s="160"/>
      <c r="Y496" s="160"/>
      <c r="Z496" s="160"/>
      <c r="AA496" s="157"/>
      <c r="AB496" s="160"/>
      <c r="AC496" s="157"/>
      <c r="AD496" s="157"/>
      <c r="AE496" s="157"/>
      <c r="AF496" s="157"/>
      <c r="AG496" s="157"/>
      <c r="AH496" s="157"/>
      <c r="AI496" s="157"/>
      <c r="AJ496" s="157"/>
      <c r="AK496" s="157"/>
      <c r="AL496" s="160"/>
      <c r="AM496" s="157"/>
      <c r="AN496" s="157"/>
      <c r="AO496" s="157"/>
      <c r="AP496" s="157"/>
      <c r="AQ496" s="157"/>
      <c r="AR496" s="157"/>
      <c r="AS496" s="157"/>
      <c r="AT496" s="157"/>
      <c r="AU496" s="157"/>
      <c r="AV496" s="157"/>
      <c r="AW496" s="157"/>
      <c r="AX496" s="157"/>
      <c r="AY496" s="157"/>
      <c r="AZ496" s="157"/>
      <c r="BA496" s="157"/>
      <c r="BB496" s="157"/>
      <c r="BC496" s="157"/>
      <c r="BD496" s="157"/>
      <c r="BE496" s="157"/>
      <c r="BF496" s="157"/>
    </row>
    <row r="497" spans="1:58" s="72" customFormat="1" ht="24.95" hidden="1" customHeight="1">
      <c r="A497" s="564"/>
      <c r="B497" s="479"/>
      <c r="C497" s="157" t="s">
        <v>8997</v>
      </c>
      <c r="D497" s="157" t="s">
        <v>8998</v>
      </c>
      <c r="E497" s="157" t="s">
        <v>17112</v>
      </c>
      <c r="F497" s="157" t="s">
        <v>8999</v>
      </c>
      <c r="G497" s="157" t="s">
        <v>15802</v>
      </c>
      <c r="H497" s="186" t="s">
        <v>9000</v>
      </c>
      <c r="I497" s="157" t="s">
        <v>9001</v>
      </c>
      <c r="J497" s="157" t="s">
        <v>9207</v>
      </c>
      <c r="K497" s="157" t="s">
        <v>9208</v>
      </c>
      <c r="L497" s="160">
        <v>13000</v>
      </c>
      <c r="M497" s="160">
        <v>5513.15</v>
      </c>
      <c r="N497" s="160">
        <v>8952</v>
      </c>
      <c r="O497" s="157" t="s">
        <v>396</v>
      </c>
      <c r="P497" s="160">
        <v>25</v>
      </c>
      <c r="Q497" s="160">
        <v>21</v>
      </c>
      <c r="R497" s="160">
        <v>5</v>
      </c>
      <c r="S497" s="160">
        <v>50</v>
      </c>
      <c r="T497" s="160">
        <v>21</v>
      </c>
      <c r="U497" s="160">
        <v>8</v>
      </c>
      <c r="V497" s="160">
        <v>2993</v>
      </c>
      <c r="W497" s="160"/>
      <c r="X497" s="160"/>
      <c r="Y497" s="160"/>
      <c r="Z497" s="160"/>
      <c r="AA497" s="157" t="s">
        <v>17113</v>
      </c>
      <c r="AB497" s="160" t="s">
        <v>17114</v>
      </c>
      <c r="AC497" s="157" t="s">
        <v>17115</v>
      </c>
      <c r="AD497" s="157" t="s">
        <v>324</v>
      </c>
      <c r="AE497" s="157">
        <v>1984</v>
      </c>
      <c r="AF497" s="157"/>
      <c r="AG497" s="157"/>
      <c r="AH497" s="157" t="s">
        <v>17116</v>
      </c>
      <c r="AI497" s="157" t="s">
        <v>627</v>
      </c>
      <c r="AJ497" s="157"/>
      <c r="AK497" s="157"/>
      <c r="AL497" s="160">
        <v>3210</v>
      </c>
      <c r="AM497" s="157"/>
      <c r="AN497" s="157"/>
      <c r="AO497" s="157" t="s">
        <v>4450</v>
      </c>
      <c r="AP497" s="157" t="s">
        <v>17117</v>
      </c>
      <c r="AQ497" s="157" t="s">
        <v>17118</v>
      </c>
      <c r="AR497" s="157"/>
      <c r="AS497" s="157"/>
      <c r="AT497" s="157"/>
      <c r="AU497" s="157"/>
      <c r="AV497" s="157"/>
      <c r="AW497" s="157"/>
      <c r="AX497" s="157"/>
      <c r="AY497" s="157"/>
      <c r="AZ497" s="157"/>
      <c r="BA497" s="157"/>
      <c r="BB497" s="157"/>
      <c r="BC497" s="157"/>
      <c r="BD497" s="157"/>
      <c r="BE497" s="157"/>
      <c r="BF497" s="157"/>
    </row>
    <row r="498" spans="1:58" s="72" customFormat="1" ht="24.95" hidden="1" customHeight="1">
      <c r="A498" s="564"/>
      <c r="B498" s="608"/>
      <c r="C498" s="157" t="s">
        <v>8997</v>
      </c>
      <c r="D498" s="157" t="s">
        <v>17119</v>
      </c>
      <c r="E498" s="157" t="s">
        <v>17120</v>
      </c>
      <c r="F498" s="157" t="s">
        <v>8999</v>
      </c>
      <c r="G498" s="157" t="s">
        <v>17121</v>
      </c>
      <c r="H498" s="186"/>
      <c r="I498" s="157" t="s">
        <v>9026</v>
      </c>
      <c r="J498" s="157" t="s">
        <v>5393</v>
      </c>
      <c r="K498" s="157" t="s">
        <v>9209</v>
      </c>
      <c r="L498" s="160">
        <v>3982</v>
      </c>
      <c r="M498" s="160">
        <v>557</v>
      </c>
      <c r="N498" s="160">
        <v>2182.4650000000001</v>
      </c>
      <c r="O498" s="157" t="s">
        <v>396</v>
      </c>
      <c r="P498" s="160"/>
      <c r="Q498" s="160"/>
      <c r="R498" s="160"/>
      <c r="S498" s="160"/>
      <c r="T498" s="160"/>
      <c r="U498" s="160"/>
      <c r="V498" s="160"/>
      <c r="W498" s="160">
        <v>51</v>
      </c>
      <c r="X498" s="160">
        <v>11.1</v>
      </c>
      <c r="Y498" s="160">
        <v>5</v>
      </c>
      <c r="Z498" s="160">
        <v>557</v>
      </c>
      <c r="AA498" s="157"/>
      <c r="AB498" s="160"/>
      <c r="AC498" s="157"/>
      <c r="AD498" s="157" t="s">
        <v>324</v>
      </c>
      <c r="AE498" s="157">
        <v>1997</v>
      </c>
      <c r="AF498" s="157" t="s">
        <v>890</v>
      </c>
      <c r="AG498" s="157" t="s">
        <v>1613</v>
      </c>
      <c r="AH498" s="157"/>
      <c r="AI498" s="157"/>
      <c r="AJ498" s="157"/>
      <c r="AK498" s="157"/>
      <c r="AL498" s="160">
        <v>2650</v>
      </c>
      <c r="AM498" s="157"/>
      <c r="AN498" s="157"/>
      <c r="AO498" s="157"/>
      <c r="AP498" s="157"/>
      <c r="AQ498" s="157"/>
      <c r="AR498" s="157"/>
      <c r="AS498" s="157"/>
      <c r="AT498" s="157"/>
      <c r="AU498" s="157"/>
      <c r="AV498" s="157"/>
      <c r="AW498" s="157"/>
      <c r="AX498" s="157"/>
      <c r="AY498" s="157"/>
      <c r="AZ498" s="157"/>
      <c r="BA498" s="157"/>
      <c r="BB498" s="157"/>
      <c r="BC498" s="157"/>
      <c r="BD498" s="157"/>
      <c r="BE498" s="157"/>
      <c r="BF498" s="157"/>
    </row>
    <row r="499" spans="1:58" s="72" customFormat="1">
      <c r="A499" s="564"/>
      <c r="B499" s="564"/>
      <c r="C499" s="564"/>
      <c r="D499" s="564"/>
      <c r="E499" s="564"/>
      <c r="F499" s="564"/>
      <c r="G499" s="564"/>
      <c r="H499" s="564"/>
      <c r="I499" s="564"/>
      <c r="J499" s="564"/>
      <c r="K499" s="564"/>
      <c r="L499" s="565"/>
      <c r="M499" s="565"/>
      <c r="N499" s="565"/>
      <c r="O499" s="564"/>
      <c r="P499" s="565"/>
      <c r="Q499" s="565"/>
      <c r="R499" s="565"/>
      <c r="S499" s="565"/>
      <c r="T499" s="565"/>
      <c r="U499" s="565"/>
      <c r="V499" s="565"/>
      <c r="W499" s="565"/>
      <c r="X499" s="565"/>
      <c r="Y499" s="565"/>
      <c r="Z499" s="565"/>
      <c r="AA499" s="564"/>
      <c r="AB499" s="565"/>
      <c r="AC499" s="564"/>
      <c r="AD499" s="564"/>
      <c r="AE499" s="564"/>
      <c r="AF499" s="564"/>
      <c r="AG499" s="564"/>
      <c r="AH499" s="564"/>
      <c r="AI499" s="564"/>
      <c r="AJ499" s="564"/>
      <c r="AK499" s="564"/>
      <c r="AL499" s="565"/>
      <c r="AM499" s="564"/>
      <c r="AN499" s="564"/>
      <c r="AO499" s="564"/>
      <c r="AP499" s="564"/>
      <c r="AQ499" s="564"/>
      <c r="AR499" s="564"/>
      <c r="AS499" s="564"/>
      <c r="AT499" s="564"/>
      <c r="AU499" s="564"/>
      <c r="AV499" s="564"/>
      <c r="AW499" s="564"/>
      <c r="AX499" s="564"/>
      <c r="AY499" s="564"/>
      <c r="AZ499" s="564"/>
      <c r="BA499" s="564"/>
      <c r="BB499" s="564"/>
      <c r="BC499" s="564"/>
      <c r="BD499" s="564"/>
      <c r="BE499" s="564"/>
      <c r="BF499" s="564"/>
    </row>
    <row r="500" spans="1:58" s="72" customFormat="1">
      <c r="A500" s="564"/>
      <c r="B500" s="564"/>
      <c r="C500" s="564"/>
      <c r="D500" s="564"/>
      <c r="E500" s="564"/>
      <c r="F500" s="564"/>
      <c r="G500" s="564"/>
      <c r="H500" s="564"/>
      <c r="I500" s="564"/>
      <c r="J500" s="564"/>
      <c r="K500" s="564"/>
      <c r="L500" s="565"/>
      <c r="M500" s="565"/>
      <c r="N500" s="565"/>
      <c r="O500" s="564"/>
      <c r="P500" s="565"/>
      <c r="Q500" s="565"/>
      <c r="R500" s="565"/>
      <c r="S500" s="565"/>
      <c r="T500" s="565"/>
      <c r="U500" s="565"/>
      <c r="V500" s="565"/>
      <c r="W500" s="565"/>
      <c r="X500" s="565"/>
      <c r="Y500" s="565"/>
      <c r="Z500" s="565"/>
      <c r="AA500" s="564"/>
      <c r="AB500" s="565"/>
      <c r="AC500" s="564"/>
      <c r="AD500" s="564"/>
      <c r="AE500" s="564"/>
      <c r="AF500" s="564"/>
      <c r="AG500" s="564"/>
      <c r="AH500" s="564"/>
      <c r="AI500" s="564"/>
      <c r="AJ500" s="564"/>
      <c r="AK500" s="564"/>
      <c r="AL500" s="565"/>
      <c r="AM500" s="564"/>
      <c r="AN500" s="564"/>
      <c r="AO500" s="564"/>
      <c r="AP500" s="564"/>
      <c r="AQ500" s="564"/>
      <c r="AR500" s="564"/>
      <c r="AS500" s="564"/>
      <c r="AT500" s="564"/>
      <c r="AU500" s="564"/>
      <c r="AV500" s="564"/>
      <c r="AW500" s="564"/>
      <c r="AX500" s="564"/>
      <c r="AY500" s="564"/>
      <c r="AZ500" s="564"/>
      <c r="BA500" s="564"/>
      <c r="BB500" s="564"/>
      <c r="BC500" s="564"/>
      <c r="BD500" s="564"/>
      <c r="BE500" s="564"/>
      <c r="BF500" s="564"/>
    </row>
    <row r="501" spans="1:58" s="72" customFormat="1">
      <c r="A501" s="564"/>
      <c r="B501" s="564"/>
      <c r="C501" s="564"/>
      <c r="D501" s="564"/>
      <c r="E501" s="564"/>
      <c r="F501" s="564"/>
      <c r="G501" s="564"/>
      <c r="H501" s="564"/>
      <c r="I501" s="564"/>
      <c r="J501" s="564"/>
      <c r="K501" s="564"/>
      <c r="L501" s="565"/>
      <c r="M501" s="565"/>
      <c r="N501" s="565"/>
      <c r="O501" s="564"/>
      <c r="P501" s="565"/>
      <c r="Q501" s="565"/>
      <c r="R501" s="565"/>
      <c r="S501" s="565"/>
      <c r="T501" s="565"/>
      <c r="U501" s="565"/>
      <c r="V501" s="565"/>
      <c r="W501" s="565"/>
      <c r="X501" s="565"/>
      <c r="Y501" s="565"/>
      <c r="Z501" s="565"/>
      <c r="AA501" s="564"/>
      <c r="AB501" s="565"/>
      <c r="AC501" s="564"/>
      <c r="AD501" s="564"/>
      <c r="AE501" s="564"/>
      <c r="AF501" s="564"/>
      <c r="AG501" s="564"/>
      <c r="AH501" s="564"/>
      <c r="AI501" s="564"/>
      <c r="AJ501" s="564"/>
      <c r="AK501" s="564"/>
      <c r="AL501" s="565"/>
      <c r="AM501" s="564"/>
      <c r="AN501" s="564"/>
      <c r="AO501" s="564"/>
      <c r="AP501" s="564"/>
      <c r="AQ501" s="564"/>
      <c r="AR501" s="564"/>
      <c r="AS501" s="564"/>
      <c r="AT501" s="564"/>
      <c r="AU501" s="564"/>
      <c r="AV501" s="564"/>
      <c r="AW501" s="564"/>
      <c r="AX501" s="564"/>
      <c r="AY501" s="564"/>
      <c r="AZ501" s="564"/>
      <c r="BA501" s="564"/>
      <c r="BB501" s="564"/>
      <c r="BC501" s="564"/>
      <c r="BD501" s="564"/>
      <c r="BE501" s="564"/>
      <c r="BF501" s="564"/>
    </row>
    <row r="502" spans="1:58" s="72" customFormat="1">
      <c r="A502" s="564"/>
      <c r="B502" s="564"/>
      <c r="C502" s="564"/>
      <c r="D502" s="564"/>
      <c r="E502" s="564"/>
      <c r="F502" s="564"/>
      <c r="G502" s="564"/>
      <c r="H502" s="564"/>
      <c r="I502" s="564"/>
      <c r="J502" s="564"/>
      <c r="K502" s="564"/>
      <c r="L502" s="565"/>
      <c r="M502" s="565"/>
      <c r="N502" s="565"/>
      <c r="O502" s="564"/>
      <c r="P502" s="565"/>
      <c r="Q502" s="565"/>
      <c r="R502" s="565"/>
      <c r="S502" s="565"/>
      <c r="T502" s="565"/>
      <c r="U502" s="565"/>
      <c r="V502" s="565"/>
      <c r="W502" s="565"/>
      <c r="X502" s="565"/>
      <c r="Y502" s="565"/>
      <c r="Z502" s="565"/>
      <c r="AA502" s="564"/>
      <c r="AB502" s="565"/>
      <c r="AC502" s="564"/>
      <c r="AD502" s="564"/>
      <c r="AE502" s="564"/>
      <c r="AF502" s="564"/>
      <c r="AG502" s="564"/>
      <c r="AH502" s="564"/>
      <c r="AI502" s="564"/>
      <c r="AJ502" s="564"/>
      <c r="AK502" s="564"/>
      <c r="AL502" s="565"/>
      <c r="AM502" s="564"/>
      <c r="AN502" s="564"/>
      <c r="AO502" s="564"/>
      <c r="AP502" s="564"/>
      <c r="AQ502" s="564"/>
      <c r="AR502" s="564"/>
      <c r="AS502" s="564"/>
      <c r="AT502" s="564"/>
      <c r="AU502" s="564"/>
      <c r="AV502" s="564"/>
      <c r="AW502" s="564"/>
      <c r="AX502" s="564"/>
      <c r="AY502" s="564"/>
      <c r="AZ502" s="564"/>
      <c r="BA502" s="564"/>
      <c r="BB502" s="564"/>
      <c r="BC502" s="564"/>
      <c r="BD502" s="564"/>
      <c r="BE502" s="564"/>
      <c r="BF502" s="564"/>
    </row>
    <row r="503" spans="1:58" s="72" customFormat="1">
      <c r="A503" s="564"/>
      <c r="B503" s="564"/>
      <c r="C503" s="564"/>
      <c r="D503" s="564"/>
      <c r="E503" s="564"/>
      <c r="F503" s="564"/>
      <c r="G503" s="564"/>
      <c r="H503" s="564"/>
      <c r="I503" s="564"/>
      <c r="J503" s="564"/>
      <c r="K503" s="564"/>
      <c r="L503" s="565"/>
      <c r="M503" s="565"/>
      <c r="N503" s="565"/>
      <c r="O503" s="564"/>
      <c r="P503" s="565"/>
      <c r="Q503" s="565"/>
      <c r="R503" s="565"/>
      <c r="S503" s="565"/>
      <c r="T503" s="565"/>
      <c r="U503" s="565"/>
      <c r="V503" s="565"/>
      <c r="W503" s="565"/>
      <c r="X503" s="565"/>
      <c r="Y503" s="565"/>
      <c r="Z503" s="565"/>
      <c r="AA503" s="564"/>
      <c r="AB503" s="565"/>
      <c r="AC503" s="564"/>
      <c r="AD503" s="564"/>
      <c r="AE503" s="564"/>
      <c r="AF503" s="564"/>
      <c r="AG503" s="564"/>
      <c r="AH503" s="564"/>
      <c r="AI503" s="564"/>
      <c r="AJ503" s="564"/>
      <c r="AK503" s="564"/>
      <c r="AL503" s="565"/>
      <c r="AM503" s="564"/>
      <c r="AN503" s="564"/>
      <c r="AO503" s="564"/>
      <c r="AP503" s="564"/>
      <c r="AQ503" s="564"/>
      <c r="AR503" s="564"/>
      <c r="AS503" s="564"/>
      <c r="AT503" s="564"/>
      <c r="AU503" s="564"/>
      <c r="AV503" s="564"/>
      <c r="AW503" s="564"/>
      <c r="AX503" s="564"/>
      <c r="AY503" s="564"/>
      <c r="AZ503" s="564"/>
      <c r="BA503" s="564"/>
      <c r="BB503" s="564"/>
      <c r="BC503" s="564"/>
      <c r="BD503" s="564"/>
      <c r="BE503" s="564"/>
      <c r="BF503" s="564"/>
    </row>
    <row r="504" spans="1:58" s="72" customFormat="1">
      <c r="A504" s="564"/>
      <c r="B504" s="564"/>
      <c r="C504" s="564"/>
      <c r="D504" s="564"/>
      <c r="E504" s="564"/>
      <c r="F504" s="564"/>
      <c r="G504" s="564"/>
      <c r="H504" s="564"/>
      <c r="I504" s="564"/>
      <c r="J504" s="564"/>
      <c r="K504" s="564"/>
      <c r="L504" s="565"/>
      <c r="M504" s="565"/>
      <c r="N504" s="565"/>
      <c r="O504" s="564"/>
      <c r="P504" s="565"/>
      <c r="Q504" s="565"/>
      <c r="R504" s="565"/>
      <c r="S504" s="565"/>
      <c r="T504" s="565"/>
      <c r="U504" s="565"/>
      <c r="V504" s="565"/>
      <c r="W504" s="565"/>
      <c r="X504" s="565"/>
      <c r="Y504" s="565"/>
      <c r="Z504" s="565"/>
      <c r="AA504" s="564"/>
      <c r="AB504" s="565"/>
      <c r="AC504" s="564"/>
      <c r="AD504" s="564"/>
      <c r="AE504" s="564"/>
      <c r="AF504" s="564"/>
      <c r="AG504" s="564"/>
      <c r="AH504" s="564"/>
      <c r="AI504" s="564"/>
      <c r="AJ504" s="564"/>
      <c r="AK504" s="564"/>
      <c r="AL504" s="565"/>
      <c r="AM504" s="564"/>
      <c r="AN504" s="564"/>
      <c r="AO504" s="564"/>
      <c r="AP504" s="564"/>
      <c r="AQ504" s="564"/>
      <c r="AR504" s="564"/>
      <c r="AS504" s="564"/>
      <c r="AT504" s="564"/>
      <c r="AU504" s="564"/>
      <c r="AV504" s="564"/>
      <c r="AW504" s="564"/>
      <c r="AX504" s="564"/>
      <c r="AY504" s="564"/>
      <c r="AZ504" s="564"/>
      <c r="BA504" s="564"/>
      <c r="BB504" s="564"/>
      <c r="BC504" s="564"/>
      <c r="BD504" s="564"/>
      <c r="BE504" s="564"/>
      <c r="BF504" s="564"/>
    </row>
    <row r="505" spans="1:58" s="72" customFormat="1">
      <c r="A505" s="564"/>
      <c r="B505" s="564"/>
      <c r="C505" s="564"/>
      <c r="D505" s="564"/>
      <c r="E505" s="564"/>
      <c r="F505" s="564"/>
      <c r="G505" s="564"/>
      <c r="H505" s="564"/>
      <c r="I505" s="564"/>
      <c r="J505" s="564"/>
      <c r="K505" s="564"/>
      <c r="L505" s="565"/>
      <c r="M505" s="565"/>
      <c r="N505" s="565"/>
      <c r="O505" s="564"/>
      <c r="P505" s="565"/>
      <c r="Q505" s="565"/>
      <c r="R505" s="565"/>
      <c r="S505" s="565"/>
      <c r="T505" s="565"/>
      <c r="U505" s="565"/>
      <c r="V505" s="565"/>
      <c r="W505" s="565"/>
      <c r="X505" s="565"/>
      <c r="Y505" s="565"/>
      <c r="Z505" s="565"/>
      <c r="AA505" s="564"/>
      <c r="AB505" s="565"/>
      <c r="AC505" s="564"/>
      <c r="AD505" s="564"/>
      <c r="AE505" s="564"/>
      <c r="AF505" s="564"/>
      <c r="AG505" s="564"/>
      <c r="AH505" s="564"/>
      <c r="AI505" s="564"/>
      <c r="AJ505" s="564"/>
      <c r="AK505" s="564"/>
      <c r="AL505" s="565"/>
      <c r="AM505" s="564"/>
      <c r="AN505" s="564"/>
      <c r="AO505" s="564"/>
      <c r="AP505" s="564"/>
      <c r="AQ505" s="564"/>
      <c r="AR505" s="564"/>
      <c r="AS505" s="564"/>
      <c r="AT505" s="564"/>
      <c r="AU505" s="564"/>
      <c r="AV505" s="564"/>
      <c r="AW505" s="564"/>
      <c r="AX505" s="564"/>
      <c r="AY505" s="564"/>
      <c r="AZ505" s="564"/>
      <c r="BA505" s="564"/>
      <c r="BB505" s="564"/>
      <c r="BC505" s="564"/>
      <c r="BD505" s="564"/>
      <c r="BE505" s="564"/>
      <c r="BF505" s="564"/>
    </row>
    <row r="506" spans="1:58" s="72" customFormat="1">
      <c r="A506" s="564"/>
      <c r="B506" s="564"/>
      <c r="C506" s="564"/>
      <c r="D506" s="564"/>
      <c r="E506" s="564"/>
      <c r="F506" s="564"/>
      <c r="G506" s="564"/>
      <c r="H506" s="564"/>
      <c r="I506" s="564"/>
      <c r="J506" s="564"/>
      <c r="K506" s="564"/>
      <c r="L506" s="565"/>
      <c r="M506" s="565"/>
      <c r="N506" s="565"/>
      <c r="O506" s="564"/>
      <c r="P506" s="565"/>
      <c r="Q506" s="565"/>
      <c r="R506" s="565"/>
      <c r="S506" s="565"/>
      <c r="T506" s="565"/>
      <c r="U506" s="565"/>
      <c r="V506" s="565"/>
      <c r="W506" s="565"/>
      <c r="X506" s="565"/>
      <c r="Y506" s="565"/>
      <c r="Z506" s="565"/>
      <c r="AA506" s="564"/>
      <c r="AB506" s="565"/>
      <c r="AC506" s="564"/>
      <c r="AD506" s="564"/>
      <c r="AE506" s="564"/>
      <c r="AF506" s="564"/>
      <c r="AG506" s="564"/>
      <c r="AH506" s="564"/>
      <c r="AI506" s="564"/>
      <c r="AJ506" s="564"/>
      <c r="AK506" s="564"/>
      <c r="AL506" s="565"/>
      <c r="AM506" s="564"/>
      <c r="AN506" s="564"/>
      <c r="AO506" s="564"/>
      <c r="AP506" s="564"/>
      <c r="AQ506" s="564"/>
      <c r="AR506" s="564"/>
      <c r="AS506" s="564"/>
      <c r="AT506" s="564"/>
      <c r="AU506" s="564"/>
      <c r="AV506" s="564"/>
      <c r="AW506" s="564"/>
      <c r="AX506" s="564"/>
      <c r="AY506" s="564"/>
      <c r="AZ506" s="564"/>
      <c r="BA506" s="564"/>
      <c r="BB506" s="564"/>
      <c r="BC506" s="564"/>
      <c r="BD506" s="564"/>
      <c r="BE506" s="564"/>
      <c r="BF506" s="564"/>
    </row>
    <row r="507" spans="1:58" s="72" customFormat="1">
      <c r="A507" s="564"/>
      <c r="B507" s="564"/>
      <c r="C507" s="564"/>
      <c r="D507" s="564"/>
      <c r="E507" s="564"/>
      <c r="F507" s="564"/>
      <c r="G507" s="564"/>
      <c r="H507" s="564"/>
      <c r="I507" s="564"/>
      <c r="J507" s="564"/>
      <c r="K507" s="564"/>
      <c r="L507" s="565"/>
      <c r="M507" s="565"/>
      <c r="N507" s="565"/>
      <c r="O507" s="564"/>
      <c r="P507" s="565"/>
      <c r="Q507" s="565"/>
      <c r="R507" s="565"/>
      <c r="S507" s="565"/>
      <c r="T507" s="565"/>
      <c r="U507" s="565"/>
      <c r="V507" s="565"/>
      <c r="W507" s="565"/>
      <c r="X507" s="565"/>
      <c r="Y507" s="565"/>
      <c r="Z507" s="565"/>
      <c r="AA507" s="564"/>
      <c r="AB507" s="565"/>
      <c r="AC507" s="564"/>
      <c r="AD507" s="564"/>
      <c r="AE507" s="564"/>
      <c r="AF507" s="564"/>
      <c r="AG507" s="564"/>
      <c r="AH507" s="564"/>
      <c r="AI507" s="564"/>
      <c r="AJ507" s="564"/>
      <c r="AK507" s="564"/>
      <c r="AL507" s="565"/>
      <c r="AM507" s="564"/>
      <c r="AN507" s="564"/>
      <c r="AO507" s="564"/>
      <c r="AP507" s="564"/>
      <c r="AQ507" s="564"/>
      <c r="AR507" s="564"/>
      <c r="AS507" s="564"/>
      <c r="AT507" s="564"/>
      <c r="AU507" s="564"/>
      <c r="AV507" s="564"/>
      <c r="AW507" s="564"/>
      <c r="AX507" s="564"/>
      <c r="AY507" s="564"/>
      <c r="AZ507" s="564"/>
      <c r="BA507" s="564"/>
      <c r="BB507" s="564"/>
      <c r="BC507" s="564"/>
      <c r="BD507" s="564"/>
      <c r="BE507" s="564"/>
      <c r="BF507" s="564"/>
    </row>
    <row r="508" spans="1:58" s="72" customFormat="1">
      <c r="A508" s="564"/>
      <c r="B508" s="564"/>
      <c r="C508" s="564"/>
      <c r="D508" s="564"/>
      <c r="E508" s="564"/>
      <c r="F508" s="564"/>
      <c r="G508" s="564"/>
      <c r="H508" s="564"/>
      <c r="I508" s="564"/>
      <c r="J508" s="564"/>
      <c r="K508" s="564"/>
      <c r="L508" s="565"/>
      <c r="M508" s="565"/>
      <c r="N508" s="565"/>
      <c r="O508" s="564"/>
      <c r="P508" s="565"/>
      <c r="Q508" s="565"/>
      <c r="R508" s="565"/>
      <c r="S508" s="565"/>
      <c r="T508" s="565"/>
      <c r="U508" s="565"/>
      <c r="V508" s="565"/>
      <c r="W508" s="565"/>
      <c r="X508" s="565"/>
      <c r="Y508" s="565"/>
      <c r="Z508" s="565"/>
      <c r="AA508" s="564"/>
      <c r="AB508" s="565"/>
      <c r="AC508" s="564"/>
      <c r="AD508" s="564"/>
      <c r="AE508" s="564"/>
      <c r="AF508" s="564"/>
      <c r="AG508" s="564"/>
      <c r="AH508" s="564"/>
      <c r="AI508" s="564"/>
      <c r="AJ508" s="564"/>
      <c r="AK508" s="564"/>
      <c r="AL508" s="565"/>
      <c r="AM508" s="564"/>
      <c r="AN508" s="564"/>
      <c r="AO508" s="564"/>
      <c r="AP508" s="564"/>
      <c r="AQ508" s="564"/>
      <c r="AR508" s="564"/>
      <c r="AS508" s="564"/>
      <c r="AT508" s="564"/>
      <c r="AU508" s="564"/>
      <c r="AV508" s="564"/>
      <c r="AW508" s="564"/>
      <c r="AX508" s="564"/>
      <c r="AY508" s="564"/>
      <c r="AZ508" s="564"/>
      <c r="BA508" s="564"/>
      <c r="BB508" s="564"/>
      <c r="BC508" s="564"/>
      <c r="BD508" s="564"/>
      <c r="BE508" s="564"/>
      <c r="BF508" s="564"/>
    </row>
  </sheetData>
  <autoFilter ref="A5:BG498">
    <filterColumn colId="1">
      <filters>
        <filter val="강원"/>
      </filters>
    </filterColumn>
  </autoFilter>
  <mergeCells count="38">
    <mergeCell ref="AX3:BB3"/>
    <mergeCell ref="BC3:BE3"/>
    <mergeCell ref="AM3:AM4"/>
    <mergeCell ref="AN3:AN4"/>
    <mergeCell ref="AO3:AP3"/>
    <mergeCell ref="AR3:AR4"/>
    <mergeCell ref="AC3:AC4"/>
    <mergeCell ref="AD3:AD4"/>
    <mergeCell ref="AM2:AN2"/>
    <mergeCell ref="AF2:AL4"/>
    <mergeCell ref="AS3:AW3"/>
    <mergeCell ref="F2:F4"/>
    <mergeCell ref="J2:J4"/>
    <mergeCell ref="K2:K4"/>
    <mergeCell ref="L2:L4"/>
    <mergeCell ref="M2:M4"/>
    <mergeCell ref="A2:A4"/>
    <mergeCell ref="B2:B4"/>
    <mergeCell ref="C2:C4"/>
    <mergeCell ref="D2:D4"/>
    <mergeCell ref="B1:E1"/>
    <mergeCell ref="E2:E4"/>
    <mergeCell ref="Z1:BF1"/>
    <mergeCell ref="G2:G4"/>
    <mergeCell ref="I2:I4"/>
    <mergeCell ref="AE2:AE4"/>
    <mergeCell ref="N2:N4"/>
    <mergeCell ref="P2:Z2"/>
    <mergeCell ref="AA2:AD2"/>
    <mergeCell ref="O2:O4"/>
    <mergeCell ref="AO2:AR2"/>
    <mergeCell ref="AS2:BE2"/>
    <mergeCell ref="BF2:BF4"/>
    <mergeCell ref="P3:R3"/>
    <mergeCell ref="S3:V3"/>
    <mergeCell ref="W3:Z3"/>
    <mergeCell ref="AA3:AA4"/>
    <mergeCell ref="AB3:AB4"/>
  </mergeCells>
  <phoneticPr fontId="2" type="noConversion"/>
  <hyperlinks>
    <hyperlink ref="H15" r:id="rId1" display="http://www.seoulworldcupst.or.kr"/>
    <hyperlink ref="H24" r:id="rId2" display="www.ijongno.co.kr"/>
    <hyperlink ref="H23" r:id="rId3" display="www.ijongno.co.kr"/>
    <hyperlink ref="H22" r:id="rId4" display="http://www.seoulworldcupst.or.kr"/>
    <hyperlink ref="H28" r:id="rId5" display="www.ijongno.co.kr"/>
    <hyperlink ref="H42" r:id="rId6" display="www.nanna.seoul.kr"/>
    <hyperlink ref="H43" r:id="rId7" display="www.gangbukcmc.seoul.kr"/>
    <hyperlink ref="H46" r:id="rId8" display="www.stadium.busan.kr"/>
    <hyperlink ref="H44" r:id="rId9" display="www.gangbukcmc.seoul.kr"/>
    <hyperlink ref="H45" r:id="rId10" display="www.stadium.busan.kr"/>
    <hyperlink ref="H52" r:id="rId11" display="www.seochoymca.com"/>
    <hyperlink ref="H55" r:id="rId12" display="www.gssi.or.kr"/>
    <hyperlink ref="H25" r:id="rId13" display="www.ijongno.co.kr"/>
    <hyperlink ref="H39" r:id="rId14" display="www.eunpyeongspo.seoul.kr"/>
    <hyperlink ref="H30" r:id="rId15" display="http://www.gsc.go.kr/"/>
    <hyperlink ref="H38" r:id="rId16" display="www.eunpyeongspo.seoul.kr"/>
    <hyperlink ref="H80" r:id="rId17" display="www.stadium.busan.kr"/>
    <hyperlink ref="H79" r:id="rId18" display="www.daegu.go.kr"/>
    <hyperlink ref="H82" r:id="rId19" display="http://www.gsc.go.kr/"/>
    <hyperlink ref="H91" r:id="rId20" display="www.nanna.seoul.kr"/>
    <hyperlink ref="H96" r:id="rId21" display="www.stadium.seoul.kr"/>
    <hyperlink ref="H97" r:id="rId22" display="www.stadium.seoul.kr"/>
    <hyperlink ref="H85" r:id="rId23" display="www.stadium.busan.kr"/>
    <hyperlink ref="H64" r:id="rId24" display="www.gssi.or.kr"/>
    <hyperlink ref="H65" r:id="rId25" display="www.gangbukcmc.seoul.kr"/>
    <hyperlink ref="H67" r:id="rId26" display="www.stadium.busan.kr"/>
    <hyperlink ref="H88" r:id="rId27" display="www.daegu.go.kr"/>
    <hyperlink ref="H87" r:id="rId28"/>
    <hyperlink ref="H114" r:id="rId29" tooltip="http://www.stadium.busan.kr/" display="www.stadium.busan.kr"/>
    <hyperlink ref="H106" r:id="rId30" tooltip="http://www.stadium.busan.kr/"/>
    <hyperlink ref="H116" r:id="rId31" tooltip="http://www.stadium.busan.kr/" display="www.stadium.busan.kr"/>
    <hyperlink ref="H120" r:id="rId32" tooltip="http://www.stadium.busan.kr/" display="www.stadium.busan.kr"/>
    <hyperlink ref="H117" r:id="rId33" tooltip="http://www.stadium.busan.kr/" display="www.stadium.busan.kr"/>
    <hyperlink ref="H126" r:id="rId34" tooltip="http://www.stadium.busan.kr/" display="www.stadium.busan.kr"/>
    <hyperlink ref="H161" r:id="rId35" display="www.iwcc.or.kr"/>
    <hyperlink ref="H160" r:id="rId36" display="www.icoly.wo.to"/>
    <hyperlink ref="H159" r:id="rId37" display="www.lnsiseol.net"/>
    <hyperlink ref="H152" r:id="rId38"/>
    <hyperlink ref="H190" r:id="rId39" display="www.djsiseol.or.kr"/>
    <hyperlink ref="H306" r:id="rId40" display="www.shwoman.or.kr"/>
    <hyperlink ref="H290" r:id="rId41" display="http://www.ansi.or.kr"/>
    <hyperlink ref="H304" r:id="rId42" display="www.shwoman.or.kr"/>
    <hyperlink ref="H305" r:id="rId43" display="www.shwoman.or.kr"/>
    <hyperlink ref="H317" r:id="rId44" display="gimposisul.or.kr/"/>
    <hyperlink ref="H333" r:id="rId45" display="gimposisul.or.kr/"/>
    <hyperlink ref="H228" r:id="rId46"/>
    <hyperlink ref="H283" r:id="rId47"/>
    <hyperlink ref="H282" r:id="rId48"/>
    <hyperlink ref="H301" r:id="rId49" display="www.pyongta.go.kr"/>
    <hyperlink ref="H303" r:id="rId50" display="www.pyongta.go.kr"/>
    <hyperlink ref="H302" r:id="rId51" display="www.pyongta.go.kr"/>
    <hyperlink ref="H314" r:id="rId52" display="gimposisul.or.kr/"/>
    <hyperlink ref="H313" r:id="rId53" display="www.svcc.or.kr"/>
    <hyperlink ref="H266" r:id="rId54" display="www.svcc.or.kr"/>
    <hyperlink ref="H363" r:id="rId55"/>
    <hyperlink ref="H367" r:id="rId56" display="www.es21.net"/>
    <hyperlink ref="H374" r:id="rId57"/>
    <hyperlink ref="H375" r:id="rId58"/>
    <hyperlink ref="H405" r:id="rId59" display="www.egimje.net"/>
    <hyperlink ref="H407" r:id="rId60" display="www.egimje.net"/>
    <hyperlink ref="H450" r:id="rId61" display="http://www.wel.gumi.go.kr"/>
    <hyperlink ref="H451" r:id="rId62" display="http://www.gumisisul.or.kr"/>
    <hyperlink ref="H456" r:id="rId63" display="http://www.gumisisul.or.kr"/>
    <hyperlink ref="H457" r:id="rId64" display="www.gunwi.kyongbuk.kr"/>
    <hyperlink ref="H463" r:id="rId65" display="www.gunwi.kyongbuk.kr"/>
    <hyperlink ref="H464" r:id="rId66" display="http://www.gumisisul.or.kr"/>
    <hyperlink ref="H478" r:id="rId67" display="http://masan.go.kr"/>
    <hyperlink ref="H497" r:id="rId68" display="www.stadium.seoul.kr"/>
    <hyperlink ref="H135" r:id="rId69"/>
    <hyperlink ref="H17" r:id="rId70" display="www.eunpyeongspo.seoul.kr"/>
    <hyperlink ref="H8" r:id="rId71" display="www.stadium.seoul.kr"/>
  </hyperlinks>
  <printOptions horizontalCentered="1"/>
  <pageMargins left="0.78740157480314965" right="0.78740157480314965" top="0.98425196850393704" bottom="0.98425196850393704" header="0.51181102362204722" footer="0.51181102362204722"/>
  <pageSetup paperSize="9" scale="77" orientation="landscape" r:id="rId72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 tint="-0.14999847407452621"/>
  </sheetPr>
  <dimension ref="A1:BE202"/>
  <sheetViews>
    <sheetView view="pageBreakPreview" zoomScale="85" zoomScaleNormal="100" zoomScaleSheetLayoutView="85" workbookViewId="0">
      <pane ySplit="6" topLeftCell="A7" activePane="bottomLeft" state="frozen"/>
      <selection activeCell="A17" sqref="A17:L17"/>
      <selection pane="bottomLeft" activeCell="F123" sqref="F123"/>
    </sheetView>
  </sheetViews>
  <sheetFormatPr defaultColWidth="8.88671875" defaultRowHeight="16.5"/>
  <cols>
    <col min="1" max="1" width="4.21875" style="527" bestFit="1" customWidth="1"/>
    <col min="2" max="2" width="6.6640625" style="527" bestFit="1" customWidth="1"/>
    <col min="3" max="3" width="17.6640625" style="563" customWidth="1"/>
    <col min="4" max="4" width="7.44140625" style="527" bestFit="1" customWidth="1"/>
    <col min="5" max="5" width="13.5546875" style="525" bestFit="1" customWidth="1"/>
    <col min="6" max="6" width="8.6640625" style="526" customWidth="1"/>
    <col min="7" max="7" width="6.6640625" style="526" bestFit="1" customWidth="1"/>
    <col min="8" max="8" width="7.21875" style="526" customWidth="1"/>
    <col min="9" max="9" width="5.88671875" style="526" customWidth="1"/>
    <col min="10" max="10" width="8.6640625" style="527" bestFit="1" customWidth="1"/>
    <col min="11" max="11" width="6.6640625" style="528" bestFit="1" customWidth="1"/>
    <col min="12" max="13" width="5.33203125" style="529" bestFit="1" customWidth="1"/>
    <col min="14" max="14" width="7.21875" style="530" bestFit="1" customWidth="1"/>
    <col min="15" max="15" width="4.33203125" style="529" bestFit="1" customWidth="1"/>
    <col min="16" max="16" width="5" style="529" bestFit="1" customWidth="1"/>
    <col min="17" max="17" width="6.21875" style="529" customWidth="1"/>
    <col min="18" max="18" width="5.44140625" style="529" bestFit="1" customWidth="1"/>
    <col min="19" max="19" width="6" style="529" bestFit="1" customWidth="1"/>
    <col min="20" max="20" width="6.5546875" style="531" customWidth="1"/>
    <col min="21" max="21" width="5" style="532" bestFit="1" customWidth="1"/>
    <col min="22" max="22" width="6" style="530" customWidth="1"/>
    <col min="23" max="23" width="7.77734375" style="530" customWidth="1"/>
    <col min="24" max="16384" width="8.88671875" style="75"/>
  </cols>
  <sheetData>
    <row r="1" spans="1:23" ht="24" customHeight="1">
      <c r="A1" s="1820" t="s">
        <v>87</v>
      </c>
      <c r="B1" s="1820"/>
      <c r="C1" s="1820"/>
      <c r="D1" s="1820"/>
    </row>
    <row r="2" spans="1:23" ht="22.5" customHeight="1">
      <c r="A2" s="1788" t="s">
        <v>278</v>
      </c>
      <c r="B2" s="1788" t="s">
        <v>363</v>
      </c>
      <c r="C2" s="1788" t="s">
        <v>280</v>
      </c>
      <c r="D2" s="1788" t="s">
        <v>366</v>
      </c>
      <c r="E2" s="1788" t="s">
        <v>216</v>
      </c>
      <c r="F2" s="1788" t="s">
        <v>217</v>
      </c>
      <c r="G2" s="1788" t="s">
        <v>218</v>
      </c>
      <c r="H2" s="1788" t="s">
        <v>219</v>
      </c>
      <c r="I2" s="1788" t="s">
        <v>388</v>
      </c>
      <c r="J2" s="1788" t="s">
        <v>374</v>
      </c>
      <c r="K2" s="1788"/>
      <c r="L2" s="1788"/>
      <c r="M2" s="1788"/>
      <c r="N2" s="1788"/>
      <c r="O2" s="1788"/>
      <c r="P2" s="1788"/>
      <c r="Q2" s="1788"/>
      <c r="R2" s="1788" t="s">
        <v>221</v>
      </c>
      <c r="S2" s="1788"/>
      <c r="T2" s="1788"/>
      <c r="U2" s="1792" t="s">
        <v>222</v>
      </c>
      <c r="V2" s="1817" t="s">
        <v>223</v>
      </c>
      <c r="W2" s="1788" t="s">
        <v>227</v>
      </c>
    </row>
    <row r="3" spans="1:23" ht="22.5" customHeight="1">
      <c r="A3" s="1788"/>
      <c r="B3" s="1788"/>
      <c r="C3" s="1788"/>
      <c r="D3" s="1788"/>
      <c r="E3" s="1788"/>
      <c r="F3" s="1788"/>
      <c r="G3" s="1788"/>
      <c r="H3" s="1788"/>
      <c r="I3" s="1788"/>
      <c r="J3" s="1788" t="s">
        <v>228</v>
      </c>
      <c r="K3" s="1789"/>
      <c r="L3" s="1789"/>
      <c r="M3" s="1789"/>
      <c r="N3" s="1788" t="s">
        <v>438</v>
      </c>
      <c r="O3" s="1788"/>
      <c r="P3" s="1788"/>
      <c r="Q3" s="1788" t="s">
        <v>132</v>
      </c>
      <c r="R3" s="1788" t="s">
        <v>88</v>
      </c>
      <c r="S3" s="1788" t="s">
        <v>230</v>
      </c>
      <c r="T3" s="1788" t="s">
        <v>231</v>
      </c>
      <c r="U3" s="1793"/>
      <c r="V3" s="1818"/>
      <c r="W3" s="1788"/>
    </row>
    <row r="4" spans="1:23" ht="22.5" customHeight="1">
      <c r="A4" s="1788"/>
      <c r="B4" s="1788"/>
      <c r="C4" s="1788"/>
      <c r="D4" s="1788"/>
      <c r="E4" s="1788"/>
      <c r="F4" s="1788"/>
      <c r="G4" s="1788"/>
      <c r="H4" s="1788"/>
      <c r="I4" s="1788"/>
      <c r="J4" s="533" t="s">
        <v>157</v>
      </c>
      <c r="K4" s="533" t="s">
        <v>158</v>
      </c>
      <c r="L4" s="533" t="s">
        <v>243</v>
      </c>
      <c r="M4" s="533" t="s">
        <v>242</v>
      </c>
      <c r="N4" s="533" t="s">
        <v>157</v>
      </c>
      <c r="O4" s="533" t="s">
        <v>146</v>
      </c>
      <c r="P4" s="533" t="s">
        <v>147</v>
      </c>
      <c r="Q4" s="1788"/>
      <c r="R4" s="1788"/>
      <c r="S4" s="1788"/>
      <c r="T4" s="1788"/>
      <c r="U4" s="1794"/>
      <c r="V4" s="1819"/>
      <c r="W4" s="1788"/>
    </row>
    <row r="5" spans="1:23" s="1321" customFormat="1" ht="22.5" customHeight="1">
      <c r="A5" s="1534"/>
      <c r="B5" s="1534"/>
      <c r="C5" s="1534"/>
      <c r="D5" s="1534"/>
      <c r="E5" s="1534"/>
      <c r="F5" s="1534"/>
      <c r="G5" s="1534"/>
      <c r="H5" s="1534"/>
      <c r="I5" s="1534"/>
      <c r="J5" s="1534"/>
      <c r="K5" s="1534"/>
      <c r="L5" s="1534"/>
      <c r="M5" s="1534"/>
      <c r="N5" s="1534"/>
      <c r="O5" s="1534"/>
      <c r="P5" s="1534"/>
      <c r="Q5" s="1534"/>
      <c r="R5" s="1534"/>
      <c r="S5" s="1534"/>
      <c r="T5" s="1534"/>
      <c r="U5" s="1536"/>
      <c r="V5" s="1548"/>
      <c r="W5" s="1534"/>
    </row>
    <row r="6" spans="1:23" s="74" customFormat="1" ht="25.15" hidden="1" customHeight="1">
      <c r="A6" s="157" t="s">
        <v>48</v>
      </c>
      <c r="B6" s="503" t="s">
        <v>1</v>
      </c>
      <c r="C6" s="534">
        <f>COUNTA(C8:C22,C24:C36,C38:C43,C45:C49,C51:C53,C55:C56,C58:C59,C61:C69,C71:C122,C124:C133,C135:C142,C144:C150,C152:C158,C160:C167,C169:C181,C183:C199,C201:C202)</f>
        <v>179</v>
      </c>
      <c r="D6" s="503"/>
      <c r="E6" s="503"/>
      <c r="F6" s="535">
        <f>SUM(F8:F22,F24:F36,F38:F43,F45:F49,F51:F53,F55:F56,F58:F59,F61:F69,F71:F122,F124:F133,F135:F142,F144:F150,F152:F158,F160:F167,F169:F181,F183:F199,F201:F202)</f>
        <v>2033123.1</v>
      </c>
      <c r="G6" s="535">
        <f>SUM(G8:G22,G24:G36,G38:G43,G45:G49,G51:G53,G55:G56,G58:G59,G61:G69,G71:G122,G124:G133,G135:G142,G144:G150,G152:G158,G160:G167,G169:G181,G183:G199,G201:G202)</f>
        <v>49209.120000000003</v>
      </c>
      <c r="H6" s="535">
        <f>SUM(H8:H22,H24:H36,H38:H43,H45:H49,H51:H53,H55:H56,H58:H59,H61:H69,H71:H122,H124:H133,H135:H142,H144:H150,H152:H158,H160:H167,H169:H181,H183:H199,H201:H202)</f>
        <v>198134.38999999998</v>
      </c>
      <c r="I6" s="536"/>
      <c r="J6" s="503"/>
      <c r="K6" s="535"/>
      <c r="L6" s="535"/>
      <c r="M6" s="535"/>
      <c r="N6" s="536"/>
      <c r="O6" s="535"/>
      <c r="P6" s="535"/>
      <c r="Q6" s="535"/>
      <c r="R6" s="535"/>
      <c r="S6" s="535"/>
      <c r="T6" s="503"/>
      <c r="U6" s="537"/>
      <c r="V6" s="536"/>
      <c r="W6" s="536"/>
    </row>
    <row r="7" spans="1:23" ht="25.15" hidden="1" customHeight="1">
      <c r="A7" s="203" t="s">
        <v>56</v>
      </c>
      <c r="B7" s="170" t="s">
        <v>941</v>
      </c>
      <c r="C7" s="534">
        <f>COUNTA(C8:C22)</f>
        <v>15</v>
      </c>
      <c r="D7" s="170"/>
      <c r="E7" s="170"/>
      <c r="F7" s="167">
        <f>SUM(F8:F22)</f>
        <v>63265</v>
      </c>
      <c r="G7" s="167">
        <f>SUM(G8:G22)</f>
        <v>9837</v>
      </c>
      <c r="H7" s="167">
        <f>SUM(H8:H22)</f>
        <v>65174</v>
      </c>
      <c r="I7" s="166"/>
      <c r="J7" s="170"/>
      <c r="K7" s="167"/>
      <c r="L7" s="167"/>
      <c r="M7" s="167"/>
      <c r="N7" s="166"/>
      <c r="O7" s="167"/>
      <c r="P7" s="167"/>
      <c r="Q7" s="167"/>
      <c r="R7" s="160"/>
      <c r="S7" s="167"/>
      <c r="T7" s="170"/>
      <c r="U7" s="170"/>
      <c r="V7" s="160"/>
      <c r="W7" s="165"/>
    </row>
    <row r="8" spans="1:23" ht="25.15" hidden="1" customHeight="1">
      <c r="A8" s="201"/>
      <c r="B8" s="170" t="s">
        <v>9248</v>
      </c>
      <c r="C8" s="170" t="s">
        <v>15994</v>
      </c>
      <c r="D8" s="170" t="s">
        <v>66</v>
      </c>
      <c r="E8" s="170" t="s">
        <v>900</v>
      </c>
      <c r="F8" s="160">
        <v>2200</v>
      </c>
      <c r="G8" s="167"/>
      <c r="H8" s="167">
        <v>2200</v>
      </c>
      <c r="I8" s="166" t="s">
        <v>171</v>
      </c>
      <c r="J8" s="170" t="s">
        <v>711</v>
      </c>
      <c r="K8" s="474">
        <v>470</v>
      </c>
      <c r="L8" s="474"/>
      <c r="M8" s="471"/>
      <c r="N8" s="166"/>
      <c r="O8" s="167"/>
      <c r="P8" s="167"/>
      <c r="Q8" s="167"/>
      <c r="R8" s="160"/>
      <c r="S8" s="167"/>
      <c r="T8" s="170"/>
      <c r="U8" s="170">
        <v>1991</v>
      </c>
      <c r="V8" s="160"/>
      <c r="W8" s="165"/>
    </row>
    <row r="9" spans="1:23" ht="25.15" hidden="1" customHeight="1">
      <c r="A9" s="201"/>
      <c r="B9" s="157" t="s">
        <v>9248</v>
      </c>
      <c r="C9" s="157" t="s">
        <v>15994</v>
      </c>
      <c r="D9" s="157" t="s">
        <v>66</v>
      </c>
      <c r="E9" s="157" t="s">
        <v>900</v>
      </c>
      <c r="F9" s="160">
        <v>7690</v>
      </c>
      <c r="G9" s="160"/>
      <c r="H9" s="160">
        <v>7690</v>
      </c>
      <c r="I9" s="165" t="s">
        <v>171</v>
      </c>
      <c r="J9" s="503" t="s">
        <v>9895</v>
      </c>
      <c r="K9" s="167">
        <v>600</v>
      </c>
      <c r="L9" s="160"/>
      <c r="M9" s="160"/>
      <c r="N9" s="166"/>
      <c r="O9" s="167"/>
      <c r="P9" s="167"/>
      <c r="Q9" s="167">
        <v>4000</v>
      </c>
      <c r="R9" s="160"/>
      <c r="S9" s="160"/>
      <c r="T9" s="157"/>
      <c r="U9" s="157">
        <v>1998</v>
      </c>
      <c r="V9" s="160"/>
      <c r="W9" s="165"/>
    </row>
    <row r="10" spans="1:23" ht="25.15" hidden="1" customHeight="1">
      <c r="A10" s="201"/>
      <c r="B10" s="157" t="s">
        <v>9236</v>
      </c>
      <c r="C10" s="157" t="s">
        <v>15995</v>
      </c>
      <c r="D10" s="157" t="s">
        <v>9236</v>
      </c>
      <c r="E10" s="157" t="s">
        <v>9236</v>
      </c>
      <c r="F10" s="160">
        <v>2500</v>
      </c>
      <c r="G10" s="160"/>
      <c r="H10" s="160">
        <v>3000</v>
      </c>
      <c r="I10" s="165" t="s">
        <v>171</v>
      </c>
      <c r="J10" s="157" t="s">
        <v>9896</v>
      </c>
      <c r="K10" s="167">
        <v>300</v>
      </c>
      <c r="L10" s="160">
        <v>5</v>
      </c>
      <c r="M10" s="160">
        <v>1</v>
      </c>
      <c r="N10" s="165" t="s">
        <v>944</v>
      </c>
      <c r="O10" s="160" t="s">
        <v>944</v>
      </c>
      <c r="P10" s="160" t="s">
        <v>944</v>
      </c>
      <c r="Q10" s="160" t="s">
        <v>944</v>
      </c>
      <c r="R10" s="160"/>
      <c r="S10" s="160"/>
      <c r="T10" s="157"/>
      <c r="U10" s="157">
        <v>2005</v>
      </c>
      <c r="V10" s="160">
        <v>180</v>
      </c>
      <c r="W10" s="165" t="s">
        <v>9897</v>
      </c>
    </row>
    <row r="11" spans="1:23" ht="25.15" hidden="1" customHeight="1">
      <c r="A11" s="201"/>
      <c r="B11" s="157" t="s">
        <v>9236</v>
      </c>
      <c r="C11" s="157" t="s">
        <v>15996</v>
      </c>
      <c r="D11" s="157" t="s">
        <v>66</v>
      </c>
      <c r="E11" s="157" t="s">
        <v>13003</v>
      </c>
      <c r="F11" s="160"/>
      <c r="G11" s="160"/>
      <c r="H11" s="160"/>
      <c r="I11" s="165" t="s">
        <v>171</v>
      </c>
      <c r="J11" s="157" t="s">
        <v>142</v>
      </c>
      <c r="K11" s="167">
        <v>80</v>
      </c>
      <c r="L11" s="160">
        <v>31</v>
      </c>
      <c r="M11" s="160"/>
      <c r="N11" s="165"/>
      <c r="O11" s="160">
        <v>26</v>
      </c>
      <c r="P11" s="160">
        <v>67</v>
      </c>
      <c r="Q11" s="160">
        <v>1773</v>
      </c>
      <c r="R11" s="160"/>
      <c r="S11" s="160"/>
      <c r="T11" s="157"/>
      <c r="U11" s="157">
        <v>2005</v>
      </c>
      <c r="V11" s="160"/>
      <c r="W11" s="480"/>
    </row>
    <row r="12" spans="1:23" ht="25.15" hidden="1" customHeight="1">
      <c r="A12" s="201"/>
      <c r="B12" s="674" t="s">
        <v>896</v>
      </c>
      <c r="C12" s="674" t="s">
        <v>15997</v>
      </c>
      <c r="D12" s="674" t="s">
        <v>896</v>
      </c>
      <c r="E12" s="674" t="s">
        <v>896</v>
      </c>
      <c r="F12" s="672">
        <v>2415</v>
      </c>
      <c r="G12" s="672"/>
      <c r="H12" s="672">
        <v>2415</v>
      </c>
      <c r="I12" s="673" t="s">
        <v>171</v>
      </c>
      <c r="J12" s="674" t="s">
        <v>9898</v>
      </c>
      <c r="K12" s="167">
        <v>410</v>
      </c>
      <c r="L12" s="672">
        <v>6</v>
      </c>
      <c r="M12" s="672">
        <v>2</v>
      </c>
      <c r="N12" s="673" t="s">
        <v>9898</v>
      </c>
      <c r="O12" s="672">
        <v>23</v>
      </c>
      <c r="P12" s="672">
        <v>105</v>
      </c>
      <c r="Q12" s="672">
        <v>2415</v>
      </c>
      <c r="R12" s="672"/>
      <c r="S12" s="672"/>
      <c r="T12" s="674"/>
      <c r="U12" s="674">
        <v>2003</v>
      </c>
      <c r="V12" s="672"/>
      <c r="W12" s="480"/>
    </row>
    <row r="13" spans="1:23" ht="25.15" hidden="1" customHeight="1">
      <c r="A13" s="201"/>
      <c r="B13" s="157" t="s">
        <v>896</v>
      </c>
      <c r="C13" s="157" t="s">
        <v>15998</v>
      </c>
      <c r="D13" s="157" t="s">
        <v>896</v>
      </c>
      <c r="E13" s="157" t="s">
        <v>896</v>
      </c>
      <c r="F13" s="160">
        <v>2145</v>
      </c>
      <c r="G13" s="160">
        <v>352</v>
      </c>
      <c r="H13" s="160">
        <v>352</v>
      </c>
      <c r="I13" s="165" t="s">
        <v>171</v>
      </c>
      <c r="J13" s="157" t="s">
        <v>9895</v>
      </c>
      <c r="K13" s="167">
        <v>90</v>
      </c>
      <c r="L13" s="160">
        <v>3</v>
      </c>
      <c r="M13" s="160">
        <v>1</v>
      </c>
      <c r="N13" s="165" t="s">
        <v>9899</v>
      </c>
      <c r="O13" s="160"/>
      <c r="P13" s="160">
        <v>87</v>
      </c>
      <c r="Q13" s="160">
        <v>352</v>
      </c>
      <c r="R13" s="160"/>
      <c r="S13" s="160"/>
      <c r="T13" s="157"/>
      <c r="U13" s="157">
        <v>2016</v>
      </c>
      <c r="V13" s="160"/>
      <c r="W13" s="480"/>
    </row>
    <row r="14" spans="1:23" ht="25.15" hidden="1" customHeight="1">
      <c r="A14" s="201"/>
      <c r="B14" s="503" t="s">
        <v>536</v>
      </c>
      <c r="C14" s="170" t="s">
        <v>15999</v>
      </c>
      <c r="D14" s="503" t="s">
        <v>536</v>
      </c>
      <c r="E14" s="503" t="s">
        <v>536</v>
      </c>
      <c r="F14" s="535">
        <v>8000</v>
      </c>
      <c r="G14" s="535"/>
      <c r="H14" s="535">
        <v>9792</v>
      </c>
      <c r="I14" s="536" t="s">
        <v>171</v>
      </c>
      <c r="J14" s="503" t="s">
        <v>3300</v>
      </c>
      <c r="K14" s="538">
        <v>400</v>
      </c>
      <c r="L14" s="538">
        <v>6</v>
      </c>
      <c r="M14" s="538">
        <v>2</v>
      </c>
      <c r="N14" s="536"/>
      <c r="O14" s="535"/>
      <c r="P14" s="535"/>
      <c r="Q14" s="535"/>
      <c r="R14" s="535"/>
      <c r="S14" s="535"/>
      <c r="T14" s="503"/>
      <c r="U14" s="503">
        <v>2004</v>
      </c>
      <c r="V14" s="535">
        <v>250</v>
      </c>
      <c r="W14" s="536"/>
    </row>
    <row r="15" spans="1:23" ht="25.15" hidden="1" customHeight="1">
      <c r="A15" s="201"/>
      <c r="B15" s="503" t="s">
        <v>536</v>
      </c>
      <c r="C15" s="170" t="s">
        <v>16000</v>
      </c>
      <c r="D15" s="503" t="s">
        <v>536</v>
      </c>
      <c r="E15" s="503" t="s">
        <v>536</v>
      </c>
      <c r="F15" s="535">
        <v>10000</v>
      </c>
      <c r="G15" s="535"/>
      <c r="H15" s="535">
        <v>13268</v>
      </c>
      <c r="I15" s="536" t="s">
        <v>171</v>
      </c>
      <c r="J15" s="503" t="s">
        <v>3300</v>
      </c>
      <c r="K15" s="538">
        <v>500</v>
      </c>
      <c r="L15" s="538">
        <v>6</v>
      </c>
      <c r="M15" s="538">
        <v>2</v>
      </c>
      <c r="N15" s="536"/>
      <c r="O15" s="535"/>
      <c r="P15" s="535"/>
      <c r="Q15" s="535"/>
      <c r="R15" s="535"/>
      <c r="S15" s="535"/>
      <c r="T15" s="503"/>
      <c r="U15" s="503">
        <v>2004</v>
      </c>
      <c r="V15" s="535">
        <v>350</v>
      </c>
      <c r="W15" s="536"/>
    </row>
    <row r="16" spans="1:23" ht="25.15" hidden="1" customHeight="1">
      <c r="A16" s="201"/>
      <c r="B16" s="157" t="s">
        <v>9232</v>
      </c>
      <c r="C16" s="157" t="s">
        <v>16001</v>
      </c>
      <c r="D16" s="157" t="s">
        <v>9232</v>
      </c>
      <c r="E16" s="157" t="s">
        <v>9232</v>
      </c>
      <c r="F16" s="160">
        <v>7030</v>
      </c>
      <c r="G16" s="160"/>
      <c r="H16" s="160">
        <v>7030</v>
      </c>
      <c r="I16" s="165" t="s">
        <v>171</v>
      </c>
      <c r="J16" s="157" t="s">
        <v>9899</v>
      </c>
      <c r="K16" s="167">
        <v>184</v>
      </c>
      <c r="L16" s="160">
        <v>6</v>
      </c>
      <c r="M16" s="160">
        <v>1</v>
      </c>
      <c r="N16" s="165" t="s">
        <v>9899</v>
      </c>
      <c r="O16" s="160">
        <v>39</v>
      </c>
      <c r="P16" s="160">
        <v>184</v>
      </c>
      <c r="Q16" s="160">
        <v>7030</v>
      </c>
      <c r="R16" s="160"/>
      <c r="S16" s="160"/>
      <c r="T16" s="157"/>
      <c r="U16" s="157">
        <v>2005</v>
      </c>
      <c r="V16" s="160">
        <v>542</v>
      </c>
      <c r="W16" s="165"/>
    </row>
    <row r="17" spans="1:23" ht="25.15" hidden="1" customHeight="1">
      <c r="A17" s="201"/>
      <c r="B17" s="157" t="s">
        <v>9232</v>
      </c>
      <c r="C17" s="157" t="s">
        <v>16002</v>
      </c>
      <c r="D17" s="157" t="s">
        <v>9232</v>
      </c>
      <c r="E17" s="157" t="s">
        <v>9232</v>
      </c>
      <c r="F17" s="160">
        <v>2240</v>
      </c>
      <c r="G17" s="160"/>
      <c r="H17" s="160">
        <v>2240</v>
      </c>
      <c r="I17" s="165" t="s">
        <v>171</v>
      </c>
      <c r="J17" s="157" t="s">
        <v>1364</v>
      </c>
      <c r="K17" s="167">
        <v>184</v>
      </c>
      <c r="L17" s="160"/>
      <c r="M17" s="160"/>
      <c r="N17" s="165" t="s">
        <v>1364</v>
      </c>
      <c r="O17" s="160">
        <v>26</v>
      </c>
      <c r="P17" s="160">
        <v>27</v>
      </c>
      <c r="Q17" s="160">
        <v>2240</v>
      </c>
      <c r="R17" s="160"/>
      <c r="S17" s="160"/>
      <c r="T17" s="157"/>
      <c r="U17" s="157">
        <v>2004</v>
      </c>
      <c r="V17" s="160">
        <v>100</v>
      </c>
      <c r="W17" s="165"/>
    </row>
    <row r="18" spans="1:23" ht="25.15" hidden="1" customHeight="1">
      <c r="A18" s="201"/>
      <c r="B18" s="157" t="s">
        <v>284</v>
      </c>
      <c r="C18" s="157" t="s">
        <v>9900</v>
      </c>
      <c r="D18" s="157" t="s">
        <v>284</v>
      </c>
      <c r="E18" s="157" t="s">
        <v>284</v>
      </c>
      <c r="F18" s="160">
        <v>9485</v>
      </c>
      <c r="G18" s="160">
        <v>9485</v>
      </c>
      <c r="H18" s="160">
        <v>9485</v>
      </c>
      <c r="I18" s="165" t="s">
        <v>171</v>
      </c>
      <c r="J18" s="157" t="s">
        <v>3300</v>
      </c>
      <c r="K18" s="167">
        <v>419</v>
      </c>
      <c r="L18" s="160">
        <v>11</v>
      </c>
      <c r="M18" s="160">
        <v>3</v>
      </c>
      <c r="N18" s="165" t="s">
        <v>8912</v>
      </c>
      <c r="O18" s="160">
        <v>46</v>
      </c>
      <c r="P18" s="160">
        <v>106</v>
      </c>
      <c r="Q18" s="160">
        <v>9485</v>
      </c>
      <c r="R18" s="160"/>
      <c r="S18" s="160"/>
      <c r="T18" s="157"/>
      <c r="U18" s="157">
        <v>2006</v>
      </c>
      <c r="V18" s="160">
        <v>600</v>
      </c>
      <c r="W18" s="165"/>
    </row>
    <row r="19" spans="1:23" ht="25.15" hidden="1" customHeight="1">
      <c r="A19" s="201"/>
      <c r="B19" s="157" t="s">
        <v>9312</v>
      </c>
      <c r="C19" s="157" t="s">
        <v>16003</v>
      </c>
      <c r="D19" s="157" t="s">
        <v>66</v>
      </c>
      <c r="E19" s="157" t="s">
        <v>13003</v>
      </c>
      <c r="F19" s="160">
        <v>2595</v>
      </c>
      <c r="G19" s="160"/>
      <c r="H19" s="160">
        <v>2992</v>
      </c>
      <c r="I19" s="165" t="s">
        <v>171</v>
      </c>
      <c r="J19" s="157"/>
      <c r="K19" s="167"/>
      <c r="L19" s="160"/>
      <c r="M19" s="160"/>
      <c r="N19" s="165" t="s">
        <v>9901</v>
      </c>
      <c r="O19" s="160">
        <v>40</v>
      </c>
      <c r="P19" s="160">
        <v>65</v>
      </c>
      <c r="Q19" s="160">
        <v>2595</v>
      </c>
      <c r="R19" s="160"/>
      <c r="S19" s="160"/>
      <c r="T19" s="157"/>
      <c r="U19" s="157">
        <v>2007</v>
      </c>
      <c r="V19" s="160"/>
      <c r="W19" s="165"/>
    </row>
    <row r="20" spans="1:23" ht="25.15" hidden="1" customHeight="1">
      <c r="A20" s="201"/>
      <c r="B20" s="157" t="s">
        <v>9321</v>
      </c>
      <c r="C20" s="157" t="s">
        <v>16004</v>
      </c>
      <c r="D20" s="157" t="s">
        <v>9321</v>
      </c>
      <c r="E20" s="157" t="s">
        <v>9321</v>
      </c>
      <c r="F20" s="160">
        <v>2660</v>
      </c>
      <c r="G20" s="160"/>
      <c r="H20" s="160"/>
      <c r="I20" s="165" t="s">
        <v>171</v>
      </c>
      <c r="J20" s="503" t="s">
        <v>9898</v>
      </c>
      <c r="K20" s="167">
        <v>380</v>
      </c>
      <c r="L20" s="160">
        <v>7</v>
      </c>
      <c r="M20" s="160"/>
      <c r="N20" s="166"/>
      <c r="O20" s="167"/>
      <c r="P20" s="167"/>
      <c r="Q20" s="167"/>
      <c r="R20" s="160"/>
      <c r="S20" s="160"/>
      <c r="T20" s="157"/>
      <c r="U20" s="157">
        <v>2005</v>
      </c>
      <c r="V20" s="160"/>
      <c r="W20" s="165"/>
    </row>
    <row r="21" spans="1:23" ht="25.15" hidden="1" customHeight="1">
      <c r="A21" s="201"/>
      <c r="B21" s="170" t="s">
        <v>9327</v>
      </c>
      <c r="C21" s="170" t="s">
        <v>13024</v>
      </c>
      <c r="D21" s="170" t="s">
        <v>66</v>
      </c>
      <c r="E21" s="170" t="s">
        <v>15885</v>
      </c>
      <c r="F21" s="160">
        <v>1289</v>
      </c>
      <c r="G21" s="167"/>
      <c r="H21" s="167">
        <v>1289</v>
      </c>
      <c r="I21" s="166" t="s">
        <v>171</v>
      </c>
      <c r="J21" s="170" t="s">
        <v>9325</v>
      </c>
      <c r="K21" s="474">
        <v>180</v>
      </c>
      <c r="L21" s="474"/>
      <c r="M21" s="471"/>
      <c r="N21" s="166"/>
      <c r="O21" s="167"/>
      <c r="P21" s="167"/>
      <c r="Q21" s="167"/>
      <c r="R21" s="160"/>
      <c r="S21" s="167"/>
      <c r="T21" s="170"/>
      <c r="U21" s="170">
        <v>2004</v>
      </c>
      <c r="V21" s="160"/>
      <c r="W21" s="165"/>
    </row>
    <row r="22" spans="1:23" ht="25.15" hidden="1" customHeight="1">
      <c r="A22" s="201"/>
      <c r="B22" s="503" t="s">
        <v>545</v>
      </c>
      <c r="C22" s="170" t="s">
        <v>16005</v>
      </c>
      <c r="D22" s="503" t="s">
        <v>545</v>
      </c>
      <c r="E22" s="170" t="s">
        <v>9403</v>
      </c>
      <c r="F22" s="535">
        <v>3016</v>
      </c>
      <c r="G22" s="535"/>
      <c r="H22" s="535">
        <v>3421</v>
      </c>
      <c r="I22" s="536" t="s">
        <v>171</v>
      </c>
      <c r="J22" s="170" t="s">
        <v>9895</v>
      </c>
      <c r="K22" s="538">
        <v>198</v>
      </c>
      <c r="L22" s="538"/>
      <c r="M22" s="538"/>
      <c r="N22" s="536" t="s">
        <v>142</v>
      </c>
      <c r="O22" s="535"/>
      <c r="P22" s="535"/>
      <c r="Q22" s="535"/>
      <c r="R22" s="535"/>
      <c r="S22" s="535"/>
      <c r="T22" s="503"/>
      <c r="U22" s="503">
        <v>2005</v>
      </c>
      <c r="V22" s="535"/>
      <c r="W22" s="536"/>
    </row>
    <row r="23" spans="1:23" ht="25.15" hidden="1" customHeight="1">
      <c r="A23" s="198" t="s">
        <v>1934</v>
      </c>
      <c r="B23" s="539" t="s">
        <v>586</v>
      </c>
      <c r="C23" s="540">
        <f>COUNTA(C24:C36)</f>
        <v>13</v>
      </c>
      <c r="D23" s="539"/>
      <c r="E23" s="539"/>
      <c r="F23" s="541">
        <f>SUM(F24:F36)</f>
        <v>65240</v>
      </c>
      <c r="G23" s="541">
        <f>SUM(G24:G36)</f>
        <v>172</v>
      </c>
      <c r="H23" s="541">
        <f>SUM(H24:H36)</f>
        <v>48274</v>
      </c>
      <c r="I23" s="539"/>
      <c r="J23" s="539"/>
      <c r="K23" s="541"/>
      <c r="L23" s="541"/>
      <c r="M23" s="541"/>
      <c r="N23" s="539"/>
      <c r="O23" s="541"/>
      <c r="P23" s="541"/>
      <c r="Q23" s="541"/>
      <c r="R23" s="541"/>
      <c r="S23" s="541"/>
      <c r="T23" s="539"/>
      <c r="U23" s="539"/>
      <c r="V23" s="541"/>
      <c r="W23" s="539"/>
    </row>
    <row r="24" spans="1:23" ht="25.15" hidden="1" customHeight="1">
      <c r="A24" s="164"/>
      <c r="B24" s="157" t="s">
        <v>773</v>
      </c>
      <c r="C24" s="157" t="s">
        <v>1363</v>
      </c>
      <c r="D24" s="157" t="s">
        <v>773</v>
      </c>
      <c r="E24" s="157" t="s">
        <v>1119</v>
      </c>
      <c r="F24" s="160">
        <v>10206</v>
      </c>
      <c r="G24" s="160">
        <v>172</v>
      </c>
      <c r="H24" s="160">
        <v>248</v>
      </c>
      <c r="I24" s="332" t="s">
        <v>396</v>
      </c>
      <c r="J24" s="157" t="s">
        <v>142</v>
      </c>
      <c r="K24" s="167">
        <v>200</v>
      </c>
      <c r="L24" s="160">
        <v>8</v>
      </c>
      <c r="M24" s="160">
        <v>2</v>
      </c>
      <c r="N24" s="332"/>
      <c r="O24" s="160"/>
      <c r="P24" s="160"/>
      <c r="Q24" s="160"/>
      <c r="R24" s="160"/>
      <c r="S24" s="160">
        <v>350</v>
      </c>
      <c r="T24" s="157" t="s">
        <v>173</v>
      </c>
      <c r="U24" s="157">
        <v>2000</v>
      </c>
      <c r="V24" s="160">
        <v>1995</v>
      </c>
      <c r="W24" s="332"/>
    </row>
    <row r="25" spans="1:23" ht="25.15" hidden="1" customHeight="1">
      <c r="A25" s="164"/>
      <c r="B25" s="157" t="s">
        <v>749</v>
      </c>
      <c r="C25" s="157" t="s">
        <v>1365</v>
      </c>
      <c r="D25" s="157" t="s">
        <v>749</v>
      </c>
      <c r="E25" s="157" t="s">
        <v>749</v>
      </c>
      <c r="F25" s="160">
        <v>4400</v>
      </c>
      <c r="G25" s="160" t="s">
        <v>1366</v>
      </c>
      <c r="H25" s="160"/>
      <c r="I25" s="332" t="s">
        <v>171</v>
      </c>
      <c r="J25" s="157" t="s">
        <v>142</v>
      </c>
      <c r="K25" s="167">
        <v>400</v>
      </c>
      <c r="L25" s="160">
        <v>11</v>
      </c>
      <c r="M25" s="160">
        <v>1</v>
      </c>
      <c r="N25" s="332"/>
      <c r="O25" s="160"/>
      <c r="P25" s="160"/>
      <c r="Q25" s="160"/>
      <c r="R25" s="160"/>
      <c r="S25" s="160"/>
      <c r="T25" s="157"/>
      <c r="U25" s="157">
        <v>2004</v>
      </c>
      <c r="V25" s="160">
        <v>100</v>
      </c>
      <c r="W25" s="332"/>
    </row>
    <row r="26" spans="1:23" ht="25.15" hidden="1" customHeight="1">
      <c r="A26" s="164"/>
      <c r="B26" s="157" t="s">
        <v>749</v>
      </c>
      <c r="C26" s="157" t="s">
        <v>1367</v>
      </c>
      <c r="D26" s="157" t="s">
        <v>560</v>
      </c>
      <c r="E26" s="157" t="s">
        <v>749</v>
      </c>
      <c r="F26" s="160">
        <v>1108</v>
      </c>
      <c r="G26" s="160"/>
      <c r="H26" s="160"/>
      <c r="I26" s="332" t="s">
        <v>171</v>
      </c>
      <c r="J26" s="157" t="s">
        <v>711</v>
      </c>
      <c r="K26" s="167">
        <v>277</v>
      </c>
      <c r="L26" s="160">
        <v>4</v>
      </c>
      <c r="M26" s="160">
        <v>1</v>
      </c>
      <c r="N26" s="332"/>
      <c r="O26" s="160"/>
      <c r="P26" s="160"/>
      <c r="Q26" s="160"/>
      <c r="R26" s="160"/>
      <c r="S26" s="160"/>
      <c r="T26" s="157"/>
      <c r="U26" s="157">
        <v>2006</v>
      </c>
      <c r="V26" s="160"/>
      <c r="W26" s="332"/>
    </row>
    <row r="27" spans="1:23" ht="25.15" hidden="1" customHeight="1">
      <c r="A27" s="164"/>
      <c r="B27" s="157" t="s">
        <v>574</v>
      </c>
      <c r="C27" s="157" t="s">
        <v>1368</v>
      </c>
      <c r="D27" s="157" t="s">
        <v>574</v>
      </c>
      <c r="E27" s="157" t="s">
        <v>574</v>
      </c>
      <c r="F27" s="160">
        <v>1934</v>
      </c>
      <c r="G27" s="160"/>
      <c r="H27" s="160">
        <v>1934</v>
      </c>
      <c r="I27" s="332" t="s">
        <v>171</v>
      </c>
      <c r="J27" s="157" t="s">
        <v>1369</v>
      </c>
      <c r="K27" s="167">
        <v>186</v>
      </c>
      <c r="L27" s="160">
        <v>6</v>
      </c>
      <c r="M27" s="160">
        <v>1</v>
      </c>
      <c r="N27" s="332" t="s">
        <v>1369</v>
      </c>
      <c r="O27" s="160">
        <v>31</v>
      </c>
      <c r="P27" s="160">
        <v>62</v>
      </c>
      <c r="Q27" s="160"/>
      <c r="R27" s="160"/>
      <c r="S27" s="160"/>
      <c r="T27" s="157"/>
      <c r="U27" s="157">
        <v>2010</v>
      </c>
      <c r="V27" s="160"/>
      <c r="W27" s="332"/>
    </row>
    <row r="28" spans="1:23" ht="25.15" hidden="1" customHeight="1">
      <c r="A28" s="164"/>
      <c r="B28" s="157" t="s">
        <v>557</v>
      </c>
      <c r="C28" s="157" t="s">
        <v>1370</v>
      </c>
      <c r="D28" s="157" t="s">
        <v>557</v>
      </c>
      <c r="E28" s="157" t="s">
        <v>557</v>
      </c>
      <c r="F28" s="160">
        <v>1500</v>
      </c>
      <c r="G28" s="160"/>
      <c r="H28" s="160"/>
      <c r="I28" s="332" t="s">
        <v>171</v>
      </c>
      <c r="J28" s="157" t="s">
        <v>711</v>
      </c>
      <c r="K28" s="167">
        <v>250</v>
      </c>
      <c r="L28" s="160">
        <v>12</v>
      </c>
      <c r="M28" s="160">
        <v>1</v>
      </c>
      <c r="N28" s="332"/>
      <c r="O28" s="160"/>
      <c r="P28" s="160"/>
      <c r="Q28" s="160"/>
      <c r="R28" s="160">
        <v>280</v>
      </c>
      <c r="S28" s="160">
        <v>280</v>
      </c>
      <c r="T28" s="157" t="s">
        <v>8849</v>
      </c>
      <c r="U28" s="157">
        <v>2005</v>
      </c>
      <c r="V28" s="160">
        <v>225</v>
      </c>
      <c r="W28" s="332"/>
    </row>
    <row r="29" spans="1:23" ht="25.15" hidden="1" customHeight="1">
      <c r="A29" s="164"/>
      <c r="B29" s="157" t="s">
        <v>607</v>
      </c>
      <c r="C29" s="157" t="s">
        <v>1371</v>
      </c>
      <c r="D29" s="157" t="s">
        <v>560</v>
      </c>
      <c r="E29" s="503" t="s">
        <v>752</v>
      </c>
      <c r="F29" s="160">
        <v>5530</v>
      </c>
      <c r="G29" s="160"/>
      <c r="H29" s="160">
        <v>5530</v>
      </c>
      <c r="I29" s="332" t="s">
        <v>171</v>
      </c>
      <c r="J29" s="157" t="s">
        <v>711</v>
      </c>
      <c r="K29" s="167"/>
      <c r="L29" s="160"/>
      <c r="M29" s="160"/>
      <c r="N29" s="332" t="s">
        <v>1369</v>
      </c>
      <c r="O29" s="160">
        <v>40</v>
      </c>
      <c r="P29" s="160">
        <v>140</v>
      </c>
      <c r="Q29" s="160">
        <v>5530</v>
      </c>
      <c r="R29" s="160"/>
      <c r="S29" s="160"/>
      <c r="T29" s="157"/>
      <c r="U29" s="157">
        <v>2010</v>
      </c>
      <c r="V29" s="160"/>
      <c r="W29" s="332"/>
    </row>
    <row r="30" spans="1:23" ht="25.15" hidden="1" customHeight="1">
      <c r="A30" s="164"/>
      <c r="B30" s="157" t="s">
        <v>760</v>
      </c>
      <c r="C30" s="157" t="s">
        <v>1980</v>
      </c>
      <c r="D30" s="157" t="s">
        <v>560</v>
      </c>
      <c r="E30" s="503" t="s">
        <v>752</v>
      </c>
      <c r="F30" s="160">
        <v>9504</v>
      </c>
      <c r="G30" s="160"/>
      <c r="H30" s="160">
        <v>9504</v>
      </c>
      <c r="I30" s="332" t="s">
        <v>171</v>
      </c>
      <c r="J30" s="157" t="s">
        <v>1369</v>
      </c>
      <c r="K30" s="167">
        <v>220</v>
      </c>
      <c r="L30" s="542" t="s">
        <v>1372</v>
      </c>
      <c r="M30" s="160">
        <v>1</v>
      </c>
      <c r="N30" s="332" t="s">
        <v>1369</v>
      </c>
      <c r="O30" s="160">
        <v>72</v>
      </c>
      <c r="P30" s="160">
        <v>132</v>
      </c>
      <c r="Q30" s="160"/>
      <c r="R30" s="160"/>
      <c r="S30" s="160"/>
      <c r="T30" s="157"/>
      <c r="U30" s="157">
        <v>2006</v>
      </c>
      <c r="V30" s="160">
        <v>450</v>
      </c>
      <c r="W30" s="332"/>
    </row>
    <row r="31" spans="1:23" ht="25.15" hidden="1" customHeight="1">
      <c r="A31" s="164"/>
      <c r="B31" s="157" t="s">
        <v>760</v>
      </c>
      <c r="C31" s="157" t="s">
        <v>15302</v>
      </c>
      <c r="D31" s="157" t="s">
        <v>560</v>
      </c>
      <c r="E31" s="503" t="s">
        <v>752</v>
      </c>
      <c r="F31" s="160">
        <v>9504</v>
      </c>
      <c r="G31" s="160"/>
      <c r="H31" s="160">
        <v>9504</v>
      </c>
      <c r="I31" s="332" t="s">
        <v>171</v>
      </c>
      <c r="J31" s="157" t="s">
        <v>1369</v>
      </c>
      <c r="K31" s="167">
        <v>220</v>
      </c>
      <c r="L31" s="542" t="s">
        <v>1372</v>
      </c>
      <c r="M31" s="160">
        <v>1</v>
      </c>
      <c r="N31" s="332" t="s">
        <v>1369</v>
      </c>
      <c r="O31" s="160">
        <v>59</v>
      </c>
      <c r="P31" s="160">
        <v>89</v>
      </c>
      <c r="Q31" s="160"/>
      <c r="R31" s="160"/>
      <c r="S31" s="160"/>
      <c r="T31" s="157"/>
      <c r="U31" s="157">
        <v>2006</v>
      </c>
      <c r="V31" s="160">
        <v>450</v>
      </c>
      <c r="W31" s="332"/>
    </row>
    <row r="32" spans="1:23" ht="25.15" hidden="1" customHeight="1">
      <c r="A32" s="164"/>
      <c r="B32" s="157" t="s">
        <v>760</v>
      </c>
      <c r="C32" s="157" t="s">
        <v>1981</v>
      </c>
      <c r="D32" s="157" t="s">
        <v>560</v>
      </c>
      <c r="E32" s="503" t="s">
        <v>752</v>
      </c>
      <c r="F32" s="160">
        <v>5251</v>
      </c>
      <c r="G32" s="160"/>
      <c r="H32" s="160">
        <v>5251</v>
      </c>
      <c r="I32" s="332" t="s">
        <v>171</v>
      </c>
      <c r="J32" s="157" t="s">
        <v>1369</v>
      </c>
      <c r="K32" s="167">
        <v>220</v>
      </c>
      <c r="L32" s="160" t="s">
        <v>1372</v>
      </c>
      <c r="M32" s="160">
        <v>1</v>
      </c>
      <c r="N32" s="332" t="s">
        <v>1369</v>
      </c>
      <c r="O32" s="160">
        <v>72</v>
      </c>
      <c r="P32" s="160">
        <v>132</v>
      </c>
      <c r="Q32" s="160"/>
      <c r="R32" s="160"/>
      <c r="S32" s="160"/>
      <c r="T32" s="157"/>
      <c r="U32" s="157">
        <v>2006</v>
      </c>
      <c r="V32" s="160">
        <v>450</v>
      </c>
      <c r="W32" s="332"/>
    </row>
    <row r="33" spans="1:57" ht="25.15" hidden="1" customHeight="1">
      <c r="A33" s="543"/>
      <c r="B33" s="503" t="s">
        <v>721</v>
      </c>
      <c r="C33" s="184" t="s">
        <v>15303</v>
      </c>
      <c r="D33" s="503" t="s">
        <v>560</v>
      </c>
      <c r="E33" s="503" t="s">
        <v>752</v>
      </c>
      <c r="F33" s="160">
        <v>9504</v>
      </c>
      <c r="G33" s="503"/>
      <c r="H33" s="160">
        <v>9504</v>
      </c>
      <c r="I33" s="503" t="s">
        <v>171</v>
      </c>
      <c r="J33" s="503" t="s">
        <v>1369</v>
      </c>
      <c r="K33" s="167">
        <v>220</v>
      </c>
      <c r="L33" s="542" t="s">
        <v>1372</v>
      </c>
      <c r="M33" s="160">
        <v>1</v>
      </c>
      <c r="N33" s="332" t="s">
        <v>1369</v>
      </c>
      <c r="O33" s="535"/>
      <c r="P33" s="535"/>
      <c r="Q33" s="535"/>
      <c r="R33" s="535"/>
      <c r="S33" s="535"/>
      <c r="T33" s="503"/>
      <c r="U33" s="537">
        <v>2006</v>
      </c>
      <c r="V33" s="503"/>
      <c r="W33" s="503"/>
    </row>
    <row r="34" spans="1:57" ht="25.15" hidden="1" customHeight="1">
      <c r="A34" s="543"/>
      <c r="B34" s="503" t="s">
        <v>721</v>
      </c>
      <c r="C34" s="184" t="s">
        <v>15304</v>
      </c>
      <c r="D34" s="503" t="s">
        <v>560</v>
      </c>
      <c r="E34" s="503" t="s">
        <v>752</v>
      </c>
      <c r="F34" s="160">
        <v>3115</v>
      </c>
      <c r="G34" s="503"/>
      <c r="H34" s="160">
        <v>3115</v>
      </c>
      <c r="I34" s="503" t="s">
        <v>171</v>
      </c>
      <c r="J34" s="503" t="s">
        <v>1369</v>
      </c>
      <c r="K34" s="167">
        <v>220</v>
      </c>
      <c r="L34" s="160" t="s">
        <v>1372</v>
      </c>
      <c r="M34" s="160">
        <v>1</v>
      </c>
      <c r="N34" s="332" t="s">
        <v>1369</v>
      </c>
      <c r="O34" s="535"/>
      <c r="P34" s="535"/>
      <c r="Q34" s="535"/>
      <c r="R34" s="535"/>
      <c r="S34" s="535"/>
      <c r="T34" s="503"/>
      <c r="U34" s="537">
        <v>2012</v>
      </c>
      <c r="V34" s="503"/>
      <c r="W34" s="503"/>
    </row>
    <row r="35" spans="1:57" ht="25.15" hidden="1" customHeight="1">
      <c r="A35" s="543"/>
      <c r="B35" s="157" t="s">
        <v>778</v>
      </c>
      <c r="C35" s="488" t="s">
        <v>1373</v>
      </c>
      <c r="D35" s="157" t="s">
        <v>778</v>
      </c>
      <c r="E35" s="157" t="s">
        <v>780</v>
      </c>
      <c r="F35" s="160">
        <v>2337</v>
      </c>
      <c r="G35" s="160"/>
      <c r="H35" s="160">
        <v>2337</v>
      </c>
      <c r="I35" s="332" t="s">
        <v>171</v>
      </c>
      <c r="J35" s="157" t="s">
        <v>1374</v>
      </c>
      <c r="K35" s="167">
        <v>160</v>
      </c>
      <c r="L35" s="542">
        <v>6</v>
      </c>
      <c r="M35" s="160">
        <v>1</v>
      </c>
      <c r="N35" s="332" t="s">
        <v>5109</v>
      </c>
      <c r="O35" s="160">
        <v>41</v>
      </c>
      <c r="P35" s="160">
        <v>57</v>
      </c>
      <c r="Q35" s="160">
        <v>2337</v>
      </c>
      <c r="R35" s="160"/>
      <c r="S35" s="160"/>
      <c r="T35" s="157"/>
      <c r="U35" s="157">
        <v>2012</v>
      </c>
      <c r="V35" s="160"/>
      <c r="W35" s="332"/>
    </row>
    <row r="36" spans="1:57" ht="25.15" hidden="1" customHeight="1">
      <c r="A36" s="1375"/>
      <c r="B36" s="157" t="s">
        <v>778</v>
      </c>
      <c r="C36" s="157" t="s">
        <v>1982</v>
      </c>
      <c r="D36" s="157" t="s">
        <v>560</v>
      </c>
      <c r="E36" s="157" t="s">
        <v>1947</v>
      </c>
      <c r="F36" s="160">
        <v>1347</v>
      </c>
      <c r="G36" s="160"/>
      <c r="H36" s="160">
        <v>1347</v>
      </c>
      <c r="I36" s="332" t="s">
        <v>171</v>
      </c>
      <c r="J36" s="157" t="s">
        <v>1369</v>
      </c>
      <c r="K36" s="167">
        <v>200</v>
      </c>
      <c r="L36" s="542">
        <v>6</v>
      </c>
      <c r="M36" s="160">
        <v>1</v>
      </c>
      <c r="N36" s="332"/>
      <c r="O36" s="160"/>
      <c r="P36" s="160"/>
      <c r="Q36" s="160"/>
      <c r="R36" s="160"/>
      <c r="S36" s="160"/>
      <c r="T36" s="157"/>
      <c r="U36" s="157">
        <v>2006</v>
      </c>
      <c r="V36" s="160"/>
      <c r="W36" s="332"/>
    </row>
    <row r="37" spans="1:57" ht="25.15" hidden="1" customHeight="1">
      <c r="A37" s="198" t="s">
        <v>2445</v>
      </c>
      <c r="B37" s="503" t="s">
        <v>2446</v>
      </c>
      <c r="C37" s="540">
        <f>COUNTA(C38:C43)</f>
        <v>6</v>
      </c>
      <c r="D37" s="503"/>
      <c r="E37" s="170"/>
      <c r="F37" s="535">
        <f>SUM(F38:F43)</f>
        <v>40440</v>
      </c>
      <c r="G37" s="535">
        <f>SUM(G38:G43)</f>
        <v>2993</v>
      </c>
      <c r="H37" s="535">
        <f>SUM(H38:H43)</f>
        <v>2993</v>
      </c>
      <c r="I37" s="536"/>
      <c r="J37" s="503"/>
      <c r="K37" s="535"/>
      <c r="L37" s="535"/>
      <c r="M37" s="535"/>
      <c r="N37" s="536"/>
      <c r="O37" s="535"/>
      <c r="P37" s="535"/>
      <c r="Q37" s="535"/>
      <c r="R37" s="535"/>
      <c r="S37" s="535"/>
      <c r="T37" s="503"/>
      <c r="U37" s="503"/>
      <c r="V37" s="535"/>
      <c r="W37" s="536"/>
      <c r="X37" s="76"/>
      <c r="Y37" s="57"/>
      <c r="Z37" s="57"/>
      <c r="AA37" s="57"/>
      <c r="AB37" s="57"/>
      <c r="AC37" s="57"/>
      <c r="AD37" s="57"/>
      <c r="AE37" s="58"/>
      <c r="AF37" s="56"/>
      <c r="AG37" s="56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</row>
    <row r="38" spans="1:57" ht="25.15" hidden="1" customHeight="1">
      <c r="A38" s="164"/>
      <c r="B38" s="157" t="s">
        <v>794</v>
      </c>
      <c r="C38" s="157" t="s">
        <v>2116</v>
      </c>
      <c r="D38" s="157" t="s">
        <v>2101</v>
      </c>
      <c r="E38" s="157" t="s">
        <v>15245</v>
      </c>
      <c r="F38" s="160">
        <v>1353</v>
      </c>
      <c r="G38" s="160"/>
      <c r="H38" s="160"/>
      <c r="I38" s="165" t="s">
        <v>171</v>
      </c>
      <c r="J38" s="157" t="s">
        <v>2051</v>
      </c>
      <c r="K38" s="160">
        <v>200</v>
      </c>
      <c r="L38" s="160">
        <v>6</v>
      </c>
      <c r="M38" s="160">
        <v>1</v>
      </c>
      <c r="N38" s="165" t="s">
        <v>2051</v>
      </c>
      <c r="O38" s="160">
        <v>41</v>
      </c>
      <c r="P38" s="160">
        <v>33</v>
      </c>
      <c r="Q38" s="160">
        <v>1353</v>
      </c>
      <c r="R38" s="160"/>
      <c r="S38" s="160"/>
      <c r="T38" s="157"/>
      <c r="U38" s="157">
        <v>2008</v>
      </c>
      <c r="V38" s="160">
        <v>200</v>
      </c>
      <c r="W38" s="165" t="s">
        <v>2117</v>
      </c>
      <c r="X38" s="56"/>
      <c r="Y38" s="57"/>
      <c r="Z38" s="57"/>
      <c r="AA38" s="57"/>
      <c r="AB38" s="57"/>
      <c r="AC38" s="57"/>
      <c r="AD38" s="57"/>
      <c r="AE38" s="58"/>
      <c r="AF38" s="56"/>
      <c r="AG38" s="56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</row>
    <row r="39" spans="1:57" s="1321" customFormat="1" ht="25.15" hidden="1" customHeight="1">
      <c r="A39" s="164"/>
      <c r="B39" s="1299" t="s">
        <v>2648</v>
      </c>
      <c r="C39" s="1299" t="s">
        <v>15246</v>
      </c>
      <c r="D39" s="1299" t="s">
        <v>2101</v>
      </c>
      <c r="E39" s="1299" t="s">
        <v>16094</v>
      </c>
      <c r="F39" s="1300">
        <v>15700</v>
      </c>
      <c r="G39" s="1300">
        <v>2993</v>
      </c>
      <c r="H39" s="1300">
        <v>2993</v>
      </c>
      <c r="I39" s="709" t="s">
        <v>396</v>
      </c>
      <c r="J39" s="1299"/>
      <c r="K39" s="1300"/>
      <c r="L39" s="1300"/>
      <c r="M39" s="1300"/>
      <c r="N39" s="709" t="s">
        <v>142</v>
      </c>
      <c r="O39" s="1300">
        <v>16</v>
      </c>
      <c r="P39" s="1300">
        <v>125</v>
      </c>
      <c r="Q39" s="1300">
        <v>1962</v>
      </c>
      <c r="R39" s="1300">
        <v>800</v>
      </c>
      <c r="S39" s="1300">
        <v>1000</v>
      </c>
      <c r="T39" s="1299" t="s">
        <v>465</v>
      </c>
      <c r="U39" s="1299">
        <v>1992</v>
      </c>
      <c r="V39" s="1300">
        <v>2100</v>
      </c>
      <c r="W39" s="709"/>
      <c r="X39" s="56"/>
      <c r="Y39" s="57"/>
      <c r="Z39" s="57"/>
      <c r="AA39" s="57"/>
      <c r="AB39" s="57"/>
      <c r="AC39" s="57"/>
      <c r="AD39" s="57"/>
      <c r="AE39" s="58"/>
      <c r="AF39" s="56"/>
      <c r="AG39" s="56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</row>
    <row r="40" spans="1:57" s="1321" customFormat="1" ht="25.15" hidden="1" customHeight="1">
      <c r="A40" s="164"/>
      <c r="B40" s="1299" t="s">
        <v>2648</v>
      </c>
      <c r="C40" s="1299" t="s">
        <v>15247</v>
      </c>
      <c r="D40" s="1299" t="s">
        <v>2648</v>
      </c>
      <c r="E40" s="1299" t="s">
        <v>2648</v>
      </c>
      <c r="F40" s="1300"/>
      <c r="G40" s="1300"/>
      <c r="H40" s="1300"/>
      <c r="I40" s="709" t="s">
        <v>171</v>
      </c>
      <c r="J40" s="1299"/>
      <c r="K40" s="1300"/>
      <c r="L40" s="1300"/>
      <c r="M40" s="1300"/>
      <c r="N40" s="709"/>
      <c r="O40" s="1300"/>
      <c r="P40" s="1300"/>
      <c r="Q40" s="1300">
        <v>1500</v>
      </c>
      <c r="R40" s="1300"/>
      <c r="S40" s="1300"/>
      <c r="T40" s="1299"/>
      <c r="U40" s="1299">
        <v>2011</v>
      </c>
      <c r="V40" s="1300"/>
      <c r="W40" s="709" t="s">
        <v>15248</v>
      </c>
      <c r="X40" s="56"/>
      <c r="Y40" s="57"/>
      <c r="Z40" s="57"/>
      <c r="AA40" s="57"/>
      <c r="AB40" s="57"/>
      <c r="AC40" s="57"/>
      <c r="AD40" s="57"/>
      <c r="AE40" s="58"/>
      <c r="AF40" s="56"/>
      <c r="AG40" s="56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</row>
    <row r="41" spans="1:57" ht="25.15" hidden="1" customHeight="1">
      <c r="A41" s="164"/>
      <c r="B41" s="503" t="s">
        <v>2099</v>
      </c>
      <c r="C41" s="503" t="s">
        <v>15249</v>
      </c>
      <c r="D41" s="503" t="s">
        <v>2101</v>
      </c>
      <c r="E41" s="170" t="s">
        <v>15250</v>
      </c>
      <c r="F41" s="535">
        <v>6535</v>
      </c>
      <c r="G41" s="535"/>
      <c r="H41" s="535"/>
      <c r="I41" s="536" t="s">
        <v>171</v>
      </c>
      <c r="J41" s="503"/>
      <c r="K41" s="535">
        <v>850</v>
      </c>
      <c r="L41" s="535">
        <v>6</v>
      </c>
      <c r="M41" s="535">
        <v>1</v>
      </c>
      <c r="N41" s="536" t="s">
        <v>2051</v>
      </c>
      <c r="O41" s="535">
        <v>29</v>
      </c>
      <c r="P41" s="535">
        <v>64</v>
      </c>
      <c r="Q41" s="535"/>
      <c r="R41" s="535"/>
      <c r="S41" s="535"/>
      <c r="T41" s="503"/>
      <c r="U41" s="503">
        <v>1993</v>
      </c>
      <c r="V41" s="535"/>
      <c r="W41" s="536" t="s">
        <v>15251</v>
      </c>
      <c r="X41" s="56"/>
      <c r="Y41" s="57"/>
      <c r="Z41" s="57"/>
      <c r="AA41" s="57"/>
      <c r="AB41" s="57"/>
      <c r="AC41" s="57"/>
      <c r="AD41" s="57"/>
      <c r="AE41" s="58"/>
      <c r="AF41" s="56"/>
      <c r="AG41" s="56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</row>
    <row r="42" spans="1:57" ht="25.15" hidden="1" customHeight="1">
      <c r="A42" s="164"/>
      <c r="B42" s="503" t="s">
        <v>2114</v>
      </c>
      <c r="C42" s="170" t="s">
        <v>15252</v>
      </c>
      <c r="D42" s="503" t="s">
        <v>2101</v>
      </c>
      <c r="E42" s="170" t="s">
        <v>2120</v>
      </c>
      <c r="F42" s="535">
        <v>7031</v>
      </c>
      <c r="G42" s="535"/>
      <c r="H42" s="535"/>
      <c r="I42" s="536" t="s">
        <v>171</v>
      </c>
      <c r="J42" s="503" t="s">
        <v>2051</v>
      </c>
      <c r="K42" s="535">
        <v>192</v>
      </c>
      <c r="L42" s="535">
        <v>6</v>
      </c>
      <c r="M42" s="535">
        <v>1</v>
      </c>
      <c r="N42" s="536" t="s">
        <v>2051</v>
      </c>
      <c r="O42" s="535">
        <v>56</v>
      </c>
      <c r="P42" s="535">
        <v>126</v>
      </c>
      <c r="Q42" s="535">
        <v>7031</v>
      </c>
      <c r="R42" s="535"/>
      <c r="S42" s="535"/>
      <c r="T42" s="503"/>
      <c r="U42" s="503">
        <v>2010</v>
      </c>
      <c r="V42" s="535">
        <v>400</v>
      </c>
      <c r="W42" s="536"/>
      <c r="X42" s="56"/>
      <c r="Y42" s="57"/>
      <c r="Z42" s="57"/>
      <c r="AA42" s="57"/>
      <c r="AB42" s="57"/>
      <c r="AC42" s="57"/>
      <c r="AD42" s="57"/>
      <c r="AE42" s="58"/>
      <c r="AF42" s="56"/>
      <c r="AG42" s="56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</row>
    <row r="43" spans="1:57" ht="25.15" hidden="1" customHeight="1">
      <c r="A43" s="488"/>
      <c r="B43" s="157" t="s">
        <v>2114</v>
      </c>
      <c r="C43" s="157" t="s">
        <v>15253</v>
      </c>
      <c r="D43" s="157" t="s">
        <v>2114</v>
      </c>
      <c r="E43" s="157" t="s">
        <v>2726</v>
      </c>
      <c r="F43" s="160">
        <v>9821</v>
      </c>
      <c r="G43" s="160"/>
      <c r="H43" s="160"/>
      <c r="I43" s="165" t="s">
        <v>171</v>
      </c>
      <c r="J43" s="157" t="s">
        <v>2051</v>
      </c>
      <c r="K43" s="160">
        <v>200</v>
      </c>
      <c r="L43" s="160">
        <v>8</v>
      </c>
      <c r="M43" s="160">
        <v>1</v>
      </c>
      <c r="N43" s="165" t="s">
        <v>2051</v>
      </c>
      <c r="O43" s="160">
        <v>25</v>
      </c>
      <c r="P43" s="160">
        <v>85</v>
      </c>
      <c r="Q43" s="160">
        <v>1640</v>
      </c>
      <c r="R43" s="160">
        <v>100</v>
      </c>
      <c r="S43" s="160">
        <v>100</v>
      </c>
      <c r="T43" s="157" t="s">
        <v>173</v>
      </c>
      <c r="U43" s="157">
        <v>2008</v>
      </c>
      <c r="V43" s="160">
        <v>3241</v>
      </c>
      <c r="W43" s="165"/>
      <c r="X43" s="56"/>
      <c r="Y43" s="57"/>
      <c r="Z43" s="57"/>
      <c r="AA43" s="57"/>
      <c r="AB43" s="57"/>
      <c r="AC43" s="57"/>
      <c r="AD43" s="57"/>
      <c r="AE43" s="58"/>
      <c r="AF43" s="56"/>
      <c r="AG43" s="56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</row>
    <row r="44" spans="1:57" ht="25.15" hidden="1" customHeight="1">
      <c r="A44" s="198" t="s">
        <v>2450</v>
      </c>
      <c r="B44" s="157" t="s">
        <v>2451</v>
      </c>
      <c r="C44" s="534">
        <f>COUNTA(C45:C49)</f>
        <v>5</v>
      </c>
      <c r="D44" s="157"/>
      <c r="E44" s="157"/>
      <c r="F44" s="160">
        <f>SUM(F45:F49)</f>
        <v>50288</v>
      </c>
      <c r="G44" s="160">
        <f>SUM(G45:G49)</f>
        <v>900</v>
      </c>
      <c r="H44" s="160">
        <f>SUM(H45:H49)</f>
        <v>13445</v>
      </c>
      <c r="I44" s="165"/>
      <c r="J44" s="157"/>
      <c r="K44" s="160"/>
      <c r="L44" s="160"/>
      <c r="M44" s="160"/>
      <c r="N44" s="165"/>
      <c r="O44" s="160"/>
      <c r="P44" s="160"/>
      <c r="Q44" s="160"/>
      <c r="R44" s="160"/>
      <c r="S44" s="160"/>
      <c r="T44" s="157"/>
      <c r="U44" s="157"/>
      <c r="V44" s="160"/>
      <c r="W44" s="165"/>
    </row>
    <row r="45" spans="1:57" ht="25.15" hidden="1" customHeight="1">
      <c r="A45" s="544"/>
      <c r="B45" s="157" t="s">
        <v>794</v>
      </c>
      <c r="C45" s="545" t="s">
        <v>2972</v>
      </c>
      <c r="D45" s="157" t="s">
        <v>794</v>
      </c>
      <c r="E45" s="157" t="s">
        <v>794</v>
      </c>
      <c r="F45" s="160">
        <v>4502</v>
      </c>
      <c r="G45" s="160"/>
      <c r="H45" s="160">
        <v>4502</v>
      </c>
      <c r="I45" s="165" t="s">
        <v>171</v>
      </c>
      <c r="J45" s="157" t="s">
        <v>142</v>
      </c>
      <c r="K45" s="160">
        <v>200</v>
      </c>
      <c r="L45" s="160">
        <v>6</v>
      </c>
      <c r="M45" s="160"/>
      <c r="N45" s="165"/>
      <c r="O45" s="160"/>
      <c r="P45" s="160"/>
      <c r="Q45" s="160"/>
      <c r="R45" s="160"/>
      <c r="S45" s="160"/>
      <c r="T45" s="157"/>
      <c r="U45" s="157">
        <v>2008</v>
      </c>
      <c r="V45" s="160">
        <v>700</v>
      </c>
      <c r="W45" s="165"/>
    </row>
    <row r="46" spans="1:57" ht="25.15" hidden="1" customHeight="1">
      <c r="A46" s="544"/>
      <c r="B46" s="157" t="s">
        <v>822</v>
      </c>
      <c r="C46" s="157" t="s">
        <v>2973</v>
      </c>
      <c r="D46" s="157" t="s">
        <v>577</v>
      </c>
      <c r="E46" s="157" t="s">
        <v>825</v>
      </c>
      <c r="F46" s="160">
        <v>26735</v>
      </c>
      <c r="G46" s="160">
        <v>900</v>
      </c>
      <c r="H46" s="160">
        <v>1093</v>
      </c>
      <c r="I46" s="165" t="s">
        <v>171</v>
      </c>
      <c r="J46" s="157" t="s">
        <v>142</v>
      </c>
      <c r="K46" s="160">
        <v>250</v>
      </c>
      <c r="L46" s="160">
        <v>8</v>
      </c>
      <c r="M46" s="160">
        <v>1</v>
      </c>
      <c r="N46" s="165" t="s">
        <v>142</v>
      </c>
      <c r="O46" s="160">
        <v>40</v>
      </c>
      <c r="P46" s="160">
        <v>62</v>
      </c>
      <c r="Q46" s="160">
        <v>726</v>
      </c>
      <c r="R46" s="160">
        <v>150</v>
      </c>
      <c r="S46" s="160">
        <v>820</v>
      </c>
      <c r="T46" s="157" t="s">
        <v>173</v>
      </c>
      <c r="U46" s="157">
        <v>1999</v>
      </c>
      <c r="V46" s="160">
        <v>2873</v>
      </c>
      <c r="W46" s="165"/>
    </row>
    <row r="47" spans="1:57" ht="25.15" hidden="1" customHeight="1">
      <c r="A47" s="544"/>
      <c r="B47" s="157" t="s">
        <v>567</v>
      </c>
      <c r="C47" s="157" t="s">
        <v>2974</v>
      </c>
      <c r="D47" s="157" t="s">
        <v>577</v>
      </c>
      <c r="E47" s="157" t="s">
        <v>567</v>
      </c>
      <c r="F47" s="160">
        <v>9550</v>
      </c>
      <c r="G47" s="160"/>
      <c r="H47" s="160">
        <v>2500</v>
      </c>
      <c r="I47" s="165" t="s">
        <v>171</v>
      </c>
      <c r="J47" s="157" t="s">
        <v>142</v>
      </c>
      <c r="K47" s="160">
        <v>150</v>
      </c>
      <c r="L47" s="160">
        <v>3</v>
      </c>
      <c r="M47" s="160">
        <v>2</v>
      </c>
      <c r="N47" s="165"/>
      <c r="O47" s="160"/>
      <c r="P47" s="160"/>
      <c r="Q47" s="160"/>
      <c r="R47" s="160"/>
      <c r="S47" s="160"/>
      <c r="T47" s="157"/>
      <c r="U47" s="157">
        <v>2004</v>
      </c>
      <c r="V47" s="160">
        <v>348</v>
      </c>
      <c r="W47" s="165"/>
    </row>
    <row r="48" spans="1:57" ht="25.15" hidden="1" customHeight="1">
      <c r="A48" s="544"/>
      <c r="B48" s="503" t="s">
        <v>567</v>
      </c>
      <c r="C48" s="170" t="s">
        <v>2975</v>
      </c>
      <c r="D48" s="170" t="s">
        <v>577</v>
      </c>
      <c r="E48" s="503" t="s">
        <v>567</v>
      </c>
      <c r="F48" s="535">
        <v>3901</v>
      </c>
      <c r="G48" s="535"/>
      <c r="H48" s="546">
        <v>2750</v>
      </c>
      <c r="I48" s="536" t="s">
        <v>171</v>
      </c>
      <c r="J48" s="503" t="s">
        <v>142</v>
      </c>
      <c r="K48" s="535">
        <v>190</v>
      </c>
      <c r="L48" s="535">
        <v>3</v>
      </c>
      <c r="M48" s="535">
        <v>2</v>
      </c>
      <c r="N48" s="536"/>
      <c r="O48" s="535"/>
      <c r="P48" s="535"/>
      <c r="Q48" s="535"/>
      <c r="R48" s="535"/>
      <c r="S48" s="535"/>
      <c r="T48" s="503"/>
      <c r="U48" s="503">
        <v>2007</v>
      </c>
      <c r="V48" s="546">
        <v>452</v>
      </c>
      <c r="W48" s="536"/>
    </row>
    <row r="49" spans="1:23" ht="25.15" hidden="1" customHeight="1">
      <c r="A49" s="164"/>
      <c r="B49" s="503" t="s">
        <v>567</v>
      </c>
      <c r="C49" s="170" t="s">
        <v>2976</v>
      </c>
      <c r="D49" s="503" t="s">
        <v>577</v>
      </c>
      <c r="E49" s="503" t="s">
        <v>567</v>
      </c>
      <c r="F49" s="535">
        <v>5600</v>
      </c>
      <c r="G49" s="535"/>
      <c r="H49" s="546">
        <v>2600</v>
      </c>
      <c r="I49" s="536" t="s">
        <v>171</v>
      </c>
      <c r="J49" s="503" t="s">
        <v>142</v>
      </c>
      <c r="K49" s="535">
        <v>211</v>
      </c>
      <c r="L49" s="535">
        <v>3</v>
      </c>
      <c r="M49" s="535">
        <v>2</v>
      </c>
      <c r="N49" s="536"/>
      <c r="O49" s="535"/>
      <c r="P49" s="535"/>
      <c r="Q49" s="535"/>
      <c r="R49" s="535"/>
      <c r="S49" s="535"/>
      <c r="T49" s="503"/>
      <c r="U49" s="503">
        <v>2004</v>
      </c>
      <c r="V49" s="546">
        <v>401</v>
      </c>
      <c r="W49" s="536"/>
    </row>
    <row r="50" spans="1:23" ht="25.15" hidden="1" customHeight="1">
      <c r="A50" s="198" t="s">
        <v>2452</v>
      </c>
      <c r="B50" s="503" t="s">
        <v>2451</v>
      </c>
      <c r="C50" s="534">
        <f>COUNTA(C51:C53)</f>
        <v>3</v>
      </c>
      <c r="D50" s="503"/>
      <c r="E50" s="503"/>
      <c r="F50" s="535">
        <f>SUM(F51:F53)</f>
        <v>32742</v>
      </c>
      <c r="G50" s="535">
        <f>SUM(G51:G53)</f>
        <v>736</v>
      </c>
      <c r="H50" s="535">
        <f>SUM(H51:H53)</f>
        <v>14769</v>
      </c>
      <c r="I50" s="536"/>
      <c r="J50" s="503"/>
      <c r="K50" s="535"/>
      <c r="L50" s="535"/>
      <c r="M50" s="535"/>
      <c r="N50" s="536"/>
      <c r="O50" s="535"/>
      <c r="P50" s="535"/>
      <c r="Q50" s="535"/>
      <c r="R50" s="535"/>
      <c r="S50" s="535"/>
      <c r="T50" s="503"/>
      <c r="U50" s="503"/>
      <c r="V50" s="546"/>
      <c r="W50" s="536"/>
    </row>
    <row r="51" spans="1:23" ht="25.15" hidden="1" customHeight="1">
      <c r="A51" s="164"/>
      <c r="B51" s="170" t="s">
        <v>567</v>
      </c>
      <c r="C51" s="170" t="s">
        <v>668</v>
      </c>
      <c r="D51" s="170" t="s">
        <v>567</v>
      </c>
      <c r="E51" s="170" t="s">
        <v>567</v>
      </c>
      <c r="F51" s="167">
        <v>10200</v>
      </c>
      <c r="G51" s="167"/>
      <c r="H51" s="167">
        <v>10200</v>
      </c>
      <c r="I51" s="166" t="s">
        <v>171</v>
      </c>
      <c r="J51" s="170" t="s">
        <v>1364</v>
      </c>
      <c r="K51" s="167">
        <v>200</v>
      </c>
      <c r="L51" s="167">
        <v>6</v>
      </c>
      <c r="M51" s="160"/>
      <c r="N51" s="166" t="s">
        <v>1364</v>
      </c>
      <c r="O51" s="167">
        <v>6</v>
      </c>
      <c r="P51" s="167">
        <v>200</v>
      </c>
      <c r="Q51" s="167">
        <v>10200</v>
      </c>
      <c r="R51" s="160"/>
      <c r="S51" s="167"/>
      <c r="T51" s="170"/>
      <c r="U51" s="170">
        <v>2012</v>
      </c>
      <c r="V51" s="160">
        <v>120</v>
      </c>
      <c r="W51" s="165"/>
    </row>
    <row r="52" spans="1:23" s="1321" customFormat="1" ht="25.15" hidden="1" customHeight="1">
      <c r="A52" s="164"/>
      <c r="B52" s="1324" t="s">
        <v>828</v>
      </c>
      <c r="C52" s="1324" t="s">
        <v>3192</v>
      </c>
      <c r="D52" s="1324" t="s">
        <v>588</v>
      </c>
      <c r="E52" s="1324" t="s">
        <v>589</v>
      </c>
      <c r="F52" s="167">
        <v>19223</v>
      </c>
      <c r="G52" s="167">
        <v>736</v>
      </c>
      <c r="H52" s="167">
        <v>1250</v>
      </c>
      <c r="I52" s="1323" t="s">
        <v>171</v>
      </c>
      <c r="J52" s="1324" t="s">
        <v>3193</v>
      </c>
      <c r="K52" s="167">
        <v>200</v>
      </c>
      <c r="L52" s="167">
        <v>6</v>
      </c>
      <c r="M52" s="1389">
        <v>1</v>
      </c>
      <c r="N52" s="1323" t="s">
        <v>142</v>
      </c>
      <c r="O52" s="167">
        <v>25</v>
      </c>
      <c r="P52" s="167">
        <v>50</v>
      </c>
      <c r="Q52" s="167">
        <v>7135</v>
      </c>
      <c r="R52" s="1389">
        <v>620</v>
      </c>
      <c r="S52" s="167">
        <v>620</v>
      </c>
      <c r="T52" s="1324" t="s">
        <v>3194</v>
      </c>
      <c r="U52" s="1324">
        <v>2007</v>
      </c>
      <c r="V52" s="1389">
        <v>8590</v>
      </c>
      <c r="W52" s="709"/>
    </row>
    <row r="53" spans="1:23" ht="25.15" hidden="1" customHeight="1">
      <c r="A53" s="164"/>
      <c r="B53" s="170" t="s">
        <v>828</v>
      </c>
      <c r="C53" s="170" t="s">
        <v>3195</v>
      </c>
      <c r="D53" s="170" t="s">
        <v>828</v>
      </c>
      <c r="E53" s="547" t="s">
        <v>3028</v>
      </c>
      <c r="F53" s="167">
        <v>3319</v>
      </c>
      <c r="G53" s="167"/>
      <c r="H53" s="167">
        <v>3319</v>
      </c>
      <c r="I53" s="166" t="s">
        <v>171</v>
      </c>
      <c r="J53" s="170" t="s">
        <v>1364</v>
      </c>
      <c r="K53" s="167">
        <v>220</v>
      </c>
      <c r="L53" s="167">
        <v>6</v>
      </c>
      <c r="M53" s="160">
        <v>1</v>
      </c>
      <c r="N53" s="166"/>
      <c r="O53" s="167"/>
      <c r="P53" s="167"/>
      <c r="Q53" s="167"/>
      <c r="R53" s="160"/>
      <c r="S53" s="167"/>
      <c r="T53" s="170"/>
      <c r="U53" s="170">
        <v>2009</v>
      </c>
      <c r="V53" s="160">
        <v>400</v>
      </c>
      <c r="W53" s="165"/>
    </row>
    <row r="54" spans="1:23" ht="25.15" hidden="1" customHeight="1">
      <c r="A54" s="198" t="s">
        <v>2453</v>
      </c>
      <c r="B54" s="157" t="s">
        <v>2451</v>
      </c>
      <c r="C54" s="534">
        <f>COUNTA(C55:C56)</f>
        <v>2</v>
      </c>
      <c r="D54" s="157"/>
      <c r="E54" s="157"/>
      <c r="F54" s="160">
        <f>SUM(F55:F56)</f>
        <v>25727.599999999999</v>
      </c>
      <c r="G54" s="160">
        <f>SUM(G55:G56)</f>
        <v>3671.96</v>
      </c>
      <c r="H54" s="160">
        <f>SUM(H55:H56)</f>
        <v>3880.3</v>
      </c>
      <c r="I54" s="165"/>
      <c r="J54" s="157"/>
      <c r="K54" s="160"/>
      <c r="L54" s="160"/>
      <c r="M54" s="160"/>
      <c r="N54" s="165"/>
      <c r="O54" s="160"/>
      <c r="P54" s="160"/>
      <c r="Q54" s="160"/>
      <c r="R54" s="160"/>
      <c r="S54" s="160"/>
      <c r="T54" s="157"/>
      <c r="U54" s="157"/>
      <c r="V54" s="160"/>
      <c r="W54" s="165"/>
    </row>
    <row r="55" spans="1:23" ht="25.15" hidden="1" customHeight="1">
      <c r="A55" s="164"/>
      <c r="B55" s="157" t="s">
        <v>593</v>
      </c>
      <c r="C55" s="157" t="s">
        <v>10112</v>
      </c>
      <c r="D55" s="157" t="s">
        <v>596</v>
      </c>
      <c r="E55" s="157" t="s">
        <v>299</v>
      </c>
      <c r="F55" s="160">
        <v>11967</v>
      </c>
      <c r="G55" s="160">
        <v>3503</v>
      </c>
      <c r="H55" s="160">
        <v>3657</v>
      </c>
      <c r="I55" s="165" t="s">
        <v>396</v>
      </c>
      <c r="J55" s="157" t="s">
        <v>142</v>
      </c>
      <c r="K55" s="160">
        <v>200</v>
      </c>
      <c r="L55" s="160">
        <v>4</v>
      </c>
      <c r="M55" s="160">
        <v>1</v>
      </c>
      <c r="N55" s="165" t="s">
        <v>142</v>
      </c>
      <c r="O55" s="160">
        <v>29.64</v>
      </c>
      <c r="P55" s="160">
        <v>63.64</v>
      </c>
      <c r="Q55" s="160">
        <v>1697</v>
      </c>
      <c r="R55" s="160">
        <v>830</v>
      </c>
      <c r="S55" s="160">
        <v>1000</v>
      </c>
      <c r="T55" s="157" t="s">
        <v>465</v>
      </c>
      <c r="U55" s="157">
        <v>1994</v>
      </c>
      <c r="V55" s="160">
        <v>1953</v>
      </c>
      <c r="W55" s="165"/>
    </row>
    <row r="56" spans="1:23" ht="25.15" hidden="1" customHeight="1">
      <c r="A56" s="164"/>
      <c r="B56" s="157" t="s">
        <v>1472</v>
      </c>
      <c r="C56" s="157" t="s">
        <v>10113</v>
      </c>
      <c r="D56" s="157" t="s">
        <v>596</v>
      </c>
      <c r="E56" s="157" t="s">
        <v>299</v>
      </c>
      <c r="F56" s="160">
        <v>13760.6</v>
      </c>
      <c r="G56" s="160">
        <v>168.96</v>
      </c>
      <c r="H56" s="160">
        <v>223.3</v>
      </c>
      <c r="I56" s="165" t="s">
        <v>171</v>
      </c>
      <c r="J56" s="157" t="s">
        <v>5105</v>
      </c>
      <c r="K56" s="160">
        <v>200</v>
      </c>
      <c r="L56" s="160">
        <v>6</v>
      </c>
      <c r="M56" s="160">
        <v>1</v>
      </c>
      <c r="N56" s="165" t="s">
        <v>142</v>
      </c>
      <c r="O56" s="160">
        <v>26.24</v>
      </c>
      <c r="P56" s="160">
        <v>57.84</v>
      </c>
      <c r="Q56" s="160">
        <v>1934.93</v>
      </c>
      <c r="R56" s="160">
        <v>665</v>
      </c>
      <c r="S56" s="160">
        <v>1000</v>
      </c>
      <c r="T56" s="157" t="s">
        <v>10115</v>
      </c>
      <c r="U56" s="157">
        <v>2009</v>
      </c>
      <c r="V56" s="160">
        <v>1963</v>
      </c>
      <c r="W56" s="165" t="s">
        <v>10116</v>
      </c>
    </row>
    <row r="57" spans="1:23" ht="25.15" hidden="1" customHeight="1">
      <c r="A57" s="198" t="s">
        <v>2457</v>
      </c>
      <c r="B57" s="157" t="s">
        <v>2451</v>
      </c>
      <c r="C57" s="534">
        <f>COUNTA(C58:C59)</f>
        <v>2</v>
      </c>
      <c r="D57" s="157"/>
      <c r="E57" s="157"/>
      <c r="F57" s="160">
        <f>SUM(F58:F59)</f>
        <v>18300</v>
      </c>
      <c r="G57" s="160">
        <f>SUM(G58:G59)</f>
        <v>474</v>
      </c>
      <c r="H57" s="160">
        <f>SUM(H58:H59)</f>
        <v>212</v>
      </c>
      <c r="I57" s="165"/>
      <c r="J57" s="157"/>
      <c r="K57" s="160"/>
      <c r="L57" s="160"/>
      <c r="M57" s="160"/>
      <c r="N57" s="165"/>
      <c r="O57" s="160"/>
      <c r="P57" s="160"/>
      <c r="Q57" s="160"/>
      <c r="R57" s="160"/>
      <c r="S57" s="160"/>
      <c r="T57" s="157"/>
      <c r="U57" s="157"/>
      <c r="V57" s="160"/>
      <c r="W57" s="165"/>
    </row>
    <row r="58" spans="1:23" ht="25.15" hidden="1" customHeight="1">
      <c r="A58" s="164"/>
      <c r="B58" s="157" t="s">
        <v>2454</v>
      </c>
      <c r="C58" s="157" t="s">
        <v>2458</v>
      </c>
      <c r="D58" s="157" t="s">
        <v>2454</v>
      </c>
      <c r="E58" s="157" t="s">
        <v>2459</v>
      </c>
      <c r="F58" s="160"/>
      <c r="G58" s="160"/>
      <c r="H58" s="160"/>
      <c r="I58" s="165" t="s">
        <v>2449</v>
      </c>
      <c r="J58" s="157"/>
      <c r="K58" s="160"/>
      <c r="L58" s="160"/>
      <c r="M58" s="160"/>
      <c r="N58" s="165" t="s">
        <v>2447</v>
      </c>
      <c r="O58" s="160">
        <v>8</v>
      </c>
      <c r="P58" s="160">
        <v>80</v>
      </c>
      <c r="Q58" s="160">
        <v>504</v>
      </c>
      <c r="R58" s="160"/>
      <c r="S58" s="160"/>
      <c r="T58" s="157"/>
      <c r="U58" s="157">
        <v>2012</v>
      </c>
      <c r="V58" s="160">
        <v>150</v>
      </c>
      <c r="W58" s="165" t="s">
        <v>2460</v>
      </c>
    </row>
    <row r="59" spans="1:23" ht="25.15" hidden="1" customHeight="1">
      <c r="A59" s="164"/>
      <c r="B59" s="157" t="s">
        <v>2461</v>
      </c>
      <c r="C59" s="157" t="s">
        <v>2462</v>
      </c>
      <c r="D59" s="157" t="s">
        <v>2463</v>
      </c>
      <c r="E59" s="157" t="s">
        <v>2455</v>
      </c>
      <c r="F59" s="160">
        <v>18300</v>
      </c>
      <c r="G59" s="160">
        <v>474</v>
      </c>
      <c r="H59" s="160">
        <v>212</v>
      </c>
      <c r="I59" s="165" t="s">
        <v>2449</v>
      </c>
      <c r="J59" s="157" t="s">
        <v>2456</v>
      </c>
      <c r="K59" s="160">
        <v>200</v>
      </c>
      <c r="L59" s="160">
        <v>7</v>
      </c>
      <c r="M59" s="160">
        <v>1</v>
      </c>
      <c r="N59" s="165" t="s">
        <v>2464</v>
      </c>
      <c r="O59" s="160">
        <v>26</v>
      </c>
      <c r="P59" s="160">
        <v>58</v>
      </c>
      <c r="Q59" s="160">
        <v>1508</v>
      </c>
      <c r="R59" s="160">
        <v>480</v>
      </c>
      <c r="S59" s="160">
        <v>1000</v>
      </c>
      <c r="T59" s="157" t="s">
        <v>2448</v>
      </c>
      <c r="U59" s="157">
        <v>2005</v>
      </c>
      <c r="V59" s="160">
        <v>4050</v>
      </c>
      <c r="W59" s="165"/>
    </row>
    <row r="60" spans="1:23" ht="25.15" hidden="1" customHeight="1">
      <c r="A60" s="198" t="s">
        <v>2465</v>
      </c>
      <c r="B60" s="157" t="s">
        <v>2451</v>
      </c>
      <c r="C60" s="534">
        <f>COUNTA(C61:C69)</f>
        <v>9</v>
      </c>
      <c r="D60" s="157"/>
      <c r="E60" s="157"/>
      <c r="F60" s="160">
        <f>SUM(F61:F69)</f>
        <v>26659</v>
      </c>
      <c r="G60" s="160">
        <f>SUM(G61:G69)</f>
        <v>0</v>
      </c>
      <c r="H60" s="160">
        <f>SUM(H61:H69)</f>
        <v>0</v>
      </c>
      <c r="I60" s="165"/>
      <c r="J60" s="157"/>
      <c r="K60" s="160"/>
      <c r="L60" s="160"/>
      <c r="M60" s="160"/>
      <c r="N60" s="165"/>
      <c r="O60" s="160"/>
      <c r="P60" s="160"/>
      <c r="Q60" s="160"/>
      <c r="R60" s="160"/>
      <c r="S60" s="160"/>
      <c r="T60" s="157"/>
      <c r="U60" s="157"/>
      <c r="V60" s="160"/>
      <c r="W60" s="165"/>
    </row>
    <row r="61" spans="1:23" ht="25.15" hidden="1" customHeight="1">
      <c r="A61" s="164"/>
      <c r="B61" s="503" t="s">
        <v>3236</v>
      </c>
      <c r="C61" s="170" t="s">
        <v>3299</v>
      </c>
      <c r="D61" s="503" t="s">
        <v>3236</v>
      </c>
      <c r="E61" s="157" t="s">
        <v>15354</v>
      </c>
      <c r="F61" s="535">
        <v>6720</v>
      </c>
      <c r="G61" s="548"/>
      <c r="H61" s="548"/>
      <c r="I61" s="536" t="s">
        <v>171</v>
      </c>
      <c r="J61" s="503" t="s">
        <v>3300</v>
      </c>
      <c r="K61" s="535">
        <v>210</v>
      </c>
      <c r="L61" s="535">
        <v>6</v>
      </c>
      <c r="M61" s="535">
        <v>2</v>
      </c>
      <c r="N61" s="536"/>
      <c r="O61" s="535"/>
      <c r="P61" s="535"/>
      <c r="Q61" s="535">
        <v>6720</v>
      </c>
      <c r="R61" s="535"/>
      <c r="S61" s="535"/>
      <c r="T61" s="503"/>
      <c r="U61" s="503">
        <v>2006</v>
      </c>
      <c r="V61" s="535">
        <v>500</v>
      </c>
      <c r="W61" s="166"/>
    </row>
    <row r="62" spans="1:23" ht="25.15" hidden="1" customHeight="1">
      <c r="A62" s="164"/>
      <c r="B62" s="549" t="s">
        <v>3236</v>
      </c>
      <c r="C62" s="170" t="s">
        <v>17140</v>
      </c>
      <c r="D62" s="503" t="s">
        <v>3236</v>
      </c>
      <c r="E62" s="157" t="s">
        <v>15351</v>
      </c>
      <c r="F62" s="535">
        <v>15464</v>
      </c>
      <c r="G62" s="548"/>
      <c r="H62" s="548"/>
      <c r="I62" s="536" t="s">
        <v>171</v>
      </c>
      <c r="J62" s="503" t="s">
        <v>142</v>
      </c>
      <c r="K62" s="535"/>
      <c r="L62" s="535"/>
      <c r="M62" s="535">
        <v>3</v>
      </c>
      <c r="N62" s="536"/>
      <c r="O62" s="535"/>
      <c r="P62" s="535"/>
      <c r="Q62" s="535">
        <v>15464</v>
      </c>
      <c r="R62" s="535"/>
      <c r="S62" s="535"/>
      <c r="T62" s="503"/>
      <c r="U62" s="503">
        <v>2014</v>
      </c>
      <c r="V62" s="535"/>
      <c r="W62" s="166"/>
    </row>
    <row r="63" spans="1:23" s="1321" customFormat="1" ht="25.15" hidden="1" customHeight="1">
      <c r="A63" s="164"/>
      <c r="B63" s="549" t="s">
        <v>3236</v>
      </c>
      <c r="C63" s="1324" t="s">
        <v>17141</v>
      </c>
      <c r="D63" s="1333" t="s">
        <v>3236</v>
      </c>
      <c r="E63" s="1299" t="s">
        <v>15351</v>
      </c>
      <c r="F63" s="535">
        <v>713</v>
      </c>
      <c r="G63" s="548"/>
      <c r="H63" s="548"/>
      <c r="I63" s="1334" t="s">
        <v>171</v>
      </c>
      <c r="J63" s="1333"/>
      <c r="K63" s="535"/>
      <c r="L63" s="535"/>
      <c r="M63" s="535"/>
      <c r="N63" s="1334" t="s">
        <v>142</v>
      </c>
      <c r="O63" s="535"/>
      <c r="P63" s="535"/>
      <c r="Q63" s="535">
        <v>713</v>
      </c>
      <c r="R63" s="535"/>
      <c r="S63" s="535"/>
      <c r="T63" s="1333"/>
      <c r="U63" s="1333">
        <v>2014</v>
      </c>
      <c r="V63" s="535"/>
      <c r="W63" s="1323"/>
    </row>
    <row r="64" spans="1:23" ht="25.15" hidden="1" customHeight="1">
      <c r="A64" s="164"/>
      <c r="B64" s="549" t="s">
        <v>3236</v>
      </c>
      <c r="C64" s="170" t="s">
        <v>17142</v>
      </c>
      <c r="D64" s="503" t="s">
        <v>3236</v>
      </c>
      <c r="E64" s="157" t="s">
        <v>15351</v>
      </c>
      <c r="F64" s="535">
        <v>330</v>
      </c>
      <c r="G64" s="548"/>
      <c r="H64" s="548"/>
      <c r="I64" s="536" t="s">
        <v>171</v>
      </c>
      <c r="J64" s="503"/>
      <c r="K64" s="535"/>
      <c r="L64" s="535"/>
      <c r="M64" s="535"/>
      <c r="N64" s="536" t="s">
        <v>142</v>
      </c>
      <c r="O64" s="535"/>
      <c r="P64" s="535"/>
      <c r="Q64" s="535">
        <v>330</v>
      </c>
      <c r="R64" s="535"/>
      <c r="S64" s="535"/>
      <c r="T64" s="503"/>
      <c r="U64" s="503">
        <v>2014</v>
      </c>
      <c r="V64" s="535"/>
      <c r="W64" s="166"/>
    </row>
    <row r="65" spans="1:23" s="1321" customFormat="1" ht="25.15" hidden="1" customHeight="1">
      <c r="A65" s="164"/>
      <c r="B65" s="549" t="s">
        <v>3236</v>
      </c>
      <c r="C65" s="1324" t="s">
        <v>17143</v>
      </c>
      <c r="D65" s="1333" t="s">
        <v>3236</v>
      </c>
      <c r="E65" s="1500" t="s">
        <v>15351</v>
      </c>
      <c r="F65" s="535">
        <v>250</v>
      </c>
      <c r="G65" s="548"/>
      <c r="H65" s="548"/>
      <c r="I65" s="1334" t="s">
        <v>171</v>
      </c>
      <c r="J65" s="1333"/>
      <c r="K65" s="535"/>
      <c r="L65" s="535"/>
      <c r="M65" s="535"/>
      <c r="N65" s="1334" t="s">
        <v>142</v>
      </c>
      <c r="O65" s="535"/>
      <c r="P65" s="535"/>
      <c r="Q65" s="535">
        <v>250</v>
      </c>
      <c r="R65" s="535"/>
      <c r="S65" s="535"/>
      <c r="T65" s="1333"/>
      <c r="U65" s="1333">
        <v>2014</v>
      </c>
      <c r="V65" s="535"/>
      <c r="W65" s="1323"/>
    </row>
    <row r="66" spans="1:23" s="1321" customFormat="1" ht="25.15" hidden="1" customHeight="1">
      <c r="A66" s="164"/>
      <c r="B66" s="549" t="s">
        <v>3236</v>
      </c>
      <c r="C66" s="1324" t="s">
        <v>17144</v>
      </c>
      <c r="D66" s="1333" t="s">
        <v>3236</v>
      </c>
      <c r="E66" s="1500" t="s">
        <v>15316</v>
      </c>
      <c r="F66" s="535">
        <v>300</v>
      </c>
      <c r="G66" s="548"/>
      <c r="H66" s="548"/>
      <c r="I66" s="1334" t="s">
        <v>171</v>
      </c>
      <c r="J66" s="1333"/>
      <c r="K66" s="535"/>
      <c r="L66" s="535"/>
      <c r="M66" s="535"/>
      <c r="N66" s="1334" t="s">
        <v>142</v>
      </c>
      <c r="O66" s="535"/>
      <c r="P66" s="535"/>
      <c r="Q66" s="535">
        <v>300</v>
      </c>
      <c r="R66" s="535"/>
      <c r="S66" s="535"/>
      <c r="T66" s="1333"/>
      <c r="U66" s="1333">
        <v>2013</v>
      </c>
      <c r="V66" s="535"/>
      <c r="W66" s="1323"/>
    </row>
    <row r="67" spans="1:23" ht="25.15" hidden="1" customHeight="1">
      <c r="A67" s="164"/>
      <c r="B67" s="549" t="s">
        <v>3236</v>
      </c>
      <c r="C67" s="170" t="s">
        <v>3301</v>
      </c>
      <c r="D67" s="503" t="s">
        <v>3236</v>
      </c>
      <c r="E67" s="157" t="s">
        <v>15316</v>
      </c>
      <c r="F67" s="535">
        <v>670</v>
      </c>
      <c r="G67" s="548"/>
      <c r="H67" s="548"/>
      <c r="I67" s="536" t="s">
        <v>171</v>
      </c>
      <c r="J67" s="503"/>
      <c r="K67" s="535"/>
      <c r="L67" s="535"/>
      <c r="M67" s="535"/>
      <c r="N67" s="536" t="s">
        <v>142</v>
      </c>
      <c r="O67" s="535"/>
      <c r="P67" s="535"/>
      <c r="Q67" s="535">
        <v>670</v>
      </c>
      <c r="R67" s="535"/>
      <c r="S67" s="535"/>
      <c r="T67" s="503"/>
      <c r="U67" s="503">
        <v>2015</v>
      </c>
      <c r="V67" s="535"/>
      <c r="W67" s="166"/>
    </row>
    <row r="68" spans="1:23" ht="25.15" hidden="1" customHeight="1">
      <c r="A68" s="164"/>
      <c r="B68" s="549" t="s">
        <v>3236</v>
      </c>
      <c r="C68" s="170" t="s">
        <v>17145</v>
      </c>
      <c r="D68" s="503" t="s">
        <v>15355</v>
      </c>
      <c r="E68" s="157" t="s">
        <v>15355</v>
      </c>
      <c r="F68" s="535">
        <v>853</v>
      </c>
      <c r="G68" s="548"/>
      <c r="H68" s="548"/>
      <c r="I68" s="536" t="s">
        <v>171</v>
      </c>
      <c r="J68" s="503"/>
      <c r="K68" s="535"/>
      <c r="L68" s="535"/>
      <c r="M68" s="535"/>
      <c r="N68" s="536" t="s">
        <v>142</v>
      </c>
      <c r="O68" s="535"/>
      <c r="P68" s="535"/>
      <c r="Q68" s="535">
        <v>533</v>
      </c>
      <c r="R68" s="535"/>
      <c r="S68" s="535"/>
      <c r="T68" s="503"/>
      <c r="U68" s="503">
        <v>2018</v>
      </c>
      <c r="V68" s="535"/>
      <c r="W68" s="166"/>
    </row>
    <row r="69" spans="1:23" ht="25.15" hidden="1" customHeight="1">
      <c r="A69" s="488"/>
      <c r="B69" s="549" t="s">
        <v>3236</v>
      </c>
      <c r="C69" s="170" t="s">
        <v>17146</v>
      </c>
      <c r="D69" s="503" t="s">
        <v>3236</v>
      </c>
      <c r="E69" s="157" t="s">
        <v>8889</v>
      </c>
      <c r="F69" s="535">
        <v>1359</v>
      </c>
      <c r="G69" s="548"/>
      <c r="H69" s="548"/>
      <c r="I69" s="536" t="s">
        <v>171</v>
      </c>
      <c r="J69" s="503"/>
      <c r="K69" s="535"/>
      <c r="L69" s="535"/>
      <c r="M69" s="535"/>
      <c r="N69" s="536" t="s">
        <v>142</v>
      </c>
      <c r="O69" s="535"/>
      <c r="P69" s="535"/>
      <c r="Q69" s="535">
        <v>1359</v>
      </c>
      <c r="R69" s="535"/>
      <c r="S69" s="535"/>
      <c r="T69" s="503"/>
      <c r="U69" s="503">
        <v>2020</v>
      </c>
      <c r="V69" s="535"/>
      <c r="W69" s="166"/>
    </row>
    <row r="70" spans="1:23" ht="25.15" hidden="1" customHeight="1">
      <c r="A70" s="198" t="s">
        <v>2466</v>
      </c>
      <c r="B70" s="157" t="s">
        <v>2451</v>
      </c>
      <c r="C70" s="534">
        <f>COUNTA(C71:C122)</f>
        <v>52</v>
      </c>
      <c r="D70" s="157"/>
      <c r="E70" s="157"/>
      <c r="F70" s="160">
        <f>SUM(F71:F122)</f>
        <v>465942.5</v>
      </c>
      <c r="G70" s="160">
        <f>SUM(G71:G122)</f>
        <v>5492.58</v>
      </c>
      <c r="H70" s="160">
        <f>SUM(H71:H122)</f>
        <v>6882.58</v>
      </c>
      <c r="I70" s="165"/>
      <c r="J70" s="157"/>
      <c r="K70" s="160"/>
      <c r="L70" s="160"/>
      <c r="M70" s="160"/>
      <c r="N70" s="165"/>
      <c r="O70" s="160"/>
      <c r="P70" s="160"/>
      <c r="Q70" s="160"/>
      <c r="R70" s="160"/>
      <c r="S70" s="160"/>
      <c r="T70" s="157"/>
      <c r="U70" s="157"/>
      <c r="V70" s="160"/>
      <c r="W70" s="165"/>
    </row>
    <row r="71" spans="1:23" ht="25.15" hidden="1" customHeight="1">
      <c r="A71" s="164"/>
      <c r="B71" s="1299" t="s">
        <v>3308</v>
      </c>
      <c r="C71" s="157" t="s">
        <v>14609</v>
      </c>
      <c r="D71" s="157" t="s">
        <v>3308</v>
      </c>
      <c r="E71" s="157" t="s">
        <v>14610</v>
      </c>
      <c r="F71" s="160">
        <v>770</v>
      </c>
      <c r="G71" s="160"/>
      <c r="H71" s="160"/>
      <c r="I71" s="165" t="s">
        <v>171</v>
      </c>
      <c r="J71" s="157" t="s">
        <v>142</v>
      </c>
      <c r="K71" s="160">
        <v>125</v>
      </c>
      <c r="L71" s="160">
        <v>2</v>
      </c>
      <c r="M71" s="160">
        <v>1</v>
      </c>
      <c r="N71" s="165"/>
      <c r="O71" s="160"/>
      <c r="P71" s="160"/>
      <c r="Q71" s="160">
        <v>770</v>
      </c>
      <c r="R71" s="160"/>
      <c r="S71" s="160"/>
      <c r="T71" s="157"/>
      <c r="U71" s="157">
        <v>2005</v>
      </c>
      <c r="V71" s="160"/>
      <c r="W71" s="165" t="s">
        <v>2023</v>
      </c>
    </row>
    <row r="72" spans="1:23" ht="25.15" hidden="1" customHeight="1">
      <c r="A72" s="164"/>
      <c r="B72" s="1299" t="s">
        <v>2005</v>
      </c>
      <c r="C72" s="157" t="s">
        <v>668</v>
      </c>
      <c r="D72" s="157" t="s">
        <v>2005</v>
      </c>
      <c r="E72" s="157" t="s">
        <v>2005</v>
      </c>
      <c r="F72" s="160"/>
      <c r="G72" s="160"/>
      <c r="H72" s="160"/>
      <c r="I72" s="165" t="s">
        <v>171</v>
      </c>
      <c r="J72" s="157" t="s">
        <v>1364</v>
      </c>
      <c r="K72" s="160">
        <v>120</v>
      </c>
      <c r="L72" s="160">
        <v>5</v>
      </c>
      <c r="M72" s="160">
        <v>1</v>
      </c>
      <c r="N72" s="165" t="s">
        <v>711</v>
      </c>
      <c r="O72" s="160">
        <v>25</v>
      </c>
      <c r="P72" s="160">
        <v>50</v>
      </c>
      <c r="Q72" s="160">
        <v>1250</v>
      </c>
      <c r="R72" s="160"/>
      <c r="S72" s="160"/>
      <c r="T72" s="157"/>
      <c r="U72" s="157">
        <v>2007</v>
      </c>
      <c r="V72" s="160">
        <v>1380</v>
      </c>
      <c r="W72" s="165" t="s">
        <v>4634</v>
      </c>
    </row>
    <row r="73" spans="1:23" s="1321" customFormat="1" ht="25.15" hidden="1" customHeight="1">
      <c r="A73" s="164"/>
      <c r="B73" s="1407" t="s">
        <v>2005</v>
      </c>
      <c r="C73" s="1407" t="s">
        <v>4635</v>
      </c>
      <c r="D73" s="1407" t="s">
        <v>2005</v>
      </c>
      <c r="E73" s="1407" t="s">
        <v>2005</v>
      </c>
      <c r="F73" s="1408">
        <v>3462.5</v>
      </c>
      <c r="G73" s="1408"/>
      <c r="H73" s="1408"/>
      <c r="I73" s="709" t="s">
        <v>171</v>
      </c>
      <c r="J73" s="1407" t="s">
        <v>1364</v>
      </c>
      <c r="K73" s="1408">
        <v>189</v>
      </c>
      <c r="L73" s="1408">
        <v>6</v>
      </c>
      <c r="M73" s="1408">
        <v>2</v>
      </c>
      <c r="N73" s="709" t="s">
        <v>1364</v>
      </c>
      <c r="O73" s="1408">
        <v>50</v>
      </c>
      <c r="P73" s="1408">
        <v>85</v>
      </c>
      <c r="Q73" s="1408">
        <v>3462.5</v>
      </c>
      <c r="R73" s="1408"/>
      <c r="S73" s="1408"/>
      <c r="T73" s="1407"/>
      <c r="U73" s="1407">
        <v>2005</v>
      </c>
      <c r="V73" s="1408"/>
      <c r="W73" s="709"/>
    </row>
    <row r="74" spans="1:23" s="1321" customFormat="1" ht="25.15" hidden="1" customHeight="1">
      <c r="A74" s="164"/>
      <c r="B74" s="1407" t="s">
        <v>2005</v>
      </c>
      <c r="C74" s="1407" t="s">
        <v>668</v>
      </c>
      <c r="D74" s="1407" t="s">
        <v>2005</v>
      </c>
      <c r="E74" s="1407" t="s">
        <v>2011</v>
      </c>
      <c r="F74" s="1408">
        <v>3072</v>
      </c>
      <c r="G74" s="1408"/>
      <c r="H74" s="1408"/>
      <c r="I74" s="709" t="s">
        <v>171</v>
      </c>
      <c r="J74" s="1407" t="s">
        <v>1364</v>
      </c>
      <c r="K74" s="1408">
        <v>192</v>
      </c>
      <c r="L74" s="1408" t="s">
        <v>4636</v>
      </c>
      <c r="M74" s="1408">
        <v>2</v>
      </c>
      <c r="N74" s="709" t="s">
        <v>1364</v>
      </c>
      <c r="O74" s="1408"/>
      <c r="P74" s="1408"/>
      <c r="Q74" s="1408">
        <v>3757</v>
      </c>
      <c r="R74" s="1408"/>
      <c r="S74" s="1408"/>
      <c r="T74" s="1407"/>
      <c r="U74" s="1407">
        <v>2009</v>
      </c>
      <c r="V74" s="1408"/>
      <c r="W74" s="709" t="s">
        <v>4637</v>
      </c>
    </row>
    <row r="75" spans="1:23" s="1321" customFormat="1" ht="25.15" hidden="1" customHeight="1">
      <c r="A75" s="164"/>
      <c r="B75" s="1407" t="s">
        <v>2005</v>
      </c>
      <c r="C75" s="1407" t="s">
        <v>4638</v>
      </c>
      <c r="D75" s="1407" t="s">
        <v>2005</v>
      </c>
      <c r="E75" s="1407" t="s">
        <v>2005</v>
      </c>
      <c r="F75" s="1408">
        <v>300</v>
      </c>
      <c r="G75" s="1408"/>
      <c r="H75" s="1408"/>
      <c r="I75" s="709" t="s">
        <v>171</v>
      </c>
      <c r="J75" s="1407" t="s">
        <v>2051</v>
      </c>
      <c r="K75" s="1408">
        <v>150</v>
      </c>
      <c r="L75" s="1408" t="s">
        <v>91</v>
      </c>
      <c r="M75" s="1408">
        <v>1</v>
      </c>
      <c r="N75" s="709" t="s">
        <v>2051</v>
      </c>
      <c r="O75" s="1408"/>
      <c r="P75" s="1408"/>
      <c r="Q75" s="1408"/>
      <c r="R75" s="1408"/>
      <c r="S75" s="1408"/>
      <c r="T75" s="1407"/>
      <c r="U75" s="1407">
        <v>2012</v>
      </c>
      <c r="V75" s="1408"/>
      <c r="W75" s="709"/>
    </row>
    <row r="76" spans="1:23" s="1321" customFormat="1" ht="25.15" hidden="1" customHeight="1">
      <c r="A76" s="164"/>
      <c r="B76" s="1407" t="s">
        <v>3317</v>
      </c>
      <c r="C76" s="1407" t="s">
        <v>4631</v>
      </c>
      <c r="D76" s="1407" t="s">
        <v>3317</v>
      </c>
      <c r="E76" s="1407" t="s">
        <v>3322</v>
      </c>
      <c r="F76" s="1408">
        <v>5285</v>
      </c>
      <c r="G76" s="1408">
        <v>40</v>
      </c>
      <c r="H76" s="1408">
        <v>40</v>
      </c>
      <c r="I76" s="709" t="s">
        <v>171</v>
      </c>
      <c r="J76" s="1407" t="s">
        <v>142</v>
      </c>
      <c r="K76" s="1408"/>
      <c r="L76" s="1408"/>
      <c r="M76" s="1408"/>
      <c r="N76" s="709" t="s">
        <v>142</v>
      </c>
      <c r="O76" s="1408">
        <v>30</v>
      </c>
      <c r="P76" s="1408">
        <v>64</v>
      </c>
      <c r="Q76" s="1408">
        <v>1920</v>
      </c>
      <c r="R76" s="1408">
        <v>20</v>
      </c>
      <c r="S76" s="1408" t="s">
        <v>384</v>
      </c>
      <c r="T76" s="1407" t="s">
        <v>465</v>
      </c>
      <c r="U76" s="1407">
        <v>2000</v>
      </c>
      <c r="V76" s="1408">
        <v>300</v>
      </c>
      <c r="W76" s="709"/>
    </row>
    <row r="77" spans="1:23" ht="25.15" hidden="1" customHeight="1">
      <c r="A77" s="164"/>
      <c r="B77" s="1299" t="s">
        <v>3337</v>
      </c>
      <c r="C77" s="1130" t="s">
        <v>12492</v>
      </c>
      <c r="D77" s="1130" t="s">
        <v>3337</v>
      </c>
      <c r="E77" s="1130" t="s">
        <v>10198</v>
      </c>
      <c r="F77" s="1131">
        <v>6480</v>
      </c>
      <c r="G77" s="1131"/>
      <c r="H77" s="1131"/>
      <c r="I77" s="709" t="s">
        <v>171</v>
      </c>
      <c r="J77" s="1130" t="s">
        <v>2051</v>
      </c>
      <c r="K77" s="1131">
        <v>200</v>
      </c>
      <c r="L77" s="1131">
        <v>6</v>
      </c>
      <c r="M77" s="1131">
        <v>1</v>
      </c>
      <c r="N77" s="709" t="s">
        <v>2051</v>
      </c>
      <c r="O77" s="1131"/>
      <c r="P77" s="1131"/>
      <c r="Q77" s="1131">
        <v>2038</v>
      </c>
      <c r="R77" s="1131"/>
      <c r="S77" s="1131"/>
      <c r="T77" s="1130"/>
      <c r="U77" s="1130">
        <v>2018</v>
      </c>
      <c r="V77" s="1131"/>
      <c r="W77" s="709"/>
    </row>
    <row r="78" spans="1:23" ht="25.15" hidden="1" customHeight="1">
      <c r="A78" s="164"/>
      <c r="B78" s="1299" t="s">
        <v>3404</v>
      </c>
      <c r="C78" s="1299" t="s">
        <v>4653</v>
      </c>
      <c r="D78" s="1130" t="s">
        <v>3404</v>
      </c>
      <c r="E78" s="1130" t="s">
        <v>3407</v>
      </c>
      <c r="F78" s="1131">
        <v>1600</v>
      </c>
      <c r="G78" s="1131"/>
      <c r="H78" s="1131"/>
      <c r="I78" s="709" t="s">
        <v>171</v>
      </c>
      <c r="J78" s="1130"/>
      <c r="K78" s="1131">
        <v>120</v>
      </c>
      <c r="L78" s="1131">
        <v>5</v>
      </c>
      <c r="M78" s="1131">
        <v>1</v>
      </c>
      <c r="N78" s="709"/>
      <c r="O78" s="1131">
        <v>30</v>
      </c>
      <c r="P78" s="1131">
        <v>60</v>
      </c>
      <c r="Q78" s="1131">
        <v>1600</v>
      </c>
      <c r="R78" s="1131"/>
      <c r="S78" s="1131"/>
      <c r="T78" s="1130"/>
      <c r="U78" s="1130">
        <v>2007</v>
      </c>
      <c r="V78" s="1131"/>
      <c r="W78" s="709"/>
    </row>
    <row r="79" spans="1:23" ht="25.15" hidden="1" customHeight="1">
      <c r="A79" s="164"/>
      <c r="B79" s="1299" t="s">
        <v>3404</v>
      </c>
      <c r="C79" s="1299" t="s">
        <v>4654</v>
      </c>
      <c r="D79" s="1130" t="s">
        <v>3404</v>
      </c>
      <c r="E79" s="1130" t="s">
        <v>3407</v>
      </c>
      <c r="F79" s="1131">
        <v>3825</v>
      </c>
      <c r="G79" s="1131"/>
      <c r="H79" s="1131"/>
      <c r="I79" s="709" t="s">
        <v>171</v>
      </c>
      <c r="J79" s="1130" t="s">
        <v>142</v>
      </c>
      <c r="K79" s="1131">
        <v>200</v>
      </c>
      <c r="L79" s="1131">
        <v>3</v>
      </c>
      <c r="M79" s="1131">
        <v>2</v>
      </c>
      <c r="N79" s="709" t="s">
        <v>142</v>
      </c>
      <c r="O79" s="1131">
        <v>40</v>
      </c>
      <c r="P79" s="1131">
        <v>100</v>
      </c>
      <c r="Q79" s="1131">
        <v>3825</v>
      </c>
      <c r="R79" s="1131"/>
      <c r="S79" s="1131"/>
      <c r="T79" s="1130"/>
      <c r="U79" s="1130">
        <v>2008</v>
      </c>
      <c r="V79" s="1131"/>
      <c r="W79" s="709"/>
    </row>
    <row r="80" spans="1:23" ht="25.15" hidden="1" customHeight="1">
      <c r="A80" s="164"/>
      <c r="B80" s="1299" t="s">
        <v>3404</v>
      </c>
      <c r="C80" s="1299" t="s">
        <v>4655</v>
      </c>
      <c r="D80" s="1130" t="s">
        <v>3404</v>
      </c>
      <c r="E80" s="1130" t="s">
        <v>3407</v>
      </c>
      <c r="F80" s="1131">
        <v>960</v>
      </c>
      <c r="G80" s="1131"/>
      <c r="H80" s="1131"/>
      <c r="I80" s="709" t="s">
        <v>171</v>
      </c>
      <c r="J80" s="1130"/>
      <c r="K80" s="1131">
        <v>100</v>
      </c>
      <c r="L80" s="1131">
        <v>1</v>
      </c>
      <c r="M80" s="1131">
        <v>3</v>
      </c>
      <c r="N80" s="709"/>
      <c r="O80" s="1131">
        <v>24</v>
      </c>
      <c r="P80" s="1131">
        <v>40</v>
      </c>
      <c r="Q80" s="1131">
        <v>960</v>
      </c>
      <c r="R80" s="1131"/>
      <c r="S80" s="1131"/>
      <c r="T80" s="1130"/>
      <c r="U80" s="1130">
        <v>2008</v>
      </c>
      <c r="V80" s="1131"/>
      <c r="W80" s="709"/>
    </row>
    <row r="81" spans="1:23" ht="25.15" hidden="1" customHeight="1">
      <c r="A81" s="164"/>
      <c r="B81" s="1299" t="s">
        <v>3404</v>
      </c>
      <c r="C81" s="1299" t="s">
        <v>4656</v>
      </c>
      <c r="D81" s="1130" t="s">
        <v>3404</v>
      </c>
      <c r="E81" s="1130" t="s">
        <v>3407</v>
      </c>
      <c r="F81" s="1131">
        <v>1425</v>
      </c>
      <c r="G81" s="1131"/>
      <c r="H81" s="1131"/>
      <c r="I81" s="709" t="s">
        <v>171</v>
      </c>
      <c r="J81" s="1130"/>
      <c r="K81" s="1131">
        <v>140</v>
      </c>
      <c r="L81" s="1131">
        <v>4</v>
      </c>
      <c r="M81" s="1131">
        <v>1</v>
      </c>
      <c r="N81" s="709"/>
      <c r="O81" s="1131">
        <v>22</v>
      </c>
      <c r="P81" s="1131">
        <v>63</v>
      </c>
      <c r="Q81" s="1131">
        <v>1425</v>
      </c>
      <c r="R81" s="1131"/>
      <c r="S81" s="1131"/>
      <c r="T81" s="1130"/>
      <c r="U81" s="1130">
        <v>2009</v>
      </c>
      <c r="V81" s="1131"/>
      <c r="W81" s="709"/>
    </row>
    <row r="82" spans="1:23" ht="25.15" hidden="1" customHeight="1">
      <c r="A82" s="164"/>
      <c r="B82" s="1299" t="s">
        <v>3404</v>
      </c>
      <c r="C82" s="1299" t="s">
        <v>11000</v>
      </c>
      <c r="D82" s="1130" t="s">
        <v>3404</v>
      </c>
      <c r="E82" s="1130" t="s">
        <v>3407</v>
      </c>
      <c r="F82" s="1131">
        <v>1244</v>
      </c>
      <c r="G82" s="1131"/>
      <c r="H82" s="1131"/>
      <c r="I82" s="709" t="s">
        <v>171</v>
      </c>
      <c r="J82" s="1130"/>
      <c r="K82" s="1131">
        <v>120</v>
      </c>
      <c r="L82" s="1131">
        <v>5</v>
      </c>
      <c r="M82" s="1131">
        <v>1</v>
      </c>
      <c r="N82" s="709"/>
      <c r="O82" s="1131"/>
      <c r="P82" s="1131"/>
      <c r="Q82" s="1131"/>
      <c r="R82" s="1131"/>
      <c r="S82" s="1131"/>
      <c r="T82" s="1130"/>
      <c r="U82" s="1130">
        <v>2017</v>
      </c>
      <c r="V82" s="1131"/>
      <c r="W82" s="709"/>
    </row>
    <row r="83" spans="1:23" ht="25.15" hidden="1" customHeight="1">
      <c r="A83" s="164"/>
      <c r="B83" s="1299" t="s">
        <v>3404</v>
      </c>
      <c r="C83" s="674" t="s">
        <v>12493</v>
      </c>
      <c r="D83" s="674" t="s">
        <v>3404</v>
      </c>
      <c r="E83" s="674" t="s">
        <v>3404</v>
      </c>
      <c r="F83" s="672">
        <v>550</v>
      </c>
      <c r="G83" s="672"/>
      <c r="H83" s="672"/>
      <c r="I83" s="673" t="s">
        <v>171</v>
      </c>
      <c r="J83" s="674" t="s">
        <v>4672</v>
      </c>
      <c r="K83" s="672"/>
      <c r="L83" s="672"/>
      <c r="M83" s="672"/>
      <c r="N83" s="673"/>
      <c r="O83" s="672"/>
      <c r="P83" s="672"/>
      <c r="Q83" s="672">
        <v>550</v>
      </c>
      <c r="R83" s="672"/>
      <c r="S83" s="672"/>
      <c r="T83" s="674"/>
      <c r="U83" s="674">
        <v>2008</v>
      </c>
      <c r="V83" s="672"/>
      <c r="W83" s="673"/>
    </row>
    <row r="84" spans="1:23" ht="25.15" hidden="1" customHeight="1">
      <c r="A84" s="164"/>
      <c r="B84" s="1299" t="s">
        <v>3404</v>
      </c>
      <c r="C84" s="674" t="s">
        <v>12494</v>
      </c>
      <c r="D84" s="674" t="s">
        <v>3404</v>
      </c>
      <c r="E84" s="674" t="s">
        <v>3404</v>
      </c>
      <c r="F84" s="672">
        <v>2840</v>
      </c>
      <c r="G84" s="672"/>
      <c r="H84" s="672"/>
      <c r="I84" s="673" t="s">
        <v>171</v>
      </c>
      <c r="J84" s="674" t="s">
        <v>711</v>
      </c>
      <c r="K84" s="672"/>
      <c r="L84" s="672"/>
      <c r="M84" s="672"/>
      <c r="N84" s="673"/>
      <c r="O84" s="672"/>
      <c r="P84" s="672"/>
      <c r="Q84" s="672">
        <v>2840</v>
      </c>
      <c r="R84" s="672"/>
      <c r="S84" s="672"/>
      <c r="T84" s="674"/>
      <c r="U84" s="674">
        <v>2006</v>
      </c>
      <c r="V84" s="672"/>
      <c r="W84" s="673"/>
    </row>
    <row r="85" spans="1:23" ht="25.15" hidden="1" customHeight="1">
      <c r="A85" s="164"/>
      <c r="B85" s="1299" t="s">
        <v>3404</v>
      </c>
      <c r="C85" s="674" t="s">
        <v>12495</v>
      </c>
      <c r="D85" s="674" t="s">
        <v>3404</v>
      </c>
      <c r="E85" s="674" t="s">
        <v>3407</v>
      </c>
      <c r="F85" s="672">
        <v>392</v>
      </c>
      <c r="G85" s="672"/>
      <c r="H85" s="672"/>
      <c r="I85" s="673" t="s">
        <v>171</v>
      </c>
      <c r="J85" s="674" t="s">
        <v>4672</v>
      </c>
      <c r="K85" s="672"/>
      <c r="L85" s="672"/>
      <c r="M85" s="672"/>
      <c r="N85" s="673"/>
      <c r="O85" s="672"/>
      <c r="P85" s="672"/>
      <c r="Q85" s="672">
        <v>392</v>
      </c>
      <c r="R85" s="672"/>
      <c r="S85" s="672"/>
      <c r="T85" s="674"/>
      <c r="U85" s="674">
        <v>2008</v>
      </c>
      <c r="V85" s="672"/>
      <c r="W85" s="673"/>
    </row>
    <row r="86" spans="1:23" ht="25.15" hidden="1" customHeight="1">
      <c r="A86" s="164"/>
      <c r="B86" s="1299" t="s">
        <v>3404</v>
      </c>
      <c r="C86" s="674" t="s">
        <v>12496</v>
      </c>
      <c r="D86" s="674" t="s">
        <v>3404</v>
      </c>
      <c r="E86" s="674" t="s">
        <v>3407</v>
      </c>
      <c r="F86" s="672">
        <v>560</v>
      </c>
      <c r="G86" s="672"/>
      <c r="H86" s="672"/>
      <c r="I86" s="673" t="s">
        <v>171</v>
      </c>
      <c r="J86" s="674" t="s">
        <v>4672</v>
      </c>
      <c r="K86" s="672"/>
      <c r="L86" s="672"/>
      <c r="M86" s="672"/>
      <c r="N86" s="673"/>
      <c r="O86" s="672"/>
      <c r="P86" s="672"/>
      <c r="Q86" s="672">
        <v>560</v>
      </c>
      <c r="R86" s="672"/>
      <c r="S86" s="672"/>
      <c r="T86" s="674"/>
      <c r="U86" s="674">
        <v>2008</v>
      </c>
      <c r="V86" s="672"/>
      <c r="W86" s="673"/>
    </row>
    <row r="87" spans="1:23" ht="25.15" hidden="1" customHeight="1">
      <c r="A87" s="164"/>
      <c r="B87" s="1299" t="s">
        <v>3404</v>
      </c>
      <c r="C87" s="674" t="s">
        <v>12497</v>
      </c>
      <c r="D87" s="674" t="s">
        <v>3404</v>
      </c>
      <c r="E87" s="674" t="s">
        <v>3407</v>
      </c>
      <c r="F87" s="672">
        <v>695</v>
      </c>
      <c r="G87" s="672"/>
      <c r="H87" s="672"/>
      <c r="I87" s="673" t="s">
        <v>171</v>
      </c>
      <c r="J87" s="674" t="s">
        <v>4672</v>
      </c>
      <c r="K87" s="672"/>
      <c r="L87" s="672"/>
      <c r="M87" s="672"/>
      <c r="N87" s="673"/>
      <c r="O87" s="672"/>
      <c r="P87" s="672"/>
      <c r="Q87" s="672">
        <v>695</v>
      </c>
      <c r="R87" s="672"/>
      <c r="S87" s="672"/>
      <c r="T87" s="674"/>
      <c r="U87" s="674">
        <v>2008</v>
      </c>
      <c r="V87" s="672"/>
      <c r="W87" s="673"/>
    </row>
    <row r="88" spans="1:23" ht="25.15" hidden="1" customHeight="1">
      <c r="A88" s="164"/>
      <c r="B88" s="1299" t="s">
        <v>3404</v>
      </c>
      <c r="C88" s="674" t="s">
        <v>12498</v>
      </c>
      <c r="D88" s="674" t="s">
        <v>3404</v>
      </c>
      <c r="E88" s="674" t="s">
        <v>3407</v>
      </c>
      <c r="F88" s="672">
        <v>292</v>
      </c>
      <c r="G88" s="672"/>
      <c r="H88" s="672"/>
      <c r="I88" s="673" t="s">
        <v>171</v>
      </c>
      <c r="J88" s="674" t="s">
        <v>4672</v>
      </c>
      <c r="K88" s="672"/>
      <c r="L88" s="672"/>
      <c r="M88" s="672"/>
      <c r="N88" s="673"/>
      <c r="O88" s="672"/>
      <c r="P88" s="672"/>
      <c r="Q88" s="672">
        <v>292</v>
      </c>
      <c r="R88" s="672"/>
      <c r="S88" s="672"/>
      <c r="T88" s="674"/>
      <c r="U88" s="674">
        <v>2017</v>
      </c>
      <c r="V88" s="672"/>
      <c r="W88" s="673"/>
    </row>
    <row r="89" spans="1:23" ht="25.15" hidden="1" customHeight="1">
      <c r="A89" s="164"/>
      <c r="B89" s="1299" t="s">
        <v>3404</v>
      </c>
      <c r="C89" s="157" t="s">
        <v>16361</v>
      </c>
      <c r="D89" s="157" t="s">
        <v>3404</v>
      </c>
      <c r="E89" s="157" t="s">
        <v>3407</v>
      </c>
      <c r="F89" s="160">
        <v>2840</v>
      </c>
      <c r="G89" s="160"/>
      <c r="H89" s="160"/>
      <c r="I89" s="165" t="s">
        <v>171</v>
      </c>
      <c r="J89" s="157" t="s">
        <v>711</v>
      </c>
      <c r="K89" s="160"/>
      <c r="L89" s="160"/>
      <c r="M89" s="160"/>
      <c r="N89" s="165"/>
      <c r="O89" s="160"/>
      <c r="P89" s="160"/>
      <c r="Q89" s="160">
        <v>2840</v>
      </c>
      <c r="R89" s="160"/>
      <c r="S89" s="160"/>
      <c r="T89" s="157"/>
      <c r="U89" s="157">
        <v>2006</v>
      </c>
      <c r="V89" s="160"/>
      <c r="W89" s="165"/>
    </row>
    <row r="90" spans="1:23" ht="25.15" hidden="1" customHeight="1">
      <c r="A90" s="164"/>
      <c r="B90" s="1299" t="s">
        <v>3404</v>
      </c>
      <c r="C90" s="157" t="s">
        <v>16362</v>
      </c>
      <c r="D90" s="157" t="s">
        <v>3404</v>
      </c>
      <c r="E90" s="157" t="s">
        <v>3407</v>
      </c>
      <c r="F90" s="160"/>
      <c r="G90" s="160"/>
      <c r="H90" s="160"/>
      <c r="I90" s="165" t="s">
        <v>171</v>
      </c>
      <c r="J90" s="157" t="s">
        <v>142</v>
      </c>
      <c r="K90" s="160"/>
      <c r="L90" s="160"/>
      <c r="M90" s="160"/>
      <c r="N90" s="165"/>
      <c r="O90" s="160"/>
      <c r="P90" s="160"/>
      <c r="Q90" s="160"/>
      <c r="R90" s="160"/>
      <c r="S90" s="160"/>
      <c r="T90" s="157"/>
      <c r="U90" s="157">
        <v>2008</v>
      </c>
      <c r="V90" s="160"/>
      <c r="W90" s="165"/>
    </row>
    <row r="91" spans="1:23" ht="25.15" hidden="1" customHeight="1">
      <c r="A91" s="164"/>
      <c r="B91" s="1299" t="s">
        <v>3404</v>
      </c>
      <c r="C91" s="157" t="s">
        <v>16363</v>
      </c>
      <c r="D91" s="157" t="s">
        <v>3404</v>
      </c>
      <c r="E91" s="157" t="s">
        <v>3407</v>
      </c>
      <c r="F91" s="160"/>
      <c r="G91" s="160"/>
      <c r="H91" s="160"/>
      <c r="I91" s="165" t="s">
        <v>171</v>
      </c>
      <c r="J91" s="157" t="s">
        <v>142</v>
      </c>
      <c r="K91" s="160"/>
      <c r="L91" s="160"/>
      <c r="M91" s="160"/>
      <c r="N91" s="165"/>
      <c r="O91" s="160"/>
      <c r="P91" s="160"/>
      <c r="Q91" s="160"/>
      <c r="R91" s="160"/>
      <c r="S91" s="160"/>
      <c r="T91" s="157"/>
      <c r="U91" s="157">
        <v>2018</v>
      </c>
      <c r="V91" s="160"/>
      <c r="W91" s="165"/>
    </row>
    <row r="92" spans="1:23" ht="25.15" hidden="1" customHeight="1">
      <c r="A92" s="164"/>
      <c r="B92" s="1299" t="s">
        <v>3358</v>
      </c>
      <c r="C92" s="157" t="s">
        <v>4639</v>
      </c>
      <c r="D92" s="157" t="s">
        <v>3358</v>
      </c>
      <c r="E92" s="157" t="s">
        <v>3358</v>
      </c>
      <c r="F92" s="160">
        <v>5535</v>
      </c>
      <c r="G92" s="160"/>
      <c r="H92" s="160"/>
      <c r="I92" s="165" t="s">
        <v>171</v>
      </c>
      <c r="J92" s="157" t="s">
        <v>142</v>
      </c>
      <c r="K92" s="160"/>
      <c r="L92" s="160"/>
      <c r="M92" s="160"/>
      <c r="N92" s="165" t="s">
        <v>142</v>
      </c>
      <c r="O92" s="160">
        <v>15</v>
      </c>
      <c r="P92" s="160">
        <v>300</v>
      </c>
      <c r="Q92" s="160">
        <v>4500</v>
      </c>
      <c r="R92" s="160"/>
      <c r="S92" s="160">
        <v>200</v>
      </c>
      <c r="T92" s="157" t="s">
        <v>173</v>
      </c>
      <c r="U92" s="157">
        <v>1993</v>
      </c>
      <c r="V92" s="160"/>
      <c r="W92" s="165"/>
    </row>
    <row r="93" spans="1:23" ht="25.15" hidden="1" customHeight="1">
      <c r="A93" s="164"/>
      <c r="B93" s="1299" t="s">
        <v>3358</v>
      </c>
      <c r="C93" s="157" t="s">
        <v>4640</v>
      </c>
      <c r="D93" s="157" t="s">
        <v>3358</v>
      </c>
      <c r="E93" s="157" t="s">
        <v>4641</v>
      </c>
      <c r="F93" s="160">
        <v>4635</v>
      </c>
      <c r="G93" s="160"/>
      <c r="H93" s="160"/>
      <c r="I93" s="165" t="s">
        <v>171</v>
      </c>
      <c r="J93" s="157" t="s">
        <v>2051</v>
      </c>
      <c r="K93" s="160">
        <v>200</v>
      </c>
      <c r="L93" s="160">
        <v>8</v>
      </c>
      <c r="M93" s="160">
        <v>2</v>
      </c>
      <c r="N93" s="165" t="s">
        <v>1364</v>
      </c>
      <c r="O93" s="160"/>
      <c r="P93" s="160"/>
      <c r="Q93" s="160">
        <v>4634.8</v>
      </c>
      <c r="R93" s="160"/>
      <c r="S93" s="160">
        <v>100</v>
      </c>
      <c r="T93" s="157" t="s">
        <v>173</v>
      </c>
      <c r="U93" s="157">
        <v>2013</v>
      </c>
      <c r="V93" s="160">
        <v>800</v>
      </c>
      <c r="W93" s="165"/>
    </row>
    <row r="94" spans="1:23" ht="25.15" hidden="1" customHeight="1">
      <c r="A94" s="164"/>
      <c r="B94" s="1299" t="s">
        <v>3363</v>
      </c>
      <c r="C94" s="157" t="s">
        <v>4642</v>
      </c>
      <c r="D94" s="157" t="s">
        <v>3363</v>
      </c>
      <c r="E94" s="157" t="s">
        <v>14716</v>
      </c>
      <c r="F94" s="160">
        <v>23450</v>
      </c>
      <c r="G94" s="160">
        <v>261</v>
      </c>
      <c r="H94" s="160">
        <v>261</v>
      </c>
      <c r="I94" s="165" t="s">
        <v>171</v>
      </c>
      <c r="J94" s="157" t="s">
        <v>4643</v>
      </c>
      <c r="K94" s="160">
        <v>200</v>
      </c>
      <c r="L94" s="160">
        <v>6.3</v>
      </c>
      <c r="M94" s="160">
        <v>1</v>
      </c>
      <c r="N94" s="165" t="s">
        <v>4644</v>
      </c>
      <c r="O94" s="160">
        <v>8</v>
      </c>
      <c r="P94" s="160">
        <v>400</v>
      </c>
      <c r="Q94" s="160">
        <v>4400</v>
      </c>
      <c r="R94" s="160">
        <v>500</v>
      </c>
      <c r="S94" s="160">
        <v>1000</v>
      </c>
      <c r="T94" s="157" t="s">
        <v>465</v>
      </c>
      <c r="U94" s="157">
        <v>2006</v>
      </c>
      <c r="V94" s="160">
        <v>16213</v>
      </c>
      <c r="W94" s="165"/>
    </row>
    <row r="95" spans="1:23" ht="25.15" hidden="1" customHeight="1">
      <c r="A95" s="164"/>
      <c r="B95" s="1299" t="s">
        <v>3363</v>
      </c>
      <c r="C95" s="157" t="s">
        <v>4645</v>
      </c>
      <c r="D95" s="157" t="s">
        <v>3363</v>
      </c>
      <c r="E95" s="157" t="s">
        <v>14716</v>
      </c>
      <c r="F95" s="160">
        <v>1710</v>
      </c>
      <c r="G95" s="160"/>
      <c r="H95" s="160"/>
      <c r="I95" s="165" t="s">
        <v>171</v>
      </c>
      <c r="J95" s="157"/>
      <c r="K95" s="160"/>
      <c r="L95" s="160"/>
      <c r="M95" s="160"/>
      <c r="N95" s="165" t="s">
        <v>142</v>
      </c>
      <c r="O95" s="160">
        <v>30</v>
      </c>
      <c r="P95" s="160">
        <v>57</v>
      </c>
      <c r="Q95" s="160">
        <v>1710</v>
      </c>
      <c r="R95" s="160"/>
      <c r="S95" s="160"/>
      <c r="T95" s="157"/>
      <c r="U95" s="157">
        <v>2006</v>
      </c>
      <c r="V95" s="160"/>
      <c r="W95" s="165"/>
    </row>
    <row r="96" spans="1:23" ht="25.15" hidden="1" customHeight="1">
      <c r="A96" s="164"/>
      <c r="B96" s="1299" t="s">
        <v>3387</v>
      </c>
      <c r="C96" s="157" t="s">
        <v>4651</v>
      </c>
      <c r="D96" s="157" t="s">
        <v>3387</v>
      </c>
      <c r="E96" s="157" t="s">
        <v>13705</v>
      </c>
      <c r="F96" s="160">
        <v>4000</v>
      </c>
      <c r="G96" s="160"/>
      <c r="H96" s="160"/>
      <c r="I96" s="165" t="s">
        <v>171</v>
      </c>
      <c r="J96" s="157" t="s">
        <v>2051</v>
      </c>
      <c r="K96" s="160">
        <v>200</v>
      </c>
      <c r="L96" s="160">
        <v>6</v>
      </c>
      <c r="M96" s="160">
        <v>1</v>
      </c>
      <c r="N96" s="165" t="s">
        <v>2051</v>
      </c>
      <c r="O96" s="160">
        <v>42</v>
      </c>
      <c r="P96" s="160">
        <v>100</v>
      </c>
      <c r="Q96" s="160">
        <v>4000</v>
      </c>
      <c r="R96" s="160"/>
      <c r="S96" s="160"/>
      <c r="T96" s="157"/>
      <c r="U96" s="157">
        <v>2006</v>
      </c>
      <c r="V96" s="160">
        <v>1500</v>
      </c>
      <c r="W96" s="165"/>
    </row>
    <row r="97" spans="1:23" ht="25.15" hidden="1" customHeight="1">
      <c r="A97" s="164"/>
      <c r="B97" s="1299" t="s">
        <v>3387</v>
      </c>
      <c r="C97" s="157" t="s">
        <v>4652</v>
      </c>
      <c r="D97" s="157" t="s">
        <v>3387</v>
      </c>
      <c r="E97" s="157" t="s">
        <v>16268</v>
      </c>
      <c r="F97" s="160">
        <v>5053</v>
      </c>
      <c r="G97" s="160"/>
      <c r="H97" s="160"/>
      <c r="I97" s="165" t="s">
        <v>171</v>
      </c>
      <c r="J97" s="157" t="s">
        <v>2051</v>
      </c>
      <c r="K97" s="160">
        <v>200</v>
      </c>
      <c r="L97" s="160">
        <v>6</v>
      </c>
      <c r="M97" s="160">
        <v>1</v>
      </c>
      <c r="N97" s="165" t="s">
        <v>2051</v>
      </c>
      <c r="O97" s="160">
        <v>48</v>
      </c>
      <c r="P97" s="160">
        <v>100</v>
      </c>
      <c r="Q97" s="160">
        <v>4800</v>
      </c>
      <c r="R97" s="160"/>
      <c r="S97" s="160"/>
      <c r="T97" s="157"/>
      <c r="U97" s="157">
        <v>2008</v>
      </c>
      <c r="V97" s="160">
        <v>9000</v>
      </c>
      <c r="W97" s="165"/>
    </row>
    <row r="98" spans="1:23" ht="25.15" hidden="1" customHeight="1">
      <c r="A98" s="164"/>
      <c r="B98" s="1299" t="s">
        <v>3393</v>
      </c>
      <c r="C98" s="157" t="s">
        <v>14611</v>
      </c>
      <c r="D98" s="157" t="s">
        <v>3393</v>
      </c>
      <c r="E98" s="157" t="s">
        <v>13711</v>
      </c>
      <c r="F98" s="160"/>
      <c r="G98" s="160"/>
      <c r="H98" s="160"/>
      <c r="I98" s="165"/>
      <c r="J98" s="157"/>
      <c r="K98" s="160"/>
      <c r="L98" s="425"/>
      <c r="M98" s="160"/>
      <c r="N98" s="165"/>
      <c r="O98" s="160"/>
      <c r="P98" s="160"/>
      <c r="Q98" s="160"/>
      <c r="R98" s="160"/>
      <c r="S98" s="160"/>
      <c r="T98" s="157"/>
      <c r="U98" s="157"/>
      <c r="V98" s="160"/>
      <c r="W98" s="165"/>
    </row>
    <row r="99" spans="1:23" ht="25.15" hidden="1" customHeight="1">
      <c r="A99" s="164"/>
      <c r="B99" s="1299" t="s">
        <v>3393</v>
      </c>
      <c r="C99" s="157" t="s">
        <v>14612</v>
      </c>
      <c r="D99" s="157" t="s">
        <v>3393</v>
      </c>
      <c r="E99" s="157" t="s">
        <v>14613</v>
      </c>
      <c r="F99" s="160"/>
      <c r="G99" s="160"/>
      <c r="H99" s="160"/>
      <c r="I99" s="165"/>
      <c r="J99" s="157"/>
      <c r="K99" s="160"/>
      <c r="L99" s="425"/>
      <c r="M99" s="160"/>
      <c r="N99" s="165"/>
      <c r="O99" s="160"/>
      <c r="P99" s="160"/>
      <c r="Q99" s="160"/>
      <c r="R99" s="160"/>
      <c r="S99" s="160"/>
      <c r="T99" s="157"/>
      <c r="U99" s="157"/>
      <c r="V99" s="160"/>
      <c r="W99" s="165"/>
    </row>
    <row r="100" spans="1:23" ht="25.15" hidden="1" customHeight="1">
      <c r="A100" s="164"/>
      <c r="B100" s="1299" t="s">
        <v>3393</v>
      </c>
      <c r="C100" s="157" t="s">
        <v>14614</v>
      </c>
      <c r="D100" s="157" t="s">
        <v>3393</v>
      </c>
      <c r="E100" s="157" t="s">
        <v>14613</v>
      </c>
      <c r="F100" s="160"/>
      <c r="G100" s="160"/>
      <c r="H100" s="160"/>
      <c r="I100" s="165"/>
      <c r="J100" s="157"/>
      <c r="K100" s="160"/>
      <c r="L100" s="160"/>
      <c r="M100" s="160"/>
      <c r="N100" s="165"/>
      <c r="O100" s="160"/>
      <c r="P100" s="160"/>
      <c r="Q100" s="160"/>
      <c r="R100" s="160"/>
      <c r="S100" s="160"/>
      <c r="T100" s="157"/>
      <c r="U100" s="157"/>
      <c r="V100" s="160"/>
      <c r="W100" s="165"/>
    </row>
    <row r="101" spans="1:23" ht="25.15" hidden="1" customHeight="1">
      <c r="A101" s="543"/>
      <c r="B101" s="1299" t="s">
        <v>3393</v>
      </c>
      <c r="C101" s="157" t="s">
        <v>4786</v>
      </c>
      <c r="D101" s="157" t="s">
        <v>3393</v>
      </c>
      <c r="E101" s="157" t="s">
        <v>14613</v>
      </c>
      <c r="F101" s="160"/>
      <c r="G101" s="160"/>
      <c r="H101" s="160"/>
      <c r="I101" s="165"/>
      <c r="J101" s="157"/>
      <c r="K101" s="160"/>
      <c r="L101" s="160"/>
      <c r="M101" s="160"/>
      <c r="N101" s="165"/>
      <c r="O101" s="160"/>
      <c r="P101" s="160"/>
      <c r="Q101" s="160"/>
      <c r="R101" s="160"/>
      <c r="S101" s="160"/>
      <c r="T101" s="157"/>
      <c r="U101" s="157"/>
      <c r="V101" s="160"/>
      <c r="W101" s="165"/>
    </row>
    <row r="102" spans="1:23" ht="25.15" hidden="1" customHeight="1">
      <c r="A102" s="543"/>
      <c r="B102" s="1299" t="s">
        <v>1578</v>
      </c>
      <c r="C102" s="157" t="s">
        <v>4646</v>
      </c>
      <c r="D102" s="157" t="s">
        <v>1578</v>
      </c>
      <c r="E102" s="157" t="s">
        <v>1578</v>
      </c>
      <c r="F102" s="160"/>
      <c r="G102" s="160"/>
      <c r="H102" s="160"/>
      <c r="I102" s="165" t="s">
        <v>171</v>
      </c>
      <c r="J102" s="157" t="s">
        <v>142</v>
      </c>
      <c r="K102" s="160" t="s">
        <v>4647</v>
      </c>
      <c r="L102" s="160" t="s">
        <v>4648</v>
      </c>
      <c r="M102" s="160" t="s">
        <v>2001</v>
      </c>
      <c r="N102" s="165"/>
      <c r="O102" s="160"/>
      <c r="P102" s="160"/>
      <c r="Q102" s="160"/>
      <c r="R102" s="160"/>
      <c r="S102" s="160"/>
      <c r="T102" s="157"/>
      <c r="U102" s="157">
        <v>2015</v>
      </c>
      <c r="V102" s="160"/>
      <c r="W102" s="165"/>
    </row>
    <row r="103" spans="1:23" ht="25.15" hidden="1" customHeight="1">
      <c r="A103" s="164"/>
      <c r="B103" s="488" t="s">
        <v>1578</v>
      </c>
      <c r="C103" s="488" t="s">
        <v>4649</v>
      </c>
      <c r="D103" s="488" t="s">
        <v>1578</v>
      </c>
      <c r="E103" s="157" t="s">
        <v>1578</v>
      </c>
      <c r="F103" s="199"/>
      <c r="G103" s="199"/>
      <c r="H103" s="199"/>
      <c r="I103" s="421" t="s">
        <v>171</v>
      </c>
      <c r="J103" s="488" t="s">
        <v>142</v>
      </c>
      <c r="K103" s="199">
        <v>96</v>
      </c>
      <c r="L103" s="199">
        <v>4</v>
      </c>
      <c r="M103" s="199">
        <v>1</v>
      </c>
      <c r="N103" s="421"/>
      <c r="O103" s="199"/>
      <c r="P103" s="199"/>
      <c r="Q103" s="199"/>
      <c r="R103" s="199"/>
      <c r="S103" s="199"/>
      <c r="T103" s="488"/>
      <c r="U103" s="488"/>
      <c r="V103" s="199"/>
      <c r="W103" s="165"/>
    </row>
    <row r="104" spans="1:23" ht="25.15" hidden="1" customHeight="1">
      <c r="A104" s="164"/>
      <c r="B104" s="1299" t="s">
        <v>1578</v>
      </c>
      <c r="C104" s="157" t="s">
        <v>4650</v>
      </c>
      <c r="D104" s="157" t="s">
        <v>1578</v>
      </c>
      <c r="E104" s="157" t="s">
        <v>3382</v>
      </c>
      <c r="F104" s="160">
        <v>25456</v>
      </c>
      <c r="G104" s="160">
        <v>5151</v>
      </c>
      <c r="H104" s="160">
        <v>1291</v>
      </c>
      <c r="I104" s="165" t="s">
        <v>171</v>
      </c>
      <c r="J104" s="157" t="s">
        <v>711</v>
      </c>
      <c r="K104" s="160">
        <v>180</v>
      </c>
      <c r="L104" s="160">
        <v>6</v>
      </c>
      <c r="M104" s="160">
        <v>1</v>
      </c>
      <c r="N104" s="157"/>
      <c r="O104" s="160"/>
      <c r="P104" s="160"/>
      <c r="Q104" s="160"/>
      <c r="R104" s="160"/>
      <c r="S104" s="160"/>
      <c r="T104" s="157"/>
      <c r="U104" s="157">
        <v>2010</v>
      </c>
      <c r="V104" s="160"/>
      <c r="W104" s="165"/>
    </row>
    <row r="105" spans="1:23" ht="25.15" hidden="1" customHeight="1">
      <c r="A105" s="164"/>
      <c r="B105" s="1299" t="s">
        <v>588</v>
      </c>
      <c r="C105" s="182" t="s">
        <v>11001</v>
      </c>
      <c r="D105" s="157" t="s">
        <v>588</v>
      </c>
      <c r="E105" s="157" t="s">
        <v>11002</v>
      </c>
      <c r="F105" s="160">
        <v>38064</v>
      </c>
      <c r="G105" s="160"/>
      <c r="H105" s="160"/>
      <c r="I105" s="165" t="s">
        <v>171</v>
      </c>
      <c r="J105" s="157" t="s">
        <v>2051</v>
      </c>
      <c r="K105" s="160">
        <v>145</v>
      </c>
      <c r="L105" s="160">
        <v>6</v>
      </c>
      <c r="M105" s="160">
        <v>1</v>
      </c>
      <c r="N105" s="165" t="s">
        <v>2051</v>
      </c>
      <c r="O105" s="160">
        <v>24</v>
      </c>
      <c r="P105" s="160">
        <v>60</v>
      </c>
      <c r="Q105" s="160">
        <v>1440</v>
      </c>
      <c r="R105" s="160"/>
      <c r="S105" s="160"/>
      <c r="T105" s="157"/>
      <c r="U105" s="157">
        <v>2017</v>
      </c>
      <c r="V105" s="160"/>
      <c r="W105" s="165"/>
    </row>
    <row r="106" spans="1:23" ht="25.15" hidden="1" customHeight="1">
      <c r="A106" s="164"/>
      <c r="B106" s="1299" t="s">
        <v>588</v>
      </c>
      <c r="C106" s="182" t="s">
        <v>14615</v>
      </c>
      <c r="D106" s="157" t="s">
        <v>588</v>
      </c>
      <c r="E106" s="157" t="s">
        <v>11002</v>
      </c>
      <c r="F106" s="160">
        <v>6675</v>
      </c>
      <c r="G106" s="160"/>
      <c r="H106" s="160"/>
      <c r="I106" s="165" t="s">
        <v>171</v>
      </c>
      <c r="J106" s="157" t="s">
        <v>2051</v>
      </c>
      <c r="K106" s="160">
        <v>115</v>
      </c>
      <c r="L106" s="160">
        <v>3</v>
      </c>
      <c r="M106" s="160">
        <v>1</v>
      </c>
      <c r="N106" s="165" t="s">
        <v>2051</v>
      </c>
      <c r="O106" s="160">
        <v>20</v>
      </c>
      <c r="P106" s="160">
        <v>38</v>
      </c>
      <c r="Q106" s="160">
        <v>760</v>
      </c>
      <c r="R106" s="160"/>
      <c r="S106" s="160"/>
      <c r="T106" s="157"/>
      <c r="U106" s="157">
        <v>2017</v>
      </c>
      <c r="V106" s="160"/>
      <c r="W106" s="165"/>
    </row>
    <row r="107" spans="1:23" ht="25.15" hidden="1" customHeight="1">
      <c r="A107" s="164"/>
      <c r="B107" s="1299" t="s">
        <v>588</v>
      </c>
      <c r="C107" s="182" t="s">
        <v>11003</v>
      </c>
      <c r="D107" s="157" t="s">
        <v>588</v>
      </c>
      <c r="E107" s="157" t="s">
        <v>11004</v>
      </c>
      <c r="F107" s="160">
        <v>193530</v>
      </c>
      <c r="G107" s="160"/>
      <c r="H107" s="160"/>
      <c r="I107" s="165" t="s">
        <v>171</v>
      </c>
      <c r="J107" s="157" t="s">
        <v>142</v>
      </c>
      <c r="K107" s="160">
        <v>190</v>
      </c>
      <c r="L107" s="160">
        <v>3</v>
      </c>
      <c r="M107" s="160">
        <v>2</v>
      </c>
      <c r="N107" s="165" t="s">
        <v>142</v>
      </c>
      <c r="O107" s="160">
        <v>32</v>
      </c>
      <c r="P107" s="160">
        <v>80</v>
      </c>
      <c r="Q107" s="160">
        <v>2400</v>
      </c>
      <c r="R107" s="160"/>
      <c r="S107" s="160"/>
      <c r="T107" s="157"/>
      <c r="U107" s="157">
        <v>2017</v>
      </c>
      <c r="V107" s="160">
        <v>0</v>
      </c>
      <c r="W107" s="165" t="s">
        <v>4660</v>
      </c>
    </row>
    <row r="108" spans="1:23" ht="25.15" hidden="1" customHeight="1">
      <c r="A108" s="164"/>
      <c r="B108" s="488" t="s">
        <v>3414</v>
      </c>
      <c r="C108" s="550" t="s">
        <v>4657</v>
      </c>
      <c r="D108" s="488" t="s">
        <v>3414</v>
      </c>
      <c r="E108" s="157" t="s">
        <v>3414</v>
      </c>
      <c r="F108" s="199">
        <v>3599</v>
      </c>
      <c r="G108" s="199"/>
      <c r="H108" s="199"/>
      <c r="I108" s="421" t="s">
        <v>171</v>
      </c>
      <c r="J108" s="488" t="s">
        <v>2051</v>
      </c>
      <c r="K108" s="199">
        <v>200</v>
      </c>
      <c r="L108" s="199">
        <v>6</v>
      </c>
      <c r="M108" s="199">
        <v>1</v>
      </c>
      <c r="N108" s="421" t="s">
        <v>2051</v>
      </c>
      <c r="O108" s="199"/>
      <c r="P108" s="199"/>
      <c r="Q108" s="199">
        <v>3599</v>
      </c>
      <c r="R108" s="199"/>
      <c r="S108" s="199"/>
      <c r="T108" s="488"/>
      <c r="U108" s="488">
        <v>2012</v>
      </c>
      <c r="V108" s="199">
        <v>400</v>
      </c>
      <c r="W108" s="421" t="s">
        <v>4658</v>
      </c>
    </row>
    <row r="109" spans="1:23" ht="25.15" hidden="1" customHeight="1">
      <c r="A109" s="164"/>
      <c r="B109" s="1299" t="s">
        <v>3414</v>
      </c>
      <c r="C109" s="157" t="s">
        <v>4659</v>
      </c>
      <c r="D109" s="157" t="s">
        <v>3414</v>
      </c>
      <c r="E109" s="157" t="s">
        <v>3414</v>
      </c>
      <c r="F109" s="160">
        <v>3652</v>
      </c>
      <c r="G109" s="160"/>
      <c r="H109" s="160"/>
      <c r="I109" s="165" t="s">
        <v>171</v>
      </c>
      <c r="J109" s="157" t="s">
        <v>142</v>
      </c>
      <c r="K109" s="160">
        <v>147</v>
      </c>
      <c r="L109" s="160">
        <v>7</v>
      </c>
      <c r="M109" s="160">
        <v>1</v>
      </c>
      <c r="N109" s="165" t="s">
        <v>142</v>
      </c>
      <c r="O109" s="160"/>
      <c r="P109" s="160"/>
      <c r="Q109" s="160">
        <v>1632</v>
      </c>
      <c r="R109" s="160"/>
      <c r="S109" s="160"/>
      <c r="T109" s="157"/>
      <c r="U109" s="157">
        <v>2013</v>
      </c>
      <c r="V109" s="160">
        <v>124</v>
      </c>
      <c r="W109" s="165"/>
    </row>
    <row r="110" spans="1:23" ht="25.15" hidden="1" customHeight="1">
      <c r="A110" s="164"/>
      <c r="B110" s="1299" t="s">
        <v>3422</v>
      </c>
      <c r="C110" s="534" t="s">
        <v>11005</v>
      </c>
      <c r="D110" s="157" t="s">
        <v>3422</v>
      </c>
      <c r="E110" s="157" t="s">
        <v>299</v>
      </c>
      <c r="F110" s="160">
        <v>4645</v>
      </c>
      <c r="G110" s="160"/>
      <c r="H110" s="160"/>
      <c r="I110" s="165" t="s">
        <v>171</v>
      </c>
      <c r="J110" s="157" t="s">
        <v>142</v>
      </c>
      <c r="K110" s="160">
        <v>200</v>
      </c>
      <c r="L110" s="160">
        <v>8</v>
      </c>
      <c r="M110" s="160">
        <v>1</v>
      </c>
      <c r="N110" s="165" t="s">
        <v>142</v>
      </c>
      <c r="O110" s="160">
        <v>20</v>
      </c>
      <c r="P110" s="160">
        <v>85</v>
      </c>
      <c r="Q110" s="160">
        <v>4645</v>
      </c>
      <c r="R110" s="160">
        <v>500</v>
      </c>
      <c r="S110" s="160">
        <v>500</v>
      </c>
      <c r="T110" s="157" t="s">
        <v>465</v>
      </c>
      <c r="U110" s="157">
        <v>2006</v>
      </c>
      <c r="V110" s="160">
        <v>0</v>
      </c>
      <c r="W110" s="160" t="s">
        <v>4660</v>
      </c>
    </row>
    <row r="111" spans="1:23" ht="25.15" hidden="1" customHeight="1">
      <c r="A111" s="164"/>
      <c r="B111" s="1299" t="s">
        <v>3476</v>
      </c>
      <c r="C111" s="157" t="s">
        <v>4669</v>
      </c>
      <c r="D111" s="157" t="s">
        <v>3476</v>
      </c>
      <c r="E111" s="157" t="s">
        <v>3478</v>
      </c>
      <c r="F111" s="160">
        <v>1858</v>
      </c>
      <c r="G111" s="160"/>
      <c r="H111" s="160"/>
      <c r="I111" s="165" t="s">
        <v>171</v>
      </c>
      <c r="J111" s="157" t="s">
        <v>2051</v>
      </c>
      <c r="K111" s="160">
        <v>125</v>
      </c>
      <c r="L111" s="160">
        <v>6</v>
      </c>
      <c r="M111" s="160">
        <v>1</v>
      </c>
      <c r="N111" s="165" t="s">
        <v>2051</v>
      </c>
      <c r="O111" s="160">
        <v>18</v>
      </c>
      <c r="P111" s="160">
        <v>64</v>
      </c>
      <c r="Q111" s="160">
        <v>1858</v>
      </c>
      <c r="R111" s="160"/>
      <c r="S111" s="160"/>
      <c r="T111" s="157"/>
      <c r="U111" s="157">
        <v>2007</v>
      </c>
      <c r="V111" s="160"/>
      <c r="W111" s="165"/>
    </row>
    <row r="112" spans="1:23" ht="25.15" hidden="1" customHeight="1">
      <c r="A112" s="164"/>
      <c r="B112" s="1299" t="s">
        <v>333</v>
      </c>
      <c r="C112" s="157" t="s">
        <v>4667</v>
      </c>
      <c r="D112" s="157" t="s">
        <v>333</v>
      </c>
      <c r="E112" s="157" t="s">
        <v>14205</v>
      </c>
      <c r="F112" s="160">
        <v>52474</v>
      </c>
      <c r="G112" s="160"/>
      <c r="H112" s="160">
        <v>5250</v>
      </c>
      <c r="I112" s="165" t="s">
        <v>171</v>
      </c>
      <c r="J112" s="157" t="s">
        <v>4668</v>
      </c>
      <c r="K112" s="160">
        <v>200</v>
      </c>
      <c r="L112" s="160">
        <v>6</v>
      </c>
      <c r="M112" s="160">
        <v>1</v>
      </c>
      <c r="N112" s="165" t="s">
        <v>142</v>
      </c>
      <c r="O112" s="160"/>
      <c r="P112" s="160"/>
      <c r="Q112" s="160">
        <v>2508</v>
      </c>
      <c r="R112" s="160">
        <v>233</v>
      </c>
      <c r="S112" s="160">
        <v>233</v>
      </c>
      <c r="T112" s="157" t="s">
        <v>465</v>
      </c>
      <c r="U112" s="157">
        <v>2009</v>
      </c>
      <c r="V112" s="160">
        <v>418</v>
      </c>
      <c r="W112" s="165"/>
    </row>
    <row r="113" spans="1:23" ht="25.15" hidden="1" customHeight="1">
      <c r="A113" s="164"/>
      <c r="B113" s="1299" t="s">
        <v>3463</v>
      </c>
      <c r="C113" s="157" t="s">
        <v>14616</v>
      </c>
      <c r="D113" s="157" t="s">
        <v>3463</v>
      </c>
      <c r="E113" s="157" t="s">
        <v>3463</v>
      </c>
      <c r="F113" s="160">
        <v>1750</v>
      </c>
      <c r="G113" s="160"/>
      <c r="H113" s="160"/>
      <c r="I113" s="165" t="s">
        <v>171</v>
      </c>
      <c r="J113" s="157" t="s">
        <v>142</v>
      </c>
      <c r="K113" s="160">
        <v>70</v>
      </c>
      <c r="L113" s="160">
        <v>3</v>
      </c>
      <c r="M113" s="160">
        <v>1</v>
      </c>
      <c r="N113" s="165" t="s">
        <v>142</v>
      </c>
      <c r="O113" s="160">
        <v>10</v>
      </c>
      <c r="P113" s="160">
        <v>25</v>
      </c>
      <c r="Q113" s="160">
        <v>250</v>
      </c>
      <c r="R113" s="160"/>
      <c r="S113" s="160"/>
      <c r="T113" s="157"/>
      <c r="U113" s="157">
        <v>2011</v>
      </c>
      <c r="V113" s="160">
        <v>600</v>
      </c>
      <c r="W113" s="165" t="s">
        <v>4663</v>
      </c>
    </row>
    <row r="114" spans="1:23" ht="25.15" hidden="1" customHeight="1">
      <c r="A114" s="164"/>
      <c r="B114" s="1299" t="s">
        <v>3463</v>
      </c>
      <c r="C114" s="157" t="s">
        <v>4664</v>
      </c>
      <c r="D114" s="157" t="s">
        <v>3463</v>
      </c>
      <c r="E114" s="157" t="s">
        <v>4597</v>
      </c>
      <c r="F114" s="160">
        <v>2300</v>
      </c>
      <c r="G114" s="160"/>
      <c r="H114" s="160"/>
      <c r="I114" s="165" t="s">
        <v>171</v>
      </c>
      <c r="J114" s="157" t="s">
        <v>142</v>
      </c>
      <c r="K114" s="160">
        <v>120</v>
      </c>
      <c r="L114" s="160">
        <v>6</v>
      </c>
      <c r="M114" s="160">
        <v>1</v>
      </c>
      <c r="N114" s="165" t="s">
        <v>142</v>
      </c>
      <c r="O114" s="160">
        <v>15</v>
      </c>
      <c r="P114" s="160">
        <v>40</v>
      </c>
      <c r="Q114" s="160">
        <v>1800</v>
      </c>
      <c r="R114" s="160"/>
      <c r="S114" s="160"/>
      <c r="T114" s="157"/>
      <c r="U114" s="157">
        <v>2006</v>
      </c>
      <c r="V114" s="160"/>
      <c r="W114" s="551" t="s">
        <v>4665</v>
      </c>
    </row>
    <row r="115" spans="1:23" ht="25.15" hidden="1" customHeight="1">
      <c r="A115" s="164"/>
      <c r="B115" s="1299" t="s">
        <v>3443</v>
      </c>
      <c r="C115" s="157" t="s">
        <v>4661</v>
      </c>
      <c r="D115" s="157" t="s">
        <v>3443</v>
      </c>
      <c r="E115" s="157" t="s">
        <v>3443</v>
      </c>
      <c r="F115" s="160">
        <v>5881</v>
      </c>
      <c r="G115" s="160">
        <v>40.58</v>
      </c>
      <c r="H115" s="160">
        <v>40.58</v>
      </c>
      <c r="I115" s="165" t="s">
        <v>171</v>
      </c>
      <c r="J115" s="157" t="s">
        <v>2051</v>
      </c>
      <c r="K115" s="160">
        <v>200</v>
      </c>
      <c r="L115" s="160">
        <v>6</v>
      </c>
      <c r="M115" s="160">
        <v>1</v>
      </c>
      <c r="N115" s="165" t="s">
        <v>1364</v>
      </c>
      <c r="O115" s="160">
        <v>26</v>
      </c>
      <c r="P115" s="160">
        <v>85</v>
      </c>
      <c r="Q115" s="160">
        <v>5881</v>
      </c>
      <c r="R115" s="160"/>
      <c r="S115" s="160"/>
      <c r="T115" s="157"/>
      <c r="U115" s="157">
        <v>2011</v>
      </c>
      <c r="V115" s="160">
        <v>500</v>
      </c>
      <c r="W115" s="552"/>
    </row>
    <row r="116" spans="1:23" ht="25.15" hidden="1" customHeight="1">
      <c r="A116" s="164"/>
      <c r="B116" s="503" t="s">
        <v>3603</v>
      </c>
      <c r="C116" s="537" t="s">
        <v>14617</v>
      </c>
      <c r="D116" s="503" t="s">
        <v>3603</v>
      </c>
      <c r="E116" s="503" t="s">
        <v>3603</v>
      </c>
      <c r="F116" s="536">
        <v>7149</v>
      </c>
      <c r="G116" s="536"/>
      <c r="H116" s="536"/>
      <c r="I116" s="536" t="s">
        <v>171</v>
      </c>
      <c r="J116" s="503"/>
      <c r="K116" s="535"/>
      <c r="L116" s="535"/>
      <c r="M116" s="535"/>
      <c r="N116" s="536" t="s">
        <v>142</v>
      </c>
      <c r="O116" s="535">
        <v>19</v>
      </c>
      <c r="P116" s="535">
        <v>42.5</v>
      </c>
      <c r="Q116" s="535">
        <v>807</v>
      </c>
      <c r="R116" s="535"/>
      <c r="S116" s="535"/>
      <c r="T116" s="503"/>
      <c r="U116" s="537"/>
      <c r="V116" s="536"/>
      <c r="W116" s="536"/>
    </row>
    <row r="117" spans="1:23" ht="25.15" hidden="1" customHeight="1">
      <c r="A117" s="164"/>
      <c r="B117" s="1299" t="s">
        <v>940</v>
      </c>
      <c r="C117" s="157" t="s">
        <v>4666</v>
      </c>
      <c r="D117" s="157" t="s">
        <v>940</v>
      </c>
      <c r="E117" s="157" t="s">
        <v>940</v>
      </c>
      <c r="F117" s="160">
        <v>21182</v>
      </c>
      <c r="G117" s="160">
        <v>0</v>
      </c>
      <c r="H117" s="160">
        <v>0</v>
      </c>
      <c r="I117" s="165" t="s">
        <v>171</v>
      </c>
      <c r="J117" s="157" t="s">
        <v>142</v>
      </c>
      <c r="K117" s="160">
        <v>186</v>
      </c>
      <c r="L117" s="160">
        <v>4</v>
      </c>
      <c r="M117" s="160">
        <v>2</v>
      </c>
      <c r="N117" s="165"/>
      <c r="O117" s="160"/>
      <c r="P117" s="160"/>
      <c r="Q117" s="160">
        <v>1410</v>
      </c>
      <c r="R117" s="160"/>
      <c r="S117" s="160"/>
      <c r="T117" s="157"/>
      <c r="U117" s="157">
        <v>2009</v>
      </c>
      <c r="V117" s="160">
        <v>4052</v>
      </c>
      <c r="W117" s="165"/>
    </row>
    <row r="118" spans="1:23" ht="25.15" hidden="1" customHeight="1">
      <c r="A118" s="164"/>
      <c r="B118" s="1299" t="s">
        <v>3625</v>
      </c>
      <c r="C118" s="157" t="s">
        <v>4673</v>
      </c>
      <c r="D118" s="157" t="s">
        <v>3625</v>
      </c>
      <c r="E118" s="157" t="s">
        <v>3625</v>
      </c>
      <c r="F118" s="160">
        <v>8352</v>
      </c>
      <c r="G118" s="160"/>
      <c r="H118" s="160"/>
      <c r="I118" s="165" t="s">
        <v>171</v>
      </c>
      <c r="J118" s="157" t="s">
        <v>142</v>
      </c>
      <c r="K118" s="160">
        <v>200</v>
      </c>
      <c r="L118" s="160">
        <v>6</v>
      </c>
      <c r="M118" s="160">
        <v>1</v>
      </c>
      <c r="N118" s="165" t="s">
        <v>142</v>
      </c>
      <c r="O118" s="160">
        <v>46</v>
      </c>
      <c r="P118" s="160">
        <v>80</v>
      </c>
      <c r="Q118" s="160">
        <v>3683</v>
      </c>
      <c r="R118" s="160"/>
      <c r="S118" s="160"/>
      <c r="T118" s="157"/>
      <c r="U118" s="157">
        <v>2002</v>
      </c>
      <c r="V118" s="160">
        <v>650</v>
      </c>
      <c r="W118" s="165"/>
    </row>
    <row r="119" spans="1:23" ht="25.15" hidden="1" customHeight="1">
      <c r="A119" s="164"/>
      <c r="B119" s="1299" t="s">
        <v>3625</v>
      </c>
      <c r="C119" s="157" t="s">
        <v>668</v>
      </c>
      <c r="D119" s="157" t="s">
        <v>3625</v>
      </c>
      <c r="E119" s="157" t="s">
        <v>3625</v>
      </c>
      <c r="F119" s="160">
        <v>400</v>
      </c>
      <c r="G119" s="160"/>
      <c r="H119" s="160"/>
      <c r="I119" s="165" t="s">
        <v>171</v>
      </c>
      <c r="J119" s="157" t="s">
        <v>142</v>
      </c>
      <c r="K119" s="160">
        <v>100</v>
      </c>
      <c r="L119" s="160">
        <v>4</v>
      </c>
      <c r="M119" s="160">
        <v>1</v>
      </c>
      <c r="N119" s="165" t="s">
        <v>142</v>
      </c>
      <c r="O119" s="160">
        <v>21</v>
      </c>
      <c r="P119" s="160">
        <v>50</v>
      </c>
      <c r="Q119" s="160">
        <v>1054</v>
      </c>
      <c r="R119" s="160"/>
      <c r="S119" s="160"/>
      <c r="T119" s="157"/>
      <c r="U119" s="157">
        <v>2006</v>
      </c>
      <c r="V119" s="160">
        <v>50</v>
      </c>
      <c r="W119" s="165"/>
    </row>
    <row r="120" spans="1:23" ht="35.25" hidden="1" customHeight="1">
      <c r="A120" s="164"/>
      <c r="B120" s="1299" t="s">
        <v>3625</v>
      </c>
      <c r="C120" s="157" t="s">
        <v>12499</v>
      </c>
      <c r="D120" s="157" t="s">
        <v>3625</v>
      </c>
      <c r="E120" s="157" t="s">
        <v>13820</v>
      </c>
      <c r="F120" s="160">
        <v>3480</v>
      </c>
      <c r="G120" s="160"/>
      <c r="H120" s="160"/>
      <c r="I120" s="165" t="s">
        <v>171</v>
      </c>
      <c r="J120" s="157" t="s">
        <v>2051</v>
      </c>
      <c r="K120" s="160">
        <v>200</v>
      </c>
      <c r="L120" s="160">
        <v>6</v>
      </c>
      <c r="M120" s="160">
        <v>1</v>
      </c>
      <c r="N120" s="165" t="s">
        <v>2051</v>
      </c>
      <c r="O120" s="160">
        <v>21</v>
      </c>
      <c r="P120" s="160">
        <v>50</v>
      </c>
      <c r="Q120" s="160">
        <v>1054</v>
      </c>
      <c r="R120" s="160">
        <v>100</v>
      </c>
      <c r="S120" s="160">
        <v>100</v>
      </c>
      <c r="T120" s="157" t="s">
        <v>465</v>
      </c>
      <c r="U120" s="157">
        <v>2018</v>
      </c>
      <c r="V120" s="160">
        <v>900</v>
      </c>
      <c r="W120" s="166" t="s">
        <v>8870</v>
      </c>
    </row>
    <row r="121" spans="1:23" ht="25.15" hidden="1" customHeight="1">
      <c r="A121" s="164"/>
      <c r="B121" s="1299" t="s">
        <v>3485</v>
      </c>
      <c r="C121" s="157" t="s">
        <v>4670</v>
      </c>
      <c r="D121" s="157" t="s">
        <v>3485</v>
      </c>
      <c r="E121" s="157" t="s">
        <v>3485</v>
      </c>
      <c r="F121" s="160">
        <v>3686</v>
      </c>
      <c r="G121" s="160"/>
      <c r="H121" s="160"/>
      <c r="I121" s="165" t="s">
        <v>171</v>
      </c>
      <c r="J121" s="157" t="s">
        <v>4671</v>
      </c>
      <c r="K121" s="160">
        <v>200</v>
      </c>
      <c r="L121" s="160">
        <v>6</v>
      </c>
      <c r="M121" s="160">
        <v>1</v>
      </c>
      <c r="N121" s="165" t="s">
        <v>4672</v>
      </c>
      <c r="O121" s="160">
        <v>30</v>
      </c>
      <c r="P121" s="160">
        <v>80</v>
      </c>
      <c r="Q121" s="160">
        <v>3686</v>
      </c>
      <c r="R121" s="160"/>
      <c r="S121" s="160"/>
      <c r="T121" s="157"/>
      <c r="U121" s="157">
        <v>2005</v>
      </c>
      <c r="V121" s="160">
        <v>650</v>
      </c>
      <c r="W121" s="165" t="s">
        <v>11006</v>
      </c>
    </row>
    <row r="122" spans="1:23" ht="25.15" hidden="1" customHeight="1">
      <c r="A122" s="164"/>
      <c r="B122" s="1299" t="s">
        <v>3329</v>
      </c>
      <c r="C122" s="157" t="s">
        <v>16364</v>
      </c>
      <c r="D122" s="157" t="s">
        <v>3329</v>
      </c>
      <c r="E122" s="157" t="s">
        <v>4744</v>
      </c>
      <c r="F122" s="160">
        <v>834</v>
      </c>
      <c r="G122" s="160"/>
      <c r="H122" s="160"/>
      <c r="I122" s="165" t="s">
        <v>171</v>
      </c>
      <c r="J122" s="157" t="s">
        <v>142</v>
      </c>
      <c r="K122" s="160">
        <v>170</v>
      </c>
      <c r="L122" s="160">
        <v>2</v>
      </c>
      <c r="M122" s="160">
        <v>2</v>
      </c>
      <c r="N122" s="165"/>
      <c r="O122" s="160"/>
      <c r="P122" s="160"/>
      <c r="Q122" s="160">
        <v>834</v>
      </c>
      <c r="R122" s="160"/>
      <c r="S122" s="160"/>
      <c r="T122" s="157"/>
      <c r="U122" s="157">
        <v>2010</v>
      </c>
      <c r="V122" s="160"/>
      <c r="W122" s="165" t="s">
        <v>2023</v>
      </c>
    </row>
    <row r="123" spans="1:23" ht="25.15" customHeight="1">
      <c r="A123" s="494" t="s">
        <v>2467</v>
      </c>
      <c r="B123" s="165" t="s">
        <v>2451</v>
      </c>
      <c r="C123" s="534">
        <f>COUNTA(C124:C133)</f>
        <v>10</v>
      </c>
      <c r="D123" s="165"/>
      <c r="E123" s="165"/>
      <c r="F123" s="160">
        <f>SUM(F124:F133)</f>
        <v>261451</v>
      </c>
      <c r="G123" s="160">
        <f>SUM(G124:G133)</f>
        <v>2716.41</v>
      </c>
      <c r="H123" s="160">
        <f>SUM(H124:H133)</f>
        <v>2714.24</v>
      </c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5"/>
    </row>
    <row r="124" spans="1:23" ht="25.15" customHeight="1">
      <c r="A124" s="494" t="s">
        <v>57</v>
      </c>
      <c r="B124" s="165" t="s">
        <v>617</v>
      </c>
      <c r="C124" s="182" t="s">
        <v>5099</v>
      </c>
      <c r="D124" s="165" t="s">
        <v>617</v>
      </c>
      <c r="E124" s="165" t="s">
        <v>4828</v>
      </c>
      <c r="F124" s="160">
        <v>41836</v>
      </c>
      <c r="G124" s="160"/>
      <c r="H124" s="160"/>
      <c r="I124" s="165" t="s">
        <v>171</v>
      </c>
      <c r="J124" s="165" t="s">
        <v>1364</v>
      </c>
      <c r="K124" s="160">
        <v>200</v>
      </c>
      <c r="L124" s="160">
        <v>8</v>
      </c>
      <c r="M124" s="160">
        <v>1</v>
      </c>
      <c r="N124" s="510" t="s">
        <v>5100</v>
      </c>
      <c r="O124" s="160"/>
      <c r="P124" s="160"/>
      <c r="Q124" s="160">
        <v>7737</v>
      </c>
      <c r="R124" s="160"/>
      <c r="S124" s="160"/>
      <c r="T124" s="165"/>
      <c r="U124" s="195">
        <v>2005</v>
      </c>
      <c r="V124" s="160">
        <v>605</v>
      </c>
      <c r="W124" s="165"/>
    </row>
    <row r="125" spans="1:23" ht="25.15" customHeight="1">
      <c r="A125" s="494" t="s">
        <v>57</v>
      </c>
      <c r="B125" s="193" t="s">
        <v>617</v>
      </c>
      <c r="C125" s="195" t="s">
        <v>5101</v>
      </c>
      <c r="D125" s="193" t="s">
        <v>617</v>
      </c>
      <c r="E125" s="193" t="s">
        <v>4828</v>
      </c>
      <c r="F125" s="160">
        <v>34065</v>
      </c>
      <c r="G125" s="160">
        <v>49.41</v>
      </c>
      <c r="H125" s="160">
        <v>47.24</v>
      </c>
      <c r="I125" s="193" t="s">
        <v>171</v>
      </c>
      <c r="J125" s="553" t="s">
        <v>5102</v>
      </c>
      <c r="K125" s="160" t="s">
        <v>5103</v>
      </c>
      <c r="L125" s="160" t="s">
        <v>5104</v>
      </c>
      <c r="M125" s="160" t="s">
        <v>2001</v>
      </c>
      <c r="N125" s="193"/>
      <c r="O125" s="160"/>
      <c r="P125" s="160"/>
      <c r="Q125" s="160">
        <v>10687</v>
      </c>
      <c r="R125" s="160">
        <v>1781</v>
      </c>
      <c r="S125" s="160">
        <v>1781</v>
      </c>
      <c r="T125" s="193" t="s">
        <v>465</v>
      </c>
      <c r="U125" s="195">
        <v>2009</v>
      </c>
      <c r="V125" s="160">
        <v>6683</v>
      </c>
      <c r="W125" s="193"/>
    </row>
    <row r="126" spans="1:23" ht="25.15" customHeight="1">
      <c r="A126" s="494" t="s">
        <v>57</v>
      </c>
      <c r="B126" s="193" t="s">
        <v>622</v>
      </c>
      <c r="C126" s="195" t="s">
        <v>668</v>
      </c>
      <c r="D126" s="193" t="s">
        <v>622</v>
      </c>
      <c r="E126" s="193" t="s">
        <v>622</v>
      </c>
      <c r="F126" s="160">
        <v>6212</v>
      </c>
      <c r="G126" s="160"/>
      <c r="H126" s="160"/>
      <c r="I126" s="193" t="s">
        <v>171</v>
      </c>
      <c r="J126" s="553" t="s">
        <v>1364</v>
      </c>
      <c r="K126" s="160">
        <v>400</v>
      </c>
      <c r="L126" s="160">
        <v>3</v>
      </c>
      <c r="M126" s="160">
        <v>3</v>
      </c>
      <c r="N126" s="193" t="s">
        <v>1364</v>
      </c>
      <c r="O126" s="160">
        <v>30</v>
      </c>
      <c r="P126" s="160">
        <v>160</v>
      </c>
      <c r="Q126" s="160">
        <v>5000</v>
      </c>
      <c r="R126" s="160">
        <v>300</v>
      </c>
      <c r="S126" s="160">
        <v>500</v>
      </c>
      <c r="T126" s="193" t="s">
        <v>465</v>
      </c>
      <c r="U126" s="195">
        <v>2003</v>
      </c>
      <c r="V126" s="160">
        <v>80</v>
      </c>
      <c r="W126" s="193"/>
    </row>
    <row r="127" spans="1:23" ht="25.15" customHeight="1">
      <c r="A127" s="494" t="s">
        <v>57</v>
      </c>
      <c r="B127" s="193" t="s">
        <v>622</v>
      </c>
      <c r="C127" s="195" t="s">
        <v>668</v>
      </c>
      <c r="D127" s="193" t="s">
        <v>622</v>
      </c>
      <c r="E127" s="193" t="s">
        <v>622</v>
      </c>
      <c r="F127" s="160">
        <v>4170</v>
      </c>
      <c r="G127" s="160"/>
      <c r="H127" s="160"/>
      <c r="I127" s="193" t="s">
        <v>171</v>
      </c>
      <c r="J127" s="193" t="s">
        <v>5105</v>
      </c>
      <c r="K127" s="160">
        <v>200</v>
      </c>
      <c r="L127" s="160">
        <v>6</v>
      </c>
      <c r="M127" s="160">
        <v>1</v>
      </c>
      <c r="N127" s="193" t="s">
        <v>1364</v>
      </c>
      <c r="O127" s="160">
        <v>25</v>
      </c>
      <c r="P127" s="160">
        <v>82</v>
      </c>
      <c r="Q127" s="160">
        <v>4170</v>
      </c>
      <c r="R127" s="160"/>
      <c r="S127" s="160"/>
      <c r="T127" s="193"/>
      <c r="U127" s="195">
        <v>2016</v>
      </c>
      <c r="V127" s="160">
        <v>1800</v>
      </c>
      <c r="W127" s="193"/>
    </row>
    <row r="128" spans="1:23" ht="25.15" customHeight="1">
      <c r="A128" s="494" t="s">
        <v>57</v>
      </c>
      <c r="B128" s="193" t="s">
        <v>1595</v>
      </c>
      <c r="C128" s="195" t="s">
        <v>5106</v>
      </c>
      <c r="D128" s="193" t="s">
        <v>1595</v>
      </c>
      <c r="E128" s="1600" t="s">
        <v>17169</v>
      </c>
      <c r="F128" s="160">
        <v>13856</v>
      </c>
      <c r="G128" s="160">
        <v>2667</v>
      </c>
      <c r="H128" s="160">
        <v>2667</v>
      </c>
      <c r="I128" s="193" t="s">
        <v>396</v>
      </c>
      <c r="J128" s="193" t="s">
        <v>142</v>
      </c>
      <c r="K128" s="160">
        <v>125</v>
      </c>
      <c r="L128" s="160">
        <v>5</v>
      </c>
      <c r="M128" s="160">
        <v>1</v>
      </c>
      <c r="N128" s="193" t="s">
        <v>142</v>
      </c>
      <c r="O128" s="160"/>
      <c r="P128" s="160"/>
      <c r="Q128" s="160">
        <v>1689</v>
      </c>
      <c r="R128" s="160">
        <v>300</v>
      </c>
      <c r="S128" s="160">
        <v>500</v>
      </c>
      <c r="T128" s="193" t="s">
        <v>465</v>
      </c>
      <c r="U128" s="195">
        <v>1991</v>
      </c>
      <c r="V128" s="160">
        <v>836</v>
      </c>
      <c r="W128" s="193"/>
    </row>
    <row r="129" spans="1:23" ht="25.15" customHeight="1">
      <c r="A129" s="494" t="s">
        <v>57</v>
      </c>
      <c r="B129" s="165" t="s">
        <v>1595</v>
      </c>
      <c r="C129" s="182" t="s">
        <v>5107</v>
      </c>
      <c r="D129" s="165" t="s">
        <v>1595</v>
      </c>
      <c r="E129" s="1600" t="s">
        <v>17169</v>
      </c>
      <c r="F129" s="160">
        <v>31200</v>
      </c>
      <c r="G129" s="160"/>
      <c r="H129" s="160"/>
      <c r="I129" s="165" t="s">
        <v>171</v>
      </c>
      <c r="J129" s="165" t="s">
        <v>142</v>
      </c>
      <c r="K129" s="160">
        <v>200</v>
      </c>
      <c r="L129" s="160">
        <v>8</v>
      </c>
      <c r="M129" s="160"/>
      <c r="N129" s="165" t="s">
        <v>142</v>
      </c>
      <c r="O129" s="160"/>
      <c r="P129" s="160"/>
      <c r="Q129" s="160">
        <v>31200</v>
      </c>
      <c r="R129" s="160"/>
      <c r="S129" s="160"/>
      <c r="T129" s="165"/>
      <c r="U129" s="195">
        <v>1996</v>
      </c>
      <c r="V129" s="160">
        <v>1141</v>
      </c>
      <c r="W129" s="165"/>
    </row>
    <row r="130" spans="1:23" ht="25.15" customHeight="1">
      <c r="A130" s="494" t="s">
        <v>57</v>
      </c>
      <c r="B130" s="165" t="s">
        <v>323</v>
      </c>
      <c r="C130" s="182" t="s">
        <v>5108</v>
      </c>
      <c r="D130" s="165" t="s">
        <v>323</v>
      </c>
      <c r="E130" s="165" t="s">
        <v>323</v>
      </c>
      <c r="F130" s="160">
        <v>4417</v>
      </c>
      <c r="G130" s="160"/>
      <c r="H130" s="160"/>
      <c r="I130" s="165" t="s">
        <v>171</v>
      </c>
      <c r="J130" s="165" t="s">
        <v>1364</v>
      </c>
      <c r="K130" s="160">
        <v>200</v>
      </c>
      <c r="L130" s="160">
        <v>8</v>
      </c>
      <c r="M130" s="160">
        <v>1</v>
      </c>
      <c r="N130" s="165" t="s">
        <v>711</v>
      </c>
      <c r="O130" s="160">
        <v>26</v>
      </c>
      <c r="P130" s="160">
        <v>160</v>
      </c>
      <c r="Q130" s="160">
        <v>4417</v>
      </c>
      <c r="R130" s="160"/>
      <c r="S130" s="160"/>
      <c r="T130" s="165"/>
      <c r="U130" s="195">
        <v>2010</v>
      </c>
      <c r="V130" s="160">
        <v>130</v>
      </c>
      <c r="W130" s="165"/>
    </row>
    <row r="131" spans="1:23" ht="25.15" customHeight="1">
      <c r="A131" s="494" t="s">
        <v>57</v>
      </c>
      <c r="B131" s="193" t="s">
        <v>672</v>
      </c>
      <c r="C131" s="195" t="s">
        <v>5099</v>
      </c>
      <c r="D131" s="165" t="s">
        <v>672</v>
      </c>
      <c r="E131" s="165" t="s">
        <v>672</v>
      </c>
      <c r="F131" s="160">
        <v>120780</v>
      </c>
      <c r="G131" s="160"/>
      <c r="H131" s="160"/>
      <c r="I131" s="165" t="s">
        <v>171</v>
      </c>
      <c r="J131" s="165" t="s">
        <v>1374</v>
      </c>
      <c r="K131" s="160">
        <v>160</v>
      </c>
      <c r="L131" s="160">
        <v>5</v>
      </c>
      <c r="M131" s="160">
        <v>1</v>
      </c>
      <c r="N131" s="165" t="s">
        <v>5109</v>
      </c>
      <c r="O131" s="160"/>
      <c r="P131" s="160"/>
      <c r="Q131" s="160">
        <v>1815</v>
      </c>
      <c r="R131" s="160"/>
      <c r="S131" s="160"/>
      <c r="T131" s="165"/>
      <c r="U131" s="195">
        <v>2011</v>
      </c>
      <c r="V131" s="160">
        <v>800</v>
      </c>
      <c r="W131" s="480"/>
    </row>
    <row r="132" spans="1:23" ht="25.15" customHeight="1">
      <c r="A132" s="494" t="s">
        <v>57</v>
      </c>
      <c r="B132" s="193" t="s">
        <v>679</v>
      </c>
      <c r="C132" s="195" t="s">
        <v>5110</v>
      </c>
      <c r="D132" s="165" t="s">
        <v>679</v>
      </c>
      <c r="E132" s="165" t="s">
        <v>679</v>
      </c>
      <c r="F132" s="160">
        <v>2115</v>
      </c>
      <c r="G132" s="160"/>
      <c r="H132" s="160"/>
      <c r="I132" s="165" t="s">
        <v>171</v>
      </c>
      <c r="J132" s="165" t="s">
        <v>1364</v>
      </c>
      <c r="K132" s="160">
        <v>100</v>
      </c>
      <c r="L132" s="160">
        <v>6</v>
      </c>
      <c r="M132" s="160">
        <v>1</v>
      </c>
      <c r="N132" s="165" t="s">
        <v>1364</v>
      </c>
      <c r="O132" s="160">
        <v>17</v>
      </c>
      <c r="P132" s="160">
        <v>125</v>
      </c>
      <c r="Q132" s="160">
        <v>2067</v>
      </c>
      <c r="R132" s="160"/>
      <c r="S132" s="160"/>
      <c r="T132" s="165"/>
      <c r="U132" s="195">
        <v>1997</v>
      </c>
      <c r="V132" s="160">
        <v>127</v>
      </c>
      <c r="W132" s="165"/>
    </row>
    <row r="133" spans="1:23" ht="25.15" customHeight="1">
      <c r="A133" s="494" t="s">
        <v>57</v>
      </c>
      <c r="B133" s="193" t="s">
        <v>683</v>
      </c>
      <c r="C133" s="195" t="s">
        <v>5111</v>
      </c>
      <c r="D133" s="165" t="s">
        <v>683</v>
      </c>
      <c r="E133" s="165" t="s">
        <v>683</v>
      </c>
      <c r="F133" s="160">
        <v>2800</v>
      </c>
      <c r="G133" s="160"/>
      <c r="H133" s="160"/>
      <c r="I133" s="165" t="s">
        <v>171</v>
      </c>
      <c r="J133" s="165" t="s">
        <v>142</v>
      </c>
      <c r="K133" s="160">
        <v>150</v>
      </c>
      <c r="L133" s="160">
        <v>6</v>
      </c>
      <c r="M133" s="160">
        <v>1</v>
      </c>
      <c r="N133" s="165" t="s">
        <v>1364</v>
      </c>
      <c r="O133" s="160"/>
      <c r="P133" s="160"/>
      <c r="Q133" s="160"/>
      <c r="R133" s="160"/>
      <c r="S133" s="160"/>
      <c r="T133" s="165"/>
      <c r="U133" s="195">
        <v>2009</v>
      </c>
      <c r="V133" s="160">
        <v>200</v>
      </c>
      <c r="W133" s="165"/>
    </row>
    <row r="134" spans="1:23" ht="25.15" hidden="1" customHeight="1">
      <c r="A134" s="198" t="s">
        <v>2468</v>
      </c>
      <c r="B134" s="488" t="s">
        <v>2451</v>
      </c>
      <c r="C134" s="534">
        <f>COUNTA(C135:C142)</f>
        <v>8</v>
      </c>
      <c r="D134" s="157"/>
      <c r="E134" s="157"/>
      <c r="F134" s="160">
        <f>SUM(F135:F142)</f>
        <v>137907</v>
      </c>
      <c r="G134" s="160">
        <f t="shared" ref="G134:H134" si="0">SUM(G135:G142)</f>
        <v>3093.94</v>
      </c>
      <c r="H134" s="160">
        <f t="shared" si="0"/>
        <v>4184.4400000000005</v>
      </c>
      <c r="I134" s="165"/>
      <c r="J134" s="157"/>
      <c r="K134" s="160"/>
      <c r="L134" s="160"/>
      <c r="M134" s="160"/>
      <c r="N134" s="165"/>
      <c r="O134" s="160"/>
      <c r="P134" s="160"/>
      <c r="Q134" s="160"/>
      <c r="R134" s="160"/>
      <c r="S134" s="160"/>
      <c r="T134" s="157"/>
      <c r="U134" s="157"/>
      <c r="V134" s="160"/>
      <c r="W134" s="165"/>
    </row>
    <row r="135" spans="1:23" ht="25.15" hidden="1" customHeight="1">
      <c r="A135" s="164"/>
      <c r="B135" s="157" t="s">
        <v>461</v>
      </c>
      <c r="C135" s="157" t="s">
        <v>5614</v>
      </c>
      <c r="D135" s="157" t="s">
        <v>461</v>
      </c>
      <c r="E135" s="157" t="s">
        <v>5247</v>
      </c>
      <c r="F135" s="160">
        <v>6730</v>
      </c>
      <c r="G135" s="160">
        <v>2710</v>
      </c>
      <c r="H135" s="160">
        <v>3686</v>
      </c>
      <c r="I135" s="165" t="s">
        <v>396</v>
      </c>
      <c r="J135" s="157" t="s">
        <v>142</v>
      </c>
      <c r="K135" s="160">
        <v>125</v>
      </c>
      <c r="L135" s="160">
        <v>6</v>
      </c>
      <c r="M135" s="160">
        <v>1</v>
      </c>
      <c r="N135" s="165" t="s">
        <v>142</v>
      </c>
      <c r="O135" s="160">
        <v>18</v>
      </c>
      <c r="P135" s="160">
        <v>47</v>
      </c>
      <c r="Q135" s="160">
        <v>750</v>
      </c>
      <c r="R135" s="160">
        <v>1254</v>
      </c>
      <c r="S135" s="160">
        <v>1500</v>
      </c>
      <c r="T135" s="157" t="s">
        <v>173</v>
      </c>
      <c r="U135" s="157">
        <v>1990</v>
      </c>
      <c r="V135" s="160">
        <v>4532</v>
      </c>
      <c r="W135" s="157"/>
    </row>
    <row r="136" spans="1:23" ht="25.15" hidden="1" customHeight="1">
      <c r="A136" s="164"/>
      <c r="B136" s="157" t="s">
        <v>461</v>
      </c>
      <c r="C136" s="157" t="s">
        <v>5615</v>
      </c>
      <c r="D136" s="157" t="s">
        <v>461</v>
      </c>
      <c r="E136" s="157" t="s">
        <v>5247</v>
      </c>
      <c r="F136" s="160">
        <v>74541</v>
      </c>
      <c r="G136" s="160"/>
      <c r="H136" s="160"/>
      <c r="I136" s="165" t="s">
        <v>171</v>
      </c>
      <c r="J136" s="157" t="s">
        <v>142</v>
      </c>
      <c r="K136" s="160">
        <v>115</v>
      </c>
      <c r="L136" s="160">
        <v>3</v>
      </c>
      <c r="M136" s="160">
        <v>1</v>
      </c>
      <c r="N136" s="165" t="s">
        <v>142</v>
      </c>
      <c r="O136" s="160">
        <v>70</v>
      </c>
      <c r="P136" s="160">
        <v>115</v>
      </c>
      <c r="Q136" s="160">
        <v>1036</v>
      </c>
      <c r="R136" s="160"/>
      <c r="S136" s="160"/>
      <c r="T136" s="157"/>
      <c r="U136" s="157">
        <v>2012</v>
      </c>
      <c r="V136" s="160">
        <v>200</v>
      </c>
      <c r="W136" s="202"/>
    </row>
    <row r="137" spans="1:23" ht="25.15" hidden="1" customHeight="1">
      <c r="A137" s="543"/>
      <c r="B137" s="157" t="s">
        <v>5183</v>
      </c>
      <c r="C137" s="157" t="s">
        <v>5616</v>
      </c>
      <c r="D137" s="157" t="s">
        <v>5183</v>
      </c>
      <c r="E137" s="157" t="s">
        <v>5183</v>
      </c>
      <c r="F137" s="160">
        <v>23907</v>
      </c>
      <c r="G137" s="160">
        <v>130.94</v>
      </c>
      <c r="H137" s="160">
        <v>118.44</v>
      </c>
      <c r="I137" s="165" t="s">
        <v>171</v>
      </c>
      <c r="J137" s="157" t="s">
        <v>4662</v>
      </c>
      <c r="K137" s="160">
        <v>340</v>
      </c>
      <c r="L137" s="160">
        <v>15</v>
      </c>
      <c r="M137" s="160">
        <v>1</v>
      </c>
      <c r="N137" s="165" t="s">
        <v>1364</v>
      </c>
      <c r="O137" s="160">
        <v>95</v>
      </c>
      <c r="P137" s="160">
        <v>160</v>
      </c>
      <c r="Q137" s="160">
        <v>15190</v>
      </c>
      <c r="R137" s="160"/>
      <c r="S137" s="160">
        <v>250</v>
      </c>
      <c r="T137" s="157" t="s">
        <v>173</v>
      </c>
      <c r="U137" s="157">
        <v>2005</v>
      </c>
      <c r="V137" s="160">
        <v>1500</v>
      </c>
      <c r="W137" s="165"/>
    </row>
    <row r="138" spans="1:23" ht="25.15" hidden="1" customHeight="1">
      <c r="A138" s="164"/>
      <c r="B138" s="157" t="s">
        <v>706</v>
      </c>
      <c r="C138" s="157" t="s">
        <v>5617</v>
      </c>
      <c r="D138" s="157" t="s">
        <v>706</v>
      </c>
      <c r="E138" s="157" t="s">
        <v>706</v>
      </c>
      <c r="F138" s="160">
        <v>6000</v>
      </c>
      <c r="G138" s="160">
        <v>0</v>
      </c>
      <c r="H138" s="160">
        <v>0</v>
      </c>
      <c r="I138" s="165" t="s">
        <v>171</v>
      </c>
      <c r="J138" s="157" t="s">
        <v>1364</v>
      </c>
      <c r="K138" s="160">
        <v>200</v>
      </c>
      <c r="L138" s="160">
        <v>8</v>
      </c>
      <c r="M138" s="160">
        <v>2</v>
      </c>
      <c r="N138" s="165" t="s">
        <v>1364</v>
      </c>
      <c r="O138" s="160">
        <v>60</v>
      </c>
      <c r="P138" s="160">
        <v>100</v>
      </c>
      <c r="Q138" s="160">
        <v>6000</v>
      </c>
      <c r="R138" s="160"/>
      <c r="S138" s="160">
        <v>0</v>
      </c>
      <c r="T138" s="157">
        <v>0</v>
      </c>
      <c r="U138" s="157">
        <v>2009</v>
      </c>
      <c r="V138" s="160">
        <v>30</v>
      </c>
      <c r="W138" s="165"/>
    </row>
    <row r="139" spans="1:23" ht="25.15" hidden="1" customHeight="1">
      <c r="A139" s="164"/>
      <c r="B139" s="157" t="s">
        <v>706</v>
      </c>
      <c r="C139" s="157" t="s">
        <v>16501</v>
      </c>
      <c r="D139" s="157" t="s">
        <v>706</v>
      </c>
      <c r="E139" s="157" t="s">
        <v>16502</v>
      </c>
      <c r="F139" s="160">
        <v>15027</v>
      </c>
      <c r="G139" s="160">
        <v>253</v>
      </c>
      <c r="H139" s="160">
        <v>380</v>
      </c>
      <c r="I139" s="165" t="s">
        <v>171</v>
      </c>
      <c r="J139" s="157" t="s">
        <v>5105</v>
      </c>
      <c r="K139" s="160">
        <v>200</v>
      </c>
      <c r="L139" s="160">
        <v>6</v>
      </c>
      <c r="M139" s="160">
        <v>1</v>
      </c>
      <c r="N139" s="165" t="s">
        <v>142</v>
      </c>
      <c r="O139" s="160">
        <v>25</v>
      </c>
      <c r="P139" s="160">
        <v>83</v>
      </c>
      <c r="Q139" s="160">
        <v>4165</v>
      </c>
      <c r="R139" s="160">
        <v>196</v>
      </c>
      <c r="S139" s="160">
        <v>350</v>
      </c>
      <c r="T139" s="157" t="s">
        <v>173</v>
      </c>
      <c r="U139" s="157">
        <v>2020</v>
      </c>
      <c r="V139" s="160">
        <v>3830</v>
      </c>
      <c r="W139" s="165" t="s">
        <v>2025</v>
      </c>
    </row>
    <row r="140" spans="1:23" ht="25.15" hidden="1" customHeight="1">
      <c r="A140" s="164"/>
      <c r="B140" s="157" t="s">
        <v>5270</v>
      </c>
      <c r="C140" s="157" t="s">
        <v>5618</v>
      </c>
      <c r="D140" s="157" t="s">
        <v>5270</v>
      </c>
      <c r="E140" s="157" t="s">
        <v>5270</v>
      </c>
      <c r="F140" s="160">
        <v>3440</v>
      </c>
      <c r="G140" s="160"/>
      <c r="H140" s="160"/>
      <c r="I140" s="165" t="s">
        <v>171</v>
      </c>
      <c r="J140" s="157" t="s">
        <v>142</v>
      </c>
      <c r="K140" s="160">
        <v>200</v>
      </c>
      <c r="L140" s="160">
        <v>6</v>
      </c>
      <c r="M140" s="160">
        <v>1</v>
      </c>
      <c r="N140" s="165" t="s">
        <v>1364</v>
      </c>
      <c r="O140" s="160">
        <v>30</v>
      </c>
      <c r="P140" s="160">
        <v>60</v>
      </c>
      <c r="Q140" s="160">
        <v>1800</v>
      </c>
      <c r="R140" s="160"/>
      <c r="S140" s="160">
        <v>200</v>
      </c>
      <c r="T140" s="157" t="s">
        <v>173</v>
      </c>
      <c r="U140" s="157">
        <v>1992</v>
      </c>
      <c r="V140" s="160">
        <v>30</v>
      </c>
      <c r="W140" s="165"/>
    </row>
    <row r="141" spans="1:23" ht="25.15" hidden="1" customHeight="1">
      <c r="A141" s="164"/>
      <c r="B141" s="157" t="s">
        <v>5215</v>
      </c>
      <c r="C141" s="157" t="s">
        <v>5618</v>
      </c>
      <c r="D141" s="157" t="s">
        <v>5215</v>
      </c>
      <c r="E141" s="157" t="s">
        <v>5215</v>
      </c>
      <c r="F141" s="160">
        <v>3500</v>
      </c>
      <c r="G141" s="160"/>
      <c r="H141" s="160"/>
      <c r="I141" s="165" t="s">
        <v>171</v>
      </c>
      <c r="J141" s="157" t="s">
        <v>142</v>
      </c>
      <c r="K141" s="160">
        <v>200</v>
      </c>
      <c r="L141" s="160">
        <v>6</v>
      </c>
      <c r="M141" s="160">
        <v>1</v>
      </c>
      <c r="N141" s="165" t="s">
        <v>142</v>
      </c>
      <c r="O141" s="160">
        <v>35</v>
      </c>
      <c r="P141" s="160">
        <v>100</v>
      </c>
      <c r="Q141" s="160">
        <v>3500</v>
      </c>
      <c r="R141" s="160"/>
      <c r="S141" s="160"/>
      <c r="T141" s="157"/>
      <c r="U141" s="157">
        <v>2007</v>
      </c>
      <c r="V141" s="160">
        <v>250</v>
      </c>
      <c r="W141" s="165"/>
    </row>
    <row r="142" spans="1:23" ht="25.15" hidden="1" customHeight="1">
      <c r="A142" s="164"/>
      <c r="B142" s="157" t="s">
        <v>5240</v>
      </c>
      <c r="C142" s="157" t="s">
        <v>5618</v>
      </c>
      <c r="D142" s="157" t="s">
        <v>5240</v>
      </c>
      <c r="E142" s="157" t="s">
        <v>5240</v>
      </c>
      <c r="F142" s="160">
        <v>4762</v>
      </c>
      <c r="G142" s="160"/>
      <c r="H142" s="160"/>
      <c r="I142" s="165" t="s">
        <v>171</v>
      </c>
      <c r="J142" s="157" t="s">
        <v>142</v>
      </c>
      <c r="K142" s="160">
        <v>200</v>
      </c>
      <c r="L142" s="160">
        <v>6</v>
      </c>
      <c r="M142" s="160">
        <v>1</v>
      </c>
      <c r="N142" s="165" t="s">
        <v>142</v>
      </c>
      <c r="O142" s="160"/>
      <c r="P142" s="160"/>
      <c r="Q142" s="160"/>
      <c r="R142" s="160">
        <v>200</v>
      </c>
      <c r="S142" s="160">
        <v>400</v>
      </c>
      <c r="T142" s="157" t="s">
        <v>3194</v>
      </c>
      <c r="U142" s="157">
        <v>2004</v>
      </c>
      <c r="V142" s="160">
        <v>1599</v>
      </c>
      <c r="W142" s="165"/>
    </row>
    <row r="143" spans="1:23" ht="25.15" hidden="1" customHeight="1">
      <c r="A143" s="198" t="s">
        <v>2469</v>
      </c>
      <c r="B143" s="157" t="s">
        <v>2451</v>
      </c>
      <c r="C143" s="534">
        <f>COUNTA(C144:C150)</f>
        <v>7</v>
      </c>
      <c r="D143" s="157"/>
      <c r="E143" s="157"/>
      <c r="F143" s="160">
        <f>SUM(F144:F150)</f>
        <v>34828</v>
      </c>
      <c r="G143" s="160">
        <f>SUM(G144:G150)</f>
        <v>9528</v>
      </c>
      <c r="H143" s="160">
        <f>SUM(H144:H150)</f>
        <v>17178</v>
      </c>
      <c r="I143" s="165"/>
      <c r="J143" s="157"/>
      <c r="K143" s="160"/>
      <c r="L143" s="160"/>
      <c r="M143" s="160"/>
      <c r="N143" s="165"/>
      <c r="O143" s="160"/>
      <c r="P143" s="160"/>
      <c r="Q143" s="160">
        <f>SUM(Q144:Q150)</f>
        <v>23613.78</v>
      </c>
      <c r="R143" s="160"/>
      <c r="S143" s="160"/>
      <c r="T143" s="157"/>
      <c r="U143" s="157"/>
      <c r="V143" s="160">
        <v>7783</v>
      </c>
      <c r="W143" s="165"/>
    </row>
    <row r="144" spans="1:23" ht="25.15" hidden="1" customHeight="1">
      <c r="A144" s="164"/>
      <c r="B144" s="157" t="s">
        <v>1855</v>
      </c>
      <c r="C144" s="157" t="s">
        <v>16637</v>
      </c>
      <c r="D144" s="157" t="s">
        <v>1855</v>
      </c>
      <c r="E144" s="157" t="s">
        <v>1855</v>
      </c>
      <c r="F144" s="160">
        <v>10000</v>
      </c>
      <c r="G144" s="160"/>
      <c r="H144" s="160"/>
      <c r="I144" s="165" t="s">
        <v>171</v>
      </c>
      <c r="J144" s="157" t="s">
        <v>2051</v>
      </c>
      <c r="K144" s="160">
        <v>200</v>
      </c>
      <c r="L144" s="160">
        <v>6</v>
      </c>
      <c r="M144" s="160">
        <v>1</v>
      </c>
      <c r="N144" s="165" t="s">
        <v>2051</v>
      </c>
      <c r="O144" s="160">
        <v>26</v>
      </c>
      <c r="P144" s="160">
        <v>30</v>
      </c>
      <c r="Q144" s="160">
        <v>3700</v>
      </c>
      <c r="R144" s="160"/>
      <c r="S144" s="160"/>
      <c r="T144" s="157"/>
      <c r="U144" s="488">
        <v>2020</v>
      </c>
      <c r="V144" s="200">
        <v>300</v>
      </c>
      <c r="W144" s="165"/>
    </row>
    <row r="145" spans="1:55" ht="25.15" hidden="1" customHeight="1">
      <c r="A145" s="164"/>
      <c r="B145" s="157" t="s">
        <v>1866</v>
      </c>
      <c r="C145" s="157" t="s">
        <v>16638</v>
      </c>
      <c r="D145" s="157" t="s">
        <v>16639</v>
      </c>
      <c r="E145" s="157" t="s">
        <v>16639</v>
      </c>
      <c r="F145" s="160">
        <v>10535</v>
      </c>
      <c r="G145" s="160">
        <v>4128</v>
      </c>
      <c r="H145" s="160">
        <v>4128</v>
      </c>
      <c r="I145" s="165" t="s">
        <v>171</v>
      </c>
      <c r="J145" s="157" t="s">
        <v>16640</v>
      </c>
      <c r="K145" s="160">
        <v>200</v>
      </c>
      <c r="L145" s="160">
        <v>8</v>
      </c>
      <c r="M145" s="160">
        <v>1</v>
      </c>
      <c r="N145" s="165" t="s">
        <v>1364</v>
      </c>
      <c r="O145" s="160"/>
      <c r="P145" s="160"/>
      <c r="Q145" s="160">
        <v>2500</v>
      </c>
      <c r="R145" s="160">
        <v>350</v>
      </c>
      <c r="S145" s="160">
        <v>400</v>
      </c>
      <c r="T145" s="157" t="s">
        <v>173</v>
      </c>
      <c r="U145" s="488">
        <v>2016</v>
      </c>
      <c r="V145" s="200">
        <v>2000</v>
      </c>
      <c r="W145" s="165" t="s">
        <v>16641</v>
      </c>
    </row>
    <row r="146" spans="1:55" s="1321" customFormat="1" ht="25.15" hidden="1" customHeight="1">
      <c r="A146" s="164"/>
      <c r="B146" s="1455" t="s">
        <v>1866</v>
      </c>
      <c r="C146" s="1455" t="s">
        <v>16642</v>
      </c>
      <c r="D146" s="1455" t="s">
        <v>1866</v>
      </c>
      <c r="E146" s="1455" t="s">
        <v>1866</v>
      </c>
      <c r="F146" s="1456">
        <v>5200</v>
      </c>
      <c r="G146" s="1456"/>
      <c r="H146" s="1456">
        <v>5200</v>
      </c>
      <c r="I146" s="709" t="s">
        <v>171</v>
      </c>
      <c r="J146" s="1455" t="s">
        <v>711</v>
      </c>
      <c r="K146" s="1456">
        <v>200</v>
      </c>
      <c r="L146" s="1456">
        <v>6</v>
      </c>
      <c r="M146" s="1456">
        <v>1</v>
      </c>
      <c r="N146" s="709" t="s">
        <v>711</v>
      </c>
      <c r="O146" s="1456"/>
      <c r="P146" s="1456"/>
      <c r="Q146" s="1456">
        <v>5200</v>
      </c>
      <c r="R146" s="1456"/>
      <c r="S146" s="1456"/>
      <c r="T146" s="1455"/>
      <c r="U146" s="488">
        <v>2006</v>
      </c>
      <c r="V146" s="200">
        <v>100</v>
      </c>
      <c r="W146" s="709"/>
    </row>
    <row r="147" spans="1:55" s="1321" customFormat="1" ht="25.15" hidden="1" customHeight="1">
      <c r="A147" s="164"/>
      <c r="B147" s="1455" t="s">
        <v>1866</v>
      </c>
      <c r="C147" s="1455" t="s">
        <v>11898</v>
      </c>
      <c r="D147" s="1455" t="s">
        <v>1866</v>
      </c>
      <c r="E147" s="1455" t="s">
        <v>1866</v>
      </c>
      <c r="F147" s="1456">
        <v>2450</v>
      </c>
      <c r="G147" s="1456"/>
      <c r="H147" s="1456">
        <v>2450</v>
      </c>
      <c r="I147" s="709" t="s">
        <v>171</v>
      </c>
      <c r="J147" s="1455" t="s">
        <v>1364</v>
      </c>
      <c r="K147" s="1456">
        <v>190</v>
      </c>
      <c r="L147" s="1456">
        <v>5</v>
      </c>
      <c r="M147" s="1456">
        <v>1</v>
      </c>
      <c r="N147" s="709" t="s">
        <v>1364</v>
      </c>
      <c r="O147" s="1456"/>
      <c r="P147" s="1456"/>
      <c r="Q147" s="1456">
        <v>2450</v>
      </c>
      <c r="R147" s="1456"/>
      <c r="S147" s="1456"/>
      <c r="T147" s="1455"/>
      <c r="U147" s="488">
        <v>2002</v>
      </c>
      <c r="V147" s="200">
        <v>50</v>
      </c>
      <c r="W147" s="709"/>
    </row>
    <row r="148" spans="1:55" ht="25.15" hidden="1" customHeight="1">
      <c r="A148" s="543"/>
      <c r="B148" s="157" t="s">
        <v>1866</v>
      </c>
      <c r="C148" s="157" t="s">
        <v>11899</v>
      </c>
      <c r="D148" s="157" t="s">
        <v>1866</v>
      </c>
      <c r="E148" s="157" t="s">
        <v>5727</v>
      </c>
      <c r="F148" s="160">
        <v>5400</v>
      </c>
      <c r="G148" s="160">
        <v>5400</v>
      </c>
      <c r="H148" s="160">
        <v>5400</v>
      </c>
      <c r="I148" s="165" t="s">
        <v>171</v>
      </c>
      <c r="J148" s="503" t="s">
        <v>142</v>
      </c>
      <c r="K148" s="535">
        <v>210</v>
      </c>
      <c r="L148" s="535">
        <v>6</v>
      </c>
      <c r="M148" s="535">
        <v>2</v>
      </c>
      <c r="N148" s="536"/>
      <c r="O148" s="535"/>
      <c r="P148" s="535"/>
      <c r="Q148" s="535">
        <v>6720</v>
      </c>
      <c r="R148" s="535"/>
      <c r="S148" s="535"/>
      <c r="T148" s="503"/>
      <c r="U148" s="503">
        <v>2006</v>
      </c>
      <c r="V148" s="535">
        <v>500</v>
      </c>
      <c r="W148" s="166"/>
    </row>
    <row r="149" spans="1:55" ht="25.15" hidden="1" customHeight="1">
      <c r="A149" s="543"/>
      <c r="B149" s="157" t="s">
        <v>5641</v>
      </c>
      <c r="C149" s="157" t="s">
        <v>11900</v>
      </c>
      <c r="D149" s="157" t="s">
        <v>5641</v>
      </c>
      <c r="E149" s="157" t="s">
        <v>5641</v>
      </c>
      <c r="F149" s="160"/>
      <c r="G149" s="160" t="s">
        <v>384</v>
      </c>
      <c r="H149" s="160" t="s">
        <v>384</v>
      </c>
      <c r="I149" s="165" t="s">
        <v>171</v>
      </c>
      <c r="J149" s="503" t="s">
        <v>1364</v>
      </c>
      <c r="K149" s="535">
        <v>180.06</v>
      </c>
      <c r="L149" s="535">
        <v>5</v>
      </c>
      <c r="M149" s="535">
        <v>1</v>
      </c>
      <c r="N149" s="536"/>
      <c r="O149" s="535"/>
      <c r="P149" s="535"/>
      <c r="Q149" s="535">
        <v>1800.78</v>
      </c>
      <c r="R149" s="535"/>
      <c r="S149" s="535"/>
      <c r="T149" s="503"/>
      <c r="U149" s="503">
        <v>2006</v>
      </c>
      <c r="V149" s="535">
        <v>100</v>
      </c>
      <c r="W149" s="166"/>
    </row>
    <row r="150" spans="1:55" ht="25.15" hidden="1" customHeight="1">
      <c r="A150" s="164"/>
      <c r="B150" s="157" t="s">
        <v>5657</v>
      </c>
      <c r="C150" s="157" t="s">
        <v>11901</v>
      </c>
      <c r="D150" s="157" t="s">
        <v>5657</v>
      </c>
      <c r="E150" s="157" t="s">
        <v>11902</v>
      </c>
      <c r="F150" s="160">
        <v>1243</v>
      </c>
      <c r="G150" s="160"/>
      <c r="H150" s="160"/>
      <c r="I150" s="165" t="s">
        <v>171</v>
      </c>
      <c r="J150" s="503" t="s">
        <v>142</v>
      </c>
      <c r="K150" s="535">
        <v>100</v>
      </c>
      <c r="L150" s="535">
        <v>6</v>
      </c>
      <c r="M150" s="535">
        <v>1</v>
      </c>
      <c r="N150" s="536"/>
      <c r="O150" s="535"/>
      <c r="P150" s="535"/>
      <c r="Q150" s="535">
        <v>1243</v>
      </c>
      <c r="R150" s="535"/>
      <c r="S150" s="535"/>
      <c r="T150" s="503"/>
      <c r="U150" s="503">
        <v>2013</v>
      </c>
      <c r="V150" s="535">
        <v>100</v>
      </c>
      <c r="W150" s="166"/>
    </row>
    <row r="151" spans="1:55" ht="25.15" hidden="1" customHeight="1">
      <c r="A151" s="198" t="s">
        <v>2470</v>
      </c>
      <c r="B151" s="157" t="s">
        <v>2451</v>
      </c>
      <c r="C151" s="534">
        <f>COUNTA(C152:C158)</f>
        <v>7</v>
      </c>
      <c r="D151" s="157"/>
      <c r="E151" s="157" t="s">
        <v>2471</v>
      </c>
      <c r="F151" s="160">
        <f>SUM(F152:F158)</f>
        <v>63560</v>
      </c>
      <c r="G151" s="160">
        <f>SUM(G152:G158)</f>
        <v>4015</v>
      </c>
      <c r="H151" s="160">
        <f>SUM(H152:H158)</f>
        <v>4543.6000000000004</v>
      </c>
      <c r="I151" s="399"/>
      <c r="J151" s="157"/>
      <c r="K151" s="160"/>
      <c r="L151" s="160"/>
      <c r="M151" s="160"/>
      <c r="N151" s="399"/>
      <c r="O151" s="160"/>
      <c r="P151" s="160"/>
      <c r="Q151" s="160"/>
      <c r="R151" s="160"/>
      <c r="S151" s="160"/>
      <c r="T151" s="157"/>
      <c r="U151" s="157"/>
      <c r="V151" s="160"/>
      <c r="W151" s="399"/>
    </row>
    <row r="152" spans="1:55" ht="25.15" hidden="1" customHeight="1">
      <c r="A152" s="164"/>
      <c r="B152" s="157" t="s">
        <v>6166</v>
      </c>
      <c r="C152" s="157" t="s">
        <v>11877</v>
      </c>
      <c r="D152" s="157" t="s">
        <v>6166</v>
      </c>
      <c r="E152" s="157" t="s">
        <v>6340</v>
      </c>
      <c r="F152" s="160">
        <v>12731</v>
      </c>
      <c r="G152" s="160">
        <v>3248</v>
      </c>
      <c r="H152" s="160">
        <v>3698</v>
      </c>
      <c r="I152" s="399" t="s">
        <v>396</v>
      </c>
      <c r="J152" s="157" t="s">
        <v>142</v>
      </c>
      <c r="K152" s="160">
        <v>125</v>
      </c>
      <c r="L152" s="160">
        <v>6</v>
      </c>
      <c r="M152" s="160">
        <v>1</v>
      </c>
      <c r="N152" s="399" t="s">
        <v>142</v>
      </c>
      <c r="O152" s="160"/>
      <c r="P152" s="160"/>
      <c r="Q152" s="160">
        <v>920</v>
      </c>
      <c r="R152" s="160">
        <v>1400</v>
      </c>
      <c r="S152" s="160">
        <v>1700</v>
      </c>
      <c r="T152" s="157" t="s">
        <v>465</v>
      </c>
      <c r="U152" s="157">
        <v>1991</v>
      </c>
      <c r="V152" s="160">
        <v>2122</v>
      </c>
      <c r="W152" s="399"/>
    </row>
    <row r="153" spans="1:55" ht="25.15" hidden="1" customHeight="1">
      <c r="A153" s="164"/>
      <c r="B153" s="157" t="s">
        <v>6166</v>
      </c>
      <c r="C153" s="157" t="s">
        <v>11878</v>
      </c>
      <c r="D153" s="157" t="s">
        <v>6166</v>
      </c>
      <c r="E153" s="157" t="s">
        <v>6340</v>
      </c>
      <c r="F153" s="160">
        <v>14839</v>
      </c>
      <c r="G153" s="160">
        <v>517</v>
      </c>
      <c r="H153" s="160">
        <v>595.6</v>
      </c>
      <c r="I153" s="399" t="s">
        <v>171</v>
      </c>
      <c r="J153" s="157" t="s">
        <v>142</v>
      </c>
      <c r="K153" s="160">
        <v>200</v>
      </c>
      <c r="L153" s="160">
        <v>8.3000000000000007</v>
      </c>
      <c r="M153" s="160">
        <v>1</v>
      </c>
      <c r="N153" s="399" t="s">
        <v>142</v>
      </c>
      <c r="O153" s="160"/>
      <c r="P153" s="160"/>
      <c r="Q153" s="160">
        <v>1881</v>
      </c>
      <c r="R153" s="160">
        <v>500</v>
      </c>
      <c r="S153" s="160">
        <v>500</v>
      </c>
      <c r="T153" s="157" t="s">
        <v>465</v>
      </c>
      <c r="U153" s="157">
        <v>2003</v>
      </c>
      <c r="V153" s="160">
        <v>1966</v>
      </c>
      <c r="W153" s="399"/>
    </row>
    <row r="154" spans="1:55" s="1321" customFormat="1" ht="25.15" hidden="1" customHeight="1">
      <c r="A154" s="164"/>
      <c r="B154" s="1458" t="s">
        <v>6210</v>
      </c>
      <c r="C154" s="1458" t="s">
        <v>11879</v>
      </c>
      <c r="D154" s="1458" t="s">
        <v>6210</v>
      </c>
      <c r="E154" s="1458" t="s">
        <v>6210</v>
      </c>
      <c r="F154" s="1459">
        <v>4286</v>
      </c>
      <c r="G154" s="1459"/>
      <c r="H154" s="1459"/>
      <c r="I154" s="399" t="s">
        <v>171</v>
      </c>
      <c r="J154" s="1458" t="s">
        <v>1364</v>
      </c>
      <c r="K154" s="1459">
        <v>200</v>
      </c>
      <c r="L154" s="1459">
        <v>6</v>
      </c>
      <c r="M154" s="1459">
        <v>1</v>
      </c>
      <c r="N154" s="399" t="s">
        <v>1364</v>
      </c>
      <c r="O154" s="1459"/>
      <c r="P154" s="1459"/>
      <c r="Q154" s="1459">
        <v>2601</v>
      </c>
      <c r="R154" s="1459"/>
      <c r="S154" s="1459"/>
      <c r="T154" s="1458"/>
      <c r="U154" s="1458">
        <v>1992</v>
      </c>
      <c r="V154" s="1459">
        <v>120</v>
      </c>
      <c r="W154" s="399"/>
    </row>
    <row r="155" spans="1:55" ht="25.15" hidden="1" customHeight="1">
      <c r="A155" s="543"/>
      <c r="B155" s="157" t="s">
        <v>6210</v>
      </c>
      <c r="C155" s="157" t="s">
        <v>11880</v>
      </c>
      <c r="D155" s="157" t="s">
        <v>6210</v>
      </c>
      <c r="E155" s="157" t="s">
        <v>6210</v>
      </c>
      <c r="F155" s="160">
        <v>3899</v>
      </c>
      <c r="G155" s="160"/>
      <c r="H155" s="160"/>
      <c r="I155" s="399" t="s">
        <v>171</v>
      </c>
      <c r="J155" s="157" t="s">
        <v>711</v>
      </c>
      <c r="K155" s="160">
        <v>220</v>
      </c>
      <c r="L155" s="160">
        <v>8.3000000000000007</v>
      </c>
      <c r="M155" s="160">
        <v>1</v>
      </c>
      <c r="N155" s="399" t="s">
        <v>711</v>
      </c>
      <c r="O155" s="160"/>
      <c r="P155" s="160"/>
      <c r="Q155" s="160">
        <v>3899</v>
      </c>
      <c r="R155" s="160"/>
      <c r="S155" s="160"/>
      <c r="T155" s="157"/>
      <c r="U155" s="157">
        <v>2006</v>
      </c>
      <c r="V155" s="160">
        <v>165</v>
      </c>
      <c r="W155" s="399"/>
    </row>
    <row r="156" spans="1:55" ht="25.15" hidden="1" customHeight="1">
      <c r="A156" s="164"/>
      <c r="B156" s="157" t="s">
        <v>6220</v>
      </c>
      <c r="C156" s="157" t="s">
        <v>11881</v>
      </c>
      <c r="D156" s="157" t="s">
        <v>6220</v>
      </c>
      <c r="E156" s="157" t="s">
        <v>6220</v>
      </c>
      <c r="F156" s="160">
        <v>12500</v>
      </c>
      <c r="G156" s="160"/>
      <c r="H156" s="160"/>
      <c r="I156" s="399" t="s">
        <v>171</v>
      </c>
      <c r="J156" s="157" t="s">
        <v>1364</v>
      </c>
      <c r="K156" s="160">
        <v>400</v>
      </c>
      <c r="L156" s="160">
        <v>7</v>
      </c>
      <c r="M156" s="160">
        <v>1</v>
      </c>
      <c r="N156" s="399"/>
      <c r="O156" s="160"/>
      <c r="P156" s="160"/>
      <c r="Q156" s="160">
        <v>7200</v>
      </c>
      <c r="R156" s="160">
        <v>200</v>
      </c>
      <c r="S156" s="160">
        <v>200</v>
      </c>
      <c r="T156" s="157" t="s">
        <v>173</v>
      </c>
      <c r="U156" s="157">
        <v>2009</v>
      </c>
      <c r="V156" s="160">
        <v>1000</v>
      </c>
      <c r="W156" s="399"/>
    </row>
    <row r="157" spans="1:55" ht="25.15" hidden="1" customHeight="1">
      <c r="A157" s="164"/>
      <c r="B157" s="157" t="s">
        <v>6220</v>
      </c>
      <c r="C157" s="157" t="s">
        <v>11882</v>
      </c>
      <c r="D157" s="157" t="s">
        <v>6220</v>
      </c>
      <c r="E157" s="157" t="s">
        <v>6220</v>
      </c>
      <c r="F157" s="160">
        <v>10000</v>
      </c>
      <c r="G157" s="160">
        <v>250</v>
      </c>
      <c r="H157" s="160">
        <v>250</v>
      </c>
      <c r="I157" s="399" t="s">
        <v>171</v>
      </c>
      <c r="J157" s="157" t="s">
        <v>142</v>
      </c>
      <c r="K157" s="160">
        <v>200</v>
      </c>
      <c r="L157" s="160">
        <v>6.3</v>
      </c>
      <c r="M157" s="160">
        <v>1</v>
      </c>
      <c r="N157" s="399" t="s">
        <v>142</v>
      </c>
      <c r="O157" s="160">
        <v>4.5</v>
      </c>
      <c r="P157" s="160">
        <v>200</v>
      </c>
      <c r="Q157" s="160">
        <v>3400</v>
      </c>
      <c r="R157" s="160">
        <v>310</v>
      </c>
      <c r="S157" s="160">
        <v>400</v>
      </c>
      <c r="T157" s="157" t="s">
        <v>465</v>
      </c>
      <c r="U157" s="157">
        <v>2007</v>
      </c>
      <c r="V157" s="160">
        <v>1260</v>
      </c>
      <c r="W157" s="399"/>
    </row>
    <row r="158" spans="1:55" ht="25.15" hidden="1" customHeight="1">
      <c r="A158" s="164"/>
      <c r="B158" s="157" t="s">
        <v>6301</v>
      </c>
      <c r="C158" s="157" t="s">
        <v>16702</v>
      </c>
      <c r="D158" s="157" t="s">
        <v>6301</v>
      </c>
      <c r="E158" s="157" t="s">
        <v>6301</v>
      </c>
      <c r="F158" s="160">
        <v>5305</v>
      </c>
      <c r="G158" s="160"/>
      <c r="H158" s="160"/>
      <c r="I158" s="399" t="s">
        <v>171</v>
      </c>
      <c r="J158" s="157" t="s">
        <v>142</v>
      </c>
      <c r="K158" s="160"/>
      <c r="L158" s="160"/>
      <c r="M158" s="160"/>
      <c r="N158" s="399"/>
      <c r="O158" s="160"/>
      <c r="P158" s="160"/>
      <c r="Q158" s="160">
        <v>1513</v>
      </c>
      <c r="R158" s="160"/>
      <c r="S158" s="160"/>
      <c r="T158" s="157"/>
      <c r="U158" s="157">
        <v>2020</v>
      </c>
      <c r="V158" s="160">
        <v>210</v>
      </c>
      <c r="W158" s="399" t="s">
        <v>2025</v>
      </c>
    </row>
    <row r="159" spans="1:55" ht="25.15" hidden="1" customHeight="1">
      <c r="A159" s="198" t="s">
        <v>2472</v>
      </c>
      <c r="B159" s="157" t="s">
        <v>2473</v>
      </c>
      <c r="C159" s="534">
        <f>COUNTA(C160:C167)</f>
        <v>8</v>
      </c>
      <c r="D159" s="157"/>
      <c r="E159" s="157"/>
      <c r="F159" s="160">
        <f>SUM(F160:F167)</f>
        <v>245599</v>
      </c>
      <c r="G159" s="160">
        <f>SUM(G160:G167)</f>
        <v>2098</v>
      </c>
      <c r="H159" s="160">
        <f>SUM(H160:H167)</f>
        <v>9657</v>
      </c>
      <c r="I159" s="160"/>
      <c r="J159" s="157"/>
      <c r="K159" s="160"/>
      <c r="L159" s="160"/>
      <c r="M159" s="160"/>
      <c r="N159" s="160"/>
      <c r="O159" s="160"/>
      <c r="P159" s="160"/>
      <c r="Q159" s="160"/>
      <c r="R159" s="160"/>
      <c r="S159" s="160"/>
      <c r="T159" s="157"/>
      <c r="U159" s="157"/>
      <c r="V159" s="160"/>
      <c r="W159" s="165"/>
      <c r="X159" s="70"/>
      <c r="Y159" s="62"/>
      <c r="Z159" s="62"/>
      <c r="AA159" s="77"/>
      <c r="AB159" s="62"/>
      <c r="AC159" s="62"/>
      <c r="AD159" s="62"/>
      <c r="AE159" s="62"/>
      <c r="AF159" s="62"/>
      <c r="AG159" s="62"/>
      <c r="AH159" s="62"/>
      <c r="AI159" s="57"/>
      <c r="AJ159" s="62"/>
      <c r="AK159" s="62"/>
      <c r="AL159" s="78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77"/>
      <c r="BC159" s="78"/>
    </row>
    <row r="160" spans="1:55" ht="25.15" hidden="1" customHeight="1">
      <c r="A160" s="554"/>
      <c r="B160" s="170" t="s">
        <v>1881</v>
      </c>
      <c r="C160" s="170" t="s">
        <v>11867</v>
      </c>
      <c r="D160" s="170" t="s">
        <v>1881</v>
      </c>
      <c r="E160" s="170" t="s">
        <v>1881</v>
      </c>
      <c r="F160" s="167">
        <v>20240</v>
      </c>
      <c r="G160" s="167">
        <v>308</v>
      </c>
      <c r="H160" s="167">
        <v>481</v>
      </c>
      <c r="I160" s="166" t="s">
        <v>171</v>
      </c>
      <c r="J160" s="170" t="s">
        <v>11868</v>
      </c>
      <c r="K160" s="166">
        <v>200</v>
      </c>
      <c r="L160" s="184">
        <v>6</v>
      </c>
      <c r="M160" s="166">
        <v>1</v>
      </c>
      <c r="N160" s="184" t="s">
        <v>1364</v>
      </c>
      <c r="O160" s="167">
        <v>9</v>
      </c>
      <c r="P160" s="167">
        <v>260</v>
      </c>
      <c r="Q160" s="167">
        <v>2557</v>
      </c>
      <c r="R160" s="160">
        <v>1056</v>
      </c>
      <c r="S160" s="160">
        <v>1500</v>
      </c>
      <c r="T160" s="170" t="s">
        <v>11869</v>
      </c>
      <c r="U160" s="170">
        <v>2006</v>
      </c>
      <c r="V160" s="167">
        <v>330</v>
      </c>
      <c r="W160" s="166"/>
      <c r="X160" s="62"/>
      <c r="Y160" s="62"/>
      <c r="Z160" s="62"/>
      <c r="AA160" s="77"/>
      <c r="AB160" s="62"/>
      <c r="AC160" s="62"/>
      <c r="AD160" s="62"/>
      <c r="AE160" s="62"/>
      <c r="AF160" s="62"/>
      <c r="AG160" s="62"/>
      <c r="AH160" s="62"/>
      <c r="AI160" s="57"/>
      <c r="AJ160" s="62"/>
      <c r="AK160" s="62"/>
      <c r="AL160" s="78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77"/>
      <c r="BC160" s="78"/>
    </row>
    <row r="161" spans="1:55" ht="25.15" hidden="1" customHeight="1">
      <c r="A161" s="554"/>
      <c r="B161" s="170" t="s">
        <v>6760</v>
      </c>
      <c r="C161" s="170" t="s">
        <v>11870</v>
      </c>
      <c r="D161" s="170" t="s">
        <v>6760</v>
      </c>
      <c r="E161" s="170" t="s">
        <v>6946</v>
      </c>
      <c r="F161" s="167">
        <v>4460</v>
      </c>
      <c r="G161" s="167"/>
      <c r="H161" s="167"/>
      <c r="I161" s="166" t="s">
        <v>171</v>
      </c>
      <c r="J161" s="170" t="s">
        <v>142</v>
      </c>
      <c r="K161" s="166">
        <v>200</v>
      </c>
      <c r="L161" s="184">
        <v>6</v>
      </c>
      <c r="M161" s="166">
        <v>1</v>
      </c>
      <c r="N161" s="184" t="s">
        <v>142</v>
      </c>
      <c r="O161" s="167">
        <v>27</v>
      </c>
      <c r="P161" s="167">
        <v>97</v>
      </c>
      <c r="Q161" s="167">
        <v>4460</v>
      </c>
      <c r="R161" s="160"/>
      <c r="S161" s="160"/>
      <c r="T161" s="170"/>
      <c r="U161" s="170">
        <v>2015</v>
      </c>
      <c r="V161" s="167"/>
      <c r="W161" s="166"/>
      <c r="X161" s="62"/>
      <c r="Y161" s="62"/>
      <c r="Z161" s="62"/>
      <c r="AA161" s="77"/>
      <c r="AB161" s="62"/>
      <c r="AC161" s="62"/>
      <c r="AD161" s="62"/>
      <c r="AE161" s="62"/>
      <c r="AF161" s="62"/>
      <c r="AG161" s="62"/>
      <c r="AH161" s="62"/>
      <c r="AI161" s="57"/>
      <c r="AJ161" s="62"/>
      <c r="AK161" s="62"/>
      <c r="AL161" s="78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77"/>
      <c r="BC161" s="78"/>
    </row>
    <row r="162" spans="1:55" ht="25.15" hidden="1" customHeight="1">
      <c r="A162" s="543"/>
      <c r="B162" s="170" t="s">
        <v>6760</v>
      </c>
      <c r="C162" s="170" t="s">
        <v>11871</v>
      </c>
      <c r="D162" s="170" t="s">
        <v>6760</v>
      </c>
      <c r="E162" s="170" t="s">
        <v>6760</v>
      </c>
      <c r="F162" s="167">
        <v>3670</v>
      </c>
      <c r="G162" s="167"/>
      <c r="H162" s="167">
        <v>3670</v>
      </c>
      <c r="I162" s="166" t="s">
        <v>171</v>
      </c>
      <c r="J162" s="170" t="s">
        <v>1364</v>
      </c>
      <c r="K162" s="166">
        <v>200</v>
      </c>
      <c r="L162" s="184"/>
      <c r="M162" s="166"/>
      <c r="N162" s="184"/>
      <c r="O162" s="167"/>
      <c r="P162" s="167"/>
      <c r="Q162" s="167">
        <v>3020</v>
      </c>
      <c r="R162" s="160"/>
      <c r="S162" s="160">
        <v>100</v>
      </c>
      <c r="T162" s="170"/>
      <c r="U162" s="197">
        <v>2009</v>
      </c>
      <c r="V162" s="200">
        <v>200</v>
      </c>
      <c r="W162" s="166"/>
      <c r="X162" s="62"/>
      <c r="Y162" s="62"/>
      <c r="Z162" s="62"/>
      <c r="AA162" s="77"/>
      <c r="AB162" s="62"/>
      <c r="AC162" s="62"/>
      <c r="AD162" s="62"/>
      <c r="AE162" s="62"/>
      <c r="AF162" s="62"/>
      <c r="AG162" s="62"/>
      <c r="AH162" s="62"/>
      <c r="AI162" s="57"/>
      <c r="AJ162" s="62"/>
      <c r="AK162" s="62"/>
      <c r="AL162" s="78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77"/>
      <c r="BC162" s="78"/>
    </row>
    <row r="163" spans="1:55" ht="25.15" hidden="1" customHeight="1">
      <c r="A163" s="554"/>
      <c r="B163" s="170" t="s">
        <v>6765</v>
      </c>
      <c r="C163" s="170" t="s">
        <v>11872</v>
      </c>
      <c r="D163" s="170" t="s">
        <v>6765</v>
      </c>
      <c r="E163" s="170" t="s">
        <v>6765</v>
      </c>
      <c r="F163" s="167">
        <v>179425</v>
      </c>
      <c r="G163" s="167">
        <v>1790</v>
      </c>
      <c r="H163" s="167">
        <v>1790</v>
      </c>
      <c r="I163" s="166" t="s">
        <v>171</v>
      </c>
      <c r="J163" s="170" t="s">
        <v>10114</v>
      </c>
      <c r="K163" s="166">
        <v>200</v>
      </c>
      <c r="L163" s="184">
        <v>6.3</v>
      </c>
      <c r="M163" s="166">
        <v>1</v>
      </c>
      <c r="N163" s="184" t="s">
        <v>142</v>
      </c>
      <c r="O163" s="167">
        <v>5.9</v>
      </c>
      <c r="P163" s="167">
        <v>216</v>
      </c>
      <c r="Q163" s="167">
        <v>1274.4000000000001</v>
      </c>
      <c r="R163" s="160">
        <v>964</v>
      </c>
      <c r="S163" s="160">
        <v>3000</v>
      </c>
      <c r="T163" s="170" t="s">
        <v>11869</v>
      </c>
      <c r="U163" s="197">
        <v>2007</v>
      </c>
      <c r="V163" s="200">
        <v>2492</v>
      </c>
      <c r="W163" s="166"/>
      <c r="X163" s="62"/>
      <c r="Y163" s="62"/>
      <c r="Z163" s="62"/>
      <c r="AA163" s="77"/>
      <c r="AB163" s="62"/>
      <c r="AC163" s="62"/>
      <c r="AD163" s="62"/>
      <c r="AE163" s="62"/>
      <c r="AF163" s="62"/>
      <c r="AG163" s="62"/>
      <c r="AH163" s="62"/>
      <c r="AI163" s="57"/>
      <c r="AJ163" s="62"/>
      <c r="AK163" s="62"/>
      <c r="AL163" s="78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77"/>
      <c r="BC163" s="78"/>
    </row>
    <row r="164" spans="1:55" ht="25.15" hidden="1" customHeight="1">
      <c r="A164" s="554"/>
      <c r="B164" s="157" t="s">
        <v>6768</v>
      </c>
      <c r="C164" s="157" t="s">
        <v>11873</v>
      </c>
      <c r="D164" s="157" t="s">
        <v>6768</v>
      </c>
      <c r="E164" s="157" t="s">
        <v>7278</v>
      </c>
      <c r="F164" s="160">
        <v>2601</v>
      </c>
      <c r="G164" s="160"/>
      <c r="H164" s="160">
        <v>2601</v>
      </c>
      <c r="I164" s="165" t="s">
        <v>171</v>
      </c>
      <c r="J164" s="157" t="s">
        <v>1364</v>
      </c>
      <c r="K164" s="160">
        <v>200</v>
      </c>
      <c r="L164" s="160">
        <v>6</v>
      </c>
      <c r="M164" s="160">
        <v>1</v>
      </c>
      <c r="N164" s="165" t="s">
        <v>1364</v>
      </c>
      <c r="O164" s="160"/>
      <c r="P164" s="160"/>
      <c r="Q164" s="160">
        <v>2601</v>
      </c>
      <c r="R164" s="160"/>
      <c r="S164" s="160">
        <v>100</v>
      </c>
      <c r="T164" s="157"/>
      <c r="U164" s="488">
        <v>2006</v>
      </c>
      <c r="V164" s="200">
        <v>179</v>
      </c>
      <c r="W164" s="165"/>
      <c r="X164" s="62"/>
      <c r="Y164" s="62"/>
      <c r="Z164" s="62"/>
      <c r="AA164" s="77"/>
      <c r="AB164" s="62"/>
      <c r="AC164" s="62"/>
      <c r="AD164" s="62"/>
      <c r="AE164" s="62"/>
      <c r="AF164" s="62"/>
      <c r="AG164" s="62"/>
      <c r="AH164" s="62"/>
      <c r="AI164" s="57"/>
      <c r="AJ164" s="62"/>
      <c r="AK164" s="62"/>
      <c r="AL164" s="78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77"/>
      <c r="BC164" s="78"/>
    </row>
    <row r="165" spans="1:55" ht="25.15" hidden="1" customHeight="1">
      <c r="A165" s="554"/>
      <c r="B165" s="157" t="s">
        <v>6768</v>
      </c>
      <c r="C165" s="157" t="s">
        <v>11874</v>
      </c>
      <c r="D165" s="157" t="s">
        <v>6768</v>
      </c>
      <c r="E165" s="157" t="s">
        <v>7278</v>
      </c>
      <c r="F165" s="160">
        <v>1115</v>
      </c>
      <c r="G165" s="160"/>
      <c r="H165" s="160">
        <v>1115</v>
      </c>
      <c r="I165" s="165" t="s">
        <v>171</v>
      </c>
      <c r="J165" s="157" t="s">
        <v>3455</v>
      </c>
      <c r="K165" s="160"/>
      <c r="L165" s="160">
        <v>4</v>
      </c>
      <c r="M165" s="160">
        <v>1</v>
      </c>
      <c r="N165" s="165" t="s">
        <v>142</v>
      </c>
      <c r="O165" s="160">
        <v>4</v>
      </c>
      <c r="P165" s="160"/>
      <c r="Q165" s="160">
        <v>1115</v>
      </c>
      <c r="R165" s="160"/>
      <c r="S165" s="160"/>
      <c r="T165" s="157"/>
      <c r="U165" s="488">
        <v>2015</v>
      </c>
      <c r="V165" s="200">
        <v>40</v>
      </c>
      <c r="W165" s="165"/>
      <c r="X165" s="62"/>
      <c r="Y165" s="62"/>
      <c r="Z165" s="62"/>
      <c r="AA165" s="77"/>
      <c r="AB165" s="62"/>
      <c r="AC165" s="62"/>
      <c r="AD165" s="62"/>
      <c r="AE165" s="62"/>
      <c r="AF165" s="62"/>
      <c r="AG165" s="62"/>
      <c r="AH165" s="62"/>
      <c r="AI165" s="57"/>
      <c r="AJ165" s="62"/>
      <c r="AK165" s="62"/>
      <c r="AL165" s="78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77"/>
      <c r="BC165" s="78"/>
    </row>
    <row r="166" spans="1:55" ht="25.15" hidden="1" customHeight="1">
      <c r="A166" s="554"/>
      <c r="B166" s="157" t="s">
        <v>6779</v>
      </c>
      <c r="C166" s="555" t="s">
        <v>11875</v>
      </c>
      <c r="D166" s="157" t="s">
        <v>6779</v>
      </c>
      <c r="E166" s="157" t="s">
        <v>6779</v>
      </c>
      <c r="F166" s="160">
        <v>5773</v>
      </c>
      <c r="G166" s="160"/>
      <c r="H166" s="160"/>
      <c r="I166" s="160" t="s">
        <v>171</v>
      </c>
      <c r="J166" s="157" t="s">
        <v>1364</v>
      </c>
      <c r="K166" s="160"/>
      <c r="L166" s="160"/>
      <c r="M166" s="160">
        <v>1</v>
      </c>
      <c r="N166" s="160" t="s">
        <v>1364</v>
      </c>
      <c r="O166" s="160"/>
      <c r="P166" s="160"/>
      <c r="Q166" s="160">
        <v>5773</v>
      </c>
      <c r="R166" s="160"/>
      <c r="S166" s="160"/>
      <c r="T166" s="157"/>
      <c r="U166" s="157">
        <v>2008</v>
      </c>
      <c r="V166" s="160"/>
      <c r="W166" s="165"/>
      <c r="X166" s="62"/>
      <c r="Y166" s="62"/>
      <c r="Z166" s="62"/>
      <c r="AA166" s="77"/>
      <c r="AB166" s="62"/>
      <c r="AC166" s="62"/>
      <c r="AD166" s="62"/>
      <c r="AE166" s="62"/>
      <c r="AF166" s="62"/>
      <c r="AG166" s="62"/>
      <c r="AH166" s="62"/>
      <c r="AI166" s="57"/>
      <c r="AJ166" s="62"/>
      <c r="AK166" s="62"/>
      <c r="AL166" s="78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  <c r="BA166" s="62"/>
      <c r="BB166" s="77"/>
      <c r="BC166" s="78"/>
    </row>
    <row r="167" spans="1:55" ht="25.15" hidden="1" customHeight="1">
      <c r="A167" s="164"/>
      <c r="B167" s="157" t="s">
        <v>6803</v>
      </c>
      <c r="C167" s="157" t="s">
        <v>11876</v>
      </c>
      <c r="D167" s="157" t="s">
        <v>6803</v>
      </c>
      <c r="E167" s="157" t="s">
        <v>6803</v>
      </c>
      <c r="F167" s="160">
        <v>28315</v>
      </c>
      <c r="G167" s="160"/>
      <c r="H167" s="160"/>
      <c r="I167" s="165" t="s">
        <v>171</v>
      </c>
      <c r="J167" s="157" t="s">
        <v>711</v>
      </c>
      <c r="K167" s="160">
        <v>200</v>
      </c>
      <c r="L167" s="160">
        <v>6</v>
      </c>
      <c r="M167" s="160">
        <v>1</v>
      </c>
      <c r="N167" s="165" t="s">
        <v>711</v>
      </c>
      <c r="O167" s="160">
        <v>6</v>
      </c>
      <c r="P167" s="160">
        <v>200</v>
      </c>
      <c r="Q167" s="160">
        <v>2250</v>
      </c>
      <c r="R167" s="160"/>
      <c r="S167" s="160"/>
      <c r="T167" s="157"/>
      <c r="U167" s="488">
        <v>2008</v>
      </c>
      <c r="V167" s="200">
        <v>150</v>
      </c>
      <c r="W167" s="165"/>
    </row>
    <row r="168" spans="1:55" ht="25.15" hidden="1" customHeight="1">
      <c r="A168" s="198" t="s">
        <v>2474</v>
      </c>
      <c r="B168" s="157" t="s">
        <v>2451</v>
      </c>
      <c r="C168" s="534">
        <f>COUNTA(C169:C181)</f>
        <v>13</v>
      </c>
      <c r="D168" s="157"/>
      <c r="E168" s="157"/>
      <c r="F168" s="160">
        <f>SUM(F169:F181)</f>
        <v>312416</v>
      </c>
      <c r="G168" s="160">
        <f>SUM(G169:G181)</f>
        <v>1683</v>
      </c>
      <c r="H168" s="160">
        <f>SUM(H169:H181)</f>
        <v>2429</v>
      </c>
      <c r="I168" s="165"/>
      <c r="J168" s="157"/>
      <c r="K168" s="160"/>
      <c r="L168" s="160"/>
      <c r="M168" s="160"/>
      <c r="N168" s="165"/>
      <c r="O168" s="160"/>
      <c r="P168" s="160"/>
      <c r="Q168" s="160"/>
      <c r="R168" s="160"/>
      <c r="S168" s="160"/>
      <c r="T168" s="157"/>
      <c r="U168" s="157"/>
      <c r="V168" s="160"/>
      <c r="W168" s="165"/>
    </row>
    <row r="169" spans="1:55" ht="25.15" hidden="1" customHeight="1">
      <c r="A169" s="164"/>
      <c r="B169" s="157" t="s">
        <v>7359</v>
      </c>
      <c r="C169" s="157" t="s">
        <v>11884</v>
      </c>
      <c r="D169" s="157" t="s">
        <v>7359</v>
      </c>
      <c r="E169" s="157" t="s">
        <v>7363</v>
      </c>
      <c r="F169" s="160">
        <v>10080</v>
      </c>
      <c r="G169" s="160">
        <v>128</v>
      </c>
      <c r="H169" s="160">
        <v>227</v>
      </c>
      <c r="I169" s="165" t="s">
        <v>171</v>
      </c>
      <c r="J169" s="157" t="s">
        <v>5105</v>
      </c>
      <c r="K169" s="160">
        <v>200</v>
      </c>
      <c r="L169" s="160">
        <v>6</v>
      </c>
      <c r="M169" s="160">
        <v>1</v>
      </c>
      <c r="N169" s="165" t="s">
        <v>5105</v>
      </c>
      <c r="O169" s="160">
        <v>42</v>
      </c>
      <c r="P169" s="160">
        <v>100</v>
      </c>
      <c r="Q169" s="556">
        <v>5142</v>
      </c>
      <c r="R169" s="160">
        <v>0</v>
      </c>
      <c r="S169" s="160">
        <v>100</v>
      </c>
      <c r="T169" s="157" t="s">
        <v>173</v>
      </c>
      <c r="U169" s="157">
        <v>2010</v>
      </c>
      <c r="V169" s="160">
        <v>1500</v>
      </c>
      <c r="W169" s="165"/>
    </row>
    <row r="170" spans="1:55" ht="25.15" hidden="1" customHeight="1">
      <c r="A170" s="164"/>
      <c r="B170" s="157" t="s">
        <v>7365</v>
      </c>
      <c r="C170" s="157" t="s">
        <v>11885</v>
      </c>
      <c r="D170" s="157" t="s">
        <v>7365</v>
      </c>
      <c r="E170" s="157" t="s">
        <v>11886</v>
      </c>
      <c r="F170" s="160">
        <v>4850</v>
      </c>
      <c r="G170" s="160"/>
      <c r="H170" s="160"/>
      <c r="I170" s="165" t="s">
        <v>171</v>
      </c>
      <c r="J170" s="157" t="s">
        <v>142</v>
      </c>
      <c r="K170" s="160">
        <v>125</v>
      </c>
      <c r="L170" s="160">
        <v>6</v>
      </c>
      <c r="M170" s="160">
        <v>1</v>
      </c>
      <c r="N170" s="165" t="s">
        <v>142</v>
      </c>
      <c r="O170" s="160">
        <v>30</v>
      </c>
      <c r="P170" s="160">
        <v>62</v>
      </c>
      <c r="Q170" s="556">
        <v>2975</v>
      </c>
      <c r="R170" s="160"/>
      <c r="S170" s="160"/>
      <c r="T170" s="157"/>
      <c r="U170" s="157"/>
      <c r="V170" s="160"/>
      <c r="W170" s="165"/>
    </row>
    <row r="171" spans="1:55" ht="25.15" hidden="1" customHeight="1">
      <c r="A171" s="543"/>
      <c r="B171" s="157" t="s">
        <v>7377</v>
      </c>
      <c r="C171" s="503" t="s">
        <v>11887</v>
      </c>
      <c r="D171" s="157" t="s">
        <v>7377</v>
      </c>
      <c r="E171" s="157" t="s">
        <v>7377</v>
      </c>
      <c r="F171" s="160">
        <v>28250</v>
      </c>
      <c r="G171" s="160">
        <v>465</v>
      </c>
      <c r="H171" s="160">
        <v>703</v>
      </c>
      <c r="I171" s="165" t="s">
        <v>171</v>
      </c>
      <c r="J171" s="157" t="s">
        <v>142</v>
      </c>
      <c r="K171" s="160">
        <v>200</v>
      </c>
      <c r="L171" s="160"/>
      <c r="M171" s="160">
        <v>1</v>
      </c>
      <c r="N171" s="165" t="s">
        <v>142</v>
      </c>
      <c r="O171" s="160">
        <v>50</v>
      </c>
      <c r="P171" s="160">
        <v>100</v>
      </c>
      <c r="Q171" s="160">
        <v>5000</v>
      </c>
      <c r="R171" s="160">
        <v>500</v>
      </c>
      <c r="S171" s="160">
        <v>700</v>
      </c>
      <c r="T171" s="157"/>
      <c r="U171" s="157"/>
      <c r="V171" s="160"/>
      <c r="W171" s="165"/>
    </row>
    <row r="172" spans="1:55" s="1321" customFormat="1" ht="25.15" hidden="1" customHeight="1">
      <c r="A172" s="543"/>
      <c r="B172" s="1299" t="s">
        <v>2055</v>
      </c>
      <c r="C172" s="1333" t="s">
        <v>11888</v>
      </c>
      <c r="D172" s="1299" t="s">
        <v>2055</v>
      </c>
      <c r="E172" s="1299" t="s">
        <v>2055</v>
      </c>
      <c r="F172" s="1300">
        <v>5000</v>
      </c>
      <c r="G172" s="1300"/>
      <c r="H172" s="1300"/>
      <c r="I172" s="709" t="s">
        <v>171</v>
      </c>
      <c r="J172" s="1299" t="s">
        <v>142</v>
      </c>
      <c r="K172" s="1300">
        <v>200</v>
      </c>
      <c r="L172" s="1300">
        <v>6</v>
      </c>
      <c r="M172" s="1300">
        <v>1</v>
      </c>
      <c r="N172" s="709" t="s">
        <v>142</v>
      </c>
      <c r="O172" s="1300">
        <v>50</v>
      </c>
      <c r="P172" s="1300">
        <v>100</v>
      </c>
      <c r="Q172" s="1300">
        <v>4000</v>
      </c>
      <c r="R172" s="1300"/>
      <c r="S172" s="1300"/>
      <c r="T172" s="1299"/>
      <c r="U172" s="1299"/>
      <c r="V172" s="1300"/>
      <c r="W172" s="709"/>
    </row>
    <row r="173" spans="1:55" ht="25.15" hidden="1" customHeight="1">
      <c r="A173" s="164"/>
      <c r="B173" s="157" t="s">
        <v>2055</v>
      </c>
      <c r="C173" s="170" t="s">
        <v>11889</v>
      </c>
      <c r="D173" s="157" t="s">
        <v>2055</v>
      </c>
      <c r="E173" s="157" t="s">
        <v>2055</v>
      </c>
      <c r="F173" s="160">
        <v>20000</v>
      </c>
      <c r="G173" s="160"/>
      <c r="H173" s="160"/>
      <c r="I173" s="165" t="s">
        <v>171</v>
      </c>
      <c r="J173" s="157" t="s">
        <v>142</v>
      </c>
      <c r="K173" s="160">
        <v>200</v>
      </c>
      <c r="L173" s="160">
        <v>6</v>
      </c>
      <c r="M173" s="160">
        <v>1</v>
      </c>
      <c r="N173" s="165" t="s">
        <v>142</v>
      </c>
      <c r="O173" s="160">
        <v>23</v>
      </c>
      <c r="P173" s="160">
        <v>81</v>
      </c>
      <c r="Q173" s="160">
        <v>5000</v>
      </c>
      <c r="R173" s="160">
        <v>300</v>
      </c>
      <c r="S173" s="160">
        <v>300</v>
      </c>
      <c r="T173" s="157" t="s">
        <v>4922</v>
      </c>
      <c r="U173" s="157">
        <v>2013</v>
      </c>
      <c r="V173" s="160">
        <v>5000</v>
      </c>
      <c r="W173" s="165"/>
    </row>
    <row r="174" spans="1:55" ht="24.4" hidden="1" customHeight="1">
      <c r="A174" s="164"/>
      <c r="B174" s="157" t="s">
        <v>2060</v>
      </c>
      <c r="C174" s="170" t="s">
        <v>11890</v>
      </c>
      <c r="D174" s="157" t="s">
        <v>2060</v>
      </c>
      <c r="E174" s="157" t="s">
        <v>2060</v>
      </c>
      <c r="F174" s="160">
        <v>83909</v>
      </c>
      <c r="G174" s="160">
        <v>869</v>
      </c>
      <c r="H174" s="160">
        <v>1149</v>
      </c>
      <c r="I174" s="165" t="s">
        <v>171</v>
      </c>
      <c r="J174" s="157" t="s">
        <v>142</v>
      </c>
      <c r="K174" s="160">
        <v>200</v>
      </c>
      <c r="L174" s="160">
        <v>6</v>
      </c>
      <c r="M174" s="160">
        <v>1</v>
      </c>
      <c r="N174" s="165" t="s">
        <v>142</v>
      </c>
      <c r="O174" s="160">
        <v>23</v>
      </c>
      <c r="P174" s="160">
        <v>81</v>
      </c>
      <c r="Q174" s="160">
        <v>3858</v>
      </c>
      <c r="R174" s="160">
        <v>140</v>
      </c>
      <c r="S174" s="160">
        <v>140</v>
      </c>
      <c r="T174" s="157"/>
      <c r="U174" s="157"/>
      <c r="V174" s="160"/>
      <c r="W174" s="165"/>
    </row>
    <row r="175" spans="1:55" ht="24.75" hidden="1" customHeight="1">
      <c r="A175" s="164"/>
      <c r="B175" s="157" t="s">
        <v>2060</v>
      </c>
      <c r="C175" s="170" t="s">
        <v>11891</v>
      </c>
      <c r="D175" s="157" t="s">
        <v>2060</v>
      </c>
      <c r="E175" s="157" t="s">
        <v>2060</v>
      </c>
      <c r="F175" s="160"/>
      <c r="G175" s="160">
        <v>103</v>
      </c>
      <c r="H175" s="160">
        <v>149</v>
      </c>
      <c r="I175" s="165" t="s">
        <v>171</v>
      </c>
      <c r="J175" s="157" t="s">
        <v>5105</v>
      </c>
      <c r="K175" s="160">
        <v>200</v>
      </c>
      <c r="L175" s="160">
        <v>6</v>
      </c>
      <c r="M175" s="160">
        <v>1</v>
      </c>
      <c r="N175" s="165" t="s">
        <v>9325</v>
      </c>
      <c r="O175" s="160">
        <v>25</v>
      </c>
      <c r="P175" s="160">
        <v>84</v>
      </c>
      <c r="Q175" s="160">
        <v>3412</v>
      </c>
      <c r="R175" s="160">
        <v>400</v>
      </c>
      <c r="S175" s="160">
        <v>400</v>
      </c>
      <c r="T175" s="157" t="s">
        <v>7625</v>
      </c>
      <c r="U175" s="157">
        <v>2012</v>
      </c>
      <c r="V175" s="160"/>
      <c r="W175" s="165" t="s">
        <v>11892</v>
      </c>
    </row>
    <row r="176" spans="1:55" ht="24.75" hidden="1" customHeight="1">
      <c r="A176" s="164"/>
      <c r="B176" s="157" t="s">
        <v>2060</v>
      </c>
      <c r="C176" s="170" t="s">
        <v>15179</v>
      </c>
      <c r="D176" s="157" t="s">
        <v>2060</v>
      </c>
      <c r="E176" s="157" t="s">
        <v>2060</v>
      </c>
      <c r="F176" s="160">
        <v>10600</v>
      </c>
      <c r="G176" s="160"/>
      <c r="H176" s="160"/>
      <c r="I176" s="165" t="s">
        <v>171</v>
      </c>
      <c r="J176" s="157" t="s">
        <v>142</v>
      </c>
      <c r="K176" s="160">
        <v>200</v>
      </c>
      <c r="L176" s="160">
        <v>10</v>
      </c>
      <c r="M176" s="160">
        <v>1</v>
      </c>
      <c r="N176" s="165" t="s">
        <v>142</v>
      </c>
      <c r="O176" s="160">
        <v>40</v>
      </c>
      <c r="P176" s="160">
        <v>80</v>
      </c>
      <c r="Q176" s="160">
        <v>10600</v>
      </c>
      <c r="R176" s="160"/>
      <c r="S176" s="160"/>
      <c r="T176" s="157"/>
      <c r="U176" s="157">
        <v>2012</v>
      </c>
      <c r="V176" s="160"/>
      <c r="W176" s="165"/>
    </row>
    <row r="177" spans="1:23" ht="24.75" hidden="1" customHeight="1">
      <c r="A177" s="164"/>
      <c r="B177" s="157" t="s">
        <v>7403</v>
      </c>
      <c r="C177" s="157" t="s">
        <v>11893</v>
      </c>
      <c r="D177" s="157" t="s">
        <v>7403</v>
      </c>
      <c r="E177" s="157" t="s">
        <v>7403</v>
      </c>
      <c r="F177" s="160">
        <v>83000</v>
      </c>
      <c r="G177" s="160"/>
      <c r="H177" s="160"/>
      <c r="I177" s="165" t="s">
        <v>171</v>
      </c>
      <c r="J177" s="157" t="s">
        <v>142</v>
      </c>
      <c r="K177" s="160">
        <v>200</v>
      </c>
      <c r="L177" s="160"/>
      <c r="M177" s="160">
        <v>1</v>
      </c>
      <c r="N177" s="165" t="s">
        <v>142</v>
      </c>
      <c r="O177" s="160">
        <v>44</v>
      </c>
      <c r="P177" s="160">
        <v>100</v>
      </c>
      <c r="Q177" s="160">
        <v>3855</v>
      </c>
      <c r="R177" s="160">
        <v>200</v>
      </c>
      <c r="S177" s="160">
        <v>200</v>
      </c>
      <c r="T177" s="157" t="s">
        <v>173</v>
      </c>
      <c r="U177" s="157">
        <v>2005</v>
      </c>
      <c r="V177" s="160">
        <v>700</v>
      </c>
      <c r="W177" s="165"/>
    </row>
    <row r="178" spans="1:23" ht="24.75" hidden="1" customHeight="1">
      <c r="A178" s="164"/>
      <c r="B178" s="157" t="s">
        <v>7413</v>
      </c>
      <c r="C178" s="157" t="s">
        <v>11894</v>
      </c>
      <c r="D178" s="157" t="s">
        <v>7413</v>
      </c>
      <c r="E178" s="157" t="s">
        <v>7413</v>
      </c>
      <c r="F178" s="160">
        <v>3479</v>
      </c>
      <c r="G178" s="160">
        <v>0</v>
      </c>
      <c r="H178" s="160">
        <v>0</v>
      </c>
      <c r="I178" s="165" t="s">
        <v>171</v>
      </c>
      <c r="J178" s="157" t="s">
        <v>142</v>
      </c>
      <c r="K178" s="160">
        <v>200</v>
      </c>
      <c r="L178" s="160">
        <v>6</v>
      </c>
      <c r="M178" s="160">
        <v>1</v>
      </c>
      <c r="N178" s="165" t="s">
        <v>142</v>
      </c>
      <c r="O178" s="160">
        <v>44</v>
      </c>
      <c r="P178" s="160">
        <v>100</v>
      </c>
      <c r="Q178" s="160">
        <v>3432</v>
      </c>
      <c r="R178" s="160">
        <v>0</v>
      </c>
      <c r="S178" s="160">
        <v>200</v>
      </c>
      <c r="T178" s="157"/>
      <c r="U178" s="157">
        <v>2009</v>
      </c>
      <c r="V178" s="160">
        <v>320</v>
      </c>
      <c r="W178" s="165"/>
    </row>
    <row r="179" spans="1:23" ht="24.75" hidden="1" customHeight="1">
      <c r="A179" s="164"/>
      <c r="B179" s="157" t="s">
        <v>7419</v>
      </c>
      <c r="C179" s="157" t="s">
        <v>11895</v>
      </c>
      <c r="D179" s="157" t="s">
        <v>7419</v>
      </c>
      <c r="E179" s="157" t="s">
        <v>7419</v>
      </c>
      <c r="F179" s="160">
        <v>2615</v>
      </c>
      <c r="G179" s="160">
        <v>0</v>
      </c>
      <c r="H179" s="160">
        <v>0</v>
      </c>
      <c r="I179" s="165" t="s">
        <v>171</v>
      </c>
      <c r="J179" s="165" t="s">
        <v>1374</v>
      </c>
      <c r="K179" s="160">
        <v>190</v>
      </c>
      <c r="L179" s="160"/>
      <c r="M179" s="160">
        <v>2</v>
      </c>
      <c r="N179" s="165" t="s">
        <v>5109</v>
      </c>
      <c r="O179" s="160">
        <v>45</v>
      </c>
      <c r="P179" s="160">
        <v>80</v>
      </c>
      <c r="Q179" s="160">
        <v>2615</v>
      </c>
      <c r="R179" s="160">
        <v>0</v>
      </c>
      <c r="S179" s="160">
        <v>0</v>
      </c>
      <c r="T179" s="165"/>
      <c r="U179" s="195">
        <v>1992</v>
      </c>
      <c r="V179" s="160">
        <v>135</v>
      </c>
      <c r="W179" s="165"/>
    </row>
    <row r="180" spans="1:23" ht="24.75" hidden="1" customHeight="1">
      <c r="A180" s="164"/>
      <c r="B180" s="157" t="s">
        <v>7455</v>
      </c>
      <c r="C180" s="157" t="s">
        <v>11896</v>
      </c>
      <c r="D180" s="157" t="s">
        <v>7455</v>
      </c>
      <c r="E180" s="157" t="s">
        <v>7455</v>
      </c>
      <c r="F180" s="160">
        <v>49737</v>
      </c>
      <c r="G180" s="160">
        <v>118</v>
      </c>
      <c r="H180" s="160">
        <v>201</v>
      </c>
      <c r="I180" s="165" t="s">
        <v>171</v>
      </c>
      <c r="J180" s="157" t="s">
        <v>142</v>
      </c>
      <c r="K180" s="160">
        <v>200</v>
      </c>
      <c r="L180" s="160">
        <v>6</v>
      </c>
      <c r="M180" s="160">
        <v>1</v>
      </c>
      <c r="N180" s="165" t="s">
        <v>142</v>
      </c>
      <c r="O180" s="160">
        <v>40</v>
      </c>
      <c r="P180" s="160">
        <v>97</v>
      </c>
      <c r="Q180" s="160">
        <v>4700</v>
      </c>
      <c r="R180" s="160">
        <v>200</v>
      </c>
      <c r="S180" s="160">
        <v>200</v>
      </c>
      <c r="T180" s="157"/>
      <c r="U180" s="157">
        <v>2009</v>
      </c>
      <c r="V180" s="160">
        <v>228</v>
      </c>
      <c r="W180" s="165"/>
    </row>
    <row r="181" spans="1:23" ht="24.75" hidden="1" customHeight="1">
      <c r="A181" s="164"/>
      <c r="B181" s="157" t="s">
        <v>7455</v>
      </c>
      <c r="C181" s="157" t="s">
        <v>11897</v>
      </c>
      <c r="D181" s="157" t="s">
        <v>7455</v>
      </c>
      <c r="E181" s="157" t="s">
        <v>7455</v>
      </c>
      <c r="F181" s="160">
        <v>10896</v>
      </c>
      <c r="G181" s="160"/>
      <c r="H181" s="160"/>
      <c r="I181" s="165" t="s">
        <v>171</v>
      </c>
      <c r="J181" s="157" t="s">
        <v>142</v>
      </c>
      <c r="K181" s="160">
        <v>200</v>
      </c>
      <c r="L181" s="160">
        <v>6</v>
      </c>
      <c r="M181" s="160">
        <v>1</v>
      </c>
      <c r="N181" s="165" t="s">
        <v>142</v>
      </c>
      <c r="O181" s="160">
        <v>42</v>
      </c>
      <c r="P181" s="160">
        <v>100</v>
      </c>
      <c r="Q181" s="160">
        <v>3795</v>
      </c>
      <c r="R181" s="160"/>
      <c r="S181" s="160"/>
      <c r="T181" s="157"/>
      <c r="U181" s="157">
        <v>2009</v>
      </c>
      <c r="V181" s="160">
        <v>244</v>
      </c>
      <c r="W181" s="165"/>
    </row>
    <row r="182" spans="1:23" ht="24.75" hidden="1" customHeight="1">
      <c r="A182" s="198" t="s">
        <v>2475</v>
      </c>
      <c r="B182" s="488" t="s">
        <v>2451</v>
      </c>
      <c r="C182" s="534">
        <f>COUNTA(C183:C199)</f>
        <v>17</v>
      </c>
      <c r="D182" s="157"/>
      <c r="E182" s="157"/>
      <c r="F182" s="160">
        <f>SUM(F183:F199)</f>
        <v>169758</v>
      </c>
      <c r="G182" s="160">
        <f>SUM(G183:G199)</f>
        <v>1666.23</v>
      </c>
      <c r="H182" s="160">
        <f>SUM(H183:H199)</f>
        <v>1666.23</v>
      </c>
      <c r="I182" s="165"/>
      <c r="J182" s="157"/>
      <c r="K182" s="160"/>
      <c r="L182" s="160"/>
      <c r="M182" s="160"/>
      <c r="N182" s="165"/>
      <c r="O182" s="160"/>
      <c r="P182" s="160"/>
      <c r="Q182" s="160"/>
      <c r="R182" s="160"/>
      <c r="S182" s="160"/>
      <c r="T182" s="157"/>
      <c r="U182" s="157"/>
      <c r="V182" s="160"/>
      <c r="W182" s="165"/>
    </row>
    <row r="183" spans="1:23" ht="24.75" hidden="1" customHeight="1">
      <c r="A183" s="543"/>
      <c r="B183" s="157" t="s">
        <v>296</v>
      </c>
      <c r="C183" s="157" t="s">
        <v>8883</v>
      </c>
      <c r="D183" s="157" t="s">
        <v>296</v>
      </c>
      <c r="E183" s="157" t="s">
        <v>299</v>
      </c>
      <c r="F183" s="160">
        <v>5228</v>
      </c>
      <c r="G183" s="160">
        <v>228</v>
      </c>
      <c r="H183" s="160">
        <v>228</v>
      </c>
      <c r="I183" s="165" t="s">
        <v>171</v>
      </c>
      <c r="J183" s="157" t="s">
        <v>142</v>
      </c>
      <c r="K183" s="160">
        <v>125</v>
      </c>
      <c r="L183" s="160">
        <v>8</v>
      </c>
      <c r="M183" s="160">
        <v>1</v>
      </c>
      <c r="N183" s="165" t="s">
        <v>142</v>
      </c>
      <c r="O183" s="160">
        <v>33</v>
      </c>
      <c r="P183" s="160">
        <v>67</v>
      </c>
      <c r="Q183" s="160">
        <v>2222</v>
      </c>
      <c r="R183" s="160"/>
      <c r="S183" s="160">
        <v>150</v>
      </c>
      <c r="T183" s="157" t="s">
        <v>173</v>
      </c>
      <c r="U183" s="557">
        <v>1997</v>
      </c>
      <c r="V183" s="160">
        <v>450</v>
      </c>
      <c r="W183" s="165"/>
    </row>
    <row r="184" spans="1:23" ht="24.6" hidden="1" customHeight="1">
      <c r="A184" s="164"/>
      <c r="B184" s="157" t="s">
        <v>296</v>
      </c>
      <c r="C184" s="157" t="s">
        <v>8884</v>
      </c>
      <c r="D184" s="157" t="s">
        <v>296</v>
      </c>
      <c r="E184" s="157" t="s">
        <v>299</v>
      </c>
      <c r="F184" s="160">
        <v>2047</v>
      </c>
      <c r="G184" s="160">
        <v>65</v>
      </c>
      <c r="H184" s="160">
        <v>65</v>
      </c>
      <c r="I184" s="165" t="s">
        <v>171</v>
      </c>
      <c r="J184" s="157" t="s">
        <v>8885</v>
      </c>
      <c r="K184" s="160">
        <v>147</v>
      </c>
      <c r="L184" s="160">
        <v>4.5999999999999996</v>
      </c>
      <c r="M184" s="160">
        <v>1</v>
      </c>
      <c r="N184" s="165" t="s">
        <v>8886</v>
      </c>
      <c r="O184" s="160"/>
      <c r="P184" s="160"/>
      <c r="Q184" s="160">
        <v>2100</v>
      </c>
      <c r="R184" s="160"/>
      <c r="S184" s="160"/>
      <c r="T184" s="157"/>
      <c r="U184" s="157">
        <v>2003</v>
      </c>
      <c r="V184" s="160">
        <v>224</v>
      </c>
      <c r="W184" s="165"/>
    </row>
    <row r="185" spans="1:23" ht="34.5" hidden="1" customHeight="1">
      <c r="A185" s="164"/>
      <c r="B185" s="157" t="s">
        <v>296</v>
      </c>
      <c r="C185" s="157" t="s">
        <v>8887</v>
      </c>
      <c r="D185" s="157" t="s">
        <v>296</v>
      </c>
      <c r="E185" s="157" t="s">
        <v>299</v>
      </c>
      <c r="F185" s="160">
        <v>2347</v>
      </c>
      <c r="G185" s="160"/>
      <c r="H185" s="160"/>
      <c r="I185" s="165" t="s">
        <v>171</v>
      </c>
      <c r="J185" s="157" t="s">
        <v>3300</v>
      </c>
      <c r="K185" s="160">
        <v>240</v>
      </c>
      <c r="L185" s="160">
        <v>6</v>
      </c>
      <c r="M185" s="160">
        <v>1</v>
      </c>
      <c r="N185" s="165"/>
      <c r="O185" s="160"/>
      <c r="P185" s="160"/>
      <c r="Q185" s="160">
        <v>2400</v>
      </c>
      <c r="R185" s="160"/>
      <c r="S185" s="160"/>
      <c r="T185" s="157"/>
      <c r="U185" s="157">
        <v>2005</v>
      </c>
      <c r="V185" s="160">
        <v>80</v>
      </c>
      <c r="W185" s="165"/>
    </row>
    <row r="186" spans="1:23" ht="24.6" hidden="1" customHeight="1">
      <c r="A186" s="164"/>
      <c r="B186" s="157" t="s">
        <v>296</v>
      </c>
      <c r="C186" s="157" t="s">
        <v>8888</v>
      </c>
      <c r="D186" s="157" t="s">
        <v>296</v>
      </c>
      <c r="E186" s="157" t="s">
        <v>8889</v>
      </c>
      <c r="F186" s="160">
        <v>6393</v>
      </c>
      <c r="G186" s="160"/>
      <c r="H186" s="160"/>
      <c r="I186" s="165" t="s">
        <v>171</v>
      </c>
      <c r="J186" s="157" t="s">
        <v>8890</v>
      </c>
      <c r="K186" s="160" t="s">
        <v>8891</v>
      </c>
      <c r="L186" s="160" t="s">
        <v>8892</v>
      </c>
      <c r="M186" s="160">
        <v>3</v>
      </c>
      <c r="N186" s="165" t="s">
        <v>8890</v>
      </c>
      <c r="O186" s="160"/>
      <c r="P186" s="160"/>
      <c r="Q186" s="160">
        <v>3420</v>
      </c>
      <c r="R186" s="160"/>
      <c r="S186" s="160"/>
      <c r="T186" s="157"/>
      <c r="U186" s="157">
        <v>2006</v>
      </c>
      <c r="V186" s="160">
        <v>36</v>
      </c>
      <c r="W186" s="165"/>
    </row>
    <row r="187" spans="1:23" ht="24.6" hidden="1" customHeight="1">
      <c r="A187" s="164"/>
      <c r="B187" s="157" t="s">
        <v>296</v>
      </c>
      <c r="C187" s="157" t="s">
        <v>8893</v>
      </c>
      <c r="D187" s="157" t="s">
        <v>296</v>
      </c>
      <c r="E187" s="157" t="s">
        <v>299</v>
      </c>
      <c r="F187" s="160">
        <v>1200</v>
      </c>
      <c r="G187" s="160"/>
      <c r="H187" s="160"/>
      <c r="I187" s="165" t="s">
        <v>171</v>
      </c>
      <c r="J187" s="157" t="s">
        <v>5105</v>
      </c>
      <c r="K187" s="160">
        <v>200</v>
      </c>
      <c r="L187" s="160">
        <v>6</v>
      </c>
      <c r="M187" s="160">
        <v>1</v>
      </c>
      <c r="N187" s="165" t="s">
        <v>5105</v>
      </c>
      <c r="O187" s="160">
        <v>25</v>
      </c>
      <c r="P187" s="160">
        <v>82</v>
      </c>
      <c r="Q187" s="160">
        <v>3373</v>
      </c>
      <c r="R187" s="160">
        <v>1317</v>
      </c>
      <c r="S187" s="160">
        <v>1317</v>
      </c>
      <c r="T187" s="157" t="s">
        <v>173</v>
      </c>
      <c r="U187" s="557">
        <v>2011</v>
      </c>
      <c r="V187" s="160">
        <v>2631</v>
      </c>
      <c r="W187" s="165"/>
    </row>
    <row r="188" spans="1:23" ht="24.6" hidden="1" customHeight="1">
      <c r="A188" s="164"/>
      <c r="B188" s="157" t="s">
        <v>7915</v>
      </c>
      <c r="C188" s="157" t="s">
        <v>8894</v>
      </c>
      <c r="D188" s="157" t="s">
        <v>7915</v>
      </c>
      <c r="E188" s="157" t="s">
        <v>7915</v>
      </c>
      <c r="F188" s="160"/>
      <c r="G188" s="160"/>
      <c r="H188" s="160"/>
      <c r="I188" s="165" t="s">
        <v>171</v>
      </c>
      <c r="J188" s="157" t="s">
        <v>5105</v>
      </c>
      <c r="K188" s="160">
        <v>200</v>
      </c>
      <c r="L188" s="160">
        <v>6</v>
      </c>
      <c r="M188" s="160">
        <v>1</v>
      </c>
      <c r="N188" s="165" t="s">
        <v>142</v>
      </c>
      <c r="O188" s="160">
        <v>26</v>
      </c>
      <c r="P188" s="160">
        <v>58</v>
      </c>
      <c r="Q188" s="160">
        <v>2034</v>
      </c>
      <c r="R188" s="160">
        <v>550</v>
      </c>
      <c r="S188" s="160">
        <v>550</v>
      </c>
      <c r="T188" s="157" t="s">
        <v>173</v>
      </c>
      <c r="U188" s="557">
        <v>2010</v>
      </c>
      <c r="V188" s="160">
        <v>820</v>
      </c>
      <c r="W188" s="510" t="s">
        <v>8895</v>
      </c>
    </row>
    <row r="189" spans="1:23" ht="24.6" hidden="1" customHeight="1">
      <c r="A189" s="164"/>
      <c r="B189" s="157" t="s">
        <v>7915</v>
      </c>
      <c r="C189" s="157" t="s">
        <v>8896</v>
      </c>
      <c r="D189" s="157" t="s">
        <v>7915</v>
      </c>
      <c r="E189" s="157" t="s">
        <v>7915</v>
      </c>
      <c r="F189" s="160"/>
      <c r="G189" s="160"/>
      <c r="H189" s="160"/>
      <c r="I189" s="165" t="s">
        <v>171</v>
      </c>
      <c r="J189" s="157" t="s">
        <v>142</v>
      </c>
      <c r="K189" s="160">
        <v>200</v>
      </c>
      <c r="L189" s="160">
        <v>6</v>
      </c>
      <c r="M189" s="160">
        <v>1</v>
      </c>
      <c r="N189" s="165" t="s">
        <v>142</v>
      </c>
      <c r="O189" s="160">
        <v>26</v>
      </c>
      <c r="P189" s="160">
        <v>58</v>
      </c>
      <c r="Q189" s="160">
        <v>2034</v>
      </c>
      <c r="R189" s="160">
        <v>20</v>
      </c>
      <c r="S189" s="160">
        <v>80</v>
      </c>
      <c r="T189" s="157" t="s">
        <v>8897</v>
      </c>
      <c r="U189" s="557">
        <v>2013</v>
      </c>
      <c r="V189" s="160">
        <v>400</v>
      </c>
      <c r="W189" s="165" t="s">
        <v>8898</v>
      </c>
    </row>
    <row r="190" spans="1:23" ht="24.6" hidden="1" customHeight="1">
      <c r="A190" s="164"/>
      <c r="B190" s="157" t="s">
        <v>712</v>
      </c>
      <c r="C190" s="157" t="s">
        <v>8899</v>
      </c>
      <c r="D190" s="157" t="s">
        <v>712</v>
      </c>
      <c r="E190" s="157" t="s">
        <v>7938</v>
      </c>
      <c r="F190" s="160">
        <v>3885</v>
      </c>
      <c r="G190" s="160">
        <v>0</v>
      </c>
      <c r="H190" s="160">
        <v>0</v>
      </c>
      <c r="I190" s="165" t="s">
        <v>171</v>
      </c>
      <c r="J190" s="157" t="s">
        <v>142</v>
      </c>
      <c r="K190" s="160">
        <v>200</v>
      </c>
      <c r="L190" s="160">
        <v>8</v>
      </c>
      <c r="M190" s="160">
        <v>1</v>
      </c>
      <c r="N190" s="165" t="s">
        <v>142</v>
      </c>
      <c r="O190" s="160"/>
      <c r="P190" s="160"/>
      <c r="Q190" s="160">
        <v>2975</v>
      </c>
      <c r="R190" s="160">
        <v>500</v>
      </c>
      <c r="S190" s="160">
        <v>500</v>
      </c>
      <c r="T190" s="157" t="s">
        <v>173</v>
      </c>
      <c r="U190" s="557">
        <v>2005</v>
      </c>
      <c r="V190" s="160">
        <v>1050</v>
      </c>
      <c r="W190" s="165"/>
    </row>
    <row r="191" spans="1:23" ht="24.6" hidden="1" customHeight="1">
      <c r="A191" s="164"/>
      <c r="B191" s="157" t="s">
        <v>712</v>
      </c>
      <c r="C191" s="157" t="s">
        <v>8900</v>
      </c>
      <c r="D191" s="157" t="s">
        <v>712</v>
      </c>
      <c r="E191" s="157" t="s">
        <v>7938</v>
      </c>
      <c r="F191" s="160"/>
      <c r="G191" s="160"/>
      <c r="H191" s="160"/>
      <c r="I191" s="165" t="s">
        <v>171</v>
      </c>
      <c r="J191" s="157" t="s">
        <v>8901</v>
      </c>
      <c r="K191" s="160">
        <v>250</v>
      </c>
      <c r="L191" s="160">
        <v>8</v>
      </c>
      <c r="M191" s="160">
        <v>2</v>
      </c>
      <c r="N191" s="165"/>
      <c r="O191" s="160"/>
      <c r="P191" s="160"/>
      <c r="Q191" s="160">
        <v>2000</v>
      </c>
      <c r="R191" s="160">
        <v>300</v>
      </c>
      <c r="S191" s="160">
        <v>300</v>
      </c>
      <c r="T191" s="157" t="s">
        <v>173</v>
      </c>
      <c r="U191" s="557">
        <v>2005</v>
      </c>
      <c r="V191" s="160"/>
      <c r="W191" s="165" t="s">
        <v>8902</v>
      </c>
    </row>
    <row r="192" spans="1:23" ht="24.6" hidden="1" customHeight="1">
      <c r="A192" s="164"/>
      <c r="B192" s="157" t="s">
        <v>712</v>
      </c>
      <c r="C192" s="157" t="s">
        <v>8903</v>
      </c>
      <c r="D192" s="157" t="s">
        <v>712</v>
      </c>
      <c r="E192" s="157" t="s">
        <v>712</v>
      </c>
      <c r="F192" s="160">
        <v>1560</v>
      </c>
      <c r="G192" s="427"/>
      <c r="H192" s="427"/>
      <c r="I192" s="165" t="s">
        <v>171</v>
      </c>
      <c r="J192" s="157" t="s">
        <v>8901</v>
      </c>
      <c r="K192" s="160">
        <v>190</v>
      </c>
      <c r="L192" s="160">
        <v>5</v>
      </c>
      <c r="M192" s="160">
        <v>2</v>
      </c>
      <c r="N192" s="165"/>
      <c r="O192" s="160"/>
      <c r="P192" s="160"/>
      <c r="Q192" s="160">
        <v>1560</v>
      </c>
      <c r="R192" s="160"/>
      <c r="S192" s="160"/>
      <c r="T192" s="157"/>
      <c r="U192" s="557">
        <v>2005</v>
      </c>
      <c r="V192" s="160">
        <v>7966</v>
      </c>
      <c r="W192" s="165"/>
    </row>
    <row r="193" spans="1:23" ht="24.6" hidden="1" customHeight="1">
      <c r="A193" s="164"/>
      <c r="B193" s="157" t="s">
        <v>712</v>
      </c>
      <c r="C193" s="157" t="s">
        <v>8904</v>
      </c>
      <c r="D193" s="157" t="s">
        <v>712</v>
      </c>
      <c r="E193" s="157" t="s">
        <v>7938</v>
      </c>
      <c r="F193" s="160">
        <v>15000</v>
      </c>
      <c r="G193" s="160"/>
      <c r="H193" s="160"/>
      <c r="I193" s="165" t="s">
        <v>171</v>
      </c>
      <c r="J193" s="157" t="s">
        <v>8905</v>
      </c>
      <c r="K193" s="160"/>
      <c r="L193" s="160"/>
      <c r="M193" s="160"/>
      <c r="N193" s="165" t="s">
        <v>8906</v>
      </c>
      <c r="O193" s="160"/>
      <c r="P193" s="160"/>
      <c r="Q193" s="160">
        <v>15000</v>
      </c>
      <c r="R193" s="160"/>
      <c r="S193" s="160"/>
      <c r="T193" s="157"/>
      <c r="U193" s="557">
        <v>2005</v>
      </c>
      <c r="V193" s="160">
        <v>1700</v>
      </c>
      <c r="W193" s="165"/>
    </row>
    <row r="194" spans="1:23" ht="24.6" hidden="1" customHeight="1">
      <c r="A194" s="164"/>
      <c r="B194" s="503" t="s">
        <v>7953</v>
      </c>
      <c r="C194" s="170" t="s">
        <v>8907</v>
      </c>
      <c r="D194" s="503" t="s">
        <v>7953</v>
      </c>
      <c r="E194" s="503" t="s">
        <v>7955</v>
      </c>
      <c r="F194" s="535">
        <v>9150</v>
      </c>
      <c r="G194" s="558">
        <v>387.23</v>
      </c>
      <c r="H194" s="558">
        <v>387.23</v>
      </c>
      <c r="I194" s="536" t="s">
        <v>171</v>
      </c>
      <c r="J194" s="170" t="s">
        <v>5105</v>
      </c>
      <c r="K194" s="535"/>
      <c r="L194" s="535"/>
      <c r="M194" s="535"/>
      <c r="N194" s="166" t="s">
        <v>5105</v>
      </c>
      <c r="O194" s="558"/>
      <c r="P194" s="558"/>
      <c r="Q194" s="535"/>
      <c r="R194" s="558">
        <v>240</v>
      </c>
      <c r="S194" s="558"/>
      <c r="T194" s="559" t="s">
        <v>8849</v>
      </c>
      <c r="U194" s="503">
        <v>2015</v>
      </c>
      <c r="V194" s="535">
        <v>2103</v>
      </c>
      <c r="W194" s="560"/>
    </row>
    <row r="195" spans="1:23" ht="24.6" hidden="1" customHeight="1">
      <c r="A195" s="164"/>
      <c r="B195" s="165" t="s">
        <v>715</v>
      </c>
      <c r="C195" s="195" t="s">
        <v>8908</v>
      </c>
      <c r="D195" s="165" t="s">
        <v>715</v>
      </c>
      <c r="E195" s="165" t="s">
        <v>5204</v>
      </c>
      <c r="F195" s="160">
        <v>41665</v>
      </c>
      <c r="G195" s="160"/>
      <c r="H195" s="160"/>
      <c r="I195" s="165" t="s">
        <v>171</v>
      </c>
      <c r="J195" s="165"/>
      <c r="K195" s="160"/>
      <c r="L195" s="160"/>
      <c r="M195" s="160"/>
      <c r="N195" s="165" t="s">
        <v>142</v>
      </c>
      <c r="O195" s="160">
        <v>9</v>
      </c>
      <c r="P195" s="160">
        <v>50</v>
      </c>
      <c r="Q195" s="160"/>
      <c r="R195" s="160"/>
      <c r="S195" s="160"/>
      <c r="T195" s="165"/>
      <c r="U195" s="561">
        <v>2007</v>
      </c>
      <c r="V195" s="160">
        <v>30</v>
      </c>
      <c r="W195" s="165"/>
    </row>
    <row r="196" spans="1:23" ht="24.6" hidden="1" customHeight="1">
      <c r="A196" s="164"/>
      <c r="B196" s="157" t="s">
        <v>7987</v>
      </c>
      <c r="C196" s="157" t="s">
        <v>8909</v>
      </c>
      <c r="D196" s="157" t="s">
        <v>7987</v>
      </c>
      <c r="E196" s="157" t="s">
        <v>7987</v>
      </c>
      <c r="F196" s="160">
        <v>66050</v>
      </c>
      <c r="G196" s="160">
        <v>0</v>
      </c>
      <c r="H196" s="160">
        <v>0</v>
      </c>
      <c r="I196" s="165" t="s">
        <v>171</v>
      </c>
      <c r="J196" s="157" t="s">
        <v>711</v>
      </c>
      <c r="K196" s="160">
        <v>200</v>
      </c>
      <c r="L196" s="160">
        <v>7.15</v>
      </c>
      <c r="M196" s="160">
        <v>2</v>
      </c>
      <c r="N196" s="165" t="s">
        <v>711</v>
      </c>
      <c r="O196" s="160">
        <v>35.200000000000003</v>
      </c>
      <c r="P196" s="160">
        <v>64</v>
      </c>
      <c r="Q196" s="160">
        <v>4699</v>
      </c>
      <c r="R196" s="160"/>
      <c r="S196" s="160"/>
      <c r="T196" s="157"/>
      <c r="U196" s="157">
        <v>2009</v>
      </c>
      <c r="V196" s="160">
        <v>148</v>
      </c>
      <c r="W196" s="165"/>
    </row>
    <row r="197" spans="1:23" ht="25.15" hidden="1" customHeight="1">
      <c r="A197" s="164"/>
      <c r="B197" s="157" t="s">
        <v>8007</v>
      </c>
      <c r="C197" s="157" t="s">
        <v>8910</v>
      </c>
      <c r="D197" s="157" t="s">
        <v>8007</v>
      </c>
      <c r="E197" s="157" t="s">
        <v>8007</v>
      </c>
      <c r="F197" s="160">
        <v>13961</v>
      </c>
      <c r="G197" s="160">
        <v>986</v>
      </c>
      <c r="H197" s="160">
        <v>986</v>
      </c>
      <c r="I197" s="165" t="s">
        <v>171</v>
      </c>
      <c r="J197" s="157" t="s">
        <v>8886</v>
      </c>
      <c r="K197" s="160">
        <v>200</v>
      </c>
      <c r="L197" s="160">
        <v>4</v>
      </c>
      <c r="M197" s="160">
        <v>1</v>
      </c>
      <c r="N197" s="165" t="s">
        <v>8886</v>
      </c>
      <c r="O197" s="160"/>
      <c r="P197" s="160"/>
      <c r="Q197" s="160"/>
      <c r="R197" s="160"/>
      <c r="S197" s="160"/>
      <c r="T197" s="157"/>
      <c r="U197" s="157">
        <v>2005</v>
      </c>
      <c r="V197" s="160">
        <v>242</v>
      </c>
      <c r="W197" s="165"/>
    </row>
    <row r="198" spans="1:23" ht="25.15" hidden="1" customHeight="1">
      <c r="A198" s="164"/>
      <c r="B198" s="157" t="s">
        <v>8007</v>
      </c>
      <c r="C198" s="157" t="s">
        <v>8911</v>
      </c>
      <c r="D198" s="157" t="s">
        <v>8007</v>
      </c>
      <c r="E198" s="157" t="s">
        <v>8007</v>
      </c>
      <c r="F198" s="160">
        <v>1272</v>
      </c>
      <c r="G198" s="160"/>
      <c r="H198" s="160"/>
      <c r="I198" s="165" t="s">
        <v>171</v>
      </c>
      <c r="J198" s="157" t="s">
        <v>3300</v>
      </c>
      <c r="K198" s="160">
        <v>197</v>
      </c>
      <c r="L198" s="160">
        <v>3</v>
      </c>
      <c r="M198" s="160">
        <v>1</v>
      </c>
      <c r="N198" s="165" t="s">
        <v>8912</v>
      </c>
      <c r="O198" s="160"/>
      <c r="P198" s="160"/>
      <c r="Q198" s="160"/>
      <c r="R198" s="160"/>
      <c r="S198" s="160"/>
      <c r="T198" s="157"/>
      <c r="U198" s="157">
        <v>2007</v>
      </c>
      <c r="V198" s="160">
        <v>29</v>
      </c>
      <c r="W198" s="165"/>
    </row>
    <row r="199" spans="1:23" ht="25.15" hidden="1" customHeight="1">
      <c r="A199" s="488"/>
      <c r="B199" s="503" t="s">
        <v>2074</v>
      </c>
      <c r="C199" s="503" t="s">
        <v>8913</v>
      </c>
      <c r="D199" s="503" t="s">
        <v>2074</v>
      </c>
      <c r="E199" s="503" t="s">
        <v>2074</v>
      </c>
      <c r="F199" s="535"/>
      <c r="G199" s="558"/>
      <c r="H199" s="558"/>
      <c r="I199" s="536" t="s">
        <v>171</v>
      </c>
      <c r="J199" s="170" t="s">
        <v>142</v>
      </c>
      <c r="K199" s="535">
        <v>150</v>
      </c>
      <c r="L199" s="535">
        <v>6</v>
      </c>
      <c r="M199" s="535">
        <v>1</v>
      </c>
      <c r="N199" s="166" t="s">
        <v>8912</v>
      </c>
      <c r="O199" s="558">
        <v>40</v>
      </c>
      <c r="P199" s="558">
        <v>60</v>
      </c>
      <c r="Q199" s="535">
        <v>2400</v>
      </c>
      <c r="R199" s="558"/>
      <c r="S199" s="558"/>
      <c r="T199" s="559"/>
      <c r="U199" s="503">
        <v>2009</v>
      </c>
      <c r="V199" s="535"/>
      <c r="W199" s="166" t="s">
        <v>11883</v>
      </c>
    </row>
    <row r="200" spans="1:23" ht="25.15" hidden="1" customHeight="1">
      <c r="A200" s="198" t="s">
        <v>2476</v>
      </c>
      <c r="B200" s="503" t="s">
        <v>2451</v>
      </c>
      <c r="C200" s="534">
        <f>COUNTA(C201:C202)</f>
        <v>2</v>
      </c>
      <c r="D200" s="503"/>
      <c r="E200" s="503"/>
      <c r="F200" s="535">
        <f>SUM(F201:F202)</f>
        <v>19000</v>
      </c>
      <c r="G200" s="535">
        <f>SUM(G201:G202)</f>
        <v>132</v>
      </c>
      <c r="H200" s="535">
        <f>SUM(H201:H202)</f>
        <v>132</v>
      </c>
      <c r="I200" s="536"/>
      <c r="J200" s="170"/>
      <c r="K200" s="535"/>
      <c r="L200" s="535"/>
      <c r="M200" s="535"/>
      <c r="N200" s="166"/>
      <c r="O200" s="558"/>
      <c r="P200" s="558"/>
      <c r="Q200" s="535"/>
      <c r="R200" s="558"/>
      <c r="S200" s="558"/>
      <c r="T200" s="559"/>
      <c r="U200" s="503"/>
      <c r="V200" s="535"/>
      <c r="W200" s="560"/>
    </row>
    <row r="201" spans="1:23" ht="25.15" hidden="1" customHeight="1">
      <c r="A201" s="543"/>
      <c r="B201" s="157" t="s">
        <v>8997</v>
      </c>
      <c r="C201" s="157" t="s">
        <v>10187</v>
      </c>
      <c r="D201" s="157" t="s">
        <v>8999</v>
      </c>
      <c r="E201" s="157" t="s">
        <v>9001</v>
      </c>
      <c r="F201" s="160">
        <v>1000</v>
      </c>
      <c r="G201" s="160">
        <v>0</v>
      </c>
      <c r="H201" s="160">
        <v>0</v>
      </c>
      <c r="I201" s="165" t="s">
        <v>171</v>
      </c>
      <c r="J201" s="157" t="s">
        <v>711</v>
      </c>
      <c r="K201" s="160">
        <v>150</v>
      </c>
      <c r="L201" s="160">
        <v>5</v>
      </c>
      <c r="M201" s="160">
        <v>1</v>
      </c>
      <c r="N201" s="165" t="s">
        <v>711</v>
      </c>
      <c r="O201" s="160">
        <v>20</v>
      </c>
      <c r="P201" s="160">
        <v>50</v>
      </c>
      <c r="Q201" s="160">
        <v>1000</v>
      </c>
      <c r="R201" s="160">
        <v>0</v>
      </c>
      <c r="S201" s="160">
        <v>50</v>
      </c>
      <c r="T201" s="157"/>
      <c r="U201" s="157">
        <v>2008</v>
      </c>
      <c r="V201" s="160">
        <v>60</v>
      </c>
      <c r="W201" s="202"/>
    </row>
    <row r="202" spans="1:23" ht="25.15" hidden="1" customHeight="1">
      <c r="A202" s="562"/>
      <c r="B202" s="157" t="s">
        <v>9012</v>
      </c>
      <c r="C202" s="157" t="s">
        <v>10188</v>
      </c>
      <c r="D202" s="157" t="s">
        <v>8999</v>
      </c>
      <c r="E202" s="157" t="s">
        <v>9185</v>
      </c>
      <c r="F202" s="160">
        <v>18000</v>
      </c>
      <c r="G202" s="160">
        <v>132</v>
      </c>
      <c r="H202" s="160">
        <v>132</v>
      </c>
      <c r="I202" s="165" t="s">
        <v>171</v>
      </c>
      <c r="J202" s="157" t="s">
        <v>711</v>
      </c>
      <c r="K202" s="160">
        <v>200</v>
      </c>
      <c r="L202" s="160">
        <v>8</v>
      </c>
      <c r="M202" s="160">
        <v>1</v>
      </c>
      <c r="N202" s="165" t="s">
        <v>711</v>
      </c>
      <c r="O202" s="160">
        <v>25</v>
      </c>
      <c r="P202" s="160">
        <v>50</v>
      </c>
      <c r="Q202" s="160">
        <v>6054</v>
      </c>
      <c r="R202" s="160">
        <v>500</v>
      </c>
      <c r="S202" s="160">
        <v>500</v>
      </c>
      <c r="T202" s="157" t="s">
        <v>465</v>
      </c>
      <c r="U202" s="157">
        <v>2002</v>
      </c>
      <c r="V202" s="160">
        <v>1500</v>
      </c>
      <c r="W202" s="165"/>
    </row>
  </sheetData>
  <autoFilter ref="A5:W202">
    <filterColumn colId="0">
      <filters>
        <filter val="강원"/>
      </filters>
    </filterColumn>
  </autoFilter>
  <mergeCells count="21">
    <mergeCell ref="A1:D1"/>
    <mergeCell ref="D2:D4"/>
    <mergeCell ref="E2:E4"/>
    <mergeCell ref="A2:A4"/>
    <mergeCell ref="B2:B4"/>
    <mergeCell ref="C2:C4"/>
    <mergeCell ref="F2:F4"/>
    <mergeCell ref="W2:W4"/>
    <mergeCell ref="J3:M3"/>
    <mergeCell ref="N3:P3"/>
    <mergeCell ref="Q3:Q4"/>
    <mergeCell ref="R3:R4"/>
    <mergeCell ref="V2:V4"/>
    <mergeCell ref="R2:T2"/>
    <mergeCell ref="U2:U4"/>
    <mergeCell ref="G2:G4"/>
    <mergeCell ref="S3:S4"/>
    <mergeCell ref="T3:T4"/>
    <mergeCell ref="H2:H4"/>
    <mergeCell ref="J2:Q2"/>
    <mergeCell ref="I2:I4"/>
  </mergeCells>
  <phoneticPr fontId="2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 tint="-0.14999847407452621"/>
  </sheetPr>
  <dimension ref="A1:BE37"/>
  <sheetViews>
    <sheetView view="pageBreakPreview" zoomScale="85" zoomScaleNormal="100" zoomScaleSheetLayoutView="85" workbookViewId="0">
      <pane ySplit="6" topLeftCell="A7" activePane="bottomLeft" state="frozen"/>
      <selection activeCell="A17" sqref="A17:L17"/>
      <selection pane="bottomLeft" activeCell="K12" sqref="K12"/>
    </sheetView>
  </sheetViews>
  <sheetFormatPr defaultColWidth="8.88671875" defaultRowHeight="11.25"/>
  <cols>
    <col min="1" max="1" width="8" style="175" hidden="1" customWidth="1"/>
    <col min="2" max="2" width="3.77734375" style="178" customWidth="1"/>
    <col min="3" max="3" width="5.44140625" style="178" bestFit="1" customWidth="1"/>
    <col min="4" max="4" width="21" style="175" hidden="1" customWidth="1"/>
    <col min="5" max="5" width="10.88671875" style="175" customWidth="1"/>
    <col min="6" max="6" width="6.6640625" style="175" bestFit="1" customWidth="1"/>
    <col min="7" max="8" width="22.21875" style="175" hidden="1" customWidth="1"/>
    <col min="9" max="9" width="12.109375" style="175" customWidth="1"/>
    <col min="10" max="10" width="0.6640625" style="175" hidden="1" customWidth="1"/>
    <col min="11" max="11" width="7.6640625" style="176" customWidth="1"/>
    <col min="12" max="12" width="6.6640625" style="176" customWidth="1"/>
    <col min="13" max="13" width="6.44140625" style="176" bestFit="1" customWidth="1"/>
    <col min="14" max="14" width="9.77734375" style="175" hidden="1" customWidth="1"/>
    <col min="15" max="15" width="8.44140625" style="175" hidden="1" customWidth="1"/>
    <col min="16" max="16" width="8.77734375" style="175" hidden="1" customWidth="1"/>
    <col min="17" max="17" width="7.6640625" style="175" hidden="1" customWidth="1"/>
    <col min="18" max="19" width="5.33203125" style="175" hidden="1" customWidth="1"/>
    <col min="20" max="20" width="8" style="175" hidden="1" customWidth="1"/>
    <col min="21" max="21" width="7.44140625" style="175" hidden="1" customWidth="1"/>
    <col min="22" max="22" width="0.44140625" style="175" hidden="1" customWidth="1"/>
    <col min="23" max="23" width="4" style="175" customWidth="1"/>
    <col min="24" max="24" width="3.77734375" style="175" customWidth="1"/>
    <col min="25" max="25" width="3.77734375" style="175" hidden="1" customWidth="1"/>
    <col min="26" max="26" width="3.77734375" style="175" customWidth="1"/>
    <col min="27" max="27" width="3.77734375" style="175" hidden="1" customWidth="1"/>
    <col min="28" max="28" width="3.77734375" style="177" customWidth="1"/>
    <col min="29" max="29" width="3.77734375" style="175" hidden="1" customWidth="1"/>
    <col min="30" max="30" width="4.109375" style="175" customWidth="1"/>
    <col min="31" max="31" width="3.77734375" style="175" hidden="1" customWidth="1"/>
    <col min="32" max="32" width="4.109375" style="175" customWidth="1"/>
    <col min="33" max="33" width="3.77734375" style="175" hidden="1" customWidth="1"/>
    <col min="34" max="35" width="3.77734375" style="175" customWidth="1"/>
    <col min="36" max="36" width="4" style="175" customWidth="1"/>
    <col min="37" max="37" width="4" style="175" hidden="1" customWidth="1"/>
    <col min="38" max="38" width="5.33203125" style="175" hidden="1" customWidth="1"/>
    <col min="39" max="39" width="7.21875" style="176" bestFit="1" customWidth="1"/>
    <col min="40" max="40" width="9.33203125" style="175" hidden="1" customWidth="1"/>
    <col min="41" max="41" width="5.6640625" style="175" customWidth="1"/>
    <col min="42" max="42" width="6" style="175" bestFit="1" customWidth="1"/>
    <col min="43" max="43" width="5.21875" style="178" customWidth="1"/>
    <col min="44" max="44" width="24.6640625" style="178" hidden="1" customWidth="1"/>
    <col min="45" max="45" width="5.33203125" style="178" hidden="1" customWidth="1"/>
    <col min="46" max="46" width="4.44140625" style="178" hidden="1" customWidth="1"/>
    <col min="47" max="47" width="6.44140625" style="178" hidden="1" customWidth="1"/>
    <col min="48" max="49" width="7.109375" style="178" hidden="1" customWidth="1"/>
    <col min="50" max="52" width="4.44140625" style="178" hidden="1" customWidth="1"/>
    <col min="53" max="54" width="7.109375" style="178" hidden="1" customWidth="1"/>
    <col min="55" max="55" width="5.33203125" style="178" bestFit="1" customWidth="1"/>
    <col min="56" max="56" width="6.6640625" style="176" customWidth="1"/>
    <col min="57" max="57" width="7.5546875" style="175" bestFit="1" customWidth="1"/>
    <col min="58" max="16384" width="8.88671875" style="53"/>
  </cols>
  <sheetData>
    <row r="1" spans="1:57" ht="22.9" customHeight="1">
      <c r="B1" s="1816" t="s">
        <v>86</v>
      </c>
      <c r="C1" s="1816"/>
      <c r="D1" s="1816"/>
      <c r="E1" s="1816"/>
    </row>
    <row r="2" spans="1:57" ht="28.5" customHeight="1">
      <c r="A2" s="1798" t="s">
        <v>361</v>
      </c>
      <c r="B2" s="1821" t="s">
        <v>362</v>
      </c>
      <c r="C2" s="1821" t="s">
        <v>363</v>
      </c>
      <c r="D2" s="1821" t="s">
        <v>364</v>
      </c>
      <c r="E2" s="1821" t="s">
        <v>365</v>
      </c>
      <c r="F2" s="1821" t="s">
        <v>366</v>
      </c>
      <c r="G2" s="1821" t="s">
        <v>367</v>
      </c>
      <c r="H2" s="179"/>
      <c r="I2" s="1821" t="s">
        <v>368</v>
      </c>
      <c r="J2" s="1821" t="s">
        <v>369</v>
      </c>
      <c r="K2" s="1821" t="s">
        <v>371</v>
      </c>
      <c r="L2" s="1821" t="s">
        <v>372</v>
      </c>
      <c r="M2" s="1821" t="s">
        <v>373</v>
      </c>
      <c r="N2" s="1821" t="s">
        <v>69</v>
      </c>
      <c r="O2" s="1822" t="s">
        <v>337</v>
      </c>
      <c r="P2" s="1822"/>
      <c r="Q2" s="1822"/>
      <c r="R2" s="1822"/>
      <c r="S2" s="1822"/>
      <c r="T2" s="1822"/>
      <c r="U2" s="1821" t="s">
        <v>377</v>
      </c>
      <c r="V2" s="1821"/>
      <c r="W2" s="179" t="s">
        <v>338</v>
      </c>
      <c r="X2" s="1821" t="s">
        <v>339</v>
      </c>
      <c r="Y2" s="1821"/>
      <c r="Z2" s="1821" t="s">
        <v>340</v>
      </c>
      <c r="AA2" s="1821"/>
      <c r="AB2" s="1821" t="s">
        <v>395</v>
      </c>
      <c r="AC2" s="1821"/>
      <c r="AD2" s="1825" t="s">
        <v>341</v>
      </c>
      <c r="AE2" s="1825"/>
      <c r="AF2" s="1825" t="s">
        <v>342</v>
      </c>
      <c r="AG2" s="1825"/>
      <c r="AH2" s="1825" t="s">
        <v>155</v>
      </c>
      <c r="AI2" s="1825"/>
      <c r="AJ2" s="1825"/>
      <c r="AK2" s="1825" t="s">
        <v>343</v>
      </c>
      <c r="AL2" s="1825"/>
      <c r="AM2" s="1825" t="s">
        <v>344</v>
      </c>
      <c r="AN2" s="1821" t="s">
        <v>345</v>
      </c>
      <c r="AO2" s="1821" t="s">
        <v>375</v>
      </c>
      <c r="AP2" s="1821"/>
      <c r="AQ2" s="1821"/>
      <c r="AR2" s="1821"/>
      <c r="AS2" s="1821" t="s">
        <v>399</v>
      </c>
      <c r="AT2" s="1825"/>
      <c r="AU2" s="1825"/>
      <c r="AV2" s="1825"/>
      <c r="AW2" s="1825"/>
      <c r="AX2" s="1825"/>
      <c r="AY2" s="1825"/>
      <c r="AZ2" s="1825"/>
      <c r="BA2" s="1825"/>
      <c r="BB2" s="1825"/>
      <c r="BC2" s="1826" t="s">
        <v>153</v>
      </c>
      <c r="BD2" s="1826" t="s">
        <v>89</v>
      </c>
      <c r="BE2" s="1821" t="s">
        <v>380</v>
      </c>
    </row>
    <row r="3" spans="1:57" ht="35.25" customHeight="1">
      <c r="A3" s="1798"/>
      <c r="B3" s="1821"/>
      <c r="C3" s="1821"/>
      <c r="D3" s="1821"/>
      <c r="E3" s="1821"/>
      <c r="F3" s="1821"/>
      <c r="G3" s="1821"/>
      <c r="H3" s="179" t="s">
        <v>436</v>
      </c>
      <c r="I3" s="1821"/>
      <c r="J3" s="1821"/>
      <c r="K3" s="1821"/>
      <c r="L3" s="1821"/>
      <c r="M3" s="1821"/>
      <c r="N3" s="1821"/>
      <c r="O3" s="1823"/>
      <c r="P3" s="1823"/>
      <c r="Q3" s="1823"/>
      <c r="R3" s="1823"/>
      <c r="S3" s="1823"/>
      <c r="T3" s="1823"/>
      <c r="U3" s="1821" t="s">
        <v>443</v>
      </c>
      <c r="V3" s="1821" t="s">
        <v>444</v>
      </c>
      <c r="W3" s="1821" t="s">
        <v>346</v>
      </c>
      <c r="X3" s="1821" t="s">
        <v>346</v>
      </c>
      <c r="Y3" s="1821" t="s">
        <v>347</v>
      </c>
      <c r="Z3" s="1821" t="s">
        <v>346</v>
      </c>
      <c r="AA3" s="1821" t="s">
        <v>347</v>
      </c>
      <c r="AB3" s="1821" t="s">
        <v>346</v>
      </c>
      <c r="AC3" s="1821" t="s">
        <v>347</v>
      </c>
      <c r="AD3" s="1821" t="s">
        <v>346</v>
      </c>
      <c r="AE3" s="1821" t="s">
        <v>347</v>
      </c>
      <c r="AF3" s="1821" t="s">
        <v>346</v>
      </c>
      <c r="AG3" s="1821" t="s">
        <v>347</v>
      </c>
      <c r="AH3" s="180" t="s">
        <v>348</v>
      </c>
      <c r="AI3" s="180" t="s">
        <v>349</v>
      </c>
      <c r="AJ3" s="180" t="s">
        <v>350</v>
      </c>
      <c r="AK3" s="1825" t="s">
        <v>351</v>
      </c>
      <c r="AL3" s="1825" t="s">
        <v>346</v>
      </c>
      <c r="AM3" s="1825"/>
      <c r="AN3" s="1821"/>
      <c r="AO3" s="1821" t="s">
        <v>439</v>
      </c>
      <c r="AP3" s="1821" t="s">
        <v>285</v>
      </c>
      <c r="AQ3" s="1821" t="s">
        <v>352</v>
      </c>
      <c r="AR3" s="1821" t="s">
        <v>442</v>
      </c>
      <c r="AS3" s="1821" t="s">
        <v>448</v>
      </c>
      <c r="AT3" s="1825"/>
      <c r="AU3" s="1825"/>
      <c r="AV3" s="1825"/>
      <c r="AW3" s="1825"/>
      <c r="AX3" s="1821" t="s">
        <v>449</v>
      </c>
      <c r="AY3" s="1825"/>
      <c r="AZ3" s="1825"/>
      <c r="BA3" s="1825"/>
      <c r="BB3" s="1825"/>
      <c r="BC3" s="1827"/>
      <c r="BD3" s="1827"/>
      <c r="BE3" s="1825"/>
    </row>
    <row r="4" spans="1:57" ht="19.5" customHeight="1">
      <c r="A4" s="1798"/>
      <c r="B4" s="1821"/>
      <c r="C4" s="1821"/>
      <c r="D4" s="1821"/>
      <c r="E4" s="1821"/>
      <c r="F4" s="1821"/>
      <c r="G4" s="1821"/>
      <c r="H4" s="179"/>
      <c r="I4" s="1821"/>
      <c r="J4" s="1821"/>
      <c r="K4" s="1821"/>
      <c r="L4" s="1821"/>
      <c r="M4" s="1821"/>
      <c r="N4" s="1821"/>
      <c r="O4" s="1824"/>
      <c r="P4" s="1824"/>
      <c r="Q4" s="1824"/>
      <c r="R4" s="1824"/>
      <c r="S4" s="1824"/>
      <c r="T4" s="1824"/>
      <c r="U4" s="1821"/>
      <c r="V4" s="1821"/>
      <c r="W4" s="1821"/>
      <c r="X4" s="1821"/>
      <c r="Y4" s="1825"/>
      <c r="Z4" s="1821"/>
      <c r="AA4" s="1825"/>
      <c r="AB4" s="1821"/>
      <c r="AC4" s="1825"/>
      <c r="AD4" s="1825"/>
      <c r="AE4" s="1825"/>
      <c r="AF4" s="1825"/>
      <c r="AG4" s="1825"/>
      <c r="AH4" s="180" t="s">
        <v>163</v>
      </c>
      <c r="AI4" s="180" t="s">
        <v>163</v>
      </c>
      <c r="AJ4" s="180" t="s">
        <v>163</v>
      </c>
      <c r="AK4" s="1825"/>
      <c r="AL4" s="1825"/>
      <c r="AM4" s="1825"/>
      <c r="AN4" s="1821"/>
      <c r="AO4" s="1821"/>
      <c r="AP4" s="1821"/>
      <c r="AQ4" s="1821"/>
      <c r="AR4" s="1821"/>
      <c r="AS4" s="180" t="s">
        <v>162</v>
      </c>
      <c r="AT4" s="179" t="s">
        <v>163</v>
      </c>
      <c r="AU4" s="179" t="s">
        <v>132</v>
      </c>
      <c r="AV4" s="179" t="s">
        <v>164</v>
      </c>
      <c r="AW4" s="179" t="s">
        <v>165</v>
      </c>
      <c r="AX4" s="179" t="s">
        <v>162</v>
      </c>
      <c r="AY4" s="179" t="s">
        <v>163</v>
      </c>
      <c r="AZ4" s="179" t="s">
        <v>132</v>
      </c>
      <c r="BA4" s="179" t="s">
        <v>164</v>
      </c>
      <c r="BB4" s="179" t="s">
        <v>165</v>
      </c>
      <c r="BC4" s="1828"/>
      <c r="BD4" s="1828"/>
      <c r="BE4" s="1825"/>
    </row>
    <row r="5" spans="1:57" ht="19.5" customHeight="1">
      <c r="A5" s="1539"/>
      <c r="B5" s="1549"/>
      <c r="C5" s="1549"/>
      <c r="D5" s="1549"/>
      <c r="E5" s="1549"/>
      <c r="F5" s="1549"/>
      <c r="G5" s="1549"/>
      <c r="H5" s="1549"/>
      <c r="I5" s="1549"/>
      <c r="J5" s="1549"/>
      <c r="K5" s="1549"/>
      <c r="L5" s="1549"/>
      <c r="M5" s="1549"/>
      <c r="N5" s="1549"/>
      <c r="O5" s="1550"/>
      <c r="P5" s="1550"/>
      <c r="Q5" s="1550"/>
      <c r="R5" s="1550"/>
      <c r="S5" s="1550"/>
      <c r="T5" s="1550"/>
      <c r="U5" s="1549"/>
      <c r="V5" s="1549"/>
      <c r="W5" s="1549"/>
      <c r="X5" s="1549"/>
      <c r="Y5" s="1551"/>
      <c r="Z5" s="1549"/>
      <c r="AA5" s="1551"/>
      <c r="AB5" s="1549"/>
      <c r="AC5" s="1551"/>
      <c r="AD5" s="1551"/>
      <c r="AE5" s="1551"/>
      <c r="AF5" s="1551"/>
      <c r="AG5" s="1551"/>
      <c r="AH5" s="1551"/>
      <c r="AI5" s="1551"/>
      <c r="AJ5" s="1551"/>
      <c r="AK5" s="1551"/>
      <c r="AL5" s="1551"/>
      <c r="AM5" s="1551"/>
      <c r="AN5" s="1549"/>
      <c r="AO5" s="1549"/>
      <c r="AP5" s="1549"/>
      <c r="AQ5" s="1549"/>
      <c r="AR5" s="1549"/>
      <c r="AS5" s="1551"/>
      <c r="AT5" s="1549"/>
      <c r="AU5" s="1549"/>
      <c r="AV5" s="1549"/>
      <c r="AW5" s="1549"/>
      <c r="AX5" s="1549"/>
      <c r="AY5" s="1549"/>
      <c r="AZ5" s="1549"/>
      <c r="BA5" s="1549"/>
      <c r="BB5" s="1549"/>
      <c r="BC5" s="1552"/>
      <c r="BD5" s="1552"/>
      <c r="BE5" s="1551"/>
    </row>
    <row r="6" spans="1:57" s="71" customFormat="1" ht="26.1" hidden="1" customHeight="1">
      <c r="A6" s="181">
        <v>1</v>
      </c>
      <c r="B6" s="170" t="s">
        <v>48</v>
      </c>
      <c r="C6" s="170" t="s">
        <v>1</v>
      </c>
      <c r="D6" s="166"/>
      <c r="E6" s="182">
        <f>COUNTA(E7,E8,E9,E10,E11,E13:E17,E19:E21,E23:E24,E25,E26,E28:E31,E33:E36)</f>
        <v>25</v>
      </c>
      <c r="F6" s="166"/>
      <c r="G6" s="166"/>
      <c r="H6" s="166"/>
      <c r="I6" s="166"/>
      <c r="J6" s="166"/>
      <c r="K6" s="183">
        <f>SUM(K7,K8,K9,K10,K11,K13:K17,K19:K21,K23:K24,K25,K26,K28:K31,K33:K36)</f>
        <v>1051893</v>
      </c>
      <c r="L6" s="167">
        <f>SUM(L7,L8,L9,L10,L11,L13:L17,L19:L21,L23:L24,L25,L26,L28:L31,L33:L36)</f>
        <v>74366.289999999994</v>
      </c>
      <c r="M6" s="167">
        <f>SUM(M7,M8,M9,M10,M11,M13:M17,M19:M21,M23:M24,M25,M26,M28:M31,M33:M36)</f>
        <v>101504.73</v>
      </c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6"/>
      <c r="AB6" s="184"/>
      <c r="AC6" s="166"/>
      <c r="AD6" s="166"/>
      <c r="AE6" s="166"/>
      <c r="AF6" s="166"/>
      <c r="AG6" s="166"/>
      <c r="AH6" s="166"/>
      <c r="AI6" s="166"/>
      <c r="AJ6" s="166"/>
      <c r="AK6" s="166"/>
      <c r="AL6" s="166"/>
      <c r="AM6" s="167"/>
      <c r="AN6" s="166"/>
      <c r="AO6" s="166"/>
      <c r="AP6" s="166"/>
      <c r="AQ6" s="170"/>
      <c r="AR6" s="170"/>
      <c r="AS6" s="170"/>
      <c r="AT6" s="170"/>
      <c r="AU6" s="170"/>
      <c r="AV6" s="170"/>
      <c r="AW6" s="170"/>
      <c r="AX6" s="170"/>
      <c r="AY6" s="170"/>
      <c r="AZ6" s="170"/>
      <c r="BA6" s="170"/>
      <c r="BB6" s="170"/>
      <c r="BC6" s="170"/>
      <c r="BD6" s="167"/>
      <c r="BE6" s="166"/>
    </row>
    <row r="7" spans="1:57" s="71" customFormat="1" ht="26.1" hidden="1" customHeight="1">
      <c r="A7" s="181"/>
      <c r="B7" s="170" t="s">
        <v>1934</v>
      </c>
      <c r="C7" s="170" t="s">
        <v>728</v>
      </c>
      <c r="D7" s="170" t="s">
        <v>1375</v>
      </c>
      <c r="E7" s="170" t="s">
        <v>1376</v>
      </c>
      <c r="F7" s="170" t="s">
        <v>560</v>
      </c>
      <c r="G7" s="170" t="s">
        <v>1377</v>
      </c>
      <c r="H7" s="185" t="s">
        <v>562</v>
      </c>
      <c r="I7" s="170" t="s">
        <v>898</v>
      </c>
      <c r="J7" s="170">
        <v>3</v>
      </c>
      <c r="K7" s="160">
        <v>6009</v>
      </c>
      <c r="L7" s="167">
        <v>365</v>
      </c>
      <c r="M7" s="167">
        <v>731</v>
      </c>
      <c r="N7" s="167" t="s">
        <v>396</v>
      </c>
      <c r="O7" s="167"/>
      <c r="P7" s="167">
        <v>184</v>
      </c>
      <c r="Q7" s="167"/>
      <c r="R7" s="167"/>
      <c r="S7" s="167"/>
      <c r="T7" s="167"/>
      <c r="U7" s="167">
        <v>2000</v>
      </c>
      <c r="V7" s="167">
        <v>2001</v>
      </c>
      <c r="W7" s="167"/>
      <c r="X7" s="167">
        <v>4</v>
      </c>
      <c r="Y7" s="167"/>
      <c r="Z7" s="167">
        <v>5</v>
      </c>
      <c r="AA7" s="167"/>
      <c r="AB7" s="167">
        <v>30</v>
      </c>
      <c r="AC7" s="167"/>
      <c r="AD7" s="167"/>
      <c r="AE7" s="167"/>
      <c r="AF7" s="167"/>
      <c r="AG7" s="167"/>
      <c r="AH7" s="167"/>
      <c r="AI7" s="167"/>
      <c r="AJ7" s="167"/>
      <c r="AK7" s="167"/>
      <c r="AL7" s="167"/>
      <c r="AM7" s="167">
        <v>666</v>
      </c>
      <c r="AN7" s="167"/>
      <c r="AO7" s="167"/>
      <c r="AP7" s="167"/>
      <c r="AQ7" s="170"/>
      <c r="AR7" s="170"/>
      <c r="AS7" s="170"/>
      <c r="AT7" s="170"/>
      <c r="AU7" s="170"/>
      <c r="AV7" s="170"/>
      <c r="AW7" s="170"/>
      <c r="AX7" s="170"/>
      <c r="AY7" s="170"/>
      <c r="AZ7" s="170"/>
      <c r="BA7" s="170"/>
      <c r="BB7" s="170"/>
      <c r="BC7" s="170">
        <v>1973</v>
      </c>
      <c r="BD7" s="167">
        <v>184</v>
      </c>
      <c r="BE7" s="170"/>
    </row>
    <row r="8" spans="1:57" s="71" customFormat="1" ht="26.1" hidden="1" customHeight="1">
      <c r="A8" s="181">
        <v>1</v>
      </c>
      <c r="B8" s="170" t="s">
        <v>2352</v>
      </c>
      <c r="C8" s="170" t="s">
        <v>2354</v>
      </c>
      <c r="D8" s="166" t="s">
        <v>2477</v>
      </c>
      <c r="E8" s="170" t="s">
        <v>2478</v>
      </c>
      <c r="F8" s="170" t="s">
        <v>2242</v>
      </c>
      <c r="G8" s="170" t="s">
        <v>2479</v>
      </c>
      <c r="H8" s="186" t="s">
        <v>2480</v>
      </c>
      <c r="I8" s="170" t="s">
        <v>16095</v>
      </c>
      <c r="J8" s="166">
        <v>3</v>
      </c>
      <c r="K8" s="160">
        <v>191300</v>
      </c>
      <c r="L8" s="167">
        <v>9617</v>
      </c>
      <c r="M8" s="167">
        <v>17021</v>
      </c>
      <c r="N8" s="167" t="s">
        <v>2438</v>
      </c>
      <c r="O8" s="167"/>
      <c r="P8" s="167">
        <v>184</v>
      </c>
      <c r="Q8" s="167"/>
      <c r="R8" s="167"/>
      <c r="S8" s="167"/>
      <c r="T8" s="167"/>
      <c r="U8" s="167">
        <v>2000</v>
      </c>
      <c r="V8" s="167">
        <v>2001</v>
      </c>
      <c r="W8" s="167"/>
      <c r="X8" s="167">
        <v>80</v>
      </c>
      <c r="Y8" s="167"/>
      <c r="Z8" s="167">
        <v>60</v>
      </c>
      <c r="AA8" s="167"/>
      <c r="AB8" s="167">
        <v>80</v>
      </c>
      <c r="AC8" s="167"/>
      <c r="AD8" s="167"/>
      <c r="AE8" s="167"/>
      <c r="AF8" s="167">
        <v>3</v>
      </c>
      <c r="AG8" s="167"/>
      <c r="AH8" s="167">
        <v>3</v>
      </c>
      <c r="AI8" s="167">
        <v>3</v>
      </c>
      <c r="AJ8" s="167">
        <v>1</v>
      </c>
      <c r="AK8" s="167"/>
      <c r="AL8" s="167"/>
      <c r="AM8" s="167"/>
      <c r="AN8" s="167"/>
      <c r="AO8" s="167">
        <v>1519</v>
      </c>
      <c r="AP8" s="167">
        <v>5000</v>
      </c>
      <c r="AQ8" s="170" t="s">
        <v>2261</v>
      </c>
      <c r="AR8" s="170"/>
      <c r="AS8" s="170"/>
      <c r="AT8" s="170"/>
      <c r="AU8" s="170"/>
      <c r="AV8" s="170"/>
      <c r="AW8" s="170"/>
      <c r="AX8" s="170"/>
      <c r="AY8" s="170"/>
      <c r="AZ8" s="170"/>
      <c r="BA8" s="170"/>
      <c r="BB8" s="170"/>
      <c r="BC8" s="170">
        <v>2008</v>
      </c>
      <c r="BD8" s="167">
        <v>49553</v>
      </c>
      <c r="BE8" s="166"/>
    </row>
    <row r="9" spans="1:57" s="71" customFormat="1" ht="26.1" hidden="1" customHeight="1">
      <c r="A9" s="181">
        <v>1</v>
      </c>
      <c r="B9" s="170" t="s">
        <v>2243</v>
      </c>
      <c r="C9" s="170" t="s">
        <v>2278</v>
      </c>
      <c r="D9" s="166" t="s">
        <v>2481</v>
      </c>
      <c r="E9" s="170" t="s">
        <v>2482</v>
      </c>
      <c r="F9" s="170" t="s">
        <v>2279</v>
      </c>
      <c r="G9" s="170" t="s">
        <v>2483</v>
      </c>
      <c r="H9" s="186" t="s">
        <v>2484</v>
      </c>
      <c r="I9" s="170" t="s">
        <v>2280</v>
      </c>
      <c r="J9" s="166">
        <v>3</v>
      </c>
      <c r="K9" s="167">
        <v>95837</v>
      </c>
      <c r="L9" s="167">
        <v>8104</v>
      </c>
      <c r="M9" s="167">
        <v>9999</v>
      </c>
      <c r="N9" s="167" t="s">
        <v>2485</v>
      </c>
      <c r="O9" s="167"/>
      <c r="P9" s="167">
        <v>477</v>
      </c>
      <c r="Q9" s="167"/>
      <c r="R9" s="167"/>
      <c r="S9" s="167"/>
      <c r="T9" s="167"/>
      <c r="U9" s="167">
        <v>1999</v>
      </c>
      <c r="V9" s="167"/>
      <c r="W9" s="167"/>
      <c r="X9" s="167">
        <v>90</v>
      </c>
      <c r="Y9" s="167"/>
      <c r="Z9" s="167">
        <v>75</v>
      </c>
      <c r="AA9" s="167"/>
      <c r="AB9" s="167">
        <v>90</v>
      </c>
      <c r="AC9" s="167"/>
      <c r="AD9" s="167"/>
      <c r="AE9" s="167"/>
      <c r="AF9" s="167">
        <v>3</v>
      </c>
      <c r="AG9" s="167"/>
      <c r="AH9" s="167"/>
      <c r="AI9" s="167"/>
      <c r="AJ9" s="167"/>
      <c r="AK9" s="167"/>
      <c r="AL9" s="167"/>
      <c r="AM9" s="167">
        <v>10010</v>
      </c>
      <c r="AN9" s="167"/>
      <c r="AO9" s="167">
        <v>1337</v>
      </c>
      <c r="AP9" s="167"/>
      <c r="AQ9" s="170"/>
      <c r="AR9" s="170" t="s">
        <v>2264</v>
      </c>
      <c r="AS9" s="170"/>
      <c r="AT9" s="170"/>
      <c r="AU9" s="170"/>
      <c r="AV9" s="170"/>
      <c r="AW9" s="170"/>
      <c r="AX9" s="170"/>
      <c r="AY9" s="170"/>
      <c r="AZ9" s="170"/>
      <c r="BA9" s="170"/>
      <c r="BB9" s="170"/>
      <c r="BC9" s="170">
        <v>2014</v>
      </c>
      <c r="BD9" s="167">
        <v>30195</v>
      </c>
      <c r="BE9" s="166"/>
    </row>
    <row r="10" spans="1:57" s="71" customFormat="1" ht="26.1" hidden="1" customHeight="1">
      <c r="A10" s="181"/>
      <c r="B10" s="170" t="s">
        <v>2439</v>
      </c>
      <c r="C10" s="170" t="s">
        <v>2421</v>
      </c>
      <c r="D10" s="166"/>
      <c r="E10" s="170" t="s">
        <v>2486</v>
      </c>
      <c r="F10" s="170" t="s">
        <v>2440</v>
      </c>
      <c r="G10" s="170"/>
      <c r="H10" s="186"/>
      <c r="I10" s="170" t="s">
        <v>2262</v>
      </c>
      <c r="J10" s="166"/>
      <c r="K10" s="167">
        <v>3700</v>
      </c>
      <c r="L10" s="167">
        <v>1425</v>
      </c>
      <c r="M10" s="167">
        <v>1407</v>
      </c>
      <c r="N10" s="167"/>
      <c r="O10" s="167"/>
      <c r="P10" s="167"/>
      <c r="Q10" s="167"/>
      <c r="R10" s="167"/>
      <c r="S10" s="167"/>
      <c r="T10" s="167"/>
      <c r="U10" s="167"/>
      <c r="V10" s="167"/>
      <c r="W10" s="167"/>
      <c r="X10" s="167"/>
      <c r="Y10" s="167"/>
      <c r="Z10" s="167"/>
      <c r="AA10" s="167"/>
      <c r="AB10" s="167">
        <v>60</v>
      </c>
      <c r="AC10" s="167"/>
      <c r="AD10" s="167"/>
      <c r="AE10" s="167"/>
      <c r="AF10" s="167"/>
      <c r="AG10" s="167"/>
      <c r="AH10" s="167"/>
      <c r="AI10" s="167"/>
      <c r="AJ10" s="167"/>
      <c r="AK10" s="167"/>
      <c r="AL10" s="167"/>
      <c r="AM10" s="167">
        <v>1425</v>
      </c>
      <c r="AN10" s="167"/>
      <c r="AO10" s="167">
        <v>97</v>
      </c>
      <c r="AP10" s="167">
        <v>97</v>
      </c>
      <c r="AQ10" s="170" t="s">
        <v>2487</v>
      </c>
      <c r="AR10" s="170"/>
      <c r="AS10" s="170"/>
      <c r="AT10" s="170"/>
      <c r="AU10" s="170"/>
      <c r="AV10" s="170"/>
      <c r="AW10" s="170"/>
      <c r="AX10" s="170"/>
      <c r="AY10" s="170"/>
      <c r="AZ10" s="170"/>
      <c r="BA10" s="170"/>
      <c r="BB10" s="170"/>
      <c r="BC10" s="170">
        <v>2005</v>
      </c>
      <c r="BD10" s="167">
        <v>1400</v>
      </c>
      <c r="BE10" s="166"/>
    </row>
    <row r="11" spans="1:57" s="71" customFormat="1" ht="26.1" hidden="1" customHeight="1">
      <c r="A11" s="187">
        <v>1</v>
      </c>
      <c r="B11" s="170" t="s">
        <v>10520</v>
      </c>
      <c r="C11" s="170" t="s">
        <v>3404</v>
      </c>
      <c r="D11" s="166" t="s">
        <v>11007</v>
      </c>
      <c r="E11" s="170" t="s">
        <v>12500</v>
      </c>
      <c r="F11" s="170" t="s">
        <v>2018</v>
      </c>
      <c r="G11" s="170" t="s">
        <v>11008</v>
      </c>
      <c r="H11" s="186" t="s">
        <v>11009</v>
      </c>
      <c r="I11" s="170" t="s">
        <v>10595</v>
      </c>
      <c r="J11" s="166">
        <v>13</v>
      </c>
      <c r="K11" s="167">
        <v>78061</v>
      </c>
      <c r="L11" s="167">
        <v>5157.99</v>
      </c>
      <c r="M11" s="167">
        <v>7947.74</v>
      </c>
      <c r="N11" s="167" t="s">
        <v>11010</v>
      </c>
      <c r="O11" s="167"/>
      <c r="P11" s="167"/>
      <c r="Q11" s="167"/>
      <c r="R11" s="167"/>
      <c r="S11" s="167"/>
      <c r="T11" s="167"/>
      <c r="U11" s="167" t="s">
        <v>11011</v>
      </c>
      <c r="V11" s="167" t="s">
        <v>11012</v>
      </c>
      <c r="W11" s="167"/>
      <c r="X11" s="167">
        <v>40</v>
      </c>
      <c r="Y11" s="167"/>
      <c r="Z11" s="167">
        <v>30</v>
      </c>
      <c r="AA11" s="167"/>
      <c r="AB11" s="167">
        <v>80</v>
      </c>
      <c r="AC11" s="167"/>
      <c r="AD11" s="167"/>
      <c r="AE11" s="167"/>
      <c r="AF11" s="167"/>
      <c r="AG11" s="167"/>
      <c r="AH11" s="167">
        <v>25</v>
      </c>
      <c r="AI11" s="167">
        <v>26</v>
      </c>
      <c r="AJ11" s="167">
        <v>11</v>
      </c>
      <c r="AK11" s="167"/>
      <c r="AL11" s="167"/>
      <c r="AM11" s="167"/>
      <c r="AN11" s="167"/>
      <c r="AO11" s="167">
        <v>626</v>
      </c>
      <c r="AP11" s="167">
        <v>626</v>
      </c>
      <c r="AQ11" s="170" t="s">
        <v>11869</v>
      </c>
      <c r="AR11" s="170"/>
      <c r="AS11" s="170"/>
      <c r="AT11" s="170"/>
      <c r="AU11" s="170"/>
      <c r="AV11" s="170"/>
      <c r="AW11" s="170"/>
      <c r="AX11" s="170"/>
      <c r="AY11" s="170"/>
      <c r="AZ11" s="170"/>
      <c r="BA11" s="170"/>
      <c r="BB11" s="170"/>
      <c r="BC11" s="170">
        <v>1999</v>
      </c>
      <c r="BD11" s="167">
        <v>10511</v>
      </c>
      <c r="BE11" s="166"/>
    </row>
    <row r="12" spans="1:57" s="71" customFormat="1" ht="26.1" customHeight="1">
      <c r="A12" s="188"/>
      <c r="B12" s="189" t="s">
        <v>2265</v>
      </c>
      <c r="C12" s="166" t="s">
        <v>2488</v>
      </c>
      <c r="D12" s="166"/>
      <c r="E12" s="182">
        <f>COUNTA(E13:E17)</f>
        <v>5</v>
      </c>
      <c r="F12" s="166"/>
      <c r="G12" s="166"/>
      <c r="H12" s="190"/>
      <c r="I12" s="166"/>
      <c r="J12" s="166"/>
      <c r="K12" s="167">
        <f t="shared" ref="K12:V12" si="0">SUM(K13:K17)</f>
        <v>59004</v>
      </c>
      <c r="L12" s="167">
        <f t="shared" si="0"/>
        <v>4744.68</v>
      </c>
      <c r="M12" s="167">
        <f t="shared" si="0"/>
        <v>6901.76</v>
      </c>
      <c r="N12" s="167">
        <f t="shared" si="0"/>
        <v>0</v>
      </c>
      <c r="O12" s="167">
        <f t="shared" si="0"/>
        <v>74</v>
      </c>
      <c r="P12" s="167">
        <f t="shared" si="0"/>
        <v>0</v>
      </c>
      <c r="Q12" s="167">
        <f t="shared" si="0"/>
        <v>0</v>
      </c>
      <c r="R12" s="167">
        <f t="shared" si="0"/>
        <v>0</v>
      </c>
      <c r="S12" s="167">
        <f t="shared" si="0"/>
        <v>0</v>
      </c>
      <c r="T12" s="167">
        <f t="shared" si="0"/>
        <v>0</v>
      </c>
      <c r="U12" s="167">
        <f t="shared" si="0"/>
        <v>0</v>
      </c>
      <c r="V12" s="167">
        <f t="shared" si="0"/>
        <v>0</v>
      </c>
      <c r="W12" s="167"/>
      <c r="X12" s="167"/>
      <c r="Y12" s="167">
        <f>SUM(Y13:Y17)</f>
        <v>0</v>
      </c>
      <c r="Z12" s="167"/>
      <c r="AA12" s="167">
        <f>SUM(AA13:AA17)</f>
        <v>0</v>
      </c>
      <c r="AB12" s="167">
        <f>SUM(AB13:AB17)</f>
        <v>57</v>
      </c>
      <c r="AC12" s="167">
        <f>SUM(AC13:AC17)</f>
        <v>0</v>
      </c>
      <c r="AD12" s="167"/>
      <c r="AE12" s="167">
        <f>SUM(AE13:AE17)</f>
        <v>0</v>
      </c>
      <c r="AF12" s="167">
        <f>SUM(AF13:AF17)</f>
        <v>8</v>
      </c>
      <c r="AG12" s="166"/>
      <c r="AH12" s="166"/>
      <c r="AI12" s="166"/>
      <c r="AJ12" s="166"/>
      <c r="AK12" s="166"/>
      <c r="AL12" s="166"/>
      <c r="AM12" s="167">
        <f>SUM(AM13:AM17)</f>
        <v>1378.28</v>
      </c>
      <c r="AN12" s="166"/>
      <c r="AO12" s="167">
        <f>SUM(AO13:AO17)</f>
        <v>212</v>
      </c>
      <c r="AP12" s="167">
        <f>SUM(AP13:AP17)</f>
        <v>212</v>
      </c>
      <c r="AQ12" s="166"/>
      <c r="AR12" s="166"/>
      <c r="AS12" s="166"/>
      <c r="AT12" s="166"/>
      <c r="AU12" s="166"/>
      <c r="AV12" s="166"/>
      <c r="AW12" s="166"/>
      <c r="AX12" s="166"/>
      <c r="AY12" s="166"/>
      <c r="AZ12" s="166"/>
      <c r="BA12" s="166"/>
      <c r="BB12" s="166"/>
      <c r="BC12" s="184"/>
      <c r="BD12" s="167">
        <f>SUM(BD13:BD17)</f>
        <v>537</v>
      </c>
      <c r="BE12" s="166"/>
    </row>
    <row r="13" spans="1:57" s="71" customFormat="1" ht="26.1" customHeight="1">
      <c r="A13" s="191"/>
      <c r="B13" s="189" t="s">
        <v>57</v>
      </c>
      <c r="C13" s="193" t="s">
        <v>636</v>
      </c>
      <c r="D13" s="193"/>
      <c r="E13" s="193" t="s">
        <v>11934</v>
      </c>
      <c r="F13" s="193" t="s">
        <v>636</v>
      </c>
      <c r="G13" s="193"/>
      <c r="H13" s="194"/>
      <c r="I13" s="193" t="s">
        <v>299</v>
      </c>
      <c r="J13" s="160"/>
      <c r="K13" s="160">
        <v>24935</v>
      </c>
      <c r="L13" s="160">
        <v>3784</v>
      </c>
      <c r="M13" s="160">
        <v>5843</v>
      </c>
      <c r="N13" s="193"/>
      <c r="O13" s="193"/>
      <c r="P13" s="193"/>
      <c r="Q13" s="193"/>
      <c r="R13" s="193"/>
      <c r="S13" s="193"/>
      <c r="T13" s="193"/>
      <c r="U13" s="160"/>
      <c r="V13" s="160"/>
      <c r="W13" s="160"/>
      <c r="X13" s="160"/>
      <c r="Y13" s="160"/>
      <c r="Z13" s="160"/>
      <c r="AA13" s="160"/>
      <c r="AB13" s="195">
        <v>30</v>
      </c>
      <c r="AC13" s="160"/>
      <c r="AD13" s="160"/>
      <c r="AE13" s="160"/>
      <c r="AF13" s="160"/>
      <c r="AG13" s="160"/>
      <c r="AH13" s="160"/>
      <c r="AI13" s="160"/>
      <c r="AJ13" s="193"/>
      <c r="AK13" s="193"/>
      <c r="AL13" s="193"/>
      <c r="AM13" s="167">
        <v>869</v>
      </c>
      <c r="AN13" s="166"/>
      <c r="AO13" s="166">
        <v>202</v>
      </c>
      <c r="AP13" s="166">
        <v>202</v>
      </c>
      <c r="AQ13" s="166" t="s">
        <v>465</v>
      </c>
      <c r="AR13" s="166"/>
      <c r="AS13" s="166"/>
      <c r="AT13" s="166"/>
      <c r="AU13" s="166"/>
      <c r="AV13" s="166"/>
      <c r="AW13" s="166"/>
      <c r="AX13" s="166"/>
      <c r="AY13" s="166"/>
      <c r="AZ13" s="166"/>
      <c r="BA13" s="166"/>
      <c r="BB13" s="166"/>
      <c r="BC13" s="184">
        <v>1999</v>
      </c>
      <c r="BD13" s="160" t="s">
        <v>11935</v>
      </c>
      <c r="BE13" s="196"/>
    </row>
    <row r="14" spans="1:57" ht="26.1" customHeight="1">
      <c r="A14" s="191"/>
      <c r="B14" s="189" t="s">
        <v>57</v>
      </c>
      <c r="C14" s="166" t="s">
        <v>679</v>
      </c>
      <c r="D14" s="166"/>
      <c r="E14" s="182" t="s">
        <v>11936</v>
      </c>
      <c r="F14" s="166" t="s">
        <v>679</v>
      </c>
      <c r="G14" s="166"/>
      <c r="H14" s="190"/>
      <c r="I14" s="1604" t="s">
        <v>17261</v>
      </c>
      <c r="J14" s="166"/>
      <c r="K14" s="160">
        <v>11348</v>
      </c>
      <c r="L14" s="160">
        <v>144.5</v>
      </c>
      <c r="M14" s="160">
        <v>144.5</v>
      </c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  <c r="Z14" s="167"/>
      <c r="AA14" s="167"/>
      <c r="AB14" s="167">
        <v>9</v>
      </c>
      <c r="AC14" s="167"/>
      <c r="AD14" s="167"/>
      <c r="AE14" s="167"/>
      <c r="AF14" s="167"/>
      <c r="AG14" s="166"/>
      <c r="AH14" s="166"/>
      <c r="AI14" s="166"/>
      <c r="AJ14" s="166"/>
      <c r="AK14" s="166"/>
      <c r="AL14" s="166"/>
      <c r="AM14" s="167">
        <v>144.5</v>
      </c>
      <c r="AN14" s="166"/>
      <c r="AO14" s="167"/>
      <c r="AP14" s="167"/>
      <c r="AQ14" s="166"/>
      <c r="AR14" s="166"/>
      <c r="AS14" s="166"/>
      <c r="AT14" s="166"/>
      <c r="AU14" s="166"/>
      <c r="AV14" s="166"/>
      <c r="AW14" s="166"/>
      <c r="AX14" s="166"/>
      <c r="AY14" s="166"/>
      <c r="AZ14" s="166"/>
      <c r="BA14" s="166"/>
      <c r="BB14" s="166"/>
      <c r="BC14" s="184">
        <v>2015</v>
      </c>
      <c r="BD14" s="167">
        <v>100</v>
      </c>
      <c r="BE14" s="166"/>
    </row>
    <row r="15" spans="1:57" s="71" customFormat="1" ht="26.1" customHeight="1">
      <c r="A15" s="191"/>
      <c r="B15" s="189" t="s">
        <v>57</v>
      </c>
      <c r="C15" s="166" t="s">
        <v>683</v>
      </c>
      <c r="D15" s="166"/>
      <c r="E15" s="182" t="s">
        <v>11937</v>
      </c>
      <c r="F15" s="166" t="s">
        <v>683</v>
      </c>
      <c r="G15" s="166"/>
      <c r="H15" s="190"/>
      <c r="I15" s="166" t="s">
        <v>11938</v>
      </c>
      <c r="J15" s="166"/>
      <c r="K15" s="160">
        <v>748</v>
      </c>
      <c r="L15" s="160">
        <v>433.68</v>
      </c>
      <c r="M15" s="160">
        <v>531.76</v>
      </c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>
        <v>6</v>
      </c>
      <c r="AC15" s="167"/>
      <c r="AD15" s="167"/>
      <c r="AE15" s="167"/>
      <c r="AF15" s="167"/>
      <c r="AG15" s="166"/>
      <c r="AH15" s="166"/>
      <c r="AI15" s="166"/>
      <c r="AJ15" s="166"/>
      <c r="AK15" s="166"/>
      <c r="AL15" s="166"/>
      <c r="AM15" s="167">
        <v>105.78</v>
      </c>
      <c r="AN15" s="166"/>
      <c r="AO15" s="167">
        <v>10</v>
      </c>
      <c r="AP15" s="167">
        <v>10</v>
      </c>
      <c r="AQ15" s="166" t="s">
        <v>4922</v>
      </c>
      <c r="AR15" s="166"/>
      <c r="AS15" s="166"/>
      <c r="AT15" s="166"/>
      <c r="AU15" s="166"/>
      <c r="AV15" s="166"/>
      <c r="AW15" s="166"/>
      <c r="AX15" s="166"/>
      <c r="AY15" s="166"/>
      <c r="AZ15" s="166"/>
      <c r="BA15" s="166"/>
      <c r="BB15" s="166"/>
      <c r="BC15" s="184">
        <v>2013</v>
      </c>
      <c r="BD15" s="167">
        <v>243</v>
      </c>
      <c r="BE15" s="166"/>
    </row>
    <row r="16" spans="1:57" s="71" customFormat="1" ht="26.1" customHeight="1">
      <c r="A16" s="191">
        <v>2</v>
      </c>
      <c r="B16" s="189" t="s">
        <v>57</v>
      </c>
      <c r="C16" s="193" t="s">
        <v>695</v>
      </c>
      <c r="D16" s="193"/>
      <c r="E16" s="193" t="s">
        <v>11939</v>
      </c>
      <c r="F16" s="193" t="s">
        <v>695</v>
      </c>
      <c r="G16" s="193"/>
      <c r="H16" s="194"/>
      <c r="I16" s="193" t="s">
        <v>695</v>
      </c>
      <c r="J16" s="160"/>
      <c r="K16" s="160">
        <v>21342</v>
      </c>
      <c r="L16" s="160">
        <v>184</v>
      </c>
      <c r="M16" s="160">
        <v>184</v>
      </c>
      <c r="N16" s="193"/>
      <c r="O16" s="193"/>
      <c r="P16" s="193"/>
      <c r="Q16" s="193"/>
      <c r="R16" s="193"/>
      <c r="S16" s="193"/>
      <c r="T16" s="193"/>
      <c r="U16" s="160"/>
      <c r="V16" s="160"/>
      <c r="W16" s="160"/>
      <c r="X16" s="160"/>
      <c r="Y16" s="160"/>
      <c r="Z16" s="160"/>
      <c r="AA16" s="160"/>
      <c r="AB16" s="195"/>
      <c r="AC16" s="160"/>
      <c r="AD16" s="160"/>
      <c r="AE16" s="160"/>
      <c r="AF16" s="160">
        <v>8</v>
      </c>
      <c r="AG16" s="160"/>
      <c r="AH16" s="160"/>
      <c r="AI16" s="160"/>
      <c r="AJ16" s="193"/>
      <c r="AK16" s="193"/>
      <c r="AL16" s="193"/>
      <c r="AM16" s="167">
        <v>115</v>
      </c>
      <c r="AN16" s="166"/>
      <c r="AO16" s="166"/>
      <c r="AP16" s="166"/>
      <c r="AQ16" s="166"/>
      <c r="AR16" s="166"/>
      <c r="AS16" s="166"/>
      <c r="AT16" s="166"/>
      <c r="AU16" s="166"/>
      <c r="AV16" s="166"/>
      <c r="AW16" s="166"/>
      <c r="AX16" s="166"/>
      <c r="AY16" s="166"/>
      <c r="AZ16" s="166"/>
      <c r="BA16" s="166"/>
      <c r="BB16" s="166"/>
      <c r="BC16" s="184">
        <v>2002</v>
      </c>
      <c r="BD16" s="160">
        <v>120</v>
      </c>
      <c r="BE16" s="196"/>
    </row>
    <row r="17" spans="1:57" s="71" customFormat="1" ht="26.1" customHeight="1">
      <c r="A17" s="191"/>
      <c r="B17" s="189" t="s">
        <v>57</v>
      </c>
      <c r="C17" s="166" t="s">
        <v>705</v>
      </c>
      <c r="D17" s="166" t="s">
        <v>11940</v>
      </c>
      <c r="E17" s="166" t="s">
        <v>11941</v>
      </c>
      <c r="F17" s="166" t="s">
        <v>705</v>
      </c>
      <c r="G17" s="166" t="s">
        <v>705</v>
      </c>
      <c r="H17" s="165"/>
      <c r="I17" s="166" t="s">
        <v>705</v>
      </c>
      <c r="J17" s="166">
        <v>1</v>
      </c>
      <c r="K17" s="167">
        <v>631</v>
      </c>
      <c r="L17" s="167">
        <v>198.5</v>
      </c>
      <c r="M17" s="167">
        <v>198.5</v>
      </c>
      <c r="N17" s="166" t="s">
        <v>396</v>
      </c>
      <c r="O17" s="166">
        <v>74</v>
      </c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  <c r="AA17" s="166"/>
      <c r="AB17" s="184">
        <v>12</v>
      </c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  <c r="AM17" s="167">
        <v>144</v>
      </c>
      <c r="AN17" s="166"/>
      <c r="AO17" s="166"/>
      <c r="AP17" s="166"/>
      <c r="AQ17" s="166"/>
      <c r="AR17" s="166"/>
      <c r="AS17" s="166"/>
      <c r="AT17" s="166"/>
      <c r="AU17" s="166"/>
      <c r="AV17" s="166"/>
      <c r="AW17" s="166"/>
      <c r="AX17" s="166"/>
      <c r="AY17" s="166"/>
      <c r="AZ17" s="166"/>
      <c r="BA17" s="166"/>
      <c r="BB17" s="166"/>
      <c r="BC17" s="184">
        <v>2003</v>
      </c>
      <c r="BD17" s="167">
        <v>74</v>
      </c>
      <c r="BE17" s="166"/>
    </row>
    <row r="18" spans="1:57" s="71" customFormat="1" ht="26.1" hidden="1" customHeight="1">
      <c r="A18" s="181">
        <v>1</v>
      </c>
      <c r="B18" s="198" t="s">
        <v>2284</v>
      </c>
      <c r="C18" s="157" t="s">
        <v>2488</v>
      </c>
      <c r="D18" s="165"/>
      <c r="E18" s="182">
        <f>COUNTA(E19:E21)</f>
        <v>3</v>
      </c>
      <c r="F18" s="165"/>
      <c r="G18" s="165"/>
      <c r="H18" s="165"/>
      <c r="I18" s="165"/>
      <c r="J18" s="165"/>
      <c r="K18" s="160">
        <f>SUM(K19:K21)</f>
        <v>127721</v>
      </c>
      <c r="L18" s="160">
        <f t="shared" ref="L18:M18" si="1">SUM(L19:L21)</f>
        <v>12995</v>
      </c>
      <c r="M18" s="160">
        <f t="shared" si="1"/>
        <v>16815</v>
      </c>
      <c r="N18" s="160"/>
      <c r="O18" s="199"/>
      <c r="P18" s="199"/>
      <c r="Q18" s="199"/>
      <c r="R18" s="199"/>
      <c r="S18" s="199"/>
      <c r="T18" s="199"/>
      <c r="U18" s="160"/>
      <c r="V18" s="160"/>
      <c r="W18" s="160"/>
      <c r="X18" s="160"/>
      <c r="Y18" s="167"/>
      <c r="Z18" s="160"/>
      <c r="AA18" s="167"/>
      <c r="AB18" s="160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0">
        <f>SUM(AM19:AM21)</f>
        <v>6408</v>
      </c>
      <c r="AN18" s="160"/>
      <c r="AO18" s="160"/>
      <c r="AP18" s="160"/>
      <c r="AQ18" s="157"/>
      <c r="AR18" s="157"/>
      <c r="AS18" s="170"/>
      <c r="AT18" s="157"/>
      <c r="AU18" s="157"/>
      <c r="AV18" s="157"/>
      <c r="AW18" s="157"/>
      <c r="AX18" s="157"/>
      <c r="AY18" s="157"/>
      <c r="AZ18" s="157"/>
      <c r="BA18" s="157"/>
      <c r="BB18" s="157"/>
      <c r="BC18" s="197"/>
      <c r="BD18" s="200"/>
      <c r="BE18" s="166"/>
    </row>
    <row r="19" spans="1:57" s="71" customFormat="1" ht="26.1" hidden="1" customHeight="1">
      <c r="A19" s="181"/>
      <c r="B19" s="201"/>
      <c r="C19" s="170" t="s">
        <v>461</v>
      </c>
      <c r="D19" s="166" t="s">
        <v>5619</v>
      </c>
      <c r="E19" s="170" t="s">
        <v>5620</v>
      </c>
      <c r="F19" s="170" t="s">
        <v>461</v>
      </c>
      <c r="G19" s="170"/>
      <c r="H19" s="186" t="s">
        <v>5177</v>
      </c>
      <c r="I19" s="170" t="s">
        <v>5247</v>
      </c>
      <c r="J19" s="166" t="s">
        <v>1838</v>
      </c>
      <c r="K19" s="167">
        <v>92950</v>
      </c>
      <c r="L19" s="167">
        <v>7111</v>
      </c>
      <c r="M19" s="167">
        <v>8402</v>
      </c>
      <c r="N19" s="167" t="s">
        <v>5621</v>
      </c>
      <c r="O19" s="167">
        <v>1825</v>
      </c>
      <c r="P19" s="167">
        <v>1825</v>
      </c>
      <c r="Q19" s="167">
        <v>1100</v>
      </c>
      <c r="R19" s="167"/>
      <c r="S19" s="167"/>
      <c r="T19" s="167"/>
      <c r="U19" s="167">
        <v>2002</v>
      </c>
      <c r="V19" s="167"/>
      <c r="W19" s="167"/>
      <c r="X19" s="167">
        <v>60</v>
      </c>
      <c r="Y19" s="167"/>
      <c r="Z19" s="167">
        <v>40</v>
      </c>
      <c r="AA19" s="167"/>
      <c r="AB19" s="167">
        <v>72</v>
      </c>
      <c r="AC19" s="167"/>
      <c r="AD19" s="167"/>
      <c r="AE19" s="167"/>
      <c r="AF19" s="167">
        <v>3</v>
      </c>
      <c r="AG19" s="167"/>
      <c r="AH19" s="167">
        <v>2</v>
      </c>
      <c r="AI19" s="167">
        <v>2</v>
      </c>
      <c r="AJ19" s="167">
        <v>1</v>
      </c>
      <c r="AK19" s="167"/>
      <c r="AL19" s="167"/>
      <c r="AM19" s="167">
        <v>5422</v>
      </c>
      <c r="AN19" s="167"/>
      <c r="AO19" s="167">
        <v>800</v>
      </c>
      <c r="AP19" s="167">
        <v>1000</v>
      </c>
      <c r="AQ19" s="170" t="s">
        <v>465</v>
      </c>
      <c r="AR19" s="170" t="s">
        <v>466</v>
      </c>
      <c r="AS19" s="170"/>
      <c r="AT19" s="170"/>
      <c r="AU19" s="170"/>
      <c r="AV19" s="170"/>
      <c r="AW19" s="170"/>
      <c r="AX19" s="170"/>
      <c r="AY19" s="170"/>
      <c r="AZ19" s="170"/>
      <c r="BA19" s="170"/>
      <c r="BB19" s="170"/>
      <c r="BC19" s="170">
        <v>1990</v>
      </c>
      <c r="BD19" s="167">
        <v>5050</v>
      </c>
      <c r="BE19" s="202"/>
    </row>
    <row r="20" spans="1:57" s="71" customFormat="1" ht="26.1" hidden="1" customHeight="1">
      <c r="A20" s="181"/>
      <c r="B20" s="201"/>
      <c r="C20" s="170" t="s">
        <v>5215</v>
      </c>
      <c r="D20" s="166"/>
      <c r="E20" s="170" t="s">
        <v>13165</v>
      </c>
      <c r="F20" s="170" t="s">
        <v>13166</v>
      </c>
      <c r="G20" s="170"/>
      <c r="H20" s="186"/>
      <c r="I20" s="170" t="s">
        <v>5217</v>
      </c>
      <c r="J20" s="166"/>
      <c r="K20" s="167">
        <v>5610</v>
      </c>
      <c r="L20" s="167">
        <v>5610</v>
      </c>
      <c r="M20" s="167">
        <v>8067</v>
      </c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>
        <v>60</v>
      </c>
      <c r="Y20" s="167"/>
      <c r="Z20" s="167">
        <v>60</v>
      </c>
      <c r="AA20" s="167"/>
      <c r="AB20" s="167">
        <v>60</v>
      </c>
      <c r="AC20" s="167"/>
      <c r="AD20" s="167"/>
      <c r="AE20" s="167"/>
      <c r="AF20" s="167">
        <v>2</v>
      </c>
      <c r="AG20" s="167"/>
      <c r="AH20" s="167">
        <v>3</v>
      </c>
      <c r="AI20" s="167">
        <v>3</v>
      </c>
      <c r="AJ20" s="167">
        <v>3</v>
      </c>
      <c r="AK20" s="167"/>
      <c r="AL20" s="167"/>
      <c r="AM20" s="167">
        <v>515</v>
      </c>
      <c r="AN20" s="167"/>
      <c r="AO20" s="167"/>
      <c r="AP20" s="167"/>
      <c r="AQ20" s="170"/>
      <c r="AR20" s="170"/>
      <c r="AS20" s="170"/>
      <c r="AT20" s="170"/>
      <c r="AU20" s="170"/>
      <c r="AV20" s="170"/>
      <c r="AW20" s="170"/>
      <c r="AX20" s="170"/>
      <c r="AY20" s="170"/>
      <c r="AZ20" s="170"/>
      <c r="BA20" s="170"/>
      <c r="BB20" s="170"/>
      <c r="BC20" s="170">
        <v>2011</v>
      </c>
      <c r="BD20" s="167"/>
      <c r="BE20" s="166"/>
    </row>
    <row r="21" spans="1:57" s="71" customFormat="1" ht="26.1" hidden="1" customHeight="1">
      <c r="A21" s="181"/>
      <c r="B21" s="197"/>
      <c r="C21" s="170" t="s">
        <v>5240</v>
      </c>
      <c r="D21" s="166"/>
      <c r="E21" s="170" t="s">
        <v>13167</v>
      </c>
      <c r="F21" s="170" t="s">
        <v>5240</v>
      </c>
      <c r="G21" s="170"/>
      <c r="H21" s="186"/>
      <c r="I21" s="170" t="s">
        <v>5240</v>
      </c>
      <c r="J21" s="166"/>
      <c r="K21" s="167">
        <v>29161</v>
      </c>
      <c r="L21" s="167">
        <v>274</v>
      </c>
      <c r="M21" s="167">
        <v>346</v>
      </c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>
        <v>1</v>
      </c>
      <c r="AI21" s="167">
        <v>1</v>
      </c>
      <c r="AJ21" s="167">
        <v>1</v>
      </c>
      <c r="AK21" s="167"/>
      <c r="AL21" s="167"/>
      <c r="AM21" s="167">
        <v>471</v>
      </c>
      <c r="AN21" s="167"/>
      <c r="AO21" s="167"/>
      <c r="AP21" s="167"/>
      <c r="AQ21" s="170"/>
      <c r="AR21" s="170"/>
      <c r="AS21" s="170"/>
      <c r="AT21" s="170"/>
      <c r="AU21" s="170"/>
      <c r="AV21" s="170"/>
      <c r="AW21" s="170"/>
      <c r="AX21" s="170"/>
      <c r="AY21" s="170"/>
      <c r="AZ21" s="170"/>
      <c r="BA21" s="170"/>
      <c r="BB21" s="170"/>
      <c r="BC21" s="170">
        <v>2005</v>
      </c>
      <c r="BD21" s="167">
        <v>2000</v>
      </c>
      <c r="BE21" s="166"/>
    </row>
    <row r="22" spans="1:57" s="71" customFormat="1" ht="26.1" hidden="1" customHeight="1">
      <c r="A22" s="181"/>
      <c r="B22" s="203" t="s">
        <v>2285</v>
      </c>
      <c r="C22" s="170" t="s">
        <v>2488</v>
      </c>
      <c r="D22" s="166"/>
      <c r="E22" s="182">
        <f>COUNTA(E23:E24)</f>
        <v>2</v>
      </c>
      <c r="F22" s="170"/>
      <c r="G22" s="170"/>
      <c r="H22" s="186"/>
      <c r="I22" s="170"/>
      <c r="J22" s="166"/>
      <c r="K22" s="160">
        <f>SUM(K23:K24)</f>
        <v>12930</v>
      </c>
      <c r="L22" s="160">
        <f>SUM(L23:L24)</f>
        <v>1892.08</v>
      </c>
      <c r="M22" s="160">
        <f>SUM(M23:M24)</f>
        <v>1892</v>
      </c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70"/>
      <c r="AR22" s="170"/>
      <c r="AS22" s="170"/>
      <c r="AT22" s="170"/>
      <c r="AU22" s="170"/>
      <c r="AV22" s="170"/>
      <c r="AW22" s="170"/>
      <c r="AX22" s="170"/>
      <c r="AY22" s="170"/>
      <c r="AZ22" s="170"/>
      <c r="BA22" s="170"/>
      <c r="BB22" s="170"/>
      <c r="BC22" s="170"/>
      <c r="BD22" s="167"/>
      <c r="BE22" s="166"/>
    </row>
    <row r="23" spans="1:57" s="71" customFormat="1" ht="26.1" hidden="1" customHeight="1">
      <c r="A23" s="181"/>
      <c r="B23" s="201"/>
      <c r="C23" s="170" t="s">
        <v>1850</v>
      </c>
      <c r="D23" s="166"/>
      <c r="E23" s="170" t="s">
        <v>11946</v>
      </c>
      <c r="F23" s="170" t="s">
        <v>1850</v>
      </c>
      <c r="G23" s="170"/>
      <c r="H23" s="204"/>
      <c r="I23" s="170" t="s">
        <v>16643</v>
      </c>
      <c r="J23" s="166"/>
      <c r="K23" s="167">
        <v>3184</v>
      </c>
      <c r="L23" s="167">
        <v>226.08</v>
      </c>
      <c r="M23" s="167">
        <v>226</v>
      </c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>
        <v>10</v>
      </c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>
        <v>147</v>
      </c>
      <c r="AN23" s="167"/>
      <c r="AO23" s="167"/>
      <c r="AP23" s="167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/>
      <c r="BA23" s="170"/>
      <c r="BB23" s="170"/>
      <c r="BC23" s="170">
        <v>2015</v>
      </c>
      <c r="BD23" s="167">
        <v>350</v>
      </c>
      <c r="BE23" s="166"/>
    </row>
    <row r="24" spans="1:57" s="71" customFormat="1" ht="26.1" hidden="1" customHeight="1">
      <c r="A24" s="181">
        <v>1</v>
      </c>
      <c r="B24" s="197"/>
      <c r="C24" s="170" t="s">
        <v>1855</v>
      </c>
      <c r="D24" s="166" t="s">
        <v>11942</v>
      </c>
      <c r="E24" s="170" t="s">
        <v>11943</v>
      </c>
      <c r="F24" s="170" t="s">
        <v>1855</v>
      </c>
      <c r="G24" s="170" t="s">
        <v>11944</v>
      </c>
      <c r="H24" s="186" t="s">
        <v>11945</v>
      </c>
      <c r="I24" s="170" t="s">
        <v>1855</v>
      </c>
      <c r="J24" s="166" t="s">
        <v>1838</v>
      </c>
      <c r="K24" s="167">
        <v>9746</v>
      </c>
      <c r="L24" s="167">
        <v>1666</v>
      </c>
      <c r="M24" s="167">
        <v>1666</v>
      </c>
      <c r="N24" s="167" t="s">
        <v>396</v>
      </c>
      <c r="O24" s="167">
        <v>360</v>
      </c>
      <c r="P24" s="167">
        <v>150</v>
      </c>
      <c r="Q24" s="167"/>
      <c r="R24" s="167"/>
      <c r="S24" s="167"/>
      <c r="T24" s="167"/>
      <c r="U24" s="167"/>
      <c r="V24" s="167"/>
      <c r="W24" s="167"/>
      <c r="X24" s="167">
        <v>12</v>
      </c>
      <c r="Y24" s="167"/>
      <c r="Z24" s="167">
        <v>20</v>
      </c>
      <c r="AA24" s="167"/>
      <c r="AB24" s="167">
        <v>30</v>
      </c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 t="s">
        <v>944</v>
      </c>
      <c r="AN24" s="167"/>
      <c r="AO24" s="167"/>
      <c r="AP24" s="167"/>
      <c r="AQ24" s="170"/>
      <c r="AR24" s="170"/>
      <c r="AS24" s="170"/>
      <c r="AT24" s="170"/>
      <c r="AU24" s="170"/>
      <c r="AV24" s="170"/>
      <c r="AW24" s="170"/>
      <c r="AX24" s="170"/>
      <c r="AY24" s="170"/>
      <c r="AZ24" s="170"/>
      <c r="BA24" s="170"/>
      <c r="BB24" s="170"/>
      <c r="BC24" s="170">
        <v>2019</v>
      </c>
      <c r="BD24" s="167">
        <v>7100</v>
      </c>
      <c r="BE24" s="166"/>
    </row>
    <row r="25" spans="1:57" s="71" customFormat="1" ht="26.1" hidden="1" customHeight="1">
      <c r="A25" s="181">
        <v>1</v>
      </c>
      <c r="B25" s="170" t="s">
        <v>11907</v>
      </c>
      <c r="C25" s="170" t="s">
        <v>6299</v>
      </c>
      <c r="D25" s="166" t="s">
        <v>11908</v>
      </c>
      <c r="E25" s="170" t="s">
        <v>11909</v>
      </c>
      <c r="F25" s="170" t="s">
        <v>6183</v>
      </c>
      <c r="G25" s="170" t="s">
        <v>11910</v>
      </c>
      <c r="H25" s="186"/>
      <c r="I25" s="170" t="s">
        <v>11911</v>
      </c>
      <c r="J25" s="166" t="s">
        <v>7984</v>
      </c>
      <c r="K25" s="160">
        <v>130701</v>
      </c>
      <c r="L25" s="160">
        <v>6185</v>
      </c>
      <c r="M25" s="160">
        <v>8601</v>
      </c>
      <c r="N25" s="167" t="s">
        <v>11912</v>
      </c>
      <c r="O25" s="167"/>
      <c r="P25" s="167" t="s">
        <v>11913</v>
      </c>
      <c r="Q25" s="167" t="s">
        <v>11914</v>
      </c>
      <c r="R25" s="167"/>
      <c r="S25" s="167" t="s">
        <v>11915</v>
      </c>
      <c r="T25" s="167" t="s">
        <v>5439</v>
      </c>
      <c r="U25" s="167"/>
      <c r="V25" s="167"/>
      <c r="W25" s="167">
        <v>0</v>
      </c>
      <c r="X25" s="167">
        <v>54</v>
      </c>
      <c r="Y25" s="167">
        <v>10</v>
      </c>
      <c r="Z25" s="167">
        <v>40</v>
      </c>
      <c r="AA25" s="167"/>
      <c r="AB25" s="167">
        <v>80</v>
      </c>
      <c r="AC25" s="167">
        <v>10</v>
      </c>
      <c r="AD25" s="167">
        <v>0</v>
      </c>
      <c r="AE25" s="167"/>
      <c r="AF25" s="167">
        <v>3</v>
      </c>
      <c r="AG25" s="167"/>
      <c r="AH25" s="167">
        <v>2</v>
      </c>
      <c r="AI25" s="167">
        <v>2</v>
      </c>
      <c r="AJ25" s="167">
        <v>1</v>
      </c>
      <c r="AK25" s="167"/>
      <c r="AL25" s="167"/>
      <c r="AM25" s="160">
        <v>7245</v>
      </c>
      <c r="AN25" s="167"/>
      <c r="AO25" s="167">
        <v>647</v>
      </c>
      <c r="AP25" s="167">
        <v>647</v>
      </c>
      <c r="AQ25" s="170" t="s">
        <v>465</v>
      </c>
      <c r="AR25" s="170" t="s">
        <v>1338</v>
      </c>
      <c r="AS25" s="170"/>
      <c r="AT25" s="170"/>
      <c r="AU25" s="170"/>
      <c r="AV25" s="170"/>
      <c r="AW25" s="170"/>
      <c r="AX25" s="170"/>
      <c r="AY25" s="170"/>
      <c r="AZ25" s="170"/>
      <c r="BA25" s="170"/>
      <c r="BB25" s="170"/>
      <c r="BC25" s="170">
        <v>2003</v>
      </c>
      <c r="BD25" s="167">
        <v>13800</v>
      </c>
      <c r="BE25" s="166"/>
    </row>
    <row r="26" spans="1:57" s="71" customFormat="1" ht="26.1" hidden="1" customHeight="1">
      <c r="A26" s="181" t="s">
        <v>11903</v>
      </c>
      <c r="B26" s="203" t="s">
        <v>11903</v>
      </c>
      <c r="C26" s="170" t="s">
        <v>11904</v>
      </c>
      <c r="D26" s="166" t="s">
        <v>11905</v>
      </c>
      <c r="E26" s="170" t="s">
        <v>11906</v>
      </c>
      <c r="F26" s="170" t="s">
        <v>11642</v>
      </c>
      <c r="G26" s="186"/>
      <c r="H26" s="170" t="s">
        <v>3693</v>
      </c>
      <c r="I26" s="170" t="s">
        <v>11644</v>
      </c>
      <c r="J26" s="165">
        <v>65669</v>
      </c>
      <c r="K26" s="160">
        <v>57614</v>
      </c>
      <c r="L26" s="160">
        <v>6639</v>
      </c>
      <c r="M26" s="160">
        <v>11461</v>
      </c>
      <c r="N26" s="160"/>
      <c r="O26" s="160">
        <v>637</v>
      </c>
      <c r="P26" s="160">
        <v>700</v>
      </c>
      <c r="Q26" s="160"/>
      <c r="R26" s="160"/>
      <c r="S26" s="160"/>
      <c r="T26" s="160">
        <v>1337</v>
      </c>
      <c r="U26" s="160"/>
      <c r="V26" s="167"/>
      <c r="W26" s="167"/>
      <c r="X26" s="167">
        <v>60</v>
      </c>
      <c r="Y26" s="167">
        <v>4</v>
      </c>
      <c r="Z26" s="167">
        <v>50</v>
      </c>
      <c r="AA26" s="167">
        <v>90</v>
      </c>
      <c r="AB26" s="167">
        <v>90</v>
      </c>
      <c r="AC26" s="167"/>
      <c r="AD26" s="167"/>
      <c r="AE26" s="167">
        <v>2</v>
      </c>
      <c r="AF26" s="167">
        <v>3</v>
      </c>
      <c r="AG26" s="167">
        <v>10</v>
      </c>
      <c r="AH26" s="167">
        <v>15</v>
      </c>
      <c r="AI26" s="167">
        <v>24</v>
      </c>
      <c r="AJ26" s="167">
        <v>5</v>
      </c>
      <c r="AK26" s="167"/>
      <c r="AL26" s="167">
        <v>37282</v>
      </c>
      <c r="AM26" s="167">
        <v>39613</v>
      </c>
      <c r="AN26" s="167"/>
      <c r="AO26" s="167">
        <v>400</v>
      </c>
      <c r="AP26" s="167">
        <v>800</v>
      </c>
      <c r="AQ26" s="170" t="s">
        <v>466</v>
      </c>
      <c r="AR26" s="170"/>
      <c r="AS26" s="170"/>
      <c r="AT26" s="170"/>
      <c r="AU26" s="170"/>
      <c r="AV26" s="170"/>
      <c r="AW26" s="170"/>
      <c r="AX26" s="170"/>
      <c r="AY26" s="170"/>
      <c r="AZ26" s="170"/>
      <c r="BA26" s="170"/>
      <c r="BB26" s="170"/>
      <c r="BC26" s="170">
        <v>2008</v>
      </c>
      <c r="BD26" s="160">
        <v>15500</v>
      </c>
      <c r="BE26" s="166"/>
    </row>
    <row r="27" spans="1:57" s="71" customFormat="1" ht="26.1" hidden="1" customHeight="1">
      <c r="A27" s="181"/>
      <c r="B27" s="203" t="s">
        <v>2489</v>
      </c>
      <c r="C27" s="170" t="s">
        <v>2488</v>
      </c>
      <c r="D27" s="166"/>
      <c r="E27" s="182">
        <f>COUNTA(E28:E31)</f>
        <v>4</v>
      </c>
      <c r="F27" s="166"/>
      <c r="G27" s="190"/>
      <c r="H27" s="166"/>
      <c r="I27" s="166"/>
      <c r="J27" s="196"/>
      <c r="K27" s="167">
        <f>SUM(K28:K31)</f>
        <v>172983</v>
      </c>
      <c r="L27" s="167">
        <f>SUM(L28:L31)</f>
        <v>4405</v>
      </c>
      <c r="M27" s="167">
        <f>SUM(M28:M31)</f>
        <v>4477</v>
      </c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>
        <f>SUM(AM28:AM31)</f>
        <v>152085</v>
      </c>
      <c r="AN27" s="167"/>
      <c r="AO27" s="167">
        <f>SUM(AO28:AO31)</f>
        <v>400</v>
      </c>
      <c r="AP27" s="167">
        <f>SUM(AP28:AP31)</f>
        <v>600</v>
      </c>
      <c r="AQ27" s="170"/>
      <c r="AR27" s="170"/>
      <c r="AS27" s="170"/>
      <c r="AT27" s="170"/>
      <c r="AU27" s="170"/>
      <c r="AV27" s="170"/>
      <c r="AW27" s="170"/>
      <c r="AX27" s="170"/>
      <c r="AY27" s="170"/>
      <c r="AZ27" s="170"/>
      <c r="BA27" s="170"/>
      <c r="BB27" s="170"/>
      <c r="BC27" s="170"/>
      <c r="BD27" s="167"/>
      <c r="BE27" s="166"/>
    </row>
    <row r="28" spans="1:57" s="71" customFormat="1" ht="26.1" hidden="1" customHeight="1">
      <c r="A28" s="181">
        <v>1</v>
      </c>
      <c r="B28" s="164"/>
      <c r="C28" s="157" t="s">
        <v>7359</v>
      </c>
      <c r="D28" s="165" t="s">
        <v>11925</v>
      </c>
      <c r="E28" s="157" t="s">
        <v>11926</v>
      </c>
      <c r="F28" s="157" t="s">
        <v>7359</v>
      </c>
      <c r="G28" s="157" t="s">
        <v>11927</v>
      </c>
      <c r="H28" s="158"/>
      <c r="I28" s="157" t="s">
        <v>11928</v>
      </c>
      <c r="J28" s="165">
        <v>4</v>
      </c>
      <c r="K28" s="160">
        <v>19496</v>
      </c>
      <c r="L28" s="160">
        <v>1846</v>
      </c>
      <c r="M28" s="160">
        <v>1726</v>
      </c>
      <c r="N28" s="160" t="s">
        <v>396</v>
      </c>
      <c r="O28" s="160">
        <v>394</v>
      </c>
      <c r="P28" s="160"/>
      <c r="Q28" s="160"/>
      <c r="R28" s="160"/>
      <c r="S28" s="160"/>
      <c r="T28" s="160"/>
      <c r="U28" s="160"/>
      <c r="V28" s="160"/>
      <c r="W28" s="160" t="s">
        <v>384</v>
      </c>
      <c r="X28" s="160" t="s">
        <v>384</v>
      </c>
      <c r="Y28" s="160"/>
      <c r="Z28" s="160" t="s">
        <v>384</v>
      </c>
      <c r="AA28" s="160"/>
      <c r="AB28" s="160">
        <v>70</v>
      </c>
      <c r="AC28" s="160"/>
      <c r="AD28" s="160" t="s">
        <v>384</v>
      </c>
      <c r="AE28" s="160"/>
      <c r="AF28" s="160" t="s">
        <v>384</v>
      </c>
      <c r="AG28" s="160"/>
      <c r="AH28" s="160" t="s">
        <v>384</v>
      </c>
      <c r="AI28" s="160" t="s">
        <v>384</v>
      </c>
      <c r="AJ28" s="160" t="s">
        <v>384</v>
      </c>
      <c r="AK28" s="160"/>
      <c r="AL28" s="160"/>
      <c r="AM28" s="160">
        <v>1420</v>
      </c>
      <c r="AN28" s="160"/>
      <c r="AO28" s="160">
        <v>200</v>
      </c>
      <c r="AP28" s="160">
        <v>400</v>
      </c>
      <c r="AQ28" s="157" t="s">
        <v>465</v>
      </c>
      <c r="AR28" s="157" t="s">
        <v>466</v>
      </c>
      <c r="AS28" s="157"/>
      <c r="AT28" s="157"/>
      <c r="AU28" s="157"/>
      <c r="AV28" s="157"/>
      <c r="AW28" s="157"/>
      <c r="AX28" s="157"/>
      <c r="AY28" s="157"/>
      <c r="AZ28" s="157"/>
      <c r="BA28" s="157"/>
      <c r="BB28" s="157"/>
      <c r="BC28" s="157">
        <v>1985</v>
      </c>
      <c r="BD28" s="160">
        <v>394</v>
      </c>
      <c r="BE28" s="165"/>
    </row>
    <row r="29" spans="1:57" s="71" customFormat="1" ht="26.1" hidden="1" customHeight="1">
      <c r="A29" s="181">
        <v>2</v>
      </c>
      <c r="B29" s="164"/>
      <c r="C29" s="157" t="s">
        <v>7377</v>
      </c>
      <c r="D29" s="165" t="s">
        <v>7378</v>
      </c>
      <c r="E29" s="157" t="s">
        <v>11929</v>
      </c>
      <c r="F29" s="157" t="s">
        <v>7377</v>
      </c>
      <c r="G29" s="157" t="s">
        <v>7380</v>
      </c>
      <c r="H29" s="158"/>
      <c r="I29" s="157" t="s">
        <v>7377</v>
      </c>
      <c r="J29" s="165">
        <v>5</v>
      </c>
      <c r="K29" s="160">
        <v>3300</v>
      </c>
      <c r="L29" s="160">
        <v>683</v>
      </c>
      <c r="M29" s="160">
        <v>676</v>
      </c>
      <c r="N29" s="160" t="s">
        <v>396</v>
      </c>
      <c r="O29" s="160">
        <v>300</v>
      </c>
      <c r="P29" s="160"/>
      <c r="Q29" s="160"/>
      <c r="R29" s="160"/>
      <c r="S29" s="160"/>
      <c r="T29" s="160"/>
      <c r="U29" s="160"/>
      <c r="V29" s="160"/>
      <c r="W29" s="160" t="s">
        <v>384</v>
      </c>
      <c r="X29" s="160" t="s">
        <v>384</v>
      </c>
      <c r="Y29" s="160"/>
      <c r="Z29" s="160" t="s">
        <v>384</v>
      </c>
      <c r="AA29" s="160"/>
      <c r="AB29" s="160">
        <v>25</v>
      </c>
      <c r="AC29" s="160">
        <v>25</v>
      </c>
      <c r="AD29" s="160" t="s">
        <v>384</v>
      </c>
      <c r="AE29" s="160"/>
      <c r="AF29" s="160" t="s">
        <v>384</v>
      </c>
      <c r="AG29" s="160"/>
      <c r="AH29" s="160" t="s">
        <v>384</v>
      </c>
      <c r="AI29" s="160" t="s">
        <v>384</v>
      </c>
      <c r="AJ29" s="160" t="s">
        <v>384</v>
      </c>
      <c r="AK29" s="160"/>
      <c r="AL29" s="160"/>
      <c r="AM29" s="160">
        <v>676</v>
      </c>
      <c r="AN29" s="160"/>
      <c r="AO29" s="160">
        <v>100</v>
      </c>
      <c r="AP29" s="160">
        <v>100</v>
      </c>
      <c r="AQ29" s="157" t="s">
        <v>722</v>
      </c>
      <c r="AR29" s="157"/>
      <c r="AS29" s="157"/>
      <c r="AT29" s="157"/>
      <c r="AU29" s="157"/>
      <c r="AV29" s="157"/>
      <c r="AW29" s="157"/>
      <c r="AX29" s="157"/>
      <c r="AY29" s="157"/>
      <c r="AZ29" s="157"/>
      <c r="BA29" s="157"/>
      <c r="BB29" s="157"/>
      <c r="BC29" s="157">
        <v>2000</v>
      </c>
      <c r="BD29" s="160">
        <v>300</v>
      </c>
      <c r="BE29" s="165"/>
    </row>
    <row r="30" spans="1:57" s="71" customFormat="1" ht="26.1" hidden="1" customHeight="1">
      <c r="A30" s="181">
        <v>3</v>
      </c>
      <c r="B30" s="201"/>
      <c r="C30" s="170" t="s">
        <v>7413</v>
      </c>
      <c r="D30" s="166" t="s">
        <v>11930</v>
      </c>
      <c r="E30" s="170" t="s">
        <v>11931</v>
      </c>
      <c r="F30" s="170" t="s">
        <v>7413</v>
      </c>
      <c r="G30" s="170" t="s">
        <v>7416</v>
      </c>
      <c r="H30" s="186"/>
      <c r="I30" s="170" t="s">
        <v>7417</v>
      </c>
      <c r="J30" s="165">
        <v>6</v>
      </c>
      <c r="K30" s="160">
        <v>600</v>
      </c>
      <c r="L30" s="160">
        <v>402</v>
      </c>
      <c r="M30" s="160">
        <v>402</v>
      </c>
      <c r="N30" s="160" t="s">
        <v>396</v>
      </c>
      <c r="O30" s="160">
        <v>113</v>
      </c>
      <c r="P30" s="160">
        <v>87</v>
      </c>
      <c r="Q30" s="160"/>
      <c r="R30" s="160"/>
      <c r="S30" s="160"/>
      <c r="T30" s="160"/>
      <c r="U30" s="160"/>
      <c r="V30" s="160"/>
      <c r="W30" s="160" t="s">
        <v>384</v>
      </c>
      <c r="X30" s="160" t="s">
        <v>384</v>
      </c>
      <c r="Y30" s="160"/>
      <c r="Z30" s="160" t="s">
        <v>384</v>
      </c>
      <c r="AA30" s="160"/>
      <c r="AB30" s="160">
        <v>23</v>
      </c>
      <c r="AC30" s="160"/>
      <c r="AD30" s="160" t="s">
        <v>384</v>
      </c>
      <c r="AE30" s="160"/>
      <c r="AF30" s="160" t="s">
        <v>384</v>
      </c>
      <c r="AG30" s="160"/>
      <c r="AH30" s="160" t="s">
        <v>384</v>
      </c>
      <c r="AI30" s="160" t="s">
        <v>384</v>
      </c>
      <c r="AJ30" s="160" t="s">
        <v>384</v>
      </c>
      <c r="AK30" s="160"/>
      <c r="AL30" s="160"/>
      <c r="AM30" s="160">
        <v>402</v>
      </c>
      <c r="AN30" s="160"/>
      <c r="AO30" s="160" t="s">
        <v>384</v>
      </c>
      <c r="AP30" s="160" t="s">
        <v>384</v>
      </c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60">
        <v>200</v>
      </c>
      <c r="BE30" s="166"/>
    </row>
    <row r="31" spans="1:57" s="71" customFormat="1" ht="26.1" hidden="1" customHeight="1">
      <c r="A31" s="181">
        <v>4</v>
      </c>
      <c r="B31" s="197"/>
      <c r="C31" s="170" t="s">
        <v>7419</v>
      </c>
      <c r="D31" s="166" t="s">
        <v>7404</v>
      </c>
      <c r="E31" s="170" t="s">
        <v>11932</v>
      </c>
      <c r="F31" s="170" t="s">
        <v>7419</v>
      </c>
      <c r="G31" s="170" t="s">
        <v>7395</v>
      </c>
      <c r="H31" s="186" t="s">
        <v>7396</v>
      </c>
      <c r="I31" s="170" t="s">
        <v>7419</v>
      </c>
      <c r="J31" s="165">
        <v>6</v>
      </c>
      <c r="K31" s="160">
        <v>149587</v>
      </c>
      <c r="L31" s="160">
        <v>1474</v>
      </c>
      <c r="M31" s="160">
        <v>1673</v>
      </c>
      <c r="N31" s="160" t="s">
        <v>396</v>
      </c>
      <c r="O31" s="160">
        <v>117</v>
      </c>
      <c r="P31" s="160">
        <v>18</v>
      </c>
      <c r="Q31" s="160"/>
      <c r="R31" s="160"/>
      <c r="S31" s="160"/>
      <c r="T31" s="160"/>
      <c r="U31" s="160">
        <v>2001</v>
      </c>
      <c r="V31" s="160">
        <v>2003</v>
      </c>
      <c r="W31" s="160" t="s">
        <v>384</v>
      </c>
      <c r="X31" s="160" t="s">
        <v>384</v>
      </c>
      <c r="Y31" s="160"/>
      <c r="Z31" s="167">
        <v>5</v>
      </c>
      <c r="AA31" s="167"/>
      <c r="AB31" s="167"/>
      <c r="AC31" s="167">
        <v>20</v>
      </c>
      <c r="AD31" s="167" t="s">
        <v>384</v>
      </c>
      <c r="AE31" s="167"/>
      <c r="AF31" s="167" t="s">
        <v>384</v>
      </c>
      <c r="AG31" s="167"/>
      <c r="AH31" s="167" t="s">
        <v>384</v>
      </c>
      <c r="AI31" s="167" t="s">
        <v>384</v>
      </c>
      <c r="AJ31" s="167">
        <v>5</v>
      </c>
      <c r="AK31" s="167"/>
      <c r="AL31" s="167"/>
      <c r="AM31" s="167">
        <v>149587</v>
      </c>
      <c r="AN31" s="167"/>
      <c r="AO31" s="167">
        <v>100</v>
      </c>
      <c r="AP31" s="167">
        <v>100</v>
      </c>
      <c r="AQ31" s="170" t="s">
        <v>465</v>
      </c>
      <c r="AR31" s="170" t="s">
        <v>11933</v>
      </c>
      <c r="AS31" s="170"/>
      <c r="AT31" s="170"/>
      <c r="AU31" s="170"/>
      <c r="AV31" s="170"/>
      <c r="AW31" s="170"/>
      <c r="AX31" s="170"/>
      <c r="AY31" s="170"/>
      <c r="AZ31" s="170"/>
      <c r="BA31" s="170"/>
      <c r="BB31" s="170"/>
      <c r="BC31" s="170">
        <v>2001</v>
      </c>
      <c r="BD31" s="160">
        <v>1300</v>
      </c>
      <c r="BE31" s="166"/>
    </row>
    <row r="32" spans="1:57" s="71" customFormat="1" ht="26.1" hidden="1" customHeight="1">
      <c r="A32" s="181"/>
      <c r="B32" s="203" t="s">
        <v>2490</v>
      </c>
      <c r="C32" s="170" t="s">
        <v>2488</v>
      </c>
      <c r="D32" s="166"/>
      <c r="E32" s="182">
        <f>COUNTA(E33:E36)</f>
        <v>4</v>
      </c>
      <c r="F32" s="166"/>
      <c r="G32" s="166"/>
      <c r="H32" s="190"/>
      <c r="I32" s="166"/>
      <c r="J32" s="165"/>
      <c r="K32" s="160">
        <f>SUM(K33:K36)</f>
        <v>116033</v>
      </c>
      <c r="L32" s="160">
        <f>SUM(L33:L36)</f>
        <v>12836.539999999999</v>
      </c>
      <c r="M32" s="160">
        <f>SUM(M33:M36)</f>
        <v>14251.23</v>
      </c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160"/>
      <c r="AA32" s="160"/>
      <c r="AB32" s="160"/>
      <c r="AC32" s="160"/>
      <c r="AD32" s="160"/>
      <c r="AE32" s="160"/>
      <c r="AF32" s="160"/>
      <c r="AG32" s="160"/>
      <c r="AH32" s="160"/>
      <c r="AI32" s="160"/>
      <c r="AJ32" s="160"/>
      <c r="AK32" s="160"/>
      <c r="AL32" s="160"/>
      <c r="AM32" s="160"/>
      <c r="AN32" s="160"/>
      <c r="AO32" s="160"/>
      <c r="AP32" s="160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60"/>
      <c r="BE32" s="165"/>
    </row>
    <row r="33" spans="1:57" s="71" customFormat="1" ht="26.1" hidden="1" customHeight="1">
      <c r="A33" s="181"/>
      <c r="B33" s="205"/>
      <c r="C33" s="206" t="s">
        <v>296</v>
      </c>
      <c r="D33" s="207" t="s">
        <v>11916</v>
      </c>
      <c r="E33" s="206" t="s">
        <v>11917</v>
      </c>
      <c r="F33" s="206" t="s">
        <v>296</v>
      </c>
      <c r="G33" s="206" t="s">
        <v>11918</v>
      </c>
      <c r="H33" s="157" t="s">
        <v>455</v>
      </c>
      <c r="I33" s="206" t="s">
        <v>299</v>
      </c>
      <c r="J33" s="206"/>
      <c r="K33" s="208">
        <v>101142</v>
      </c>
      <c r="L33" s="160">
        <v>10997</v>
      </c>
      <c r="M33" s="208">
        <v>12132</v>
      </c>
      <c r="N33" s="208" t="s">
        <v>396</v>
      </c>
      <c r="O33" s="160">
        <v>16554</v>
      </c>
      <c r="P33" s="208"/>
      <c r="Q33" s="208"/>
      <c r="R33" s="208"/>
      <c r="S33" s="208"/>
      <c r="T33" s="208"/>
      <c r="U33" s="208"/>
      <c r="V33" s="208"/>
      <c r="W33" s="208"/>
      <c r="X33" s="208">
        <v>80</v>
      </c>
      <c r="Y33" s="208">
        <v>10</v>
      </c>
      <c r="Z33" s="208">
        <v>60</v>
      </c>
      <c r="AA33" s="208">
        <v>10</v>
      </c>
      <c r="AB33" s="208">
        <v>80</v>
      </c>
      <c r="AC33" s="208">
        <v>10</v>
      </c>
      <c r="AD33" s="208"/>
      <c r="AE33" s="208"/>
      <c r="AF33" s="208">
        <v>3</v>
      </c>
      <c r="AG33" s="208">
        <v>3</v>
      </c>
      <c r="AH33" s="208">
        <v>3</v>
      </c>
      <c r="AI33" s="208">
        <v>3</v>
      </c>
      <c r="AJ33" s="208">
        <v>1</v>
      </c>
      <c r="AK33" s="208"/>
      <c r="AL33" s="208"/>
      <c r="AM33" s="160">
        <v>10443</v>
      </c>
      <c r="AN33" s="208"/>
      <c r="AO33" s="160">
        <v>1597</v>
      </c>
      <c r="AP33" s="160">
        <v>1597</v>
      </c>
      <c r="AQ33" s="206" t="s">
        <v>3698</v>
      </c>
      <c r="AR33" s="206" t="s">
        <v>466</v>
      </c>
      <c r="AS33" s="206" t="s">
        <v>611</v>
      </c>
      <c r="AT33" s="206">
        <v>1</v>
      </c>
      <c r="AU33" s="157">
        <v>15000</v>
      </c>
      <c r="AV33" s="206" t="s">
        <v>762</v>
      </c>
      <c r="AW33" s="206" t="s">
        <v>615</v>
      </c>
      <c r="AX33" s="206"/>
      <c r="AY33" s="206"/>
      <c r="AZ33" s="206"/>
      <c r="BA33" s="206"/>
      <c r="BB33" s="206"/>
      <c r="BC33" s="206">
        <v>1982</v>
      </c>
      <c r="BD33" s="160">
        <v>11900</v>
      </c>
      <c r="BE33" s="209"/>
    </row>
    <row r="34" spans="1:57" s="71" customFormat="1" ht="26.1" hidden="1" customHeight="1">
      <c r="A34" s="181"/>
      <c r="B34" s="205"/>
      <c r="C34" s="170" t="s">
        <v>712</v>
      </c>
      <c r="D34" s="166" t="s">
        <v>8230</v>
      </c>
      <c r="E34" s="170" t="s">
        <v>11919</v>
      </c>
      <c r="F34" s="170" t="s">
        <v>712</v>
      </c>
      <c r="G34" s="170" t="s">
        <v>11920</v>
      </c>
      <c r="H34" s="186" t="s">
        <v>7942</v>
      </c>
      <c r="I34" s="170" t="s">
        <v>11921</v>
      </c>
      <c r="J34" s="166">
        <v>1</v>
      </c>
      <c r="K34" s="167">
        <v>12800</v>
      </c>
      <c r="L34" s="167">
        <v>1385.31</v>
      </c>
      <c r="M34" s="167">
        <v>1377</v>
      </c>
      <c r="N34" s="167" t="s">
        <v>396</v>
      </c>
      <c r="O34" s="167" t="s">
        <v>11922</v>
      </c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>
        <v>50</v>
      </c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>
        <v>100</v>
      </c>
      <c r="AP34" s="167">
        <v>150</v>
      </c>
      <c r="AQ34" s="170" t="s">
        <v>3698</v>
      </c>
      <c r="AR34" s="170" t="s">
        <v>935</v>
      </c>
      <c r="AS34" s="170"/>
      <c r="AT34" s="170"/>
      <c r="AU34" s="170"/>
      <c r="AV34" s="170"/>
      <c r="AW34" s="170"/>
      <c r="AX34" s="170"/>
      <c r="AY34" s="170"/>
      <c r="AZ34" s="170"/>
      <c r="BA34" s="170"/>
      <c r="BB34" s="170"/>
      <c r="BC34" s="170">
        <v>2002</v>
      </c>
      <c r="BD34" s="167">
        <v>403</v>
      </c>
      <c r="BE34" s="166"/>
    </row>
    <row r="35" spans="1:57" s="71" customFormat="1" ht="26.1" hidden="1" customHeight="1">
      <c r="A35" s="181"/>
      <c r="B35" s="201"/>
      <c r="C35" s="170" t="s">
        <v>7953</v>
      </c>
      <c r="D35" s="166" t="s">
        <v>16973</v>
      </c>
      <c r="E35" s="166" t="s">
        <v>11923</v>
      </c>
      <c r="F35" s="166" t="s">
        <v>7953</v>
      </c>
      <c r="G35" s="166"/>
      <c r="H35" s="166"/>
      <c r="I35" s="166" t="s">
        <v>7953</v>
      </c>
      <c r="J35" s="166"/>
      <c r="K35" s="167">
        <v>334</v>
      </c>
      <c r="L35" s="167">
        <v>195</v>
      </c>
      <c r="M35" s="167">
        <v>483</v>
      </c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  <c r="AA35" s="166"/>
      <c r="AB35" s="184">
        <v>13</v>
      </c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  <c r="AM35" s="167">
        <v>380</v>
      </c>
      <c r="AN35" s="166"/>
      <c r="AO35" s="166"/>
      <c r="AP35" s="166"/>
      <c r="AQ35" s="170"/>
      <c r="AR35" s="170"/>
      <c r="AS35" s="170"/>
      <c r="AT35" s="170"/>
      <c r="AU35" s="170"/>
      <c r="AV35" s="170"/>
      <c r="AW35" s="170"/>
      <c r="AX35" s="170"/>
      <c r="AY35" s="170"/>
      <c r="AZ35" s="170"/>
      <c r="BA35" s="170"/>
      <c r="BB35" s="170"/>
      <c r="BC35" s="170">
        <v>2013</v>
      </c>
      <c r="BD35" s="167">
        <v>150</v>
      </c>
      <c r="BE35" s="166"/>
    </row>
    <row r="36" spans="1:57" s="71" customFormat="1" ht="26.1" hidden="1" customHeight="1">
      <c r="A36" s="181">
        <v>1</v>
      </c>
      <c r="B36" s="210"/>
      <c r="C36" s="170" t="s">
        <v>7999</v>
      </c>
      <c r="D36" s="166" t="s">
        <v>8230</v>
      </c>
      <c r="E36" s="170" t="s">
        <v>11924</v>
      </c>
      <c r="F36" s="170" t="s">
        <v>7999</v>
      </c>
      <c r="G36" s="170" t="s">
        <v>11920</v>
      </c>
      <c r="H36" s="186" t="s">
        <v>7942</v>
      </c>
      <c r="I36" s="170" t="s">
        <v>16896</v>
      </c>
      <c r="J36" s="166">
        <v>1</v>
      </c>
      <c r="K36" s="167">
        <v>1757</v>
      </c>
      <c r="L36" s="167">
        <v>259.23</v>
      </c>
      <c r="M36" s="167">
        <v>259.23</v>
      </c>
      <c r="N36" s="167" t="s">
        <v>396</v>
      </c>
      <c r="O36" s="167" t="s">
        <v>11922</v>
      </c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>
        <v>12</v>
      </c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>
        <v>243</v>
      </c>
      <c r="AN36" s="167"/>
      <c r="AO36" s="167"/>
      <c r="AP36" s="167"/>
      <c r="AQ36" s="170"/>
      <c r="AR36" s="170" t="s">
        <v>935</v>
      </c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>
        <v>2014</v>
      </c>
      <c r="BD36" s="167">
        <v>200</v>
      </c>
      <c r="BE36" s="166"/>
    </row>
    <row r="37" spans="1:57" s="71" customFormat="1" ht="24.95" hidden="1" customHeight="1">
      <c r="A37" s="211">
        <v>1</v>
      </c>
      <c r="B37" s="178"/>
      <c r="C37" s="178"/>
      <c r="D37" s="175"/>
      <c r="E37" s="175"/>
      <c r="F37" s="175"/>
      <c r="G37" s="175"/>
      <c r="H37" s="175"/>
      <c r="I37" s="175"/>
      <c r="J37" s="175"/>
      <c r="K37" s="176"/>
      <c r="L37" s="176"/>
      <c r="M37" s="176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7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6"/>
      <c r="AN37" s="175"/>
      <c r="AO37" s="175"/>
      <c r="AP37" s="175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6"/>
      <c r="BE37" s="175"/>
    </row>
  </sheetData>
  <autoFilter ref="A5:BE37">
    <filterColumn colId="1">
      <filters>
        <filter val="강원"/>
      </filters>
    </filterColumn>
  </autoFilter>
  <mergeCells count="51">
    <mergeCell ref="BD2:BD4"/>
    <mergeCell ref="AS3:AW3"/>
    <mergeCell ref="AX3:BB3"/>
    <mergeCell ref="AO3:AO4"/>
    <mergeCell ref="AP3:AP4"/>
    <mergeCell ref="AQ3:AQ4"/>
    <mergeCell ref="AR3:AR4"/>
    <mergeCell ref="BC2:BC4"/>
    <mergeCell ref="AB2:AC2"/>
    <mergeCell ref="AD2:AE2"/>
    <mergeCell ref="AF2:AG2"/>
    <mergeCell ref="V3:V4"/>
    <mergeCell ref="W3:W4"/>
    <mergeCell ref="X3:X4"/>
    <mergeCell ref="Y3:Y4"/>
    <mergeCell ref="X2:Y2"/>
    <mergeCell ref="AG3:AG4"/>
    <mergeCell ref="Z3:Z4"/>
    <mergeCell ref="AA3:AA4"/>
    <mergeCell ref="AB3:AB4"/>
    <mergeCell ref="AC3:AC4"/>
    <mergeCell ref="B1:E1"/>
    <mergeCell ref="O2:T4"/>
    <mergeCell ref="AD3:AD4"/>
    <mergeCell ref="BE2:BE4"/>
    <mergeCell ref="U3:U4"/>
    <mergeCell ref="AH2:AJ2"/>
    <mergeCell ref="AK2:AL2"/>
    <mergeCell ref="AM2:AM4"/>
    <mergeCell ref="AN2:AN4"/>
    <mergeCell ref="AK3:AK4"/>
    <mergeCell ref="AL3:AL4"/>
    <mergeCell ref="AE3:AE4"/>
    <mergeCell ref="AF3:AF4"/>
    <mergeCell ref="AO2:AR2"/>
    <mergeCell ref="AS2:BB2"/>
    <mergeCell ref="Z2:AA2"/>
    <mergeCell ref="K2:K4"/>
    <mergeCell ref="L2:L4"/>
    <mergeCell ref="M2:M4"/>
    <mergeCell ref="N2:N4"/>
    <mergeCell ref="U2:V2"/>
    <mergeCell ref="F2:F4"/>
    <mergeCell ref="G2:G4"/>
    <mergeCell ref="I2:I4"/>
    <mergeCell ref="J2:J4"/>
    <mergeCell ref="A2:A4"/>
    <mergeCell ref="B2:B4"/>
    <mergeCell ref="C2:C4"/>
    <mergeCell ref="D2:D4"/>
    <mergeCell ref="E2:E4"/>
  </mergeCells>
  <phoneticPr fontId="2" type="noConversion"/>
  <hyperlinks>
    <hyperlink ref="H7" r:id="rId1" tooltip="http://www.stadium.busan.kr/"/>
    <hyperlink ref="H8" r:id="rId2"/>
    <hyperlink ref="H9" r:id="rId3"/>
    <hyperlink ref="H11" r:id="rId4"/>
    <hyperlink ref="H19" r:id="rId5"/>
    <hyperlink ref="H31" r:id="rId6"/>
  </hyperlinks>
  <printOptions horizontalCentered="1"/>
  <pageMargins left="0.78740157480314965" right="0.78740157480314965" top="0.98425196850393704" bottom="0.98425196850393704" header="0.51181102362204722" footer="0.51181102362204722"/>
  <pageSetup paperSize="9" scale="81" orientation="landscape" r:id="rId7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 tint="-0.14999847407452621"/>
  </sheetPr>
  <dimension ref="A1:AV303"/>
  <sheetViews>
    <sheetView tabSelected="1" view="pageBreakPreview" zoomScale="85" zoomScaleSheetLayoutView="85" workbookViewId="0">
      <pane ySplit="5" topLeftCell="A6" activePane="bottomLeft" state="frozen"/>
      <selection activeCell="A17" sqref="A17:L17"/>
      <selection pane="bottomLeft" activeCell="I111" sqref="I111"/>
    </sheetView>
  </sheetViews>
  <sheetFormatPr defaultColWidth="8.88671875" defaultRowHeight="11.25"/>
  <cols>
    <col min="1" max="1" width="8" style="212" hidden="1" customWidth="1"/>
    <col min="2" max="2" width="3.77734375" style="319" customWidth="1"/>
    <col min="3" max="3" width="6.21875" style="317" customWidth="1"/>
    <col min="4" max="4" width="14.6640625" style="318" customWidth="1"/>
    <col min="5" max="5" width="6.33203125" style="212" customWidth="1"/>
    <col min="6" max="6" width="8" style="212" hidden="1" customWidth="1"/>
    <col min="7" max="7" width="14.44140625" style="212" customWidth="1"/>
    <col min="8" max="8" width="7.77734375" style="213" customWidth="1"/>
    <col min="9" max="9" width="6.44140625" style="213" customWidth="1"/>
    <col min="10" max="10" width="6" style="213" customWidth="1"/>
    <col min="11" max="11" width="4.33203125" style="213" bestFit="1" customWidth="1"/>
    <col min="12" max="13" width="5.109375" style="213" bestFit="1" customWidth="1"/>
    <col min="14" max="14" width="6.21875" style="213" customWidth="1"/>
    <col min="15" max="15" width="5.5546875" style="214" bestFit="1" customWidth="1"/>
    <col min="16" max="16" width="6.77734375" style="214" bestFit="1" customWidth="1"/>
    <col min="17" max="17" width="6.6640625" style="212" bestFit="1" customWidth="1"/>
    <col min="18" max="18" width="6.5546875" style="212" hidden="1" customWidth="1"/>
    <col min="19" max="19" width="5.88671875" style="215" customWidth="1"/>
    <col min="20" max="21" width="9.77734375" style="212" hidden="1" customWidth="1"/>
    <col min="22" max="22" width="0" style="212" hidden="1" customWidth="1"/>
    <col min="23" max="23" width="7.33203125" style="212" hidden="1" customWidth="1"/>
    <col min="24" max="24" width="6.6640625" style="216" customWidth="1"/>
    <col min="25" max="25" width="14.44140625" style="212" hidden="1" customWidth="1"/>
    <col min="26" max="28" width="5.77734375" style="212" hidden="1" customWidth="1"/>
    <col min="29" max="29" width="9.109375" style="212" hidden="1" customWidth="1"/>
    <col min="30" max="30" width="6.44140625" style="212" hidden="1" customWidth="1"/>
    <col min="31" max="31" width="5.77734375" style="212" hidden="1" customWidth="1"/>
    <col min="32" max="32" width="24.44140625" style="212" hidden="1" customWidth="1"/>
    <col min="33" max="33" width="9.33203125" style="212" hidden="1" customWidth="1"/>
    <col min="34" max="34" width="4.44140625" style="212" hidden="1" customWidth="1"/>
    <col min="35" max="35" width="5.77734375" style="212" hidden="1" customWidth="1"/>
    <col min="36" max="36" width="12.6640625" style="212" hidden="1" customWidth="1"/>
    <col min="37" max="37" width="7.109375" style="212" hidden="1" customWidth="1"/>
    <col min="38" max="38" width="9.33203125" style="212" hidden="1" customWidth="1"/>
    <col min="39" max="39" width="4.44140625" style="212" hidden="1" customWidth="1"/>
    <col min="40" max="40" width="5.77734375" style="212" hidden="1" customWidth="1"/>
    <col min="41" max="41" width="8.6640625" style="212" hidden="1" customWidth="1"/>
    <col min="42" max="42" width="7.109375" style="212" hidden="1" customWidth="1"/>
    <col min="43" max="43" width="7.5546875" style="212" hidden="1" customWidth="1"/>
    <col min="44" max="44" width="4.44140625" style="212" hidden="1" customWidth="1"/>
    <col min="45" max="45" width="4.6640625" style="212" hidden="1" customWidth="1"/>
    <col min="46" max="47" width="7.109375" style="212" hidden="1" customWidth="1"/>
    <col min="48" max="48" width="12.44140625" style="212" customWidth="1"/>
    <col min="49" max="16384" width="8.88671875" style="1"/>
  </cols>
  <sheetData>
    <row r="1" spans="1:48" ht="22.9" customHeight="1">
      <c r="B1" s="1833" t="s">
        <v>355</v>
      </c>
      <c r="C1" s="1833"/>
      <c r="D1" s="1833"/>
    </row>
    <row r="2" spans="1:48" ht="21" customHeight="1">
      <c r="A2" s="1806" t="s">
        <v>277</v>
      </c>
      <c r="B2" s="1829" t="s">
        <v>278</v>
      </c>
      <c r="C2" s="1829" t="s">
        <v>363</v>
      </c>
      <c r="D2" s="1829" t="s">
        <v>280</v>
      </c>
      <c r="E2" s="1829" t="s">
        <v>366</v>
      </c>
      <c r="F2" s="217"/>
      <c r="G2" s="1829" t="s">
        <v>216</v>
      </c>
      <c r="H2" s="1829" t="s">
        <v>217</v>
      </c>
      <c r="I2" s="1829" t="s">
        <v>218</v>
      </c>
      <c r="J2" s="1829" t="s">
        <v>219</v>
      </c>
      <c r="K2" s="1829" t="s">
        <v>374</v>
      </c>
      <c r="L2" s="1829"/>
      <c r="M2" s="1829"/>
      <c r="N2" s="1829"/>
      <c r="O2" s="1829" t="s">
        <v>221</v>
      </c>
      <c r="P2" s="1829"/>
      <c r="Q2" s="1829"/>
      <c r="R2" s="1829"/>
      <c r="S2" s="1829" t="s">
        <v>222</v>
      </c>
      <c r="T2" s="1831" t="s">
        <v>223</v>
      </c>
      <c r="U2" s="1831"/>
      <c r="V2" s="1831"/>
      <c r="W2" s="1831"/>
      <c r="X2" s="1831"/>
      <c r="Y2" s="1829" t="s">
        <v>224</v>
      </c>
      <c r="Z2" s="1829"/>
      <c r="AA2" s="1829" t="s">
        <v>225</v>
      </c>
      <c r="AB2" s="1829"/>
      <c r="AC2" s="1829"/>
      <c r="AD2" s="1829"/>
      <c r="AE2" s="1829"/>
      <c r="AF2" s="1830"/>
      <c r="AG2" s="1829" t="s">
        <v>226</v>
      </c>
      <c r="AH2" s="1830"/>
      <c r="AI2" s="1830"/>
      <c r="AJ2" s="1830"/>
      <c r="AK2" s="1830"/>
      <c r="AL2" s="1830"/>
      <c r="AM2" s="1830"/>
      <c r="AN2" s="1830"/>
      <c r="AO2" s="1830"/>
      <c r="AP2" s="1830"/>
      <c r="AQ2" s="1830"/>
      <c r="AR2" s="1830"/>
      <c r="AS2" s="1830"/>
      <c r="AT2" s="1830"/>
      <c r="AU2" s="1830"/>
      <c r="AV2" s="1829" t="s">
        <v>227</v>
      </c>
    </row>
    <row r="3" spans="1:48" ht="21" customHeight="1">
      <c r="A3" s="1806"/>
      <c r="B3" s="1829"/>
      <c r="C3" s="1829"/>
      <c r="D3" s="1829"/>
      <c r="E3" s="1829"/>
      <c r="F3" s="217" t="s">
        <v>436</v>
      </c>
      <c r="G3" s="1829"/>
      <c r="H3" s="1829"/>
      <c r="I3" s="1829"/>
      <c r="J3" s="1829"/>
      <c r="K3" s="217" t="s">
        <v>351</v>
      </c>
      <c r="L3" s="217" t="s">
        <v>149</v>
      </c>
      <c r="M3" s="217" t="s">
        <v>346</v>
      </c>
      <c r="N3" s="217" t="s">
        <v>132</v>
      </c>
      <c r="O3" s="217" t="s">
        <v>229</v>
      </c>
      <c r="P3" s="217" t="s">
        <v>440</v>
      </c>
      <c r="Q3" s="217" t="s">
        <v>441</v>
      </c>
      <c r="R3" s="217" t="s">
        <v>232</v>
      </c>
      <c r="S3" s="1829"/>
      <c r="T3" s="1832"/>
      <c r="U3" s="1832"/>
      <c r="V3" s="1832"/>
      <c r="W3" s="1832"/>
      <c r="X3" s="1832"/>
      <c r="Y3" s="217" t="s">
        <v>233</v>
      </c>
      <c r="Z3" s="217" t="s">
        <v>234</v>
      </c>
      <c r="AA3" s="1829" t="s">
        <v>235</v>
      </c>
      <c r="AB3" s="1829"/>
      <c r="AC3" s="1829" t="s">
        <v>236</v>
      </c>
      <c r="AD3" s="1830"/>
      <c r="AE3" s="1830"/>
      <c r="AF3" s="218" t="s">
        <v>237</v>
      </c>
      <c r="AG3" s="1829" t="s">
        <v>238</v>
      </c>
      <c r="AH3" s="1830"/>
      <c r="AI3" s="1830"/>
      <c r="AJ3" s="1830"/>
      <c r="AK3" s="1830"/>
      <c r="AL3" s="1829" t="s">
        <v>239</v>
      </c>
      <c r="AM3" s="1830"/>
      <c r="AN3" s="1830"/>
      <c r="AO3" s="1830"/>
      <c r="AP3" s="1830"/>
      <c r="AQ3" s="1829" t="s">
        <v>156</v>
      </c>
      <c r="AR3" s="1830"/>
      <c r="AS3" s="1830"/>
      <c r="AT3" s="1830"/>
      <c r="AU3" s="1830"/>
      <c r="AV3" s="1829"/>
    </row>
    <row r="4" spans="1:48" s="1316" customFormat="1" ht="21" customHeight="1">
      <c r="A4" s="1543"/>
      <c r="B4" s="1553"/>
      <c r="C4" s="1553"/>
      <c r="D4" s="1553"/>
      <c r="E4" s="1553"/>
      <c r="F4" s="1553"/>
      <c r="G4" s="1553"/>
      <c r="H4" s="1553"/>
      <c r="I4" s="1553"/>
      <c r="J4" s="1553"/>
      <c r="K4" s="1553"/>
      <c r="L4" s="1553"/>
      <c r="M4" s="1553"/>
      <c r="N4" s="1553"/>
      <c r="O4" s="1553"/>
      <c r="P4" s="1553"/>
      <c r="Q4" s="1553"/>
      <c r="R4" s="1553"/>
      <c r="S4" s="1553"/>
      <c r="T4" s="1555"/>
      <c r="U4" s="1555"/>
      <c r="V4" s="1555"/>
      <c r="W4" s="1555"/>
      <c r="X4" s="1555"/>
      <c r="Y4" s="1553"/>
      <c r="Z4" s="1553"/>
      <c r="AA4" s="1553"/>
      <c r="AB4" s="1553"/>
      <c r="AC4" s="1553"/>
      <c r="AD4" s="1554"/>
      <c r="AE4" s="1554"/>
      <c r="AF4" s="1554"/>
      <c r="AG4" s="1553"/>
      <c r="AH4" s="1554"/>
      <c r="AI4" s="1554"/>
      <c r="AJ4" s="1554"/>
      <c r="AK4" s="1554"/>
      <c r="AL4" s="1553"/>
      <c r="AM4" s="1554"/>
      <c r="AN4" s="1554"/>
      <c r="AO4" s="1554"/>
      <c r="AP4" s="1554"/>
      <c r="AQ4" s="1553"/>
      <c r="AR4" s="1554"/>
      <c r="AS4" s="1554"/>
      <c r="AT4" s="1554"/>
      <c r="AU4" s="1554"/>
      <c r="AV4" s="1553"/>
    </row>
    <row r="5" spans="1:48" s="62" customFormat="1" ht="24" hidden="1" customHeight="1">
      <c r="A5" s="163" t="s">
        <v>255</v>
      </c>
      <c r="B5" s="219" t="s">
        <v>48</v>
      </c>
      <c r="C5" s="219" t="s">
        <v>1</v>
      </c>
      <c r="D5" s="220">
        <f>COUNTA(D7:D14,D16:D18,D20:D22,D24:D30,D32:D34,D36:D40,D42:D45,D47:D49,D51:D105,D107:D138,D140:D152,D154:D174,D176:D190,D192:D228,D230:D247,D249:D296,D298:D302)</f>
        <v>280</v>
      </c>
      <c r="E5" s="221"/>
      <c r="F5" s="221"/>
      <c r="G5" s="221"/>
      <c r="H5" s="222">
        <f>SUM(H7:H14,H16:H18,H20:H22,H24:H30,H32:H34,H36:H40,H42:H45,H47:H49,H51:H105,H107:H138,H140:H152,H154:H174,H176:H190,H192:H228,H230:H247,H249:H296,H298:H302)</f>
        <v>2900978.5</v>
      </c>
      <c r="I5" s="222">
        <f>SUM(I7:I14,I16:I18,I20:I22,I24:I30,I32:I34,I36:I40,I42:I45,I47:I49,I51:I105,I107:I138,I140:I152,I154:I174,I176:I190,I192:I228,I230:I247,I249:I296,I298:I302)</f>
        <v>80123.563000000009</v>
      </c>
      <c r="J5" s="222">
        <f>SUM(J7:J14,J16:J18,J20:J22,J24:J30,J32:J34,J36:J40,J42:J45,J47:J49,J51:J105,J107:J138,J140:J152,J154:J174,J176:J190,J192:J228,J230:J247,J249:J296,J298:J302)</f>
        <v>102743.48500000002</v>
      </c>
      <c r="K5" s="222"/>
      <c r="L5" s="222"/>
      <c r="M5" s="222"/>
      <c r="N5" s="222"/>
      <c r="O5" s="222"/>
      <c r="P5" s="222"/>
      <c r="Q5" s="221"/>
      <c r="R5" s="221"/>
      <c r="S5" s="223"/>
      <c r="T5" s="221"/>
      <c r="U5" s="221"/>
      <c r="V5" s="221"/>
      <c r="W5" s="221"/>
      <c r="X5" s="222"/>
      <c r="Y5" s="221"/>
      <c r="Z5" s="221"/>
      <c r="AA5" s="221"/>
      <c r="AB5" s="221"/>
      <c r="AC5" s="221"/>
      <c r="AD5" s="221"/>
      <c r="AE5" s="221"/>
      <c r="AF5" s="221"/>
      <c r="AG5" s="221"/>
      <c r="AH5" s="221"/>
      <c r="AI5" s="221"/>
      <c r="AJ5" s="221"/>
      <c r="AK5" s="221"/>
      <c r="AL5" s="221"/>
      <c r="AM5" s="221"/>
      <c r="AN5" s="221"/>
      <c r="AO5" s="221"/>
      <c r="AP5" s="221"/>
      <c r="AQ5" s="221"/>
      <c r="AR5" s="221"/>
      <c r="AS5" s="221"/>
      <c r="AT5" s="221"/>
      <c r="AU5" s="221"/>
      <c r="AV5" s="221"/>
    </row>
    <row r="6" spans="1:48" s="62" customFormat="1" ht="24" hidden="1" customHeight="1">
      <c r="A6" s="224"/>
      <c r="B6" s="225" t="s">
        <v>56</v>
      </c>
      <c r="C6" s="226" t="s">
        <v>941</v>
      </c>
      <c r="D6" s="227">
        <f>COUNTA(D7:D14)</f>
        <v>8</v>
      </c>
      <c r="E6" s="228"/>
      <c r="F6" s="228"/>
      <c r="G6" s="228"/>
      <c r="H6" s="229">
        <f>SUM(H7:H14)</f>
        <v>38873.5</v>
      </c>
      <c r="I6" s="229">
        <f>SUM(I7:I14)</f>
        <v>764.9</v>
      </c>
      <c r="J6" s="229">
        <f>SUM(J7:J14)</f>
        <v>12658.6</v>
      </c>
      <c r="K6" s="229"/>
      <c r="L6" s="229"/>
      <c r="M6" s="229"/>
      <c r="N6" s="229"/>
      <c r="O6" s="229"/>
      <c r="P6" s="229"/>
      <c r="Q6" s="228"/>
      <c r="R6" s="228"/>
      <c r="S6" s="230"/>
      <c r="T6" s="228"/>
      <c r="U6" s="228"/>
      <c r="V6" s="228"/>
      <c r="W6" s="228"/>
      <c r="X6" s="229"/>
      <c r="Y6" s="228"/>
      <c r="Z6" s="228"/>
      <c r="AA6" s="228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28"/>
      <c r="AQ6" s="228"/>
      <c r="AR6" s="228"/>
      <c r="AS6" s="228"/>
      <c r="AT6" s="228"/>
      <c r="AU6" s="228"/>
      <c r="AV6" s="228"/>
    </row>
    <row r="7" spans="1:48" s="50" customFormat="1" ht="24" hidden="1" customHeight="1">
      <c r="A7" s="224"/>
      <c r="B7" s="225"/>
      <c r="C7" s="231" t="s">
        <v>9240</v>
      </c>
      <c r="D7" s="231" t="s">
        <v>9902</v>
      </c>
      <c r="E7" s="231" t="s">
        <v>66</v>
      </c>
      <c r="F7" s="232"/>
      <c r="G7" s="233" t="s">
        <v>16006</v>
      </c>
      <c r="H7" s="234">
        <v>16500</v>
      </c>
      <c r="I7" s="234">
        <v>293</v>
      </c>
      <c r="J7" s="234">
        <v>791</v>
      </c>
      <c r="K7" s="234">
        <v>145</v>
      </c>
      <c r="L7" s="234">
        <v>7</v>
      </c>
      <c r="M7" s="234">
        <v>3</v>
      </c>
      <c r="N7" s="234">
        <v>5800</v>
      </c>
      <c r="O7" s="235"/>
      <c r="P7" s="235"/>
      <c r="Q7" s="236"/>
      <c r="R7" s="236"/>
      <c r="S7" s="237">
        <v>1898</v>
      </c>
      <c r="T7" s="236"/>
      <c r="U7" s="236"/>
      <c r="V7" s="236"/>
      <c r="W7" s="236"/>
      <c r="X7" s="234"/>
      <c r="Y7" s="231" t="s">
        <v>9903</v>
      </c>
      <c r="Z7" s="231"/>
      <c r="AA7" s="236">
        <v>10</v>
      </c>
      <c r="AB7" s="236"/>
      <c r="AC7" s="236"/>
      <c r="AD7" s="236"/>
      <c r="AE7" s="236"/>
      <c r="AF7" s="236" t="s">
        <v>9904</v>
      </c>
      <c r="AG7" s="236"/>
      <c r="AH7" s="236"/>
      <c r="AI7" s="236"/>
      <c r="AJ7" s="236"/>
      <c r="AK7" s="236"/>
      <c r="AL7" s="236"/>
      <c r="AM7" s="236"/>
      <c r="AN7" s="236"/>
      <c r="AO7" s="236"/>
      <c r="AP7" s="236"/>
      <c r="AQ7" s="236"/>
      <c r="AR7" s="236"/>
      <c r="AS7" s="236"/>
      <c r="AT7" s="236"/>
      <c r="AU7" s="236"/>
      <c r="AV7" s="236"/>
    </row>
    <row r="8" spans="1:48" s="50" customFormat="1" ht="24" hidden="1" customHeight="1">
      <c r="A8" s="238">
        <v>2</v>
      </c>
      <c r="B8" s="225"/>
      <c r="C8" s="231" t="s">
        <v>593</v>
      </c>
      <c r="D8" s="231" t="s">
        <v>16007</v>
      </c>
      <c r="E8" s="231" t="s">
        <v>66</v>
      </c>
      <c r="F8" s="232"/>
      <c r="G8" s="231" t="s">
        <v>16008</v>
      </c>
      <c r="H8" s="235">
        <v>1016.5</v>
      </c>
      <c r="I8" s="235">
        <v>133.9</v>
      </c>
      <c r="J8" s="235">
        <v>684</v>
      </c>
      <c r="K8" s="235">
        <v>100</v>
      </c>
      <c r="L8" s="235">
        <v>30</v>
      </c>
      <c r="M8" s="235">
        <v>9</v>
      </c>
      <c r="N8" s="235">
        <v>300</v>
      </c>
      <c r="O8" s="235"/>
      <c r="P8" s="235"/>
      <c r="Q8" s="236"/>
      <c r="R8" s="236" t="s">
        <v>384</v>
      </c>
      <c r="S8" s="237">
        <v>1970</v>
      </c>
      <c r="T8" s="236"/>
      <c r="U8" s="236"/>
      <c r="V8" s="236"/>
      <c r="W8" s="236"/>
      <c r="X8" s="235"/>
      <c r="Y8" s="231"/>
      <c r="Z8" s="231"/>
      <c r="AA8" s="236" t="s">
        <v>384</v>
      </c>
      <c r="AB8" s="236" t="s">
        <v>384</v>
      </c>
      <c r="AC8" s="236" t="s">
        <v>384</v>
      </c>
      <c r="AD8" s="236" t="s">
        <v>384</v>
      </c>
      <c r="AE8" s="236" t="s">
        <v>384</v>
      </c>
      <c r="AF8" s="236"/>
      <c r="AG8" s="236"/>
      <c r="AH8" s="236"/>
      <c r="AI8" s="236"/>
      <c r="AJ8" s="236"/>
      <c r="AK8" s="236"/>
      <c r="AL8" s="236"/>
      <c r="AM8" s="236"/>
      <c r="AN8" s="236"/>
      <c r="AO8" s="236"/>
      <c r="AP8" s="236"/>
      <c r="AQ8" s="236"/>
      <c r="AR8" s="236"/>
      <c r="AS8" s="236"/>
      <c r="AT8" s="236"/>
      <c r="AU8" s="236"/>
      <c r="AV8" s="236"/>
    </row>
    <row r="9" spans="1:48" s="50" customFormat="1" ht="24" hidden="1" customHeight="1">
      <c r="A9" s="238"/>
      <c r="B9" s="225"/>
      <c r="C9" s="671" t="s">
        <v>9236</v>
      </c>
      <c r="D9" s="671" t="s">
        <v>13025</v>
      </c>
      <c r="E9" s="671" t="s">
        <v>9236</v>
      </c>
      <c r="F9" s="232"/>
      <c r="G9" s="671" t="s">
        <v>16009</v>
      </c>
      <c r="H9" s="235"/>
      <c r="I9" s="235"/>
      <c r="J9" s="235"/>
      <c r="K9" s="235">
        <v>175</v>
      </c>
      <c r="L9" s="235"/>
      <c r="M9" s="235">
        <v>3</v>
      </c>
      <c r="N9" s="235">
        <v>4025</v>
      </c>
      <c r="O9" s="235"/>
      <c r="P9" s="235"/>
      <c r="Q9" s="236"/>
      <c r="R9" s="236"/>
      <c r="S9" s="237">
        <v>2017</v>
      </c>
      <c r="T9" s="236"/>
      <c r="U9" s="236"/>
      <c r="V9" s="236"/>
      <c r="W9" s="236"/>
      <c r="X9" s="235">
        <v>22</v>
      </c>
      <c r="Y9" s="671"/>
      <c r="Z9" s="671"/>
      <c r="AA9" s="236"/>
      <c r="AB9" s="236"/>
      <c r="AC9" s="236"/>
      <c r="AD9" s="236"/>
      <c r="AE9" s="236"/>
      <c r="AF9" s="236"/>
      <c r="AG9" s="236"/>
      <c r="AH9" s="236"/>
      <c r="AI9" s="236"/>
      <c r="AJ9" s="236"/>
      <c r="AK9" s="236"/>
      <c r="AL9" s="236"/>
      <c r="AM9" s="236"/>
      <c r="AN9" s="236"/>
      <c r="AO9" s="236"/>
      <c r="AP9" s="236"/>
      <c r="AQ9" s="236"/>
      <c r="AR9" s="236"/>
      <c r="AS9" s="236"/>
      <c r="AT9" s="236"/>
      <c r="AU9" s="236"/>
      <c r="AV9" s="236"/>
    </row>
    <row r="10" spans="1:48" s="50" customFormat="1" ht="24" hidden="1" customHeight="1">
      <c r="A10" s="238">
        <v>3</v>
      </c>
      <c r="B10" s="225"/>
      <c r="C10" s="231" t="s">
        <v>319</v>
      </c>
      <c r="D10" s="231" t="s">
        <v>9905</v>
      </c>
      <c r="E10" s="231" t="s">
        <v>319</v>
      </c>
      <c r="F10" s="232"/>
      <c r="G10" s="231" t="s">
        <v>16010</v>
      </c>
      <c r="H10" s="235">
        <v>1116</v>
      </c>
      <c r="I10" s="235">
        <v>48.6</v>
      </c>
      <c r="J10" s="235">
        <v>48.6</v>
      </c>
      <c r="K10" s="235">
        <v>145</v>
      </c>
      <c r="L10" s="235">
        <v>2</v>
      </c>
      <c r="M10" s="235">
        <v>3</v>
      </c>
      <c r="N10" s="235">
        <v>870</v>
      </c>
      <c r="O10" s="235"/>
      <c r="P10" s="235"/>
      <c r="Q10" s="236"/>
      <c r="R10" s="236"/>
      <c r="S10" s="237">
        <v>1994</v>
      </c>
      <c r="T10" s="236"/>
      <c r="U10" s="236"/>
      <c r="V10" s="236"/>
      <c r="W10" s="236"/>
      <c r="X10" s="235"/>
      <c r="Y10" s="231"/>
      <c r="Z10" s="231"/>
      <c r="AA10" s="236"/>
      <c r="AB10" s="236"/>
      <c r="AC10" s="236"/>
      <c r="AD10" s="236"/>
      <c r="AE10" s="236"/>
      <c r="AF10" s="236"/>
      <c r="AG10" s="236"/>
      <c r="AH10" s="236"/>
      <c r="AI10" s="236"/>
      <c r="AJ10" s="236"/>
      <c r="AK10" s="236"/>
      <c r="AL10" s="236"/>
      <c r="AM10" s="236"/>
      <c r="AN10" s="236"/>
      <c r="AO10" s="236"/>
      <c r="AP10" s="236"/>
      <c r="AQ10" s="236"/>
      <c r="AR10" s="236"/>
      <c r="AS10" s="236"/>
      <c r="AT10" s="236"/>
      <c r="AU10" s="236"/>
      <c r="AV10" s="236"/>
    </row>
    <row r="11" spans="1:48" s="50" customFormat="1" ht="24" hidden="1" customHeight="1">
      <c r="A11" s="163">
        <v>4</v>
      </c>
      <c r="B11" s="225"/>
      <c r="C11" s="231" t="s">
        <v>899</v>
      </c>
      <c r="D11" s="231" t="s">
        <v>9906</v>
      </c>
      <c r="E11" s="231" t="s">
        <v>66</v>
      </c>
      <c r="F11" s="232" t="s">
        <v>9250</v>
      </c>
      <c r="G11" s="231" t="s">
        <v>16011</v>
      </c>
      <c r="H11" s="234">
        <v>11200</v>
      </c>
      <c r="I11" s="234"/>
      <c r="J11" s="234">
        <v>10798</v>
      </c>
      <c r="K11" s="234"/>
      <c r="L11" s="234" t="s">
        <v>9907</v>
      </c>
      <c r="M11" s="234"/>
      <c r="N11" s="234">
        <v>11200</v>
      </c>
      <c r="O11" s="235"/>
      <c r="P11" s="235"/>
      <c r="Q11" s="236"/>
      <c r="R11" s="236"/>
      <c r="S11" s="237">
        <v>2009</v>
      </c>
      <c r="T11" s="236">
        <v>100</v>
      </c>
      <c r="U11" s="236"/>
      <c r="V11" s="236"/>
      <c r="W11" s="236"/>
      <c r="X11" s="234">
        <v>109</v>
      </c>
      <c r="Y11" s="231"/>
      <c r="Z11" s="231"/>
      <c r="AA11" s="236"/>
      <c r="AB11" s="236"/>
      <c r="AC11" s="236"/>
      <c r="AD11" s="236"/>
      <c r="AE11" s="236"/>
      <c r="AF11" s="236"/>
      <c r="AG11" s="236"/>
      <c r="AH11" s="236"/>
      <c r="AI11" s="236"/>
      <c r="AJ11" s="236"/>
      <c r="AK11" s="236"/>
      <c r="AL11" s="236"/>
      <c r="AM11" s="236"/>
      <c r="AN11" s="236"/>
      <c r="AO11" s="236"/>
      <c r="AP11" s="236"/>
      <c r="AQ11" s="236"/>
      <c r="AR11" s="236"/>
      <c r="AS11" s="236"/>
      <c r="AT11" s="236"/>
      <c r="AU11" s="236"/>
      <c r="AV11" s="236"/>
    </row>
    <row r="12" spans="1:48" s="50" customFormat="1" ht="24" hidden="1" customHeight="1">
      <c r="A12" s="238">
        <v>6</v>
      </c>
      <c r="B12" s="225"/>
      <c r="C12" s="219" t="s">
        <v>536</v>
      </c>
      <c r="D12" s="219" t="s">
        <v>9908</v>
      </c>
      <c r="E12" s="219" t="s">
        <v>536</v>
      </c>
      <c r="F12" s="219"/>
      <c r="G12" s="219" t="s">
        <v>536</v>
      </c>
      <c r="H12" s="222">
        <v>3920</v>
      </c>
      <c r="I12" s="222">
        <v>56</v>
      </c>
      <c r="J12" s="222">
        <v>120</v>
      </c>
      <c r="K12" s="222">
        <v>145</v>
      </c>
      <c r="L12" s="222">
        <v>1</v>
      </c>
      <c r="M12" s="222">
        <v>21</v>
      </c>
      <c r="N12" s="222">
        <v>4150</v>
      </c>
      <c r="O12" s="222"/>
      <c r="P12" s="222"/>
      <c r="Q12" s="221"/>
      <c r="R12" s="221"/>
      <c r="S12" s="223">
        <v>2005</v>
      </c>
      <c r="T12" s="221"/>
      <c r="U12" s="221"/>
      <c r="V12" s="221"/>
      <c r="W12" s="221"/>
      <c r="X12" s="222">
        <v>150</v>
      </c>
      <c r="Y12" s="221"/>
      <c r="Z12" s="221"/>
      <c r="AA12" s="221"/>
      <c r="AB12" s="221"/>
      <c r="AC12" s="221"/>
      <c r="AD12" s="221"/>
      <c r="AE12" s="221"/>
      <c r="AF12" s="221"/>
      <c r="AG12" s="221"/>
      <c r="AH12" s="221"/>
      <c r="AI12" s="221"/>
      <c r="AJ12" s="221"/>
      <c r="AK12" s="221"/>
      <c r="AL12" s="221"/>
      <c r="AM12" s="221"/>
      <c r="AN12" s="221"/>
      <c r="AO12" s="221"/>
      <c r="AP12" s="221"/>
      <c r="AQ12" s="221"/>
      <c r="AR12" s="221"/>
      <c r="AS12" s="221"/>
      <c r="AT12" s="221"/>
      <c r="AU12" s="221"/>
      <c r="AV12" s="221"/>
    </row>
    <row r="13" spans="1:48" s="50" customFormat="1" ht="24" hidden="1" customHeight="1">
      <c r="A13" s="238"/>
      <c r="B13" s="225"/>
      <c r="C13" s="231" t="s">
        <v>721</v>
      </c>
      <c r="D13" s="231" t="s">
        <v>9909</v>
      </c>
      <c r="E13" s="231" t="s">
        <v>66</v>
      </c>
      <c r="F13" s="232"/>
      <c r="G13" s="231" t="s">
        <v>16012</v>
      </c>
      <c r="H13" s="235">
        <v>4762</v>
      </c>
      <c r="I13" s="235">
        <v>97</v>
      </c>
      <c r="J13" s="235">
        <v>97</v>
      </c>
      <c r="K13" s="235">
        <v>145</v>
      </c>
      <c r="L13" s="235">
        <v>20</v>
      </c>
      <c r="M13" s="235">
        <v>3</v>
      </c>
      <c r="N13" s="235">
        <v>7500</v>
      </c>
      <c r="O13" s="235"/>
      <c r="P13" s="235"/>
      <c r="Q13" s="236"/>
      <c r="R13" s="236"/>
      <c r="S13" s="237">
        <v>1997</v>
      </c>
      <c r="T13" s="236"/>
      <c r="U13" s="236"/>
      <c r="V13" s="236"/>
      <c r="W13" s="236"/>
      <c r="X13" s="235"/>
      <c r="Y13" s="231"/>
      <c r="Z13" s="231"/>
      <c r="AA13" s="236"/>
      <c r="AB13" s="236"/>
      <c r="AC13" s="236"/>
      <c r="AD13" s="236"/>
      <c r="AE13" s="236"/>
      <c r="AF13" s="236"/>
      <c r="AG13" s="236"/>
      <c r="AH13" s="236"/>
      <c r="AI13" s="236"/>
      <c r="AJ13" s="236"/>
      <c r="AK13" s="236"/>
      <c r="AL13" s="236"/>
      <c r="AM13" s="236"/>
      <c r="AN13" s="236"/>
      <c r="AO13" s="236"/>
      <c r="AP13" s="236"/>
      <c r="AQ13" s="236"/>
      <c r="AR13" s="236"/>
      <c r="AS13" s="236"/>
      <c r="AT13" s="236"/>
      <c r="AU13" s="236"/>
      <c r="AV13" s="236"/>
    </row>
    <row r="14" spans="1:48" s="50" customFormat="1" ht="24" hidden="1" customHeight="1">
      <c r="A14" s="238"/>
      <c r="B14" s="226"/>
      <c r="C14" s="231" t="s">
        <v>9319</v>
      </c>
      <c r="D14" s="231" t="s">
        <v>9910</v>
      </c>
      <c r="E14" s="231" t="s">
        <v>9319</v>
      </c>
      <c r="F14" s="232"/>
      <c r="G14" s="231" t="s">
        <v>16013</v>
      </c>
      <c r="H14" s="235">
        <v>359</v>
      </c>
      <c r="I14" s="235">
        <v>136.4</v>
      </c>
      <c r="J14" s="235">
        <v>120</v>
      </c>
      <c r="K14" s="235">
        <v>150</v>
      </c>
      <c r="L14" s="235">
        <v>20</v>
      </c>
      <c r="M14" s="235">
        <v>21</v>
      </c>
      <c r="N14" s="235">
        <v>900</v>
      </c>
      <c r="O14" s="235"/>
      <c r="P14" s="235"/>
      <c r="Q14" s="236"/>
      <c r="R14" s="236"/>
      <c r="S14" s="237">
        <v>1998</v>
      </c>
      <c r="T14" s="236" t="s">
        <v>9911</v>
      </c>
      <c r="U14" s="236"/>
      <c r="V14" s="236"/>
      <c r="W14" s="236"/>
      <c r="X14" s="235">
        <v>397</v>
      </c>
      <c r="Y14" s="231"/>
      <c r="Z14" s="231"/>
      <c r="AA14" s="236"/>
      <c r="AB14" s="236"/>
      <c r="AC14" s="236"/>
      <c r="AD14" s="236"/>
      <c r="AE14" s="236"/>
      <c r="AF14" s="236"/>
      <c r="AG14" s="236"/>
      <c r="AH14" s="236"/>
      <c r="AI14" s="236"/>
      <c r="AJ14" s="236"/>
      <c r="AK14" s="236"/>
      <c r="AL14" s="236"/>
      <c r="AM14" s="236"/>
      <c r="AN14" s="236"/>
      <c r="AO14" s="236"/>
      <c r="AP14" s="236"/>
      <c r="AQ14" s="236"/>
      <c r="AR14" s="236"/>
      <c r="AS14" s="236"/>
      <c r="AT14" s="236"/>
      <c r="AU14" s="236"/>
      <c r="AV14" s="236"/>
    </row>
    <row r="15" spans="1:48" s="50" customFormat="1" ht="24" hidden="1" customHeight="1">
      <c r="A15" s="238" t="s">
        <v>255</v>
      </c>
      <c r="B15" s="239" t="s">
        <v>1934</v>
      </c>
      <c r="C15" s="226" t="s">
        <v>586</v>
      </c>
      <c r="D15" s="240">
        <f>COUNTA(D16:D18)</f>
        <v>3</v>
      </c>
      <c r="E15" s="226"/>
      <c r="F15" s="226"/>
      <c r="G15" s="226"/>
      <c r="H15" s="241">
        <f>SUM(H16:H18)</f>
        <v>11733</v>
      </c>
      <c r="I15" s="241">
        <f>SUM(I16:I18)</f>
        <v>667</v>
      </c>
      <c r="J15" s="241">
        <f>SUM(J16:J18)</f>
        <v>653</v>
      </c>
      <c r="K15" s="241"/>
      <c r="L15" s="241"/>
      <c r="M15" s="241"/>
      <c r="N15" s="241"/>
      <c r="O15" s="229"/>
      <c r="P15" s="241"/>
      <c r="Q15" s="226"/>
      <c r="R15" s="226"/>
      <c r="S15" s="230"/>
      <c r="T15" s="226"/>
      <c r="U15" s="226"/>
      <c r="V15" s="226"/>
      <c r="W15" s="226"/>
      <c r="X15" s="229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226"/>
    </row>
    <row r="16" spans="1:48" s="50" customFormat="1" ht="24" hidden="1" customHeight="1">
      <c r="A16" s="238"/>
      <c r="B16" s="242"/>
      <c r="C16" s="231" t="s">
        <v>557</v>
      </c>
      <c r="D16" s="231" t="s">
        <v>1983</v>
      </c>
      <c r="E16" s="231" t="s">
        <v>560</v>
      </c>
      <c r="F16" s="243" t="s">
        <v>562</v>
      </c>
      <c r="G16" s="231" t="s">
        <v>898</v>
      </c>
      <c r="H16" s="235">
        <v>8204</v>
      </c>
      <c r="I16" s="235">
        <v>438</v>
      </c>
      <c r="J16" s="235">
        <v>316</v>
      </c>
      <c r="K16" s="235">
        <v>145</v>
      </c>
      <c r="L16" s="235">
        <v>30</v>
      </c>
      <c r="M16" s="235">
        <v>21</v>
      </c>
      <c r="N16" s="235">
        <v>4000</v>
      </c>
      <c r="O16" s="235"/>
      <c r="P16" s="235">
        <v>300</v>
      </c>
      <c r="Q16" s="244"/>
      <c r="R16" s="244" t="s">
        <v>1378</v>
      </c>
      <c r="S16" s="237">
        <v>2000</v>
      </c>
      <c r="T16" s="244"/>
      <c r="U16" s="244">
        <v>55</v>
      </c>
      <c r="V16" s="244"/>
      <c r="W16" s="244"/>
      <c r="X16" s="235">
        <v>558</v>
      </c>
      <c r="Y16" s="231">
        <v>2000</v>
      </c>
      <c r="Z16" s="231"/>
      <c r="AA16" s="244"/>
      <c r="AB16" s="244"/>
      <c r="AC16" s="244"/>
      <c r="AD16" s="244"/>
      <c r="AE16" s="244"/>
      <c r="AF16" s="244"/>
      <c r="AG16" s="244"/>
      <c r="AH16" s="244"/>
      <c r="AI16" s="244"/>
      <c r="AJ16" s="244"/>
      <c r="AK16" s="244"/>
      <c r="AL16" s="244"/>
      <c r="AM16" s="244"/>
      <c r="AN16" s="244"/>
      <c r="AO16" s="244"/>
      <c r="AP16" s="244"/>
      <c r="AQ16" s="244"/>
      <c r="AR16" s="244"/>
      <c r="AS16" s="244"/>
      <c r="AT16" s="244"/>
      <c r="AU16" s="244"/>
      <c r="AV16" s="244"/>
    </row>
    <row r="17" spans="1:48" s="50" customFormat="1" ht="24" hidden="1" customHeight="1">
      <c r="A17" s="238"/>
      <c r="B17" s="242"/>
      <c r="C17" s="231" t="s">
        <v>567</v>
      </c>
      <c r="D17" s="231" t="s">
        <v>2617</v>
      </c>
      <c r="E17" s="231" t="s">
        <v>560</v>
      </c>
      <c r="F17" s="243"/>
      <c r="G17" s="231" t="s">
        <v>898</v>
      </c>
      <c r="H17" s="235">
        <v>229</v>
      </c>
      <c r="I17" s="235">
        <v>229</v>
      </c>
      <c r="J17" s="235">
        <v>337</v>
      </c>
      <c r="K17" s="235"/>
      <c r="L17" s="235"/>
      <c r="M17" s="235"/>
      <c r="N17" s="235">
        <v>3300</v>
      </c>
      <c r="O17" s="235"/>
      <c r="P17" s="235"/>
      <c r="Q17" s="244"/>
      <c r="R17" s="244"/>
      <c r="S17" s="237">
        <v>1973</v>
      </c>
      <c r="T17" s="244"/>
      <c r="U17" s="244"/>
      <c r="V17" s="244"/>
      <c r="W17" s="244"/>
      <c r="X17" s="235">
        <v>3</v>
      </c>
      <c r="Y17" s="231"/>
      <c r="Z17" s="231"/>
      <c r="AA17" s="244"/>
      <c r="AB17" s="244"/>
      <c r="AC17" s="244"/>
      <c r="AD17" s="244"/>
      <c r="AE17" s="244"/>
      <c r="AF17" s="244"/>
      <c r="AG17" s="244"/>
      <c r="AH17" s="244"/>
      <c r="AI17" s="244"/>
      <c r="AJ17" s="244"/>
      <c r="AK17" s="244"/>
      <c r="AL17" s="244"/>
      <c r="AM17" s="244"/>
      <c r="AN17" s="244"/>
      <c r="AO17" s="244"/>
      <c r="AP17" s="244"/>
      <c r="AQ17" s="244"/>
      <c r="AR17" s="244"/>
      <c r="AS17" s="244"/>
      <c r="AT17" s="244"/>
      <c r="AU17" s="244"/>
      <c r="AV17" s="244"/>
    </row>
    <row r="18" spans="1:48" s="50" customFormat="1" ht="24" hidden="1" customHeight="1">
      <c r="A18" s="238"/>
      <c r="B18" s="242"/>
      <c r="C18" s="231" t="s">
        <v>760</v>
      </c>
      <c r="D18" s="231" t="s">
        <v>1984</v>
      </c>
      <c r="E18" s="231" t="s">
        <v>560</v>
      </c>
      <c r="F18" s="245"/>
      <c r="G18" s="231" t="s">
        <v>752</v>
      </c>
      <c r="H18" s="235">
        <v>3300</v>
      </c>
      <c r="I18" s="235"/>
      <c r="J18" s="235"/>
      <c r="K18" s="235"/>
      <c r="L18" s="235"/>
      <c r="M18" s="235"/>
      <c r="N18" s="235">
        <v>3300</v>
      </c>
      <c r="O18" s="235"/>
      <c r="P18" s="235"/>
      <c r="Q18" s="244"/>
      <c r="R18" s="244"/>
      <c r="S18" s="237"/>
      <c r="T18" s="244"/>
      <c r="U18" s="244"/>
      <c r="V18" s="244"/>
      <c r="W18" s="244"/>
      <c r="X18" s="235"/>
      <c r="Y18" s="231">
        <v>2000</v>
      </c>
      <c r="Z18" s="231"/>
      <c r="AA18" s="244"/>
      <c r="AB18" s="244"/>
      <c r="AC18" s="244"/>
      <c r="AD18" s="244"/>
      <c r="AE18" s="244"/>
      <c r="AF18" s="244"/>
      <c r="AG18" s="244"/>
      <c r="AH18" s="244"/>
      <c r="AI18" s="244"/>
      <c r="AJ18" s="244"/>
      <c r="AK18" s="244"/>
      <c r="AL18" s="244"/>
      <c r="AM18" s="244"/>
      <c r="AN18" s="244"/>
      <c r="AO18" s="244"/>
      <c r="AP18" s="244"/>
      <c r="AQ18" s="244"/>
      <c r="AR18" s="244"/>
      <c r="AS18" s="244"/>
      <c r="AT18" s="244"/>
      <c r="AU18" s="244"/>
      <c r="AV18" s="244"/>
    </row>
    <row r="19" spans="1:48" s="50" customFormat="1" ht="24" hidden="1" customHeight="1">
      <c r="A19" s="238"/>
      <c r="B19" s="239" t="s">
        <v>2352</v>
      </c>
      <c r="C19" s="231" t="s">
        <v>2488</v>
      </c>
      <c r="D19" s="246">
        <f>COUNTA(D20:D22)</f>
        <v>3</v>
      </c>
      <c r="E19" s="236"/>
      <c r="F19" s="247"/>
      <c r="G19" s="236"/>
      <c r="H19" s="235">
        <f>SUM(H20:H22)</f>
        <v>21186</v>
      </c>
      <c r="I19" s="235">
        <f>SUM(I20:I22)</f>
        <v>395</v>
      </c>
      <c r="J19" s="235">
        <f>SUM(J20:J22)</f>
        <v>629</v>
      </c>
      <c r="K19" s="235"/>
      <c r="L19" s="235"/>
      <c r="M19" s="235"/>
      <c r="N19" s="235"/>
      <c r="O19" s="235"/>
      <c r="P19" s="235"/>
      <c r="Q19" s="236"/>
      <c r="R19" s="236"/>
      <c r="S19" s="237"/>
      <c r="T19" s="236"/>
      <c r="U19" s="236"/>
      <c r="V19" s="236"/>
      <c r="W19" s="236"/>
      <c r="X19" s="235"/>
      <c r="Y19" s="231"/>
      <c r="Z19" s="231"/>
      <c r="AA19" s="236"/>
      <c r="AB19" s="236"/>
      <c r="AC19" s="236"/>
      <c r="AD19" s="236"/>
      <c r="AE19" s="236"/>
      <c r="AF19" s="236"/>
      <c r="AG19" s="236"/>
      <c r="AH19" s="236"/>
      <c r="AI19" s="236"/>
      <c r="AJ19" s="236"/>
      <c r="AK19" s="236"/>
      <c r="AL19" s="236"/>
      <c r="AM19" s="236"/>
      <c r="AN19" s="236"/>
      <c r="AO19" s="236"/>
      <c r="AP19" s="236"/>
      <c r="AQ19" s="236"/>
      <c r="AR19" s="236"/>
      <c r="AS19" s="236"/>
      <c r="AT19" s="236"/>
      <c r="AU19" s="236"/>
      <c r="AV19" s="236"/>
    </row>
    <row r="20" spans="1:48" s="50" customFormat="1" ht="24" hidden="1" customHeight="1">
      <c r="A20" s="238" t="s">
        <v>255</v>
      </c>
      <c r="B20" s="242"/>
      <c r="C20" s="231" t="s">
        <v>2491</v>
      </c>
      <c r="D20" s="231" t="s">
        <v>2492</v>
      </c>
      <c r="E20" s="231" t="s">
        <v>2242</v>
      </c>
      <c r="F20" s="231" t="s">
        <v>2353</v>
      </c>
      <c r="G20" s="231" t="s">
        <v>2493</v>
      </c>
      <c r="H20" s="235">
        <v>8698</v>
      </c>
      <c r="I20" s="235">
        <v>145</v>
      </c>
      <c r="J20" s="235">
        <v>249</v>
      </c>
      <c r="K20" s="235">
        <v>200</v>
      </c>
      <c r="L20" s="235">
        <v>30</v>
      </c>
      <c r="M20" s="235">
        <v>10</v>
      </c>
      <c r="N20" s="235">
        <v>3900</v>
      </c>
      <c r="O20" s="235"/>
      <c r="P20" s="235"/>
      <c r="Q20" s="236"/>
      <c r="R20" s="236" t="s">
        <v>2494</v>
      </c>
      <c r="S20" s="237">
        <v>1975</v>
      </c>
      <c r="T20" s="236"/>
      <c r="U20" s="236" t="s">
        <v>2495</v>
      </c>
      <c r="V20" s="236"/>
      <c r="W20" s="236"/>
      <c r="X20" s="235">
        <v>3</v>
      </c>
      <c r="Y20" s="231"/>
      <c r="Z20" s="231"/>
      <c r="AA20" s="236"/>
      <c r="AB20" s="236"/>
      <c r="AC20" s="236"/>
      <c r="AD20" s="236"/>
      <c r="AE20" s="236"/>
      <c r="AF20" s="236"/>
      <c r="AG20" s="236"/>
      <c r="AH20" s="236"/>
      <c r="AI20" s="236"/>
      <c r="AJ20" s="236"/>
      <c r="AK20" s="236"/>
      <c r="AL20" s="236"/>
      <c r="AM20" s="236"/>
      <c r="AN20" s="236"/>
      <c r="AO20" s="236"/>
      <c r="AP20" s="236"/>
      <c r="AQ20" s="236"/>
      <c r="AR20" s="236"/>
      <c r="AS20" s="236"/>
      <c r="AT20" s="236"/>
      <c r="AU20" s="236"/>
      <c r="AV20" s="236"/>
    </row>
    <row r="21" spans="1:48" s="50" customFormat="1" ht="24" hidden="1" customHeight="1">
      <c r="A21" s="238"/>
      <c r="B21" s="242"/>
      <c r="C21" s="231" t="s">
        <v>2355</v>
      </c>
      <c r="D21" s="231" t="s">
        <v>2496</v>
      </c>
      <c r="E21" s="231" t="s">
        <v>2242</v>
      </c>
      <c r="F21" s="231"/>
      <c r="G21" s="231" t="s">
        <v>2493</v>
      </c>
      <c r="H21" s="235">
        <v>5877</v>
      </c>
      <c r="I21" s="235">
        <v>125</v>
      </c>
      <c r="J21" s="235">
        <v>255</v>
      </c>
      <c r="K21" s="235">
        <v>145</v>
      </c>
      <c r="L21" s="235">
        <v>30</v>
      </c>
      <c r="M21" s="235">
        <v>30</v>
      </c>
      <c r="N21" s="235">
        <v>4350</v>
      </c>
      <c r="O21" s="235"/>
      <c r="P21" s="235">
        <v>500</v>
      </c>
      <c r="Q21" s="236"/>
      <c r="R21" s="236"/>
      <c r="S21" s="237">
        <v>1992</v>
      </c>
      <c r="T21" s="236"/>
      <c r="U21" s="236"/>
      <c r="V21" s="236"/>
      <c r="W21" s="236"/>
      <c r="X21" s="235">
        <v>620</v>
      </c>
      <c r="Y21" s="231"/>
      <c r="Z21" s="231"/>
      <c r="AA21" s="236"/>
      <c r="AB21" s="236"/>
      <c r="AC21" s="236"/>
      <c r="AD21" s="236"/>
      <c r="AE21" s="236"/>
      <c r="AF21" s="236"/>
      <c r="AG21" s="236"/>
      <c r="AH21" s="236"/>
      <c r="AI21" s="236"/>
      <c r="AJ21" s="236"/>
      <c r="AK21" s="236"/>
      <c r="AL21" s="236"/>
      <c r="AM21" s="236"/>
      <c r="AN21" s="236"/>
      <c r="AO21" s="236"/>
      <c r="AP21" s="236"/>
      <c r="AQ21" s="236"/>
      <c r="AR21" s="236"/>
      <c r="AS21" s="236"/>
      <c r="AT21" s="236"/>
      <c r="AU21" s="236"/>
      <c r="AV21" s="236"/>
    </row>
    <row r="22" spans="1:48" s="50" customFormat="1" ht="24" hidden="1" customHeight="1">
      <c r="A22" s="163" t="s">
        <v>148</v>
      </c>
      <c r="B22" s="248"/>
      <c r="C22" s="231" t="s">
        <v>2356</v>
      </c>
      <c r="D22" s="231" t="s">
        <v>2497</v>
      </c>
      <c r="E22" s="231" t="s">
        <v>2242</v>
      </c>
      <c r="F22" s="231" t="s">
        <v>2353</v>
      </c>
      <c r="G22" s="231" t="s">
        <v>2493</v>
      </c>
      <c r="H22" s="235">
        <v>6611</v>
      </c>
      <c r="I22" s="235">
        <v>125</v>
      </c>
      <c r="J22" s="235">
        <v>125</v>
      </c>
      <c r="K22" s="235">
        <v>145</v>
      </c>
      <c r="L22" s="235">
        <v>30</v>
      </c>
      <c r="M22" s="235">
        <v>21</v>
      </c>
      <c r="N22" s="235">
        <v>4350</v>
      </c>
      <c r="O22" s="235"/>
      <c r="P22" s="235"/>
      <c r="Q22" s="236"/>
      <c r="R22" s="236" t="s">
        <v>2494</v>
      </c>
      <c r="S22" s="237">
        <v>2004</v>
      </c>
      <c r="T22" s="236"/>
      <c r="U22" s="236" t="s">
        <v>2498</v>
      </c>
      <c r="V22" s="236" t="s">
        <v>2365</v>
      </c>
      <c r="W22" s="236"/>
      <c r="X22" s="235">
        <v>70</v>
      </c>
      <c r="Y22" s="231"/>
      <c r="Z22" s="231"/>
      <c r="AA22" s="236"/>
      <c r="AB22" s="236"/>
      <c r="AC22" s="236"/>
      <c r="AD22" s="236"/>
      <c r="AE22" s="236"/>
      <c r="AF22" s="236"/>
      <c r="AG22" s="236"/>
      <c r="AH22" s="236"/>
      <c r="AI22" s="236"/>
      <c r="AJ22" s="236"/>
      <c r="AK22" s="236"/>
      <c r="AL22" s="236"/>
      <c r="AM22" s="236"/>
      <c r="AN22" s="236"/>
      <c r="AO22" s="236"/>
      <c r="AP22" s="236"/>
      <c r="AQ22" s="236"/>
      <c r="AR22" s="236"/>
      <c r="AS22" s="236"/>
      <c r="AT22" s="236"/>
      <c r="AU22" s="236"/>
      <c r="AV22" s="236"/>
    </row>
    <row r="23" spans="1:48" s="50" customFormat="1" ht="24" hidden="1" customHeight="1">
      <c r="A23" s="238"/>
      <c r="B23" s="239" t="s">
        <v>2243</v>
      </c>
      <c r="C23" s="231" t="s">
        <v>2488</v>
      </c>
      <c r="D23" s="246">
        <f>COUNTA(D24:D30)</f>
        <v>7</v>
      </c>
      <c r="E23" s="236"/>
      <c r="F23" s="236"/>
      <c r="G23" s="236"/>
      <c r="H23" s="235">
        <f>SUM(H24:H30)</f>
        <v>85680</v>
      </c>
      <c r="I23" s="235">
        <f>SUM(I24:I30)</f>
        <v>2208.1</v>
      </c>
      <c r="J23" s="235">
        <f>SUM(J24:J30)</f>
        <v>2281</v>
      </c>
      <c r="K23" s="235"/>
      <c r="L23" s="235"/>
      <c r="M23" s="235"/>
      <c r="N23" s="235"/>
      <c r="O23" s="235"/>
      <c r="P23" s="235"/>
      <c r="Q23" s="236"/>
      <c r="R23" s="236"/>
      <c r="S23" s="237"/>
      <c r="T23" s="236"/>
      <c r="U23" s="236"/>
      <c r="V23" s="236"/>
      <c r="W23" s="236"/>
      <c r="X23" s="235"/>
      <c r="Y23" s="231"/>
      <c r="Z23" s="231"/>
      <c r="AA23" s="236"/>
      <c r="AB23" s="236"/>
      <c r="AC23" s="236"/>
      <c r="AD23" s="236"/>
      <c r="AE23" s="236"/>
      <c r="AF23" s="236"/>
      <c r="AG23" s="236"/>
      <c r="AH23" s="236"/>
      <c r="AI23" s="236"/>
      <c r="AJ23" s="236"/>
      <c r="AK23" s="236"/>
      <c r="AL23" s="236"/>
      <c r="AM23" s="236"/>
      <c r="AN23" s="236"/>
      <c r="AO23" s="236"/>
      <c r="AP23" s="236"/>
      <c r="AQ23" s="236"/>
      <c r="AR23" s="236"/>
      <c r="AS23" s="236"/>
      <c r="AT23" s="236"/>
      <c r="AU23" s="236"/>
      <c r="AV23" s="236"/>
    </row>
    <row r="24" spans="1:48" s="50" customFormat="1" ht="24" hidden="1" customHeight="1">
      <c r="A24" s="238" t="s">
        <v>145</v>
      </c>
      <c r="B24" s="242"/>
      <c r="C24" s="231" t="s">
        <v>13072</v>
      </c>
      <c r="D24" s="231" t="s">
        <v>2977</v>
      </c>
      <c r="E24" s="231" t="s">
        <v>577</v>
      </c>
      <c r="F24" s="232" t="s">
        <v>994</v>
      </c>
      <c r="G24" s="231" t="s">
        <v>825</v>
      </c>
      <c r="H24" s="235">
        <v>7429</v>
      </c>
      <c r="I24" s="235">
        <v>313.10000000000002</v>
      </c>
      <c r="J24" s="235">
        <v>434</v>
      </c>
      <c r="K24" s="235">
        <v>145</v>
      </c>
      <c r="L24" s="235">
        <v>1</v>
      </c>
      <c r="M24" s="235">
        <v>21</v>
      </c>
      <c r="N24" s="235">
        <v>7250</v>
      </c>
      <c r="O24" s="235"/>
      <c r="P24" s="235">
        <v>100</v>
      </c>
      <c r="Q24" s="236"/>
      <c r="R24" s="236"/>
      <c r="S24" s="237">
        <v>1980</v>
      </c>
      <c r="T24" s="236"/>
      <c r="U24" s="236">
        <v>101</v>
      </c>
      <c r="V24" s="236"/>
      <c r="W24" s="236"/>
      <c r="X24" s="235">
        <v>101</v>
      </c>
      <c r="Y24" s="231">
        <v>1999</v>
      </c>
      <c r="Z24" s="231"/>
      <c r="AA24" s="236"/>
      <c r="AB24" s="236"/>
      <c r="AC24" s="236"/>
      <c r="AD24" s="236"/>
      <c r="AE24" s="236"/>
      <c r="AF24" s="236"/>
      <c r="AG24" s="236"/>
      <c r="AH24" s="236"/>
      <c r="AI24" s="236"/>
      <c r="AJ24" s="236"/>
      <c r="AK24" s="236"/>
      <c r="AL24" s="236"/>
      <c r="AM24" s="236"/>
      <c r="AN24" s="236"/>
      <c r="AO24" s="236"/>
      <c r="AP24" s="236"/>
      <c r="AQ24" s="236"/>
      <c r="AR24" s="236"/>
      <c r="AS24" s="236"/>
      <c r="AT24" s="236"/>
      <c r="AU24" s="236"/>
      <c r="AV24" s="236"/>
    </row>
    <row r="25" spans="1:48" s="50" customFormat="1" ht="25.35" hidden="1" customHeight="1">
      <c r="A25" s="163" t="s">
        <v>91</v>
      </c>
      <c r="B25" s="242"/>
      <c r="C25" s="231" t="s">
        <v>796</v>
      </c>
      <c r="D25" s="231" t="s">
        <v>2979</v>
      </c>
      <c r="E25" s="231" t="s">
        <v>796</v>
      </c>
      <c r="F25" s="232" t="s">
        <v>994</v>
      </c>
      <c r="G25" s="231" t="s">
        <v>2884</v>
      </c>
      <c r="H25" s="235">
        <v>12966</v>
      </c>
      <c r="I25" s="235">
        <v>388</v>
      </c>
      <c r="J25" s="235">
        <v>388</v>
      </c>
      <c r="K25" s="235">
        <v>145</v>
      </c>
      <c r="L25" s="235">
        <v>1</v>
      </c>
      <c r="M25" s="235">
        <v>21</v>
      </c>
      <c r="N25" s="235">
        <v>3775</v>
      </c>
      <c r="O25" s="235"/>
      <c r="P25" s="235"/>
      <c r="Q25" s="236"/>
      <c r="R25" s="236"/>
      <c r="S25" s="237">
        <v>2011</v>
      </c>
      <c r="T25" s="236"/>
      <c r="U25" s="236"/>
      <c r="V25" s="236"/>
      <c r="W25" s="236"/>
      <c r="X25" s="235"/>
      <c r="Y25" s="231"/>
      <c r="Z25" s="231"/>
      <c r="AA25" s="23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/>
      <c r="AM25" s="236"/>
      <c r="AN25" s="236"/>
      <c r="AO25" s="236"/>
      <c r="AP25" s="236"/>
      <c r="AQ25" s="236"/>
      <c r="AR25" s="236"/>
      <c r="AS25" s="236"/>
      <c r="AT25" s="236"/>
      <c r="AU25" s="236"/>
      <c r="AV25" s="236"/>
    </row>
    <row r="26" spans="1:48" s="50" customFormat="1" ht="25.35" hidden="1" customHeight="1">
      <c r="A26" s="163">
        <v>4</v>
      </c>
      <c r="B26" s="242"/>
      <c r="C26" s="231" t="s">
        <v>796</v>
      </c>
      <c r="D26" s="231" t="s">
        <v>2980</v>
      </c>
      <c r="E26" s="231" t="s">
        <v>796</v>
      </c>
      <c r="F26" s="232" t="s">
        <v>2981</v>
      </c>
      <c r="G26" s="231" t="s">
        <v>796</v>
      </c>
      <c r="H26" s="235">
        <v>17592</v>
      </c>
      <c r="I26" s="235">
        <v>413</v>
      </c>
      <c r="J26" s="235">
        <v>329</v>
      </c>
      <c r="K26" s="235">
        <v>180</v>
      </c>
      <c r="L26" s="235">
        <v>1</v>
      </c>
      <c r="M26" s="235">
        <v>21</v>
      </c>
      <c r="N26" s="235">
        <v>5800</v>
      </c>
      <c r="O26" s="235"/>
      <c r="P26" s="235"/>
      <c r="Q26" s="236"/>
      <c r="R26" s="236"/>
      <c r="S26" s="237">
        <v>1998</v>
      </c>
      <c r="T26" s="236">
        <v>176</v>
      </c>
      <c r="U26" s="236"/>
      <c r="V26" s="236"/>
      <c r="W26" s="236"/>
      <c r="X26" s="235">
        <v>176</v>
      </c>
      <c r="Y26" s="231"/>
      <c r="Z26" s="231"/>
      <c r="AA26" s="236"/>
      <c r="AB26" s="236"/>
      <c r="AC26" s="236"/>
      <c r="AD26" s="236"/>
      <c r="AE26" s="236"/>
      <c r="AF26" s="236"/>
      <c r="AG26" s="236"/>
      <c r="AH26" s="236"/>
      <c r="AI26" s="236"/>
      <c r="AJ26" s="236"/>
      <c r="AK26" s="236"/>
      <c r="AL26" s="236"/>
      <c r="AM26" s="236"/>
      <c r="AN26" s="236"/>
      <c r="AO26" s="236"/>
      <c r="AP26" s="236"/>
      <c r="AQ26" s="236"/>
      <c r="AR26" s="236"/>
      <c r="AS26" s="236"/>
      <c r="AT26" s="236"/>
      <c r="AU26" s="236"/>
      <c r="AV26" s="236"/>
    </row>
    <row r="27" spans="1:48" s="50" customFormat="1" ht="25.35" hidden="1" customHeight="1">
      <c r="A27" s="163" t="s">
        <v>310</v>
      </c>
      <c r="B27" s="242"/>
      <c r="C27" s="231" t="s">
        <v>822</v>
      </c>
      <c r="D27" s="231" t="s">
        <v>2982</v>
      </c>
      <c r="E27" s="231" t="s">
        <v>822</v>
      </c>
      <c r="F27" s="231" t="s">
        <v>384</v>
      </c>
      <c r="G27" s="231" t="s">
        <v>16182</v>
      </c>
      <c r="H27" s="235">
        <v>20000</v>
      </c>
      <c r="I27" s="235">
        <v>205</v>
      </c>
      <c r="J27" s="235">
        <v>255</v>
      </c>
      <c r="K27" s="235">
        <v>145</v>
      </c>
      <c r="L27" s="235">
        <v>2</v>
      </c>
      <c r="M27" s="235">
        <v>25</v>
      </c>
      <c r="N27" s="235">
        <v>3908</v>
      </c>
      <c r="O27" s="235"/>
      <c r="P27" s="235"/>
      <c r="Q27" s="236"/>
      <c r="R27" s="236" t="s">
        <v>1378</v>
      </c>
      <c r="S27" s="237">
        <v>2002</v>
      </c>
      <c r="T27" s="236">
        <v>2920</v>
      </c>
      <c r="U27" s="236"/>
      <c r="V27" s="236"/>
      <c r="W27" s="236"/>
      <c r="X27" s="235">
        <v>2920</v>
      </c>
      <c r="Y27" s="231"/>
      <c r="Z27" s="231"/>
      <c r="AA27" s="236"/>
      <c r="AB27" s="236"/>
      <c r="AC27" s="236"/>
      <c r="AD27" s="236"/>
      <c r="AE27" s="236"/>
      <c r="AF27" s="236"/>
      <c r="AG27" s="236" t="s">
        <v>2983</v>
      </c>
      <c r="AH27" s="236">
        <v>3</v>
      </c>
      <c r="AI27" s="236">
        <v>464</v>
      </c>
      <c r="AJ27" s="236"/>
      <c r="AK27" s="236"/>
      <c r="AL27" s="236" t="s">
        <v>670</v>
      </c>
      <c r="AM27" s="236">
        <v>1</v>
      </c>
      <c r="AN27" s="236">
        <v>840</v>
      </c>
      <c r="AO27" s="236"/>
      <c r="AP27" s="236"/>
      <c r="AQ27" s="236" t="s">
        <v>2984</v>
      </c>
      <c r="AR27" s="236">
        <v>1</v>
      </c>
      <c r="AS27" s="236">
        <v>990</v>
      </c>
      <c r="AT27" s="236"/>
      <c r="AU27" s="236"/>
      <c r="AV27" s="236" t="s">
        <v>12303</v>
      </c>
    </row>
    <row r="28" spans="1:48" s="50" customFormat="1" ht="25.35" hidden="1" customHeight="1">
      <c r="A28" s="163"/>
      <c r="B28" s="242"/>
      <c r="C28" s="231" t="s">
        <v>787</v>
      </c>
      <c r="D28" s="231" t="s">
        <v>2985</v>
      </c>
      <c r="E28" s="231" t="s">
        <v>577</v>
      </c>
      <c r="F28" s="232" t="s">
        <v>2986</v>
      </c>
      <c r="G28" s="231" t="s">
        <v>2846</v>
      </c>
      <c r="H28" s="235">
        <v>6900</v>
      </c>
      <c r="I28" s="235">
        <v>249</v>
      </c>
      <c r="J28" s="235">
        <v>249</v>
      </c>
      <c r="K28" s="235">
        <v>150</v>
      </c>
      <c r="L28" s="235">
        <v>2</v>
      </c>
      <c r="M28" s="235">
        <v>25</v>
      </c>
      <c r="N28" s="235">
        <v>2250</v>
      </c>
      <c r="O28" s="235"/>
      <c r="P28" s="235"/>
      <c r="Q28" s="236"/>
      <c r="R28" s="236"/>
      <c r="S28" s="237">
        <v>1994</v>
      </c>
      <c r="T28" s="236">
        <v>251</v>
      </c>
      <c r="U28" s="236"/>
      <c r="V28" s="236"/>
      <c r="W28" s="236"/>
      <c r="X28" s="235">
        <v>251</v>
      </c>
      <c r="Y28" s="231"/>
      <c r="Z28" s="231"/>
      <c r="AA28" s="236"/>
      <c r="AB28" s="236"/>
      <c r="AC28" s="236"/>
      <c r="AD28" s="236"/>
      <c r="AE28" s="236"/>
      <c r="AF28" s="236"/>
      <c r="AG28" s="236"/>
      <c r="AH28" s="236"/>
      <c r="AI28" s="236"/>
      <c r="AJ28" s="236"/>
      <c r="AK28" s="236"/>
      <c r="AL28" s="236"/>
      <c r="AM28" s="236"/>
      <c r="AN28" s="236"/>
      <c r="AO28" s="236"/>
      <c r="AP28" s="236"/>
      <c r="AQ28" s="236"/>
      <c r="AR28" s="236"/>
      <c r="AS28" s="236"/>
      <c r="AT28" s="236"/>
      <c r="AU28" s="236"/>
      <c r="AV28" s="236"/>
    </row>
    <row r="29" spans="1:48" s="50" customFormat="1" ht="25.35" hidden="1" customHeight="1">
      <c r="A29" s="163"/>
      <c r="B29" s="242"/>
      <c r="C29" s="231" t="s">
        <v>787</v>
      </c>
      <c r="D29" s="231" t="s">
        <v>2987</v>
      </c>
      <c r="E29" s="231" t="s">
        <v>787</v>
      </c>
      <c r="F29" s="232"/>
      <c r="G29" s="231" t="s">
        <v>787</v>
      </c>
      <c r="H29" s="235">
        <v>3726</v>
      </c>
      <c r="I29" s="235">
        <v>442</v>
      </c>
      <c r="J29" s="235">
        <v>230</v>
      </c>
      <c r="K29" s="235">
        <v>145</v>
      </c>
      <c r="L29" s="235">
        <v>1</v>
      </c>
      <c r="M29" s="235">
        <v>21</v>
      </c>
      <c r="N29" s="235">
        <v>3726</v>
      </c>
      <c r="O29" s="235"/>
      <c r="P29" s="235"/>
      <c r="Q29" s="236"/>
      <c r="R29" s="236"/>
      <c r="S29" s="237">
        <v>2004</v>
      </c>
      <c r="T29" s="236"/>
      <c r="U29" s="236"/>
      <c r="V29" s="236"/>
      <c r="W29" s="236"/>
      <c r="X29" s="235">
        <v>648</v>
      </c>
      <c r="Y29" s="231"/>
      <c r="Z29" s="231"/>
      <c r="AA29" s="236"/>
      <c r="AB29" s="236"/>
      <c r="AC29" s="236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6"/>
      <c r="AP29" s="236"/>
      <c r="AQ29" s="236"/>
      <c r="AR29" s="236"/>
      <c r="AS29" s="236"/>
      <c r="AT29" s="236"/>
      <c r="AU29" s="236"/>
      <c r="AV29" s="236"/>
    </row>
    <row r="30" spans="1:48" s="50" customFormat="1" ht="25.35" hidden="1" customHeight="1">
      <c r="A30" s="238"/>
      <c r="B30" s="242"/>
      <c r="C30" s="231" t="s">
        <v>567</v>
      </c>
      <c r="D30" s="231" t="s">
        <v>2989</v>
      </c>
      <c r="E30" s="231" t="s">
        <v>567</v>
      </c>
      <c r="F30" s="232" t="s">
        <v>994</v>
      </c>
      <c r="G30" s="231" t="s">
        <v>2988</v>
      </c>
      <c r="H30" s="235">
        <v>17067</v>
      </c>
      <c r="I30" s="235">
        <v>198</v>
      </c>
      <c r="J30" s="235">
        <v>396</v>
      </c>
      <c r="K30" s="235">
        <v>150</v>
      </c>
      <c r="L30" s="235">
        <v>1</v>
      </c>
      <c r="M30" s="235">
        <v>21</v>
      </c>
      <c r="N30" s="235">
        <v>5250</v>
      </c>
      <c r="O30" s="235"/>
      <c r="P30" s="235">
        <v>100</v>
      </c>
      <c r="Q30" s="236" t="s">
        <v>722</v>
      </c>
      <c r="R30" s="236"/>
      <c r="S30" s="237">
        <v>2014</v>
      </c>
      <c r="T30" s="236"/>
      <c r="U30" s="236">
        <v>101</v>
      </c>
      <c r="V30" s="236"/>
      <c r="W30" s="236"/>
      <c r="X30" s="235">
        <v>50</v>
      </c>
      <c r="Y30" s="231">
        <v>1999</v>
      </c>
      <c r="Z30" s="231"/>
      <c r="AA30" s="236"/>
      <c r="AB30" s="236"/>
      <c r="AC30" s="236"/>
      <c r="AD30" s="236"/>
      <c r="AE30" s="236"/>
      <c r="AF30" s="236"/>
      <c r="AG30" s="236"/>
      <c r="AH30" s="236"/>
      <c r="AI30" s="236"/>
      <c r="AJ30" s="236"/>
      <c r="AK30" s="236"/>
      <c r="AL30" s="236"/>
      <c r="AM30" s="236"/>
      <c r="AN30" s="236"/>
      <c r="AO30" s="236"/>
      <c r="AP30" s="236"/>
      <c r="AQ30" s="236"/>
      <c r="AR30" s="236"/>
      <c r="AS30" s="236"/>
      <c r="AT30" s="236"/>
      <c r="AU30" s="236"/>
      <c r="AV30" s="236"/>
    </row>
    <row r="31" spans="1:48" s="50" customFormat="1" ht="25.35" hidden="1" customHeight="1">
      <c r="A31" s="238"/>
      <c r="B31" s="239" t="s">
        <v>2420</v>
      </c>
      <c r="C31" s="231" t="s">
        <v>2488</v>
      </c>
      <c r="D31" s="246">
        <f>COUNTA(D32:D34)</f>
        <v>3</v>
      </c>
      <c r="E31" s="236"/>
      <c r="F31" s="247"/>
      <c r="G31" s="236"/>
      <c r="H31" s="235">
        <f>SUM(H32:H34)</f>
        <v>40891</v>
      </c>
      <c r="I31" s="235">
        <f>SUM(I32:I34)</f>
        <v>708</v>
      </c>
      <c r="J31" s="235">
        <f>SUM(J32:J34)</f>
        <v>928</v>
      </c>
      <c r="K31" s="235"/>
      <c r="L31" s="235"/>
      <c r="M31" s="235"/>
      <c r="N31" s="235"/>
      <c r="O31" s="235"/>
      <c r="P31" s="235"/>
      <c r="Q31" s="236"/>
      <c r="R31" s="236"/>
      <c r="S31" s="237"/>
      <c r="T31" s="236"/>
      <c r="U31" s="236"/>
      <c r="V31" s="236"/>
      <c r="W31" s="236"/>
      <c r="X31" s="235"/>
      <c r="Y31" s="231"/>
      <c r="Z31" s="231"/>
      <c r="AA31" s="236"/>
      <c r="AB31" s="236"/>
      <c r="AC31" s="236"/>
      <c r="AD31" s="236"/>
      <c r="AE31" s="236"/>
      <c r="AF31" s="236"/>
      <c r="AG31" s="236"/>
      <c r="AH31" s="236"/>
      <c r="AI31" s="236"/>
      <c r="AJ31" s="236"/>
      <c r="AK31" s="236"/>
      <c r="AL31" s="236"/>
      <c r="AM31" s="236"/>
      <c r="AN31" s="236"/>
      <c r="AO31" s="236"/>
      <c r="AP31" s="236"/>
      <c r="AQ31" s="236"/>
      <c r="AR31" s="236"/>
      <c r="AS31" s="236"/>
      <c r="AT31" s="236"/>
      <c r="AU31" s="236"/>
      <c r="AV31" s="236"/>
    </row>
    <row r="32" spans="1:48" s="50" customFormat="1" ht="25.35" hidden="1" customHeight="1">
      <c r="A32" s="238" t="s">
        <v>145</v>
      </c>
      <c r="B32" s="242"/>
      <c r="C32" s="231" t="s">
        <v>574</v>
      </c>
      <c r="D32" s="231" t="s">
        <v>3196</v>
      </c>
      <c r="E32" s="231" t="s">
        <v>588</v>
      </c>
      <c r="F32" s="232" t="s">
        <v>205</v>
      </c>
      <c r="G32" s="231" t="s">
        <v>589</v>
      </c>
      <c r="H32" s="235">
        <v>5866</v>
      </c>
      <c r="I32" s="235">
        <v>120</v>
      </c>
      <c r="J32" s="235">
        <v>189</v>
      </c>
      <c r="K32" s="235">
        <v>145</v>
      </c>
      <c r="L32" s="235">
        <v>30</v>
      </c>
      <c r="M32" s="235">
        <v>21</v>
      </c>
      <c r="N32" s="235">
        <v>5439</v>
      </c>
      <c r="O32" s="235"/>
      <c r="P32" s="235">
        <v>300</v>
      </c>
      <c r="Q32" s="236"/>
      <c r="R32" s="236"/>
      <c r="S32" s="237">
        <v>1965</v>
      </c>
      <c r="T32" s="236"/>
      <c r="U32" s="236" t="s">
        <v>3197</v>
      </c>
      <c r="V32" s="236"/>
      <c r="W32" s="236"/>
      <c r="X32" s="235">
        <v>60</v>
      </c>
      <c r="Y32" s="231"/>
      <c r="Z32" s="231"/>
      <c r="AA32" s="236"/>
      <c r="AB32" s="236"/>
      <c r="AC32" s="236"/>
      <c r="AD32" s="236"/>
      <c r="AE32" s="236"/>
      <c r="AF32" s="236"/>
      <c r="AG32" s="236"/>
      <c r="AH32" s="236"/>
      <c r="AI32" s="236"/>
      <c r="AJ32" s="236"/>
      <c r="AK32" s="236"/>
      <c r="AL32" s="236"/>
      <c r="AM32" s="236"/>
      <c r="AN32" s="236"/>
      <c r="AO32" s="236"/>
      <c r="AP32" s="236"/>
      <c r="AQ32" s="236"/>
      <c r="AR32" s="236"/>
      <c r="AS32" s="236"/>
      <c r="AT32" s="236"/>
      <c r="AU32" s="236"/>
      <c r="AV32" s="236"/>
    </row>
    <row r="33" spans="1:48" s="50" customFormat="1" ht="25.35" hidden="1" customHeight="1">
      <c r="A33" s="238"/>
      <c r="B33" s="242"/>
      <c r="C33" s="219" t="s">
        <v>607</v>
      </c>
      <c r="D33" s="220" t="s">
        <v>3198</v>
      </c>
      <c r="E33" s="221" t="s">
        <v>607</v>
      </c>
      <c r="F33" s="221"/>
      <c r="G33" s="221" t="s">
        <v>3199</v>
      </c>
      <c r="H33" s="222">
        <v>7600</v>
      </c>
      <c r="I33" s="222">
        <v>236</v>
      </c>
      <c r="J33" s="222">
        <v>236</v>
      </c>
      <c r="K33" s="222">
        <v>145</v>
      </c>
      <c r="L33" s="222">
        <v>30</v>
      </c>
      <c r="M33" s="222">
        <v>21</v>
      </c>
      <c r="N33" s="222">
        <v>7600</v>
      </c>
      <c r="O33" s="222"/>
      <c r="P33" s="222"/>
      <c r="Q33" s="221"/>
      <c r="R33" s="221"/>
      <c r="S33" s="223">
        <v>1985</v>
      </c>
      <c r="T33" s="221"/>
      <c r="U33" s="221"/>
      <c r="V33" s="221"/>
      <c r="W33" s="221"/>
      <c r="X33" s="222">
        <v>100</v>
      </c>
      <c r="Y33" s="221"/>
      <c r="Z33" s="221"/>
      <c r="AA33" s="221"/>
      <c r="AB33" s="221"/>
      <c r="AC33" s="221"/>
      <c r="AD33" s="221"/>
      <c r="AE33" s="221"/>
      <c r="AF33" s="221"/>
      <c r="AG33" s="221"/>
      <c r="AH33" s="221"/>
      <c r="AI33" s="221"/>
      <c r="AJ33" s="221"/>
      <c r="AK33" s="221"/>
      <c r="AL33" s="221"/>
      <c r="AM33" s="221"/>
      <c r="AN33" s="221"/>
      <c r="AO33" s="221"/>
      <c r="AP33" s="221"/>
      <c r="AQ33" s="221"/>
      <c r="AR33" s="221"/>
      <c r="AS33" s="221"/>
      <c r="AT33" s="221"/>
      <c r="AU33" s="221"/>
      <c r="AV33" s="221"/>
    </row>
    <row r="34" spans="1:48" s="50" customFormat="1" ht="25.35" hidden="1" customHeight="1">
      <c r="A34" s="163" t="s">
        <v>91</v>
      </c>
      <c r="B34" s="248"/>
      <c r="C34" s="231" t="s">
        <v>828</v>
      </c>
      <c r="D34" s="231" t="s">
        <v>3200</v>
      </c>
      <c r="E34" s="231" t="s">
        <v>828</v>
      </c>
      <c r="F34" s="231"/>
      <c r="G34" s="231" t="s">
        <v>3028</v>
      </c>
      <c r="H34" s="235">
        <v>27425</v>
      </c>
      <c r="I34" s="235">
        <v>352</v>
      </c>
      <c r="J34" s="235">
        <v>503</v>
      </c>
      <c r="K34" s="235">
        <v>145</v>
      </c>
      <c r="L34" s="235">
        <v>32</v>
      </c>
      <c r="M34" s="235">
        <v>26</v>
      </c>
      <c r="N34" s="235">
        <v>4640</v>
      </c>
      <c r="O34" s="235"/>
      <c r="P34" s="235"/>
      <c r="Q34" s="236"/>
      <c r="R34" s="236"/>
      <c r="S34" s="237">
        <v>2001</v>
      </c>
      <c r="T34" s="236"/>
      <c r="U34" s="236" t="s">
        <v>3201</v>
      </c>
      <c r="V34" s="236"/>
      <c r="W34" s="236"/>
      <c r="X34" s="235">
        <v>2250</v>
      </c>
      <c r="Y34" s="231"/>
      <c r="Z34" s="231"/>
      <c r="AA34" s="236"/>
      <c r="AB34" s="236"/>
      <c r="AC34" s="236"/>
      <c r="AD34" s="236"/>
      <c r="AE34" s="236"/>
      <c r="AF34" s="236"/>
      <c r="AG34" s="236" t="s">
        <v>454</v>
      </c>
      <c r="AH34" s="236">
        <v>2</v>
      </c>
      <c r="AI34" s="236">
        <v>180</v>
      </c>
      <c r="AJ34" s="236"/>
      <c r="AK34" s="236"/>
      <c r="AL34" s="236"/>
      <c r="AM34" s="236"/>
      <c r="AN34" s="236"/>
      <c r="AO34" s="236"/>
      <c r="AP34" s="236"/>
      <c r="AQ34" s="236"/>
      <c r="AR34" s="236"/>
      <c r="AS34" s="236"/>
      <c r="AT34" s="236"/>
      <c r="AU34" s="236"/>
      <c r="AV34" s="236"/>
    </row>
    <row r="35" spans="1:48" s="50" customFormat="1" ht="25.35" hidden="1" customHeight="1">
      <c r="A35" s="238" t="s">
        <v>255</v>
      </c>
      <c r="B35" s="239" t="s">
        <v>2422</v>
      </c>
      <c r="C35" s="231" t="s">
        <v>2488</v>
      </c>
      <c r="D35" s="246">
        <f>COUNTA(D36:D40)</f>
        <v>5</v>
      </c>
      <c r="E35" s="236"/>
      <c r="F35" s="236"/>
      <c r="G35" s="236"/>
      <c r="H35" s="235">
        <f>SUM(H36:H40)</f>
        <v>42283</v>
      </c>
      <c r="I35" s="235">
        <f>SUM(I36:I40)</f>
        <v>1779.56</v>
      </c>
      <c r="J35" s="235">
        <f>SUM(J36:J40)</f>
        <v>1738</v>
      </c>
      <c r="K35" s="235"/>
      <c r="L35" s="235"/>
      <c r="M35" s="235"/>
      <c r="N35" s="235"/>
      <c r="O35" s="235"/>
      <c r="P35" s="235"/>
      <c r="Q35" s="236"/>
      <c r="R35" s="236"/>
      <c r="S35" s="237"/>
      <c r="T35" s="236"/>
      <c r="U35" s="236"/>
      <c r="V35" s="236"/>
      <c r="W35" s="236"/>
      <c r="X35" s="235"/>
      <c r="Y35" s="231"/>
      <c r="Z35" s="231"/>
      <c r="AA35" s="236"/>
      <c r="AB35" s="236"/>
      <c r="AC35" s="236"/>
      <c r="AD35" s="236"/>
      <c r="AE35" s="236"/>
      <c r="AF35" s="236"/>
      <c r="AG35" s="236"/>
      <c r="AH35" s="236"/>
      <c r="AI35" s="236"/>
      <c r="AJ35" s="236"/>
      <c r="AK35" s="236"/>
      <c r="AL35" s="236"/>
      <c r="AM35" s="236"/>
      <c r="AN35" s="236"/>
      <c r="AO35" s="236"/>
      <c r="AP35" s="236"/>
      <c r="AQ35" s="236"/>
      <c r="AR35" s="236"/>
      <c r="AS35" s="236"/>
      <c r="AT35" s="236"/>
      <c r="AU35" s="236"/>
      <c r="AV35" s="236"/>
    </row>
    <row r="36" spans="1:48" s="50" customFormat="1" ht="25.35" hidden="1" customHeight="1">
      <c r="A36" s="238"/>
      <c r="B36" s="242"/>
      <c r="C36" s="231" t="s">
        <v>794</v>
      </c>
      <c r="D36" s="231" t="s">
        <v>1547</v>
      </c>
      <c r="E36" s="231" t="s">
        <v>794</v>
      </c>
      <c r="F36" s="231"/>
      <c r="G36" s="231" t="s">
        <v>794</v>
      </c>
      <c r="H36" s="235">
        <v>11176</v>
      </c>
      <c r="I36" s="235">
        <v>147.56</v>
      </c>
      <c r="J36" s="235">
        <v>148</v>
      </c>
      <c r="K36" s="235">
        <v>151</v>
      </c>
      <c r="L36" s="235">
        <v>5</v>
      </c>
      <c r="M36" s="235">
        <v>21</v>
      </c>
      <c r="N36" s="235">
        <v>6034</v>
      </c>
      <c r="O36" s="235"/>
      <c r="P36" s="235"/>
      <c r="Q36" s="236"/>
      <c r="R36" s="236"/>
      <c r="S36" s="237">
        <v>2001</v>
      </c>
      <c r="T36" s="236"/>
      <c r="U36" s="236"/>
      <c r="V36" s="236"/>
      <c r="W36" s="236"/>
      <c r="X36" s="235">
        <v>186</v>
      </c>
      <c r="Y36" s="231"/>
      <c r="Z36" s="231"/>
      <c r="AA36" s="236"/>
      <c r="AB36" s="236"/>
      <c r="AC36" s="236"/>
      <c r="AD36" s="236"/>
      <c r="AE36" s="236"/>
      <c r="AF36" s="236"/>
      <c r="AG36" s="236"/>
      <c r="AH36" s="236"/>
      <c r="AI36" s="236"/>
      <c r="AJ36" s="236"/>
      <c r="AK36" s="236"/>
      <c r="AL36" s="236"/>
      <c r="AM36" s="236"/>
      <c r="AN36" s="236"/>
      <c r="AO36" s="236"/>
      <c r="AP36" s="236"/>
      <c r="AQ36" s="236"/>
      <c r="AR36" s="236"/>
      <c r="AS36" s="236"/>
      <c r="AT36" s="236"/>
      <c r="AU36" s="236"/>
      <c r="AV36" s="236"/>
    </row>
    <row r="37" spans="1:48" s="50" customFormat="1" ht="25.35" hidden="1" customHeight="1">
      <c r="A37" s="238"/>
      <c r="B37" s="242"/>
      <c r="C37" s="231" t="s">
        <v>593</v>
      </c>
      <c r="D37" s="231" t="s">
        <v>1548</v>
      </c>
      <c r="E37" s="231" t="s">
        <v>593</v>
      </c>
      <c r="F37" s="232"/>
      <c r="G37" s="231" t="s">
        <v>593</v>
      </c>
      <c r="H37" s="235">
        <v>2900</v>
      </c>
      <c r="I37" s="235">
        <v>70</v>
      </c>
      <c r="J37" s="235">
        <v>70</v>
      </c>
      <c r="K37" s="235">
        <v>145</v>
      </c>
      <c r="L37" s="235">
        <v>20</v>
      </c>
      <c r="M37" s="235">
        <v>10</v>
      </c>
      <c r="N37" s="235">
        <v>2900</v>
      </c>
      <c r="O37" s="235">
        <v>80</v>
      </c>
      <c r="P37" s="235">
        <v>80</v>
      </c>
      <c r="Q37" s="236"/>
      <c r="R37" s="236" t="s">
        <v>466</v>
      </c>
      <c r="S37" s="237">
        <v>2002</v>
      </c>
      <c r="T37" s="236"/>
      <c r="U37" s="236">
        <v>462</v>
      </c>
      <c r="V37" s="236"/>
      <c r="W37" s="236"/>
      <c r="X37" s="235">
        <v>100</v>
      </c>
      <c r="Y37" s="231"/>
      <c r="Z37" s="231"/>
      <c r="AA37" s="236"/>
      <c r="AB37" s="236"/>
      <c r="AC37" s="236"/>
      <c r="AD37" s="236"/>
      <c r="AE37" s="236"/>
      <c r="AF37" s="236"/>
      <c r="AG37" s="236"/>
      <c r="AH37" s="236"/>
      <c r="AI37" s="236"/>
      <c r="AJ37" s="236"/>
      <c r="AK37" s="236"/>
      <c r="AL37" s="236"/>
      <c r="AM37" s="236"/>
      <c r="AN37" s="236"/>
      <c r="AO37" s="236"/>
      <c r="AP37" s="236"/>
      <c r="AQ37" s="236"/>
      <c r="AR37" s="236"/>
      <c r="AS37" s="236"/>
      <c r="AT37" s="236"/>
      <c r="AU37" s="236"/>
      <c r="AV37" s="236"/>
    </row>
    <row r="38" spans="1:48" s="50" customFormat="1" ht="25.35" hidden="1" customHeight="1">
      <c r="A38" s="238"/>
      <c r="B38" s="242"/>
      <c r="C38" s="231" t="s">
        <v>567</v>
      </c>
      <c r="D38" s="231" t="s">
        <v>1549</v>
      </c>
      <c r="E38" s="231" t="s">
        <v>596</v>
      </c>
      <c r="F38" s="232"/>
      <c r="G38" s="231" t="s">
        <v>12791</v>
      </c>
      <c r="H38" s="235">
        <v>5250</v>
      </c>
      <c r="I38" s="235">
        <v>287</v>
      </c>
      <c r="J38" s="235">
        <v>311</v>
      </c>
      <c r="K38" s="235">
        <v>145</v>
      </c>
      <c r="L38" s="235">
        <v>7</v>
      </c>
      <c r="M38" s="235">
        <v>3</v>
      </c>
      <c r="N38" s="235">
        <v>4350</v>
      </c>
      <c r="O38" s="235">
        <v>100</v>
      </c>
      <c r="P38" s="235">
        <v>50</v>
      </c>
      <c r="Q38" s="236"/>
      <c r="R38" s="236" t="s">
        <v>466</v>
      </c>
      <c r="S38" s="237">
        <v>1994</v>
      </c>
      <c r="T38" s="236"/>
      <c r="U38" s="236">
        <v>462</v>
      </c>
      <c r="V38" s="236"/>
      <c r="W38" s="236"/>
      <c r="X38" s="235">
        <v>462</v>
      </c>
      <c r="Y38" s="231"/>
      <c r="Z38" s="231"/>
      <c r="AA38" s="236"/>
      <c r="AB38" s="236"/>
      <c r="AC38" s="236"/>
      <c r="AD38" s="236"/>
      <c r="AE38" s="236"/>
      <c r="AF38" s="236"/>
      <c r="AG38" s="236"/>
      <c r="AH38" s="236"/>
      <c r="AI38" s="236"/>
      <c r="AJ38" s="236"/>
      <c r="AK38" s="236"/>
      <c r="AL38" s="236"/>
      <c r="AM38" s="236"/>
      <c r="AN38" s="236"/>
      <c r="AO38" s="236"/>
      <c r="AP38" s="236"/>
      <c r="AQ38" s="236"/>
      <c r="AR38" s="236"/>
      <c r="AS38" s="236"/>
      <c r="AT38" s="236"/>
      <c r="AU38" s="236"/>
      <c r="AV38" s="236"/>
    </row>
    <row r="39" spans="1:48" s="50" customFormat="1" ht="25.35" hidden="1" customHeight="1">
      <c r="A39" s="238"/>
      <c r="B39" s="242"/>
      <c r="C39" s="231" t="s">
        <v>1472</v>
      </c>
      <c r="D39" s="231" t="s">
        <v>1550</v>
      </c>
      <c r="E39" s="231" t="s">
        <v>1472</v>
      </c>
      <c r="F39" s="232"/>
      <c r="G39" s="231" t="s">
        <v>15286</v>
      </c>
      <c r="H39" s="235">
        <v>17798</v>
      </c>
      <c r="I39" s="235">
        <v>499</v>
      </c>
      <c r="J39" s="235">
        <v>433</v>
      </c>
      <c r="K39" s="235">
        <v>145</v>
      </c>
      <c r="L39" s="235">
        <v>20</v>
      </c>
      <c r="M39" s="235">
        <v>3</v>
      </c>
      <c r="N39" s="235">
        <v>6000</v>
      </c>
      <c r="O39" s="235">
        <v>80</v>
      </c>
      <c r="P39" s="235">
        <v>100</v>
      </c>
      <c r="Q39" s="236"/>
      <c r="R39" s="236" t="s">
        <v>466</v>
      </c>
      <c r="S39" s="237">
        <v>2008</v>
      </c>
      <c r="T39" s="236"/>
      <c r="U39" s="236">
        <v>462</v>
      </c>
      <c r="V39" s="236"/>
      <c r="W39" s="236"/>
      <c r="X39" s="235">
        <v>2872</v>
      </c>
      <c r="Y39" s="231"/>
      <c r="Z39" s="231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</row>
    <row r="40" spans="1:48" s="50" customFormat="1" ht="25.35" hidden="1" customHeight="1">
      <c r="A40" s="238"/>
      <c r="B40" s="248"/>
      <c r="C40" s="231" t="s">
        <v>1030</v>
      </c>
      <c r="D40" s="231" t="s">
        <v>10117</v>
      </c>
      <c r="E40" s="231" t="s">
        <v>596</v>
      </c>
      <c r="F40" s="232"/>
      <c r="G40" s="231" t="s">
        <v>299</v>
      </c>
      <c r="H40" s="235">
        <v>5159</v>
      </c>
      <c r="I40" s="235">
        <v>776</v>
      </c>
      <c r="J40" s="235">
        <v>776</v>
      </c>
      <c r="K40" s="235">
        <v>145</v>
      </c>
      <c r="L40" s="235">
        <v>7.3</v>
      </c>
      <c r="M40" s="235">
        <v>3</v>
      </c>
      <c r="N40" s="235">
        <v>2440</v>
      </c>
      <c r="O40" s="235"/>
      <c r="P40" s="235"/>
      <c r="Q40" s="236"/>
      <c r="R40" s="236"/>
      <c r="S40" s="237">
        <v>2015</v>
      </c>
      <c r="T40" s="236"/>
      <c r="U40" s="236"/>
      <c r="V40" s="236"/>
      <c r="W40" s="236"/>
      <c r="X40" s="235">
        <v>500</v>
      </c>
      <c r="Y40" s="231"/>
      <c r="Z40" s="231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/>
      <c r="AU40" s="236"/>
      <c r="AV40" s="236" t="s">
        <v>10118</v>
      </c>
    </row>
    <row r="41" spans="1:48" s="50" customFormat="1" ht="25.35" hidden="1" customHeight="1">
      <c r="A41" s="238" t="s">
        <v>255</v>
      </c>
      <c r="B41" s="239" t="s">
        <v>2254</v>
      </c>
      <c r="C41" s="231" t="s">
        <v>2499</v>
      </c>
      <c r="D41" s="246">
        <f>COUNTA(D42:D45)</f>
        <v>4</v>
      </c>
      <c r="E41" s="236"/>
      <c r="F41" s="247"/>
      <c r="G41" s="236"/>
      <c r="H41" s="235">
        <f>SUM(H42:H45)</f>
        <v>49699</v>
      </c>
      <c r="I41" s="235">
        <f>SUM(I42:I45)</f>
        <v>1758.97</v>
      </c>
      <c r="J41" s="235">
        <f>SUM(J42:J45)</f>
        <v>1492.72</v>
      </c>
      <c r="K41" s="235"/>
      <c r="L41" s="235"/>
      <c r="M41" s="235"/>
      <c r="N41" s="235"/>
      <c r="O41" s="235"/>
      <c r="P41" s="235"/>
      <c r="Q41" s="235"/>
      <c r="R41" s="235">
        <f t="shared" ref="R41:AU41" si="0">SUM(SUM(R42:R44))</f>
        <v>0</v>
      </c>
      <c r="S41" s="235"/>
      <c r="T41" s="235">
        <f t="shared" si="0"/>
        <v>45</v>
      </c>
      <c r="U41" s="235">
        <f t="shared" si="0"/>
        <v>0</v>
      </c>
      <c r="V41" s="235">
        <f t="shared" si="0"/>
        <v>0</v>
      </c>
      <c r="W41" s="235">
        <f t="shared" si="0"/>
        <v>0</v>
      </c>
      <c r="X41" s="235"/>
      <c r="Y41" s="235">
        <f t="shared" si="0"/>
        <v>0</v>
      </c>
      <c r="Z41" s="235">
        <f t="shared" si="0"/>
        <v>0</v>
      </c>
      <c r="AA41" s="235">
        <f t="shared" si="0"/>
        <v>0</v>
      </c>
      <c r="AB41" s="235">
        <f t="shared" si="0"/>
        <v>0</v>
      </c>
      <c r="AC41" s="235">
        <f t="shared" si="0"/>
        <v>0</v>
      </c>
      <c r="AD41" s="235">
        <f t="shared" si="0"/>
        <v>0</v>
      </c>
      <c r="AE41" s="235">
        <f t="shared" si="0"/>
        <v>0</v>
      </c>
      <c r="AF41" s="235">
        <f t="shared" si="0"/>
        <v>0</v>
      </c>
      <c r="AG41" s="235">
        <f t="shared" si="0"/>
        <v>0</v>
      </c>
      <c r="AH41" s="235">
        <f t="shared" si="0"/>
        <v>0</v>
      </c>
      <c r="AI41" s="235">
        <f t="shared" si="0"/>
        <v>0</v>
      </c>
      <c r="AJ41" s="235">
        <f t="shared" si="0"/>
        <v>0</v>
      </c>
      <c r="AK41" s="235">
        <f t="shared" si="0"/>
        <v>0</v>
      </c>
      <c r="AL41" s="235">
        <f t="shared" si="0"/>
        <v>0</v>
      </c>
      <c r="AM41" s="235">
        <f t="shared" si="0"/>
        <v>0</v>
      </c>
      <c r="AN41" s="235">
        <f t="shared" si="0"/>
        <v>0</v>
      </c>
      <c r="AO41" s="235">
        <f t="shared" si="0"/>
        <v>0</v>
      </c>
      <c r="AP41" s="235">
        <f t="shared" si="0"/>
        <v>0</v>
      </c>
      <c r="AQ41" s="235">
        <f t="shared" si="0"/>
        <v>0</v>
      </c>
      <c r="AR41" s="235">
        <f t="shared" si="0"/>
        <v>0</v>
      </c>
      <c r="AS41" s="235">
        <f t="shared" si="0"/>
        <v>0</v>
      </c>
      <c r="AT41" s="235">
        <f t="shared" si="0"/>
        <v>0</v>
      </c>
      <c r="AU41" s="235">
        <f t="shared" si="0"/>
        <v>0</v>
      </c>
      <c r="AV41" s="235"/>
    </row>
    <row r="42" spans="1:48" s="50" customFormat="1" ht="25.35" hidden="1" customHeight="1">
      <c r="A42" s="238"/>
      <c r="B42" s="251"/>
      <c r="C42" s="252" t="s">
        <v>2245</v>
      </c>
      <c r="D42" s="252" t="s">
        <v>2500</v>
      </c>
      <c r="E42" s="252" t="s">
        <v>2245</v>
      </c>
      <c r="F42" s="252" t="s">
        <v>2501</v>
      </c>
      <c r="G42" s="231" t="s">
        <v>2502</v>
      </c>
      <c r="H42" s="253">
        <v>10695</v>
      </c>
      <c r="I42" s="254">
        <v>405</v>
      </c>
      <c r="J42" s="254">
        <v>405</v>
      </c>
      <c r="K42" s="254">
        <v>30</v>
      </c>
      <c r="L42" s="255">
        <v>12</v>
      </c>
      <c r="M42" s="254">
        <v>3</v>
      </c>
      <c r="N42" s="256">
        <v>10290</v>
      </c>
      <c r="O42" s="257"/>
      <c r="P42" s="257"/>
      <c r="Q42" s="254"/>
      <c r="R42" s="254"/>
      <c r="S42" s="254">
        <v>2005</v>
      </c>
      <c r="T42" s="236"/>
      <c r="U42" s="236"/>
      <c r="V42" s="236"/>
      <c r="W42" s="236"/>
      <c r="X42" s="235">
        <v>823</v>
      </c>
      <c r="Y42" s="231"/>
      <c r="Z42" s="231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</row>
    <row r="43" spans="1:48" s="50" customFormat="1" ht="25.35" hidden="1" customHeight="1">
      <c r="A43" s="238"/>
      <c r="B43" s="251"/>
      <c r="C43" s="231" t="s">
        <v>2255</v>
      </c>
      <c r="D43" s="231" t="s">
        <v>2503</v>
      </c>
      <c r="E43" s="231" t="s">
        <v>2256</v>
      </c>
      <c r="F43" s="232"/>
      <c r="G43" s="231" t="s">
        <v>2253</v>
      </c>
      <c r="H43" s="235">
        <v>23844</v>
      </c>
      <c r="I43" s="235">
        <v>993</v>
      </c>
      <c r="J43" s="235">
        <v>735</v>
      </c>
      <c r="K43" s="235">
        <v>145</v>
      </c>
      <c r="L43" s="235">
        <v>47</v>
      </c>
      <c r="M43" s="235">
        <v>6</v>
      </c>
      <c r="N43" s="235">
        <v>6815</v>
      </c>
      <c r="O43" s="235"/>
      <c r="P43" s="235">
        <v>500</v>
      </c>
      <c r="Q43" s="236" t="s">
        <v>2504</v>
      </c>
      <c r="R43" s="236"/>
      <c r="S43" s="237"/>
      <c r="T43" s="236"/>
      <c r="U43" s="236"/>
      <c r="V43" s="236"/>
      <c r="W43" s="236"/>
      <c r="X43" s="235"/>
      <c r="Y43" s="231"/>
      <c r="Z43" s="231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</row>
    <row r="44" spans="1:48" s="50" customFormat="1" ht="24" hidden="1" customHeight="1">
      <c r="A44" s="238"/>
      <c r="B44" s="251"/>
      <c r="C44" s="231" t="s">
        <v>2359</v>
      </c>
      <c r="D44" s="231" t="s">
        <v>2505</v>
      </c>
      <c r="E44" s="231" t="s">
        <v>2359</v>
      </c>
      <c r="F44" s="232" t="s">
        <v>2252</v>
      </c>
      <c r="G44" s="231" t="s">
        <v>2502</v>
      </c>
      <c r="H44" s="235">
        <v>7246</v>
      </c>
      <c r="I44" s="235">
        <v>104</v>
      </c>
      <c r="J44" s="235">
        <v>100</v>
      </c>
      <c r="K44" s="235">
        <v>142</v>
      </c>
      <c r="L44" s="235">
        <v>7.5</v>
      </c>
      <c r="M44" s="235">
        <v>3</v>
      </c>
      <c r="N44" s="235">
        <v>5310</v>
      </c>
      <c r="O44" s="235">
        <v>50</v>
      </c>
      <c r="P44" s="235">
        <v>50</v>
      </c>
      <c r="Q44" s="236" t="s">
        <v>2506</v>
      </c>
      <c r="R44" s="236"/>
      <c r="S44" s="237">
        <v>2000</v>
      </c>
      <c r="T44" s="236">
        <v>45</v>
      </c>
      <c r="U44" s="236"/>
      <c r="V44" s="236"/>
      <c r="W44" s="236"/>
      <c r="X44" s="235">
        <v>45</v>
      </c>
      <c r="Y44" s="231"/>
      <c r="Z44" s="231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</row>
    <row r="45" spans="1:48" s="50" customFormat="1" ht="24" hidden="1" customHeight="1">
      <c r="A45" s="238"/>
      <c r="B45" s="258"/>
      <c r="C45" s="231" t="s">
        <v>2507</v>
      </c>
      <c r="D45" s="231" t="s">
        <v>2508</v>
      </c>
      <c r="E45" s="231" t="s">
        <v>2507</v>
      </c>
      <c r="F45" s="232" t="s">
        <v>2252</v>
      </c>
      <c r="G45" s="231" t="s">
        <v>2502</v>
      </c>
      <c r="H45" s="235">
        <v>7914</v>
      </c>
      <c r="I45" s="235">
        <v>256.97000000000003</v>
      </c>
      <c r="J45" s="235">
        <v>252.72</v>
      </c>
      <c r="K45" s="235">
        <v>145</v>
      </c>
      <c r="L45" s="235">
        <v>7.5</v>
      </c>
      <c r="M45" s="235">
        <v>3</v>
      </c>
      <c r="N45" s="235">
        <v>7657</v>
      </c>
      <c r="O45" s="235"/>
      <c r="P45" s="235"/>
      <c r="Q45" s="236"/>
      <c r="R45" s="236"/>
      <c r="S45" s="237">
        <v>2013</v>
      </c>
      <c r="T45" s="236">
        <v>46</v>
      </c>
      <c r="U45" s="236"/>
      <c r="V45" s="236"/>
      <c r="W45" s="236"/>
      <c r="X45" s="235">
        <v>30</v>
      </c>
      <c r="Y45" s="231"/>
      <c r="Z45" s="231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</row>
    <row r="46" spans="1:48" s="50" customFormat="1" ht="24" hidden="1" customHeight="1">
      <c r="A46" s="238"/>
      <c r="B46" s="242" t="s">
        <v>2423</v>
      </c>
      <c r="C46" s="231" t="s">
        <v>2499</v>
      </c>
      <c r="D46" s="240">
        <f>COUNTA(D47:D49)</f>
        <v>3</v>
      </c>
      <c r="E46" s="231"/>
      <c r="F46" s="232"/>
      <c r="G46" s="231"/>
      <c r="H46" s="235">
        <f>SUM(H47:H49)</f>
        <v>23717</v>
      </c>
      <c r="I46" s="235">
        <f t="shared" ref="I46:J46" si="1">SUM(I47:I49)</f>
        <v>331</v>
      </c>
      <c r="J46" s="235">
        <f t="shared" si="1"/>
        <v>681</v>
      </c>
      <c r="K46" s="235"/>
      <c r="L46" s="235"/>
      <c r="M46" s="235"/>
      <c r="N46" s="235"/>
      <c r="O46" s="235"/>
      <c r="P46" s="235"/>
      <c r="Q46" s="236"/>
      <c r="R46" s="236"/>
      <c r="S46" s="237"/>
      <c r="T46" s="236"/>
      <c r="U46" s="236"/>
      <c r="V46" s="236"/>
      <c r="W46" s="236"/>
      <c r="X46" s="235"/>
      <c r="Y46" s="231"/>
      <c r="Z46" s="231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</row>
    <row r="47" spans="1:48" s="50" customFormat="1" ht="24" hidden="1" customHeight="1">
      <c r="A47" s="238"/>
      <c r="B47" s="242"/>
      <c r="C47" s="231" t="s">
        <v>3236</v>
      </c>
      <c r="D47" s="231" t="s">
        <v>3302</v>
      </c>
      <c r="E47" s="231" t="s">
        <v>3236</v>
      </c>
      <c r="F47" s="232"/>
      <c r="G47" s="231" t="s">
        <v>15312</v>
      </c>
      <c r="H47" s="235">
        <v>9717</v>
      </c>
      <c r="I47" s="235">
        <v>331</v>
      </c>
      <c r="J47" s="235">
        <v>331</v>
      </c>
      <c r="K47" s="235">
        <v>150</v>
      </c>
      <c r="L47" s="235">
        <v>1</v>
      </c>
      <c r="M47" s="235">
        <v>28</v>
      </c>
      <c r="N47" s="235">
        <v>315.89999999999998</v>
      </c>
      <c r="O47" s="235"/>
      <c r="P47" s="235"/>
      <c r="Q47" s="235"/>
      <c r="R47" s="236"/>
      <c r="S47" s="237">
        <v>2008</v>
      </c>
      <c r="T47" s="236"/>
      <c r="U47" s="236"/>
      <c r="V47" s="236"/>
      <c r="W47" s="236"/>
      <c r="X47" s="235">
        <v>1150</v>
      </c>
      <c r="Y47" s="231"/>
      <c r="Z47" s="231"/>
      <c r="AA47" s="236"/>
      <c r="AB47" s="236"/>
      <c r="AC47" s="236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  <c r="AT47" s="236"/>
      <c r="AU47" s="236"/>
      <c r="AV47" s="236"/>
    </row>
    <row r="48" spans="1:48" s="50" customFormat="1" ht="24" hidden="1" customHeight="1">
      <c r="A48" s="238"/>
      <c r="B48" s="242"/>
      <c r="C48" s="259" t="s">
        <v>3236</v>
      </c>
      <c r="D48" s="231" t="s">
        <v>3303</v>
      </c>
      <c r="E48" s="231" t="s">
        <v>3236</v>
      </c>
      <c r="F48" s="232"/>
      <c r="G48" s="231" t="s">
        <v>15312</v>
      </c>
      <c r="H48" s="235">
        <v>6500</v>
      </c>
      <c r="I48" s="235"/>
      <c r="J48" s="235">
        <v>350</v>
      </c>
      <c r="K48" s="235">
        <v>100</v>
      </c>
      <c r="L48" s="235">
        <v>10</v>
      </c>
      <c r="M48" s="235">
        <v>6</v>
      </c>
      <c r="N48" s="235">
        <v>6198</v>
      </c>
      <c r="O48" s="235"/>
      <c r="P48" s="235"/>
      <c r="Q48" s="235"/>
      <c r="R48" s="236"/>
      <c r="S48" s="237">
        <v>2012</v>
      </c>
      <c r="T48" s="236"/>
      <c r="U48" s="236"/>
      <c r="V48" s="236"/>
      <c r="W48" s="236"/>
      <c r="X48" s="235">
        <v>20</v>
      </c>
      <c r="Y48" s="231"/>
      <c r="Z48" s="231"/>
      <c r="AA48" s="236"/>
      <c r="AB48" s="236"/>
      <c r="AC48" s="236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  <c r="AT48" s="236"/>
      <c r="AU48" s="236"/>
      <c r="AV48" s="236"/>
    </row>
    <row r="49" spans="1:48" s="50" customFormat="1" ht="24" hidden="1" customHeight="1">
      <c r="A49" s="238"/>
      <c r="B49" s="242"/>
      <c r="C49" s="259" t="s">
        <v>3236</v>
      </c>
      <c r="D49" s="231" t="s">
        <v>3304</v>
      </c>
      <c r="E49" s="231" t="s">
        <v>3236</v>
      </c>
      <c r="F49" s="232"/>
      <c r="G49" s="231" t="s">
        <v>15354</v>
      </c>
      <c r="H49" s="235">
        <v>7500</v>
      </c>
      <c r="I49" s="235"/>
      <c r="J49" s="235"/>
      <c r="K49" s="235">
        <v>140</v>
      </c>
      <c r="L49" s="235">
        <v>20</v>
      </c>
      <c r="M49" s="235">
        <v>3</v>
      </c>
      <c r="N49" s="235">
        <v>7500</v>
      </c>
      <c r="O49" s="235"/>
      <c r="P49" s="235"/>
      <c r="Q49" s="235"/>
      <c r="R49" s="236"/>
      <c r="S49" s="237">
        <v>2013</v>
      </c>
      <c r="T49" s="236"/>
      <c r="U49" s="236"/>
      <c r="V49" s="236"/>
      <c r="W49" s="236"/>
      <c r="X49" s="235"/>
      <c r="Y49" s="231"/>
      <c r="Z49" s="231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</row>
    <row r="50" spans="1:48" s="50" customFormat="1" ht="24" hidden="1" customHeight="1">
      <c r="A50" s="238"/>
      <c r="B50" s="239" t="s">
        <v>2509</v>
      </c>
      <c r="C50" s="231" t="s">
        <v>1</v>
      </c>
      <c r="D50" s="246">
        <f>COUNTA(D51:D105)</f>
        <v>55</v>
      </c>
      <c r="E50" s="236"/>
      <c r="F50" s="247"/>
      <c r="G50" s="236"/>
      <c r="H50" s="235">
        <f>SUM(H51:H105)</f>
        <v>661741</v>
      </c>
      <c r="I50" s="235">
        <f>SUM(I51:I105)</f>
        <v>13784.819999999996</v>
      </c>
      <c r="J50" s="235">
        <f>SUM(J51:J105)</f>
        <v>14656.719999999998</v>
      </c>
      <c r="K50" s="235"/>
      <c r="L50" s="235"/>
      <c r="M50" s="235"/>
      <c r="N50" s="235"/>
      <c r="O50" s="235"/>
      <c r="P50" s="235"/>
      <c r="Q50" s="236"/>
      <c r="R50" s="236"/>
      <c r="S50" s="237"/>
      <c r="T50" s="236"/>
      <c r="U50" s="236"/>
      <c r="V50" s="236"/>
      <c r="W50" s="236"/>
      <c r="X50" s="235"/>
      <c r="Y50" s="231"/>
      <c r="Z50" s="231"/>
      <c r="AA50" s="236"/>
      <c r="AB50" s="236"/>
      <c r="AC50" s="236"/>
      <c r="AD50" s="236"/>
      <c r="AE50" s="236"/>
      <c r="AF50" s="236"/>
      <c r="AG50" s="236"/>
      <c r="AH50" s="236"/>
      <c r="AI50" s="236"/>
      <c r="AJ50" s="236"/>
      <c r="AK50" s="236"/>
      <c r="AL50" s="236"/>
      <c r="AM50" s="236"/>
      <c r="AN50" s="236"/>
      <c r="AO50" s="236"/>
      <c r="AP50" s="236"/>
      <c r="AQ50" s="236"/>
      <c r="AR50" s="236"/>
      <c r="AS50" s="236"/>
      <c r="AT50" s="236"/>
      <c r="AU50" s="236"/>
      <c r="AV50" s="236"/>
    </row>
    <row r="51" spans="1:48" s="50" customFormat="1" ht="24" hidden="1" customHeight="1">
      <c r="A51" s="238" t="s">
        <v>145</v>
      </c>
      <c r="B51" s="242"/>
      <c r="C51" s="231" t="s">
        <v>3308</v>
      </c>
      <c r="D51" s="231" t="s">
        <v>4674</v>
      </c>
      <c r="E51" s="231" t="s">
        <v>3308</v>
      </c>
      <c r="F51" s="232"/>
      <c r="G51" s="231" t="s">
        <v>4200</v>
      </c>
      <c r="H51" s="235">
        <v>19095</v>
      </c>
      <c r="I51" s="235">
        <v>415</v>
      </c>
      <c r="J51" s="235">
        <v>420</v>
      </c>
      <c r="K51" s="235">
        <v>145</v>
      </c>
      <c r="L51" s="235">
        <v>27</v>
      </c>
      <c r="M51" s="235">
        <v>3</v>
      </c>
      <c r="N51" s="235">
        <v>3915</v>
      </c>
      <c r="O51" s="235" t="s">
        <v>384</v>
      </c>
      <c r="P51" s="235" t="s">
        <v>384</v>
      </c>
      <c r="Q51" s="221" t="s">
        <v>1797</v>
      </c>
      <c r="R51" s="236"/>
      <c r="S51" s="231">
        <v>2005</v>
      </c>
      <c r="T51" s="236"/>
      <c r="U51" s="236"/>
      <c r="V51" s="235">
        <v>959</v>
      </c>
      <c r="W51" s="231">
        <v>1989</v>
      </c>
      <c r="X51" s="235">
        <v>959</v>
      </c>
      <c r="Y51" s="236"/>
      <c r="Z51" s="236"/>
      <c r="AA51" s="236" t="s">
        <v>4675</v>
      </c>
      <c r="AB51" s="236" t="s">
        <v>3385</v>
      </c>
      <c r="AC51" s="236">
        <v>5863</v>
      </c>
      <c r="AD51" s="236"/>
      <c r="AE51" s="236"/>
      <c r="AF51" s="236"/>
      <c r="AG51" s="236"/>
      <c r="AH51" s="236"/>
      <c r="AI51" s="236"/>
      <c r="AJ51" s="236"/>
      <c r="AK51" s="260"/>
      <c r="AL51" s="260"/>
      <c r="AM51" s="260"/>
      <c r="AN51" s="260"/>
      <c r="AO51" s="260"/>
      <c r="AP51" s="260"/>
      <c r="AQ51" s="260"/>
      <c r="AR51" s="260"/>
      <c r="AS51" s="260"/>
      <c r="AT51" s="261" t="s">
        <v>1797</v>
      </c>
      <c r="AU51" s="260"/>
      <c r="AV51" s="260"/>
    </row>
    <row r="52" spans="1:48" s="50" customFormat="1" ht="24" hidden="1" customHeight="1">
      <c r="A52" s="262"/>
      <c r="B52" s="242"/>
      <c r="C52" s="231" t="s">
        <v>3329</v>
      </c>
      <c r="D52" s="231" t="s">
        <v>14618</v>
      </c>
      <c r="E52" s="231" t="s">
        <v>3329</v>
      </c>
      <c r="F52" s="232"/>
      <c r="G52" s="231" t="s">
        <v>4744</v>
      </c>
      <c r="H52" s="235">
        <v>6772</v>
      </c>
      <c r="I52" s="235">
        <v>80</v>
      </c>
      <c r="J52" s="235">
        <v>80</v>
      </c>
      <c r="K52" s="235">
        <v>145</v>
      </c>
      <c r="L52" s="235">
        <v>30</v>
      </c>
      <c r="M52" s="235">
        <v>10</v>
      </c>
      <c r="N52" s="235">
        <v>6772</v>
      </c>
      <c r="O52" s="235"/>
      <c r="P52" s="235"/>
      <c r="Q52" s="221" t="s">
        <v>1797</v>
      </c>
      <c r="R52" s="236"/>
      <c r="S52" s="231">
        <v>1999</v>
      </c>
      <c r="T52" s="236"/>
      <c r="U52" s="236"/>
      <c r="V52" s="235"/>
      <c r="W52" s="231"/>
      <c r="X52" s="235"/>
      <c r="Y52" s="236"/>
      <c r="Z52" s="236"/>
      <c r="AA52" s="236"/>
      <c r="AB52" s="236"/>
      <c r="AC52" s="236"/>
      <c r="AD52" s="236"/>
      <c r="AE52" s="236"/>
      <c r="AF52" s="236"/>
      <c r="AG52" s="236"/>
      <c r="AH52" s="236"/>
      <c r="AI52" s="236"/>
      <c r="AJ52" s="236"/>
      <c r="AK52" s="260"/>
      <c r="AL52" s="260"/>
      <c r="AM52" s="260"/>
      <c r="AN52" s="260"/>
      <c r="AO52" s="260"/>
      <c r="AP52" s="260"/>
      <c r="AQ52" s="260"/>
      <c r="AR52" s="260"/>
      <c r="AS52" s="260"/>
      <c r="AT52" s="261" t="s">
        <v>1797</v>
      </c>
      <c r="AU52" s="260"/>
      <c r="AV52" s="260"/>
    </row>
    <row r="53" spans="1:48" s="1319" customFormat="1" ht="24" hidden="1" customHeight="1">
      <c r="A53" s="262"/>
      <c r="B53" s="242"/>
      <c r="C53" s="1405" t="s">
        <v>3329</v>
      </c>
      <c r="D53" s="1405" t="s">
        <v>14619</v>
      </c>
      <c r="E53" s="1405" t="s">
        <v>3329</v>
      </c>
      <c r="F53" s="1331"/>
      <c r="G53" s="1405" t="s">
        <v>3332</v>
      </c>
      <c r="H53" s="235">
        <v>47375</v>
      </c>
      <c r="I53" s="235">
        <v>534</v>
      </c>
      <c r="J53" s="235">
        <v>780</v>
      </c>
      <c r="K53" s="235">
        <v>145</v>
      </c>
      <c r="L53" s="235">
        <v>31.5</v>
      </c>
      <c r="M53" s="235">
        <v>32</v>
      </c>
      <c r="N53" s="235">
        <v>5011</v>
      </c>
      <c r="O53" s="235"/>
      <c r="P53" s="235"/>
      <c r="Q53" s="1329" t="s">
        <v>1797</v>
      </c>
      <c r="R53" s="1406"/>
      <c r="S53" s="1405">
        <v>2010</v>
      </c>
      <c r="T53" s="1406"/>
      <c r="U53" s="1406"/>
      <c r="V53" s="235"/>
      <c r="W53" s="1405"/>
      <c r="X53" s="235"/>
      <c r="Y53" s="1406"/>
      <c r="Z53" s="1406"/>
      <c r="AA53" s="1406"/>
      <c r="AB53" s="1406"/>
      <c r="AC53" s="1406"/>
      <c r="AD53" s="1406"/>
      <c r="AE53" s="1406"/>
      <c r="AF53" s="1406"/>
      <c r="AG53" s="1406"/>
      <c r="AH53" s="1406"/>
      <c r="AI53" s="1406"/>
      <c r="AJ53" s="1406"/>
      <c r="AK53" s="1332"/>
      <c r="AL53" s="1332"/>
      <c r="AM53" s="1332"/>
      <c r="AN53" s="1332"/>
      <c r="AO53" s="1332"/>
      <c r="AP53" s="1332"/>
      <c r="AQ53" s="1332"/>
      <c r="AR53" s="1332"/>
      <c r="AS53" s="1332"/>
      <c r="AT53" s="261" t="s">
        <v>4677</v>
      </c>
      <c r="AU53" s="263"/>
      <c r="AV53" s="263" t="s">
        <v>4678</v>
      </c>
    </row>
    <row r="54" spans="1:48" s="1319" customFormat="1" ht="24" hidden="1" customHeight="1">
      <c r="A54" s="262"/>
      <c r="B54" s="242"/>
      <c r="C54" s="1405" t="s">
        <v>2005</v>
      </c>
      <c r="D54" s="1405" t="s">
        <v>14620</v>
      </c>
      <c r="E54" s="1405" t="s">
        <v>2005</v>
      </c>
      <c r="F54" s="1331">
        <v>9741</v>
      </c>
      <c r="G54" s="1405" t="s">
        <v>2005</v>
      </c>
      <c r="H54" s="235">
        <v>9741</v>
      </c>
      <c r="I54" s="235">
        <v>336.1</v>
      </c>
      <c r="J54" s="235">
        <v>336.1</v>
      </c>
      <c r="K54" s="235">
        <v>145</v>
      </c>
      <c r="L54" s="235">
        <v>30</v>
      </c>
      <c r="M54" s="235">
        <v>3</v>
      </c>
      <c r="N54" s="235">
        <v>4350</v>
      </c>
      <c r="O54" s="235"/>
      <c r="P54" s="235"/>
      <c r="Q54" s="1329"/>
      <c r="R54" s="1406"/>
      <c r="S54" s="1405">
        <v>2002</v>
      </c>
      <c r="T54" s="1406"/>
      <c r="U54" s="1406"/>
      <c r="V54" s="235"/>
      <c r="W54" s="1405"/>
      <c r="X54" s="235">
        <v>887</v>
      </c>
      <c r="Y54" s="1406"/>
      <c r="Z54" s="1406"/>
      <c r="AA54" s="1406"/>
      <c r="AB54" s="1406"/>
      <c r="AC54" s="1406"/>
      <c r="AD54" s="1406"/>
      <c r="AE54" s="1406"/>
      <c r="AF54" s="1406"/>
      <c r="AG54" s="1406"/>
      <c r="AH54" s="1406"/>
      <c r="AI54" s="1406"/>
      <c r="AJ54" s="1406"/>
      <c r="AK54" s="1332"/>
      <c r="AL54" s="1332"/>
      <c r="AM54" s="1332"/>
      <c r="AN54" s="1332"/>
      <c r="AO54" s="1332"/>
      <c r="AP54" s="1332"/>
      <c r="AQ54" s="1332"/>
      <c r="AR54" s="1332"/>
      <c r="AS54" s="1332"/>
      <c r="AT54" s="261" t="s">
        <v>4681</v>
      </c>
      <c r="AU54" s="263"/>
      <c r="AV54" s="263"/>
    </row>
    <row r="55" spans="1:48" s="50" customFormat="1" ht="24" hidden="1" customHeight="1">
      <c r="A55" s="262"/>
      <c r="B55" s="242"/>
      <c r="C55" s="231" t="s">
        <v>2005</v>
      </c>
      <c r="D55" s="231" t="s">
        <v>4682</v>
      </c>
      <c r="E55" s="231" t="s">
        <v>2005</v>
      </c>
      <c r="F55" s="232">
        <v>7243</v>
      </c>
      <c r="G55" s="231" t="s">
        <v>2005</v>
      </c>
      <c r="H55" s="235">
        <v>7243</v>
      </c>
      <c r="I55" s="235">
        <v>363</v>
      </c>
      <c r="J55" s="235">
        <v>363</v>
      </c>
      <c r="K55" s="235">
        <v>145</v>
      </c>
      <c r="L55" s="235">
        <v>30</v>
      </c>
      <c r="M55" s="235">
        <v>3</v>
      </c>
      <c r="N55" s="235">
        <v>4350</v>
      </c>
      <c r="O55" s="235"/>
      <c r="P55" s="235"/>
      <c r="Q55" s="221"/>
      <c r="R55" s="236"/>
      <c r="S55" s="231">
        <v>2002</v>
      </c>
      <c r="T55" s="236"/>
      <c r="U55" s="236"/>
      <c r="V55" s="235"/>
      <c r="W55" s="231"/>
      <c r="X55" s="235">
        <v>716</v>
      </c>
      <c r="Y55" s="236"/>
      <c r="Z55" s="236"/>
      <c r="AA55" s="236"/>
      <c r="AB55" s="236"/>
      <c r="AC55" s="236"/>
      <c r="AD55" s="236"/>
      <c r="AE55" s="236"/>
      <c r="AF55" s="236"/>
      <c r="AG55" s="236"/>
      <c r="AH55" s="236"/>
      <c r="AI55" s="236"/>
      <c r="AJ55" s="236"/>
      <c r="AK55" s="260"/>
      <c r="AL55" s="260"/>
      <c r="AM55" s="260"/>
      <c r="AN55" s="260"/>
      <c r="AO55" s="260"/>
      <c r="AP55" s="260"/>
      <c r="AQ55" s="260"/>
      <c r="AR55" s="260"/>
      <c r="AS55" s="260"/>
      <c r="AT55" s="261"/>
      <c r="AU55" s="263"/>
      <c r="AV55" s="264"/>
    </row>
    <row r="56" spans="1:48" s="50" customFormat="1" ht="24" hidden="1" customHeight="1">
      <c r="A56" s="262"/>
      <c r="B56" s="242"/>
      <c r="C56" s="671" t="s">
        <v>3317</v>
      </c>
      <c r="D56" s="671" t="s">
        <v>4676</v>
      </c>
      <c r="E56" s="671" t="s">
        <v>3317</v>
      </c>
      <c r="F56" s="232"/>
      <c r="G56" s="671" t="s">
        <v>10673</v>
      </c>
      <c r="H56" s="235">
        <v>6750</v>
      </c>
      <c r="I56" s="235">
        <v>400</v>
      </c>
      <c r="J56" s="235">
        <v>400</v>
      </c>
      <c r="K56" s="235">
        <v>145</v>
      </c>
      <c r="L56" s="235">
        <v>30</v>
      </c>
      <c r="M56" s="235">
        <v>10</v>
      </c>
      <c r="N56" s="235">
        <v>6750</v>
      </c>
      <c r="O56" s="235"/>
      <c r="P56" s="235"/>
      <c r="Q56" s="221" t="s">
        <v>1797</v>
      </c>
      <c r="R56" s="236"/>
      <c r="S56" s="671">
        <v>1999</v>
      </c>
      <c r="T56" s="236"/>
      <c r="U56" s="236"/>
      <c r="V56" s="235">
        <v>603</v>
      </c>
      <c r="W56" s="671"/>
      <c r="X56" s="235">
        <v>603</v>
      </c>
      <c r="Y56" s="236"/>
      <c r="Z56" s="236"/>
      <c r="AA56" s="236"/>
      <c r="AB56" s="236"/>
      <c r="AC56" s="236"/>
      <c r="AD56" s="236"/>
      <c r="AE56" s="236"/>
      <c r="AF56" s="236"/>
      <c r="AG56" s="236"/>
      <c r="AH56" s="236"/>
      <c r="AI56" s="236"/>
      <c r="AJ56" s="236"/>
      <c r="AK56" s="260"/>
      <c r="AL56" s="260"/>
      <c r="AM56" s="260"/>
      <c r="AN56" s="260"/>
      <c r="AO56" s="260"/>
      <c r="AP56" s="260"/>
      <c r="AQ56" s="260"/>
      <c r="AR56" s="260"/>
      <c r="AS56" s="260"/>
      <c r="AT56" s="261" t="s">
        <v>1797</v>
      </c>
      <c r="AU56" s="263"/>
      <c r="AV56" s="264"/>
    </row>
    <row r="57" spans="1:48" s="50" customFormat="1" ht="24" hidden="1" customHeight="1">
      <c r="A57" s="262">
        <v>3</v>
      </c>
      <c r="B57" s="242"/>
      <c r="C57" s="671" t="s">
        <v>3337</v>
      </c>
      <c r="D57" s="671" t="s">
        <v>14621</v>
      </c>
      <c r="E57" s="671" t="s">
        <v>3337</v>
      </c>
      <c r="F57" s="232"/>
      <c r="G57" s="671" t="s">
        <v>10198</v>
      </c>
      <c r="H57" s="235">
        <v>11303</v>
      </c>
      <c r="I57" s="235">
        <v>922</v>
      </c>
      <c r="J57" s="235">
        <v>1177</v>
      </c>
      <c r="K57" s="235">
        <v>145</v>
      </c>
      <c r="L57" s="235">
        <v>20</v>
      </c>
      <c r="M57" s="235">
        <v>20</v>
      </c>
      <c r="N57" s="235">
        <v>11303</v>
      </c>
      <c r="O57" s="235"/>
      <c r="P57" s="235"/>
      <c r="Q57" s="221" t="s">
        <v>1797</v>
      </c>
      <c r="R57" s="236"/>
      <c r="S57" s="671">
        <v>2001</v>
      </c>
      <c r="T57" s="236"/>
      <c r="U57" s="236"/>
      <c r="V57" s="235">
        <v>3678</v>
      </c>
      <c r="W57" s="671"/>
      <c r="X57" s="235">
        <v>3678</v>
      </c>
      <c r="Y57" s="236"/>
      <c r="Z57" s="236"/>
      <c r="AA57" s="236"/>
      <c r="AB57" s="236"/>
      <c r="AC57" s="236"/>
      <c r="AD57" s="236"/>
      <c r="AE57" s="236"/>
      <c r="AF57" s="236"/>
      <c r="AG57" s="236"/>
      <c r="AH57" s="236"/>
      <c r="AI57" s="236"/>
      <c r="AJ57" s="236"/>
      <c r="AK57" s="260"/>
      <c r="AL57" s="260"/>
      <c r="AM57" s="260"/>
      <c r="AN57" s="260"/>
      <c r="AO57" s="260"/>
      <c r="AP57" s="260"/>
      <c r="AQ57" s="260"/>
      <c r="AR57" s="260"/>
      <c r="AS57" s="260"/>
      <c r="AT57" s="261" t="s">
        <v>4679</v>
      </c>
      <c r="AU57" s="263"/>
      <c r="AV57" s="264"/>
    </row>
    <row r="58" spans="1:48" s="50" customFormat="1" ht="24" hidden="1" customHeight="1">
      <c r="A58" s="262"/>
      <c r="B58" s="242"/>
      <c r="C58" s="671" t="s">
        <v>3337</v>
      </c>
      <c r="D58" s="671" t="s">
        <v>4680</v>
      </c>
      <c r="E58" s="671" t="s">
        <v>3337</v>
      </c>
      <c r="F58" s="232"/>
      <c r="G58" s="671" t="s">
        <v>10198</v>
      </c>
      <c r="H58" s="235">
        <v>8179</v>
      </c>
      <c r="I58" s="235">
        <v>396</v>
      </c>
      <c r="J58" s="235">
        <v>396</v>
      </c>
      <c r="K58" s="235">
        <v>120</v>
      </c>
      <c r="L58" s="235">
        <v>12</v>
      </c>
      <c r="M58" s="235">
        <v>12</v>
      </c>
      <c r="N58" s="235">
        <v>1440</v>
      </c>
      <c r="O58" s="235"/>
      <c r="P58" s="235"/>
      <c r="Q58" s="221" t="s">
        <v>1797</v>
      </c>
      <c r="R58" s="236"/>
      <c r="S58" s="671">
        <v>2007</v>
      </c>
      <c r="T58" s="236"/>
      <c r="U58" s="236"/>
      <c r="V58" s="235">
        <v>1900</v>
      </c>
      <c r="W58" s="671"/>
      <c r="X58" s="235">
        <v>1900</v>
      </c>
      <c r="Y58" s="236"/>
      <c r="Z58" s="236"/>
      <c r="AA58" s="236"/>
      <c r="AB58" s="236"/>
      <c r="AC58" s="236"/>
      <c r="AD58" s="236"/>
      <c r="AE58" s="236"/>
      <c r="AF58" s="236"/>
      <c r="AG58" s="236"/>
      <c r="AH58" s="236"/>
      <c r="AI58" s="236"/>
      <c r="AJ58" s="236"/>
      <c r="AK58" s="260"/>
      <c r="AL58" s="260"/>
      <c r="AM58" s="260"/>
      <c r="AN58" s="260"/>
      <c r="AO58" s="260"/>
      <c r="AP58" s="260"/>
      <c r="AQ58" s="260"/>
      <c r="AR58" s="260"/>
      <c r="AS58" s="260"/>
      <c r="AT58" s="261" t="s">
        <v>1797</v>
      </c>
      <c r="AU58" s="263"/>
      <c r="AV58" s="264"/>
    </row>
    <row r="59" spans="1:48" s="50" customFormat="1" ht="24" hidden="1" customHeight="1">
      <c r="A59" s="262"/>
      <c r="B59" s="242"/>
      <c r="C59" s="671" t="s">
        <v>3404</v>
      </c>
      <c r="D59" s="671" t="s">
        <v>4696</v>
      </c>
      <c r="E59" s="671" t="s">
        <v>3404</v>
      </c>
      <c r="F59" s="232"/>
      <c r="G59" s="671" t="s">
        <v>4697</v>
      </c>
      <c r="H59" s="235">
        <v>2433</v>
      </c>
      <c r="I59" s="235"/>
      <c r="J59" s="235"/>
      <c r="K59" s="235">
        <v>145</v>
      </c>
      <c r="L59" s="235">
        <v>5</v>
      </c>
      <c r="M59" s="235">
        <v>2</v>
      </c>
      <c r="N59" s="235">
        <v>2433</v>
      </c>
      <c r="O59" s="235"/>
      <c r="P59" s="235"/>
      <c r="Q59" s="221" t="s">
        <v>1797</v>
      </c>
      <c r="R59" s="236"/>
      <c r="S59" s="671">
        <v>2006</v>
      </c>
      <c r="T59" s="236"/>
      <c r="U59" s="236"/>
      <c r="V59" s="235">
        <v>40</v>
      </c>
      <c r="W59" s="671"/>
      <c r="X59" s="235">
        <v>40</v>
      </c>
      <c r="Y59" s="236"/>
      <c r="Z59" s="236"/>
      <c r="AA59" s="236"/>
      <c r="AB59" s="236"/>
      <c r="AC59" s="236"/>
      <c r="AD59" s="236"/>
      <c r="AE59" s="236"/>
      <c r="AF59" s="236"/>
      <c r="AG59" s="236"/>
      <c r="AH59" s="236"/>
      <c r="AI59" s="236"/>
      <c r="AJ59" s="236"/>
      <c r="AK59" s="260"/>
      <c r="AL59" s="260"/>
      <c r="AM59" s="260"/>
      <c r="AN59" s="260"/>
      <c r="AO59" s="260"/>
      <c r="AP59" s="260"/>
      <c r="AQ59" s="260"/>
      <c r="AR59" s="260"/>
      <c r="AS59" s="260"/>
      <c r="AT59" s="261" t="s">
        <v>1797</v>
      </c>
      <c r="AU59" s="263"/>
      <c r="AV59" s="264"/>
    </row>
    <row r="60" spans="1:48" s="50" customFormat="1" ht="24" hidden="1" customHeight="1">
      <c r="A60" s="262"/>
      <c r="B60" s="242"/>
      <c r="C60" s="671" t="s">
        <v>3404</v>
      </c>
      <c r="D60" s="671" t="s">
        <v>11013</v>
      </c>
      <c r="E60" s="671" t="s">
        <v>3404</v>
      </c>
      <c r="F60" s="232"/>
      <c r="G60" s="671" t="s">
        <v>3407</v>
      </c>
      <c r="H60" s="235">
        <v>10878</v>
      </c>
      <c r="I60" s="235"/>
      <c r="J60" s="235"/>
      <c r="K60" s="235">
        <v>145</v>
      </c>
      <c r="L60" s="235"/>
      <c r="M60" s="235">
        <v>4</v>
      </c>
      <c r="N60" s="235"/>
      <c r="O60" s="235"/>
      <c r="P60" s="235"/>
      <c r="Q60" s="221" t="s">
        <v>1797</v>
      </c>
      <c r="R60" s="236"/>
      <c r="S60" s="671">
        <v>2015</v>
      </c>
      <c r="T60" s="236"/>
      <c r="U60" s="236"/>
      <c r="V60" s="235"/>
      <c r="W60" s="671"/>
      <c r="X60" s="235"/>
      <c r="Y60" s="236"/>
      <c r="Z60" s="236"/>
      <c r="AA60" s="236"/>
      <c r="AB60" s="236"/>
      <c r="AC60" s="236"/>
      <c r="AD60" s="236"/>
      <c r="AE60" s="236"/>
      <c r="AF60" s="236"/>
      <c r="AG60" s="236"/>
      <c r="AH60" s="236"/>
      <c r="AI60" s="236"/>
      <c r="AJ60" s="236"/>
      <c r="AK60" s="260"/>
      <c r="AL60" s="260"/>
      <c r="AM60" s="260"/>
      <c r="AN60" s="260"/>
      <c r="AO60" s="260"/>
      <c r="AP60" s="260"/>
      <c r="AQ60" s="260"/>
      <c r="AR60" s="260"/>
      <c r="AS60" s="260"/>
      <c r="AT60" s="261"/>
      <c r="AU60" s="263"/>
      <c r="AV60" s="264"/>
    </row>
    <row r="61" spans="1:48" s="50" customFormat="1" ht="24" hidden="1" customHeight="1">
      <c r="A61" s="262"/>
      <c r="B61" s="242"/>
      <c r="C61" s="671" t="s">
        <v>3404</v>
      </c>
      <c r="D61" s="671" t="s">
        <v>12501</v>
      </c>
      <c r="E61" s="671" t="s">
        <v>3404</v>
      </c>
      <c r="F61" s="232"/>
      <c r="G61" s="671" t="s">
        <v>3407</v>
      </c>
      <c r="H61" s="235">
        <v>4110</v>
      </c>
      <c r="I61" s="235"/>
      <c r="J61" s="235"/>
      <c r="K61" s="235"/>
      <c r="L61" s="235"/>
      <c r="M61" s="235"/>
      <c r="N61" s="235"/>
      <c r="O61" s="235"/>
      <c r="P61" s="235"/>
      <c r="Q61" s="221" t="s">
        <v>1797</v>
      </c>
      <c r="R61" s="236"/>
      <c r="S61" s="671">
        <v>2012</v>
      </c>
      <c r="T61" s="236"/>
      <c r="U61" s="236"/>
      <c r="V61" s="235"/>
      <c r="W61" s="671"/>
      <c r="X61" s="235"/>
      <c r="Y61" s="236"/>
      <c r="Z61" s="236"/>
      <c r="AA61" s="236"/>
      <c r="AB61" s="236"/>
      <c r="AC61" s="236"/>
      <c r="AD61" s="236"/>
      <c r="AE61" s="236"/>
      <c r="AF61" s="236"/>
      <c r="AG61" s="236"/>
      <c r="AH61" s="236"/>
      <c r="AI61" s="236"/>
      <c r="AJ61" s="236"/>
      <c r="AK61" s="260"/>
      <c r="AL61" s="260"/>
      <c r="AM61" s="260"/>
      <c r="AN61" s="260"/>
      <c r="AO61" s="260"/>
      <c r="AP61" s="260"/>
      <c r="AQ61" s="260"/>
      <c r="AR61" s="260"/>
      <c r="AS61" s="260"/>
      <c r="AT61" s="261"/>
      <c r="AU61" s="263"/>
      <c r="AV61" s="264"/>
    </row>
    <row r="62" spans="1:48" s="50" customFormat="1" ht="24" hidden="1" customHeight="1">
      <c r="A62" s="262"/>
      <c r="B62" s="242"/>
      <c r="C62" s="231" t="s">
        <v>3404</v>
      </c>
      <c r="D62" s="231" t="s">
        <v>12502</v>
      </c>
      <c r="E62" s="231" t="s">
        <v>3404</v>
      </c>
      <c r="F62" s="232"/>
      <c r="G62" s="231" t="s">
        <v>4697</v>
      </c>
      <c r="H62" s="235">
        <v>5500</v>
      </c>
      <c r="I62" s="235"/>
      <c r="J62" s="235"/>
      <c r="K62" s="235"/>
      <c r="L62" s="235"/>
      <c r="M62" s="235"/>
      <c r="N62" s="235"/>
      <c r="O62" s="235"/>
      <c r="P62" s="235"/>
      <c r="Q62" s="221" t="s">
        <v>1797</v>
      </c>
      <c r="R62" s="236"/>
      <c r="S62" s="231">
        <v>2009</v>
      </c>
      <c r="T62" s="236"/>
      <c r="U62" s="236"/>
      <c r="V62" s="235"/>
      <c r="W62" s="231"/>
      <c r="X62" s="235"/>
      <c r="Y62" s="236"/>
      <c r="Z62" s="236"/>
      <c r="AA62" s="236"/>
      <c r="AB62" s="236"/>
      <c r="AC62" s="236"/>
      <c r="AD62" s="236"/>
      <c r="AE62" s="236"/>
      <c r="AF62" s="236"/>
      <c r="AG62" s="236"/>
      <c r="AH62" s="236"/>
      <c r="AI62" s="236"/>
      <c r="AJ62" s="236"/>
      <c r="AK62" s="260"/>
      <c r="AL62" s="260"/>
      <c r="AM62" s="260"/>
      <c r="AN62" s="260"/>
      <c r="AO62" s="260"/>
      <c r="AP62" s="260"/>
      <c r="AQ62" s="260"/>
      <c r="AR62" s="260"/>
      <c r="AS62" s="260"/>
      <c r="AT62" s="261"/>
      <c r="AU62" s="263"/>
      <c r="AV62" s="264"/>
    </row>
    <row r="63" spans="1:48" s="50" customFormat="1" ht="24" hidden="1" customHeight="1">
      <c r="A63" s="262"/>
      <c r="B63" s="242"/>
      <c r="C63" s="231" t="s">
        <v>3404</v>
      </c>
      <c r="D63" s="231" t="s">
        <v>12406</v>
      </c>
      <c r="E63" s="231" t="s">
        <v>3404</v>
      </c>
      <c r="F63" s="232"/>
      <c r="G63" s="231" t="s">
        <v>3407</v>
      </c>
      <c r="H63" s="235">
        <v>3000</v>
      </c>
      <c r="I63" s="235"/>
      <c r="J63" s="235"/>
      <c r="K63" s="235"/>
      <c r="L63" s="235"/>
      <c r="M63" s="235"/>
      <c r="N63" s="235"/>
      <c r="O63" s="235"/>
      <c r="P63" s="235"/>
      <c r="Q63" s="221" t="s">
        <v>1797</v>
      </c>
      <c r="R63" s="236"/>
      <c r="S63" s="231">
        <v>2018</v>
      </c>
      <c r="T63" s="236"/>
      <c r="U63" s="236"/>
      <c r="V63" s="235"/>
      <c r="W63" s="231"/>
      <c r="X63" s="235"/>
      <c r="Y63" s="236"/>
      <c r="Z63" s="236"/>
      <c r="AA63" s="236"/>
      <c r="AB63" s="236"/>
      <c r="AC63" s="236"/>
      <c r="AD63" s="236"/>
      <c r="AE63" s="236"/>
      <c r="AF63" s="236"/>
      <c r="AG63" s="236"/>
      <c r="AH63" s="236"/>
      <c r="AI63" s="236"/>
      <c r="AJ63" s="236"/>
      <c r="AK63" s="260"/>
      <c r="AL63" s="260"/>
      <c r="AM63" s="260"/>
      <c r="AN63" s="260"/>
      <c r="AO63" s="260"/>
      <c r="AP63" s="260"/>
      <c r="AQ63" s="260"/>
      <c r="AR63" s="260"/>
      <c r="AS63" s="260"/>
      <c r="AT63" s="261"/>
      <c r="AU63" s="263"/>
      <c r="AV63" s="264"/>
    </row>
    <row r="64" spans="1:48" s="50" customFormat="1" ht="24" hidden="1" customHeight="1">
      <c r="A64" s="262"/>
      <c r="B64" s="242"/>
      <c r="C64" s="231" t="s">
        <v>3404</v>
      </c>
      <c r="D64" s="231" t="s">
        <v>16365</v>
      </c>
      <c r="E64" s="231" t="s">
        <v>3404</v>
      </c>
      <c r="F64" s="232"/>
      <c r="G64" s="231" t="s">
        <v>3407</v>
      </c>
      <c r="H64" s="235">
        <v>3000</v>
      </c>
      <c r="I64" s="235"/>
      <c r="J64" s="235"/>
      <c r="K64" s="235"/>
      <c r="L64" s="235"/>
      <c r="M64" s="235"/>
      <c r="N64" s="235"/>
      <c r="O64" s="235"/>
      <c r="P64" s="235"/>
      <c r="Q64" s="221"/>
      <c r="R64" s="236"/>
      <c r="S64" s="231">
        <v>2008</v>
      </c>
      <c r="T64" s="236"/>
      <c r="U64" s="236"/>
      <c r="V64" s="235"/>
      <c r="W64" s="231"/>
      <c r="X64" s="235"/>
      <c r="Y64" s="236"/>
      <c r="Z64" s="236"/>
      <c r="AA64" s="236"/>
      <c r="AB64" s="236"/>
      <c r="AC64" s="236"/>
      <c r="AD64" s="236"/>
      <c r="AE64" s="236"/>
      <c r="AF64" s="236"/>
      <c r="AG64" s="236"/>
      <c r="AH64" s="236"/>
      <c r="AI64" s="236"/>
      <c r="AJ64" s="236"/>
      <c r="AK64" s="260"/>
      <c r="AL64" s="260"/>
      <c r="AM64" s="260"/>
      <c r="AN64" s="260"/>
      <c r="AO64" s="260"/>
      <c r="AP64" s="260"/>
      <c r="AQ64" s="260"/>
      <c r="AR64" s="260"/>
      <c r="AS64" s="260"/>
      <c r="AT64" s="261"/>
      <c r="AU64" s="263"/>
      <c r="AV64" s="264"/>
    </row>
    <row r="65" spans="1:48" s="50" customFormat="1" ht="24" hidden="1" customHeight="1">
      <c r="A65" s="262"/>
      <c r="B65" s="242"/>
      <c r="C65" s="231" t="s">
        <v>3358</v>
      </c>
      <c r="D65" s="231" t="s">
        <v>4683</v>
      </c>
      <c r="E65" s="231" t="s">
        <v>3358</v>
      </c>
      <c r="F65" s="232"/>
      <c r="G65" s="231" t="s">
        <v>4684</v>
      </c>
      <c r="H65" s="235">
        <v>20000</v>
      </c>
      <c r="I65" s="235">
        <v>408</v>
      </c>
      <c r="J65" s="235">
        <v>441</v>
      </c>
      <c r="K65" s="235">
        <v>150</v>
      </c>
      <c r="L65" s="235">
        <v>45</v>
      </c>
      <c r="M65" s="235">
        <v>21</v>
      </c>
      <c r="N65" s="235">
        <v>6750</v>
      </c>
      <c r="O65" s="235"/>
      <c r="P65" s="235"/>
      <c r="Q65" s="221" t="s">
        <v>1797</v>
      </c>
      <c r="R65" s="236">
        <v>723</v>
      </c>
      <c r="S65" s="231">
        <v>1993</v>
      </c>
      <c r="T65" s="236"/>
      <c r="U65" s="236"/>
      <c r="V65" s="235">
        <v>723</v>
      </c>
      <c r="W65" s="231"/>
      <c r="X65" s="235">
        <v>723</v>
      </c>
      <c r="Y65" s="236"/>
      <c r="Z65" s="236"/>
      <c r="AA65" s="236">
        <v>2</v>
      </c>
      <c r="AB65" s="236">
        <v>150</v>
      </c>
      <c r="AC65" s="236">
        <v>20</v>
      </c>
      <c r="AD65" s="236"/>
      <c r="AE65" s="236"/>
      <c r="AF65" s="236"/>
      <c r="AG65" s="236"/>
      <c r="AH65" s="236"/>
      <c r="AI65" s="236"/>
      <c r="AJ65" s="236"/>
      <c r="AK65" s="260"/>
      <c r="AL65" s="260"/>
      <c r="AM65" s="260"/>
      <c r="AN65" s="260"/>
      <c r="AO65" s="260"/>
      <c r="AP65" s="260"/>
      <c r="AQ65" s="260"/>
      <c r="AR65" s="260"/>
      <c r="AS65" s="260"/>
      <c r="AT65" s="261" t="s">
        <v>1797</v>
      </c>
      <c r="AU65" s="263"/>
      <c r="AV65" s="264"/>
    </row>
    <row r="66" spans="1:48" s="50" customFormat="1" ht="24" hidden="1" customHeight="1">
      <c r="A66" s="262"/>
      <c r="B66" s="242"/>
      <c r="C66" s="231" t="s">
        <v>3358</v>
      </c>
      <c r="D66" s="231" t="s">
        <v>4685</v>
      </c>
      <c r="E66" s="231" t="s">
        <v>3358</v>
      </c>
      <c r="F66" s="232"/>
      <c r="G66" s="231" t="s">
        <v>4684</v>
      </c>
      <c r="H66" s="235">
        <v>49800</v>
      </c>
      <c r="I66" s="235">
        <v>376.45</v>
      </c>
      <c r="J66" s="235">
        <v>263</v>
      </c>
      <c r="K66" s="235">
        <v>145</v>
      </c>
      <c r="L66" s="235">
        <v>25.7</v>
      </c>
      <c r="M66" s="235">
        <v>3</v>
      </c>
      <c r="N66" s="235">
        <v>3726.5</v>
      </c>
      <c r="O66" s="235"/>
      <c r="P66" s="235"/>
      <c r="Q66" s="221" t="s">
        <v>1797</v>
      </c>
      <c r="R66" s="236">
        <v>550</v>
      </c>
      <c r="S66" s="231">
        <v>2003</v>
      </c>
      <c r="T66" s="236"/>
      <c r="U66" s="236"/>
      <c r="V66" s="235">
        <v>550</v>
      </c>
      <c r="W66" s="231"/>
      <c r="X66" s="235">
        <v>550</v>
      </c>
      <c r="Y66" s="236"/>
      <c r="Z66" s="236"/>
      <c r="AA66" s="236">
        <v>2</v>
      </c>
      <c r="AB66" s="236">
        <v>150</v>
      </c>
      <c r="AC66" s="236">
        <v>20</v>
      </c>
      <c r="AD66" s="236"/>
      <c r="AE66" s="236"/>
      <c r="AF66" s="236"/>
      <c r="AG66" s="236"/>
      <c r="AH66" s="236"/>
      <c r="AI66" s="236"/>
      <c r="AJ66" s="236"/>
      <c r="AK66" s="260"/>
      <c r="AL66" s="260"/>
      <c r="AM66" s="260"/>
      <c r="AN66" s="260"/>
      <c r="AO66" s="260"/>
      <c r="AP66" s="260"/>
      <c r="AQ66" s="260"/>
      <c r="AR66" s="260"/>
      <c r="AS66" s="260"/>
      <c r="AT66" s="261" t="s">
        <v>1797</v>
      </c>
      <c r="AU66" s="263"/>
      <c r="AV66" s="264"/>
    </row>
    <row r="67" spans="1:48" s="50" customFormat="1" ht="24" hidden="1" customHeight="1">
      <c r="A67" s="262"/>
      <c r="B67" s="242"/>
      <c r="C67" s="231" t="s">
        <v>328</v>
      </c>
      <c r="D67" s="231" t="s">
        <v>14622</v>
      </c>
      <c r="E67" s="231" t="s">
        <v>328</v>
      </c>
      <c r="F67" s="232"/>
      <c r="G67" s="231" t="s">
        <v>4688</v>
      </c>
      <c r="H67" s="235">
        <v>3203</v>
      </c>
      <c r="I67" s="235">
        <v>80</v>
      </c>
      <c r="J67" s="235">
        <v>80</v>
      </c>
      <c r="K67" s="235">
        <v>145</v>
      </c>
      <c r="L67" s="235">
        <v>22</v>
      </c>
      <c r="M67" s="235">
        <v>5</v>
      </c>
      <c r="N67" s="235">
        <v>3203</v>
      </c>
      <c r="O67" s="235"/>
      <c r="P67" s="235"/>
      <c r="Q67" s="221" t="s">
        <v>1797</v>
      </c>
      <c r="R67" s="236">
        <v>2006</v>
      </c>
      <c r="S67" s="231">
        <v>40</v>
      </c>
      <c r="T67" s="236"/>
      <c r="U67" s="236"/>
      <c r="V67" s="235">
        <v>40</v>
      </c>
      <c r="W67" s="231"/>
      <c r="X67" s="235">
        <v>40</v>
      </c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60"/>
      <c r="AL67" s="260"/>
      <c r="AM67" s="260"/>
      <c r="AN67" s="260"/>
      <c r="AO67" s="260"/>
      <c r="AP67" s="260"/>
      <c r="AQ67" s="260"/>
      <c r="AR67" s="260"/>
      <c r="AS67" s="260"/>
      <c r="AT67" s="261" t="s">
        <v>1797</v>
      </c>
      <c r="AU67" s="263"/>
      <c r="AV67" s="264"/>
    </row>
    <row r="68" spans="1:48" s="50" customFormat="1" ht="24" hidden="1" customHeight="1">
      <c r="A68" s="262"/>
      <c r="B68" s="265"/>
      <c r="C68" s="231" t="s">
        <v>328</v>
      </c>
      <c r="D68" s="231" t="s">
        <v>12503</v>
      </c>
      <c r="E68" s="231" t="s">
        <v>328</v>
      </c>
      <c r="F68" s="232"/>
      <c r="G68" s="231" t="s">
        <v>4282</v>
      </c>
      <c r="H68" s="235">
        <v>19554</v>
      </c>
      <c r="I68" s="235">
        <v>392</v>
      </c>
      <c r="J68" s="235">
        <v>627</v>
      </c>
      <c r="K68" s="235">
        <v>145</v>
      </c>
      <c r="L68" s="235">
        <v>30</v>
      </c>
      <c r="M68" s="235">
        <v>28</v>
      </c>
      <c r="N68" s="235">
        <v>19554</v>
      </c>
      <c r="O68" s="235">
        <v>151</v>
      </c>
      <c r="P68" s="235">
        <v>151</v>
      </c>
      <c r="Q68" s="237"/>
      <c r="R68" s="236">
        <v>2016</v>
      </c>
      <c r="S68" s="231">
        <v>3500</v>
      </c>
      <c r="T68" s="236"/>
      <c r="U68" s="236"/>
      <c r="V68" s="235">
        <v>40</v>
      </c>
      <c r="W68" s="231"/>
      <c r="X68" s="235">
        <v>3500</v>
      </c>
      <c r="Y68" s="236"/>
      <c r="Z68" s="236"/>
      <c r="AA68" s="236"/>
      <c r="AB68" s="236"/>
      <c r="AC68" s="236"/>
      <c r="AD68" s="236"/>
      <c r="AE68" s="236"/>
      <c r="AF68" s="236"/>
      <c r="AG68" s="236"/>
      <c r="AH68" s="236"/>
      <c r="AI68" s="236"/>
      <c r="AJ68" s="236"/>
      <c r="AK68" s="260"/>
      <c r="AL68" s="260"/>
      <c r="AM68" s="260"/>
      <c r="AN68" s="260"/>
      <c r="AO68" s="260"/>
      <c r="AP68" s="260"/>
      <c r="AQ68" s="260"/>
      <c r="AR68" s="260"/>
      <c r="AS68" s="260"/>
      <c r="AT68" s="261" t="s">
        <v>1797</v>
      </c>
      <c r="AU68" s="260"/>
      <c r="AV68" s="221"/>
    </row>
    <row r="69" spans="1:48" s="50" customFormat="1" ht="24" hidden="1" customHeight="1">
      <c r="A69" s="262"/>
      <c r="B69" s="242"/>
      <c r="C69" s="231" t="s">
        <v>3363</v>
      </c>
      <c r="D69" s="231" t="s">
        <v>4686</v>
      </c>
      <c r="E69" s="231" t="s">
        <v>3363</v>
      </c>
      <c r="F69" s="232"/>
      <c r="G69" s="231" t="s">
        <v>4687</v>
      </c>
      <c r="H69" s="235">
        <v>21737</v>
      </c>
      <c r="I69" s="235">
        <v>256</v>
      </c>
      <c r="J69" s="235">
        <v>373</v>
      </c>
      <c r="K69" s="235">
        <v>145</v>
      </c>
      <c r="L69" s="235"/>
      <c r="M69" s="235">
        <v>21</v>
      </c>
      <c r="N69" s="235">
        <v>3045</v>
      </c>
      <c r="O69" s="235"/>
      <c r="P69" s="235"/>
      <c r="Q69" s="221" t="s">
        <v>1797</v>
      </c>
      <c r="R69" s="236">
        <v>551</v>
      </c>
      <c r="S69" s="231">
        <v>2001</v>
      </c>
      <c r="T69" s="236"/>
      <c r="U69" s="236"/>
      <c r="V69" s="235">
        <v>551</v>
      </c>
      <c r="W69" s="231"/>
      <c r="X69" s="235">
        <v>0</v>
      </c>
      <c r="Y69" s="236"/>
      <c r="Z69" s="236"/>
      <c r="AA69" s="236"/>
      <c r="AB69" s="236"/>
      <c r="AC69" s="236"/>
      <c r="AD69" s="236"/>
      <c r="AE69" s="236"/>
      <c r="AF69" s="236"/>
      <c r="AG69" s="236"/>
      <c r="AH69" s="236"/>
      <c r="AI69" s="236"/>
      <c r="AJ69" s="236"/>
      <c r="AK69" s="260"/>
      <c r="AL69" s="260"/>
      <c r="AM69" s="260"/>
      <c r="AN69" s="260"/>
      <c r="AO69" s="260"/>
      <c r="AP69" s="260"/>
      <c r="AQ69" s="260"/>
      <c r="AR69" s="260"/>
      <c r="AS69" s="260"/>
      <c r="AT69" s="261"/>
      <c r="AU69" s="260"/>
      <c r="AV69" s="261"/>
    </row>
    <row r="70" spans="1:48" s="50" customFormat="1" ht="24" hidden="1" customHeight="1">
      <c r="A70" s="262"/>
      <c r="B70" s="242"/>
      <c r="C70" s="248" t="s">
        <v>3387</v>
      </c>
      <c r="D70" s="248" t="s">
        <v>4691</v>
      </c>
      <c r="E70" s="248" t="s">
        <v>3387</v>
      </c>
      <c r="F70" s="266" t="s">
        <v>3390</v>
      </c>
      <c r="G70" s="248" t="s">
        <v>13705</v>
      </c>
      <c r="H70" s="241">
        <v>3625</v>
      </c>
      <c r="I70" s="241">
        <v>255</v>
      </c>
      <c r="J70" s="241">
        <v>255</v>
      </c>
      <c r="K70" s="241">
        <v>145</v>
      </c>
      <c r="L70" s="241">
        <v>25</v>
      </c>
      <c r="M70" s="241">
        <v>4</v>
      </c>
      <c r="N70" s="241">
        <v>3625</v>
      </c>
      <c r="O70" s="241"/>
      <c r="P70" s="241"/>
      <c r="Q70" s="221" t="s">
        <v>1797</v>
      </c>
      <c r="R70" s="267"/>
      <c r="S70" s="248">
        <v>2002</v>
      </c>
      <c r="T70" s="267"/>
      <c r="U70" s="267"/>
      <c r="V70" s="241">
        <v>200</v>
      </c>
      <c r="W70" s="248"/>
      <c r="X70" s="241">
        <v>200</v>
      </c>
      <c r="Y70" s="267"/>
      <c r="Z70" s="267"/>
      <c r="AA70" s="267"/>
      <c r="AB70" s="267"/>
      <c r="AC70" s="267"/>
      <c r="AD70" s="267"/>
      <c r="AE70" s="267"/>
      <c r="AF70" s="267"/>
      <c r="AG70" s="267"/>
      <c r="AH70" s="267"/>
      <c r="AI70" s="267"/>
      <c r="AJ70" s="267"/>
      <c r="AK70" s="263"/>
      <c r="AL70" s="263"/>
      <c r="AM70" s="263"/>
      <c r="AN70" s="263"/>
      <c r="AO70" s="263"/>
      <c r="AP70" s="263"/>
      <c r="AQ70" s="263"/>
      <c r="AR70" s="263"/>
      <c r="AS70" s="263"/>
      <c r="AT70" s="264" t="s">
        <v>1797</v>
      </c>
      <c r="AU70" s="260"/>
      <c r="AV70" s="264" t="s">
        <v>4665</v>
      </c>
    </row>
    <row r="71" spans="1:48" s="50" customFormat="1" ht="24" hidden="1" customHeight="1">
      <c r="A71" s="262"/>
      <c r="B71" s="242"/>
      <c r="C71" s="231" t="s">
        <v>3387</v>
      </c>
      <c r="D71" s="231" t="s">
        <v>4692</v>
      </c>
      <c r="E71" s="231" t="s">
        <v>3387</v>
      </c>
      <c r="F71" s="231"/>
      <c r="G71" s="231" t="s">
        <v>16268</v>
      </c>
      <c r="H71" s="235">
        <v>4154</v>
      </c>
      <c r="I71" s="235">
        <v>108</v>
      </c>
      <c r="J71" s="235">
        <v>99</v>
      </c>
      <c r="K71" s="235">
        <v>149</v>
      </c>
      <c r="L71" s="235">
        <v>20</v>
      </c>
      <c r="M71" s="235">
        <v>2</v>
      </c>
      <c r="N71" s="235">
        <v>5674</v>
      </c>
      <c r="O71" s="241"/>
      <c r="P71" s="235"/>
      <c r="Q71" s="221" t="s">
        <v>1797</v>
      </c>
      <c r="R71" s="236"/>
      <c r="S71" s="231">
        <v>1985</v>
      </c>
      <c r="T71" s="236"/>
      <c r="U71" s="236"/>
      <c r="V71" s="235">
        <v>281</v>
      </c>
      <c r="W71" s="231"/>
      <c r="X71" s="235">
        <v>144</v>
      </c>
      <c r="Y71" s="236"/>
      <c r="Z71" s="236"/>
      <c r="AA71" s="236"/>
      <c r="AB71" s="236"/>
      <c r="AC71" s="236"/>
      <c r="AD71" s="236"/>
      <c r="AE71" s="236"/>
      <c r="AF71" s="236"/>
      <c r="AG71" s="236"/>
      <c r="AH71" s="236"/>
      <c r="AI71" s="236"/>
      <c r="AJ71" s="236"/>
      <c r="AK71" s="260"/>
      <c r="AL71" s="260"/>
      <c r="AM71" s="260"/>
      <c r="AN71" s="260"/>
      <c r="AO71" s="260"/>
      <c r="AP71" s="260"/>
      <c r="AQ71" s="260"/>
      <c r="AR71" s="260"/>
      <c r="AS71" s="260"/>
      <c r="AT71" s="221" t="s">
        <v>1797</v>
      </c>
      <c r="AU71" s="260"/>
      <c r="AV71" s="260"/>
    </row>
    <row r="72" spans="1:48" s="50" customFormat="1" ht="24" hidden="1" customHeight="1">
      <c r="A72" s="262"/>
      <c r="B72" s="268"/>
      <c r="C72" s="267" t="s">
        <v>3387</v>
      </c>
      <c r="D72" s="267" t="s">
        <v>4693</v>
      </c>
      <c r="E72" s="269" t="s">
        <v>3387</v>
      </c>
      <c r="F72" s="241"/>
      <c r="G72" s="241" t="s">
        <v>16366</v>
      </c>
      <c r="H72" s="241">
        <v>1251</v>
      </c>
      <c r="I72" s="241">
        <v>488.87</v>
      </c>
      <c r="J72" s="241">
        <v>488.87</v>
      </c>
      <c r="K72" s="241">
        <v>145</v>
      </c>
      <c r="L72" s="241">
        <v>29</v>
      </c>
      <c r="M72" s="241">
        <v>28</v>
      </c>
      <c r="N72" s="241">
        <v>1251</v>
      </c>
      <c r="O72" s="241"/>
      <c r="P72" s="241"/>
      <c r="Q72" s="241" t="s">
        <v>1797</v>
      </c>
      <c r="R72" s="267"/>
      <c r="S72" s="270">
        <v>2015</v>
      </c>
      <c r="T72" s="267"/>
      <c r="U72" s="267"/>
      <c r="V72" s="267">
        <v>281</v>
      </c>
      <c r="W72" s="267"/>
      <c r="X72" s="241"/>
      <c r="Y72" s="267"/>
      <c r="Z72" s="267"/>
      <c r="AA72" s="267"/>
      <c r="AB72" s="267"/>
      <c r="AC72" s="267"/>
      <c r="AD72" s="267"/>
      <c r="AE72" s="267"/>
      <c r="AF72" s="267"/>
      <c r="AG72" s="267"/>
      <c r="AH72" s="267"/>
      <c r="AI72" s="267"/>
      <c r="AJ72" s="267"/>
      <c r="AK72" s="263"/>
      <c r="AL72" s="263"/>
      <c r="AM72" s="263"/>
      <c r="AN72" s="263"/>
      <c r="AO72" s="263"/>
      <c r="AP72" s="263"/>
      <c r="AQ72" s="263"/>
      <c r="AR72" s="263"/>
      <c r="AS72" s="263"/>
      <c r="AT72" s="263"/>
      <c r="AU72" s="260"/>
      <c r="AV72" s="271"/>
    </row>
    <row r="73" spans="1:48" s="50" customFormat="1" ht="24" hidden="1" customHeight="1">
      <c r="A73" s="262"/>
      <c r="B73" s="268"/>
      <c r="C73" s="267" t="s">
        <v>3393</v>
      </c>
      <c r="D73" s="267" t="s">
        <v>4694</v>
      </c>
      <c r="E73" s="269" t="s">
        <v>3393</v>
      </c>
      <c r="F73" s="241" t="s">
        <v>384</v>
      </c>
      <c r="G73" s="241" t="s">
        <v>1795</v>
      </c>
      <c r="H73" s="241">
        <v>11400</v>
      </c>
      <c r="I73" s="241">
        <v>452.94</v>
      </c>
      <c r="J73" s="241">
        <v>381</v>
      </c>
      <c r="K73" s="241">
        <v>145</v>
      </c>
      <c r="L73" s="241">
        <v>27</v>
      </c>
      <c r="M73" s="241">
        <v>15</v>
      </c>
      <c r="N73" s="241">
        <v>3915</v>
      </c>
      <c r="O73" s="241"/>
      <c r="P73" s="241"/>
      <c r="Q73" s="267" t="s">
        <v>1797</v>
      </c>
      <c r="R73" s="267"/>
      <c r="S73" s="270">
        <v>2001</v>
      </c>
      <c r="T73" s="267"/>
      <c r="U73" s="267"/>
      <c r="V73" s="267">
        <v>281</v>
      </c>
      <c r="W73" s="267"/>
      <c r="X73" s="241">
        <v>281</v>
      </c>
      <c r="Y73" s="267"/>
      <c r="Z73" s="267"/>
      <c r="AA73" s="267"/>
      <c r="AB73" s="267"/>
      <c r="AC73" s="267"/>
      <c r="AD73" s="267"/>
      <c r="AE73" s="267"/>
      <c r="AF73" s="267"/>
      <c r="AG73" s="267"/>
      <c r="AH73" s="267"/>
      <c r="AI73" s="267"/>
      <c r="AJ73" s="267"/>
      <c r="AK73" s="263"/>
      <c r="AL73" s="263"/>
      <c r="AM73" s="263"/>
      <c r="AN73" s="263"/>
      <c r="AO73" s="263"/>
      <c r="AP73" s="263"/>
      <c r="AQ73" s="263"/>
      <c r="AR73" s="263"/>
      <c r="AS73" s="263"/>
      <c r="AT73" s="263" t="s">
        <v>1797</v>
      </c>
      <c r="AU73" s="260"/>
      <c r="AV73" s="221"/>
    </row>
    <row r="74" spans="1:48" s="50" customFormat="1" ht="24" hidden="1" customHeight="1">
      <c r="A74" s="262"/>
      <c r="B74" s="242"/>
      <c r="C74" s="231" t="s">
        <v>3393</v>
      </c>
      <c r="D74" s="231" t="s">
        <v>4695</v>
      </c>
      <c r="E74" s="231" t="s">
        <v>3393</v>
      </c>
      <c r="F74" s="232" t="s">
        <v>384</v>
      </c>
      <c r="G74" s="231" t="s">
        <v>1795</v>
      </c>
      <c r="H74" s="235">
        <v>4245</v>
      </c>
      <c r="I74" s="235">
        <v>406.89</v>
      </c>
      <c r="J74" s="235">
        <v>450.45</v>
      </c>
      <c r="K74" s="235">
        <v>145</v>
      </c>
      <c r="L74" s="235">
        <v>29</v>
      </c>
      <c r="M74" s="235">
        <v>28</v>
      </c>
      <c r="N74" s="235">
        <v>4245</v>
      </c>
      <c r="O74" s="235"/>
      <c r="P74" s="235"/>
      <c r="Q74" s="221" t="s">
        <v>1797</v>
      </c>
      <c r="R74" s="236"/>
      <c r="S74" s="231">
        <v>2009</v>
      </c>
      <c r="T74" s="236"/>
      <c r="U74" s="236"/>
      <c r="V74" s="235">
        <v>1205</v>
      </c>
      <c r="W74" s="231"/>
      <c r="X74" s="235">
        <v>1205</v>
      </c>
      <c r="Y74" s="236"/>
      <c r="Z74" s="236"/>
      <c r="AA74" s="236"/>
      <c r="AB74" s="236"/>
      <c r="AC74" s="236"/>
      <c r="AD74" s="236"/>
      <c r="AE74" s="236"/>
      <c r="AF74" s="236"/>
      <c r="AG74" s="236"/>
      <c r="AH74" s="236"/>
      <c r="AI74" s="236"/>
      <c r="AJ74" s="236"/>
      <c r="AK74" s="260"/>
      <c r="AL74" s="260"/>
      <c r="AM74" s="260"/>
      <c r="AN74" s="260"/>
      <c r="AO74" s="260"/>
      <c r="AP74" s="260"/>
      <c r="AQ74" s="260"/>
      <c r="AR74" s="260"/>
      <c r="AS74" s="260"/>
      <c r="AT74" s="221" t="s">
        <v>1797</v>
      </c>
      <c r="AU74" s="260"/>
      <c r="AV74" s="260"/>
    </row>
    <row r="75" spans="1:48" s="50" customFormat="1" ht="24" hidden="1" customHeight="1">
      <c r="A75" s="262"/>
      <c r="B75" s="242"/>
      <c r="C75" s="231" t="s">
        <v>3393</v>
      </c>
      <c r="D75" s="231" t="s">
        <v>16367</v>
      </c>
      <c r="E75" s="231" t="s">
        <v>3393</v>
      </c>
      <c r="F75" s="231" t="s">
        <v>384</v>
      </c>
      <c r="G75" s="231" t="s">
        <v>1795</v>
      </c>
      <c r="H75" s="235">
        <v>22817</v>
      </c>
      <c r="I75" s="235">
        <v>569</v>
      </c>
      <c r="J75" s="235">
        <v>443</v>
      </c>
      <c r="K75" s="235">
        <v>145</v>
      </c>
      <c r="L75" s="235">
        <v>29</v>
      </c>
      <c r="M75" s="235">
        <v>28</v>
      </c>
      <c r="N75" s="235"/>
      <c r="O75" s="235"/>
      <c r="P75" s="235"/>
      <c r="Q75" s="221" t="s">
        <v>1797</v>
      </c>
      <c r="R75" s="236"/>
      <c r="S75" s="231">
        <v>2019</v>
      </c>
      <c r="T75" s="236"/>
      <c r="U75" s="236"/>
      <c r="V75" s="235">
        <v>14</v>
      </c>
      <c r="W75" s="231"/>
      <c r="X75" s="235">
        <v>500</v>
      </c>
      <c r="Y75" s="236"/>
      <c r="Z75" s="236"/>
      <c r="AA75" s="236"/>
      <c r="AB75" s="236"/>
      <c r="AC75" s="236"/>
      <c r="AD75" s="236"/>
      <c r="AE75" s="236"/>
      <c r="AF75" s="236"/>
      <c r="AG75" s="236"/>
      <c r="AH75" s="236"/>
      <c r="AI75" s="236"/>
      <c r="AJ75" s="236"/>
      <c r="AK75" s="260"/>
      <c r="AL75" s="260"/>
      <c r="AM75" s="260"/>
      <c r="AN75" s="260"/>
      <c r="AO75" s="260"/>
      <c r="AP75" s="260"/>
      <c r="AQ75" s="260"/>
      <c r="AR75" s="260"/>
      <c r="AS75" s="260"/>
      <c r="AT75" s="221" t="s">
        <v>1797</v>
      </c>
      <c r="AU75" s="260"/>
      <c r="AV75" s="260"/>
    </row>
    <row r="76" spans="1:48" s="50" customFormat="1" ht="24" hidden="1" customHeight="1">
      <c r="A76" s="262"/>
      <c r="B76" s="242"/>
      <c r="C76" s="231" t="s">
        <v>3417</v>
      </c>
      <c r="D76" s="231" t="s">
        <v>14623</v>
      </c>
      <c r="E76" s="231" t="s">
        <v>3417</v>
      </c>
      <c r="F76" s="232"/>
      <c r="G76" s="231" t="s">
        <v>3417</v>
      </c>
      <c r="H76" s="235">
        <v>5793</v>
      </c>
      <c r="I76" s="235">
        <v>454</v>
      </c>
      <c r="J76" s="235">
        <v>242</v>
      </c>
      <c r="K76" s="235">
        <v>145</v>
      </c>
      <c r="L76" s="235"/>
      <c r="M76" s="235">
        <v>21</v>
      </c>
      <c r="N76" s="235">
        <v>5793</v>
      </c>
      <c r="O76" s="235"/>
      <c r="P76" s="235"/>
      <c r="Q76" s="221" t="s">
        <v>1797</v>
      </c>
      <c r="R76" s="236">
        <v>1144</v>
      </c>
      <c r="S76" s="231">
        <v>2004</v>
      </c>
      <c r="T76" s="236"/>
      <c r="U76" s="236"/>
      <c r="V76" s="235">
        <v>416</v>
      </c>
      <c r="W76" s="231"/>
      <c r="X76" s="235">
        <v>416</v>
      </c>
      <c r="Y76" s="236"/>
      <c r="Z76" s="236"/>
      <c r="AA76" s="236"/>
      <c r="AB76" s="236"/>
      <c r="AC76" s="236"/>
      <c r="AD76" s="236"/>
      <c r="AE76" s="236"/>
      <c r="AF76" s="236"/>
      <c r="AG76" s="236"/>
      <c r="AH76" s="236"/>
      <c r="AI76" s="236"/>
      <c r="AJ76" s="236"/>
      <c r="AK76" s="260"/>
      <c r="AL76" s="260"/>
      <c r="AM76" s="260"/>
      <c r="AN76" s="260"/>
      <c r="AO76" s="260"/>
      <c r="AP76" s="260"/>
      <c r="AQ76" s="260"/>
      <c r="AR76" s="260"/>
      <c r="AS76" s="260"/>
      <c r="AT76" s="221" t="s">
        <v>1797</v>
      </c>
      <c r="AU76" s="260"/>
      <c r="AV76" s="221"/>
    </row>
    <row r="77" spans="1:48" s="50" customFormat="1" ht="24" hidden="1" customHeight="1">
      <c r="A77" s="262"/>
      <c r="B77" s="242"/>
      <c r="C77" s="231" t="s">
        <v>3417</v>
      </c>
      <c r="D77" s="231" t="s">
        <v>14624</v>
      </c>
      <c r="E77" s="231" t="s">
        <v>3417</v>
      </c>
      <c r="F77" s="232"/>
      <c r="G77" s="231" t="s">
        <v>3417</v>
      </c>
      <c r="H77" s="235">
        <v>6699</v>
      </c>
      <c r="I77" s="235"/>
      <c r="J77" s="235"/>
      <c r="K77" s="235">
        <v>145</v>
      </c>
      <c r="L77" s="235"/>
      <c r="M77" s="235">
        <v>21</v>
      </c>
      <c r="N77" s="235">
        <v>6699</v>
      </c>
      <c r="O77" s="235"/>
      <c r="P77" s="235"/>
      <c r="Q77" s="221"/>
      <c r="R77" s="236"/>
      <c r="S77" s="231">
        <v>2009</v>
      </c>
      <c r="T77" s="236"/>
      <c r="U77" s="236"/>
      <c r="V77" s="235">
        <v>59</v>
      </c>
      <c r="W77" s="231"/>
      <c r="X77" s="235">
        <v>59</v>
      </c>
      <c r="Y77" s="236"/>
      <c r="Z77" s="236"/>
      <c r="AA77" s="236"/>
      <c r="AB77" s="236"/>
      <c r="AC77" s="236"/>
      <c r="AD77" s="236"/>
      <c r="AE77" s="236"/>
      <c r="AF77" s="236"/>
      <c r="AG77" s="236"/>
      <c r="AH77" s="236"/>
      <c r="AI77" s="236"/>
      <c r="AJ77" s="236"/>
      <c r="AK77" s="260"/>
      <c r="AL77" s="260"/>
      <c r="AM77" s="260"/>
      <c r="AN77" s="260"/>
      <c r="AO77" s="260"/>
      <c r="AP77" s="260"/>
      <c r="AQ77" s="260"/>
      <c r="AR77" s="260"/>
      <c r="AS77" s="260"/>
      <c r="AT77" s="221" t="s">
        <v>3591</v>
      </c>
      <c r="AU77" s="260"/>
      <c r="AV77" s="272" t="s">
        <v>3591</v>
      </c>
    </row>
    <row r="78" spans="1:48" s="50" customFormat="1" ht="24" hidden="1" customHeight="1">
      <c r="A78" s="262"/>
      <c r="B78" s="242"/>
      <c r="C78" s="231" t="s">
        <v>3417</v>
      </c>
      <c r="D78" s="231" t="s">
        <v>4699</v>
      </c>
      <c r="E78" s="231" t="s">
        <v>3417</v>
      </c>
      <c r="F78" s="232"/>
      <c r="G78" s="231" t="s">
        <v>3417</v>
      </c>
      <c r="H78" s="235">
        <v>8982</v>
      </c>
      <c r="I78" s="235">
        <v>235</v>
      </c>
      <c r="J78" s="235">
        <v>235.32</v>
      </c>
      <c r="K78" s="235">
        <v>145</v>
      </c>
      <c r="L78" s="235"/>
      <c r="M78" s="235">
        <v>15</v>
      </c>
      <c r="N78" s="235">
        <v>8982</v>
      </c>
      <c r="O78" s="235"/>
      <c r="P78" s="235"/>
      <c r="Q78" s="221"/>
      <c r="R78" s="236"/>
      <c r="S78" s="231">
        <v>2005</v>
      </c>
      <c r="T78" s="236"/>
      <c r="U78" s="236"/>
      <c r="V78" s="235"/>
      <c r="W78" s="231"/>
      <c r="X78" s="235"/>
      <c r="Y78" s="236"/>
      <c r="Z78" s="236"/>
      <c r="AA78" s="236"/>
      <c r="AB78" s="236"/>
      <c r="AC78" s="236"/>
      <c r="AD78" s="236"/>
      <c r="AE78" s="236"/>
      <c r="AF78" s="236"/>
      <c r="AG78" s="236"/>
      <c r="AH78" s="236"/>
      <c r="AI78" s="236"/>
      <c r="AJ78" s="236"/>
      <c r="AK78" s="260"/>
      <c r="AL78" s="260"/>
      <c r="AM78" s="260"/>
      <c r="AN78" s="260"/>
      <c r="AO78" s="260"/>
      <c r="AP78" s="260"/>
      <c r="AQ78" s="260"/>
      <c r="AR78" s="260"/>
      <c r="AS78" s="260"/>
      <c r="AT78" s="221" t="s">
        <v>3591</v>
      </c>
      <c r="AU78" s="260"/>
      <c r="AV78" s="221"/>
    </row>
    <row r="79" spans="1:48" s="50" customFormat="1" ht="24" hidden="1" customHeight="1">
      <c r="A79" s="262"/>
      <c r="B79" s="242"/>
      <c r="C79" s="231" t="s">
        <v>3417</v>
      </c>
      <c r="D79" s="231" t="s">
        <v>11014</v>
      </c>
      <c r="E79" s="231" t="s">
        <v>3417</v>
      </c>
      <c r="F79" s="273"/>
      <c r="G79" s="231" t="s">
        <v>3417</v>
      </c>
      <c r="H79" s="235">
        <v>6144</v>
      </c>
      <c r="I79" s="235">
        <v>446</v>
      </c>
      <c r="J79" s="235">
        <v>446</v>
      </c>
      <c r="K79" s="235">
        <v>145</v>
      </c>
      <c r="L79" s="235"/>
      <c r="M79" s="235">
        <v>14</v>
      </c>
      <c r="N79" s="235">
        <v>6144</v>
      </c>
      <c r="O79" s="235"/>
      <c r="P79" s="235"/>
      <c r="Q79" s="221"/>
      <c r="R79" s="236"/>
      <c r="S79" s="231">
        <v>2013</v>
      </c>
      <c r="T79" s="236"/>
      <c r="U79" s="236"/>
      <c r="V79" s="235"/>
      <c r="W79" s="231"/>
      <c r="X79" s="235"/>
      <c r="Y79" s="236"/>
      <c r="Z79" s="236"/>
      <c r="AA79" s="236"/>
      <c r="AB79" s="236"/>
      <c r="AC79" s="236"/>
      <c r="AD79" s="236"/>
      <c r="AE79" s="236"/>
      <c r="AF79" s="236"/>
      <c r="AG79" s="236"/>
      <c r="AH79" s="236"/>
      <c r="AI79" s="236"/>
      <c r="AJ79" s="236"/>
      <c r="AK79" s="260"/>
      <c r="AL79" s="260"/>
      <c r="AM79" s="260"/>
      <c r="AN79" s="260"/>
      <c r="AO79" s="260"/>
      <c r="AP79" s="260"/>
      <c r="AQ79" s="260"/>
      <c r="AR79" s="260"/>
      <c r="AS79" s="260"/>
      <c r="AT79" s="221"/>
      <c r="AU79" s="260"/>
      <c r="AV79" s="274"/>
    </row>
    <row r="80" spans="1:48" s="50" customFormat="1" ht="24" hidden="1" customHeight="1">
      <c r="A80" s="262"/>
      <c r="B80" s="242"/>
      <c r="C80" s="231" t="s">
        <v>1578</v>
      </c>
      <c r="D80" s="231" t="s">
        <v>4689</v>
      </c>
      <c r="E80" s="231" t="s">
        <v>1578</v>
      </c>
      <c r="F80" s="232"/>
      <c r="G80" s="231" t="s">
        <v>4690</v>
      </c>
      <c r="H80" s="235">
        <v>11905</v>
      </c>
      <c r="I80" s="235">
        <v>0</v>
      </c>
      <c r="J80" s="235">
        <v>0</v>
      </c>
      <c r="K80" s="235">
        <v>145</v>
      </c>
      <c r="L80" s="235">
        <v>21</v>
      </c>
      <c r="M80" s="235">
        <v>3</v>
      </c>
      <c r="N80" s="235">
        <v>4650</v>
      </c>
      <c r="O80" s="235"/>
      <c r="P80" s="235"/>
      <c r="Q80" s="221" t="s">
        <v>1797</v>
      </c>
      <c r="R80" s="236">
        <v>134</v>
      </c>
      <c r="S80" s="231">
        <v>2005</v>
      </c>
      <c r="T80" s="236"/>
      <c r="U80" s="236"/>
      <c r="V80" s="235">
        <v>68</v>
      </c>
      <c r="W80" s="231"/>
      <c r="X80" s="235">
        <v>68</v>
      </c>
      <c r="Y80" s="236"/>
      <c r="Z80" s="236"/>
      <c r="AA80" s="236"/>
      <c r="AB80" s="236"/>
      <c r="AC80" s="236"/>
      <c r="AD80" s="236"/>
      <c r="AE80" s="236"/>
      <c r="AF80" s="236"/>
      <c r="AG80" s="236"/>
      <c r="AH80" s="236"/>
      <c r="AI80" s="236"/>
      <c r="AJ80" s="236"/>
      <c r="AK80" s="260"/>
      <c r="AL80" s="260"/>
      <c r="AM80" s="260"/>
      <c r="AN80" s="260"/>
      <c r="AO80" s="260"/>
      <c r="AP80" s="260"/>
      <c r="AQ80" s="260"/>
      <c r="AR80" s="260"/>
      <c r="AS80" s="260"/>
      <c r="AT80" s="221" t="s">
        <v>1797</v>
      </c>
      <c r="AU80" s="260"/>
      <c r="AV80" s="221"/>
    </row>
    <row r="81" spans="1:48" s="50" customFormat="1" ht="24" hidden="1" customHeight="1">
      <c r="A81" s="262">
        <v>7</v>
      </c>
      <c r="B81" s="242"/>
      <c r="C81" s="231" t="s">
        <v>3434</v>
      </c>
      <c r="D81" s="231" t="s">
        <v>4700</v>
      </c>
      <c r="E81" s="231" t="s">
        <v>3434</v>
      </c>
      <c r="F81" s="232"/>
      <c r="G81" s="231" t="s">
        <v>14625</v>
      </c>
      <c r="H81" s="235">
        <v>38006</v>
      </c>
      <c r="I81" s="235">
        <v>80</v>
      </c>
      <c r="J81" s="235">
        <v>80</v>
      </c>
      <c r="K81" s="235">
        <v>150</v>
      </c>
      <c r="L81" s="235">
        <v>15</v>
      </c>
      <c r="M81" s="235">
        <v>3</v>
      </c>
      <c r="N81" s="235">
        <v>2250</v>
      </c>
      <c r="O81" s="235"/>
      <c r="P81" s="235"/>
      <c r="Q81" s="221" t="s">
        <v>1797</v>
      </c>
      <c r="R81" s="236"/>
      <c r="S81" s="231">
        <v>2002</v>
      </c>
      <c r="T81" s="236"/>
      <c r="U81" s="236"/>
      <c r="V81" s="235"/>
      <c r="W81" s="231"/>
      <c r="X81" s="235"/>
      <c r="Y81" s="236"/>
      <c r="Z81" s="236"/>
      <c r="AA81" s="236"/>
      <c r="AB81" s="236"/>
      <c r="AC81" s="236"/>
      <c r="AD81" s="236"/>
      <c r="AE81" s="236"/>
      <c r="AF81" s="236"/>
      <c r="AG81" s="236"/>
      <c r="AH81" s="236"/>
      <c r="AI81" s="236"/>
      <c r="AJ81" s="236"/>
      <c r="AK81" s="260"/>
      <c r="AL81" s="260"/>
      <c r="AM81" s="260"/>
      <c r="AN81" s="260"/>
      <c r="AO81" s="260"/>
      <c r="AP81" s="260"/>
      <c r="AQ81" s="260"/>
      <c r="AR81" s="260"/>
      <c r="AS81" s="260"/>
      <c r="AT81" s="221" t="s">
        <v>1797</v>
      </c>
      <c r="AU81" s="260"/>
      <c r="AV81" s="221"/>
    </row>
    <row r="82" spans="1:48" s="50" customFormat="1" ht="24" hidden="1" customHeight="1">
      <c r="A82" s="262">
        <v>8</v>
      </c>
      <c r="B82" s="242"/>
      <c r="C82" s="231" t="s">
        <v>3434</v>
      </c>
      <c r="D82" s="231" t="s">
        <v>4701</v>
      </c>
      <c r="E82" s="231" t="s">
        <v>3434</v>
      </c>
      <c r="F82" s="232"/>
      <c r="G82" s="231" t="s">
        <v>14626</v>
      </c>
      <c r="H82" s="235">
        <v>145117</v>
      </c>
      <c r="I82" s="235">
        <v>434</v>
      </c>
      <c r="J82" s="235">
        <v>418</v>
      </c>
      <c r="K82" s="235">
        <v>145</v>
      </c>
      <c r="L82" s="235">
        <v>24</v>
      </c>
      <c r="M82" s="235">
        <v>21</v>
      </c>
      <c r="N82" s="235">
        <v>3480</v>
      </c>
      <c r="O82" s="235"/>
      <c r="P82" s="235"/>
      <c r="Q82" s="221" t="s">
        <v>1797</v>
      </c>
      <c r="R82" s="236"/>
      <c r="S82" s="231">
        <v>2007</v>
      </c>
      <c r="T82" s="236"/>
      <c r="U82" s="236"/>
      <c r="V82" s="235">
        <v>11</v>
      </c>
      <c r="W82" s="231"/>
      <c r="X82" s="235">
        <v>11</v>
      </c>
      <c r="Y82" s="236"/>
      <c r="Z82" s="236"/>
      <c r="AA82" s="236"/>
      <c r="AB82" s="236"/>
      <c r="AC82" s="236"/>
      <c r="AD82" s="236"/>
      <c r="AE82" s="236"/>
      <c r="AF82" s="236"/>
      <c r="AG82" s="236"/>
      <c r="AH82" s="236"/>
      <c r="AI82" s="236"/>
      <c r="AJ82" s="236"/>
      <c r="AK82" s="260"/>
      <c r="AL82" s="260"/>
      <c r="AM82" s="260"/>
      <c r="AN82" s="260"/>
      <c r="AO82" s="260"/>
      <c r="AP82" s="260"/>
      <c r="AQ82" s="260"/>
      <c r="AR82" s="260"/>
      <c r="AS82" s="260"/>
      <c r="AT82" s="221" t="s">
        <v>1797</v>
      </c>
      <c r="AU82" s="260"/>
      <c r="AV82" s="260"/>
    </row>
    <row r="83" spans="1:48" s="50" customFormat="1" ht="24" hidden="1" customHeight="1">
      <c r="A83" s="262">
        <v>11</v>
      </c>
      <c r="B83" s="242"/>
      <c r="C83" s="231" t="s">
        <v>3414</v>
      </c>
      <c r="D83" s="231" t="s">
        <v>4698</v>
      </c>
      <c r="E83" s="231" t="s">
        <v>3414</v>
      </c>
      <c r="F83" s="231"/>
      <c r="G83" s="231" t="s">
        <v>10199</v>
      </c>
      <c r="H83" s="235">
        <v>2900</v>
      </c>
      <c r="I83" s="235">
        <v>120</v>
      </c>
      <c r="J83" s="235">
        <v>120</v>
      </c>
      <c r="K83" s="235">
        <v>145</v>
      </c>
      <c r="L83" s="235">
        <v>20</v>
      </c>
      <c r="M83" s="235">
        <v>10</v>
      </c>
      <c r="N83" s="235">
        <v>2900</v>
      </c>
      <c r="O83" s="235"/>
      <c r="P83" s="235"/>
      <c r="Q83" s="221" t="s">
        <v>1797</v>
      </c>
      <c r="R83" s="236"/>
      <c r="S83" s="231">
        <v>2008</v>
      </c>
      <c r="T83" s="236"/>
      <c r="U83" s="236"/>
      <c r="V83" s="235">
        <v>450</v>
      </c>
      <c r="W83" s="231"/>
      <c r="X83" s="235">
        <v>450</v>
      </c>
      <c r="Y83" s="236"/>
      <c r="Z83" s="236"/>
      <c r="AA83" s="236"/>
      <c r="AB83" s="236"/>
      <c r="AC83" s="236"/>
      <c r="AD83" s="236"/>
      <c r="AE83" s="236"/>
      <c r="AF83" s="236"/>
      <c r="AG83" s="236"/>
      <c r="AH83" s="236"/>
      <c r="AI83" s="236"/>
      <c r="AJ83" s="236"/>
      <c r="AK83" s="260"/>
      <c r="AL83" s="260"/>
      <c r="AM83" s="260"/>
      <c r="AN83" s="260"/>
      <c r="AO83" s="260"/>
      <c r="AP83" s="260"/>
      <c r="AQ83" s="260"/>
      <c r="AR83" s="260"/>
      <c r="AS83" s="260"/>
      <c r="AT83" s="221"/>
      <c r="AU83" s="260"/>
      <c r="AV83" s="260"/>
    </row>
    <row r="84" spans="1:48" s="50" customFormat="1" ht="24" hidden="1" customHeight="1">
      <c r="A84" s="262">
        <v>12</v>
      </c>
      <c r="B84" s="242"/>
      <c r="C84" s="231" t="s">
        <v>3463</v>
      </c>
      <c r="D84" s="231" t="s">
        <v>4704</v>
      </c>
      <c r="E84" s="231" t="s">
        <v>3463</v>
      </c>
      <c r="F84" s="231"/>
      <c r="G84" s="231" t="s">
        <v>3463</v>
      </c>
      <c r="H84" s="235">
        <v>21673</v>
      </c>
      <c r="I84" s="235">
        <v>693.67</v>
      </c>
      <c r="J84" s="235">
        <v>741.07</v>
      </c>
      <c r="K84" s="235">
        <v>145</v>
      </c>
      <c r="L84" s="235">
        <v>26</v>
      </c>
      <c r="M84" s="235">
        <v>4</v>
      </c>
      <c r="N84" s="235">
        <v>3770</v>
      </c>
      <c r="O84" s="235"/>
      <c r="P84" s="235"/>
      <c r="Q84" s="221" t="s">
        <v>1797</v>
      </c>
      <c r="R84" s="236">
        <v>1144</v>
      </c>
      <c r="S84" s="231">
        <v>2002</v>
      </c>
      <c r="T84" s="236"/>
      <c r="U84" s="236"/>
      <c r="V84" s="235">
        <v>1144</v>
      </c>
      <c r="W84" s="231"/>
      <c r="X84" s="235">
        <v>1144</v>
      </c>
      <c r="Y84" s="236"/>
      <c r="Z84" s="236"/>
      <c r="AA84" s="236"/>
      <c r="AB84" s="236"/>
      <c r="AC84" s="236"/>
      <c r="AD84" s="236"/>
      <c r="AE84" s="236"/>
      <c r="AF84" s="236"/>
      <c r="AG84" s="236"/>
      <c r="AH84" s="236"/>
      <c r="AI84" s="236"/>
      <c r="AJ84" s="236"/>
      <c r="AK84" s="260"/>
      <c r="AL84" s="260"/>
      <c r="AM84" s="260"/>
      <c r="AN84" s="260"/>
      <c r="AO84" s="260"/>
      <c r="AP84" s="260"/>
      <c r="AQ84" s="260"/>
      <c r="AR84" s="260"/>
      <c r="AS84" s="260"/>
      <c r="AT84" s="221" t="s">
        <v>1797</v>
      </c>
      <c r="AU84" s="236"/>
      <c r="AV84" s="236"/>
    </row>
    <row r="85" spans="1:48" s="50" customFormat="1" ht="24" hidden="1" customHeight="1">
      <c r="A85" s="262"/>
      <c r="B85" s="242"/>
      <c r="C85" s="231" t="s">
        <v>3443</v>
      </c>
      <c r="D85" s="231" t="s">
        <v>4702</v>
      </c>
      <c r="E85" s="231" t="s">
        <v>3443</v>
      </c>
      <c r="F85" s="232"/>
      <c r="G85" s="231" t="s">
        <v>4703</v>
      </c>
      <c r="H85" s="235">
        <v>7359</v>
      </c>
      <c r="I85" s="235">
        <v>204</v>
      </c>
      <c r="J85" s="235">
        <v>204</v>
      </c>
      <c r="K85" s="235">
        <v>180</v>
      </c>
      <c r="L85" s="235">
        <v>24</v>
      </c>
      <c r="M85" s="235">
        <v>10</v>
      </c>
      <c r="N85" s="235">
        <v>4320</v>
      </c>
      <c r="O85" s="235"/>
      <c r="P85" s="235"/>
      <c r="Q85" s="221" t="s">
        <v>1797</v>
      </c>
      <c r="R85" s="236"/>
      <c r="S85" s="231">
        <v>2001</v>
      </c>
      <c r="T85" s="236"/>
      <c r="U85" s="236"/>
      <c r="V85" s="235"/>
      <c r="W85" s="231"/>
      <c r="X85" s="235"/>
      <c r="Y85" s="236"/>
      <c r="Z85" s="236"/>
      <c r="AA85" s="236"/>
      <c r="AB85" s="236"/>
      <c r="AC85" s="236"/>
      <c r="AD85" s="236"/>
      <c r="AE85" s="236"/>
      <c r="AF85" s="236"/>
      <c r="AG85" s="236"/>
      <c r="AH85" s="236"/>
      <c r="AI85" s="236"/>
      <c r="AJ85" s="236"/>
      <c r="AK85" s="260"/>
      <c r="AL85" s="260"/>
      <c r="AM85" s="260"/>
      <c r="AN85" s="260"/>
      <c r="AO85" s="260"/>
      <c r="AP85" s="260"/>
      <c r="AQ85" s="260"/>
      <c r="AR85" s="260"/>
      <c r="AS85" s="260"/>
      <c r="AT85" s="221" t="s">
        <v>1797</v>
      </c>
      <c r="AU85" s="260"/>
      <c r="AV85" s="221"/>
    </row>
    <row r="86" spans="1:48" s="50" customFormat="1" ht="24" hidden="1" customHeight="1">
      <c r="A86" s="262">
        <v>13</v>
      </c>
      <c r="B86" s="242"/>
      <c r="C86" s="231" t="s">
        <v>3603</v>
      </c>
      <c r="D86" s="231" t="s">
        <v>11015</v>
      </c>
      <c r="E86" s="231" t="s">
        <v>3603</v>
      </c>
      <c r="F86" s="273"/>
      <c r="G86" s="231" t="s">
        <v>1795</v>
      </c>
      <c r="H86" s="235">
        <v>4934</v>
      </c>
      <c r="I86" s="235">
        <v>189</v>
      </c>
      <c r="J86" s="235">
        <v>189</v>
      </c>
      <c r="K86" s="235">
        <v>145</v>
      </c>
      <c r="L86" s="235">
        <v>60</v>
      </c>
      <c r="M86" s="235">
        <v>21</v>
      </c>
      <c r="N86" s="235">
        <v>4934</v>
      </c>
      <c r="O86" s="235"/>
      <c r="P86" s="235"/>
      <c r="Q86" s="221" t="s">
        <v>1797</v>
      </c>
      <c r="R86" s="236"/>
      <c r="S86" s="231">
        <v>2017</v>
      </c>
      <c r="T86" s="236"/>
      <c r="U86" s="236"/>
      <c r="V86" s="235">
        <v>959</v>
      </c>
      <c r="W86" s="231">
        <v>1989</v>
      </c>
      <c r="X86" s="235">
        <v>1625</v>
      </c>
      <c r="Y86" s="236"/>
      <c r="Z86" s="236"/>
      <c r="AA86" s="236"/>
      <c r="AB86" s="236"/>
      <c r="AC86" s="236"/>
      <c r="AD86" s="236"/>
      <c r="AE86" s="236"/>
      <c r="AF86" s="236"/>
      <c r="AG86" s="236"/>
      <c r="AH86" s="236"/>
      <c r="AI86" s="236"/>
      <c r="AJ86" s="236"/>
      <c r="AK86" s="260"/>
      <c r="AL86" s="260"/>
      <c r="AM86" s="260"/>
      <c r="AN86" s="260"/>
      <c r="AO86" s="260"/>
      <c r="AP86" s="260"/>
      <c r="AQ86" s="260"/>
      <c r="AR86" s="260"/>
      <c r="AS86" s="260"/>
      <c r="AT86" s="221"/>
      <c r="AU86" s="260"/>
      <c r="AV86" s="221"/>
    </row>
    <row r="87" spans="1:48" s="50" customFormat="1" ht="24" hidden="1" customHeight="1">
      <c r="A87" s="262">
        <v>14</v>
      </c>
      <c r="B87" s="242"/>
      <c r="C87" s="231" t="s">
        <v>3457</v>
      </c>
      <c r="D87" s="231" t="s">
        <v>4705</v>
      </c>
      <c r="E87" s="231" t="s">
        <v>3457</v>
      </c>
      <c r="F87" s="232"/>
      <c r="G87" s="231" t="s">
        <v>4706</v>
      </c>
      <c r="H87" s="235">
        <v>3479</v>
      </c>
      <c r="I87" s="235">
        <v>142.6</v>
      </c>
      <c r="J87" s="235">
        <v>142.6</v>
      </c>
      <c r="K87" s="235">
        <v>145</v>
      </c>
      <c r="L87" s="235">
        <v>23</v>
      </c>
      <c r="M87" s="235">
        <v>3</v>
      </c>
      <c r="N87" s="235">
        <v>3306</v>
      </c>
      <c r="O87" s="235"/>
      <c r="P87" s="235"/>
      <c r="Q87" s="237" t="s">
        <v>1797</v>
      </c>
      <c r="R87" s="236"/>
      <c r="S87" s="231">
        <v>2004</v>
      </c>
      <c r="T87" s="236"/>
      <c r="U87" s="236"/>
      <c r="V87" s="235">
        <v>49</v>
      </c>
      <c r="W87" s="231"/>
      <c r="X87" s="235">
        <v>49</v>
      </c>
      <c r="Y87" s="236"/>
      <c r="Z87" s="236"/>
      <c r="AA87" s="236"/>
      <c r="AB87" s="236"/>
      <c r="AC87" s="236"/>
      <c r="AD87" s="236"/>
      <c r="AE87" s="236"/>
      <c r="AF87" s="236"/>
      <c r="AG87" s="236"/>
      <c r="AH87" s="236"/>
      <c r="AI87" s="236"/>
      <c r="AJ87" s="236"/>
      <c r="AK87" s="260"/>
      <c r="AL87" s="260"/>
      <c r="AM87" s="260"/>
      <c r="AN87" s="260"/>
      <c r="AO87" s="260"/>
      <c r="AP87" s="260"/>
      <c r="AQ87" s="260"/>
      <c r="AR87" s="260"/>
      <c r="AS87" s="260"/>
      <c r="AT87" s="221" t="s">
        <v>1797</v>
      </c>
      <c r="AU87" s="260"/>
      <c r="AV87" s="221"/>
    </row>
    <row r="88" spans="1:48" s="50" customFormat="1" ht="24" hidden="1" customHeight="1">
      <c r="A88" s="262"/>
      <c r="B88" s="242"/>
      <c r="C88" s="231" t="s">
        <v>940</v>
      </c>
      <c r="D88" s="231" t="s">
        <v>4707</v>
      </c>
      <c r="E88" s="231" t="s">
        <v>940</v>
      </c>
      <c r="F88" s="232"/>
      <c r="G88" s="231" t="s">
        <v>940</v>
      </c>
      <c r="H88" s="235">
        <v>18609</v>
      </c>
      <c r="I88" s="235">
        <v>167.67</v>
      </c>
      <c r="J88" s="235">
        <v>167.67</v>
      </c>
      <c r="K88" s="235">
        <v>145</v>
      </c>
      <c r="L88" s="235">
        <v>30</v>
      </c>
      <c r="M88" s="235">
        <v>21</v>
      </c>
      <c r="N88" s="235">
        <v>4350</v>
      </c>
      <c r="O88" s="235"/>
      <c r="P88" s="235"/>
      <c r="Q88" s="237" t="s">
        <v>1797</v>
      </c>
      <c r="R88" s="275" t="s">
        <v>12504</v>
      </c>
      <c r="S88" s="231">
        <v>1788</v>
      </c>
      <c r="T88" s="275" t="s">
        <v>12505</v>
      </c>
      <c r="U88" s="275"/>
      <c r="V88" s="235"/>
      <c r="W88" s="275"/>
      <c r="X88" s="235">
        <v>1788</v>
      </c>
      <c r="Y88" s="275"/>
      <c r="Z88" s="275"/>
      <c r="AA88" s="275"/>
      <c r="AB88" s="275"/>
      <c r="AC88" s="275"/>
      <c r="AD88" s="275"/>
      <c r="AE88" s="275"/>
      <c r="AF88" s="275"/>
      <c r="AG88" s="275"/>
      <c r="AH88" s="275"/>
      <c r="AI88" s="275"/>
      <c r="AJ88" s="275"/>
      <c r="AK88" s="275"/>
      <c r="AL88" s="275"/>
      <c r="AM88" s="275"/>
      <c r="AN88" s="275"/>
      <c r="AO88" s="275"/>
      <c r="AP88" s="275"/>
      <c r="AQ88" s="275"/>
      <c r="AR88" s="275"/>
      <c r="AS88" s="275"/>
      <c r="AT88" s="276" t="s">
        <v>1797</v>
      </c>
      <c r="AU88" s="221"/>
      <c r="AV88" s="221" t="s">
        <v>12505</v>
      </c>
    </row>
    <row r="89" spans="1:48" s="50" customFormat="1" ht="24" hidden="1" customHeight="1">
      <c r="A89" s="262" t="s">
        <v>135</v>
      </c>
      <c r="B89" s="242"/>
      <c r="C89" s="231" t="s">
        <v>940</v>
      </c>
      <c r="D89" s="231" t="s">
        <v>4708</v>
      </c>
      <c r="E89" s="231" t="s">
        <v>940</v>
      </c>
      <c r="F89" s="232"/>
      <c r="G89" s="231" t="s">
        <v>940</v>
      </c>
      <c r="H89" s="235">
        <v>495</v>
      </c>
      <c r="I89" s="235">
        <v>98</v>
      </c>
      <c r="J89" s="235">
        <v>177</v>
      </c>
      <c r="K89" s="235">
        <v>145</v>
      </c>
      <c r="L89" s="235">
        <v>16</v>
      </c>
      <c r="M89" s="235">
        <v>14</v>
      </c>
      <c r="N89" s="235"/>
      <c r="O89" s="235"/>
      <c r="P89" s="235"/>
      <c r="Q89" s="237"/>
      <c r="R89" s="275">
        <v>2004</v>
      </c>
      <c r="S89" s="231"/>
      <c r="T89" s="275"/>
      <c r="U89" s="275"/>
      <c r="V89" s="235"/>
      <c r="W89" s="275"/>
      <c r="X89" s="235"/>
      <c r="Y89" s="275"/>
      <c r="Z89" s="275"/>
      <c r="AA89" s="275"/>
      <c r="AB89" s="275"/>
      <c r="AC89" s="275"/>
      <c r="AD89" s="275"/>
      <c r="AE89" s="275"/>
      <c r="AF89" s="275"/>
      <c r="AG89" s="275"/>
      <c r="AH89" s="275"/>
      <c r="AI89" s="275"/>
      <c r="AJ89" s="275"/>
      <c r="AK89" s="275"/>
      <c r="AL89" s="275"/>
      <c r="AM89" s="275"/>
      <c r="AN89" s="275"/>
      <c r="AO89" s="275"/>
      <c r="AP89" s="275"/>
      <c r="AQ89" s="275"/>
      <c r="AR89" s="275"/>
      <c r="AS89" s="275"/>
      <c r="AT89" s="276"/>
      <c r="AU89" s="221"/>
      <c r="AV89" s="221"/>
    </row>
    <row r="90" spans="1:48" s="50" customFormat="1" ht="24" hidden="1" customHeight="1">
      <c r="A90" s="262" t="s">
        <v>136</v>
      </c>
      <c r="B90" s="242"/>
      <c r="C90" s="231" t="s">
        <v>940</v>
      </c>
      <c r="D90" s="231" t="s">
        <v>11016</v>
      </c>
      <c r="E90" s="231" t="s">
        <v>940</v>
      </c>
      <c r="F90" s="231"/>
      <c r="G90" s="231" t="s">
        <v>940</v>
      </c>
      <c r="H90" s="235">
        <v>2938</v>
      </c>
      <c r="I90" s="235">
        <v>100</v>
      </c>
      <c r="J90" s="235">
        <v>100</v>
      </c>
      <c r="K90" s="235"/>
      <c r="L90" s="235"/>
      <c r="M90" s="235">
        <v>21</v>
      </c>
      <c r="N90" s="235"/>
      <c r="O90" s="235"/>
      <c r="P90" s="235"/>
      <c r="Q90" s="221"/>
      <c r="R90" s="236">
        <v>2003</v>
      </c>
      <c r="S90" s="231"/>
      <c r="T90" s="236"/>
      <c r="U90" s="236"/>
      <c r="V90" s="235"/>
      <c r="W90" s="231"/>
      <c r="X90" s="235"/>
      <c r="Y90" s="236"/>
      <c r="Z90" s="236"/>
      <c r="AA90" s="236"/>
      <c r="AB90" s="236"/>
      <c r="AC90" s="236"/>
      <c r="AD90" s="236"/>
      <c r="AE90" s="236"/>
      <c r="AF90" s="236"/>
      <c r="AG90" s="236"/>
      <c r="AH90" s="236"/>
      <c r="AI90" s="236"/>
      <c r="AJ90" s="236"/>
      <c r="AK90" s="260"/>
      <c r="AL90" s="260"/>
      <c r="AM90" s="260"/>
      <c r="AN90" s="260"/>
      <c r="AO90" s="260"/>
      <c r="AP90" s="260"/>
      <c r="AQ90" s="260"/>
      <c r="AR90" s="260"/>
      <c r="AS90" s="260"/>
      <c r="AT90" s="221"/>
      <c r="AU90" s="260"/>
      <c r="AV90" s="221"/>
    </row>
    <row r="91" spans="1:48" s="50" customFormat="1" ht="24" hidden="1" customHeight="1">
      <c r="A91" s="262"/>
      <c r="B91" s="242"/>
      <c r="C91" s="231" t="s">
        <v>940</v>
      </c>
      <c r="D91" s="231" t="s">
        <v>11017</v>
      </c>
      <c r="E91" s="231" t="s">
        <v>940</v>
      </c>
      <c r="F91" s="231"/>
      <c r="G91" s="231" t="s">
        <v>940</v>
      </c>
      <c r="H91" s="235">
        <v>16300</v>
      </c>
      <c r="I91" s="235"/>
      <c r="J91" s="235"/>
      <c r="K91" s="235"/>
      <c r="L91" s="235"/>
      <c r="M91" s="235">
        <v>21</v>
      </c>
      <c r="N91" s="235"/>
      <c r="O91" s="235"/>
      <c r="P91" s="235"/>
      <c r="Q91" s="221"/>
      <c r="R91" s="236">
        <v>2016</v>
      </c>
      <c r="S91" s="231"/>
      <c r="T91" s="236"/>
      <c r="U91" s="236"/>
      <c r="V91" s="235"/>
      <c r="W91" s="231"/>
      <c r="X91" s="235"/>
      <c r="Y91" s="236"/>
      <c r="Z91" s="236"/>
      <c r="AA91" s="236"/>
      <c r="AB91" s="236"/>
      <c r="AC91" s="236"/>
      <c r="AD91" s="236"/>
      <c r="AE91" s="236"/>
      <c r="AF91" s="236"/>
      <c r="AG91" s="236"/>
      <c r="AH91" s="236"/>
      <c r="AI91" s="236"/>
      <c r="AJ91" s="236"/>
      <c r="AK91" s="260"/>
      <c r="AL91" s="260"/>
      <c r="AM91" s="260"/>
      <c r="AN91" s="260"/>
      <c r="AO91" s="260"/>
      <c r="AP91" s="260"/>
      <c r="AQ91" s="260"/>
      <c r="AR91" s="260"/>
      <c r="AS91" s="260"/>
      <c r="AT91" s="221"/>
      <c r="AU91" s="260"/>
      <c r="AV91" s="221"/>
    </row>
    <row r="92" spans="1:48" s="50" customFormat="1" ht="24" hidden="1" customHeight="1">
      <c r="A92" s="262"/>
      <c r="B92" s="242"/>
      <c r="C92" s="231" t="s">
        <v>3625</v>
      </c>
      <c r="D92" s="231" t="s">
        <v>4724</v>
      </c>
      <c r="E92" s="231" t="s">
        <v>3625</v>
      </c>
      <c r="F92" s="232"/>
      <c r="G92" s="231" t="s">
        <v>3625</v>
      </c>
      <c r="H92" s="235">
        <v>8932</v>
      </c>
      <c r="I92" s="235">
        <v>466.56</v>
      </c>
      <c r="J92" s="235">
        <v>466.56</v>
      </c>
      <c r="K92" s="235">
        <v>145</v>
      </c>
      <c r="L92" s="235">
        <v>40</v>
      </c>
      <c r="M92" s="235">
        <v>3</v>
      </c>
      <c r="N92" s="235">
        <v>5800</v>
      </c>
      <c r="O92" s="235"/>
      <c r="P92" s="235"/>
      <c r="Q92" s="221"/>
      <c r="R92" s="236">
        <v>96</v>
      </c>
      <c r="S92" s="231">
        <v>2013</v>
      </c>
      <c r="T92" s="236"/>
      <c r="U92" s="236"/>
      <c r="V92" s="235">
        <v>96</v>
      </c>
      <c r="W92" s="231"/>
      <c r="X92" s="235">
        <v>1650</v>
      </c>
      <c r="Y92" s="236"/>
      <c r="Z92" s="236"/>
      <c r="AA92" s="236"/>
      <c r="AB92" s="236"/>
      <c r="AC92" s="236"/>
      <c r="AD92" s="236"/>
      <c r="AE92" s="236"/>
      <c r="AF92" s="236"/>
      <c r="AG92" s="236"/>
      <c r="AH92" s="236"/>
      <c r="AI92" s="236"/>
      <c r="AJ92" s="236"/>
      <c r="AK92" s="236"/>
      <c r="AL92" s="236"/>
      <c r="AM92" s="236"/>
      <c r="AN92" s="236"/>
      <c r="AO92" s="236"/>
      <c r="AP92" s="236"/>
      <c r="AQ92" s="236"/>
      <c r="AR92" s="236"/>
      <c r="AS92" s="236"/>
      <c r="AT92" s="221" t="s">
        <v>4725</v>
      </c>
      <c r="AU92" s="260"/>
      <c r="AV92" s="221"/>
    </row>
    <row r="93" spans="1:48" s="50" customFormat="1" ht="24" hidden="1" customHeight="1">
      <c r="A93" s="262"/>
      <c r="B93" s="242"/>
      <c r="C93" s="231" t="s">
        <v>3625</v>
      </c>
      <c r="D93" s="231" t="s">
        <v>14627</v>
      </c>
      <c r="E93" s="231" t="s">
        <v>3625</v>
      </c>
      <c r="F93" s="232"/>
      <c r="G93" s="231" t="s">
        <v>3625</v>
      </c>
      <c r="H93" s="235">
        <v>3060</v>
      </c>
      <c r="I93" s="235">
        <v>36</v>
      </c>
      <c r="J93" s="235">
        <v>36</v>
      </c>
      <c r="K93" s="235">
        <v>145</v>
      </c>
      <c r="L93" s="235">
        <v>7</v>
      </c>
      <c r="M93" s="235">
        <v>3</v>
      </c>
      <c r="N93" s="235">
        <v>3060</v>
      </c>
      <c r="O93" s="235"/>
      <c r="P93" s="235"/>
      <c r="Q93" s="221"/>
      <c r="R93" s="236"/>
      <c r="S93" s="231">
        <v>2013</v>
      </c>
      <c r="T93" s="236"/>
      <c r="U93" s="236"/>
      <c r="V93" s="235"/>
      <c r="W93" s="231"/>
      <c r="X93" s="235">
        <v>20</v>
      </c>
      <c r="Y93" s="236"/>
      <c r="Z93" s="236"/>
      <c r="AA93" s="236"/>
      <c r="AB93" s="236"/>
      <c r="AC93" s="236"/>
      <c r="AD93" s="236"/>
      <c r="AE93" s="236"/>
      <c r="AF93" s="236"/>
      <c r="AG93" s="236"/>
      <c r="AH93" s="236"/>
      <c r="AI93" s="236"/>
      <c r="AJ93" s="236"/>
      <c r="AK93" s="260"/>
      <c r="AL93" s="260"/>
      <c r="AM93" s="260"/>
      <c r="AN93" s="260"/>
      <c r="AO93" s="260"/>
      <c r="AP93" s="260"/>
      <c r="AQ93" s="260"/>
      <c r="AR93" s="260"/>
      <c r="AS93" s="260"/>
      <c r="AT93" s="221"/>
      <c r="AU93" s="260"/>
      <c r="AV93" s="221" t="s">
        <v>14628</v>
      </c>
    </row>
    <row r="94" spans="1:48" s="50" customFormat="1" ht="24" hidden="1" customHeight="1">
      <c r="A94" s="262" t="s">
        <v>167</v>
      </c>
      <c r="B94" s="242"/>
      <c r="C94" s="219" t="s">
        <v>3479</v>
      </c>
      <c r="D94" s="219" t="s">
        <v>4709</v>
      </c>
      <c r="E94" s="219" t="s">
        <v>3479</v>
      </c>
      <c r="F94" s="219" t="s">
        <v>384</v>
      </c>
      <c r="G94" s="219" t="s">
        <v>13600</v>
      </c>
      <c r="H94" s="222">
        <v>2600</v>
      </c>
      <c r="I94" s="222">
        <v>99</v>
      </c>
      <c r="J94" s="222">
        <v>173</v>
      </c>
      <c r="K94" s="222">
        <v>130</v>
      </c>
      <c r="L94" s="222">
        <v>20</v>
      </c>
      <c r="M94" s="222">
        <v>8</v>
      </c>
      <c r="N94" s="222">
        <v>2600</v>
      </c>
      <c r="O94" s="222" t="s">
        <v>384</v>
      </c>
      <c r="P94" s="222" t="s">
        <v>384</v>
      </c>
      <c r="Q94" s="221" t="s">
        <v>1797</v>
      </c>
      <c r="R94" s="221">
        <v>120</v>
      </c>
      <c r="S94" s="219">
        <v>1988</v>
      </c>
      <c r="T94" s="221"/>
      <c r="U94" s="221"/>
      <c r="V94" s="222">
        <v>120</v>
      </c>
      <c r="W94" s="221"/>
      <c r="X94" s="222">
        <v>120</v>
      </c>
      <c r="Y94" s="221"/>
      <c r="Z94" s="221"/>
      <c r="AA94" s="221"/>
      <c r="AB94" s="221"/>
      <c r="AC94" s="221"/>
      <c r="AD94" s="221"/>
      <c r="AE94" s="221"/>
      <c r="AF94" s="221"/>
      <c r="AG94" s="221"/>
      <c r="AH94" s="221"/>
      <c r="AI94" s="221"/>
      <c r="AJ94" s="221"/>
      <c r="AK94" s="221"/>
      <c r="AL94" s="221"/>
      <c r="AM94" s="221"/>
      <c r="AN94" s="221"/>
      <c r="AO94" s="221"/>
      <c r="AP94" s="221"/>
      <c r="AQ94" s="221"/>
      <c r="AR94" s="221"/>
      <c r="AS94" s="221"/>
      <c r="AT94" s="221" t="s">
        <v>1797</v>
      </c>
      <c r="AU94" s="260"/>
      <c r="AV94" s="221"/>
    </row>
    <row r="95" spans="1:48" s="50" customFormat="1" ht="24" hidden="1" customHeight="1">
      <c r="A95" s="163" t="s">
        <v>168</v>
      </c>
      <c r="B95" s="242"/>
      <c r="C95" s="231" t="s">
        <v>3479</v>
      </c>
      <c r="D95" s="231" t="s">
        <v>4710</v>
      </c>
      <c r="E95" s="231" t="s">
        <v>3479</v>
      </c>
      <c r="F95" s="232"/>
      <c r="G95" s="231" t="s">
        <v>3479</v>
      </c>
      <c r="H95" s="235">
        <v>3490</v>
      </c>
      <c r="I95" s="235">
        <v>130.55000000000001</v>
      </c>
      <c r="J95" s="235">
        <v>196.16</v>
      </c>
      <c r="K95" s="235">
        <v>145</v>
      </c>
      <c r="L95" s="235">
        <v>15</v>
      </c>
      <c r="M95" s="235">
        <v>8</v>
      </c>
      <c r="N95" s="235">
        <v>2175</v>
      </c>
      <c r="O95" s="235"/>
      <c r="P95" s="235"/>
      <c r="Q95" s="221" t="s">
        <v>1797</v>
      </c>
      <c r="R95" s="236"/>
      <c r="S95" s="231">
        <v>2002</v>
      </c>
      <c r="T95" s="236"/>
      <c r="U95" s="236"/>
      <c r="V95" s="235"/>
      <c r="W95" s="231"/>
      <c r="X95" s="235"/>
      <c r="Y95" s="236"/>
      <c r="Z95" s="236"/>
      <c r="AA95" s="236"/>
      <c r="AB95" s="236"/>
      <c r="AC95" s="236"/>
      <c r="AD95" s="236"/>
      <c r="AE95" s="236"/>
      <c r="AF95" s="236"/>
      <c r="AG95" s="236"/>
      <c r="AH95" s="236"/>
      <c r="AI95" s="236"/>
      <c r="AJ95" s="236"/>
      <c r="AK95" s="260"/>
      <c r="AL95" s="260"/>
      <c r="AM95" s="260"/>
      <c r="AN95" s="260"/>
      <c r="AO95" s="260"/>
      <c r="AP95" s="260"/>
      <c r="AQ95" s="260"/>
      <c r="AR95" s="260"/>
      <c r="AS95" s="260"/>
      <c r="AT95" s="221" t="s">
        <v>1797</v>
      </c>
      <c r="AU95" s="260"/>
      <c r="AV95" s="221"/>
    </row>
    <row r="96" spans="1:48" s="50" customFormat="1" ht="24" hidden="1" customHeight="1">
      <c r="A96" s="163" t="s">
        <v>174</v>
      </c>
      <c r="B96" s="242"/>
      <c r="C96" s="231" t="s">
        <v>3479</v>
      </c>
      <c r="D96" s="231" t="s">
        <v>4711</v>
      </c>
      <c r="E96" s="231" t="s">
        <v>3479</v>
      </c>
      <c r="F96" s="232"/>
      <c r="G96" s="231" t="s">
        <v>3479</v>
      </c>
      <c r="H96" s="235"/>
      <c r="I96" s="235">
        <v>157.80000000000001</v>
      </c>
      <c r="J96" s="235">
        <v>214.8</v>
      </c>
      <c r="K96" s="235">
        <v>145</v>
      </c>
      <c r="L96" s="235">
        <v>20</v>
      </c>
      <c r="M96" s="235">
        <v>8</v>
      </c>
      <c r="N96" s="235">
        <v>2900</v>
      </c>
      <c r="O96" s="235"/>
      <c r="P96" s="235"/>
      <c r="Q96" s="221"/>
      <c r="R96" s="236"/>
      <c r="S96" s="231">
        <v>2010</v>
      </c>
      <c r="T96" s="236"/>
      <c r="U96" s="236"/>
      <c r="V96" s="235"/>
      <c r="W96" s="231"/>
      <c r="X96" s="235"/>
      <c r="Y96" s="236"/>
      <c r="Z96" s="236"/>
      <c r="AA96" s="236"/>
      <c r="AB96" s="236"/>
      <c r="AC96" s="236"/>
      <c r="AD96" s="236"/>
      <c r="AE96" s="236"/>
      <c r="AF96" s="236"/>
      <c r="AG96" s="236"/>
      <c r="AH96" s="236"/>
      <c r="AI96" s="236"/>
      <c r="AJ96" s="236"/>
      <c r="AK96" s="260"/>
      <c r="AL96" s="260"/>
      <c r="AM96" s="260"/>
      <c r="AN96" s="260"/>
      <c r="AO96" s="260"/>
      <c r="AP96" s="260"/>
      <c r="AQ96" s="260"/>
      <c r="AR96" s="260"/>
      <c r="AS96" s="260"/>
      <c r="AT96" s="221" t="s">
        <v>4712</v>
      </c>
      <c r="AU96" s="260"/>
      <c r="AV96" s="221" t="s">
        <v>4712</v>
      </c>
    </row>
    <row r="97" spans="1:48" s="50" customFormat="1" ht="24" hidden="1" customHeight="1">
      <c r="A97" s="163" t="s">
        <v>175</v>
      </c>
      <c r="B97" s="242"/>
      <c r="C97" s="231" t="s">
        <v>3479</v>
      </c>
      <c r="D97" s="231" t="s">
        <v>4713</v>
      </c>
      <c r="E97" s="231" t="s">
        <v>3479</v>
      </c>
      <c r="F97" s="232"/>
      <c r="G97" s="231" t="s">
        <v>3479</v>
      </c>
      <c r="H97" s="235">
        <v>2900</v>
      </c>
      <c r="I97" s="235">
        <v>344.5</v>
      </c>
      <c r="J97" s="235">
        <v>344.5</v>
      </c>
      <c r="K97" s="235">
        <v>145</v>
      </c>
      <c r="L97" s="235">
        <v>20</v>
      </c>
      <c r="M97" s="235">
        <v>8</v>
      </c>
      <c r="N97" s="235">
        <v>2900</v>
      </c>
      <c r="O97" s="235"/>
      <c r="P97" s="235"/>
      <c r="Q97" s="221" t="s">
        <v>1797</v>
      </c>
      <c r="R97" s="236"/>
      <c r="S97" s="231">
        <v>2009</v>
      </c>
      <c r="T97" s="236"/>
      <c r="U97" s="236"/>
      <c r="V97" s="235"/>
      <c r="W97" s="231"/>
      <c r="X97" s="235"/>
      <c r="Y97" s="236"/>
      <c r="Z97" s="236"/>
      <c r="AA97" s="236"/>
      <c r="AB97" s="236"/>
      <c r="AC97" s="236"/>
      <c r="AD97" s="236"/>
      <c r="AE97" s="236"/>
      <c r="AF97" s="236"/>
      <c r="AG97" s="236"/>
      <c r="AH97" s="236"/>
      <c r="AI97" s="236"/>
      <c r="AJ97" s="236"/>
      <c r="AK97" s="260"/>
      <c r="AL97" s="260"/>
      <c r="AM97" s="260"/>
      <c r="AN97" s="260"/>
      <c r="AO97" s="260"/>
      <c r="AP97" s="260"/>
      <c r="AQ97" s="260"/>
      <c r="AR97" s="260"/>
      <c r="AS97" s="260"/>
      <c r="AT97" s="221" t="s">
        <v>4714</v>
      </c>
      <c r="AU97" s="260"/>
      <c r="AV97" s="221"/>
    </row>
    <row r="98" spans="1:48" s="50" customFormat="1" ht="24" hidden="1" customHeight="1">
      <c r="A98" s="163" t="s">
        <v>176</v>
      </c>
      <c r="B98" s="242"/>
      <c r="C98" s="231" t="s">
        <v>3479</v>
      </c>
      <c r="D98" s="231" t="s">
        <v>4715</v>
      </c>
      <c r="E98" s="231" t="s">
        <v>3479</v>
      </c>
      <c r="F98" s="232"/>
      <c r="G98" s="231" t="s">
        <v>3479</v>
      </c>
      <c r="H98" s="235"/>
      <c r="I98" s="235">
        <v>181.46</v>
      </c>
      <c r="J98" s="235">
        <v>163.82</v>
      </c>
      <c r="K98" s="235">
        <v>145</v>
      </c>
      <c r="L98" s="235">
        <v>20</v>
      </c>
      <c r="M98" s="235">
        <v>8</v>
      </c>
      <c r="N98" s="235">
        <v>2900</v>
      </c>
      <c r="O98" s="235"/>
      <c r="P98" s="235"/>
      <c r="Q98" s="237"/>
      <c r="R98" s="236">
        <v>96</v>
      </c>
      <c r="S98" s="231">
        <v>2009</v>
      </c>
      <c r="T98" s="236"/>
      <c r="U98" s="236"/>
      <c r="V98" s="235">
        <v>335</v>
      </c>
      <c r="W98" s="231"/>
      <c r="X98" s="235">
        <v>335</v>
      </c>
      <c r="Y98" s="236"/>
      <c r="Z98" s="236"/>
      <c r="AA98" s="236"/>
      <c r="AB98" s="236"/>
      <c r="AC98" s="236"/>
      <c r="AD98" s="236"/>
      <c r="AE98" s="236"/>
      <c r="AF98" s="236"/>
      <c r="AG98" s="236"/>
      <c r="AH98" s="236"/>
      <c r="AI98" s="236"/>
      <c r="AJ98" s="236"/>
      <c r="AK98" s="260"/>
      <c r="AL98" s="260"/>
      <c r="AM98" s="260"/>
      <c r="AN98" s="260"/>
      <c r="AO98" s="260"/>
      <c r="AP98" s="260"/>
      <c r="AQ98" s="260"/>
      <c r="AR98" s="260"/>
      <c r="AS98" s="260"/>
      <c r="AT98" s="277" t="s">
        <v>4716</v>
      </c>
      <c r="AU98" s="260"/>
      <c r="AV98" s="277" t="s">
        <v>4716</v>
      </c>
    </row>
    <row r="99" spans="1:48" s="50" customFormat="1" ht="24" hidden="1" customHeight="1">
      <c r="A99" s="163"/>
      <c r="B99" s="242"/>
      <c r="C99" s="231" t="s">
        <v>3479</v>
      </c>
      <c r="D99" s="231" t="s">
        <v>4717</v>
      </c>
      <c r="E99" s="231" t="s">
        <v>3479</v>
      </c>
      <c r="F99" s="232"/>
      <c r="G99" s="231" t="s">
        <v>3479</v>
      </c>
      <c r="H99" s="235"/>
      <c r="I99" s="235">
        <v>261</v>
      </c>
      <c r="J99" s="235">
        <v>257</v>
      </c>
      <c r="K99" s="235">
        <v>145</v>
      </c>
      <c r="L99" s="235">
        <v>20</v>
      </c>
      <c r="M99" s="235">
        <v>8</v>
      </c>
      <c r="N99" s="235">
        <v>2900</v>
      </c>
      <c r="O99" s="235"/>
      <c r="P99" s="235"/>
      <c r="Q99" s="237"/>
      <c r="R99" s="236"/>
      <c r="S99" s="231">
        <v>2010</v>
      </c>
      <c r="T99" s="236"/>
      <c r="U99" s="236"/>
      <c r="V99" s="235">
        <v>250</v>
      </c>
      <c r="W99" s="231"/>
      <c r="X99" s="235">
        <v>250</v>
      </c>
      <c r="Y99" s="236"/>
      <c r="Z99" s="236"/>
      <c r="AA99" s="236"/>
      <c r="AB99" s="236"/>
      <c r="AC99" s="236"/>
      <c r="AD99" s="236"/>
      <c r="AE99" s="236"/>
      <c r="AF99" s="236"/>
      <c r="AG99" s="236"/>
      <c r="AH99" s="236"/>
      <c r="AI99" s="236"/>
      <c r="AJ99" s="236"/>
      <c r="AK99" s="260"/>
      <c r="AL99" s="260"/>
      <c r="AM99" s="260"/>
      <c r="AN99" s="260"/>
      <c r="AO99" s="260"/>
      <c r="AP99" s="260"/>
      <c r="AQ99" s="260"/>
      <c r="AR99" s="260"/>
      <c r="AS99" s="260"/>
      <c r="AT99" s="278" t="s">
        <v>4718</v>
      </c>
      <c r="AU99" s="260"/>
      <c r="AV99" s="278" t="s">
        <v>4718</v>
      </c>
    </row>
    <row r="100" spans="1:48" s="50" customFormat="1" ht="24" hidden="1" customHeight="1">
      <c r="A100" s="163"/>
      <c r="B100" s="242"/>
      <c r="C100" s="231" t="s">
        <v>3479</v>
      </c>
      <c r="D100" s="231" t="s">
        <v>4719</v>
      </c>
      <c r="E100" s="231" t="s">
        <v>3479</v>
      </c>
      <c r="F100" s="232"/>
      <c r="G100" s="231" t="s">
        <v>3479</v>
      </c>
      <c r="H100" s="235">
        <v>2900</v>
      </c>
      <c r="I100" s="235">
        <v>140</v>
      </c>
      <c r="J100" s="279">
        <v>140</v>
      </c>
      <c r="K100" s="235">
        <v>145</v>
      </c>
      <c r="L100" s="235">
        <v>20</v>
      </c>
      <c r="M100" s="235">
        <v>8</v>
      </c>
      <c r="N100" s="235">
        <v>2900</v>
      </c>
      <c r="O100" s="235">
        <v>0</v>
      </c>
      <c r="P100" s="235">
        <v>0</v>
      </c>
      <c r="Q100" s="237">
        <v>0</v>
      </c>
      <c r="R100" s="236"/>
      <c r="S100" s="231">
        <v>2010</v>
      </c>
      <c r="T100" s="236"/>
      <c r="U100" s="236"/>
      <c r="V100" s="235"/>
      <c r="W100" s="231"/>
      <c r="X100" s="235">
        <v>0</v>
      </c>
      <c r="Y100" s="236"/>
      <c r="Z100" s="236"/>
      <c r="AA100" s="236"/>
      <c r="AB100" s="236"/>
      <c r="AC100" s="236"/>
      <c r="AD100" s="236"/>
      <c r="AE100" s="236"/>
      <c r="AF100" s="236"/>
      <c r="AG100" s="236"/>
      <c r="AH100" s="236"/>
      <c r="AI100" s="236"/>
      <c r="AJ100" s="236"/>
      <c r="AK100" s="260"/>
      <c r="AL100" s="260"/>
      <c r="AM100" s="260"/>
      <c r="AN100" s="260"/>
      <c r="AO100" s="260"/>
      <c r="AP100" s="260"/>
      <c r="AQ100" s="260"/>
      <c r="AR100" s="260"/>
      <c r="AS100" s="260"/>
      <c r="AT100" s="277"/>
      <c r="AU100" s="275"/>
      <c r="AV100" s="277"/>
    </row>
    <row r="101" spans="1:48" s="50" customFormat="1" ht="24" hidden="1" customHeight="1">
      <c r="A101" s="238"/>
      <c r="B101" s="265"/>
      <c r="C101" s="231" t="s">
        <v>3479</v>
      </c>
      <c r="D101" s="231" t="s">
        <v>4720</v>
      </c>
      <c r="E101" s="231" t="s">
        <v>3479</v>
      </c>
      <c r="F101" s="232"/>
      <c r="G101" s="231" t="s">
        <v>3479</v>
      </c>
      <c r="H101" s="235"/>
      <c r="I101" s="235">
        <v>142</v>
      </c>
      <c r="J101" s="279">
        <v>142</v>
      </c>
      <c r="K101" s="235">
        <v>145</v>
      </c>
      <c r="L101" s="235">
        <v>20</v>
      </c>
      <c r="M101" s="235">
        <v>8</v>
      </c>
      <c r="N101" s="235">
        <v>2900</v>
      </c>
      <c r="O101" s="235"/>
      <c r="P101" s="235"/>
      <c r="Q101" s="237"/>
      <c r="R101" s="236"/>
      <c r="S101" s="231">
        <v>2011</v>
      </c>
      <c r="T101" s="236"/>
      <c r="U101" s="236"/>
      <c r="V101" s="235">
        <v>100</v>
      </c>
      <c r="W101" s="231"/>
      <c r="X101" s="235">
        <v>100</v>
      </c>
      <c r="Y101" s="236"/>
      <c r="Z101" s="236"/>
      <c r="AA101" s="236"/>
      <c r="AB101" s="236"/>
      <c r="AC101" s="236"/>
      <c r="AD101" s="236"/>
      <c r="AE101" s="236"/>
      <c r="AF101" s="236"/>
      <c r="AG101" s="236"/>
      <c r="AH101" s="236"/>
      <c r="AI101" s="236"/>
      <c r="AJ101" s="236"/>
      <c r="AK101" s="260"/>
      <c r="AL101" s="260"/>
      <c r="AM101" s="260"/>
      <c r="AN101" s="260"/>
      <c r="AO101" s="260"/>
      <c r="AP101" s="260"/>
      <c r="AQ101" s="260"/>
      <c r="AR101" s="260"/>
      <c r="AS101" s="260"/>
      <c r="AT101" s="277" t="s">
        <v>4721</v>
      </c>
      <c r="AU101" s="260"/>
      <c r="AV101" s="277" t="s">
        <v>4721</v>
      </c>
    </row>
    <row r="102" spans="1:48" s="50" customFormat="1" ht="24" hidden="1" customHeight="1">
      <c r="A102" s="238"/>
      <c r="B102" s="265"/>
      <c r="C102" s="231" t="s">
        <v>3485</v>
      </c>
      <c r="D102" s="231" t="s">
        <v>4722</v>
      </c>
      <c r="E102" s="231" t="s">
        <v>3485</v>
      </c>
      <c r="F102" s="232"/>
      <c r="G102" s="231" t="s">
        <v>3485</v>
      </c>
      <c r="H102" s="235">
        <v>15975</v>
      </c>
      <c r="I102" s="235">
        <v>130.96</v>
      </c>
      <c r="J102" s="279">
        <v>200</v>
      </c>
      <c r="K102" s="235">
        <v>145</v>
      </c>
      <c r="L102" s="235">
        <v>25</v>
      </c>
      <c r="M102" s="235">
        <v>21</v>
      </c>
      <c r="N102" s="235">
        <v>3650</v>
      </c>
      <c r="O102" s="235"/>
      <c r="P102" s="235"/>
      <c r="Q102" s="237" t="s">
        <v>1797</v>
      </c>
      <c r="R102" s="236"/>
      <c r="S102" s="231">
        <v>2006</v>
      </c>
      <c r="T102" s="236"/>
      <c r="U102" s="236"/>
      <c r="V102" s="235">
        <v>216</v>
      </c>
      <c r="W102" s="231"/>
      <c r="X102" s="235">
        <v>216</v>
      </c>
      <c r="Y102" s="236"/>
      <c r="Z102" s="236"/>
      <c r="AA102" s="236"/>
      <c r="AB102" s="236"/>
      <c r="AC102" s="236"/>
      <c r="AD102" s="236"/>
      <c r="AE102" s="236"/>
      <c r="AF102" s="236"/>
      <c r="AG102" s="236"/>
      <c r="AH102" s="236"/>
      <c r="AI102" s="236"/>
      <c r="AJ102" s="236"/>
      <c r="AK102" s="260"/>
      <c r="AL102" s="260"/>
      <c r="AM102" s="260"/>
      <c r="AN102" s="260"/>
      <c r="AO102" s="260"/>
      <c r="AP102" s="260"/>
      <c r="AQ102" s="260"/>
      <c r="AR102" s="260"/>
      <c r="AS102" s="260"/>
      <c r="AT102" s="277" t="s">
        <v>1797</v>
      </c>
      <c r="AU102" s="260"/>
      <c r="AV102" s="277" t="s">
        <v>4723</v>
      </c>
    </row>
    <row r="103" spans="1:48" s="50" customFormat="1" ht="24" hidden="1" customHeight="1">
      <c r="A103" s="238"/>
      <c r="B103" s="265"/>
      <c r="C103" s="231" t="s">
        <v>3510</v>
      </c>
      <c r="D103" s="231" t="s">
        <v>12506</v>
      </c>
      <c r="E103" s="231" t="s">
        <v>3510</v>
      </c>
      <c r="F103" s="232"/>
      <c r="G103" s="231" t="s">
        <v>12507</v>
      </c>
      <c r="H103" s="235">
        <v>7537</v>
      </c>
      <c r="I103" s="235">
        <v>310</v>
      </c>
      <c r="J103" s="279">
        <v>498</v>
      </c>
      <c r="K103" s="235">
        <v>145</v>
      </c>
      <c r="L103" s="235">
        <v>30</v>
      </c>
      <c r="M103" s="235">
        <v>4</v>
      </c>
      <c r="N103" s="235"/>
      <c r="O103" s="235"/>
      <c r="P103" s="235"/>
      <c r="Q103" s="237"/>
      <c r="R103" s="236"/>
      <c r="S103" s="231"/>
      <c r="T103" s="236"/>
      <c r="U103" s="236"/>
      <c r="V103" s="235"/>
      <c r="W103" s="231"/>
      <c r="X103" s="235"/>
      <c r="Y103" s="236"/>
      <c r="Z103" s="236"/>
      <c r="AA103" s="236"/>
      <c r="AB103" s="236"/>
      <c r="AC103" s="236"/>
      <c r="AD103" s="236"/>
      <c r="AE103" s="236"/>
      <c r="AF103" s="236"/>
      <c r="AG103" s="236"/>
      <c r="AH103" s="236"/>
      <c r="AI103" s="236"/>
      <c r="AJ103" s="236"/>
      <c r="AK103" s="260"/>
      <c r="AL103" s="260"/>
      <c r="AM103" s="260"/>
      <c r="AN103" s="260"/>
      <c r="AO103" s="260"/>
      <c r="AP103" s="260"/>
      <c r="AQ103" s="260"/>
      <c r="AR103" s="260"/>
      <c r="AS103" s="260"/>
      <c r="AT103" s="277"/>
      <c r="AU103" s="260"/>
      <c r="AV103" s="277"/>
    </row>
    <row r="104" spans="1:48" s="50" customFormat="1" ht="24" hidden="1" customHeight="1">
      <c r="A104" s="238"/>
      <c r="B104" s="265"/>
      <c r="C104" s="231" t="s">
        <v>3514</v>
      </c>
      <c r="D104" s="231" t="s">
        <v>4726</v>
      </c>
      <c r="E104" s="231" t="s">
        <v>3514</v>
      </c>
      <c r="F104" s="232"/>
      <c r="G104" s="231" t="s">
        <v>3514</v>
      </c>
      <c r="H104" s="235">
        <v>5849</v>
      </c>
      <c r="I104" s="235">
        <v>559</v>
      </c>
      <c r="J104" s="235">
        <v>486</v>
      </c>
      <c r="K104" s="235">
        <v>150</v>
      </c>
      <c r="L104" s="235">
        <v>20</v>
      </c>
      <c r="M104" s="235">
        <v>31</v>
      </c>
      <c r="N104" s="235">
        <v>5849</v>
      </c>
      <c r="O104" s="235"/>
      <c r="P104" s="235"/>
      <c r="Q104" s="221" t="s">
        <v>1797</v>
      </c>
      <c r="R104" s="236">
        <v>1144</v>
      </c>
      <c r="S104" s="231">
        <v>2009</v>
      </c>
      <c r="T104" s="236"/>
      <c r="U104" s="236"/>
      <c r="V104" s="235">
        <v>700</v>
      </c>
      <c r="W104" s="231"/>
      <c r="X104" s="235">
        <v>700</v>
      </c>
      <c r="Y104" s="236"/>
      <c r="Z104" s="236"/>
      <c r="AA104" s="236"/>
      <c r="AB104" s="236"/>
      <c r="AC104" s="236"/>
      <c r="AD104" s="236"/>
      <c r="AE104" s="236"/>
      <c r="AF104" s="236"/>
      <c r="AG104" s="236"/>
      <c r="AH104" s="236"/>
      <c r="AI104" s="236"/>
      <c r="AJ104" s="236"/>
      <c r="AK104" s="260"/>
      <c r="AL104" s="260"/>
      <c r="AM104" s="260"/>
      <c r="AN104" s="260"/>
      <c r="AO104" s="260"/>
      <c r="AP104" s="260"/>
      <c r="AQ104" s="260"/>
      <c r="AR104" s="260"/>
      <c r="AS104" s="260"/>
      <c r="AT104" s="221"/>
      <c r="AU104" s="260"/>
      <c r="AV104" s="221"/>
    </row>
    <row r="105" spans="1:48" s="50" customFormat="1" ht="24" hidden="1" customHeight="1">
      <c r="A105" s="238"/>
      <c r="B105" s="265"/>
      <c r="C105" s="231" t="s">
        <v>3514</v>
      </c>
      <c r="D105" s="231" t="s">
        <v>12508</v>
      </c>
      <c r="E105" s="231" t="s">
        <v>3514</v>
      </c>
      <c r="F105" s="232"/>
      <c r="G105" s="231" t="s">
        <v>3514</v>
      </c>
      <c r="H105" s="235"/>
      <c r="I105" s="235">
        <v>222.8</v>
      </c>
      <c r="J105" s="235">
        <v>222.8</v>
      </c>
      <c r="K105" s="235">
        <v>150</v>
      </c>
      <c r="L105" s="235">
        <v>20</v>
      </c>
      <c r="M105" s="235">
        <v>31</v>
      </c>
      <c r="N105" s="235">
        <v>5849</v>
      </c>
      <c r="O105" s="235"/>
      <c r="P105" s="235"/>
      <c r="Q105" s="237" t="s">
        <v>1797</v>
      </c>
      <c r="R105" s="236">
        <v>1144</v>
      </c>
      <c r="S105" s="231">
        <v>2018</v>
      </c>
      <c r="T105" s="236"/>
      <c r="U105" s="236"/>
      <c r="V105" s="235">
        <v>700</v>
      </c>
      <c r="W105" s="231"/>
      <c r="X105" s="235">
        <v>150</v>
      </c>
      <c r="Y105" s="236"/>
      <c r="Z105" s="236"/>
      <c r="AA105" s="236"/>
      <c r="AB105" s="236"/>
      <c r="AC105" s="236"/>
      <c r="AD105" s="236"/>
      <c r="AE105" s="236"/>
      <c r="AF105" s="236"/>
      <c r="AG105" s="236"/>
      <c r="AH105" s="236"/>
      <c r="AI105" s="236"/>
      <c r="AJ105" s="236"/>
      <c r="AK105" s="260"/>
      <c r="AL105" s="260"/>
      <c r="AM105" s="260"/>
      <c r="AN105" s="260"/>
      <c r="AO105" s="260"/>
      <c r="AP105" s="260"/>
      <c r="AQ105" s="260"/>
      <c r="AR105" s="260"/>
      <c r="AS105" s="260"/>
      <c r="AT105" s="280" t="s">
        <v>1797</v>
      </c>
      <c r="AU105" s="260"/>
      <c r="AV105" s="221" t="s">
        <v>12509</v>
      </c>
    </row>
    <row r="106" spans="1:48" s="50" customFormat="1" ht="24" customHeight="1">
      <c r="A106" s="281" t="s">
        <v>255</v>
      </c>
      <c r="B106" s="282" t="s">
        <v>2510</v>
      </c>
      <c r="C106" s="236" t="s">
        <v>2499</v>
      </c>
      <c r="D106" s="246">
        <f>COUNTA(D107:D138)</f>
        <v>32</v>
      </c>
      <c r="E106" s="236"/>
      <c r="F106" s="247"/>
      <c r="G106" s="1666"/>
      <c r="H106" s="235">
        <f>SUM(H107:H138)</f>
        <v>377915</v>
      </c>
      <c r="I106" s="235">
        <f>SUM(I107:I138)</f>
        <v>10492.65</v>
      </c>
      <c r="J106" s="235">
        <f>SUM(J107:J138)</f>
        <v>11378.160000000002</v>
      </c>
      <c r="K106" s="235"/>
      <c r="L106" s="235"/>
      <c r="M106" s="235"/>
      <c r="N106" s="235"/>
      <c r="O106" s="235"/>
      <c r="P106" s="235"/>
      <c r="Q106" s="236"/>
      <c r="R106" s="236"/>
      <c r="S106" s="237"/>
      <c r="T106" s="236"/>
      <c r="U106" s="236"/>
      <c r="V106" s="236"/>
      <c r="W106" s="236"/>
      <c r="X106" s="235"/>
      <c r="Y106" s="1663"/>
      <c r="Z106" s="1663"/>
      <c r="AA106" s="236"/>
      <c r="AB106" s="236"/>
      <c r="AC106" s="236"/>
      <c r="AD106" s="236"/>
      <c r="AE106" s="236"/>
      <c r="AF106" s="236"/>
      <c r="AG106" s="236"/>
      <c r="AH106" s="236"/>
      <c r="AI106" s="236"/>
      <c r="AJ106" s="236"/>
      <c r="AK106" s="236"/>
      <c r="AL106" s="236"/>
      <c r="AM106" s="1332"/>
      <c r="AN106" s="1332"/>
      <c r="AO106" s="1332"/>
      <c r="AP106" s="1332"/>
      <c r="AQ106" s="1332"/>
      <c r="AR106" s="1332"/>
      <c r="AS106" s="1332"/>
      <c r="AT106" s="1332"/>
      <c r="AU106" s="1332"/>
      <c r="AV106" s="1329"/>
    </row>
    <row r="107" spans="1:48" s="50" customFormat="1" ht="24" customHeight="1">
      <c r="A107" s="283" t="s">
        <v>91</v>
      </c>
      <c r="B107" s="282" t="s">
        <v>57</v>
      </c>
      <c r="C107" s="1666" t="s">
        <v>617</v>
      </c>
      <c r="D107" s="246" t="s">
        <v>1780</v>
      </c>
      <c r="E107" s="1666" t="s">
        <v>617</v>
      </c>
      <c r="F107" s="247"/>
      <c r="G107" s="1666" t="s">
        <v>4828</v>
      </c>
      <c r="H107" s="235">
        <v>26647</v>
      </c>
      <c r="I107" s="235">
        <v>393</v>
      </c>
      <c r="J107" s="235">
        <v>393</v>
      </c>
      <c r="K107" s="235">
        <v>145</v>
      </c>
      <c r="L107" s="235">
        <v>25</v>
      </c>
      <c r="M107" s="235">
        <v>21</v>
      </c>
      <c r="N107" s="235">
        <v>3625</v>
      </c>
      <c r="O107" s="235"/>
      <c r="P107" s="235"/>
      <c r="Q107" s="236"/>
      <c r="R107" s="236"/>
      <c r="S107" s="237">
        <v>2009</v>
      </c>
      <c r="T107" s="236"/>
      <c r="U107" s="236"/>
      <c r="V107" s="236"/>
      <c r="W107" s="236"/>
      <c r="X107" s="235">
        <v>1000</v>
      </c>
      <c r="Y107" s="1663"/>
      <c r="Z107" s="1663"/>
      <c r="AA107" s="236"/>
      <c r="AB107" s="236"/>
      <c r="AC107" s="236"/>
      <c r="AD107" s="236"/>
      <c r="AE107" s="236"/>
      <c r="AF107" s="236"/>
      <c r="AG107" s="236"/>
      <c r="AH107" s="236"/>
      <c r="AI107" s="236"/>
      <c r="AJ107" s="236"/>
      <c r="AK107" s="236"/>
      <c r="AL107" s="236"/>
      <c r="AM107" s="1332"/>
      <c r="AN107" s="1332"/>
      <c r="AO107" s="1332"/>
      <c r="AP107" s="1332"/>
      <c r="AQ107" s="1332"/>
      <c r="AR107" s="1332"/>
      <c r="AS107" s="1332"/>
      <c r="AT107" s="1332"/>
      <c r="AU107" s="1332"/>
      <c r="AV107" s="1329"/>
    </row>
    <row r="108" spans="1:48" s="50" customFormat="1" ht="24" customHeight="1">
      <c r="A108" s="283"/>
      <c r="B108" s="282" t="s">
        <v>57</v>
      </c>
      <c r="C108" s="285" t="s">
        <v>622</v>
      </c>
      <c r="D108" s="246" t="s">
        <v>1781</v>
      </c>
      <c r="E108" s="285" t="s">
        <v>622</v>
      </c>
      <c r="F108" s="286" t="s">
        <v>625</v>
      </c>
      <c r="G108" s="1651" t="s">
        <v>17298</v>
      </c>
      <c r="H108" s="235">
        <v>4771</v>
      </c>
      <c r="I108" s="235">
        <v>364</v>
      </c>
      <c r="J108" s="235">
        <v>539</v>
      </c>
      <c r="K108" s="235">
        <v>145</v>
      </c>
      <c r="L108" s="235">
        <v>1</v>
      </c>
      <c r="M108" s="235">
        <v>7</v>
      </c>
      <c r="N108" s="235">
        <v>4347</v>
      </c>
      <c r="O108" s="235"/>
      <c r="P108" s="235">
        <v>1000</v>
      </c>
      <c r="Q108" s="285" t="s">
        <v>944</v>
      </c>
      <c r="R108" s="285" t="s">
        <v>1782</v>
      </c>
      <c r="S108" s="237">
        <v>1983</v>
      </c>
      <c r="T108" s="235">
        <v>73</v>
      </c>
      <c r="U108" s="235">
        <v>75</v>
      </c>
      <c r="V108" s="235"/>
      <c r="W108" s="235"/>
      <c r="X108" s="235">
        <v>158</v>
      </c>
      <c r="Y108" s="285"/>
      <c r="Z108" s="285"/>
      <c r="AA108" s="285"/>
      <c r="AB108" s="285"/>
      <c r="AC108" s="285"/>
      <c r="AD108" s="285"/>
      <c r="AE108" s="285"/>
      <c r="AF108" s="285"/>
      <c r="AG108" s="285"/>
      <c r="AH108" s="285"/>
      <c r="AI108" s="285"/>
      <c r="AJ108" s="285"/>
      <c r="AK108" s="285"/>
      <c r="AL108" s="285"/>
      <c r="AM108" s="285"/>
      <c r="AN108" s="285"/>
      <c r="AO108" s="285"/>
      <c r="AP108" s="285"/>
      <c r="AQ108" s="285"/>
      <c r="AR108" s="285"/>
      <c r="AS108" s="285"/>
      <c r="AT108" s="285"/>
      <c r="AU108" s="285"/>
      <c r="AV108" s="285"/>
    </row>
    <row r="109" spans="1:48" s="50" customFormat="1" ht="24" customHeight="1">
      <c r="A109" s="283"/>
      <c r="B109" s="282" t="s">
        <v>57</v>
      </c>
      <c r="C109" s="285" t="s">
        <v>1595</v>
      </c>
      <c r="D109" s="246" t="s">
        <v>11979</v>
      </c>
      <c r="E109" s="285" t="s">
        <v>1595</v>
      </c>
      <c r="F109" s="285"/>
      <c r="G109" s="285" t="s">
        <v>1795</v>
      </c>
      <c r="H109" s="235">
        <v>5500</v>
      </c>
      <c r="I109" s="235">
        <v>253</v>
      </c>
      <c r="J109" s="235">
        <v>257</v>
      </c>
      <c r="K109" s="235">
        <v>145</v>
      </c>
      <c r="L109" s="235"/>
      <c r="M109" s="235">
        <v>21</v>
      </c>
      <c r="N109" s="235">
        <v>4300</v>
      </c>
      <c r="O109" s="235"/>
      <c r="P109" s="235"/>
      <c r="Q109" s="285" t="s">
        <v>1797</v>
      </c>
      <c r="R109" s="285"/>
      <c r="S109" s="237">
        <v>2008</v>
      </c>
      <c r="T109" s="285">
        <v>75</v>
      </c>
      <c r="U109" s="285"/>
      <c r="V109" s="285"/>
      <c r="W109" s="285"/>
      <c r="X109" s="235">
        <v>10</v>
      </c>
      <c r="Y109" s="285"/>
      <c r="Z109" s="285"/>
      <c r="AA109" s="285"/>
      <c r="AB109" s="285"/>
      <c r="AC109" s="285"/>
      <c r="AD109" s="285"/>
      <c r="AE109" s="285"/>
      <c r="AF109" s="285"/>
      <c r="AG109" s="285"/>
      <c r="AH109" s="285"/>
      <c r="AI109" s="285"/>
      <c r="AJ109" s="285"/>
      <c r="AK109" s="285"/>
      <c r="AL109" s="285"/>
      <c r="AM109" s="285"/>
      <c r="AN109" s="285"/>
      <c r="AO109" s="285"/>
      <c r="AP109" s="285"/>
      <c r="AQ109" s="285"/>
      <c r="AR109" s="285"/>
      <c r="AS109" s="285"/>
      <c r="AT109" s="285"/>
      <c r="AU109" s="285"/>
      <c r="AV109" s="285"/>
    </row>
    <row r="110" spans="1:48" s="50" customFormat="1" ht="24" customHeight="1">
      <c r="A110" s="283" t="s">
        <v>310</v>
      </c>
      <c r="B110" s="282" t="s">
        <v>57</v>
      </c>
      <c r="C110" s="285" t="s">
        <v>636</v>
      </c>
      <c r="D110" s="246" t="s">
        <v>1783</v>
      </c>
      <c r="E110" s="285" t="s">
        <v>636</v>
      </c>
      <c r="F110" s="285"/>
      <c r="G110" s="285" t="s">
        <v>1784</v>
      </c>
      <c r="H110" s="235">
        <v>11750</v>
      </c>
      <c r="I110" s="235">
        <v>207</v>
      </c>
      <c r="J110" s="235">
        <v>335</v>
      </c>
      <c r="K110" s="235">
        <v>184</v>
      </c>
      <c r="L110" s="235">
        <v>1.2</v>
      </c>
      <c r="M110" s="235">
        <v>28</v>
      </c>
      <c r="N110" s="235">
        <v>6624</v>
      </c>
      <c r="O110" s="235"/>
      <c r="P110" s="235"/>
      <c r="Q110" s="236"/>
      <c r="R110" s="236"/>
      <c r="S110" s="237">
        <v>1996</v>
      </c>
      <c r="T110" s="236" t="s">
        <v>1785</v>
      </c>
      <c r="U110" s="236"/>
      <c r="V110" s="236"/>
      <c r="W110" s="236"/>
      <c r="X110" s="235">
        <v>270</v>
      </c>
      <c r="Y110" s="236"/>
      <c r="Z110" s="236"/>
      <c r="AA110" s="236"/>
      <c r="AB110" s="236"/>
      <c r="AC110" s="236"/>
      <c r="AD110" s="236"/>
      <c r="AE110" s="236"/>
      <c r="AF110" s="236"/>
      <c r="AG110" s="236"/>
      <c r="AH110" s="236"/>
      <c r="AI110" s="236"/>
      <c r="AJ110" s="236"/>
      <c r="AK110" s="236"/>
      <c r="AL110" s="236"/>
      <c r="AM110" s="236"/>
      <c r="AN110" s="236"/>
      <c r="AO110" s="236"/>
      <c r="AP110" s="236"/>
      <c r="AQ110" s="236"/>
      <c r="AR110" s="236"/>
      <c r="AS110" s="236"/>
      <c r="AT110" s="236"/>
      <c r="AU110" s="236"/>
      <c r="AV110" s="236"/>
    </row>
    <row r="111" spans="1:48" s="50" customFormat="1" ht="24" customHeight="1">
      <c r="A111" s="283"/>
      <c r="B111" s="282" t="s">
        <v>57</v>
      </c>
      <c r="C111" s="285" t="s">
        <v>636</v>
      </c>
      <c r="D111" s="246" t="s">
        <v>1786</v>
      </c>
      <c r="E111" s="285" t="s">
        <v>636</v>
      </c>
      <c r="F111" s="285"/>
      <c r="G111" s="285" t="s">
        <v>1788</v>
      </c>
      <c r="H111" s="235">
        <v>6000</v>
      </c>
      <c r="I111" s="235">
        <v>288</v>
      </c>
      <c r="J111" s="235">
        <v>288</v>
      </c>
      <c r="K111" s="235">
        <v>145</v>
      </c>
      <c r="L111" s="235">
        <v>1.2</v>
      </c>
      <c r="M111" s="235">
        <v>21</v>
      </c>
      <c r="N111" s="235">
        <v>5160</v>
      </c>
      <c r="O111" s="235"/>
      <c r="P111" s="235"/>
      <c r="Q111" s="236"/>
      <c r="R111" s="236"/>
      <c r="S111" s="237">
        <v>2003</v>
      </c>
      <c r="T111" s="236" t="s">
        <v>1789</v>
      </c>
      <c r="U111" s="236" t="s">
        <v>1790</v>
      </c>
      <c r="V111" s="236" t="s">
        <v>1791</v>
      </c>
      <c r="W111" s="236"/>
      <c r="X111" s="235">
        <v>198</v>
      </c>
      <c r="Y111" s="236"/>
      <c r="Z111" s="236"/>
      <c r="AA111" s="236"/>
      <c r="AB111" s="236"/>
      <c r="AC111" s="236"/>
      <c r="AD111" s="236"/>
      <c r="AE111" s="236"/>
      <c r="AF111" s="236"/>
      <c r="AG111" s="236"/>
      <c r="AH111" s="236"/>
      <c r="AI111" s="236"/>
      <c r="AJ111" s="236"/>
      <c r="AK111" s="236"/>
      <c r="AL111" s="236"/>
      <c r="AM111" s="236"/>
      <c r="AN111" s="236"/>
      <c r="AO111" s="236"/>
      <c r="AP111" s="236"/>
      <c r="AQ111" s="236"/>
      <c r="AR111" s="236"/>
      <c r="AS111" s="236"/>
      <c r="AT111" s="236"/>
      <c r="AU111" s="236"/>
      <c r="AV111" s="236"/>
    </row>
    <row r="112" spans="1:48" s="50" customFormat="1" ht="24" customHeight="1">
      <c r="A112" s="283"/>
      <c r="B112" s="282" t="s">
        <v>57</v>
      </c>
      <c r="C112" s="285" t="s">
        <v>636</v>
      </c>
      <c r="D112" s="246" t="s">
        <v>1792</v>
      </c>
      <c r="E112" s="285" t="s">
        <v>636</v>
      </c>
      <c r="F112" s="285"/>
      <c r="G112" s="285" t="s">
        <v>1793</v>
      </c>
      <c r="H112" s="235">
        <v>15000</v>
      </c>
      <c r="I112" s="235">
        <v>353.45</v>
      </c>
      <c r="J112" s="235">
        <v>349.55</v>
      </c>
      <c r="K112" s="235">
        <v>145</v>
      </c>
      <c r="L112" s="235">
        <v>1</v>
      </c>
      <c r="M112" s="235">
        <v>28</v>
      </c>
      <c r="N112" s="235">
        <v>5160</v>
      </c>
      <c r="O112" s="235"/>
      <c r="P112" s="235"/>
      <c r="Q112" s="236"/>
      <c r="R112" s="236"/>
      <c r="S112" s="237">
        <v>2006</v>
      </c>
      <c r="T112" s="236"/>
      <c r="U112" s="236"/>
      <c r="V112" s="236"/>
      <c r="W112" s="236"/>
      <c r="X112" s="235"/>
      <c r="Y112" s="236"/>
      <c r="Z112" s="236"/>
      <c r="AA112" s="236"/>
      <c r="AB112" s="236"/>
      <c r="AC112" s="236"/>
      <c r="AD112" s="236"/>
      <c r="AE112" s="236"/>
      <c r="AF112" s="236"/>
      <c r="AG112" s="236"/>
      <c r="AH112" s="236"/>
      <c r="AI112" s="236"/>
      <c r="AJ112" s="236"/>
      <c r="AK112" s="236"/>
      <c r="AL112" s="236"/>
      <c r="AM112" s="236"/>
      <c r="AN112" s="236"/>
      <c r="AO112" s="236"/>
      <c r="AP112" s="236"/>
      <c r="AQ112" s="236"/>
      <c r="AR112" s="236"/>
      <c r="AS112" s="236"/>
      <c r="AT112" s="236"/>
      <c r="AU112" s="236"/>
      <c r="AV112" s="236"/>
    </row>
    <row r="113" spans="1:48" s="50" customFormat="1" ht="24" customHeight="1">
      <c r="A113" s="283"/>
      <c r="B113" s="282" t="s">
        <v>57</v>
      </c>
      <c r="C113" s="285" t="s">
        <v>638</v>
      </c>
      <c r="D113" s="246" t="s">
        <v>12278</v>
      </c>
      <c r="E113" s="285" t="s">
        <v>638</v>
      </c>
      <c r="F113" s="285"/>
      <c r="G113" s="285" t="s">
        <v>638</v>
      </c>
      <c r="H113" s="235">
        <v>6815</v>
      </c>
      <c r="I113" s="235">
        <v>597</v>
      </c>
      <c r="J113" s="235">
        <v>597</v>
      </c>
      <c r="K113" s="235">
        <v>145</v>
      </c>
      <c r="L113" s="235"/>
      <c r="M113" s="235">
        <v>21</v>
      </c>
      <c r="N113" s="235">
        <v>3675</v>
      </c>
      <c r="O113" s="235">
        <v>1000</v>
      </c>
      <c r="P113" s="235">
        <v>1500</v>
      </c>
      <c r="Q113" s="1666" t="s">
        <v>1797</v>
      </c>
      <c r="R113" s="1666"/>
      <c r="S113" s="237">
        <v>1996</v>
      </c>
      <c r="T113" s="1666"/>
      <c r="U113" s="1666"/>
      <c r="V113" s="1666"/>
      <c r="W113" s="1666"/>
      <c r="X113" s="235">
        <v>250</v>
      </c>
      <c r="Y113" s="236"/>
      <c r="Z113" s="236"/>
      <c r="AA113" s="236"/>
      <c r="AB113" s="236"/>
      <c r="AC113" s="236"/>
      <c r="AD113" s="236"/>
      <c r="AE113" s="236"/>
      <c r="AF113" s="236"/>
      <c r="AG113" s="236"/>
      <c r="AH113" s="236"/>
      <c r="AI113" s="236"/>
      <c r="AJ113" s="236"/>
      <c r="AK113" s="236"/>
      <c r="AL113" s="236"/>
      <c r="AM113" s="236"/>
      <c r="AN113" s="236"/>
      <c r="AO113" s="236"/>
      <c r="AP113" s="236"/>
      <c r="AQ113" s="236"/>
      <c r="AR113" s="236"/>
      <c r="AS113" s="236"/>
      <c r="AT113" s="236"/>
      <c r="AU113" s="236"/>
      <c r="AV113" s="236" t="s">
        <v>10415</v>
      </c>
    </row>
    <row r="114" spans="1:48" s="50" customFormat="1" ht="24" customHeight="1">
      <c r="A114" s="283"/>
      <c r="B114" s="282" t="s">
        <v>57</v>
      </c>
      <c r="C114" s="285" t="s">
        <v>646</v>
      </c>
      <c r="D114" s="246" t="s">
        <v>1794</v>
      </c>
      <c r="E114" s="285" t="s">
        <v>646</v>
      </c>
      <c r="F114" s="285"/>
      <c r="G114" s="1600" t="s">
        <v>17224</v>
      </c>
      <c r="H114" s="235">
        <v>6020</v>
      </c>
      <c r="I114" s="235">
        <v>454</v>
      </c>
      <c r="J114" s="235">
        <v>376</v>
      </c>
      <c r="K114" s="235">
        <v>145</v>
      </c>
      <c r="L114" s="235">
        <v>30</v>
      </c>
      <c r="M114" s="235">
        <v>4</v>
      </c>
      <c r="N114" s="235">
        <v>5732</v>
      </c>
      <c r="O114" s="235">
        <v>50</v>
      </c>
      <c r="P114" s="235">
        <v>100</v>
      </c>
      <c r="Q114" s="1666" t="s">
        <v>465</v>
      </c>
      <c r="R114" s="1666" t="s">
        <v>466</v>
      </c>
      <c r="S114" s="237">
        <v>2001</v>
      </c>
      <c r="T114" s="1666">
        <v>68</v>
      </c>
      <c r="U114" s="1666">
        <v>347</v>
      </c>
      <c r="V114" s="1666"/>
      <c r="W114" s="1666"/>
      <c r="X114" s="235">
        <v>415</v>
      </c>
      <c r="Y114" s="287"/>
      <c r="Z114" s="287"/>
      <c r="AA114" s="1666"/>
      <c r="AB114" s="1666"/>
      <c r="AC114" s="1666"/>
      <c r="AD114" s="1666"/>
      <c r="AE114" s="1666"/>
      <c r="AF114" s="1666"/>
      <c r="AG114" s="1666"/>
      <c r="AH114" s="1666"/>
      <c r="AI114" s="1666"/>
      <c r="AJ114" s="1666"/>
      <c r="AK114" s="1666"/>
      <c r="AL114" s="1666"/>
      <c r="AM114" s="1666"/>
      <c r="AN114" s="1666"/>
      <c r="AO114" s="1666"/>
      <c r="AP114" s="1666"/>
      <c r="AQ114" s="1666"/>
      <c r="AR114" s="1666"/>
      <c r="AS114" s="1666"/>
      <c r="AT114" s="1666"/>
      <c r="AU114" s="1666"/>
      <c r="AV114" s="1666"/>
    </row>
    <row r="115" spans="1:48" s="50" customFormat="1" ht="24" customHeight="1">
      <c r="A115" s="283" t="s">
        <v>311</v>
      </c>
      <c r="B115" s="282" t="s">
        <v>57</v>
      </c>
      <c r="C115" s="285" t="s">
        <v>650</v>
      </c>
      <c r="D115" s="246" t="s">
        <v>1796</v>
      </c>
      <c r="E115" s="285" t="s">
        <v>650</v>
      </c>
      <c r="F115" s="285"/>
      <c r="G115" s="285" t="s">
        <v>1795</v>
      </c>
      <c r="H115" s="235">
        <v>13550</v>
      </c>
      <c r="I115" s="235">
        <v>517</v>
      </c>
      <c r="J115" s="235">
        <v>610</v>
      </c>
      <c r="K115" s="235">
        <v>145</v>
      </c>
      <c r="L115" s="235">
        <v>1</v>
      </c>
      <c r="M115" s="235">
        <v>5</v>
      </c>
      <c r="N115" s="235">
        <v>9600</v>
      </c>
      <c r="O115" s="235">
        <v>200</v>
      </c>
      <c r="P115" s="235">
        <v>1000</v>
      </c>
      <c r="Q115" s="236" t="s">
        <v>1797</v>
      </c>
      <c r="R115" s="236"/>
      <c r="S115" s="237">
        <v>2005</v>
      </c>
      <c r="T115" s="236"/>
      <c r="U115" s="236"/>
      <c r="V115" s="236"/>
      <c r="W115" s="236"/>
      <c r="X115" s="235">
        <v>980</v>
      </c>
      <c r="Y115" s="236"/>
      <c r="Z115" s="236"/>
      <c r="AA115" s="236"/>
      <c r="AB115" s="236"/>
      <c r="AC115" s="236"/>
      <c r="AD115" s="236"/>
      <c r="AE115" s="236"/>
      <c r="AF115" s="236"/>
      <c r="AG115" s="236"/>
      <c r="AH115" s="236"/>
      <c r="AI115" s="236"/>
      <c r="AJ115" s="236"/>
      <c r="AK115" s="236"/>
      <c r="AL115" s="236"/>
      <c r="AM115" s="236"/>
      <c r="AN115" s="236"/>
      <c r="AO115" s="236"/>
      <c r="AP115" s="236"/>
      <c r="AQ115" s="236"/>
      <c r="AR115" s="236"/>
      <c r="AS115" s="236"/>
      <c r="AT115" s="236"/>
      <c r="AU115" s="236"/>
      <c r="AV115" s="236" t="s">
        <v>944</v>
      </c>
    </row>
    <row r="116" spans="1:48" s="50" customFormat="1" ht="24" customHeight="1">
      <c r="A116" s="283" t="s">
        <v>312</v>
      </c>
      <c r="B116" s="282" t="s">
        <v>57</v>
      </c>
      <c r="C116" s="285" t="s">
        <v>650</v>
      </c>
      <c r="D116" s="246" t="s">
        <v>1798</v>
      </c>
      <c r="E116" s="285" t="s">
        <v>1799</v>
      </c>
      <c r="F116" s="285"/>
      <c r="G116" s="285" t="s">
        <v>1795</v>
      </c>
      <c r="H116" s="235">
        <v>3486</v>
      </c>
      <c r="I116" s="235">
        <v>144</v>
      </c>
      <c r="J116" s="235">
        <v>36</v>
      </c>
      <c r="K116" s="235">
        <v>145</v>
      </c>
      <c r="L116" s="235">
        <v>10</v>
      </c>
      <c r="M116" s="235">
        <v>3</v>
      </c>
      <c r="N116" s="235">
        <v>3450</v>
      </c>
      <c r="O116" s="235"/>
      <c r="P116" s="235">
        <v>500</v>
      </c>
      <c r="Q116" s="236" t="s">
        <v>1797</v>
      </c>
      <c r="R116" s="236"/>
      <c r="S116" s="237">
        <v>1995</v>
      </c>
      <c r="T116" s="236"/>
      <c r="U116" s="236"/>
      <c r="V116" s="236"/>
      <c r="W116" s="236"/>
      <c r="X116" s="235">
        <v>71</v>
      </c>
      <c r="Y116" s="236"/>
      <c r="Z116" s="236"/>
      <c r="AA116" s="236"/>
      <c r="AB116" s="236"/>
      <c r="AC116" s="236"/>
      <c r="AD116" s="236"/>
      <c r="AE116" s="236"/>
      <c r="AF116" s="236"/>
      <c r="AG116" s="236"/>
      <c r="AH116" s="236"/>
      <c r="AI116" s="236"/>
      <c r="AJ116" s="236"/>
      <c r="AK116" s="236"/>
      <c r="AL116" s="236"/>
      <c r="AM116" s="236"/>
      <c r="AN116" s="236"/>
      <c r="AO116" s="236"/>
      <c r="AP116" s="236"/>
      <c r="AQ116" s="236"/>
      <c r="AR116" s="236"/>
      <c r="AS116" s="236"/>
      <c r="AT116" s="236"/>
      <c r="AU116" s="236"/>
      <c r="AV116" s="236"/>
    </row>
    <row r="117" spans="1:48" s="50" customFormat="1" ht="24" customHeight="1">
      <c r="A117" s="283"/>
      <c r="B117" s="282" t="s">
        <v>57</v>
      </c>
      <c r="C117" s="285" t="s">
        <v>323</v>
      </c>
      <c r="D117" s="246" t="s">
        <v>13559</v>
      </c>
      <c r="E117" s="285" t="s">
        <v>323</v>
      </c>
      <c r="F117" s="285"/>
      <c r="G117" s="285" t="s">
        <v>1800</v>
      </c>
      <c r="H117" s="235">
        <v>9707</v>
      </c>
      <c r="I117" s="235">
        <v>475.2</v>
      </c>
      <c r="J117" s="235">
        <v>628.76</v>
      </c>
      <c r="K117" s="235">
        <v>145</v>
      </c>
      <c r="L117" s="235"/>
      <c r="M117" s="235">
        <v>28</v>
      </c>
      <c r="N117" s="235">
        <v>9200</v>
      </c>
      <c r="O117" s="235"/>
      <c r="P117" s="235"/>
      <c r="Q117" s="236"/>
      <c r="R117" s="236"/>
      <c r="S117" s="237">
        <v>2019</v>
      </c>
      <c r="T117" s="236"/>
      <c r="U117" s="236"/>
      <c r="V117" s="236"/>
      <c r="W117" s="236"/>
      <c r="X117" s="235">
        <v>2220</v>
      </c>
      <c r="Y117" s="236"/>
      <c r="Z117" s="236"/>
      <c r="AA117" s="236"/>
      <c r="AB117" s="236"/>
      <c r="AC117" s="236"/>
      <c r="AD117" s="236"/>
      <c r="AE117" s="236"/>
      <c r="AF117" s="236"/>
      <c r="AG117" s="236"/>
      <c r="AH117" s="236"/>
      <c r="AI117" s="236"/>
      <c r="AJ117" s="236"/>
      <c r="AK117" s="236"/>
      <c r="AL117" s="236"/>
      <c r="AM117" s="236"/>
      <c r="AN117" s="236"/>
      <c r="AO117" s="236"/>
      <c r="AP117" s="236"/>
      <c r="AQ117" s="236"/>
      <c r="AR117" s="236"/>
      <c r="AS117" s="236"/>
      <c r="AT117" s="236"/>
      <c r="AU117" s="236"/>
      <c r="AV117" s="236"/>
    </row>
    <row r="118" spans="1:48" s="50" customFormat="1" ht="24" customHeight="1">
      <c r="A118" s="283" t="s">
        <v>313</v>
      </c>
      <c r="B118" s="282" t="s">
        <v>57</v>
      </c>
      <c r="C118" s="285" t="s">
        <v>657</v>
      </c>
      <c r="D118" s="246" t="s">
        <v>1801</v>
      </c>
      <c r="E118" s="1666" t="s">
        <v>657</v>
      </c>
      <c r="F118" s="1666"/>
      <c r="G118" s="1666" t="s">
        <v>1795</v>
      </c>
      <c r="H118" s="235">
        <v>9776</v>
      </c>
      <c r="I118" s="235">
        <v>346</v>
      </c>
      <c r="J118" s="235">
        <v>332</v>
      </c>
      <c r="K118" s="235">
        <v>145</v>
      </c>
      <c r="L118" s="235">
        <v>1</v>
      </c>
      <c r="M118" s="235">
        <v>28</v>
      </c>
      <c r="N118" s="235">
        <v>5395</v>
      </c>
      <c r="O118" s="235"/>
      <c r="P118" s="235"/>
      <c r="Q118" s="1666" t="s">
        <v>1797</v>
      </c>
      <c r="R118" s="1666"/>
      <c r="S118" s="237">
        <v>2010</v>
      </c>
      <c r="T118" s="1666"/>
      <c r="U118" s="1666"/>
      <c r="V118" s="1666"/>
      <c r="W118" s="1666"/>
      <c r="X118" s="235">
        <v>1286</v>
      </c>
      <c r="Y118" s="236"/>
      <c r="Z118" s="236"/>
      <c r="AA118" s="236"/>
      <c r="AB118" s="236"/>
      <c r="AC118" s="236"/>
      <c r="AD118" s="236"/>
      <c r="AE118" s="236"/>
      <c r="AF118" s="236"/>
      <c r="AG118" s="236"/>
      <c r="AH118" s="236"/>
      <c r="AI118" s="236"/>
      <c r="AJ118" s="236"/>
      <c r="AK118" s="236"/>
      <c r="AL118" s="236"/>
      <c r="AM118" s="236"/>
      <c r="AN118" s="236"/>
      <c r="AO118" s="236"/>
      <c r="AP118" s="236"/>
      <c r="AQ118" s="236"/>
      <c r="AR118" s="236"/>
      <c r="AS118" s="236"/>
      <c r="AT118" s="236"/>
      <c r="AU118" s="236"/>
      <c r="AV118" s="236"/>
    </row>
    <row r="119" spans="1:48" s="50" customFormat="1" ht="24" customHeight="1">
      <c r="A119" s="283" t="s">
        <v>314</v>
      </c>
      <c r="B119" s="282" t="s">
        <v>57</v>
      </c>
      <c r="C119" s="285" t="s">
        <v>672</v>
      </c>
      <c r="D119" s="246" t="s">
        <v>1802</v>
      </c>
      <c r="E119" s="236" t="s">
        <v>672</v>
      </c>
      <c r="F119" s="236"/>
      <c r="G119" s="1666" t="s">
        <v>1795</v>
      </c>
      <c r="H119" s="235">
        <v>6804</v>
      </c>
      <c r="I119" s="235">
        <v>290</v>
      </c>
      <c r="J119" s="235">
        <v>290</v>
      </c>
      <c r="K119" s="235">
        <v>145</v>
      </c>
      <c r="L119" s="235">
        <v>25</v>
      </c>
      <c r="M119" s="235">
        <v>3</v>
      </c>
      <c r="N119" s="235">
        <v>3596</v>
      </c>
      <c r="O119" s="235"/>
      <c r="P119" s="235">
        <v>200</v>
      </c>
      <c r="Q119" s="236"/>
      <c r="R119" s="236" t="s">
        <v>1804</v>
      </c>
      <c r="S119" s="237">
        <v>2006</v>
      </c>
      <c r="T119" s="236" t="s">
        <v>1805</v>
      </c>
      <c r="U119" s="236"/>
      <c r="V119" s="236"/>
      <c r="W119" s="236"/>
      <c r="X119" s="235">
        <v>851</v>
      </c>
      <c r="Y119" s="236"/>
      <c r="Z119" s="236"/>
      <c r="AA119" s="236"/>
      <c r="AB119" s="236"/>
      <c r="AC119" s="236"/>
      <c r="AD119" s="236"/>
      <c r="AE119" s="236"/>
      <c r="AF119" s="236"/>
      <c r="AG119" s="236"/>
      <c r="AH119" s="236"/>
      <c r="AI119" s="236"/>
      <c r="AJ119" s="236"/>
      <c r="AK119" s="236"/>
      <c r="AL119" s="236"/>
      <c r="AM119" s="236"/>
      <c r="AN119" s="236"/>
      <c r="AO119" s="236"/>
      <c r="AP119" s="236"/>
      <c r="AQ119" s="236"/>
      <c r="AR119" s="236"/>
      <c r="AS119" s="236"/>
      <c r="AT119" s="236"/>
      <c r="AU119" s="236"/>
      <c r="AV119" s="236"/>
    </row>
    <row r="120" spans="1:48" s="50" customFormat="1" ht="24" customHeight="1">
      <c r="A120" s="283" t="s">
        <v>315</v>
      </c>
      <c r="B120" s="282" t="s">
        <v>57</v>
      </c>
      <c r="C120" s="1666" t="s">
        <v>1200</v>
      </c>
      <c r="D120" s="246" t="s">
        <v>1806</v>
      </c>
      <c r="E120" s="1666" t="s">
        <v>1200</v>
      </c>
      <c r="F120" s="1666"/>
      <c r="G120" s="285" t="s">
        <v>1795</v>
      </c>
      <c r="H120" s="235">
        <v>8654</v>
      </c>
      <c r="I120" s="235">
        <v>468</v>
      </c>
      <c r="J120" s="235">
        <v>499</v>
      </c>
      <c r="K120" s="235">
        <v>145</v>
      </c>
      <c r="L120" s="235">
        <v>21</v>
      </c>
      <c r="M120" s="235">
        <v>21</v>
      </c>
      <c r="N120" s="235">
        <v>3045</v>
      </c>
      <c r="O120" s="235"/>
      <c r="P120" s="235">
        <v>300</v>
      </c>
      <c r="Q120" s="1666"/>
      <c r="R120" s="1666" t="s">
        <v>466</v>
      </c>
      <c r="S120" s="237">
        <v>1995</v>
      </c>
      <c r="T120" s="1666">
        <v>100</v>
      </c>
      <c r="U120" s="1666">
        <v>200</v>
      </c>
      <c r="V120" s="1666"/>
      <c r="W120" s="1666"/>
      <c r="X120" s="235">
        <v>732</v>
      </c>
      <c r="Y120" s="236"/>
      <c r="Z120" s="236"/>
      <c r="AA120" s="236"/>
      <c r="AB120" s="236"/>
      <c r="AC120" s="236"/>
      <c r="AD120" s="236"/>
      <c r="AE120" s="236"/>
      <c r="AF120" s="236"/>
      <c r="AG120" s="236"/>
      <c r="AH120" s="236"/>
      <c r="AI120" s="236"/>
      <c r="AJ120" s="236"/>
      <c r="AK120" s="236"/>
      <c r="AL120" s="236"/>
      <c r="AM120" s="236"/>
      <c r="AN120" s="236"/>
      <c r="AO120" s="236"/>
      <c r="AP120" s="236"/>
      <c r="AQ120" s="236"/>
      <c r="AR120" s="236"/>
      <c r="AS120" s="236"/>
      <c r="AT120" s="236"/>
      <c r="AU120" s="236"/>
      <c r="AV120" s="288"/>
    </row>
    <row r="121" spans="1:48" s="50" customFormat="1" ht="24" customHeight="1">
      <c r="A121" s="283" t="s">
        <v>316</v>
      </c>
      <c r="B121" s="282" t="s">
        <v>57</v>
      </c>
      <c r="C121" s="236" t="s">
        <v>1200</v>
      </c>
      <c r="D121" s="246" t="s">
        <v>1807</v>
      </c>
      <c r="E121" s="236" t="s">
        <v>1200</v>
      </c>
      <c r="F121" s="236"/>
      <c r="G121" s="285" t="s">
        <v>1795</v>
      </c>
      <c r="H121" s="235">
        <v>6876</v>
      </c>
      <c r="I121" s="235">
        <v>229</v>
      </c>
      <c r="J121" s="235">
        <v>229</v>
      </c>
      <c r="K121" s="235">
        <v>145</v>
      </c>
      <c r="L121" s="235">
        <v>21</v>
      </c>
      <c r="M121" s="235">
        <v>21</v>
      </c>
      <c r="N121" s="235"/>
      <c r="O121" s="235"/>
      <c r="P121" s="235">
        <v>300</v>
      </c>
      <c r="Q121" s="236"/>
      <c r="R121" s="236" t="s">
        <v>466</v>
      </c>
      <c r="S121" s="237">
        <v>2001</v>
      </c>
      <c r="T121" s="236">
        <v>150</v>
      </c>
      <c r="U121" s="236"/>
      <c r="V121" s="236"/>
      <c r="W121" s="236"/>
      <c r="X121" s="235">
        <v>150</v>
      </c>
      <c r="Y121" s="236"/>
      <c r="Z121" s="236"/>
      <c r="AA121" s="236"/>
      <c r="AB121" s="236"/>
      <c r="AC121" s="236"/>
      <c r="AD121" s="236"/>
      <c r="AE121" s="236"/>
      <c r="AF121" s="236"/>
      <c r="AG121" s="236"/>
      <c r="AH121" s="236"/>
      <c r="AI121" s="236"/>
      <c r="AJ121" s="236"/>
      <c r="AK121" s="236"/>
      <c r="AL121" s="236"/>
      <c r="AM121" s="236"/>
      <c r="AN121" s="236"/>
      <c r="AO121" s="236"/>
      <c r="AP121" s="236"/>
      <c r="AQ121" s="236"/>
      <c r="AR121" s="236"/>
      <c r="AS121" s="236"/>
      <c r="AT121" s="236"/>
      <c r="AU121" s="236"/>
      <c r="AV121" s="236"/>
    </row>
    <row r="122" spans="1:48" s="50" customFormat="1" ht="24" customHeight="1">
      <c r="A122" s="283" t="s">
        <v>317</v>
      </c>
      <c r="B122" s="282" t="s">
        <v>57</v>
      </c>
      <c r="C122" s="236" t="s">
        <v>1200</v>
      </c>
      <c r="D122" s="246" t="s">
        <v>11981</v>
      </c>
      <c r="E122" s="236" t="s">
        <v>1200</v>
      </c>
      <c r="F122" s="236"/>
      <c r="G122" s="285" t="s">
        <v>1795</v>
      </c>
      <c r="H122" s="235">
        <v>4300</v>
      </c>
      <c r="I122" s="235">
        <v>337</v>
      </c>
      <c r="J122" s="235">
        <v>337</v>
      </c>
      <c r="K122" s="235">
        <v>145</v>
      </c>
      <c r="L122" s="235">
        <v>21</v>
      </c>
      <c r="M122" s="235">
        <v>21</v>
      </c>
      <c r="N122" s="235"/>
      <c r="O122" s="235"/>
      <c r="P122" s="235">
        <v>300</v>
      </c>
      <c r="Q122" s="236"/>
      <c r="R122" s="236" t="s">
        <v>466</v>
      </c>
      <c r="S122" s="237">
        <v>2001</v>
      </c>
      <c r="T122" s="236">
        <v>800</v>
      </c>
      <c r="U122" s="236">
        <v>800</v>
      </c>
      <c r="V122" s="236">
        <v>1796</v>
      </c>
      <c r="W122" s="236"/>
      <c r="X122" s="235">
        <v>3246</v>
      </c>
      <c r="Y122" s="236"/>
      <c r="Z122" s="236"/>
      <c r="AA122" s="236"/>
      <c r="AB122" s="236"/>
      <c r="AC122" s="236"/>
      <c r="AD122" s="236"/>
      <c r="AE122" s="236"/>
      <c r="AF122" s="236"/>
      <c r="AG122" s="236" t="s">
        <v>610</v>
      </c>
      <c r="AH122" s="236">
        <v>2</v>
      </c>
      <c r="AI122" s="236">
        <v>1848</v>
      </c>
      <c r="AJ122" s="236" t="s">
        <v>1808</v>
      </c>
      <c r="AK122" s="236" t="s">
        <v>1809</v>
      </c>
      <c r="AL122" s="236" t="s">
        <v>1810</v>
      </c>
      <c r="AM122" s="236">
        <v>1</v>
      </c>
      <c r="AN122" s="236">
        <v>5742</v>
      </c>
      <c r="AO122" s="236" t="s">
        <v>1811</v>
      </c>
      <c r="AP122" s="236" t="s">
        <v>1809</v>
      </c>
      <c r="AQ122" s="236"/>
      <c r="AR122" s="236"/>
      <c r="AS122" s="236"/>
      <c r="AT122" s="236"/>
      <c r="AU122" s="236"/>
      <c r="AV122" s="236"/>
    </row>
    <row r="123" spans="1:48" s="50" customFormat="1" ht="24" customHeight="1">
      <c r="A123" s="283" t="s">
        <v>318</v>
      </c>
      <c r="B123" s="282" t="s">
        <v>57</v>
      </c>
      <c r="C123" s="1666" t="s">
        <v>1200</v>
      </c>
      <c r="D123" s="246" t="s">
        <v>1812</v>
      </c>
      <c r="E123" s="236" t="s">
        <v>1200</v>
      </c>
      <c r="F123" s="236"/>
      <c r="G123" s="285" t="s">
        <v>1795</v>
      </c>
      <c r="H123" s="235">
        <v>1381</v>
      </c>
      <c r="I123" s="235">
        <v>279</v>
      </c>
      <c r="J123" s="235">
        <v>261</v>
      </c>
      <c r="K123" s="235">
        <v>145</v>
      </c>
      <c r="L123" s="235">
        <v>21</v>
      </c>
      <c r="M123" s="235">
        <v>21</v>
      </c>
      <c r="N123" s="235"/>
      <c r="O123" s="235"/>
      <c r="P123" s="235">
        <v>300</v>
      </c>
      <c r="Q123" s="236"/>
      <c r="R123" s="236" t="s">
        <v>466</v>
      </c>
      <c r="S123" s="237">
        <v>2001</v>
      </c>
      <c r="T123" s="236">
        <v>150</v>
      </c>
      <c r="U123" s="236"/>
      <c r="V123" s="236"/>
      <c r="W123" s="236"/>
      <c r="X123" s="235">
        <v>150</v>
      </c>
      <c r="Y123" s="236"/>
      <c r="Z123" s="236"/>
      <c r="AA123" s="236"/>
      <c r="AB123" s="236"/>
      <c r="AC123" s="236"/>
      <c r="AD123" s="236"/>
      <c r="AE123" s="236"/>
      <c r="AF123" s="236"/>
      <c r="AG123" s="236"/>
      <c r="AH123" s="236"/>
      <c r="AI123" s="236"/>
      <c r="AJ123" s="236"/>
      <c r="AK123" s="236"/>
      <c r="AL123" s="236"/>
      <c r="AM123" s="236"/>
      <c r="AN123" s="236"/>
      <c r="AO123" s="236"/>
      <c r="AP123" s="236"/>
      <c r="AQ123" s="236"/>
      <c r="AR123" s="236"/>
      <c r="AS123" s="236"/>
      <c r="AT123" s="236"/>
      <c r="AU123" s="236"/>
      <c r="AV123" s="236"/>
    </row>
    <row r="124" spans="1:48" s="50" customFormat="1" ht="24" customHeight="1">
      <c r="A124" s="283" t="s">
        <v>118</v>
      </c>
      <c r="B124" s="282" t="s">
        <v>57</v>
      </c>
      <c r="C124" s="1666" t="s">
        <v>1200</v>
      </c>
      <c r="D124" s="246" t="s">
        <v>1813</v>
      </c>
      <c r="E124" s="1666" t="s">
        <v>1200</v>
      </c>
      <c r="F124" s="1666"/>
      <c r="G124" s="285" t="s">
        <v>1795</v>
      </c>
      <c r="H124" s="235">
        <v>11265</v>
      </c>
      <c r="I124" s="235">
        <v>455</v>
      </c>
      <c r="J124" s="235">
        <v>624</v>
      </c>
      <c r="K124" s="235">
        <v>145</v>
      </c>
      <c r="L124" s="235">
        <v>21</v>
      </c>
      <c r="M124" s="235">
        <v>21</v>
      </c>
      <c r="N124" s="235"/>
      <c r="O124" s="235"/>
      <c r="P124" s="235">
        <v>300</v>
      </c>
      <c r="Q124" s="236"/>
      <c r="R124" s="236" t="s">
        <v>466</v>
      </c>
      <c r="S124" s="237">
        <v>1998</v>
      </c>
      <c r="T124" s="236">
        <v>135</v>
      </c>
      <c r="U124" s="236">
        <v>400</v>
      </c>
      <c r="V124" s="236"/>
      <c r="W124" s="236"/>
      <c r="X124" s="235">
        <v>535</v>
      </c>
      <c r="Y124" s="236"/>
      <c r="Z124" s="236"/>
      <c r="AA124" s="236"/>
      <c r="AB124" s="236"/>
      <c r="AC124" s="236"/>
      <c r="AD124" s="236"/>
      <c r="AE124" s="236"/>
      <c r="AF124" s="236"/>
      <c r="AG124" s="236"/>
      <c r="AH124" s="236"/>
      <c r="AI124" s="236"/>
      <c r="AJ124" s="236"/>
      <c r="AK124" s="236"/>
      <c r="AL124" s="236"/>
      <c r="AM124" s="236"/>
      <c r="AN124" s="236"/>
      <c r="AO124" s="236"/>
      <c r="AP124" s="236"/>
      <c r="AQ124" s="236"/>
      <c r="AR124" s="236"/>
      <c r="AS124" s="236"/>
      <c r="AT124" s="236"/>
      <c r="AU124" s="236"/>
      <c r="AV124" s="236"/>
    </row>
    <row r="125" spans="1:48" s="50" customFormat="1" ht="24" customHeight="1">
      <c r="A125" s="283" t="s">
        <v>133</v>
      </c>
      <c r="B125" s="282" t="s">
        <v>57</v>
      </c>
      <c r="C125" s="236" t="s">
        <v>1200</v>
      </c>
      <c r="D125" s="246" t="s">
        <v>1814</v>
      </c>
      <c r="E125" s="236" t="s">
        <v>1200</v>
      </c>
      <c r="F125" s="236"/>
      <c r="G125" s="285" t="s">
        <v>1795</v>
      </c>
      <c r="H125" s="235">
        <v>7138</v>
      </c>
      <c r="I125" s="235">
        <v>364</v>
      </c>
      <c r="J125" s="235">
        <v>295</v>
      </c>
      <c r="K125" s="235">
        <v>145</v>
      </c>
      <c r="L125" s="235">
        <v>21</v>
      </c>
      <c r="M125" s="235">
        <v>21</v>
      </c>
      <c r="N125" s="235"/>
      <c r="O125" s="235"/>
      <c r="P125" s="235">
        <v>300</v>
      </c>
      <c r="Q125" s="236"/>
      <c r="R125" s="236"/>
      <c r="S125" s="237">
        <v>2004</v>
      </c>
      <c r="T125" s="236"/>
      <c r="U125" s="236"/>
      <c r="V125" s="236"/>
      <c r="W125" s="236"/>
      <c r="X125" s="235">
        <v>520</v>
      </c>
      <c r="Y125" s="236"/>
      <c r="Z125" s="236"/>
      <c r="AA125" s="236"/>
      <c r="AB125" s="236"/>
      <c r="AC125" s="236"/>
      <c r="AD125" s="236"/>
      <c r="AE125" s="236"/>
      <c r="AF125" s="236"/>
      <c r="AG125" s="236"/>
      <c r="AH125" s="236"/>
      <c r="AI125" s="236"/>
      <c r="AJ125" s="236"/>
      <c r="AK125" s="236"/>
      <c r="AL125" s="236"/>
      <c r="AM125" s="236"/>
      <c r="AN125" s="236"/>
      <c r="AO125" s="236"/>
      <c r="AP125" s="236"/>
      <c r="AQ125" s="236"/>
      <c r="AR125" s="236"/>
      <c r="AS125" s="236"/>
      <c r="AT125" s="236"/>
      <c r="AU125" s="236"/>
      <c r="AV125" s="236"/>
    </row>
    <row r="126" spans="1:48" s="50" customFormat="1" ht="24" customHeight="1">
      <c r="A126" s="283"/>
      <c r="B126" s="282" t="s">
        <v>57</v>
      </c>
      <c r="C126" s="1666" t="s">
        <v>1200</v>
      </c>
      <c r="D126" s="246" t="s">
        <v>11982</v>
      </c>
      <c r="E126" s="1666" t="s">
        <v>1200</v>
      </c>
      <c r="F126" s="1666"/>
      <c r="G126" s="285" t="s">
        <v>1200</v>
      </c>
      <c r="H126" s="235">
        <v>19236</v>
      </c>
      <c r="I126" s="235">
        <v>308</v>
      </c>
      <c r="J126" s="235">
        <v>276</v>
      </c>
      <c r="K126" s="235">
        <v>145</v>
      </c>
      <c r="L126" s="235">
        <v>21</v>
      </c>
      <c r="M126" s="235">
        <v>21</v>
      </c>
      <c r="N126" s="235"/>
      <c r="O126" s="235"/>
      <c r="P126" s="235">
        <v>300</v>
      </c>
      <c r="Q126" s="1666"/>
      <c r="R126" s="1666"/>
      <c r="S126" s="237">
        <v>2015</v>
      </c>
      <c r="T126" s="1666"/>
      <c r="U126" s="1666"/>
      <c r="V126" s="1666"/>
      <c r="W126" s="1666"/>
      <c r="X126" s="235">
        <v>742</v>
      </c>
      <c r="Y126" s="1666"/>
      <c r="Z126" s="1666"/>
      <c r="AA126" s="1666"/>
      <c r="AB126" s="1666"/>
      <c r="AC126" s="1666"/>
      <c r="AD126" s="1666"/>
      <c r="AE126" s="1666"/>
      <c r="AF126" s="1666"/>
      <c r="AG126" s="1666"/>
      <c r="AH126" s="1666"/>
      <c r="AI126" s="1666"/>
      <c r="AJ126" s="1666"/>
      <c r="AK126" s="1666"/>
      <c r="AL126" s="1666"/>
      <c r="AM126" s="1666"/>
      <c r="AN126" s="1666"/>
      <c r="AO126" s="1666"/>
      <c r="AP126" s="1666"/>
      <c r="AQ126" s="1666"/>
      <c r="AR126" s="1666"/>
      <c r="AS126" s="1666"/>
      <c r="AT126" s="1666"/>
      <c r="AU126" s="1666"/>
      <c r="AV126" s="1666"/>
    </row>
    <row r="127" spans="1:48" s="88" customFormat="1" ht="24" customHeight="1">
      <c r="A127" s="289"/>
      <c r="B127" s="282" t="s">
        <v>57</v>
      </c>
      <c r="C127" s="236" t="s">
        <v>1200</v>
      </c>
      <c r="D127" s="246" t="s">
        <v>11983</v>
      </c>
      <c r="E127" s="236" t="s">
        <v>1200</v>
      </c>
      <c r="F127" s="236"/>
      <c r="G127" s="285" t="s">
        <v>1200</v>
      </c>
      <c r="H127" s="235">
        <v>3787</v>
      </c>
      <c r="I127" s="235">
        <v>361</v>
      </c>
      <c r="J127" s="235">
        <v>361</v>
      </c>
      <c r="K127" s="235">
        <v>145</v>
      </c>
      <c r="L127" s="235">
        <v>1</v>
      </c>
      <c r="M127" s="235">
        <v>14</v>
      </c>
      <c r="N127" s="235"/>
      <c r="O127" s="235"/>
      <c r="P127" s="235"/>
      <c r="Q127" s="236"/>
      <c r="R127" s="236"/>
      <c r="S127" s="237">
        <v>2000</v>
      </c>
      <c r="T127" s="236"/>
      <c r="U127" s="236"/>
      <c r="V127" s="236"/>
      <c r="W127" s="236"/>
      <c r="X127" s="235"/>
      <c r="Y127" s="236"/>
      <c r="Z127" s="236"/>
      <c r="AA127" s="236"/>
      <c r="AB127" s="236"/>
      <c r="AC127" s="236"/>
      <c r="AD127" s="236"/>
      <c r="AE127" s="236"/>
      <c r="AF127" s="236"/>
      <c r="AG127" s="236"/>
      <c r="AH127" s="236"/>
      <c r="AI127" s="236"/>
      <c r="AJ127" s="236"/>
      <c r="AK127" s="236"/>
      <c r="AL127" s="236"/>
      <c r="AM127" s="236"/>
      <c r="AN127" s="236"/>
      <c r="AO127" s="236"/>
      <c r="AP127" s="236"/>
      <c r="AQ127" s="236"/>
      <c r="AR127" s="236"/>
      <c r="AS127" s="236"/>
      <c r="AT127" s="236"/>
      <c r="AU127" s="236"/>
      <c r="AV127" s="236"/>
    </row>
    <row r="128" spans="1:48" s="50" customFormat="1" ht="24" customHeight="1">
      <c r="A128" s="283" t="s">
        <v>134</v>
      </c>
      <c r="B128" s="282" t="s">
        <v>57</v>
      </c>
      <c r="C128" s="1666" t="s">
        <v>4855</v>
      </c>
      <c r="D128" s="246" t="s">
        <v>11984</v>
      </c>
      <c r="E128" s="1666" t="s">
        <v>4855</v>
      </c>
      <c r="F128" s="1666"/>
      <c r="G128" s="285" t="s">
        <v>1795</v>
      </c>
      <c r="H128" s="235">
        <v>5990</v>
      </c>
      <c r="I128" s="235">
        <v>454</v>
      </c>
      <c r="J128" s="235">
        <v>454</v>
      </c>
      <c r="K128" s="235">
        <v>145</v>
      </c>
      <c r="L128" s="235"/>
      <c r="M128" s="235">
        <v>21</v>
      </c>
      <c r="N128" s="235"/>
      <c r="O128" s="235"/>
      <c r="P128" s="235">
        <v>500</v>
      </c>
      <c r="Q128" s="1666"/>
      <c r="R128" s="1666"/>
      <c r="S128" s="237">
        <v>2011</v>
      </c>
      <c r="T128" s="1666" t="s">
        <v>11985</v>
      </c>
      <c r="U128" s="1666"/>
      <c r="V128" s="1666"/>
      <c r="W128" s="1666"/>
      <c r="X128" s="235">
        <v>289</v>
      </c>
      <c r="Y128" s="236"/>
      <c r="Z128" s="236"/>
      <c r="AA128" s="236"/>
      <c r="AB128" s="236"/>
      <c r="AC128" s="236"/>
      <c r="AD128" s="236"/>
      <c r="AE128" s="236"/>
      <c r="AF128" s="236"/>
      <c r="AG128" s="236"/>
      <c r="AH128" s="236"/>
      <c r="AI128" s="236"/>
      <c r="AJ128" s="236"/>
      <c r="AK128" s="236"/>
      <c r="AL128" s="236"/>
      <c r="AM128" s="236"/>
      <c r="AN128" s="236"/>
      <c r="AO128" s="236"/>
      <c r="AP128" s="236"/>
      <c r="AQ128" s="236"/>
      <c r="AR128" s="236"/>
      <c r="AS128" s="236"/>
      <c r="AT128" s="236"/>
      <c r="AU128" s="236"/>
      <c r="AV128" s="236"/>
    </row>
    <row r="129" spans="1:48" s="50" customFormat="1" ht="24" customHeight="1">
      <c r="A129" s="281" t="s">
        <v>135</v>
      </c>
      <c r="B129" s="282" t="s">
        <v>57</v>
      </c>
      <c r="C129" s="236" t="s">
        <v>4855</v>
      </c>
      <c r="D129" s="246" t="s">
        <v>11986</v>
      </c>
      <c r="E129" s="236" t="s">
        <v>4855</v>
      </c>
      <c r="F129" s="1666"/>
      <c r="G129" s="285" t="s">
        <v>1795</v>
      </c>
      <c r="H129" s="235">
        <v>13797</v>
      </c>
      <c r="I129" s="235">
        <v>210</v>
      </c>
      <c r="J129" s="1601">
        <v>210</v>
      </c>
      <c r="K129" s="235">
        <v>110</v>
      </c>
      <c r="L129" s="235"/>
      <c r="M129" s="235">
        <v>21</v>
      </c>
      <c r="N129" s="235"/>
      <c r="O129" s="235"/>
      <c r="P129" s="235">
        <v>300</v>
      </c>
      <c r="Q129" s="236"/>
      <c r="R129" s="236"/>
      <c r="S129" s="237">
        <v>1990</v>
      </c>
      <c r="T129" s="236" t="s">
        <v>11987</v>
      </c>
      <c r="U129" s="236"/>
      <c r="V129" s="236"/>
      <c r="W129" s="236"/>
      <c r="X129" s="235">
        <v>78</v>
      </c>
      <c r="Y129" s="1666"/>
      <c r="Z129" s="1666"/>
      <c r="AA129" s="236"/>
      <c r="AB129" s="236"/>
      <c r="AC129" s="236"/>
      <c r="AD129" s="236"/>
      <c r="AE129" s="236"/>
      <c r="AF129" s="236"/>
      <c r="AG129" s="236"/>
      <c r="AH129" s="236"/>
      <c r="AI129" s="236"/>
      <c r="AJ129" s="236"/>
      <c r="AK129" s="236"/>
      <c r="AL129" s="236"/>
      <c r="AM129" s="1666"/>
      <c r="AN129" s="1666"/>
      <c r="AO129" s="1666"/>
      <c r="AP129" s="1666"/>
      <c r="AQ129" s="1666"/>
      <c r="AR129" s="1666"/>
      <c r="AS129" s="1666"/>
      <c r="AT129" s="1666"/>
      <c r="AU129" s="1666"/>
      <c r="AV129" s="1666"/>
    </row>
    <row r="130" spans="1:48" s="50" customFormat="1" ht="24" customHeight="1">
      <c r="A130" s="283" t="s">
        <v>136</v>
      </c>
      <c r="B130" s="282" t="s">
        <v>57</v>
      </c>
      <c r="C130" s="236" t="s">
        <v>4855</v>
      </c>
      <c r="D130" s="237" t="s">
        <v>11988</v>
      </c>
      <c r="E130" s="236" t="s">
        <v>4855</v>
      </c>
      <c r="F130" s="236"/>
      <c r="G130" s="285" t="s">
        <v>1795</v>
      </c>
      <c r="H130" s="235">
        <v>8914</v>
      </c>
      <c r="I130" s="235">
        <v>97</v>
      </c>
      <c r="J130" s="235">
        <v>97</v>
      </c>
      <c r="K130" s="235">
        <v>110</v>
      </c>
      <c r="L130" s="235"/>
      <c r="M130" s="235">
        <v>21</v>
      </c>
      <c r="N130" s="235"/>
      <c r="O130" s="235"/>
      <c r="P130" s="235">
        <v>300</v>
      </c>
      <c r="Q130" s="236"/>
      <c r="R130" s="236"/>
      <c r="S130" s="237">
        <v>2002</v>
      </c>
      <c r="T130" s="236"/>
      <c r="U130" s="236"/>
      <c r="V130" s="236"/>
      <c r="W130" s="236"/>
      <c r="X130" s="235">
        <v>168</v>
      </c>
      <c r="Y130" s="236"/>
      <c r="Z130" s="236"/>
      <c r="AA130" s="236"/>
      <c r="AB130" s="236"/>
      <c r="AC130" s="236"/>
      <c r="AD130" s="236"/>
      <c r="AE130" s="236"/>
      <c r="AF130" s="236"/>
      <c r="AG130" s="236"/>
      <c r="AH130" s="236"/>
      <c r="AI130" s="236"/>
      <c r="AJ130" s="236"/>
      <c r="AK130" s="236"/>
      <c r="AL130" s="236"/>
      <c r="AM130" s="236"/>
      <c r="AN130" s="236"/>
      <c r="AO130" s="236"/>
      <c r="AP130" s="236"/>
      <c r="AQ130" s="236"/>
      <c r="AR130" s="236"/>
      <c r="AS130" s="236"/>
      <c r="AT130" s="236"/>
      <c r="AU130" s="236"/>
      <c r="AV130" s="236"/>
    </row>
    <row r="131" spans="1:48" s="50" customFormat="1" ht="24" customHeight="1">
      <c r="A131" s="283" t="s">
        <v>167</v>
      </c>
      <c r="B131" s="282" t="s">
        <v>57</v>
      </c>
      <c r="C131" s="1666" t="s">
        <v>4855</v>
      </c>
      <c r="D131" s="237" t="s">
        <v>11989</v>
      </c>
      <c r="E131" s="1666" t="s">
        <v>4855</v>
      </c>
      <c r="F131" s="1666"/>
      <c r="G131" s="285" t="s">
        <v>1795</v>
      </c>
      <c r="H131" s="235">
        <v>8746</v>
      </c>
      <c r="I131" s="235">
        <v>256</v>
      </c>
      <c r="J131" s="235">
        <v>256</v>
      </c>
      <c r="K131" s="235">
        <v>110</v>
      </c>
      <c r="L131" s="235">
        <v>2</v>
      </c>
      <c r="M131" s="235">
        <v>28</v>
      </c>
      <c r="N131" s="235">
        <v>6160</v>
      </c>
      <c r="O131" s="235"/>
      <c r="P131" s="235">
        <v>400</v>
      </c>
      <c r="Q131" s="236"/>
      <c r="R131" s="236"/>
      <c r="S131" s="237">
        <v>2009</v>
      </c>
      <c r="T131" s="236"/>
      <c r="U131" s="236"/>
      <c r="V131" s="236"/>
      <c r="W131" s="236"/>
      <c r="X131" s="235">
        <v>700</v>
      </c>
      <c r="Y131" s="1666"/>
      <c r="Z131" s="1666"/>
      <c r="AA131" s="236"/>
      <c r="AB131" s="236"/>
      <c r="AC131" s="236"/>
      <c r="AD131" s="236"/>
      <c r="AE131" s="236"/>
      <c r="AF131" s="236"/>
      <c r="AG131" s="236"/>
      <c r="AH131" s="236"/>
      <c r="AI131" s="236"/>
      <c r="AJ131" s="236"/>
      <c r="AK131" s="236"/>
      <c r="AL131" s="236"/>
      <c r="AM131" s="236"/>
      <c r="AN131" s="236"/>
      <c r="AO131" s="236"/>
      <c r="AP131" s="236"/>
      <c r="AQ131" s="236"/>
      <c r="AR131" s="236"/>
      <c r="AS131" s="236"/>
      <c r="AT131" s="236"/>
      <c r="AU131" s="236"/>
      <c r="AV131" s="236"/>
    </row>
    <row r="132" spans="1:48" s="50" customFormat="1" ht="24" customHeight="1">
      <c r="A132" s="283" t="s">
        <v>168</v>
      </c>
      <c r="B132" s="282" t="s">
        <v>57</v>
      </c>
      <c r="C132" s="290" t="s">
        <v>679</v>
      </c>
      <c r="D132" s="291" t="s">
        <v>1815</v>
      </c>
      <c r="E132" s="290" t="s">
        <v>679</v>
      </c>
      <c r="F132" s="290"/>
      <c r="G132" s="292" t="s">
        <v>1795</v>
      </c>
      <c r="H132" s="1664">
        <v>11711</v>
      </c>
      <c r="I132" s="1664">
        <v>288</v>
      </c>
      <c r="J132" s="1664">
        <v>488.45</v>
      </c>
      <c r="K132" s="1664">
        <v>145</v>
      </c>
      <c r="L132" s="1664">
        <v>2.5</v>
      </c>
      <c r="M132" s="1664">
        <v>21</v>
      </c>
      <c r="N132" s="1664">
        <v>7827</v>
      </c>
      <c r="O132" s="1664"/>
      <c r="P132" s="1664"/>
      <c r="Q132" s="290"/>
      <c r="R132" s="290"/>
      <c r="S132" s="294">
        <v>1997</v>
      </c>
      <c r="T132" s="290">
        <v>251</v>
      </c>
      <c r="U132" s="290">
        <v>117</v>
      </c>
      <c r="V132" s="290">
        <v>37</v>
      </c>
      <c r="W132" s="290"/>
      <c r="X132" s="1664">
        <v>514</v>
      </c>
      <c r="Y132" s="236"/>
      <c r="Z132" s="236"/>
      <c r="AA132" s="236"/>
      <c r="AB132" s="236"/>
      <c r="AC132" s="236"/>
      <c r="AD132" s="236"/>
      <c r="AE132" s="236"/>
      <c r="AF132" s="236" t="s">
        <v>1816</v>
      </c>
      <c r="AG132" s="236"/>
      <c r="AH132" s="236"/>
      <c r="AI132" s="236"/>
      <c r="AJ132" s="236"/>
      <c r="AK132" s="236"/>
      <c r="AL132" s="236"/>
      <c r="AM132" s="236"/>
      <c r="AN132" s="236"/>
      <c r="AO132" s="236"/>
      <c r="AP132" s="236"/>
      <c r="AQ132" s="236"/>
      <c r="AR132" s="236"/>
      <c r="AS132" s="236"/>
      <c r="AT132" s="236"/>
      <c r="AU132" s="236"/>
      <c r="AV132" s="236"/>
    </row>
    <row r="133" spans="1:48" s="50" customFormat="1" ht="24" customHeight="1">
      <c r="A133" s="283" t="s">
        <v>174</v>
      </c>
      <c r="B133" s="282" t="s">
        <v>57</v>
      </c>
      <c r="C133" s="236" t="s">
        <v>680</v>
      </c>
      <c r="D133" s="246" t="s">
        <v>1817</v>
      </c>
      <c r="E133" s="236" t="s">
        <v>680</v>
      </c>
      <c r="F133" s="236"/>
      <c r="G133" s="285" t="s">
        <v>1795</v>
      </c>
      <c r="H133" s="235">
        <v>9750</v>
      </c>
      <c r="I133" s="235">
        <v>369</v>
      </c>
      <c r="J133" s="235">
        <v>580</v>
      </c>
      <c r="K133" s="235">
        <v>145</v>
      </c>
      <c r="L133" s="235">
        <v>28</v>
      </c>
      <c r="M133" s="235">
        <v>28</v>
      </c>
      <c r="N133" s="235"/>
      <c r="O133" s="235"/>
      <c r="P133" s="235">
        <v>300</v>
      </c>
      <c r="Q133" s="236"/>
      <c r="R133" s="236"/>
      <c r="S133" s="237">
        <v>2004</v>
      </c>
      <c r="T133" s="236"/>
      <c r="U133" s="236"/>
      <c r="V133" s="236"/>
      <c r="W133" s="236"/>
      <c r="X133" s="235">
        <v>433</v>
      </c>
      <c r="Y133" s="236"/>
      <c r="Z133" s="236"/>
      <c r="AA133" s="236"/>
      <c r="AB133" s="236"/>
      <c r="AC133" s="236"/>
      <c r="AD133" s="236"/>
      <c r="AE133" s="236"/>
      <c r="AF133" s="236"/>
      <c r="AG133" s="236"/>
      <c r="AH133" s="236"/>
      <c r="AI133" s="236"/>
      <c r="AJ133" s="236"/>
      <c r="AK133" s="236"/>
      <c r="AL133" s="236"/>
      <c r="AM133" s="236"/>
      <c r="AN133" s="236"/>
      <c r="AO133" s="236"/>
      <c r="AP133" s="236"/>
      <c r="AQ133" s="236"/>
      <c r="AR133" s="236"/>
      <c r="AS133" s="236"/>
      <c r="AT133" s="236"/>
      <c r="AU133" s="236"/>
      <c r="AV133" s="236"/>
    </row>
    <row r="134" spans="1:48" s="50" customFormat="1" ht="24" customHeight="1">
      <c r="A134" s="283" t="s">
        <v>175</v>
      </c>
      <c r="B134" s="282" t="s">
        <v>57</v>
      </c>
      <c r="C134" s="267" t="s">
        <v>683</v>
      </c>
      <c r="D134" s="240" t="s">
        <v>1818</v>
      </c>
      <c r="E134" s="267" t="s">
        <v>683</v>
      </c>
      <c r="F134" s="267"/>
      <c r="G134" s="267" t="s">
        <v>1819</v>
      </c>
      <c r="H134" s="1665">
        <v>12300</v>
      </c>
      <c r="I134" s="1665">
        <v>231</v>
      </c>
      <c r="J134" s="1665">
        <v>231</v>
      </c>
      <c r="K134" s="1665">
        <v>160</v>
      </c>
      <c r="L134" s="1665">
        <v>1</v>
      </c>
      <c r="M134" s="1665">
        <v>3</v>
      </c>
      <c r="N134" s="1665">
        <v>4000</v>
      </c>
      <c r="O134" s="1665"/>
      <c r="P134" s="1665">
        <v>1000</v>
      </c>
      <c r="Q134" s="267"/>
      <c r="R134" s="267"/>
      <c r="S134" s="270">
        <v>1998</v>
      </c>
      <c r="T134" s="267">
        <v>271</v>
      </c>
      <c r="U134" s="267">
        <v>103</v>
      </c>
      <c r="V134" s="267">
        <v>6</v>
      </c>
      <c r="W134" s="267"/>
      <c r="X134" s="1665">
        <v>380</v>
      </c>
      <c r="Y134" s="236">
        <v>2000</v>
      </c>
      <c r="Z134" s="236">
        <v>2002</v>
      </c>
      <c r="AA134" s="236"/>
      <c r="AB134" s="236"/>
      <c r="AC134" s="236">
        <v>2</v>
      </c>
      <c r="AD134" s="236"/>
      <c r="AE134" s="236"/>
      <c r="AF134" s="236" t="s">
        <v>1820</v>
      </c>
      <c r="AG134" s="236"/>
      <c r="AH134" s="236"/>
      <c r="AI134" s="236"/>
      <c r="AJ134" s="236"/>
      <c r="AK134" s="236"/>
      <c r="AL134" s="236"/>
      <c r="AM134" s="236"/>
      <c r="AN134" s="236"/>
      <c r="AO134" s="236"/>
      <c r="AP134" s="236"/>
      <c r="AQ134" s="236"/>
      <c r="AR134" s="236"/>
      <c r="AS134" s="236"/>
      <c r="AT134" s="236"/>
      <c r="AU134" s="236"/>
      <c r="AV134" s="1666"/>
    </row>
    <row r="135" spans="1:48" s="50" customFormat="1" ht="24" customHeight="1">
      <c r="A135" s="283" t="s">
        <v>176</v>
      </c>
      <c r="B135" s="282" t="s">
        <v>57</v>
      </c>
      <c r="C135" s="1666" t="s">
        <v>683</v>
      </c>
      <c r="D135" s="246" t="s">
        <v>1821</v>
      </c>
      <c r="E135" s="1666" t="s">
        <v>683</v>
      </c>
      <c r="F135" s="1666"/>
      <c r="G135" s="1666" t="s">
        <v>1822</v>
      </c>
      <c r="H135" s="235">
        <v>12535</v>
      </c>
      <c r="I135" s="235">
        <v>198</v>
      </c>
      <c r="J135" s="235">
        <v>198.4</v>
      </c>
      <c r="K135" s="235">
        <v>145</v>
      </c>
      <c r="L135" s="235"/>
      <c r="M135" s="235">
        <v>3</v>
      </c>
      <c r="N135" s="235"/>
      <c r="O135" s="235"/>
      <c r="P135" s="235"/>
      <c r="Q135" s="236"/>
      <c r="R135" s="236"/>
      <c r="S135" s="237">
        <v>2008</v>
      </c>
      <c r="T135" s="236"/>
      <c r="U135" s="236"/>
      <c r="V135" s="236"/>
      <c r="W135" s="236"/>
      <c r="X135" s="235">
        <v>220</v>
      </c>
      <c r="Y135" s="236"/>
      <c r="Z135" s="236"/>
      <c r="AA135" s="236"/>
      <c r="AB135" s="236"/>
      <c r="AC135" s="236"/>
      <c r="AD135" s="236"/>
      <c r="AE135" s="236"/>
      <c r="AF135" s="236"/>
      <c r="AG135" s="236"/>
      <c r="AH135" s="236"/>
      <c r="AI135" s="236"/>
      <c r="AJ135" s="236"/>
      <c r="AK135" s="236"/>
      <c r="AL135" s="236"/>
      <c r="AM135" s="236"/>
      <c r="AN135" s="236"/>
      <c r="AO135" s="236"/>
      <c r="AP135" s="236"/>
      <c r="AQ135" s="236"/>
      <c r="AR135" s="236"/>
      <c r="AS135" s="236"/>
      <c r="AT135" s="236"/>
      <c r="AU135" s="236"/>
      <c r="AV135" s="236"/>
    </row>
    <row r="136" spans="1:48" s="50" customFormat="1" ht="24" customHeight="1">
      <c r="A136" s="283"/>
      <c r="B136" s="282" t="s">
        <v>57</v>
      </c>
      <c r="C136" s="1666" t="s">
        <v>692</v>
      </c>
      <c r="D136" s="246" t="s">
        <v>1823</v>
      </c>
      <c r="E136" s="1666" t="s">
        <v>692</v>
      </c>
      <c r="F136" s="1666"/>
      <c r="G136" s="1666" t="s">
        <v>4882</v>
      </c>
      <c r="H136" s="235">
        <v>94660</v>
      </c>
      <c r="I136" s="235">
        <v>224</v>
      </c>
      <c r="J136" s="235">
        <v>224</v>
      </c>
      <c r="K136" s="235">
        <v>145</v>
      </c>
      <c r="L136" s="235">
        <v>1</v>
      </c>
      <c r="M136" s="235">
        <v>21</v>
      </c>
      <c r="N136" s="235">
        <v>5800</v>
      </c>
      <c r="O136" s="235">
        <v>50</v>
      </c>
      <c r="P136" s="235">
        <v>100</v>
      </c>
      <c r="Q136" s="236" t="s">
        <v>173</v>
      </c>
      <c r="R136" s="236"/>
      <c r="S136" s="237">
        <v>2009</v>
      </c>
      <c r="T136" s="236"/>
      <c r="U136" s="236"/>
      <c r="V136" s="236"/>
      <c r="W136" s="236"/>
      <c r="X136" s="235">
        <v>1200</v>
      </c>
      <c r="Y136" s="236"/>
      <c r="Z136" s="236"/>
      <c r="AA136" s="236"/>
      <c r="AB136" s="236"/>
      <c r="AC136" s="236"/>
      <c r="AD136" s="236"/>
      <c r="AE136" s="236"/>
      <c r="AF136" s="236"/>
      <c r="AG136" s="236"/>
      <c r="AH136" s="236"/>
      <c r="AI136" s="236"/>
      <c r="AJ136" s="236"/>
      <c r="AK136" s="236"/>
      <c r="AL136" s="236"/>
      <c r="AM136" s="236"/>
      <c r="AN136" s="236"/>
      <c r="AO136" s="236"/>
      <c r="AP136" s="236"/>
      <c r="AQ136" s="236"/>
      <c r="AR136" s="236"/>
      <c r="AS136" s="236"/>
      <c r="AT136" s="236"/>
      <c r="AU136" s="236"/>
      <c r="AV136" s="236"/>
    </row>
    <row r="137" spans="1:48" s="50" customFormat="1" ht="24" customHeight="1">
      <c r="A137" s="283" t="s">
        <v>177</v>
      </c>
      <c r="B137" s="282" t="s">
        <v>57</v>
      </c>
      <c r="C137" s="1666" t="s">
        <v>695</v>
      </c>
      <c r="D137" s="246" t="s">
        <v>1824</v>
      </c>
      <c r="E137" s="1666" t="s">
        <v>695</v>
      </c>
      <c r="F137" s="1666"/>
      <c r="G137" s="285" t="s">
        <v>1795</v>
      </c>
      <c r="H137" s="235">
        <v>7020</v>
      </c>
      <c r="I137" s="235">
        <v>289</v>
      </c>
      <c r="J137" s="235">
        <v>332</v>
      </c>
      <c r="K137" s="235">
        <v>145</v>
      </c>
      <c r="L137" s="235">
        <v>8</v>
      </c>
      <c r="M137" s="235">
        <v>32</v>
      </c>
      <c r="N137" s="235">
        <v>2971</v>
      </c>
      <c r="O137" s="235"/>
      <c r="P137" s="235"/>
      <c r="Q137" s="236"/>
      <c r="R137" s="236"/>
      <c r="S137" s="237">
        <v>2000</v>
      </c>
      <c r="T137" s="236">
        <v>531</v>
      </c>
      <c r="U137" s="236">
        <v>150</v>
      </c>
      <c r="V137" s="236"/>
      <c r="W137" s="236"/>
      <c r="X137" s="235">
        <v>681</v>
      </c>
      <c r="Y137" s="236"/>
      <c r="Z137" s="236"/>
      <c r="AA137" s="236"/>
      <c r="AB137" s="236"/>
      <c r="AC137" s="236"/>
      <c r="AD137" s="236"/>
      <c r="AE137" s="236"/>
      <c r="AF137" s="236"/>
      <c r="AG137" s="236"/>
      <c r="AH137" s="236"/>
      <c r="AI137" s="236"/>
      <c r="AJ137" s="236"/>
      <c r="AK137" s="236"/>
      <c r="AL137" s="236"/>
      <c r="AM137" s="236"/>
      <c r="AN137" s="236"/>
      <c r="AO137" s="236"/>
      <c r="AP137" s="236"/>
      <c r="AQ137" s="236"/>
      <c r="AR137" s="236"/>
      <c r="AS137" s="236"/>
      <c r="AT137" s="236"/>
      <c r="AU137" s="236"/>
      <c r="AV137" s="236"/>
    </row>
    <row r="138" spans="1:48" s="50" customFormat="1" ht="24" customHeight="1">
      <c r="A138" s="283"/>
      <c r="B138" s="282" t="s">
        <v>57</v>
      </c>
      <c r="C138" s="236" t="s">
        <v>705</v>
      </c>
      <c r="D138" s="246" t="s">
        <v>1825</v>
      </c>
      <c r="E138" s="236" t="s">
        <v>705</v>
      </c>
      <c r="F138" s="1666"/>
      <c r="G138" s="285" t="s">
        <v>1795</v>
      </c>
      <c r="H138" s="235">
        <v>4029</v>
      </c>
      <c r="I138" s="235">
        <v>394</v>
      </c>
      <c r="J138" s="235">
        <v>394</v>
      </c>
      <c r="K138" s="235">
        <v>145</v>
      </c>
      <c r="L138" s="235">
        <v>0.6</v>
      </c>
      <c r="M138" s="235">
        <v>28</v>
      </c>
      <c r="N138" s="235">
        <v>3054</v>
      </c>
      <c r="O138" s="235"/>
      <c r="P138" s="235"/>
      <c r="Q138" s="236"/>
      <c r="R138" s="236"/>
      <c r="S138" s="237">
        <v>2017</v>
      </c>
      <c r="T138" s="236"/>
      <c r="U138" s="236"/>
      <c r="V138" s="236"/>
      <c r="W138" s="236"/>
      <c r="X138" s="235">
        <v>1600</v>
      </c>
      <c r="Y138" s="1666">
        <v>19999</v>
      </c>
      <c r="Z138" s="1666"/>
      <c r="AA138" s="236"/>
      <c r="AB138" s="236"/>
      <c r="AC138" s="236"/>
      <c r="AD138" s="236"/>
      <c r="AE138" s="236"/>
      <c r="AF138" s="236"/>
      <c r="AG138" s="236"/>
      <c r="AH138" s="236"/>
      <c r="AI138" s="236"/>
      <c r="AJ138" s="236"/>
      <c r="AK138" s="236"/>
      <c r="AL138" s="236"/>
      <c r="AM138" s="1666"/>
      <c r="AN138" s="1666"/>
      <c r="AO138" s="1666"/>
      <c r="AP138" s="1666"/>
      <c r="AQ138" s="1666"/>
      <c r="AR138" s="1666"/>
      <c r="AS138" s="1666"/>
      <c r="AT138" s="1666"/>
      <c r="AU138" s="1666"/>
      <c r="AV138" s="1666"/>
    </row>
    <row r="139" spans="1:48" s="50" customFormat="1" ht="24" hidden="1" customHeight="1">
      <c r="A139" s="163" t="s">
        <v>255</v>
      </c>
      <c r="B139" s="242" t="s">
        <v>2266</v>
      </c>
      <c r="C139" s="231" t="s">
        <v>2298</v>
      </c>
      <c r="D139" s="246">
        <f>COUNTA(D140:D152)</f>
        <v>13</v>
      </c>
      <c r="E139" s="236"/>
      <c r="F139" s="236"/>
      <c r="G139" s="236"/>
      <c r="H139" s="235">
        <f>SUM(H140:H152)</f>
        <v>117388</v>
      </c>
      <c r="I139" s="235">
        <f>SUM(I140:I152)</f>
        <v>4121.66</v>
      </c>
      <c r="J139" s="235">
        <f>SUM(J140:J152)</f>
        <v>4105.47</v>
      </c>
      <c r="K139" s="235"/>
      <c r="L139" s="235"/>
      <c r="M139" s="235"/>
      <c r="N139" s="235"/>
      <c r="O139" s="235"/>
      <c r="P139" s="235"/>
      <c r="Q139" s="236"/>
      <c r="R139" s="236"/>
      <c r="S139" s="237"/>
      <c r="T139" s="236"/>
      <c r="U139" s="236"/>
      <c r="V139" s="236"/>
      <c r="W139" s="236"/>
      <c r="X139" s="235"/>
      <c r="Y139" s="236"/>
      <c r="Z139" s="236"/>
      <c r="AA139" s="236"/>
      <c r="AB139" s="236"/>
      <c r="AC139" s="236"/>
      <c r="AD139" s="236"/>
      <c r="AE139" s="236"/>
      <c r="AF139" s="236"/>
      <c r="AG139" s="236"/>
      <c r="AH139" s="236"/>
      <c r="AI139" s="236"/>
      <c r="AJ139" s="236"/>
      <c r="AK139" s="236"/>
      <c r="AL139" s="236"/>
      <c r="AM139" s="236"/>
      <c r="AN139" s="236"/>
      <c r="AO139" s="236"/>
      <c r="AP139" s="236"/>
      <c r="AQ139" s="236"/>
      <c r="AR139" s="236"/>
      <c r="AS139" s="236"/>
      <c r="AT139" s="236"/>
      <c r="AU139" s="236"/>
      <c r="AV139" s="236"/>
    </row>
    <row r="140" spans="1:48" s="50" customFormat="1" ht="24" hidden="1" customHeight="1">
      <c r="A140" s="163"/>
      <c r="B140" s="242"/>
      <c r="C140" s="231" t="s">
        <v>461</v>
      </c>
      <c r="D140" s="231" t="s">
        <v>11170</v>
      </c>
      <c r="E140" s="231" t="s">
        <v>5623</v>
      </c>
      <c r="F140" s="232" t="s">
        <v>464</v>
      </c>
      <c r="G140" s="231" t="s">
        <v>5247</v>
      </c>
      <c r="H140" s="235">
        <v>4350</v>
      </c>
      <c r="I140" s="235">
        <v>132</v>
      </c>
      <c r="J140" s="235">
        <v>230</v>
      </c>
      <c r="K140" s="295">
        <v>145</v>
      </c>
      <c r="L140" s="235">
        <v>10</v>
      </c>
      <c r="M140" s="235">
        <v>15</v>
      </c>
      <c r="N140" s="235">
        <v>4350</v>
      </c>
      <c r="O140" s="235"/>
      <c r="P140" s="235"/>
      <c r="Q140" s="236"/>
      <c r="R140" s="236" t="s">
        <v>466</v>
      </c>
      <c r="S140" s="237">
        <v>1990</v>
      </c>
      <c r="T140" s="236">
        <v>142</v>
      </c>
      <c r="U140" s="236">
        <v>142</v>
      </c>
      <c r="V140" s="236">
        <v>172</v>
      </c>
      <c r="W140" s="236"/>
      <c r="X140" s="235">
        <v>314</v>
      </c>
      <c r="Y140" s="231">
        <v>1997</v>
      </c>
      <c r="Z140" s="231">
        <v>2003</v>
      </c>
      <c r="AA140" s="236"/>
      <c r="AB140" s="236"/>
      <c r="AC140" s="236"/>
      <c r="AD140" s="236"/>
      <c r="AE140" s="236"/>
      <c r="AF140" s="236"/>
      <c r="AG140" s="236"/>
      <c r="AH140" s="236"/>
      <c r="AI140" s="236"/>
      <c r="AJ140" s="236"/>
      <c r="AK140" s="236"/>
      <c r="AL140" s="236"/>
      <c r="AM140" s="236"/>
      <c r="AN140" s="236"/>
      <c r="AO140" s="236"/>
      <c r="AP140" s="236"/>
      <c r="AQ140" s="236"/>
      <c r="AR140" s="236"/>
      <c r="AS140" s="236"/>
      <c r="AT140" s="236"/>
      <c r="AU140" s="236"/>
      <c r="AV140" s="236"/>
    </row>
    <row r="141" spans="1:48" s="50" customFormat="1" ht="24" hidden="1" customHeight="1">
      <c r="A141" s="163"/>
      <c r="B141" s="242"/>
      <c r="C141" s="231" t="s">
        <v>461</v>
      </c>
      <c r="D141" s="231" t="s">
        <v>5622</v>
      </c>
      <c r="E141" s="231" t="s">
        <v>5623</v>
      </c>
      <c r="F141" s="232"/>
      <c r="G141" s="231" t="s">
        <v>5247</v>
      </c>
      <c r="H141" s="235">
        <v>1590</v>
      </c>
      <c r="I141" s="235">
        <v>456</v>
      </c>
      <c r="J141" s="235">
        <v>338</v>
      </c>
      <c r="K141" s="235">
        <v>145</v>
      </c>
      <c r="L141" s="235">
        <v>0.9</v>
      </c>
      <c r="M141" s="235">
        <v>21</v>
      </c>
      <c r="N141" s="235">
        <v>1590</v>
      </c>
      <c r="O141" s="235"/>
      <c r="P141" s="235"/>
      <c r="Q141" s="236"/>
      <c r="R141" s="236" t="s">
        <v>466</v>
      </c>
      <c r="S141" s="237">
        <v>1998</v>
      </c>
      <c r="T141" s="236">
        <v>95</v>
      </c>
      <c r="U141" s="236"/>
      <c r="V141" s="236"/>
      <c r="W141" s="236"/>
      <c r="X141" s="235">
        <v>95</v>
      </c>
      <c r="Y141" s="231"/>
      <c r="Z141" s="231"/>
      <c r="AA141" s="236"/>
      <c r="AB141" s="236"/>
      <c r="AC141" s="236"/>
      <c r="AD141" s="236"/>
      <c r="AE141" s="236"/>
      <c r="AF141" s="236"/>
      <c r="AG141" s="236"/>
      <c r="AH141" s="236"/>
      <c r="AI141" s="236"/>
      <c r="AJ141" s="236"/>
      <c r="AK141" s="236"/>
      <c r="AL141" s="236"/>
      <c r="AM141" s="236"/>
      <c r="AN141" s="236"/>
      <c r="AO141" s="236"/>
      <c r="AP141" s="236"/>
      <c r="AQ141" s="236"/>
      <c r="AR141" s="236"/>
      <c r="AS141" s="236"/>
      <c r="AT141" s="236"/>
      <c r="AU141" s="236"/>
      <c r="AV141" s="231"/>
    </row>
    <row r="142" spans="1:48" s="50" customFormat="1" ht="24" hidden="1" customHeight="1">
      <c r="A142" s="163" t="s">
        <v>91</v>
      </c>
      <c r="B142" s="242"/>
      <c r="C142" s="231" t="s">
        <v>5183</v>
      </c>
      <c r="D142" s="231" t="s">
        <v>11171</v>
      </c>
      <c r="E142" s="231" t="s">
        <v>5183</v>
      </c>
      <c r="F142" s="231"/>
      <c r="G142" s="231" t="s">
        <v>1795</v>
      </c>
      <c r="H142" s="235">
        <v>4550</v>
      </c>
      <c r="I142" s="235">
        <v>398.76</v>
      </c>
      <c r="J142" s="235">
        <v>351</v>
      </c>
      <c r="K142" s="235">
        <v>145</v>
      </c>
      <c r="L142" s="235">
        <v>0.9</v>
      </c>
      <c r="M142" s="235">
        <v>21</v>
      </c>
      <c r="N142" s="235">
        <v>4550</v>
      </c>
      <c r="O142" s="235"/>
      <c r="P142" s="235"/>
      <c r="Q142" s="236"/>
      <c r="R142" s="236"/>
      <c r="S142" s="237">
        <v>1995</v>
      </c>
      <c r="T142" s="236">
        <v>409</v>
      </c>
      <c r="U142" s="236">
        <v>100</v>
      </c>
      <c r="V142" s="236"/>
      <c r="W142" s="236"/>
      <c r="X142" s="235">
        <v>509</v>
      </c>
      <c r="Y142" s="231"/>
      <c r="Z142" s="231"/>
      <c r="AA142" s="236"/>
      <c r="AB142" s="236"/>
      <c r="AC142" s="236"/>
      <c r="AD142" s="236"/>
      <c r="AE142" s="236"/>
      <c r="AF142" s="236"/>
      <c r="AG142" s="236"/>
      <c r="AH142" s="236"/>
      <c r="AI142" s="236"/>
      <c r="AJ142" s="236"/>
      <c r="AK142" s="236"/>
      <c r="AL142" s="236"/>
      <c r="AM142" s="236"/>
      <c r="AN142" s="236"/>
      <c r="AO142" s="236"/>
      <c r="AP142" s="236"/>
      <c r="AQ142" s="236"/>
      <c r="AR142" s="236"/>
      <c r="AS142" s="236"/>
      <c r="AT142" s="236"/>
      <c r="AU142" s="236"/>
      <c r="AV142" s="236"/>
    </row>
    <row r="143" spans="1:48" s="50" customFormat="1" ht="24" hidden="1" customHeight="1">
      <c r="A143" s="163"/>
      <c r="B143" s="242"/>
      <c r="C143" s="231" t="s">
        <v>706</v>
      </c>
      <c r="D143" s="231" t="s">
        <v>11172</v>
      </c>
      <c r="E143" s="231" t="s">
        <v>706</v>
      </c>
      <c r="F143" s="232"/>
      <c r="G143" s="231" t="s">
        <v>1795</v>
      </c>
      <c r="H143" s="235">
        <v>11379</v>
      </c>
      <c r="I143" s="235">
        <v>316</v>
      </c>
      <c r="J143" s="235">
        <v>386</v>
      </c>
      <c r="K143" s="235">
        <v>145</v>
      </c>
      <c r="L143" s="235">
        <v>30</v>
      </c>
      <c r="M143" s="235">
        <v>28</v>
      </c>
      <c r="N143" s="235">
        <v>4350</v>
      </c>
      <c r="O143" s="235">
        <v>30</v>
      </c>
      <c r="P143" s="235">
        <v>30</v>
      </c>
      <c r="Q143" s="236" t="s">
        <v>465</v>
      </c>
      <c r="R143" s="236" t="s">
        <v>466</v>
      </c>
      <c r="S143" s="237">
        <v>1997</v>
      </c>
      <c r="T143" s="236">
        <v>700</v>
      </c>
      <c r="U143" s="236"/>
      <c r="V143" s="236"/>
      <c r="W143" s="236"/>
      <c r="X143" s="235">
        <v>700</v>
      </c>
      <c r="Y143" s="231"/>
      <c r="Z143" s="231"/>
      <c r="AA143" s="236"/>
      <c r="AB143" s="236"/>
      <c r="AC143" s="236"/>
      <c r="AD143" s="236"/>
      <c r="AE143" s="236"/>
      <c r="AF143" s="236"/>
      <c r="AG143" s="236"/>
      <c r="AH143" s="236"/>
      <c r="AI143" s="236"/>
      <c r="AJ143" s="236"/>
      <c r="AK143" s="236"/>
      <c r="AL143" s="236"/>
      <c r="AM143" s="236"/>
      <c r="AN143" s="236"/>
      <c r="AO143" s="236"/>
      <c r="AP143" s="236"/>
      <c r="AQ143" s="236"/>
      <c r="AR143" s="236"/>
      <c r="AS143" s="236"/>
      <c r="AT143" s="236"/>
      <c r="AU143" s="236"/>
      <c r="AV143" s="236"/>
    </row>
    <row r="144" spans="1:48" s="50" customFormat="1" ht="24" hidden="1" customHeight="1">
      <c r="A144" s="163"/>
      <c r="B144" s="242"/>
      <c r="C144" s="231" t="s">
        <v>5197</v>
      </c>
      <c r="D144" s="231" t="s">
        <v>11173</v>
      </c>
      <c r="E144" s="231" t="s">
        <v>5197</v>
      </c>
      <c r="F144" s="232" t="s">
        <v>5208</v>
      </c>
      <c r="G144" s="231" t="s">
        <v>5197</v>
      </c>
      <c r="H144" s="235">
        <v>8765</v>
      </c>
      <c r="I144" s="235">
        <v>317</v>
      </c>
      <c r="J144" s="235">
        <v>384</v>
      </c>
      <c r="K144" s="235">
        <v>145</v>
      </c>
      <c r="L144" s="235">
        <v>0.9</v>
      </c>
      <c r="M144" s="235">
        <v>21</v>
      </c>
      <c r="N144" s="235">
        <v>4555</v>
      </c>
      <c r="O144" s="235" t="s">
        <v>944</v>
      </c>
      <c r="P144" s="235"/>
      <c r="Q144" s="236"/>
      <c r="R144" s="236" t="s">
        <v>466</v>
      </c>
      <c r="S144" s="237">
        <v>2008</v>
      </c>
      <c r="T144" s="236">
        <v>200</v>
      </c>
      <c r="U144" s="236">
        <v>200</v>
      </c>
      <c r="V144" s="236">
        <v>0</v>
      </c>
      <c r="W144" s="236">
        <v>0</v>
      </c>
      <c r="X144" s="235">
        <v>1100</v>
      </c>
      <c r="Y144" s="231"/>
      <c r="Z144" s="231"/>
      <c r="AA144" s="236"/>
      <c r="AB144" s="236"/>
      <c r="AC144" s="236"/>
      <c r="AD144" s="236"/>
      <c r="AE144" s="236"/>
      <c r="AF144" s="236"/>
      <c r="AG144" s="236"/>
      <c r="AH144" s="236"/>
      <c r="AI144" s="236"/>
      <c r="AJ144" s="236"/>
      <c r="AK144" s="236"/>
      <c r="AL144" s="236"/>
      <c r="AM144" s="236"/>
      <c r="AN144" s="236"/>
      <c r="AO144" s="236"/>
      <c r="AP144" s="236"/>
      <c r="AQ144" s="236"/>
      <c r="AR144" s="236"/>
      <c r="AS144" s="236"/>
      <c r="AT144" s="236"/>
      <c r="AU144" s="236"/>
      <c r="AV144" s="236"/>
    </row>
    <row r="145" spans="1:48" s="50" customFormat="1" ht="24" hidden="1" customHeight="1">
      <c r="A145" s="163"/>
      <c r="B145" s="242"/>
      <c r="C145" s="231" t="s">
        <v>468</v>
      </c>
      <c r="D145" s="231" t="s">
        <v>11174</v>
      </c>
      <c r="E145" s="231" t="s">
        <v>468</v>
      </c>
      <c r="F145" s="232" t="s">
        <v>5208</v>
      </c>
      <c r="G145" s="231" t="s">
        <v>1795</v>
      </c>
      <c r="H145" s="235">
        <v>11688</v>
      </c>
      <c r="I145" s="235">
        <v>180</v>
      </c>
      <c r="J145" s="235">
        <v>291</v>
      </c>
      <c r="K145" s="235">
        <v>145</v>
      </c>
      <c r="L145" s="235">
        <v>0.9</v>
      </c>
      <c r="M145" s="235">
        <v>21</v>
      </c>
      <c r="N145" s="235">
        <v>4500</v>
      </c>
      <c r="O145" s="235" t="s">
        <v>944</v>
      </c>
      <c r="P145" s="235">
        <v>50</v>
      </c>
      <c r="Q145" s="236" t="s">
        <v>173</v>
      </c>
      <c r="R145" s="236" t="s">
        <v>466</v>
      </c>
      <c r="S145" s="237">
        <v>2000</v>
      </c>
      <c r="T145" s="236">
        <v>200</v>
      </c>
      <c r="U145" s="236">
        <v>200</v>
      </c>
      <c r="V145" s="236">
        <v>0</v>
      </c>
      <c r="W145" s="236">
        <v>0</v>
      </c>
      <c r="X145" s="235">
        <v>400</v>
      </c>
      <c r="Y145" s="231"/>
      <c r="Z145" s="231"/>
      <c r="AA145" s="236"/>
      <c r="AB145" s="236"/>
      <c r="AC145" s="236"/>
      <c r="AD145" s="236"/>
      <c r="AE145" s="236"/>
      <c r="AF145" s="236"/>
      <c r="AG145" s="236"/>
      <c r="AH145" s="236"/>
      <c r="AI145" s="236"/>
      <c r="AJ145" s="236"/>
      <c r="AK145" s="236"/>
      <c r="AL145" s="236"/>
      <c r="AM145" s="236"/>
      <c r="AN145" s="236"/>
      <c r="AO145" s="236"/>
      <c r="AP145" s="236"/>
      <c r="AQ145" s="236"/>
      <c r="AR145" s="236"/>
      <c r="AS145" s="236"/>
      <c r="AT145" s="236"/>
      <c r="AU145" s="236"/>
      <c r="AV145" s="236"/>
    </row>
    <row r="146" spans="1:48" s="50" customFormat="1" ht="24" hidden="1" customHeight="1">
      <c r="A146" s="163"/>
      <c r="B146" s="242"/>
      <c r="C146" s="231" t="s">
        <v>468</v>
      </c>
      <c r="D146" s="231" t="s">
        <v>11175</v>
      </c>
      <c r="E146" s="231" t="s">
        <v>468</v>
      </c>
      <c r="F146" s="232" t="s">
        <v>5208</v>
      </c>
      <c r="G146" s="231" t="s">
        <v>1795</v>
      </c>
      <c r="H146" s="235">
        <v>14645</v>
      </c>
      <c r="I146" s="235">
        <v>412.9</v>
      </c>
      <c r="J146" s="235">
        <v>399.47</v>
      </c>
      <c r="K146" s="235">
        <v>145</v>
      </c>
      <c r="L146" s="235">
        <v>1</v>
      </c>
      <c r="M146" s="235">
        <v>21</v>
      </c>
      <c r="N146" s="235">
        <v>8670</v>
      </c>
      <c r="O146" s="235" t="s">
        <v>944</v>
      </c>
      <c r="P146" s="235"/>
      <c r="Q146" s="236"/>
      <c r="R146" s="236" t="s">
        <v>466</v>
      </c>
      <c r="S146" s="237">
        <v>2013</v>
      </c>
      <c r="T146" s="236">
        <v>200</v>
      </c>
      <c r="U146" s="236">
        <v>200</v>
      </c>
      <c r="V146" s="236">
        <v>0</v>
      </c>
      <c r="W146" s="236">
        <v>0</v>
      </c>
      <c r="X146" s="235">
        <v>800</v>
      </c>
      <c r="Y146" s="231"/>
      <c r="Z146" s="231"/>
      <c r="AA146" s="236"/>
      <c r="AB146" s="236"/>
      <c r="AC146" s="236"/>
      <c r="AD146" s="236"/>
      <c r="AE146" s="236"/>
      <c r="AF146" s="236"/>
      <c r="AG146" s="236"/>
      <c r="AH146" s="236"/>
      <c r="AI146" s="236"/>
      <c r="AJ146" s="236"/>
      <c r="AK146" s="236"/>
      <c r="AL146" s="236"/>
      <c r="AM146" s="236"/>
      <c r="AN146" s="236"/>
      <c r="AO146" s="236"/>
      <c r="AP146" s="236"/>
      <c r="AQ146" s="236"/>
      <c r="AR146" s="236"/>
      <c r="AS146" s="236"/>
      <c r="AT146" s="236"/>
      <c r="AU146" s="236"/>
      <c r="AV146" s="236"/>
    </row>
    <row r="147" spans="1:48" s="50" customFormat="1" ht="24" hidden="1" customHeight="1">
      <c r="A147" s="163" t="s">
        <v>310</v>
      </c>
      <c r="B147" s="242"/>
      <c r="C147" s="231" t="s">
        <v>2052</v>
      </c>
      <c r="D147" s="231" t="s">
        <v>11176</v>
      </c>
      <c r="E147" s="231" t="s">
        <v>2052</v>
      </c>
      <c r="F147" s="232"/>
      <c r="G147" s="231" t="s">
        <v>11177</v>
      </c>
      <c r="H147" s="235">
        <v>8977</v>
      </c>
      <c r="I147" s="235">
        <v>448</v>
      </c>
      <c r="J147" s="235">
        <v>351</v>
      </c>
      <c r="K147" s="235">
        <v>145</v>
      </c>
      <c r="L147" s="235">
        <v>30</v>
      </c>
      <c r="M147" s="235">
        <v>3</v>
      </c>
      <c r="N147" s="235">
        <v>4350</v>
      </c>
      <c r="O147" s="235"/>
      <c r="P147" s="235"/>
      <c r="Q147" s="236"/>
      <c r="R147" s="236"/>
      <c r="S147" s="237">
        <v>2010</v>
      </c>
      <c r="T147" s="236"/>
      <c r="U147" s="236"/>
      <c r="V147" s="236"/>
      <c r="W147" s="236"/>
      <c r="X147" s="235">
        <v>588</v>
      </c>
      <c r="Y147" s="231"/>
      <c r="Z147" s="231"/>
      <c r="AA147" s="236"/>
      <c r="AB147" s="236"/>
      <c r="AC147" s="236"/>
      <c r="AD147" s="236"/>
      <c r="AE147" s="236"/>
      <c r="AF147" s="236"/>
      <c r="AG147" s="236"/>
      <c r="AH147" s="236"/>
      <c r="AI147" s="236"/>
      <c r="AJ147" s="236"/>
      <c r="AK147" s="236"/>
      <c r="AL147" s="236"/>
      <c r="AM147" s="236"/>
      <c r="AN147" s="236"/>
      <c r="AO147" s="236"/>
      <c r="AP147" s="236"/>
      <c r="AQ147" s="236"/>
      <c r="AR147" s="236"/>
      <c r="AS147" s="236"/>
      <c r="AT147" s="236"/>
      <c r="AU147" s="236"/>
      <c r="AV147" s="236"/>
    </row>
    <row r="148" spans="1:48" s="50" customFormat="1" ht="24" hidden="1" customHeight="1">
      <c r="A148" s="163">
        <v>4</v>
      </c>
      <c r="B148" s="265"/>
      <c r="C148" s="231" t="s">
        <v>5270</v>
      </c>
      <c r="D148" s="231" t="s">
        <v>11178</v>
      </c>
      <c r="E148" s="231" t="s">
        <v>5270</v>
      </c>
      <c r="F148" s="232" t="s">
        <v>5208</v>
      </c>
      <c r="G148" s="231" t="s">
        <v>5270</v>
      </c>
      <c r="H148" s="235">
        <v>9200</v>
      </c>
      <c r="I148" s="235">
        <v>117</v>
      </c>
      <c r="J148" s="235">
        <v>117</v>
      </c>
      <c r="K148" s="235">
        <v>145</v>
      </c>
      <c r="L148" s="235">
        <v>0.9</v>
      </c>
      <c r="M148" s="235">
        <v>28</v>
      </c>
      <c r="N148" s="235">
        <v>7450</v>
      </c>
      <c r="O148" s="235" t="s">
        <v>944</v>
      </c>
      <c r="P148" s="235" t="s">
        <v>944</v>
      </c>
      <c r="Q148" s="236" t="s">
        <v>944</v>
      </c>
      <c r="R148" s="236" t="s">
        <v>466</v>
      </c>
      <c r="S148" s="237">
        <v>1992</v>
      </c>
      <c r="T148" s="236">
        <v>200</v>
      </c>
      <c r="U148" s="236">
        <v>200</v>
      </c>
      <c r="V148" s="236">
        <v>0</v>
      </c>
      <c r="W148" s="236">
        <v>0</v>
      </c>
      <c r="X148" s="235">
        <v>130</v>
      </c>
      <c r="Y148" s="231"/>
      <c r="Z148" s="231"/>
      <c r="AA148" s="236"/>
      <c r="AB148" s="236"/>
      <c r="AC148" s="236"/>
      <c r="AD148" s="236"/>
      <c r="AE148" s="236"/>
      <c r="AF148" s="236"/>
      <c r="AG148" s="236"/>
      <c r="AH148" s="236"/>
      <c r="AI148" s="236"/>
      <c r="AJ148" s="236"/>
      <c r="AK148" s="236"/>
      <c r="AL148" s="236"/>
      <c r="AM148" s="236"/>
      <c r="AN148" s="236"/>
      <c r="AO148" s="236"/>
      <c r="AP148" s="236"/>
      <c r="AQ148" s="236"/>
      <c r="AR148" s="236"/>
      <c r="AS148" s="236"/>
      <c r="AT148" s="236"/>
      <c r="AU148" s="236"/>
      <c r="AV148" s="236"/>
    </row>
    <row r="149" spans="1:48" s="50" customFormat="1" ht="24" hidden="1" customHeight="1">
      <c r="A149" s="163">
        <v>6</v>
      </c>
      <c r="B149" s="242"/>
      <c r="C149" s="231" t="s">
        <v>5215</v>
      </c>
      <c r="D149" s="231" t="s">
        <v>11179</v>
      </c>
      <c r="E149" s="231" t="s">
        <v>5215</v>
      </c>
      <c r="F149" s="232" t="s">
        <v>5221</v>
      </c>
      <c r="G149" s="231" t="s">
        <v>5215</v>
      </c>
      <c r="H149" s="235">
        <v>13460</v>
      </c>
      <c r="I149" s="235">
        <v>431</v>
      </c>
      <c r="J149" s="235">
        <v>318</v>
      </c>
      <c r="K149" s="235">
        <v>145</v>
      </c>
      <c r="L149" s="235">
        <v>18.89</v>
      </c>
      <c r="M149" s="235">
        <v>21</v>
      </c>
      <c r="N149" s="235">
        <v>2740</v>
      </c>
      <c r="O149" s="235"/>
      <c r="P149" s="235"/>
      <c r="Q149" s="236"/>
      <c r="R149" s="236"/>
      <c r="S149" s="237">
        <v>1999</v>
      </c>
      <c r="T149" s="236">
        <v>240</v>
      </c>
      <c r="U149" s="236">
        <v>255</v>
      </c>
      <c r="V149" s="236"/>
      <c r="W149" s="236"/>
      <c r="X149" s="235">
        <v>495</v>
      </c>
      <c r="Y149" s="231"/>
      <c r="Z149" s="231"/>
      <c r="AA149" s="236"/>
      <c r="AB149" s="236"/>
      <c r="AC149" s="236"/>
      <c r="AD149" s="236"/>
      <c r="AE149" s="236"/>
      <c r="AF149" s="236"/>
      <c r="AG149" s="236"/>
      <c r="AH149" s="236"/>
      <c r="AI149" s="236"/>
      <c r="AJ149" s="236"/>
      <c r="AK149" s="236"/>
      <c r="AL149" s="236"/>
      <c r="AM149" s="236"/>
      <c r="AN149" s="236"/>
      <c r="AO149" s="236"/>
      <c r="AP149" s="236"/>
      <c r="AQ149" s="236"/>
      <c r="AR149" s="236"/>
      <c r="AS149" s="236"/>
      <c r="AT149" s="236"/>
      <c r="AU149" s="236"/>
      <c r="AV149" s="236"/>
    </row>
    <row r="150" spans="1:48" s="50" customFormat="1" ht="24" hidden="1" customHeight="1">
      <c r="A150" s="163">
        <v>10</v>
      </c>
      <c r="B150" s="242"/>
      <c r="C150" s="231" t="s">
        <v>5226</v>
      </c>
      <c r="D150" s="231" t="s">
        <v>11180</v>
      </c>
      <c r="E150" s="231" t="s">
        <v>5226</v>
      </c>
      <c r="F150" s="232" t="s">
        <v>11181</v>
      </c>
      <c r="G150" s="231" t="s">
        <v>5226</v>
      </c>
      <c r="H150" s="235">
        <v>7113</v>
      </c>
      <c r="I150" s="235">
        <v>364</v>
      </c>
      <c r="J150" s="235">
        <v>321</v>
      </c>
      <c r="K150" s="235">
        <v>200</v>
      </c>
      <c r="L150" s="235">
        <v>145</v>
      </c>
      <c r="M150" s="235">
        <v>21</v>
      </c>
      <c r="N150" s="235">
        <v>1279</v>
      </c>
      <c r="O150" s="235"/>
      <c r="P150" s="235"/>
      <c r="Q150" s="236"/>
      <c r="R150" s="236"/>
      <c r="S150" s="237">
        <v>1996</v>
      </c>
      <c r="T150" s="236">
        <v>120</v>
      </c>
      <c r="U150" s="236"/>
      <c r="V150" s="236"/>
      <c r="W150" s="236">
        <v>2</v>
      </c>
      <c r="X150" s="235">
        <v>672</v>
      </c>
      <c r="Y150" s="231"/>
      <c r="Z150" s="231"/>
      <c r="AA150" s="236"/>
      <c r="AB150" s="236"/>
      <c r="AC150" s="236"/>
      <c r="AD150" s="236"/>
      <c r="AE150" s="236"/>
      <c r="AF150" s="236"/>
      <c r="AG150" s="236"/>
      <c r="AH150" s="236"/>
      <c r="AI150" s="236"/>
      <c r="AJ150" s="236"/>
      <c r="AK150" s="236"/>
      <c r="AL150" s="236"/>
      <c r="AM150" s="236"/>
      <c r="AN150" s="236"/>
      <c r="AO150" s="236"/>
      <c r="AP150" s="236"/>
      <c r="AQ150" s="236"/>
      <c r="AR150" s="236"/>
      <c r="AS150" s="236"/>
      <c r="AT150" s="236"/>
      <c r="AU150" s="236"/>
      <c r="AV150" s="236"/>
    </row>
    <row r="151" spans="1:48" s="50" customFormat="1" ht="24" hidden="1" customHeight="1">
      <c r="A151" s="163"/>
      <c r="B151" s="242"/>
      <c r="C151" s="231" t="s">
        <v>5232</v>
      </c>
      <c r="D151" s="231" t="s">
        <v>11182</v>
      </c>
      <c r="E151" s="231" t="s">
        <v>5232</v>
      </c>
      <c r="F151" s="232" t="s">
        <v>5236</v>
      </c>
      <c r="G151" s="231" t="s">
        <v>5232</v>
      </c>
      <c r="H151" s="235">
        <v>11449</v>
      </c>
      <c r="I151" s="235">
        <v>295</v>
      </c>
      <c r="J151" s="235">
        <v>394</v>
      </c>
      <c r="K151" s="235">
        <v>145</v>
      </c>
      <c r="L151" s="235">
        <v>30.5</v>
      </c>
      <c r="M151" s="235">
        <v>21</v>
      </c>
      <c r="N151" s="235">
        <v>295</v>
      </c>
      <c r="O151" s="235"/>
      <c r="P151" s="235"/>
      <c r="Q151" s="236"/>
      <c r="R151" s="236"/>
      <c r="S151" s="237">
        <v>1996</v>
      </c>
      <c r="T151" s="236">
        <v>5</v>
      </c>
      <c r="U151" s="236"/>
      <c r="V151" s="236"/>
      <c r="W151" s="236"/>
      <c r="X151" s="235">
        <v>13</v>
      </c>
      <c r="Y151" s="231" t="s">
        <v>11183</v>
      </c>
      <c r="Z151" s="231"/>
      <c r="AA151" s="236"/>
      <c r="AB151" s="236"/>
      <c r="AC151" s="236"/>
      <c r="AD151" s="236"/>
      <c r="AE151" s="236"/>
      <c r="AF151" s="236"/>
      <c r="AG151" s="236"/>
      <c r="AH151" s="236"/>
      <c r="AI151" s="236"/>
      <c r="AJ151" s="236"/>
      <c r="AK151" s="236"/>
      <c r="AL151" s="236"/>
      <c r="AM151" s="236"/>
      <c r="AN151" s="236"/>
      <c r="AO151" s="236"/>
      <c r="AP151" s="236"/>
      <c r="AQ151" s="236"/>
      <c r="AR151" s="236"/>
      <c r="AS151" s="236"/>
      <c r="AT151" s="236"/>
      <c r="AU151" s="236"/>
      <c r="AV151" s="236"/>
    </row>
    <row r="152" spans="1:48" s="50" customFormat="1" ht="24" hidden="1" customHeight="1">
      <c r="A152" s="296"/>
      <c r="B152" s="242"/>
      <c r="C152" s="231" t="s">
        <v>5240</v>
      </c>
      <c r="D152" s="231" t="s">
        <v>11184</v>
      </c>
      <c r="E152" s="231" t="s">
        <v>5240</v>
      </c>
      <c r="F152" s="232"/>
      <c r="G152" s="231" t="s">
        <v>1795</v>
      </c>
      <c r="H152" s="235">
        <v>10222</v>
      </c>
      <c r="I152" s="235">
        <v>254</v>
      </c>
      <c r="J152" s="235">
        <v>225</v>
      </c>
      <c r="K152" s="235">
        <v>145</v>
      </c>
      <c r="L152" s="235">
        <v>21</v>
      </c>
      <c r="M152" s="235">
        <v>28</v>
      </c>
      <c r="N152" s="235">
        <v>4500</v>
      </c>
      <c r="O152" s="235" t="s">
        <v>944</v>
      </c>
      <c r="P152" s="235">
        <v>100</v>
      </c>
      <c r="Q152" s="236" t="s">
        <v>173</v>
      </c>
      <c r="R152" s="236" t="s">
        <v>466</v>
      </c>
      <c r="S152" s="237">
        <v>1999</v>
      </c>
      <c r="T152" s="236">
        <v>300</v>
      </c>
      <c r="U152" s="236"/>
      <c r="V152" s="236">
        <v>100</v>
      </c>
      <c r="W152" s="236"/>
      <c r="X152" s="235">
        <v>400</v>
      </c>
      <c r="Y152" s="231"/>
      <c r="Z152" s="231"/>
      <c r="AA152" s="236"/>
      <c r="AB152" s="236"/>
      <c r="AC152" s="236">
        <v>1</v>
      </c>
      <c r="AD152" s="236">
        <v>150</v>
      </c>
      <c r="AE152" s="236">
        <v>5</v>
      </c>
      <c r="AF152" s="236"/>
      <c r="AG152" s="236"/>
      <c r="AH152" s="236"/>
      <c r="AI152" s="236"/>
      <c r="AJ152" s="236"/>
      <c r="AK152" s="236"/>
      <c r="AL152" s="236"/>
      <c r="AM152" s="236"/>
      <c r="AN152" s="236"/>
      <c r="AO152" s="236"/>
      <c r="AP152" s="236"/>
      <c r="AQ152" s="236"/>
      <c r="AR152" s="236"/>
      <c r="AS152" s="236"/>
      <c r="AT152" s="236"/>
      <c r="AU152" s="236"/>
      <c r="AV152" s="236"/>
    </row>
    <row r="153" spans="1:48" s="50" customFormat="1" ht="24" hidden="1" customHeight="1">
      <c r="A153" s="163" t="s">
        <v>255</v>
      </c>
      <c r="B153" s="1447" t="s">
        <v>2267</v>
      </c>
      <c r="C153" s="219" t="s">
        <v>2234</v>
      </c>
      <c r="D153" s="220">
        <f>COUNTA(D154:D174)</f>
        <v>21</v>
      </c>
      <c r="E153" s="221"/>
      <c r="F153" s="221"/>
      <c r="G153" s="221"/>
      <c r="H153" s="222">
        <f>SUM(H154:H174)</f>
        <v>158182</v>
      </c>
      <c r="I153" s="222">
        <f>SUM(I154:I174)</f>
        <v>5841.68</v>
      </c>
      <c r="J153" s="222">
        <f>SUM(J154:J174)</f>
        <v>5863.48</v>
      </c>
      <c r="K153" s="222"/>
      <c r="L153" s="222"/>
      <c r="M153" s="222"/>
      <c r="N153" s="222"/>
      <c r="O153" s="222"/>
      <c r="P153" s="222"/>
      <c r="Q153" s="221"/>
      <c r="R153" s="221"/>
      <c r="S153" s="223"/>
      <c r="T153" s="221"/>
      <c r="U153" s="221"/>
      <c r="V153" s="221"/>
      <c r="W153" s="221"/>
      <c r="X153" s="222"/>
      <c r="Y153" s="221"/>
      <c r="Z153" s="221"/>
      <c r="AA153" s="221"/>
      <c r="AB153" s="221"/>
      <c r="AC153" s="221"/>
      <c r="AD153" s="221"/>
      <c r="AE153" s="221"/>
      <c r="AF153" s="221"/>
      <c r="AG153" s="221"/>
      <c r="AH153" s="221"/>
      <c r="AI153" s="221"/>
      <c r="AJ153" s="221"/>
      <c r="AK153" s="221"/>
      <c r="AL153" s="221"/>
      <c r="AM153" s="221"/>
      <c r="AN153" s="221"/>
      <c r="AO153" s="221"/>
      <c r="AP153" s="221"/>
      <c r="AQ153" s="221"/>
      <c r="AR153" s="221"/>
      <c r="AS153" s="221"/>
      <c r="AT153" s="221"/>
      <c r="AU153" s="221"/>
      <c r="AV153" s="221"/>
    </row>
    <row r="154" spans="1:48" s="50" customFormat="1" ht="24" hidden="1" customHeight="1">
      <c r="A154" s="163" t="s">
        <v>91</v>
      </c>
      <c r="B154" s="242"/>
      <c r="C154" s="231" t="s">
        <v>1848</v>
      </c>
      <c r="D154" s="231" t="s">
        <v>11990</v>
      </c>
      <c r="E154" s="231" t="s">
        <v>1848</v>
      </c>
      <c r="F154" s="297" t="s">
        <v>11991</v>
      </c>
      <c r="G154" s="231" t="s">
        <v>16538</v>
      </c>
      <c r="H154" s="235">
        <v>11349</v>
      </c>
      <c r="I154" s="235">
        <v>391</v>
      </c>
      <c r="J154" s="235">
        <v>454</v>
      </c>
      <c r="K154" s="235">
        <v>145</v>
      </c>
      <c r="L154" s="235"/>
      <c r="M154" s="235">
        <v>21</v>
      </c>
      <c r="N154" s="235">
        <v>5800</v>
      </c>
      <c r="O154" s="235"/>
      <c r="P154" s="235">
        <v>200</v>
      </c>
      <c r="Q154" s="235"/>
      <c r="R154" s="236"/>
      <c r="S154" s="237">
        <v>1996</v>
      </c>
      <c r="T154" s="236">
        <v>412</v>
      </c>
      <c r="U154" s="236">
        <v>200</v>
      </c>
      <c r="V154" s="236"/>
      <c r="W154" s="236"/>
      <c r="X154" s="235">
        <v>612</v>
      </c>
      <c r="Y154" s="231"/>
      <c r="Z154" s="231"/>
      <c r="AA154" s="236"/>
      <c r="AB154" s="236"/>
      <c r="AC154" s="236"/>
      <c r="AD154" s="236"/>
      <c r="AE154" s="236"/>
      <c r="AF154" s="236"/>
      <c r="AG154" s="236"/>
      <c r="AH154" s="236"/>
      <c r="AI154" s="236"/>
      <c r="AJ154" s="236"/>
      <c r="AK154" s="236"/>
      <c r="AL154" s="236"/>
      <c r="AM154" s="236"/>
      <c r="AN154" s="236"/>
      <c r="AO154" s="236"/>
      <c r="AP154" s="236"/>
      <c r="AQ154" s="236"/>
      <c r="AR154" s="236"/>
      <c r="AS154" s="236"/>
      <c r="AT154" s="236"/>
      <c r="AU154" s="236"/>
      <c r="AV154" s="236"/>
    </row>
    <row r="155" spans="1:48" s="1319" customFormat="1" ht="24" hidden="1" customHeight="1">
      <c r="A155" s="163" t="s">
        <v>310</v>
      </c>
      <c r="B155" s="242"/>
      <c r="C155" s="1341" t="s">
        <v>1848</v>
      </c>
      <c r="D155" s="1341" t="s">
        <v>11992</v>
      </c>
      <c r="E155" s="1341" t="s">
        <v>1848</v>
      </c>
      <c r="F155" s="297" t="s">
        <v>11991</v>
      </c>
      <c r="G155" s="1341" t="s">
        <v>16538</v>
      </c>
      <c r="H155" s="235">
        <v>10451</v>
      </c>
      <c r="I155" s="235" t="s">
        <v>384</v>
      </c>
      <c r="J155" s="235" t="s">
        <v>384</v>
      </c>
      <c r="K155" s="235">
        <v>145</v>
      </c>
      <c r="L155" s="235"/>
      <c r="M155" s="235">
        <v>21</v>
      </c>
      <c r="N155" s="235">
        <v>5800</v>
      </c>
      <c r="O155" s="235"/>
      <c r="P155" s="235"/>
      <c r="Q155" s="235"/>
      <c r="R155" s="1347"/>
      <c r="S155" s="237">
        <v>2013</v>
      </c>
      <c r="T155" s="1347">
        <v>412</v>
      </c>
      <c r="U155" s="1347">
        <v>200</v>
      </c>
      <c r="V155" s="1347"/>
      <c r="W155" s="1347"/>
      <c r="X155" s="235">
        <v>400</v>
      </c>
      <c r="Y155" s="1341"/>
      <c r="Z155" s="1341"/>
      <c r="AA155" s="1347"/>
      <c r="AB155" s="1347"/>
      <c r="AC155" s="1347"/>
      <c r="AD155" s="1347"/>
      <c r="AE155" s="1347"/>
      <c r="AF155" s="1347"/>
      <c r="AG155" s="1347"/>
      <c r="AH155" s="1347"/>
      <c r="AI155" s="1347"/>
      <c r="AJ155" s="1347"/>
      <c r="AK155" s="1347"/>
      <c r="AL155" s="1347"/>
      <c r="AM155" s="1347"/>
      <c r="AN155" s="1347"/>
      <c r="AO155" s="1347"/>
      <c r="AP155" s="1347"/>
      <c r="AQ155" s="1347"/>
      <c r="AR155" s="1347"/>
      <c r="AS155" s="1347"/>
      <c r="AT155" s="1347"/>
      <c r="AU155" s="1347"/>
      <c r="AV155" s="1347"/>
    </row>
    <row r="156" spans="1:48" s="1319" customFormat="1" ht="24" hidden="1" customHeight="1">
      <c r="A156" s="163"/>
      <c r="B156" s="242"/>
      <c r="C156" s="1341" t="s">
        <v>5630</v>
      </c>
      <c r="D156" s="1341" t="s">
        <v>11993</v>
      </c>
      <c r="E156" s="1341" t="s">
        <v>5630</v>
      </c>
      <c r="F156" s="297" t="s">
        <v>11994</v>
      </c>
      <c r="G156" s="1341" t="s">
        <v>16644</v>
      </c>
      <c r="H156" s="235">
        <v>7590</v>
      </c>
      <c r="I156" s="235">
        <v>340</v>
      </c>
      <c r="J156" s="235">
        <v>488</v>
      </c>
      <c r="K156" s="235">
        <v>145</v>
      </c>
      <c r="L156" s="235">
        <v>2</v>
      </c>
      <c r="M156" s="235">
        <v>28</v>
      </c>
      <c r="N156" s="235">
        <v>7590</v>
      </c>
      <c r="O156" s="235"/>
      <c r="P156" s="235"/>
      <c r="Q156" s="235"/>
      <c r="R156" s="1347"/>
      <c r="S156" s="237">
        <v>1991</v>
      </c>
      <c r="T156" s="1347">
        <v>197</v>
      </c>
      <c r="U156" s="1347">
        <v>150</v>
      </c>
      <c r="V156" s="1347"/>
      <c r="W156" s="1347"/>
      <c r="X156" s="235">
        <v>320</v>
      </c>
      <c r="Y156" s="1341"/>
      <c r="Z156" s="1341"/>
      <c r="AA156" s="1347"/>
      <c r="AB156" s="1347"/>
      <c r="AC156" s="1347"/>
      <c r="AD156" s="1347"/>
      <c r="AE156" s="1347"/>
      <c r="AF156" s="1347"/>
      <c r="AG156" s="1347"/>
      <c r="AH156" s="1347"/>
      <c r="AI156" s="1347"/>
      <c r="AJ156" s="1347"/>
      <c r="AK156" s="1347"/>
      <c r="AL156" s="1347"/>
      <c r="AM156" s="1347"/>
      <c r="AN156" s="1347"/>
      <c r="AO156" s="1347"/>
      <c r="AP156" s="1347"/>
      <c r="AQ156" s="1347"/>
      <c r="AR156" s="1347"/>
      <c r="AS156" s="1347"/>
      <c r="AT156" s="1347"/>
      <c r="AU156" s="1347"/>
      <c r="AV156" s="1347"/>
    </row>
    <row r="157" spans="1:48" s="50" customFormat="1" ht="24" hidden="1" customHeight="1">
      <c r="A157" s="163"/>
      <c r="B157" s="242"/>
      <c r="C157" s="678" t="s">
        <v>5632</v>
      </c>
      <c r="D157" s="678" t="s">
        <v>11995</v>
      </c>
      <c r="E157" s="678" t="s">
        <v>5632</v>
      </c>
      <c r="F157" s="232"/>
      <c r="G157" s="678" t="s">
        <v>5632</v>
      </c>
      <c r="H157" s="235">
        <v>9962</v>
      </c>
      <c r="I157" s="235">
        <v>661</v>
      </c>
      <c r="J157" s="235">
        <v>485</v>
      </c>
      <c r="K157" s="235">
        <v>145</v>
      </c>
      <c r="L157" s="235"/>
      <c r="M157" s="235">
        <v>28</v>
      </c>
      <c r="N157" s="235">
        <v>4060</v>
      </c>
      <c r="O157" s="235"/>
      <c r="P157" s="235"/>
      <c r="Q157" s="235"/>
      <c r="R157" s="236"/>
      <c r="S157" s="237">
        <v>2005</v>
      </c>
      <c r="T157" s="236"/>
      <c r="U157" s="236"/>
      <c r="V157" s="236"/>
      <c r="W157" s="236"/>
      <c r="X157" s="235">
        <v>125</v>
      </c>
      <c r="Y157" s="678"/>
      <c r="Z157" s="678"/>
      <c r="AA157" s="236"/>
      <c r="AB157" s="236"/>
      <c r="AC157" s="236"/>
      <c r="AD157" s="236"/>
      <c r="AE157" s="236"/>
      <c r="AF157" s="236"/>
      <c r="AG157" s="236"/>
      <c r="AH157" s="236"/>
      <c r="AI157" s="236"/>
      <c r="AJ157" s="236"/>
      <c r="AK157" s="236"/>
      <c r="AL157" s="236"/>
      <c r="AM157" s="236"/>
      <c r="AN157" s="236"/>
      <c r="AO157" s="236"/>
      <c r="AP157" s="236"/>
      <c r="AQ157" s="236"/>
      <c r="AR157" s="236"/>
      <c r="AS157" s="236"/>
      <c r="AT157" s="236"/>
      <c r="AU157" s="236"/>
      <c r="AV157" s="236"/>
    </row>
    <row r="158" spans="1:48" s="50" customFormat="1" ht="24" hidden="1" customHeight="1">
      <c r="A158" s="163" t="s">
        <v>311</v>
      </c>
      <c r="B158" s="242"/>
      <c r="C158" s="231" t="s">
        <v>1850</v>
      </c>
      <c r="D158" s="231" t="s">
        <v>11961</v>
      </c>
      <c r="E158" s="231" t="s">
        <v>1850</v>
      </c>
      <c r="F158" s="232"/>
      <c r="G158" s="231" t="s">
        <v>11996</v>
      </c>
      <c r="H158" s="235">
        <v>2620</v>
      </c>
      <c r="I158" s="235">
        <v>449</v>
      </c>
      <c r="J158" s="235">
        <v>831</v>
      </c>
      <c r="K158" s="235">
        <v>145</v>
      </c>
      <c r="L158" s="235"/>
      <c r="M158" s="235">
        <v>20</v>
      </c>
      <c r="N158" s="235">
        <v>1450</v>
      </c>
      <c r="O158" s="235"/>
      <c r="P158" s="235"/>
      <c r="Q158" s="235"/>
      <c r="R158" s="236" t="s">
        <v>2643</v>
      </c>
      <c r="S158" s="237">
        <v>2010</v>
      </c>
      <c r="T158" s="236">
        <v>40</v>
      </c>
      <c r="U158" s="236"/>
      <c r="V158" s="236"/>
      <c r="W158" s="236"/>
      <c r="X158" s="235">
        <v>700</v>
      </c>
      <c r="Y158" s="231">
        <v>1989</v>
      </c>
      <c r="Z158" s="231"/>
      <c r="AA158" s="236"/>
      <c r="AB158" s="236"/>
      <c r="AC158" s="236"/>
      <c r="AD158" s="236"/>
      <c r="AE158" s="236"/>
      <c r="AF158" s="236"/>
      <c r="AG158" s="236"/>
      <c r="AH158" s="236"/>
      <c r="AI158" s="236"/>
      <c r="AJ158" s="236"/>
      <c r="AK158" s="236"/>
      <c r="AL158" s="236"/>
      <c r="AM158" s="236"/>
      <c r="AN158" s="236"/>
      <c r="AO158" s="236"/>
      <c r="AP158" s="236"/>
      <c r="AQ158" s="236"/>
      <c r="AR158" s="236"/>
      <c r="AS158" s="236"/>
      <c r="AT158" s="236"/>
      <c r="AU158" s="236"/>
      <c r="AV158" s="236"/>
    </row>
    <row r="159" spans="1:48" s="50" customFormat="1" ht="24" hidden="1" customHeight="1">
      <c r="A159" s="163"/>
      <c r="B159" s="242"/>
      <c r="C159" s="231" t="s">
        <v>1850</v>
      </c>
      <c r="D159" s="231" t="s">
        <v>11997</v>
      </c>
      <c r="E159" s="231" t="s">
        <v>1850</v>
      </c>
      <c r="F159" s="232"/>
      <c r="G159" s="231" t="s">
        <v>11996</v>
      </c>
      <c r="H159" s="235">
        <v>2200</v>
      </c>
      <c r="I159" s="235"/>
      <c r="J159" s="235"/>
      <c r="K159" s="235">
        <v>145</v>
      </c>
      <c r="L159" s="235"/>
      <c r="M159" s="235">
        <v>10</v>
      </c>
      <c r="N159" s="235">
        <v>2200</v>
      </c>
      <c r="O159" s="235"/>
      <c r="P159" s="235"/>
      <c r="Q159" s="235"/>
      <c r="R159" s="236"/>
      <c r="S159" s="237">
        <v>1997</v>
      </c>
      <c r="T159" s="236"/>
      <c r="U159" s="236"/>
      <c r="V159" s="236"/>
      <c r="W159" s="236"/>
      <c r="X159" s="235">
        <v>40</v>
      </c>
      <c r="Y159" s="231"/>
      <c r="Z159" s="231"/>
      <c r="AA159" s="236"/>
      <c r="AB159" s="236"/>
      <c r="AC159" s="236"/>
      <c r="AD159" s="236"/>
      <c r="AE159" s="236"/>
      <c r="AF159" s="236"/>
      <c r="AG159" s="236"/>
      <c r="AH159" s="236"/>
      <c r="AI159" s="236"/>
      <c r="AJ159" s="236"/>
      <c r="AK159" s="236"/>
      <c r="AL159" s="236"/>
      <c r="AM159" s="236"/>
      <c r="AN159" s="236"/>
      <c r="AO159" s="236"/>
      <c r="AP159" s="236"/>
      <c r="AQ159" s="236"/>
      <c r="AR159" s="236"/>
      <c r="AS159" s="236"/>
      <c r="AT159" s="236"/>
      <c r="AU159" s="236"/>
      <c r="AV159" s="288"/>
    </row>
    <row r="160" spans="1:48" s="50" customFormat="1" ht="24" hidden="1" customHeight="1">
      <c r="A160" s="163"/>
      <c r="B160" s="242"/>
      <c r="C160" s="231" t="s">
        <v>1850</v>
      </c>
      <c r="D160" s="231" t="s">
        <v>15568</v>
      </c>
      <c r="E160" s="231" t="s">
        <v>1850</v>
      </c>
      <c r="F160" s="232"/>
      <c r="G160" s="231" t="s">
        <v>11996</v>
      </c>
      <c r="H160" s="235">
        <v>6530</v>
      </c>
      <c r="I160" s="235"/>
      <c r="J160" s="235"/>
      <c r="K160" s="235">
        <v>145</v>
      </c>
      <c r="L160" s="235"/>
      <c r="M160" s="235">
        <v>10</v>
      </c>
      <c r="N160" s="235"/>
      <c r="O160" s="235"/>
      <c r="P160" s="235"/>
      <c r="Q160" s="235"/>
      <c r="R160" s="236"/>
      <c r="S160" s="237">
        <v>2014</v>
      </c>
      <c r="T160" s="236"/>
      <c r="U160" s="236"/>
      <c r="V160" s="236"/>
      <c r="W160" s="236"/>
      <c r="X160" s="235">
        <v>500</v>
      </c>
      <c r="Y160" s="231"/>
      <c r="Z160" s="231"/>
      <c r="AA160" s="236"/>
      <c r="AB160" s="236"/>
      <c r="AC160" s="236"/>
      <c r="AD160" s="236"/>
      <c r="AE160" s="236"/>
      <c r="AF160" s="236"/>
      <c r="AG160" s="236"/>
      <c r="AH160" s="236"/>
      <c r="AI160" s="236"/>
      <c r="AJ160" s="236"/>
      <c r="AK160" s="236"/>
      <c r="AL160" s="236"/>
      <c r="AM160" s="236"/>
      <c r="AN160" s="236"/>
      <c r="AO160" s="236"/>
      <c r="AP160" s="236"/>
      <c r="AQ160" s="236"/>
      <c r="AR160" s="236"/>
      <c r="AS160" s="236"/>
      <c r="AT160" s="236"/>
      <c r="AU160" s="236"/>
      <c r="AV160" s="236"/>
    </row>
    <row r="161" spans="1:48" s="50" customFormat="1" ht="24" hidden="1" customHeight="1">
      <c r="A161" s="163"/>
      <c r="B161" s="242"/>
      <c r="C161" s="231" t="s">
        <v>1855</v>
      </c>
      <c r="D161" s="231" t="s">
        <v>11998</v>
      </c>
      <c r="E161" s="231" t="s">
        <v>1855</v>
      </c>
      <c r="F161" s="298" t="s">
        <v>11999</v>
      </c>
      <c r="G161" s="231" t="s">
        <v>1855</v>
      </c>
      <c r="H161" s="235">
        <v>13505</v>
      </c>
      <c r="I161" s="235">
        <v>356.8</v>
      </c>
      <c r="J161" s="299">
        <v>160</v>
      </c>
      <c r="K161" s="235">
        <v>150</v>
      </c>
      <c r="L161" s="235">
        <v>1</v>
      </c>
      <c r="M161" s="235">
        <v>10</v>
      </c>
      <c r="N161" s="235"/>
      <c r="O161" s="235" t="s">
        <v>944</v>
      </c>
      <c r="P161" s="235" t="s">
        <v>944</v>
      </c>
      <c r="Q161" s="235"/>
      <c r="R161" s="236" t="s">
        <v>12000</v>
      </c>
      <c r="S161" s="237">
        <v>2002</v>
      </c>
      <c r="T161" s="236">
        <v>390</v>
      </c>
      <c r="U161" s="236">
        <v>200</v>
      </c>
      <c r="V161" s="236"/>
      <c r="W161" s="236"/>
      <c r="X161" s="235">
        <v>590</v>
      </c>
      <c r="Y161" s="231"/>
      <c r="Z161" s="231"/>
      <c r="AA161" s="236"/>
      <c r="AB161" s="236"/>
      <c r="AC161" s="236"/>
      <c r="AD161" s="236"/>
      <c r="AE161" s="236"/>
      <c r="AF161" s="236"/>
      <c r="AG161" s="236"/>
      <c r="AH161" s="236"/>
      <c r="AI161" s="236"/>
      <c r="AJ161" s="236"/>
      <c r="AK161" s="236"/>
      <c r="AL161" s="236"/>
      <c r="AM161" s="236"/>
      <c r="AN161" s="236"/>
      <c r="AO161" s="236"/>
      <c r="AP161" s="236"/>
      <c r="AQ161" s="236"/>
      <c r="AR161" s="236"/>
      <c r="AS161" s="236"/>
      <c r="AT161" s="236"/>
      <c r="AU161" s="236"/>
      <c r="AV161" s="236"/>
    </row>
    <row r="162" spans="1:48" s="50" customFormat="1" ht="24" hidden="1" customHeight="1">
      <c r="A162" s="163"/>
      <c r="B162" s="242"/>
      <c r="C162" s="231" t="s">
        <v>1866</v>
      </c>
      <c r="D162" s="231" t="s">
        <v>12001</v>
      </c>
      <c r="E162" s="231" t="s">
        <v>1866</v>
      </c>
      <c r="F162" s="298"/>
      <c r="G162" s="231" t="s">
        <v>1866</v>
      </c>
      <c r="H162" s="235">
        <v>15645</v>
      </c>
      <c r="I162" s="235">
        <v>507.75</v>
      </c>
      <c r="J162" s="299">
        <v>337.25</v>
      </c>
      <c r="K162" s="235">
        <v>145</v>
      </c>
      <c r="L162" s="235"/>
      <c r="M162" s="235">
        <v>21</v>
      </c>
      <c r="N162" s="235">
        <v>12733</v>
      </c>
      <c r="O162" s="235"/>
      <c r="P162" s="235"/>
      <c r="Q162" s="235"/>
      <c r="R162" s="236"/>
      <c r="S162" s="237">
        <v>2009</v>
      </c>
      <c r="T162" s="236"/>
      <c r="U162" s="236"/>
      <c r="V162" s="236"/>
      <c r="W162" s="236"/>
      <c r="X162" s="235">
        <v>1379</v>
      </c>
      <c r="Y162" s="231"/>
      <c r="Z162" s="231"/>
      <c r="AA162" s="236"/>
      <c r="AB162" s="236"/>
      <c r="AC162" s="236"/>
      <c r="AD162" s="236"/>
      <c r="AE162" s="236"/>
      <c r="AF162" s="236"/>
      <c r="AG162" s="236"/>
      <c r="AH162" s="236"/>
      <c r="AI162" s="236"/>
      <c r="AJ162" s="236"/>
      <c r="AK162" s="236"/>
      <c r="AL162" s="236"/>
      <c r="AM162" s="236"/>
      <c r="AN162" s="236"/>
      <c r="AO162" s="236"/>
      <c r="AP162" s="236"/>
      <c r="AQ162" s="236"/>
      <c r="AR162" s="236"/>
      <c r="AS162" s="236"/>
      <c r="AT162" s="236"/>
      <c r="AU162" s="236"/>
      <c r="AV162" s="236"/>
    </row>
    <row r="163" spans="1:48" s="50" customFormat="1" ht="24" hidden="1" customHeight="1">
      <c r="A163" s="163"/>
      <c r="B163" s="242"/>
      <c r="C163" s="231" t="s">
        <v>5639</v>
      </c>
      <c r="D163" s="231" t="s">
        <v>12002</v>
      </c>
      <c r="E163" s="231" t="s">
        <v>5639</v>
      </c>
      <c r="F163" s="232"/>
      <c r="G163" s="231" t="s">
        <v>5639</v>
      </c>
      <c r="H163" s="235">
        <v>7040</v>
      </c>
      <c r="I163" s="235">
        <v>50</v>
      </c>
      <c r="J163" s="235">
        <v>50</v>
      </c>
      <c r="K163" s="235">
        <v>150</v>
      </c>
      <c r="L163" s="235"/>
      <c r="M163" s="235">
        <v>10</v>
      </c>
      <c r="N163" s="235">
        <v>7040</v>
      </c>
      <c r="O163" s="235"/>
      <c r="P163" s="235"/>
      <c r="Q163" s="235"/>
      <c r="R163" s="236"/>
      <c r="S163" s="237">
        <v>1998</v>
      </c>
      <c r="T163" s="236">
        <v>56</v>
      </c>
      <c r="U163" s="236"/>
      <c r="V163" s="236"/>
      <c r="W163" s="236"/>
      <c r="X163" s="235">
        <v>159</v>
      </c>
      <c r="Y163" s="231"/>
      <c r="Z163" s="231"/>
      <c r="AA163" s="236"/>
      <c r="AB163" s="236"/>
      <c r="AC163" s="236"/>
      <c r="AD163" s="236"/>
      <c r="AE163" s="236"/>
      <c r="AF163" s="236"/>
      <c r="AG163" s="236"/>
      <c r="AH163" s="236"/>
      <c r="AI163" s="236"/>
      <c r="AJ163" s="236"/>
      <c r="AK163" s="236"/>
      <c r="AL163" s="236"/>
      <c r="AM163" s="236"/>
      <c r="AN163" s="236"/>
      <c r="AO163" s="236"/>
      <c r="AP163" s="236"/>
      <c r="AQ163" s="236"/>
      <c r="AR163" s="236"/>
      <c r="AS163" s="236"/>
      <c r="AT163" s="236"/>
      <c r="AU163" s="236"/>
      <c r="AV163" s="236"/>
    </row>
    <row r="164" spans="1:48" s="50" customFormat="1" ht="24" hidden="1" customHeight="1">
      <c r="A164" s="163" t="s">
        <v>312</v>
      </c>
      <c r="B164" s="242"/>
      <c r="C164" s="231" t="s">
        <v>5641</v>
      </c>
      <c r="D164" s="231" t="s">
        <v>12003</v>
      </c>
      <c r="E164" s="231" t="s">
        <v>5641</v>
      </c>
      <c r="F164" s="232" t="s">
        <v>12004</v>
      </c>
      <c r="G164" s="231" t="s">
        <v>5641</v>
      </c>
      <c r="H164" s="235">
        <v>2250</v>
      </c>
      <c r="I164" s="235">
        <v>352</v>
      </c>
      <c r="J164" s="235">
        <v>352</v>
      </c>
      <c r="K164" s="235">
        <v>145</v>
      </c>
      <c r="L164" s="235"/>
      <c r="M164" s="235">
        <v>21</v>
      </c>
      <c r="N164" s="235"/>
      <c r="O164" s="235"/>
      <c r="P164" s="235"/>
      <c r="Q164" s="235"/>
      <c r="R164" s="236"/>
      <c r="S164" s="237">
        <v>1990</v>
      </c>
      <c r="T164" s="236"/>
      <c r="U164" s="236"/>
      <c r="V164" s="236"/>
      <c r="W164" s="236"/>
      <c r="X164" s="235">
        <v>200</v>
      </c>
      <c r="Y164" s="231"/>
      <c r="Z164" s="231"/>
      <c r="AA164" s="236"/>
      <c r="AB164" s="236"/>
      <c r="AC164" s="236"/>
      <c r="AD164" s="236"/>
      <c r="AE164" s="236"/>
      <c r="AF164" s="236"/>
      <c r="AG164" s="236"/>
      <c r="AH164" s="236"/>
      <c r="AI164" s="236"/>
      <c r="AJ164" s="236"/>
      <c r="AK164" s="236"/>
      <c r="AL164" s="236"/>
      <c r="AM164" s="236"/>
      <c r="AN164" s="236"/>
      <c r="AO164" s="236"/>
      <c r="AP164" s="236"/>
      <c r="AQ164" s="236"/>
      <c r="AR164" s="236"/>
      <c r="AS164" s="236"/>
      <c r="AT164" s="236"/>
      <c r="AU164" s="236"/>
      <c r="AV164" s="236"/>
    </row>
    <row r="165" spans="1:48" s="50" customFormat="1" ht="24" hidden="1" customHeight="1">
      <c r="A165" s="163" t="s">
        <v>313</v>
      </c>
      <c r="B165" s="242"/>
      <c r="C165" s="231" t="s">
        <v>5641</v>
      </c>
      <c r="D165" s="231" t="s">
        <v>12005</v>
      </c>
      <c r="E165" s="231" t="s">
        <v>5641</v>
      </c>
      <c r="F165" s="232" t="s">
        <v>12006</v>
      </c>
      <c r="G165" s="231" t="s">
        <v>5641</v>
      </c>
      <c r="H165" s="235">
        <v>1022</v>
      </c>
      <c r="I165" s="235">
        <v>213.37</v>
      </c>
      <c r="J165" s="235">
        <v>283.47000000000003</v>
      </c>
      <c r="K165" s="235">
        <v>145</v>
      </c>
      <c r="L165" s="235"/>
      <c r="M165" s="235">
        <v>15</v>
      </c>
      <c r="N165" s="235"/>
      <c r="O165" s="235"/>
      <c r="P165" s="235"/>
      <c r="Q165" s="235"/>
      <c r="R165" s="236"/>
      <c r="S165" s="237">
        <v>1995</v>
      </c>
      <c r="T165" s="236">
        <v>120</v>
      </c>
      <c r="U165" s="236">
        <v>100</v>
      </c>
      <c r="V165" s="236"/>
      <c r="W165" s="236"/>
      <c r="X165" s="235">
        <v>220</v>
      </c>
      <c r="Y165" s="231"/>
      <c r="Z165" s="231"/>
      <c r="AA165" s="236"/>
      <c r="AB165" s="236"/>
      <c r="AC165" s="236"/>
      <c r="AD165" s="236"/>
      <c r="AE165" s="236"/>
      <c r="AF165" s="236"/>
      <c r="AG165" s="236"/>
      <c r="AH165" s="236"/>
      <c r="AI165" s="236"/>
      <c r="AJ165" s="236"/>
      <c r="AK165" s="236"/>
      <c r="AL165" s="236"/>
      <c r="AM165" s="236"/>
      <c r="AN165" s="236"/>
      <c r="AO165" s="236"/>
      <c r="AP165" s="236"/>
      <c r="AQ165" s="236"/>
      <c r="AR165" s="236"/>
      <c r="AS165" s="236"/>
      <c r="AT165" s="236"/>
      <c r="AU165" s="236"/>
      <c r="AV165" s="236"/>
    </row>
    <row r="166" spans="1:48" s="50" customFormat="1" ht="24" hidden="1" customHeight="1">
      <c r="A166" s="163" t="s">
        <v>314</v>
      </c>
      <c r="B166" s="242"/>
      <c r="C166" s="231" t="s">
        <v>5641</v>
      </c>
      <c r="D166" s="231" t="s">
        <v>12007</v>
      </c>
      <c r="E166" s="231" t="s">
        <v>5641</v>
      </c>
      <c r="F166" s="232" t="s">
        <v>12006</v>
      </c>
      <c r="G166" s="231" t="s">
        <v>5641</v>
      </c>
      <c r="H166" s="235">
        <v>1740</v>
      </c>
      <c r="I166" s="235">
        <v>88.56</v>
      </c>
      <c r="J166" s="235">
        <v>88.56</v>
      </c>
      <c r="K166" s="235">
        <v>145</v>
      </c>
      <c r="L166" s="235"/>
      <c r="M166" s="235">
        <v>12</v>
      </c>
      <c r="N166" s="235"/>
      <c r="O166" s="235"/>
      <c r="P166" s="235"/>
      <c r="Q166" s="235"/>
      <c r="R166" s="236"/>
      <c r="S166" s="237">
        <v>1992</v>
      </c>
      <c r="T166" s="236">
        <v>200</v>
      </c>
      <c r="U166" s="236"/>
      <c r="V166" s="236"/>
      <c r="W166" s="236"/>
      <c r="X166" s="235">
        <v>200</v>
      </c>
      <c r="Y166" s="231"/>
      <c r="Z166" s="231"/>
      <c r="AA166" s="236"/>
      <c r="AB166" s="236"/>
      <c r="AC166" s="236"/>
      <c r="AD166" s="236"/>
      <c r="AE166" s="236"/>
      <c r="AF166" s="236"/>
      <c r="AG166" s="236"/>
      <c r="AH166" s="236"/>
      <c r="AI166" s="236"/>
      <c r="AJ166" s="236"/>
      <c r="AK166" s="236"/>
      <c r="AL166" s="236"/>
      <c r="AM166" s="236"/>
      <c r="AN166" s="236"/>
      <c r="AO166" s="236"/>
      <c r="AP166" s="236"/>
      <c r="AQ166" s="236"/>
      <c r="AR166" s="236"/>
      <c r="AS166" s="236"/>
      <c r="AT166" s="236"/>
      <c r="AU166" s="236"/>
      <c r="AV166" s="236"/>
    </row>
    <row r="167" spans="1:48" s="50" customFormat="1" ht="24" hidden="1" customHeight="1">
      <c r="A167" s="163" t="s">
        <v>315</v>
      </c>
      <c r="B167" s="242"/>
      <c r="C167" s="231" t="s">
        <v>5641</v>
      </c>
      <c r="D167" s="231" t="s">
        <v>12008</v>
      </c>
      <c r="E167" s="231" t="s">
        <v>5641</v>
      </c>
      <c r="F167" s="232" t="s">
        <v>12006</v>
      </c>
      <c r="G167" s="231" t="s">
        <v>5641</v>
      </c>
      <c r="H167" s="235">
        <v>6428</v>
      </c>
      <c r="I167" s="235">
        <v>189.2</v>
      </c>
      <c r="J167" s="235">
        <v>173.2</v>
      </c>
      <c r="K167" s="235">
        <v>145</v>
      </c>
      <c r="L167" s="235"/>
      <c r="M167" s="235">
        <v>10</v>
      </c>
      <c r="N167" s="235"/>
      <c r="O167" s="235"/>
      <c r="P167" s="235"/>
      <c r="Q167" s="235"/>
      <c r="R167" s="236"/>
      <c r="S167" s="237">
        <v>1997</v>
      </c>
      <c r="T167" s="236"/>
      <c r="U167" s="236"/>
      <c r="V167" s="236"/>
      <c r="W167" s="236"/>
      <c r="X167" s="235">
        <v>200</v>
      </c>
      <c r="Y167" s="231"/>
      <c r="Z167" s="231"/>
      <c r="AA167" s="236"/>
      <c r="AB167" s="236"/>
      <c r="AC167" s="236"/>
      <c r="AD167" s="236"/>
      <c r="AE167" s="236"/>
      <c r="AF167" s="236"/>
      <c r="AG167" s="236"/>
      <c r="AH167" s="236"/>
      <c r="AI167" s="236"/>
      <c r="AJ167" s="236"/>
      <c r="AK167" s="236"/>
      <c r="AL167" s="236"/>
      <c r="AM167" s="236"/>
      <c r="AN167" s="236"/>
      <c r="AO167" s="236"/>
      <c r="AP167" s="236"/>
      <c r="AQ167" s="236"/>
      <c r="AR167" s="236"/>
      <c r="AS167" s="236"/>
      <c r="AT167" s="236"/>
      <c r="AU167" s="236"/>
      <c r="AV167" s="236"/>
    </row>
    <row r="168" spans="1:48" s="50" customFormat="1" ht="24" hidden="1" customHeight="1">
      <c r="A168" s="163" t="s">
        <v>316</v>
      </c>
      <c r="B168" s="242"/>
      <c r="C168" s="231" t="s">
        <v>5643</v>
      </c>
      <c r="D168" s="231" t="s">
        <v>12009</v>
      </c>
      <c r="E168" s="231" t="s">
        <v>5643</v>
      </c>
      <c r="F168" s="232"/>
      <c r="G168" s="231" t="s">
        <v>12010</v>
      </c>
      <c r="H168" s="235">
        <v>5145</v>
      </c>
      <c r="I168" s="235"/>
      <c r="J168" s="235"/>
      <c r="K168" s="235">
        <v>145</v>
      </c>
      <c r="L168" s="235">
        <v>20</v>
      </c>
      <c r="M168" s="235">
        <v>13</v>
      </c>
      <c r="N168" s="235"/>
      <c r="O168" s="235"/>
      <c r="P168" s="235"/>
      <c r="Q168" s="235"/>
      <c r="R168" s="236"/>
      <c r="S168" s="237">
        <v>1986</v>
      </c>
      <c r="T168" s="236">
        <v>56</v>
      </c>
      <c r="U168" s="236"/>
      <c r="V168" s="236"/>
      <c r="W168" s="236"/>
      <c r="X168" s="235">
        <v>56</v>
      </c>
      <c r="Y168" s="231"/>
      <c r="Z168" s="231"/>
      <c r="AA168" s="236"/>
      <c r="AB168" s="236"/>
      <c r="AC168" s="236"/>
      <c r="AD168" s="236"/>
      <c r="AE168" s="236"/>
      <c r="AF168" s="236"/>
      <c r="AG168" s="236"/>
      <c r="AH168" s="236"/>
      <c r="AI168" s="236"/>
      <c r="AJ168" s="236"/>
      <c r="AK168" s="236"/>
      <c r="AL168" s="236"/>
      <c r="AM168" s="236"/>
      <c r="AN168" s="236"/>
      <c r="AO168" s="236"/>
      <c r="AP168" s="236"/>
      <c r="AQ168" s="236"/>
      <c r="AR168" s="236"/>
      <c r="AS168" s="236"/>
      <c r="AT168" s="236"/>
      <c r="AU168" s="236"/>
      <c r="AV168" s="236"/>
    </row>
    <row r="169" spans="1:48" s="50" customFormat="1" ht="24" hidden="1" customHeight="1">
      <c r="A169" s="163"/>
      <c r="B169" s="242"/>
      <c r="C169" s="231" t="s">
        <v>5744</v>
      </c>
      <c r="D169" s="231" t="s">
        <v>15569</v>
      </c>
      <c r="E169" s="231" t="s">
        <v>5744</v>
      </c>
      <c r="F169" s="232"/>
      <c r="G169" s="231" t="s">
        <v>5744</v>
      </c>
      <c r="H169" s="235">
        <v>9810</v>
      </c>
      <c r="I169" s="235">
        <v>605</v>
      </c>
      <c r="J169" s="235">
        <v>450</v>
      </c>
      <c r="K169" s="235">
        <v>145</v>
      </c>
      <c r="L169" s="235">
        <v>25</v>
      </c>
      <c r="M169" s="235">
        <v>28</v>
      </c>
      <c r="N169" s="235">
        <v>1300</v>
      </c>
      <c r="O169" s="235"/>
      <c r="P169" s="235"/>
      <c r="Q169" s="235"/>
      <c r="R169" s="236"/>
      <c r="S169" s="237">
        <v>2018</v>
      </c>
      <c r="T169" s="236"/>
      <c r="U169" s="236"/>
      <c r="V169" s="236"/>
      <c r="W169" s="236"/>
      <c r="X169" s="235">
        <v>972</v>
      </c>
      <c r="Y169" s="231"/>
      <c r="Z169" s="231"/>
      <c r="AA169" s="236"/>
      <c r="AB169" s="236"/>
      <c r="AC169" s="236"/>
      <c r="AD169" s="236"/>
      <c r="AE169" s="236"/>
      <c r="AF169" s="236"/>
      <c r="AG169" s="236"/>
      <c r="AH169" s="236"/>
      <c r="AI169" s="236"/>
      <c r="AJ169" s="236"/>
      <c r="AK169" s="236"/>
      <c r="AL169" s="236"/>
      <c r="AM169" s="236"/>
      <c r="AN169" s="236"/>
      <c r="AO169" s="236"/>
      <c r="AP169" s="236"/>
      <c r="AQ169" s="236"/>
      <c r="AR169" s="236"/>
      <c r="AS169" s="236"/>
      <c r="AT169" s="236"/>
      <c r="AU169" s="236"/>
      <c r="AV169" s="236"/>
    </row>
    <row r="170" spans="1:48" s="50" customFormat="1" ht="24" hidden="1" customHeight="1">
      <c r="A170" s="163" t="s">
        <v>118</v>
      </c>
      <c r="B170" s="242"/>
      <c r="C170" s="231" t="s">
        <v>5649</v>
      </c>
      <c r="D170" s="231" t="s">
        <v>12011</v>
      </c>
      <c r="E170" s="231" t="s">
        <v>5649</v>
      </c>
      <c r="F170" s="231"/>
      <c r="G170" s="231" t="s">
        <v>12012</v>
      </c>
      <c r="H170" s="235">
        <v>19757</v>
      </c>
      <c r="I170" s="235">
        <v>315</v>
      </c>
      <c r="J170" s="235">
        <v>264</v>
      </c>
      <c r="K170" s="235">
        <v>145</v>
      </c>
      <c r="L170" s="235">
        <v>30</v>
      </c>
      <c r="M170" s="235">
        <v>28</v>
      </c>
      <c r="N170" s="235">
        <v>5220</v>
      </c>
      <c r="O170" s="235"/>
      <c r="P170" s="235">
        <v>100</v>
      </c>
      <c r="Q170" s="235" t="s">
        <v>944</v>
      </c>
      <c r="R170" s="236" t="s">
        <v>466</v>
      </c>
      <c r="S170" s="237">
        <v>2009</v>
      </c>
      <c r="T170" s="236">
        <v>20</v>
      </c>
      <c r="U170" s="236">
        <v>20</v>
      </c>
      <c r="V170" s="236"/>
      <c r="W170" s="236"/>
      <c r="X170" s="235">
        <v>20</v>
      </c>
      <c r="Y170" s="231">
        <v>2003</v>
      </c>
      <c r="Z170" s="231"/>
      <c r="AA170" s="236"/>
      <c r="AB170" s="236"/>
      <c r="AC170" s="236"/>
      <c r="AD170" s="236"/>
      <c r="AE170" s="236"/>
      <c r="AF170" s="236"/>
      <c r="AG170" s="236"/>
      <c r="AH170" s="236"/>
      <c r="AI170" s="236"/>
      <c r="AJ170" s="236"/>
      <c r="AK170" s="236"/>
      <c r="AL170" s="236"/>
      <c r="AM170" s="236"/>
      <c r="AN170" s="236"/>
      <c r="AO170" s="236"/>
      <c r="AP170" s="236"/>
      <c r="AQ170" s="236"/>
      <c r="AR170" s="236"/>
      <c r="AS170" s="236"/>
      <c r="AT170" s="236"/>
      <c r="AU170" s="236"/>
      <c r="AV170" s="236"/>
    </row>
    <row r="171" spans="1:48" s="50" customFormat="1" ht="24" hidden="1" customHeight="1">
      <c r="A171" s="163"/>
      <c r="B171" s="242"/>
      <c r="C171" s="231" t="s">
        <v>5652</v>
      </c>
      <c r="D171" s="231" t="s">
        <v>12013</v>
      </c>
      <c r="E171" s="231" t="s">
        <v>5652</v>
      </c>
      <c r="F171" s="232"/>
      <c r="G171" s="231" t="s">
        <v>5652</v>
      </c>
      <c r="H171" s="235">
        <v>1412</v>
      </c>
      <c r="I171" s="235">
        <v>221</v>
      </c>
      <c r="J171" s="235">
        <v>221</v>
      </c>
      <c r="K171" s="235">
        <v>145</v>
      </c>
      <c r="L171" s="235">
        <v>50</v>
      </c>
      <c r="M171" s="235">
        <v>25</v>
      </c>
      <c r="N171" s="235">
        <v>4800</v>
      </c>
      <c r="O171" s="235"/>
      <c r="P171" s="235"/>
      <c r="Q171" s="235"/>
      <c r="R171" s="236"/>
      <c r="S171" s="237">
        <v>1995</v>
      </c>
      <c r="T171" s="236">
        <v>56</v>
      </c>
      <c r="U171" s="236"/>
      <c r="V171" s="236"/>
      <c r="W171" s="236"/>
      <c r="X171" s="235">
        <v>128</v>
      </c>
      <c r="Y171" s="231"/>
      <c r="Z171" s="231"/>
      <c r="AA171" s="236"/>
      <c r="AB171" s="236"/>
      <c r="AC171" s="236"/>
      <c r="AD171" s="236"/>
      <c r="AE171" s="236"/>
      <c r="AF171" s="236"/>
      <c r="AG171" s="236"/>
      <c r="AH171" s="236"/>
      <c r="AI171" s="236"/>
      <c r="AJ171" s="236"/>
      <c r="AK171" s="236"/>
      <c r="AL171" s="236"/>
      <c r="AM171" s="236"/>
      <c r="AN171" s="236"/>
      <c r="AO171" s="236"/>
      <c r="AP171" s="236"/>
      <c r="AQ171" s="236"/>
      <c r="AR171" s="236"/>
      <c r="AS171" s="236"/>
      <c r="AT171" s="236"/>
      <c r="AU171" s="236"/>
      <c r="AV171" s="300"/>
    </row>
    <row r="172" spans="1:48" s="50" customFormat="1" ht="24" hidden="1" customHeight="1">
      <c r="A172" s="163"/>
      <c r="B172" s="242"/>
      <c r="C172" s="231" t="s">
        <v>5652</v>
      </c>
      <c r="D172" s="231" t="s">
        <v>12014</v>
      </c>
      <c r="E172" s="231" t="s">
        <v>5652</v>
      </c>
      <c r="F172" s="232"/>
      <c r="G172" s="231" t="s">
        <v>5652</v>
      </c>
      <c r="H172" s="235">
        <v>9361</v>
      </c>
      <c r="I172" s="235">
        <v>336</v>
      </c>
      <c r="J172" s="235">
        <v>336</v>
      </c>
      <c r="K172" s="235">
        <v>145</v>
      </c>
      <c r="L172" s="235"/>
      <c r="M172" s="235">
        <v>10</v>
      </c>
      <c r="N172" s="235">
        <v>9361</v>
      </c>
      <c r="O172" s="235"/>
      <c r="P172" s="235"/>
      <c r="Q172" s="235"/>
      <c r="R172" s="236"/>
      <c r="S172" s="237">
        <v>2009</v>
      </c>
      <c r="T172" s="236"/>
      <c r="U172" s="236"/>
      <c r="V172" s="236"/>
      <c r="W172" s="236"/>
      <c r="X172" s="235">
        <v>480</v>
      </c>
      <c r="Y172" s="231"/>
      <c r="Z172" s="231"/>
      <c r="AA172" s="236"/>
      <c r="AB172" s="236"/>
      <c r="AC172" s="236"/>
      <c r="AD172" s="236"/>
      <c r="AE172" s="236"/>
      <c r="AF172" s="236"/>
      <c r="AG172" s="236"/>
      <c r="AH172" s="236"/>
      <c r="AI172" s="236"/>
      <c r="AJ172" s="236"/>
      <c r="AK172" s="236"/>
      <c r="AL172" s="236"/>
      <c r="AM172" s="236"/>
      <c r="AN172" s="236"/>
      <c r="AO172" s="236"/>
      <c r="AP172" s="236"/>
      <c r="AQ172" s="236"/>
      <c r="AR172" s="236"/>
      <c r="AS172" s="236"/>
      <c r="AT172" s="236"/>
      <c r="AU172" s="236"/>
      <c r="AV172" s="236"/>
    </row>
    <row r="173" spans="1:48" s="50" customFormat="1" ht="24" hidden="1" customHeight="1">
      <c r="A173" s="163" t="s">
        <v>91</v>
      </c>
      <c r="B173" s="242"/>
      <c r="C173" s="231" t="s">
        <v>5654</v>
      </c>
      <c r="D173" s="231" t="s">
        <v>12015</v>
      </c>
      <c r="E173" s="231" t="s">
        <v>5654</v>
      </c>
      <c r="F173" s="232"/>
      <c r="G173" s="231" t="s">
        <v>12016</v>
      </c>
      <c r="H173" s="235">
        <v>5301</v>
      </c>
      <c r="I173" s="235">
        <v>466</v>
      </c>
      <c r="J173" s="235">
        <v>445</v>
      </c>
      <c r="K173" s="235">
        <v>145</v>
      </c>
      <c r="L173" s="235">
        <v>0.7</v>
      </c>
      <c r="M173" s="235">
        <v>28</v>
      </c>
      <c r="N173" s="235">
        <v>4661</v>
      </c>
      <c r="O173" s="235"/>
      <c r="P173" s="235"/>
      <c r="Q173" s="235"/>
      <c r="R173" s="236"/>
      <c r="S173" s="237">
        <v>2013</v>
      </c>
      <c r="T173" s="236">
        <v>143</v>
      </c>
      <c r="U173" s="236"/>
      <c r="V173" s="236"/>
      <c r="W173" s="236"/>
      <c r="X173" s="235">
        <v>1130</v>
      </c>
      <c r="Y173" s="231">
        <v>2003</v>
      </c>
      <c r="Z173" s="231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6"/>
      <c r="AL173" s="236"/>
      <c r="AM173" s="236"/>
      <c r="AN173" s="236"/>
      <c r="AO173" s="236"/>
      <c r="AP173" s="236"/>
      <c r="AQ173" s="236"/>
      <c r="AR173" s="236"/>
      <c r="AS173" s="236"/>
      <c r="AT173" s="236"/>
      <c r="AU173" s="236"/>
      <c r="AV173" s="300"/>
    </row>
    <row r="174" spans="1:48" s="50" customFormat="1" ht="24" hidden="1" customHeight="1">
      <c r="A174" s="238" t="s">
        <v>91</v>
      </c>
      <c r="B174" s="242"/>
      <c r="C174" s="231" t="s">
        <v>5657</v>
      </c>
      <c r="D174" s="231" t="s">
        <v>13143</v>
      </c>
      <c r="E174" s="231" t="s">
        <v>5657</v>
      </c>
      <c r="F174" s="232"/>
      <c r="G174" s="231" t="s">
        <v>5657</v>
      </c>
      <c r="H174" s="235">
        <v>9064</v>
      </c>
      <c r="I174" s="235">
        <v>300</v>
      </c>
      <c r="J174" s="235">
        <v>445</v>
      </c>
      <c r="K174" s="235">
        <v>145</v>
      </c>
      <c r="L174" s="235">
        <v>0.7</v>
      </c>
      <c r="M174" s="235">
        <v>10</v>
      </c>
      <c r="N174" s="235">
        <v>3200</v>
      </c>
      <c r="O174" s="235"/>
      <c r="P174" s="235"/>
      <c r="Q174" s="235"/>
      <c r="R174" s="236"/>
      <c r="S174" s="237">
        <v>2018</v>
      </c>
      <c r="T174" s="236">
        <v>143</v>
      </c>
      <c r="U174" s="236"/>
      <c r="V174" s="236"/>
      <c r="W174" s="236"/>
      <c r="X174" s="235">
        <v>1687</v>
      </c>
      <c r="Y174" s="231">
        <v>2003</v>
      </c>
      <c r="Z174" s="231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6"/>
      <c r="AL174" s="236"/>
      <c r="AM174" s="236"/>
      <c r="AN174" s="236"/>
      <c r="AO174" s="236"/>
      <c r="AP174" s="236"/>
      <c r="AQ174" s="236"/>
      <c r="AR174" s="236"/>
      <c r="AS174" s="236"/>
      <c r="AT174" s="236"/>
      <c r="AU174" s="236"/>
      <c r="AV174" s="236"/>
    </row>
    <row r="175" spans="1:48" s="50" customFormat="1" ht="24" hidden="1" customHeight="1">
      <c r="A175" s="163" t="s">
        <v>121</v>
      </c>
      <c r="B175" s="239" t="s">
        <v>2233</v>
      </c>
      <c r="C175" s="231" t="s">
        <v>2298</v>
      </c>
      <c r="D175" s="246">
        <f>COUNTA(D176:D190)</f>
        <v>15</v>
      </c>
      <c r="E175" s="301"/>
      <c r="F175" s="302"/>
      <c r="G175" s="301" t="s">
        <v>2236</v>
      </c>
      <c r="H175" s="235">
        <f>SUM(H176:H190)</f>
        <v>174950</v>
      </c>
      <c r="I175" s="235">
        <f>SUM(I176:I190)</f>
        <v>5518.94</v>
      </c>
      <c r="J175" s="235">
        <f>SUM(J176:J190)</f>
        <v>5461.335</v>
      </c>
      <c r="K175" s="235"/>
      <c r="L175" s="235"/>
      <c r="M175" s="235"/>
      <c r="N175" s="235"/>
      <c r="O175" s="235"/>
      <c r="P175" s="235"/>
      <c r="Q175" s="301"/>
      <c r="R175" s="301"/>
      <c r="S175" s="237"/>
      <c r="T175" s="301"/>
      <c r="U175" s="301"/>
      <c r="V175" s="301"/>
      <c r="W175" s="301"/>
      <c r="X175" s="235"/>
      <c r="Y175" s="231"/>
      <c r="Z175" s="231"/>
      <c r="AA175" s="301"/>
      <c r="AB175" s="301"/>
      <c r="AC175" s="301"/>
      <c r="AD175" s="301"/>
      <c r="AE175" s="301"/>
      <c r="AF175" s="301"/>
      <c r="AG175" s="301"/>
      <c r="AH175" s="301"/>
      <c r="AI175" s="301"/>
      <c r="AJ175" s="301"/>
      <c r="AK175" s="301"/>
      <c r="AL175" s="301"/>
      <c r="AM175" s="301"/>
      <c r="AN175" s="301"/>
      <c r="AO175" s="301"/>
      <c r="AP175" s="301"/>
      <c r="AQ175" s="301"/>
      <c r="AR175" s="301"/>
      <c r="AS175" s="301"/>
      <c r="AT175" s="301"/>
      <c r="AU175" s="301"/>
      <c r="AV175" s="301"/>
    </row>
    <row r="176" spans="1:48" s="50" customFormat="1" ht="24" hidden="1" customHeight="1">
      <c r="A176" s="163"/>
      <c r="B176" s="242"/>
      <c r="C176" s="231" t="s">
        <v>6184</v>
      </c>
      <c r="D176" s="231" t="s">
        <v>6734</v>
      </c>
      <c r="E176" s="231" t="s">
        <v>6184</v>
      </c>
      <c r="F176" s="232"/>
      <c r="G176" s="231" t="s">
        <v>6735</v>
      </c>
      <c r="H176" s="235">
        <v>17698</v>
      </c>
      <c r="I176" s="235">
        <v>202</v>
      </c>
      <c r="J176" s="235">
        <v>387</v>
      </c>
      <c r="K176" s="235">
        <v>145</v>
      </c>
      <c r="L176" s="235">
        <v>1</v>
      </c>
      <c r="M176" s="235">
        <v>21</v>
      </c>
      <c r="N176" s="235">
        <v>4084</v>
      </c>
      <c r="O176" s="235">
        <v>50</v>
      </c>
      <c r="P176" s="235">
        <v>300</v>
      </c>
      <c r="Q176" s="301" t="s">
        <v>465</v>
      </c>
      <c r="R176" s="301"/>
      <c r="S176" s="237">
        <v>2006</v>
      </c>
      <c r="T176" s="303">
        <v>1486</v>
      </c>
      <c r="U176" s="303"/>
      <c r="V176" s="303"/>
      <c r="W176" s="303">
        <v>330</v>
      </c>
      <c r="X176" s="235">
        <v>998</v>
      </c>
      <c r="Y176" s="231"/>
      <c r="Z176" s="231"/>
      <c r="AA176" s="301"/>
      <c r="AB176" s="301"/>
      <c r="AC176" s="301"/>
      <c r="AD176" s="301"/>
      <c r="AE176" s="301"/>
      <c r="AF176" s="301"/>
      <c r="AG176" s="301"/>
      <c r="AH176" s="301"/>
      <c r="AI176" s="301"/>
      <c r="AJ176" s="301"/>
      <c r="AK176" s="301"/>
      <c r="AL176" s="301"/>
      <c r="AM176" s="301"/>
      <c r="AN176" s="301"/>
      <c r="AO176" s="301"/>
      <c r="AP176" s="301"/>
      <c r="AQ176" s="301"/>
      <c r="AR176" s="301"/>
      <c r="AS176" s="301"/>
      <c r="AT176" s="301"/>
      <c r="AU176" s="301"/>
      <c r="AV176" s="301"/>
    </row>
    <row r="177" spans="1:48" s="50" customFormat="1" ht="24" hidden="1" customHeight="1">
      <c r="A177" s="163" t="s">
        <v>311</v>
      </c>
      <c r="B177" s="242"/>
      <c r="C177" s="231" t="s">
        <v>6191</v>
      </c>
      <c r="D177" s="231" t="s">
        <v>6736</v>
      </c>
      <c r="E177" s="231" t="s">
        <v>6191</v>
      </c>
      <c r="F177" s="232"/>
      <c r="G177" s="231" t="s">
        <v>6737</v>
      </c>
      <c r="H177" s="235">
        <v>15098</v>
      </c>
      <c r="I177" s="235">
        <v>591</v>
      </c>
      <c r="J177" s="235">
        <v>591</v>
      </c>
      <c r="K177" s="235">
        <v>145</v>
      </c>
      <c r="L177" s="235">
        <v>1</v>
      </c>
      <c r="M177" s="235">
        <v>28</v>
      </c>
      <c r="N177" s="235">
        <v>4640</v>
      </c>
      <c r="O177" s="235"/>
      <c r="P177" s="235"/>
      <c r="Q177" s="301"/>
      <c r="R177" s="301"/>
      <c r="S177" s="237">
        <v>2001</v>
      </c>
      <c r="T177" s="231">
        <v>1486</v>
      </c>
      <c r="U177" s="231"/>
      <c r="V177" s="231"/>
      <c r="W177" s="231">
        <v>330</v>
      </c>
      <c r="X177" s="235">
        <v>1816</v>
      </c>
      <c r="Y177" s="231"/>
      <c r="Z177" s="231"/>
      <c r="AA177" s="301"/>
      <c r="AB177" s="301"/>
      <c r="AC177" s="301"/>
      <c r="AD177" s="301"/>
      <c r="AE177" s="301"/>
      <c r="AF177" s="301"/>
      <c r="AG177" s="301"/>
      <c r="AH177" s="301"/>
      <c r="AI177" s="301"/>
      <c r="AJ177" s="301"/>
      <c r="AK177" s="301"/>
      <c r="AL177" s="301"/>
      <c r="AM177" s="301"/>
      <c r="AN177" s="301"/>
      <c r="AO177" s="301"/>
      <c r="AP177" s="301"/>
      <c r="AQ177" s="301"/>
      <c r="AR177" s="301"/>
      <c r="AS177" s="301"/>
      <c r="AT177" s="301"/>
      <c r="AU177" s="301"/>
      <c r="AV177" s="301"/>
    </row>
    <row r="178" spans="1:48" s="50" customFormat="1" ht="24" hidden="1" customHeight="1">
      <c r="A178" s="163"/>
      <c r="B178" s="242"/>
      <c r="C178" s="231" t="s">
        <v>6210</v>
      </c>
      <c r="D178" s="231" t="s">
        <v>6738</v>
      </c>
      <c r="E178" s="231" t="s">
        <v>6210</v>
      </c>
      <c r="F178" s="232"/>
      <c r="G178" s="231" t="s">
        <v>6210</v>
      </c>
      <c r="H178" s="235">
        <v>12000</v>
      </c>
      <c r="I178" s="235">
        <v>528</v>
      </c>
      <c r="J178" s="235">
        <v>381</v>
      </c>
      <c r="K178" s="235">
        <v>145</v>
      </c>
      <c r="L178" s="235">
        <v>1</v>
      </c>
      <c r="M178" s="235">
        <v>28</v>
      </c>
      <c r="N178" s="235">
        <v>8250</v>
      </c>
      <c r="O178" s="235"/>
      <c r="P178" s="235"/>
      <c r="Q178" s="301"/>
      <c r="R178" s="301"/>
      <c r="S178" s="237">
        <v>2006</v>
      </c>
      <c r="T178" s="231" t="s">
        <v>6739</v>
      </c>
      <c r="U178" s="231"/>
      <c r="V178" s="231"/>
      <c r="W178" s="231"/>
      <c r="X178" s="235">
        <v>562</v>
      </c>
      <c r="Y178" s="231">
        <v>2002</v>
      </c>
      <c r="Z178" s="231">
        <v>2003</v>
      </c>
      <c r="AA178" s="301"/>
      <c r="AB178" s="301"/>
      <c r="AC178" s="301"/>
      <c r="AD178" s="301"/>
      <c r="AE178" s="301"/>
      <c r="AF178" s="301"/>
      <c r="AG178" s="301"/>
      <c r="AH178" s="301"/>
      <c r="AI178" s="301"/>
      <c r="AJ178" s="301"/>
      <c r="AK178" s="301"/>
      <c r="AL178" s="301"/>
      <c r="AM178" s="301"/>
      <c r="AN178" s="301"/>
      <c r="AO178" s="301"/>
      <c r="AP178" s="301"/>
      <c r="AQ178" s="301"/>
      <c r="AR178" s="301"/>
      <c r="AS178" s="301"/>
      <c r="AT178" s="301"/>
      <c r="AU178" s="301"/>
      <c r="AV178" s="301"/>
    </row>
    <row r="179" spans="1:48" s="50" customFormat="1" ht="24" hidden="1" customHeight="1">
      <c r="A179" s="163"/>
      <c r="B179" s="242"/>
      <c r="C179" s="231" t="s">
        <v>6220</v>
      </c>
      <c r="D179" s="231" t="s">
        <v>3196</v>
      </c>
      <c r="E179" s="231" t="s">
        <v>6220</v>
      </c>
      <c r="F179" s="232"/>
      <c r="G179" s="231" t="s">
        <v>6220</v>
      </c>
      <c r="H179" s="235">
        <v>9877</v>
      </c>
      <c r="I179" s="235">
        <v>473</v>
      </c>
      <c r="J179" s="235">
        <v>473</v>
      </c>
      <c r="K179" s="235">
        <v>145</v>
      </c>
      <c r="L179" s="235">
        <v>1</v>
      </c>
      <c r="M179" s="235">
        <v>42</v>
      </c>
      <c r="N179" s="235">
        <v>3045</v>
      </c>
      <c r="O179" s="235"/>
      <c r="P179" s="235">
        <v>50</v>
      </c>
      <c r="Q179" s="301"/>
      <c r="R179" s="301"/>
      <c r="S179" s="237">
        <v>2000</v>
      </c>
      <c r="T179" s="231" t="s">
        <v>6739</v>
      </c>
      <c r="U179" s="231"/>
      <c r="V179" s="231"/>
      <c r="W179" s="231"/>
      <c r="X179" s="235">
        <v>205</v>
      </c>
      <c r="Y179" s="231">
        <v>2002</v>
      </c>
      <c r="Z179" s="231">
        <v>2003</v>
      </c>
      <c r="AA179" s="301"/>
      <c r="AB179" s="301"/>
      <c r="AC179" s="301"/>
      <c r="AD179" s="301"/>
      <c r="AE179" s="301"/>
      <c r="AF179" s="301"/>
      <c r="AG179" s="301"/>
      <c r="AH179" s="301"/>
      <c r="AI179" s="301"/>
      <c r="AJ179" s="301"/>
      <c r="AK179" s="301"/>
      <c r="AL179" s="301"/>
      <c r="AM179" s="301"/>
      <c r="AN179" s="301"/>
      <c r="AO179" s="301"/>
      <c r="AP179" s="301"/>
      <c r="AQ179" s="301"/>
      <c r="AR179" s="301"/>
      <c r="AS179" s="301"/>
      <c r="AT179" s="301"/>
      <c r="AU179" s="301"/>
      <c r="AV179" s="301"/>
    </row>
    <row r="180" spans="1:48" s="50" customFormat="1" ht="24" hidden="1" customHeight="1">
      <c r="A180" s="163"/>
      <c r="B180" s="242"/>
      <c r="C180" s="231" t="s">
        <v>6220</v>
      </c>
      <c r="D180" s="231" t="s">
        <v>6740</v>
      </c>
      <c r="E180" s="231" t="s">
        <v>6220</v>
      </c>
      <c r="F180" s="232"/>
      <c r="G180" s="231" t="s">
        <v>6220</v>
      </c>
      <c r="H180" s="235">
        <v>6430</v>
      </c>
      <c r="I180" s="235">
        <v>399</v>
      </c>
      <c r="J180" s="235">
        <v>399</v>
      </c>
      <c r="K180" s="235">
        <v>145</v>
      </c>
      <c r="L180" s="235">
        <v>1</v>
      </c>
      <c r="M180" s="235">
        <v>18</v>
      </c>
      <c r="N180" s="235">
        <v>4230</v>
      </c>
      <c r="O180" s="235"/>
      <c r="P180" s="235"/>
      <c r="Q180" s="301"/>
      <c r="R180" s="301"/>
      <c r="S180" s="237">
        <v>2007</v>
      </c>
      <c r="T180" s="231"/>
      <c r="U180" s="231"/>
      <c r="V180" s="231"/>
      <c r="W180" s="231"/>
      <c r="X180" s="235">
        <v>793</v>
      </c>
      <c r="Y180" s="231"/>
      <c r="Z180" s="231"/>
      <c r="AA180" s="301"/>
      <c r="AB180" s="301"/>
      <c r="AC180" s="301"/>
      <c r="AD180" s="301"/>
      <c r="AE180" s="301"/>
      <c r="AF180" s="301"/>
      <c r="AG180" s="301"/>
      <c r="AH180" s="301"/>
      <c r="AI180" s="301"/>
      <c r="AJ180" s="301"/>
      <c r="AK180" s="301"/>
      <c r="AL180" s="301"/>
      <c r="AM180" s="301"/>
      <c r="AN180" s="301"/>
      <c r="AO180" s="301"/>
      <c r="AP180" s="301"/>
      <c r="AQ180" s="301"/>
      <c r="AR180" s="301"/>
      <c r="AS180" s="301"/>
      <c r="AT180" s="301"/>
      <c r="AU180" s="301"/>
      <c r="AV180" s="301"/>
    </row>
    <row r="181" spans="1:48" s="50" customFormat="1" ht="24" hidden="1" customHeight="1">
      <c r="A181" s="163"/>
      <c r="B181" s="242"/>
      <c r="C181" s="231" t="s">
        <v>6225</v>
      </c>
      <c r="D181" s="231" t="s">
        <v>6741</v>
      </c>
      <c r="E181" s="231" t="s">
        <v>6225</v>
      </c>
      <c r="F181" s="232" t="s">
        <v>6378</v>
      </c>
      <c r="G181" s="231" t="s">
        <v>6225</v>
      </c>
      <c r="H181" s="235">
        <v>9900</v>
      </c>
      <c r="I181" s="235">
        <v>350</v>
      </c>
      <c r="J181" s="235">
        <v>350</v>
      </c>
      <c r="K181" s="235">
        <v>145</v>
      </c>
      <c r="L181" s="235">
        <v>1</v>
      </c>
      <c r="M181" s="235">
        <v>27</v>
      </c>
      <c r="N181" s="235">
        <v>8500</v>
      </c>
      <c r="O181" s="235"/>
      <c r="P181" s="235"/>
      <c r="Q181" s="301"/>
      <c r="R181" s="301" t="s">
        <v>944</v>
      </c>
      <c r="S181" s="237">
        <v>2002</v>
      </c>
      <c r="T181" s="303"/>
      <c r="U181" s="303"/>
      <c r="V181" s="303">
        <v>300</v>
      </c>
      <c r="W181" s="303" t="s">
        <v>944</v>
      </c>
      <c r="X181" s="235">
        <v>300</v>
      </c>
      <c r="Y181" s="231"/>
      <c r="Z181" s="301" t="s">
        <v>944</v>
      </c>
      <c r="AA181" s="301" t="s">
        <v>944</v>
      </c>
      <c r="AB181" s="301" t="s">
        <v>944</v>
      </c>
      <c r="AC181" s="301"/>
      <c r="AD181" s="301"/>
      <c r="AE181" s="301" t="s">
        <v>944</v>
      </c>
      <c r="AF181" s="301" t="s">
        <v>944</v>
      </c>
      <c r="AG181" s="301"/>
      <c r="AH181" s="301"/>
      <c r="AI181" s="301"/>
      <c r="AJ181" s="301"/>
      <c r="AK181" s="301"/>
      <c r="AL181" s="301"/>
      <c r="AM181" s="301"/>
      <c r="AN181" s="301"/>
      <c r="AO181" s="301"/>
      <c r="AP181" s="301"/>
      <c r="AQ181" s="301"/>
      <c r="AR181" s="301"/>
      <c r="AS181" s="301"/>
      <c r="AT181" s="301"/>
      <c r="AU181" s="301"/>
      <c r="AV181" s="301"/>
    </row>
    <row r="182" spans="1:48" s="50" customFormat="1" ht="24" hidden="1" customHeight="1">
      <c r="A182" s="163"/>
      <c r="B182" s="242"/>
      <c r="C182" s="231" t="s">
        <v>6225</v>
      </c>
      <c r="D182" s="231" t="s">
        <v>6742</v>
      </c>
      <c r="E182" s="231" t="s">
        <v>6225</v>
      </c>
      <c r="F182" s="232"/>
      <c r="G182" s="231" t="s">
        <v>6225</v>
      </c>
      <c r="H182" s="235">
        <v>24707</v>
      </c>
      <c r="I182" s="235">
        <v>626</v>
      </c>
      <c r="J182" s="235">
        <v>486</v>
      </c>
      <c r="K182" s="235">
        <v>145</v>
      </c>
      <c r="L182" s="235">
        <v>1</v>
      </c>
      <c r="M182" s="235">
        <v>5</v>
      </c>
      <c r="N182" s="235">
        <v>800</v>
      </c>
      <c r="O182" s="235"/>
      <c r="P182" s="235"/>
      <c r="Q182" s="301"/>
      <c r="R182" s="301"/>
      <c r="S182" s="237">
        <v>2016</v>
      </c>
      <c r="T182" s="303"/>
      <c r="U182" s="303"/>
      <c r="V182" s="303"/>
      <c r="W182" s="303"/>
      <c r="X182" s="235">
        <v>300</v>
      </c>
      <c r="Y182" s="231"/>
      <c r="Z182" s="301"/>
      <c r="AA182" s="301"/>
      <c r="AB182" s="301"/>
      <c r="AC182" s="301"/>
      <c r="AD182" s="301"/>
      <c r="AE182" s="301"/>
      <c r="AF182" s="301"/>
      <c r="AG182" s="301"/>
      <c r="AH182" s="301"/>
      <c r="AI182" s="301"/>
      <c r="AJ182" s="301"/>
      <c r="AK182" s="301"/>
      <c r="AL182" s="301"/>
      <c r="AM182" s="301"/>
      <c r="AN182" s="301"/>
      <c r="AO182" s="301"/>
      <c r="AP182" s="301"/>
      <c r="AQ182" s="301"/>
      <c r="AR182" s="301"/>
      <c r="AS182" s="301"/>
      <c r="AT182" s="301"/>
      <c r="AU182" s="301"/>
      <c r="AV182" s="301"/>
    </row>
    <row r="183" spans="1:48" s="50" customFormat="1" ht="24" hidden="1" customHeight="1">
      <c r="A183" s="163" t="s">
        <v>312</v>
      </c>
      <c r="B183" s="242"/>
      <c r="C183" s="231" t="s">
        <v>353</v>
      </c>
      <c r="D183" s="231" t="s">
        <v>6743</v>
      </c>
      <c r="E183" s="231" t="s">
        <v>353</v>
      </c>
      <c r="F183" s="232" t="s">
        <v>6378</v>
      </c>
      <c r="G183" s="231" t="s">
        <v>353</v>
      </c>
      <c r="H183" s="235">
        <v>8090</v>
      </c>
      <c r="I183" s="235">
        <v>527.89</v>
      </c>
      <c r="J183" s="235">
        <v>651.28499999999997</v>
      </c>
      <c r="K183" s="235">
        <v>145</v>
      </c>
      <c r="L183" s="235">
        <v>1</v>
      </c>
      <c r="M183" s="235">
        <v>27</v>
      </c>
      <c r="N183" s="235">
        <v>3500</v>
      </c>
      <c r="O183" s="235"/>
      <c r="P183" s="235"/>
      <c r="Q183" s="301"/>
      <c r="R183" s="301" t="s">
        <v>944</v>
      </c>
      <c r="S183" s="237">
        <v>2020</v>
      </c>
      <c r="T183" s="303"/>
      <c r="U183" s="303"/>
      <c r="V183" s="303">
        <v>300</v>
      </c>
      <c r="W183" s="303" t="s">
        <v>944</v>
      </c>
      <c r="X183" s="235">
        <v>1900</v>
      </c>
      <c r="Y183" s="231"/>
      <c r="Z183" s="231" t="s">
        <v>944</v>
      </c>
      <c r="AA183" s="301" t="s">
        <v>944</v>
      </c>
      <c r="AB183" s="301" t="s">
        <v>944</v>
      </c>
      <c r="AC183" s="301"/>
      <c r="AD183" s="301"/>
      <c r="AE183" s="301" t="s">
        <v>944</v>
      </c>
      <c r="AF183" s="301" t="s">
        <v>944</v>
      </c>
      <c r="AG183" s="301"/>
      <c r="AH183" s="301"/>
      <c r="AI183" s="301"/>
      <c r="AJ183" s="301"/>
      <c r="AK183" s="301"/>
      <c r="AL183" s="301"/>
      <c r="AM183" s="301"/>
      <c r="AN183" s="301"/>
      <c r="AO183" s="301"/>
      <c r="AP183" s="301"/>
      <c r="AQ183" s="301"/>
      <c r="AR183" s="301"/>
      <c r="AS183" s="301"/>
      <c r="AT183" s="301"/>
      <c r="AU183" s="301"/>
      <c r="AV183" s="301"/>
    </row>
    <row r="184" spans="1:48" s="50" customFormat="1" ht="24" hidden="1" customHeight="1">
      <c r="A184" s="163"/>
      <c r="B184" s="242"/>
      <c r="C184" s="231" t="s">
        <v>6283</v>
      </c>
      <c r="D184" s="231" t="s">
        <v>6744</v>
      </c>
      <c r="E184" s="231" t="s">
        <v>6283</v>
      </c>
      <c r="F184" s="232" t="s">
        <v>944</v>
      </c>
      <c r="G184" s="231" t="s">
        <v>6745</v>
      </c>
      <c r="H184" s="235">
        <v>8300</v>
      </c>
      <c r="I184" s="235">
        <v>165</v>
      </c>
      <c r="J184" s="235">
        <v>165</v>
      </c>
      <c r="K184" s="235">
        <v>145</v>
      </c>
      <c r="L184" s="235">
        <v>1</v>
      </c>
      <c r="M184" s="235">
        <v>21</v>
      </c>
      <c r="N184" s="235">
        <v>5820</v>
      </c>
      <c r="O184" s="235"/>
      <c r="P184" s="235"/>
      <c r="Q184" s="235"/>
      <c r="R184" s="235"/>
      <c r="S184" s="237">
        <v>1997</v>
      </c>
      <c r="T184" s="303">
        <v>208</v>
      </c>
      <c r="U184" s="303"/>
      <c r="V184" s="303"/>
      <c r="W184" s="303"/>
      <c r="X184" s="235">
        <v>208</v>
      </c>
      <c r="Y184" s="235"/>
      <c r="Z184" s="235"/>
      <c r="AA184" s="301"/>
      <c r="AB184" s="301"/>
      <c r="AC184" s="301">
        <v>2</v>
      </c>
      <c r="AD184" s="301" t="s">
        <v>5725</v>
      </c>
      <c r="AE184" s="301"/>
      <c r="AF184" s="235" t="s">
        <v>6746</v>
      </c>
      <c r="AG184" s="235"/>
      <c r="AH184" s="235"/>
      <c r="AI184" s="235"/>
      <c r="AJ184" s="235"/>
      <c r="AK184" s="235"/>
      <c r="AL184" s="235"/>
      <c r="AM184" s="235"/>
      <c r="AN184" s="235"/>
      <c r="AO184" s="235"/>
      <c r="AP184" s="235"/>
      <c r="AQ184" s="235"/>
      <c r="AR184" s="235"/>
      <c r="AS184" s="235"/>
      <c r="AT184" s="235"/>
      <c r="AU184" s="235"/>
      <c r="AV184" s="235"/>
    </row>
    <row r="185" spans="1:48" s="50" customFormat="1" ht="24" hidden="1" customHeight="1">
      <c r="A185" s="238"/>
      <c r="B185" s="242"/>
      <c r="C185" s="231" t="s">
        <v>6299</v>
      </c>
      <c r="D185" s="231" t="s">
        <v>6748</v>
      </c>
      <c r="E185" s="231" t="s">
        <v>6299</v>
      </c>
      <c r="F185" s="232"/>
      <c r="G185" s="231" t="s">
        <v>6749</v>
      </c>
      <c r="H185" s="235">
        <v>18519</v>
      </c>
      <c r="I185" s="235">
        <v>515</v>
      </c>
      <c r="J185" s="235">
        <v>515</v>
      </c>
      <c r="K185" s="235">
        <v>145</v>
      </c>
      <c r="L185" s="235">
        <v>1</v>
      </c>
      <c r="M185" s="235">
        <v>28</v>
      </c>
      <c r="N185" s="235">
        <v>15000</v>
      </c>
      <c r="O185" s="235"/>
      <c r="P185" s="235"/>
      <c r="Q185" s="235"/>
      <c r="R185" s="235"/>
      <c r="S185" s="237">
        <v>2010</v>
      </c>
      <c r="T185" s="303"/>
      <c r="U185" s="303"/>
      <c r="V185" s="303"/>
      <c r="W185" s="303"/>
      <c r="X185" s="235">
        <v>1800</v>
      </c>
      <c r="Y185" s="235"/>
      <c r="Z185" s="235"/>
      <c r="AA185" s="301"/>
      <c r="AB185" s="301"/>
      <c r="AC185" s="301"/>
      <c r="AD185" s="301"/>
      <c r="AE185" s="301"/>
      <c r="AF185" s="235"/>
      <c r="AG185" s="235"/>
      <c r="AH185" s="235"/>
      <c r="AI185" s="235"/>
      <c r="AJ185" s="235"/>
      <c r="AK185" s="235"/>
      <c r="AL185" s="235"/>
      <c r="AM185" s="235"/>
      <c r="AN185" s="235"/>
      <c r="AO185" s="235"/>
      <c r="AP185" s="235"/>
      <c r="AQ185" s="235"/>
      <c r="AR185" s="235"/>
      <c r="AS185" s="235"/>
      <c r="AT185" s="235"/>
      <c r="AU185" s="235"/>
      <c r="AV185" s="235"/>
    </row>
    <row r="186" spans="1:48" s="50" customFormat="1" ht="24" hidden="1" customHeight="1">
      <c r="A186" s="238"/>
      <c r="B186" s="242"/>
      <c r="C186" s="231" t="s">
        <v>6301</v>
      </c>
      <c r="D186" s="231" t="s">
        <v>6750</v>
      </c>
      <c r="E186" s="231" t="s">
        <v>6301</v>
      </c>
      <c r="F186" s="232"/>
      <c r="G186" s="231" t="s">
        <v>6751</v>
      </c>
      <c r="H186" s="235">
        <v>5031</v>
      </c>
      <c r="I186" s="235">
        <v>325</v>
      </c>
      <c r="J186" s="235">
        <v>308</v>
      </c>
      <c r="K186" s="235">
        <v>145</v>
      </c>
      <c r="L186" s="235">
        <v>1</v>
      </c>
      <c r="M186" s="235">
        <v>21</v>
      </c>
      <c r="N186" s="235">
        <v>5000</v>
      </c>
      <c r="O186" s="235"/>
      <c r="P186" s="235"/>
      <c r="Q186" s="301"/>
      <c r="R186" s="301"/>
      <c r="S186" s="237">
        <v>2001</v>
      </c>
      <c r="T186" s="303"/>
      <c r="U186" s="303"/>
      <c r="V186" s="303"/>
      <c r="W186" s="303"/>
      <c r="X186" s="235">
        <v>230</v>
      </c>
      <c r="Y186" s="231"/>
      <c r="Z186" s="231"/>
      <c r="AA186" s="301"/>
      <c r="AB186" s="301"/>
      <c r="AC186" s="301"/>
      <c r="AD186" s="301"/>
      <c r="AE186" s="301"/>
      <c r="AF186" s="301"/>
      <c r="AG186" s="301"/>
      <c r="AH186" s="301"/>
      <c r="AI186" s="301"/>
      <c r="AJ186" s="301"/>
      <c r="AK186" s="301"/>
      <c r="AL186" s="301"/>
      <c r="AM186" s="301"/>
      <c r="AN186" s="301"/>
      <c r="AO186" s="301"/>
      <c r="AP186" s="301"/>
      <c r="AQ186" s="301"/>
      <c r="AR186" s="301"/>
      <c r="AS186" s="301"/>
      <c r="AT186" s="301"/>
      <c r="AU186" s="301"/>
      <c r="AV186" s="301"/>
    </row>
    <row r="187" spans="1:48" s="50" customFormat="1" ht="24" hidden="1" customHeight="1">
      <c r="A187" s="238"/>
      <c r="B187" s="242"/>
      <c r="C187" s="231" t="s">
        <v>6305</v>
      </c>
      <c r="D187" s="231" t="s">
        <v>6752</v>
      </c>
      <c r="E187" s="231" t="s">
        <v>6305</v>
      </c>
      <c r="F187" s="232" t="s">
        <v>6747</v>
      </c>
      <c r="G187" s="231" t="s">
        <v>6307</v>
      </c>
      <c r="H187" s="235">
        <v>5168</v>
      </c>
      <c r="I187" s="304">
        <v>340.05</v>
      </c>
      <c r="J187" s="304">
        <v>340.05</v>
      </c>
      <c r="K187" s="235">
        <v>145</v>
      </c>
      <c r="L187" s="235">
        <v>1</v>
      </c>
      <c r="M187" s="235">
        <v>21</v>
      </c>
      <c r="N187" s="235">
        <v>5000</v>
      </c>
      <c r="O187" s="235"/>
      <c r="P187" s="235"/>
      <c r="Q187" s="235"/>
      <c r="R187" s="235"/>
      <c r="S187" s="237">
        <v>2001</v>
      </c>
      <c r="T187" s="303">
        <v>300</v>
      </c>
      <c r="U187" s="303"/>
      <c r="V187" s="303"/>
      <c r="W187" s="303"/>
      <c r="X187" s="235">
        <v>300</v>
      </c>
      <c r="Y187" s="235"/>
      <c r="Z187" s="235"/>
      <c r="AA187" s="301"/>
      <c r="AB187" s="301"/>
      <c r="AC187" s="301"/>
      <c r="AD187" s="301"/>
      <c r="AE187" s="301"/>
      <c r="AF187" s="235"/>
      <c r="AG187" s="235"/>
      <c r="AH187" s="235"/>
      <c r="AI187" s="235"/>
      <c r="AJ187" s="235"/>
      <c r="AK187" s="235"/>
      <c r="AL187" s="235"/>
      <c r="AM187" s="235"/>
      <c r="AN187" s="235"/>
      <c r="AO187" s="235"/>
      <c r="AP187" s="235"/>
      <c r="AQ187" s="235"/>
      <c r="AR187" s="235"/>
      <c r="AS187" s="235"/>
      <c r="AT187" s="235"/>
      <c r="AU187" s="235"/>
      <c r="AV187" s="235"/>
    </row>
    <row r="188" spans="1:48" s="50" customFormat="1" ht="24" hidden="1" customHeight="1">
      <c r="A188" s="238"/>
      <c r="B188" s="242"/>
      <c r="C188" s="231" t="s">
        <v>6305</v>
      </c>
      <c r="D188" s="231" t="s">
        <v>6753</v>
      </c>
      <c r="E188" s="231" t="s">
        <v>6305</v>
      </c>
      <c r="F188" s="232"/>
      <c r="G188" s="231" t="s">
        <v>6307</v>
      </c>
      <c r="H188" s="235">
        <v>1665</v>
      </c>
      <c r="I188" s="304" t="s">
        <v>15509</v>
      </c>
      <c r="J188" s="304" t="s">
        <v>15510</v>
      </c>
      <c r="K188" s="235">
        <v>145</v>
      </c>
      <c r="L188" s="235">
        <v>1</v>
      </c>
      <c r="M188" s="235">
        <v>21</v>
      </c>
      <c r="N188" s="235">
        <v>5000</v>
      </c>
      <c r="O188" s="235"/>
      <c r="P188" s="235"/>
      <c r="Q188" s="235"/>
      <c r="R188" s="235"/>
      <c r="S188" s="237">
        <v>2013</v>
      </c>
      <c r="T188" s="303"/>
      <c r="U188" s="303"/>
      <c r="V188" s="303"/>
      <c r="W188" s="303"/>
      <c r="X188" s="235">
        <v>300</v>
      </c>
      <c r="Y188" s="235"/>
      <c r="Z188" s="235"/>
      <c r="AA188" s="301"/>
      <c r="AB188" s="301"/>
      <c r="AC188" s="301"/>
      <c r="AD188" s="301"/>
      <c r="AE188" s="301"/>
      <c r="AF188" s="235"/>
      <c r="AG188" s="235"/>
      <c r="AH188" s="235"/>
      <c r="AI188" s="235"/>
      <c r="AJ188" s="235"/>
      <c r="AK188" s="235"/>
      <c r="AL188" s="235"/>
      <c r="AM188" s="235"/>
      <c r="AN188" s="235"/>
      <c r="AO188" s="235"/>
      <c r="AP188" s="235"/>
      <c r="AQ188" s="235"/>
      <c r="AR188" s="235"/>
      <c r="AS188" s="235"/>
      <c r="AT188" s="235"/>
      <c r="AU188" s="235"/>
      <c r="AV188" s="235"/>
    </row>
    <row r="189" spans="1:48" s="50" customFormat="1" ht="24" hidden="1" customHeight="1">
      <c r="A189" s="238" t="s">
        <v>145</v>
      </c>
      <c r="B189" s="265"/>
      <c r="C189" s="231" t="s">
        <v>6305</v>
      </c>
      <c r="D189" s="231" t="s">
        <v>6754</v>
      </c>
      <c r="E189" s="231" t="s">
        <v>6305</v>
      </c>
      <c r="F189" s="232"/>
      <c r="G189" s="231" t="s">
        <v>6307</v>
      </c>
      <c r="H189" s="235">
        <v>5684</v>
      </c>
      <c r="I189" s="304" t="s">
        <v>15511</v>
      </c>
      <c r="J189" s="304" t="s">
        <v>15512</v>
      </c>
      <c r="K189" s="235">
        <v>145</v>
      </c>
      <c r="L189" s="235">
        <v>1</v>
      </c>
      <c r="M189" s="235">
        <v>21</v>
      </c>
      <c r="N189" s="235">
        <v>5000</v>
      </c>
      <c r="O189" s="235"/>
      <c r="P189" s="235"/>
      <c r="Q189" s="235"/>
      <c r="R189" s="235"/>
      <c r="S189" s="237">
        <v>2013</v>
      </c>
      <c r="T189" s="303"/>
      <c r="U189" s="303"/>
      <c r="V189" s="303"/>
      <c r="W189" s="303"/>
      <c r="X189" s="235">
        <v>120</v>
      </c>
      <c r="Y189" s="235"/>
      <c r="Z189" s="235"/>
      <c r="AA189" s="301"/>
      <c r="AB189" s="301"/>
      <c r="AC189" s="301"/>
      <c r="AD189" s="301"/>
      <c r="AE189" s="301"/>
      <c r="AF189" s="235"/>
      <c r="AG189" s="235"/>
      <c r="AH189" s="235"/>
      <c r="AI189" s="235"/>
      <c r="AJ189" s="235"/>
      <c r="AK189" s="235"/>
      <c r="AL189" s="235"/>
      <c r="AM189" s="235"/>
      <c r="AN189" s="235"/>
      <c r="AO189" s="235"/>
      <c r="AP189" s="235"/>
      <c r="AQ189" s="235"/>
      <c r="AR189" s="235"/>
      <c r="AS189" s="235"/>
      <c r="AT189" s="235"/>
      <c r="AU189" s="235"/>
      <c r="AV189" s="235"/>
    </row>
    <row r="190" spans="1:48" s="50" customFormat="1" ht="24" hidden="1" customHeight="1">
      <c r="A190" s="238"/>
      <c r="B190" s="248"/>
      <c r="C190" s="219" t="s">
        <v>6308</v>
      </c>
      <c r="D190" s="220" t="s">
        <v>6755</v>
      </c>
      <c r="E190" s="221" t="s">
        <v>6308</v>
      </c>
      <c r="F190" s="221"/>
      <c r="G190" s="221" t="s">
        <v>6308</v>
      </c>
      <c r="H190" s="222">
        <v>26783</v>
      </c>
      <c r="I190" s="222">
        <v>477</v>
      </c>
      <c r="J190" s="222">
        <v>415</v>
      </c>
      <c r="K190" s="222">
        <v>145</v>
      </c>
      <c r="L190" s="305">
        <v>0.88</v>
      </c>
      <c r="M190" s="306">
        <v>28</v>
      </c>
      <c r="N190" s="306">
        <v>7250</v>
      </c>
      <c r="O190" s="222"/>
      <c r="P190" s="222"/>
      <c r="Q190" s="307"/>
      <c r="R190" s="307"/>
      <c r="S190" s="223">
        <v>2011</v>
      </c>
      <c r="T190" s="307"/>
      <c r="U190" s="307"/>
      <c r="V190" s="307"/>
      <c r="W190" s="307"/>
      <c r="X190" s="222">
        <v>927</v>
      </c>
      <c r="Y190" s="260"/>
      <c r="Z190" s="260"/>
      <c r="AA190" s="260"/>
      <c r="AB190" s="260"/>
      <c r="AC190" s="260"/>
      <c r="AD190" s="260"/>
      <c r="AE190" s="260"/>
      <c r="AF190" s="260"/>
      <c r="AG190" s="260"/>
      <c r="AH190" s="260"/>
      <c r="AI190" s="260"/>
      <c r="AJ190" s="260"/>
      <c r="AK190" s="260"/>
      <c r="AL190" s="260"/>
      <c r="AM190" s="260"/>
      <c r="AN190" s="260"/>
      <c r="AO190" s="260"/>
      <c r="AP190" s="260"/>
      <c r="AQ190" s="260"/>
      <c r="AR190" s="260"/>
      <c r="AS190" s="260"/>
      <c r="AT190" s="260"/>
      <c r="AU190" s="260"/>
      <c r="AV190" s="221"/>
    </row>
    <row r="191" spans="1:48" s="50" customFormat="1" ht="24" hidden="1" customHeight="1">
      <c r="A191" s="238"/>
      <c r="B191" s="242" t="s">
        <v>2237</v>
      </c>
      <c r="C191" s="231" t="s">
        <v>2298</v>
      </c>
      <c r="D191" s="246">
        <f>COUNTA(D192:D228)</f>
        <v>37</v>
      </c>
      <c r="E191" s="304"/>
      <c r="F191" s="308"/>
      <c r="G191" s="235"/>
      <c r="H191" s="235">
        <f>SUM(H192:H228)</f>
        <v>471177</v>
      </c>
      <c r="I191" s="235">
        <f>SUM(I192:I228)</f>
        <v>11053.72</v>
      </c>
      <c r="J191" s="235">
        <f>SUM(J192:J228)</f>
        <v>17276.719999999998</v>
      </c>
      <c r="K191" s="235"/>
      <c r="L191" s="235"/>
      <c r="M191" s="235"/>
      <c r="N191" s="235"/>
      <c r="O191" s="235"/>
      <c r="P191" s="235"/>
      <c r="Q191" s="235"/>
      <c r="R191" s="235"/>
      <c r="S191" s="237"/>
      <c r="T191" s="303"/>
      <c r="U191" s="303"/>
      <c r="V191" s="303"/>
      <c r="W191" s="303"/>
      <c r="X191" s="235"/>
      <c r="Y191" s="235"/>
      <c r="Z191" s="235"/>
      <c r="AA191" s="236"/>
      <c r="AB191" s="236"/>
      <c r="AC191" s="236"/>
      <c r="AD191" s="236"/>
      <c r="AE191" s="236"/>
      <c r="AF191" s="235"/>
      <c r="AG191" s="235"/>
      <c r="AH191" s="235"/>
      <c r="AI191" s="235"/>
      <c r="AJ191" s="235"/>
      <c r="AK191" s="235"/>
      <c r="AL191" s="235"/>
      <c r="AM191" s="235"/>
      <c r="AN191" s="235"/>
      <c r="AO191" s="235"/>
      <c r="AP191" s="235"/>
      <c r="AQ191" s="235"/>
      <c r="AR191" s="235"/>
      <c r="AS191" s="235"/>
      <c r="AT191" s="235"/>
      <c r="AU191" s="235"/>
      <c r="AV191" s="235"/>
    </row>
    <row r="192" spans="1:48" s="50" customFormat="1" ht="24" hidden="1" customHeight="1">
      <c r="A192" s="238" t="s">
        <v>310</v>
      </c>
      <c r="B192" s="242"/>
      <c r="C192" s="231" t="s">
        <v>2138</v>
      </c>
      <c r="D192" s="231" t="s">
        <v>7299</v>
      </c>
      <c r="E192" s="231" t="s">
        <v>2138</v>
      </c>
      <c r="F192" s="232"/>
      <c r="G192" s="231" t="s">
        <v>1803</v>
      </c>
      <c r="H192" s="235">
        <v>8415</v>
      </c>
      <c r="I192" s="235">
        <v>349</v>
      </c>
      <c r="J192" s="235">
        <v>501</v>
      </c>
      <c r="K192" s="235">
        <v>145</v>
      </c>
      <c r="L192" s="235">
        <v>0.7</v>
      </c>
      <c r="M192" s="235">
        <v>28</v>
      </c>
      <c r="N192" s="235">
        <v>8415</v>
      </c>
      <c r="O192" s="235"/>
      <c r="P192" s="235"/>
      <c r="Q192" s="236"/>
      <c r="R192" s="236"/>
      <c r="S192" s="237">
        <v>2002</v>
      </c>
      <c r="T192" s="236">
        <v>416</v>
      </c>
      <c r="U192" s="236"/>
      <c r="V192" s="236"/>
      <c r="W192" s="236"/>
      <c r="X192" s="235">
        <v>416</v>
      </c>
      <c r="Y192" s="231"/>
      <c r="Z192" s="231"/>
      <c r="AA192" s="236"/>
      <c r="AB192" s="236"/>
      <c r="AC192" s="236"/>
      <c r="AD192" s="236"/>
      <c r="AE192" s="236"/>
      <c r="AF192" s="236"/>
      <c r="AG192" s="236"/>
      <c r="AH192" s="236"/>
      <c r="AI192" s="236"/>
      <c r="AJ192" s="236"/>
      <c r="AK192" s="236"/>
      <c r="AL192" s="236"/>
      <c r="AM192" s="236"/>
      <c r="AN192" s="236"/>
      <c r="AO192" s="236"/>
      <c r="AP192" s="236"/>
      <c r="AQ192" s="236"/>
      <c r="AR192" s="236"/>
      <c r="AS192" s="236"/>
      <c r="AT192" s="236"/>
      <c r="AU192" s="236"/>
      <c r="AV192" s="236"/>
    </row>
    <row r="193" spans="1:48" s="50" customFormat="1" ht="24" hidden="1" customHeight="1">
      <c r="A193" s="238" t="s">
        <v>311</v>
      </c>
      <c r="B193" s="242"/>
      <c r="C193" s="231" t="s">
        <v>1881</v>
      </c>
      <c r="D193" s="231" t="s">
        <v>7300</v>
      </c>
      <c r="E193" s="231" t="s">
        <v>1881</v>
      </c>
      <c r="F193" s="232"/>
      <c r="G193" s="231" t="s">
        <v>7301</v>
      </c>
      <c r="H193" s="235">
        <v>17116</v>
      </c>
      <c r="I193" s="235">
        <v>417</v>
      </c>
      <c r="J193" s="235">
        <v>417</v>
      </c>
      <c r="K193" s="235">
        <v>145</v>
      </c>
      <c r="L193" s="235">
        <v>0.7</v>
      </c>
      <c r="M193" s="235">
        <v>28</v>
      </c>
      <c r="N193" s="235">
        <v>16699</v>
      </c>
      <c r="O193" s="235"/>
      <c r="P193" s="235">
        <v>100</v>
      </c>
      <c r="Q193" s="236"/>
      <c r="R193" s="236"/>
      <c r="S193" s="237">
        <v>1999</v>
      </c>
      <c r="T193" s="236">
        <v>638</v>
      </c>
      <c r="U193" s="236"/>
      <c r="V193" s="236">
        <v>500</v>
      </c>
      <c r="W193" s="236"/>
      <c r="X193" s="235">
        <v>1219</v>
      </c>
      <c r="Y193" s="231"/>
      <c r="Z193" s="231"/>
      <c r="AA193" s="236"/>
      <c r="AB193" s="236"/>
      <c r="AC193" s="236"/>
      <c r="AD193" s="236"/>
      <c r="AE193" s="236"/>
      <c r="AF193" s="236"/>
      <c r="AG193" s="236"/>
      <c r="AH193" s="236"/>
      <c r="AI193" s="236"/>
      <c r="AJ193" s="236"/>
      <c r="AK193" s="236"/>
      <c r="AL193" s="236"/>
      <c r="AM193" s="236"/>
      <c r="AN193" s="236"/>
      <c r="AO193" s="236"/>
      <c r="AP193" s="236"/>
      <c r="AQ193" s="236"/>
      <c r="AR193" s="236"/>
      <c r="AS193" s="236"/>
      <c r="AT193" s="236"/>
      <c r="AU193" s="236"/>
      <c r="AV193" s="236"/>
    </row>
    <row r="194" spans="1:48" s="1319" customFormat="1" ht="24" hidden="1" customHeight="1">
      <c r="A194" s="238"/>
      <c r="B194" s="242"/>
      <c r="C194" s="1460" t="s">
        <v>1881</v>
      </c>
      <c r="D194" s="1460" t="s">
        <v>7302</v>
      </c>
      <c r="E194" s="1460" t="s">
        <v>1881</v>
      </c>
      <c r="F194" s="1331"/>
      <c r="G194" s="1460" t="s">
        <v>7301</v>
      </c>
      <c r="H194" s="235">
        <v>17167</v>
      </c>
      <c r="I194" s="235">
        <v>423</v>
      </c>
      <c r="J194" s="235">
        <v>423</v>
      </c>
      <c r="K194" s="235">
        <v>145</v>
      </c>
      <c r="L194" s="235">
        <v>0.7</v>
      </c>
      <c r="M194" s="235">
        <v>24</v>
      </c>
      <c r="N194" s="235">
        <v>17167</v>
      </c>
      <c r="O194" s="235"/>
      <c r="P194" s="235">
        <v>300</v>
      </c>
      <c r="Q194" s="1470"/>
      <c r="R194" s="1470"/>
      <c r="S194" s="237">
        <v>1996</v>
      </c>
      <c r="T194" s="1470">
        <v>685</v>
      </c>
      <c r="U194" s="1470"/>
      <c r="V194" s="1470"/>
      <c r="W194" s="1470"/>
      <c r="X194" s="235">
        <v>685</v>
      </c>
      <c r="Y194" s="1460"/>
      <c r="Z194" s="1460"/>
      <c r="AA194" s="1470"/>
      <c r="AB194" s="1470"/>
      <c r="AC194" s="1470"/>
      <c r="AD194" s="1470"/>
      <c r="AE194" s="1470"/>
      <c r="AF194" s="1470"/>
      <c r="AG194" s="1470"/>
      <c r="AH194" s="1470"/>
      <c r="AI194" s="1470"/>
      <c r="AJ194" s="1470"/>
      <c r="AK194" s="1470"/>
      <c r="AL194" s="1470"/>
      <c r="AM194" s="1470"/>
      <c r="AN194" s="1470"/>
      <c r="AO194" s="1470"/>
      <c r="AP194" s="1470"/>
      <c r="AQ194" s="1470"/>
      <c r="AR194" s="1470"/>
      <c r="AS194" s="1470"/>
      <c r="AT194" s="1470"/>
      <c r="AU194" s="1470"/>
      <c r="AV194" s="1470"/>
    </row>
    <row r="195" spans="1:48" s="1319" customFormat="1" ht="24" hidden="1" customHeight="1">
      <c r="A195" s="238"/>
      <c r="B195" s="242"/>
      <c r="C195" s="1303" t="s">
        <v>6760</v>
      </c>
      <c r="D195" s="1303" t="s">
        <v>11947</v>
      </c>
      <c r="E195" s="1303" t="s">
        <v>6760</v>
      </c>
      <c r="F195" s="1331"/>
      <c r="G195" s="1303" t="s">
        <v>7303</v>
      </c>
      <c r="H195" s="235">
        <v>20581</v>
      </c>
      <c r="I195" s="235">
        <v>485</v>
      </c>
      <c r="J195" s="235">
        <v>485</v>
      </c>
      <c r="K195" s="235">
        <v>145</v>
      </c>
      <c r="L195" s="235">
        <v>0.9</v>
      </c>
      <c r="M195" s="235">
        <v>28</v>
      </c>
      <c r="N195" s="235">
        <v>6400</v>
      </c>
      <c r="O195" s="235"/>
      <c r="P195" s="235">
        <v>150</v>
      </c>
      <c r="Q195" s="1312"/>
      <c r="R195" s="1312"/>
      <c r="S195" s="237">
        <v>2018</v>
      </c>
      <c r="T195" s="1312">
        <v>5</v>
      </c>
      <c r="U195" s="1312"/>
      <c r="V195" s="1312"/>
      <c r="W195" s="1312"/>
      <c r="X195" s="235">
        <v>1500</v>
      </c>
      <c r="Y195" s="1303"/>
      <c r="Z195" s="1303"/>
      <c r="AA195" s="1312"/>
      <c r="AB195" s="1312"/>
      <c r="AC195" s="1312">
        <v>2</v>
      </c>
      <c r="AD195" s="1312"/>
      <c r="AE195" s="1312"/>
      <c r="AF195" s="1312"/>
      <c r="AG195" s="1312"/>
      <c r="AH195" s="1312"/>
      <c r="AI195" s="1312"/>
      <c r="AJ195" s="1312"/>
      <c r="AK195" s="1312"/>
      <c r="AL195" s="1312"/>
      <c r="AM195" s="1312"/>
      <c r="AN195" s="1312"/>
      <c r="AO195" s="1312"/>
      <c r="AP195" s="1312"/>
      <c r="AQ195" s="1312"/>
      <c r="AR195" s="1312"/>
      <c r="AS195" s="1312"/>
      <c r="AT195" s="1312"/>
      <c r="AU195" s="1312"/>
      <c r="AV195" s="1312"/>
    </row>
    <row r="196" spans="1:48" s="50" customFormat="1" ht="24" hidden="1" customHeight="1">
      <c r="A196" s="238"/>
      <c r="B196" s="242"/>
      <c r="C196" s="231" t="s">
        <v>6760</v>
      </c>
      <c r="D196" s="231" t="s">
        <v>15429</v>
      </c>
      <c r="E196" s="231" t="s">
        <v>6760</v>
      </c>
      <c r="F196" s="232"/>
      <c r="G196" s="231" t="s">
        <v>7303</v>
      </c>
      <c r="H196" s="235">
        <v>4909</v>
      </c>
      <c r="I196" s="235"/>
      <c r="J196" s="235"/>
      <c r="K196" s="235">
        <v>145</v>
      </c>
      <c r="L196" s="235">
        <v>1</v>
      </c>
      <c r="M196" s="235">
        <v>21</v>
      </c>
      <c r="N196" s="235">
        <v>4909</v>
      </c>
      <c r="O196" s="235"/>
      <c r="P196" s="235"/>
      <c r="Q196" s="236"/>
      <c r="R196" s="236"/>
      <c r="S196" s="237"/>
      <c r="T196" s="236"/>
      <c r="U196" s="236"/>
      <c r="V196" s="236"/>
      <c r="W196" s="236"/>
      <c r="X196" s="235"/>
      <c r="Y196" s="231"/>
      <c r="Z196" s="231"/>
      <c r="AA196" s="236"/>
      <c r="AB196" s="236"/>
      <c r="AC196" s="236"/>
      <c r="AD196" s="236"/>
      <c r="AE196" s="236"/>
      <c r="AF196" s="236"/>
      <c r="AG196" s="236"/>
      <c r="AH196" s="236"/>
      <c r="AI196" s="236"/>
      <c r="AJ196" s="236"/>
      <c r="AK196" s="236"/>
      <c r="AL196" s="236"/>
      <c r="AM196" s="236"/>
      <c r="AN196" s="236"/>
      <c r="AO196" s="236"/>
      <c r="AP196" s="236"/>
      <c r="AQ196" s="236"/>
      <c r="AR196" s="236"/>
      <c r="AS196" s="236"/>
      <c r="AT196" s="236"/>
      <c r="AU196" s="236"/>
      <c r="AV196" s="236"/>
    </row>
    <row r="197" spans="1:48" s="50" customFormat="1" ht="24" hidden="1" customHeight="1">
      <c r="A197" s="238"/>
      <c r="B197" s="242"/>
      <c r="C197" s="231" t="s">
        <v>6765</v>
      </c>
      <c r="D197" s="231" t="s">
        <v>7304</v>
      </c>
      <c r="E197" s="231" t="s">
        <v>6765</v>
      </c>
      <c r="F197" s="232"/>
      <c r="G197" s="231" t="s">
        <v>6765</v>
      </c>
      <c r="H197" s="235">
        <v>9687</v>
      </c>
      <c r="I197" s="235">
        <v>332.52</v>
      </c>
      <c r="J197" s="235">
        <v>333</v>
      </c>
      <c r="K197" s="235">
        <v>145</v>
      </c>
      <c r="L197" s="235">
        <v>0.7</v>
      </c>
      <c r="M197" s="235">
        <v>21</v>
      </c>
      <c r="N197" s="235">
        <v>9687</v>
      </c>
      <c r="O197" s="235"/>
      <c r="P197" s="235"/>
      <c r="Q197" s="236"/>
      <c r="R197" s="236"/>
      <c r="S197" s="237">
        <v>2003</v>
      </c>
      <c r="T197" s="236">
        <v>400</v>
      </c>
      <c r="U197" s="236"/>
      <c r="V197" s="236"/>
      <c r="W197" s="236"/>
      <c r="X197" s="235">
        <v>400</v>
      </c>
      <c r="Y197" s="231"/>
      <c r="Z197" s="231"/>
      <c r="AA197" s="236"/>
      <c r="AB197" s="236"/>
      <c r="AC197" s="236"/>
      <c r="AD197" s="236"/>
      <c r="AE197" s="236"/>
      <c r="AF197" s="236"/>
      <c r="AG197" s="236"/>
      <c r="AH197" s="236"/>
      <c r="AI197" s="236"/>
      <c r="AJ197" s="236"/>
      <c r="AK197" s="236"/>
      <c r="AL197" s="236"/>
      <c r="AM197" s="236"/>
      <c r="AN197" s="236"/>
      <c r="AO197" s="236"/>
      <c r="AP197" s="236"/>
      <c r="AQ197" s="236"/>
      <c r="AR197" s="236"/>
      <c r="AS197" s="236"/>
      <c r="AT197" s="236"/>
      <c r="AU197" s="236"/>
      <c r="AV197" s="236"/>
    </row>
    <row r="198" spans="1:48" s="50" customFormat="1" ht="24" hidden="1" customHeight="1">
      <c r="A198" s="238" t="s">
        <v>313</v>
      </c>
      <c r="B198" s="242"/>
      <c r="C198" s="231" t="s">
        <v>6765</v>
      </c>
      <c r="D198" s="231" t="s">
        <v>15430</v>
      </c>
      <c r="E198" s="231" t="s">
        <v>6765</v>
      </c>
      <c r="F198" s="232"/>
      <c r="G198" s="231" t="s">
        <v>6765</v>
      </c>
      <c r="H198" s="235">
        <v>178386</v>
      </c>
      <c r="I198" s="235">
        <v>452</v>
      </c>
      <c r="J198" s="235">
        <v>412</v>
      </c>
      <c r="K198" s="235">
        <v>145</v>
      </c>
      <c r="L198" s="235">
        <v>1</v>
      </c>
      <c r="M198" s="235">
        <v>4</v>
      </c>
      <c r="N198" s="235">
        <v>14550</v>
      </c>
      <c r="O198" s="236"/>
      <c r="P198" s="236"/>
      <c r="Q198" s="236"/>
      <c r="R198" s="236"/>
      <c r="S198" s="237">
        <v>2019</v>
      </c>
      <c r="T198" s="236"/>
      <c r="U198" s="236"/>
      <c r="V198" s="236"/>
      <c r="W198" s="236"/>
      <c r="X198" s="235">
        <v>2100</v>
      </c>
      <c r="Y198" s="231"/>
      <c r="Z198" s="231"/>
      <c r="AA198" s="236"/>
      <c r="AB198" s="236"/>
      <c r="AC198" s="236"/>
      <c r="AD198" s="236"/>
      <c r="AE198" s="236"/>
      <c r="AF198" s="236"/>
      <c r="AG198" s="236"/>
      <c r="AH198" s="236"/>
      <c r="AI198" s="236"/>
      <c r="AJ198" s="236"/>
      <c r="AK198" s="236"/>
      <c r="AL198" s="236"/>
      <c r="AM198" s="236"/>
      <c r="AN198" s="236"/>
      <c r="AO198" s="236"/>
      <c r="AP198" s="236"/>
      <c r="AQ198" s="236"/>
      <c r="AR198" s="236"/>
      <c r="AS198" s="236"/>
      <c r="AT198" s="236"/>
      <c r="AU198" s="236"/>
      <c r="AV198" s="236"/>
    </row>
    <row r="199" spans="1:48" s="50" customFormat="1" ht="24" hidden="1" customHeight="1">
      <c r="A199" s="238" t="s">
        <v>312</v>
      </c>
      <c r="B199" s="242"/>
      <c r="C199" s="231" t="s">
        <v>6768</v>
      </c>
      <c r="D199" s="231" t="s">
        <v>16811</v>
      </c>
      <c r="E199" s="231" t="s">
        <v>6768</v>
      </c>
      <c r="F199" s="232"/>
      <c r="G199" s="231" t="s">
        <v>7305</v>
      </c>
      <c r="H199" s="235">
        <v>2613</v>
      </c>
      <c r="I199" s="235">
        <v>387</v>
      </c>
      <c r="J199" s="235">
        <v>387</v>
      </c>
      <c r="K199" s="235">
        <v>145</v>
      </c>
      <c r="L199" s="235">
        <v>0.7</v>
      </c>
      <c r="M199" s="235">
        <v>28</v>
      </c>
      <c r="N199" s="235">
        <v>3190</v>
      </c>
      <c r="O199" s="235"/>
      <c r="P199" s="235"/>
      <c r="Q199" s="236"/>
      <c r="R199" s="236"/>
      <c r="S199" s="237">
        <v>1996</v>
      </c>
      <c r="T199" s="236">
        <v>280</v>
      </c>
      <c r="U199" s="236"/>
      <c r="V199" s="236"/>
      <c r="W199" s="236"/>
      <c r="X199" s="235">
        <v>280</v>
      </c>
      <c r="Y199" s="231"/>
      <c r="Z199" s="231"/>
      <c r="AA199" s="236"/>
      <c r="AB199" s="236"/>
      <c r="AC199" s="236"/>
      <c r="AD199" s="236"/>
      <c r="AE199" s="236"/>
      <c r="AF199" s="236"/>
      <c r="AG199" s="236"/>
      <c r="AH199" s="236"/>
      <c r="AI199" s="236"/>
      <c r="AJ199" s="236"/>
      <c r="AK199" s="236"/>
      <c r="AL199" s="236"/>
      <c r="AM199" s="236"/>
      <c r="AN199" s="236"/>
      <c r="AO199" s="236"/>
      <c r="AP199" s="236"/>
      <c r="AQ199" s="236"/>
      <c r="AR199" s="236"/>
      <c r="AS199" s="236"/>
      <c r="AT199" s="236"/>
      <c r="AU199" s="236"/>
      <c r="AV199" s="236"/>
    </row>
    <row r="200" spans="1:48" s="50" customFormat="1" ht="24" hidden="1" customHeight="1">
      <c r="A200" s="238" t="s">
        <v>316</v>
      </c>
      <c r="B200" s="242"/>
      <c r="C200" s="231" t="s">
        <v>6768</v>
      </c>
      <c r="D200" s="231" t="s">
        <v>16812</v>
      </c>
      <c r="E200" s="231" t="s">
        <v>6768</v>
      </c>
      <c r="F200" s="232"/>
      <c r="G200" s="231" t="s">
        <v>7306</v>
      </c>
      <c r="H200" s="235">
        <v>9935</v>
      </c>
      <c r="I200" s="235">
        <v>196</v>
      </c>
      <c r="J200" s="235">
        <v>196</v>
      </c>
      <c r="K200" s="235">
        <v>145</v>
      </c>
      <c r="L200" s="235">
        <v>0.7</v>
      </c>
      <c r="M200" s="235">
        <v>21</v>
      </c>
      <c r="N200" s="235">
        <v>9935</v>
      </c>
      <c r="O200" s="236"/>
      <c r="P200" s="236"/>
      <c r="Q200" s="236"/>
      <c r="R200" s="236"/>
      <c r="S200" s="237">
        <v>1998</v>
      </c>
      <c r="T200" s="236">
        <v>144</v>
      </c>
      <c r="U200" s="236"/>
      <c r="V200" s="236"/>
      <c r="W200" s="236"/>
      <c r="X200" s="235">
        <v>144</v>
      </c>
      <c r="Y200" s="231"/>
      <c r="Z200" s="231"/>
      <c r="AA200" s="236"/>
      <c r="AB200" s="236"/>
      <c r="AC200" s="236"/>
      <c r="AD200" s="236"/>
      <c r="AE200" s="236"/>
      <c r="AF200" s="236"/>
      <c r="AG200" s="236"/>
      <c r="AH200" s="236"/>
      <c r="AI200" s="236"/>
      <c r="AJ200" s="236"/>
      <c r="AK200" s="236"/>
      <c r="AL200" s="236"/>
      <c r="AM200" s="236"/>
      <c r="AN200" s="236"/>
      <c r="AO200" s="236"/>
      <c r="AP200" s="236"/>
      <c r="AQ200" s="236"/>
      <c r="AR200" s="236"/>
      <c r="AS200" s="236"/>
      <c r="AT200" s="236"/>
      <c r="AU200" s="236"/>
      <c r="AV200" s="236"/>
    </row>
    <row r="201" spans="1:48" s="50" customFormat="1" ht="24" hidden="1" customHeight="1">
      <c r="A201" s="238"/>
      <c r="B201" s="242"/>
      <c r="C201" s="231" t="s">
        <v>6768</v>
      </c>
      <c r="D201" s="231" t="s">
        <v>16813</v>
      </c>
      <c r="E201" s="231" t="s">
        <v>6768</v>
      </c>
      <c r="F201" s="231"/>
      <c r="G201" s="231" t="s">
        <v>16814</v>
      </c>
      <c r="H201" s="235">
        <v>16988</v>
      </c>
      <c r="I201" s="235">
        <v>658</v>
      </c>
      <c r="J201" s="235">
        <v>720</v>
      </c>
      <c r="K201" s="235"/>
      <c r="L201" s="235"/>
      <c r="M201" s="235"/>
      <c r="N201" s="235"/>
      <c r="O201" s="235"/>
      <c r="P201" s="235"/>
      <c r="Q201" s="236"/>
      <c r="R201" s="236"/>
      <c r="S201" s="237">
        <v>2018</v>
      </c>
      <c r="T201" s="236"/>
      <c r="U201" s="236"/>
      <c r="V201" s="236"/>
      <c r="W201" s="236"/>
      <c r="X201" s="235" t="s">
        <v>384</v>
      </c>
      <c r="Y201" s="231"/>
      <c r="Z201" s="231"/>
      <c r="AA201" s="236"/>
      <c r="AB201" s="236"/>
      <c r="AC201" s="236"/>
      <c r="AD201" s="236"/>
      <c r="AE201" s="236"/>
      <c r="AF201" s="236"/>
      <c r="AG201" s="236"/>
      <c r="AH201" s="236"/>
      <c r="AI201" s="236"/>
      <c r="AJ201" s="236"/>
      <c r="AK201" s="236"/>
      <c r="AL201" s="236"/>
      <c r="AM201" s="236"/>
      <c r="AN201" s="236"/>
      <c r="AO201" s="236"/>
      <c r="AP201" s="236"/>
      <c r="AQ201" s="236"/>
      <c r="AR201" s="236"/>
      <c r="AS201" s="236"/>
      <c r="AT201" s="236"/>
      <c r="AU201" s="236"/>
      <c r="AV201" s="236" t="s">
        <v>3615</v>
      </c>
    </row>
    <row r="202" spans="1:48" s="50" customFormat="1" ht="24" hidden="1" customHeight="1">
      <c r="A202" s="238" t="s">
        <v>317</v>
      </c>
      <c r="B202" s="242"/>
      <c r="C202" s="231" t="s">
        <v>6772</v>
      </c>
      <c r="D202" s="231" t="s">
        <v>7307</v>
      </c>
      <c r="E202" s="231" t="s">
        <v>6772</v>
      </c>
      <c r="F202" s="232"/>
      <c r="G202" s="231" t="s">
        <v>7308</v>
      </c>
      <c r="H202" s="235">
        <v>4347</v>
      </c>
      <c r="I202" s="235">
        <v>144</v>
      </c>
      <c r="J202" s="235">
        <v>144</v>
      </c>
      <c r="K202" s="235">
        <v>145</v>
      </c>
      <c r="L202" s="235">
        <v>1.2</v>
      </c>
      <c r="M202" s="235">
        <v>21</v>
      </c>
      <c r="N202" s="235">
        <v>4347</v>
      </c>
      <c r="O202" s="235"/>
      <c r="P202" s="235"/>
      <c r="Q202" s="236"/>
      <c r="R202" s="236"/>
      <c r="S202" s="237">
        <v>1976</v>
      </c>
      <c r="T202" s="236">
        <v>140</v>
      </c>
      <c r="U202" s="236"/>
      <c r="V202" s="236"/>
      <c r="W202" s="236"/>
      <c r="X202" s="235">
        <v>140</v>
      </c>
      <c r="Y202" s="231"/>
      <c r="Z202" s="231"/>
      <c r="AA202" s="236"/>
      <c r="AB202" s="236"/>
      <c r="AC202" s="236">
        <v>2</v>
      </c>
      <c r="AD202" s="236"/>
      <c r="AE202" s="236">
        <v>20</v>
      </c>
      <c r="AF202" s="236"/>
      <c r="AG202" s="236"/>
      <c r="AH202" s="236"/>
      <c r="AI202" s="236"/>
      <c r="AJ202" s="236"/>
      <c r="AK202" s="236"/>
      <c r="AL202" s="236"/>
      <c r="AM202" s="236"/>
      <c r="AN202" s="236"/>
      <c r="AO202" s="236"/>
      <c r="AP202" s="236"/>
      <c r="AQ202" s="236"/>
      <c r="AR202" s="236"/>
      <c r="AS202" s="236"/>
      <c r="AT202" s="236"/>
      <c r="AU202" s="236"/>
      <c r="AV202" s="236"/>
    </row>
    <row r="203" spans="1:48" s="50" customFormat="1" ht="24" hidden="1" customHeight="1">
      <c r="A203" s="238" t="s">
        <v>118</v>
      </c>
      <c r="B203" s="242"/>
      <c r="C203" s="231" t="s">
        <v>6779</v>
      </c>
      <c r="D203" s="231" t="s">
        <v>7309</v>
      </c>
      <c r="E203" s="231" t="s">
        <v>6779</v>
      </c>
      <c r="F203" s="232"/>
      <c r="G203" s="231" t="s">
        <v>7310</v>
      </c>
      <c r="H203" s="235">
        <v>4356</v>
      </c>
      <c r="I203" s="235">
        <v>84</v>
      </c>
      <c r="J203" s="235">
        <v>84</v>
      </c>
      <c r="K203" s="235">
        <v>145</v>
      </c>
      <c r="L203" s="235">
        <v>17</v>
      </c>
      <c r="M203" s="235">
        <v>21</v>
      </c>
      <c r="N203" s="235">
        <v>4356</v>
      </c>
      <c r="O203" s="235"/>
      <c r="P203" s="235"/>
      <c r="Q203" s="236"/>
      <c r="R203" s="236"/>
      <c r="S203" s="237">
        <v>1938</v>
      </c>
      <c r="T203" s="236"/>
      <c r="U203" s="236"/>
      <c r="V203" s="236"/>
      <c r="W203" s="236"/>
      <c r="X203" s="235"/>
      <c r="Y203" s="231"/>
      <c r="Z203" s="231"/>
      <c r="AA203" s="236"/>
      <c r="AB203" s="236"/>
      <c r="AC203" s="236"/>
      <c r="AD203" s="236"/>
      <c r="AE203" s="236"/>
      <c r="AF203" s="236"/>
      <c r="AG203" s="236"/>
      <c r="AH203" s="236"/>
      <c r="AI203" s="236"/>
      <c r="AJ203" s="236"/>
      <c r="AK203" s="236"/>
      <c r="AL203" s="236"/>
      <c r="AM203" s="236"/>
      <c r="AN203" s="236"/>
      <c r="AO203" s="236"/>
      <c r="AP203" s="236"/>
      <c r="AQ203" s="236"/>
      <c r="AR203" s="236"/>
      <c r="AS203" s="236"/>
      <c r="AT203" s="236"/>
      <c r="AU203" s="236"/>
      <c r="AV203" s="236"/>
    </row>
    <row r="204" spans="1:48" s="50" customFormat="1" ht="24" hidden="1" customHeight="1">
      <c r="A204" s="238"/>
      <c r="B204" s="242"/>
      <c r="C204" s="231" t="s">
        <v>6779</v>
      </c>
      <c r="D204" s="231" t="s">
        <v>7311</v>
      </c>
      <c r="E204" s="231" t="s">
        <v>6779</v>
      </c>
      <c r="F204" s="232"/>
      <c r="G204" s="231" t="s">
        <v>7312</v>
      </c>
      <c r="H204" s="235">
        <v>701</v>
      </c>
      <c r="I204" s="235">
        <v>292</v>
      </c>
      <c r="J204" s="235">
        <v>292</v>
      </c>
      <c r="K204" s="235">
        <v>145</v>
      </c>
      <c r="L204" s="235">
        <v>17</v>
      </c>
      <c r="M204" s="235">
        <v>21</v>
      </c>
      <c r="N204" s="235">
        <v>3316</v>
      </c>
      <c r="O204" s="235"/>
      <c r="P204" s="235"/>
      <c r="Q204" s="236"/>
      <c r="R204" s="236"/>
      <c r="S204" s="237">
        <v>1999</v>
      </c>
      <c r="T204" s="236">
        <v>24</v>
      </c>
      <c r="U204" s="236"/>
      <c r="V204" s="236"/>
      <c r="W204" s="236"/>
      <c r="X204" s="235">
        <v>24</v>
      </c>
      <c r="Y204" s="231">
        <v>2003</v>
      </c>
      <c r="Z204" s="231"/>
      <c r="AA204" s="236"/>
      <c r="AB204" s="236"/>
      <c r="AC204" s="236"/>
      <c r="AD204" s="236"/>
      <c r="AE204" s="236"/>
      <c r="AF204" s="236"/>
      <c r="AG204" s="236"/>
      <c r="AH204" s="236"/>
      <c r="AI204" s="236"/>
      <c r="AJ204" s="236"/>
      <c r="AK204" s="236"/>
      <c r="AL204" s="236"/>
      <c r="AM204" s="236"/>
      <c r="AN204" s="236"/>
      <c r="AO204" s="236"/>
      <c r="AP204" s="236"/>
      <c r="AQ204" s="236"/>
      <c r="AR204" s="236"/>
      <c r="AS204" s="236"/>
      <c r="AT204" s="236"/>
      <c r="AU204" s="236"/>
      <c r="AV204" s="236"/>
    </row>
    <row r="205" spans="1:48" s="50" customFormat="1" ht="24" hidden="1" customHeight="1">
      <c r="A205" s="238" t="s">
        <v>133</v>
      </c>
      <c r="B205" s="242"/>
      <c r="C205" s="231" t="s">
        <v>6781</v>
      </c>
      <c r="D205" s="231" t="s">
        <v>7313</v>
      </c>
      <c r="E205" s="231" t="s">
        <v>6781</v>
      </c>
      <c r="F205" s="232"/>
      <c r="G205" s="231" t="s">
        <v>7314</v>
      </c>
      <c r="H205" s="235">
        <v>2000</v>
      </c>
      <c r="I205" s="235">
        <v>99</v>
      </c>
      <c r="J205" s="235">
        <v>250</v>
      </c>
      <c r="K205" s="235">
        <v>145</v>
      </c>
      <c r="L205" s="235">
        <v>0.8</v>
      </c>
      <c r="M205" s="235">
        <v>21</v>
      </c>
      <c r="N205" s="235">
        <v>2000</v>
      </c>
      <c r="O205" s="235"/>
      <c r="P205" s="235"/>
      <c r="Q205" s="236"/>
      <c r="R205" s="236"/>
      <c r="S205" s="309">
        <v>1998</v>
      </c>
      <c r="T205" s="236">
        <v>50</v>
      </c>
      <c r="U205" s="236">
        <v>100</v>
      </c>
      <c r="V205" s="236"/>
      <c r="W205" s="236"/>
      <c r="X205" s="235">
        <v>150</v>
      </c>
      <c r="Y205" s="231">
        <v>2003</v>
      </c>
      <c r="Z205" s="231"/>
      <c r="AA205" s="236"/>
      <c r="AB205" s="236"/>
      <c r="AC205" s="236"/>
      <c r="AD205" s="236"/>
      <c r="AE205" s="236"/>
      <c r="AF205" s="236"/>
      <c r="AG205" s="236"/>
      <c r="AH205" s="236"/>
      <c r="AI205" s="236"/>
      <c r="AJ205" s="236"/>
      <c r="AK205" s="236"/>
      <c r="AL205" s="236"/>
      <c r="AM205" s="236"/>
      <c r="AN205" s="236"/>
      <c r="AO205" s="236"/>
      <c r="AP205" s="236"/>
      <c r="AQ205" s="236"/>
      <c r="AR205" s="236"/>
      <c r="AS205" s="236"/>
      <c r="AT205" s="236"/>
      <c r="AU205" s="236"/>
      <c r="AV205" s="236"/>
    </row>
    <row r="206" spans="1:48" s="50" customFormat="1" ht="24" hidden="1" customHeight="1">
      <c r="A206" s="238" t="s">
        <v>134</v>
      </c>
      <c r="B206" s="242"/>
      <c r="C206" s="231" t="s">
        <v>6781</v>
      </c>
      <c r="D206" s="231" t="s">
        <v>7315</v>
      </c>
      <c r="E206" s="231" t="s">
        <v>6781</v>
      </c>
      <c r="F206" s="231"/>
      <c r="G206" s="231" t="s">
        <v>7316</v>
      </c>
      <c r="H206" s="235">
        <v>2500</v>
      </c>
      <c r="I206" s="235">
        <v>110</v>
      </c>
      <c r="J206" s="235">
        <v>150</v>
      </c>
      <c r="K206" s="235">
        <v>145</v>
      </c>
      <c r="L206" s="235">
        <v>0.8</v>
      </c>
      <c r="M206" s="235">
        <v>21</v>
      </c>
      <c r="N206" s="235">
        <v>2500</v>
      </c>
      <c r="O206" s="235"/>
      <c r="P206" s="235"/>
      <c r="Q206" s="236"/>
      <c r="R206" s="236"/>
      <c r="S206" s="309">
        <v>1996</v>
      </c>
      <c r="T206" s="236">
        <v>80</v>
      </c>
      <c r="U206" s="236"/>
      <c r="V206" s="236"/>
      <c r="W206" s="236"/>
      <c r="X206" s="235">
        <v>80</v>
      </c>
      <c r="Y206" s="231">
        <v>2003</v>
      </c>
      <c r="Z206" s="231"/>
      <c r="AA206" s="236"/>
      <c r="AB206" s="236"/>
      <c r="AC206" s="236"/>
      <c r="AD206" s="236"/>
      <c r="AE206" s="236"/>
      <c r="AF206" s="236"/>
      <c r="AG206" s="236"/>
      <c r="AH206" s="236"/>
      <c r="AI206" s="236"/>
      <c r="AJ206" s="236"/>
      <c r="AK206" s="236"/>
      <c r="AL206" s="236"/>
      <c r="AM206" s="236"/>
      <c r="AN206" s="236"/>
      <c r="AO206" s="236"/>
      <c r="AP206" s="236"/>
      <c r="AQ206" s="236"/>
      <c r="AR206" s="236"/>
      <c r="AS206" s="236"/>
      <c r="AT206" s="236"/>
      <c r="AU206" s="236"/>
      <c r="AV206" s="236"/>
    </row>
    <row r="207" spans="1:48" s="50" customFormat="1" ht="24" hidden="1" customHeight="1">
      <c r="A207" s="238" t="s">
        <v>135</v>
      </c>
      <c r="B207" s="242"/>
      <c r="C207" s="231" t="s">
        <v>6781</v>
      </c>
      <c r="D207" s="231" t="s">
        <v>7317</v>
      </c>
      <c r="E207" s="231" t="s">
        <v>6781</v>
      </c>
      <c r="F207" s="231"/>
      <c r="G207" s="231" t="s">
        <v>7318</v>
      </c>
      <c r="H207" s="235">
        <v>833</v>
      </c>
      <c r="I207" s="235">
        <v>66</v>
      </c>
      <c r="J207" s="235">
        <v>120</v>
      </c>
      <c r="K207" s="235">
        <v>145</v>
      </c>
      <c r="L207" s="235">
        <v>0.8</v>
      </c>
      <c r="M207" s="235">
        <v>21</v>
      </c>
      <c r="N207" s="235">
        <v>833</v>
      </c>
      <c r="O207" s="235"/>
      <c r="P207" s="235"/>
      <c r="Q207" s="236"/>
      <c r="R207" s="236"/>
      <c r="S207" s="309">
        <v>1980</v>
      </c>
      <c r="T207" s="236">
        <v>20</v>
      </c>
      <c r="U207" s="236"/>
      <c r="V207" s="236"/>
      <c r="W207" s="236"/>
      <c r="X207" s="235">
        <v>20</v>
      </c>
      <c r="Y207" s="231"/>
      <c r="Z207" s="231"/>
      <c r="AA207" s="236"/>
      <c r="AB207" s="236"/>
      <c r="AC207" s="236"/>
      <c r="AD207" s="236"/>
      <c r="AE207" s="236"/>
      <c r="AF207" s="236"/>
      <c r="AG207" s="236"/>
      <c r="AH207" s="236"/>
      <c r="AI207" s="236"/>
      <c r="AJ207" s="236"/>
      <c r="AK207" s="236"/>
      <c r="AL207" s="236"/>
      <c r="AM207" s="236"/>
      <c r="AN207" s="236"/>
      <c r="AO207" s="236"/>
      <c r="AP207" s="236"/>
      <c r="AQ207" s="236"/>
      <c r="AR207" s="236"/>
      <c r="AS207" s="236"/>
      <c r="AT207" s="236"/>
      <c r="AU207" s="236"/>
      <c r="AV207" s="236"/>
    </row>
    <row r="208" spans="1:48" s="50" customFormat="1" ht="24" hidden="1" customHeight="1">
      <c r="A208" s="238" t="s">
        <v>136</v>
      </c>
      <c r="B208" s="242"/>
      <c r="C208" s="231" t="s">
        <v>6781</v>
      </c>
      <c r="D208" s="231" t="s">
        <v>7319</v>
      </c>
      <c r="E208" s="231" t="s">
        <v>6781</v>
      </c>
      <c r="F208" s="231"/>
      <c r="G208" s="231" t="s">
        <v>7320</v>
      </c>
      <c r="H208" s="235">
        <v>2500</v>
      </c>
      <c r="I208" s="235">
        <v>120</v>
      </c>
      <c r="J208" s="235">
        <v>150</v>
      </c>
      <c r="K208" s="235">
        <v>145</v>
      </c>
      <c r="L208" s="235">
        <v>0.8</v>
      </c>
      <c r="M208" s="235">
        <v>21</v>
      </c>
      <c r="N208" s="235">
        <v>2500</v>
      </c>
      <c r="O208" s="235"/>
      <c r="P208" s="235"/>
      <c r="Q208" s="236"/>
      <c r="R208" s="236"/>
      <c r="S208" s="309">
        <v>2002</v>
      </c>
      <c r="T208" s="236">
        <v>30</v>
      </c>
      <c r="U208" s="236">
        <v>150</v>
      </c>
      <c r="V208" s="236"/>
      <c r="W208" s="236"/>
      <c r="X208" s="235">
        <v>180</v>
      </c>
      <c r="Y208" s="236"/>
      <c r="Z208" s="236"/>
      <c r="AA208" s="236"/>
      <c r="AB208" s="236"/>
      <c r="AC208" s="236"/>
      <c r="AD208" s="236"/>
      <c r="AE208" s="236"/>
      <c r="AF208" s="236"/>
      <c r="AG208" s="236"/>
      <c r="AH208" s="236"/>
      <c r="AI208" s="236"/>
      <c r="AJ208" s="236"/>
      <c r="AK208" s="236"/>
      <c r="AL208" s="236"/>
      <c r="AM208" s="236"/>
      <c r="AN208" s="236"/>
      <c r="AO208" s="236"/>
      <c r="AP208" s="236"/>
      <c r="AQ208" s="236"/>
      <c r="AR208" s="236"/>
      <c r="AS208" s="236"/>
      <c r="AT208" s="236"/>
      <c r="AU208" s="236"/>
      <c r="AV208" s="236"/>
    </row>
    <row r="209" spans="1:48" s="50" customFormat="1" ht="24" hidden="1" customHeight="1">
      <c r="A209" s="238" t="s">
        <v>167</v>
      </c>
      <c r="B209" s="242"/>
      <c r="C209" s="231" t="s">
        <v>6781</v>
      </c>
      <c r="D209" s="231" t="s">
        <v>7321</v>
      </c>
      <c r="E209" s="231" t="s">
        <v>6781</v>
      </c>
      <c r="F209" s="231"/>
      <c r="G209" s="231" t="s">
        <v>7322</v>
      </c>
      <c r="H209" s="235">
        <v>2080</v>
      </c>
      <c r="I209" s="235">
        <v>66</v>
      </c>
      <c r="J209" s="235">
        <v>100</v>
      </c>
      <c r="K209" s="235">
        <v>145</v>
      </c>
      <c r="L209" s="235">
        <v>0.8</v>
      </c>
      <c r="M209" s="235">
        <v>21</v>
      </c>
      <c r="N209" s="235">
        <v>2080</v>
      </c>
      <c r="O209" s="235"/>
      <c r="P209" s="235"/>
      <c r="Q209" s="236"/>
      <c r="R209" s="236"/>
      <c r="S209" s="309">
        <v>1999</v>
      </c>
      <c r="T209" s="236">
        <v>50</v>
      </c>
      <c r="U209" s="236">
        <v>60</v>
      </c>
      <c r="V209" s="236"/>
      <c r="W209" s="236"/>
      <c r="X209" s="235">
        <v>110</v>
      </c>
      <c r="Y209" s="236">
        <v>2003</v>
      </c>
      <c r="Z209" s="236"/>
      <c r="AA209" s="236"/>
      <c r="AB209" s="236"/>
      <c r="AC209" s="236"/>
      <c r="AD209" s="236"/>
      <c r="AE209" s="236"/>
      <c r="AF209" s="236"/>
      <c r="AG209" s="236"/>
      <c r="AH209" s="236"/>
      <c r="AI209" s="236"/>
      <c r="AJ209" s="236"/>
      <c r="AK209" s="236"/>
      <c r="AL209" s="236"/>
      <c r="AM209" s="236"/>
      <c r="AN209" s="236"/>
      <c r="AO209" s="236"/>
      <c r="AP209" s="236"/>
      <c r="AQ209" s="236"/>
      <c r="AR209" s="236"/>
      <c r="AS209" s="236"/>
      <c r="AT209" s="236"/>
      <c r="AU209" s="236"/>
      <c r="AV209" s="236"/>
    </row>
    <row r="210" spans="1:48" s="50" customFormat="1" ht="24" hidden="1" customHeight="1">
      <c r="A210" s="238" t="s">
        <v>168</v>
      </c>
      <c r="B210" s="242"/>
      <c r="C210" s="231" t="s">
        <v>6781</v>
      </c>
      <c r="D210" s="231" t="s">
        <v>7323</v>
      </c>
      <c r="E210" s="231" t="s">
        <v>6781</v>
      </c>
      <c r="F210" s="231"/>
      <c r="G210" s="231" t="s">
        <v>7324</v>
      </c>
      <c r="H210" s="235">
        <v>2500</v>
      </c>
      <c r="I210" s="235">
        <v>168</v>
      </c>
      <c r="J210" s="235">
        <v>240</v>
      </c>
      <c r="K210" s="235">
        <v>145</v>
      </c>
      <c r="L210" s="235">
        <v>0.8</v>
      </c>
      <c r="M210" s="235">
        <v>21</v>
      </c>
      <c r="N210" s="235">
        <v>2500</v>
      </c>
      <c r="O210" s="235"/>
      <c r="P210" s="235"/>
      <c r="Q210" s="236"/>
      <c r="R210" s="236"/>
      <c r="S210" s="237">
        <v>2003</v>
      </c>
      <c r="T210" s="236"/>
      <c r="U210" s="236">
        <v>100</v>
      </c>
      <c r="V210" s="236"/>
      <c r="W210" s="236"/>
      <c r="X210" s="235">
        <v>100</v>
      </c>
      <c r="Y210" s="236">
        <v>2004</v>
      </c>
      <c r="Z210" s="236"/>
      <c r="AA210" s="236"/>
      <c r="AB210" s="236"/>
      <c r="AC210" s="236"/>
      <c r="AD210" s="236"/>
      <c r="AE210" s="236"/>
      <c r="AF210" s="236"/>
      <c r="AG210" s="236"/>
      <c r="AH210" s="236"/>
      <c r="AI210" s="236"/>
      <c r="AJ210" s="236"/>
      <c r="AK210" s="236"/>
      <c r="AL210" s="236"/>
      <c r="AM210" s="236"/>
      <c r="AN210" s="236"/>
      <c r="AO210" s="236"/>
      <c r="AP210" s="236"/>
      <c r="AQ210" s="236"/>
      <c r="AR210" s="236"/>
      <c r="AS210" s="236"/>
      <c r="AT210" s="236"/>
      <c r="AU210" s="236"/>
      <c r="AV210" s="236"/>
    </row>
    <row r="211" spans="1:48" s="50" customFormat="1" ht="24" hidden="1" customHeight="1">
      <c r="A211" s="238" t="s">
        <v>174</v>
      </c>
      <c r="B211" s="242"/>
      <c r="C211" s="231" t="s">
        <v>6786</v>
      </c>
      <c r="D211" s="231" t="s">
        <v>7325</v>
      </c>
      <c r="E211" s="231" t="s">
        <v>6786</v>
      </c>
      <c r="F211" s="232"/>
      <c r="G211" s="231" t="s">
        <v>6786</v>
      </c>
      <c r="H211" s="235">
        <v>4473</v>
      </c>
      <c r="I211" s="235">
        <v>309</v>
      </c>
      <c r="J211" s="235">
        <v>241</v>
      </c>
      <c r="K211" s="235">
        <v>145</v>
      </c>
      <c r="L211" s="235">
        <v>0.7</v>
      </c>
      <c r="M211" s="235">
        <v>21</v>
      </c>
      <c r="N211" s="235">
        <v>3480</v>
      </c>
      <c r="O211" s="235"/>
      <c r="P211" s="235"/>
      <c r="Q211" s="236"/>
      <c r="R211" s="236"/>
      <c r="S211" s="237">
        <v>2003</v>
      </c>
      <c r="T211" s="236">
        <v>656</v>
      </c>
      <c r="U211" s="236">
        <v>656</v>
      </c>
      <c r="V211" s="236"/>
      <c r="W211" s="236"/>
      <c r="X211" s="235">
        <v>1312</v>
      </c>
      <c r="Y211" s="231"/>
      <c r="Z211" s="231"/>
      <c r="AA211" s="236"/>
      <c r="AB211" s="236"/>
      <c r="AC211" s="236"/>
      <c r="AD211" s="236"/>
      <c r="AE211" s="236"/>
      <c r="AF211" s="236"/>
      <c r="AG211" s="236"/>
      <c r="AH211" s="236"/>
      <c r="AI211" s="236"/>
      <c r="AJ211" s="236"/>
      <c r="AK211" s="236"/>
      <c r="AL211" s="236"/>
      <c r="AM211" s="236"/>
      <c r="AN211" s="236"/>
      <c r="AO211" s="236"/>
      <c r="AP211" s="236"/>
      <c r="AQ211" s="236"/>
      <c r="AR211" s="236"/>
      <c r="AS211" s="236"/>
      <c r="AT211" s="236"/>
      <c r="AU211" s="236"/>
      <c r="AV211" s="236"/>
    </row>
    <row r="212" spans="1:48" s="50" customFormat="1" ht="24" hidden="1" customHeight="1">
      <c r="A212" s="238"/>
      <c r="B212" s="242"/>
      <c r="C212" s="231" t="s">
        <v>6786</v>
      </c>
      <c r="D212" s="231" t="s">
        <v>3196</v>
      </c>
      <c r="E212" s="231" t="s">
        <v>6786</v>
      </c>
      <c r="F212" s="232"/>
      <c r="G212" s="231" t="s">
        <v>6786</v>
      </c>
      <c r="H212" s="235">
        <v>1636</v>
      </c>
      <c r="I212" s="235">
        <v>248</v>
      </c>
      <c r="J212" s="235">
        <v>248</v>
      </c>
      <c r="K212" s="235">
        <v>145</v>
      </c>
      <c r="L212" s="235">
        <v>1</v>
      </c>
      <c r="M212" s="235">
        <v>21</v>
      </c>
      <c r="N212" s="235">
        <v>1636</v>
      </c>
      <c r="O212" s="235"/>
      <c r="P212" s="235"/>
      <c r="Q212" s="236"/>
      <c r="R212" s="236"/>
      <c r="S212" s="237">
        <v>2006</v>
      </c>
      <c r="T212" s="236"/>
      <c r="U212" s="236"/>
      <c r="V212" s="236"/>
      <c r="W212" s="236"/>
      <c r="X212" s="235">
        <v>450</v>
      </c>
      <c r="Y212" s="231"/>
      <c r="Z212" s="231"/>
      <c r="AA212" s="236"/>
      <c r="AB212" s="236"/>
      <c r="AC212" s="236"/>
      <c r="AD212" s="236"/>
      <c r="AE212" s="236"/>
      <c r="AF212" s="236"/>
      <c r="AG212" s="236"/>
      <c r="AH212" s="236"/>
      <c r="AI212" s="236"/>
      <c r="AJ212" s="236"/>
      <c r="AK212" s="236"/>
      <c r="AL212" s="236"/>
      <c r="AM212" s="236"/>
      <c r="AN212" s="236"/>
      <c r="AO212" s="236"/>
      <c r="AP212" s="236"/>
      <c r="AQ212" s="236"/>
      <c r="AR212" s="236"/>
      <c r="AS212" s="236"/>
      <c r="AT212" s="236"/>
      <c r="AU212" s="236"/>
      <c r="AV212" s="236"/>
    </row>
    <row r="213" spans="1:48" s="50" customFormat="1" ht="24" hidden="1" customHeight="1">
      <c r="A213" s="238" t="s">
        <v>175</v>
      </c>
      <c r="B213" s="242"/>
      <c r="C213" s="231" t="s">
        <v>6792</v>
      </c>
      <c r="D213" s="231" t="s">
        <v>7326</v>
      </c>
      <c r="E213" s="231" t="s">
        <v>6792</v>
      </c>
      <c r="F213" s="232"/>
      <c r="G213" s="231" t="s">
        <v>6792</v>
      </c>
      <c r="H213" s="235">
        <v>3005</v>
      </c>
      <c r="I213" s="235">
        <v>299.92</v>
      </c>
      <c r="J213" s="235">
        <v>299.92</v>
      </c>
      <c r="K213" s="235">
        <v>145</v>
      </c>
      <c r="L213" s="235">
        <v>0.7</v>
      </c>
      <c r="M213" s="235">
        <v>21</v>
      </c>
      <c r="N213" s="235">
        <v>2430</v>
      </c>
      <c r="O213" s="235"/>
      <c r="P213" s="235"/>
      <c r="Q213" s="236"/>
      <c r="R213" s="236"/>
      <c r="S213" s="237">
        <v>1995</v>
      </c>
      <c r="T213" s="236">
        <v>100</v>
      </c>
      <c r="U213" s="236"/>
      <c r="V213" s="236"/>
      <c r="W213" s="236"/>
      <c r="X213" s="235">
        <v>100</v>
      </c>
      <c r="Y213" s="231"/>
      <c r="Z213" s="231"/>
      <c r="AA213" s="236"/>
      <c r="AB213" s="236"/>
      <c r="AC213" s="236"/>
      <c r="AD213" s="236"/>
      <c r="AE213" s="236"/>
      <c r="AF213" s="236"/>
      <c r="AG213" s="236"/>
      <c r="AH213" s="236"/>
      <c r="AI213" s="236"/>
      <c r="AJ213" s="236"/>
      <c r="AK213" s="236"/>
      <c r="AL213" s="236"/>
      <c r="AM213" s="236"/>
      <c r="AN213" s="236"/>
      <c r="AO213" s="236"/>
      <c r="AP213" s="236"/>
      <c r="AQ213" s="236"/>
      <c r="AR213" s="236"/>
      <c r="AS213" s="236"/>
      <c r="AT213" s="236"/>
      <c r="AU213" s="236"/>
      <c r="AV213" s="236"/>
    </row>
    <row r="214" spans="1:48" s="50" customFormat="1" ht="24" hidden="1" customHeight="1">
      <c r="A214" s="238" t="s">
        <v>176</v>
      </c>
      <c r="B214" s="242"/>
      <c r="C214" s="231" t="s">
        <v>6792</v>
      </c>
      <c r="D214" s="231" t="s">
        <v>7300</v>
      </c>
      <c r="E214" s="231" t="s">
        <v>6792</v>
      </c>
      <c r="F214" s="231"/>
      <c r="G214" s="231" t="s">
        <v>6792</v>
      </c>
      <c r="H214" s="235">
        <v>3266</v>
      </c>
      <c r="I214" s="310">
        <v>180</v>
      </c>
      <c r="J214" s="310">
        <v>180</v>
      </c>
      <c r="K214" s="235">
        <v>145</v>
      </c>
      <c r="L214" s="235">
        <v>0.7</v>
      </c>
      <c r="M214" s="235">
        <v>24</v>
      </c>
      <c r="N214" s="235">
        <v>3266</v>
      </c>
      <c r="O214" s="235"/>
      <c r="P214" s="235"/>
      <c r="Q214" s="236"/>
      <c r="R214" s="236"/>
      <c r="S214" s="237">
        <v>1997</v>
      </c>
      <c r="T214" s="236">
        <v>101</v>
      </c>
      <c r="U214" s="236"/>
      <c r="V214" s="236"/>
      <c r="W214" s="236"/>
      <c r="X214" s="235">
        <v>101</v>
      </c>
      <c r="Y214" s="231"/>
      <c r="Z214" s="231"/>
      <c r="AA214" s="236"/>
      <c r="AB214" s="236"/>
      <c r="AC214" s="236"/>
      <c r="AD214" s="236"/>
      <c r="AE214" s="236"/>
      <c r="AF214" s="236"/>
      <c r="AG214" s="236"/>
      <c r="AH214" s="236"/>
      <c r="AI214" s="236"/>
      <c r="AJ214" s="236"/>
      <c r="AK214" s="236"/>
      <c r="AL214" s="236"/>
      <c r="AM214" s="236"/>
      <c r="AN214" s="236"/>
      <c r="AO214" s="236"/>
      <c r="AP214" s="236"/>
      <c r="AQ214" s="236"/>
      <c r="AR214" s="236"/>
      <c r="AS214" s="236"/>
      <c r="AT214" s="236"/>
      <c r="AU214" s="236"/>
      <c r="AV214" s="236"/>
    </row>
    <row r="215" spans="1:48" s="50" customFormat="1" ht="24" hidden="1" customHeight="1">
      <c r="A215" s="238" t="s">
        <v>177</v>
      </c>
      <c r="B215" s="242"/>
      <c r="C215" s="231" t="s">
        <v>6792</v>
      </c>
      <c r="D215" s="231" t="s">
        <v>7327</v>
      </c>
      <c r="E215" s="231" t="s">
        <v>6792</v>
      </c>
      <c r="F215" s="231"/>
      <c r="G215" s="231" t="s">
        <v>6792</v>
      </c>
      <c r="H215" s="235">
        <v>5000</v>
      </c>
      <c r="I215" s="310">
        <v>166</v>
      </c>
      <c r="J215" s="310">
        <v>166</v>
      </c>
      <c r="K215" s="235">
        <v>145</v>
      </c>
      <c r="L215" s="235">
        <v>1</v>
      </c>
      <c r="M215" s="235">
        <v>21</v>
      </c>
      <c r="N215" s="235">
        <v>4988</v>
      </c>
      <c r="O215" s="235"/>
      <c r="P215" s="235"/>
      <c r="Q215" s="236"/>
      <c r="R215" s="236"/>
      <c r="S215" s="237">
        <v>2002</v>
      </c>
      <c r="T215" s="236"/>
      <c r="U215" s="236"/>
      <c r="V215" s="236"/>
      <c r="W215" s="236"/>
      <c r="X215" s="235">
        <v>130</v>
      </c>
      <c r="Y215" s="231"/>
      <c r="Z215" s="231"/>
      <c r="AA215" s="236"/>
      <c r="AB215" s="236"/>
      <c r="AC215" s="236"/>
      <c r="AD215" s="236"/>
      <c r="AE215" s="236"/>
      <c r="AF215" s="236"/>
      <c r="AG215" s="236"/>
      <c r="AH215" s="236"/>
      <c r="AI215" s="236"/>
      <c r="AJ215" s="236"/>
      <c r="AK215" s="236"/>
      <c r="AL215" s="236"/>
      <c r="AM215" s="236"/>
      <c r="AN215" s="236"/>
      <c r="AO215" s="236"/>
      <c r="AP215" s="236"/>
      <c r="AQ215" s="236"/>
      <c r="AR215" s="236"/>
      <c r="AS215" s="236"/>
      <c r="AT215" s="236"/>
      <c r="AU215" s="236"/>
      <c r="AV215" s="236"/>
    </row>
    <row r="216" spans="1:48" s="50" customFormat="1" ht="24" hidden="1" customHeight="1">
      <c r="A216" s="238" t="s">
        <v>178</v>
      </c>
      <c r="B216" s="242"/>
      <c r="C216" s="231" t="s">
        <v>6792</v>
      </c>
      <c r="D216" s="231" t="s">
        <v>7328</v>
      </c>
      <c r="E216" s="231" t="s">
        <v>6792</v>
      </c>
      <c r="F216" s="231"/>
      <c r="G216" s="231" t="s">
        <v>6792</v>
      </c>
      <c r="H216" s="235">
        <v>2737</v>
      </c>
      <c r="I216" s="310">
        <v>128</v>
      </c>
      <c r="J216" s="310">
        <v>128</v>
      </c>
      <c r="K216" s="235">
        <v>145</v>
      </c>
      <c r="L216" s="235">
        <v>1</v>
      </c>
      <c r="M216" s="235">
        <v>21</v>
      </c>
      <c r="N216" s="235">
        <v>4988</v>
      </c>
      <c r="O216" s="235"/>
      <c r="P216" s="235"/>
      <c r="Q216" s="236"/>
      <c r="R216" s="236"/>
      <c r="S216" s="237">
        <v>1999</v>
      </c>
      <c r="T216" s="236"/>
      <c r="U216" s="236"/>
      <c r="V216" s="236"/>
      <c r="W216" s="236"/>
      <c r="X216" s="235">
        <v>130</v>
      </c>
      <c r="Y216" s="231"/>
      <c r="Z216" s="231"/>
      <c r="AA216" s="236"/>
      <c r="AB216" s="236"/>
      <c r="AC216" s="236"/>
      <c r="AD216" s="236"/>
      <c r="AE216" s="236"/>
      <c r="AF216" s="236"/>
      <c r="AG216" s="236"/>
      <c r="AH216" s="236"/>
      <c r="AI216" s="236"/>
      <c r="AJ216" s="236"/>
      <c r="AK216" s="236"/>
      <c r="AL216" s="236"/>
      <c r="AM216" s="236"/>
      <c r="AN216" s="236"/>
      <c r="AO216" s="236"/>
      <c r="AP216" s="236"/>
      <c r="AQ216" s="236"/>
      <c r="AR216" s="236"/>
      <c r="AS216" s="236"/>
      <c r="AT216" s="236"/>
      <c r="AU216" s="236"/>
      <c r="AV216" s="236"/>
    </row>
    <row r="217" spans="1:48" s="50" customFormat="1" ht="24" hidden="1" customHeight="1">
      <c r="A217" s="238" t="s">
        <v>179</v>
      </c>
      <c r="B217" s="242"/>
      <c r="C217" s="231" t="s">
        <v>6799</v>
      </c>
      <c r="D217" s="231" t="s">
        <v>7329</v>
      </c>
      <c r="E217" s="231" t="s">
        <v>6799</v>
      </c>
      <c r="F217" s="232"/>
      <c r="G217" s="231" t="s">
        <v>6799</v>
      </c>
      <c r="H217" s="235">
        <v>19079</v>
      </c>
      <c r="I217" s="235">
        <v>570.05999999999995</v>
      </c>
      <c r="J217" s="235">
        <v>576</v>
      </c>
      <c r="K217" s="235">
        <v>145</v>
      </c>
      <c r="L217" s="235">
        <v>0.7</v>
      </c>
      <c r="M217" s="235">
        <v>21</v>
      </c>
      <c r="N217" s="235">
        <v>6500</v>
      </c>
      <c r="O217" s="236"/>
      <c r="P217" s="236"/>
      <c r="Q217" s="236"/>
      <c r="R217" s="236"/>
      <c r="S217" s="237">
        <v>2009</v>
      </c>
      <c r="T217" s="236"/>
      <c r="U217" s="236"/>
      <c r="V217" s="236"/>
      <c r="W217" s="236"/>
      <c r="X217" s="235">
        <v>2000</v>
      </c>
      <c r="Y217" s="231"/>
      <c r="Z217" s="231"/>
      <c r="AA217" s="236"/>
      <c r="AB217" s="236"/>
      <c r="AC217" s="236"/>
      <c r="AD217" s="236"/>
      <c r="AE217" s="236"/>
      <c r="AF217" s="236"/>
      <c r="AG217" s="236"/>
      <c r="AH217" s="236"/>
      <c r="AI217" s="236"/>
      <c r="AJ217" s="236"/>
      <c r="AK217" s="236"/>
      <c r="AL217" s="236"/>
      <c r="AM217" s="236"/>
      <c r="AN217" s="236"/>
      <c r="AO217" s="236"/>
      <c r="AP217" s="236"/>
      <c r="AQ217" s="236"/>
      <c r="AR217" s="236"/>
      <c r="AS217" s="236"/>
      <c r="AT217" s="236"/>
      <c r="AU217" s="236"/>
      <c r="AV217" s="236"/>
    </row>
    <row r="218" spans="1:48" s="50" customFormat="1" ht="24" hidden="1" customHeight="1">
      <c r="A218" s="238" t="s">
        <v>180</v>
      </c>
      <c r="B218" s="242"/>
      <c r="C218" s="231" t="s">
        <v>6803</v>
      </c>
      <c r="D218" s="231" t="s">
        <v>7330</v>
      </c>
      <c r="E218" s="231" t="s">
        <v>6803</v>
      </c>
      <c r="F218" s="232"/>
      <c r="G218" s="231" t="s">
        <v>7331</v>
      </c>
      <c r="H218" s="235">
        <v>3742</v>
      </c>
      <c r="I218" s="235">
        <v>314</v>
      </c>
      <c r="J218" s="235">
        <v>314</v>
      </c>
      <c r="K218" s="235">
        <v>145</v>
      </c>
      <c r="L218" s="235">
        <v>0.7</v>
      </c>
      <c r="M218" s="235">
        <v>21</v>
      </c>
      <c r="N218" s="235">
        <v>7500</v>
      </c>
      <c r="O218" s="235"/>
      <c r="P218" s="235"/>
      <c r="Q218" s="236"/>
      <c r="R218" s="236"/>
      <c r="S218" s="237">
        <v>2001</v>
      </c>
      <c r="T218" s="236">
        <v>600</v>
      </c>
      <c r="U218" s="236"/>
      <c r="V218" s="236"/>
      <c r="W218" s="236"/>
      <c r="X218" s="235">
        <v>600</v>
      </c>
      <c r="Y218" s="231"/>
      <c r="Z218" s="231"/>
      <c r="AA218" s="236"/>
      <c r="AB218" s="236"/>
      <c r="AC218" s="236"/>
      <c r="AD218" s="236"/>
      <c r="AE218" s="236"/>
      <c r="AF218" s="236"/>
      <c r="AG218" s="236"/>
      <c r="AH218" s="236"/>
      <c r="AI218" s="236"/>
      <c r="AJ218" s="236"/>
      <c r="AK218" s="236"/>
      <c r="AL218" s="236"/>
      <c r="AM218" s="236"/>
      <c r="AN218" s="236"/>
      <c r="AO218" s="236"/>
      <c r="AP218" s="236"/>
      <c r="AQ218" s="236"/>
      <c r="AR218" s="236"/>
      <c r="AS218" s="236"/>
      <c r="AT218" s="236"/>
      <c r="AU218" s="236"/>
      <c r="AV218" s="236"/>
    </row>
    <row r="219" spans="1:48" s="50" customFormat="1" ht="24" hidden="1" customHeight="1">
      <c r="A219" s="238" t="s">
        <v>114</v>
      </c>
      <c r="B219" s="242"/>
      <c r="C219" s="231" t="s">
        <v>199</v>
      </c>
      <c r="D219" s="231" t="s">
        <v>1885</v>
      </c>
      <c r="E219" s="231" t="s">
        <v>199</v>
      </c>
      <c r="F219" s="311"/>
      <c r="G219" s="231" t="s">
        <v>199</v>
      </c>
      <c r="H219" s="235">
        <v>2900</v>
      </c>
      <c r="I219" s="235">
        <v>104</v>
      </c>
      <c r="J219" s="235">
        <v>104</v>
      </c>
      <c r="K219" s="235">
        <v>145</v>
      </c>
      <c r="L219" s="235">
        <v>0.7</v>
      </c>
      <c r="M219" s="235">
        <v>24</v>
      </c>
      <c r="N219" s="235">
        <v>2900</v>
      </c>
      <c r="O219" s="235"/>
      <c r="P219" s="235"/>
      <c r="Q219" s="236"/>
      <c r="R219" s="236"/>
      <c r="S219" s="237">
        <v>1988</v>
      </c>
      <c r="T219" s="236">
        <v>175</v>
      </c>
      <c r="U219" s="236"/>
      <c r="V219" s="236"/>
      <c r="W219" s="236">
        <v>175</v>
      </c>
      <c r="X219" s="235">
        <v>350</v>
      </c>
      <c r="Y219" s="231"/>
      <c r="Z219" s="231"/>
      <c r="AA219" s="236"/>
      <c r="AB219" s="236"/>
      <c r="AC219" s="236"/>
      <c r="AD219" s="236"/>
      <c r="AE219" s="236"/>
      <c r="AF219" s="236"/>
      <c r="AG219" s="236"/>
      <c r="AH219" s="236"/>
      <c r="AI219" s="236"/>
      <c r="AJ219" s="236"/>
      <c r="AK219" s="236"/>
      <c r="AL219" s="236"/>
      <c r="AM219" s="236"/>
      <c r="AN219" s="236"/>
      <c r="AO219" s="236"/>
      <c r="AP219" s="236"/>
      <c r="AQ219" s="236"/>
      <c r="AR219" s="236"/>
      <c r="AS219" s="236"/>
      <c r="AT219" s="236"/>
      <c r="AU219" s="236"/>
      <c r="AV219" s="236"/>
    </row>
    <row r="220" spans="1:48" s="50" customFormat="1" ht="24" hidden="1" customHeight="1">
      <c r="A220" s="238"/>
      <c r="B220" s="242"/>
      <c r="C220" s="231" t="s">
        <v>6808</v>
      </c>
      <c r="D220" s="231" t="s">
        <v>13372</v>
      </c>
      <c r="E220" s="231" t="s">
        <v>6808</v>
      </c>
      <c r="F220" s="311"/>
      <c r="G220" s="231" t="s">
        <v>7332</v>
      </c>
      <c r="H220" s="235">
        <v>71104</v>
      </c>
      <c r="I220" s="235">
        <v>626</v>
      </c>
      <c r="J220" s="235">
        <v>626</v>
      </c>
      <c r="K220" s="235">
        <v>145</v>
      </c>
      <c r="L220" s="235">
        <v>1</v>
      </c>
      <c r="M220" s="235">
        <v>4</v>
      </c>
      <c r="N220" s="235">
        <v>7980</v>
      </c>
      <c r="O220" s="235"/>
      <c r="P220" s="235"/>
      <c r="Q220" s="236"/>
      <c r="R220" s="236"/>
      <c r="S220" s="237">
        <v>2014</v>
      </c>
      <c r="T220" s="236"/>
      <c r="U220" s="236"/>
      <c r="V220" s="236"/>
      <c r="W220" s="236"/>
      <c r="X220" s="235">
        <v>850</v>
      </c>
      <c r="Y220" s="231"/>
      <c r="Z220" s="231"/>
      <c r="AA220" s="236"/>
      <c r="AB220" s="236"/>
      <c r="AC220" s="236"/>
      <c r="AD220" s="236"/>
      <c r="AE220" s="236"/>
      <c r="AF220" s="236"/>
      <c r="AG220" s="236"/>
      <c r="AH220" s="236"/>
      <c r="AI220" s="236"/>
      <c r="AJ220" s="236"/>
      <c r="AK220" s="236"/>
      <c r="AL220" s="236"/>
      <c r="AM220" s="236"/>
      <c r="AN220" s="236"/>
      <c r="AO220" s="236"/>
      <c r="AP220" s="236"/>
      <c r="AQ220" s="236"/>
      <c r="AR220" s="236"/>
      <c r="AS220" s="236"/>
      <c r="AT220" s="236"/>
      <c r="AU220" s="236"/>
      <c r="AV220" s="236"/>
    </row>
    <row r="221" spans="1:48" s="50" customFormat="1" ht="24" hidden="1" customHeight="1">
      <c r="A221" s="238" t="s">
        <v>115</v>
      </c>
      <c r="B221" s="242"/>
      <c r="C221" s="231" t="s">
        <v>6813</v>
      </c>
      <c r="D221" s="231" t="s">
        <v>7333</v>
      </c>
      <c r="E221" s="231" t="s">
        <v>6813</v>
      </c>
      <c r="F221" s="232"/>
      <c r="G221" s="231" t="s">
        <v>6813</v>
      </c>
      <c r="H221" s="235">
        <v>866</v>
      </c>
      <c r="I221" s="235">
        <v>96</v>
      </c>
      <c r="J221" s="235">
        <v>96</v>
      </c>
      <c r="K221" s="235">
        <v>145</v>
      </c>
      <c r="L221" s="235">
        <v>0.7</v>
      </c>
      <c r="M221" s="235">
        <v>21</v>
      </c>
      <c r="N221" s="235">
        <v>866</v>
      </c>
      <c r="O221" s="235"/>
      <c r="P221" s="235"/>
      <c r="Q221" s="236"/>
      <c r="R221" s="236"/>
      <c r="S221" s="237">
        <v>1995</v>
      </c>
      <c r="T221" s="236">
        <v>65</v>
      </c>
      <c r="U221" s="236"/>
      <c r="V221" s="236"/>
      <c r="W221" s="236"/>
      <c r="X221" s="235">
        <v>65</v>
      </c>
      <c r="Y221" s="231"/>
      <c r="Z221" s="231"/>
      <c r="AA221" s="236"/>
      <c r="AB221" s="236"/>
      <c r="AC221" s="236"/>
      <c r="AD221" s="236"/>
      <c r="AE221" s="236"/>
      <c r="AF221" s="236"/>
      <c r="AG221" s="236"/>
      <c r="AH221" s="236"/>
      <c r="AI221" s="236"/>
      <c r="AJ221" s="236"/>
      <c r="AK221" s="236"/>
      <c r="AL221" s="236"/>
      <c r="AM221" s="236"/>
      <c r="AN221" s="236"/>
      <c r="AO221" s="236"/>
      <c r="AP221" s="236"/>
      <c r="AQ221" s="236"/>
      <c r="AR221" s="236"/>
      <c r="AS221" s="236"/>
      <c r="AT221" s="236"/>
      <c r="AU221" s="236"/>
      <c r="AV221" s="236"/>
    </row>
    <row r="222" spans="1:48" s="50" customFormat="1" ht="24" hidden="1" customHeight="1">
      <c r="A222" s="238"/>
      <c r="B222" s="242"/>
      <c r="C222" s="231" t="s">
        <v>6813</v>
      </c>
      <c r="D222" s="231" t="s">
        <v>7334</v>
      </c>
      <c r="E222" s="231" t="s">
        <v>6813</v>
      </c>
      <c r="F222" s="232"/>
      <c r="G222" s="231" t="s">
        <v>6813</v>
      </c>
      <c r="H222" s="235">
        <v>5902</v>
      </c>
      <c r="I222" s="235">
        <v>339</v>
      </c>
      <c r="J222" s="235">
        <v>5902</v>
      </c>
      <c r="K222" s="235">
        <v>145</v>
      </c>
      <c r="L222" s="235">
        <v>0.7</v>
      </c>
      <c r="M222" s="235">
        <v>21</v>
      </c>
      <c r="N222" s="235">
        <v>5902</v>
      </c>
      <c r="O222" s="235"/>
      <c r="P222" s="235"/>
      <c r="Q222" s="236"/>
      <c r="R222" s="236"/>
      <c r="S222" s="237">
        <v>2014</v>
      </c>
      <c r="T222" s="236">
        <v>66</v>
      </c>
      <c r="U222" s="236"/>
      <c r="V222" s="236"/>
      <c r="W222" s="236"/>
      <c r="X222" s="235">
        <v>1100</v>
      </c>
      <c r="Y222" s="231"/>
      <c r="Z222" s="231"/>
      <c r="AA222" s="236"/>
      <c r="AB222" s="236"/>
      <c r="AC222" s="236"/>
      <c r="AD222" s="236"/>
      <c r="AE222" s="236"/>
      <c r="AF222" s="236"/>
      <c r="AG222" s="236"/>
      <c r="AH222" s="236"/>
      <c r="AI222" s="236"/>
      <c r="AJ222" s="236"/>
      <c r="AK222" s="236"/>
      <c r="AL222" s="236"/>
      <c r="AM222" s="236"/>
      <c r="AN222" s="236"/>
      <c r="AO222" s="236"/>
      <c r="AP222" s="236"/>
      <c r="AQ222" s="236"/>
      <c r="AR222" s="236"/>
      <c r="AS222" s="236"/>
      <c r="AT222" s="236"/>
      <c r="AU222" s="236"/>
      <c r="AV222" s="236"/>
    </row>
    <row r="223" spans="1:48" s="50" customFormat="1" ht="24" hidden="1" customHeight="1">
      <c r="A223" s="238" t="s">
        <v>116</v>
      </c>
      <c r="B223" s="242"/>
      <c r="C223" s="231" t="s">
        <v>6815</v>
      </c>
      <c r="D223" s="231" t="s">
        <v>7335</v>
      </c>
      <c r="E223" s="231" t="s">
        <v>6815</v>
      </c>
      <c r="F223" s="232"/>
      <c r="G223" s="231" t="s">
        <v>7336</v>
      </c>
      <c r="H223" s="235">
        <v>567</v>
      </c>
      <c r="I223" s="235">
        <v>237</v>
      </c>
      <c r="J223" s="235">
        <v>237</v>
      </c>
      <c r="K223" s="235">
        <v>145</v>
      </c>
      <c r="L223" s="235">
        <v>4</v>
      </c>
      <c r="M223" s="235">
        <v>3</v>
      </c>
      <c r="N223" s="235">
        <v>330</v>
      </c>
      <c r="O223" s="235"/>
      <c r="P223" s="235"/>
      <c r="Q223" s="236"/>
      <c r="R223" s="236"/>
      <c r="S223" s="237">
        <v>2001</v>
      </c>
      <c r="T223" s="236"/>
      <c r="U223" s="236"/>
      <c r="V223" s="236"/>
      <c r="W223" s="236"/>
      <c r="X223" s="235">
        <v>130</v>
      </c>
      <c r="Y223" s="231"/>
      <c r="Z223" s="231"/>
      <c r="AA223" s="236"/>
      <c r="AB223" s="236"/>
      <c r="AC223" s="236"/>
      <c r="AD223" s="236"/>
      <c r="AE223" s="236"/>
      <c r="AF223" s="236"/>
      <c r="AG223" s="236"/>
      <c r="AH223" s="236"/>
      <c r="AI223" s="236"/>
      <c r="AJ223" s="236"/>
      <c r="AK223" s="236"/>
      <c r="AL223" s="236"/>
      <c r="AM223" s="236"/>
      <c r="AN223" s="236"/>
      <c r="AO223" s="236"/>
      <c r="AP223" s="236"/>
      <c r="AQ223" s="236"/>
      <c r="AR223" s="236"/>
      <c r="AS223" s="236"/>
      <c r="AT223" s="236"/>
      <c r="AU223" s="236"/>
      <c r="AV223" s="236"/>
    </row>
    <row r="224" spans="1:48" s="50" customFormat="1" ht="24" hidden="1" customHeight="1">
      <c r="A224" s="238"/>
      <c r="B224" s="242"/>
      <c r="C224" s="231" t="s">
        <v>6820</v>
      </c>
      <c r="D224" s="231" t="s">
        <v>11948</v>
      </c>
      <c r="E224" s="231" t="s">
        <v>6820</v>
      </c>
      <c r="F224" s="232"/>
      <c r="G224" s="231" t="s">
        <v>7337</v>
      </c>
      <c r="H224" s="235">
        <v>9439</v>
      </c>
      <c r="I224" s="235">
        <v>547</v>
      </c>
      <c r="J224" s="235">
        <v>679</v>
      </c>
      <c r="K224" s="235">
        <v>145</v>
      </c>
      <c r="L224" s="235">
        <v>1</v>
      </c>
      <c r="M224" s="235">
        <v>3</v>
      </c>
      <c r="N224" s="235">
        <v>5510</v>
      </c>
      <c r="O224" s="235"/>
      <c r="P224" s="235"/>
      <c r="Q224" s="236"/>
      <c r="R224" s="236"/>
      <c r="S224" s="237">
        <v>2009</v>
      </c>
      <c r="T224" s="236"/>
      <c r="U224" s="236"/>
      <c r="V224" s="236"/>
      <c r="W224" s="236"/>
      <c r="X224" s="235">
        <v>1611</v>
      </c>
      <c r="Y224" s="231"/>
      <c r="Z224" s="231"/>
      <c r="AA224" s="236"/>
      <c r="AB224" s="236"/>
      <c r="AC224" s="236"/>
      <c r="AD224" s="236"/>
      <c r="AE224" s="236"/>
      <c r="AF224" s="236"/>
      <c r="AG224" s="236"/>
      <c r="AH224" s="236"/>
      <c r="AI224" s="236"/>
      <c r="AJ224" s="236"/>
      <c r="AK224" s="236"/>
      <c r="AL224" s="236"/>
      <c r="AM224" s="236"/>
      <c r="AN224" s="236"/>
      <c r="AO224" s="236"/>
      <c r="AP224" s="236"/>
      <c r="AQ224" s="236"/>
      <c r="AR224" s="236"/>
      <c r="AS224" s="236"/>
      <c r="AT224" s="236"/>
      <c r="AU224" s="236"/>
      <c r="AV224" s="236"/>
    </row>
    <row r="225" spans="1:48" s="50" customFormat="1" ht="24" hidden="1" customHeight="1">
      <c r="A225" s="238"/>
      <c r="B225" s="242"/>
      <c r="C225" s="231" t="s">
        <v>6826</v>
      </c>
      <c r="D225" s="231" t="s">
        <v>11949</v>
      </c>
      <c r="E225" s="231" t="s">
        <v>6826</v>
      </c>
      <c r="F225" s="232"/>
      <c r="G225" s="231" t="s">
        <v>6826</v>
      </c>
      <c r="H225" s="235">
        <v>6400</v>
      </c>
      <c r="I225" s="235">
        <v>1050</v>
      </c>
      <c r="J225" s="235">
        <v>1050</v>
      </c>
      <c r="K225" s="235">
        <v>145</v>
      </c>
      <c r="L225" s="235">
        <v>3</v>
      </c>
      <c r="M225" s="235">
        <v>5</v>
      </c>
      <c r="N225" s="235">
        <v>981</v>
      </c>
      <c r="O225" s="235"/>
      <c r="P225" s="235"/>
      <c r="Q225" s="236"/>
      <c r="R225" s="236"/>
      <c r="S225" s="237">
        <v>2015</v>
      </c>
      <c r="T225" s="236"/>
      <c r="U225" s="236"/>
      <c r="V225" s="236"/>
      <c r="W225" s="236"/>
      <c r="X225" s="235">
        <v>2353</v>
      </c>
      <c r="Y225" s="231"/>
      <c r="Z225" s="231"/>
      <c r="AA225" s="236"/>
      <c r="AB225" s="236"/>
      <c r="AC225" s="236"/>
      <c r="AD225" s="236"/>
      <c r="AE225" s="236"/>
      <c r="AF225" s="236"/>
      <c r="AG225" s="236"/>
      <c r="AH225" s="236"/>
      <c r="AI225" s="236"/>
      <c r="AJ225" s="236"/>
      <c r="AK225" s="236"/>
      <c r="AL225" s="236"/>
      <c r="AM225" s="236"/>
      <c r="AN225" s="236"/>
      <c r="AO225" s="236"/>
      <c r="AP225" s="236"/>
      <c r="AQ225" s="236"/>
      <c r="AR225" s="236"/>
      <c r="AS225" s="236"/>
      <c r="AT225" s="236"/>
      <c r="AU225" s="236"/>
      <c r="AV225" s="236"/>
    </row>
    <row r="226" spans="1:48" s="50" customFormat="1" ht="24" hidden="1" customHeight="1">
      <c r="A226" s="163" t="s">
        <v>145</v>
      </c>
      <c r="B226" s="242"/>
      <c r="C226" s="231" t="s">
        <v>6831</v>
      </c>
      <c r="D226" s="231" t="s">
        <v>7338</v>
      </c>
      <c r="E226" s="231" t="s">
        <v>6831</v>
      </c>
      <c r="F226" s="232"/>
      <c r="G226" s="231" t="s">
        <v>7339</v>
      </c>
      <c r="H226" s="235">
        <v>1360</v>
      </c>
      <c r="I226" s="235">
        <v>299</v>
      </c>
      <c r="J226" s="235">
        <v>270</v>
      </c>
      <c r="K226" s="235">
        <v>145</v>
      </c>
      <c r="L226" s="235">
        <v>1</v>
      </c>
      <c r="M226" s="235">
        <v>21</v>
      </c>
      <c r="N226" s="235">
        <v>1360</v>
      </c>
      <c r="O226" s="235"/>
      <c r="P226" s="235"/>
      <c r="Q226" s="236"/>
      <c r="R226" s="236"/>
      <c r="S226" s="237">
        <v>2010</v>
      </c>
      <c r="T226" s="236"/>
      <c r="U226" s="236"/>
      <c r="V226" s="236"/>
      <c r="W226" s="236"/>
      <c r="X226" s="235">
        <v>480</v>
      </c>
      <c r="Y226" s="231"/>
      <c r="Z226" s="231"/>
      <c r="AA226" s="236"/>
      <c r="AB226" s="236"/>
      <c r="AC226" s="236"/>
      <c r="AD226" s="236"/>
      <c r="AE226" s="236"/>
      <c r="AF226" s="236"/>
      <c r="AG226" s="236"/>
      <c r="AH226" s="236"/>
      <c r="AI226" s="236"/>
      <c r="AJ226" s="236"/>
      <c r="AK226" s="236"/>
      <c r="AL226" s="236"/>
      <c r="AM226" s="236"/>
      <c r="AN226" s="236"/>
      <c r="AO226" s="236"/>
      <c r="AP226" s="236"/>
      <c r="AQ226" s="236"/>
      <c r="AR226" s="236"/>
      <c r="AS226" s="236"/>
      <c r="AT226" s="236"/>
      <c r="AU226" s="236"/>
      <c r="AV226" s="300"/>
    </row>
    <row r="227" spans="1:48" s="50" customFormat="1" ht="24" hidden="1" customHeight="1">
      <c r="A227" s="163"/>
      <c r="B227" s="242"/>
      <c r="C227" s="231" t="s">
        <v>6836</v>
      </c>
      <c r="D227" s="231" t="s">
        <v>7340</v>
      </c>
      <c r="E227" s="231" t="s">
        <v>6836</v>
      </c>
      <c r="F227" s="232"/>
      <c r="G227" s="231" t="s">
        <v>7341</v>
      </c>
      <c r="H227" s="235">
        <v>15833</v>
      </c>
      <c r="I227" s="235">
        <v>433.22</v>
      </c>
      <c r="J227" s="235">
        <v>496.8</v>
      </c>
      <c r="K227" s="235">
        <v>145</v>
      </c>
      <c r="L227" s="235">
        <v>30</v>
      </c>
      <c r="M227" s="235">
        <v>3</v>
      </c>
      <c r="N227" s="235">
        <v>1540</v>
      </c>
      <c r="O227" s="235"/>
      <c r="P227" s="235"/>
      <c r="Q227" s="236"/>
      <c r="R227" s="236"/>
      <c r="S227" s="237">
        <v>2012</v>
      </c>
      <c r="T227" s="236"/>
      <c r="U227" s="236"/>
      <c r="V227" s="236"/>
      <c r="W227" s="236"/>
      <c r="X227" s="235">
        <v>1400</v>
      </c>
      <c r="Y227" s="231"/>
      <c r="Z227" s="231"/>
      <c r="AA227" s="236"/>
      <c r="AB227" s="236"/>
      <c r="AC227" s="236"/>
      <c r="AD227" s="236"/>
      <c r="AE227" s="236"/>
      <c r="AF227" s="236"/>
      <c r="AG227" s="236"/>
      <c r="AH227" s="236"/>
      <c r="AI227" s="236"/>
      <c r="AJ227" s="236"/>
      <c r="AK227" s="236"/>
      <c r="AL227" s="236"/>
      <c r="AM227" s="236"/>
      <c r="AN227" s="236"/>
      <c r="AO227" s="236"/>
      <c r="AP227" s="236"/>
      <c r="AQ227" s="236"/>
      <c r="AR227" s="236"/>
      <c r="AS227" s="236"/>
      <c r="AT227" s="236"/>
      <c r="AU227" s="236"/>
      <c r="AV227" s="236"/>
    </row>
    <row r="228" spans="1:48" s="50" customFormat="1" ht="24" hidden="1" customHeight="1">
      <c r="A228" s="163" t="s">
        <v>91</v>
      </c>
      <c r="B228" s="312"/>
      <c r="C228" s="231" t="s">
        <v>6838</v>
      </c>
      <c r="D228" s="231" t="s">
        <v>7342</v>
      </c>
      <c r="E228" s="231" t="s">
        <v>6838</v>
      </c>
      <c r="F228" s="232"/>
      <c r="G228" s="231" t="s">
        <v>6838</v>
      </c>
      <c r="H228" s="235">
        <v>6254</v>
      </c>
      <c r="I228" s="235">
        <v>259</v>
      </c>
      <c r="J228" s="235">
        <v>259</v>
      </c>
      <c r="K228" s="235">
        <v>145</v>
      </c>
      <c r="L228" s="235">
        <v>0.7</v>
      </c>
      <c r="M228" s="235">
        <v>21</v>
      </c>
      <c r="N228" s="235">
        <v>6254</v>
      </c>
      <c r="O228" s="235"/>
      <c r="P228" s="235"/>
      <c r="Q228" s="236"/>
      <c r="R228" s="236"/>
      <c r="S228" s="237">
        <v>2005</v>
      </c>
      <c r="T228" s="236">
        <v>40</v>
      </c>
      <c r="U228" s="236"/>
      <c r="V228" s="236"/>
      <c r="W228" s="236"/>
      <c r="X228" s="235">
        <v>336</v>
      </c>
      <c r="Y228" s="231"/>
      <c r="Z228" s="231"/>
      <c r="AA228" s="236"/>
      <c r="AB228" s="236"/>
      <c r="AC228" s="236"/>
      <c r="AD228" s="236"/>
      <c r="AE228" s="236"/>
      <c r="AF228" s="236"/>
      <c r="AG228" s="236"/>
      <c r="AH228" s="236"/>
      <c r="AI228" s="236"/>
      <c r="AJ228" s="236"/>
      <c r="AK228" s="236"/>
      <c r="AL228" s="236"/>
      <c r="AM228" s="236"/>
      <c r="AN228" s="236"/>
      <c r="AO228" s="236"/>
      <c r="AP228" s="236"/>
      <c r="AQ228" s="236"/>
      <c r="AR228" s="236"/>
      <c r="AS228" s="236"/>
      <c r="AT228" s="236"/>
      <c r="AU228" s="236"/>
      <c r="AV228" s="236"/>
    </row>
    <row r="229" spans="1:48" s="50" customFormat="1" ht="24" hidden="1" customHeight="1">
      <c r="A229" s="163" t="s">
        <v>310</v>
      </c>
      <c r="B229" s="242" t="s">
        <v>2392</v>
      </c>
      <c r="C229" s="231" t="s">
        <v>2298</v>
      </c>
      <c r="D229" s="246">
        <f>COUNTA(D230:D247)</f>
        <v>18</v>
      </c>
      <c r="E229" s="236"/>
      <c r="F229" s="247"/>
      <c r="G229" s="236"/>
      <c r="H229" s="235">
        <f>SUM(H230:H247)</f>
        <v>202097</v>
      </c>
      <c r="I229" s="235">
        <f t="shared" ref="I229:J229" si="2">SUM(I230:I247)</f>
        <v>4810.8829999999998</v>
      </c>
      <c r="J229" s="235">
        <f t="shared" si="2"/>
        <v>5481.5400000000009</v>
      </c>
      <c r="K229" s="235"/>
      <c r="L229" s="235"/>
      <c r="M229" s="235"/>
      <c r="N229" s="235"/>
      <c r="O229" s="235"/>
      <c r="P229" s="235"/>
      <c r="Q229" s="236"/>
      <c r="R229" s="236"/>
      <c r="S229" s="237"/>
      <c r="T229" s="236"/>
      <c r="U229" s="236"/>
      <c r="V229" s="236"/>
      <c r="W229" s="236"/>
      <c r="X229" s="235"/>
      <c r="Y229" s="231"/>
      <c r="Z229" s="231"/>
      <c r="AA229" s="236"/>
      <c r="AB229" s="236"/>
      <c r="AC229" s="236"/>
      <c r="AD229" s="236"/>
      <c r="AE229" s="236"/>
      <c r="AF229" s="236"/>
      <c r="AG229" s="236"/>
      <c r="AH229" s="236"/>
      <c r="AI229" s="236"/>
      <c r="AJ229" s="236"/>
      <c r="AK229" s="236"/>
      <c r="AL229" s="236"/>
      <c r="AM229" s="236"/>
      <c r="AN229" s="236"/>
      <c r="AO229" s="236"/>
      <c r="AP229" s="236"/>
      <c r="AQ229" s="236"/>
      <c r="AR229" s="236"/>
      <c r="AS229" s="236"/>
      <c r="AT229" s="236"/>
      <c r="AU229" s="236"/>
      <c r="AV229" s="236"/>
    </row>
    <row r="230" spans="1:48" s="50" customFormat="1" ht="24" hidden="1" customHeight="1">
      <c r="A230" s="163" t="s">
        <v>311</v>
      </c>
      <c r="B230" s="242"/>
      <c r="C230" s="231" t="s">
        <v>7359</v>
      </c>
      <c r="D230" s="231" t="s">
        <v>11952</v>
      </c>
      <c r="E230" s="231" t="s">
        <v>7359</v>
      </c>
      <c r="F230" s="232"/>
      <c r="G230" s="231" t="s">
        <v>7363</v>
      </c>
      <c r="H230" s="235">
        <v>5400</v>
      </c>
      <c r="I230" s="235">
        <v>206</v>
      </c>
      <c r="J230" s="235">
        <v>206</v>
      </c>
      <c r="K230" s="235">
        <v>140</v>
      </c>
      <c r="L230" s="235">
        <v>20</v>
      </c>
      <c r="M230" s="235">
        <v>3</v>
      </c>
      <c r="N230" s="235">
        <v>5200</v>
      </c>
      <c r="O230" s="235"/>
      <c r="P230" s="235"/>
      <c r="Q230" s="236"/>
      <c r="R230" s="236"/>
      <c r="S230" s="237">
        <v>1988</v>
      </c>
      <c r="T230" s="236">
        <v>117</v>
      </c>
      <c r="U230" s="236"/>
      <c r="V230" s="236"/>
      <c r="W230" s="236"/>
      <c r="X230" s="235">
        <v>117</v>
      </c>
      <c r="Y230" s="231"/>
      <c r="Z230" s="231"/>
      <c r="AA230" s="236"/>
      <c r="AB230" s="236"/>
      <c r="AC230" s="236"/>
      <c r="AD230" s="236"/>
      <c r="AE230" s="236"/>
      <c r="AF230" s="236"/>
      <c r="AG230" s="236"/>
      <c r="AH230" s="236"/>
      <c r="AI230" s="236"/>
      <c r="AJ230" s="236"/>
      <c r="AK230" s="236"/>
      <c r="AL230" s="236"/>
      <c r="AM230" s="236"/>
      <c r="AN230" s="236"/>
      <c r="AO230" s="236"/>
      <c r="AP230" s="236"/>
      <c r="AQ230" s="236"/>
      <c r="AR230" s="236"/>
      <c r="AS230" s="236"/>
      <c r="AT230" s="236"/>
      <c r="AU230" s="236"/>
      <c r="AV230" s="236"/>
    </row>
    <row r="231" spans="1:48" s="50" customFormat="1" ht="24" hidden="1" customHeight="1">
      <c r="A231" s="163" t="s">
        <v>312</v>
      </c>
      <c r="B231" s="242"/>
      <c r="C231" s="231" t="s">
        <v>7359</v>
      </c>
      <c r="D231" s="231" t="s">
        <v>11953</v>
      </c>
      <c r="E231" s="231" t="s">
        <v>7359</v>
      </c>
      <c r="F231" s="232"/>
      <c r="G231" s="231" t="s">
        <v>11954</v>
      </c>
      <c r="H231" s="235">
        <v>4990</v>
      </c>
      <c r="I231" s="235">
        <v>252</v>
      </c>
      <c r="J231" s="235">
        <v>330</v>
      </c>
      <c r="K231" s="235">
        <v>140</v>
      </c>
      <c r="L231" s="235">
        <v>20</v>
      </c>
      <c r="M231" s="235">
        <v>3</v>
      </c>
      <c r="N231" s="235">
        <v>4800</v>
      </c>
      <c r="O231" s="235"/>
      <c r="P231" s="235"/>
      <c r="Q231" s="236"/>
      <c r="R231" s="236"/>
      <c r="S231" s="237">
        <v>2010</v>
      </c>
      <c r="T231" s="236"/>
      <c r="U231" s="236"/>
      <c r="V231" s="236"/>
      <c r="W231" s="236"/>
      <c r="X231" s="235">
        <v>500</v>
      </c>
      <c r="Y231" s="231"/>
      <c r="Z231" s="231"/>
      <c r="AA231" s="236"/>
      <c r="AB231" s="236"/>
      <c r="AC231" s="236"/>
      <c r="AD231" s="236"/>
      <c r="AE231" s="236"/>
      <c r="AF231" s="236"/>
      <c r="AG231" s="236"/>
      <c r="AH231" s="236"/>
      <c r="AI231" s="236"/>
      <c r="AJ231" s="236"/>
      <c r="AK231" s="236"/>
      <c r="AL231" s="236"/>
      <c r="AM231" s="236"/>
      <c r="AN231" s="236"/>
      <c r="AO231" s="236"/>
      <c r="AP231" s="236"/>
      <c r="AQ231" s="236"/>
      <c r="AR231" s="236"/>
      <c r="AS231" s="236"/>
      <c r="AT231" s="236"/>
      <c r="AU231" s="236"/>
      <c r="AV231" s="236"/>
    </row>
    <row r="232" spans="1:48" s="1319" customFormat="1" ht="24" hidden="1" customHeight="1">
      <c r="A232" s="163"/>
      <c r="B232" s="242"/>
      <c r="C232" s="1288" t="s">
        <v>7365</v>
      </c>
      <c r="D232" s="1288" t="s">
        <v>11955</v>
      </c>
      <c r="E232" s="1288" t="s">
        <v>7365</v>
      </c>
      <c r="F232" s="1331" t="s">
        <v>7369</v>
      </c>
      <c r="G232" s="1288" t="s">
        <v>7365</v>
      </c>
      <c r="H232" s="235">
        <v>10700</v>
      </c>
      <c r="I232" s="235">
        <v>138.9</v>
      </c>
      <c r="J232" s="235">
        <v>138.9</v>
      </c>
      <c r="K232" s="235">
        <v>145</v>
      </c>
      <c r="L232" s="235">
        <v>30</v>
      </c>
      <c r="M232" s="235">
        <v>21</v>
      </c>
      <c r="N232" s="235">
        <v>4950</v>
      </c>
      <c r="O232" s="235"/>
      <c r="P232" s="235"/>
      <c r="Q232" s="1298"/>
      <c r="R232" s="1298"/>
      <c r="S232" s="237">
        <v>1974</v>
      </c>
      <c r="T232" s="1298">
        <v>58</v>
      </c>
      <c r="U232" s="1298"/>
      <c r="V232" s="1298"/>
      <c r="W232" s="1298"/>
      <c r="X232" s="235">
        <v>32</v>
      </c>
      <c r="Y232" s="1288"/>
      <c r="Z232" s="1288"/>
      <c r="AA232" s="1298"/>
      <c r="AB232" s="1298"/>
      <c r="AC232" s="1298"/>
      <c r="AD232" s="1298"/>
      <c r="AE232" s="1298"/>
      <c r="AF232" s="1298"/>
      <c r="AG232" s="1298"/>
      <c r="AH232" s="1298"/>
      <c r="AI232" s="1298"/>
      <c r="AJ232" s="1298"/>
      <c r="AK232" s="1298"/>
      <c r="AL232" s="1298"/>
      <c r="AM232" s="1298"/>
      <c r="AN232" s="1298"/>
      <c r="AO232" s="1298"/>
      <c r="AP232" s="1298"/>
      <c r="AQ232" s="1298"/>
      <c r="AR232" s="1298"/>
      <c r="AS232" s="1298"/>
      <c r="AT232" s="1298"/>
      <c r="AU232" s="1298"/>
      <c r="AV232" s="1298"/>
    </row>
    <row r="233" spans="1:48" s="50" customFormat="1" ht="24" hidden="1" customHeight="1">
      <c r="A233" s="163" t="s">
        <v>313</v>
      </c>
      <c r="B233" s="242"/>
      <c r="C233" s="231" t="s">
        <v>7377</v>
      </c>
      <c r="D233" s="231" t="s">
        <v>11956</v>
      </c>
      <c r="E233" s="231" t="s">
        <v>7377</v>
      </c>
      <c r="F233" s="232"/>
      <c r="G233" s="231" t="s">
        <v>7377</v>
      </c>
      <c r="H233" s="235">
        <v>6700</v>
      </c>
      <c r="I233" s="235">
        <v>507</v>
      </c>
      <c r="J233" s="235">
        <v>615</v>
      </c>
      <c r="K233" s="235">
        <v>170</v>
      </c>
      <c r="L233" s="235">
        <v>40</v>
      </c>
      <c r="M233" s="235">
        <v>16</v>
      </c>
      <c r="N233" s="235">
        <v>6700</v>
      </c>
      <c r="O233" s="235"/>
      <c r="P233" s="235">
        <v>100</v>
      </c>
      <c r="Q233" s="236"/>
      <c r="R233" s="236"/>
      <c r="S233" s="237">
        <v>2000</v>
      </c>
      <c r="T233" s="236">
        <v>300</v>
      </c>
      <c r="U233" s="236"/>
      <c r="V233" s="236"/>
      <c r="W233" s="236"/>
      <c r="X233" s="235">
        <v>300</v>
      </c>
      <c r="Y233" s="231"/>
      <c r="Z233" s="231"/>
      <c r="AA233" s="236"/>
      <c r="AB233" s="236"/>
      <c r="AC233" s="236"/>
      <c r="AD233" s="236"/>
      <c r="AE233" s="236"/>
      <c r="AF233" s="236"/>
      <c r="AG233" s="236"/>
      <c r="AH233" s="236"/>
      <c r="AI233" s="236"/>
      <c r="AJ233" s="236"/>
      <c r="AK233" s="236"/>
      <c r="AL233" s="236"/>
      <c r="AM233" s="236"/>
      <c r="AN233" s="236"/>
      <c r="AO233" s="236"/>
      <c r="AP233" s="236"/>
      <c r="AQ233" s="236"/>
      <c r="AR233" s="236"/>
      <c r="AS233" s="236"/>
      <c r="AT233" s="236"/>
      <c r="AU233" s="236"/>
      <c r="AV233" s="236"/>
    </row>
    <row r="234" spans="1:48" s="50" customFormat="1" ht="24" hidden="1" customHeight="1">
      <c r="A234" s="163"/>
      <c r="B234" s="242"/>
      <c r="C234" s="231" t="s">
        <v>2055</v>
      </c>
      <c r="D234" s="231" t="s">
        <v>11957</v>
      </c>
      <c r="E234" s="231" t="s">
        <v>2055</v>
      </c>
      <c r="F234" s="232"/>
      <c r="G234" s="231" t="s">
        <v>11958</v>
      </c>
      <c r="H234" s="235">
        <v>15769</v>
      </c>
      <c r="I234" s="235">
        <v>430</v>
      </c>
      <c r="J234" s="235">
        <v>644</v>
      </c>
      <c r="K234" s="235">
        <v>145</v>
      </c>
      <c r="L234" s="235">
        <v>20</v>
      </c>
      <c r="M234" s="235">
        <v>4</v>
      </c>
      <c r="N234" s="235">
        <v>6000</v>
      </c>
      <c r="O234" s="235"/>
      <c r="P234" s="235"/>
      <c r="Q234" s="236"/>
      <c r="R234" s="236"/>
      <c r="S234" s="237">
        <v>2006</v>
      </c>
      <c r="T234" s="236"/>
      <c r="U234" s="236"/>
      <c r="V234" s="236"/>
      <c r="W234" s="236"/>
      <c r="X234" s="235">
        <v>1300</v>
      </c>
      <c r="Y234" s="231"/>
      <c r="Z234" s="231"/>
      <c r="AA234" s="236"/>
      <c r="AB234" s="236"/>
      <c r="AC234" s="236"/>
      <c r="AD234" s="236"/>
      <c r="AE234" s="236"/>
      <c r="AF234" s="236"/>
      <c r="AG234" s="236"/>
      <c r="AH234" s="236"/>
      <c r="AI234" s="236"/>
      <c r="AJ234" s="236"/>
      <c r="AK234" s="236"/>
      <c r="AL234" s="236"/>
      <c r="AM234" s="236"/>
      <c r="AN234" s="236"/>
      <c r="AO234" s="236"/>
      <c r="AP234" s="236"/>
      <c r="AQ234" s="236"/>
      <c r="AR234" s="236"/>
      <c r="AS234" s="236"/>
      <c r="AT234" s="236"/>
      <c r="AU234" s="236"/>
      <c r="AV234" s="236"/>
    </row>
    <row r="235" spans="1:48" s="50" customFormat="1" ht="24" hidden="1" customHeight="1">
      <c r="A235" s="163"/>
      <c r="B235" s="242"/>
      <c r="C235" s="231" t="s">
        <v>2060</v>
      </c>
      <c r="D235" s="231" t="s">
        <v>11959</v>
      </c>
      <c r="E235" s="231" t="s">
        <v>2060</v>
      </c>
      <c r="F235" s="232"/>
      <c r="G235" s="231" t="s">
        <v>11960</v>
      </c>
      <c r="H235" s="235">
        <v>6611</v>
      </c>
      <c r="I235" s="235">
        <v>302</v>
      </c>
      <c r="J235" s="235">
        <v>604</v>
      </c>
      <c r="K235" s="235">
        <v>145</v>
      </c>
      <c r="L235" s="235">
        <v>45</v>
      </c>
      <c r="M235" s="235">
        <v>21</v>
      </c>
      <c r="N235" s="235">
        <v>6611</v>
      </c>
      <c r="O235" s="235"/>
      <c r="P235" s="235"/>
      <c r="Q235" s="236"/>
      <c r="R235" s="236"/>
      <c r="S235" s="237">
        <v>2001</v>
      </c>
      <c r="T235" s="236"/>
      <c r="U235" s="236"/>
      <c r="V235" s="236"/>
      <c r="W235" s="236"/>
      <c r="X235" s="235">
        <v>737</v>
      </c>
      <c r="Y235" s="231"/>
      <c r="Z235" s="231"/>
      <c r="AA235" s="236"/>
      <c r="AB235" s="236"/>
      <c r="AC235" s="236"/>
      <c r="AD235" s="236"/>
      <c r="AE235" s="236"/>
      <c r="AF235" s="236"/>
      <c r="AG235" s="236"/>
      <c r="AH235" s="236"/>
      <c r="AI235" s="236"/>
      <c r="AJ235" s="236"/>
      <c r="AK235" s="236"/>
      <c r="AL235" s="236"/>
      <c r="AM235" s="236"/>
      <c r="AN235" s="236"/>
      <c r="AO235" s="236"/>
      <c r="AP235" s="236"/>
      <c r="AQ235" s="236"/>
      <c r="AR235" s="236"/>
      <c r="AS235" s="236"/>
      <c r="AT235" s="236"/>
      <c r="AU235" s="236"/>
      <c r="AV235" s="236"/>
    </row>
    <row r="236" spans="1:48" s="50" customFormat="1" ht="24" hidden="1" customHeight="1">
      <c r="A236" s="163"/>
      <c r="B236" s="242"/>
      <c r="C236" s="231" t="s">
        <v>7403</v>
      </c>
      <c r="D236" s="249" t="s">
        <v>11961</v>
      </c>
      <c r="E236" s="231" t="s">
        <v>7403</v>
      </c>
      <c r="F236" s="232"/>
      <c r="G236" s="231" t="s">
        <v>11962</v>
      </c>
      <c r="H236" s="235">
        <v>4713</v>
      </c>
      <c r="I236" s="235">
        <v>338</v>
      </c>
      <c r="J236" s="235">
        <v>338</v>
      </c>
      <c r="K236" s="235">
        <v>145</v>
      </c>
      <c r="L236" s="235">
        <v>36</v>
      </c>
      <c r="M236" s="235">
        <v>21</v>
      </c>
      <c r="N236" s="235">
        <v>3915</v>
      </c>
      <c r="O236" s="235"/>
      <c r="P236" s="235"/>
      <c r="Q236" s="236"/>
      <c r="R236" s="236"/>
      <c r="S236" s="237">
        <v>1997</v>
      </c>
      <c r="T236" s="236">
        <v>202</v>
      </c>
      <c r="U236" s="236">
        <v>50</v>
      </c>
      <c r="V236" s="236"/>
      <c r="W236" s="236"/>
      <c r="X236" s="235">
        <v>466</v>
      </c>
      <c r="Y236" s="231">
        <v>2002</v>
      </c>
      <c r="Z236" s="231">
        <v>2003</v>
      </c>
      <c r="AA236" s="236"/>
      <c r="AB236" s="236"/>
      <c r="AC236" s="236"/>
      <c r="AD236" s="236"/>
      <c r="AE236" s="236"/>
      <c r="AF236" s="236"/>
      <c r="AG236" s="236"/>
      <c r="AH236" s="236"/>
      <c r="AI236" s="236"/>
      <c r="AJ236" s="236"/>
      <c r="AK236" s="236"/>
      <c r="AL236" s="236"/>
      <c r="AM236" s="236"/>
      <c r="AN236" s="236"/>
      <c r="AO236" s="236"/>
      <c r="AP236" s="236"/>
      <c r="AQ236" s="236"/>
      <c r="AR236" s="236"/>
      <c r="AS236" s="236"/>
      <c r="AT236" s="236"/>
      <c r="AU236" s="236"/>
      <c r="AV236" s="236"/>
    </row>
    <row r="237" spans="1:48" s="50" customFormat="1" ht="24" hidden="1" customHeight="1">
      <c r="A237" s="163" t="s">
        <v>314</v>
      </c>
      <c r="B237" s="242"/>
      <c r="C237" s="231" t="s">
        <v>7407</v>
      </c>
      <c r="D237" s="231" t="s">
        <v>11963</v>
      </c>
      <c r="E237" s="231" t="s">
        <v>7407</v>
      </c>
      <c r="F237" s="232"/>
      <c r="G237" s="231" t="s">
        <v>7407</v>
      </c>
      <c r="H237" s="235">
        <v>8122</v>
      </c>
      <c r="I237" s="235">
        <v>151</v>
      </c>
      <c r="J237" s="235">
        <v>151</v>
      </c>
      <c r="K237" s="235">
        <v>145</v>
      </c>
      <c r="L237" s="235">
        <v>1</v>
      </c>
      <c r="M237" s="235">
        <v>21</v>
      </c>
      <c r="N237" s="235">
        <v>4500</v>
      </c>
      <c r="O237" s="235"/>
      <c r="P237" s="235">
        <v>500</v>
      </c>
      <c r="Q237" s="236"/>
      <c r="R237" s="236" t="s">
        <v>1118</v>
      </c>
      <c r="S237" s="237">
        <v>1997</v>
      </c>
      <c r="T237" s="236">
        <v>596</v>
      </c>
      <c r="U237" s="236"/>
      <c r="V237" s="236"/>
      <c r="W237" s="236"/>
      <c r="X237" s="235">
        <v>596</v>
      </c>
      <c r="Y237" s="231"/>
      <c r="Z237" s="231"/>
      <c r="AA237" s="236"/>
      <c r="AB237" s="236"/>
      <c r="AC237" s="236">
        <v>1</v>
      </c>
      <c r="AD237" s="236"/>
      <c r="AE237" s="236"/>
      <c r="AF237" s="236"/>
      <c r="AG237" s="236"/>
      <c r="AH237" s="236"/>
      <c r="AI237" s="236"/>
      <c r="AJ237" s="236"/>
      <c r="AK237" s="236"/>
      <c r="AL237" s="236"/>
      <c r="AM237" s="236"/>
      <c r="AN237" s="236"/>
      <c r="AO237" s="236"/>
      <c r="AP237" s="236"/>
      <c r="AQ237" s="236"/>
      <c r="AR237" s="236"/>
      <c r="AS237" s="236"/>
      <c r="AT237" s="236"/>
      <c r="AU237" s="236"/>
      <c r="AV237" s="236"/>
    </row>
    <row r="238" spans="1:48" s="50" customFormat="1" ht="24" hidden="1" customHeight="1">
      <c r="A238" s="163" t="s">
        <v>315</v>
      </c>
      <c r="B238" s="242"/>
      <c r="C238" s="231" t="s">
        <v>7413</v>
      </c>
      <c r="D238" s="231" t="s">
        <v>11964</v>
      </c>
      <c r="E238" s="231" t="s">
        <v>7413</v>
      </c>
      <c r="F238" s="232"/>
      <c r="G238" s="231" t="s">
        <v>7413</v>
      </c>
      <c r="H238" s="235">
        <v>8621</v>
      </c>
      <c r="I238" s="235"/>
      <c r="J238" s="235"/>
      <c r="K238" s="235">
        <v>145</v>
      </c>
      <c r="L238" s="235">
        <v>4.5999999999999996</v>
      </c>
      <c r="M238" s="235">
        <v>6</v>
      </c>
      <c r="N238" s="235">
        <v>8621</v>
      </c>
      <c r="O238" s="235"/>
      <c r="P238" s="235"/>
      <c r="Q238" s="236"/>
      <c r="R238" s="236"/>
      <c r="S238" s="237">
        <v>2016</v>
      </c>
      <c r="T238" s="236"/>
      <c r="U238" s="236"/>
      <c r="V238" s="236"/>
      <c r="W238" s="236"/>
      <c r="X238" s="235">
        <v>100</v>
      </c>
      <c r="Y238" s="231"/>
      <c r="Z238" s="231"/>
      <c r="AA238" s="236"/>
      <c r="AB238" s="236"/>
      <c r="AC238" s="236"/>
      <c r="AD238" s="236"/>
      <c r="AE238" s="236"/>
      <c r="AF238" s="236"/>
      <c r="AG238" s="236"/>
      <c r="AH238" s="236"/>
      <c r="AI238" s="236"/>
      <c r="AJ238" s="236"/>
      <c r="AK238" s="236"/>
      <c r="AL238" s="236"/>
      <c r="AM238" s="236"/>
      <c r="AN238" s="236"/>
      <c r="AO238" s="236"/>
      <c r="AP238" s="236"/>
      <c r="AQ238" s="236"/>
      <c r="AR238" s="236"/>
      <c r="AS238" s="236"/>
      <c r="AT238" s="236"/>
      <c r="AU238" s="236"/>
      <c r="AV238" s="236"/>
    </row>
    <row r="239" spans="1:48" s="50" customFormat="1" ht="24" hidden="1" customHeight="1">
      <c r="A239" s="163"/>
      <c r="B239" s="242"/>
      <c r="C239" s="231" t="s">
        <v>7419</v>
      </c>
      <c r="D239" s="231" t="s">
        <v>11965</v>
      </c>
      <c r="E239" s="231" t="s">
        <v>7419</v>
      </c>
      <c r="F239" s="232"/>
      <c r="G239" s="231" t="s">
        <v>7419</v>
      </c>
      <c r="H239" s="235">
        <v>32058</v>
      </c>
      <c r="I239" s="235">
        <v>450.34</v>
      </c>
      <c r="J239" s="235">
        <v>284.77999999999997</v>
      </c>
      <c r="K239" s="235">
        <v>145</v>
      </c>
      <c r="L239" s="235">
        <v>30</v>
      </c>
      <c r="M239" s="235">
        <v>3</v>
      </c>
      <c r="N239" s="235">
        <v>5173</v>
      </c>
      <c r="O239" s="235"/>
      <c r="P239" s="235"/>
      <c r="Q239" s="236"/>
      <c r="R239" s="236"/>
      <c r="S239" s="237">
        <v>2016</v>
      </c>
      <c r="T239" s="236"/>
      <c r="U239" s="236"/>
      <c r="V239" s="236"/>
      <c r="W239" s="236"/>
      <c r="X239" s="235">
        <v>300</v>
      </c>
      <c r="Y239" s="231"/>
      <c r="Z239" s="231"/>
      <c r="AA239" s="236"/>
      <c r="AB239" s="236"/>
      <c r="AC239" s="236"/>
      <c r="AD239" s="236"/>
      <c r="AE239" s="236"/>
      <c r="AF239" s="236"/>
      <c r="AG239" s="236"/>
      <c r="AH239" s="236"/>
      <c r="AI239" s="236"/>
      <c r="AJ239" s="236"/>
      <c r="AK239" s="236"/>
      <c r="AL239" s="236"/>
      <c r="AM239" s="236"/>
      <c r="AN239" s="236"/>
      <c r="AO239" s="236"/>
      <c r="AP239" s="236"/>
      <c r="AQ239" s="236"/>
      <c r="AR239" s="236"/>
      <c r="AS239" s="236"/>
      <c r="AT239" s="236"/>
      <c r="AU239" s="236"/>
      <c r="AV239" s="313"/>
    </row>
    <row r="240" spans="1:48" s="50" customFormat="1" ht="24" hidden="1" customHeight="1">
      <c r="A240" s="163"/>
      <c r="B240" s="242"/>
      <c r="C240" s="231" t="s">
        <v>7455</v>
      </c>
      <c r="D240" s="231" t="s">
        <v>15180</v>
      </c>
      <c r="E240" s="231" t="s">
        <v>7455</v>
      </c>
      <c r="F240" s="232"/>
      <c r="G240" s="231" t="s">
        <v>15181</v>
      </c>
      <c r="H240" s="235">
        <v>14350</v>
      </c>
      <c r="I240" s="235">
        <v>576.86300000000006</v>
      </c>
      <c r="J240" s="235">
        <v>576.86</v>
      </c>
      <c r="K240" s="235">
        <v>145</v>
      </c>
      <c r="L240" s="235">
        <v>0.8</v>
      </c>
      <c r="M240" s="235">
        <v>21</v>
      </c>
      <c r="N240" s="235">
        <v>5382</v>
      </c>
      <c r="O240" s="235" t="s">
        <v>3805</v>
      </c>
      <c r="P240" s="235">
        <v>0</v>
      </c>
      <c r="Q240" s="236" t="s">
        <v>3805</v>
      </c>
      <c r="R240" s="236"/>
      <c r="S240" s="237">
        <v>2013</v>
      </c>
      <c r="T240" s="236"/>
      <c r="U240" s="236"/>
      <c r="V240" s="236"/>
      <c r="W240" s="236"/>
      <c r="X240" s="235"/>
      <c r="Y240" s="231"/>
      <c r="Z240" s="231"/>
      <c r="AA240" s="236"/>
      <c r="AB240" s="236"/>
      <c r="AC240" s="236"/>
      <c r="AD240" s="236"/>
      <c r="AE240" s="236"/>
      <c r="AF240" s="236"/>
      <c r="AG240" s="236"/>
      <c r="AH240" s="236"/>
      <c r="AI240" s="236"/>
      <c r="AJ240" s="236"/>
      <c r="AK240" s="236"/>
      <c r="AL240" s="236"/>
      <c r="AM240" s="236"/>
      <c r="AN240" s="236"/>
      <c r="AO240" s="236"/>
      <c r="AP240" s="236"/>
      <c r="AQ240" s="236"/>
      <c r="AR240" s="236"/>
      <c r="AS240" s="236"/>
      <c r="AT240" s="236"/>
      <c r="AU240" s="236"/>
      <c r="AV240" s="236" t="s">
        <v>15182</v>
      </c>
    </row>
    <row r="241" spans="1:48" s="50" customFormat="1" ht="24" hidden="1" customHeight="1">
      <c r="A241" s="163"/>
      <c r="B241" s="242"/>
      <c r="C241" s="231" t="s">
        <v>7430</v>
      </c>
      <c r="D241" s="231" t="s">
        <v>8964</v>
      </c>
      <c r="E241" s="231" t="s">
        <v>7430</v>
      </c>
      <c r="F241" s="232"/>
      <c r="G241" s="231" t="s">
        <v>15152</v>
      </c>
      <c r="H241" s="235">
        <v>9950</v>
      </c>
      <c r="I241" s="235">
        <v>270.52999999999997</v>
      </c>
      <c r="J241" s="235">
        <v>249</v>
      </c>
      <c r="K241" s="235">
        <v>150</v>
      </c>
      <c r="L241" s="235">
        <v>25</v>
      </c>
      <c r="M241" s="235">
        <v>21</v>
      </c>
      <c r="N241" s="235">
        <v>3750</v>
      </c>
      <c r="O241" s="235"/>
      <c r="P241" s="235"/>
      <c r="Q241" s="236"/>
      <c r="R241" s="236"/>
      <c r="S241" s="237">
        <v>2008</v>
      </c>
      <c r="T241" s="236"/>
      <c r="U241" s="236"/>
      <c r="V241" s="236"/>
      <c r="W241" s="236"/>
      <c r="X241" s="235">
        <v>300</v>
      </c>
      <c r="Y241" s="231"/>
      <c r="Z241" s="231"/>
      <c r="AA241" s="236"/>
      <c r="AB241" s="236"/>
      <c r="AC241" s="236"/>
      <c r="AD241" s="236"/>
      <c r="AE241" s="236"/>
      <c r="AF241" s="236"/>
      <c r="AG241" s="236"/>
      <c r="AH241" s="236"/>
      <c r="AI241" s="236"/>
      <c r="AJ241" s="236"/>
      <c r="AK241" s="236"/>
      <c r="AL241" s="236"/>
      <c r="AM241" s="236"/>
      <c r="AN241" s="236"/>
      <c r="AO241" s="236"/>
      <c r="AP241" s="236"/>
      <c r="AQ241" s="236"/>
      <c r="AR241" s="236"/>
      <c r="AS241" s="236"/>
      <c r="AT241" s="236"/>
      <c r="AU241" s="236"/>
      <c r="AV241" s="236"/>
    </row>
    <row r="242" spans="1:48" s="50" customFormat="1" ht="24" hidden="1" customHeight="1">
      <c r="A242" s="163" t="s">
        <v>316</v>
      </c>
      <c r="B242" s="242"/>
      <c r="C242" s="231" t="s">
        <v>7438</v>
      </c>
      <c r="D242" s="231" t="s">
        <v>11966</v>
      </c>
      <c r="E242" s="231" t="s">
        <v>7438</v>
      </c>
      <c r="F242" s="232" t="s">
        <v>11967</v>
      </c>
      <c r="G242" s="231" t="s">
        <v>11968</v>
      </c>
      <c r="H242" s="235">
        <v>8000</v>
      </c>
      <c r="I242" s="235">
        <v>117.25</v>
      </c>
      <c r="J242" s="235">
        <v>117</v>
      </c>
      <c r="K242" s="235">
        <v>145</v>
      </c>
      <c r="L242" s="235">
        <v>23</v>
      </c>
      <c r="M242" s="235">
        <v>3</v>
      </c>
      <c r="N242" s="235">
        <v>7250</v>
      </c>
      <c r="O242" s="235"/>
      <c r="P242" s="235">
        <v>500</v>
      </c>
      <c r="Q242" s="236" t="s">
        <v>11969</v>
      </c>
      <c r="R242" s="236"/>
      <c r="S242" s="237">
        <v>2001</v>
      </c>
      <c r="T242" s="236"/>
      <c r="U242" s="236">
        <v>30</v>
      </c>
      <c r="V242" s="236"/>
      <c r="W242" s="236"/>
      <c r="X242" s="235">
        <v>30</v>
      </c>
      <c r="Y242" s="231">
        <v>2003</v>
      </c>
      <c r="Z242" s="231"/>
      <c r="AA242" s="236"/>
      <c r="AB242" s="236"/>
      <c r="AC242" s="236"/>
      <c r="AD242" s="236"/>
      <c r="AE242" s="236"/>
      <c r="AF242" s="236"/>
      <c r="AG242" s="236"/>
      <c r="AH242" s="236"/>
      <c r="AI242" s="236"/>
      <c r="AJ242" s="236"/>
      <c r="AK242" s="236"/>
      <c r="AL242" s="236"/>
      <c r="AM242" s="236"/>
      <c r="AN242" s="236"/>
      <c r="AO242" s="236"/>
      <c r="AP242" s="236"/>
      <c r="AQ242" s="236"/>
      <c r="AR242" s="236"/>
      <c r="AS242" s="236"/>
      <c r="AT242" s="236"/>
      <c r="AU242" s="236"/>
      <c r="AV242" s="236"/>
    </row>
    <row r="243" spans="1:48" s="50" customFormat="1" ht="24" hidden="1" customHeight="1">
      <c r="A243" s="238"/>
      <c r="B243" s="242"/>
      <c r="C243" s="231" t="s">
        <v>7517</v>
      </c>
      <c r="D243" s="231" t="s">
        <v>11970</v>
      </c>
      <c r="E243" s="231" t="s">
        <v>7517</v>
      </c>
      <c r="F243" s="231"/>
      <c r="G243" s="231" t="s">
        <v>11971</v>
      </c>
      <c r="H243" s="235">
        <v>10000</v>
      </c>
      <c r="I243" s="235"/>
      <c r="J243" s="235"/>
      <c r="K243" s="235">
        <v>145</v>
      </c>
      <c r="L243" s="235" t="s">
        <v>11972</v>
      </c>
      <c r="M243" s="235">
        <v>15</v>
      </c>
      <c r="N243" s="235">
        <v>4000</v>
      </c>
      <c r="O243" s="235"/>
      <c r="P243" s="235"/>
      <c r="Q243" s="236"/>
      <c r="R243" s="236"/>
      <c r="S243" s="237">
        <v>2013</v>
      </c>
      <c r="T243" s="236"/>
      <c r="U243" s="236"/>
      <c r="V243" s="236"/>
      <c r="W243" s="236"/>
      <c r="X243" s="235">
        <v>40</v>
      </c>
      <c r="Y243" s="231"/>
      <c r="Z243" s="231"/>
      <c r="AA243" s="236"/>
      <c r="AB243" s="236"/>
      <c r="AC243" s="236"/>
      <c r="AD243" s="236"/>
      <c r="AE243" s="236"/>
      <c r="AF243" s="236"/>
      <c r="AG243" s="236"/>
      <c r="AH243" s="236"/>
      <c r="AI243" s="236"/>
      <c r="AJ243" s="236"/>
      <c r="AK243" s="236"/>
      <c r="AL243" s="236"/>
      <c r="AM243" s="236"/>
      <c r="AN243" s="236"/>
      <c r="AO243" s="236"/>
      <c r="AP243" s="236"/>
      <c r="AQ243" s="236"/>
      <c r="AR243" s="236"/>
      <c r="AS243" s="236"/>
      <c r="AT243" s="236"/>
      <c r="AU243" s="236"/>
      <c r="AV243" s="236" t="s">
        <v>11973</v>
      </c>
    </row>
    <row r="244" spans="1:48" s="50" customFormat="1" ht="24" hidden="1" customHeight="1">
      <c r="A244" s="238"/>
      <c r="B244" s="242"/>
      <c r="C244" s="231" t="s">
        <v>7461</v>
      </c>
      <c r="D244" s="231" t="s">
        <v>11974</v>
      </c>
      <c r="E244" s="231" t="s">
        <v>7461</v>
      </c>
      <c r="F244" s="232"/>
      <c r="G244" s="231" t="s">
        <v>7461</v>
      </c>
      <c r="H244" s="235">
        <v>17561</v>
      </c>
      <c r="I244" s="235">
        <v>364</v>
      </c>
      <c r="J244" s="235">
        <v>461</v>
      </c>
      <c r="K244" s="235">
        <v>145</v>
      </c>
      <c r="L244" s="235">
        <v>26</v>
      </c>
      <c r="M244" s="235">
        <v>4</v>
      </c>
      <c r="N244" s="235">
        <v>9000</v>
      </c>
      <c r="O244" s="235"/>
      <c r="P244" s="235"/>
      <c r="Q244" s="236"/>
      <c r="R244" s="236"/>
      <c r="S244" s="237">
        <v>2014</v>
      </c>
      <c r="T244" s="236">
        <v>87</v>
      </c>
      <c r="U244" s="236">
        <v>100</v>
      </c>
      <c r="V244" s="236"/>
      <c r="W244" s="236"/>
      <c r="X244" s="235">
        <v>1200</v>
      </c>
      <c r="Y244" s="231"/>
      <c r="Z244" s="231"/>
      <c r="AA244" s="236"/>
      <c r="AB244" s="236"/>
      <c r="AC244" s="236"/>
      <c r="AD244" s="236"/>
      <c r="AE244" s="236"/>
      <c r="AF244" s="236"/>
      <c r="AG244" s="236"/>
      <c r="AH244" s="236"/>
      <c r="AI244" s="236"/>
      <c r="AJ244" s="236"/>
      <c r="AK244" s="236"/>
      <c r="AL244" s="236"/>
      <c r="AM244" s="236"/>
      <c r="AN244" s="236"/>
      <c r="AO244" s="236"/>
      <c r="AP244" s="236"/>
      <c r="AQ244" s="236"/>
      <c r="AR244" s="236"/>
      <c r="AS244" s="236"/>
      <c r="AT244" s="236"/>
      <c r="AU244" s="236"/>
      <c r="AV244" s="236"/>
    </row>
    <row r="245" spans="1:48" s="50" customFormat="1" ht="24" hidden="1" customHeight="1">
      <c r="A245" s="238" t="s">
        <v>145</v>
      </c>
      <c r="B245" s="242"/>
      <c r="C245" s="231" t="s">
        <v>7458</v>
      </c>
      <c r="D245" s="231" t="s">
        <v>11975</v>
      </c>
      <c r="E245" s="231" t="s">
        <v>7458</v>
      </c>
      <c r="F245" s="232"/>
      <c r="G245" s="231" t="s">
        <v>11976</v>
      </c>
      <c r="H245" s="235">
        <v>33028</v>
      </c>
      <c r="I245" s="235">
        <v>314</v>
      </c>
      <c r="J245" s="235">
        <v>273</v>
      </c>
      <c r="K245" s="235">
        <v>105</v>
      </c>
      <c r="L245" s="235">
        <v>29</v>
      </c>
      <c r="M245" s="235">
        <v>3</v>
      </c>
      <c r="N245" s="235">
        <v>3053</v>
      </c>
      <c r="O245" s="235"/>
      <c r="P245" s="235"/>
      <c r="Q245" s="236"/>
      <c r="R245" s="236"/>
      <c r="S245" s="237">
        <v>2001</v>
      </c>
      <c r="T245" s="236">
        <v>87</v>
      </c>
      <c r="U245" s="236">
        <v>100</v>
      </c>
      <c r="V245" s="236"/>
      <c r="W245" s="236"/>
      <c r="X245" s="235">
        <v>187</v>
      </c>
      <c r="Y245" s="231"/>
      <c r="Z245" s="231"/>
      <c r="AA245" s="236"/>
      <c r="AB245" s="236"/>
      <c r="AC245" s="236"/>
      <c r="AD245" s="236"/>
      <c r="AE245" s="236"/>
      <c r="AF245" s="236"/>
      <c r="AG245" s="236"/>
      <c r="AH245" s="236"/>
      <c r="AI245" s="236"/>
      <c r="AJ245" s="236"/>
      <c r="AK245" s="236"/>
      <c r="AL245" s="236"/>
      <c r="AM245" s="236"/>
      <c r="AN245" s="236"/>
      <c r="AO245" s="236"/>
      <c r="AP245" s="236"/>
      <c r="AQ245" s="236"/>
      <c r="AR245" s="236"/>
      <c r="AS245" s="236"/>
      <c r="AT245" s="236"/>
      <c r="AU245" s="236"/>
      <c r="AV245" s="236"/>
    </row>
    <row r="246" spans="1:48" s="50" customFormat="1" ht="24" hidden="1" customHeight="1">
      <c r="A246" s="238" t="s">
        <v>145</v>
      </c>
      <c r="B246" s="265"/>
      <c r="C246" s="231" t="s">
        <v>7464</v>
      </c>
      <c r="D246" s="231" t="s">
        <v>11977</v>
      </c>
      <c r="E246" s="231" t="s">
        <v>7464</v>
      </c>
      <c r="F246" s="232"/>
      <c r="G246" s="231" t="s">
        <v>7464</v>
      </c>
      <c r="H246" s="235">
        <v>2026</v>
      </c>
      <c r="I246" s="235">
        <v>204</v>
      </c>
      <c r="J246" s="235">
        <v>304</v>
      </c>
      <c r="K246" s="235">
        <v>145</v>
      </c>
      <c r="L246" s="235">
        <v>25</v>
      </c>
      <c r="M246" s="235">
        <v>21</v>
      </c>
      <c r="N246" s="235">
        <v>2621</v>
      </c>
      <c r="O246" s="235"/>
      <c r="P246" s="235">
        <v>30</v>
      </c>
      <c r="Q246" s="236"/>
      <c r="R246" s="236"/>
      <c r="S246" s="237">
        <v>1997</v>
      </c>
      <c r="T246" s="236">
        <v>230</v>
      </c>
      <c r="U246" s="236">
        <v>370</v>
      </c>
      <c r="V246" s="236"/>
      <c r="W246" s="236"/>
      <c r="X246" s="235">
        <v>600</v>
      </c>
      <c r="Y246" s="231">
        <v>1998</v>
      </c>
      <c r="Z246" s="231">
        <v>2000</v>
      </c>
      <c r="AA246" s="236"/>
      <c r="AB246" s="236"/>
      <c r="AC246" s="236"/>
      <c r="AD246" s="236"/>
      <c r="AE246" s="236"/>
      <c r="AF246" s="236"/>
      <c r="AG246" s="236"/>
      <c r="AH246" s="236"/>
      <c r="AI246" s="236"/>
      <c r="AJ246" s="236"/>
      <c r="AK246" s="236"/>
      <c r="AL246" s="236"/>
      <c r="AM246" s="236"/>
      <c r="AN246" s="236"/>
      <c r="AO246" s="236"/>
      <c r="AP246" s="236"/>
      <c r="AQ246" s="236"/>
      <c r="AR246" s="236"/>
      <c r="AS246" s="236"/>
      <c r="AT246" s="236"/>
      <c r="AU246" s="236"/>
      <c r="AV246" s="236"/>
    </row>
    <row r="247" spans="1:48" s="50" customFormat="1" ht="24" hidden="1" customHeight="1">
      <c r="A247" s="163" t="s">
        <v>310</v>
      </c>
      <c r="B247" s="242"/>
      <c r="C247" s="231" t="s">
        <v>7464</v>
      </c>
      <c r="D247" s="231" t="s">
        <v>11978</v>
      </c>
      <c r="E247" s="231" t="s">
        <v>7464</v>
      </c>
      <c r="F247" s="232"/>
      <c r="G247" s="231" t="s">
        <v>7464</v>
      </c>
      <c r="H247" s="235">
        <v>3498</v>
      </c>
      <c r="I247" s="235">
        <v>189</v>
      </c>
      <c r="J247" s="235">
        <v>189</v>
      </c>
      <c r="K247" s="235">
        <v>145</v>
      </c>
      <c r="L247" s="235">
        <v>25</v>
      </c>
      <c r="M247" s="235">
        <v>21</v>
      </c>
      <c r="N247" s="235">
        <v>3200</v>
      </c>
      <c r="O247" s="235"/>
      <c r="P247" s="235">
        <v>30</v>
      </c>
      <c r="Q247" s="236"/>
      <c r="R247" s="236"/>
      <c r="S247" s="237">
        <v>2005</v>
      </c>
      <c r="T247" s="236"/>
      <c r="U247" s="236"/>
      <c r="V247" s="236"/>
      <c r="W247" s="236"/>
      <c r="X247" s="235">
        <v>340</v>
      </c>
      <c r="Y247" s="231"/>
      <c r="Z247" s="231"/>
      <c r="AA247" s="236"/>
      <c r="AB247" s="236"/>
      <c r="AC247" s="236"/>
      <c r="AD247" s="236"/>
      <c r="AE247" s="236"/>
      <c r="AF247" s="236"/>
      <c r="AG247" s="236"/>
      <c r="AH247" s="236"/>
      <c r="AI247" s="236"/>
      <c r="AJ247" s="236"/>
      <c r="AK247" s="236"/>
      <c r="AL247" s="236"/>
      <c r="AM247" s="236"/>
      <c r="AN247" s="236"/>
      <c r="AO247" s="236"/>
      <c r="AP247" s="236"/>
      <c r="AQ247" s="236"/>
      <c r="AR247" s="236"/>
      <c r="AS247" s="236"/>
      <c r="AT247" s="236"/>
      <c r="AU247" s="236"/>
      <c r="AV247" s="236"/>
    </row>
    <row r="248" spans="1:48" s="50" customFormat="1" ht="24" hidden="1" customHeight="1">
      <c r="A248" s="163" t="s">
        <v>183</v>
      </c>
      <c r="B248" s="239" t="s">
        <v>2393</v>
      </c>
      <c r="C248" s="231" t="s">
        <v>2298</v>
      </c>
      <c r="D248" s="246">
        <f>COUNTA(D249:D296)</f>
        <v>48</v>
      </c>
      <c r="E248" s="236"/>
      <c r="F248" s="247"/>
      <c r="G248" s="236"/>
      <c r="H248" s="235">
        <f>SUM(H249:H296)</f>
        <v>401497</v>
      </c>
      <c r="I248" s="235">
        <f>SUM(I249:I296)</f>
        <v>14701.68</v>
      </c>
      <c r="J248" s="235">
        <f>SUM(J249:J296)</f>
        <v>16441.740000000002</v>
      </c>
      <c r="K248" s="235"/>
      <c r="L248" s="235"/>
      <c r="M248" s="235"/>
      <c r="N248" s="235"/>
      <c r="O248" s="235"/>
      <c r="P248" s="235"/>
      <c r="Q248" s="236"/>
      <c r="R248" s="236"/>
      <c r="S248" s="237"/>
      <c r="T248" s="236"/>
      <c r="U248" s="236"/>
      <c r="V248" s="236"/>
      <c r="W248" s="236"/>
      <c r="X248" s="235"/>
      <c r="Y248" s="231"/>
      <c r="Z248" s="231"/>
      <c r="AA248" s="236"/>
      <c r="AB248" s="236"/>
      <c r="AC248" s="236"/>
      <c r="AD248" s="236"/>
      <c r="AE248" s="236"/>
      <c r="AF248" s="236"/>
      <c r="AG248" s="236"/>
      <c r="AH248" s="236"/>
      <c r="AI248" s="236"/>
      <c r="AJ248" s="236"/>
      <c r="AK248" s="236"/>
      <c r="AL248" s="236"/>
      <c r="AM248" s="236"/>
      <c r="AN248" s="236"/>
      <c r="AO248" s="236"/>
      <c r="AP248" s="236"/>
      <c r="AQ248" s="236"/>
      <c r="AR248" s="236"/>
      <c r="AS248" s="236"/>
      <c r="AT248" s="236"/>
      <c r="AU248" s="236"/>
      <c r="AV248" s="236"/>
    </row>
    <row r="249" spans="1:48" s="50" customFormat="1" ht="24" hidden="1" customHeight="1">
      <c r="A249" s="238" t="s">
        <v>145</v>
      </c>
      <c r="B249" s="242"/>
      <c r="C249" s="231" t="s">
        <v>296</v>
      </c>
      <c r="D249" s="231" t="s">
        <v>8914</v>
      </c>
      <c r="E249" s="231" t="s">
        <v>296</v>
      </c>
      <c r="F249" s="232"/>
      <c r="G249" s="231" t="s">
        <v>299</v>
      </c>
      <c r="H249" s="235">
        <v>12504</v>
      </c>
      <c r="I249" s="235">
        <v>863</v>
      </c>
      <c r="J249" s="235">
        <v>1206</v>
      </c>
      <c r="K249" s="235">
        <v>145</v>
      </c>
      <c r="L249" s="235">
        <v>10</v>
      </c>
      <c r="M249" s="235">
        <v>28</v>
      </c>
      <c r="N249" s="235">
        <v>660</v>
      </c>
      <c r="O249" s="235"/>
      <c r="P249" s="235">
        <v>150</v>
      </c>
      <c r="Q249" s="236" t="s">
        <v>4937</v>
      </c>
      <c r="R249" s="236" t="s">
        <v>466</v>
      </c>
      <c r="S249" s="237">
        <v>1990</v>
      </c>
      <c r="T249" s="236">
        <v>350</v>
      </c>
      <c r="U249" s="236"/>
      <c r="V249" s="236"/>
      <c r="W249" s="236"/>
      <c r="X249" s="235">
        <v>350</v>
      </c>
      <c r="Y249" s="231"/>
      <c r="Z249" s="231"/>
      <c r="AA249" s="236"/>
      <c r="AB249" s="236"/>
      <c r="AC249" s="236"/>
      <c r="AD249" s="236"/>
      <c r="AE249" s="236"/>
      <c r="AF249" s="236"/>
      <c r="AG249" s="236"/>
      <c r="AH249" s="236"/>
      <c r="AI249" s="236"/>
      <c r="AJ249" s="236"/>
      <c r="AK249" s="236"/>
      <c r="AL249" s="236"/>
      <c r="AM249" s="236"/>
      <c r="AN249" s="236"/>
      <c r="AO249" s="236"/>
      <c r="AP249" s="236"/>
      <c r="AQ249" s="236"/>
      <c r="AR249" s="236"/>
      <c r="AS249" s="236"/>
      <c r="AT249" s="236"/>
      <c r="AU249" s="236"/>
      <c r="AV249" s="236"/>
    </row>
    <row r="250" spans="1:48" s="50" customFormat="1" ht="24" hidden="1" customHeight="1">
      <c r="A250" s="238" t="s">
        <v>145</v>
      </c>
      <c r="B250" s="242"/>
      <c r="C250" s="231" t="s">
        <v>296</v>
      </c>
      <c r="D250" s="231" t="s">
        <v>8915</v>
      </c>
      <c r="E250" s="231" t="s">
        <v>296</v>
      </c>
      <c r="F250" s="232"/>
      <c r="G250" s="231" t="s">
        <v>8916</v>
      </c>
      <c r="H250" s="235">
        <v>9917</v>
      </c>
      <c r="I250" s="235">
        <v>494</v>
      </c>
      <c r="J250" s="235">
        <v>689</v>
      </c>
      <c r="K250" s="235">
        <v>145</v>
      </c>
      <c r="L250" s="235">
        <v>20</v>
      </c>
      <c r="M250" s="235">
        <v>4</v>
      </c>
      <c r="N250" s="235">
        <v>2900</v>
      </c>
      <c r="O250" s="235">
        <v>100</v>
      </c>
      <c r="P250" s="235">
        <v>100</v>
      </c>
      <c r="Q250" s="236" t="s">
        <v>465</v>
      </c>
      <c r="R250" s="236" t="s">
        <v>711</v>
      </c>
      <c r="S250" s="237">
        <v>1969</v>
      </c>
      <c r="T250" s="236">
        <v>1500000</v>
      </c>
      <c r="U250" s="236"/>
      <c r="V250" s="236"/>
      <c r="W250" s="236"/>
      <c r="X250" s="235">
        <v>107</v>
      </c>
      <c r="Y250" s="231"/>
      <c r="Z250" s="231"/>
      <c r="AA250" s="236"/>
      <c r="AB250" s="236"/>
      <c r="AC250" s="236"/>
      <c r="AD250" s="236"/>
      <c r="AE250" s="236"/>
      <c r="AF250" s="236"/>
      <c r="AG250" s="236"/>
      <c r="AH250" s="236"/>
      <c r="AI250" s="236"/>
      <c r="AJ250" s="236"/>
      <c r="AK250" s="236"/>
      <c r="AL250" s="236"/>
      <c r="AM250" s="236"/>
      <c r="AN250" s="236"/>
      <c r="AO250" s="236"/>
      <c r="AP250" s="236"/>
      <c r="AQ250" s="236"/>
      <c r="AR250" s="236"/>
      <c r="AS250" s="236"/>
      <c r="AT250" s="236"/>
      <c r="AU250" s="236"/>
      <c r="AV250" s="236"/>
    </row>
    <row r="251" spans="1:48" s="1319" customFormat="1" ht="24" hidden="1" customHeight="1">
      <c r="A251" s="238"/>
      <c r="B251" s="242"/>
      <c r="C251" s="1288" t="s">
        <v>296</v>
      </c>
      <c r="D251" s="1288" t="s">
        <v>8917</v>
      </c>
      <c r="E251" s="1288" t="s">
        <v>296</v>
      </c>
      <c r="F251" s="1331"/>
      <c r="G251" s="1288" t="s">
        <v>8916</v>
      </c>
      <c r="H251" s="235">
        <v>13916</v>
      </c>
      <c r="I251" s="235">
        <v>368</v>
      </c>
      <c r="J251" s="235">
        <v>368</v>
      </c>
      <c r="K251" s="235">
        <v>145</v>
      </c>
      <c r="L251" s="235">
        <v>20</v>
      </c>
      <c r="M251" s="235">
        <v>3</v>
      </c>
      <c r="N251" s="235">
        <v>2900</v>
      </c>
      <c r="O251" s="235"/>
      <c r="P251" s="235"/>
      <c r="Q251" s="1298"/>
      <c r="R251" s="1298"/>
      <c r="S251" s="237">
        <v>1982</v>
      </c>
      <c r="T251" s="1298"/>
      <c r="U251" s="1298"/>
      <c r="V251" s="1298"/>
      <c r="W251" s="1298"/>
      <c r="X251" s="235">
        <v>20</v>
      </c>
      <c r="Y251" s="1288"/>
      <c r="Z251" s="1288"/>
      <c r="AA251" s="1298"/>
      <c r="AB251" s="1298"/>
      <c r="AC251" s="1298"/>
      <c r="AD251" s="1298"/>
      <c r="AE251" s="1298"/>
      <c r="AF251" s="1298"/>
      <c r="AG251" s="1298"/>
      <c r="AH251" s="1298"/>
      <c r="AI251" s="1298"/>
      <c r="AJ251" s="1298"/>
      <c r="AK251" s="1298"/>
      <c r="AL251" s="1298"/>
      <c r="AM251" s="1298"/>
      <c r="AN251" s="1298"/>
      <c r="AO251" s="1298"/>
      <c r="AP251" s="1298"/>
      <c r="AQ251" s="1298"/>
      <c r="AR251" s="1298"/>
      <c r="AS251" s="1298"/>
      <c r="AT251" s="1298"/>
      <c r="AU251" s="1298"/>
      <c r="AV251" s="1298"/>
    </row>
    <row r="252" spans="1:48" s="1319" customFormat="1" ht="24" hidden="1" customHeight="1">
      <c r="A252" s="238"/>
      <c r="B252" s="242"/>
      <c r="C252" s="1288" t="s">
        <v>7915</v>
      </c>
      <c r="D252" s="1288" t="s">
        <v>8918</v>
      </c>
      <c r="E252" s="1288" t="s">
        <v>7915</v>
      </c>
      <c r="F252" s="1331" t="s">
        <v>7920</v>
      </c>
      <c r="G252" s="1288" t="s">
        <v>8919</v>
      </c>
      <c r="H252" s="235">
        <v>4205</v>
      </c>
      <c r="I252" s="235">
        <v>300</v>
      </c>
      <c r="J252" s="235">
        <v>450</v>
      </c>
      <c r="K252" s="235">
        <v>145</v>
      </c>
      <c r="L252" s="235">
        <v>29</v>
      </c>
      <c r="M252" s="235">
        <v>28</v>
      </c>
      <c r="N252" s="235">
        <v>4205</v>
      </c>
      <c r="O252" s="235"/>
      <c r="P252" s="235"/>
      <c r="Q252" s="1298"/>
      <c r="R252" s="1298"/>
      <c r="S252" s="237">
        <v>2005</v>
      </c>
      <c r="T252" s="1298"/>
      <c r="U252" s="1298"/>
      <c r="V252" s="1298"/>
      <c r="W252" s="1298"/>
      <c r="X252" s="235">
        <v>600</v>
      </c>
      <c r="Y252" s="1288"/>
      <c r="Z252" s="1288"/>
      <c r="AA252" s="1298"/>
      <c r="AB252" s="1298"/>
      <c r="AC252" s="1298"/>
      <c r="AD252" s="1298"/>
      <c r="AE252" s="1298"/>
      <c r="AF252" s="1298"/>
      <c r="AG252" s="1298"/>
      <c r="AH252" s="1298"/>
      <c r="AI252" s="1298"/>
      <c r="AJ252" s="1298"/>
      <c r="AK252" s="1298"/>
      <c r="AL252" s="1298"/>
      <c r="AM252" s="1298"/>
      <c r="AN252" s="1298"/>
      <c r="AO252" s="1298"/>
      <c r="AP252" s="1298"/>
      <c r="AQ252" s="1298"/>
      <c r="AR252" s="1298"/>
      <c r="AS252" s="1298"/>
      <c r="AT252" s="1298"/>
      <c r="AU252" s="1298"/>
      <c r="AV252" s="1298"/>
    </row>
    <row r="253" spans="1:48" s="1319" customFormat="1" ht="24" hidden="1" customHeight="1">
      <c r="A253" s="238"/>
      <c r="B253" s="242"/>
      <c r="C253" s="1288" t="s">
        <v>7921</v>
      </c>
      <c r="D253" s="1288" t="s">
        <v>8920</v>
      </c>
      <c r="E253" s="1288" t="s">
        <v>7921</v>
      </c>
      <c r="F253" s="1331" t="s">
        <v>138</v>
      </c>
      <c r="G253" s="1288" t="s">
        <v>8921</v>
      </c>
      <c r="H253" s="235">
        <v>3260</v>
      </c>
      <c r="I253" s="235">
        <v>330</v>
      </c>
      <c r="J253" s="235">
        <v>444</v>
      </c>
      <c r="K253" s="235">
        <v>145</v>
      </c>
      <c r="L253" s="235">
        <v>21</v>
      </c>
      <c r="M253" s="235">
        <v>3</v>
      </c>
      <c r="N253" s="235">
        <v>3260</v>
      </c>
      <c r="O253" s="235"/>
      <c r="P253" s="235"/>
      <c r="Q253" s="1298"/>
      <c r="R253" s="1298"/>
      <c r="S253" s="237">
        <v>1962</v>
      </c>
      <c r="T253" s="1298">
        <v>214</v>
      </c>
      <c r="U253" s="1298">
        <v>100</v>
      </c>
      <c r="V253" s="1298"/>
      <c r="W253" s="1298"/>
      <c r="X253" s="235">
        <v>314</v>
      </c>
      <c r="Y253" s="1288"/>
      <c r="Z253" s="1288"/>
      <c r="AA253" s="1298"/>
      <c r="AB253" s="1298"/>
      <c r="AC253" s="1298"/>
      <c r="AD253" s="1298"/>
      <c r="AE253" s="1298"/>
      <c r="AF253" s="1298"/>
      <c r="AG253" s="1298"/>
      <c r="AH253" s="1298"/>
      <c r="AI253" s="1298"/>
      <c r="AJ253" s="1298"/>
      <c r="AK253" s="1298"/>
      <c r="AL253" s="1298"/>
      <c r="AM253" s="1298"/>
      <c r="AN253" s="1298"/>
      <c r="AO253" s="1298"/>
      <c r="AP253" s="1298"/>
      <c r="AQ253" s="1298"/>
      <c r="AR253" s="1298"/>
      <c r="AS253" s="1298"/>
      <c r="AT253" s="1298"/>
      <c r="AU253" s="1298"/>
      <c r="AV253" s="1298"/>
    </row>
    <row r="254" spans="1:48" s="1319" customFormat="1" ht="24" hidden="1" customHeight="1">
      <c r="A254" s="238"/>
      <c r="B254" s="242"/>
      <c r="C254" s="1288" t="s">
        <v>7921</v>
      </c>
      <c r="D254" s="1288" t="s">
        <v>8922</v>
      </c>
      <c r="E254" s="1288" t="s">
        <v>7921</v>
      </c>
      <c r="F254" s="1331"/>
      <c r="G254" s="1288" t="s">
        <v>8921</v>
      </c>
      <c r="H254" s="235">
        <v>3200</v>
      </c>
      <c r="I254" s="235"/>
      <c r="J254" s="235"/>
      <c r="K254" s="235">
        <v>160</v>
      </c>
      <c r="L254" s="235">
        <v>20</v>
      </c>
      <c r="M254" s="235">
        <v>3</v>
      </c>
      <c r="N254" s="235">
        <v>3200</v>
      </c>
      <c r="O254" s="235"/>
      <c r="P254" s="235"/>
      <c r="Q254" s="1298"/>
      <c r="R254" s="1298"/>
      <c r="S254" s="237">
        <v>2016</v>
      </c>
      <c r="T254" s="1298"/>
      <c r="U254" s="1298"/>
      <c r="V254" s="1298"/>
      <c r="W254" s="1298"/>
      <c r="X254" s="235">
        <v>61</v>
      </c>
      <c r="Y254" s="1288"/>
      <c r="Z254" s="1288"/>
      <c r="AA254" s="1298"/>
      <c r="AB254" s="1298"/>
      <c r="AC254" s="1298"/>
      <c r="AD254" s="1298"/>
      <c r="AE254" s="1298"/>
      <c r="AF254" s="1298"/>
      <c r="AG254" s="1298"/>
      <c r="AH254" s="1298"/>
      <c r="AI254" s="1298"/>
      <c r="AJ254" s="1298"/>
      <c r="AK254" s="1298"/>
      <c r="AL254" s="1298"/>
      <c r="AM254" s="1298"/>
      <c r="AN254" s="1298"/>
      <c r="AO254" s="1298"/>
      <c r="AP254" s="1298"/>
      <c r="AQ254" s="1298"/>
      <c r="AR254" s="1298"/>
      <c r="AS254" s="1298"/>
      <c r="AT254" s="1298"/>
      <c r="AU254" s="1298"/>
      <c r="AV254" s="1298"/>
    </row>
    <row r="255" spans="1:48" s="50" customFormat="1" ht="24" hidden="1" customHeight="1">
      <c r="A255" s="238" t="s">
        <v>91</v>
      </c>
      <c r="B255" s="242"/>
      <c r="C255" s="231" t="s">
        <v>7927</v>
      </c>
      <c r="D255" s="231" t="s">
        <v>3196</v>
      </c>
      <c r="E255" s="231" t="s">
        <v>7927</v>
      </c>
      <c r="F255" s="232"/>
      <c r="G255" s="231" t="s">
        <v>8923</v>
      </c>
      <c r="H255" s="235">
        <v>6213</v>
      </c>
      <c r="I255" s="235">
        <v>391</v>
      </c>
      <c r="J255" s="235">
        <v>640</v>
      </c>
      <c r="K255" s="235">
        <v>145</v>
      </c>
      <c r="L255" s="235">
        <v>25</v>
      </c>
      <c r="M255" s="235">
        <v>4</v>
      </c>
      <c r="N255" s="235">
        <v>5500</v>
      </c>
      <c r="O255" s="235"/>
      <c r="P255" s="235">
        <v>300</v>
      </c>
      <c r="Q255" s="236"/>
      <c r="R255" s="236" t="s">
        <v>7931</v>
      </c>
      <c r="S255" s="237">
        <v>2001</v>
      </c>
      <c r="T255" s="236" t="s">
        <v>8312</v>
      </c>
      <c r="U255" s="236" t="s">
        <v>8924</v>
      </c>
      <c r="V255" s="236"/>
      <c r="W255" s="236"/>
      <c r="X255" s="235">
        <v>300</v>
      </c>
      <c r="Y255" s="231"/>
      <c r="Z255" s="231"/>
      <c r="AA255" s="236"/>
      <c r="AB255" s="236"/>
      <c r="AC255" s="236"/>
      <c r="AD255" s="236"/>
      <c r="AE255" s="236"/>
      <c r="AF255" s="236"/>
      <c r="AG255" s="236"/>
      <c r="AH255" s="236"/>
      <c r="AI255" s="236"/>
      <c r="AJ255" s="236"/>
      <c r="AK255" s="236"/>
      <c r="AL255" s="236"/>
      <c r="AM255" s="236"/>
      <c r="AN255" s="236"/>
      <c r="AO255" s="236"/>
      <c r="AP255" s="236"/>
      <c r="AQ255" s="236"/>
      <c r="AR255" s="236"/>
      <c r="AS255" s="236"/>
      <c r="AT255" s="236"/>
      <c r="AU255" s="236"/>
      <c r="AV255" s="236"/>
    </row>
    <row r="256" spans="1:48" s="50" customFormat="1" ht="24" hidden="1" customHeight="1">
      <c r="A256" s="238"/>
      <c r="B256" s="242"/>
      <c r="C256" s="231" t="s">
        <v>7927</v>
      </c>
      <c r="D256" s="231" t="s">
        <v>8925</v>
      </c>
      <c r="E256" s="231" t="s">
        <v>7927</v>
      </c>
      <c r="F256" s="232"/>
      <c r="G256" s="231" t="s">
        <v>8923</v>
      </c>
      <c r="H256" s="235">
        <v>13949</v>
      </c>
      <c r="I256" s="235">
        <v>533</v>
      </c>
      <c r="J256" s="235">
        <v>513</v>
      </c>
      <c r="K256" s="235">
        <v>145</v>
      </c>
      <c r="L256" s="235">
        <v>25</v>
      </c>
      <c r="M256" s="235">
        <v>4</v>
      </c>
      <c r="N256" s="235">
        <v>5600</v>
      </c>
      <c r="O256" s="235"/>
      <c r="P256" s="235">
        <v>300</v>
      </c>
      <c r="Q256" s="236"/>
      <c r="R256" s="236"/>
      <c r="S256" s="237">
        <v>2013</v>
      </c>
      <c r="T256" s="236"/>
      <c r="U256" s="236"/>
      <c r="V256" s="236"/>
      <c r="W256" s="236"/>
      <c r="X256" s="235">
        <v>2800</v>
      </c>
      <c r="Y256" s="231"/>
      <c r="Z256" s="231"/>
      <c r="AA256" s="236"/>
      <c r="AB256" s="236"/>
      <c r="AC256" s="236"/>
      <c r="AD256" s="236"/>
      <c r="AE256" s="236"/>
      <c r="AF256" s="236"/>
      <c r="AG256" s="236"/>
      <c r="AH256" s="236"/>
      <c r="AI256" s="236"/>
      <c r="AJ256" s="236"/>
      <c r="AK256" s="236"/>
      <c r="AL256" s="236"/>
      <c r="AM256" s="236"/>
      <c r="AN256" s="236"/>
      <c r="AO256" s="236"/>
      <c r="AP256" s="236"/>
      <c r="AQ256" s="236"/>
      <c r="AR256" s="236"/>
      <c r="AS256" s="236"/>
      <c r="AT256" s="236"/>
      <c r="AU256" s="236"/>
      <c r="AV256" s="236"/>
    </row>
    <row r="257" spans="1:48" s="50" customFormat="1" ht="24" hidden="1" customHeight="1">
      <c r="A257" s="238"/>
      <c r="B257" s="242"/>
      <c r="C257" s="231" t="s">
        <v>7927</v>
      </c>
      <c r="D257" s="231" t="s">
        <v>11950</v>
      </c>
      <c r="E257" s="231" t="s">
        <v>11950</v>
      </c>
      <c r="F257" s="232"/>
      <c r="G257" s="231" t="s">
        <v>8923</v>
      </c>
      <c r="H257" s="235">
        <v>5020</v>
      </c>
      <c r="I257" s="235">
        <v>233</v>
      </c>
      <c r="J257" s="235"/>
      <c r="K257" s="235">
        <v>145</v>
      </c>
      <c r="L257" s="235">
        <v>15</v>
      </c>
      <c r="M257" s="235">
        <v>3</v>
      </c>
      <c r="N257" s="235"/>
      <c r="O257" s="235"/>
      <c r="P257" s="235">
        <v>150</v>
      </c>
      <c r="Q257" s="236"/>
      <c r="R257" s="236"/>
      <c r="S257" s="237">
        <v>2003</v>
      </c>
      <c r="T257" s="236"/>
      <c r="U257" s="236"/>
      <c r="V257" s="236"/>
      <c r="W257" s="236"/>
      <c r="X257" s="235">
        <v>150</v>
      </c>
      <c r="Y257" s="231"/>
      <c r="Z257" s="231"/>
      <c r="AA257" s="236"/>
      <c r="AB257" s="236"/>
      <c r="AC257" s="236"/>
      <c r="AD257" s="236"/>
      <c r="AE257" s="236"/>
      <c r="AF257" s="236"/>
      <c r="AG257" s="236"/>
      <c r="AH257" s="236"/>
      <c r="AI257" s="236"/>
      <c r="AJ257" s="236"/>
      <c r="AK257" s="236"/>
      <c r="AL257" s="236"/>
      <c r="AM257" s="236"/>
      <c r="AN257" s="236"/>
      <c r="AO257" s="236"/>
      <c r="AP257" s="236"/>
      <c r="AQ257" s="236"/>
      <c r="AR257" s="236"/>
      <c r="AS257" s="236"/>
      <c r="AT257" s="236"/>
      <c r="AU257" s="236"/>
      <c r="AV257" s="236"/>
    </row>
    <row r="258" spans="1:48" s="50" customFormat="1" ht="24" hidden="1" customHeight="1">
      <c r="A258" s="238"/>
      <c r="B258" s="242"/>
      <c r="C258" s="231" t="s">
        <v>7927</v>
      </c>
      <c r="D258" s="231" t="s">
        <v>11951</v>
      </c>
      <c r="E258" s="231" t="s">
        <v>11951</v>
      </c>
      <c r="F258" s="232"/>
      <c r="G258" s="231" t="s">
        <v>8923</v>
      </c>
      <c r="H258" s="235">
        <v>7471</v>
      </c>
      <c r="I258" s="235">
        <v>156</v>
      </c>
      <c r="J258" s="235"/>
      <c r="K258" s="235">
        <v>145</v>
      </c>
      <c r="L258" s="235">
        <v>15</v>
      </c>
      <c r="M258" s="235">
        <v>3</v>
      </c>
      <c r="N258" s="235">
        <v>4000</v>
      </c>
      <c r="O258" s="235"/>
      <c r="P258" s="235">
        <v>100</v>
      </c>
      <c r="Q258" s="236"/>
      <c r="R258" s="236"/>
      <c r="S258" s="237">
        <v>1989</v>
      </c>
      <c r="T258" s="236"/>
      <c r="U258" s="236"/>
      <c r="V258" s="236"/>
      <c r="W258" s="236"/>
      <c r="X258" s="235">
        <v>130</v>
      </c>
      <c r="Y258" s="231"/>
      <c r="Z258" s="231"/>
      <c r="AA258" s="236"/>
      <c r="AB258" s="236"/>
      <c r="AC258" s="236"/>
      <c r="AD258" s="236"/>
      <c r="AE258" s="236"/>
      <c r="AF258" s="236"/>
      <c r="AG258" s="236"/>
      <c r="AH258" s="236"/>
      <c r="AI258" s="236"/>
      <c r="AJ258" s="236"/>
      <c r="AK258" s="236"/>
      <c r="AL258" s="236"/>
      <c r="AM258" s="236"/>
      <c r="AN258" s="236"/>
      <c r="AO258" s="236"/>
      <c r="AP258" s="236"/>
      <c r="AQ258" s="236"/>
      <c r="AR258" s="236"/>
      <c r="AS258" s="236"/>
      <c r="AT258" s="236"/>
      <c r="AU258" s="236"/>
      <c r="AV258" s="236"/>
    </row>
    <row r="259" spans="1:48" s="50" customFormat="1" ht="24" hidden="1" customHeight="1">
      <c r="A259" s="238"/>
      <c r="B259" s="242"/>
      <c r="C259" s="231" t="s">
        <v>712</v>
      </c>
      <c r="D259" s="231" t="s">
        <v>8926</v>
      </c>
      <c r="E259" s="231" t="s">
        <v>712</v>
      </c>
      <c r="F259" s="232"/>
      <c r="G259" s="231" t="s">
        <v>15121</v>
      </c>
      <c r="H259" s="235">
        <v>1298</v>
      </c>
      <c r="I259" s="235">
        <v>240</v>
      </c>
      <c r="J259" s="235">
        <v>224</v>
      </c>
      <c r="K259" s="235">
        <v>200</v>
      </c>
      <c r="L259" s="235">
        <v>10</v>
      </c>
      <c r="M259" s="235">
        <v>3</v>
      </c>
      <c r="N259" s="235"/>
      <c r="O259" s="235"/>
      <c r="P259" s="235">
        <v>200</v>
      </c>
      <c r="Q259" s="236"/>
      <c r="R259" s="236"/>
      <c r="S259" s="237">
        <v>1995</v>
      </c>
      <c r="T259" s="236" t="s">
        <v>8927</v>
      </c>
      <c r="U259" s="236"/>
      <c r="V259" s="236"/>
      <c r="W259" s="236"/>
      <c r="X259" s="235">
        <v>217</v>
      </c>
      <c r="Y259" s="231"/>
      <c r="Z259" s="231"/>
      <c r="AA259" s="236"/>
      <c r="AB259" s="236"/>
      <c r="AC259" s="236"/>
      <c r="AD259" s="236"/>
      <c r="AE259" s="236"/>
      <c r="AF259" s="236"/>
      <c r="AG259" s="236"/>
      <c r="AH259" s="236"/>
      <c r="AI259" s="236"/>
      <c r="AJ259" s="236"/>
      <c r="AK259" s="236"/>
      <c r="AL259" s="236"/>
      <c r="AM259" s="236"/>
      <c r="AN259" s="236"/>
      <c r="AO259" s="236"/>
      <c r="AP259" s="236"/>
      <c r="AQ259" s="236"/>
      <c r="AR259" s="236"/>
      <c r="AS259" s="236"/>
      <c r="AT259" s="236"/>
      <c r="AU259" s="236"/>
      <c r="AV259" s="236" t="s">
        <v>11478</v>
      </c>
    </row>
    <row r="260" spans="1:48" s="50" customFormat="1" ht="24" hidden="1" customHeight="1">
      <c r="A260" s="238"/>
      <c r="B260" s="242"/>
      <c r="C260" s="231" t="s">
        <v>712</v>
      </c>
      <c r="D260" s="231" t="s">
        <v>8928</v>
      </c>
      <c r="E260" s="231" t="s">
        <v>712</v>
      </c>
      <c r="F260" s="232"/>
      <c r="G260" s="231" t="s">
        <v>8929</v>
      </c>
      <c r="H260" s="235">
        <v>13725</v>
      </c>
      <c r="I260" s="235">
        <v>0</v>
      </c>
      <c r="J260" s="235">
        <v>0</v>
      </c>
      <c r="K260" s="235">
        <v>145</v>
      </c>
      <c r="L260" s="235">
        <v>10</v>
      </c>
      <c r="M260" s="235">
        <v>3</v>
      </c>
      <c r="N260" s="235">
        <v>4350</v>
      </c>
      <c r="O260" s="235"/>
      <c r="P260" s="235">
        <v>300</v>
      </c>
      <c r="Q260" s="236"/>
      <c r="R260" s="236"/>
      <c r="S260" s="237">
        <v>2009</v>
      </c>
      <c r="T260" s="236"/>
      <c r="U260" s="236"/>
      <c r="V260" s="236"/>
      <c r="W260" s="236"/>
      <c r="X260" s="235">
        <v>50</v>
      </c>
      <c r="Y260" s="231"/>
      <c r="Z260" s="231"/>
      <c r="AA260" s="236"/>
      <c r="AB260" s="236"/>
      <c r="AC260" s="236"/>
      <c r="AD260" s="236"/>
      <c r="AE260" s="236"/>
      <c r="AF260" s="236"/>
      <c r="AG260" s="236"/>
      <c r="AH260" s="236"/>
      <c r="AI260" s="236"/>
      <c r="AJ260" s="236"/>
      <c r="AK260" s="236"/>
      <c r="AL260" s="236"/>
      <c r="AM260" s="236"/>
      <c r="AN260" s="236"/>
      <c r="AO260" s="236"/>
      <c r="AP260" s="236"/>
      <c r="AQ260" s="236"/>
      <c r="AR260" s="236"/>
      <c r="AS260" s="236"/>
      <c r="AT260" s="236"/>
      <c r="AU260" s="236"/>
      <c r="AV260" s="236" t="s">
        <v>11478</v>
      </c>
    </row>
    <row r="261" spans="1:48" s="50" customFormat="1" ht="24" hidden="1" customHeight="1">
      <c r="A261" s="163"/>
      <c r="B261" s="242"/>
      <c r="C261" s="231" t="s">
        <v>712</v>
      </c>
      <c r="D261" s="231" t="s">
        <v>8930</v>
      </c>
      <c r="E261" s="231" t="s">
        <v>8232</v>
      </c>
      <c r="F261" s="232"/>
      <c r="G261" s="231">
        <v>47237</v>
      </c>
      <c r="H261" s="235">
        <v>1421</v>
      </c>
      <c r="I261" s="235">
        <v>120</v>
      </c>
      <c r="J261" s="235">
        <v>120</v>
      </c>
      <c r="K261" s="235">
        <v>100</v>
      </c>
      <c r="L261" s="235">
        <v>8</v>
      </c>
      <c r="M261" s="235">
        <v>3</v>
      </c>
      <c r="N261" s="235">
        <v>1421</v>
      </c>
      <c r="O261" s="235"/>
      <c r="P261" s="235">
        <v>100</v>
      </c>
      <c r="Q261" s="236"/>
      <c r="R261" s="236"/>
      <c r="S261" s="237">
        <v>1997</v>
      </c>
      <c r="T261" s="236" t="s">
        <v>8931</v>
      </c>
      <c r="U261" s="236" t="s">
        <v>8932</v>
      </c>
      <c r="V261" s="236"/>
      <c r="W261" s="236"/>
      <c r="X261" s="235">
        <v>49</v>
      </c>
      <c r="Y261" s="231"/>
      <c r="Z261" s="231"/>
      <c r="AA261" s="236"/>
      <c r="AB261" s="236"/>
      <c r="AC261" s="236"/>
      <c r="AD261" s="236"/>
      <c r="AE261" s="236"/>
      <c r="AF261" s="236"/>
      <c r="AG261" s="236"/>
      <c r="AH261" s="236"/>
      <c r="AI261" s="236"/>
      <c r="AJ261" s="236"/>
      <c r="AK261" s="236"/>
      <c r="AL261" s="236"/>
      <c r="AM261" s="236"/>
      <c r="AN261" s="236"/>
      <c r="AO261" s="236"/>
      <c r="AP261" s="236"/>
      <c r="AQ261" s="236"/>
      <c r="AR261" s="236"/>
      <c r="AS261" s="236"/>
      <c r="AT261" s="236"/>
      <c r="AU261" s="236"/>
      <c r="AV261" s="236" t="s">
        <v>11478</v>
      </c>
    </row>
    <row r="262" spans="1:48" s="50" customFormat="1" ht="24" hidden="1" customHeight="1">
      <c r="A262" s="163"/>
      <c r="B262" s="242"/>
      <c r="C262" s="231" t="s">
        <v>7944</v>
      </c>
      <c r="D262" s="231" t="s">
        <v>15122</v>
      </c>
      <c r="E262" s="231" t="s">
        <v>7944</v>
      </c>
      <c r="F262" s="232"/>
      <c r="G262" s="231" t="s">
        <v>12536</v>
      </c>
      <c r="H262" s="235">
        <v>17084</v>
      </c>
      <c r="I262" s="235">
        <v>691</v>
      </c>
      <c r="J262" s="235">
        <v>806</v>
      </c>
      <c r="K262" s="235">
        <v>145</v>
      </c>
      <c r="L262" s="235">
        <v>44</v>
      </c>
      <c r="M262" s="235">
        <v>42</v>
      </c>
      <c r="N262" s="235">
        <v>6525</v>
      </c>
      <c r="O262" s="235"/>
      <c r="P262" s="235"/>
      <c r="Q262" s="236"/>
      <c r="R262" s="236"/>
      <c r="S262" s="237">
        <v>2019</v>
      </c>
      <c r="T262" s="236"/>
      <c r="U262" s="236"/>
      <c r="V262" s="236"/>
      <c r="W262" s="236"/>
      <c r="X262" s="235">
        <v>5300</v>
      </c>
      <c r="Y262" s="231"/>
      <c r="Z262" s="231"/>
      <c r="AA262" s="236"/>
      <c r="AB262" s="236"/>
      <c r="AC262" s="236"/>
      <c r="AD262" s="236"/>
      <c r="AE262" s="236"/>
      <c r="AF262" s="236"/>
      <c r="AG262" s="236"/>
      <c r="AH262" s="236"/>
      <c r="AI262" s="236"/>
      <c r="AJ262" s="236"/>
      <c r="AK262" s="236"/>
      <c r="AL262" s="236"/>
      <c r="AM262" s="236"/>
      <c r="AN262" s="236"/>
      <c r="AO262" s="236"/>
      <c r="AP262" s="236"/>
      <c r="AQ262" s="236"/>
      <c r="AR262" s="236"/>
      <c r="AS262" s="236"/>
      <c r="AT262" s="236"/>
      <c r="AU262" s="236"/>
      <c r="AV262" s="236" t="s">
        <v>3615</v>
      </c>
    </row>
    <row r="263" spans="1:48" s="50" customFormat="1" ht="24" hidden="1" customHeight="1">
      <c r="A263" s="163" t="s">
        <v>310</v>
      </c>
      <c r="B263" s="242"/>
      <c r="C263" s="231" t="s">
        <v>7953</v>
      </c>
      <c r="D263" s="231" t="s">
        <v>8933</v>
      </c>
      <c r="E263" s="231" t="s">
        <v>7953</v>
      </c>
      <c r="F263" s="232"/>
      <c r="G263" s="231" t="s">
        <v>8934</v>
      </c>
      <c r="H263" s="235">
        <v>9156</v>
      </c>
      <c r="I263" s="235">
        <v>420</v>
      </c>
      <c r="J263" s="235">
        <v>513</v>
      </c>
      <c r="K263" s="235">
        <v>145</v>
      </c>
      <c r="L263" s="235">
        <v>30</v>
      </c>
      <c r="M263" s="235">
        <v>28</v>
      </c>
      <c r="N263" s="235"/>
      <c r="O263" s="235"/>
      <c r="P263" s="235"/>
      <c r="Q263" s="236"/>
      <c r="R263" s="236"/>
      <c r="S263" s="237">
        <v>2011</v>
      </c>
      <c r="T263" s="236"/>
      <c r="U263" s="236">
        <v>59</v>
      </c>
      <c r="V263" s="236"/>
      <c r="W263" s="236"/>
      <c r="X263" s="235">
        <v>1881</v>
      </c>
      <c r="Y263" s="231"/>
      <c r="Z263" s="231"/>
      <c r="AA263" s="236"/>
      <c r="AB263" s="236"/>
      <c r="AC263" s="236"/>
      <c r="AD263" s="236"/>
      <c r="AE263" s="236"/>
      <c r="AF263" s="236"/>
      <c r="AG263" s="236"/>
      <c r="AH263" s="236"/>
      <c r="AI263" s="236"/>
      <c r="AJ263" s="236"/>
      <c r="AK263" s="236"/>
      <c r="AL263" s="236"/>
      <c r="AM263" s="236"/>
      <c r="AN263" s="236"/>
      <c r="AO263" s="236"/>
      <c r="AP263" s="236"/>
      <c r="AQ263" s="236"/>
      <c r="AR263" s="236"/>
      <c r="AS263" s="236"/>
      <c r="AT263" s="236"/>
      <c r="AU263" s="236"/>
      <c r="AV263" s="236"/>
    </row>
    <row r="264" spans="1:48" s="50" customFormat="1" ht="24" hidden="1" customHeight="1">
      <c r="A264" s="163"/>
      <c r="B264" s="242"/>
      <c r="C264" s="231" t="s">
        <v>7953</v>
      </c>
      <c r="D264" s="231" t="s">
        <v>8935</v>
      </c>
      <c r="E264" s="231" t="s">
        <v>7953</v>
      </c>
      <c r="F264" s="232"/>
      <c r="G264" s="231" t="s">
        <v>8934</v>
      </c>
      <c r="H264" s="235">
        <v>9488</v>
      </c>
      <c r="I264" s="235">
        <v>340.48</v>
      </c>
      <c r="J264" s="235">
        <v>408.52</v>
      </c>
      <c r="K264" s="235">
        <v>145</v>
      </c>
      <c r="L264" s="235">
        <v>15</v>
      </c>
      <c r="M264" s="235">
        <v>21</v>
      </c>
      <c r="N264" s="235"/>
      <c r="O264" s="235"/>
      <c r="P264" s="235"/>
      <c r="Q264" s="236"/>
      <c r="R264" s="236"/>
      <c r="S264" s="237">
        <v>1997</v>
      </c>
      <c r="T264" s="236"/>
      <c r="U264" s="236">
        <v>60</v>
      </c>
      <c r="V264" s="236"/>
      <c r="W264" s="236"/>
      <c r="X264" s="235">
        <v>60</v>
      </c>
      <c r="Y264" s="231"/>
      <c r="Z264" s="231"/>
      <c r="AA264" s="236"/>
      <c r="AB264" s="236"/>
      <c r="AC264" s="236"/>
      <c r="AD264" s="236"/>
      <c r="AE264" s="236"/>
      <c r="AF264" s="236"/>
      <c r="AG264" s="236"/>
      <c r="AH264" s="236"/>
      <c r="AI264" s="236"/>
      <c r="AJ264" s="236"/>
      <c r="AK264" s="236"/>
      <c r="AL264" s="236"/>
      <c r="AM264" s="236"/>
      <c r="AN264" s="236"/>
      <c r="AO264" s="236"/>
      <c r="AP264" s="236"/>
      <c r="AQ264" s="236"/>
      <c r="AR264" s="236"/>
      <c r="AS264" s="236"/>
      <c r="AT264" s="236"/>
      <c r="AU264" s="236"/>
      <c r="AV264" s="236"/>
    </row>
    <row r="265" spans="1:48" s="50" customFormat="1" ht="24" hidden="1" customHeight="1">
      <c r="A265" s="163"/>
      <c r="B265" s="242"/>
      <c r="C265" s="231" t="s">
        <v>7953</v>
      </c>
      <c r="D265" s="231" t="s">
        <v>8936</v>
      </c>
      <c r="E265" s="231" t="s">
        <v>7953</v>
      </c>
      <c r="F265" s="232"/>
      <c r="G265" s="231" t="s">
        <v>8934</v>
      </c>
      <c r="H265" s="235">
        <v>5975</v>
      </c>
      <c r="I265" s="235">
        <v>315</v>
      </c>
      <c r="J265" s="235">
        <v>463</v>
      </c>
      <c r="K265" s="235">
        <v>145</v>
      </c>
      <c r="L265" s="235">
        <v>15</v>
      </c>
      <c r="M265" s="235">
        <v>21</v>
      </c>
      <c r="N265" s="235"/>
      <c r="O265" s="235"/>
      <c r="P265" s="235"/>
      <c r="Q265" s="236"/>
      <c r="R265" s="236"/>
      <c r="S265" s="237">
        <v>1997</v>
      </c>
      <c r="T265" s="236"/>
      <c r="U265" s="236">
        <v>131</v>
      </c>
      <c r="V265" s="236"/>
      <c r="W265" s="236"/>
      <c r="X265" s="235">
        <v>131</v>
      </c>
      <c r="Y265" s="231"/>
      <c r="Z265" s="231"/>
      <c r="AA265" s="236"/>
      <c r="AB265" s="236"/>
      <c r="AC265" s="236"/>
      <c r="AD265" s="236"/>
      <c r="AE265" s="236"/>
      <c r="AF265" s="236"/>
      <c r="AG265" s="236"/>
      <c r="AH265" s="236"/>
      <c r="AI265" s="236"/>
      <c r="AJ265" s="236"/>
      <c r="AK265" s="236"/>
      <c r="AL265" s="236"/>
      <c r="AM265" s="236"/>
      <c r="AN265" s="236"/>
      <c r="AO265" s="236"/>
      <c r="AP265" s="236"/>
      <c r="AQ265" s="236"/>
      <c r="AR265" s="236"/>
      <c r="AS265" s="236"/>
      <c r="AT265" s="236"/>
      <c r="AU265" s="236"/>
      <c r="AV265" s="236"/>
    </row>
    <row r="266" spans="1:48" s="50" customFormat="1" ht="24" hidden="1" customHeight="1">
      <c r="A266" s="163" t="s">
        <v>145</v>
      </c>
      <c r="B266" s="242"/>
      <c r="C266" s="231" t="s">
        <v>714</v>
      </c>
      <c r="D266" s="231" t="s">
        <v>8937</v>
      </c>
      <c r="E266" s="231" t="s">
        <v>714</v>
      </c>
      <c r="F266" s="232"/>
      <c r="G266" s="231" t="s">
        <v>8938</v>
      </c>
      <c r="H266" s="235">
        <v>14512</v>
      </c>
      <c r="I266" s="235">
        <v>281</v>
      </c>
      <c r="J266" s="235">
        <v>497</v>
      </c>
      <c r="K266" s="235">
        <v>145</v>
      </c>
      <c r="L266" s="235">
        <v>24</v>
      </c>
      <c r="M266" s="235">
        <v>21</v>
      </c>
      <c r="N266" s="235"/>
      <c r="O266" s="236"/>
      <c r="P266" s="231"/>
      <c r="Q266" s="236"/>
      <c r="R266" s="236"/>
      <c r="S266" s="237">
        <v>2013</v>
      </c>
      <c r="T266" s="236"/>
      <c r="U266" s="236"/>
      <c r="V266" s="236"/>
      <c r="W266" s="236"/>
      <c r="X266" s="235">
        <v>3859</v>
      </c>
      <c r="Y266" s="231"/>
      <c r="Z266" s="231"/>
      <c r="AA266" s="236"/>
      <c r="AB266" s="236"/>
      <c r="AC266" s="236"/>
      <c r="AD266" s="236"/>
      <c r="AE266" s="236"/>
      <c r="AF266" s="236"/>
      <c r="AG266" s="236"/>
      <c r="AH266" s="236"/>
      <c r="AI266" s="236"/>
      <c r="AJ266" s="236"/>
      <c r="AK266" s="236"/>
      <c r="AL266" s="236"/>
      <c r="AM266" s="236"/>
      <c r="AN266" s="236"/>
      <c r="AO266" s="236"/>
      <c r="AP266" s="236"/>
      <c r="AQ266" s="236"/>
      <c r="AR266" s="236"/>
      <c r="AS266" s="236"/>
      <c r="AT266" s="236"/>
      <c r="AU266" s="236"/>
      <c r="AV266" s="236"/>
    </row>
    <row r="267" spans="1:48" s="50" customFormat="1" ht="24" hidden="1" customHeight="1">
      <c r="A267" s="238" t="s">
        <v>145</v>
      </c>
      <c r="B267" s="242"/>
      <c r="C267" s="231" t="s">
        <v>714</v>
      </c>
      <c r="D267" s="231" t="s">
        <v>8939</v>
      </c>
      <c r="E267" s="231" t="s">
        <v>714</v>
      </c>
      <c r="F267" s="231"/>
      <c r="G267" s="231" t="s">
        <v>2753</v>
      </c>
      <c r="H267" s="235">
        <v>6288</v>
      </c>
      <c r="I267" s="235">
        <v>267.36</v>
      </c>
      <c r="J267" s="235">
        <v>400.58</v>
      </c>
      <c r="K267" s="235">
        <v>145</v>
      </c>
      <c r="L267" s="235">
        <v>21</v>
      </c>
      <c r="M267" s="235">
        <v>4</v>
      </c>
      <c r="N267" s="235"/>
      <c r="O267" s="236"/>
      <c r="P267" s="231"/>
      <c r="Q267" s="236"/>
      <c r="R267" s="236"/>
      <c r="S267" s="237">
        <v>2016</v>
      </c>
      <c r="T267" s="236"/>
      <c r="U267" s="236"/>
      <c r="V267" s="236"/>
      <c r="W267" s="236"/>
      <c r="X267" s="235">
        <v>851</v>
      </c>
      <c r="Y267" s="231"/>
      <c r="Z267" s="231"/>
      <c r="AA267" s="236"/>
      <c r="AB267" s="236"/>
      <c r="AC267" s="236"/>
      <c r="AD267" s="236"/>
      <c r="AE267" s="236"/>
      <c r="AF267" s="236"/>
      <c r="AG267" s="236"/>
      <c r="AH267" s="236"/>
      <c r="AI267" s="236"/>
      <c r="AJ267" s="236"/>
      <c r="AK267" s="236"/>
      <c r="AL267" s="236"/>
      <c r="AM267" s="236"/>
      <c r="AN267" s="236"/>
      <c r="AO267" s="236"/>
      <c r="AP267" s="236"/>
      <c r="AQ267" s="236"/>
      <c r="AR267" s="236"/>
      <c r="AS267" s="236"/>
      <c r="AT267" s="236"/>
      <c r="AU267" s="236"/>
      <c r="AV267" s="236"/>
    </row>
    <row r="268" spans="1:48" s="50" customFormat="1" ht="24" hidden="1" customHeight="1">
      <c r="A268" s="238" t="s">
        <v>145</v>
      </c>
      <c r="B268" s="242"/>
      <c r="C268" s="231" t="s">
        <v>715</v>
      </c>
      <c r="D268" s="231" t="s">
        <v>8940</v>
      </c>
      <c r="E268" s="231" t="s">
        <v>715</v>
      </c>
      <c r="F268" s="231"/>
      <c r="G268" s="231" t="s">
        <v>8941</v>
      </c>
      <c r="H268" s="235">
        <v>26640</v>
      </c>
      <c r="I268" s="235">
        <v>1080.08</v>
      </c>
      <c r="J268" s="235">
        <v>966.02</v>
      </c>
      <c r="K268" s="235">
        <v>145</v>
      </c>
      <c r="L268" s="235">
        <v>7</v>
      </c>
      <c r="M268" s="235">
        <v>6</v>
      </c>
      <c r="N268" s="235">
        <v>6090</v>
      </c>
      <c r="O268" s="236"/>
      <c r="P268" s="231"/>
      <c r="Q268" s="236"/>
      <c r="R268" s="236" t="s">
        <v>8942</v>
      </c>
      <c r="S268" s="237">
        <v>2010</v>
      </c>
      <c r="T268" s="236"/>
      <c r="U268" s="236"/>
      <c r="V268" s="236"/>
      <c r="W268" s="236"/>
      <c r="X268" s="235">
        <v>4600</v>
      </c>
      <c r="Y268" s="231"/>
      <c r="Z268" s="231"/>
      <c r="AA268" s="236"/>
      <c r="AB268" s="236"/>
      <c r="AC268" s="236"/>
      <c r="AD268" s="236"/>
      <c r="AE268" s="236"/>
      <c r="AF268" s="236"/>
      <c r="AG268" s="236"/>
      <c r="AH268" s="236"/>
      <c r="AI268" s="236"/>
      <c r="AJ268" s="236"/>
      <c r="AK268" s="236"/>
      <c r="AL268" s="236"/>
      <c r="AM268" s="236"/>
      <c r="AN268" s="236"/>
      <c r="AO268" s="236"/>
      <c r="AP268" s="236"/>
      <c r="AQ268" s="236"/>
      <c r="AR268" s="236"/>
      <c r="AS268" s="236"/>
      <c r="AT268" s="236"/>
      <c r="AU268" s="236"/>
      <c r="AV268" s="236"/>
    </row>
    <row r="269" spans="1:48" s="50" customFormat="1" ht="24" hidden="1" customHeight="1">
      <c r="A269" s="238" t="s">
        <v>145</v>
      </c>
      <c r="B269" s="242"/>
      <c r="C269" s="231" t="s">
        <v>715</v>
      </c>
      <c r="D269" s="231" t="s">
        <v>8943</v>
      </c>
      <c r="E269" s="231" t="s">
        <v>715</v>
      </c>
      <c r="F269" s="232"/>
      <c r="G269" s="231" t="s">
        <v>8944</v>
      </c>
      <c r="H269" s="235">
        <v>5731</v>
      </c>
      <c r="I269" s="235">
        <v>181.63</v>
      </c>
      <c r="J269" s="235">
        <v>179.32</v>
      </c>
      <c r="K269" s="235">
        <v>145</v>
      </c>
      <c r="L269" s="235">
        <v>6.3</v>
      </c>
      <c r="M269" s="235">
        <v>3</v>
      </c>
      <c r="N269" s="235">
        <v>2740.5</v>
      </c>
      <c r="O269" s="235"/>
      <c r="P269" s="235"/>
      <c r="Q269" s="236"/>
      <c r="R269" s="236" t="s">
        <v>8942</v>
      </c>
      <c r="S269" s="237">
        <v>1996</v>
      </c>
      <c r="T269" s="236">
        <v>30</v>
      </c>
      <c r="U269" s="236"/>
      <c r="V269" s="236"/>
      <c r="W269" s="236"/>
      <c r="X269" s="235">
        <v>30</v>
      </c>
      <c r="Y269" s="231"/>
      <c r="Z269" s="231"/>
      <c r="AA269" s="236"/>
      <c r="AB269" s="236"/>
      <c r="AC269" s="236"/>
      <c r="AD269" s="236"/>
      <c r="AE269" s="236"/>
      <c r="AF269" s="236"/>
      <c r="AG269" s="236"/>
      <c r="AH269" s="236"/>
      <c r="AI269" s="236"/>
      <c r="AJ269" s="236"/>
      <c r="AK269" s="236"/>
      <c r="AL269" s="236"/>
      <c r="AM269" s="236"/>
      <c r="AN269" s="236"/>
      <c r="AO269" s="236"/>
      <c r="AP269" s="236"/>
      <c r="AQ269" s="236"/>
      <c r="AR269" s="236"/>
      <c r="AS269" s="236"/>
      <c r="AT269" s="236"/>
      <c r="AU269" s="236"/>
      <c r="AV269" s="236"/>
    </row>
    <row r="270" spans="1:48" s="50" customFormat="1" ht="24" hidden="1" customHeight="1">
      <c r="A270" s="238"/>
      <c r="B270" s="242"/>
      <c r="C270" s="231" t="s">
        <v>7980</v>
      </c>
      <c r="D270" s="231" t="s">
        <v>8945</v>
      </c>
      <c r="E270" s="231" t="s">
        <v>7980</v>
      </c>
      <c r="F270" s="231"/>
      <c r="G270" s="231" t="s">
        <v>8946</v>
      </c>
      <c r="H270" s="235">
        <v>16892</v>
      </c>
      <c r="I270" s="235">
        <v>334</v>
      </c>
      <c r="J270" s="235">
        <v>326</v>
      </c>
      <c r="K270" s="235">
        <v>145</v>
      </c>
      <c r="L270" s="235">
        <v>210</v>
      </c>
      <c r="M270" s="235">
        <v>21</v>
      </c>
      <c r="N270" s="235">
        <v>8216</v>
      </c>
      <c r="O270" s="235"/>
      <c r="P270" s="235"/>
      <c r="Q270" s="236"/>
      <c r="R270" s="236"/>
      <c r="S270" s="237">
        <v>2008</v>
      </c>
      <c r="T270" s="236"/>
      <c r="U270" s="236"/>
      <c r="V270" s="236"/>
      <c r="W270" s="236"/>
      <c r="X270" s="235">
        <v>292</v>
      </c>
      <c r="Y270" s="231"/>
      <c r="Z270" s="231"/>
      <c r="AA270" s="236"/>
      <c r="AB270" s="236"/>
      <c r="AC270" s="236"/>
      <c r="AD270" s="236"/>
      <c r="AE270" s="236"/>
      <c r="AF270" s="236"/>
      <c r="AG270" s="236"/>
      <c r="AH270" s="236"/>
      <c r="AI270" s="236"/>
      <c r="AJ270" s="236"/>
      <c r="AK270" s="236"/>
      <c r="AL270" s="236"/>
      <c r="AM270" s="236"/>
      <c r="AN270" s="236"/>
      <c r="AO270" s="236"/>
      <c r="AP270" s="236"/>
      <c r="AQ270" s="236"/>
      <c r="AR270" s="236"/>
      <c r="AS270" s="236"/>
      <c r="AT270" s="236"/>
      <c r="AU270" s="236"/>
      <c r="AV270" s="236"/>
    </row>
    <row r="271" spans="1:48" s="50" customFormat="1" ht="24" hidden="1" customHeight="1">
      <c r="A271" s="238" t="s">
        <v>91</v>
      </c>
      <c r="B271" s="242"/>
      <c r="C271" s="231" t="s">
        <v>7980</v>
      </c>
      <c r="D271" s="231" t="s">
        <v>4715</v>
      </c>
      <c r="E271" s="231" t="s">
        <v>7980</v>
      </c>
      <c r="F271" s="231"/>
      <c r="G271" s="231" t="s">
        <v>8947</v>
      </c>
      <c r="H271" s="235">
        <v>7200</v>
      </c>
      <c r="I271" s="235">
        <v>318</v>
      </c>
      <c r="J271" s="235">
        <v>452</v>
      </c>
      <c r="K271" s="235">
        <v>140</v>
      </c>
      <c r="L271" s="235">
        <v>33</v>
      </c>
      <c r="M271" s="235">
        <v>4</v>
      </c>
      <c r="N271" s="235">
        <v>7200</v>
      </c>
      <c r="O271" s="235"/>
      <c r="P271" s="235"/>
      <c r="Q271" s="236"/>
      <c r="R271" s="236"/>
      <c r="S271" s="237">
        <v>2011</v>
      </c>
      <c r="T271" s="236"/>
      <c r="U271" s="236"/>
      <c r="V271" s="236"/>
      <c r="W271" s="236"/>
      <c r="X271" s="235">
        <v>1034</v>
      </c>
      <c r="Y271" s="231"/>
      <c r="Z271" s="231"/>
      <c r="AA271" s="236"/>
      <c r="AB271" s="236"/>
      <c r="AC271" s="236"/>
      <c r="AD271" s="236"/>
      <c r="AE271" s="236"/>
      <c r="AF271" s="236"/>
      <c r="AG271" s="236"/>
      <c r="AH271" s="236"/>
      <c r="AI271" s="236"/>
      <c r="AJ271" s="236"/>
      <c r="AK271" s="236"/>
      <c r="AL271" s="236"/>
      <c r="AM271" s="236"/>
      <c r="AN271" s="236"/>
      <c r="AO271" s="236"/>
      <c r="AP271" s="236"/>
      <c r="AQ271" s="236"/>
      <c r="AR271" s="236"/>
      <c r="AS271" s="236"/>
      <c r="AT271" s="236"/>
      <c r="AU271" s="236"/>
      <c r="AV271" s="236"/>
    </row>
    <row r="272" spans="1:48" s="50" customFormat="1" ht="24" hidden="1" customHeight="1">
      <c r="A272" s="238" t="s">
        <v>145</v>
      </c>
      <c r="B272" s="242"/>
      <c r="C272" s="231" t="s">
        <v>7980</v>
      </c>
      <c r="D272" s="231" t="s">
        <v>8948</v>
      </c>
      <c r="E272" s="231" t="s">
        <v>8949</v>
      </c>
      <c r="F272" s="231"/>
      <c r="G272" s="231" t="s">
        <v>8950</v>
      </c>
      <c r="H272" s="235">
        <v>9978</v>
      </c>
      <c r="I272" s="235">
        <v>416</v>
      </c>
      <c r="J272" s="235">
        <v>416</v>
      </c>
      <c r="K272" s="235">
        <v>145</v>
      </c>
      <c r="L272" s="235">
        <v>32</v>
      </c>
      <c r="M272" s="235">
        <v>3</v>
      </c>
      <c r="N272" s="235">
        <v>4640</v>
      </c>
      <c r="O272" s="235"/>
      <c r="P272" s="235"/>
      <c r="Q272" s="236"/>
      <c r="R272" s="236"/>
      <c r="S272" s="237">
        <v>2016</v>
      </c>
      <c r="T272" s="236"/>
      <c r="U272" s="236"/>
      <c r="V272" s="236"/>
      <c r="W272" s="236"/>
      <c r="X272" s="235">
        <v>677</v>
      </c>
      <c r="Y272" s="231"/>
      <c r="Z272" s="231"/>
      <c r="AA272" s="236"/>
      <c r="AB272" s="236"/>
      <c r="AC272" s="236"/>
      <c r="AD272" s="236"/>
      <c r="AE272" s="236"/>
      <c r="AF272" s="236"/>
      <c r="AG272" s="236"/>
      <c r="AH272" s="236"/>
      <c r="AI272" s="236"/>
      <c r="AJ272" s="236"/>
      <c r="AK272" s="236"/>
      <c r="AL272" s="236"/>
      <c r="AM272" s="236"/>
      <c r="AN272" s="236"/>
      <c r="AO272" s="236"/>
      <c r="AP272" s="236"/>
      <c r="AQ272" s="236"/>
      <c r="AR272" s="236"/>
      <c r="AS272" s="236"/>
      <c r="AT272" s="236"/>
      <c r="AU272" s="236"/>
      <c r="AV272" s="236"/>
    </row>
    <row r="273" spans="1:48" s="50" customFormat="1" ht="24" hidden="1" customHeight="1">
      <c r="A273" s="163" t="s">
        <v>145</v>
      </c>
      <c r="B273" s="242"/>
      <c r="C273" s="231" t="s">
        <v>7980</v>
      </c>
      <c r="D273" s="231" t="s">
        <v>8925</v>
      </c>
      <c r="E273" s="231" t="s">
        <v>7980</v>
      </c>
      <c r="F273" s="232"/>
      <c r="G273" s="231" t="s">
        <v>15123</v>
      </c>
      <c r="H273" s="235">
        <v>1420</v>
      </c>
      <c r="I273" s="235">
        <v>315</v>
      </c>
      <c r="J273" s="235">
        <v>315</v>
      </c>
      <c r="K273" s="235">
        <v>140</v>
      </c>
      <c r="L273" s="235">
        <v>33</v>
      </c>
      <c r="M273" s="235">
        <v>4</v>
      </c>
      <c r="N273" s="235">
        <v>800</v>
      </c>
      <c r="O273" s="235"/>
      <c r="P273" s="235"/>
      <c r="Q273" s="236"/>
      <c r="R273" s="236"/>
      <c r="S273" s="237">
        <v>2000</v>
      </c>
      <c r="T273" s="236"/>
      <c r="U273" s="236"/>
      <c r="V273" s="236"/>
      <c r="W273" s="236"/>
      <c r="X273" s="235"/>
      <c r="Y273" s="231"/>
      <c r="Z273" s="231"/>
      <c r="AA273" s="236"/>
      <c r="AB273" s="236"/>
      <c r="AC273" s="236"/>
      <c r="AD273" s="236"/>
      <c r="AE273" s="236"/>
      <c r="AF273" s="236"/>
      <c r="AG273" s="236"/>
      <c r="AH273" s="236"/>
      <c r="AI273" s="236"/>
      <c r="AJ273" s="236"/>
      <c r="AK273" s="236"/>
      <c r="AL273" s="236"/>
      <c r="AM273" s="236"/>
      <c r="AN273" s="236"/>
      <c r="AO273" s="236"/>
      <c r="AP273" s="236"/>
      <c r="AQ273" s="236"/>
      <c r="AR273" s="236"/>
      <c r="AS273" s="236"/>
      <c r="AT273" s="236"/>
      <c r="AU273" s="236"/>
      <c r="AV273" s="236" t="s">
        <v>4617</v>
      </c>
    </row>
    <row r="274" spans="1:48" s="50" customFormat="1" ht="24" hidden="1" customHeight="1">
      <c r="A274" s="238" t="s">
        <v>145</v>
      </c>
      <c r="B274" s="265"/>
      <c r="C274" s="231" t="s">
        <v>7987</v>
      </c>
      <c r="D274" s="231" t="s">
        <v>8951</v>
      </c>
      <c r="E274" s="231" t="s">
        <v>7987</v>
      </c>
      <c r="F274" s="232" t="s">
        <v>7991</v>
      </c>
      <c r="G274" s="231" t="s">
        <v>15042</v>
      </c>
      <c r="H274" s="235">
        <v>6017</v>
      </c>
      <c r="I274" s="235">
        <v>427</v>
      </c>
      <c r="J274" s="235">
        <v>427</v>
      </c>
      <c r="K274" s="235">
        <v>145</v>
      </c>
      <c r="L274" s="235">
        <v>28</v>
      </c>
      <c r="M274" s="235">
        <v>27</v>
      </c>
      <c r="N274" s="235">
        <v>4060</v>
      </c>
      <c r="O274" s="235"/>
      <c r="P274" s="235">
        <v>700</v>
      </c>
      <c r="Q274" s="236"/>
      <c r="R274" s="236" t="s">
        <v>8952</v>
      </c>
      <c r="S274" s="237">
        <v>2000</v>
      </c>
      <c r="T274" s="236">
        <v>5</v>
      </c>
      <c r="U274" s="236"/>
      <c r="V274" s="236"/>
      <c r="W274" s="236"/>
      <c r="X274" s="235">
        <v>5</v>
      </c>
      <c r="Y274" s="231"/>
      <c r="Z274" s="231"/>
      <c r="AA274" s="236"/>
      <c r="AB274" s="236"/>
      <c r="AC274" s="236"/>
      <c r="AD274" s="236"/>
      <c r="AE274" s="236"/>
      <c r="AF274" s="236"/>
      <c r="AG274" s="236"/>
      <c r="AH274" s="236"/>
      <c r="AI274" s="236"/>
      <c r="AJ274" s="236"/>
      <c r="AK274" s="236"/>
      <c r="AL274" s="236"/>
      <c r="AM274" s="236"/>
      <c r="AN274" s="236"/>
      <c r="AO274" s="236"/>
      <c r="AP274" s="236"/>
      <c r="AQ274" s="236"/>
      <c r="AR274" s="236"/>
      <c r="AS274" s="236"/>
      <c r="AT274" s="236"/>
      <c r="AU274" s="236"/>
      <c r="AV274" s="236"/>
    </row>
    <row r="275" spans="1:48" s="50" customFormat="1" ht="24" hidden="1" customHeight="1">
      <c r="A275" s="238" t="s">
        <v>91</v>
      </c>
      <c r="B275" s="242"/>
      <c r="C275" s="231" t="s">
        <v>7987</v>
      </c>
      <c r="D275" s="231" t="s">
        <v>8953</v>
      </c>
      <c r="E275" s="231" t="s">
        <v>7987</v>
      </c>
      <c r="F275" s="232"/>
      <c r="G275" s="231" t="s">
        <v>15042</v>
      </c>
      <c r="H275" s="235">
        <v>3444</v>
      </c>
      <c r="I275" s="235">
        <v>314</v>
      </c>
      <c r="J275" s="235">
        <v>332</v>
      </c>
      <c r="K275" s="235">
        <v>145</v>
      </c>
      <c r="L275" s="235">
        <v>28</v>
      </c>
      <c r="M275" s="235">
        <v>21</v>
      </c>
      <c r="N275" s="235">
        <v>4060</v>
      </c>
      <c r="O275" s="235"/>
      <c r="P275" s="235">
        <v>100</v>
      </c>
      <c r="Q275" s="236" t="s">
        <v>465</v>
      </c>
      <c r="R275" s="236"/>
      <c r="S275" s="237">
        <v>2009</v>
      </c>
      <c r="T275" s="236"/>
      <c r="U275" s="236"/>
      <c r="V275" s="236"/>
      <c r="W275" s="236"/>
      <c r="X275" s="235">
        <v>660</v>
      </c>
      <c r="Y275" s="231"/>
      <c r="Z275" s="231"/>
      <c r="AA275" s="236"/>
      <c r="AB275" s="236"/>
      <c r="AC275" s="236"/>
      <c r="AD275" s="236"/>
      <c r="AE275" s="236"/>
      <c r="AF275" s="236"/>
      <c r="AG275" s="236"/>
      <c r="AH275" s="236"/>
      <c r="AI275" s="236"/>
      <c r="AJ275" s="236"/>
      <c r="AK275" s="236"/>
      <c r="AL275" s="236"/>
      <c r="AM275" s="236"/>
      <c r="AN275" s="236"/>
      <c r="AO275" s="236"/>
      <c r="AP275" s="236"/>
      <c r="AQ275" s="236"/>
      <c r="AR275" s="236"/>
      <c r="AS275" s="236"/>
      <c r="AT275" s="236"/>
      <c r="AU275" s="236"/>
      <c r="AV275" s="236"/>
    </row>
    <row r="276" spans="1:48" s="50" customFormat="1" ht="24" hidden="1" customHeight="1">
      <c r="A276" s="238" t="s">
        <v>310</v>
      </c>
      <c r="B276" s="242"/>
      <c r="C276" s="231" t="s">
        <v>7987</v>
      </c>
      <c r="D276" s="231" t="s">
        <v>8954</v>
      </c>
      <c r="E276" s="231" t="s">
        <v>7987</v>
      </c>
      <c r="F276" s="231"/>
      <c r="G276" s="231" t="s">
        <v>7987</v>
      </c>
      <c r="H276" s="235">
        <v>9964</v>
      </c>
      <c r="I276" s="235">
        <v>424</v>
      </c>
      <c r="J276" s="235">
        <v>424</v>
      </c>
      <c r="K276" s="235">
        <v>145</v>
      </c>
      <c r="L276" s="235">
        <v>28</v>
      </c>
      <c r="M276" s="235">
        <v>28</v>
      </c>
      <c r="N276" s="235">
        <v>4060</v>
      </c>
      <c r="O276" s="235"/>
      <c r="P276" s="235"/>
      <c r="Q276" s="236"/>
      <c r="R276" s="236"/>
      <c r="S276" s="237">
        <v>2011</v>
      </c>
      <c r="T276" s="236"/>
      <c r="U276" s="236"/>
      <c r="V276" s="236"/>
      <c r="W276" s="236"/>
      <c r="X276" s="314">
        <v>1230</v>
      </c>
      <c r="Y276" s="231"/>
      <c r="Z276" s="231"/>
      <c r="AA276" s="236"/>
      <c r="AB276" s="236"/>
      <c r="AC276" s="236"/>
      <c r="AD276" s="221"/>
      <c r="AE276" s="221"/>
      <c r="AF276" s="221"/>
      <c r="AG276" s="236"/>
      <c r="AH276" s="221"/>
      <c r="AI276" s="221"/>
      <c r="AJ276" s="221"/>
      <c r="AK276" s="221"/>
      <c r="AL276" s="236"/>
      <c r="AM276" s="221"/>
      <c r="AN276" s="221"/>
      <c r="AO276" s="221"/>
      <c r="AP276" s="221"/>
      <c r="AQ276" s="236"/>
      <c r="AR276" s="221"/>
      <c r="AS276" s="221"/>
      <c r="AT276" s="221"/>
      <c r="AU276" s="221"/>
      <c r="AV276" s="236"/>
    </row>
    <row r="277" spans="1:48" s="50" customFormat="1" ht="24" hidden="1" customHeight="1">
      <c r="A277" s="163"/>
      <c r="B277" s="242"/>
      <c r="C277" s="231" t="s">
        <v>7987</v>
      </c>
      <c r="D277" s="231" t="s">
        <v>8955</v>
      </c>
      <c r="E277" s="231" t="s">
        <v>7987</v>
      </c>
      <c r="F277" s="231"/>
      <c r="G277" s="231" t="s">
        <v>7987</v>
      </c>
      <c r="H277" s="235">
        <v>7406</v>
      </c>
      <c r="I277" s="235">
        <v>330</v>
      </c>
      <c r="J277" s="235">
        <v>276</v>
      </c>
      <c r="K277" s="235">
        <v>145</v>
      </c>
      <c r="L277" s="235">
        <v>28</v>
      </c>
      <c r="M277" s="235">
        <v>28</v>
      </c>
      <c r="N277" s="235">
        <v>4060</v>
      </c>
      <c r="O277" s="235"/>
      <c r="P277" s="235"/>
      <c r="Q277" s="236"/>
      <c r="R277" s="236"/>
      <c r="S277" s="237">
        <v>2012</v>
      </c>
      <c r="T277" s="236"/>
      <c r="U277" s="236"/>
      <c r="V277" s="236"/>
      <c r="W277" s="236"/>
      <c r="X277" s="314">
        <v>766</v>
      </c>
      <c r="Y277" s="231"/>
      <c r="Z277" s="231"/>
      <c r="AA277" s="236"/>
      <c r="AB277" s="236"/>
      <c r="AC277" s="236"/>
      <c r="AD277" s="221"/>
      <c r="AE277" s="221"/>
      <c r="AF277" s="221"/>
      <c r="AG277" s="236"/>
      <c r="AH277" s="221"/>
      <c r="AI277" s="221"/>
      <c r="AJ277" s="221"/>
      <c r="AK277" s="221"/>
      <c r="AL277" s="236"/>
      <c r="AM277" s="221"/>
      <c r="AN277" s="221"/>
      <c r="AO277" s="221"/>
      <c r="AP277" s="221"/>
      <c r="AQ277" s="236"/>
      <c r="AR277" s="221"/>
      <c r="AS277" s="221"/>
      <c r="AT277" s="221"/>
      <c r="AU277" s="221"/>
      <c r="AV277" s="236"/>
    </row>
    <row r="278" spans="1:48" s="50" customFormat="1" ht="24" hidden="1" customHeight="1">
      <c r="A278" s="163">
        <v>4</v>
      </c>
      <c r="B278" s="242"/>
      <c r="C278" s="231" t="s">
        <v>695</v>
      </c>
      <c r="D278" s="231" t="s">
        <v>8956</v>
      </c>
      <c r="E278" s="231" t="s">
        <v>695</v>
      </c>
      <c r="F278" s="231" t="s">
        <v>7996</v>
      </c>
      <c r="G278" s="231" t="s">
        <v>8957</v>
      </c>
      <c r="H278" s="235">
        <v>4336</v>
      </c>
      <c r="I278" s="235">
        <v>321</v>
      </c>
      <c r="J278" s="235">
        <v>373</v>
      </c>
      <c r="K278" s="235">
        <v>145</v>
      </c>
      <c r="L278" s="235"/>
      <c r="M278" s="235">
        <v>3</v>
      </c>
      <c r="N278" s="235"/>
      <c r="O278" s="235">
        <v>30</v>
      </c>
      <c r="P278" s="235">
        <v>200</v>
      </c>
      <c r="Q278" s="236" t="s">
        <v>465</v>
      </c>
      <c r="R278" s="236"/>
      <c r="S278" s="237">
        <v>1998</v>
      </c>
      <c r="T278" s="236"/>
      <c r="U278" s="236"/>
      <c r="V278" s="236"/>
      <c r="W278" s="236"/>
      <c r="X278" s="314">
        <v>23</v>
      </c>
      <c r="Y278" s="231"/>
      <c r="Z278" s="231"/>
      <c r="AA278" s="236"/>
      <c r="AB278" s="236"/>
      <c r="AC278" s="236"/>
      <c r="AD278" s="221"/>
      <c r="AE278" s="221"/>
      <c r="AF278" s="221"/>
      <c r="AG278" s="236"/>
      <c r="AH278" s="221"/>
      <c r="AI278" s="221"/>
      <c r="AJ278" s="221"/>
      <c r="AK278" s="221"/>
      <c r="AL278" s="236"/>
      <c r="AM278" s="221"/>
      <c r="AN278" s="221"/>
      <c r="AO278" s="221"/>
      <c r="AP278" s="221"/>
      <c r="AQ278" s="236"/>
      <c r="AR278" s="221"/>
      <c r="AS278" s="221"/>
      <c r="AT278" s="221"/>
      <c r="AU278" s="221"/>
      <c r="AV278" s="236"/>
    </row>
    <row r="279" spans="1:48" s="50" customFormat="1" ht="24" hidden="1" customHeight="1">
      <c r="A279" s="163"/>
      <c r="B279" s="242"/>
      <c r="C279" s="231" t="s">
        <v>7999</v>
      </c>
      <c r="D279" s="231" t="s">
        <v>8958</v>
      </c>
      <c r="E279" s="231" t="s">
        <v>7999</v>
      </c>
      <c r="F279" s="231" t="s">
        <v>8002</v>
      </c>
      <c r="G279" s="231" t="s">
        <v>16896</v>
      </c>
      <c r="H279" s="235">
        <v>13123</v>
      </c>
      <c r="I279" s="235">
        <v>436</v>
      </c>
      <c r="J279" s="235">
        <v>449</v>
      </c>
      <c r="K279" s="235">
        <v>140</v>
      </c>
      <c r="L279" s="235">
        <v>40</v>
      </c>
      <c r="M279" s="235">
        <v>28</v>
      </c>
      <c r="N279" s="235">
        <v>5600</v>
      </c>
      <c r="O279" s="235"/>
      <c r="P279" s="235">
        <v>0</v>
      </c>
      <c r="Q279" s="236"/>
      <c r="R279" s="236"/>
      <c r="S279" s="237">
        <v>2005</v>
      </c>
      <c r="T279" s="236">
        <v>17</v>
      </c>
      <c r="U279" s="236"/>
      <c r="V279" s="236"/>
      <c r="W279" s="236"/>
      <c r="X279" s="314">
        <v>1500</v>
      </c>
      <c r="Y279" s="231"/>
      <c r="Z279" s="231"/>
      <c r="AA279" s="236"/>
      <c r="AB279" s="236"/>
      <c r="AC279" s="236"/>
      <c r="AD279" s="221"/>
      <c r="AE279" s="221"/>
      <c r="AF279" s="221"/>
      <c r="AG279" s="236"/>
      <c r="AH279" s="221"/>
      <c r="AI279" s="221"/>
      <c r="AJ279" s="221"/>
      <c r="AK279" s="221"/>
      <c r="AL279" s="236"/>
      <c r="AM279" s="221"/>
      <c r="AN279" s="221"/>
      <c r="AO279" s="221"/>
      <c r="AP279" s="221"/>
      <c r="AQ279" s="236"/>
      <c r="AR279" s="221"/>
      <c r="AS279" s="221"/>
      <c r="AT279" s="221"/>
      <c r="AU279" s="221"/>
      <c r="AV279" s="236"/>
    </row>
    <row r="280" spans="1:48" s="50" customFormat="1" ht="24" hidden="1" customHeight="1">
      <c r="A280" s="238" t="s">
        <v>145</v>
      </c>
      <c r="B280" s="242"/>
      <c r="C280" s="231" t="s">
        <v>8003</v>
      </c>
      <c r="D280" s="231" t="s">
        <v>8959</v>
      </c>
      <c r="E280" s="231" t="s">
        <v>8003</v>
      </c>
      <c r="F280" s="232"/>
      <c r="G280" s="231" t="s">
        <v>12537</v>
      </c>
      <c r="H280" s="235">
        <v>9847</v>
      </c>
      <c r="I280" s="235">
        <v>491</v>
      </c>
      <c r="J280" s="235">
        <v>491</v>
      </c>
      <c r="K280" s="235">
        <v>176</v>
      </c>
      <c r="L280" s="235">
        <v>1</v>
      </c>
      <c r="M280" s="235">
        <v>6</v>
      </c>
      <c r="N280" s="235">
        <v>7920</v>
      </c>
      <c r="O280" s="235"/>
      <c r="P280" s="235">
        <v>300</v>
      </c>
      <c r="Q280" s="236"/>
      <c r="R280" s="236" t="s">
        <v>466</v>
      </c>
      <c r="S280" s="237">
        <v>2003</v>
      </c>
      <c r="T280" s="236">
        <v>586</v>
      </c>
      <c r="U280" s="236">
        <v>270</v>
      </c>
      <c r="V280" s="236"/>
      <c r="W280" s="236"/>
      <c r="X280" s="235">
        <v>856</v>
      </c>
      <c r="Y280" s="231"/>
      <c r="Z280" s="231"/>
      <c r="AA280" s="236"/>
      <c r="AB280" s="236"/>
      <c r="AC280" s="236"/>
      <c r="AD280" s="236"/>
      <c r="AE280" s="236"/>
      <c r="AF280" s="236"/>
      <c r="AG280" s="236"/>
      <c r="AH280" s="236"/>
      <c r="AI280" s="236"/>
      <c r="AJ280" s="236"/>
      <c r="AK280" s="236"/>
      <c r="AL280" s="236"/>
      <c r="AM280" s="236"/>
      <c r="AN280" s="236"/>
      <c r="AO280" s="236"/>
      <c r="AP280" s="236"/>
      <c r="AQ280" s="236"/>
      <c r="AR280" s="236"/>
      <c r="AS280" s="236"/>
      <c r="AT280" s="236"/>
      <c r="AU280" s="236"/>
      <c r="AV280" s="236"/>
    </row>
    <row r="281" spans="1:48" s="50" customFormat="1" ht="24" hidden="1" customHeight="1">
      <c r="A281" s="238" t="s">
        <v>145</v>
      </c>
      <c r="B281" s="242"/>
      <c r="C281" s="231" t="s">
        <v>8003</v>
      </c>
      <c r="D281" s="231" t="s">
        <v>8960</v>
      </c>
      <c r="E281" s="231" t="s">
        <v>8003</v>
      </c>
      <c r="F281" s="232"/>
      <c r="G281" s="231" t="s">
        <v>12537</v>
      </c>
      <c r="H281" s="235">
        <v>1232</v>
      </c>
      <c r="I281" s="235">
        <v>144</v>
      </c>
      <c r="J281" s="235">
        <v>218</v>
      </c>
      <c r="K281" s="235">
        <v>150</v>
      </c>
      <c r="L281" s="235">
        <v>1</v>
      </c>
      <c r="M281" s="235">
        <v>2</v>
      </c>
      <c r="N281" s="235">
        <v>2100</v>
      </c>
      <c r="O281" s="235"/>
      <c r="P281" s="235">
        <v>200</v>
      </c>
      <c r="Q281" s="236"/>
      <c r="R281" s="236" t="s">
        <v>466</v>
      </c>
      <c r="S281" s="237">
        <v>2005</v>
      </c>
      <c r="T281" s="236">
        <v>586</v>
      </c>
      <c r="U281" s="236">
        <v>270</v>
      </c>
      <c r="V281" s="236"/>
      <c r="W281" s="236"/>
      <c r="X281" s="235">
        <v>350</v>
      </c>
      <c r="Y281" s="231"/>
      <c r="Z281" s="231"/>
      <c r="AA281" s="236"/>
      <c r="AB281" s="236"/>
      <c r="AC281" s="236"/>
      <c r="AD281" s="236"/>
      <c r="AE281" s="236"/>
      <c r="AF281" s="236"/>
      <c r="AG281" s="236"/>
      <c r="AH281" s="236"/>
      <c r="AI281" s="236"/>
      <c r="AJ281" s="236"/>
      <c r="AK281" s="236"/>
      <c r="AL281" s="236"/>
      <c r="AM281" s="236"/>
      <c r="AN281" s="236"/>
      <c r="AO281" s="236"/>
      <c r="AP281" s="236"/>
      <c r="AQ281" s="236"/>
      <c r="AR281" s="236"/>
      <c r="AS281" s="236"/>
      <c r="AT281" s="236"/>
      <c r="AU281" s="236"/>
      <c r="AV281" s="236"/>
    </row>
    <row r="282" spans="1:48" s="50" customFormat="1" ht="24" hidden="1" customHeight="1">
      <c r="A282" s="163" t="s">
        <v>91</v>
      </c>
      <c r="B282" s="242"/>
      <c r="C282" s="231" t="s">
        <v>8003</v>
      </c>
      <c r="D282" s="231" t="s">
        <v>8961</v>
      </c>
      <c r="E282" s="231" t="s">
        <v>8003</v>
      </c>
      <c r="F282" s="232"/>
      <c r="G282" s="231" t="s">
        <v>12537</v>
      </c>
      <c r="H282" s="235">
        <v>4725</v>
      </c>
      <c r="I282" s="235">
        <v>207</v>
      </c>
      <c r="J282" s="235">
        <v>198</v>
      </c>
      <c r="K282" s="235">
        <v>150</v>
      </c>
      <c r="L282" s="235">
        <v>1</v>
      </c>
      <c r="M282" s="235">
        <v>3</v>
      </c>
      <c r="N282" s="235">
        <v>3150</v>
      </c>
      <c r="O282" s="236"/>
      <c r="P282" s="236">
        <v>200</v>
      </c>
      <c r="Q282" s="236"/>
      <c r="R282" s="236" t="s">
        <v>466</v>
      </c>
      <c r="S282" s="237">
        <v>2006</v>
      </c>
      <c r="T282" s="236">
        <v>586</v>
      </c>
      <c r="U282" s="236">
        <v>270</v>
      </c>
      <c r="V282" s="236"/>
      <c r="W282" s="236"/>
      <c r="X282" s="235">
        <v>350</v>
      </c>
      <c r="Y282" s="231"/>
      <c r="Z282" s="231"/>
      <c r="AA282" s="236"/>
      <c r="AB282" s="236"/>
      <c r="AC282" s="236"/>
      <c r="AD282" s="236"/>
      <c r="AE282" s="236"/>
      <c r="AF282" s="236"/>
      <c r="AG282" s="236"/>
      <c r="AH282" s="236"/>
      <c r="AI282" s="236"/>
      <c r="AJ282" s="236"/>
      <c r="AK282" s="236"/>
      <c r="AL282" s="236"/>
      <c r="AM282" s="236"/>
      <c r="AN282" s="236"/>
      <c r="AO282" s="236"/>
      <c r="AP282" s="236"/>
      <c r="AQ282" s="236"/>
      <c r="AR282" s="236"/>
      <c r="AS282" s="236"/>
      <c r="AT282" s="236"/>
      <c r="AU282" s="236"/>
      <c r="AV282" s="236"/>
    </row>
    <row r="283" spans="1:48" s="50" customFormat="1" ht="24" hidden="1" customHeight="1">
      <c r="A283" s="238"/>
      <c r="B283" s="242"/>
      <c r="C283" s="231" t="s">
        <v>8003</v>
      </c>
      <c r="D283" s="231" t="s">
        <v>8962</v>
      </c>
      <c r="E283" s="231" t="s">
        <v>8003</v>
      </c>
      <c r="F283" s="232"/>
      <c r="G283" s="231" t="s">
        <v>12537</v>
      </c>
      <c r="H283" s="235">
        <v>547</v>
      </c>
      <c r="I283" s="235">
        <v>140</v>
      </c>
      <c r="J283" s="235">
        <v>140</v>
      </c>
      <c r="K283" s="235">
        <v>150</v>
      </c>
      <c r="L283" s="235">
        <v>1</v>
      </c>
      <c r="M283" s="235">
        <v>3</v>
      </c>
      <c r="N283" s="235">
        <v>3150</v>
      </c>
      <c r="O283" s="236"/>
      <c r="P283" s="236">
        <v>150</v>
      </c>
      <c r="Q283" s="236"/>
      <c r="R283" s="236" t="s">
        <v>466</v>
      </c>
      <c r="S283" s="237">
        <v>2009</v>
      </c>
      <c r="T283" s="236">
        <v>586</v>
      </c>
      <c r="U283" s="236">
        <v>270</v>
      </c>
      <c r="V283" s="236"/>
      <c r="W283" s="236"/>
      <c r="X283" s="235">
        <v>480</v>
      </c>
      <c r="Y283" s="231"/>
      <c r="Z283" s="231"/>
      <c r="AA283" s="236"/>
      <c r="AB283" s="236"/>
      <c r="AC283" s="236"/>
      <c r="AD283" s="236"/>
      <c r="AE283" s="236"/>
      <c r="AF283" s="236"/>
      <c r="AG283" s="236"/>
      <c r="AH283" s="236"/>
      <c r="AI283" s="236"/>
      <c r="AJ283" s="236"/>
      <c r="AK283" s="236"/>
      <c r="AL283" s="236"/>
      <c r="AM283" s="236"/>
      <c r="AN283" s="236"/>
      <c r="AO283" s="236"/>
      <c r="AP283" s="236"/>
      <c r="AQ283" s="236"/>
      <c r="AR283" s="236"/>
      <c r="AS283" s="236"/>
      <c r="AT283" s="236"/>
      <c r="AU283" s="236"/>
      <c r="AV283" s="236"/>
    </row>
    <row r="284" spans="1:48" s="50" customFormat="1" ht="24" hidden="1" customHeight="1">
      <c r="A284" s="238"/>
      <c r="B284" s="242"/>
      <c r="C284" s="231" t="s">
        <v>8003</v>
      </c>
      <c r="D284" s="231" t="s">
        <v>8963</v>
      </c>
      <c r="E284" s="231" t="s">
        <v>8003</v>
      </c>
      <c r="F284" s="273"/>
      <c r="G284" s="231" t="s">
        <v>12537</v>
      </c>
      <c r="H284" s="235">
        <v>13778</v>
      </c>
      <c r="I284" s="235">
        <v>497.82</v>
      </c>
      <c r="J284" s="235">
        <v>368.4</v>
      </c>
      <c r="K284" s="235">
        <v>145</v>
      </c>
      <c r="L284" s="235">
        <v>1</v>
      </c>
      <c r="M284" s="235">
        <v>4</v>
      </c>
      <c r="N284" s="235">
        <v>4060</v>
      </c>
      <c r="O284" s="235"/>
      <c r="P284" s="235">
        <v>150</v>
      </c>
      <c r="Q284" s="236"/>
      <c r="R284" s="236"/>
      <c r="S284" s="237">
        <v>2016</v>
      </c>
      <c r="T284" s="236"/>
      <c r="U284" s="236"/>
      <c r="V284" s="236"/>
      <c r="W284" s="236"/>
      <c r="X284" s="235">
        <v>1800</v>
      </c>
      <c r="Y284" s="231"/>
      <c r="Z284" s="231"/>
      <c r="AA284" s="236"/>
      <c r="AB284" s="236"/>
      <c r="AC284" s="236"/>
      <c r="AD284" s="236"/>
      <c r="AE284" s="236"/>
      <c r="AF284" s="236"/>
      <c r="AG284" s="236"/>
      <c r="AH284" s="236"/>
      <c r="AI284" s="236"/>
      <c r="AJ284" s="236"/>
      <c r="AK284" s="236"/>
      <c r="AL284" s="236"/>
      <c r="AM284" s="236"/>
      <c r="AN284" s="236"/>
      <c r="AO284" s="236"/>
      <c r="AP284" s="236"/>
      <c r="AQ284" s="236"/>
      <c r="AR284" s="236"/>
      <c r="AS284" s="236"/>
      <c r="AT284" s="236"/>
      <c r="AU284" s="236"/>
      <c r="AV284" s="236"/>
    </row>
    <row r="285" spans="1:48" s="50" customFormat="1" ht="24" hidden="1" customHeight="1">
      <c r="A285" s="238" t="s">
        <v>145</v>
      </c>
      <c r="B285" s="242"/>
      <c r="C285" s="231" t="s">
        <v>8003</v>
      </c>
      <c r="D285" s="231" t="s">
        <v>15124</v>
      </c>
      <c r="E285" s="231" t="s">
        <v>8003</v>
      </c>
      <c r="F285" s="232"/>
      <c r="G285" s="231" t="s">
        <v>12537</v>
      </c>
      <c r="H285" s="235">
        <v>6064</v>
      </c>
      <c r="I285" s="235"/>
      <c r="J285" s="235">
        <v>170</v>
      </c>
      <c r="K285" s="235"/>
      <c r="L285" s="235">
        <v>1</v>
      </c>
      <c r="M285" s="235">
        <v>1</v>
      </c>
      <c r="N285" s="235"/>
      <c r="O285" s="235"/>
      <c r="P285" s="235"/>
      <c r="Q285" s="236"/>
      <c r="R285" s="236"/>
      <c r="S285" s="237">
        <v>2005</v>
      </c>
      <c r="T285" s="236"/>
      <c r="U285" s="236"/>
      <c r="V285" s="236"/>
      <c r="W285" s="236"/>
      <c r="X285" s="235"/>
      <c r="Y285" s="231"/>
      <c r="Z285" s="231"/>
      <c r="AA285" s="236"/>
      <c r="AB285" s="236"/>
      <c r="AC285" s="236"/>
      <c r="AD285" s="236"/>
      <c r="AE285" s="236"/>
      <c r="AF285" s="236"/>
      <c r="AG285" s="236"/>
      <c r="AH285" s="236"/>
      <c r="AI285" s="236"/>
      <c r="AJ285" s="236"/>
      <c r="AK285" s="236"/>
      <c r="AL285" s="236"/>
      <c r="AM285" s="236"/>
      <c r="AN285" s="236"/>
      <c r="AO285" s="236"/>
      <c r="AP285" s="236"/>
      <c r="AQ285" s="236"/>
      <c r="AR285" s="236"/>
      <c r="AS285" s="236"/>
      <c r="AT285" s="236"/>
      <c r="AU285" s="236"/>
      <c r="AV285" s="236"/>
    </row>
    <row r="286" spans="1:48" s="50" customFormat="1" ht="24" hidden="1" customHeight="1">
      <c r="A286" s="238"/>
      <c r="B286" s="242"/>
      <c r="C286" s="231" t="s">
        <v>8003</v>
      </c>
      <c r="D286" s="231" t="s">
        <v>11959</v>
      </c>
      <c r="E286" s="231" t="s">
        <v>8003</v>
      </c>
      <c r="F286" s="232"/>
      <c r="G286" s="231" t="s">
        <v>12537</v>
      </c>
      <c r="H286" s="235">
        <v>1339</v>
      </c>
      <c r="I286" s="235"/>
      <c r="J286" s="235">
        <v>70</v>
      </c>
      <c r="K286" s="235"/>
      <c r="L286" s="235">
        <v>1</v>
      </c>
      <c r="M286" s="235">
        <v>3</v>
      </c>
      <c r="N286" s="235"/>
      <c r="O286" s="235"/>
      <c r="P286" s="235"/>
      <c r="Q286" s="236"/>
      <c r="R286" s="236"/>
      <c r="S286" s="237">
        <v>1995</v>
      </c>
      <c r="T286" s="236"/>
      <c r="U286" s="236"/>
      <c r="V286" s="236"/>
      <c r="W286" s="236"/>
      <c r="X286" s="235"/>
      <c r="Y286" s="231"/>
      <c r="Z286" s="231"/>
      <c r="AA286" s="236"/>
      <c r="AB286" s="236"/>
      <c r="AC286" s="236"/>
      <c r="AD286" s="236"/>
      <c r="AE286" s="236"/>
      <c r="AF286" s="236"/>
      <c r="AG286" s="236"/>
      <c r="AH286" s="236"/>
      <c r="AI286" s="236"/>
      <c r="AJ286" s="236"/>
      <c r="AK286" s="236"/>
      <c r="AL286" s="236"/>
      <c r="AM286" s="236"/>
      <c r="AN286" s="236"/>
      <c r="AO286" s="236"/>
      <c r="AP286" s="236"/>
      <c r="AQ286" s="236"/>
      <c r="AR286" s="236"/>
      <c r="AS286" s="236"/>
      <c r="AT286" s="236"/>
      <c r="AU286" s="236"/>
      <c r="AV286" s="236"/>
    </row>
    <row r="287" spans="1:48" s="50" customFormat="1" ht="24" hidden="1" customHeight="1">
      <c r="A287" s="238"/>
      <c r="B287" s="242"/>
      <c r="C287" s="231" t="s">
        <v>8003</v>
      </c>
      <c r="D287" s="231" t="s">
        <v>15125</v>
      </c>
      <c r="E287" s="231" t="s">
        <v>8003</v>
      </c>
      <c r="F287" s="232"/>
      <c r="G287" s="231" t="s">
        <v>12537</v>
      </c>
      <c r="H287" s="235">
        <v>8110</v>
      </c>
      <c r="I287" s="235"/>
      <c r="J287" s="235">
        <v>115</v>
      </c>
      <c r="K287" s="235"/>
      <c r="L287" s="235">
        <v>1</v>
      </c>
      <c r="M287" s="235">
        <v>3</v>
      </c>
      <c r="N287" s="235"/>
      <c r="O287" s="235"/>
      <c r="P287" s="235"/>
      <c r="Q287" s="236"/>
      <c r="R287" s="236"/>
      <c r="S287" s="237">
        <v>1998</v>
      </c>
      <c r="T287" s="236"/>
      <c r="U287" s="236"/>
      <c r="V287" s="236"/>
      <c r="W287" s="236"/>
      <c r="X287" s="235"/>
      <c r="Y287" s="231"/>
      <c r="Z287" s="231"/>
      <c r="AA287" s="236"/>
      <c r="AB287" s="236"/>
      <c r="AC287" s="236"/>
      <c r="AD287" s="236"/>
      <c r="AE287" s="236"/>
      <c r="AF287" s="236"/>
      <c r="AG287" s="236"/>
      <c r="AH287" s="236"/>
      <c r="AI287" s="236"/>
      <c r="AJ287" s="236"/>
      <c r="AK287" s="236"/>
      <c r="AL287" s="236"/>
      <c r="AM287" s="236"/>
      <c r="AN287" s="236"/>
      <c r="AO287" s="236"/>
      <c r="AP287" s="236"/>
      <c r="AQ287" s="236"/>
      <c r="AR287" s="236"/>
      <c r="AS287" s="236"/>
      <c r="AT287" s="236"/>
      <c r="AU287" s="236"/>
      <c r="AV287" s="236"/>
    </row>
    <row r="288" spans="1:48" s="50" customFormat="1" ht="24" hidden="1" customHeight="1">
      <c r="A288" s="238"/>
      <c r="B288" s="242"/>
      <c r="C288" s="231" t="s">
        <v>8003</v>
      </c>
      <c r="D288" s="231" t="s">
        <v>15126</v>
      </c>
      <c r="E288" s="231" t="s">
        <v>8003</v>
      </c>
      <c r="F288" s="232"/>
      <c r="G288" s="231" t="s">
        <v>12537</v>
      </c>
      <c r="H288" s="235">
        <v>8705</v>
      </c>
      <c r="I288" s="235"/>
      <c r="J288" s="235"/>
      <c r="K288" s="235"/>
      <c r="L288" s="235"/>
      <c r="M288" s="235">
        <v>4</v>
      </c>
      <c r="N288" s="235"/>
      <c r="O288" s="235"/>
      <c r="P288" s="235"/>
      <c r="Q288" s="236"/>
      <c r="R288" s="236"/>
      <c r="S288" s="237">
        <v>1998</v>
      </c>
      <c r="T288" s="236"/>
      <c r="U288" s="236"/>
      <c r="V288" s="236"/>
      <c r="W288" s="236"/>
      <c r="X288" s="235"/>
      <c r="Y288" s="231"/>
      <c r="Z288" s="231"/>
      <c r="AA288" s="236"/>
      <c r="AB288" s="236"/>
      <c r="AC288" s="236"/>
      <c r="AD288" s="236"/>
      <c r="AE288" s="236"/>
      <c r="AF288" s="236"/>
      <c r="AG288" s="236"/>
      <c r="AH288" s="236"/>
      <c r="AI288" s="236"/>
      <c r="AJ288" s="236"/>
      <c r="AK288" s="236"/>
      <c r="AL288" s="236"/>
      <c r="AM288" s="236"/>
      <c r="AN288" s="236"/>
      <c r="AO288" s="236"/>
      <c r="AP288" s="236"/>
      <c r="AQ288" s="236"/>
      <c r="AR288" s="236"/>
      <c r="AS288" s="236"/>
      <c r="AT288" s="236"/>
      <c r="AU288" s="236"/>
      <c r="AV288" s="236"/>
    </row>
    <row r="289" spans="1:48" s="50" customFormat="1" ht="24" hidden="1" customHeight="1">
      <c r="A289" s="238"/>
      <c r="B289" s="242"/>
      <c r="C289" s="231" t="s">
        <v>8007</v>
      </c>
      <c r="D289" s="231" t="s">
        <v>8964</v>
      </c>
      <c r="E289" s="231" t="s">
        <v>8007</v>
      </c>
      <c r="F289" s="232"/>
      <c r="G289" s="231" t="s">
        <v>8007</v>
      </c>
      <c r="H289" s="235">
        <v>20322</v>
      </c>
      <c r="I289" s="235">
        <v>165.2</v>
      </c>
      <c r="J289" s="235">
        <v>165.2</v>
      </c>
      <c r="K289" s="235">
        <v>145</v>
      </c>
      <c r="L289" s="235">
        <v>80</v>
      </c>
      <c r="M289" s="235">
        <v>28</v>
      </c>
      <c r="N289" s="235">
        <v>20464</v>
      </c>
      <c r="O289" s="235">
        <v>50</v>
      </c>
      <c r="P289" s="235">
        <v>100</v>
      </c>
      <c r="Q289" s="236" t="s">
        <v>465</v>
      </c>
      <c r="R289" s="236"/>
      <c r="S289" s="237">
        <v>2007</v>
      </c>
      <c r="T289" s="236">
        <v>30000000</v>
      </c>
      <c r="U289" s="236"/>
      <c r="V289" s="236">
        <v>61000000</v>
      </c>
      <c r="W289" s="236"/>
      <c r="X289" s="235">
        <v>213</v>
      </c>
      <c r="Y289" s="231"/>
      <c r="Z289" s="231"/>
      <c r="AA289" s="236"/>
      <c r="AB289" s="236"/>
      <c r="AC289" s="236"/>
      <c r="AD289" s="236"/>
      <c r="AE289" s="236"/>
      <c r="AF289" s="236"/>
      <c r="AG289" s="236"/>
      <c r="AH289" s="236"/>
      <c r="AI289" s="236"/>
      <c r="AJ289" s="236"/>
      <c r="AK289" s="236"/>
      <c r="AL289" s="236"/>
      <c r="AM289" s="236"/>
      <c r="AN289" s="236"/>
      <c r="AO289" s="236"/>
      <c r="AP289" s="236"/>
      <c r="AQ289" s="236"/>
      <c r="AR289" s="236"/>
      <c r="AS289" s="236"/>
      <c r="AT289" s="236"/>
      <c r="AU289" s="236"/>
      <c r="AV289" s="236"/>
    </row>
    <row r="290" spans="1:48" s="50" customFormat="1" ht="24" hidden="1" customHeight="1">
      <c r="A290" s="238"/>
      <c r="B290" s="242"/>
      <c r="C290" s="231" t="s">
        <v>8007</v>
      </c>
      <c r="D290" s="231" t="s">
        <v>8965</v>
      </c>
      <c r="E290" s="231" t="s">
        <v>8007</v>
      </c>
      <c r="F290" s="232"/>
      <c r="G290" s="231" t="s">
        <v>8007</v>
      </c>
      <c r="H290" s="235">
        <v>17245</v>
      </c>
      <c r="I290" s="235">
        <v>235.5</v>
      </c>
      <c r="J290" s="235">
        <v>235.5</v>
      </c>
      <c r="K290" s="235">
        <v>145</v>
      </c>
      <c r="L290" s="235">
        <v>24</v>
      </c>
      <c r="M290" s="235">
        <v>21</v>
      </c>
      <c r="N290" s="235">
        <v>3480</v>
      </c>
      <c r="O290" s="235"/>
      <c r="P290" s="235"/>
      <c r="Q290" s="236"/>
      <c r="R290" s="236"/>
      <c r="S290" s="237">
        <v>2014</v>
      </c>
      <c r="T290" s="236"/>
      <c r="U290" s="236"/>
      <c r="V290" s="236"/>
      <c r="W290" s="236"/>
      <c r="X290" s="235">
        <v>350</v>
      </c>
      <c r="Y290" s="231"/>
      <c r="Z290" s="231"/>
      <c r="AA290" s="236"/>
      <c r="AB290" s="236"/>
      <c r="AC290" s="236"/>
      <c r="AD290" s="236"/>
      <c r="AE290" s="236"/>
      <c r="AF290" s="236"/>
      <c r="AG290" s="236"/>
      <c r="AH290" s="236"/>
      <c r="AI290" s="236"/>
      <c r="AJ290" s="236"/>
      <c r="AK290" s="236"/>
      <c r="AL290" s="236"/>
      <c r="AM290" s="236"/>
      <c r="AN290" s="236"/>
      <c r="AO290" s="236"/>
      <c r="AP290" s="236"/>
      <c r="AQ290" s="236"/>
      <c r="AR290" s="236"/>
      <c r="AS290" s="236"/>
      <c r="AT290" s="236"/>
      <c r="AU290" s="236"/>
      <c r="AV290" s="236"/>
    </row>
    <row r="291" spans="1:48" s="50" customFormat="1" ht="24" hidden="1" customHeight="1">
      <c r="A291" s="238"/>
      <c r="B291" s="242"/>
      <c r="C291" s="231" t="s">
        <v>716</v>
      </c>
      <c r="D291" s="231" t="s">
        <v>8966</v>
      </c>
      <c r="E291" s="231" t="s">
        <v>716</v>
      </c>
      <c r="F291" s="232" t="s">
        <v>717</v>
      </c>
      <c r="G291" s="231" t="s">
        <v>716</v>
      </c>
      <c r="H291" s="235">
        <v>3000</v>
      </c>
      <c r="I291" s="235">
        <v>117</v>
      </c>
      <c r="J291" s="235">
        <v>234</v>
      </c>
      <c r="K291" s="235">
        <v>145</v>
      </c>
      <c r="L291" s="235">
        <v>1</v>
      </c>
      <c r="M291" s="235">
        <v>21</v>
      </c>
      <c r="N291" s="235">
        <v>1742</v>
      </c>
      <c r="O291" s="235"/>
      <c r="P291" s="235">
        <v>200</v>
      </c>
      <c r="Q291" s="236"/>
      <c r="R291" s="236" t="s">
        <v>466</v>
      </c>
      <c r="S291" s="237">
        <v>1995</v>
      </c>
      <c r="T291" s="236">
        <v>60</v>
      </c>
      <c r="U291" s="236"/>
      <c r="V291" s="236"/>
      <c r="W291" s="236"/>
      <c r="X291" s="235">
        <v>60</v>
      </c>
      <c r="Y291" s="231"/>
      <c r="Z291" s="231"/>
      <c r="AA291" s="236"/>
      <c r="AB291" s="236"/>
      <c r="AC291" s="236"/>
      <c r="AD291" s="236"/>
      <c r="AE291" s="236"/>
      <c r="AF291" s="236"/>
      <c r="AG291" s="236"/>
      <c r="AH291" s="236"/>
      <c r="AI291" s="236"/>
      <c r="AJ291" s="236"/>
      <c r="AK291" s="236"/>
      <c r="AL291" s="236"/>
      <c r="AM291" s="236"/>
      <c r="AN291" s="236"/>
      <c r="AO291" s="236"/>
      <c r="AP291" s="236"/>
      <c r="AQ291" s="236"/>
      <c r="AR291" s="236"/>
      <c r="AS291" s="236"/>
      <c r="AT291" s="236"/>
      <c r="AU291" s="236"/>
      <c r="AV291" s="236"/>
    </row>
    <row r="292" spans="1:48" s="50" customFormat="1" ht="24" hidden="1" customHeight="1">
      <c r="A292" s="163"/>
      <c r="B292" s="242"/>
      <c r="C292" s="231" t="s">
        <v>716</v>
      </c>
      <c r="D292" s="231" t="s">
        <v>3196</v>
      </c>
      <c r="E292" s="231" t="s">
        <v>716</v>
      </c>
      <c r="F292" s="232" t="s">
        <v>717</v>
      </c>
      <c r="G292" s="231" t="s">
        <v>716</v>
      </c>
      <c r="H292" s="235">
        <v>5654</v>
      </c>
      <c r="I292" s="235">
        <v>200</v>
      </c>
      <c r="J292" s="235">
        <v>200</v>
      </c>
      <c r="K292" s="235">
        <v>145</v>
      </c>
      <c r="L292" s="235"/>
      <c r="M292" s="235">
        <v>15</v>
      </c>
      <c r="N292" s="235"/>
      <c r="O292" s="235"/>
      <c r="P292" s="235">
        <v>150</v>
      </c>
      <c r="Q292" s="236"/>
      <c r="R292" s="236" t="s">
        <v>466</v>
      </c>
      <c r="S292" s="237">
        <v>2015</v>
      </c>
      <c r="T292" s="236">
        <v>60</v>
      </c>
      <c r="U292" s="236"/>
      <c r="V292" s="236"/>
      <c r="W292" s="236"/>
      <c r="X292" s="235">
        <v>50</v>
      </c>
      <c r="Y292" s="231"/>
      <c r="Z292" s="231"/>
      <c r="AA292" s="236"/>
      <c r="AB292" s="236"/>
      <c r="AC292" s="236"/>
      <c r="AD292" s="236"/>
      <c r="AE292" s="236"/>
      <c r="AF292" s="236"/>
      <c r="AG292" s="236"/>
      <c r="AH292" s="236"/>
      <c r="AI292" s="236"/>
      <c r="AJ292" s="236"/>
      <c r="AK292" s="236"/>
      <c r="AL292" s="236"/>
      <c r="AM292" s="236"/>
      <c r="AN292" s="236"/>
      <c r="AO292" s="236"/>
      <c r="AP292" s="236"/>
      <c r="AQ292" s="236"/>
      <c r="AR292" s="236"/>
      <c r="AS292" s="236"/>
      <c r="AT292" s="236"/>
      <c r="AU292" s="236"/>
      <c r="AV292" s="236"/>
    </row>
    <row r="293" spans="1:48" s="50" customFormat="1" ht="24" hidden="1" customHeight="1">
      <c r="A293" s="296"/>
      <c r="B293" s="242"/>
      <c r="C293" s="231" t="s">
        <v>2074</v>
      </c>
      <c r="D293" s="231" t="s">
        <v>8967</v>
      </c>
      <c r="E293" s="231" t="s">
        <v>2074</v>
      </c>
      <c r="F293" s="232" t="s">
        <v>8968</v>
      </c>
      <c r="G293" s="231" t="s">
        <v>8969</v>
      </c>
      <c r="H293" s="235">
        <v>7420</v>
      </c>
      <c r="I293" s="235">
        <v>604</v>
      </c>
      <c r="J293" s="235">
        <v>469</v>
      </c>
      <c r="K293" s="235">
        <v>145</v>
      </c>
      <c r="L293" s="235">
        <v>32</v>
      </c>
      <c r="M293" s="235">
        <v>28</v>
      </c>
      <c r="N293" s="235">
        <v>5655</v>
      </c>
      <c r="O293" s="236"/>
      <c r="P293" s="236"/>
      <c r="Q293" s="236"/>
      <c r="R293" s="236"/>
      <c r="S293" s="237">
        <v>2008</v>
      </c>
      <c r="T293" s="236">
        <v>92</v>
      </c>
      <c r="U293" s="236"/>
      <c r="V293" s="236"/>
      <c r="W293" s="236"/>
      <c r="X293" s="235">
        <v>900</v>
      </c>
      <c r="Y293" s="231"/>
      <c r="Z293" s="231"/>
      <c r="AA293" s="236"/>
      <c r="AB293" s="236"/>
      <c r="AC293" s="236"/>
      <c r="AD293" s="236"/>
      <c r="AE293" s="236"/>
      <c r="AF293" s="236"/>
      <c r="AG293" s="236"/>
      <c r="AH293" s="236"/>
      <c r="AI293" s="236"/>
      <c r="AJ293" s="236"/>
      <c r="AK293" s="236"/>
      <c r="AL293" s="236"/>
      <c r="AM293" s="236"/>
      <c r="AN293" s="236"/>
      <c r="AO293" s="236"/>
      <c r="AP293" s="236"/>
      <c r="AQ293" s="236"/>
      <c r="AR293" s="236"/>
      <c r="AS293" s="236"/>
      <c r="AT293" s="236"/>
      <c r="AU293" s="236"/>
      <c r="AV293" s="231"/>
    </row>
    <row r="294" spans="1:48" s="50" customFormat="1" ht="24" hidden="1" customHeight="1">
      <c r="A294" s="296"/>
      <c r="B294" s="265"/>
      <c r="C294" s="231" t="s">
        <v>8021</v>
      </c>
      <c r="D294" s="231" t="s">
        <v>8970</v>
      </c>
      <c r="E294" s="231" t="s">
        <v>8021</v>
      </c>
      <c r="F294" s="232"/>
      <c r="G294" s="231" t="s">
        <v>8971</v>
      </c>
      <c r="H294" s="235">
        <v>4160</v>
      </c>
      <c r="I294" s="235">
        <v>231</v>
      </c>
      <c r="J294" s="235">
        <v>324</v>
      </c>
      <c r="K294" s="235">
        <v>145</v>
      </c>
      <c r="L294" s="235">
        <v>20</v>
      </c>
      <c r="M294" s="235">
        <v>2</v>
      </c>
      <c r="N294" s="235">
        <v>1652</v>
      </c>
      <c r="O294" s="235"/>
      <c r="P294" s="235"/>
      <c r="Q294" s="236"/>
      <c r="R294" s="236"/>
      <c r="S294" s="237">
        <v>1995</v>
      </c>
      <c r="T294" s="236">
        <v>150</v>
      </c>
      <c r="U294" s="236"/>
      <c r="V294" s="236"/>
      <c r="W294" s="236"/>
      <c r="X294" s="235">
        <v>230</v>
      </c>
      <c r="Y294" s="231"/>
      <c r="Z294" s="231"/>
      <c r="AA294" s="236"/>
      <c r="AB294" s="236"/>
      <c r="AC294" s="236"/>
      <c r="AD294" s="236"/>
      <c r="AE294" s="236"/>
      <c r="AF294" s="236"/>
      <c r="AG294" s="236"/>
      <c r="AH294" s="236"/>
      <c r="AI294" s="236"/>
      <c r="AJ294" s="236"/>
      <c r="AK294" s="236"/>
      <c r="AL294" s="236"/>
      <c r="AM294" s="236"/>
      <c r="AN294" s="236"/>
      <c r="AO294" s="236"/>
      <c r="AP294" s="236"/>
      <c r="AQ294" s="236"/>
      <c r="AR294" s="236"/>
      <c r="AS294" s="236"/>
      <c r="AT294" s="236"/>
      <c r="AU294" s="236"/>
      <c r="AV294" s="236"/>
    </row>
    <row r="295" spans="1:48" s="50" customFormat="1" ht="24" hidden="1" customHeight="1">
      <c r="A295" s="296" t="s">
        <v>91</v>
      </c>
      <c r="B295" s="242"/>
      <c r="C295" s="231" t="s">
        <v>8021</v>
      </c>
      <c r="D295" s="231" t="s">
        <v>8972</v>
      </c>
      <c r="E295" s="231" t="s">
        <v>8021</v>
      </c>
      <c r="F295" s="231"/>
      <c r="G295" s="231" t="s">
        <v>8973</v>
      </c>
      <c r="H295" s="235">
        <v>10283</v>
      </c>
      <c r="I295" s="235">
        <v>248</v>
      </c>
      <c r="J295" s="235">
        <v>215</v>
      </c>
      <c r="K295" s="235">
        <v>145</v>
      </c>
      <c r="L295" s="235">
        <v>20</v>
      </c>
      <c r="M295" s="235">
        <v>2</v>
      </c>
      <c r="N295" s="235">
        <v>4000</v>
      </c>
      <c r="O295" s="235"/>
      <c r="P295" s="235"/>
      <c r="Q295" s="236"/>
      <c r="R295" s="236"/>
      <c r="S295" s="237">
        <v>2003</v>
      </c>
      <c r="T295" s="236">
        <v>102</v>
      </c>
      <c r="U295" s="236">
        <v>200</v>
      </c>
      <c r="V295" s="236"/>
      <c r="W295" s="236"/>
      <c r="X295" s="235">
        <v>358</v>
      </c>
      <c r="Y295" s="231"/>
      <c r="Z295" s="231"/>
      <c r="AA295" s="236"/>
      <c r="AB295" s="236"/>
      <c r="AC295" s="236"/>
      <c r="AD295" s="236"/>
      <c r="AE295" s="236"/>
      <c r="AF295" s="236"/>
      <c r="AG295" s="236"/>
      <c r="AH295" s="236"/>
      <c r="AI295" s="236"/>
      <c r="AJ295" s="236"/>
      <c r="AK295" s="236"/>
      <c r="AL295" s="236"/>
      <c r="AM295" s="236"/>
      <c r="AN295" s="236"/>
      <c r="AO295" s="236"/>
      <c r="AP295" s="236"/>
      <c r="AQ295" s="236"/>
      <c r="AR295" s="236"/>
      <c r="AS295" s="236"/>
      <c r="AT295" s="236"/>
      <c r="AU295" s="236"/>
      <c r="AV295" s="236"/>
    </row>
    <row r="296" spans="1:48" s="50" customFormat="1" ht="24" hidden="1" customHeight="1">
      <c r="A296" s="296"/>
      <c r="B296" s="242"/>
      <c r="C296" s="231" t="s">
        <v>8021</v>
      </c>
      <c r="D296" s="231" t="s">
        <v>15127</v>
      </c>
      <c r="E296" s="231" t="s">
        <v>8021</v>
      </c>
      <c r="F296" s="231"/>
      <c r="G296" s="231" t="s">
        <v>15128</v>
      </c>
      <c r="H296" s="235">
        <v>8313</v>
      </c>
      <c r="I296" s="235">
        <v>181.61</v>
      </c>
      <c r="J296" s="235">
        <v>151.19999999999999</v>
      </c>
      <c r="K296" s="235">
        <v>140</v>
      </c>
      <c r="L296" s="235">
        <v>20</v>
      </c>
      <c r="M296" s="235">
        <v>3</v>
      </c>
      <c r="N296" s="235">
        <v>4000</v>
      </c>
      <c r="O296" s="235"/>
      <c r="P296" s="235"/>
      <c r="Q296" s="236"/>
      <c r="R296" s="236"/>
      <c r="S296" s="237">
        <v>2011</v>
      </c>
      <c r="T296" s="236"/>
      <c r="U296" s="236"/>
      <c r="V296" s="236"/>
      <c r="W296" s="236"/>
      <c r="X296" s="235">
        <v>186</v>
      </c>
      <c r="Y296" s="231"/>
      <c r="Z296" s="231"/>
      <c r="AA296" s="236"/>
      <c r="AB296" s="236"/>
      <c r="AC296" s="236"/>
      <c r="AD296" s="236"/>
      <c r="AE296" s="236"/>
      <c r="AF296" s="236"/>
      <c r="AG296" s="236"/>
      <c r="AH296" s="236"/>
      <c r="AI296" s="236"/>
      <c r="AJ296" s="236"/>
      <c r="AK296" s="236"/>
      <c r="AL296" s="236"/>
      <c r="AM296" s="236"/>
      <c r="AN296" s="236"/>
      <c r="AO296" s="236"/>
      <c r="AP296" s="236"/>
      <c r="AQ296" s="236"/>
      <c r="AR296" s="236"/>
      <c r="AS296" s="236"/>
      <c r="AT296" s="236"/>
      <c r="AU296" s="236"/>
      <c r="AV296" s="236"/>
    </row>
    <row r="297" spans="1:48" s="50" customFormat="1" ht="24" hidden="1" customHeight="1">
      <c r="A297" s="296"/>
      <c r="B297" s="239" t="s">
        <v>2270</v>
      </c>
      <c r="C297" s="231" t="s">
        <v>2298</v>
      </c>
      <c r="D297" s="246">
        <f>COUNTA(D298:D302)</f>
        <v>5</v>
      </c>
      <c r="E297" s="236"/>
      <c r="F297" s="247"/>
      <c r="G297" s="236"/>
      <c r="H297" s="235">
        <f>SUM(H298:H302)</f>
        <v>21969</v>
      </c>
      <c r="I297" s="235">
        <f t="shared" ref="I297:J297" si="3">SUM(I298:I302)</f>
        <v>1185</v>
      </c>
      <c r="J297" s="235">
        <f t="shared" si="3"/>
        <v>1017</v>
      </c>
      <c r="K297" s="235"/>
      <c r="L297" s="235"/>
      <c r="M297" s="235"/>
      <c r="N297" s="235"/>
      <c r="O297" s="235"/>
      <c r="P297" s="235"/>
      <c r="Q297" s="236"/>
      <c r="R297" s="236"/>
      <c r="S297" s="237"/>
      <c r="T297" s="236"/>
      <c r="U297" s="236"/>
      <c r="V297" s="236"/>
      <c r="W297" s="236"/>
      <c r="X297" s="235"/>
      <c r="Y297" s="231"/>
      <c r="Z297" s="231"/>
      <c r="AA297" s="236"/>
      <c r="AB297" s="236"/>
      <c r="AC297" s="236"/>
      <c r="AD297" s="236"/>
      <c r="AE297" s="236"/>
      <c r="AF297" s="236"/>
      <c r="AG297" s="236"/>
      <c r="AH297" s="236"/>
      <c r="AI297" s="236"/>
      <c r="AJ297" s="236"/>
      <c r="AK297" s="236"/>
      <c r="AL297" s="236"/>
      <c r="AM297" s="236"/>
      <c r="AN297" s="236"/>
      <c r="AO297" s="236"/>
      <c r="AP297" s="236"/>
      <c r="AQ297" s="236"/>
      <c r="AR297" s="236"/>
      <c r="AS297" s="236"/>
      <c r="AT297" s="236"/>
      <c r="AU297" s="236"/>
      <c r="AV297" s="236"/>
    </row>
    <row r="298" spans="1:48" s="50" customFormat="1" ht="24" hidden="1" customHeight="1">
      <c r="A298" s="296"/>
      <c r="B298" s="265"/>
      <c r="C298" s="231" t="s">
        <v>8997</v>
      </c>
      <c r="D298" s="231" t="s">
        <v>10189</v>
      </c>
      <c r="E298" s="231" t="s">
        <v>8999</v>
      </c>
      <c r="F298" s="232" t="s">
        <v>9000</v>
      </c>
      <c r="G298" s="231" t="s">
        <v>9001</v>
      </c>
      <c r="H298" s="235">
        <v>5940</v>
      </c>
      <c r="I298" s="235">
        <v>151</v>
      </c>
      <c r="J298" s="235">
        <v>151</v>
      </c>
      <c r="K298" s="235">
        <v>145</v>
      </c>
      <c r="L298" s="235">
        <v>25</v>
      </c>
      <c r="M298" s="235">
        <v>3</v>
      </c>
      <c r="N298" s="235">
        <v>4350</v>
      </c>
      <c r="O298" s="235"/>
      <c r="P298" s="235">
        <v>100</v>
      </c>
      <c r="Q298" s="236"/>
      <c r="R298" s="236"/>
      <c r="S298" s="237">
        <v>1985</v>
      </c>
      <c r="T298" s="236" t="s">
        <v>10190</v>
      </c>
      <c r="U298" s="236"/>
      <c r="V298" s="236"/>
      <c r="W298" s="236"/>
      <c r="X298" s="235">
        <v>32</v>
      </c>
      <c r="Y298" s="231">
        <v>2002</v>
      </c>
      <c r="Z298" s="231"/>
      <c r="AA298" s="236"/>
      <c r="AB298" s="236"/>
      <c r="AC298" s="236"/>
      <c r="AD298" s="236"/>
      <c r="AE298" s="236"/>
      <c r="AF298" s="236"/>
      <c r="AG298" s="236"/>
      <c r="AH298" s="236"/>
      <c r="AI298" s="236"/>
      <c r="AJ298" s="236"/>
      <c r="AK298" s="236"/>
      <c r="AL298" s="236"/>
      <c r="AM298" s="236"/>
      <c r="AN298" s="236"/>
      <c r="AO298" s="236"/>
      <c r="AP298" s="236"/>
      <c r="AQ298" s="236"/>
      <c r="AR298" s="236"/>
      <c r="AS298" s="236"/>
      <c r="AT298" s="236"/>
      <c r="AU298" s="236"/>
      <c r="AV298" s="236"/>
    </row>
    <row r="299" spans="1:48" s="50" customFormat="1" ht="24" hidden="1" customHeight="1">
      <c r="A299" s="296"/>
      <c r="B299" s="265"/>
      <c r="C299" s="231" t="s">
        <v>9012</v>
      </c>
      <c r="D299" s="231" t="s">
        <v>15540</v>
      </c>
      <c r="E299" s="231" t="s">
        <v>8999</v>
      </c>
      <c r="F299" s="315" t="s">
        <v>9013</v>
      </c>
      <c r="G299" s="231" t="s">
        <v>9014</v>
      </c>
      <c r="H299" s="235">
        <v>10440</v>
      </c>
      <c r="I299" s="235">
        <v>504</v>
      </c>
      <c r="J299" s="235">
        <v>336</v>
      </c>
      <c r="K299" s="235">
        <v>145</v>
      </c>
      <c r="L299" s="235">
        <v>44</v>
      </c>
      <c r="M299" s="235">
        <v>30</v>
      </c>
      <c r="N299" s="235">
        <v>6380</v>
      </c>
      <c r="O299" s="235">
        <v>254</v>
      </c>
      <c r="P299" s="235">
        <v>254</v>
      </c>
      <c r="Q299" s="236" t="s">
        <v>465</v>
      </c>
      <c r="R299" s="236" t="s">
        <v>324</v>
      </c>
      <c r="S299" s="237">
        <v>1998</v>
      </c>
      <c r="T299" s="236" t="s">
        <v>9075</v>
      </c>
      <c r="U299" s="236" t="s">
        <v>9075</v>
      </c>
      <c r="V299" s="236" t="s">
        <v>643</v>
      </c>
      <c r="W299" s="236"/>
      <c r="X299" s="235">
        <v>1200</v>
      </c>
      <c r="Y299" s="231"/>
      <c r="Z299" s="231"/>
      <c r="AA299" s="236"/>
      <c r="AB299" s="236"/>
      <c r="AC299" s="236"/>
      <c r="AD299" s="236"/>
      <c r="AE299" s="236"/>
      <c r="AF299" s="236" t="s">
        <v>10191</v>
      </c>
      <c r="AG299" s="236"/>
      <c r="AH299" s="236"/>
      <c r="AI299" s="236"/>
      <c r="AJ299" s="236"/>
      <c r="AK299" s="236"/>
      <c r="AL299" s="236"/>
      <c r="AM299" s="236"/>
      <c r="AN299" s="236"/>
      <c r="AO299" s="236"/>
      <c r="AP299" s="236"/>
      <c r="AQ299" s="236"/>
      <c r="AR299" s="236"/>
      <c r="AS299" s="236"/>
      <c r="AT299" s="236"/>
      <c r="AU299" s="236"/>
      <c r="AV299" s="236"/>
    </row>
    <row r="300" spans="1:48" s="50" customFormat="1" ht="24" hidden="1" customHeight="1">
      <c r="A300" s="296"/>
      <c r="B300" s="265"/>
      <c r="C300" s="231" t="s">
        <v>9012</v>
      </c>
      <c r="D300" s="231" t="s">
        <v>15541</v>
      </c>
      <c r="E300" s="231" t="s">
        <v>8999</v>
      </c>
      <c r="F300" s="232"/>
      <c r="G300" s="231" t="s">
        <v>9014</v>
      </c>
      <c r="H300" s="235">
        <v>5344</v>
      </c>
      <c r="I300" s="235">
        <v>202</v>
      </c>
      <c r="J300" s="235">
        <v>202</v>
      </c>
      <c r="K300" s="235">
        <v>145</v>
      </c>
      <c r="L300" s="235">
        <v>22</v>
      </c>
      <c r="M300" s="235">
        <v>21</v>
      </c>
      <c r="N300" s="235">
        <v>3190</v>
      </c>
      <c r="O300" s="235">
        <v>100</v>
      </c>
      <c r="P300" s="235">
        <v>100</v>
      </c>
      <c r="Q300" s="236"/>
      <c r="R300" s="236"/>
      <c r="S300" s="237">
        <v>2010</v>
      </c>
      <c r="T300" s="236"/>
      <c r="U300" s="236"/>
      <c r="V300" s="236"/>
      <c r="W300" s="236"/>
      <c r="X300" s="235">
        <v>154</v>
      </c>
      <c r="Y300" s="231"/>
      <c r="Z300" s="231"/>
      <c r="AA300" s="236"/>
      <c r="AB300" s="236"/>
      <c r="AC300" s="236"/>
      <c r="AD300" s="236"/>
      <c r="AE300" s="236"/>
      <c r="AF300" s="236"/>
      <c r="AG300" s="236"/>
      <c r="AH300" s="236"/>
      <c r="AI300" s="236"/>
      <c r="AJ300" s="236"/>
      <c r="AK300" s="236"/>
      <c r="AL300" s="236"/>
      <c r="AM300" s="236"/>
      <c r="AN300" s="236"/>
      <c r="AO300" s="236"/>
      <c r="AP300" s="236"/>
      <c r="AQ300" s="236"/>
      <c r="AR300" s="236"/>
      <c r="AS300" s="236"/>
      <c r="AT300" s="236"/>
      <c r="AU300" s="236"/>
      <c r="AV300" s="236"/>
    </row>
    <row r="301" spans="1:48" s="50" customFormat="1" ht="24" hidden="1" customHeight="1">
      <c r="A301" s="296"/>
      <c r="B301" s="265"/>
      <c r="C301" s="231" t="s">
        <v>9012</v>
      </c>
      <c r="D301" s="231" t="s">
        <v>15542</v>
      </c>
      <c r="E301" s="231" t="s">
        <v>8999</v>
      </c>
      <c r="F301" s="315" t="s">
        <v>9013</v>
      </c>
      <c r="G301" s="231" t="s">
        <v>15543</v>
      </c>
      <c r="H301" s="235"/>
      <c r="I301" s="235">
        <v>202</v>
      </c>
      <c r="J301" s="235">
        <v>202</v>
      </c>
      <c r="K301" s="235">
        <v>145</v>
      </c>
      <c r="L301" s="235">
        <v>22</v>
      </c>
      <c r="M301" s="235">
        <v>21</v>
      </c>
      <c r="N301" s="235">
        <v>3190</v>
      </c>
      <c r="O301" s="235">
        <v>100</v>
      </c>
      <c r="P301" s="235">
        <v>100</v>
      </c>
      <c r="Q301" s="236"/>
      <c r="R301" s="236" t="s">
        <v>324</v>
      </c>
      <c r="S301" s="237">
        <v>2010</v>
      </c>
      <c r="T301" s="236" t="s">
        <v>9075</v>
      </c>
      <c r="U301" s="236" t="s">
        <v>9075</v>
      </c>
      <c r="V301" s="236" t="s">
        <v>643</v>
      </c>
      <c r="W301" s="236"/>
      <c r="X301" s="235">
        <v>84</v>
      </c>
      <c r="Y301" s="231"/>
      <c r="Z301" s="231"/>
      <c r="AA301" s="236"/>
      <c r="AB301" s="236"/>
      <c r="AC301" s="236"/>
      <c r="AD301" s="236"/>
      <c r="AE301" s="236"/>
      <c r="AF301" s="236" t="s">
        <v>10191</v>
      </c>
      <c r="AG301" s="236"/>
      <c r="AH301" s="236"/>
      <c r="AI301" s="236"/>
      <c r="AJ301" s="236"/>
      <c r="AK301" s="236"/>
      <c r="AL301" s="236"/>
      <c r="AM301" s="236"/>
      <c r="AN301" s="236"/>
      <c r="AO301" s="236"/>
      <c r="AP301" s="236"/>
      <c r="AQ301" s="236"/>
      <c r="AR301" s="236"/>
      <c r="AS301" s="236"/>
      <c r="AT301" s="236"/>
      <c r="AU301" s="236"/>
      <c r="AV301" s="236"/>
    </row>
    <row r="302" spans="1:48" s="50" customFormat="1" ht="24" hidden="1" customHeight="1">
      <c r="A302" s="296"/>
      <c r="B302" s="312"/>
      <c r="C302" s="231" t="s">
        <v>9012</v>
      </c>
      <c r="D302" s="231" t="s">
        <v>15544</v>
      </c>
      <c r="E302" s="231" t="s">
        <v>8999</v>
      </c>
      <c r="F302" s="315" t="s">
        <v>9013</v>
      </c>
      <c r="G302" s="231" t="s">
        <v>9014</v>
      </c>
      <c r="H302" s="235">
        <v>245</v>
      </c>
      <c r="I302" s="235">
        <v>126</v>
      </c>
      <c r="J302" s="235">
        <v>126</v>
      </c>
      <c r="K302" s="235">
        <v>145</v>
      </c>
      <c r="L302" s="235">
        <v>16</v>
      </c>
      <c r="M302" s="235">
        <v>15</v>
      </c>
      <c r="N302" s="235">
        <v>3132</v>
      </c>
      <c r="O302" s="235">
        <v>100</v>
      </c>
      <c r="P302" s="235">
        <v>100</v>
      </c>
      <c r="Q302" s="236"/>
      <c r="R302" s="236" t="s">
        <v>324</v>
      </c>
      <c r="S302" s="237">
        <v>2002</v>
      </c>
      <c r="T302" s="236" t="s">
        <v>9075</v>
      </c>
      <c r="U302" s="236" t="s">
        <v>9075</v>
      </c>
      <c r="V302" s="236" t="s">
        <v>643</v>
      </c>
      <c r="W302" s="236"/>
      <c r="X302" s="235">
        <v>30</v>
      </c>
      <c r="Y302" s="231"/>
      <c r="Z302" s="231"/>
      <c r="AA302" s="236"/>
      <c r="AB302" s="236"/>
      <c r="AC302" s="236"/>
      <c r="AD302" s="236"/>
      <c r="AE302" s="236"/>
      <c r="AF302" s="236" t="s">
        <v>10191</v>
      </c>
      <c r="AG302" s="236"/>
      <c r="AH302" s="236"/>
      <c r="AI302" s="236"/>
      <c r="AJ302" s="236"/>
      <c r="AK302" s="236"/>
      <c r="AL302" s="236"/>
      <c r="AM302" s="236"/>
      <c r="AN302" s="236"/>
      <c r="AO302" s="236"/>
      <c r="AP302" s="236"/>
      <c r="AQ302" s="236"/>
      <c r="AR302" s="236"/>
      <c r="AS302" s="236"/>
      <c r="AT302" s="236"/>
      <c r="AU302" s="236"/>
      <c r="AV302" s="236"/>
    </row>
    <row r="303" spans="1:48">
      <c r="B303" s="316"/>
    </row>
  </sheetData>
  <autoFilter ref="A4:AV302">
    <filterColumn colId="1">
      <filters>
        <filter val="강원"/>
      </filters>
    </filterColumn>
  </autoFilter>
  <mergeCells count="23">
    <mergeCell ref="B1:D1"/>
    <mergeCell ref="AG3:AK3"/>
    <mergeCell ref="AA2:AF2"/>
    <mergeCell ref="AG2:AU2"/>
    <mergeCell ref="J2:J3"/>
    <mergeCell ref="K2:N2"/>
    <mergeCell ref="O2:R2"/>
    <mergeCell ref="AL3:AP3"/>
    <mergeCell ref="I2:I3"/>
    <mergeCell ref="E2:E3"/>
    <mergeCell ref="G2:G3"/>
    <mergeCell ref="H2:H3"/>
    <mergeCell ref="A2:A3"/>
    <mergeCell ref="B2:B3"/>
    <mergeCell ref="C2:C3"/>
    <mergeCell ref="D2:D3"/>
    <mergeCell ref="AV2:AV3"/>
    <mergeCell ref="S2:S3"/>
    <mergeCell ref="Y2:Z2"/>
    <mergeCell ref="AQ3:AU3"/>
    <mergeCell ref="AA3:AB3"/>
    <mergeCell ref="AC3:AE3"/>
    <mergeCell ref="T2:X3"/>
  </mergeCells>
  <phoneticPr fontId="2" type="noConversion"/>
  <hyperlinks>
    <hyperlink ref="F16" r:id="rId1" tooltip="http://www.stadium.busan.kr/"/>
    <hyperlink ref="F28" r:id="rId2"/>
    <hyperlink ref="F26" r:id="rId3"/>
    <hyperlink ref="F24" r:id="rId4"/>
    <hyperlink ref="F25" r:id="rId5"/>
    <hyperlink ref="F30" r:id="rId6"/>
    <hyperlink ref="F79" r:id="rId7" display="www.pyongta.go.kr"/>
    <hyperlink ref="F108" r:id="rId8"/>
    <hyperlink ref="F150" r:id="rId9" display="www.jincheon.go.kr"/>
    <hyperlink ref="F149" r:id="rId10"/>
    <hyperlink ref="F140" r:id="rId11"/>
    <hyperlink ref="F144" r:id="rId12"/>
    <hyperlink ref="F148" r:id="rId13"/>
    <hyperlink ref="F151" r:id="rId14" display="http://sahojeong.cbgs.net "/>
    <hyperlink ref="F145" r:id="rId15"/>
    <hyperlink ref="F146" r:id="rId16"/>
    <hyperlink ref="F167" r:id="rId17" display="leeky119@dangin.go.kr"/>
    <hyperlink ref="F166" r:id="rId18" display="leeky119@dangin.go.kr"/>
    <hyperlink ref="F165" r:id="rId19" display="leeky119@dangin.go.kr"/>
    <hyperlink ref="F164" r:id="rId20" display="leeky119@dangin.go.kr"/>
    <hyperlink ref="F154" r:id="rId21" display="http://webpage.nate.com/srch_webresult.asp?query=%C3%B5%BE%C8%BD%C3%BB%FD%C8%B0%C3%BC%C0%B0%C7%F9%C0%C7%C8%B8 in:www.ca-sports.net"/>
    <hyperlink ref="F182" r:id="rId22" display="www.egimje.net"/>
    <hyperlink ref="F181" r:id="rId23"/>
    <hyperlink ref="F233" r:id="rId24" display="www.gyeongju.gyeongbuk.kr"/>
    <hyperlink ref="F280" r:id="rId25" display="http://cng.go.kr"/>
    <hyperlink ref="F292" r:id="rId26"/>
    <hyperlink ref="F298" r:id="rId27" display="www.stadium.seoul.kr"/>
    <hyperlink ref="F152" r:id="rId28" display="www.es21.net"/>
  </hyperlinks>
  <printOptions horizontalCentered="1"/>
  <pageMargins left="0.78740157480314965" right="0.78740157480314965" top="0.98425196850393704" bottom="0.98425196850393704" header="0.51181102362204722" footer="0.51181102362204722"/>
  <pageSetup paperSize="9" scale="86" orientation="landscape" horizontalDpi="300" verticalDpi="300" r:id="rId29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 tint="-0.14999847407452621"/>
  </sheetPr>
  <dimension ref="A1:AY39"/>
  <sheetViews>
    <sheetView view="pageBreakPreview" zoomScale="115" zoomScaleNormal="100" zoomScaleSheetLayoutView="115" workbookViewId="0">
      <pane ySplit="6" topLeftCell="A7" activePane="bottomLeft" state="frozen"/>
      <selection activeCell="A17" sqref="A17:L17"/>
      <selection pane="bottomLeft" activeCell="J25" sqref="J25"/>
    </sheetView>
  </sheetViews>
  <sheetFormatPr defaultColWidth="8.88671875" defaultRowHeight="11.25"/>
  <cols>
    <col min="1" max="1" width="8" style="609" hidden="1" customWidth="1"/>
    <col min="2" max="2" width="3.77734375" style="316" customWidth="1"/>
    <col min="3" max="3" width="5.77734375" style="316" customWidth="1"/>
    <col min="4" max="4" width="14.109375" style="609" hidden="1" customWidth="1"/>
    <col min="5" max="5" width="13.33203125" style="974" customWidth="1"/>
    <col min="6" max="6" width="7.44140625" style="316" bestFit="1" customWidth="1"/>
    <col min="7" max="7" width="25.109375" style="316" hidden="1" customWidth="1"/>
    <col min="8" max="8" width="22.21875" style="316" hidden="1" customWidth="1"/>
    <col min="9" max="9" width="11.33203125" style="316" customWidth="1"/>
    <col min="10" max="10" width="7.109375" style="609" customWidth="1"/>
    <col min="11" max="12" width="6" style="609" customWidth="1"/>
    <col min="13" max="13" width="9.77734375" style="609" hidden="1" customWidth="1"/>
    <col min="14" max="14" width="3.77734375" style="609" customWidth="1"/>
    <col min="15" max="16" width="5.33203125" style="609" bestFit="1" customWidth="1"/>
    <col min="17" max="17" width="6.44140625" style="609" bestFit="1" customWidth="1"/>
    <col min="18" max="18" width="6.6640625" style="316" bestFit="1" customWidth="1"/>
    <col min="19" max="19" width="3.77734375" style="609" hidden="1" customWidth="1"/>
    <col min="20" max="22" width="4.77734375" style="609" hidden="1" customWidth="1"/>
    <col min="23" max="23" width="5.88671875" style="609" hidden="1" customWidth="1"/>
    <col min="24" max="24" width="7.44140625" style="609" customWidth="1"/>
    <col min="25" max="25" width="6.5546875" style="609" customWidth="1"/>
    <col min="26" max="26" width="6.33203125" style="316" bestFit="1" customWidth="1"/>
    <col min="27" max="27" width="13.6640625" style="609" hidden="1" customWidth="1"/>
    <col min="28" max="28" width="14.88671875" style="609" hidden="1" customWidth="1"/>
    <col min="29" max="29" width="4.77734375" style="316" bestFit="1" customWidth="1"/>
    <col min="30" max="30" width="8" style="609" hidden="1" customWidth="1"/>
    <col min="31" max="32" width="8.6640625" style="609" hidden="1" customWidth="1"/>
    <col min="33" max="33" width="8" style="609" hidden="1" customWidth="1"/>
    <col min="34" max="34" width="6.44140625" style="609" bestFit="1" customWidth="1"/>
    <col min="35" max="35" width="4" style="609" hidden="1" customWidth="1"/>
    <col min="36" max="36" width="3.33203125" style="609" hidden="1" customWidth="1"/>
    <col min="37" max="37" width="10.44140625" style="609" hidden="1" customWidth="1"/>
    <col min="38" max="39" width="5.77734375" style="609" hidden="1" customWidth="1"/>
    <col min="40" max="40" width="4.44140625" style="609" hidden="1" customWidth="1"/>
    <col min="41" max="41" width="5.77734375" style="609" hidden="1" customWidth="1"/>
    <col min="42" max="42" width="19.5546875" style="609" hidden="1" customWidth="1"/>
    <col min="43" max="43" width="4" style="609" hidden="1" customWidth="1"/>
    <col min="44" max="45" width="4.44140625" style="609" hidden="1" customWidth="1"/>
    <col min="46" max="47" width="7.109375" style="609" hidden="1" customWidth="1"/>
    <col min="48" max="50" width="4.44140625" style="609" hidden="1" customWidth="1"/>
    <col min="51" max="51" width="10.44140625" style="609" customWidth="1"/>
    <col min="52" max="16384" width="8.88671875" style="972"/>
  </cols>
  <sheetData>
    <row r="1" spans="1:51" ht="22.9" customHeight="1">
      <c r="B1" s="1836" t="s">
        <v>356</v>
      </c>
      <c r="C1" s="1836"/>
      <c r="D1" s="1836"/>
      <c r="E1" s="1836"/>
      <c r="Z1" s="1834" t="s">
        <v>259</v>
      </c>
      <c r="AA1" s="1834"/>
      <c r="AB1" s="1834"/>
      <c r="AC1" s="1834"/>
      <c r="AD1" s="1834"/>
      <c r="AE1" s="1834"/>
      <c r="AF1" s="1834"/>
      <c r="AG1" s="1834"/>
      <c r="AH1" s="1834"/>
      <c r="AI1" s="1834"/>
      <c r="AJ1" s="1834"/>
      <c r="AK1" s="1834"/>
      <c r="AL1" s="1834"/>
      <c r="AM1" s="1834"/>
      <c r="AN1" s="1834"/>
      <c r="AO1" s="1834"/>
      <c r="AP1" s="1834"/>
      <c r="AQ1" s="1834"/>
      <c r="AR1" s="1834"/>
      <c r="AS1" s="1834"/>
      <c r="AT1" s="1834"/>
      <c r="AU1" s="1834"/>
      <c r="AV1" s="1834"/>
      <c r="AW1" s="1834"/>
      <c r="AX1" s="1834"/>
      <c r="AY1" s="1834"/>
    </row>
    <row r="2" spans="1:51" ht="18" customHeight="1">
      <c r="A2" s="1835" t="s">
        <v>361</v>
      </c>
      <c r="B2" s="1700" t="s">
        <v>362</v>
      </c>
      <c r="C2" s="1700" t="s">
        <v>363</v>
      </c>
      <c r="D2" s="1700" t="s">
        <v>364</v>
      </c>
      <c r="E2" s="1700" t="s">
        <v>365</v>
      </c>
      <c r="F2" s="1700" t="s">
        <v>366</v>
      </c>
      <c r="G2" s="1700" t="s">
        <v>367</v>
      </c>
      <c r="H2" s="721"/>
      <c r="I2" s="1700" t="s">
        <v>368</v>
      </c>
      <c r="J2" s="1700" t="s">
        <v>371</v>
      </c>
      <c r="K2" s="1700" t="s">
        <v>1894</v>
      </c>
      <c r="L2" s="1700" t="s">
        <v>373</v>
      </c>
      <c r="M2" s="1700" t="s">
        <v>69</v>
      </c>
      <c r="N2" s="1700" t="s">
        <v>374</v>
      </c>
      <c r="O2" s="1700"/>
      <c r="P2" s="1700"/>
      <c r="Q2" s="1700"/>
      <c r="R2" s="1700"/>
      <c r="S2" s="1700"/>
      <c r="T2" s="1700"/>
      <c r="U2" s="1700"/>
      <c r="V2" s="1700"/>
      <c r="W2" s="1700"/>
      <c r="X2" s="1700" t="s">
        <v>375</v>
      </c>
      <c r="Y2" s="1700"/>
      <c r="Z2" s="1700"/>
      <c r="AA2" s="1700"/>
      <c r="AB2" s="1700" t="s">
        <v>398</v>
      </c>
      <c r="AC2" s="1700" t="s">
        <v>153</v>
      </c>
      <c r="AD2" s="1701" t="s">
        <v>89</v>
      </c>
      <c r="AE2" s="1701"/>
      <c r="AF2" s="1701"/>
      <c r="AG2" s="1701"/>
      <c r="AH2" s="1701"/>
      <c r="AI2" s="1700" t="s">
        <v>377</v>
      </c>
      <c r="AJ2" s="1700"/>
      <c r="AK2" s="1700" t="s">
        <v>378</v>
      </c>
      <c r="AL2" s="1700"/>
      <c r="AM2" s="1700"/>
      <c r="AN2" s="1700"/>
      <c r="AO2" s="1700"/>
      <c r="AP2" s="1715"/>
      <c r="AQ2" s="1700" t="s">
        <v>379</v>
      </c>
      <c r="AR2" s="1715"/>
      <c r="AS2" s="1715"/>
      <c r="AT2" s="1715"/>
      <c r="AU2" s="1715"/>
      <c r="AV2" s="1715"/>
      <c r="AW2" s="1715"/>
      <c r="AX2" s="1715"/>
      <c r="AY2" s="1700" t="s">
        <v>380</v>
      </c>
    </row>
    <row r="3" spans="1:51" ht="18" customHeight="1">
      <c r="A3" s="1835"/>
      <c r="B3" s="1700"/>
      <c r="C3" s="1700"/>
      <c r="D3" s="1700"/>
      <c r="E3" s="1700"/>
      <c r="F3" s="1700"/>
      <c r="G3" s="1700"/>
      <c r="H3" s="721" t="s">
        <v>436</v>
      </c>
      <c r="I3" s="1700"/>
      <c r="J3" s="1700"/>
      <c r="K3" s="1700"/>
      <c r="L3" s="1700"/>
      <c r="M3" s="1700"/>
      <c r="N3" s="1700" t="s">
        <v>150</v>
      </c>
      <c r="O3" s="1715"/>
      <c r="P3" s="1715"/>
      <c r="Q3" s="1715"/>
      <c r="R3" s="1715"/>
      <c r="S3" s="1700" t="s">
        <v>151</v>
      </c>
      <c r="T3" s="1715"/>
      <c r="U3" s="1715"/>
      <c r="V3" s="1715"/>
      <c r="W3" s="1715"/>
      <c r="X3" s="1700" t="s">
        <v>439</v>
      </c>
      <c r="Y3" s="1700" t="s">
        <v>440</v>
      </c>
      <c r="Z3" s="1700" t="s">
        <v>441</v>
      </c>
      <c r="AA3" s="1700" t="s">
        <v>442</v>
      </c>
      <c r="AB3" s="1700"/>
      <c r="AC3" s="1700"/>
      <c r="AD3" s="1702"/>
      <c r="AE3" s="1702"/>
      <c r="AF3" s="1702"/>
      <c r="AG3" s="1702"/>
      <c r="AH3" s="1702"/>
      <c r="AI3" s="1700" t="s">
        <v>443</v>
      </c>
      <c r="AJ3" s="1700" t="s">
        <v>444</v>
      </c>
      <c r="AK3" s="1700" t="s">
        <v>445</v>
      </c>
      <c r="AL3" s="1700"/>
      <c r="AM3" s="1700" t="s">
        <v>446</v>
      </c>
      <c r="AN3" s="1715"/>
      <c r="AO3" s="1715"/>
      <c r="AP3" s="1715" t="s">
        <v>447</v>
      </c>
      <c r="AQ3" s="1700" t="s">
        <v>448</v>
      </c>
      <c r="AR3" s="1715"/>
      <c r="AS3" s="1715"/>
      <c r="AT3" s="1715"/>
      <c r="AU3" s="1715"/>
      <c r="AV3" s="1700" t="s">
        <v>449</v>
      </c>
      <c r="AW3" s="1715"/>
      <c r="AX3" s="1715"/>
      <c r="AY3" s="1700"/>
    </row>
    <row r="4" spans="1:51" ht="18" customHeight="1">
      <c r="A4" s="1835"/>
      <c r="B4" s="1700"/>
      <c r="C4" s="1700"/>
      <c r="D4" s="1700"/>
      <c r="E4" s="1700"/>
      <c r="F4" s="1700"/>
      <c r="G4" s="1700"/>
      <c r="H4" s="721"/>
      <c r="I4" s="1700"/>
      <c r="J4" s="1700"/>
      <c r="K4" s="1700"/>
      <c r="L4" s="1700"/>
      <c r="M4" s="1700"/>
      <c r="N4" s="721" t="s">
        <v>351</v>
      </c>
      <c r="O4" s="721" t="s">
        <v>149</v>
      </c>
      <c r="P4" s="721" t="s">
        <v>346</v>
      </c>
      <c r="Q4" s="721" t="s">
        <v>132</v>
      </c>
      <c r="R4" s="975" t="s">
        <v>157</v>
      </c>
      <c r="S4" s="721" t="s">
        <v>351</v>
      </c>
      <c r="T4" s="721" t="s">
        <v>149</v>
      </c>
      <c r="U4" s="721" t="s">
        <v>346</v>
      </c>
      <c r="V4" s="721" t="s">
        <v>132</v>
      </c>
      <c r="W4" s="721" t="s">
        <v>157</v>
      </c>
      <c r="X4" s="1700"/>
      <c r="Y4" s="1700"/>
      <c r="Z4" s="1700"/>
      <c r="AA4" s="1700"/>
      <c r="AB4" s="1700"/>
      <c r="AC4" s="1700"/>
      <c r="AD4" s="1703"/>
      <c r="AE4" s="1703"/>
      <c r="AF4" s="1703"/>
      <c r="AG4" s="1703"/>
      <c r="AH4" s="1703"/>
      <c r="AI4" s="1700"/>
      <c r="AJ4" s="1700"/>
      <c r="AK4" s="721" t="s">
        <v>159</v>
      </c>
      <c r="AL4" s="721" t="s">
        <v>160</v>
      </c>
      <c r="AM4" s="721" t="s">
        <v>159</v>
      </c>
      <c r="AN4" s="721" t="s">
        <v>161</v>
      </c>
      <c r="AO4" s="721" t="s">
        <v>160</v>
      </c>
      <c r="AP4" s="1715"/>
      <c r="AQ4" s="975" t="s">
        <v>162</v>
      </c>
      <c r="AR4" s="721" t="s">
        <v>163</v>
      </c>
      <c r="AS4" s="721" t="s">
        <v>132</v>
      </c>
      <c r="AT4" s="721" t="s">
        <v>164</v>
      </c>
      <c r="AU4" s="721" t="s">
        <v>165</v>
      </c>
      <c r="AV4" s="721" t="s">
        <v>162</v>
      </c>
      <c r="AW4" s="721" t="s">
        <v>163</v>
      </c>
      <c r="AX4" s="721" t="s">
        <v>132</v>
      </c>
      <c r="AY4" s="1700"/>
    </row>
    <row r="5" spans="1:51" ht="18" customHeight="1">
      <c r="A5" s="1556"/>
      <c r="B5" s="1503"/>
      <c r="C5" s="1503"/>
      <c r="D5" s="1503"/>
      <c r="E5" s="1503"/>
      <c r="F5" s="1503"/>
      <c r="G5" s="1503"/>
      <c r="H5" s="1503"/>
      <c r="I5" s="1503"/>
      <c r="J5" s="1503"/>
      <c r="K5" s="1503"/>
      <c r="L5" s="1503"/>
      <c r="M5" s="1503"/>
      <c r="N5" s="1503"/>
      <c r="O5" s="1503"/>
      <c r="P5" s="1503"/>
      <c r="Q5" s="1503"/>
      <c r="R5" s="1509"/>
      <c r="S5" s="1503"/>
      <c r="T5" s="1503"/>
      <c r="U5" s="1503"/>
      <c r="V5" s="1503"/>
      <c r="W5" s="1503"/>
      <c r="X5" s="1503"/>
      <c r="Y5" s="1503"/>
      <c r="Z5" s="1503"/>
      <c r="AA5" s="1503"/>
      <c r="AB5" s="1503"/>
      <c r="AC5" s="1503"/>
      <c r="AD5" s="1504"/>
      <c r="AE5" s="1504"/>
      <c r="AF5" s="1504"/>
      <c r="AG5" s="1504"/>
      <c r="AH5" s="1504"/>
      <c r="AI5" s="1503"/>
      <c r="AJ5" s="1503"/>
      <c r="AK5" s="1503"/>
      <c r="AL5" s="1503"/>
      <c r="AM5" s="1503"/>
      <c r="AN5" s="1503"/>
      <c r="AO5" s="1503"/>
      <c r="AP5" s="1509"/>
      <c r="AQ5" s="1509"/>
      <c r="AR5" s="1503"/>
      <c r="AS5" s="1503"/>
      <c r="AT5" s="1503"/>
      <c r="AU5" s="1503"/>
      <c r="AV5" s="1503"/>
      <c r="AW5" s="1503"/>
      <c r="AX5" s="1503"/>
      <c r="AY5" s="1503"/>
    </row>
    <row r="6" spans="1:51" ht="27" hidden="1" customHeight="1">
      <c r="A6" s="868"/>
      <c r="B6" s="707" t="s">
        <v>48</v>
      </c>
      <c r="C6" s="707" t="s">
        <v>1</v>
      </c>
      <c r="D6" s="235"/>
      <c r="E6" s="246">
        <f>COUNTA(#REF!,E7,E9:E10,E12:E13,E15:E16,E17,E18,E20:E24,E26:E29,E31:E33,E35:E36,E37,E38,E39)</f>
        <v>27</v>
      </c>
      <c r="F6" s="707"/>
      <c r="G6" s="707"/>
      <c r="H6" s="707"/>
      <c r="I6" s="707"/>
      <c r="J6" s="235">
        <f>SUM(J7,J9:J10,J12:J13,J15:J16,J17,J18,J20:J24,J26:J29,J31:J33,J34,J37,J38,J39)</f>
        <v>666569</v>
      </c>
      <c r="K6" s="235">
        <f>SUM(K7,K9:K10,K12:K13,K15:K16,K17,K18,K20:K24,K26:K29,K31:K33,K34,K37,K38,K39)</f>
        <v>23767.53</v>
      </c>
      <c r="L6" s="235">
        <f>SUM(L7,L9:L10,L12:L13,L15:L16,L17,L18,L20:L24,L26:L29,L31:L33,L34,L37,L38,L39)</f>
        <v>30224.880000000001</v>
      </c>
      <c r="M6" s="235"/>
      <c r="N6" s="235"/>
      <c r="O6" s="235"/>
      <c r="P6" s="235"/>
      <c r="Q6" s="235"/>
      <c r="R6" s="219"/>
      <c r="S6" s="235"/>
      <c r="T6" s="235"/>
      <c r="U6" s="235"/>
      <c r="V6" s="235"/>
      <c r="W6" s="235"/>
      <c r="X6" s="235"/>
      <c r="Y6" s="235"/>
      <c r="Z6" s="707"/>
      <c r="AA6" s="235"/>
      <c r="AB6" s="235"/>
      <c r="AC6" s="707"/>
      <c r="AD6" s="235"/>
      <c r="AE6" s="235"/>
      <c r="AF6" s="235"/>
      <c r="AG6" s="235"/>
      <c r="AH6" s="235"/>
      <c r="AI6" s="235"/>
      <c r="AJ6" s="235"/>
      <c r="AK6" s="235"/>
      <c r="AL6" s="235"/>
      <c r="AM6" s="235"/>
      <c r="AN6" s="235"/>
      <c r="AO6" s="235"/>
      <c r="AP6" s="222"/>
      <c r="AQ6" s="222"/>
      <c r="AR6" s="235"/>
      <c r="AS6" s="235"/>
      <c r="AT6" s="235"/>
      <c r="AU6" s="235"/>
      <c r="AV6" s="235"/>
      <c r="AW6" s="235"/>
      <c r="AX6" s="235"/>
      <c r="AY6" s="235"/>
    </row>
    <row r="7" spans="1:51" ht="27" hidden="1" customHeight="1">
      <c r="A7" s="973" t="s">
        <v>166</v>
      </c>
      <c r="B7" s="707" t="s">
        <v>1934</v>
      </c>
      <c r="C7" s="707" t="s">
        <v>721</v>
      </c>
      <c r="D7" s="235" t="s">
        <v>726</v>
      </c>
      <c r="E7" s="707" t="s">
        <v>1379</v>
      </c>
      <c r="F7" s="707" t="s">
        <v>560</v>
      </c>
      <c r="G7" s="707" t="s">
        <v>885</v>
      </c>
      <c r="H7" s="323" t="s">
        <v>562</v>
      </c>
      <c r="I7" s="707" t="s">
        <v>898</v>
      </c>
      <c r="J7" s="235">
        <v>20576</v>
      </c>
      <c r="K7" s="235">
        <v>801</v>
      </c>
      <c r="L7" s="235">
        <v>1195</v>
      </c>
      <c r="M7" s="235" t="s">
        <v>171</v>
      </c>
      <c r="N7" s="235">
        <v>140</v>
      </c>
      <c r="O7" s="235">
        <v>120</v>
      </c>
      <c r="P7" s="235">
        <v>40</v>
      </c>
      <c r="Q7" s="235">
        <v>16800</v>
      </c>
      <c r="R7" s="707" t="s">
        <v>143</v>
      </c>
      <c r="S7" s="235"/>
      <c r="T7" s="235"/>
      <c r="U7" s="235"/>
      <c r="V7" s="235"/>
      <c r="W7" s="235"/>
      <c r="X7" s="235"/>
      <c r="Y7" s="235">
        <v>432</v>
      </c>
      <c r="Z7" s="707" t="s">
        <v>465</v>
      </c>
      <c r="AA7" s="235"/>
      <c r="AB7" s="235"/>
      <c r="AC7" s="707">
        <v>2002</v>
      </c>
      <c r="AD7" s="235"/>
      <c r="AE7" s="235"/>
      <c r="AF7" s="235"/>
      <c r="AG7" s="235"/>
      <c r="AH7" s="235">
        <v>8220</v>
      </c>
      <c r="AI7" s="235"/>
      <c r="AJ7" s="235"/>
      <c r="AK7" s="235"/>
      <c r="AL7" s="235"/>
      <c r="AM7" s="235"/>
      <c r="AN7" s="235"/>
      <c r="AO7" s="235"/>
      <c r="AP7" s="235"/>
      <c r="AQ7" s="235"/>
      <c r="AR7" s="235"/>
      <c r="AS7" s="235"/>
      <c r="AT7" s="235"/>
      <c r="AU7" s="235"/>
      <c r="AV7" s="235"/>
      <c r="AW7" s="235"/>
      <c r="AX7" s="235"/>
      <c r="AY7" s="235"/>
    </row>
    <row r="8" spans="1:51" ht="27" hidden="1" customHeight="1">
      <c r="A8" s="973" t="s">
        <v>166</v>
      </c>
      <c r="B8" s="239" t="s">
        <v>2272</v>
      </c>
      <c r="C8" s="707" t="s">
        <v>2221</v>
      </c>
      <c r="D8" s="235"/>
      <c r="E8" s="246">
        <f>COUNTA(E9:E10)</f>
        <v>2</v>
      </c>
      <c r="F8" s="707"/>
      <c r="G8" s="249"/>
      <c r="H8" s="232"/>
      <c r="I8" s="707"/>
      <c r="J8" s="235">
        <f>SUM(J9:J10)</f>
        <v>30891</v>
      </c>
      <c r="K8" s="235">
        <f>SUM(K9:K10)</f>
        <v>336</v>
      </c>
      <c r="L8" s="235">
        <f>SUM(L9:L10)</f>
        <v>458</v>
      </c>
      <c r="M8" s="235"/>
      <c r="N8" s="235"/>
      <c r="O8" s="235"/>
      <c r="P8" s="324"/>
      <c r="Q8" s="235"/>
      <c r="R8" s="707"/>
      <c r="S8" s="235"/>
      <c r="T8" s="235"/>
      <c r="U8" s="235"/>
      <c r="V8" s="235"/>
      <c r="W8" s="235"/>
      <c r="X8" s="235"/>
      <c r="Y8" s="235"/>
      <c r="Z8" s="707"/>
      <c r="AA8" s="235"/>
      <c r="AB8" s="235"/>
      <c r="AC8" s="707"/>
      <c r="AD8" s="235"/>
      <c r="AE8" s="235"/>
      <c r="AF8" s="235"/>
      <c r="AG8" s="235"/>
      <c r="AH8" s="235"/>
      <c r="AI8" s="235"/>
      <c r="AJ8" s="235"/>
      <c r="AK8" s="235"/>
      <c r="AL8" s="235"/>
      <c r="AM8" s="235"/>
      <c r="AN8" s="235"/>
      <c r="AO8" s="235"/>
      <c r="AP8" s="235"/>
      <c r="AQ8" s="235"/>
      <c r="AR8" s="235"/>
      <c r="AS8" s="235"/>
      <c r="AT8" s="235"/>
      <c r="AU8" s="235"/>
      <c r="AV8" s="235"/>
      <c r="AW8" s="235"/>
      <c r="AX8" s="235"/>
      <c r="AY8" s="235"/>
    </row>
    <row r="9" spans="1:51" ht="27" hidden="1" customHeight="1">
      <c r="A9" s="973"/>
      <c r="B9" s="242"/>
      <c r="C9" s="707" t="s">
        <v>2511</v>
      </c>
      <c r="D9" s="235" t="s">
        <v>2512</v>
      </c>
      <c r="E9" s="707" t="s">
        <v>2513</v>
      </c>
      <c r="F9" s="707" t="s">
        <v>2249</v>
      </c>
      <c r="G9" s="707" t="s">
        <v>2514</v>
      </c>
      <c r="H9" s="232"/>
      <c r="I9" s="707" t="s">
        <v>2515</v>
      </c>
      <c r="J9" s="235">
        <v>25110</v>
      </c>
      <c r="K9" s="235">
        <v>132</v>
      </c>
      <c r="L9" s="235">
        <v>254</v>
      </c>
      <c r="M9" s="235" t="s">
        <v>2362</v>
      </c>
      <c r="N9" s="235">
        <v>110</v>
      </c>
      <c r="O9" s="235">
        <v>5</v>
      </c>
      <c r="P9" s="235">
        <v>20</v>
      </c>
      <c r="Q9" s="235">
        <v>10100</v>
      </c>
      <c r="R9" s="707" t="s">
        <v>2516</v>
      </c>
      <c r="S9" s="235"/>
      <c r="T9" s="235"/>
      <c r="U9" s="235"/>
      <c r="V9" s="235"/>
      <c r="W9" s="235"/>
      <c r="X9" s="235">
        <v>100</v>
      </c>
      <c r="Y9" s="235">
        <v>100</v>
      </c>
      <c r="Z9" s="707" t="s">
        <v>2517</v>
      </c>
      <c r="AA9" s="235"/>
      <c r="AB9" s="235"/>
      <c r="AC9" s="707">
        <v>2012</v>
      </c>
      <c r="AD9" s="235">
        <v>44209</v>
      </c>
      <c r="AE9" s="235"/>
      <c r="AF9" s="235"/>
      <c r="AG9" s="235"/>
      <c r="AH9" s="235">
        <v>3000</v>
      </c>
      <c r="AI9" s="235"/>
      <c r="AJ9" s="235"/>
      <c r="AK9" s="235"/>
      <c r="AL9" s="235"/>
      <c r="AM9" s="235"/>
      <c r="AN9" s="235"/>
      <c r="AO9" s="235"/>
      <c r="AP9" s="235"/>
      <c r="AQ9" s="235"/>
      <c r="AR9" s="235"/>
      <c r="AS9" s="235"/>
      <c r="AT9" s="235"/>
      <c r="AU9" s="235"/>
      <c r="AV9" s="235"/>
      <c r="AW9" s="325"/>
      <c r="AX9" s="325"/>
      <c r="AY9" s="222"/>
    </row>
    <row r="10" spans="1:51" ht="27" hidden="1" customHeight="1">
      <c r="A10" s="973"/>
      <c r="B10" s="248"/>
      <c r="C10" s="707" t="s">
        <v>2518</v>
      </c>
      <c r="D10" s="235" t="s">
        <v>2519</v>
      </c>
      <c r="E10" s="707" t="s">
        <v>2520</v>
      </c>
      <c r="F10" s="707" t="s">
        <v>2274</v>
      </c>
      <c r="G10" s="707" t="s">
        <v>2521</v>
      </c>
      <c r="H10" s="232"/>
      <c r="I10" s="707" t="s">
        <v>2522</v>
      </c>
      <c r="J10" s="235">
        <v>5781</v>
      </c>
      <c r="K10" s="235">
        <v>204</v>
      </c>
      <c r="L10" s="235">
        <v>204</v>
      </c>
      <c r="M10" s="235" t="s">
        <v>2362</v>
      </c>
      <c r="N10" s="235">
        <v>95</v>
      </c>
      <c r="O10" s="235">
        <v>30</v>
      </c>
      <c r="P10" s="235">
        <v>5</v>
      </c>
      <c r="Q10" s="235">
        <v>2670</v>
      </c>
      <c r="R10" s="707" t="s">
        <v>2224</v>
      </c>
      <c r="S10" s="235"/>
      <c r="T10" s="235"/>
      <c r="U10" s="235"/>
      <c r="V10" s="235"/>
      <c r="W10" s="235"/>
      <c r="X10" s="235"/>
      <c r="Y10" s="235"/>
      <c r="Z10" s="707"/>
      <c r="AA10" s="235"/>
      <c r="AB10" s="235"/>
      <c r="AC10" s="707">
        <v>1982</v>
      </c>
      <c r="AD10" s="235">
        <v>670</v>
      </c>
      <c r="AE10" s="235"/>
      <c r="AF10" s="235"/>
      <c r="AG10" s="235"/>
      <c r="AH10" s="235">
        <v>241</v>
      </c>
      <c r="AI10" s="235"/>
      <c r="AJ10" s="235"/>
      <c r="AK10" s="235"/>
      <c r="AL10" s="235"/>
      <c r="AM10" s="235"/>
      <c r="AN10" s="235"/>
      <c r="AO10" s="235"/>
      <c r="AP10" s="235"/>
      <c r="AQ10" s="235"/>
      <c r="AR10" s="235"/>
      <c r="AS10" s="235"/>
      <c r="AT10" s="235"/>
      <c r="AU10" s="235"/>
      <c r="AV10" s="235"/>
      <c r="AW10" s="325"/>
      <c r="AX10" s="325"/>
      <c r="AY10" s="325"/>
    </row>
    <row r="11" spans="1:51" ht="27" hidden="1" customHeight="1">
      <c r="A11" s="973" t="s">
        <v>166</v>
      </c>
      <c r="B11" s="239" t="s">
        <v>2277</v>
      </c>
      <c r="C11" s="707" t="s">
        <v>2221</v>
      </c>
      <c r="D11" s="235"/>
      <c r="E11" s="246">
        <f>COUNTA(E12:E13)</f>
        <v>2</v>
      </c>
      <c r="F11" s="707"/>
      <c r="G11" s="707"/>
      <c r="H11" s="232"/>
      <c r="I11" s="707"/>
      <c r="J11" s="235">
        <f>SUM(J12:J13)</f>
        <v>13061</v>
      </c>
      <c r="K11" s="235">
        <f>SUM(K12:K13)</f>
        <v>7129.4</v>
      </c>
      <c r="L11" s="235">
        <f>SUM(L12:L13)</f>
        <v>6073</v>
      </c>
      <c r="M11" s="235"/>
      <c r="N11" s="235"/>
      <c r="O11" s="235"/>
      <c r="P11" s="235"/>
      <c r="Q11" s="235"/>
      <c r="R11" s="707"/>
      <c r="S11" s="235"/>
      <c r="T11" s="235"/>
      <c r="U11" s="235"/>
      <c r="V11" s="235"/>
      <c r="W11" s="235"/>
      <c r="X11" s="235"/>
      <c r="Y11" s="235"/>
      <c r="Z11" s="707"/>
      <c r="AA11" s="235"/>
      <c r="AB11" s="235"/>
      <c r="AC11" s="707"/>
      <c r="AD11" s="235"/>
      <c r="AE11" s="235"/>
      <c r="AF11" s="235"/>
      <c r="AG11" s="235"/>
      <c r="AH11" s="235"/>
      <c r="AI11" s="235"/>
      <c r="AJ11" s="235"/>
      <c r="AK11" s="235"/>
      <c r="AL11" s="235"/>
      <c r="AM11" s="235"/>
      <c r="AN11" s="235"/>
      <c r="AO11" s="235"/>
      <c r="AP11" s="235"/>
      <c r="AQ11" s="235"/>
      <c r="AR11" s="235"/>
      <c r="AS11" s="235"/>
      <c r="AT11" s="235"/>
      <c r="AU11" s="235"/>
      <c r="AV11" s="235"/>
      <c r="AW11" s="235"/>
      <c r="AX11" s="235"/>
      <c r="AY11" s="235"/>
    </row>
    <row r="12" spans="1:51" ht="27" hidden="1" customHeight="1">
      <c r="A12" s="973"/>
      <c r="B12" s="242"/>
      <c r="C12" s="707" t="s">
        <v>13072</v>
      </c>
      <c r="D12" s="235" t="s">
        <v>15399</v>
      </c>
      <c r="E12" s="707" t="s">
        <v>15400</v>
      </c>
      <c r="F12" s="707" t="s">
        <v>577</v>
      </c>
      <c r="G12" s="707" t="s">
        <v>2978</v>
      </c>
      <c r="H12" s="232" t="s">
        <v>994</v>
      </c>
      <c r="I12" s="707" t="s">
        <v>825</v>
      </c>
      <c r="J12" s="235">
        <v>6152</v>
      </c>
      <c r="K12" s="235">
        <v>220.4</v>
      </c>
      <c r="L12" s="235">
        <v>370</v>
      </c>
      <c r="M12" s="235" t="s">
        <v>171</v>
      </c>
      <c r="N12" s="235">
        <v>95</v>
      </c>
      <c r="O12" s="235">
        <v>30</v>
      </c>
      <c r="P12" s="235">
        <v>6</v>
      </c>
      <c r="Q12" s="235">
        <v>2580</v>
      </c>
      <c r="R12" s="707" t="s">
        <v>762</v>
      </c>
      <c r="S12" s="235"/>
      <c r="T12" s="235"/>
      <c r="U12" s="235"/>
      <c r="V12" s="235"/>
      <c r="W12" s="235"/>
      <c r="X12" s="235"/>
      <c r="Y12" s="235" t="s">
        <v>384</v>
      </c>
      <c r="Z12" s="707" t="s">
        <v>384</v>
      </c>
      <c r="AA12" s="235" t="s">
        <v>324</v>
      </c>
      <c r="AB12" s="235"/>
      <c r="AC12" s="707">
        <v>2007</v>
      </c>
      <c r="AD12" s="235"/>
      <c r="AE12" s="235">
        <v>101</v>
      </c>
      <c r="AF12" s="235"/>
      <c r="AG12" s="235"/>
      <c r="AH12" s="235">
        <v>575</v>
      </c>
      <c r="AI12" s="235"/>
      <c r="AJ12" s="235"/>
      <c r="AK12" s="235"/>
      <c r="AL12" s="235"/>
      <c r="AM12" s="235"/>
      <c r="AN12" s="235"/>
      <c r="AO12" s="235"/>
      <c r="AP12" s="235"/>
      <c r="AQ12" s="235"/>
      <c r="AR12" s="235"/>
      <c r="AS12" s="235"/>
      <c r="AT12" s="235"/>
      <c r="AU12" s="235"/>
      <c r="AV12" s="235"/>
      <c r="AW12" s="235"/>
      <c r="AX12" s="235"/>
      <c r="AY12" s="235"/>
    </row>
    <row r="13" spans="1:51" ht="27" hidden="1" customHeight="1">
      <c r="A13" s="973"/>
      <c r="B13" s="248"/>
      <c r="C13" s="707" t="s">
        <v>796</v>
      </c>
      <c r="D13" s="235"/>
      <c r="E13" s="707" t="s">
        <v>15401</v>
      </c>
      <c r="F13" s="707" t="s">
        <v>577</v>
      </c>
      <c r="G13" s="707"/>
      <c r="H13" s="232"/>
      <c r="I13" s="707" t="s">
        <v>2753</v>
      </c>
      <c r="J13" s="235">
        <v>6909</v>
      </c>
      <c r="K13" s="235">
        <v>6909</v>
      </c>
      <c r="L13" s="235">
        <v>5703</v>
      </c>
      <c r="M13" s="235"/>
      <c r="N13" s="235"/>
      <c r="O13" s="235"/>
      <c r="P13" s="235"/>
      <c r="Q13" s="235">
        <v>6909</v>
      </c>
      <c r="R13" s="707" t="s">
        <v>762</v>
      </c>
      <c r="S13" s="235"/>
      <c r="T13" s="235"/>
      <c r="U13" s="235"/>
      <c r="V13" s="235"/>
      <c r="W13" s="235"/>
      <c r="X13" s="235">
        <v>1181</v>
      </c>
      <c r="Y13" s="235"/>
      <c r="Z13" s="707" t="s">
        <v>465</v>
      </c>
      <c r="AA13" s="235"/>
      <c r="AB13" s="235"/>
      <c r="AC13" s="707">
        <v>2013</v>
      </c>
      <c r="AD13" s="235"/>
      <c r="AE13" s="235"/>
      <c r="AF13" s="235"/>
      <c r="AG13" s="235"/>
      <c r="AH13" s="235"/>
      <c r="AI13" s="235"/>
      <c r="AJ13" s="235"/>
      <c r="AK13" s="235"/>
      <c r="AL13" s="235"/>
      <c r="AM13" s="235"/>
      <c r="AN13" s="235"/>
      <c r="AO13" s="235"/>
      <c r="AP13" s="235"/>
      <c r="AQ13" s="235"/>
      <c r="AR13" s="235"/>
      <c r="AS13" s="235"/>
      <c r="AT13" s="235"/>
      <c r="AU13" s="235"/>
      <c r="AV13" s="235"/>
      <c r="AW13" s="235"/>
      <c r="AX13" s="235"/>
      <c r="AY13" s="235"/>
    </row>
    <row r="14" spans="1:51" ht="27" hidden="1" customHeight="1">
      <c r="A14" s="973"/>
      <c r="B14" s="239" t="s">
        <v>2247</v>
      </c>
      <c r="C14" s="707" t="s">
        <v>2221</v>
      </c>
      <c r="D14" s="235"/>
      <c r="E14" s="246">
        <f>COUNTA(E15:E16)</f>
        <v>2</v>
      </c>
      <c r="F14" s="707"/>
      <c r="G14" s="707"/>
      <c r="H14" s="232"/>
      <c r="I14" s="707"/>
      <c r="J14" s="235">
        <f>SUM(J15:J16)</f>
        <v>45109</v>
      </c>
      <c r="K14" s="235">
        <f>SUM(K15:K16)</f>
        <v>2464</v>
      </c>
      <c r="L14" s="235">
        <f>SUM(L15:L16)</f>
        <v>3433</v>
      </c>
      <c r="M14" s="235"/>
      <c r="N14" s="235"/>
      <c r="O14" s="235"/>
      <c r="P14" s="235"/>
      <c r="Q14" s="235"/>
      <c r="R14" s="707"/>
      <c r="S14" s="235"/>
      <c r="T14" s="235"/>
      <c r="U14" s="235"/>
      <c r="V14" s="235"/>
      <c r="W14" s="235"/>
      <c r="X14" s="235"/>
      <c r="Y14" s="235"/>
      <c r="Z14" s="707"/>
      <c r="AA14" s="235"/>
      <c r="AB14" s="235"/>
      <c r="AC14" s="707"/>
      <c r="AD14" s="235"/>
      <c r="AE14" s="235"/>
      <c r="AF14" s="235"/>
      <c r="AG14" s="235"/>
      <c r="AH14" s="235"/>
      <c r="AI14" s="235"/>
      <c r="AJ14" s="235"/>
      <c r="AK14" s="235"/>
      <c r="AL14" s="235"/>
      <c r="AM14" s="235"/>
      <c r="AN14" s="235"/>
      <c r="AO14" s="235"/>
      <c r="AP14" s="235"/>
      <c r="AQ14" s="235"/>
      <c r="AR14" s="235"/>
      <c r="AS14" s="235"/>
      <c r="AT14" s="235"/>
      <c r="AU14" s="235"/>
      <c r="AV14" s="235"/>
      <c r="AW14" s="235"/>
      <c r="AX14" s="235"/>
      <c r="AY14" s="235"/>
    </row>
    <row r="15" spans="1:51" ht="27" hidden="1" customHeight="1">
      <c r="A15" s="973" t="s">
        <v>145</v>
      </c>
      <c r="B15" s="242"/>
      <c r="C15" s="707" t="s">
        <v>10082</v>
      </c>
      <c r="D15" s="235" t="s">
        <v>3072</v>
      </c>
      <c r="E15" s="707" t="s">
        <v>10156</v>
      </c>
      <c r="F15" s="707" t="s">
        <v>588</v>
      </c>
      <c r="G15" s="707" t="s">
        <v>3163</v>
      </c>
      <c r="H15" s="232" t="s">
        <v>1446</v>
      </c>
      <c r="I15" s="707" t="s">
        <v>589</v>
      </c>
      <c r="J15" s="326"/>
      <c r="K15" s="235">
        <v>479</v>
      </c>
      <c r="L15" s="235">
        <v>463</v>
      </c>
      <c r="M15" s="235" t="s">
        <v>171</v>
      </c>
      <c r="N15" s="235">
        <v>95</v>
      </c>
      <c r="O15" s="235">
        <v>4</v>
      </c>
      <c r="P15" s="235">
        <v>48</v>
      </c>
      <c r="Q15" s="235">
        <v>13800</v>
      </c>
      <c r="R15" s="707" t="s">
        <v>143</v>
      </c>
      <c r="S15" s="235"/>
      <c r="T15" s="235"/>
      <c r="U15" s="235"/>
      <c r="V15" s="235"/>
      <c r="W15" s="235"/>
      <c r="X15" s="235" t="s">
        <v>384</v>
      </c>
      <c r="Y15" s="235">
        <v>500</v>
      </c>
      <c r="Z15" s="707" t="s">
        <v>384</v>
      </c>
      <c r="AA15" s="235" t="s">
        <v>466</v>
      </c>
      <c r="AB15" s="235"/>
      <c r="AC15" s="707">
        <v>2007</v>
      </c>
      <c r="AD15" s="235"/>
      <c r="AE15" s="235" t="s">
        <v>2801</v>
      </c>
      <c r="AF15" s="235" t="s">
        <v>9075</v>
      </c>
      <c r="AG15" s="235" t="s">
        <v>9110</v>
      </c>
      <c r="AH15" s="235">
        <v>414</v>
      </c>
      <c r="AI15" s="235"/>
      <c r="AJ15" s="235"/>
      <c r="AK15" s="235"/>
      <c r="AL15" s="235"/>
      <c r="AM15" s="235"/>
      <c r="AN15" s="235"/>
      <c r="AO15" s="235"/>
      <c r="AP15" s="235"/>
      <c r="AQ15" s="235"/>
      <c r="AR15" s="235"/>
      <c r="AS15" s="235"/>
      <c r="AT15" s="235"/>
      <c r="AU15" s="235"/>
      <c r="AV15" s="235"/>
      <c r="AW15" s="235"/>
      <c r="AX15" s="235"/>
      <c r="AY15" s="235" t="s">
        <v>10157</v>
      </c>
    </row>
    <row r="16" spans="1:51" ht="27" hidden="1" customHeight="1">
      <c r="A16" s="973"/>
      <c r="B16" s="242"/>
      <c r="C16" s="707" t="s">
        <v>10158</v>
      </c>
      <c r="D16" s="235" t="s">
        <v>3072</v>
      </c>
      <c r="E16" s="707" t="s">
        <v>10159</v>
      </c>
      <c r="F16" s="707" t="s">
        <v>588</v>
      </c>
      <c r="G16" s="707" t="s">
        <v>2098</v>
      </c>
      <c r="H16" s="232" t="s">
        <v>1446</v>
      </c>
      <c r="I16" s="707" t="s">
        <v>589</v>
      </c>
      <c r="J16" s="326">
        <v>45109</v>
      </c>
      <c r="K16" s="235">
        <v>1985</v>
      </c>
      <c r="L16" s="235">
        <v>2970</v>
      </c>
      <c r="M16" s="235" t="s">
        <v>171</v>
      </c>
      <c r="N16" s="235">
        <v>140</v>
      </c>
      <c r="O16" s="235">
        <v>4</v>
      </c>
      <c r="P16" s="235">
        <v>32</v>
      </c>
      <c r="Q16" s="235">
        <v>29400</v>
      </c>
      <c r="R16" s="707" t="s">
        <v>143</v>
      </c>
      <c r="S16" s="235"/>
      <c r="T16" s="235"/>
      <c r="U16" s="235"/>
      <c r="V16" s="235"/>
      <c r="W16" s="235"/>
      <c r="X16" s="235">
        <v>1085</v>
      </c>
      <c r="Y16" s="235">
        <v>1100</v>
      </c>
      <c r="Z16" s="707" t="s">
        <v>722</v>
      </c>
      <c r="AA16" s="235" t="s">
        <v>466</v>
      </c>
      <c r="AB16" s="235"/>
      <c r="AC16" s="707">
        <v>2015</v>
      </c>
      <c r="AD16" s="235"/>
      <c r="AE16" s="235" t="s">
        <v>2801</v>
      </c>
      <c r="AF16" s="235" t="s">
        <v>9075</v>
      </c>
      <c r="AG16" s="235" t="s">
        <v>9110</v>
      </c>
      <c r="AH16" s="235">
        <v>23700</v>
      </c>
      <c r="AI16" s="235"/>
      <c r="AJ16" s="235"/>
      <c r="AK16" s="235"/>
      <c r="AL16" s="235"/>
      <c r="AM16" s="235"/>
      <c r="AN16" s="235"/>
      <c r="AO16" s="235"/>
      <c r="AP16" s="235"/>
      <c r="AQ16" s="235"/>
      <c r="AR16" s="235"/>
      <c r="AS16" s="235"/>
      <c r="AT16" s="235"/>
      <c r="AU16" s="235"/>
      <c r="AV16" s="235"/>
      <c r="AW16" s="235"/>
      <c r="AX16" s="235"/>
      <c r="AY16" s="235"/>
    </row>
    <row r="17" spans="1:51" ht="27" hidden="1" customHeight="1">
      <c r="A17" s="973" t="s">
        <v>145</v>
      </c>
      <c r="B17" s="707" t="s">
        <v>2182</v>
      </c>
      <c r="C17" s="707" t="s">
        <v>10082</v>
      </c>
      <c r="D17" s="235" t="s">
        <v>10119</v>
      </c>
      <c r="E17" s="707" t="s">
        <v>10120</v>
      </c>
      <c r="F17" s="707" t="s">
        <v>596</v>
      </c>
      <c r="G17" s="249" t="s">
        <v>10121</v>
      </c>
      <c r="H17" s="232"/>
      <c r="I17" s="707" t="s">
        <v>12791</v>
      </c>
      <c r="J17" s="235">
        <v>4116</v>
      </c>
      <c r="K17" s="235">
        <v>320</v>
      </c>
      <c r="L17" s="235">
        <v>433</v>
      </c>
      <c r="M17" s="235" t="s">
        <v>171</v>
      </c>
      <c r="N17" s="235">
        <v>90</v>
      </c>
      <c r="O17" s="235">
        <v>4</v>
      </c>
      <c r="P17" s="235">
        <v>10</v>
      </c>
      <c r="Q17" s="235">
        <v>3600</v>
      </c>
      <c r="R17" s="707" t="s">
        <v>143</v>
      </c>
      <c r="S17" s="235"/>
      <c r="T17" s="235"/>
      <c r="U17" s="235"/>
      <c r="V17" s="235"/>
      <c r="W17" s="235"/>
      <c r="X17" s="235">
        <v>100</v>
      </c>
      <c r="Y17" s="235">
        <v>100</v>
      </c>
      <c r="Z17" s="707" t="s">
        <v>384</v>
      </c>
      <c r="AA17" s="235" t="s">
        <v>466</v>
      </c>
      <c r="AB17" s="235"/>
      <c r="AC17" s="707">
        <v>1994</v>
      </c>
      <c r="AD17" s="235"/>
      <c r="AE17" s="235">
        <v>309</v>
      </c>
      <c r="AF17" s="235"/>
      <c r="AG17" s="235"/>
      <c r="AH17" s="235">
        <v>309</v>
      </c>
      <c r="AI17" s="235"/>
      <c r="AJ17" s="235"/>
      <c r="AK17" s="235"/>
      <c r="AL17" s="235"/>
      <c r="AM17" s="235"/>
      <c r="AN17" s="235"/>
      <c r="AO17" s="235"/>
      <c r="AP17" s="235"/>
      <c r="AQ17" s="235"/>
      <c r="AR17" s="235"/>
      <c r="AS17" s="235"/>
      <c r="AT17" s="235"/>
      <c r="AU17" s="235"/>
      <c r="AV17" s="235"/>
      <c r="AW17" s="235"/>
      <c r="AX17" s="235"/>
      <c r="AY17" s="235"/>
    </row>
    <row r="18" spans="1:51" ht="37.9" hidden="1" customHeight="1">
      <c r="A18" s="973"/>
      <c r="B18" s="707" t="s">
        <v>2215</v>
      </c>
      <c r="C18" s="707" t="s">
        <v>2518</v>
      </c>
      <c r="D18" s="235"/>
      <c r="E18" s="707" t="s">
        <v>2523</v>
      </c>
      <c r="F18" s="707" t="s">
        <v>2360</v>
      </c>
      <c r="G18" s="249"/>
      <c r="H18" s="232"/>
      <c r="I18" s="707" t="s">
        <v>2360</v>
      </c>
      <c r="J18" s="235">
        <v>103117</v>
      </c>
      <c r="K18" s="235">
        <v>1776</v>
      </c>
      <c r="L18" s="235">
        <v>2814</v>
      </c>
      <c r="M18" s="235"/>
      <c r="N18" s="235">
        <v>245</v>
      </c>
      <c r="O18" s="235">
        <v>135</v>
      </c>
      <c r="P18" s="235">
        <v>80</v>
      </c>
      <c r="Q18" s="235">
        <v>33075</v>
      </c>
      <c r="R18" s="707" t="s">
        <v>2219</v>
      </c>
      <c r="S18" s="235"/>
      <c r="T18" s="235"/>
      <c r="U18" s="235"/>
      <c r="V18" s="235"/>
      <c r="W18" s="235"/>
      <c r="X18" s="235"/>
      <c r="Y18" s="235">
        <v>1176</v>
      </c>
      <c r="Z18" s="707" t="s">
        <v>2222</v>
      </c>
      <c r="AA18" s="235"/>
      <c r="AB18" s="235"/>
      <c r="AC18" s="707">
        <v>2009</v>
      </c>
      <c r="AD18" s="235"/>
      <c r="AE18" s="235"/>
      <c r="AF18" s="235"/>
      <c r="AG18" s="235"/>
      <c r="AH18" s="235">
        <v>18493</v>
      </c>
      <c r="AI18" s="235"/>
      <c r="AJ18" s="235"/>
      <c r="AK18" s="235"/>
      <c r="AL18" s="235"/>
      <c r="AM18" s="235"/>
      <c r="AN18" s="235"/>
      <c r="AO18" s="235"/>
      <c r="AP18" s="235"/>
      <c r="AQ18" s="235"/>
      <c r="AR18" s="235"/>
      <c r="AS18" s="235"/>
      <c r="AT18" s="235"/>
      <c r="AU18" s="235"/>
      <c r="AV18" s="235"/>
      <c r="AW18" s="235"/>
      <c r="AX18" s="235"/>
      <c r="AY18" s="235"/>
    </row>
    <row r="19" spans="1:51" ht="27" hidden="1" customHeight="1">
      <c r="A19" s="973"/>
      <c r="B19" s="239" t="s">
        <v>2220</v>
      </c>
      <c r="C19" s="707" t="s">
        <v>2221</v>
      </c>
      <c r="D19" s="235"/>
      <c r="E19" s="246">
        <f>COUNTA(E20:E24)</f>
        <v>5</v>
      </c>
      <c r="F19" s="707"/>
      <c r="G19" s="249"/>
      <c r="H19" s="232"/>
      <c r="I19" s="707"/>
      <c r="J19" s="235">
        <f>SUM(J20:J24)</f>
        <v>36840</v>
      </c>
      <c r="K19" s="235">
        <f>SUM(K20:K24)</f>
        <v>1800.18</v>
      </c>
      <c r="L19" s="235">
        <f>SUM(L20:L24)</f>
        <v>4803</v>
      </c>
      <c r="M19" s="235"/>
      <c r="N19" s="235"/>
      <c r="O19" s="235"/>
      <c r="P19" s="324"/>
      <c r="Q19" s="235"/>
      <c r="R19" s="707"/>
      <c r="S19" s="235"/>
      <c r="T19" s="235"/>
      <c r="U19" s="235"/>
      <c r="V19" s="235"/>
      <c r="W19" s="235"/>
      <c r="X19" s="235"/>
      <c r="Y19" s="235"/>
      <c r="Z19" s="707"/>
      <c r="AA19" s="235"/>
      <c r="AB19" s="235"/>
      <c r="AC19" s="707"/>
      <c r="AD19" s="235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35"/>
      <c r="AS19" s="235"/>
      <c r="AT19" s="235"/>
      <c r="AU19" s="235"/>
      <c r="AV19" s="235"/>
      <c r="AW19" s="235"/>
      <c r="AX19" s="235"/>
      <c r="AY19" s="235"/>
    </row>
    <row r="20" spans="1:51" ht="27" hidden="1" customHeight="1">
      <c r="A20" s="973" t="s">
        <v>145</v>
      </c>
      <c r="B20" s="242"/>
      <c r="C20" s="707" t="s">
        <v>3308</v>
      </c>
      <c r="D20" s="235" t="s">
        <v>11018</v>
      </c>
      <c r="E20" s="707" t="s">
        <v>11019</v>
      </c>
      <c r="F20" s="707" t="s">
        <v>3308</v>
      </c>
      <c r="G20" s="707" t="s">
        <v>14629</v>
      </c>
      <c r="H20" s="232"/>
      <c r="I20" s="707" t="s">
        <v>11021</v>
      </c>
      <c r="J20" s="235">
        <v>19109</v>
      </c>
      <c r="K20" s="235">
        <v>415.18</v>
      </c>
      <c r="L20" s="235">
        <v>415</v>
      </c>
      <c r="M20" s="235" t="s">
        <v>171</v>
      </c>
      <c r="N20" s="235">
        <v>125</v>
      </c>
      <c r="O20" s="235">
        <v>6</v>
      </c>
      <c r="P20" s="235" t="s">
        <v>11022</v>
      </c>
      <c r="Q20" s="235">
        <v>415</v>
      </c>
      <c r="R20" s="707" t="s">
        <v>762</v>
      </c>
      <c r="S20" s="235"/>
      <c r="T20" s="235"/>
      <c r="U20" s="235"/>
      <c r="V20" s="235"/>
      <c r="W20" s="235"/>
      <c r="X20" s="235"/>
      <c r="Y20" s="235">
        <v>100</v>
      </c>
      <c r="Z20" s="707" t="s">
        <v>384</v>
      </c>
      <c r="AA20" s="235"/>
      <c r="AB20" s="235"/>
      <c r="AC20" s="707">
        <v>2004</v>
      </c>
      <c r="AD20" s="235">
        <v>44209</v>
      </c>
      <c r="AE20" s="235"/>
      <c r="AF20" s="235"/>
      <c r="AG20" s="235"/>
      <c r="AH20" s="235">
        <v>294</v>
      </c>
      <c r="AI20" s="235"/>
      <c r="AJ20" s="235"/>
      <c r="AK20" s="235"/>
      <c r="AL20" s="235"/>
      <c r="AM20" s="235"/>
      <c r="AN20" s="235"/>
      <c r="AO20" s="235"/>
      <c r="AP20" s="235"/>
      <c r="AQ20" s="235"/>
      <c r="AR20" s="235"/>
      <c r="AS20" s="235"/>
      <c r="AT20" s="235"/>
      <c r="AU20" s="235"/>
      <c r="AV20" s="235"/>
      <c r="AW20" s="325"/>
      <c r="AX20" s="325"/>
      <c r="AY20" s="222"/>
    </row>
    <row r="21" spans="1:51" ht="38.450000000000003" hidden="1" customHeight="1">
      <c r="A21" s="973">
        <v>2</v>
      </c>
      <c r="B21" s="242"/>
      <c r="C21" s="707" t="s">
        <v>3317</v>
      </c>
      <c r="D21" s="235" t="s">
        <v>11023</v>
      </c>
      <c r="E21" s="707" t="s">
        <v>11024</v>
      </c>
      <c r="F21" s="707" t="s">
        <v>3317</v>
      </c>
      <c r="G21" s="707" t="s">
        <v>11025</v>
      </c>
      <c r="H21" s="232"/>
      <c r="I21" s="707" t="s">
        <v>11026</v>
      </c>
      <c r="J21" s="235">
        <v>3000</v>
      </c>
      <c r="K21" s="235"/>
      <c r="L21" s="235">
        <v>3000</v>
      </c>
      <c r="M21" s="235" t="s">
        <v>171</v>
      </c>
      <c r="N21" s="235">
        <v>60</v>
      </c>
      <c r="O21" s="235">
        <v>30</v>
      </c>
      <c r="P21" s="235">
        <v>3</v>
      </c>
      <c r="Q21" s="235">
        <v>3000</v>
      </c>
      <c r="R21" s="707" t="s">
        <v>143</v>
      </c>
      <c r="S21" s="235"/>
      <c r="T21" s="235"/>
      <c r="U21" s="235"/>
      <c r="V21" s="235"/>
      <c r="W21" s="235"/>
      <c r="X21" s="235"/>
      <c r="Y21" s="235"/>
      <c r="Z21" s="707"/>
      <c r="AA21" s="235"/>
      <c r="AB21" s="235"/>
      <c r="AC21" s="707">
        <v>2013</v>
      </c>
      <c r="AD21" s="235">
        <v>670</v>
      </c>
      <c r="AE21" s="235"/>
      <c r="AF21" s="235"/>
      <c r="AG21" s="235"/>
      <c r="AH21" s="235">
        <v>254</v>
      </c>
      <c r="AI21" s="235"/>
      <c r="AJ21" s="235"/>
      <c r="AK21" s="235"/>
      <c r="AL21" s="235"/>
      <c r="AM21" s="235"/>
      <c r="AN21" s="235"/>
      <c r="AO21" s="235"/>
      <c r="AP21" s="235"/>
      <c r="AQ21" s="235"/>
      <c r="AR21" s="235"/>
      <c r="AS21" s="235"/>
      <c r="AT21" s="235"/>
      <c r="AU21" s="235"/>
      <c r="AV21" s="235"/>
      <c r="AW21" s="325"/>
      <c r="AX21" s="325"/>
      <c r="AY21" s="222"/>
    </row>
    <row r="22" spans="1:51" ht="25.15" hidden="1" customHeight="1">
      <c r="A22" s="973"/>
      <c r="B22" s="242"/>
      <c r="C22" s="707" t="s">
        <v>3363</v>
      </c>
      <c r="D22" s="235" t="s">
        <v>11027</v>
      </c>
      <c r="E22" s="707" t="s">
        <v>11028</v>
      </c>
      <c r="F22" s="707" t="s">
        <v>3363</v>
      </c>
      <c r="G22" s="707" t="s">
        <v>11029</v>
      </c>
      <c r="H22" s="232"/>
      <c r="I22" s="707" t="s">
        <v>11030</v>
      </c>
      <c r="J22" s="235">
        <v>6720</v>
      </c>
      <c r="K22" s="235">
        <v>687</v>
      </c>
      <c r="L22" s="235">
        <v>690</v>
      </c>
      <c r="M22" s="235" t="s">
        <v>171</v>
      </c>
      <c r="N22" s="235">
        <v>112</v>
      </c>
      <c r="O22" s="235">
        <v>60</v>
      </c>
      <c r="P22" s="235">
        <v>25</v>
      </c>
      <c r="Q22" s="235">
        <v>6720</v>
      </c>
      <c r="R22" s="707" t="s">
        <v>143</v>
      </c>
      <c r="S22" s="235"/>
      <c r="T22" s="235"/>
      <c r="U22" s="235"/>
      <c r="V22" s="235"/>
      <c r="W22" s="235"/>
      <c r="X22" s="235"/>
      <c r="Y22" s="235"/>
      <c r="Z22" s="707"/>
      <c r="AA22" s="235"/>
      <c r="AB22" s="235"/>
      <c r="AC22" s="707">
        <v>2002</v>
      </c>
      <c r="AD22" s="235">
        <v>670</v>
      </c>
      <c r="AE22" s="235"/>
      <c r="AF22" s="235"/>
      <c r="AG22" s="235"/>
      <c r="AH22" s="235">
        <v>670</v>
      </c>
      <c r="AI22" s="235"/>
      <c r="AJ22" s="235"/>
      <c r="AK22" s="235"/>
      <c r="AL22" s="235"/>
      <c r="AM22" s="235"/>
      <c r="AN22" s="235"/>
      <c r="AO22" s="235"/>
      <c r="AP22" s="235"/>
      <c r="AQ22" s="235"/>
      <c r="AR22" s="235"/>
      <c r="AS22" s="235"/>
      <c r="AT22" s="235"/>
      <c r="AU22" s="235"/>
      <c r="AV22" s="235"/>
      <c r="AW22" s="325"/>
      <c r="AX22" s="325"/>
      <c r="AY22" s="325"/>
    </row>
    <row r="23" spans="1:51" ht="25.15" hidden="1" customHeight="1">
      <c r="A23" s="973">
        <v>3</v>
      </c>
      <c r="B23" s="242"/>
      <c r="C23" s="707" t="s">
        <v>3443</v>
      </c>
      <c r="D23" s="235" t="s">
        <v>13592</v>
      </c>
      <c r="E23" s="707" t="s">
        <v>11033</v>
      </c>
      <c r="F23" s="707" t="s">
        <v>3453</v>
      </c>
      <c r="G23" s="707"/>
      <c r="H23" s="232"/>
      <c r="I23" s="707" t="s">
        <v>3453</v>
      </c>
      <c r="J23" s="235">
        <v>1000</v>
      </c>
      <c r="K23" s="235">
        <v>400</v>
      </c>
      <c r="L23" s="235">
        <v>400</v>
      </c>
      <c r="M23" s="235"/>
      <c r="N23" s="235">
        <v>110</v>
      </c>
      <c r="O23" s="235">
        <v>5</v>
      </c>
      <c r="P23" s="235">
        <v>14</v>
      </c>
      <c r="Q23" s="235">
        <v>800</v>
      </c>
      <c r="R23" s="707" t="s">
        <v>282</v>
      </c>
      <c r="S23" s="235"/>
      <c r="T23" s="235"/>
      <c r="U23" s="235"/>
      <c r="V23" s="235"/>
      <c r="W23" s="235"/>
      <c r="X23" s="235"/>
      <c r="Y23" s="235"/>
      <c r="Z23" s="707"/>
      <c r="AA23" s="235"/>
      <c r="AB23" s="235"/>
      <c r="AC23" s="707">
        <v>2013</v>
      </c>
      <c r="AD23" s="235"/>
      <c r="AE23" s="235"/>
      <c r="AF23" s="235"/>
      <c r="AG23" s="235"/>
      <c r="AH23" s="235">
        <v>4300</v>
      </c>
      <c r="AI23" s="235"/>
      <c r="AJ23" s="235"/>
      <c r="AK23" s="235"/>
      <c r="AL23" s="235"/>
      <c r="AM23" s="235"/>
      <c r="AN23" s="235"/>
      <c r="AO23" s="235"/>
      <c r="AP23" s="235"/>
      <c r="AQ23" s="235"/>
      <c r="AR23" s="235"/>
      <c r="AS23" s="235"/>
      <c r="AT23" s="235"/>
      <c r="AU23" s="235"/>
      <c r="AV23" s="235"/>
      <c r="AW23" s="325"/>
      <c r="AX23" s="325"/>
      <c r="AY23" s="222"/>
    </row>
    <row r="24" spans="1:51" ht="25.15" hidden="1" customHeight="1">
      <c r="A24" s="973"/>
      <c r="B24" s="242"/>
      <c r="C24" s="707" t="s">
        <v>3479</v>
      </c>
      <c r="D24" s="235" t="s">
        <v>11031</v>
      </c>
      <c r="E24" s="707" t="s">
        <v>11032</v>
      </c>
      <c r="F24" s="707" t="s">
        <v>3479</v>
      </c>
      <c r="G24" s="707" t="s">
        <v>11020</v>
      </c>
      <c r="H24" s="232"/>
      <c r="I24" s="707" t="s">
        <v>3479</v>
      </c>
      <c r="J24" s="235">
        <v>7011</v>
      </c>
      <c r="K24" s="235">
        <v>298</v>
      </c>
      <c r="L24" s="235">
        <v>298</v>
      </c>
      <c r="M24" s="235" t="s">
        <v>171</v>
      </c>
      <c r="N24" s="235">
        <v>75</v>
      </c>
      <c r="O24" s="235">
        <v>38</v>
      </c>
      <c r="P24" s="235">
        <v>4</v>
      </c>
      <c r="Q24" s="235">
        <v>2850</v>
      </c>
      <c r="R24" s="707" t="s">
        <v>143</v>
      </c>
      <c r="S24" s="235"/>
      <c r="T24" s="235"/>
      <c r="U24" s="235"/>
      <c r="V24" s="235"/>
      <c r="W24" s="235"/>
      <c r="X24" s="235">
        <v>0</v>
      </c>
      <c r="Y24" s="235">
        <v>0</v>
      </c>
      <c r="Z24" s="707">
        <v>0</v>
      </c>
      <c r="AA24" s="235"/>
      <c r="AB24" s="235"/>
      <c r="AC24" s="707">
        <v>2013</v>
      </c>
      <c r="AD24" s="241">
        <v>44209</v>
      </c>
      <c r="AE24" s="241"/>
      <c r="AF24" s="241"/>
      <c r="AG24" s="241"/>
      <c r="AH24" s="241">
        <v>1000</v>
      </c>
      <c r="AI24" s="235"/>
      <c r="AJ24" s="235"/>
      <c r="AK24" s="235"/>
      <c r="AL24" s="235"/>
      <c r="AM24" s="235"/>
      <c r="AN24" s="235"/>
      <c r="AO24" s="235"/>
      <c r="AP24" s="235"/>
      <c r="AQ24" s="235"/>
      <c r="AR24" s="235"/>
      <c r="AS24" s="235"/>
      <c r="AT24" s="235"/>
      <c r="AU24" s="235"/>
      <c r="AV24" s="235"/>
      <c r="AW24" s="325"/>
      <c r="AX24" s="325"/>
      <c r="AY24" s="222"/>
    </row>
    <row r="25" spans="1:51" ht="25.15" customHeight="1">
      <c r="A25" s="973" t="s">
        <v>166</v>
      </c>
      <c r="B25" s="239" t="s">
        <v>2228</v>
      </c>
      <c r="C25" s="707" t="s">
        <v>2221</v>
      </c>
      <c r="D25" s="235"/>
      <c r="E25" s="246">
        <f>COUNTA(E26:E29)</f>
        <v>4</v>
      </c>
      <c r="F25" s="707"/>
      <c r="G25" s="707"/>
      <c r="H25" s="707"/>
      <c r="I25" s="707"/>
      <c r="J25" s="235">
        <f>SUM(J26:J29)</f>
        <v>140234</v>
      </c>
      <c r="K25" s="235">
        <f>SUM(K26:K29)</f>
        <v>2505.85</v>
      </c>
      <c r="L25" s="235">
        <f>SUM(L26:L29)</f>
        <v>3173.49</v>
      </c>
      <c r="M25" s="235">
        <f>SUM(M26:M29)</f>
        <v>0</v>
      </c>
      <c r="N25" s="235"/>
      <c r="O25" s="235"/>
      <c r="P25" s="235"/>
      <c r="Q25" s="235"/>
      <c r="R25" s="219"/>
      <c r="S25" s="235"/>
      <c r="T25" s="235"/>
      <c r="U25" s="235"/>
      <c r="V25" s="235"/>
      <c r="W25" s="235"/>
      <c r="X25" s="235"/>
      <c r="Y25" s="235"/>
      <c r="Z25" s="707"/>
      <c r="AA25" s="235"/>
      <c r="AB25" s="235"/>
      <c r="AC25" s="707"/>
      <c r="AD25" s="241"/>
      <c r="AE25" s="241"/>
      <c r="AF25" s="241"/>
      <c r="AG25" s="241"/>
      <c r="AH25" s="241"/>
      <c r="AI25" s="235"/>
      <c r="AJ25" s="235"/>
      <c r="AK25" s="235"/>
      <c r="AL25" s="235"/>
      <c r="AM25" s="235"/>
      <c r="AN25" s="235"/>
      <c r="AO25" s="235"/>
      <c r="AP25" s="222"/>
      <c r="AQ25" s="222"/>
      <c r="AR25" s="235"/>
      <c r="AS25" s="235"/>
      <c r="AT25" s="235"/>
      <c r="AU25" s="235"/>
      <c r="AV25" s="235"/>
      <c r="AW25" s="235"/>
      <c r="AX25" s="235"/>
      <c r="AY25" s="235"/>
    </row>
    <row r="26" spans="1:51" ht="25.15" customHeight="1">
      <c r="A26" s="973"/>
      <c r="B26" s="1505" t="s">
        <v>57</v>
      </c>
      <c r="C26" s="707" t="s">
        <v>622</v>
      </c>
      <c r="D26" s="235" t="s">
        <v>12028</v>
      </c>
      <c r="E26" s="707" t="s">
        <v>12029</v>
      </c>
      <c r="F26" s="707" t="s">
        <v>622</v>
      </c>
      <c r="G26" s="707" t="s">
        <v>90</v>
      </c>
      <c r="H26" s="232" t="s">
        <v>625</v>
      </c>
      <c r="I26" s="707" t="s">
        <v>622</v>
      </c>
      <c r="J26" s="235">
        <v>119463</v>
      </c>
      <c r="K26" s="235">
        <v>984</v>
      </c>
      <c r="L26" s="235">
        <v>1407</v>
      </c>
      <c r="M26" s="235" t="s">
        <v>171</v>
      </c>
      <c r="N26" s="235">
        <v>120</v>
      </c>
      <c r="O26" s="235" t="s">
        <v>12030</v>
      </c>
      <c r="P26" s="235">
        <v>60</v>
      </c>
      <c r="Q26" s="235">
        <v>16160</v>
      </c>
      <c r="R26" s="707" t="s">
        <v>143</v>
      </c>
      <c r="S26" s="235">
        <v>100</v>
      </c>
      <c r="T26" s="235">
        <v>5</v>
      </c>
      <c r="U26" s="235">
        <v>12</v>
      </c>
      <c r="V26" s="235">
        <v>5472</v>
      </c>
      <c r="W26" s="235" t="s">
        <v>304</v>
      </c>
      <c r="X26" s="235">
        <v>1000</v>
      </c>
      <c r="Y26" s="235">
        <v>1000</v>
      </c>
      <c r="Z26" s="707" t="s">
        <v>173</v>
      </c>
      <c r="AA26" s="235" t="s">
        <v>12031</v>
      </c>
      <c r="AB26" s="235" t="s">
        <v>12032</v>
      </c>
      <c r="AC26" s="707">
        <v>1998</v>
      </c>
      <c r="AD26" s="235">
        <v>2735</v>
      </c>
      <c r="AE26" s="235">
        <v>2037</v>
      </c>
      <c r="AF26" s="235">
        <v>1000</v>
      </c>
      <c r="AG26" s="235"/>
      <c r="AH26" s="235">
        <v>5772</v>
      </c>
      <c r="AI26" s="235"/>
      <c r="AJ26" s="235"/>
      <c r="AK26" s="235"/>
      <c r="AL26" s="235"/>
      <c r="AM26" s="235"/>
      <c r="AN26" s="235"/>
      <c r="AO26" s="235"/>
      <c r="AP26" s="235"/>
      <c r="AQ26" s="235"/>
      <c r="AR26" s="235"/>
      <c r="AS26" s="235"/>
      <c r="AT26" s="235"/>
      <c r="AU26" s="235"/>
      <c r="AV26" s="235"/>
      <c r="AW26" s="235"/>
      <c r="AX26" s="235"/>
      <c r="AY26" s="235"/>
    </row>
    <row r="27" spans="1:51" ht="25.15" customHeight="1">
      <c r="A27" s="973"/>
      <c r="B27" s="1505" t="s">
        <v>57</v>
      </c>
      <c r="C27" s="707" t="s">
        <v>622</v>
      </c>
      <c r="D27" s="235" t="s">
        <v>12028</v>
      </c>
      <c r="E27" s="707" t="s">
        <v>12033</v>
      </c>
      <c r="F27" s="707" t="s">
        <v>622</v>
      </c>
      <c r="G27" s="707" t="s">
        <v>90</v>
      </c>
      <c r="H27" s="232" t="s">
        <v>625</v>
      </c>
      <c r="I27" s="707" t="s">
        <v>622</v>
      </c>
      <c r="J27" s="235">
        <v>5000</v>
      </c>
      <c r="K27" s="235">
        <v>445</v>
      </c>
      <c r="L27" s="235">
        <v>724</v>
      </c>
      <c r="M27" s="235" t="s">
        <v>171</v>
      </c>
      <c r="N27" s="235">
        <v>90</v>
      </c>
      <c r="O27" s="235" t="s">
        <v>12034</v>
      </c>
      <c r="P27" s="235">
        <v>28</v>
      </c>
      <c r="Q27" s="235">
        <v>5000</v>
      </c>
      <c r="R27" s="707" t="s">
        <v>143</v>
      </c>
      <c r="S27" s="235">
        <v>100</v>
      </c>
      <c r="T27" s="235">
        <v>5</v>
      </c>
      <c r="U27" s="235">
        <v>12</v>
      </c>
      <c r="V27" s="235">
        <v>5472</v>
      </c>
      <c r="W27" s="235" t="s">
        <v>304</v>
      </c>
      <c r="X27" s="235">
        <v>1000</v>
      </c>
      <c r="Y27" s="235"/>
      <c r="Z27" s="707"/>
      <c r="AA27" s="235" t="s">
        <v>12031</v>
      </c>
      <c r="AB27" s="235" t="s">
        <v>12032</v>
      </c>
      <c r="AC27" s="707">
        <v>2008</v>
      </c>
      <c r="AD27" s="235">
        <v>2735</v>
      </c>
      <c r="AE27" s="235">
        <v>2037</v>
      </c>
      <c r="AF27" s="235">
        <v>1000</v>
      </c>
      <c r="AG27" s="235"/>
      <c r="AH27" s="235">
        <v>730</v>
      </c>
      <c r="AI27" s="235"/>
      <c r="AJ27" s="235"/>
      <c r="AK27" s="235"/>
      <c r="AL27" s="235"/>
      <c r="AM27" s="235"/>
      <c r="AN27" s="235"/>
      <c r="AO27" s="235"/>
      <c r="AP27" s="235"/>
      <c r="AQ27" s="235"/>
      <c r="AR27" s="235"/>
      <c r="AS27" s="235"/>
      <c r="AT27" s="235"/>
      <c r="AU27" s="235"/>
      <c r="AV27" s="235"/>
      <c r="AW27" s="235"/>
      <c r="AX27" s="235"/>
      <c r="AY27" s="235"/>
    </row>
    <row r="28" spans="1:51" ht="25.15" customHeight="1">
      <c r="A28" s="973"/>
      <c r="B28" s="1636" t="s">
        <v>57</v>
      </c>
      <c r="C28" s="1597" t="s">
        <v>622</v>
      </c>
      <c r="D28" s="235"/>
      <c r="E28" s="1597" t="s">
        <v>17299</v>
      </c>
      <c r="F28" s="1597" t="s">
        <v>622</v>
      </c>
      <c r="G28" s="1645"/>
      <c r="H28" s="1331"/>
      <c r="I28" s="1677" t="s">
        <v>622</v>
      </c>
      <c r="J28" s="1601">
        <v>10037</v>
      </c>
      <c r="K28" s="1601">
        <v>673</v>
      </c>
      <c r="L28" s="1601">
        <v>688</v>
      </c>
      <c r="M28" s="235"/>
      <c r="N28" s="1597">
        <v>90</v>
      </c>
      <c r="O28" s="1601" t="s">
        <v>17300</v>
      </c>
      <c r="P28" s="1601">
        <v>20</v>
      </c>
      <c r="Q28" s="1597">
        <v>2255</v>
      </c>
      <c r="R28" s="1597" t="s">
        <v>2194</v>
      </c>
      <c r="S28" s="235"/>
      <c r="T28" s="235"/>
      <c r="U28" s="235"/>
      <c r="V28" s="235"/>
      <c r="W28" s="235"/>
      <c r="X28" s="1601"/>
      <c r="Y28" s="1601"/>
      <c r="Z28" s="1597"/>
      <c r="AA28" s="235"/>
      <c r="AB28" s="235"/>
      <c r="AC28" s="1597">
        <v>2014</v>
      </c>
      <c r="AD28" s="235"/>
      <c r="AE28" s="235"/>
      <c r="AF28" s="235"/>
      <c r="AG28" s="235"/>
      <c r="AH28" s="1601">
        <v>600</v>
      </c>
      <c r="AI28" s="235"/>
      <c r="AJ28" s="235"/>
      <c r="AK28" s="235"/>
      <c r="AL28" s="235"/>
      <c r="AM28" s="235"/>
      <c r="AN28" s="235"/>
      <c r="AO28" s="235"/>
      <c r="AP28" s="235"/>
      <c r="AQ28" s="235"/>
      <c r="AR28" s="235"/>
      <c r="AS28" s="235"/>
      <c r="AT28" s="235"/>
      <c r="AU28" s="235"/>
      <c r="AV28" s="235"/>
      <c r="AW28" s="235"/>
      <c r="AX28" s="235"/>
      <c r="AY28" s="1601" t="s">
        <v>17297</v>
      </c>
    </row>
    <row r="29" spans="1:51" ht="25.15" customHeight="1">
      <c r="A29" s="973"/>
      <c r="B29" s="1505" t="s">
        <v>57</v>
      </c>
      <c r="C29" s="707" t="s">
        <v>323</v>
      </c>
      <c r="D29" s="235" t="s">
        <v>12028</v>
      </c>
      <c r="E29" s="707" t="s">
        <v>12035</v>
      </c>
      <c r="F29" s="707" t="s">
        <v>323</v>
      </c>
      <c r="G29" s="707" t="s">
        <v>90</v>
      </c>
      <c r="H29" s="232" t="s">
        <v>625</v>
      </c>
      <c r="I29" s="707" t="s">
        <v>12036</v>
      </c>
      <c r="J29" s="235">
        <v>5734</v>
      </c>
      <c r="K29" s="235">
        <v>403.85</v>
      </c>
      <c r="L29" s="235">
        <v>354.49</v>
      </c>
      <c r="M29" s="235" t="s">
        <v>171</v>
      </c>
      <c r="N29" s="235">
        <v>90</v>
      </c>
      <c r="O29" s="235">
        <v>30</v>
      </c>
      <c r="P29" s="235">
        <v>8</v>
      </c>
      <c r="Q29" s="235">
        <v>2700</v>
      </c>
      <c r="R29" s="707" t="s">
        <v>143</v>
      </c>
      <c r="S29" s="235">
        <v>100</v>
      </c>
      <c r="T29" s="235">
        <v>5</v>
      </c>
      <c r="U29" s="235">
        <v>12</v>
      </c>
      <c r="V29" s="235">
        <v>5472</v>
      </c>
      <c r="W29" s="235" t="s">
        <v>304</v>
      </c>
      <c r="X29" s="235"/>
      <c r="Y29" s="235"/>
      <c r="Z29" s="707"/>
      <c r="AA29" s="235" t="s">
        <v>12031</v>
      </c>
      <c r="AB29" s="235" t="s">
        <v>12032</v>
      </c>
      <c r="AC29" s="707">
        <v>2017</v>
      </c>
      <c r="AD29" s="235">
        <v>2735</v>
      </c>
      <c r="AE29" s="235">
        <v>2037</v>
      </c>
      <c r="AF29" s="235">
        <v>1000</v>
      </c>
      <c r="AG29" s="235"/>
      <c r="AH29" s="235">
        <v>800</v>
      </c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 t="s">
        <v>10467</v>
      </c>
    </row>
    <row r="30" spans="1:51" ht="25.15" hidden="1" customHeight="1">
      <c r="A30" s="973" t="s">
        <v>166</v>
      </c>
      <c r="B30" s="239" t="s">
        <v>2524</v>
      </c>
      <c r="C30" s="707" t="s">
        <v>2221</v>
      </c>
      <c r="D30" s="235"/>
      <c r="E30" s="246">
        <f>COUNTA(E31:E33)</f>
        <v>3</v>
      </c>
      <c r="F30" s="707"/>
      <c r="G30" s="707"/>
      <c r="H30" s="707"/>
      <c r="I30" s="707"/>
      <c r="J30" s="235">
        <f>SUM(J31:J33)</f>
        <v>84092</v>
      </c>
      <c r="K30" s="235">
        <f>SUM(K31:K33)</f>
        <v>2013</v>
      </c>
      <c r="L30" s="235">
        <f>SUM(L31:L33)</f>
        <v>1811.6</v>
      </c>
      <c r="M30" s="235">
        <f>SUM(M31:M33)</f>
        <v>0</v>
      </c>
      <c r="N30" s="235"/>
      <c r="O30" s="235"/>
      <c r="P30" s="235"/>
      <c r="Q30" s="235"/>
      <c r="R30" s="219"/>
      <c r="S30" s="235"/>
      <c r="T30" s="235"/>
      <c r="U30" s="235"/>
      <c r="V30" s="235"/>
      <c r="W30" s="235"/>
      <c r="X30" s="235"/>
      <c r="Y30" s="235"/>
      <c r="Z30" s="707"/>
      <c r="AA30" s="235"/>
      <c r="AB30" s="235"/>
      <c r="AC30" s="707"/>
      <c r="AD30" s="241"/>
      <c r="AE30" s="241"/>
      <c r="AF30" s="241"/>
      <c r="AG30" s="241"/>
      <c r="AH30" s="241"/>
      <c r="AI30" s="235"/>
      <c r="AJ30" s="235"/>
      <c r="AK30" s="235"/>
      <c r="AL30" s="235"/>
      <c r="AM30" s="235"/>
      <c r="AN30" s="235"/>
      <c r="AO30" s="235"/>
      <c r="AP30" s="222"/>
      <c r="AQ30" s="222"/>
      <c r="AR30" s="235"/>
      <c r="AS30" s="235"/>
      <c r="AT30" s="235"/>
      <c r="AU30" s="235"/>
      <c r="AV30" s="235"/>
      <c r="AW30" s="235"/>
      <c r="AX30" s="235"/>
      <c r="AY30" s="235"/>
    </row>
    <row r="31" spans="1:51" ht="25.15" hidden="1" customHeight="1">
      <c r="A31" s="973"/>
      <c r="B31" s="242"/>
      <c r="C31" s="707" t="s">
        <v>461</v>
      </c>
      <c r="D31" s="235" t="s">
        <v>5624</v>
      </c>
      <c r="E31" s="707" t="s">
        <v>5625</v>
      </c>
      <c r="F31" s="707" t="s">
        <v>461</v>
      </c>
      <c r="G31" s="707" t="s">
        <v>5626</v>
      </c>
      <c r="H31" s="232" t="s">
        <v>464</v>
      </c>
      <c r="I31" s="707" t="s">
        <v>5247</v>
      </c>
      <c r="J31" s="235">
        <v>72928</v>
      </c>
      <c r="K31" s="235">
        <v>1518</v>
      </c>
      <c r="L31" s="235">
        <v>1316</v>
      </c>
      <c r="M31" s="235" t="s">
        <v>171</v>
      </c>
      <c r="N31" s="235">
        <v>160</v>
      </c>
      <c r="O31" s="235">
        <v>5</v>
      </c>
      <c r="P31" s="235">
        <v>32</v>
      </c>
      <c r="Q31" s="235">
        <v>35200</v>
      </c>
      <c r="R31" s="707" t="s">
        <v>143</v>
      </c>
      <c r="S31" s="235">
        <v>120</v>
      </c>
      <c r="T31" s="235">
        <v>5</v>
      </c>
      <c r="U31" s="235">
        <v>20</v>
      </c>
      <c r="V31" s="235">
        <v>1200</v>
      </c>
      <c r="W31" s="235" t="s">
        <v>304</v>
      </c>
      <c r="X31" s="235">
        <v>128</v>
      </c>
      <c r="Y31" s="235">
        <v>2000</v>
      </c>
      <c r="Z31" s="707" t="s">
        <v>465</v>
      </c>
      <c r="AA31" s="235" t="s">
        <v>466</v>
      </c>
      <c r="AB31" s="235"/>
      <c r="AC31" s="707">
        <v>1994</v>
      </c>
      <c r="AD31" s="235">
        <v>1424</v>
      </c>
      <c r="AE31" s="235">
        <v>300</v>
      </c>
      <c r="AF31" s="235">
        <v>800</v>
      </c>
      <c r="AG31" s="235">
        <v>1500</v>
      </c>
      <c r="AH31" s="235">
        <v>4724</v>
      </c>
      <c r="AI31" s="235">
        <v>1998</v>
      </c>
      <c r="AJ31" s="235"/>
      <c r="AK31" s="235"/>
      <c r="AL31" s="235"/>
      <c r="AM31" s="235"/>
      <c r="AN31" s="235"/>
      <c r="AO31" s="235"/>
      <c r="AP31" s="235" t="s">
        <v>5627</v>
      </c>
      <c r="AQ31" s="235"/>
      <c r="AR31" s="235"/>
      <c r="AS31" s="235"/>
      <c r="AT31" s="235"/>
      <c r="AU31" s="235"/>
      <c r="AV31" s="235"/>
      <c r="AW31" s="235"/>
      <c r="AX31" s="235"/>
      <c r="AY31" s="235"/>
    </row>
    <row r="32" spans="1:51" ht="25.15" hidden="1" customHeight="1">
      <c r="A32" s="973"/>
      <c r="B32" s="242"/>
      <c r="C32" s="707" t="s">
        <v>461</v>
      </c>
      <c r="D32" s="235"/>
      <c r="E32" s="707" t="s">
        <v>5628</v>
      </c>
      <c r="F32" s="707" t="s">
        <v>461</v>
      </c>
      <c r="G32" s="707"/>
      <c r="H32" s="232"/>
      <c r="I32" s="707" t="s">
        <v>5247</v>
      </c>
      <c r="J32" s="235">
        <v>3101</v>
      </c>
      <c r="K32" s="235">
        <v>495</v>
      </c>
      <c r="L32" s="235">
        <v>495.6</v>
      </c>
      <c r="M32" s="235" t="s">
        <v>171</v>
      </c>
      <c r="N32" s="235">
        <v>100</v>
      </c>
      <c r="O32" s="235">
        <v>5</v>
      </c>
      <c r="P32" s="235">
        <v>7</v>
      </c>
      <c r="Q32" s="235">
        <v>3000</v>
      </c>
      <c r="R32" s="707" t="s">
        <v>143</v>
      </c>
      <c r="S32" s="235">
        <v>120</v>
      </c>
      <c r="T32" s="235">
        <v>5</v>
      </c>
      <c r="U32" s="235">
        <v>20</v>
      </c>
      <c r="V32" s="235">
        <v>1200</v>
      </c>
      <c r="W32" s="235" t="s">
        <v>304</v>
      </c>
      <c r="X32" s="235">
        <v>0</v>
      </c>
      <c r="Y32" s="235">
        <v>200</v>
      </c>
      <c r="Z32" s="707">
        <v>0</v>
      </c>
      <c r="AA32" s="235" t="s">
        <v>466</v>
      </c>
      <c r="AB32" s="235"/>
      <c r="AC32" s="707">
        <v>2010</v>
      </c>
      <c r="AD32" s="235">
        <v>1424</v>
      </c>
      <c r="AE32" s="235">
        <v>300</v>
      </c>
      <c r="AF32" s="235">
        <v>800</v>
      </c>
      <c r="AG32" s="235">
        <v>1500</v>
      </c>
      <c r="AH32" s="235">
        <v>550</v>
      </c>
      <c r="AI32" s="235">
        <v>1998</v>
      </c>
      <c r="AJ32" s="235"/>
      <c r="AK32" s="235"/>
      <c r="AL32" s="235"/>
      <c r="AM32" s="235"/>
      <c r="AN32" s="235"/>
      <c r="AO32" s="235"/>
      <c r="AP32" s="235" t="s">
        <v>5627</v>
      </c>
      <c r="AQ32" s="235"/>
      <c r="AR32" s="235"/>
      <c r="AS32" s="235"/>
      <c r="AT32" s="235"/>
      <c r="AU32" s="235"/>
      <c r="AV32" s="235"/>
      <c r="AW32" s="235"/>
      <c r="AX32" s="235"/>
      <c r="AY32" s="707"/>
    </row>
    <row r="33" spans="1:51" ht="25.15" hidden="1" customHeight="1">
      <c r="A33" s="973"/>
      <c r="B33" s="248"/>
      <c r="C33" s="707" t="s">
        <v>5226</v>
      </c>
      <c r="D33" s="235" t="s">
        <v>1846</v>
      </c>
      <c r="E33" s="707" t="s">
        <v>13168</v>
      </c>
      <c r="F33" s="707" t="s">
        <v>5226</v>
      </c>
      <c r="G33" s="707" t="s">
        <v>1847</v>
      </c>
      <c r="H33" s="232" t="s">
        <v>464</v>
      </c>
      <c r="I33" s="707" t="s">
        <v>5226</v>
      </c>
      <c r="J33" s="235">
        <v>8063</v>
      </c>
      <c r="K33" s="304" t="s">
        <v>13169</v>
      </c>
      <c r="L33" s="304" t="s">
        <v>13170</v>
      </c>
      <c r="M33" s="235" t="s">
        <v>171</v>
      </c>
      <c r="N33" s="235">
        <v>110</v>
      </c>
      <c r="O33" s="235">
        <v>5</v>
      </c>
      <c r="P33" s="235">
        <v>12</v>
      </c>
      <c r="Q33" s="235">
        <v>4400</v>
      </c>
      <c r="R33" s="707" t="s">
        <v>304</v>
      </c>
      <c r="S33" s="235">
        <v>120</v>
      </c>
      <c r="T33" s="235">
        <v>5</v>
      </c>
      <c r="U33" s="235">
        <v>20</v>
      </c>
      <c r="V33" s="235">
        <v>1200</v>
      </c>
      <c r="W33" s="235" t="s">
        <v>304</v>
      </c>
      <c r="X33" s="235">
        <v>128</v>
      </c>
      <c r="Y33" s="235">
        <v>200</v>
      </c>
      <c r="Z33" s="707" t="s">
        <v>944</v>
      </c>
      <c r="AA33" s="235" t="s">
        <v>466</v>
      </c>
      <c r="AB33" s="235"/>
      <c r="AC33" s="707">
        <v>2011</v>
      </c>
      <c r="AD33" s="235">
        <v>1424</v>
      </c>
      <c r="AE33" s="235">
        <v>300</v>
      </c>
      <c r="AF33" s="235">
        <v>800</v>
      </c>
      <c r="AG33" s="235">
        <v>1500</v>
      </c>
      <c r="AH33" s="235">
        <v>504</v>
      </c>
      <c r="AI33" s="235">
        <v>1998</v>
      </c>
      <c r="AJ33" s="235"/>
      <c r="AK33" s="235"/>
      <c r="AL33" s="235"/>
      <c r="AM33" s="235"/>
      <c r="AN33" s="235"/>
      <c r="AO33" s="235"/>
      <c r="AP33" s="235" t="s">
        <v>5627</v>
      </c>
      <c r="AQ33" s="235"/>
      <c r="AR33" s="235"/>
      <c r="AS33" s="235"/>
      <c r="AT33" s="235"/>
      <c r="AU33" s="235"/>
      <c r="AV33" s="235"/>
      <c r="AW33" s="235"/>
      <c r="AX33" s="235"/>
      <c r="AY33" s="235"/>
    </row>
    <row r="34" spans="1:51" ht="25.15" hidden="1" customHeight="1">
      <c r="A34" s="973"/>
      <c r="B34" s="239" t="s">
        <v>13098</v>
      </c>
      <c r="C34" s="707" t="s">
        <v>12801</v>
      </c>
      <c r="D34" s="235"/>
      <c r="E34" s="246">
        <f>COUNTA(E35:E36)</f>
        <v>2</v>
      </c>
      <c r="F34" s="707"/>
      <c r="G34" s="707"/>
      <c r="H34" s="232"/>
      <c r="I34" s="707"/>
      <c r="J34" s="235">
        <f>SUM(J35:J36)</f>
        <v>102448</v>
      </c>
      <c r="K34" s="235">
        <f>SUM(K35:K36)</f>
        <v>1985.1</v>
      </c>
      <c r="L34" s="235">
        <f>SUM(L35:L36)</f>
        <v>2886.79</v>
      </c>
      <c r="M34" s="235"/>
      <c r="N34" s="235"/>
      <c r="O34" s="235"/>
      <c r="P34" s="235"/>
      <c r="Q34" s="235"/>
      <c r="R34" s="707"/>
      <c r="S34" s="235"/>
      <c r="T34" s="235"/>
      <c r="U34" s="235"/>
      <c r="V34" s="235"/>
      <c r="W34" s="235"/>
      <c r="X34" s="235"/>
      <c r="Y34" s="235"/>
      <c r="Z34" s="707"/>
      <c r="AA34" s="235"/>
      <c r="AB34" s="235"/>
      <c r="AC34" s="707"/>
      <c r="AD34" s="235"/>
      <c r="AE34" s="235"/>
      <c r="AF34" s="235"/>
      <c r="AG34" s="235"/>
      <c r="AH34" s="235"/>
      <c r="AI34" s="235"/>
      <c r="AJ34" s="235"/>
      <c r="AK34" s="235"/>
      <c r="AL34" s="235"/>
      <c r="AM34" s="235"/>
      <c r="AN34" s="235"/>
      <c r="AO34" s="235"/>
      <c r="AP34" s="235"/>
      <c r="AQ34" s="235"/>
      <c r="AR34" s="235"/>
      <c r="AS34" s="235"/>
      <c r="AT34" s="235"/>
      <c r="AU34" s="235"/>
      <c r="AV34" s="235"/>
      <c r="AW34" s="235"/>
      <c r="AX34" s="235"/>
      <c r="AY34" s="235"/>
    </row>
    <row r="35" spans="1:51" ht="25.15" hidden="1" customHeight="1">
      <c r="A35" s="973"/>
      <c r="B35" s="703"/>
      <c r="C35" s="219" t="s">
        <v>6228</v>
      </c>
      <c r="D35" s="221" t="s">
        <v>11908</v>
      </c>
      <c r="E35" s="219" t="s">
        <v>12018</v>
      </c>
      <c r="F35" s="219" t="s">
        <v>6183</v>
      </c>
      <c r="G35" s="219" t="s">
        <v>11910</v>
      </c>
      <c r="H35" s="232"/>
      <c r="I35" s="219" t="s">
        <v>6183</v>
      </c>
      <c r="J35" s="235">
        <v>28765</v>
      </c>
      <c r="K35" s="235">
        <v>173</v>
      </c>
      <c r="L35" s="235">
        <v>173</v>
      </c>
      <c r="M35" s="221" t="s">
        <v>11912</v>
      </c>
      <c r="N35" s="221"/>
      <c r="O35" s="221"/>
      <c r="P35" s="221">
        <v>6</v>
      </c>
      <c r="Q35" s="221"/>
      <c r="R35" s="219"/>
      <c r="S35" s="221" t="s">
        <v>5439</v>
      </c>
      <c r="T35" s="221"/>
      <c r="U35" s="221"/>
      <c r="V35" s="221">
        <v>0</v>
      </c>
      <c r="W35" s="221">
        <v>54</v>
      </c>
      <c r="X35" s="221"/>
      <c r="Y35" s="221"/>
      <c r="Z35" s="219"/>
      <c r="AA35" s="223">
        <v>80</v>
      </c>
      <c r="AB35" s="221">
        <v>10</v>
      </c>
      <c r="AC35" s="221">
        <v>2009</v>
      </c>
      <c r="AD35" s="221"/>
      <c r="AE35" s="221">
        <v>3</v>
      </c>
      <c r="AF35" s="221"/>
      <c r="AG35" s="221">
        <v>2</v>
      </c>
      <c r="AH35" s="221">
        <v>70</v>
      </c>
      <c r="AI35" s="221"/>
      <c r="AJ35" s="221"/>
      <c r="AK35" s="235">
        <v>7245</v>
      </c>
      <c r="AL35" s="221"/>
      <c r="AM35" s="221">
        <v>647</v>
      </c>
      <c r="AN35" s="221">
        <v>647</v>
      </c>
      <c r="AO35" s="221" t="s">
        <v>465</v>
      </c>
      <c r="AP35" s="221" t="s">
        <v>1338</v>
      </c>
      <c r="AQ35" s="221"/>
      <c r="AR35" s="221"/>
      <c r="AS35" s="221"/>
      <c r="AT35" s="221"/>
      <c r="AU35" s="221"/>
      <c r="AV35" s="221"/>
      <c r="AW35" s="221"/>
      <c r="AX35" s="221"/>
      <c r="AY35" s="221"/>
    </row>
    <row r="36" spans="1:51" ht="25.15" hidden="1" customHeight="1">
      <c r="A36" s="973"/>
      <c r="B36" s="704"/>
      <c r="C36" s="219" t="s">
        <v>13099</v>
      </c>
      <c r="D36" s="221" t="s">
        <v>11908</v>
      </c>
      <c r="E36" s="219" t="s">
        <v>13100</v>
      </c>
      <c r="F36" s="219" t="s">
        <v>6183</v>
      </c>
      <c r="G36" s="219" t="s">
        <v>11910</v>
      </c>
      <c r="H36" s="232"/>
      <c r="I36" s="219" t="s">
        <v>6183</v>
      </c>
      <c r="J36" s="235">
        <v>73683</v>
      </c>
      <c r="K36" s="235">
        <v>1812.1</v>
      </c>
      <c r="L36" s="235">
        <v>2713.79</v>
      </c>
      <c r="M36" s="221"/>
      <c r="N36" s="221">
        <v>100</v>
      </c>
      <c r="O36" s="221">
        <v>2.4</v>
      </c>
      <c r="P36" s="221">
        <v>81</v>
      </c>
      <c r="Q36" s="221">
        <v>19600</v>
      </c>
      <c r="R36" s="219" t="s">
        <v>12309</v>
      </c>
      <c r="S36" s="221" t="s">
        <v>5439</v>
      </c>
      <c r="T36" s="221"/>
      <c r="U36" s="221"/>
      <c r="V36" s="221">
        <v>0</v>
      </c>
      <c r="W36" s="221">
        <v>54</v>
      </c>
      <c r="X36" s="221">
        <v>100</v>
      </c>
      <c r="Y36" s="221">
        <v>100</v>
      </c>
      <c r="Z36" s="219" t="s">
        <v>13101</v>
      </c>
      <c r="AA36" s="223">
        <v>80</v>
      </c>
      <c r="AB36" s="221">
        <v>10</v>
      </c>
      <c r="AC36" s="221">
        <v>2018</v>
      </c>
      <c r="AD36" s="221"/>
      <c r="AE36" s="221">
        <v>3</v>
      </c>
      <c r="AF36" s="221"/>
      <c r="AG36" s="221">
        <v>2</v>
      </c>
      <c r="AH36" s="235">
        <v>9800</v>
      </c>
      <c r="AI36" s="221"/>
      <c r="AJ36" s="221"/>
      <c r="AK36" s="235">
        <v>7245</v>
      </c>
      <c r="AL36" s="221"/>
      <c r="AM36" s="221">
        <v>647</v>
      </c>
      <c r="AN36" s="221">
        <v>647</v>
      </c>
      <c r="AO36" s="221" t="s">
        <v>465</v>
      </c>
      <c r="AP36" s="221" t="s">
        <v>1338</v>
      </c>
      <c r="AQ36" s="221"/>
      <c r="AR36" s="221"/>
      <c r="AS36" s="221"/>
      <c r="AT36" s="221"/>
      <c r="AU36" s="221"/>
      <c r="AV36" s="221"/>
      <c r="AW36" s="221"/>
      <c r="AX36" s="221"/>
      <c r="AY36" s="221"/>
    </row>
    <row r="37" spans="1:51" ht="25.15" hidden="1" customHeight="1">
      <c r="A37" s="973" t="s">
        <v>145</v>
      </c>
      <c r="B37" s="707" t="s">
        <v>11903</v>
      </c>
      <c r="C37" s="707" t="s">
        <v>6760</v>
      </c>
      <c r="D37" s="235" t="s">
        <v>6761</v>
      </c>
      <c r="E37" s="707" t="s">
        <v>12017</v>
      </c>
      <c r="F37" s="707" t="s">
        <v>6760</v>
      </c>
      <c r="G37" s="707" t="s">
        <v>6763</v>
      </c>
      <c r="H37" s="232"/>
      <c r="I37" s="707" t="s">
        <v>2652</v>
      </c>
      <c r="J37" s="235">
        <v>3269</v>
      </c>
      <c r="K37" s="235">
        <v>312</v>
      </c>
      <c r="L37" s="235">
        <v>312</v>
      </c>
      <c r="M37" s="235" t="s">
        <v>171</v>
      </c>
      <c r="N37" s="235">
        <v>90</v>
      </c>
      <c r="O37" s="235">
        <v>3</v>
      </c>
      <c r="P37" s="235">
        <v>10</v>
      </c>
      <c r="Q37" s="235">
        <v>1653</v>
      </c>
      <c r="R37" s="707" t="s">
        <v>143</v>
      </c>
      <c r="S37" s="235"/>
      <c r="T37" s="235"/>
      <c r="U37" s="235"/>
      <c r="V37" s="235"/>
      <c r="W37" s="235"/>
      <c r="X37" s="235"/>
      <c r="Y37" s="235">
        <v>30</v>
      </c>
      <c r="Z37" s="707"/>
      <c r="AA37" s="235"/>
      <c r="AB37" s="235"/>
      <c r="AC37" s="707">
        <v>2015</v>
      </c>
      <c r="AD37" s="235">
        <v>20</v>
      </c>
      <c r="AE37" s="235">
        <v>30</v>
      </c>
      <c r="AF37" s="235"/>
      <c r="AG37" s="235"/>
      <c r="AH37" s="235">
        <v>500</v>
      </c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</row>
    <row r="38" spans="1:51" ht="36.75" hidden="1" customHeight="1">
      <c r="A38" s="973" t="s">
        <v>145</v>
      </c>
      <c r="B38" s="707" t="s">
        <v>7522</v>
      </c>
      <c r="C38" s="707" t="s">
        <v>7458</v>
      </c>
      <c r="D38" s="235" t="s">
        <v>12019</v>
      </c>
      <c r="E38" s="707" t="s">
        <v>12020</v>
      </c>
      <c r="F38" s="707" t="s">
        <v>7458</v>
      </c>
      <c r="G38" s="707" t="s">
        <v>12021</v>
      </c>
      <c r="H38" s="232" t="s">
        <v>12022</v>
      </c>
      <c r="I38" s="707" t="s">
        <v>7458</v>
      </c>
      <c r="J38" s="235">
        <v>79969</v>
      </c>
      <c r="K38" s="235">
        <v>2102</v>
      </c>
      <c r="L38" s="235">
        <v>2832</v>
      </c>
      <c r="M38" s="235"/>
      <c r="N38" s="235">
        <v>135</v>
      </c>
      <c r="O38" s="235">
        <v>220</v>
      </c>
      <c r="P38" s="235">
        <v>100</v>
      </c>
      <c r="Q38" s="235">
        <v>49850</v>
      </c>
      <c r="R38" s="707" t="s">
        <v>143</v>
      </c>
      <c r="S38" s="235">
        <v>100</v>
      </c>
      <c r="T38" s="235">
        <v>55</v>
      </c>
      <c r="U38" s="235"/>
      <c r="V38" s="235">
        <v>9900</v>
      </c>
      <c r="W38" s="235" t="s">
        <v>143</v>
      </c>
      <c r="X38" s="235" t="s">
        <v>12023</v>
      </c>
      <c r="Y38" s="235">
        <v>3000</v>
      </c>
      <c r="Z38" s="707" t="s">
        <v>12024</v>
      </c>
      <c r="AA38" s="235" t="s">
        <v>324</v>
      </c>
      <c r="AB38" s="235" t="s">
        <v>12025</v>
      </c>
      <c r="AC38" s="707">
        <v>1996</v>
      </c>
      <c r="AD38" s="235">
        <v>750</v>
      </c>
      <c r="AE38" s="235">
        <v>1400</v>
      </c>
      <c r="AF38" s="235">
        <v>2000</v>
      </c>
      <c r="AG38" s="235"/>
      <c r="AH38" s="235">
        <v>4150</v>
      </c>
      <c r="AI38" s="235"/>
      <c r="AJ38" s="235"/>
      <c r="AK38" s="235" t="s">
        <v>12026</v>
      </c>
      <c r="AL38" s="235">
        <v>900</v>
      </c>
      <c r="AM38" s="235"/>
      <c r="AN38" s="235"/>
      <c r="AO38" s="235"/>
      <c r="AP38" s="235" t="s">
        <v>12027</v>
      </c>
      <c r="AQ38" s="235"/>
      <c r="AR38" s="235"/>
      <c r="AS38" s="235"/>
      <c r="AT38" s="235"/>
      <c r="AU38" s="235"/>
      <c r="AV38" s="235"/>
      <c r="AW38" s="235"/>
      <c r="AX38" s="235"/>
      <c r="AY38" s="235"/>
    </row>
    <row r="39" spans="1:51" ht="36.75" hidden="1" customHeight="1">
      <c r="A39" s="973" t="s">
        <v>145</v>
      </c>
      <c r="B39" s="1486" t="s">
        <v>12107</v>
      </c>
      <c r="C39" s="1486" t="s">
        <v>296</v>
      </c>
      <c r="D39" s="235"/>
      <c r="E39" s="1486" t="s">
        <v>16974</v>
      </c>
      <c r="F39" s="1486" t="s">
        <v>296</v>
      </c>
      <c r="G39" s="1486"/>
      <c r="H39" s="1331"/>
      <c r="I39" s="1486" t="s">
        <v>296</v>
      </c>
      <c r="J39" s="235">
        <v>2847</v>
      </c>
      <c r="K39" s="235">
        <v>223</v>
      </c>
      <c r="L39" s="235"/>
      <c r="M39" s="235"/>
      <c r="N39" s="235">
        <v>70</v>
      </c>
      <c r="O39" s="235">
        <v>4</v>
      </c>
      <c r="P39" s="235">
        <v>7</v>
      </c>
      <c r="Q39" s="235">
        <v>2847</v>
      </c>
      <c r="R39" s="1486" t="s">
        <v>143</v>
      </c>
      <c r="S39" s="235"/>
      <c r="T39" s="235"/>
      <c r="U39" s="235"/>
      <c r="V39" s="235"/>
      <c r="W39" s="235"/>
      <c r="X39" s="235"/>
      <c r="Y39" s="235"/>
      <c r="Z39" s="1486"/>
      <c r="AA39" s="235"/>
      <c r="AB39" s="235"/>
      <c r="AC39" s="1486"/>
      <c r="AD39" s="235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</row>
  </sheetData>
  <autoFilter ref="A5:AY39">
    <filterColumn colId="1">
      <filters>
        <filter val="강원"/>
      </filters>
    </filterColumn>
  </autoFilter>
  <mergeCells count="36">
    <mergeCell ref="AQ2:AX2"/>
    <mergeCell ref="AI3:AI4"/>
    <mergeCell ref="AQ3:AU3"/>
    <mergeCell ref="AV3:AX3"/>
    <mergeCell ref="AJ3:AJ4"/>
    <mergeCell ref="AK3:AL3"/>
    <mergeCell ref="AM3:AO3"/>
    <mergeCell ref="AP3:AP4"/>
    <mergeCell ref="J2:J4"/>
    <mergeCell ref="K2:K4"/>
    <mergeCell ref="AA3:AA4"/>
    <mergeCell ref="AB2:AB4"/>
    <mergeCell ref="L2:L4"/>
    <mergeCell ref="M2:M4"/>
    <mergeCell ref="N2:W2"/>
    <mergeCell ref="X2:AA2"/>
    <mergeCell ref="S3:W3"/>
    <mergeCell ref="X3:X4"/>
    <mergeCell ref="Y3:Y4"/>
    <mergeCell ref="Z3:Z4"/>
    <mergeCell ref="Z1:AY1"/>
    <mergeCell ref="A2:A4"/>
    <mergeCell ref="B2:B4"/>
    <mergeCell ref="C2:C4"/>
    <mergeCell ref="D2:D4"/>
    <mergeCell ref="E2:E4"/>
    <mergeCell ref="AC2:AC4"/>
    <mergeCell ref="AI2:AJ2"/>
    <mergeCell ref="B1:E1"/>
    <mergeCell ref="AY2:AY4"/>
    <mergeCell ref="N3:R3"/>
    <mergeCell ref="F2:F4"/>
    <mergeCell ref="G2:G4"/>
    <mergeCell ref="I2:I4"/>
    <mergeCell ref="AD2:AH4"/>
    <mergeCell ref="AK2:AP2"/>
  </mergeCells>
  <phoneticPr fontId="2" type="noConversion"/>
  <hyperlinks>
    <hyperlink ref="H7" r:id="rId1" tooltip="http://www.stadium.busan.kr/"/>
    <hyperlink ref="H12" r:id="rId2"/>
    <hyperlink ref="H26" r:id="rId3"/>
    <hyperlink ref="H29" r:id="rId4"/>
    <hyperlink ref="H33" r:id="rId5"/>
    <hyperlink ref="H31" r:id="rId6"/>
  </hyperlinks>
  <printOptions horizontalCentered="1"/>
  <pageMargins left="0.78740157480314965" right="0.78740157480314965" top="0.98425196850393704" bottom="0.98425196850393704" header="0.51181102362204722" footer="0.51181102362204722"/>
  <pageSetup paperSize="9" scale="86" orientation="landscape" horizontalDpi="300" verticalDpi="300" r:id="rId7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L14"/>
  <sheetViews>
    <sheetView view="pageBreakPreview" zoomScaleNormal="100" zoomScaleSheetLayoutView="100" workbookViewId="0">
      <selection sqref="A1:B1"/>
    </sheetView>
  </sheetViews>
  <sheetFormatPr defaultRowHeight="11.25"/>
  <cols>
    <col min="1" max="1" width="16.33203125" style="30" customWidth="1"/>
    <col min="2" max="2" width="52.77734375" style="30" customWidth="1"/>
    <col min="3" max="3" width="23.33203125" style="30" customWidth="1"/>
    <col min="4" max="4" width="47.21875" style="30" customWidth="1"/>
    <col min="5" max="256" width="8.88671875" style="30"/>
    <col min="257" max="257" width="16.33203125" style="30" customWidth="1"/>
    <col min="258" max="258" width="51.109375" style="30" customWidth="1"/>
    <col min="259" max="259" width="18.109375" style="30" customWidth="1"/>
    <col min="260" max="260" width="45.6640625" style="30" customWidth="1"/>
    <col min="261" max="512" width="8.88671875" style="30"/>
    <col min="513" max="513" width="16.33203125" style="30" customWidth="1"/>
    <col min="514" max="514" width="51.109375" style="30" customWidth="1"/>
    <col min="515" max="515" width="18.109375" style="30" customWidth="1"/>
    <col min="516" max="516" width="45.6640625" style="30" customWidth="1"/>
    <col min="517" max="768" width="8.88671875" style="30"/>
    <col min="769" max="769" width="16.33203125" style="30" customWidth="1"/>
    <col min="770" max="770" width="51.109375" style="30" customWidth="1"/>
    <col min="771" max="771" width="18.109375" style="30" customWidth="1"/>
    <col min="772" max="772" width="45.6640625" style="30" customWidth="1"/>
    <col min="773" max="1024" width="8.88671875" style="30"/>
    <col min="1025" max="1025" width="16.33203125" style="30" customWidth="1"/>
    <col min="1026" max="1026" width="51.109375" style="30" customWidth="1"/>
    <col min="1027" max="1027" width="18.109375" style="30" customWidth="1"/>
    <col min="1028" max="1028" width="45.6640625" style="30" customWidth="1"/>
    <col min="1029" max="1280" width="8.88671875" style="30"/>
    <col min="1281" max="1281" width="16.33203125" style="30" customWidth="1"/>
    <col min="1282" max="1282" width="51.109375" style="30" customWidth="1"/>
    <col min="1283" max="1283" width="18.109375" style="30" customWidth="1"/>
    <col min="1284" max="1284" width="45.6640625" style="30" customWidth="1"/>
    <col min="1285" max="1536" width="8.88671875" style="30"/>
    <col min="1537" max="1537" width="16.33203125" style="30" customWidth="1"/>
    <col min="1538" max="1538" width="51.109375" style="30" customWidth="1"/>
    <col min="1539" max="1539" width="18.109375" style="30" customWidth="1"/>
    <col min="1540" max="1540" width="45.6640625" style="30" customWidth="1"/>
    <col min="1541" max="1792" width="8.88671875" style="30"/>
    <col min="1793" max="1793" width="16.33203125" style="30" customWidth="1"/>
    <col min="1794" max="1794" width="51.109375" style="30" customWidth="1"/>
    <col min="1795" max="1795" width="18.109375" style="30" customWidth="1"/>
    <col min="1796" max="1796" width="45.6640625" style="30" customWidth="1"/>
    <col min="1797" max="2048" width="8.88671875" style="30"/>
    <col min="2049" max="2049" width="16.33203125" style="30" customWidth="1"/>
    <col min="2050" max="2050" width="51.109375" style="30" customWidth="1"/>
    <col min="2051" max="2051" width="18.109375" style="30" customWidth="1"/>
    <col min="2052" max="2052" width="45.6640625" style="30" customWidth="1"/>
    <col min="2053" max="2304" width="8.88671875" style="30"/>
    <col min="2305" max="2305" width="16.33203125" style="30" customWidth="1"/>
    <col min="2306" max="2306" width="51.109375" style="30" customWidth="1"/>
    <col min="2307" max="2307" width="18.109375" style="30" customWidth="1"/>
    <col min="2308" max="2308" width="45.6640625" style="30" customWidth="1"/>
    <col min="2309" max="2560" width="8.88671875" style="30"/>
    <col min="2561" max="2561" width="16.33203125" style="30" customWidth="1"/>
    <col min="2562" max="2562" width="51.109375" style="30" customWidth="1"/>
    <col min="2563" max="2563" width="18.109375" style="30" customWidth="1"/>
    <col min="2564" max="2564" width="45.6640625" style="30" customWidth="1"/>
    <col min="2565" max="2816" width="8.88671875" style="30"/>
    <col min="2817" max="2817" width="16.33203125" style="30" customWidth="1"/>
    <col min="2818" max="2818" width="51.109375" style="30" customWidth="1"/>
    <col min="2819" max="2819" width="18.109375" style="30" customWidth="1"/>
    <col min="2820" max="2820" width="45.6640625" style="30" customWidth="1"/>
    <col min="2821" max="3072" width="8.88671875" style="30"/>
    <col min="3073" max="3073" width="16.33203125" style="30" customWidth="1"/>
    <col min="3074" max="3074" width="51.109375" style="30" customWidth="1"/>
    <col min="3075" max="3075" width="18.109375" style="30" customWidth="1"/>
    <col min="3076" max="3076" width="45.6640625" style="30" customWidth="1"/>
    <col min="3077" max="3328" width="8.88671875" style="30"/>
    <col min="3329" max="3329" width="16.33203125" style="30" customWidth="1"/>
    <col min="3330" max="3330" width="51.109375" style="30" customWidth="1"/>
    <col min="3331" max="3331" width="18.109375" style="30" customWidth="1"/>
    <col min="3332" max="3332" width="45.6640625" style="30" customWidth="1"/>
    <col min="3333" max="3584" width="8.88671875" style="30"/>
    <col min="3585" max="3585" width="16.33203125" style="30" customWidth="1"/>
    <col min="3586" max="3586" width="51.109375" style="30" customWidth="1"/>
    <col min="3587" max="3587" width="18.109375" style="30" customWidth="1"/>
    <col min="3588" max="3588" width="45.6640625" style="30" customWidth="1"/>
    <col min="3589" max="3840" width="8.88671875" style="30"/>
    <col min="3841" max="3841" width="16.33203125" style="30" customWidth="1"/>
    <col min="3842" max="3842" width="51.109375" style="30" customWidth="1"/>
    <col min="3843" max="3843" width="18.109375" style="30" customWidth="1"/>
    <col min="3844" max="3844" width="45.6640625" style="30" customWidth="1"/>
    <col min="3845" max="4096" width="8.88671875" style="30"/>
    <col min="4097" max="4097" width="16.33203125" style="30" customWidth="1"/>
    <col min="4098" max="4098" width="51.109375" style="30" customWidth="1"/>
    <col min="4099" max="4099" width="18.109375" style="30" customWidth="1"/>
    <col min="4100" max="4100" width="45.6640625" style="30" customWidth="1"/>
    <col min="4101" max="4352" width="8.88671875" style="30"/>
    <col min="4353" max="4353" width="16.33203125" style="30" customWidth="1"/>
    <col min="4354" max="4354" width="51.109375" style="30" customWidth="1"/>
    <col min="4355" max="4355" width="18.109375" style="30" customWidth="1"/>
    <col min="4356" max="4356" width="45.6640625" style="30" customWidth="1"/>
    <col min="4357" max="4608" width="8.88671875" style="30"/>
    <col min="4609" max="4609" width="16.33203125" style="30" customWidth="1"/>
    <col min="4610" max="4610" width="51.109375" style="30" customWidth="1"/>
    <col min="4611" max="4611" width="18.109375" style="30" customWidth="1"/>
    <col min="4612" max="4612" width="45.6640625" style="30" customWidth="1"/>
    <col min="4613" max="4864" width="8.88671875" style="30"/>
    <col min="4865" max="4865" width="16.33203125" style="30" customWidth="1"/>
    <col min="4866" max="4866" width="51.109375" style="30" customWidth="1"/>
    <col min="4867" max="4867" width="18.109375" style="30" customWidth="1"/>
    <col min="4868" max="4868" width="45.6640625" style="30" customWidth="1"/>
    <col min="4869" max="5120" width="8.88671875" style="30"/>
    <col min="5121" max="5121" width="16.33203125" style="30" customWidth="1"/>
    <col min="5122" max="5122" width="51.109375" style="30" customWidth="1"/>
    <col min="5123" max="5123" width="18.109375" style="30" customWidth="1"/>
    <col min="5124" max="5124" width="45.6640625" style="30" customWidth="1"/>
    <col min="5125" max="5376" width="8.88671875" style="30"/>
    <col min="5377" max="5377" width="16.33203125" style="30" customWidth="1"/>
    <col min="5378" max="5378" width="51.109375" style="30" customWidth="1"/>
    <col min="5379" max="5379" width="18.109375" style="30" customWidth="1"/>
    <col min="5380" max="5380" width="45.6640625" style="30" customWidth="1"/>
    <col min="5381" max="5632" width="8.88671875" style="30"/>
    <col min="5633" max="5633" width="16.33203125" style="30" customWidth="1"/>
    <col min="5634" max="5634" width="51.109375" style="30" customWidth="1"/>
    <col min="5635" max="5635" width="18.109375" style="30" customWidth="1"/>
    <col min="5636" max="5636" width="45.6640625" style="30" customWidth="1"/>
    <col min="5637" max="5888" width="8.88671875" style="30"/>
    <col min="5889" max="5889" width="16.33203125" style="30" customWidth="1"/>
    <col min="5890" max="5890" width="51.109375" style="30" customWidth="1"/>
    <col min="5891" max="5891" width="18.109375" style="30" customWidth="1"/>
    <col min="5892" max="5892" width="45.6640625" style="30" customWidth="1"/>
    <col min="5893" max="6144" width="8.88671875" style="30"/>
    <col min="6145" max="6145" width="16.33203125" style="30" customWidth="1"/>
    <col min="6146" max="6146" width="51.109375" style="30" customWidth="1"/>
    <col min="6147" max="6147" width="18.109375" style="30" customWidth="1"/>
    <col min="6148" max="6148" width="45.6640625" style="30" customWidth="1"/>
    <col min="6149" max="6400" width="8.88671875" style="30"/>
    <col min="6401" max="6401" width="16.33203125" style="30" customWidth="1"/>
    <col min="6402" max="6402" width="51.109375" style="30" customWidth="1"/>
    <col min="6403" max="6403" width="18.109375" style="30" customWidth="1"/>
    <col min="6404" max="6404" width="45.6640625" style="30" customWidth="1"/>
    <col min="6405" max="6656" width="8.88671875" style="30"/>
    <col min="6657" max="6657" width="16.33203125" style="30" customWidth="1"/>
    <col min="6658" max="6658" width="51.109375" style="30" customWidth="1"/>
    <col min="6659" max="6659" width="18.109375" style="30" customWidth="1"/>
    <col min="6660" max="6660" width="45.6640625" style="30" customWidth="1"/>
    <col min="6661" max="6912" width="8.88671875" style="30"/>
    <col min="6913" max="6913" width="16.33203125" style="30" customWidth="1"/>
    <col min="6914" max="6914" width="51.109375" style="30" customWidth="1"/>
    <col min="6915" max="6915" width="18.109375" style="30" customWidth="1"/>
    <col min="6916" max="6916" width="45.6640625" style="30" customWidth="1"/>
    <col min="6917" max="7168" width="8.88671875" style="30"/>
    <col min="7169" max="7169" width="16.33203125" style="30" customWidth="1"/>
    <col min="7170" max="7170" width="51.109375" style="30" customWidth="1"/>
    <col min="7171" max="7171" width="18.109375" style="30" customWidth="1"/>
    <col min="7172" max="7172" width="45.6640625" style="30" customWidth="1"/>
    <col min="7173" max="7424" width="8.88671875" style="30"/>
    <col min="7425" max="7425" width="16.33203125" style="30" customWidth="1"/>
    <col min="7426" max="7426" width="51.109375" style="30" customWidth="1"/>
    <col min="7427" max="7427" width="18.109375" style="30" customWidth="1"/>
    <col min="7428" max="7428" width="45.6640625" style="30" customWidth="1"/>
    <col min="7429" max="7680" width="8.88671875" style="30"/>
    <col min="7681" max="7681" width="16.33203125" style="30" customWidth="1"/>
    <col min="7682" max="7682" width="51.109375" style="30" customWidth="1"/>
    <col min="7683" max="7683" width="18.109375" style="30" customWidth="1"/>
    <col min="7684" max="7684" width="45.6640625" style="30" customWidth="1"/>
    <col min="7685" max="7936" width="8.88671875" style="30"/>
    <col min="7937" max="7937" width="16.33203125" style="30" customWidth="1"/>
    <col min="7938" max="7938" width="51.109375" style="30" customWidth="1"/>
    <col min="7939" max="7939" width="18.109375" style="30" customWidth="1"/>
    <col min="7940" max="7940" width="45.6640625" style="30" customWidth="1"/>
    <col min="7941" max="8192" width="8.88671875" style="30"/>
    <col min="8193" max="8193" width="16.33203125" style="30" customWidth="1"/>
    <col min="8194" max="8194" width="51.109375" style="30" customWidth="1"/>
    <col min="8195" max="8195" width="18.109375" style="30" customWidth="1"/>
    <col min="8196" max="8196" width="45.6640625" style="30" customWidth="1"/>
    <col min="8197" max="8448" width="8.88671875" style="30"/>
    <col min="8449" max="8449" width="16.33203125" style="30" customWidth="1"/>
    <col min="8450" max="8450" width="51.109375" style="30" customWidth="1"/>
    <col min="8451" max="8451" width="18.109375" style="30" customWidth="1"/>
    <col min="8452" max="8452" width="45.6640625" style="30" customWidth="1"/>
    <col min="8453" max="8704" width="8.88671875" style="30"/>
    <col min="8705" max="8705" width="16.33203125" style="30" customWidth="1"/>
    <col min="8706" max="8706" width="51.109375" style="30" customWidth="1"/>
    <col min="8707" max="8707" width="18.109375" style="30" customWidth="1"/>
    <col min="8708" max="8708" width="45.6640625" style="30" customWidth="1"/>
    <col min="8709" max="8960" width="8.88671875" style="30"/>
    <col min="8961" max="8961" width="16.33203125" style="30" customWidth="1"/>
    <col min="8962" max="8962" width="51.109375" style="30" customWidth="1"/>
    <col min="8963" max="8963" width="18.109375" style="30" customWidth="1"/>
    <col min="8964" max="8964" width="45.6640625" style="30" customWidth="1"/>
    <col min="8965" max="9216" width="8.88671875" style="30"/>
    <col min="9217" max="9217" width="16.33203125" style="30" customWidth="1"/>
    <col min="9218" max="9218" width="51.109375" style="30" customWidth="1"/>
    <col min="9219" max="9219" width="18.109375" style="30" customWidth="1"/>
    <col min="9220" max="9220" width="45.6640625" style="30" customWidth="1"/>
    <col min="9221" max="9472" width="8.88671875" style="30"/>
    <col min="9473" max="9473" width="16.33203125" style="30" customWidth="1"/>
    <col min="9474" max="9474" width="51.109375" style="30" customWidth="1"/>
    <col min="9475" max="9475" width="18.109375" style="30" customWidth="1"/>
    <col min="9476" max="9476" width="45.6640625" style="30" customWidth="1"/>
    <col min="9477" max="9728" width="8.88671875" style="30"/>
    <col min="9729" max="9729" width="16.33203125" style="30" customWidth="1"/>
    <col min="9730" max="9730" width="51.109375" style="30" customWidth="1"/>
    <col min="9731" max="9731" width="18.109375" style="30" customWidth="1"/>
    <col min="9732" max="9732" width="45.6640625" style="30" customWidth="1"/>
    <col min="9733" max="9984" width="8.88671875" style="30"/>
    <col min="9985" max="9985" width="16.33203125" style="30" customWidth="1"/>
    <col min="9986" max="9986" width="51.109375" style="30" customWidth="1"/>
    <col min="9987" max="9987" width="18.109375" style="30" customWidth="1"/>
    <col min="9988" max="9988" width="45.6640625" style="30" customWidth="1"/>
    <col min="9989" max="10240" width="8.88671875" style="30"/>
    <col min="10241" max="10241" width="16.33203125" style="30" customWidth="1"/>
    <col min="10242" max="10242" width="51.109375" style="30" customWidth="1"/>
    <col min="10243" max="10243" width="18.109375" style="30" customWidth="1"/>
    <col min="10244" max="10244" width="45.6640625" style="30" customWidth="1"/>
    <col min="10245" max="10496" width="8.88671875" style="30"/>
    <col min="10497" max="10497" width="16.33203125" style="30" customWidth="1"/>
    <col min="10498" max="10498" width="51.109375" style="30" customWidth="1"/>
    <col min="10499" max="10499" width="18.109375" style="30" customWidth="1"/>
    <col min="10500" max="10500" width="45.6640625" style="30" customWidth="1"/>
    <col min="10501" max="10752" width="8.88671875" style="30"/>
    <col min="10753" max="10753" width="16.33203125" style="30" customWidth="1"/>
    <col min="10754" max="10754" width="51.109375" style="30" customWidth="1"/>
    <col min="10755" max="10755" width="18.109375" style="30" customWidth="1"/>
    <col min="10756" max="10756" width="45.6640625" style="30" customWidth="1"/>
    <col min="10757" max="11008" width="8.88671875" style="30"/>
    <col min="11009" max="11009" width="16.33203125" style="30" customWidth="1"/>
    <col min="11010" max="11010" width="51.109375" style="30" customWidth="1"/>
    <col min="11011" max="11011" width="18.109375" style="30" customWidth="1"/>
    <col min="11012" max="11012" width="45.6640625" style="30" customWidth="1"/>
    <col min="11013" max="11264" width="8.88671875" style="30"/>
    <col min="11265" max="11265" width="16.33203125" style="30" customWidth="1"/>
    <col min="11266" max="11266" width="51.109375" style="30" customWidth="1"/>
    <col min="11267" max="11267" width="18.109375" style="30" customWidth="1"/>
    <col min="11268" max="11268" width="45.6640625" style="30" customWidth="1"/>
    <col min="11269" max="11520" width="8.88671875" style="30"/>
    <col min="11521" max="11521" width="16.33203125" style="30" customWidth="1"/>
    <col min="11522" max="11522" width="51.109375" style="30" customWidth="1"/>
    <col min="11523" max="11523" width="18.109375" style="30" customWidth="1"/>
    <col min="11524" max="11524" width="45.6640625" style="30" customWidth="1"/>
    <col min="11525" max="11776" width="8.88671875" style="30"/>
    <col min="11777" max="11777" width="16.33203125" style="30" customWidth="1"/>
    <col min="11778" max="11778" width="51.109375" style="30" customWidth="1"/>
    <col min="11779" max="11779" width="18.109375" style="30" customWidth="1"/>
    <col min="11780" max="11780" width="45.6640625" style="30" customWidth="1"/>
    <col min="11781" max="12032" width="8.88671875" style="30"/>
    <col min="12033" max="12033" width="16.33203125" style="30" customWidth="1"/>
    <col min="12034" max="12034" width="51.109375" style="30" customWidth="1"/>
    <col min="12035" max="12035" width="18.109375" style="30" customWidth="1"/>
    <col min="12036" max="12036" width="45.6640625" style="30" customWidth="1"/>
    <col min="12037" max="12288" width="8.88671875" style="30"/>
    <col min="12289" max="12289" width="16.33203125" style="30" customWidth="1"/>
    <col min="12290" max="12290" width="51.109375" style="30" customWidth="1"/>
    <col min="12291" max="12291" width="18.109375" style="30" customWidth="1"/>
    <col min="12292" max="12292" width="45.6640625" style="30" customWidth="1"/>
    <col min="12293" max="12544" width="8.88671875" style="30"/>
    <col min="12545" max="12545" width="16.33203125" style="30" customWidth="1"/>
    <col min="12546" max="12546" width="51.109375" style="30" customWidth="1"/>
    <col min="12547" max="12547" width="18.109375" style="30" customWidth="1"/>
    <col min="12548" max="12548" width="45.6640625" style="30" customWidth="1"/>
    <col min="12549" max="12800" width="8.88671875" style="30"/>
    <col min="12801" max="12801" width="16.33203125" style="30" customWidth="1"/>
    <col min="12802" max="12802" width="51.109375" style="30" customWidth="1"/>
    <col min="12803" max="12803" width="18.109375" style="30" customWidth="1"/>
    <col min="12804" max="12804" width="45.6640625" style="30" customWidth="1"/>
    <col min="12805" max="13056" width="8.88671875" style="30"/>
    <col min="13057" max="13057" width="16.33203125" style="30" customWidth="1"/>
    <col min="13058" max="13058" width="51.109375" style="30" customWidth="1"/>
    <col min="13059" max="13059" width="18.109375" style="30" customWidth="1"/>
    <col min="13060" max="13060" width="45.6640625" style="30" customWidth="1"/>
    <col min="13061" max="13312" width="8.88671875" style="30"/>
    <col min="13313" max="13313" width="16.33203125" style="30" customWidth="1"/>
    <col min="13314" max="13314" width="51.109375" style="30" customWidth="1"/>
    <col min="13315" max="13315" width="18.109375" style="30" customWidth="1"/>
    <col min="13316" max="13316" width="45.6640625" style="30" customWidth="1"/>
    <col min="13317" max="13568" width="8.88671875" style="30"/>
    <col min="13569" max="13569" width="16.33203125" style="30" customWidth="1"/>
    <col min="13570" max="13570" width="51.109375" style="30" customWidth="1"/>
    <col min="13571" max="13571" width="18.109375" style="30" customWidth="1"/>
    <col min="13572" max="13572" width="45.6640625" style="30" customWidth="1"/>
    <col min="13573" max="13824" width="8.88671875" style="30"/>
    <col min="13825" max="13825" width="16.33203125" style="30" customWidth="1"/>
    <col min="13826" max="13826" width="51.109375" style="30" customWidth="1"/>
    <col min="13827" max="13827" width="18.109375" style="30" customWidth="1"/>
    <col min="13828" max="13828" width="45.6640625" style="30" customWidth="1"/>
    <col min="13829" max="14080" width="8.88671875" style="30"/>
    <col min="14081" max="14081" width="16.33203125" style="30" customWidth="1"/>
    <col min="14082" max="14082" width="51.109375" style="30" customWidth="1"/>
    <col min="14083" max="14083" width="18.109375" style="30" customWidth="1"/>
    <col min="14084" max="14084" width="45.6640625" style="30" customWidth="1"/>
    <col min="14085" max="14336" width="8.88671875" style="30"/>
    <col min="14337" max="14337" width="16.33203125" style="30" customWidth="1"/>
    <col min="14338" max="14338" width="51.109375" style="30" customWidth="1"/>
    <col min="14339" max="14339" width="18.109375" style="30" customWidth="1"/>
    <col min="14340" max="14340" width="45.6640625" style="30" customWidth="1"/>
    <col min="14341" max="14592" width="8.88671875" style="30"/>
    <col min="14593" max="14593" width="16.33203125" style="30" customWidth="1"/>
    <col min="14594" max="14594" width="51.109375" style="30" customWidth="1"/>
    <col min="14595" max="14595" width="18.109375" style="30" customWidth="1"/>
    <col min="14596" max="14596" width="45.6640625" style="30" customWidth="1"/>
    <col min="14597" max="14848" width="8.88671875" style="30"/>
    <col min="14849" max="14849" width="16.33203125" style="30" customWidth="1"/>
    <col min="14850" max="14850" width="51.109375" style="30" customWidth="1"/>
    <col min="14851" max="14851" width="18.109375" style="30" customWidth="1"/>
    <col min="14852" max="14852" width="45.6640625" style="30" customWidth="1"/>
    <col min="14853" max="15104" width="8.88671875" style="30"/>
    <col min="15105" max="15105" width="16.33203125" style="30" customWidth="1"/>
    <col min="15106" max="15106" width="51.109375" style="30" customWidth="1"/>
    <col min="15107" max="15107" width="18.109375" style="30" customWidth="1"/>
    <col min="15108" max="15108" width="45.6640625" style="30" customWidth="1"/>
    <col min="15109" max="15360" width="8.88671875" style="30"/>
    <col min="15361" max="15361" width="16.33203125" style="30" customWidth="1"/>
    <col min="15362" max="15362" width="51.109375" style="30" customWidth="1"/>
    <col min="15363" max="15363" width="18.109375" style="30" customWidth="1"/>
    <col min="15364" max="15364" width="45.6640625" style="30" customWidth="1"/>
    <col min="15365" max="15616" width="8.88671875" style="30"/>
    <col min="15617" max="15617" width="16.33203125" style="30" customWidth="1"/>
    <col min="15618" max="15618" width="51.109375" style="30" customWidth="1"/>
    <col min="15619" max="15619" width="18.109375" style="30" customWidth="1"/>
    <col min="15620" max="15620" width="45.6640625" style="30" customWidth="1"/>
    <col min="15621" max="15872" width="8.88671875" style="30"/>
    <col min="15873" max="15873" width="16.33203125" style="30" customWidth="1"/>
    <col min="15874" max="15874" width="51.109375" style="30" customWidth="1"/>
    <col min="15875" max="15875" width="18.109375" style="30" customWidth="1"/>
    <col min="15876" max="15876" width="45.6640625" style="30" customWidth="1"/>
    <col min="15877" max="16128" width="8.88671875" style="30"/>
    <col min="16129" max="16129" width="16.33203125" style="30" customWidth="1"/>
    <col min="16130" max="16130" width="51.109375" style="30" customWidth="1"/>
    <col min="16131" max="16131" width="18.109375" style="30" customWidth="1"/>
    <col min="16132" max="16132" width="45.6640625" style="30" customWidth="1"/>
    <col min="16133" max="16384" width="8.88671875" style="30"/>
  </cols>
  <sheetData>
    <row r="1" spans="1:12" ht="24" customHeight="1">
      <c r="A1" s="1697" t="s">
        <v>534</v>
      </c>
      <c r="B1" s="1697"/>
    </row>
    <row r="3" spans="1:12" s="28" customFormat="1" ht="30" customHeight="1">
      <c r="A3" s="32" t="s">
        <v>498</v>
      </c>
      <c r="B3" s="32" t="s">
        <v>499</v>
      </c>
      <c r="C3" s="32" t="s">
        <v>498</v>
      </c>
      <c r="D3" s="32" t="s">
        <v>499</v>
      </c>
    </row>
    <row r="4" spans="1:12" ht="49.5" customHeight="1">
      <c r="A4" s="31" t="s">
        <v>500</v>
      </c>
      <c r="B4" s="29" t="s">
        <v>501</v>
      </c>
      <c r="C4" s="29" t="s">
        <v>502</v>
      </c>
      <c r="D4" s="29" t="s">
        <v>9223</v>
      </c>
    </row>
    <row r="5" spans="1:12" ht="30.95" customHeight="1">
      <c r="A5" s="31" t="s">
        <v>503</v>
      </c>
      <c r="B5" s="29" t="s">
        <v>504</v>
      </c>
      <c r="C5" s="31" t="s">
        <v>505</v>
      </c>
      <c r="D5" s="29" t="s">
        <v>506</v>
      </c>
    </row>
    <row r="6" spans="1:12" ht="30.95" customHeight="1">
      <c r="A6" s="40" t="s">
        <v>1896</v>
      </c>
      <c r="B6" s="40" t="s">
        <v>1897</v>
      </c>
      <c r="C6" s="40" t="s">
        <v>1898</v>
      </c>
      <c r="D6" s="41" t="s">
        <v>1900</v>
      </c>
      <c r="E6" s="42"/>
      <c r="F6" s="42"/>
      <c r="G6" s="42"/>
      <c r="H6" s="42"/>
      <c r="I6" s="42"/>
      <c r="J6" s="42"/>
      <c r="K6" s="42"/>
      <c r="L6" s="42"/>
    </row>
    <row r="7" spans="1:12" ht="30.95" customHeight="1">
      <c r="A7" s="31" t="s">
        <v>507</v>
      </c>
      <c r="B7" s="29" t="s">
        <v>508</v>
      </c>
      <c r="C7" s="31" t="s">
        <v>509</v>
      </c>
      <c r="D7" s="31" t="s">
        <v>510</v>
      </c>
    </row>
    <row r="8" spans="1:12" ht="30.95" customHeight="1">
      <c r="A8" s="31" t="s">
        <v>511</v>
      </c>
      <c r="B8" s="29" t="s">
        <v>512</v>
      </c>
      <c r="C8" s="31" t="s">
        <v>513</v>
      </c>
      <c r="D8" s="29" t="s">
        <v>514</v>
      </c>
    </row>
    <row r="9" spans="1:12" ht="30.95" customHeight="1">
      <c r="A9" s="31" t="s">
        <v>515</v>
      </c>
      <c r="B9" s="29" t="s">
        <v>516</v>
      </c>
      <c r="C9" s="31" t="s">
        <v>517</v>
      </c>
      <c r="D9" s="31" t="s">
        <v>518</v>
      </c>
    </row>
    <row r="10" spans="1:12" ht="41.25" customHeight="1">
      <c r="A10" s="31" t="s">
        <v>519</v>
      </c>
      <c r="B10" s="29" t="s">
        <v>520</v>
      </c>
      <c r="C10" s="29" t="s">
        <v>521</v>
      </c>
      <c r="D10" s="29" t="s">
        <v>522</v>
      </c>
    </row>
    <row r="11" spans="1:12" ht="30.95" customHeight="1">
      <c r="A11" s="31" t="s">
        <v>523</v>
      </c>
      <c r="B11" s="29" t="s">
        <v>524</v>
      </c>
      <c r="C11" s="31" t="s">
        <v>525</v>
      </c>
      <c r="D11" s="29" t="s">
        <v>526</v>
      </c>
    </row>
    <row r="12" spans="1:12" ht="81.75" customHeight="1">
      <c r="A12" s="29" t="s">
        <v>527</v>
      </c>
      <c r="B12" s="29" t="s">
        <v>9226</v>
      </c>
      <c r="C12" s="669" t="s">
        <v>528</v>
      </c>
      <c r="D12" s="669" t="s">
        <v>9225</v>
      </c>
    </row>
    <row r="13" spans="1:12" ht="56.25">
      <c r="A13" s="31" t="s">
        <v>529</v>
      </c>
      <c r="B13" s="29" t="s">
        <v>530</v>
      </c>
      <c r="C13" s="669" t="s">
        <v>12254</v>
      </c>
      <c r="D13" s="669" t="s">
        <v>12255</v>
      </c>
    </row>
    <row r="14" spans="1:12" ht="63" customHeight="1">
      <c r="A14" s="29" t="s">
        <v>531</v>
      </c>
      <c r="B14" s="29" t="s">
        <v>9224</v>
      </c>
      <c r="C14" s="29" t="s">
        <v>532</v>
      </c>
      <c r="D14" s="29" t="s">
        <v>533</v>
      </c>
    </row>
  </sheetData>
  <mergeCells count="1">
    <mergeCell ref="A1:B1"/>
  </mergeCells>
  <phoneticPr fontId="2" type="noConversion"/>
  <printOptions horizontalCentered="1"/>
  <pageMargins left="0.78740157480314965" right="0.78740157480314965" top="0.86614173228346458" bottom="0.86614173228346458" header="0.51181102362204722" footer="0.39370078740157483"/>
  <pageSetup paperSize="9" scale="84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 tint="-0.14999847407452621"/>
  </sheetPr>
  <dimension ref="A1:BG36"/>
  <sheetViews>
    <sheetView view="pageBreakPreview" topLeftCell="B1" zoomScaleNormal="100" zoomScaleSheetLayoutView="100" workbookViewId="0">
      <pane ySplit="6" topLeftCell="A7" activePane="bottomLeft" state="frozen"/>
      <selection activeCell="A17" sqref="A17:L17"/>
      <selection pane="bottomLeft" activeCell="M58" sqref="M58"/>
    </sheetView>
  </sheetViews>
  <sheetFormatPr defaultColWidth="8.88671875" defaultRowHeight="11.25"/>
  <cols>
    <col min="1" max="1" width="0" style="512" hidden="1" customWidth="1"/>
    <col min="2" max="2" width="3.77734375" style="321" customWidth="1"/>
    <col min="3" max="3" width="5.77734375" style="321" customWidth="1"/>
    <col min="4" max="4" width="0" style="512" hidden="1" customWidth="1"/>
    <col min="5" max="5" width="10.33203125" style="523" customWidth="1"/>
    <col min="6" max="6" width="7.77734375" style="512" customWidth="1"/>
    <col min="7" max="8" width="0" style="512" hidden="1" customWidth="1"/>
    <col min="9" max="9" width="13.21875" style="512" customWidth="1"/>
    <col min="10" max="10" width="0" style="512" hidden="1" customWidth="1"/>
    <col min="11" max="11" width="1" style="512" hidden="1" customWidth="1"/>
    <col min="12" max="12" width="7.33203125" style="320" customWidth="1"/>
    <col min="13" max="14" width="6.44140625" style="320" customWidth="1"/>
    <col min="15" max="15" width="0" style="320" hidden="1" customWidth="1"/>
    <col min="16" max="21" width="3.77734375" style="320" customWidth="1"/>
    <col min="22" max="22" width="5.44140625" style="320" customWidth="1"/>
    <col min="23" max="23" width="5.109375" style="320" customWidth="1"/>
    <col min="24" max="24" width="6.109375" style="320" customWidth="1"/>
    <col min="25" max="25" width="7.109375" style="320" customWidth="1"/>
    <col min="26" max="26" width="0" style="320" hidden="1" customWidth="1"/>
    <col min="27" max="27" width="0" style="512" hidden="1" customWidth="1"/>
    <col min="28" max="28" width="5.44140625" style="321" bestFit="1" customWidth="1"/>
    <col min="29" max="34" width="0" style="512" hidden="1" customWidth="1"/>
    <col min="35" max="35" width="6.109375" style="524" customWidth="1"/>
    <col min="36" max="58" width="0" style="512" hidden="1" customWidth="1"/>
    <col min="59" max="59" width="11.21875" style="512" customWidth="1"/>
    <col min="60" max="16384" width="8.88671875" style="17"/>
  </cols>
  <sheetData>
    <row r="1" spans="1:59" ht="22.9" customHeight="1">
      <c r="B1" s="1840" t="s">
        <v>357</v>
      </c>
      <c r="C1" s="1840"/>
      <c r="D1" s="1840"/>
      <c r="E1" s="1840"/>
      <c r="AB1" s="1842" t="s">
        <v>259</v>
      </c>
      <c r="AC1" s="1842"/>
      <c r="AD1" s="1842"/>
      <c r="AE1" s="1842"/>
      <c r="AF1" s="1842"/>
      <c r="AG1" s="1842"/>
      <c r="AH1" s="1842"/>
      <c r="AI1" s="1842"/>
      <c r="AJ1" s="1842"/>
      <c r="AK1" s="1842"/>
      <c r="AL1" s="1842"/>
      <c r="AM1" s="1842"/>
      <c r="AN1" s="1842"/>
      <c r="AO1" s="1842"/>
      <c r="AP1" s="1842"/>
      <c r="AQ1" s="1842"/>
      <c r="AR1" s="1842"/>
      <c r="AS1" s="1842"/>
      <c r="AT1" s="1842"/>
      <c r="AU1" s="1842"/>
      <c r="AV1" s="1842"/>
      <c r="AW1" s="1842"/>
      <c r="AX1" s="1842"/>
      <c r="AY1" s="1842"/>
      <c r="AZ1" s="1842"/>
      <c r="BA1" s="1842"/>
      <c r="BB1" s="1842"/>
      <c r="BC1" s="1842"/>
      <c r="BD1" s="1842"/>
      <c r="BE1" s="1842"/>
      <c r="BF1" s="1842"/>
      <c r="BG1" s="1842"/>
    </row>
    <row r="2" spans="1:59" ht="18.75" customHeight="1">
      <c r="A2" s="1847" t="s">
        <v>361</v>
      </c>
      <c r="B2" s="1839" t="s">
        <v>362</v>
      </c>
      <c r="C2" s="1839" t="s">
        <v>363</v>
      </c>
      <c r="D2" s="1837" t="s">
        <v>364</v>
      </c>
      <c r="E2" s="1841" t="s">
        <v>365</v>
      </c>
      <c r="F2" s="1837" t="s">
        <v>366</v>
      </c>
      <c r="G2" s="1837" t="s">
        <v>367</v>
      </c>
      <c r="H2" s="513"/>
      <c r="I2" s="1837" t="s">
        <v>67</v>
      </c>
      <c r="J2" s="1837" t="s">
        <v>369</v>
      </c>
      <c r="K2" s="1837" t="s">
        <v>370</v>
      </c>
      <c r="L2" s="1846" t="s">
        <v>371</v>
      </c>
      <c r="M2" s="1846" t="s">
        <v>372</v>
      </c>
      <c r="N2" s="1846" t="s">
        <v>373</v>
      </c>
      <c r="O2" s="1846" t="s">
        <v>69</v>
      </c>
      <c r="P2" s="1846" t="s">
        <v>374</v>
      </c>
      <c r="Q2" s="1846"/>
      <c r="R2" s="1846"/>
      <c r="S2" s="1846"/>
      <c r="T2" s="1846"/>
      <c r="U2" s="1846"/>
      <c r="V2" s="1846"/>
      <c r="W2" s="1846" t="s">
        <v>375</v>
      </c>
      <c r="X2" s="1846"/>
      <c r="Y2" s="1846"/>
      <c r="Z2" s="1846"/>
      <c r="AA2" s="1837" t="s">
        <v>398</v>
      </c>
      <c r="AB2" s="1839" t="s">
        <v>153</v>
      </c>
      <c r="AC2" s="1843" t="s">
        <v>89</v>
      </c>
      <c r="AD2" s="1843"/>
      <c r="AE2" s="1843"/>
      <c r="AF2" s="1843"/>
      <c r="AG2" s="1843"/>
      <c r="AH2" s="1843"/>
      <c r="AI2" s="1843"/>
      <c r="AJ2" s="1839" t="s">
        <v>377</v>
      </c>
      <c r="AK2" s="1839"/>
      <c r="AL2" s="1837" t="s">
        <v>378</v>
      </c>
      <c r="AM2" s="1837"/>
      <c r="AN2" s="1837"/>
      <c r="AO2" s="1837"/>
      <c r="AP2" s="1837"/>
      <c r="AQ2" s="1838"/>
      <c r="AR2" s="1837" t="s">
        <v>379</v>
      </c>
      <c r="AS2" s="1838"/>
      <c r="AT2" s="1838"/>
      <c r="AU2" s="1838"/>
      <c r="AV2" s="1838"/>
      <c r="AW2" s="1838"/>
      <c r="AX2" s="1838"/>
      <c r="AY2" s="1838"/>
      <c r="AZ2" s="1838"/>
      <c r="BA2" s="1838"/>
      <c r="BB2" s="1838"/>
      <c r="BC2" s="1838"/>
      <c r="BD2" s="1838"/>
      <c r="BE2" s="1838"/>
      <c r="BF2" s="1838"/>
      <c r="BG2" s="1837" t="s">
        <v>380</v>
      </c>
    </row>
    <row r="3" spans="1:59" ht="18.75" customHeight="1">
      <c r="A3" s="1847"/>
      <c r="B3" s="1839"/>
      <c r="C3" s="1839"/>
      <c r="D3" s="1837"/>
      <c r="E3" s="1841"/>
      <c r="F3" s="1837"/>
      <c r="G3" s="1837"/>
      <c r="H3" s="513" t="s">
        <v>436</v>
      </c>
      <c r="I3" s="1837"/>
      <c r="J3" s="1837"/>
      <c r="K3" s="1837"/>
      <c r="L3" s="1846"/>
      <c r="M3" s="1846"/>
      <c r="N3" s="1846"/>
      <c r="O3" s="1846"/>
      <c r="P3" s="1846" t="s">
        <v>68</v>
      </c>
      <c r="Q3" s="1848"/>
      <c r="R3" s="1848" t="s">
        <v>187</v>
      </c>
      <c r="S3" s="1848"/>
      <c r="T3" s="1846" t="s">
        <v>188</v>
      </c>
      <c r="U3" s="1848"/>
      <c r="V3" s="1846" t="s">
        <v>132</v>
      </c>
      <c r="W3" s="1846" t="s">
        <v>439</v>
      </c>
      <c r="X3" s="1846" t="s">
        <v>440</v>
      </c>
      <c r="Y3" s="1846" t="s">
        <v>441</v>
      </c>
      <c r="Z3" s="1846" t="s">
        <v>442</v>
      </c>
      <c r="AA3" s="1837"/>
      <c r="AB3" s="1839"/>
      <c r="AC3" s="1844"/>
      <c r="AD3" s="1844"/>
      <c r="AE3" s="1844"/>
      <c r="AF3" s="1844"/>
      <c r="AG3" s="1844"/>
      <c r="AH3" s="1844"/>
      <c r="AI3" s="1844"/>
      <c r="AJ3" s="1839" t="s">
        <v>443</v>
      </c>
      <c r="AK3" s="1839" t="s">
        <v>444</v>
      </c>
      <c r="AL3" s="1837" t="s">
        <v>445</v>
      </c>
      <c r="AM3" s="1837"/>
      <c r="AN3" s="1837" t="s">
        <v>446</v>
      </c>
      <c r="AO3" s="1838"/>
      <c r="AP3" s="1838"/>
      <c r="AQ3" s="1838" t="s">
        <v>447</v>
      </c>
      <c r="AR3" s="1837" t="s">
        <v>448</v>
      </c>
      <c r="AS3" s="1838"/>
      <c r="AT3" s="1838"/>
      <c r="AU3" s="1838"/>
      <c r="AV3" s="1838"/>
      <c r="AW3" s="1837" t="s">
        <v>449</v>
      </c>
      <c r="AX3" s="1838"/>
      <c r="AY3" s="1838"/>
      <c r="AZ3" s="1838"/>
      <c r="BA3" s="1838"/>
      <c r="BB3" s="1837" t="s">
        <v>156</v>
      </c>
      <c r="BC3" s="1838"/>
      <c r="BD3" s="1838"/>
      <c r="BE3" s="1838"/>
      <c r="BF3" s="1838"/>
      <c r="BG3" s="1837"/>
    </row>
    <row r="4" spans="1:59" ht="18.75" customHeight="1">
      <c r="A4" s="1847"/>
      <c r="B4" s="1839"/>
      <c r="C4" s="1839"/>
      <c r="D4" s="1837"/>
      <c r="E4" s="1841"/>
      <c r="F4" s="1837"/>
      <c r="G4" s="1837"/>
      <c r="H4" s="513"/>
      <c r="I4" s="1837"/>
      <c r="J4" s="1837"/>
      <c r="K4" s="1837"/>
      <c r="L4" s="1846"/>
      <c r="M4" s="1846"/>
      <c r="N4" s="1846"/>
      <c r="O4" s="1846"/>
      <c r="P4" s="445" t="s">
        <v>147</v>
      </c>
      <c r="Q4" s="445" t="s">
        <v>146</v>
      </c>
      <c r="R4" s="445" t="s">
        <v>147</v>
      </c>
      <c r="S4" s="445" t="s">
        <v>146</v>
      </c>
      <c r="T4" s="445" t="s">
        <v>147</v>
      </c>
      <c r="U4" s="445" t="s">
        <v>146</v>
      </c>
      <c r="V4" s="1846"/>
      <c r="W4" s="1846"/>
      <c r="X4" s="1846"/>
      <c r="Y4" s="1846"/>
      <c r="Z4" s="1846"/>
      <c r="AA4" s="1837"/>
      <c r="AB4" s="1839"/>
      <c r="AC4" s="1845"/>
      <c r="AD4" s="1845"/>
      <c r="AE4" s="1845"/>
      <c r="AF4" s="1845"/>
      <c r="AG4" s="1845"/>
      <c r="AH4" s="1845"/>
      <c r="AI4" s="1845"/>
      <c r="AJ4" s="1839"/>
      <c r="AK4" s="1839"/>
      <c r="AL4" s="513" t="s">
        <v>159</v>
      </c>
      <c r="AM4" s="513" t="s">
        <v>160</v>
      </c>
      <c r="AN4" s="513" t="s">
        <v>159</v>
      </c>
      <c r="AO4" s="513" t="s">
        <v>161</v>
      </c>
      <c r="AP4" s="513" t="s">
        <v>160</v>
      </c>
      <c r="AQ4" s="1838"/>
      <c r="AR4" s="514" t="s">
        <v>162</v>
      </c>
      <c r="AS4" s="513" t="s">
        <v>163</v>
      </c>
      <c r="AT4" s="513" t="s">
        <v>132</v>
      </c>
      <c r="AU4" s="513" t="s">
        <v>164</v>
      </c>
      <c r="AV4" s="513" t="s">
        <v>165</v>
      </c>
      <c r="AW4" s="513" t="s">
        <v>162</v>
      </c>
      <c r="AX4" s="513" t="s">
        <v>163</v>
      </c>
      <c r="AY4" s="513" t="s">
        <v>132</v>
      </c>
      <c r="AZ4" s="513" t="s">
        <v>164</v>
      </c>
      <c r="BA4" s="513" t="s">
        <v>165</v>
      </c>
      <c r="BB4" s="513" t="s">
        <v>162</v>
      </c>
      <c r="BC4" s="513" t="s">
        <v>163</v>
      </c>
      <c r="BD4" s="513" t="s">
        <v>132</v>
      </c>
      <c r="BE4" s="513" t="s">
        <v>164</v>
      </c>
      <c r="BF4" s="513" t="s">
        <v>165</v>
      </c>
      <c r="BG4" s="1837"/>
    </row>
    <row r="5" spans="1:59" ht="18.75" customHeight="1">
      <c r="A5" s="1563"/>
      <c r="B5" s="1559"/>
      <c r="C5" s="1559"/>
      <c r="D5" s="1557"/>
      <c r="E5" s="1560"/>
      <c r="F5" s="1557"/>
      <c r="G5" s="1557"/>
      <c r="H5" s="1557"/>
      <c r="I5" s="1557"/>
      <c r="J5" s="1557"/>
      <c r="K5" s="1557"/>
      <c r="L5" s="1562"/>
      <c r="M5" s="1562"/>
      <c r="N5" s="1562"/>
      <c r="O5" s="1562"/>
      <c r="P5" s="1562"/>
      <c r="Q5" s="1562"/>
      <c r="R5" s="1562"/>
      <c r="S5" s="1562"/>
      <c r="T5" s="1562"/>
      <c r="U5" s="1562"/>
      <c r="V5" s="1562"/>
      <c r="W5" s="1562"/>
      <c r="X5" s="1562"/>
      <c r="Y5" s="1562"/>
      <c r="Z5" s="1562"/>
      <c r="AA5" s="1557"/>
      <c r="AB5" s="1559"/>
      <c r="AC5" s="1561"/>
      <c r="AD5" s="1561"/>
      <c r="AE5" s="1561"/>
      <c r="AF5" s="1561"/>
      <c r="AG5" s="1561"/>
      <c r="AH5" s="1561"/>
      <c r="AI5" s="1561"/>
      <c r="AJ5" s="1559"/>
      <c r="AK5" s="1559"/>
      <c r="AL5" s="1557"/>
      <c r="AM5" s="1557"/>
      <c r="AN5" s="1557"/>
      <c r="AO5" s="1557"/>
      <c r="AP5" s="1557"/>
      <c r="AQ5" s="1558"/>
      <c r="AR5" s="1558"/>
      <c r="AS5" s="1557"/>
      <c r="AT5" s="1557"/>
      <c r="AU5" s="1557"/>
      <c r="AV5" s="1557"/>
      <c r="AW5" s="1557"/>
      <c r="AX5" s="1557"/>
      <c r="AY5" s="1557"/>
      <c r="AZ5" s="1557"/>
      <c r="BA5" s="1557"/>
      <c r="BB5" s="1557"/>
      <c r="BC5" s="1557"/>
      <c r="BD5" s="1557"/>
      <c r="BE5" s="1557"/>
      <c r="BF5" s="1557"/>
      <c r="BG5" s="1557"/>
    </row>
    <row r="6" spans="1:59" s="80" customFormat="1" ht="26.1" hidden="1" customHeight="1">
      <c r="A6" s="515"/>
      <c r="B6" s="231" t="s">
        <v>48</v>
      </c>
      <c r="C6" s="231" t="s">
        <v>1</v>
      </c>
      <c r="D6" s="236"/>
      <c r="E6" s="246">
        <f>COUNTA(E7,E9:E10,E12:E14,E15,E16,E17,E19:E20,E22:E23,E25:E27,E29:E30,E32:E34,E36)</f>
        <v>21</v>
      </c>
      <c r="F6" s="236"/>
      <c r="G6" s="236"/>
      <c r="H6" s="236"/>
      <c r="I6" s="236"/>
      <c r="J6" s="236"/>
      <c r="K6" s="236"/>
      <c r="L6" s="235">
        <f>SUM(L7,L9:L10,L12:L14,L15,L16,L17,L19:L20,L22:L23,L25:L27,L29:L30,L32:L34,L36)</f>
        <v>979767.91999999993</v>
      </c>
      <c r="M6" s="235">
        <f>SUM(M7,M8,M11,M15,M16,M17,M18,M21,M24,M28,M31,M35)</f>
        <v>77263.100000000006</v>
      </c>
      <c r="N6" s="235">
        <f>SUM(N7,N8,N11,N15,N16,N17,N18,N21,N24,N28,N31,N35)</f>
        <v>148712.70000000001</v>
      </c>
      <c r="O6" s="235"/>
      <c r="P6" s="235"/>
      <c r="Q6" s="235"/>
      <c r="R6" s="235"/>
      <c r="S6" s="235"/>
      <c r="T6" s="235"/>
      <c r="U6" s="235"/>
      <c r="V6" s="235"/>
      <c r="W6" s="235"/>
      <c r="X6" s="235"/>
      <c r="Y6" s="235"/>
      <c r="Z6" s="235"/>
      <c r="AA6" s="236"/>
      <c r="AB6" s="231"/>
      <c r="AC6" s="236"/>
      <c r="AD6" s="236"/>
      <c r="AE6" s="236"/>
      <c r="AF6" s="236"/>
      <c r="AG6" s="236"/>
      <c r="AH6" s="236"/>
      <c r="AI6" s="235"/>
      <c r="AJ6" s="231"/>
      <c r="AK6" s="231"/>
      <c r="AL6" s="236"/>
      <c r="AM6" s="236"/>
      <c r="AN6" s="236"/>
      <c r="AO6" s="236"/>
      <c r="AP6" s="236"/>
      <c r="AQ6" s="221"/>
      <c r="AR6" s="221"/>
      <c r="AS6" s="236"/>
      <c r="AT6" s="236"/>
      <c r="AU6" s="236"/>
      <c r="AV6" s="236"/>
      <c r="AW6" s="236"/>
      <c r="AX6" s="236"/>
      <c r="AY6" s="236"/>
      <c r="AZ6" s="236"/>
      <c r="BA6" s="236"/>
      <c r="BB6" s="236"/>
      <c r="BC6" s="236"/>
      <c r="BD6" s="236"/>
      <c r="BE6" s="236"/>
      <c r="BF6" s="236"/>
      <c r="BG6" s="236"/>
    </row>
    <row r="7" spans="1:59" s="80" customFormat="1" ht="26.1" hidden="1" customHeight="1">
      <c r="A7" s="516" t="s">
        <v>1895</v>
      </c>
      <c r="B7" s="239" t="s">
        <v>56</v>
      </c>
      <c r="C7" s="231"/>
      <c r="D7" s="236" t="s">
        <v>1933</v>
      </c>
      <c r="E7" s="231"/>
      <c r="F7" s="231"/>
      <c r="G7" s="231" t="s">
        <v>961</v>
      </c>
      <c r="H7" s="232" t="s">
        <v>962</v>
      </c>
      <c r="I7" s="231"/>
      <c r="J7" s="236"/>
      <c r="K7" s="236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/>
      <c r="W7" s="235"/>
      <c r="X7" s="235"/>
      <c r="Y7" s="235"/>
      <c r="Z7" s="235"/>
      <c r="AA7" s="236"/>
      <c r="AB7" s="231"/>
      <c r="AC7" s="236"/>
      <c r="AD7" s="236"/>
      <c r="AE7" s="236"/>
      <c r="AF7" s="236"/>
      <c r="AG7" s="236"/>
      <c r="AH7" s="236"/>
      <c r="AI7" s="235"/>
      <c r="AJ7" s="231"/>
      <c r="AK7" s="231"/>
      <c r="AL7" s="236"/>
      <c r="AM7" s="236"/>
      <c r="AN7" s="236"/>
      <c r="AO7" s="236"/>
      <c r="AP7" s="236"/>
      <c r="AQ7" s="236"/>
      <c r="AR7" s="236"/>
      <c r="AS7" s="236"/>
      <c r="AT7" s="236"/>
      <c r="AU7" s="236"/>
      <c r="AV7" s="236"/>
      <c r="AW7" s="236"/>
      <c r="AX7" s="236"/>
      <c r="AY7" s="236"/>
      <c r="AZ7" s="236"/>
      <c r="BA7" s="236"/>
      <c r="BB7" s="236"/>
      <c r="BC7" s="236"/>
      <c r="BD7" s="236"/>
      <c r="BE7" s="236"/>
      <c r="BF7" s="236"/>
      <c r="BG7" s="236"/>
    </row>
    <row r="8" spans="1:59" s="80" customFormat="1" ht="26.1" hidden="1" customHeight="1">
      <c r="A8" s="516"/>
      <c r="B8" s="239" t="s">
        <v>1934</v>
      </c>
      <c r="C8" s="231" t="s">
        <v>535</v>
      </c>
      <c r="D8" s="244"/>
      <c r="E8" s="246">
        <f>COUNTA(E9:E10)</f>
        <v>2</v>
      </c>
      <c r="F8" s="244"/>
      <c r="G8" s="244"/>
      <c r="H8" s="517"/>
      <c r="I8" s="244"/>
      <c r="J8" s="244"/>
      <c r="K8" s="244"/>
      <c r="L8" s="235">
        <f>SUM(L9:L10)</f>
        <v>27381.119999999999</v>
      </c>
      <c r="M8" s="235">
        <f>SUM(M9:M10)</f>
        <v>1490.37</v>
      </c>
      <c r="N8" s="235">
        <f>SUM(N9:N10)</f>
        <v>1838.5</v>
      </c>
      <c r="O8" s="235"/>
      <c r="P8" s="235"/>
      <c r="Q8" s="235"/>
      <c r="R8" s="235"/>
      <c r="S8" s="235"/>
      <c r="T8" s="235"/>
      <c r="U8" s="235"/>
      <c r="V8" s="235"/>
      <c r="W8" s="235"/>
      <c r="X8" s="235"/>
      <c r="Y8" s="235"/>
      <c r="Z8" s="235"/>
      <c r="AA8" s="244"/>
      <c r="AB8" s="231"/>
      <c r="AC8" s="244"/>
      <c r="AD8" s="244"/>
      <c r="AE8" s="244"/>
      <c r="AF8" s="244"/>
      <c r="AG8" s="244"/>
      <c r="AH8" s="244"/>
      <c r="AI8" s="235"/>
      <c r="AJ8" s="231"/>
      <c r="AK8" s="231"/>
      <c r="AL8" s="244"/>
      <c r="AM8" s="244"/>
      <c r="AN8" s="244"/>
      <c r="AO8" s="244"/>
      <c r="AP8" s="244"/>
      <c r="AQ8" s="244"/>
      <c r="AR8" s="244"/>
      <c r="AS8" s="244"/>
      <c r="AT8" s="244"/>
      <c r="AU8" s="244"/>
      <c r="AV8" s="244"/>
      <c r="AW8" s="244"/>
      <c r="AX8" s="244"/>
      <c r="AY8" s="244"/>
      <c r="AZ8" s="244"/>
      <c r="BA8" s="244"/>
      <c r="BB8" s="244"/>
      <c r="BC8" s="244"/>
      <c r="BD8" s="244"/>
      <c r="BE8" s="244"/>
      <c r="BF8" s="244"/>
      <c r="BG8" s="244"/>
    </row>
    <row r="9" spans="1:59" s="80" customFormat="1" ht="26.1" hidden="1" customHeight="1">
      <c r="A9" s="516"/>
      <c r="B9" s="242"/>
      <c r="C9" s="231" t="s">
        <v>721</v>
      </c>
      <c r="D9" s="244" t="s">
        <v>1380</v>
      </c>
      <c r="E9" s="231" t="s">
        <v>1381</v>
      </c>
      <c r="F9" s="231" t="s">
        <v>1382</v>
      </c>
      <c r="G9" s="231" t="s">
        <v>539</v>
      </c>
      <c r="H9" s="323" t="s">
        <v>540</v>
      </c>
      <c r="I9" s="231" t="s">
        <v>1382</v>
      </c>
      <c r="J9" s="244"/>
      <c r="K9" s="244"/>
      <c r="L9" s="235">
        <v>21920.12</v>
      </c>
      <c r="M9" s="235">
        <v>1020.12</v>
      </c>
      <c r="N9" s="235">
        <v>1318.3</v>
      </c>
      <c r="O9" s="235" t="s">
        <v>171</v>
      </c>
      <c r="P9" s="235">
        <v>110</v>
      </c>
      <c r="Q9" s="235">
        <v>100</v>
      </c>
      <c r="R9" s="235">
        <v>110</v>
      </c>
      <c r="S9" s="235">
        <v>90</v>
      </c>
      <c r="T9" s="235"/>
      <c r="U9" s="235"/>
      <c r="V9" s="235">
        <v>20900</v>
      </c>
      <c r="W9" s="235">
        <v>2139</v>
      </c>
      <c r="X9" s="235"/>
      <c r="Y9" s="235" t="s">
        <v>173</v>
      </c>
      <c r="Z9" s="235"/>
      <c r="AA9" s="244"/>
      <c r="AB9" s="231">
        <v>2002</v>
      </c>
      <c r="AC9" s="244"/>
      <c r="AD9" s="244"/>
      <c r="AE9" s="244"/>
      <c r="AF9" s="244"/>
      <c r="AG9" s="244"/>
      <c r="AH9" s="244"/>
      <c r="AI9" s="235"/>
      <c r="AJ9" s="231"/>
      <c r="AK9" s="231"/>
      <c r="AL9" s="244"/>
      <c r="AM9" s="244"/>
      <c r="AN9" s="244"/>
      <c r="AO9" s="244"/>
      <c r="AP9" s="244"/>
      <c r="AQ9" s="244"/>
      <c r="AR9" s="244"/>
      <c r="AS9" s="244"/>
      <c r="AT9" s="244"/>
      <c r="AU9" s="244"/>
      <c r="AV9" s="244"/>
      <c r="AW9" s="244"/>
      <c r="AX9" s="244"/>
      <c r="AY9" s="244"/>
      <c r="AZ9" s="244"/>
      <c r="BA9" s="244"/>
      <c r="BB9" s="244"/>
      <c r="BC9" s="244"/>
      <c r="BD9" s="244"/>
      <c r="BE9" s="244"/>
      <c r="BF9" s="244"/>
      <c r="BG9" s="244"/>
    </row>
    <row r="10" spans="1:59" s="80" customFormat="1" ht="26.1" hidden="1" customHeight="1">
      <c r="A10" s="516"/>
      <c r="B10" s="226"/>
      <c r="C10" s="219" t="s">
        <v>728</v>
      </c>
      <c r="D10" s="219"/>
      <c r="E10" s="219" t="s">
        <v>1383</v>
      </c>
      <c r="F10" s="219" t="s">
        <v>1384</v>
      </c>
      <c r="G10" s="219"/>
      <c r="H10" s="219"/>
      <c r="I10" s="219" t="s">
        <v>1385</v>
      </c>
      <c r="J10" s="219"/>
      <c r="K10" s="219"/>
      <c r="L10" s="222">
        <v>5461</v>
      </c>
      <c r="M10" s="222">
        <v>470.25</v>
      </c>
      <c r="N10" s="222">
        <v>520.20000000000005</v>
      </c>
      <c r="O10" s="222"/>
      <c r="P10" s="222"/>
      <c r="Q10" s="222"/>
      <c r="R10" s="222">
        <v>210</v>
      </c>
      <c r="S10" s="222">
        <v>200</v>
      </c>
      <c r="T10" s="222"/>
      <c r="U10" s="222"/>
      <c r="V10" s="222"/>
      <c r="W10" s="222"/>
      <c r="X10" s="222"/>
      <c r="Y10" s="222"/>
      <c r="Z10" s="222"/>
      <c r="AA10" s="219"/>
      <c r="AB10" s="219">
        <v>1971</v>
      </c>
      <c r="AC10" s="219"/>
      <c r="AD10" s="219"/>
      <c r="AE10" s="219"/>
      <c r="AF10" s="219"/>
      <c r="AG10" s="219"/>
      <c r="AH10" s="219"/>
      <c r="AI10" s="222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</row>
    <row r="11" spans="1:59" s="80" customFormat="1" ht="26.1" hidden="1" customHeight="1">
      <c r="A11" s="516"/>
      <c r="B11" s="239" t="s">
        <v>2437</v>
      </c>
      <c r="C11" s="231" t="s">
        <v>2251</v>
      </c>
      <c r="D11" s="236"/>
      <c r="E11" s="246">
        <f>COUNTA(E12:E14)</f>
        <v>3</v>
      </c>
      <c r="F11" s="236"/>
      <c r="G11" s="236"/>
      <c r="H11" s="247"/>
      <c r="I11" s="236"/>
      <c r="J11" s="236"/>
      <c r="K11" s="236"/>
      <c r="L11" s="235">
        <f>SUM(L12:L14)</f>
        <v>37049</v>
      </c>
      <c r="M11" s="235">
        <f>SUM(M12:M14)</f>
        <v>5410.71</v>
      </c>
      <c r="N11" s="235">
        <f>SUM(N12:N14)</f>
        <v>6072.62</v>
      </c>
      <c r="O11" s="235"/>
      <c r="P11" s="235"/>
      <c r="Q11" s="235"/>
      <c r="R11" s="235"/>
      <c r="S11" s="235"/>
      <c r="T11" s="235"/>
      <c r="U11" s="235"/>
      <c r="V11" s="235"/>
      <c r="W11" s="235"/>
      <c r="X11" s="235"/>
      <c r="Y11" s="235"/>
      <c r="Z11" s="235"/>
      <c r="AA11" s="236"/>
      <c r="AB11" s="231"/>
      <c r="AC11" s="236"/>
      <c r="AD11" s="236"/>
      <c r="AE11" s="236"/>
      <c r="AF11" s="236"/>
      <c r="AG11" s="236"/>
      <c r="AH11" s="236"/>
      <c r="AI11" s="235"/>
      <c r="AJ11" s="231"/>
      <c r="AK11" s="231"/>
      <c r="AL11" s="236"/>
      <c r="AM11" s="236"/>
      <c r="AN11" s="236"/>
      <c r="AO11" s="236"/>
      <c r="AP11" s="236"/>
      <c r="AQ11" s="236"/>
      <c r="AR11" s="236"/>
      <c r="AS11" s="236"/>
      <c r="AT11" s="236"/>
      <c r="AU11" s="236"/>
      <c r="AV11" s="236"/>
      <c r="AW11" s="236"/>
      <c r="AX11" s="236"/>
      <c r="AY11" s="236"/>
      <c r="AZ11" s="236"/>
      <c r="BA11" s="236"/>
      <c r="BB11" s="236"/>
      <c r="BC11" s="236"/>
      <c r="BD11" s="236"/>
      <c r="BE11" s="236"/>
      <c r="BF11" s="236"/>
      <c r="BG11" s="236"/>
    </row>
    <row r="12" spans="1:59" s="80" customFormat="1" ht="26.1" hidden="1" customHeight="1">
      <c r="A12" s="516" t="s">
        <v>145</v>
      </c>
      <c r="B12" s="242"/>
      <c r="C12" s="231" t="s">
        <v>10158</v>
      </c>
      <c r="D12" s="236" t="s">
        <v>15254</v>
      </c>
      <c r="E12" s="231" t="s">
        <v>15255</v>
      </c>
      <c r="F12" s="231" t="s">
        <v>15256</v>
      </c>
      <c r="G12" s="231"/>
      <c r="H12" s="231"/>
      <c r="I12" s="231" t="s">
        <v>15257</v>
      </c>
      <c r="J12" s="231"/>
      <c r="K12" s="236" t="s">
        <v>15258</v>
      </c>
      <c r="L12" s="235">
        <v>5276</v>
      </c>
      <c r="M12" s="235">
        <v>376</v>
      </c>
      <c r="N12" s="235">
        <v>376</v>
      </c>
      <c r="O12" s="235"/>
      <c r="P12" s="235">
        <v>70</v>
      </c>
      <c r="Q12" s="235">
        <v>70</v>
      </c>
      <c r="R12" s="235"/>
      <c r="S12" s="235"/>
      <c r="T12" s="235"/>
      <c r="U12" s="235"/>
      <c r="V12" s="235">
        <v>4900</v>
      </c>
      <c r="W12" s="235"/>
      <c r="X12" s="235"/>
      <c r="Y12" s="235"/>
      <c r="Z12" s="235"/>
      <c r="AA12" s="236"/>
      <c r="AB12" s="231">
        <v>1975</v>
      </c>
      <c r="AC12" s="236"/>
      <c r="AD12" s="236"/>
      <c r="AE12" s="236"/>
      <c r="AF12" s="236"/>
      <c r="AG12" s="236"/>
      <c r="AH12" s="236"/>
      <c r="AI12" s="235"/>
      <c r="AJ12" s="231"/>
      <c r="AK12" s="231"/>
      <c r="AL12" s="236"/>
      <c r="AM12" s="236"/>
      <c r="AN12" s="236"/>
      <c r="AO12" s="236"/>
      <c r="AP12" s="236"/>
      <c r="AQ12" s="236"/>
      <c r="AR12" s="236"/>
      <c r="AS12" s="236"/>
      <c r="AT12" s="236"/>
      <c r="AU12" s="236"/>
      <c r="AV12" s="236"/>
      <c r="AW12" s="236"/>
      <c r="AX12" s="236"/>
      <c r="AY12" s="236"/>
      <c r="AZ12" s="236"/>
      <c r="BA12" s="236"/>
      <c r="BB12" s="236"/>
      <c r="BC12" s="236"/>
      <c r="BD12" s="236"/>
      <c r="BE12" s="236"/>
      <c r="BF12" s="236"/>
      <c r="BG12" s="236"/>
    </row>
    <row r="13" spans="1:59" s="80" customFormat="1" ht="26.1" hidden="1" customHeight="1">
      <c r="A13" s="516"/>
      <c r="B13" s="242"/>
      <c r="C13" s="231" t="s">
        <v>2099</v>
      </c>
      <c r="D13" s="236"/>
      <c r="E13" s="231" t="s">
        <v>16096</v>
      </c>
      <c r="F13" s="231" t="s">
        <v>2101</v>
      </c>
      <c r="G13" s="231"/>
      <c r="H13" s="231"/>
      <c r="I13" s="231" t="s">
        <v>16095</v>
      </c>
      <c r="J13" s="231"/>
      <c r="K13" s="236"/>
      <c r="L13" s="235"/>
      <c r="M13" s="235">
        <v>901</v>
      </c>
      <c r="N13" s="235">
        <v>901</v>
      </c>
      <c r="O13" s="235"/>
      <c r="P13" s="235"/>
      <c r="Q13" s="235"/>
      <c r="R13" s="235"/>
      <c r="S13" s="235"/>
      <c r="T13" s="235">
        <v>45</v>
      </c>
      <c r="U13" s="235">
        <v>17</v>
      </c>
      <c r="V13" s="235">
        <v>765</v>
      </c>
      <c r="W13" s="235"/>
      <c r="X13" s="235"/>
      <c r="Y13" s="235"/>
      <c r="Z13" s="235"/>
      <c r="AA13" s="236"/>
      <c r="AB13" s="231">
        <v>2015</v>
      </c>
      <c r="AC13" s="236"/>
      <c r="AD13" s="236"/>
      <c r="AE13" s="236"/>
      <c r="AF13" s="236"/>
      <c r="AG13" s="236"/>
      <c r="AH13" s="236"/>
      <c r="AI13" s="235">
        <v>850</v>
      </c>
      <c r="AJ13" s="231"/>
      <c r="AK13" s="231"/>
      <c r="AL13" s="236"/>
      <c r="AM13" s="236"/>
      <c r="AN13" s="236"/>
      <c r="AO13" s="236"/>
      <c r="AP13" s="236"/>
      <c r="AQ13" s="236"/>
      <c r="AR13" s="236"/>
      <c r="AS13" s="236"/>
      <c r="AT13" s="236"/>
      <c r="AU13" s="236"/>
      <c r="AV13" s="236"/>
      <c r="AW13" s="236"/>
      <c r="AX13" s="236"/>
      <c r="AY13" s="236"/>
      <c r="AZ13" s="236"/>
      <c r="BA13" s="236"/>
      <c r="BB13" s="236"/>
      <c r="BC13" s="236"/>
      <c r="BD13" s="236"/>
      <c r="BE13" s="236"/>
      <c r="BF13" s="236"/>
      <c r="BG13" s="236"/>
    </row>
    <row r="14" spans="1:59" s="80" customFormat="1" ht="26.1" hidden="1" customHeight="1">
      <c r="A14" s="516">
        <v>2</v>
      </c>
      <c r="B14" s="248"/>
      <c r="C14" s="231" t="s">
        <v>2099</v>
      </c>
      <c r="D14" s="236" t="s">
        <v>15259</v>
      </c>
      <c r="E14" s="231" t="s">
        <v>15260</v>
      </c>
      <c r="F14" s="231" t="s">
        <v>2101</v>
      </c>
      <c r="G14" s="231" t="s">
        <v>2682</v>
      </c>
      <c r="H14" s="231" t="s">
        <v>2642</v>
      </c>
      <c r="I14" s="231" t="s">
        <v>16095</v>
      </c>
      <c r="J14" s="231">
        <v>9</v>
      </c>
      <c r="K14" s="236" t="s">
        <v>15261</v>
      </c>
      <c r="L14" s="235">
        <v>31773</v>
      </c>
      <c r="M14" s="235">
        <v>4133.71</v>
      </c>
      <c r="N14" s="235">
        <v>4795.62</v>
      </c>
      <c r="O14" s="235" t="s">
        <v>11912</v>
      </c>
      <c r="P14" s="235">
        <v>90</v>
      </c>
      <c r="Q14" s="235">
        <v>70</v>
      </c>
      <c r="R14" s="235">
        <v>70</v>
      </c>
      <c r="S14" s="235">
        <v>28</v>
      </c>
      <c r="T14" s="235">
        <v>70</v>
      </c>
      <c r="U14" s="235">
        <v>30</v>
      </c>
      <c r="V14" s="235">
        <v>10360</v>
      </c>
      <c r="W14" s="235">
        <v>500</v>
      </c>
      <c r="X14" s="235">
        <v>1000</v>
      </c>
      <c r="Y14" s="235" t="s">
        <v>465</v>
      </c>
      <c r="Z14" s="235"/>
      <c r="AA14" s="236"/>
      <c r="AB14" s="231">
        <v>1992</v>
      </c>
      <c r="AC14" s="236"/>
      <c r="AD14" s="236" t="s">
        <v>15262</v>
      </c>
      <c r="AE14" s="236" t="s">
        <v>15263</v>
      </c>
      <c r="AF14" s="236"/>
      <c r="AG14" s="236"/>
      <c r="AH14" s="236"/>
      <c r="AI14" s="235">
        <v>4500</v>
      </c>
      <c r="AJ14" s="231"/>
      <c r="AK14" s="231"/>
      <c r="AL14" s="236"/>
      <c r="AM14" s="236"/>
      <c r="AN14" s="236"/>
      <c r="AO14" s="236"/>
      <c r="AP14" s="236"/>
      <c r="AQ14" s="236"/>
      <c r="AR14" s="236"/>
      <c r="AS14" s="236"/>
      <c r="AT14" s="236"/>
      <c r="AU14" s="236"/>
      <c r="AV14" s="236"/>
      <c r="AW14" s="236"/>
      <c r="AX14" s="236"/>
      <c r="AY14" s="236"/>
      <c r="AZ14" s="236"/>
      <c r="BA14" s="236"/>
      <c r="BB14" s="236"/>
      <c r="BC14" s="236"/>
      <c r="BD14" s="236"/>
      <c r="BE14" s="236"/>
      <c r="BF14" s="236"/>
      <c r="BG14" s="236"/>
    </row>
    <row r="15" spans="1:59" s="80" customFormat="1" ht="26.1" hidden="1" customHeight="1">
      <c r="A15" s="516" t="s">
        <v>145</v>
      </c>
      <c r="B15" s="231" t="s">
        <v>10140</v>
      </c>
      <c r="C15" s="231" t="s">
        <v>10082</v>
      </c>
      <c r="D15" s="236" t="s">
        <v>3072</v>
      </c>
      <c r="E15" s="231" t="s">
        <v>10160</v>
      </c>
      <c r="F15" s="231" t="s">
        <v>588</v>
      </c>
      <c r="G15" s="231" t="s">
        <v>10161</v>
      </c>
      <c r="H15" s="232" t="s">
        <v>205</v>
      </c>
      <c r="I15" s="231" t="s">
        <v>589</v>
      </c>
      <c r="J15" s="236"/>
      <c r="K15" s="236" t="s">
        <v>1515</v>
      </c>
      <c r="L15" s="326"/>
      <c r="M15" s="235">
        <v>2580</v>
      </c>
      <c r="N15" s="235">
        <v>2825</v>
      </c>
      <c r="O15" s="235" t="s">
        <v>10162</v>
      </c>
      <c r="P15" s="235">
        <v>90</v>
      </c>
      <c r="Q15" s="235">
        <v>70</v>
      </c>
      <c r="R15" s="235">
        <v>70</v>
      </c>
      <c r="S15" s="235">
        <v>40</v>
      </c>
      <c r="T15" s="235">
        <v>60</v>
      </c>
      <c r="U15" s="235">
        <v>30</v>
      </c>
      <c r="V15" s="235">
        <v>10900</v>
      </c>
      <c r="W15" s="235">
        <v>500</v>
      </c>
      <c r="X15" s="235">
        <v>1500</v>
      </c>
      <c r="Y15" s="235" t="s">
        <v>173</v>
      </c>
      <c r="Z15" s="235"/>
      <c r="AA15" s="236"/>
      <c r="AB15" s="231">
        <v>1987</v>
      </c>
      <c r="AC15" s="236"/>
      <c r="AD15" s="236" t="s">
        <v>10163</v>
      </c>
      <c r="AE15" s="236"/>
      <c r="AF15" s="236"/>
      <c r="AG15" s="236"/>
      <c r="AH15" s="236"/>
      <c r="AI15" s="235">
        <v>1252</v>
      </c>
      <c r="AJ15" s="231"/>
      <c r="AK15" s="231"/>
      <c r="AL15" s="236"/>
      <c r="AM15" s="236"/>
      <c r="AN15" s="236"/>
      <c r="AO15" s="236"/>
      <c r="AP15" s="236"/>
      <c r="AQ15" s="236"/>
      <c r="AR15" s="236"/>
      <c r="AS15" s="236"/>
      <c r="AT15" s="236"/>
      <c r="AU15" s="236"/>
      <c r="AV15" s="236"/>
      <c r="AW15" s="236"/>
      <c r="AX15" s="236"/>
      <c r="AY15" s="236"/>
      <c r="AZ15" s="236"/>
      <c r="BA15" s="236"/>
      <c r="BB15" s="236"/>
      <c r="BC15" s="236"/>
      <c r="BD15" s="236"/>
      <c r="BE15" s="236"/>
      <c r="BF15" s="236"/>
      <c r="BG15" s="236" t="s">
        <v>10157</v>
      </c>
    </row>
    <row r="16" spans="1:59" s="80" customFormat="1" ht="26.1" hidden="1" customHeight="1">
      <c r="A16" s="516" t="s">
        <v>145</v>
      </c>
      <c r="B16" s="231" t="s">
        <v>2182</v>
      </c>
      <c r="C16" s="231" t="s">
        <v>1472</v>
      </c>
      <c r="D16" s="236" t="s">
        <v>10122</v>
      </c>
      <c r="E16" s="231" t="s">
        <v>10123</v>
      </c>
      <c r="F16" s="231" t="s">
        <v>596</v>
      </c>
      <c r="G16" s="231" t="s">
        <v>1025</v>
      </c>
      <c r="H16" s="232" t="s">
        <v>598</v>
      </c>
      <c r="I16" s="231" t="s">
        <v>299</v>
      </c>
      <c r="J16" s="236">
        <v>65</v>
      </c>
      <c r="K16" s="236" t="s">
        <v>1515</v>
      </c>
      <c r="L16" s="235">
        <v>28991</v>
      </c>
      <c r="M16" s="235">
        <v>5215</v>
      </c>
      <c r="N16" s="235">
        <v>6232</v>
      </c>
      <c r="O16" s="235" t="s">
        <v>171</v>
      </c>
      <c r="P16" s="235">
        <v>85</v>
      </c>
      <c r="Q16" s="235">
        <v>75</v>
      </c>
      <c r="R16" s="235">
        <v>25</v>
      </c>
      <c r="S16" s="235">
        <v>75</v>
      </c>
      <c r="T16" s="235">
        <v>70</v>
      </c>
      <c r="U16" s="235">
        <v>30</v>
      </c>
      <c r="V16" s="235">
        <v>7700</v>
      </c>
      <c r="W16" s="235">
        <v>318</v>
      </c>
      <c r="X16" s="235">
        <v>1000</v>
      </c>
      <c r="Y16" s="235" t="s">
        <v>173</v>
      </c>
      <c r="Z16" s="235" t="s">
        <v>10124</v>
      </c>
      <c r="AA16" s="236"/>
      <c r="AB16" s="231">
        <v>1994</v>
      </c>
      <c r="AC16" s="236"/>
      <c r="AD16" s="236">
        <v>3621</v>
      </c>
      <c r="AE16" s="236"/>
      <c r="AF16" s="236"/>
      <c r="AG16" s="236"/>
      <c r="AH16" s="236"/>
      <c r="AI16" s="235">
        <v>5493</v>
      </c>
      <c r="AJ16" s="231"/>
      <c r="AK16" s="231"/>
      <c r="AL16" s="236"/>
      <c r="AM16" s="236"/>
      <c r="AN16" s="236"/>
      <c r="AO16" s="236"/>
      <c r="AP16" s="236"/>
      <c r="AQ16" s="236"/>
      <c r="AR16" s="236"/>
      <c r="AS16" s="236"/>
      <c r="AT16" s="236"/>
      <c r="AU16" s="236"/>
      <c r="AV16" s="236"/>
      <c r="AW16" s="236"/>
      <c r="AX16" s="236"/>
      <c r="AY16" s="236"/>
      <c r="AZ16" s="236"/>
      <c r="BA16" s="236"/>
      <c r="BB16" s="236"/>
      <c r="BC16" s="236"/>
      <c r="BD16" s="236"/>
      <c r="BE16" s="236"/>
      <c r="BF16" s="236"/>
      <c r="BG16" s="236" t="s">
        <v>10125</v>
      </c>
    </row>
    <row r="17" spans="1:59" s="80" customFormat="1" ht="26.1" hidden="1" customHeight="1">
      <c r="A17" s="516"/>
      <c r="B17" s="231" t="s">
        <v>10520</v>
      </c>
      <c r="C17" s="231" t="s">
        <v>3493</v>
      </c>
      <c r="D17" s="236" t="s">
        <v>14630</v>
      </c>
      <c r="E17" s="231" t="s">
        <v>11034</v>
      </c>
      <c r="F17" s="231" t="s">
        <v>11035</v>
      </c>
      <c r="G17" s="231" t="s">
        <v>1025</v>
      </c>
      <c r="H17" s="232" t="s">
        <v>598</v>
      </c>
      <c r="I17" s="231" t="s">
        <v>14631</v>
      </c>
      <c r="J17" s="236">
        <v>65</v>
      </c>
      <c r="K17" s="236" t="s">
        <v>1515</v>
      </c>
      <c r="L17" s="235">
        <v>39318</v>
      </c>
      <c r="M17" s="235">
        <v>3087</v>
      </c>
      <c r="N17" s="235">
        <v>3674</v>
      </c>
      <c r="O17" s="235" t="s">
        <v>171</v>
      </c>
      <c r="P17" s="235">
        <v>100</v>
      </c>
      <c r="Q17" s="235">
        <v>100</v>
      </c>
      <c r="R17" s="235">
        <v>100</v>
      </c>
      <c r="S17" s="235">
        <v>120</v>
      </c>
      <c r="T17" s="235">
        <v>40</v>
      </c>
      <c r="U17" s="235">
        <v>80</v>
      </c>
      <c r="V17" s="235"/>
      <c r="W17" s="235">
        <v>9002</v>
      </c>
      <c r="X17" s="235">
        <v>9002</v>
      </c>
      <c r="Y17" s="235" t="s">
        <v>465</v>
      </c>
      <c r="Z17" s="235" t="s">
        <v>10124</v>
      </c>
      <c r="AA17" s="236"/>
      <c r="AB17" s="231">
        <v>1986</v>
      </c>
      <c r="AC17" s="236"/>
      <c r="AD17" s="236">
        <v>3621</v>
      </c>
      <c r="AE17" s="236"/>
      <c r="AF17" s="236"/>
      <c r="AG17" s="236"/>
      <c r="AH17" s="236"/>
      <c r="AI17" s="235"/>
      <c r="AJ17" s="231"/>
      <c r="AK17" s="231"/>
      <c r="AL17" s="236"/>
      <c r="AM17" s="236"/>
      <c r="AN17" s="236"/>
      <c r="AO17" s="236"/>
      <c r="AP17" s="236"/>
      <c r="AQ17" s="236"/>
      <c r="AR17" s="236"/>
      <c r="AS17" s="236"/>
      <c r="AT17" s="236"/>
      <c r="AU17" s="236"/>
      <c r="AV17" s="236"/>
      <c r="AW17" s="236"/>
      <c r="AX17" s="236"/>
      <c r="AY17" s="236"/>
      <c r="AZ17" s="236"/>
      <c r="BA17" s="236"/>
      <c r="BB17" s="236"/>
      <c r="BC17" s="236"/>
      <c r="BD17" s="236"/>
      <c r="BE17" s="236"/>
      <c r="BF17" s="236"/>
      <c r="BG17" s="236"/>
    </row>
    <row r="18" spans="1:59" s="80" customFormat="1" ht="26.1" customHeight="1">
      <c r="A18" s="516"/>
      <c r="B18" s="239" t="s">
        <v>2510</v>
      </c>
      <c r="C18" s="231" t="s">
        <v>2251</v>
      </c>
      <c r="D18" s="236"/>
      <c r="E18" s="246">
        <f>COUNTA(E19:E20)</f>
        <v>2</v>
      </c>
      <c r="F18" s="236"/>
      <c r="G18" s="236"/>
      <c r="H18" s="247"/>
      <c r="I18" s="236"/>
      <c r="J18" s="236"/>
      <c r="K18" s="236"/>
      <c r="L18" s="235">
        <f>SUM(L19:L20)</f>
        <v>40423</v>
      </c>
      <c r="M18" s="235">
        <f>SUM(M19:M20)</f>
        <v>6422</v>
      </c>
      <c r="N18" s="235">
        <f>SUM(N19:N20)</f>
        <v>6935</v>
      </c>
      <c r="O18" s="235">
        <f>SUM(O19:O20)</f>
        <v>0</v>
      </c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Z18" s="235"/>
      <c r="AA18" s="236"/>
      <c r="AB18" s="231"/>
      <c r="AC18" s="236"/>
      <c r="AD18" s="236"/>
      <c r="AE18" s="236"/>
      <c r="AF18" s="236"/>
      <c r="AG18" s="236"/>
      <c r="AH18" s="236"/>
      <c r="AI18" s="235"/>
      <c r="AJ18" s="231"/>
      <c r="AK18" s="231"/>
      <c r="AL18" s="236"/>
      <c r="AM18" s="236"/>
      <c r="AN18" s="236"/>
      <c r="AO18" s="236"/>
      <c r="AP18" s="236"/>
      <c r="AQ18" s="236"/>
      <c r="AR18" s="236"/>
      <c r="AS18" s="236"/>
      <c r="AT18" s="236"/>
      <c r="AU18" s="236"/>
      <c r="AV18" s="236"/>
      <c r="AW18" s="236"/>
      <c r="AX18" s="236"/>
      <c r="AY18" s="236"/>
      <c r="AZ18" s="236"/>
      <c r="BA18" s="236"/>
      <c r="BB18" s="236"/>
      <c r="BC18" s="236"/>
      <c r="BD18" s="236"/>
      <c r="BE18" s="236"/>
      <c r="BF18" s="236"/>
      <c r="BG18" s="236"/>
    </row>
    <row r="19" spans="1:59" s="80" customFormat="1" ht="26.1" customHeight="1">
      <c r="A19" s="518" t="s">
        <v>145</v>
      </c>
      <c r="B19" s="1505" t="s">
        <v>57</v>
      </c>
      <c r="C19" s="231" t="s">
        <v>617</v>
      </c>
      <c r="D19" s="285" t="s">
        <v>12050</v>
      </c>
      <c r="E19" s="231" t="s">
        <v>12051</v>
      </c>
      <c r="F19" s="231" t="s">
        <v>617</v>
      </c>
      <c r="G19" s="231" t="s">
        <v>12052</v>
      </c>
      <c r="H19" s="232"/>
      <c r="I19" s="236" t="s">
        <v>4828</v>
      </c>
      <c r="J19" s="235">
        <v>1</v>
      </c>
      <c r="K19" s="285"/>
      <c r="L19" s="235">
        <v>19883</v>
      </c>
      <c r="M19" s="235">
        <v>3121</v>
      </c>
      <c r="N19" s="235">
        <v>3361</v>
      </c>
      <c r="O19" s="235" t="s">
        <v>171</v>
      </c>
      <c r="P19" s="235">
        <v>70</v>
      </c>
      <c r="Q19" s="235">
        <v>30</v>
      </c>
      <c r="R19" s="235">
        <v>32</v>
      </c>
      <c r="S19" s="235">
        <v>11</v>
      </c>
      <c r="T19" s="235">
        <v>60</v>
      </c>
      <c r="U19" s="235">
        <v>30</v>
      </c>
      <c r="V19" s="235">
        <v>4252</v>
      </c>
      <c r="W19" s="235"/>
      <c r="X19" s="235"/>
      <c r="Y19" s="235"/>
      <c r="Z19" s="235" t="s">
        <v>466</v>
      </c>
      <c r="AA19" s="237">
        <v>1996</v>
      </c>
      <c r="AB19" s="231">
        <v>2017</v>
      </c>
      <c r="AC19" s="285"/>
      <c r="AD19" s="285"/>
      <c r="AE19" s="285"/>
      <c r="AF19" s="285"/>
      <c r="AG19" s="285" t="s">
        <v>12053</v>
      </c>
      <c r="AH19" s="285" t="s">
        <v>12054</v>
      </c>
      <c r="AI19" s="235">
        <v>4020</v>
      </c>
      <c r="AJ19" s="285"/>
      <c r="AK19" s="285"/>
      <c r="AL19" s="285"/>
      <c r="AM19" s="285"/>
      <c r="AN19" s="285"/>
      <c r="AO19" s="285"/>
      <c r="AP19" s="285"/>
      <c r="AQ19" s="285"/>
      <c r="AR19" s="285"/>
      <c r="AS19" s="285"/>
      <c r="AT19" s="285"/>
      <c r="AU19" s="285"/>
      <c r="AV19" s="285"/>
      <c r="AW19" s="285"/>
      <c r="AX19" s="285"/>
      <c r="AY19" s="285"/>
      <c r="AZ19" s="285"/>
      <c r="BA19" s="285"/>
      <c r="BB19" s="285"/>
      <c r="BC19" s="285"/>
      <c r="BD19" s="285"/>
      <c r="BE19" s="285"/>
      <c r="BF19" s="285"/>
      <c r="BG19" s="285" t="s">
        <v>12055</v>
      </c>
    </row>
    <row r="20" spans="1:59" s="80" customFormat="1" ht="26.1" customHeight="1">
      <c r="A20" s="518" t="s">
        <v>91</v>
      </c>
      <c r="B20" s="1505" t="s">
        <v>57</v>
      </c>
      <c r="C20" s="219" t="s">
        <v>646</v>
      </c>
      <c r="D20" s="221"/>
      <c r="E20" s="219" t="s">
        <v>12056</v>
      </c>
      <c r="F20" s="219" t="s">
        <v>646</v>
      </c>
      <c r="G20" s="219"/>
      <c r="H20" s="219"/>
      <c r="I20" s="231" t="s">
        <v>12057</v>
      </c>
      <c r="J20" s="221"/>
      <c r="K20" s="221"/>
      <c r="L20" s="222">
        <v>20540</v>
      </c>
      <c r="M20" s="222">
        <v>3301</v>
      </c>
      <c r="N20" s="222">
        <v>3574</v>
      </c>
      <c r="O20" s="222"/>
      <c r="P20" s="222">
        <v>60</v>
      </c>
      <c r="Q20" s="222">
        <v>55</v>
      </c>
      <c r="R20" s="222">
        <v>35</v>
      </c>
      <c r="S20" s="222">
        <v>15</v>
      </c>
      <c r="T20" s="222">
        <v>70</v>
      </c>
      <c r="U20" s="222">
        <v>35</v>
      </c>
      <c r="V20" s="222">
        <v>6275</v>
      </c>
      <c r="W20" s="222"/>
      <c r="X20" s="222">
        <v>1000</v>
      </c>
      <c r="Y20" s="222" t="s">
        <v>173</v>
      </c>
      <c r="Z20" s="222"/>
      <c r="AA20" s="221"/>
      <c r="AB20" s="219">
        <v>2009</v>
      </c>
      <c r="AC20" s="221"/>
      <c r="AD20" s="221"/>
      <c r="AE20" s="221"/>
      <c r="AF20" s="221"/>
      <c r="AG20" s="221"/>
      <c r="AH20" s="221"/>
      <c r="AI20" s="222">
        <v>3597</v>
      </c>
      <c r="AJ20" s="221"/>
      <c r="AK20" s="221"/>
      <c r="AL20" s="221"/>
      <c r="AM20" s="221"/>
      <c r="AN20" s="221"/>
      <c r="AO20" s="221"/>
      <c r="AP20" s="221"/>
      <c r="AQ20" s="221"/>
      <c r="AR20" s="221"/>
      <c r="AS20" s="221"/>
      <c r="AT20" s="221"/>
      <c r="AU20" s="221"/>
      <c r="AV20" s="221"/>
      <c r="AW20" s="221"/>
      <c r="AX20" s="221"/>
      <c r="AY20" s="221"/>
      <c r="AZ20" s="221"/>
      <c r="BA20" s="221"/>
      <c r="BB20" s="221"/>
      <c r="BC20" s="221"/>
      <c r="BD20" s="221"/>
      <c r="BE20" s="221"/>
      <c r="BF20" s="221"/>
      <c r="BG20" s="221"/>
    </row>
    <row r="21" spans="1:59" s="80" customFormat="1" ht="26.1" hidden="1" customHeight="1">
      <c r="A21" s="518"/>
      <c r="B21" s="242" t="s">
        <v>92</v>
      </c>
      <c r="C21" s="1449" t="s">
        <v>55</v>
      </c>
      <c r="D21" s="285"/>
      <c r="E21" s="246">
        <f>COUNTA(E22:E23)</f>
        <v>2</v>
      </c>
      <c r="F21" s="285"/>
      <c r="G21" s="285"/>
      <c r="H21" s="285"/>
      <c r="I21" s="285" t="s">
        <v>1932</v>
      </c>
      <c r="J21" s="235"/>
      <c r="K21" s="285"/>
      <c r="L21" s="235">
        <f>SUM(L22:L23)</f>
        <v>25843</v>
      </c>
      <c r="M21" s="235">
        <f>SUM(M22:M23)</f>
        <v>2244.58</v>
      </c>
      <c r="N21" s="235">
        <f>SUM(N22:N23)</f>
        <v>2321.7800000000002</v>
      </c>
      <c r="O21" s="235">
        <f>SUM(O23:O25)</f>
        <v>0</v>
      </c>
      <c r="P21" s="235">
        <f>SUM(P22:P23)</f>
        <v>130</v>
      </c>
      <c r="Q21" s="235">
        <f t="shared" ref="Q21:Y21" si="0">SUM(Q22:Q23)</f>
        <v>84</v>
      </c>
      <c r="R21" s="235">
        <f t="shared" si="0"/>
        <v>20</v>
      </c>
      <c r="S21" s="235">
        <f t="shared" si="0"/>
        <v>20</v>
      </c>
      <c r="T21" s="235">
        <f t="shared" si="0"/>
        <v>41</v>
      </c>
      <c r="U21" s="235">
        <f t="shared" si="0"/>
        <v>38</v>
      </c>
      <c r="V21" s="235">
        <f t="shared" si="0"/>
        <v>5958</v>
      </c>
      <c r="W21" s="235">
        <f t="shared" si="0"/>
        <v>100</v>
      </c>
      <c r="X21" s="235">
        <f t="shared" si="0"/>
        <v>100</v>
      </c>
      <c r="Y21" s="235">
        <f t="shared" si="0"/>
        <v>0</v>
      </c>
      <c r="Z21" s="235">
        <f>SUM(Z23:Z25)</f>
        <v>0</v>
      </c>
      <c r="AA21" s="235">
        <f>SUM(AA23:AA25)</f>
        <v>0</v>
      </c>
      <c r="AB21" s="235"/>
      <c r="AC21" s="235">
        <f t="shared" ref="AC21:AH21" si="1">SUM(AC23:AC25)</f>
        <v>11420</v>
      </c>
      <c r="AD21" s="235">
        <f t="shared" si="1"/>
        <v>0</v>
      </c>
      <c r="AE21" s="235">
        <f t="shared" si="1"/>
        <v>2000</v>
      </c>
      <c r="AF21" s="235">
        <f t="shared" si="1"/>
        <v>0</v>
      </c>
      <c r="AG21" s="235">
        <f t="shared" si="1"/>
        <v>0</v>
      </c>
      <c r="AH21" s="235">
        <f t="shared" si="1"/>
        <v>0</v>
      </c>
      <c r="AI21" s="235">
        <f>SUM(AI22:AI23)</f>
        <v>3092</v>
      </c>
      <c r="AJ21" s="1449"/>
      <c r="AK21" s="1449"/>
      <c r="AL21" s="301"/>
      <c r="AM21" s="301"/>
      <c r="AN21" s="301"/>
      <c r="AO21" s="301"/>
      <c r="AP21" s="301"/>
      <c r="AQ21" s="1329"/>
      <c r="AR21" s="1329"/>
      <c r="AS21" s="301"/>
      <c r="AT21" s="301"/>
      <c r="AU21" s="301"/>
      <c r="AV21" s="301"/>
      <c r="AW21" s="301"/>
      <c r="AX21" s="301"/>
      <c r="AY21" s="301"/>
      <c r="AZ21" s="301"/>
      <c r="BA21" s="301"/>
      <c r="BB21" s="301"/>
      <c r="BC21" s="301"/>
      <c r="BD21" s="301"/>
      <c r="BE21" s="301"/>
      <c r="BF21" s="301"/>
      <c r="BG21" s="301"/>
    </row>
    <row r="22" spans="1:59" s="80" customFormat="1" ht="26.1" hidden="1" customHeight="1">
      <c r="A22" s="518"/>
      <c r="B22" s="242"/>
      <c r="C22" s="1449" t="s">
        <v>1848</v>
      </c>
      <c r="D22" s="285"/>
      <c r="E22" s="246" t="s">
        <v>16645</v>
      </c>
      <c r="F22" s="285" t="s">
        <v>1848</v>
      </c>
      <c r="G22" s="285"/>
      <c r="H22" s="285"/>
      <c r="I22" s="285" t="s">
        <v>16646</v>
      </c>
      <c r="J22" s="235"/>
      <c r="K22" s="285"/>
      <c r="L22" s="235">
        <v>3080</v>
      </c>
      <c r="M22" s="235">
        <v>124</v>
      </c>
      <c r="N22" s="235">
        <v>124</v>
      </c>
      <c r="O22" s="235"/>
      <c r="P22" s="235">
        <v>50</v>
      </c>
      <c r="Q22" s="235">
        <v>34</v>
      </c>
      <c r="R22" s="235"/>
      <c r="S22" s="235"/>
      <c r="T22" s="235"/>
      <c r="U22" s="235"/>
      <c r="V22" s="235"/>
      <c r="W22" s="235" t="s">
        <v>384</v>
      </c>
      <c r="X22" s="235" t="s">
        <v>384</v>
      </c>
      <c r="Y22" s="235" t="s">
        <v>384</v>
      </c>
      <c r="Z22" s="235"/>
      <c r="AA22" s="235"/>
      <c r="AB22" s="235">
        <v>2015</v>
      </c>
      <c r="AC22" s="235"/>
      <c r="AD22" s="235"/>
      <c r="AE22" s="235"/>
      <c r="AF22" s="235"/>
      <c r="AG22" s="235"/>
      <c r="AH22" s="235"/>
      <c r="AI22" s="235">
        <v>92</v>
      </c>
      <c r="AJ22" s="1449"/>
      <c r="AK22" s="1449"/>
      <c r="AL22" s="301"/>
      <c r="AM22" s="301"/>
      <c r="AN22" s="301"/>
      <c r="AO22" s="301"/>
      <c r="AP22" s="301"/>
      <c r="AQ22" s="1329"/>
      <c r="AR22" s="1329"/>
      <c r="AS22" s="301"/>
      <c r="AT22" s="301"/>
      <c r="AU22" s="301"/>
      <c r="AV22" s="301"/>
      <c r="AW22" s="301"/>
      <c r="AX22" s="301"/>
      <c r="AY22" s="301"/>
      <c r="AZ22" s="301"/>
      <c r="BA22" s="301"/>
      <c r="BB22" s="301"/>
      <c r="BC22" s="301"/>
      <c r="BD22" s="301"/>
      <c r="BE22" s="301"/>
      <c r="BF22" s="301"/>
      <c r="BG22" s="301"/>
    </row>
    <row r="23" spans="1:59" s="80" customFormat="1" ht="26.1" hidden="1" customHeight="1">
      <c r="A23" s="518"/>
      <c r="B23" s="1448"/>
      <c r="C23" s="219" t="s">
        <v>5652</v>
      </c>
      <c r="D23" s="221"/>
      <c r="E23" s="220" t="s">
        <v>12058</v>
      </c>
      <c r="F23" s="221" t="s">
        <v>5652</v>
      </c>
      <c r="G23" s="221"/>
      <c r="H23" s="221"/>
      <c r="I23" s="221" t="s">
        <v>12059</v>
      </c>
      <c r="J23" s="221"/>
      <c r="K23" s="221"/>
      <c r="L23" s="222">
        <v>22763</v>
      </c>
      <c r="M23" s="222">
        <v>2120.58</v>
      </c>
      <c r="N23" s="222">
        <v>2197.7800000000002</v>
      </c>
      <c r="O23" s="222"/>
      <c r="P23" s="222">
        <v>80</v>
      </c>
      <c r="Q23" s="222">
        <v>50</v>
      </c>
      <c r="R23" s="222">
        <v>20</v>
      </c>
      <c r="S23" s="222">
        <v>20</v>
      </c>
      <c r="T23" s="222">
        <v>41</v>
      </c>
      <c r="U23" s="222">
        <v>38</v>
      </c>
      <c r="V23" s="222">
        <v>5958</v>
      </c>
      <c r="W23" s="222">
        <v>100</v>
      </c>
      <c r="X23" s="222">
        <v>100</v>
      </c>
      <c r="Y23" s="222" t="s">
        <v>173</v>
      </c>
      <c r="Z23" s="222"/>
      <c r="AA23" s="221"/>
      <c r="AB23" s="219">
        <v>2011</v>
      </c>
      <c r="AC23" s="221"/>
      <c r="AD23" s="221"/>
      <c r="AE23" s="221"/>
      <c r="AF23" s="221"/>
      <c r="AG23" s="221"/>
      <c r="AH23" s="221"/>
      <c r="AI23" s="222">
        <v>3000</v>
      </c>
      <c r="AJ23" s="307"/>
      <c r="AK23" s="307"/>
      <c r="AL23" s="307"/>
      <c r="AM23" s="307"/>
      <c r="AN23" s="307"/>
      <c r="AO23" s="307"/>
      <c r="AP23" s="307"/>
      <c r="AQ23" s="307"/>
      <c r="AR23" s="307"/>
      <c r="AS23" s="307"/>
      <c r="AT23" s="307"/>
      <c r="AU23" s="307"/>
      <c r="AV23" s="307"/>
      <c r="AW23" s="307"/>
      <c r="AX23" s="307"/>
      <c r="AY23" s="307"/>
      <c r="AZ23" s="307"/>
      <c r="BA23" s="307"/>
      <c r="BB23" s="307"/>
      <c r="BC23" s="307"/>
      <c r="BD23" s="307"/>
      <c r="BE23" s="307"/>
      <c r="BF23" s="307"/>
      <c r="BG23" s="307"/>
    </row>
    <row r="24" spans="1:59" s="80" customFormat="1" ht="26.1" hidden="1" customHeight="1">
      <c r="A24" s="518"/>
      <c r="B24" s="242" t="s">
        <v>2525</v>
      </c>
      <c r="C24" s="231" t="s">
        <v>2251</v>
      </c>
      <c r="D24" s="285"/>
      <c r="E24" s="246">
        <f>COUNTA(E25:E27)</f>
        <v>3</v>
      </c>
      <c r="F24" s="285"/>
      <c r="G24" s="285"/>
      <c r="H24" s="285"/>
      <c r="I24" s="285" t="s">
        <v>2424</v>
      </c>
      <c r="J24" s="235"/>
      <c r="K24" s="285"/>
      <c r="L24" s="235">
        <f t="shared" ref="L24:X24" si="2">SUM(L25:L27)</f>
        <v>153633.79999999999</v>
      </c>
      <c r="M24" s="235">
        <f t="shared" si="2"/>
        <v>20279.84</v>
      </c>
      <c r="N24" s="235">
        <f t="shared" si="2"/>
        <v>23899.8</v>
      </c>
      <c r="O24" s="235">
        <f t="shared" si="2"/>
        <v>0</v>
      </c>
      <c r="P24" s="235">
        <f t="shared" si="2"/>
        <v>290</v>
      </c>
      <c r="Q24" s="235">
        <f t="shared" si="2"/>
        <v>185.2</v>
      </c>
      <c r="R24" s="235">
        <f t="shared" si="2"/>
        <v>20.5</v>
      </c>
      <c r="S24" s="235">
        <f t="shared" si="2"/>
        <v>62.2</v>
      </c>
      <c r="T24" s="235">
        <f t="shared" si="2"/>
        <v>224.5</v>
      </c>
      <c r="U24" s="235">
        <f t="shared" si="2"/>
        <v>117</v>
      </c>
      <c r="V24" s="235">
        <f t="shared" si="2"/>
        <v>21787</v>
      </c>
      <c r="W24" s="235">
        <f t="shared" si="2"/>
        <v>1968</v>
      </c>
      <c r="X24" s="235">
        <f t="shared" si="2"/>
        <v>3180</v>
      </c>
      <c r="Y24" s="235"/>
      <c r="Z24" s="235">
        <f t="shared" ref="Z24:AI24" si="3">SUM(Z25:Z27)</f>
        <v>0</v>
      </c>
      <c r="AA24" s="235">
        <f t="shared" si="3"/>
        <v>0</v>
      </c>
      <c r="AB24" s="235"/>
      <c r="AC24" s="235">
        <f t="shared" si="3"/>
        <v>8565</v>
      </c>
      <c r="AD24" s="235">
        <f t="shared" si="3"/>
        <v>0</v>
      </c>
      <c r="AE24" s="235">
        <f t="shared" si="3"/>
        <v>1500</v>
      </c>
      <c r="AF24" s="235">
        <f t="shared" si="3"/>
        <v>0</v>
      </c>
      <c r="AG24" s="235">
        <f t="shared" si="3"/>
        <v>0</v>
      </c>
      <c r="AH24" s="235">
        <f t="shared" si="3"/>
        <v>0</v>
      </c>
      <c r="AI24" s="235">
        <f t="shared" si="3"/>
        <v>25355</v>
      </c>
      <c r="AJ24" s="231"/>
      <c r="AK24" s="231"/>
      <c r="AL24" s="301"/>
      <c r="AM24" s="301"/>
      <c r="AN24" s="301"/>
      <c r="AO24" s="301"/>
      <c r="AP24" s="301"/>
      <c r="AQ24" s="221"/>
      <c r="AR24" s="221"/>
      <c r="AS24" s="301"/>
      <c r="AT24" s="301"/>
      <c r="AU24" s="301"/>
      <c r="AV24" s="301"/>
      <c r="AW24" s="301"/>
      <c r="AX24" s="301"/>
      <c r="AY24" s="301"/>
      <c r="AZ24" s="301"/>
      <c r="BA24" s="301"/>
      <c r="BB24" s="301"/>
      <c r="BC24" s="301"/>
      <c r="BD24" s="301"/>
      <c r="BE24" s="301"/>
      <c r="BF24" s="301"/>
      <c r="BG24" s="301"/>
    </row>
    <row r="25" spans="1:59" s="80" customFormat="1" ht="26.1" hidden="1" customHeight="1">
      <c r="A25" s="518"/>
      <c r="B25" s="242"/>
      <c r="C25" s="231" t="s">
        <v>6166</v>
      </c>
      <c r="D25" s="301" t="s">
        <v>12039</v>
      </c>
      <c r="E25" s="231" t="s">
        <v>12040</v>
      </c>
      <c r="F25" s="231" t="s">
        <v>6166</v>
      </c>
      <c r="G25" s="231" t="s">
        <v>12041</v>
      </c>
      <c r="H25" s="232" t="s">
        <v>5721</v>
      </c>
      <c r="I25" s="231" t="s">
        <v>6340</v>
      </c>
      <c r="J25" s="301" t="s">
        <v>12042</v>
      </c>
      <c r="K25" s="301" t="s">
        <v>12043</v>
      </c>
      <c r="L25" s="235">
        <v>23478</v>
      </c>
      <c r="M25" s="235">
        <v>4818</v>
      </c>
      <c r="N25" s="235">
        <v>4818</v>
      </c>
      <c r="O25" s="235" t="s">
        <v>12044</v>
      </c>
      <c r="P25" s="235">
        <v>85</v>
      </c>
      <c r="Q25" s="235">
        <v>65</v>
      </c>
      <c r="R25" s="235"/>
      <c r="S25" s="235"/>
      <c r="T25" s="235">
        <v>72</v>
      </c>
      <c r="U25" s="235">
        <v>25</v>
      </c>
      <c r="V25" s="235">
        <v>7325</v>
      </c>
      <c r="W25" s="235">
        <v>1080</v>
      </c>
      <c r="X25" s="235">
        <v>1080</v>
      </c>
      <c r="Y25" s="235" t="s">
        <v>173</v>
      </c>
      <c r="Z25" s="235" t="s">
        <v>2643</v>
      </c>
      <c r="AA25" s="301" t="s">
        <v>12045</v>
      </c>
      <c r="AB25" s="231">
        <v>1991</v>
      </c>
      <c r="AC25" s="303">
        <v>2855</v>
      </c>
      <c r="AD25" s="303"/>
      <c r="AE25" s="303">
        <v>500</v>
      </c>
      <c r="AF25" s="303"/>
      <c r="AG25" s="303"/>
      <c r="AH25" s="301"/>
      <c r="AI25" s="235">
        <v>3355</v>
      </c>
      <c r="AJ25" s="231">
        <v>2003</v>
      </c>
      <c r="AK25" s="231"/>
      <c r="AL25" s="301"/>
      <c r="AM25" s="301"/>
      <c r="AN25" s="301"/>
      <c r="AO25" s="301"/>
      <c r="AP25" s="301"/>
      <c r="AQ25" s="301"/>
      <c r="AR25" s="301"/>
      <c r="AS25" s="301"/>
      <c r="AT25" s="301"/>
      <c r="AU25" s="301"/>
      <c r="AV25" s="301"/>
      <c r="AW25" s="301"/>
      <c r="AX25" s="301"/>
      <c r="AY25" s="301"/>
      <c r="AZ25" s="301"/>
      <c r="BA25" s="301"/>
      <c r="BB25" s="301"/>
      <c r="BC25" s="301"/>
      <c r="BD25" s="301"/>
      <c r="BE25" s="301"/>
      <c r="BF25" s="301"/>
      <c r="BG25" s="301"/>
    </row>
    <row r="26" spans="1:59" s="80" customFormat="1" ht="26.1" hidden="1" customHeight="1">
      <c r="A26" s="518"/>
      <c r="B26" s="242"/>
      <c r="C26" s="231" t="s">
        <v>6283</v>
      </c>
      <c r="D26" s="301" t="s">
        <v>12039</v>
      </c>
      <c r="E26" s="231" t="s">
        <v>12046</v>
      </c>
      <c r="F26" s="231" t="s">
        <v>6283</v>
      </c>
      <c r="G26" s="231" t="s">
        <v>12041</v>
      </c>
      <c r="H26" s="232" t="s">
        <v>5721</v>
      </c>
      <c r="I26" s="231" t="s">
        <v>6283</v>
      </c>
      <c r="J26" s="301" t="s">
        <v>12042</v>
      </c>
      <c r="K26" s="301" t="s">
        <v>12043</v>
      </c>
      <c r="L26" s="235">
        <v>110420</v>
      </c>
      <c r="M26" s="235">
        <v>12273</v>
      </c>
      <c r="N26" s="235">
        <v>15772</v>
      </c>
      <c r="O26" s="235" t="s">
        <v>12044</v>
      </c>
      <c r="P26" s="235">
        <v>118</v>
      </c>
      <c r="Q26" s="235">
        <v>62.2</v>
      </c>
      <c r="R26" s="235">
        <v>20.5</v>
      </c>
      <c r="S26" s="235">
        <v>62.2</v>
      </c>
      <c r="T26" s="235">
        <v>82.5</v>
      </c>
      <c r="U26" s="235">
        <v>62</v>
      </c>
      <c r="V26" s="235">
        <v>7316</v>
      </c>
      <c r="W26" s="235">
        <v>888</v>
      </c>
      <c r="X26" s="235">
        <v>2000</v>
      </c>
      <c r="Y26" s="235" t="s">
        <v>465</v>
      </c>
      <c r="Z26" s="235" t="s">
        <v>2643</v>
      </c>
      <c r="AA26" s="301" t="s">
        <v>12045</v>
      </c>
      <c r="AB26" s="231">
        <v>2007</v>
      </c>
      <c r="AC26" s="303">
        <v>2855</v>
      </c>
      <c r="AD26" s="303"/>
      <c r="AE26" s="303">
        <v>500</v>
      </c>
      <c r="AF26" s="303"/>
      <c r="AG26" s="303"/>
      <c r="AH26" s="301"/>
      <c r="AI26" s="235">
        <v>17000</v>
      </c>
      <c r="AJ26" s="231">
        <v>2003</v>
      </c>
      <c r="AK26" s="231"/>
      <c r="AL26" s="301"/>
      <c r="AM26" s="301"/>
      <c r="AN26" s="301"/>
      <c r="AO26" s="301"/>
      <c r="AP26" s="301"/>
      <c r="AQ26" s="301"/>
      <c r="AR26" s="301"/>
      <c r="AS26" s="301"/>
      <c r="AT26" s="301"/>
      <c r="AU26" s="301"/>
      <c r="AV26" s="301"/>
      <c r="AW26" s="301"/>
      <c r="AX26" s="301"/>
      <c r="AY26" s="301"/>
      <c r="AZ26" s="301"/>
      <c r="BA26" s="301"/>
      <c r="BB26" s="301"/>
      <c r="BC26" s="301"/>
      <c r="BD26" s="301"/>
      <c r="BE26" s="301"/>
      <c r="BF26" s="301"/>
      <c r="BG26" s="301"/>
    </row>
    <row r="27" spans="1:59" s="80" customFormat="1" ht="26.1" hidden="1" customHeight="1">
      <c r="A27" s="516" t="s">
        <v>145</v>
      </c>
      <c r="B27" s="248"/>
      <c r="C27" s="231" t="s">
        <v>6301</v>
      </c>
      <c r="D27" s="301" t="s">
        <v>12039</v>
      </c>
      <c r="E27" s="231" t="s">
        <v>12047</v>
      </c>
      <c r="F27" s="231" t="s">
        <v>6301</v>
      </c>
      <c r="G27" s="231" t="s">
        <v>12041</v>
      </c>
      <c r="H27" s="232" t="s">
        <v>5721</v>
      </c>
      <c r="I27" s="231" t="s">
        <v>6301</v>
      </c>
      <c r="J27" s="301" t="s">
        <v>12042</v>
      </c>
      <c r="K27" s="301" t="s">
        <v>12043</v>
      </c>
      <c r="L27" s="235">
        <v>19735.8</v>
      </c>
      <c r="M27" s="235">
        <v>3188.84</v>
      </c>
      <c r="N27" s="235">
        <v>3309.8</v>
      </c>
      <c r="O27" s="235" t="s">
        <v>12044</v>
      </c>
      <c r="P27" s="235">
        <v>87</v>
      </c>
      <c r="Q27" s="235">
        <v>58</v>
      </c>
      <c r="R27" s="235"/>
      <c r="S27" s="235"/>
      <c r="T27" s="235">
        <v>70</v>
      </c>
      <c r="U27" s="235">
        <v>30</v>
      </c>
      <c r="V27" s="235">
        <v>7146</v>
      </c>
      <c r="W27" s="235"/>
      <c r="X27" s="235">
        <v>100</v>
      </c>
      <c r="Y27" s="235"/>
      <c r="Z27" s="235" t="s">
        <v>2643</v>
      </c>
      <c r="AA27" s="301" t="s">
        <v>12045</v>
      </c>
      <c r="AB27" s="231">
        <v>2017</v>
      </c>
      <c r="AC27" s="303">
        <v>2855</v>
      </c>
      <c r="AD27" s="303"/>
      <c r="AE27" s="303">
        <v>500</v>
      </c>
      <c r="AF27" s="303"/>
      <c r="AG27" s="303"/>
      <c r="AH27" s="301"/>
      <c r="AI27" s="235">
        <v>5000</v>
      </c>
      <c r="AJ27" s="231">
        <v>2003</v>
      </c>
      <c r="AK27" s="231"/>
      <c r="AL27" s="301"/>
      <c r="AM27" s="301"/>
      <c r="AN27" s="301"/>
      <c r="AO27" s="301"/>
      <c r="AP27" s="301"/>
      <c r="AQ27" s="301"/>
      <c r="AR27" s="301"/>
      <c r="AS27" s="301"/>
      <c r="AT27" s="301"/>
      <c r="AU27" s="301"/>
      <c r="AV27" s="301"/>
      <c r="AW27" s="301"/>
      <c r="AX27" s="301"/>
      <c r="AY27" s="301"/>
      <c r="AZ27" s="301"/>
      <c r="BA27" s="301"/>
      <c r="BB27" s="301"/>
      <c r="BC27" s="301"/>
      <c r="BD27" s="301"/>
      <c r="BE27" s="301"/>
      <c r="BF27" s="301"/>
      <c r="BG27" s="301"/>
    </row>
    <row r="28" spans="1:59" s="80" customFormat="1" ht="26.1" hidden="1" customHeight="1">
      <c r="A28" s="516"/>
      <c r="B28" s="242" t="s">
        <v>2526</v>
      </c>
      <c r="C28" s="231" t="s">
        <v>2251</v>
      </c>
      <c r="D28" s="282"/>
      <c r="E28" s="246">
        <f>COUNTA(E29:E30)</f>
        <v>2</v>
      </c>
      <c r="F28" s="231"/>
      <c r="G28" s="231"/>
      <c r="H28" s="232"/>
      <c r="I28" s="231"/>
      <c r="J28" s="236"/>
      <c r="K28" s="236"/>
      <c r="L28" s="235">
        <f>SUM(L29:L30)</f>
        <v>44126</v>
      </c>
      <c r="M28" s="235">
        <f>SUM(M29:M30)</f>
        <v>9115.6</v>
      </c>
      <c r="N28" s="235">
        <f>SUM(N29:O30)</f>
        <v>71323</v>
      </c>
      <c r="O28" s="235">
        <f t="shared" ref="O28:V28" si="4">SUM(O29:P30)</f>
        <v>40</v>
      </c>
      <c r="P28" s="235">
        <f t="shared" ref="P28:U28" si="5">SUM(P29:P30)</f>
        <v>40</v>
      </c>
      <c r="Q28" s="235">
        <f t="shared" si="5"/>
        <v>50</v>
      </c>
      <c r="R28" s="235">
        <f t="shared" si="5"/>
        <v>0</v>
      </c>
      <c r="S28" s="235">
        <f t="shared" si="5"/>
        <v>0</v>
      </c>
      <c r="T28" s="235">
        <f t="shared" si="5"/>
        <v>34</v>
      </c>
      <c r="U28" s="235">
        <f t="shared" si="5"/>
        <v>70</v>
      </c>
      <c r="V28" s="235">
        <f t="shared" si="4"/>
        <v>26292</v>
      </c>
      <c r="W28" s="235"/>
      <c r="X28" s="235"/>
      <c r="Y28" s="235"/>
      <c r="Z28" s="235"/>
      <c r="AA28" s="236"/>
      <c r="AB28" s="231"/>
      <c r="AC28" s="303"/>
      <c r="AD28" s="303"/>
      <c r="AE28" s="303"/>
      <c r="AF28" s="303"/>
      <c r="AG28" s="303"/>
      <c r="AH28" s="236"/>
      <c r="AI28" s="235"/>
      <c r="AJ28" s="231"/>
      <c r="AK28" s="231"/>
      <c r="AL28" s="236"/>
      <c r="AM28" s="236"/>
      <c r="AN28" s="236"/>
      <c r="AO28" s="236"/>
      <c r="AP28" s="236"/>
      <c r="AQ28" s="236"/>
      <c r="AR28" s="236"/>
      <c r="AS28" s="236"/>
      <c r="AT28" s="236"/>
      <c r="AU28" s="236"/>
      <c r="AV28" s="236"/>
      <c r="AW28" s="236"/>
      <c r="AX28" s="236"/>
      <c r="AY28" s="236"/>
      <c r="AZ28" s="236"/>
      <c r="BA28" s="236"/>
      <c r="BB28" s="236"/>
      <c r="BC28" s="236"/>
      <c r="BD28" s="236"/>
      <c r="BE28" s="236"/>
      <c r="BF28" s="236"/>
      <c r="BG28" s="236"/>
    </row>
    <row r="29" spans="1:59" s="80" customFormat="1" ht="26.1" hidden="1" customHeight="1">
      <c r="A29" s="516"/>
      <c r="B29" s="242"/>
      <c r="C29" s="1460" t="s">
        <v>6799</v>
      </c>
      <c r="D29" s="282"/>
      <c r="E29" s="246" t="s">
        <v>16815</v>
      </c>
      <c r="F29" s="1460" t="s">
        <v>6799</v>
      </c>
      <c r="G29" s="1460"/>
      <c r="H29" s="1331"/>
      <c r="I29" s="1460" t="s">
        <v>16816</v>
      </c>
      <c r="J29" s="1470"/>
      <c r="K29" s="1470"/>
      <c r="L29" s="235">
        <v>22314</v>
      </c>
      <c r="M29" s="235">
        <v>8487</v>
      </c>
      <c r="N29" s="235">
        <v>8487</v>
      </c>
      <c r="O29" s="235"/>
      <c r="P29" s="235">
        <v>40</v>
      </c>
      <c r="Q29" s="235">
        <v>50</v>
      </c>
      <c r="R29" s="235"/>
      <c r="S29" s="235"/>
      <c r="T29" s="235">
        <v>34</v>
      </c>
      <c r="U29" s="235">
        <v>70</v>
      </c>
      <c r="V29" s="235">
        <v>4480</v>
      </c>
      <c r="W29" s="235"/>
      <c r="X29" s="235"/>
      <c r="Y29" s="235"/>
      <c r="Z29" s="235"/>
      <c r="AA29" s="1470"/>
      <c r="AB29" s="1460">
        <v>2018</v>
      </c>
      <c r="AC29" s="303"/>
      <c r="AD29" s="303"/>
      <c r="AE29" s="303"/>
      <c r="AF29" s="303"/>
      <c r="AG29" s="303"/>
      <c r="AH29" s="1470"/>
      <c r="AI29" s="235">
        <v>4482</v>
      </c>
      <c r="AJ29" s="1460"/>
      <c r="AK29" s="1460"/>
      <c r="AL29" s="1470"/>
      <c r="AM29" s="1470"/>
      <c r="AN29" s="1470"/>
      <c r="AO29" s="1470"/>
      <c r="AP29" s="1470"/>
      <c r="AQ29" s="1470"/>
      <c r="AR29" s="1470"/>
      <c r="AS29" s="1470"/>
      <c r="AT29" s="1470"/>
      <c r="AU29" s="1470"/>
      <c r="AV29" s="1470"/>
      <c r="AW29" s="1470"/>
      <c r="AX29" s="1470"/>
      <c r="AY29" s="1470"/>
      <c r="AZ29" s="1470"/>
      <c r="BA29" s="1470"/>
      <c r="BB29" s="1470"/>
      <c r="BC29" s="1470"/>
      <c r="BD29" s="1470"/>
      <c r="BE29" s="1470"/>
      <c r="BF29" s="1470"/>
      <c r="BG29" s="1470" t="s">
        <v>3615</v>
      </c>
    </row>
    <row r="30" spans="1:59" s="80" customFormat="1" ht="26.1" hidden="1" customHeight="1">
      <c r="A30" s="516"/>
      <c r="B30" s="242"/>
      <c r="C30" s="219" t="s">
        <v>6820</v>
      </c>
      <c r="D30" s="519"/>
      <c r="E30" s="220" t="s">
        <v>12037</v>
      </c>
      <c r="F30" s="221" t="s">
        <v>6820</v>
      </c>
      <c r="G30" s="221"/>
      <c r="H30" s="221"/>
      <c r="I30" s="221" t="s">
        <v>12038</v>
      </c>
      <c r="J30" s="221"/>
      <c r="K30" s="221"/>
      <c r="L30" s="222">
        <v>21812</v>
      </c>
      <c r="M30" s="222">
        <v>628.6</v>
      </c>
      <c r="N30" s="222">
        <v>62836</v>
      </c>
      <c r="O30" s="222"/>
      <c r="P30" s="222"/>
      <c r="Q30" s="222"/>
      <c r="R30" s="222"/>
      <c r="S30" s="222"/>
      <c r="T30" s="222"/>
      <c r="U30" s="222"/>
      <c r="V30" s="222">
        <v>21812</v>
      </c>
      <c r="W30" s="222"/>
      <c r="X30" s="222"/>
      <c r="Y30" s="222"/>
      <c r="Z30" s="222"/>
      <c r="AA30" s="221"/>
      <c r="AB30" s="219">
        <v>2014</v>
      </c>
      <c r="AC30" s="221"/>
      <c r="AD30" s="221"/>
      <c r="AE30" s="221"/>
      <c r="AF30" s="221"/>
      <c r="AG30" s="221"/>
      <c r="AH30" s="221"/>
      <c r="AI30" s="222"/>
      <c r="AJ30" s="260"/>
      <c r="AK30" s="260"/>
      <c r="AL30" s="260"/>
      <c r="AM30" s="260"/>
      <c r="AN30" s="260"/>
      <c r="AO30" s="260"/>
      <c r="AP30" s="260"/>
      <c r="AQ30" s="260"/>
      <c r="AR30" s="260"/>
      <c r="AS30" s="260"/>
      <c r="AT30" s="260"/>
      <c r="AU30" s="260"/>
      <c r="AV30" s="260"/>
      <c r="AW30" s="260"/>
      <c r="AX30" s="260"/>
      <c r="AY30" s="260"/>
      <c r="AZ30" s="260"/>
      <c r="BA30" s="260"/>
      <c r="BB30" s="260"/>
      <c r="BC30" s="260"/>
      <c r="BD30" s="260"/>
      <c r="BE30" s="260"/>
      <c r="BF30" s="260"/>
      <c r="BG30" s="285"/>
    </row>
    <row r="31" spans="1:59" s="80" customFormat="1" ht="26.1" hidden="1" customHeight="1">
      <c r="A31" s="520"/>
      <c r="B31" s="239" t="s">
        <v>2527</v>
      </c>
      <c r="C31" s="231" t="s">
        <v>2251</v>
      </c>
      <c r="D31" s="282"/>
      <c r="E31" s="246">
        <f>COUNTA(E32:E34)</f>
        <v>3</v>
      </c>
      <c r="F31" s="231"/>
      <c r="G31" s="231"/>
      <c r="H31" s="232"/>
      <c r="I31" s="231"/>
      <c r="J31" s="236"/>
      <c r="K31" s="236"/>
      <c r="L31" s="235">
        <f>SUM(L32:L34)</f>
        <v>432541</v>
      </c>
      <c r="M31" s="235">
        <f>SUM(M32:M34)</f>
        <v>15587</v>
      </c>
      <c r="N31" s="235">
        <f>SUM(N32:N34)</f>
        <v>17402</v>
      </c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Z31" s="235"/>
      <c r="AA31" s="236"/>
      <c r="AB31" s="231"/>
      <c r="AC31" s="303"/>
      <c r="AD31" s="303"/>
      <c r="AE31" s="303"/>
      <c r="AF31" s="303"/>
      <c r="AG31" s="303"/>
      <c r="AH31" s="236"/>
      <c r="AI31" s="235"/>
      <c r="AJ31" s="231"/>
      <c r="AK31" s="231"/>
      <c r="AL31" s="236"/>
      <c r="AM31" s="236"/>
      <c r="AN31" s="236"/>
      <c r="AO31" s="236"/>
      <c r="AP31" s="236"/>
      <c r="AQ31" s="236"/>
      <c r="AR31" s="236"/>
      <c r="AS31" s="236"/>
      <c r="AT31" s="236"/>
      <c r="AU31" s="236"/>
      <c r="AV31" s="236"/>
      <c r="AW31" s="236"/>
      <c r="AX31" s="236"/>
      <c r="AY31" s="236"/>
      <c r="AZ31" s="236"/>
      <c r="BA31" s="236"/>
      <c r="BB31" s="236"/>
      <c r="BC31" s="236"/>
      <c r="BD31" s="236"/>
      <c r="BE31" s="236"/>
      <c r="BF31" s="236"/>
      <c r="BG31" s="236"/>
    </row>
    <row r="32" spans="1:59" s="80" customFormat="1" ht="26.1" hidden="1" customHeight="1">
      <c r="A32" s="520"/>
      <c r="B32" s="242"/>
      <c r="C32" s="219" t="s">
        <v>7413</v>
      </c>
      <c r="D32" s="519"/>
      <c r="E32" s="220" t="s">
        <v>12680</v>
      </c>
      <c r="F32" s="221" t="s">
        <v>7413</v>
      </c>
      <c r="G32" s="221"/>
      <c r="H32" s="221"/>
      <c r="I32" s="221" t="s">
        <v>12681</v>
      </c>
      <c r="J32" s="221"/>
      <c r="K32" s="221"/>
      <c r="L32" s="222">
        <v>177122</v>
      </c>
      <c r="M32" s="222">
        <v>6895</v>
      </c>
      <c r="N32" s="222">
        <v>7850</v>
      </c>
      <c r="O32" s="222"/>
      <c r="P32" s="222">
        <v>90</v>
      </c>
      <c r="Q32" s="222">
        <v>80</v>
      </c>
      <c r="R32" s="222">
        <v>80</v>
      </c>
      <c r="S32" s="222">
        <v>80</v>
      </c>
      <c r="T32" s="222">
        <v>86</v>
      </c>
      <c r="U32" s="222">
        <v>30</v>
      </c>
      <c r="V32" s="222">
        <v>16180</v>
      </c>
      <c r="W32" s="222">
        <v>1270</v>
      </c>
      <c r="X32" s="222">
        <v>1270</v>
      </c>
      <c r="Y32" s="222" t="s">
        <v>465</v>
      </c>
      <c r="Z32" s="222"/>
      <c r="AA32" s="221"/>
      <c r="AB32" s="219">
        <v>2010</v>
      </c>
      <c r="AC32" s="221"/>
      <c r="AD32" s="221"/>
      <c r="AE32" s="221"/>
      <c r="AF32" s="221"/>
      <c r="AG32" s="221"/>
      <c r="AH32" s="221"/>
      <c r="AI32" s="222">
        <v>21500</v>
      </c>
      <c r="AJ32" s="221"/>
      <c r="AK32" s="221"/>
      <c r="AL32" s="221"/>
      <c r="AM32" s="221"/>
      <c r="AN32" s="221"/>
      <c r="AO32" s="221"/>
      <c r="AP32" s="221"/>
      <c r="AQ32" s="221"/>
      <c r="AR32" s="221"/>
      <c r="AS32" s="221"/>
      <c r="AT32" s="221"/>
      <c r="AU32" s="221"/>
      <c r="AV32" s="221"/>
      <c r="AW32" s="221"/>
      <c r="AX32" s="221"/>
      <c r="AY32" s="221"/>
      <c r="AZ32" s="221"/>
      <c r="BA32" s="221"/>
      <c r="BB32" s="221"/>
      <c r="BC32" s="221"/>
      <c r="BD32" s="221"/>
      <c r="BE32" s="221"/>
      <c r="BF32" s="221"/>
      <c r="BG32" s="221"/>
    </row>
    <row r="33" spans="1:59" s="80" customFormat="1" ht="26.1" hidden="1" customHeight="1">
      <c r="A33" s="520"/>
      <c r="B33" s="265"/>
      <c r="C33" s="219" t="s">
        <v>2060</v>
      </c>
      <c r="D33" s="221"/>
      <c r="E33" s="220" t="s">
        <v>12048</v>
      </c>
      <c r="F33" s="221" t="s">
        <v>2060</v>
      </c>
      <c r="G33" s="221"/>
      <c r="H33" s="221"/>
      <c r="I33" s="221" t="s">
        <v>7708</v>
      </c>
      <c r="J33" s="221"/>
      <c r="K33" s="221"/>
      <c r="L33" s="222">
        <v>90129</v>
      </c>
      <c r="M33" s="222">
        <v>4693</v>
      </c>
      <c r="N33" s="222">
        <v>5278</v>
      </c>
      <c r="O33" s="222"/>
      <c r="P33" s="222">
        <v>80</v>
      </c>
      <c r="Q33" s="222">
        <v>100</v>
      </c>
      <c r="R33" s="222">
        <v>75</v>
      </c>
      <c r="S33" s="222">
        <v>100</v>
      </c>
      <c r="T33" s="222">
        <v>72</v>
      </c>
      <c r="U33" s="222">
        <v>36</v>
      </c>
      <c r="V33" s="222">
        <v>18092</v>
      </c>
      <c r="W33" s="222">
        <v>1080</v>
      </c>
      <c r="X33" s="222">
        <v>1080</v>
      </c>
      <c r="Y33" s="222" t="s">
        <v>465</v>
      </c>
      <c r="Z33" s="306"/>
      <c r="AA33" s="307"/>
      <c r="AB33" s="219">
        <v>2011</v>
      </c>
      <c r="AC33" s="221"/>
      <c r="AD33" s="221"/>
      <c r="AE33" s="221"/>
      <c r="AF33" s="221"/>
      <c r="AG33" s="221"/>
      <c r="AH33" s="221"/>
      <c r="AI33" s="222">
        <v>7000</v>
      </c>
      <c r="AJ33" s="307"/>
      <c r="AK33" s="307"/>
      <c r="AL33" s="307"/>
      <c r="AM33" s="307"/>
      <c r="AN33" s="307"/>
      <c r="AO33" s="307"/>
      <c r="AP33" s="307"/>
      <c r="AQ33" s="307"/>
      <c r="AR33" s="307"/>
      <c r="AS33" s="307"/>
      <c r="AT33" s="307"/>
      <c r="AU33" s="307"/>
      <c r="AV33" s="307"/>
      <c r="AW33" s="307"/>
      <c r="AX33" s="307"/>
      <c r="AY33" s="307"/>
      <c r="AZ33" s="307"/>
      <c r="BA33" s="307"/>
      <c r="BB33" s="307"/>
      <c r="BC33" s="307"/>
      <c r="BD33" s="307"/>
      <c r="BE33" s="307"/>
      <c r="BF33" s="307"/>
      <c r="BG33" s="307"/>
    </row>
    <row r="34" spans="1:59" s="80" customFormat="1" ht="26.1" hidden="1" customHeight="1">
      <c r="A34" s="521"/>
      <c r="B34" s="312"/>
      <c r="C34" s="219" t="s">
        <v>7407</v>
      </c>
      <c r="D34" s="522"/>
      <c r="E34" s="220" t="s">
        <v>12049</v>
      </c>
      <c r="F34" s="221" t="s">
        <v>7407</v>
      </c>
      <c r="G34" s="221"/>
      <c r="H34" s="221"/>
      <c r="I34" s="221" t="s">
        <v>7407</v>
      </c>
      <c r="J34" s="221"/>
      <c r="K34" s="221"/>
      <c r="L34" s="222">
        <v>165290</v>
      </c>
      <c r="M34" s="222">
        <v>3999</v>
      </c>
      <c r="N34" s="222">
        <v>4274</v>
      </c>
      <c r="O34" s="222"/>
      <c r="P34" s="222">
        <v>110</v>
      </c>
      <c r="Q34" s="222">
        <v>80</v>
      </c>
      <c r="R34" s="222">
        <v>60</v>
      </c>
      <c r="S34" s="222">
        <v>40</v>
      </c>
      <c r="T34" s="222">
        <v>70</v>
      </c>
      <c r="U34" s="222">
        <v>27</v>
      </c>
      <c r="V34" s="222">
        <v>14352</v>
      </c>
      <c r="W34" s="222">
        <v>300</v>
      </c>
      <c r="X34" s="222">
        <v>500</v>
      </c>
      <c r="Y34" s="222" t="s">
        <v>465</v>
      </c>
      <c r="Z34" s="222"/>
      <c r="AA34" s="221"/>
      <c r="AB34" s="219">
        <v>2009</v>
      </c>
      <c r="AC34" s="221"/>
      <c r="AD34" s="221"/>
      <c r="AE34" s="221"/>
      <c r="AF34" s="221"/>
      <c r="AG34" s="221"/>
      <c r="AH34" s="221"/>
      <c r="AI34" s="222">
        <v>4700</v>
      </c>
      <c r="AJ34" s="221"/>
      <c r="AK34" s="221"/>
      <c r="AL34" s="221"/>
      <c r="AM34" s="221"/>
      <c r="AN34" s="221"/>
      <c r="AO34" s="221"/>
      <c r="AP34" s="221"/>
      <c r="AQ34" s="221"/>
      <c r="AR34" s="221"/>
      <c r="AS34" s="221"/>
      <c r="AT34" s="221"/>
      <c r="AU34" s="221"/>
      <c r="AV34" s="221"/>
      <c r="AW34" s="221"/>
      <c r="AX34" s="221"/>
      <c r="AY34" s="221"/>
      <c r="AZ34" s="221"/>
      <c r="BA34" s="221"/>
      <c r="BB34" s="221"/>
      <c r="BC34" s="221"/>
      <c r="BD34" s="221"/>
      <c r="BE34" s="221"/>
      <c r="BF34" s="221"/>
      <c r="BG34" s="221"/>
    </row>
    <row r="35" spans="1:59" s="80" customFormat="1" ht="26.1" hidden="1" customHeight="1">
      <c r="A35" s="520"/>
      <c r="B35" s="1485" t="s">
        <v>59</v>
      </c>
      <c r="C35" s="1486" t="s">
        <v>55</v>
      </c>
      <c r="D35" s="282"/>
      <c r="E35" s="246">
        <f>COUNTA(E36)</f>
        <v>1</v>
      </c>
      <c r="F35" s="1486"/>
      <c r="G35" s="1486"/>
      <c r="H35" s="1331"/>
      <c r="I35" s="1486"/>
      <c r="J35" s="1491"/>
      <c r="K35" s="1491"/>
      <c r="L35" s="235">
        <f>SUM(L36)</f>
        <v>150462</v>
      </c>
      <c r="M35" s="235">
        <f>SUM(M36)</f>
        <v>5831</v>
      </c>
      <c r="N35" s="235">
        <f>SUM(N36)</f>
        <v>6189</v>
      </c>
      <c r="O35" s="235"/>
      <c r="P35" s="235">
        <f t="shared" ref="P35:V35" si="6">SUM(P36)</f>
        <v>90</v>
      </c>
      <c r="Q35" s="235">
        <f t="shared" si="6"/>
        <v>80</v>
      </c>
      <c r="R35" s="235">
        <f t="shared" si="6"/>
        <v>0</v>
      </c>
      <c r="S35" s="235">
        <f t="shared" si="6"/>
        <v>0</v>
      </c>
      <c r="T35" s="235">
        <f t="shared" si="6"/>
        <v>70</v>
      </c>
      <c r="U35" s="235">
        <f t="shared" si="6"/>
        <v>40</v>
      </c>
      <c r="V35" s="235">
        <f t="shared" si="6"/>
        <v>10150</v>
      </c>
      <c r="W35" s="235">
        <f t="shared" ref="W35:X35" si="7">SUM(W36)</f>
        <v>300</v>
      </c>
      <c r="X35" s="235">
        <f t="shared" si="7"/>
        <v>300</v>
      </c>
      <c r="Y35" s="235"/>
      <c r="Z35" s="235"/>
      <c r="AA35" s="1491"/>
      <c r="AB35" s="1486"/>
      <c r="AC35" s="303"/>
      <c r="AD35" s="303"/>
      <c r="AE35" s="303"/>
      <c r="AF35" s="303"/>
      <c r="AG35" s="303"/>
      <c r="AH35" s="1491"/>
      <c r="AI35" s="235"/>
      <c r="AJ35" s="1486"/>
      <c r="AK35" s="1486"/>
      <c r="AL35" s="1491"/>
      <c r="AM35" s="1491"/>
      <c r="AN35" s="1491"/>
      <c r="AO35" s="1491"/>
      <c r="AP35" s="1491"/>
      <c r="AQ35" s="1491"/>
      <c r="AR35" s="1491"/>
      <c r="AS35" s="1491"/>
      <c r="AT35" s="1491"/>
      <c r="AU35" s="1491"/>
      <c r="AV35" s="1491"/>
      <c r="AW35" s="1491"/>
      <c r="AX35" s="1491"/>
      <c r="AY35" s="1491"/>
      <c r="AZ35" s="1491"/>
      <c r="BA35" s="1491"/>
      <c r="BB35" s="1491"/>
      <c r="BC35" s="1491"/>
      <c r="BD35" s="1491"/>
      <c r="BE35" s="1491"/>
      <c r="BF35" s="1491"/>
      <c r="BG35" s="1491"/>
    </row>
    <row r="36" spans="1:59" s="80" customFormat="1" ht="26.1" hidden="1" customHeight="1">
      <c r="A36" s="520"/>
      <c r="B36" s="242"/>
      <c r="C36" s="1328" t="s">
        <v>7980</v>
      </c>
      <c r="D36" s="519"/>
      <c r="E36" s="220" t="s">
        <v>16975</v>
      </c>
      <c r="F36" s="1329" t="s">
        <v>7980</v>
      </c>
      <c r="G36" s="1329"/>
      <c r="H36" s="1329"/>
      <c r="I36" s="1329" t="s">
        <v>16976</v>
      </c>
      <c r="J36" s="1329"/>
      <c r="K36" s="1329"/>
      <c r="L36" s="222">
        <v>150462</v>
      </c>
      <c r="M36" s="222">
        <v>5831</v>
      </c>
      <c r="N36" s="222">
        <v>6189</v>
      </c>
      <c r="O36" s="222"/>
      <c r="P36" s="222">
        <v>90</v>
      </c>
      <c r="Q36" s="222">
        <v>80</v>
      </c>
      <c r="R36" s="222"/>
      <c r="S36" s="222"/>
      <c r="T36" s="222">
        <v>70</v>
      </c>
      <c r="U36" s="222">
        <v>40</v>
      </c>
      <c r="V36" s="222">
        <v>10150</v>
      </c>
      <c r="W36" s="222">
        <v>300</v>
      </c>
      <c r="X36" s="222">
        <v>300</v>
      </c>
      <c r="Y36" s="222" t="s">
        <v>173</v>
      </c>
      <c r="Z36" s="222"/>
      <c r="AA36" s="1329"/>
      <c r="AB36" s="1328">
        <v>2014</v>
      </c>
      <c r="AC36" s="1329"/>
      <c r="AD36" s="1329"/>
      <c r="AE36" s="1329"/>
      <c r="AF36" s="1329"/>
      <c r="AG36" s="1329"/>
      <c r="AH36" s="1329"/>
      <c r="AI36" s="222">
        <v>4524</v>
      </c>
      <c r="AJ36" s="1329"/>
      <c r="AK36" s="1329"/>
      <c r="AL36" s="1329"/>
      <c r="AM36" s="1329"/>
      <c r="AN36" s="1329"/>
      <c r="AO36" s="1329"/>
      <c r="AP36" s="1329"/>
      <c r="AQ36" s="1329"/>
      <c r="AR36" s="1329"/>
      <c r="AS36" s="1329"/>
      <c r="AT36" s="1329"/>
      <c r="AU36" s="1329"/>
      <c r="AV36" s="1329"/>
      <c r="AW36" s="1329"/>
      <c r="AX36" s="1329"/>
      <c r="AY36" s="1329"/>
      <c r="AZ36" s="1329"/>
      <c r="BA36" s="1329"/>
      <c r="BB36" s="1329"/>
      <c r="BC36" s="1329"/>
      <c r="BD36" s="1329"/>
      <c r="BE36" s="1329"/>
      <c r="BF36" s="1329"/>
      <c r="BG36" s="1329" t="s">
        <v>2025</v>
      </c>
    </row>
  </sheetData>
  <autoFilter ref="A5:BG36">
    <filterColumn colId="1">
      <filters>
        <filter val="강원"/>
      </filters>
    </filterColumn>
  </autoFilter>
  <mergeCells count="41">
    <mergeCell ref="AR3:AV3"/>
    <mergeCell ref="AW3:BA3"/>
    <mergeCell ref="F2:F4"/>
    <mergeCell ref="J2:J4"/>
    <mergeCell ref="K2:K4"/>
    <mergeCell ref="Y3:Y4"/>
    <mergeCell ref="L2:L4"/>
    <mergeCell ref="M2:M4"/>
    <mergeCell ref="N2:N4"/>
    <mergeCell ref="O2:O4"/>
    <mergeCell ref="P2:V2"/>
    <mergeCell ref="W2:Z2"/>
    <mergeCell ref="P3:Q3"/>
    <mergeCell ref="R3:S3"/>
    <mergeCell ref="T3:U3"/>
    <mergeCell ref="A2:A4"/>
    <mergeCell ref="B2:B4"/>
    <mergeCell ref="C2:C4"/>
    <mergeCell ref="D2:D4"/>
    <mergeCell ref="AL2:AQ2"/>
    <mergeCell ref="AK3:AK4"/>
    <mergeCell ref="AN3:AP3"/>
    <mergeCell ref="V3:V4"/>
    <mergeCell ref="W3:W4"/>
    <mergeCell ref="X3:X4"/>
    <mergeCell ref="BB3:BF3"/>
    <mergeCell ref="AJ2:AK2"/>
    <mergeCell ref="B1:E1"/>
    <mergeCell ref="E2:E4"/>
    <mergeCell ref="AB1:BG1"/>
    <mergeCell ref="G2:G4"/>
    <mergeCell ref="I2:I4"/>
    <mergeCell ref="AA2:AA4"/>
    <mergeCell ref="AB2:AB4"/>
    <mergeCell ref="AJ3:AJ4"/>
    <mergeCell ref="AC2:AI4"/>
    <mergeCell ref="BG2:BG4"/>
    <mergeCell ref="AL3:AM3"/>
    <mergeCell ref="Z3:Z4"/>
    <mergeCell ref="AR2:BF2"/>
    <mergeCell ref="AQ3:AQ4"/>
  </mergeCells>
  <phoneticPr fontId="2" type="noConversion"/>
  <hyperlinks>
    <hyperlink ref="H7" r:id="rId1" display="www.stadium.seoul.kr"/>
    <hyperlink ref="H9" r:id="rId2" tooltip="http://www.stadium.seoul.kr/"/>
    <hyperlink ref="H16" r:id="rId3"/>
    <hyperlink ref="H17" r:id="rId4"/>
  </hyperlinks>
  <printOptions horizontalCentered="1"/>
  <pageMargins left="0.78740157480314965" right="0.78740157480314965" top="0.98425196850393704" bottom="0.98425196850393704" header="0.51181102362204722" footer="0.51181102362204722"/>
  <pageSetup paperSize="9" scale="86" orientation="landscape" horizontalDpi="300" verticalDpi="300" r:id="rId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 tint="-0.14999847407452621"/>
  </sheetPr>
  <dimension ref="A1:AQ107"/>
  <sheetViews>
    <sheetView view="pageBreakPreview" topLeftCell="B1" zoomScale="115" zoomScaleNormal="70" zoomScaleSheetLayoutView="115" workbookViewId="0">
      <pane ySplit="6" topLeftCell="A7" activePane="bottomLeft" state="frozen"/>
      <selection activeCell="A17" sqref="A17:L17"/>
      <selection pane="bottomLeft" activeCell="J68" sqref="J68"/>
    </sheetView>
  </sheetViews>
  <sheetFormatPr defaultColWidth="8.88671875" defaultRowHeight="11.25"/>
  <cols>
    <col min="1" max="1" width="0" style="296" hidden="1" customWidth="1"/>
    <col min="2" max="2" width="4.33203125" style="442" customWidth="1"/>
    <col min="3" max="3" width="6.44140625" style="442" customWidth="1"/>
    <col min="4" max="4" width="0" style="296" hidden="1" customWidth="1"/>
    <col min="5" max="5" width="15.5546875" style="511" customWidth="1"/>
    <col min="6" max="6" width="6.6640625" style="296" bestFit="1" customWidth="1"/>
    <col min="7" max="8" width="0" style="296" hidden="1" customWidth="1"/>
    <col min="9" max="9" width="12.88671875" style="296" customWidth="1"/>
    <col min="10" max="10" width="6.6640625" style="469" customWidth="1"/>
    <col min="11" max="11" width="7" style="469" customWidth="1"/>
    <col min="12" max="12" width="6.33203125" style="469" customWidth="1"/>
    <col min="13" max="18" width="5.33203125" style="469" customWidth="1"/>
    <col min="19" max="19" width="6.88671875" style="296" customWidth="1"/>
    <col min="20" max="25" width="0" style="296" hidden="1" customWidth="1"/>
    <col min="26" max="26" width="6.21875" style="327" customWidth="1"/>
    <col min="27" max="42" width="0" style="296" hidden="1" customWidth="1"/>
    <col min="43" max="43" width="12.21875" style="296" customWidth="1"/>
    <col min="44" max="16384" width="8.88671875" style="50"/>
  </cols>
  <sheetData>
    <row r="1" spans="1:43" ht="22.9" customHeight="1">
      <c r="B1" s="1790" t="s">
        <v>382</v>
      </c>
      <c r="C1" s="1790"/>
      <c r="D1" s="1790"/>
      <c r="E1" s="1790"/>
      <c r="S1" s="1791" t="s">
        <v>259</v>
      </c>
      <c r="T1" s="1791"/>
      <c r="U1" s="1791"/>
      <c r="V1" s="1791"/>
      <c r="W1" s="1791"/>
      <c r="X1" s="1791"/>
      <c r="Y1" s="1791"/>
      <c r="Z1" s="1791"/>
      <c r="AA1" s="1791"/>
      <c r="AB1" s="1791"/>
      <c r="AC1" s="1791"/>
      <c r="AD1" s="1791"/>
      <c r="AE1" s="1791"/>
      <c r="AF1" s="1791"/>
      <c r="AG1" s="1791"/>
      <c r="AH1" s="1791"/>
      <c r="AI1" s="1791"/>
      <c r="AJ1" s="1791"/>
      <c r="AK1" s="1791"/>
      <c r="AL1" s="1791"/>
      <c r="AM1" s="1791"/>
      <c r="AN1" s="1791"/>
      <c r="AO1" s="1791"/>
      <c r="AP1" s="1791"/>
      <c r="AQ1" s="1791"/>
    </row>
    <row r="2" spans="1:43" ht="17.25" customHeight="1">
      <c r="A2" s="1849" t="s">
        <v>361</v>
      </c>
      <c r="B2" s="1821" t="s">
        <v>362</v>
      </c>
      <c r="C2" s="1821" t="s">
        <v>363</v>
      </c>
      <c r="D2" s="1821" t="s">
        <v>364</v>
      </c>
      <c r="E2" s="1821" t="s">
        <v>365</v>
      </c>
      <c r="F2" s="1821" t="s">
        <v>366</v>
      </c>
      <c r="G2" s="1821" t="s">
        <v>367</v>
      </c>
      <c r="H2" s="179"/>
      <c r="I2" s="1821" t="s">
        <v>368</v>
      </c>
      <c r="J2" s="1821" t="s">
        <v>371</v>
      </c>
      <c r="K2" s="1821" t="s">
        <v>372</v>
      </c>
      <c r="L2" s="1821" t="s">
        <v>373</v>
      </c>
      <c r="M2" s="1821" t="s">
        <v>374</v>
      </c>
      <c r="N2" s="1821"/>
      <c r="O2" s="1821"/>
      <c r="P2" s="1821"/>
      <c r="Q2" s="1821"/>
      <c r="R2" s="1821"/>
      <c r="S2" s="1821" t="s">
        <v>376</v>
      </c>
      <c r="T2" s="1822" t="s">
        <v>89</v>
      </c>
      <c r="U2" s="1822"/>
      <c r="V2" s="1822"/>
      <c r="W2" s="1822"/>
      <c r="X2" s="1822"/>
      <c r="Y2" s="1822"/>
      <c r="Z2" s="1822"/>
      <c r="AA2" s="1821" t="s">
        <v>377</v>
      </c>
      <c r="AB2" s="1821"/>
      <c r="AC2" s="1821" t="s">
        <v>379</v>
      </c>
      <c r="AD2" s="1825"/>
      <c r="AE2" s="1825"/>
      <c r="AF2" s="1825"/>
      <c r="AG2" s="1825"/>
      <c r="AH2" s="1825"/>
      <c r="AI2" s="1825"/>
      <c r="AJ2" s="1825"/>
      <c r="AK2" s="1825"/>
      <c r="AL2" s="1825"/>
      <c r="AM2" s="1825"/>
      <c r="AN2" s="1825"/>
      <c r="AO2" s="1825"/>
      <c r="AP2" s="1825"/>
      <c r="AQ2" s="1821" t="s">
        <v>380</v>
      </c>
    </row>
    <row r="3" spans="1:43" ht="17.25" customHeight="1">
      <c r="A3" s="1849"/>
      <c r="B3" s="1821"/>
      <c r="C3" s="1821"/>
      <c r="D3" s="1821"/>
      <c r="E3" s="1821"/>
      <c r="F3" s="1821"/>
      <c r="G3" s="1821"/>
      <c r="H3" s="179" t="s">
        <v>436</v>
      </c>
      <c r="I3" s="1821"/>
      <c r="J3" s="1821"/>
      <c r="K3" s="1821"/>
      <c r="L3" s="1821"/>
      <c r="M3" s="1821" t="s">
        <v>189</v>
      </c>
      <c r="N3" s="1825"/>
      <c r="O3" s="1825"/>
      <c r="P3" s="1825"/>
      <c r="Q3" s="1821" t="s">
        <v>190</v>
      </c>
      <c r="R3" s="1825"/>
      <c r="S3" s="1821"/>
      <c r="T3" s="1823"/>
      <c r="U3" s="1823"/>
      <c r="V3" s="1823"/>
      <c r="W3" s="1823"/>
      <c r="X3" s="1823"/>
      <c r="Y3" s="1823"/>
      <c r="Z3" s="1823"/>
      <c r="AA3" s="1821" t="s">
        <v>443</v>
      </c>
      <c r="AB3" s="1821" t="s">
        <v>444</v>
      </c>
      <c r="AC3" s="1821" t="s">
        <v>448</v>
      </c>
      <c r="AD3" s="1825"/>
      <c r="AE3" s="1825"/>
      <c r="AF3" s="1825"/>
      <c r="AG3" s="1825"/>
      <c r="AH3" s="1821" t="s">
        <v>449</v>
      </c>
      <c r="AI3" s="1825"/>
      <c r="AJ3" s="1825"/>
      <c r="AK3" s="1825"/>
      <c r="AL3" s="1825"/>
      <c r="AM3" s="1821" t="s">
        <v>156</v>
      </c>
      <c r="AN3" s="1825"/>
      <c r="AO3" s="1825"/>
      <c r="AP3" s="1825"/>
      <c r="AQ3" s="1821"/>
    </row>
    <row r="4" spans="1:43" ht="17.25" customHeight="1">
      <c r="A4" s="1849"/>
      <c r="B4" s="1821"/>
      <c r="C4" s="1821"/>
      <c r="D4" s="1821"/>
      <c r="E4" s="1821"/>
      <c r="F4" s="1821"/>
      <c r="G4" s="1821"/>
      <c r="H4" s="179"/>
      <c r="I4" s="1821"/>
      <c r="J4" s="1821"/>
      <c r="K4" s="1821"/>
      <c r="L4" s="1821"/>
      <c r="M4" s="179" t="s">
        <v>191</v>
      </c>
      <c r="N4" s="179" t="s">
        <v>146</v>
      </c>
      <c r="O4" s="179" t="s">
        <v>147</v>
      </c>
      <c r="P4" s="179" t="s">
        <v>132</v>
      </c>
      <c r="Q4" s="179" t="s">
        <v>192</v>
      </c>
      <c r="R4" s="179" t="s">
        <v>132</v>
      </c>
      <c r="S4" s="1821"/>
      <c r="T4" s="1824"/>
      <c r="U4" s="1824"/>
      <c r="V4" s="1824"/>
      <c r="W4" s="1824"/>
      <c r="X4" s="1824"/>
      <c r="Y4" s="1824"/>
      <c r="Z4" s="1824"/>
      <c r="AA4" s="1821"/>
      <c r="AB4" s="1821"/>
      <c r="AC4" s="180" t="s">
        <v>162</v>
      </c>
      <c r="AD4" s="179" t="s">
        <v>163</v>
      </c>
      <c r="AE4" s="179" t="s">
        <v>132</v>
      </c>
      <c r="AF4" s="179" t="s">
        <v>164</v>
      </c>
      <c r="AG4" s="179" t="s">
        <v>165</v>
      </c>
      <c r="AH4" s="179" t="s">
        <v>162</v>
      </c>
      <c r="AI4" s="179" t="s">
        <v>163</v>
      </c>
      <c r="AJ4" s="179" t="s">
        <v>132</v>
      </c>
      <c r="AK4" s="179" t="s">
        <v>164</v>
      </c>
      <c r="AL4" s="179" t="s">
        <v>165</v>
      </c>
      <c r="AM4" s="179" t="s">
        <v>162</v>
      </c>
      <c r="AN4" s="179" t="s">
        <v>163</v>
      </c>
      <c r="AO4" s="179" t="s">
        <v>132</v>
      </c>
      <c r="AP4" s="179" t="s">
        <v>164</v>
      </c>
      <c r="AQ4" s="1821"/>
    </row>
    <row r="5" spans="1:43" s="1319" customFormat="1" ht="17.25" customHeight="1">
      <c r="A5" s="1564"/>
      <c r="B5" s="1549"/>
      <c r="C5" s="1549"/>
      <c r="D5" s="1549"/>
      <c r="E5" s="1549"/>
      <c r="F5" s="1549"/>
      <c r="G5" s="1549"/>
      <c r="H5" s="1549"/>
      <c r="I5" s="1549"/>
      <c r="J5" s="1549"/>
      <c r="K5" s="1549"/>
      <c r="L5" s="1549"/>
      <c r="M5" s="1549"/>
      <c r="N5" s="1549"/>
      <c r="O5" s="1549"/>
      <c r="P5" s="1549"/>
      <c r="Q5" s="1549"/>
      <c r="R5" s="1549"/>
      <c r="S5" s="1549"/>
      <c r="T5" s="1550"/>
      <c r="U5" s="1550"/>
      <c r="V5" s="1550"/>
      <c r="W5" s="1550"/>
      <c r="X5" s="1550"/>
      <c r="Y5" s="1550"/>
      <c r="Z5" s="1550"/>
      <c r="AA5" s="1549"/>
      <c r="AB5" s="1549"/>
      <c r="AC5" s="1551"/>
      <c r="AD5" s="1549"/>
      <c r="AE5" s="1549"/>
      <c r="AF5" s="1549"/>
      <c r="AG5" s="1549"/>
      <c r="AH5" s="1549"/>
      <c r="AI5" s="1549"/>
      <c r="AJ5" s="1549"/>
      <c r="AK5" s="1549"/>
      <c r="AL5" s="1549"/>
      <c r="AM5" s="1549"/>
      <c r="AN5" s="1549"/>
      <c r="AO5" s="1549"/>
      <c r="AP5" s="1549"/>
      <c r="AQ5" s="1549"/>
    </row>
    <row r="6" spans="1:43" ht="25.35" hidden="1" customHeight="1">
      <c r="A6" s="470"/>
      <c r="B6" s="157" t="s">
        <v>48</v>
      </c>
      <c r="C6" s="157" t="s">
        <v>1</v>
      </c>
      <c r="D6" s="165"/>
      <c r="E6" s="331">
        <f>COUNTA(E8:E40,E42:E49,E51:E54,E56:E57,E59:E67,E69:E77,E79:E81,E83:E85,E87:E90,E92:E96,E98:E104,E106:E107)</f>
        <v>89</v>
      </c>
      <c r="F6" s="165"/>
      <c r="G6" s="165"/>
      <c r="H6" s="165"/>
      <c r="I6" s="165"/>
      <c r="J6" s="160">
        <f>SUM(J8:J40,J42:J49,J51:J54,J56:J57,J59:J67,J69:J77,J79:J81,J83:J85,J87:J90,J92:J96,J98:J104,J106:J107)</f>
        <v>961562.89999999991</v>
      </c>
      <c r="K6" s="160">
        <f>SUM(K7,K41,K50,K55,K58,K68,K78,K82,K86,K91,K97,K105)</f>
        <v>193666.04</v>
      </c>
      <c r="L6" s="160">
        <f>SUM(L7,L41,L50,L55,L58,L68,L78,L82,L86,L91,L97,L105)</f>
        <v>382097.38</v>
      </c>
      <c r="M6" s="160"/>
      <c r="N6" s="160"/>
      <c r="O6" s="160"/>
      <c r="P6" s="160"/>
      <c r="Q6" s="160"/>
      <c r="R6" s="160"/>
      <c r="S6" s="157"/>
      <c r="T6" s="165"/>
      <c r="U6" s="165"/>
      <c r="V6" s="165"/>
      <c r="W6" s="165"/>
      <c r="X6" s="165"/>
      <c r="Y6" s="165"/>
      <c r="Z6" s="160"/>
      <c r="AA6" s="157"/>
      <c r="AB6" s="157"/>
      <c r="AC6" s="166"/>
      <c r="AD6" s="165"/>
      <c r="AE6" s="165"/>
      <c r="AF6" s="165"/>
      <c r="AG6" s="165"/>
      <c r="AH6" s="165"/>
      <c r="AI6" s="165"/>
      <c r="AJ6" s="165"/>
      <c r="AK6" s="165"/>
      <c r="AL6" s="165"/>
      <c r="AM6" s="165"/>
      <c r="AN6" s="165"/>
      <c r="AO6" s="165"/>
      <c r="AP6" s="165"/>
      <c r="AQ6" s="165"/>
    </row>
    <row r="7" spans="1:43" ht="25.35" hidden="1" customHeight="1">
      <c r="A7" s="470"/>
      <c r="B7" s="198" t="s">
        <v>56</v>
      </c>
      <c r="C7" s="157" t="s">
        <v>55</v>
      </c>
      <c r="D7" s="165"/>
      <c r="E7" s="331">
        <f>COUNTA(E8:E40)</f>
        <v>33</v>
      </c>
      <c r="F7" s="165"/>
      <c r="G7" s="165"/>
      <c r="H7" s="165"/>
      <c r="I7" s="165"/>
      <c r="J7" s="160">
        <f>SUM(J8:J40)</f>
        <v>245117</v>
      </c>
      <c r="K7" s="160">
        <f>SUM(K8:K40)</f>
        <v>129156.07</v>
      </c>
      <c r="L7" s="160">
        <f>SUM(L8:L40)</f>
        <v>251064.27000000002</v>
      </c>
      <c r="M7" s="160"/>
      <c r="N7" s="160"/>
      <c r="O7" s="160"/>
      <c r="P7" s="160"/>
      <c r="Q7" s="160"/>
      <c r="R7" s="160"/>
      <c r="S7" s="157"/>
      <c r="T7" s="165"/>
      <c r="U7" s="165"/>
      <c r="V7" s="165"/>
      <c r="W7" s="165"/>
      <c r="X7" s="165"/>
      <c r="Y7" s="165"/>
      <c r="Z7" s="160"/>
      <c r="AA7" s="157"/>
      <c r="AB7" s="157"/>
      <c r="AC7" s="166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</row>
    <row r="8" spans="1:43" s="1" customFormat="1" ht="25.35" hidden="1" customHeight="1">
      <c r="A8" s="690">
        <v>1</v>
      </c>
      <c r="B8" s="225"/>
      <c r="C8" s="671" t="s">
        <v>593</v>
      </c>
      <c r="D8" s="236"/>
      <c r="E8" s="671" t="s">
        <v>16014</v>
      </c>
      <c r="F8" s="671" t="s">
        <v>593</v>
      </c>
      <c r="G8" s="671"/>
      <c r="H8" s="298"/>
      <c r="I8" s="671" t="s">
        <v>2903</v>
      </c>
      <c r="J8" s="234">
        <v>9173</v>
      </c>
      <c r="K8" s="234">
        <v>5119</v>
      </c>
      <c r="L8" s="234">
        <v>36726</v>
      </c>
      <c r="M8" s="234">
        <v>37</v>
      </c>
      <c r="N8" s="234">
        <v>33.6</v>
      </c>
      <c r="O8" s="234">
        <v>40</v>
      </c>
      <c r="P8" s="234">
        <v>1345</v>
      </c>
      <c r="Q8" s="234"/>
      <c r="R8" s="691"/>
      <c r="S8" s="671">
        <v>2005</v>
      </c>
      <c r="T8" s="236"/>
      <c r="U8" s="236"/>
      <c r="V8" s="236"/>
      <c r="W8" s="236"/>
      <c r="X8" s="236"/>
      <c r="Y8" s="236"/>
      <c r="Z8" s="234"/>
      <c r="AA8" s="671"/>
      <c r="AB8" s="671"/>
      <c r="AC8" s="236"/>
      <c r="AD8" s="236"/>
      <c r="AE8" s="236"/>
      <c r="AF8" s="236"/>
      <c r="AG8" s="236"/>
      <c r="AH8" s="236"/>
      <c r="AI8" s="236"/>
      <c r="AJ8" s="236"/>
      <c r="AK8" s="236"/>
      <c r="AL8" s="236"/>
      <c r="AM8" s="236"/>
      <c r="AN8" s="236"/>
      <c r="AO8" s="236"/>
      <c r="AP8" s="236"/>
      <c r="AQ8" s="236"/>
    </row>
    <row r="9" spans="1:43" s="1" customFormat="1" ht="25.35" hidden="1" customHeight="1">
      <c r="A9" s="690"/>
      <c r="B9" s="225"/>
      <c r="C9" s="671" t="s">
        <v>593</v>
      </c>
      <c r="D9" s="236"/>
      <c r="E9" s="671" t="s">
        <v>16015</v>
      </c>
      <c r="F9" s="671" t="s">
        <v>593</v>
      </c>
      <c r="G9" s="671"/>
      <c r="H9" s="298"/>
      <c r="I9" s="671" t="s">
        <v>2903</v>
      </c>
      <c r="J9" s="234">
        <v>361</v>
      </c>
      <c r="K9" s="234">
        <v>361</v>
      </c>
      <c r="L9" s="234">
        <v>361</v>
      </c>
      <c r="M9" s="234">
        <v>10</v>
      </c>
      <c r="N9" s="234">
        <v>27</v>
      </c>
      <c r="O9" s="234">
        <v>6</v>
      </c>
      <c r="P9" s="234">
        <v>232</v>
      </c>
      <c r="Q9" s="234"/>
      <c r="R9" s="691"/>
      <c r="S9" s="671">
        <v>2004</v>
      </c>
      <c r="T9" s="236"/>
      <c r="U9" s="236"/>
      <c r="V9" s="236"/>
      <c r="W9" s="236"/>
      <c r="X9" s="236"/>
      <c r="Y9" s="236"/>
      <c r="Z9" s="234"/>
      <c r="AA9" s="671"/>
      <c r="AB9" s="671"/>
      <c r="AC9" s="236"/>
      <c r="AD9" s="236"/>
      <c r="AE9" s="236"/>
      <c r="AF9" s="236"/>
      <c r="AG9" s="236"/>
      <c r="AH9" s="236"/>
      <c r="AI9" s="236"/>
      <c r="AJ9" s="236"/>
      <c r="AK9" s="236"/>
      <c r="AL9" s="236"/>
      <c r="AM9" s="236"/>
      <c r="AN9" s="236"/>
      <c r="AO9" s="236"/>
      <c r="AP9" s="236"/>
      <c r="AQ9" s="236"/>
    </row>
    <row r="10" spans="1:43" s="1" customFormat="1" ht="25.35" hidden="1" customHeight="1">
      <c r="A10" s="690"/>
      <c r="B10" s="225"/>
      <c r="C10" s="671" t="s">
        <v>593</v>
      </c>
      <c r="D10" s="236"/>
      <c r="E10" s="671" t="s">
        <v>16016</v>
      </c>
      <c r="F10" s="671" t="s">
        <v>593</v>
      </c>
      <c r="G10" s="671"/>
      <c r="H10" s="298"/>
      <c r="I10" s="671" t="s">
        <v>2903</v>
      </c>
      <c r="J10" s="234">
        <v>2693</v>
      </c>
      <c r="K10" s="234">
        <v>1122</v>
      </c>
      <c r="L10" s="234">
        <v>4829</v>
      </c>
      <c r="M10" s="234">
        <v>12</v>
      </c>
      <c r="N10" s="234">
        <v>33</v>
      </c>
      <c r="O10" s="234">
        <v>22</v>
      </c>
      <c r="P10" s="234">
        <v>726</v>
      </c>
      <c r="Q10" s="234"/>
      <c r="R10" s="691"/>
      <c r="S10" s="671">
        <v>2008</v>
      </c>
      <c r="T10" s="236"/>
      <c r="U10" s="236"/>
      <c r="V10" s="236"/>
      <c r="W10" s="236"/>
      <c r="X10" s="236"/>
      <c r="Y10" s="236"/>
      <c r="Z10" s="234"/>
      <c r="AA10" s="671"/>
      <c r="AB10" s="671"/>
      <c r="AC10" s="236"/>
      <c r="AD10" s="236"/>
      <c r="AE10" s="236"/>
      <c r="AF10" s="236"/>
      <c r="AG10" s="236"/>
      <c r="AH10" s="236"/>
      <c r="AI10" s="236"/>
      <c r="AJ10" s="236"/>
      <c r="AK10" s="236"/>
      <c r="AL10" s="236"/>
      <c r="AM10" s="236"/>
      <c r="AN10" s="236"/>
      <c r="AO10" s="236"/>
      <c r="AP10" s="236"/>
      <c r="AQ10" s="236"/>
    </row>
    <row r="11" spans="1:43" s="1" customFormat="1" ht="25.35" hidden="1" customHeight="1">
      <c r="A11" s="690"/>
      <c r="B11" s="225"/>
      <c r="C11" s="671" t="s">
        <v>15770</v>
      </c>
      <c r="D11" s="236"/>
      <c r="E11" s="671" t="s">
        <v>15771</v>
      </c>
      <c r="F11" s="671" t="s">
        <v>896</v>
      </c>
      <c r="G11" s="671"/>
      <c r="H11" s="298"/>
      <c r="I11" s="671" t="s">
        <v>9361</v>
      </c>
      <c r="J11" s="235">
        <v>18853</v>
      </c>
      <c r="K11" s="235">
        <v>2520</v>
      </c>
      <c r="L11" s="235">
        <v>3817</v>
      </c>
      <c r="M11" s="235">
        <v>12</v>
      </c>
      <c r="N11" s="235">
        <v>21.9</v>
      </c>
      <c r="O11" s="235">
        <v>12</v>
      </c>
      <c r="P11" s="235">
        <v>304</v>
      </c>
      <c r="Q11" s="235"/>
      <c r="R11" s="692"/>
      <c r="S11" s="671">
        <v>2006</v>
      </c>
      <c r="T11" s="236"/>
      <c r="U11" s="236"/>
      <c r="V11" s="236"/>
      <c r="W11" s="236"/>
      <c r="X11" s="236"/>
      <c r="Y11" s="236"/>
      <c r="Z11" s="235">
        <v>61</v>
      </c>
      <c r="AA11" s="671"/>
      <c r="AB11" s="671"/>
      <c r="AC11" s="236"/>
      <c r="AD11" s="236"/>
      <c r="AE11" s="236"/>
      <c r="AF11" s="236"/>
      <c r="AG11" s="236"/>
      <c r="AH11" s="236"/>
      <c r="AI11" s="236"/>
      <c r="AJ11" s="236"/>
      <c r="AK11" s="236"/>
      <c r="AL11" s="236"/>
      <c r="AM11" s="236"/>
      <c r="AN11" s="236"/>
      <c r="AO11" s="236"/>
      <c r="AP11" s="236"/>
      <c r="AQ11" s="236"/>
    </row>
    <row r="12" spans="1:43" s="1" customFormat="1" ht="25.35" hidden="1" customHeight="1">
      <c r="A12" s="690"/>
      <c r="B12" s="225"/>
      <c r="C12" s="671" t="s">
        <v>15770</v>
      </c>
      <c r="D12" s="236"/>
      <c r="E12" s="671" t="s">
        <v>15772</v>
      </c>
      <c r="F12" s="671" t="s">
        <v>896</v>
      </c>
      <c r="G12" s="671"/>
      <c r="H12" s="298"/>
      <c r="I12" s="671" t="s">
        <v>9361</v>
      </c>
      <c r="J12" s="234">
        <v>10921</v>
      </c>
      <c r="K12" s="234">
        <v>2077</v>
      </c>
      <c r="L12" s="234">
        <v>7997</v>
      </c>
      <c r="M12" s="234">
        <v>10</v>
      </c>
      <c r="N12" s="234">
        <v>24.1</v>
      </c>
      <c r="O12" s="234">
        <v>9.1</v>
      </c>
      <c r="P12" s="234">
        <v>220</v>
      </c>
      <c r="Q12" s="234"/>
      <c r="R12" s="691"/>
      <c r="S12" s="671">
        <v>2012</v>
      </c>
      <c r="T12" s="236"/>
      <c r="U12" s="236"/>
      <c r="V12" s="236"/>
      <c r="W12" s="236"/>
      <c r="X12" s="236"/>
      <c r="Y12" s="236"/>
      <c r="Z12" s="234">
        <v>24</v>
      </c>
      <c r="AA12" s="671"/>
      <c r="AB12" s="671"/>
      <c r="AC12" s="236"/>
      <c r="AD12" s="236"/>
      <c r="AE12" s="236"/>
      <c r="AF12" s="236"/>
      <c r="AG12" s="236"/>
      <c r="AH12" s="236"/>
      <c r="AI12" s="236"/>
      <c r="AJ12" s="236"/>
      <c r="AK12" s="236"/>
      <c r="AL12" s="236"/>
      <c r="AM12" s="236"/>
      <c r="AN12" s="236"/>
      <c r="AO12" s="236"/>
      <c r="AP12" s="236"/>
      <c r="AQ12" s="693"/>
    </row>
    <row r="13" spans="1:43" s="1" customFormat="1" ht="25.35" hidden="1" customHeight="1">
      <c r="A13" s="690"/>
      <c r="B13" s="225"/>
      <c r="C13" s="671" t="s">
        <v>9229</v>
      </c>
      <c r="D13" s="236" t="s">
        <v>15773</v>
      </c>
      <c r="E13" s="671" t="s">
        <v>16017</v>
      </c>
      <c r="F13" s="671" t="s">
        <v>66</v>
      </c>
      <c r="G13" s="671"/>
      <c r="H13" s="298"/>
      <c r="I13" s="671" t="s">
        <v>15774</v>
      </c>
      <c r="J13" s="234">
        <v>7347</v>
      </c>
      <c r="K13" s="234">
        <v>1065.8800000000001</v>
      </c>
      <c r="L13" s="234">
        <v>4296</v>
      </c>
      <c r="M13" s="234">
        <v>8</v>
      </c>
      <c r="N13" s="234">
        <v>2.4</v>
      </c>
      <c r="O13" s="234">
        <v>4.5</v>
      </c>
      <c r="P13" s="234">
        <v>175</v>
      </c>
      <c r="Q13" s="234"/>
      <c r="R13" s="691"/>
      <c r="S13" s="671">
        <v>1993</v>
      </c>
      <c r="T13" s="236"/>
      <c r="U13" s="236"/>
      <c r="V13" s="236"/>
      <c r="W13" s="236"/>
      <c r="X13" s="236"/>
      <c r="Y13" s="236"/>
      <c r="Z13" s="234"/>
      <c r="AA13" s="671"/>
      <c r="AB13" s="671"/>
      <c r="AC13" s="236"/>
      <c r="AD13" s="236"/>
      <c r="AE13" s="236"/>
      <c r="AF13" s="236"/>
      <c r="AG13" s="236"/>
      <c r="AH13" s="236"/>
      <c r="AI13" s="236"/>
      <c r="AJ13" s="236"/>
      <c r="AK13" s="236"/>
      <c r="AL13" s="236"/>
      <c r="AM13" s="236"/>
      <c r="AN13" s="236"/>
      <c r="AO13" s="236"/>
      <c r="AP13" s="236"/>
      <c r="AQ13" s="693"/>
    </row>
    <row r="14" spans="1:43" s="1" customFormat="1" ht="25.35" hidden="1" customHeight="1">
      <c r="A14" s="690"/>
      <c r="B14" s="225"/>
      <c r="C14" s="219" t="s">
        <v>392</v>
      </c>
      <c r="D14" s="221" t="s">
        <v>13026</v>
      </c>
      <c r="E14" s="219" t="s">
        <v>15775</v>
      </c>
      <c r="F14" s="219" t="s">
        <v>392</v>
      </c>
      <c r="G14" s="219"/>
      <c r="H14" s="298"/>
      <c r="I14" s="219" t="s">
        <v>16018</v>
      </c>
      <c r="J14" s="694">
        <v>35016</v>
      </c>
      <c r="K14" s="694">
        <v>570</v>
      </c>
      <c r="L14" s="694">
        <v>946</v>
      </c>
      <c r="M14" s="234">
        <v>52</v>
      </c>
      <c r="N14" s="234">
        <v>65</v>
      </c>
      <c r="O14" s="234">
        <v>201</v>
      </c>
      <c r="P14" s="234">
        <v>13065</v>
      </c>
      <c r="Q14" s="234"/>
      <c r="R14" s="234"/>
      <c r="S14" s="223">
        <v>1971</v>
      </c>
      <c r="T14" s="221"/>
      <c r="U14" s="236"/>
      <c r="V14" s="236"/>
      <c r="W14" s="236"/>
      <c r="X14" s="236"/>
      <c r="Y14" s="236"/>
      <c r="Z14" s="694"/>
      <c r="AA14" s="671"/>
      <c r="AB14" s="671"/>
      <c r="AC14" s="236"/>
      <c r="AD14" s="236"/>
      <c r="AE14" s="236"/>
      <c r="AF14" s="236"/>
      <c r="AG14" s="236"/>
      <c r="AH14" s="236"/>
      <c r="AI14" s="236"/>
      <c r="AJ14" s="236"/>
      <c r="AK14" s="236"/>
      <c r="AL14" s="236"/>
      <c r="AM14" s="236"/>
      <c r="AN14" s="236"/>
      <c r="AO14" s="236"/>
      <c r="AP14" s="236"/>
      <c r="AQ14" s="236"/>
    </row>
    <row r="15" spans="1:43" s="1" customFormat="1" ht="25.35" hidden="1" customHeight="1">
      <c r="A15" s="690"/>
      <c r="B15" s="225"/>
      <c r="C15" s="671" t="s">
        <v>392</v>
      </c>
      <c r="D15" s="236" t="s">
        <v>12978</v>
      </c>
      <c r="E15" s="671" t="s">
        <v>16019</v>
      </c>
      <c r="F15" s="671" t="s">
        <v>392</v>
      </c>
      <c r="G15" s="671"/>
      <c r="H15" s="298"/>
      <c r="I15" s="671" t="s">
        <v>16018</v>
      </c>
      <c r="J15" s="234">
        <v>2973</v>
      </c>
      <c r="K15" s="234">
        <v>1086</v>
      </c>
      <c r="L15" s="234">
        <v>8479</v>
      </c>
      <c r="M15" s="234">
        <v>29</v>
      </c>
      <c r="N15" s="234">
        <v>72</v>
      </c>
      <c r="O15" s="234">
        <v>40</v>
      </c>
      <c r="P15" s="234">
        <v>2900</v>
      </c>
      <c r="Q15" s="234"/>
      <c r="R15" s="234"/>
      <c r="S15" s="671">
        <v>2001</v>
      </c>
      <c r="T15" s="236"/>
      <c r="U15" s="236"/>
      <c r="V15" s="236"/>
      <c r="W15" s="236"/>
      <c r="X15" s="236"/>
      <c r="Y15" s="236"/>
      <c r="Z15" s="234"/>
      <c r="AA15" s="671"/>
      <c r="AB15" s="671"/>
      <c r="AC15" s="236"/>
      <c r="AD15" s="236"/>
      <c r="AE15" s="236"/>
      <c r="AF15" s="236"/>
      <c r="AG15" s="236"/>
      <c r="AH15" s="236"/>
      <c r="AI15" s="236"/>
      <c r="AJ15" s="236"/>
      <c r="AK15" s="236"/>
      <c r="AL15" s="236"/>
      <c r="AM15" s="236"/>
      <c r="AN15" s="236"/>
      <c r="AO15" s="236"/>
      <c r="AP15" s="236"/>
      <c r="AQ15" s="236"/>
    </row>
    <row r="16" spans="1:43" s="1" customFormat="1" ht="25.35" hidden="1" customHeight="1">
      <c r="A16" s="690"/>
      <c r="B16" s="225"/>
      <c r="C16" s="671" t="s">
        <v>9368</v>
      </c>
      <c r="D16" s="236" t="s">
        <v>15776</v>
      </c>
      <c r="E16" s="671" t="s">
        <v>15777</v>
      </c>
      <c r="F16" s="671" t="s">
        <v>9368</v>
      </c>
      <c r="G16" s="671" t="s">
        <v>15778</v>
      </c>
      <c r="H16" s="298" t="s">
        <v>9791</v>
      </c>
      <c r="I16" s="671" t="s">
        <v>9792</v>
      </c>
      <c r="J16" s="235">
        <v>2121</v>
      </c>
      <c r="K16" s="235">
        <v>2121</v>
      </c>
      <c r="L16" s="235">
        <v>2121</v>
      </c>
      <c r="M16" s="235">
        <v>72</v>
      </c>
      <c r="N16" s="235">
        <v>57</v>
      </c>
      <c r="O16" s="235">
        <v>150</v>
      </c>
      <c r="P16" s="235">
        <v>2121</v>
      </c>
      <c r="Q16" s="235"/>
      <c r="R16" s="692"/>
      <c r="S16" s="671">
        <v>1999</v>
      </c>
      <c r="T16" s="236" t="s">
        <v>15779</v>
      </c>
      <c r="U16" s="236"/>
      <c r="V16" s="236"/>
      <c r="W16" s="236"/>
      <c r="X16" s="236"/>
      <c r="Y16" s="236"/>
      <c r="Z16" s="235">
        <v>7124</v>
      </c>
      <c r="AA16" s="671"/>
      <c r="AB16" s="671"/>
      <c r="AC16" s="236"/>
      <c r="AD16" s="236"/>
      <c r="AE16" s="236"/>
      <c r="AF16" s="236"/>
      <c r="AG16" s="236"/>
      <c r="AH16" s="236"/>
      <c r="AI16" s="236"/>
      <c r="AJ16" s="236"/>
      <c r="AK16" s="236"/>
      <c r="AL16" s="236"/>
      <c r="AM16" s="236"/>
      <c r="AN16" s="236"/>
      <c r="AO16" s="236"/>
      <c r="AP16" s="236"/>
      <c r="AQ16" s="236"/>
    </row>
    <row r="17" spans="1:43" s="1" customFormat="1" ht="25.35" hidden="1" customHeight="1">
      <c r="A17" s="690"/>
      <c r="B17" s="225"/>
      <c r="C17" s="671" t="s">
        <v>9277</v>
      </c>
      <c r="D17" s="237" t="s">
        <v>12930</v>
      </c>
      <c r="E17" s="671" t="s">
        <v>16020</v>
      </c>
      <c r="F17" s="671" t="s">
        <v>9277</v>
      </c>
      <c r="G17" s="298" t="s">
        <v>9278</v>
      </c>
      <c r="H17" s="671" t="s">
        <v>9279</v>
      </c>
      <c r="I17" s="671" t="s">
        <v>9819</v>
      </c>
      <c r="J17" s="234"/>
      <c r="K17" s="234">
        <v>2508</v>
      </c>
      <c r="L17" s="234">
        <v>8847.27</v>
      </c>
      <c r="M17" s="235">
        <v>12</v>
      </c>
      <c r="N17" s="235">
        <v>2.2999999999999998</v>
      </c>
      <c r="O17" s="235">
        <v>3.6</v>
      </c>
      <c r="P17" s="235">
        <v>292</v>
      </c>
      <c r="Q17" s="235"/>
      <c r="R17" s="692"/>
      <c r="S17" s="671">
        <v>2003</v>
      </c>
      <c r="T17" s="236"/>
      <c r="U17" s="236"/>
      <c r="V17" s="236"/>
      <c r="W17" s="236"/>
      <c r="X17" s="236"/>
      <c r="Y17" s="236"/>
      <c r="Z17" s="235"/>
      <c r="AA17" s="671"/>
      <c r="AB17" s="671"/>
      <c r="AC17" s="236"/>
      <c r="AD17" s="236"/>
      <c r="AE17" s="236"/>
      <c r="AF17" s="236"/>
      <c r="AG17" s="236"/>
      <c r="AH17" s="236"/>
      <c r="AI17" s="236"/>
      <c r="AJ17" s="236"/>
      <c r="AK17" s="236"/>
      <c r="AL17" s="236"/>
      <c r="AM17" s="236"/>
      <c r="AN17" s="236"/>
      <c r="AO17" s="236"/>
      <c r="AP17" s="236"/>
      <c r="AQ17" s="236"/>
    </row>
    <row r="18" spans="1:43" s="1" customFormat="1" ht="25.35" hidden="1" customHeight="1">
      <c r="A18" s="690"/>
      <c r="B18" s="225"/>
      <c r="C18" s="671" t="s">
        <v>9282</v>
      </c>
      <c r="D18" s="236" t="s">
        <v>9912</v>
      </c>
      <c r="E18" s="671" t="s">
        <v>16021</v>
      </c>
      <c r="F18" s="671" t="s">
        <v>9282</v>
      </c>
      <c r="G18" s="671"/>
      <c r="H18" s="298" t="s">
        <v>9913</v>
      </c>
      <c r="I18" s="671" t="s">
        <v>9823</v>
      </c>
      <c r="J18" s="235"/>
      <c r="K18" s="235">
        <v>3689</v>
      </c>
      <c r="L18" s="235">
        <v>5031</v>
      </c>
      <c r="M18" s="235">
        <v>9</v>
      </c>
      <c r="N18" s="235">
        <v>8</v>
      </c>
      <c r="O18" s="235">
        <v>34</v>
      </c>
      <c r="P18" s="235">
        <v>250</v>
      </c>
      <c r="Q18" s="235"/>
      <c r="R18" s="692"/>
      <c r="S18" s="671">
        <v>2009</v>
      </c>
      <c r="T18" s="236"/>
      <c r="U18" s="236"/>
      <c r="V18" s="236"/>
      <c r="W18" s="236"/>
      <c r="X18" s="236"/>
      <c r="Y18" s="236"/>
      <c r="Z18" s="235"/>
      <c r="AA18" s="671"/>
      <c r="AB18" s="671"/>
      <c r="AC18" s="236"/>
      <c r="AD18" s="236"/>
      <c r="AE18" s="236"/>
      <c r="AF18" s="236"/>
      <c r="AG18" s="236"/>
      <c r="AH18" s="236"/>
      <c r="AI18" s="236"/>
      <c r="AJ18" s="236"/>
      <c r="AK18" s="236"/>
      <c r="AL18" s="236"/>
      <c r="AM18" s="236"/>
      <c r="AN18" s="236"/>
      <c r="AO18" s="236"/>
      <c r="AP18" s="236"/>
      <c r="AQ18" s="236"/>
    </row>
    <row r="19" spans="1:43" s="1" customFormat="1" ht="25.35" hidden="1" customHeight="1">
      <c r="A19" s="690"/>
      <c r="B19" s="225"/>
      <c r="C19" s="671" t="s">
        <v>899</v>
      </c>
      <c r="D19" s="236"/>
      <c r="E19" s="695" t="s">
        <v>16022</v>
      </c>
      <c r="F19" s="671" t="s">
        <v>899</v>
      </c>
      <c r="G19" s="671"/>
      <c r="H19" s="298"/>
      <c r="I19" s="671" t="s">
        <v>16023</v>
      </c>
      <c r="J19" s="235">
        <v>8388</v>
      </c>
      <c r="K19" s="235">
        <v>4263</v>
      </c>
      <c r="L19" s="235">
        <v>19756</v>
      </c>
      <c r="M19" s="235">
        <v>21</v>
      </c>
      <c r="N19" s="235"/>
      <c r="O19" s="235"/>
      <c r="P19" s="235">
        <v>384</v>
      </c>
      <c r="Q19" s="235"/>
      <c r="R19" s="692"/>
      <c r="S19" s="671">
        <v>2002</v>
      </c>
      <c r="T19" s="236"/>
      <c r="U19" s="282"/>
      <c r="V19" s="282"/>
      <c r="W19" s="282"/>
      <c r="X19" s="282"/>
      <c r="Y19" s="282"/>
      <c r="Z19" s="235"/>
      <c r="AA19" s="242"/>
      <c r="AB19" s="242"/>
      <c r="AC19" s="282"/>
      <c r="AD19" s="282"/>
      <c r="AE19" s="282"/>
      <c r="AF19" s="282"/>
      <c r="AG19" s="282"/>
      <c r="AH19" s="282"/>
      <c r="AI19" s="282"/>
      <c r="AJ19" s="282"/>
      <c r="AK19" s="282"/>
      <c r="AL19" s="282"/>
      <c r="AM19" s="282"/>
      <c r="AN19" s="282"/>
      <c r="AO19" s="282"/>
      <c r="AP19" s="282"/>
      <c r="AQ19" s="236"/>
    </row>
    <row r="20" spans="1:43" s="1" customFormat="1" ht="25.35" hidden="1" customHeight="1">
      <c r="A20" s="690"/>
      <c r="B20" s="225"/>
      <c r="C20" s="671" t="s">
        <v>899</v>
      </c>
      <c r="D20" s="236"/>
      <c r="E20" s="671" t="s">
        <v>16024</v>
      </c>
      <c r="F20" s="671" t="s">
        <v>66</v>
      </c>
      <c r="G20" s="671"/>
      <c r="H20" s="298"/>
      <c r="I20" s="671" t="s">
        <v>16025</v>
      </c>
      <c r="J20" s="235">
        <v>1524</v>
      </c>
      <c r="K20" s="235">
        <v>716</v>
      </c>
      <c r="L20" s="235">
        <v>4708</v>
      </c>
      <c r="M20" s="235">
        <v>7</v>
      </c>
      <c r="N20" s="235">
        <v>5</v>
      </c>
      <c r="O20" s="235">
        <v>21</v>
      </c>
      <c r="P20" s="235">
        <v>410</v>
      </c>
      <c r="Q20" s="235"/>
      <c r="R20" s="692"/>
      <c r="S20" s="671">
        <v>2009</v>
      </c>
      <c r="T20" s="236"/>
      <c r="U20" s="236"/>
      <c r="V20" s="236"/>
      <c r="W20" s="236"/>
      <c r="X20" s="236"/>
      <c r="Y20" s="236"/>
      <c r="Z20" s="235"/>
      <c r="AA20" s="671"/>
      <c r="AB20" s="671"/>
      <c r="AC20" s="236"/>
      <c r="AD20" s="236"/>
      <c r="AE20" s="236"/>
      <c r="AF20" s="236"/>
      <c r="AG20" s="236"/>
      <c r="AH20" s="236"/>
      <c r="AI20" s="236"/>
      <c r="AJ20" s="236"/>
      <c r="AK20" s="236"/>
      <c r="AL20" s="236"/>
      <c r="AM20" s="236"/>
      <c r="AN20" s="236"/>
      <c r="AO20" s="236"/>
      <c r="AP20" s="236"/>
      <c r="AQ20" s="236"/>
    </row>
    <row r="21" spans="1:43" s="1" customFormat="1" ht="25.35" hidden="1" customHeight="1">
      <c r="A21" s="690"/>
      <c r="B21" s="225"/>
      <c r="C21" s="671" t="s">
        <v>536</v>
      </c>
      <c r="D21" s="671"/>
      <c r="E21" s="671" t="s">
        <v>16026</v>
      </c>
      <c r="F21" s="671" t="s">
        <v>536</v>
      </c>
      <c r="G21" s="671"/>
      <c r="H21" s="298"/>
      <c r="I21" s="671" t="s">
        <v>9831</v>
      </c>
      <c r="J21" s="235"/>
      <c r="K21" s="235">
        <v>1062</v>
      </c>
      <c r="L21" s="235">
        <v>3322</v>
      </c>
      <c r="M21" s="235">
        <v>9</v>
      </c>
      <c r="N21" s="235">
        <v>23.4</v>
      </c>
      <c r="O21" s="235">
        <v>6</v>
      </c>
      <c r="P21" s="235">
        <v>276</v>
      </c>
      <c r="Q21" s="235"/>
      <c r="R21" s="235"/>
      <c r="S21" s="671">
        <v>2007</v>
      </c>
      <c r="T21" s="236"/>
      <c r="U21" s="236"/>
      <c r="V21" s="236"/>
      <c r="W21" s="236"/>
      <c r="X21" s="236"/>
      <c r="Y21" s="236"/>
      <c r="Z21" s="235"/>
      <c r="AA21" s="671"/>
      <c r="AB21" s="671"/>
      <c r="AC21" s="236"/>
      <c r="AD21" s="236"/>
      <c r="AE21" s="236"/>
      <c r="AF21" s="236"/>
      <c r="AG21" s="236"/>
      <c r="AH21" s="236"/>
      <c r="AI21" s="236"/>
      <c r="AJ21" s="236"/>
      <c r="AK21" s="236"/>
      <c r="AL21" s="236"/>
      <c r="AM21" s="236"/>
      <c r="AN21" s="236"/>
      <c r="AO21" s="236"/>
      <c r="AP21" s="236"/>
      <c r="AQ21" s="236"/>
    </row>
    <row r="22" spans="1:43" s="1" customFormat="1" ht="25.35" hidden="1" customHeight="1">
      <c r="A22" s="690"/>
      <c r="B22" s="225"/>
      <c r="C22" s="671" t="s">
        <v>721</v>
      </c>
      <c r="D22" s="236" t="s">
        <v>15780</v>
      </c>
      <c r="E22" s="246" t="s">
        <v>16027</v>
      </c>
      <c r="F22" s="236" t="s">
        <v>721</v>
      </c>
      <c r="G22" s="236"/>
      <c r="H22" s="236"/>
      <c r="I22" s="236" t="s">
        <v>9840</v>
      </c>
      <c r="J22" s="235"/>
      <c r="K22" s="235">
        <v>1796</v>
      </c>
      <c r="L22" s="235">
        <v>11357</v>
      </c>
      <c r="M22" s="235">
        <v>9</v>
      </c>
      <c r="N22" s="235">
        <v>22.5</v>
      </c>
      <c r="O22" s="235">
        <v>10.3</v>
      </c>
      <c r="P22" s="235">
        <v>289.45999999999998</v>
      </c>
      <c r="Q22" s="235"/>
      <c r="R22" s="235"/>
      <c r="S22" s="696">
        <v>2007</v>
      </c>
      <c r="T22" s="697"/>
      <c r="U22" s="697"/>
      <c r="V22" s="697"/>
      <c r="W22" s="697"/>
      <c r="X22" s="697"/>
      <c r="Y22" s="697"/>
      <c r="Z22" s="698">
        <v>80</v>
      </c>
      <c r="AA22" s="671"/>
      <c r="AB22" s="671"/>
      <c r="AC22" s="221"/>
      <c r="AD22" s="236"/>
      <c r="AE22" s="236"/>
      <c r="AF22" s="236"/>
      <c r="AG22" s="236"/>
      <c r="AH22" s="236"/>
      <c r="AI22" s="236"/>
      <c r="AJ22" s="236"/>
      <c r="AK22" s="236"/>
      <c r="AL22" s="236"/>
      <c r="AM22" s="236"/>
      <c r="AN22" s="236"/>
      <c r="AO22" s="236"/>
      <c r="AP22" s="236"/>
      <c r="AQ22" s="236"/>
    </row>
    <row r="23" spans="1:43" s="1" customFormat="1" ht="25.35" hidden="1" customHeight="1">
      <c r="A23" s="690"/>
      <c r="B23" s="225"/>
      <c r="C23" s="671" t="s">
        <v>9304</v>
      </c>
      <c r="D23" s="236"/>
      <c r="E23" s="246" t="s">
        <v>16028</v>
      </c>
      <c r="F23" s="236" t="s">
        <v>9304</v>
      </c>
      <c r="G23" s="236"/>
      <c r="H23" s="236"/>
      <c r="I23" s="236" t="s">
        <v>9624</v>
      </c>
      <c r="J23" s="235">
        <v>5090</v>
      </c>
      <c r="K23" s="235">
        <v>2159</v>
      </c>
      <c r="L23" s="235">
        <v>9115</v>
      </c>
      <c r="M23" s="235">
        <v>6</v>
      </c>
      <c r="N23" s="235">
        <v>21</v>
      </c>
      <c r="O23" s="235">
        <v>15</v>
      </c>
      <c r="P23" s="235">
        <v>290.89999999999998</v>
      </c>
      <c r="Q23" s="235"/>
      <c r="R23" s="235"/>
      <c r="S23" s="671">
        <v>2000</v>
      </c>
      <c r="T23" s="236"/>
      <c r="U23" s="236" t="s">
        <v>9075</v>
      </c>
      <c r="V23" s="236"/>
      <c r="W23" s="236"/>
      <c r="X23" s="236"/>
      <c r="Y23" s="236"/>
      <c r="Z23" s="235">
        <v>15432</v>
      </c>
      <c r="AA23" s="671"/>
      <c r="AB23" s="671"/>
      <c r="AC23" s="221"/>
      <c r="AD23" s="236"/>
      <c r="AE23" s="236"/>
      <c r="AF23" s="236"/>
      <c r="AG23" s="236"/>
      <c r="AH23" s="236"/>
      <c r="AI23" s="236"/>
      <c r="AJ23" s="236"/>
      <c r="AK23" s="236"/>
      <c r="AL23" s="236"/>
      <c r="AM23" s="236"/>
      <c r="AN23" s="236"/>
      <c r="AO23" s="236"/>
      <c r="AP23" s="236"/>
      <c r="AQ23" s="236"/>
    </row>
    <row r="24" spans="1:43" s="1" customFormat="1" ht="25.35" hidden="1" customHeight="1">
      <c r="A24" s="690"/>
      <c r="B24" s="225"/>
      <c r="C24" s="219" t="s">
        <v>9304</v>
      </c>
      <c r="D24" s="221"/>
      <c r="E24" s="219" t="s">
        <v>16029</v>
      </c>
      <c r="F24" s="219" t="s">
        <v>9304</v>
      </c>
      <c r="G24" s="219"/>
      <c r="H24" s="219"/>
      <c r="I24" s="219" t="s">
        <v>9624</v>
      </c>
      <c r="J24" s="694">
        <v>5972</v>
      </c>
      <c r="K24" s="694">
        <v>2990</v>
      </c>
      <c r="L24" s="694">
        <v>3066</v>
      </c>
      <c r="M24" s="694">
        <v>12</v>
      </c>
      <c r="N24" s="694">
        <v>15</v>
      </c>
      <c r="O24" s="694">
        <v>17</v>
      </c>
      <c r="P24" s="694">
        <v>365</v>
      </c>
      <c r="Q24" s="694"/>
      <c r="R24" s="694"/>
      <c r="S24" s="221">
        <v>2006</v>
      </c>
      <c r="T24" s="221"/>
      <c r="U24" s="221"/>
      <c r="V24" s="221"/>
      <c r="W24" s="221"/>
      <c r="X24" s="221"/>
      <c r="Y24" s="221"/>
      <c r="Z24" s="694">
        <v>2100</v>
      </c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  <c r="AP24" s="221"/>
      <c r="AQ24" s="221"/>
    </row>
    <row r="25" spans="1:43" s="1" customFormat="1" ht="25.35" hidden="1" customHeight="1">
      <c r="A25" s="690"/>
      <c r="B25" s="225"/>
      <c r="C25" s="219" t="s">
        <v>284</v>
      </c>
      <c r="D25" s="671"/>
      <c r="E25" s="219" t="s">
        <v>16030</v>
      </c>
      <c r="F25" s="219" t="s">
        <v>284</v>
      </c>
      <c r="G25" s="219"/>
      <c r="H25" s="219"/>
      <c r="I25" s="219" t="s">
        <v>9641</v>
      </c>
      <c r="J25" s="694"/>
      <c r="K25" s="694">
        <v>1456</v>
      </c>
      <c r="L25" s="234">
        <v>9131</v>
      </c>
      <c r="M25" s="694">
        <v>10</v>
      </c>
      <c r="N25" s="694">
        <v>11</v>
      </c>
      <c r="O25" s="694">
        <v>22.5</v>
      </c>
      <c r="P25" s="694">
        <v>269.83999999999997</v>
      </c>
      <c r="Q25" s="694"/>
      <c r="R25" s="694"/>
      <c r="S25" s="221">
        <v>2004</v>
      </c>
      <c r="T25" s="221"/>
      <c r="U25" s="221"/>
      <c r="V25" s="221"/>
      <c r="W25" s="221"/>
      <c r="X25" s="221"/>
      <c r="Y25" s="221"/>
      <c r="Z25" s="694">
        <v>15888</v>
      </c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</row>
    <row r="26" spans="1:43" s="1" customFormat="1" ht="25.35" hidden="1" customHeight="1">
      <c r="A26" s="690"/>
      <c r="B26" s="225"/>
      <c r="C26" s="219" t="s">
        <v>9312</v>
      </c>
      <c r="D26" s="221" t="s">
        <v>9767</v>
      </c>
      <c r="E26" s="219" t="s">
        <v>16031</v>
      </c>
      <c r="F26" s="219" t="s">
        <v>9312</v>
      </c>
      <c r="G26" s="219"/>
      <c r="H26" s="219"/>
      <c r="I26" s="219" t="s">
        <v>15670</v>
      </c>
      <c r="J26" s="235">
        <v>4754</v>
      </c>
      <c r="K26" s="235">
        <v>2796</v>
      </c>
      <c r="L26" s="235">
        <v>8650</v>
      </c>
      <c r="M26" s="694">
        <v>12</v>
      </c>
      <c r="N26" s="694">
        <v>19</v>
      </c>
      <c r="O26" s="694">
        <v>26</v>
      </c>
      <c r="P26" s="694">
        <v>497</v>
      </c>
      <c r="Q26" s="694"/>
      <c r="R26" s="694"/>
      <c r="S26" s="221">
        <v>2002</v>
      </c>
      <c r="T26" s="221"/>
      <c r="U26" s="221"/>
      <c r="V26" s="221"/>
      <c r="W26" s="221"/>
      <c r="X26" s="221"/>
      <c r="Y26" s="221"/>
      <c r="Z26" s="694">
        <v>19300</v>
      </c>
      <c r="AA26" s="221"/>
      <c r="AB26" s="221"/>
      <c r="AC26" s="221"/>
      <c r="AD26" s="221"/>
      <c r="AE26" s="221"/>
      <c r="AF26" s="221"/>
      <c r="AG26" s="221"/>
      <c r="AH26" s="221"/>
      <c r="AI26" s="221"/>
      <c r="AJ26" s="221"/>
      <c r="AK26" s="221"/>
      <c r="AL26" s="221"/>
      <c r="AM26" s="221"/>
      <c r="AN26" s="221"/>
      <c r="AO26" s="221"/>
      <c r="AP26" s="221"/>
      <c r="AQ26" s="221"/>
    </row>
    <row r="27" spans="1:43" s="1" customFormat="1" ht="25.35" hidden="1" customHeight="1">
      <c r="A27" s="690"/>
      <c r="B27" s="225"/>
      <c r="C27" s="219" t="s">
        <v>9319</v>
      </c>
      <c r="D27" s="221" t="s">
        <v>15781</v>
      </c>
      <c r="E27" s="219" t="s">
        <v>16032</v>
      </c>
      <c r="F27" s="219" t="s">
        <v>9319</v>
      </c>
      <c r="G27" s="219"/>
      <c r="H27" s="219"/>
      <c r="I27" s="219" t="s">
        <v>9389</v>
      </c>
      <c r="J27" s="235">
        <v>10357</v>
      </c>
      <c r="K27" s="235">
        <v>1924.19</v>
      </c>
      <c r="L27" s="235">
        <v>6985</v>
      </c>
      <c r="M27" s="694">
        <v>6</v>
      </c>
      <c r="N27" s="694"/>
      <c r="O27" s="694"/>
      <c r="P27" s="694">
        <v>158</v>
      </c>
      <c r="Q27" s="694"/>
      <c r="R27" s="694"/>
      <c r="S27" s="221">
        <v>2011</v>
      </c>
      <c r="T27" s="221"/>
      <c r="U27" s="221"/>
      <c r="V27" s="221"/>
      <c r="W27" s="221"/>
      <c r="X27" s="221"/>
      <c r="Y27" s="221"/>
      <c r="Z27" s="694">
        <v>60</v>
      </c>
      <c r="AA27" s="221"/>
      <c r="AB27" s="221"/>
      <c r="AC27" s="221"/>
      <c r="AD27" s="221"/>
      <c r="AE27" s="221"/>
      <c r="AF27" s="221"/>
      <c r="AG27" s="221"/>
      <c r="AH27" s="221"/>
      <c r="AI27" s="221"/>
      <c r="AJ27" s="221"/>
      <c r="AK27" s="221"/>
      <c r="AL27" s="221"/>
      <c r="AM27" s="221"/>
      <c r="AN27" s="221"/>
      <c r="AO27" s="221"/>
      <c r="AP27" s="221"/>
      <c r="AQ27" s="221"/>
    </row>
    <row r="28" spans="1:43" s="1" customFormat="1" ht="25.35" hidden="1" customHeight="1">
      <c r="A28" s="690"/>
      <c r="B28" s="225"/>
      <c r="C28" s="219" t="s">
        <v>9319</v>
      </c>
      <c r="D28" s="221" t="s">
        <v>15782</v>
      </c>
      <c r="E28" s="219" t="s">
        <v>16033</v>
      </c>
      <c r="F28" s="219" t="s">
        <v>9319</v>
      </c>
      <c r="G28" s="219"/>
      <c r="H28" s="219"/>
      <c r="I28" s="219" t="s">
        <v>9389</v>
      </c>
      <c r="J28" s="694">
        <v>987</v>
      </c>
      <c r="K28" s="694">
        <v>349</v>
      </c>
      <c r="L28" s="694">
        <v>349</v>
      </c>
      <c r="M28" s="694">
        <v>4</v>
      </c>
      <c r="N28" s="694"/>
      <c r="O28" s="694"/>
      <c r="P28" s="694">
        <v>116</v>
      </c>
      <c r="Q28" s="694"/>
      <c r="R28" s="694"/>
      <c r="S28" s="221">
        <v>2018</v>
      </c>
      <c r="T28" s="221"/>
      <c r="U28" s="221"/>
      <c r="V28" s="221"/>
      <c r="W28" s="221"/>
      <c r="X28" s="221"/>
      <c r="Y28" s="221"/>
      <c r="Z28" s="694">
        <v>55</v>
      </c>
      <c r="AA28" s="221"/>
      <c r="AB28" s="221"/>
      <c r="AC28" s="221"/>
      <c r="AD28" s="221"/>
      <c r="AE28" s="221"/>
      <c r="AF28" s="221"/>
      <c r="AG28" s="221"/>
      <c r="AH28" s="221"/>
      <c r="AI28" s="221"/>
      <c r="AJ28" s="221"/>
      <c r="AK28" s="221"/>
      <c r="AL28" s="221"/>
      <c r="AM28" s="221"/>
      <c r="AN28" s="221"/>
      <c r="AO28" s="221"/>
      <c r="AP28" s="221"/>
      <c r="AQ28" s="221"/>
    </row>
    <row r="29" spans="1:43" s="1" customFormat="1" ht="25.35" hidden="1" customHeight="1">
      <c r="A29" s="690">
        <v>2</v>
      </c>
      <c r="B29" s="225"/>
      <c r="C29" s="219" t="s">
        <v>9321</v>
      </c>
      <c r="D29" s="221" t="s">
        <v>12904</v>
      </c>
      <c r="E29" s="219" t="s">
        <v>16034</v>
      </c>
      <c r="F29" s="219" t="s">
        <v>9321</v>
      </c>
      <c r="G29" s="219"/>
      <c r="H29" s="219"/>
      <c r="I29" s="219" t="s">
        <v>15783</v>
      </c>
      <c r="J29" s="694">
        <v>766</v>
      </c>
      <c r="K29" s="694">
        <v>766</v>
      </c>
      <c r="L29" s="694">
        <v>1501</v>
      </c>
      <c r="M29" s="694">
        <v>16</v>
      </c>
      <c r="N29" s="694"/>
      <c r="O29" s="694">
        <v>5</v>
      </c>
      <c r="P29" s="694">
        <v>748</v>
      </c>
      <c r="Q29" s="694"/>
      <c r="R29" s="694"/>
      <c r="S29" s="221">
        <v>2008</v>
      </c>
      <c r="T29" s="221"/>
      <c r="U29" s="221"/>
      <c r="V29" s="221"/>
      <c r="W29" s="221"/>
      <c r="X29" s="221"/>
      <c r="Y29" s="221"/>
      <c r="Z29" s="694">
        <v>1180</v>
      </c>
      <c r="AA29" s="221"/>
      <c r="AB29" s="221"/>
      <c r="AC29" s="221"/>
      <c r="AD29" s="221"/>
      <c r="AE29" s="221"/>
      <c r="AF29" s="221"/>
      <c r="AG29" s="221"/>
      <c r="AH29" s="221"/>
      <c r="AI29" s="221"/>
      <c r="AJ29" s="221"/>
      <c r="AK29" s="221"/>
      <c r="AL29" s="221"/>
      <c r="AM29" s="221"/>
      <c r="AN29" s="221"/>
      <c r="AO29" s="221"/>
      <c r="AP29" s="221"/>
      <c r="AQ29" s="221"/>
    </row>
    <row r="30" spans="1:43" s="1" customFormat="1" ht="25.35" hidden="1" customHeight="1">
      <c r="A30" s="690"/>
      <c r="B30" s="225"/>
      <c r="C30" s="219" t="s">
        <v>9321</v>
      </c>
      <c r="D30" s="221" t="s">
        <v>15784</v>
      </c>
      <c r="E30" s="219" t="s">
        <v>16035</v>
      </c>
      <c r="F30" s="219" t="s">
        <v>9321</v>
      </c>
      <c r="G30" s="219"/>
      <c r="H30" s="219"/>
      <c r="I30" s="219" t="s">
        <v>3101</v>
      </c>
      <c r="J30" s="694">
        <v>26092</v>
      </c>
      <c r="K30" s="694">
        <v>1724</v>
      </c>
      <c r="L30" s="694">
        <v>7380</v>
      </c>
      <c r="M30" s="694">
        <v>18</v>
      </c>
      <c r="N30" s="694"/>
      <c r="O30" s="694">
        <v>8</v>
      </c>
      <c r="P30" s="694">
        <v>750</v>
      </c>
      <c r="Q30" s="694"/>
      <c r="R30" s="694"/>
      <c r="S30" s="221">
        <v>2009</v>
      </c>
      <c r="T30" s="221"/>
      <c r="U30" s="221"/>
      <c r="V30" s="221"/>
      <c r="W30" s="221"/>
      <c r="X30" s="221"/>
      <c r="Y30" s="221"/>
      <c r="Z30" s="694">
        <v>7290</v>
      </c>
      <c r="AA30" s="221"/>
      <c r="AB30" s="221"/>
      <c r="AC30" s="221"/>
      <c r="AD30" s="221"/>
      <c r="AE30" s="221"/>
      <c r="AF30" s="221"/>
      <c r="AG30" s="221"/>
      <c r="AH30" s="221"/>
      <c r="AI30" s="221"/>
      <c r="AJ30" s="221"/>
      <c r="AK30" s="221"/>
      <c r="AL30" s="221"/>
      <c r="AM30" s="221"/>
      <c r="AN30" s="221"/>
      <c r="AO30" s="221"/>
      <c r="AP30" s="221"/>
      <c r="AQ30" s="221"/>
    </row>
    <row r="31" spans="1:43" s="1" customFormat="1" ht="25.35" hidden="1" customHeight="1">
      <c r="A31" s="690"/>
      <c r="B31" s="225"/>
      <c r="C31" s="219" t="s">
        <v>9321</v>
      </c>
      <c r="D31" s="221" t="s">
        <v>15785</v>
      </c>
      <c r="E31" s="219" t="s">
        <v>16036</v>
      </c>
      <c r="F31" s="219" t="s">
        <v>9321</v>
      </c>
      <c r="G31" s="219"/>
      <c r="H31" s="219"/>
      <c r="I31" s="219" t="s">
        <v>9682</v>
      </c>
      <c r="J31" s="694">
        <v>13886</v>
      </c>
      <c r="K31" s="694">
        <v>10140</v>
      </c>
      <c r="L31" s="694">
        <v>14317</v>
      </c>
      <c r="M31" s="694">
        <v>15</v>
      </c>
      <c r="N31" s="694"/>
      <c r="O31" s="694">
        <v>4</v>
      </c>
      <c r="P31" s="694">
        <v>742</v>
      </c>
      <c r="Q31" s="694"/>
      <c r="R31" s="694"/>
      <c r="S31" s="221">
        <v>2010</v>
      </c>
      <c r="T31" s="221"/>
      <c r="U31" s="221"/>
      <c r="V31" s="221"/>
      <c r="W31" s="221"/>
      <c r="X31" s="221"/>
      <c r="Y31" s="221"/>
      <c r="Z31" s="694">
        <v>18549</v>
      </c>
      <c r="AA31" s="221"/>
      <c r="AB31" s="221"/>
      <c r="AC31" s="221"/>
      <c r="AD31" s="221"/>
      <c r="AE31" s="221"/>
      <c r="AF31" s="221"/>
      <c r="AG31" s="221"/>
      <c r="AH31" s="221"/>
      <c r="AI31" s="221"/>
      <c r="AJ31" s="221"/>
      <c r="AK31" s="221"/>
      <c r="AL31" s="221"/>
      <c r="AM31" s="221"/>
      <c r="AN31" s="221"/>
      <c r="AO31" s="221"/>
      <c r="AP31" s="221"/>
      <c r="AQ31" s="221"/>
    </row>
    <row r="32" spans="1:43" s="1" customFormat="1" ht="25.35" hidden="1" customHeight="1">
      <c r="A32" s="690"/>
      <c r="B32" s="225"/>
      <c r="C32" s="671" t="s">
        <v>9321</v>
      </c>
      <c r="D32" s="236" t="s">
        <v>12992</v>
      </c>
      <c r="E32" s="671" t="s">
        <v>16037</v>
      </c>
      <c r="F32" s="671" t="s">
        <v>9321</v>
      </c>
      <c r="G32" s="671"/>
      <c r="H32" s="699"/>
      <c r="I32" s="671" t="s">
        <v>15786</v>
      </c>
      <c r="J32" s="235">
        <v>2262</v>
      </c>
      <c r="K32" s="235"/>
      <c r="L32" s="235">
        <v>13713</v>
      </c>
      <c r="M32" s="235">
        <v>15</v>
      </c>
      <c r="N32" s="235">
        <v>19.5</v>
      </c>
      <c r="O32" s="235">
        <v>28.3</v>
      </c>
      <c r="P32" s="235">
        <v>552.05999999999995</v>
      </c>
      <c r="Q32" s="235"/>
      <c r="R32" s="235"/>
      <c r="S32" s="671">
        <v>2013</v>
      </c>
      <c r="T32" s="236"/>
      <c r="U32" s="236"/>
      <c r="V32" s="236"/>
      <c r="W32" s="236"/>
      <c r="X32" s="236"/>
      <c r="Y32" s="236"/>
      <c r="Z32" s="235">
        <v>72708</v>
      </c>
      <c r="AA32" s="671"/>
      <c r="AB32" s="236"/>
      <c r="AC32" s="700"/>
      <c r="AD32" s="700"/>
      <c r="AE32" s="700"/>
      <c r="AF32" s="700"/>
      <c r="AG32" s="700"/>
      <c r="AH32" s="700"/>
      <c r="AI32" s="700"/>
      <c r="AJ32" s="700"/>
      <c r="AK32" s="700"/>
      <c r="AL32" s="700"/>
      <c r="AM32" s="700"/>
      <c r="AN32" s="700"/>
      <c r="AO32" s="700"/>
      <c r="AP32" s="700"/>
      <c r="AQ32" s="700"/>
    </row>
    <row r="33" spans="1:43" s="1" customFormat="1" ht="25.35" hidden="1" customHeight="1">
      <c r="A33" s="690"/>
      <c r="B33" s="225"/>
      <c r="C33" s="671" t="s">
        <v>9327</v>
      </c>
      <c r="D33" s="236" t="s">
        <v>12998</v>
      </c>
      <c r="E33" s="671" t="s">
        <v>16038</v>
      </c>
      <c r="F33" s="671" t="s">
        <v>9327</v>
      </c>
      <c r="G33" s="671" t="s">
        <v>13027</v>
      </c>
      <c r="H33" s="699" t="s">
        <v>13028</v>
      </c>
      <c r="I33" s="671" t="s">
        <v>9879</v>
      </c>
      <c r="J33" s="235">
        <v>1571</v>
      </c>
      <c r="K33" s="235">
        <v>1571</v>
      </c>
      <c r="L33" s="235">
        <v>9914</v>
      </c>
      <c r="M33" s="235">
        <v>8</v>
      </c>
      <c r="N33" s="235">
        <v>13</v>
      </c>
      <c r="O33" s="235">
        <v>15</v>
      </c>
      <c r="P33" s="235">
        <v>195</v>
      </c>
      <c r="Q33" s="235"/>
      <c r="R33" s="671"/>
      <c r="S33" s="671">
        <v>2005</v>
      </c>
      <c r="T33" s="671">
        <v>19000</v>
      </c>
      <c r="U33" s="671"/>
      <c r="V33" s="671"/>
      <c r="W33" s="671"/>
      <c r="X33" s="236"/>
      <c r="Y33" s="235"/>
      <c r="Z33" s="671"/>
      <c r="AA33" s="236"/>
      <c r="AB33" s="236"/>
      <c r="AC33" s="700"/>
      <c r="AD33" s="700"/>
      <c r="AE33" s="700"/>
      <c r="AF33" s="700"/>
      <c r="AG33" s="700"/>
      <c r="AH33" s="700"/>
      <c r="AI33" s="700"/>
      <c r="AJ33" s="700"/>
      <c r="AK33" s="700"/>
      <c r="AL33" s="700"/>
      <c r="AM33" s="700"/>
      <c r="AN33" s="700"/>
      <c r="AO33" s="700"/>
      <c r="AP33" s="700"/>
      <c r="AQ33" s="700"/>
    </row>
    <row r="34" spans="1:43" s="1" customFormat="1" ht="25.35" hidden="1" customHeight="1">
      <c r="A34" s="690"/>
      <c r="B34" s="225"/>
      <c r="C34" s="671" t="s">
        <v>9327</v>
      </c>
      <c r="D34" s="236" t="s">
        <v>13029</v>
      </c>
      <c r="E34" s="671" t="s">
        <v>16039</v>
      </c>
      <c r="F34" s="671" t="s">
        <v>9327</v>
      </c>
      <c r="G34" s="671" t="s">
        <v>13030</v>
      </c>
      <c r="H34" s="298" t="s">
        <v>13028</v>
      </c>
      <c r="I34" s="671" t="s">
        <v>3177</v>
      </c>
      <c r="J34" s="235">
        <v>1087</v>
      </c>
      <c r="K34" s="235">
        <v>1087</v>
      </c>
      <c r="L34" s="235">
        <v>4030</v>
      </c>
      <c r="M34" s="235">
        <v>4</v>
      </c>
      <c r="N34" s="235">
        <v>12</v>
      </c>
      <c r="O34" s="235">
        <v>11</v>
      </c>
      <c r="P34" s="235">
        <v>132</v>
      </c>
      <c r="Q34" s="235"/>
      <c r="R34" s="692"/>
      <c r="S34" s="671">
        <v>2004</v>
      </c>
      <c r="T34" s="236"/>
      <c r="U34" s="236"/>
      <c r="V34" s="236"/>
      <c r="W34" s="236"/>
      <c r="X34" s="236">
        <v>7469</v>
      </c>
      <c r="Y34" s="236"/>
      <c r="Z34" s="235"/>
      <c r="AA34" s="671"/>
      <c r="AB34" s="671"/>
      <c r="AC34" s="236"/>
      <c r="AD34" s="236"/>
      <c r="AE34" s="236"/>
      <c r="AF34" s="236"/>
      <c r="AG34" s="236"/>
      <c r="AH34" s="236"/>
      <c r="AI34" s="236"/>
      <c r="AJ34" s="236"/>
      <c r="AK34" s="236"/>
      <c r="AL34" s="236"/>
      <c r="AM34" s="236"/>
      <c r="AN34" s="236"/>
      <c r="AO34" s="236"/>
      <c r="AP34" s="236"/>
      <c r="AQ34" s="693"/>
    </row>
    <row r="35" spans="1:43" s="1" customFormat="1" ht="25.35" hidden="1" customHeight="1">
      <c r="A35" s="690"/>
      <c r="B35" s="225"/>
      <c r="C35" s="671" t="s">
        <v>9327</v>
      </c>
      <c r="D35" s="236"/>
      <c r="E35" s="671" t="s">
        <v>16040</v>
      </c>
      <c r="F35" s="671" t="s">
        <v>66</v>
      </c>
      <c r="G35" s="671"/>
      <c r="H35" s="298"/>
      <c r="I35" s="671" t="s">
        <v>9699</v>
      </c>
      <c r="J35" s="235">
        <v>41328</v>
      </c>
      <c r="K35" s="235">
        <v>41328</v>
      </c>
      <c r="L35" s="235">
        <v>2095</v>
      </c>
      <c r="M35" s="235">
        <v>7</v>
      </c>
      <c r="N35" s="235">
        <v>12</v>
      </c>
      <c r="O35" s="235">
        <v>10</v>
      </c>
      <c r="P35" s="235">
        <v>115</v>
      </c>
      <c r="Q35" s="235"/>
      <c r="R35" s="692"/>
      <c r="S35" s="671">
        <v>2002</v>
      </c>
      <c r="T35" s="236"/>
      <c r="U35" s="236"/>
      <c r="V35" s="236"/>
      <c r="W35" s="236"/>
      <c r="X35" s="236"/>
      <c r="Y35" s="236"/>
      <c r="Z35" s="235"/>
      <c r="AA35" s="671"/>
      <c r="AB35" s="671"/>
      <c r="AC35" s="236"/>
      <c r="AD35" s="236"/>
      <c r="AE35" s="236"/>
      <c r="AF35" s="236"/>
      <c r="AG35" s="236"/>
      <c r="AH35" s="236"/>
      <c r="AI35" s="236"/>
      <c r="AJ35" s="236"/>
      <c r="AK35" s="236"/>
      <c r="AL35" s="236"/>
      <c r="AM35" s="236"/>
      <c r="AN35" s="236"/>
      <c r="AO35" s="236"/>
      <c r="AP35" s="236"/>
      <c r="AQ35" s="236"/>
    </row>
    <row r="36" spans="1:43" s="1" customFormat="1" ht="25.35" hidden="1" customHeight="1">
      <c r="A36" s="690"/>
      <c r="B36" s="225"/>
      <c r="C36" s="671" t="s">
        <v>545</v>
      </c>
      <c r="D36" s="236"/>
      <c r="E36" s="671" t="s">
        <v>15787</v>
      </c>
      <c r="F36" s="671" t="s">
        <v>950</v>
      </c>
      <c r="G36" s="671"/>
      <c r="H36" s="298"/>
      <c r="I36" s="671" t="s">
        <v>4209</v>
      </c>
      <c r="J36" s="235"/>
      <c r="K36" s="235">
        <v>702</v>
      </c>
      <c r="L36" s="235">
        <v>702</v>
      </c>
      <c r="M36" s="235">
        <v>21</v>
      </c>
      <c r="N36" s="235">
        <v>13</v>
      </c>
      <c r="O36" s="235">
        <v>44</v>
      </c>
      <c r="P36" s="235">
        <v>348</v>
      </c>
      <c r="Q36" s="235"/>
      <c r="R36" s="692"/>
      <c r="S36" s="671">
        <v>1996</v>
      </c>
      <c r="T36" s="236"/>
      <c r="U36" s="236"/>
      <c r="V36" s="236"/>
      <c r="W36" s="236"/>
      <c r="X36" s="236"/>
      <c r="Y36" s="236"/>
      <c r="Z36" s="235"/>
      <c r="AA36" s="671"/>
      <c r="AB36" s="671"/>
      <c r="AC36" s="236"/>
      <c r="AD36" s="236"/>
      <c r="AE36" s="236"/>
      <c r="AF36" s="236"/>
      <c r="AG36" s="236"/>
      <c r="AH36" s="236"/>
      <c r="AI36" s="236"/>
      <c r="AJ36" s="236"/>
      <c r="AK36" s="236"/>
      <c r="AL36" s="236"/>
      <c r="AM36" s="236"/>
      <c r="AN36" s="236"/>
      <c r="AO36" s="236"/>
      <c r="AP36" s="236"/>
      <c r="AQ36" s="236"/>
    </row>
    <row r="37" spans="1:43" s="1" customFormat="1" ht="25.35" hidden="1" customHeight="1">
      <c r="A37" s="690"/>
      <c r="B37" s="225"/>
      <c r="C37" s="671" t="s">
        <v>545</v>
      </c>
      <c r="D37" s="236"/>
      <c r="E37" s="671" t="s">
        <v>16041</v>
      </c>
      <c r="F37" s="671" t="s">
        <v>950</v>
      </c>
      <c r="G37" s="671"/>
      <c r="H37" s="298"/>
      <c r="I37" s="671" t="s">
        <v>15788</v>
      </c>
      <c r="J37" s="234"/>
      <c r="K37" s="234">
        <v>300</v>
      </c>
      <c r="L37" s="234">
        <v>300</v>
      </c>
      <c r="M37" s="234">
        <v>6</v>
      </c>
      <c r="N37" s="234"/>
      <c r="O37" s="234"/>
      <c r="P37" s="234"/>
      <c r="Q37" s="234"/>
      <c r="R37" s="691"/>
      <c r="S37" s="671"/>
      <c r="T37" s="236"/>
      <c r="U37" s="236"/>
      <c r="V37" s="236"/>
      <c r="W37" s="236"/>
      <c r="X37" s="236"/>
      <c r="Y37" s="236"/>
      <c r="Z37" s="234"/>
      <c r="AA37" s="671"/>
      <c r="AB37" s="671"/>
      <c r="AC37" s="236"/>
      <c r="AD37" s="236"/>
      <c r="AE37" s="236"/>
      <c r="AF37" s="236"/>
      <c r="AG37" s="236"/>
      <c r="AH37" s="236"/>
      <c r="AI37" s="236"/>
      <c r="AJ37" s="236"/>
      <c r="AK37" s="236"/>
      <c r="AL37" s="236"/>
      <c r="AM37" s="236"/>
      <c r="AN37" s="236"/>
      <c r="AO37" s="236"/>
      <c r="AP37" s="236"/>
      <c r="AQ37" s="236"/>
    </row>
    <row r="38" spans="1:43" s="1" customFormat="1" ht="25.35" hidden="1" customHeight="1">
      <c r="A38" s="690"/>
      <c r="B38" s="265"/>
      <c r="C38" s="671" t="s">
        <v>545</v>
      </c>
      <c r="D38" s="236"/>
      <c r="E38" s="671" t="s">
        <v>16042</v>
      </c>
      <c r="F38" s="671" t="s">
        <v>545</v>
      </c>
      <c r="G38" s="671"/>
      <c r="H38" s="298"/>
      <c r="I38" s="671" t="s">
        <v>9888</v>
      </c>
      <c r="J38" s="234">
        <v>4427</v>
      </c>
      <c r="K38" s="234">
        <v>2620</v>
      </c>
      <c r="L38" s="234">
        <v>8690</v>
      </c>
      <c r="M38" s="234">
        <v>9</v>
      </c>
      <c r="N38" s="234">
        <v>28</v>
      </c>
      <c r="O38" s="234">
        <v>11</v>
      </c>
      <c r="P38" s="234">
        <v>308</v>
      </c>
      <c r="Q38" s="234">
        <v>1</v>
      </c>
      <c r="R38" s="691">
        <v>18</v>
      </c>
      <c r="S38" s="671">
        <v>2004</v>
      </c>
      <c r="T38" s="236"/>
      <c r="U38" s="236"/>
      <c r="V38" s="236"/>
      <c r="W38" s="236"/>
      <c r="X38" s="236"/>
      <c r="Y38" s="236"/>
      <c r="Z38" s="234">
        <v>19123</v>
      </c>
      <c r="AA38" s="671"/>
      <c r="AB38" s="671"/>
      <c r="AC38" s="236"/>
      <c r="AD38" s="236"/>
      <c r="AE38" s="236"/>
      <c r="AF38" s="236"/>
      <c r="AG38" s="236"/>
      <c r="AH38" s="236"/>
      <c r="AI38" s="236"/>
      <c r="AJ38" s="236"/>
      <c r="AK38" s="236"/>
      <c r="AL38" s="236"/>
      <c r="AM38" s="236"/>
      <c r="AN38" s="236"/>
      <c r="AO38" s="236"/>
      <c r="AP38" s="236"/>
      <c r="AQ38" s="288"/>
    </row>
    <row r="39" spans="1:43" s="1" customFormat="1" ht="25.35" hidden="1" customHeight="1">
      <c r="A39" s="690"/>
      <c r="B39" s="242"/>
      <c r="C39" s="671" t="s">
        <v>545</v>
      </c>
      <c r="D39" s="236"/>
      <c r="E39" s="671" t="s">
        <v>16043</v>
      </c>
      <c r="F39" s="671" t="s">
        <v>66</v>
      </c>
      <c r="G39" s="671"/>
      <c r="H39" s="298"/>
      <c r="I39" s="671" t="s">
        <v>16044</v>
      </c>
      <c r="J39" s="234">
        <v>1873</v>
      </c>
      <c r="K39" s="234">
        <v>1873</v>
      </c>
      <c r="L39" s="234">
        <v>7603</v>
      </c>
      <c r="M39" s="234">
        <v>10</v>
      </c>
      <c r="N39" s="234"/>
      <c r="O39" s="234"/>
      <c r="P39" s="234">
        <v>247</v>
      </c>
      <c r="Q39" s="234"/>
      <c r="R39" s="234"/>
      <c r="S39" s="671">
        <v>1995</v>
      </c>
      <c r="T39" s="236"/>
      <c r="U39" s="236"/>
      <c r="V39" s="236"/>
      <c r="W39" s="236"/>
      <c r="X39" s="236"/>
      <c r="Y39" s="236"/>
      <c r="Z39" s="234"/>
      <c r="AA39" s="671"/>
      <c r="AB39" s="671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</row>
    <row r="40" spans="1:43" s="1" customFormat="1" ht="25.35" hidden="1" customHeight="1">
      <c r="A40" s="690"/>
      <c r="B40" s="242"/>
      <c r="C40" s="239" t="s">
        <v>3414</v>
      </c>
      <c r="D40" s="290"/>
      <c r="E40" s="239" t="s">
        <v>16045</v>
      </c>
      <c r="F40" s="239" t="s">
        <v>66</v>
      </c>
      <c r="G40" s="239"/>
      <c r="H40" s="701"/>
      <c r="I40" s="239" t="s">
        <v>2577</v>
      </c>
      <c r="J40" s="293">
        <v>25295</v>
      </c>
      <c r="K40" s="293">
        <v>25295</v>
      </c>
      <c r="L40" s="293">
        <v>20930</v>
      </c>
      <c r="M40" s="293">
        <v>9</v>
      </c>
      <c r="N40" s="293">
        <v>69071</v>
      </c>
      <c r="O40" s="293">
        <v>25295</v>
      </c>
      <c r="P40" s="293">
        <v>20930</v>
      </c>
      <c r="Q40" s="293"/>
      <c r="R40" s="702"/>
      <c r="S40" s="239">
        <v>2004</v>
      </c>
      <c r="T40" s="290"/>
      <c r="U40" s="290"/>
      <c r="V40" s="290"/>
      <c r="W40" s="290"/>
      <c r="X40" s="290"/>
      <c r="Y40" s="290"/>
      <c r="Z40" s="293"/>
      <c r="AA40" s="239"/>
      <c r="AB40" s="239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36"/>
    </row>
    <row r="41" spans="1:43" ht="25.35" hidden="1" customHeight="1">
      <c r="A41" s="163"/>
      <c r="B41" s="203" t="s">
        <v>1934</v>
      </c>
      <c r="C41" s="157" t="s">
        <v>586</v>
      </c>
      <c r="D41" s="483"/>
      <c r="E41" s="344">
        <f>COUNTA(E42:E49)</f>
        <v>8</v>
      </c>
      <c r="F41" s="198"/>
      <c r="G41" s="198"/>
      <c r="H41" s="484"/>
      <c r="I41" s="198"/>
      <c r="J41" s="335">
        <f>SUM(J42:J49)</f>
        <v>4942</v>
      </c>
      <c r="K41" s="335">
        <f>SUM(K42:K49)</f>
        <v>17672</v>
      </c>
      <c r="L41" s="335">
        <f>SUM(L42:L49)</f>
        <v>14544.54</v>
      </c>
      <c r="M41" s="335"/>
      <c r="N41" s="335"/>
      <c r="O41" s="335"/>
      <c r="P41" s="335"/>
      <c r="Q41" s="335"/>
      <c r="R41" s="485"/>
      <c r="S41" s="198"/>
      <c r="T41" s="483"/>
      <c r="U41" s="483"/>
      <c r="V41" s="483"/>
      <c r="W41" s="483"/>
      <c r="X41" s="483"/>
      <c r="Y41" s="483"/>
      <c r="Z41" s="335"/>
      <c r="AA41" s="198"/>
      <c r="AB41" s="198"/>
      <c r="AC41" s="483"/>
      <c r="AD41" s="483"/>
      <c r="AE41" s="483"/>
      <c r="AF41" s="483"/>
      <c r="AG41" s="483"/>
      <c r="AH41" s="483"/>
      <c r="AI41" s="483"/>
      <c r="AJ41" s="483"/>
      <c r="AK41" s="483"/>
      <c r="AL41" s="483"/>
      <c r="AM41" s="483"/>
      <c r="AN41" s="483"/>
      <c r="AO41" s="483"/>
      <c r="AP41" s="483"/>
      <c r="AQ41" s="332"/>
    </row>
    <row r="42" spans="1:43" ht="25.35" hidden="1" customHeight="1">
      <c r="A42" s="163"/>
      <c r="B42" s="164"/>
      <c r="C42" s="157" t="s">
        <v>737</v>
      </c>
      <c r="D42" s="332"/>
      <c r="E42" s="157" t="s">
        <v>1386</v>
      </c>
      <c r="F42" s="157" t="s">
        <v>560</v>
      </c>
      <c r="G42" s="157"/>
      <c r="H42" s="157"/>
      <c r="I42" s="157" t="s">
        <v>1985</v>
      </c>
      <c r="J42" s="160">
        <v>529</v>
      </c>
      <c r="K42" s="160">
        <v>529</v>
      </c>
      <c r="L42" s="160">
        <v>529</v>
      </c>
      <c r="M42" s="160">
        <v>15</v>
      </c>
      <c r="N42" s="160">
        <v>40</v>
      </c>
      <c r="O42" s="193">
        <v>6</v>
      </c>
      <c r="P42" s="160">
        <v>529</v>
      </c>
      <c r="Q42" s="160"/>
      <c r="R42" s="160"/>
      <c r="S42" s="157">
        <v>2008</v>
      </c>
      <c r="T42" s="332"/>
      <c r="U42" s="332"/>
      <c r="V42" s="332"/>
      <c r="W42" s="332"/>
      <c r="X42" s="332"/>
      <c r="Y42" s="332"/>
      <c r="Z42" s="160"/>
      <c r="AA42" s="157"/>
      <c r="AB42" s="157"/>
      <c r="AC42" s="170"/>
      <c r="AD42" s="332"/>
      <c r="AE42" s="332"/>
      <c r="AF42" s="332"/>
      <c r="AG42" s="332"/>
      <c r="AH42" s="332"/>
      <c r="AI42" s="332"/>
      <c r="AJ42" s="332"/>
      <c r="AK42" s="332"/>
      <c r="AL42" s="332"/>
      <c r="AM42" s="332"/>
      <c r="AN42" s="332"/>
      <c r="AO42" s="332"/>
      <c r="AP42" s="332"/>
      <c r="AQ42" s="486"/>
    </row>
    <row r="43" spans="1:43" ht="25.35" hidden="1" customHeight="1">
      <c r="A43" s="163"/>
      <c r="B43" s="164"/>
      <c r="C43" s="157" t="s">
        <v>724</v>
      </c>
      <c r="D43" s="332"/>
      <c r="E43" s="157" t="s">
        <v>1387</v>
      </c>
      <c r="F43" s="157" t="s">
        <v>560</v>
      </c>
      <c r="G43" s="157"/>
      <c r="H43" s="157"/>
      <c r="I43" s="157" t="s">
        <v>1290</v>
      </c>
      <c r="J43" s="160">
        <v>215</v>
      </c>
      <c r="K43" s="160"/>
      <c r="L43" s="160">
        <v>215</v>
      </c>
      <c r="M43" s="160">
        <v>8</v>
      </c>
      <c r="N43" s="487">
        <v>22.5</v>
      </c>
      <c r="O43" s="487">
        <v>4.2</v>
      </c>
      <c r="P43" s="195">
        <v>215</v>
      </c>
      <c r="Q43" s="160"/>
      <c r="R43" s="160"/>
      <c r="S43" s="157">
        <v>2012</v>
      </c>
      <c r="T43" s="332"/>
      <c r="U43" s="332"/>
      <c r="V43" s="332"/>
      <c r="W43" s="332"/>
      <c r="X43" s="332"/>
      <c r="Y43" s="332"/>
      <c r="Z43" s="160"/>
      <c r="AA43" s="157"/>
      <c r="AB43" s="157"/>
      <c r="AC43" s="170"/>
      <c r="AD43" s="332"/>
      <c r="AE43" s="332"/>
      <c r="AF43" s="332"/>
      <c r="AG43" s="332"/>
      <c r="AH43" s="332"/>
      <c r="AI43" s="332"/>
      <c r="AJ43" s="332"/>
      <c r="AK43" s="332"/>
      <c r="AL43" s="332"/>
      <c r="AM43" s="332"/>
      <c r="AN43" s="332"/>
      <c r="AO43" s="332"/>
      <c r="AP43" s="332"/>
      <c r="AQ43" s="332"/>
    </row>
    <row r="44" spans="1:43" ht="25.35" hidden="1" customHeight="1">
      <c r="A44" s="163"/>
      <c r="B44" s="164"/>
      <c r="C44" s="157" t="s">
        <v>724</v>
      </c>
      <c r="D44" s="332"/>
      <c r="E44" s="157" t="s">
        <v>1388</v>
      </c>
      <c r="F44" s="157" t="s">
        <v>560</v>
      </c>
      <c r="G44" s="157"/>
      <c r="H44" s="157"/>
      <c r="I44" s="157" t="s">
        <v>1389</v>
      </c>
      <c r="J44" s="160"/>
      <c r="K44" s="160">
        <v>4164</v>
      </c>
      <c r="L44" s="160">
        <v>6005</v>
      </c>
      <c r="M44" s="160">
        <v>9</v>
      </c>
      <c r="N44" s="487">
        <v>12.9</v>
      </c>
      <c r="O44" s="487">
        <v>21</v>
      </c>
      <c r="P44" s="195">
        <v>272</v>
      </c>
      <c r="Q44" s="160"/>
      <c r="R44" s="160"/>
      <c r="S44" s="157">
        <v>1998</v>
      </c>
      <c r="T44" s="332"/>
      <c r="U44" s="332"/>
      <c r="V44" s="332"/>
      <c r="W44" s="332"/>
      <c r="X44" s="332"/>
      <c r="Y44" s="332"/>
      <c r="Z44" s="160"/>
      <c r="AA44" s="157"/>
      <c r="AB44" s="157"/>
      <c r="AC44" s="170"/>
      <c r="AD44" s="332"/>
      <c r="AE44" s="332"/>
      <c r="AF44" s="332"/>
      <c r="AG44" s="332"/>
      <c r="AH44" s="332"/>
      <c r="AI44" s="332"/>
      <c r="AJ44" s="332"/>
      <c r="AK44" s="332"/>
      <c r="AL44" s="332"/>
      <c r="AM44" s="332"/>
      <c r="AN44" s="332"/>
      <c r="AO44" s="332"/>
      <c r="AP44" s="332"/>
      <c r="AQ44" s="332" t="s">
        <v>9951</v>
      </c>
    </row>
    <row r="45" spans="1:43" ht="25.35" hidden="1" customHeight="1">
      <c r="A45" s="163"/>
      <c r="B45" s="164"/>
      <c r="C45" s="157" t="s">
        <v>760</v>
      </c>
      <c r="D45" s="332"/>
      <c r="E45" s="157" t="s">
        <v>1390</v>
      </c>
      <c r="F45" s="157" t="s">
        <v>760</v>
      </c>
      <c r="G45" s="157"/>
      <c r="H45" s="157"/>
      <c r="I45" s="157" t="s">
        <v>9952</v>
      </c>
      <c r="J45" s="160"/>
      <c r="K45" s="160">
        <v>7692</v>
      </c>
      <c r="L45" s="160">
        <v>845</v>
      </c>
      <c r="M45" s="160">
        <v>12</v>
      </c>
      <c r="N45" s="487"/>
      <c r="O45" s="487"/>
      <c r="P45" s="195"/>
      <c r="Q45" s="160"/>
      <c r="R45" s="160"/>
      <c r="S45" s="157">
        <v>2012</v>
      </c>
      <c r="T45" s="332"/>
      <c r="U45" s="332"/>
      <c r="V45" s="332"/>
      <c r="W45" s="332"/>
      <c r="X45" s="332"/>
      <c r="Y45" s="332"/>
      <c r="Z45" s="160"/>
      <c r="AA45" s="157"/>
      <c r="AB45" s="157"/>
      <c r="AC45" s="170"/>
      <c r="AD45" s="332"/>
      <c r="AE45" s="332"/>
      <c r="AF45" s="332"/>
      <c r="AG45" s="332"/>
      <c r="AH45" s="332"/>
      <c r="AI45" s="332"/>
      <c r="AJ45" s="332"/>
      <c r="AK45" s="332"/>
      <c r="AL45" s="332"/>
      <c r="AM45" s="332"/>
      <c r="AN45" s="332"/>
      <c r="AO45" s="332"/>
      <c r="AP45" s="332"/>
      <c r="AQ45" s="332" t="s">
        <v>2618</v>
      </c>
    </row>
    <row r="46" spans="1:43" ht="25.35" hidden="1" customHeight="1">
      <c r="A46" s="163"/>
      <c r="B46" s="164"/>
      <c r="C46" s="157" t="s">
        <v>773</v>
      </c>
      <c r="D46" s="332"/>
      <c r="E46" s="157" t="s">
        <v>1391</v>
      </c>
      <c r="F46" s="157" t="s">
        <v>773</v>
      </c>
      <c r="G46" s="157"/>
      <c r="H46" s="157"/>
      <c r="I46" s="157" t="s">
        <v>15287</v>
      </c>
      <c r="J46" s="160"/>
      <c r="K46" s="160">
        <v>1942</v>
      </c>
      <c r="L46" s="160">
        <v>213</v>
      </c>
      <c r="M46" s="160">
        <v>7</v>
      </c>
      <c r="N46" s="160">
        <v>18.75</v>
      </c>
      <c r="O46" s="193">
        <v>8.1</v>
      </c>
      <c r="P46" s="160">
        <v>151.9</v>
      </c>
      <c r="Q46" s="160"/>
      <c r="R46" s="160"/>
      <c r="S46" s="157">
        <v>2006</v>
      </c>
      <c r="T46" s="332"/>
      <c r="U46" s="332"/>
      <c r="V46" s="332"/>
      <c r="W46" s="332"/>
      <c r="X46" s="332"/>
      <c r="Y46" s="332"/>
      <c r="Z46" s="160"/>
      <c r="AA46" s="157"/>
      <c r="AB46" s="157"/>
      <c r="AC46" s="170"/>
      <c r="AD46" s="332"/>
      <c r="AE46" s="332"/>
      <c r="AF46" s="332"/>
      <c r="AG46" s="332"/>
      <c r="AH46" s="332"/>
      <c r="AI46" s="332"/>
      <c r="AJ46" s="332"/>
      <c r="AK46" s="332"/>
      <c r="AL46" s="332"/>
      <c r="AM46" s="332"/>
      <c r="AN46" s="332"/>
      <c r="AO46" s="332"/>
      <c r="AP46" s="332"/>
      <c r="AQ46" s="332" t="s">
        <v>1392</v>
      </c>
    </row>
    <row r="47" spans="1:43" ht="25.35" hidden="1" customHeight="1">
      <c r="A47" s="163"/>
      <c r="B47" s="479"/>
      <c r="C47" s="157" t="s">
        <v>574</v>
      </c>
      <c r="D47" s="332"/>
      <c r="E47" s="157" t="s">
        <v>1393</v>
      </c>
      <c r="F47" s="157" t="s">
        <v>574</v>
      </c>
      <c r="G47" s="157"/>
      <c r="H47" s="157"/>
      <c r="I47" s="157" t="s">
        <v>574</v>
      </c>
      <c r="J47" s="160"/>
      <c r="K47" s="160">
        <v>426</v>
      </c>
      <c r="L47" s="160">
        <v>427</v>
      </c>
      <c r="M47" s="160">
        <v>16</v>
      </c>
      <c r="N47" s="160">
        <v>49</v>
      </c>
      <c r="O47" s="193">
        <v>17</v>
      </c>
      <c r="P47" s="160">
        <v>427</v>
      </c>
      <c r="Q47" s="160"/>
      <c r="R47" s="160"/>
      <c r="S47" s="157">
        <v>2012</v>
      </c>
      <c r="T47" s="332"/>
      <c r="U47" s="332"/>
      <c r="V47" s="332"/>
      <c r="W47" s="332"/>
      <c r="X47" s="332"/>
      <c r="Y47" s="332"/>
      <c r="Z47" s="160">
        <v>81</v>
      </c>
      <c r="AA47" s="157"/>
      <c r="AB47" s="157"/>
      <c r="AC47" s="170"/>
      <c r="AD47" s="332"/>
      <c r="AE47" s="332"/>
      <c r="AF47" s="332"/>
      <c r="AG47" s="332"/>
      <c r="AH47" s="332"/>
      <c r="AI47" s="332"/>
      <c r="AJ47" s="332"/>
      <c r="AK47" s="332"/>
      <c r="AL47" s="332"/>
      <c r="AM47" s="332"/>
      <c r="AN47" s="332"/>
      <c r="AO47" s="332"/>
      <c r="AP47" s="332"/>
      <c r="AQ47" s="332" t="s">
        <v>1394</v>
      </c>
    </row>
    <row r="48" spans="1:43" ht="25.35" hidden="1" customHeight="1">
      <c r="A48" s="163"/>
      <c r="B48" s="479"/>
      <c r="C48" s="157" t="s">
        <v>721</v>
      </c>
      <c r="D48" s="332" t="s">
        <v>1959</v>
      </c>
      <c r="E48" s="157" t="s">
        <v>9953</v>
      </c>
      <c r="F48" s="157" t="s">
        <v>721</v>
      </c>
      <c r="G48" s="157"/>
      <c r="H48" s="157"/>
      <c r="I48" s="157" t="s">
        <v>1960</v>
      </c>
      <c r="J48" s="160">
        <v>1380</v>
      </c>
      <c r="K48" s="160">
        <v>1380</v>
      </c>
      <c r="L48" s="160">
        <v>590.54</v>
      </c>
      <c r="M48" s="160">
        <v>7</v>
      </c>
      <c r="N48" s="160">
        <v>5.5</v>
      </c>
      <c r="O48" s="193">
        <v>25.75</v>
      </c>
      <c r="P48" s="160">
        <v>590.54</v>
      </c>
      <c r="Q48" s="160"/>
      <c r="R48" s="160"/>
      <c r="S48" s="157">
        <v>2003</v>
      </c>
      <c r="T48" s="332"/>
      <c r="U48" s="332"/>
      <c r="V48" s="332"/>
      <c r="W48" s="332"/>
      <c r="X48" s="332"/>
      <c r="Y48" s="332"/>
      <c r="Z48" s="160"/>
      <c r="AA48" s="157"/>
      <c r="AB48" s="157"/>
      <c r="AC48" s="170"/>
      <c r="AD48" s="332"/>
      <c r="AE48" s="332"/>
      <c r="AF48" s="332"/>
      <c r="AG48" s="332"/>
      <c r="AH48" s="332"/>
      <c r="AI48" s="332"/>
      <c r="AJ48" s="332"/>
      <c r="AK48" s="332"/>
      <c r="AL48" s="332"/>
      <c r="AM48" s="332"/>
      <c r="AN48" s="332"/>
      <c r="AO48" s="332"/>
      <c r="AP48" s="332"/>
      <c r="AQ48" s="332" t="s">
        <v>9954</v>
      </c>
    </row>
    <row r="49" spans="1:43" ht="25.35" hidden="1" customHeight="1">
      <c r="A49" s="163" t="s">
        <v>166</v>
      </c>
      <c r="B49" s="164"/>
      <c r="C49" s="157" t="s">
        <v>794</v>
      </c>
      <c r="D49" s="332"/>
      <c r="E49" s="157" t="s">
        <v>9955</v>
      </c>
      <c r="F49" s="157" t="s">
        <v>794</v>
      </c>
      <c r="G49" s="157"/>
      <c r="H49" s="157"/>
      <c r="I49" s="157" t="s">
        <v>794</v>
      </c>
      <c r="J49" s="160">
        <v>2818</v>
      </c>
      <c r="K49" s="160">
        <v>1539</v>
      </c>
      <c r="L49" s="160">
        <v>5720</v>
      </c>
      <c r="M49" s="160">
        <v>6</v>
      </c>
      <c r="N49" s="160">
        <v>9</v>
      </c>
      <c r="O49" s="193">
        <v>31</v>
      </c>
      <c r="P49" s="160">
        <v>279</v>
      </c>
      <c r="Q49" s="160"/>
      <c r="R49" s="160"/>
      <c r="S49" s="157">
        <v>2017</v>
      </c>
      <c r="T49" s="332"/>
      <c r="U49" s="332"/>
      <c r="V49" s="332"/>
      <c r="W49" s="332"/>
      <c r="X49" s="332"/>
      <c r="Y49" s="332"/>
      <c r="Z49" s="160"/>
      <c r="AA49" s="157"/>
      <c r="AB49" s="157"/>
      <c r="AC49" s="170"/>
      <c r="AD49" s="332"/>
      <c r="AE49" s="332"/>
      <c r="AF49" s="332"/>
      <c r="AG49" s="332"/>
      <c r="AH49" s="332"/>
      <c r="AI49" s="332"/>
      <c r="AJ49" s="332"/>
      <c r="AK49" s="332"/>
      <c r="AL49" s="332"/>
      <c r="AM49" s="332"/>
      <c r="AN49" s="332"/>
      <c r="AO49" s="332"/>
      <c r="AP49" s="332"/>
      <c r="AQ49" s="332" t="s">
        <v>9956</v>
      </c>
    </row>
    <row r="50" spans="1:43" ht="25.35" hidden="1" customHeight="1">
      <c r="A50" s="163"/>
      <c r="B50" s="198" t="s">
        <v>2528</v>
      </c>
      <c r="C50" s="157" t="s">
        <v>2499</v>
      </c>
      <c r="D50" s="165"/>
      <c r="E50" s="331">
        <f>COUNTA(E51:E54)</f>
        <v>4</v>
      </c>
      <c r="F50" s="157"/>
      <c r="G50" s="157"/>
      <c r="H50" s="204"/>
      <c r="I50" s="157"/>
      <c r="J50" s="160">
        <f>SUM(J51:J54)</f>
        <v>160634</v>
      </c>
      <c r="K50" s="160">
        <f>SUM(K51:K54)</f>
        <v>1243</v>
      </c>
      <c r="L50" s="160">
        <f>SUM(L51:L54)</f>
        <v>4288</v>
      </c>
      <c r="M50" s="160"/>
      <c r="N50" s="160"/>
      <c r="O50" s="160"/>
      <c r="P50" s="160"/>
      <c r="Q50" s="160"/>
      <c r="R50" s="473"/>
      <c r="S50" s="157"/>
      <c r="T50" s="165"/>
      <c r="U50" s="165"/>
      <c r="V50" s="165"/>
      <c r="W50" s="165"/>
      <c r="X50" s="165"/>
      <c r="Y50" s="165"/>
      <c r="Z50" s="160"/>
      <c r="AA50" s="157"/>
      <c r="AB50" s="157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422"/>
    </row>
    <row r="51" spans="1:43" ht="25.35" hidden="1" customHeight="1">
      <c r="A51" s="163"/>
      <c r="B51" s="164"/>
      <c r="C51" s="157" t="s">
        <v>787</v>
      </c>
      <c r="D51" s="165"/>
      <c r="E51" s="157" t="s">
        <v>2990</v>
      </c>
      <c r="F51" s="157" t="s">
        <v>787</v>
      </c>
      <c r="G51" s="157"/>
      <c r="H51" s="204"/>
      <c r="I51" s="157" t="s">
        <v>1119</v>
      </c>
      <c r="J51" s="160">
        <v>27069</v>
      </c>
      <c r="K51" s="160">
        <v>1243</v>
      </c>
      <c r="L51" s="160">
        <v>4288</v>
      </c>
      <c r="M51" s="160">
        <v>121</v>
      </c>
      <c r="N51" s="160">
        <v>100</v>
      </c>
      <c r="O51" s="160">
        <v>190</v>
      </c>
      <c r="P51" s="160">
        <v>4283</v>
      </c>
      <c r="Q51" s="160"/>
      <c r="R51" s="473"/>
      <c r="S51" s="157">
        <v>2009</v>
      </c>
      <c r="T51" s="165"/>
      <c r="U51" s="165"/>
      <c r="V51" s="165"/>
      <c r="W51" s="165"/>
      <c r="X51" s="165"/>
      <c r="Y51" s="165"/>
      <c r="Z51" s="160">
        <v>7000</v>
      </c>
      <c r="AA51" s="157"/>
      <c r="AB51" s="157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422"/>
    </row>
    <row r="52" spans="1:43" ht="25.35" hidden="1" customHeight="1">
      <c r="A52" s="163"/>
      <c r="B52" s="164"/>
      <c r="C52" s="157" t="s">
        <v>593</v>
      </c>
      <c r="D52" s="165"/>
      <c r="E52" s="157" t="s">
        <v>2991</v>
      </c>
      <c r="F52" s="157" t="s">
        <v>593</v>
      </c>
      <c r="G52" s="157"/>
      <c r="H52" s="204"/>
      <c r="I52" s="157" t="s">
        <v>2903</v>
      </c>
      <c r="J52" s="160"/>
      <c r="K52" s="160"/>
      <c r="L52" s="160"/>
      <c r="M52" s="160">
        <v>5</v>
      </c>
      <c r="N52" s="160">
        <v>18.7</v>
      </c>
      <c r="O52" s="160">
        <v>27.04</v>
      </c>
      <c r="P52" s="160">
        <v>420.91</v>
      </c>
      <c r="Q52" s="160"/>
      <c r="R52" s="473"/>
      <c r="S52" s="157">
        <v>2012</v>
      </c>
      <c r="T52" s="165"/>
      <c r="U52" s="165"/>
      <c r="V52" s="165"/>
      <c r="W52" s="165"/>
      <c r="X52" s="165"/>
      <c r="Y52" s="165"/>
      <c r="Z52" s="336"/>
      <c r="AA52" s="157"/>
      <c r="AB52" s="157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 t="s">
        <v>9228</v>
      </c>
    </row>
    <row r="53" spans="1:43" ht="25.35" hidden="1" customHeight="1">
      <c r="A53" s="163"/>
      <c r="B53" s="164"/>
      <c r="C53" s="157" t="s">
        <v>815</v>
      </c>
      <c r="D53" s="165"/>
      <c r="E53" s="157" t="s">
        <v>2992</v>
      </c>
      <c r="F53" s="157" t="s">
        <v>815</v>
      </c>
      <c r="G53" s="157"/>
      <c r="H53" s="204"/>
      <c r="I53" s="157" t="s">
        <v>815</v>
      </c>
      <c r="J53" s="160">
        <v>53249</v>
      </c>
      <c r="K53" s="160"/>
      <c r="L53" s="160"/>
      <c r="M53" s="160">
        <v>4</v>
      </c>
      <c r="N53" s="160">
        <v>10.7</v>
      </c>
      <c r="O53" s="160">
        <v>6.5</v>
      </c>
      <c r="P53" s="160">
        <v>70</v>
      </c>
      <c r="Q53" s="160"/>
      <c r="R53" s="473"/>
      <c r="S53" s="157">
        <v>2015</v>
      </c>
      <c r="T53" s="165"/>
      <c r="U53" s="165"/>
      <c r="V53" s="165"/>
      <c r="W53" s="165"/>
      <c r="X53" s="165"/>
      <c r="Y53" s="165"/>
      <c r="Z53" s="336">
        <v>90</v>
      </c>
      <c r="AA53" s="157"/>
      <c r="AB53" s="157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422"/>
    </row>
    <row r="54" spans="1:43" ht="25.35" hidden="1" customHeight="1">
      <c r="A54" s="163"/>
      <c r="B54" s="488"/>
      <c r="C54" s="170" t="s">
        <v>815</v>
      </c>
      <c r="D54" s="166"/>
      <c r="E54" s="182" t="s">
        <v>2993</v>
      </c>
      <c r="F54" s="166" t="s">
        <v>815</v>
      </c>
      <c r="G54" s="166"/>
      <c r="H54" s="166"/>
      <c r="I54" s="166" t="s">
        <v>815</v>
      </c>
      <c r="J54" s="167">
        <v>80316</v>
      </c>
      <c r="K54" s="167"/>
      <c r="L54" s="167"/>
      <c r="M54" s="167">
        <v>5</v>
      </c>
      <c r="N54" s="167">
        <v>12.8</v>
      </c>
      <c r="O54" s="167">
        <v>5.8</v>
      </c>
      <c r="P54" s="167">
        <v>74</v>
      </c>
      <c r="Q54" s="167"/>
      <c r="R54" s="167"/>
      <c r="S54" s="166">
        <v>2016</v>
      </c>
      <c r="T54" s="166"/>
      <c r="U54" s="166"/>
      <c r="V54" s="166"/>
      <c r="W54" s="166"/>
      <c r="X54" s="166"/>
      <c r="Y54" s="166"/>
      <c r="Z54" s="337">
        <v>119</v>
      </c>
      <c r="AA54" s="166"/>
      <c r="AB54" s="166"/>
      <c r="AC54" s="166"/>
      <c r="AD54" s="166"/>
      <c r="AE54" s="166"/>
      <c r="AF54" s="166"/>
      <c r="AG54" s="166"/>
      <c r="AH54" s="166"/>
      <c r="AI54" s="166"/>
      <c r="AJ54" s="166"/>
      <c r="AK54" s="166"/>
      <c r="AL54" s="166"/>
      <c r="AM54" s="166"/>
      <c r="AN54" s="166"/>
      <c r="AO54" s="166"/>
      <c r="AP54" s="166"/>
      <c r="AQ54" s="166"/>
    </row>
    <row r="55" spans="1:43" ht="25.35" hidden="1" customHeight="1">
      <c r="A55" s="163" t="s">
        <v>381</v>
      </c>
      <c r="B55" s="203" t="s">
        <v>2358</v>
      </c>
      <c r="C55" s="157" t="s">
        <v>2251</v>
      </c>
      <c r="D55" s="165"/>
      <c r="E55" s="331">
        <f>COUNTA(E56:E57)</f>
        <v>2</v>
      </c>
      <c r="F55" s="165"/>
      <c r="G55" s="165"/>
      <c r="H55" s="190"/>
      <c r="I55" s="165"/>
      <c r="J55" s="160">
        <f>SUM(J56:J57)</f>
        <v>0</v>
      </c>
      <c r="K55" s="160">
        <f>SUM(K56:K57)</f>
        <v>3390</v>
      </c>
      <c r="L55" s="160">
        <f>SUM(L56:L57)</f>
        <v>11434</v>
      </c>
      <c r="M55" s="160"/>
      <c r="N55" s="160"/>
      <c r="O55" s="160"/>
      <c r="P55" s="160"/>
      <c r="Q55" s="160"/>
      <c r="R55" s="160"/>
      <c r="S55" s="157"/>
      <c r="T55" s="165"/>
      <c r="U55" s="165"/>
      <c r="V55" s="165"/>
      <c r="W55" s="165"/>
      <c r="X55" s="165"/>
      <c r="Y55" s="165"/>
      <c r="Z55" s="160"/>
      <c r="AA55" s="157"/>
      <c r="AB55" s="157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</row>
    <row r="56" spans="1:43" ht="25.35" hidden="1" customHeight="1">
      <c r="A56" s="163"/>
      <c r="B56" s="164"/>
      <c r="C56" s="157" t="s">
        <v>10082</v>
      </c>
      <c r="D56" s="165" t="s">
        <v>3072</v>
      </c>
      <c r="E56" s="157" t="s">
        <v>10164</v>
      </c>
      <c r="F56" s="157" t="s">
        <v>588</v>
      </c>
      <c r="G56" s="157" t="s">
        <v>3163</v>
      </c>
      <c r="H56" s="186" t="s">
        <v>1446</v>
      </c>
      <c r="I56" s="157" t="s">
        <v>10165</v>
      </c>
      <c r="J56" s="489"/>
      <c r="K56" s="160">
        <v>767</v>
      </c>
      <c r="L56" s="160">
        <v>1572</v>
      </c>
      <c r="M56" s="160">
        <v>50</v>
      </c>
      <c r="N56" s="160">
        <v>75</v>
      </c>
      <c r="O56" s="160">
        <v>142</v>
      </c>
      <c r="P56" s="160">
        <v>9063</v>
      </c>
      <c r="Q56" s="160"/>
      <c r="R56" s="490"/>
      <c r="S56" s="157">
        <v>1996</v>
      </c>
      <c r="T56" s="165"/>
      <c r="U56" s="165" t="s">
        <v>10166</v>
      </c>
      <c r="V56" s="165"/>
      <c r="W56" s="165"/>
      <c r="X56" s="165"/>
      <c r="Y56" s="165"/>
      <c r="Z56" s="160">
        <v>2662</v>
      </c>
      <c r="AA56" s="157"/>
      <c r="AB56" s="157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 t="s">
        <v>3099</v>
      </c>
    </row>
    <row r="57" spans="1:43" ht="25.35" hidden="1" customHeight="1">
      <c r="A57" s="163"/>
      <c r="B57" s="164"/>
      <c r="C57" s="157" t="s">
        <v>10082</v>
      </c>
      <c r="D57" s="165" t="s">
        <v>3175</v>
      </c>
      <c r="E57" s="157" t="s">
        <v>10167</v>
      </c>
      <c r="F57" s="157" t="s">
        <v>588</v>
      </c>
      <c r="G57" s="157" t="s">
        <v>3163</v>
      </c>
      <c r="H57" s="186" t="s">
        <v>1446</v>
      </c>
      <c r="I57" s="157" t="s">
        <v>10168</v>
      </c>
      <c r="J57" s="489"/>
      <c r="K57" s="160">
        <v>2623</v>
      </c>
      <c r="L57" s="160">
        <v>9862</v>
      </c>
      <c r="M57" s="160">
        <v>120</v>
      </c>
      <c r="N57" s="160">
        <v>172</v>
      </c>
      <c r="O57" s="160">
        <v>225</v>
      </c>
      <c r="P57" s="160">
        <v>8100</v>
      </c>
      <c r="Q57" s="160"/>
      <c r="R57" s="160"/>
      <c r="S57" s="157">
        <v>2006</v>
      </c>
      <c r="T57" s="165"/>
      <c r="U57" s="165"/>
      <c r="V57" s="165"/>
      <c r="W57" s="165"/>
      <c r="X57" s="165"/>
      <c r="Y57" s="165"/>
      <c r="Z57" s="160">
        <v>10400</v>
      </c>
      <c r="AA57" s="157"/>
      <c r="AB57" s="157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 t="s">
        <v>3099</v>
      </c>
    </row>
    <row r="58" spans="1:43" ht="25.35" hidden="1" customHeight="1">
      <c r="A58" s="163"/>
      <c r="B58" s="198" t="s">
        <v>2509</v>
      </c>
      <c r="C58" s="157" t="s">
        <v>2251</v>
      </c>
      <c r="D58" s="165"/>
      <c r="E58" s="331">
        <f>COUNTA(E59:E67)</f>
        <v>9</v>
      </c>
      <c r="F58" s="165"/>
      <c r="G58" s="165"/>
      <c r="H58" s="491"/>
      <c r="I58" s="165"/>
      <c r="J58" s="160">
        <f>SUM(J59:J67)</f>
        <v>279274.2</v>
      </c>
      <c r="K58" s="160">
        <f t="shared" ref="K58:L58" si="0">SUM(K59:K67)</f>
        <v>13047.6</v>
      </c>
      <c r="L58" s="160">
        <f t="shared" si="0"/>
        <v>64456.77</v>
      </c>
      <c r="M58" s="160"/>
      <c r="N58" s="160"/>
      <c r="O58" s="160"/>
      <c r="P58" s="160"/>
      <c r="Q58" s="160"/>
      <c r="R58" s="160"/>
      <c r="S58" s="157"/>
      <c r="T58" s="165"/>
      <c r="U58" s="165"/>
      <c r="V58" s="165"/>
      <c r="W58" s="165"/>
      <c r="X58" s="165"/>
      <c r="Y58" s="165"/>
      <c r="Z58" s="160"/>
      <c r="AA58" s="157"/>
      <c r="AB58" s="157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</row>
    <row r="59" spans="1:43" ht="25.35" hidden="1" customHeight="1">
      <c r="A59" s="163"/>
      <c r="B59" s="164"/>
      <c r="C59" s="157" t="s">
        <v>3308</v>
      </c>
      <c r="D59" s="165" t="s">
        <v>13942</v>
      </c>
      <c r="E59" s="157" t="s">
        <v>14632</v>
      </c>
      <c r="F59" s="157" t="s">
        <v>3308</v>
      </c>
      <c r="G59" s="157"/>
      <c r="H59" s="157"/>
      <c r="I59" s="157" t="s">
        <v>10197</v>
      </c>
      <c r="J59" s="160">
        <v>40658</v>
      </c>
      <c r="K59" s="160">
        <v>1341</v>
      </c>
      <c r="L59" s="160">
        <v>2768</v>
      </c>
      <c r="M59" s="160">
        <v>62</v>
      </c>
      <c r="N59" s="160">
        <v>80</v>
      </c>
      <c r="O59" s="160">
        <v>200</v>
      </c>
      <c r="P59" s="160">
        <v>16000</v>
      </c>
      <c r="Q59" s="160">
        <v>9</v>
      </c>
      <c r="R59" s="160">
        <v>26786</v>
      </c>
      <c r="S59" s="157">
        <v>2005</v>
      </c>
      <c r="T59" s="421"/>
      <c r="U59" s="421"/>
      <c r="V59" s="421"/>
      <c r="W59" s="421"/>
      <c r="X59" s="421"/>
      <c r="Y59" s="421"/>
      <c r="Z59" s="199">
        <v>7821</v>
      </c>
      <c r="AA59" s="157"/>
      <c r="AB59" s="157"/>
      <c r="AC59" s="166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</row>
    <row r="60" spans="1:43" ht="25.35" hidden="1" customHeight="1">
      <c r="A60" s="163"/>
      <c r="B60" s="164"/>
      <c r="C60" s="157" t="s">
        <v>3308</v>
      </c>
      <c r="D60" s="165" t="s">
        <v>13942</v>
      </c>
      <c r="E60" s="157" t="s">
        <v>14633</v>
      </c>
      <c r="F60" s="157" t="s">
        <v>3308</v>
      </c>
      <c r="G60" s="157"/>
      <c r="H60" s="157"/>
      <c r="I60" s="157" t="s">
        <v>10197</v>
      </c>
      <c r="J60" s="160">
        <v>14369</v>
      </c>
      <c r="K60" s="160">
        <v>1137</v>
      </c>
      <c r="L60" s="160">
        <v>2983</v>
      </c>
      <c r="M60" s="160">
        <v>60</v>
      </c>
      <c r="N60" s="160">
        <v>78</v>
      </c>
      <c r="O60" s="160">
        <v>171</v>
      </c>
      <c r="P60" s="160">
        <v>13338</v>
      </c>
      <c r="Q60" s="160"/>
      <c r="R60" s="160"/>
      <c r="S60" s="157">
        <v>2011</v>
      </c>
      <c r="T60" s="421"/>
      <c r="U60" s="421"/>
      <c r="V60" s="421"/>
      <c r="W60" s="421"/>
      <c r="X60" s="421"/>
      <c r="Y60" s="421"/>
      <c r="Z60" s="199">
        <v>5870</v>
      </c>
      <c r="AA60" s="157"/>
      <c r="AB60" s="157"/>
      <c r="AC60" s="166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</row>
    <row r="61" spans="1:43" s="1319" customFormat="1" ht="25.35" hidden="1" customHeight="1">
      <c r="A61" s="163"/>
      <c r="B61" s="164"/>
      <c r="C61" s="1407" t="s">
        <v>3308</v>
      </c>
      <c r="D61" s="709" t="s">
        <v>16368</v>
      </c>
      <c r="E61" s="1407" t="s">
        <v>16369</v>
      </c>
      <c r="F61" s="1407" t="s">
        <v>3308</v>
      </c>
      <c r="G61" s="1407"/>
      <c r="H61" s="1407"/>
      <c r="I61" s="1407" t="s">
        <v>10197</v>
      </c>
      <c r="J61" s="1408">
        <v>8533</v>
      </c>
      <c r="K61" s="1408"/>
      <c r="L61" s="1408">
        <v>2294</v>
      </c>
      <c r="M61" s="1408">
        <v>9</v>
      </c>
      <c r="N61" s="1408"/>
      <c r="O61" s="1408"/>
      <c r="P61" s="1408"/>
      <c r="Q61" s="1408">
        <v>9</v>
      </c>
      <c r="R61" s="1408"/>
      <c r="S61" s="1407">
        <v>2018</v>
      </c>
      <c r="T61" s="1409"/>
      <c r="U61" s="1409"/>
      <c r="V61" s="1409"/>
      <c r="W61" s="1409"/>
      <c r="X61" s="1409"/>
      <c r="Y61" s="1409"/>
      <c r="Z61" s="708">
        <v>164</v>
      </c>
      <c r="AA61" s="1407"/>
      <c r="AB61" s="1407"/>
      <c r="AC61" s="1323"/>
      <c r="AD61" s="709"/>
      <c r="AE61" s="709"/>
      <c r="AF61" s="709"/>
      <c r="AG61" s="709"/>
      <c r="AH61" s="709"/>
      <c r="AI61" s="709"/>
      <c r="AJ61" s="709"/>
      <c r="AK61" s="709"/>
      <c r="AL61" s="709"/>
      <c r="AM61" s="709"/>
      <c r="AN61" s="709"/>
      <c r="AO61" s="709"/>
      <c r="AP61" s="709"/>
      <c r="AQ61" s="709" t="s">
        <v>3615</v>
      </c>
    </row>
    <row r="62" spans="1:43" ht="25.35" hidden="1" customHeight="1">
      <c r="A62" s="163"/>
      <c r="B62" s="479"/>
      <c r="C62" s="157" t="s">
        <v>3317</v>
      </c>
      <c r="D62" s="165" t="s">
        <v>14634</v>
      </c>
      <c r="E62" s="157" t="s">
        <v>4727</v>
      </c>
      <c r="F62" s="157" t="s">
        <v>3317</v>
      </c>
      <c r="G62" s="157"/>
      <c r="H62" s="157"/>
      <c r="I62" s="157" t="s">
        <v>4728</v>
      </c>
      <c r="J62" s="160">
        <v>487</v>
      </c>
      <c r="K62" s="160"/>
      <c r="L62" s="160">
        <v>486.85</v>
      </c>
      <c r="M62" s="160">
        <v>15</v>
      </c>
      <c r="N62" s="193">
        <v>6.7</v>
      </c>
      <c r="O62" s="160">
        <v>38</v>
      </c>
      <c r="P62" s="193">
        <v>254.6</v>
      </c>
      <c r="Q62" s="160"/>
      <c r="R62" s="160"/>
      <c r="S62" s="157">
        <v>2009</v>
      </c>
      <c r="T62" s="421"/>
      <c r="U62" s="421"/>
      <c r="V62" s="421"/>
      <c r="W62" s="421"/>
      <c r="X62" s="421"/>
      <c r="Y62" s="421"/>
      <c r="Z62" s="199"/>
      <c r="AA62" s="157"/>
      <c r="AB62" s="157"/>
      <c r="AC62" s="166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</row>
    <row r="63" spans="1:43" s="1319" customFormat="1" ht="25.35" hidden="1" customHeight="1">
      <c r="A63" s="163"/>
      <c r="B63" s="479"/>
      <c r="C63" s="1299" t="s">
        <v>3317</v>
      </c>
      <c r="D63" s="709" t="s">
        <v>14131</v>
      </c>
      <c r="E63" s="1299" t="s">
        <v>4729</v>
      </c>
      <c r="F63" s="1299" t="s">
        <v>3317</v>
      </c>
      <c r="G63" s="1299" t="s">
        <v>4728</v>
      </c>
      <c r="H63" s="1299">
        <v>5301.59</v>
      </c>
      <c r="I63" s="1299" t="s">
        <v>4728</v>
      </c>
      <c r="J63" s="1300">
        <v>122221.2</v>
      </c>
      <c r="K63" s="1300">
        <v>5301.59</v>
      </c>
      <c r="L63" s="1300">
        <v>33471.919999999998</v>
      </c>
      <c r="M63" s="1300">
        <v>11</v>
      </c>
      <c r="N63" s="193">
        <v>5.8</v>
      </c>
      <c r="O63" s="1300">
        <v>29.6</v>
      </c>
      <c r="P63" s="193">
        <v>648.75</v>
      </c>
      <c r="Q63" s="1300"/>
      <c r="R63" s="1300"/>
      <c r="S63" s="1299">
        <v>2016</v>
      </c>
      <c r="T63" s="1301">
        <v>79170</v>
      </c>
      <c r="U63" s="1301" t="s">
        <v>4730</v>
      </c>
      <c r="V63" s="1301"/>
      <c r="W63" s="1301"/>
      <c r="X63" s="1301"/>
      <c r="Y63" s="1301"/>
      <c r="Z63" s="708">
        <v>79170</v>
      </c>
      <c r="AA63" s="1299" t="s">
        <v>4730</v>
      </c>
      <c r="AB63" s="1299"/>
      <c r="AC63" s="1323"/>
      <c r="AD63" s="709"/>
      <c r="AE63" s="709"/>
      <c r="AF63" s="709"/>
      <c r="AG63" s="709"/>
      <c r="AH63" s="709"/>
      <c r="AI63" s="709"/>
      <c r="AJ63" s="709"/>
      <c r="AK63" s="709"/>
      <c r="AL63" s="709"/>
      <c r="AM63" s="709"/>
      <c r="AN63" s="709"/>
      <c r="AO63" s="709"/>
      <c r="AP63" s="709"/>
      <c r="AQ63" s="709" t="s">
        <v>4730</v>
      </c>
    </row>
    <row r="64" spans="1:43" ht="25.35" hidden="1" customHeight="1">
      <c r="A64" s="163"/>
      <c r="B64" s="164"/>
      <c r="C64" s="157" t="s">
        <v>3358</v>
      </c>
      <c r="D64" s="165" t="s">
        <v>14635</v>
      </c>
      <c r="E64" s="157" t="s">
        <v>4731</v>
      </c>
      <c r="F64" s="157" t="s">
        <v>3358</v>
      </c>
      <c r="G64" s="157"/>
      <c r="H64" s="157"/>
      <c r="I64" s="165" t="s">
        <v>3560</v>
      </c>
      <c r="J64" s="160">
        <v>11560</v>
      </c>
      <c r="K64" s="160">
        <v>1032</v>
      </c>
      <c r="L64" s="160">
        <v>3096</v>
      </c>
      <c r="M64" s="160">
        <v>96</v>
      </c>
      <c r="N64" s="160">
        <v>60</v>
      </c>
      <c r="O64" s="160">
        <v>170</v>
      </c>
      <c r="P64" s="160">
        <v>10200</v>
      </c>
      <c r="Q64" s="160"/>
      <c r="R64" s="160"/>
      <c r="S64" s="157">
        <v>2002</v>
      </c>
      <c r="T64" s="421"/>
      <c r="U64" s="421"/>
      <c r="V64" s="421"/>
      <c r="W64" s="421"/>
      <c r="X64" s="421"/>
      <c r="Y64" s="421"/>
      <c r="Z64" s="199">
        <v>4100</v>
      </c>
      <c r="AA64" s="157"/>
      <c r="AB64" s="157"/>
      <c r="AC64" s="492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</row>
    <row r="65" spans="1:43" ht="25.35" hidden="1" customHeight="1">
      <c r="A65" s="163"/>
      <c r="B65" s="164"/>
      <c r="C65" s="157" t="s">
        <v>3414</v>
      </c>
      <c r="D65" s="165" t="s">
        <v>14636</v>
      </c>
      <c r="E65" s="157" t="s">
        <v>4732</v>
      </c>
      <c r="F65" s="157" t="s">
        <v>3414</v>
      </c>
      <c r="G65" s="157"/>
      <c r="H65" s="204"/>
      <c r="I65" s="157" t="s">
        <v>10199</v>
      </c>
      <c r="J65" s="160">
        <v>3159</v>
      </c>
      <c r="K65" s="160">
        <v>3159</v>
      </c>
      <c r="L65" s="160">
        <v>17263</v>
      </c>
      <c r="M65" s="160">
        <v>78</v>
      </c>
      <c r="N65" s="160">
        <v>10</v>
      </c>
      <c r="O65" s="160">
        <v>72</v>
      </c>
      <c r="P65" s="160">
        <v>720</v>
      </c>
      <c r="Q65" s="160">
        <v>1</v>
      </c>
      <c r="R65" s="473">
        <v>45</v>
      </c>
      <c r="S65" s="157">
        <v>2000</v>
      </c>
      <c r="T65" s="421"/>
      <c r="U65" s="421"/>
      <c r="V65" s="421"/>
      <c r="W65" s="421"/>
      <c r="X65" s="421"/>
      <c r="Y65" s="421"/>
      <c r="Z65" s="199"/>
      <c r="AA65" s="157"/>
      <c r="AB65" s="157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422"/>
    </row>
    <row r="66" spans="1:43" ht="25.35" hidden="1" customHeight="1">
      <c r="A66" s="163"/>
      <c r="B66" s="164"/>
      <c r="C66" s="157" t="s">
        <v>3479</v>
      </c>
      <c r="D66" s="165" t="s">
        <v>14637</v>
      </c>
      <c r="E66" s="157" t="s">
        <v>14638</v>
      </c>
      <c r="F66" s="157" t="s">
        <v>3479</v>
      </c>
      <c r="G66" s="157"/>
      <c r="H66" s="204"/>
      <c r="I66" s="157" t="s">
        <v>3479</v>
      </c>
      <c r="J66" s="160">
        <v>59950</v>
      </c>
      <c r="K66" s="160">
        <v>398</v>
      </c>
      <c r="L66" s="160">
        <v>477</v>
      </c>
      <c r="M66" s="160">
        <v>8</v>
      </c>
      <c r="N66" s="160">
        <v>18</v>
      </c>
      <c r="O66" s="160">
        <v>22</v>
      </c>
      <c r="P66" s="160">
        <v>396</v>
      </c>
      <c r="Q66" s="160"/>
      <c r="R66" s="473"/>
      <c r="S66" s="157">
        <v>2015</v>
      </c>
      <c r="T66" s="165"/>
      <c r="U66" s="165"/>
      <c r="V66" s="165"/>
      <c r="W66" s="165"/>
      <c r="X66" s="165"/>
      <c r="Y66" s="165"/>
      <c r="Z66" s="160"/>
      <c r="AA66" s="157"/>
      <c r="AB66" s="157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422"/>
    </row>
    <row r="67" spans="1:43" ht="25.35" hidden="1" customHeight="1">
      <c r="A67" s="163"/>
      <c r="B67" s="164"/>
      <c r="C67" s="157" t="s">
        <v>3514</v>
      </c>
      <c r="D67" s="165" t="s">
        <v>14639</v>
      </c>
      <c r="E67" s="157" t="s">
        <v>4733</v>
      </c>
      <c r="F67" s="157" t="s">
        <v>3514</v>
      </c>
      <c r="G67" s="157"/>
      <c r="H67" s="204"/>
      <c r="I67" s="157" t="s">
        <v>299</v>
      </c>
      <c r="J67" s="160">
        <v>18337</v>
      </c>
      <c r="K67" s="160">
        <v>679.01</v>
      </c>
      <c r="L67" s="160">
        <v>1617</v>
      </c>
      <c r="M67" s="160">
        <v>40</v>
      </c>
      <c r="N67" s="160">
        <v>51</v>
      </c>
      <c r="O67" s="160">
        <v>180</v>
      </c>
      <c r="P67" s="160">
        <v>7700</v>
      </c>
      <c r="Q67" s="160"/>
      <c r="R67" s="473"/>
      <c r="S67" s="157">
        <v>2010</v>
      </c>
      <c r="T67" s="421"/>
      <c r="U67" s="421"/>
      <c r="V67" s="421"/>
      <c r="W67" s="421"/>
      <c r="X67" s="421"/>
      <c r="Y67" s="421"/>
      <c r="Z67" s="199">
        <v>4298</v>
      </c>
      <c r="AA67" s="157"/>
      <c r="AB67" s="157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422"/>
    </row>
    <row r="68" spans="1:43" ht="25.35" customHeight="1">
      <c r="A68" s="163"/>
      <c r="B68" s="198" t="s">
        <v>2510</v>
      </c>
      <c r="C68" s="157" t="s">
        <v>2251</v>
      </c>
      <c r="D68" s="157"/>
      <c r="E68" s="331">
        <f>COUNTA(E69:E77)</f>
        <v>9</v>
      </c>
      <c r="F68" s="157"/>
      <c r="G68" s="157"/>
      <c r="H68" s="204"/>
      <c r="I68" s="157"/>
      <c r="J68" s="160">
        <f>SUM(J69:J77)</f>
        <v>88575</v>
      </c>
      <c r="K68" s="160">
        <f t="shared" ref="K68:L68" si="1">SUM(K69:K77)</f>
        <v>3950.68</v>
      </c>
      <c r="L68" s="160">
        <f t="shared" si="1"/>
        <v>6698.72</v>
      </c>
      <c r="M68" s="160"/>
      <c r="N68" s="160"/>
      <c r="O68" s="160"/>
      <c r="P68" s="160"/>
      <c r="Q68" s="160"/>
      <c r="R68" s="160"/>
      <c r="S68" s="157"/>
      <c r="T68" s="165"/>
      <c r="U68" s="165"/>
      <c r="V68" s="165"/>
      <c r="W68" s="165"/>
      <c r="X68" s="165"/>
      <c r="Y68" s="165"/>
      <c r="Z68" s="160"/>
      <c r="AA68" s="157"/>
      <c r="AB68" s="157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</row>
    <row r="69" spans="1:43" ht="25.35" customHeight="1">
      <c r="A69" s="163"/>
      <c r="B69" s="670" t="s">
        <v>57</v>
      </c>
      <c r="C69" s="157" t="s">
        <v>638</v>
      </c>
      <c r="D69" s="157"/>
      <c r="E69" s="157" t="s">
        <v>12088</v>
      </c>
      <c r="F69" s="157" t="s">
        <v>638</v>
      </c>
      <c r="G69" s="157"/>
      <c r="H69" s="204"/>
      <c r="I69" s="157" t="s">
        <v>638</v>
      </c>
      <c r="J69" s="160">
        <v>5357</v>
      </c>
      <c r="K69" s="160">
        <v>189</v>
      </c>
      <c r="L69" s="160">
        <v>189</v>
      </c>
      <c r="M69" s="160">
        <v>6</v>
      </c>
      <c r="N69" s="160">
        <v>20</v>
      </c>
      <c r="O69" s="160">
        <v>10</v>
      </c>
      <c r="P69" s="160">
        <v>200</v>
      </c>
      <c r="Q69" s="160"/>
      <c r="R69" s="160"/>
      <c r="S69" s="157">
        <v>2005</v>
      </c>
      <c r="T69" s="165"/>
      <c r="U69" s="165"/>
      <c r="V69" s="165"/>
      <c r="W69" s="165"/>
      <c r="X69" s="165"/>
      <c r="Y69" s="165"/>
      <c r="Z69" s="160">
        <v>107</v>
      </c>
      <c r="AA69" s="157"/>
      <c r="AB69" s="157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 t="s">
        <v>944</v>
      </c>
    </row>
    <row r="70" spans="1:43" ht="25.35" customHeight="1">
      <c r="A70" s="163"/>
      <c r="B70" s="670" t="s">
        <v>57</v>
      </c>
      <c r="C70" s="157" t="s">
        <v>672</v>
      </c>
      <c r="D70" s="157" t="s">
        <v>12089</v>
      </c>
      <c r="E70" s="157" t="s">
        <v>12090</v>
      </c>
      <c r="F70" s="157" t="s">
        <v>672</v>
      </c>
      <c r="G70" s="157" t="s">
        <v>12091</v>
      </c>
      <c r="H70" s="204"/>
      <c r="I70" s="157" t="s">
        <v>16453</v>
      </c>
      <c r="J70" s="160">
        <v>22300</v>
      </c>
      <c r="K70" s="160">
        <v>1108</v>
      </c>
      <c r="L70" s="160">
        <v>1692</v>
      </c>
      <c r="M70" s="160">
        <v>40</v>
      </c>
      <c r="N70" s="160">
        <v>55</v>
      </c>
      <c r="O70" s="160">
        <v>250</v>
      </c>
      <c r="P70" s="160">
        <v>1692</v>
      </c>
      <c r="Q70" s="160"/>
      <c r="R70" s="160"/>
      <c r="S70" s="195">
        <v>2013</v>
      </c>
      <c r="T70" s="195">
        <v>4901</v>
      </c>
      <c r="U70" s="193" t="s">
        <v>6506</v>
      </c>
      <c r="V70" s="193"/>
      <c r="W70" s="193"/>
      <c r="X70" s="193"/>
      <c r="Y70" s="193"/>
      <c r="Z70" s="160">
        <v>4901</v>
      </c>
      <c r="AA70" s="193"/>
      <c r="AB70" s="193"/>
      <c r="AC70" s="193"/>
      <c r="AD70" s="193"/>
      <c r="AE70" s="193"/>
      <c r="AF70" s="193"/>
      <c r="AG70" s="193"/>
      <c r="AH70" s="193"/>
      <c r="AI70" s="193"/>
      <c r="AJ70" s="193"/>
      <c r="AK70" s="193"/>
      <c r="AL70" s="193"/>
      <c r="AM70" s="193"/>
      <c r="AN70" s="193"/>
      <c r="AO70" s="193"/>
      <c r="AP70" s="193"/>
      <c r="AQ70" s="193"/>
    </row>
    <row r="71" spans="1:43" ht="25.35" customHeight="1">
      <c r="A71" s="163"/>
      <c r="B71" s="670" t="s">
        <v>57</v>
      </c>
      <c r="C71" s="157" t="s">
        <v>1200</v>
      </c>
      <c r="D71" s="157" t="s">
        <v>12089</v>
      </c>
      <c r="E71" s="157" t="s">
        <v>12092</v>
      </c>
      <c r="F71" s="157" t="s">
        <v>1200</v>
      </c>
      <c r="G71" s="157" t="s">
        <v>12091</v>
      </c>
      <c r="H71" s="204"/>
      <c r="I71" s="157" t="s">
        <v>1200</v>
      </c>
      <c r="J71" s="160">
        <v>16896</v>
      </c>
      <c r="K71" s="160">
        <v>206</v>
      </c>
      <c r="L71" s="160">
        <v>206</v>
      </c>
      <c r="M71" s="160">
        <v>8</v>
      </c>
      <c r="N71" s="160">
        <v>20</v>
      </c>
      <c r="O71" s="160">
        <v>150</v>
      </c>
      <c r="P71" s="160">
        <v>3000</v>
      </c>
      <c r="Q71" s="160"/>
      <c r="R71" s="160"/>
      <c r="S71" s="195">
        <v>2000</v>
      </c>
      <c r="T71" s="195">
        <v>655</v>
      </c>
      <c r="U71" s="193"/>
      <c r="V71" s="193"/>
      <c r="W71" s="193"/>
      <c r="X71" s="193"/>
      <c r="Y71" s="193"/>
      <c r="Z71" s="160">
        <v>145</v>
      </c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</row>
    <row r="72" spans="1:43" ht="25.35" customHeight="1">
      <c r="A72" s="163"/>
      <c r="B72" s="670" t="s">
        <v>57</v>
      </c>
      <c r="C72" s="157" t="s">
        <v>1200</v>
      </c>
      <c r="D72" s="157"/>
      <c r="E72" s="157" t="s">
        <v>12093</v>
      </c>
      <c r="F72" s="157" t="s">
        <v>1200</v>
      </c>
      <c r="G72" s="157"/>
      <c r="H72" s="204"/>
      <c r="I72" s="157" t="s">
        <v>1200</v>
      </c>
      <c r="J72" s="160">
        <v>3865</v>
      </c>
      <c r="K72" s="160">
        <v>262</v>
      </c>
      <c r="L72" s="160">
        <v>302</v>
      </c>
      <c r="M72" s="160">
        <v>8</v>
      </c>
      <c r="N72" s="160">
        <v>20</v>
      </c>
      <c r="O72" s="160">
        <v>150</v>
      </c>
      <c r="P72" s="160">
        <v>3000</v>
      </c>
      <c r="Q72" s="160"/>
      <c r="R72" s="160"/>
      <c r="S72" s="195">
        <v>2009</v>
      </c>
      <c r="T72" s="195"/>
      <c r="U72" s="193"/>
      <c r="V72" s="193"/>
      <c r="W72" s="193"/>
      <c r="X72" s="193"/>
      <c r="Y72" s="193"/>
      <c r="Z72" s="160">
        <v>397</v>
      </c>
      <c r="AA72" s="193"/>
      <c r="AB72" s="193"/>
      <c r="AC72" s="193"/>
      <c r="AD72" s="193"/>
      <c r="AE72" s="193"/>
      <c r="AF72" s="193"/>
      <c r="AG72" s="193"/>
      <c r="AH72" s="193"/>
      <c r="AI72" s="193"/>
      <c r="AJ72" s="193"/>
      <c r="AK72" s="193"/>
      <c r="AL72" s="193"/>
      <c r="AM72" s="193"/>
      <c r="AN72" s="193"/>
      <c r="AO72" s="193"/>
      <c r="AP72" s="193"/>
      <c r="AQ72" s="193"/>
    </row>
    <row r="73" spans="1:43" ht="25.35" customHeight="1">
      <c r="A73" s="163"/>
      <c r="B73" s="670" t="s">
        <v>57</v>
      </c>
      <c r="C73" s="157" t="s">
        <v>1200</v>
      </c>
      <c r="D73" s="157"/>
      <c r="E73" s="157" t="s">
        <v>12094</v>
      </c>
      <c r="F73" s="157" t="s">
        <v>1200</v>
      </c>
      <c r="G73" s="157"/>
      <c r="H73" s="204"/>
      <c r="I73" s="157" t="s">
        <v>1200</v>
      </c>
      <c r="J73" s="160">
        <v>2963</v>
      </c>
      <c r="K73" s="160">
        <v>303</v>
      </c>
      <c r="L73" s="160">
        <v>1075</v>
      </c>
      <c r="M73" s="160">
        <v>22</v>
      </c>
      <c r="N73" s="160">
        <v>20</v>
      </c>
      <c r="O73" s="160">
        <v>150</v>
      </c>
      <c r="P73" s="160">
        <v>3000</v>
      </c>
      <c r="Q73" s="160"/>
      <c r="R73" s="160"/>
      <c r="S73" s="195">
        <v>2001</v>
      </c>
      <c r="T73" s="160"/>
      <c r="U73" s="193"/>
      <c r="V73" s="193"/>
      <c r="W73" s="193"/>
      <c r="X73" s="193"/>
      <c r="Y73" s="193"/>
      <c r="Z73" s="160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</row>
    <row r="74" spans="1:43" ht="25.35" customHeight="1">
      <c r="A74" s="163"/>
      <c r="B74" s="670" t="s">
        <v>57</v>
      </c>
      <c r="C74" s="481" t="s">
        <v>680</v>
      </c>
      <c r="D74" s="198"/>
      <c r="E74" s="493" t="s">
        <v>12095</v>
      </c>
      <c r="F74" s="481" t="s">
        <v>680</v>
      </c>
      <c r="G74" s="198"/>
      <c r="H74" s="482"/>
      <c r="I74" s="481" t="s">
        <v>680</v>
      </c>
      <c r="J74" s="335">
        <v>1740</v>
      </c>
      <c r="K74" s="335">
        <v>237</v>
      </c>
      <c r="L74" s="335">
        <v>237</v>
      </c>
      <c r="M74" s="335">
        <v>9</v>
      </c>
      <c r="N74" s="335">
        <v>20</v>
      </c>
      <c r="O74" s="335">
        <v>12</v>
      </c>
      <c r="P74" s="335">
        <v>240</v>
      </c>
      <c r="Q74" s="335"/>
      <c r="R74" s="335"/>
      <c r="S74" s="198">
        <v>2003</v>
      </c>
      <c r="T74" s="335"/>
      <c r="U74" s="494"/>
      <c r="V74" s="494"/>
      <c r="W74" s="494"/>
      <c r="X74" s="494"/>
      <c r="Y74" s="494"/>
      <c r="Z74" s="335">
        <v>191</v>
      </c>
      <c r="AA74" s="494"/>
      <c r="AB74" s="494"/>
      <c r="AC74" s="494"/>
      <c r="AD74" s="494"/>
      <c r="AE74" s="494"/>
      <c r="AF74" s="494"/>
      <c r="AG74" s="494"/>
      <c r="AH74" s="494"/>
      <c r="AI74" s="494"/>
      <c r="AJ74" s="494"/>
      <c r="AK74" s="494"/>
      <c r="AL74" s="494"/>
      <c r="AM74" s="494"/>
      <c r="AN74" s="494"/>
      <c r="AO74" s="494"/>
      <c r="AP74" s="494"/>
      <c r="AQ74" s="494"/>
    </row>
    <row r="75" spans="1:43" ht="25.35" customHeight="1">
      <c r="A75" s="163"/>
      <c r="B75" s="670" t="s">
        <v>57</v>
      </c>
      <c r="C75" s="157" t="s">
        <v>680</v>
      </c>
      <c r="D75" s="157"/>
      <c r="E75" s="157" t="s">
        <v>12096</v>
      </c>
      <c r="F75" s="157" t="s">
        <v>680</v>
      </c>
      <c r="G75" s="157"/>
      <c r="H75" s="204"/>
      <c r="I75" s="157" t="s">
        <v>12097</v>
      </c>
      <c r="J75" s="160">
        <v>8500</v>
      </c>
      <c r="K75" s="160">
        <v>464</v>
      </c>
      <c r="L75" s="160">
        <v>889</v>
      </c>
      <c r="M75" s="160">
        <v>30</v>
      </c>
      <c r="N75" s="160">
        <v>42</v>
      </c>
      <c r="O75" s="160">
        <v>160</v>
      </c>
      <c r="P75" s="160">
        <v>6720</v>
      </c>
      <c r="Q75" s="160"/>
      <c r="R75" s="160"/>
      <c r="S75" s="157">
        <v>2017</v>
      </c>
      <c r="T75" s="165"/>
      <c r="U75" s="165"/>
      <c r="V75" s="165"/>
      <c r="W75" s="165"/>
      <c r="X75" s="165"/>
      <c r="Y75" s="165"/>
      <c r="Z75" s="160">
        <v>2620</v>
      </c>
      <c r="AA75" s="157"/>
      <c r="AB75" s="157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</row>
    <row r="76" spans="1:43" ht="25.35" customHeight="1">
      <c r="A76" s="163"/>
      <c r="B76" s="670" t="s">
        <v>57</v>
      </c>
      <c r="C76" s="488" t="s">
        <v>683</v>
      </c>
      <c r="D76" s="488"/>
      <c r="E76" s="488" t="s">
        <v>13560</v>
      </c>
      <c r="F76" s="488" t="s">
        <v>683</v>
      </c>
      <c r="G76" s="488"/>
      <c r="H76" s="495"/>
      <c r="I76" s="488" t="s">
        <v>13561</v>
      </c>
      <c r="J76" s="708">
        <v>17783</v>
      </c>
      <c r="K76" s="708">
        <v>677</v>
      </c>
      <c r="L76" s="708">
        <v>1352</v>
      </c>
      <c r="M76" s="708">
        <v>30</v>
      </c>
      <c r="N76" s="708">
        <v>3.8</v>
      </c>
      <c r="O76" s="708">
        <v>4</v>
      </c>
      <c r="P76" s="708">
        <v>16</v>
      </c>
      <c r="Q76" s="708"/>
      <c r="R76" s="708"/>
      <c r="S76" s="488">
        <v>2019</v>
      </c>
      <c r="T76" s="1132"/>
      <c r="U76" s="1132"/>
      <c r="V76" s="1132"/>
      <c r="W76" s="1132"/>
      <c r="X76" s="1132"/>
      <c r="Y76" s="1132"/>
      <c r="Z76" s="708">
        <v>4967</v>
      </c>
      <c r="AA76" s="488"/>
      <c r="AB76" s="488"/>
      <c r="AC76" s="1132"/>
      <c r="AD76" s="1132"/>
      <c r="AE76" s="1132"/>
      <c r="AF76" s="1132"/>
      <c r="AG76" s="1132"/>
      <c r="AH76" s="1132"/>
      <c r="AI76" s="1132"/>
      <c r="AJ76" s="1132"/>
      <c r="AK76" s="1132"/>
      <c r="AL76" s="1132"/>
      <c r="AM76" s="1132"/>
      <c r="AN76" s="1132"/>
      <c r="AO76" s="1132"/>
      <c r="AP76" s="1132"/>
      <c r="AQ76" s="1132" t="s">
        <v>3615</v>
      </c>
    </row>
    <row r="77" spans="1:43" ht="25.35" customHeight="1">
      <c r="A77" s="283" t="s">
        <v>145</v>
      </c>
      <c r="B77" s="670" t="s">
        <v>57</v>
      </c>
      <c r="C77" s="488" t="s">
        <v>695</v>
      </c>
      <c r="D77" s="488" t="s">
        <v>12089</v>
      </c>
      <c r="E77" s="488" t="s">
        <v>12098</v>
      </c>
      <c r="F77" s="488" t="s">
        <v>695</v>
      </c>
      <c r="G77" s="488" t="s">
        <v>12091</v>
      </c>
      <c r="H77" s="495"/>
      <c r="I77" s="488" t="s">
        <v>695</v>
      </c>
      <c r="J77" s="199">
        <v>9171</v>
      </c>
      <c r="K77" s="199">
        <v>504.68</v>
      </c>
      <c r="L77" s="199">
        <v>756.72</v>
      </c>
      <c r="M77" s="199">
        <v>30</v>
      </c>
      <c r="N77" s="199">
        <v>38</v>
      </c>
      <c r="O77" s="199">
        <v>150</v>
      </c>
      <c r="P77" s="199">
        <v>5780</v>
      </c>
      <c r="Q77" s="199"/>
      <c r="R77" s="199"/>
      <c r="S77" s="496">
        <v>2001</v>
      </c>
      <c r="T77" s="199">
        <v>655</v>
      </c>
      <c r="U77" s="497"/>
      <c r="V77" s="497"/>
      <c r="W77" s="497"/>
      <c r="X77" s="497"/>
      <c r="Y77" s="497"/>
      <c r="Z77" s="199">
        <v>1155</v>
      </c>
      <c r="AA77" s="497"/>
      <c r="AB77" s="497"/>
      <c r="AC77" s="497"/>
      <c r="AD77" s="497"/>
      <c r="AE77" s="497"/>
      <c r="AF77" s="497"/>
      <c r="AG77" s="497"/>
      <c r="AH77" s="497"/>
      <c r="AI77" s="497"/>
      <c r="AJ77" s="497"/>
      <c r="AK77" s="497"/>
      <c r="AL77" s="497"/>
      <c r="AM77" s="497"/>
      <c r="AN77" s="497"/>
      <c r="AO77" s="497"/>
      <c r="AP77" s="497"/>
      <c r="AQ77" s="498"/>
    </row>
    <row r="78" spans="1:43" ht="25.35" hidden="1" customHeight="1">
      <c r="A78" s="283"/>
      <c r="B78" s="198" t="s">
        <v>2529</v>
      </c>
      <c r="C78" s="157" t="s">
        <v>2499</v>
      </c>
      <c r="D78" s="157"/>
      <c r="E78" s="331">
        <f>COUNTA(E79:E81)</f>
        <v>3</v>
      </c>
      <c r="F78" s="157"/>
      <c r="G78" s="157"/>
      <c r="H78" s="204"/>
      <c r="I78" s="157"/>
      <c r="J78" s="160">
        <f>SUM(J79:J81)</f>
        <v>19571</v>
      </c>
      <c r="K78" s="160">
        <f t="shared" ref="K78:L78" si="2">SUM(K79:K81)</f>
        <v>1263.5</v>
      </c>
      <c r="L78" s="160">
        <f t="shared" si="2"/>
        <v>4214.5</v>
      </c>
      <c r="M78" s="160"/>
      <c r="N78" s="160"/>
      <c r="O78" s="160"/>
      <c r="P78" s="160"/>
      <c r="Q78" s="160"/>
      <c r="R78" s="160"/>
      <c r="S78" s="195"/>
      <c r="T78" s="160"/>
      <c r="U78" s="193"/>
      <c r="V78" s="193"/>
      <c r="W78" s="193"/>
      <c r="X78" s="193"/>
      <c r="Y78" s="193"/>
      <c r="Z78" s="160"/>
      <c r="AA78" s="193"/>
      <c r="AB78" s="193"/>
      <c r="AC78" s="193"/>
      <c r="AD78" s="193"/>
      <c r="AE78" s="193"/>
      <c r="AF78" s="193"/>
      <c r="AG78" s="193"/>
      <c r="AH78" s="193"/>
      <c r="AI78" s="193"/>
      <c r="AJ78" s="193"/>
      <c r="AK78" s="193"/>
      <c r="AL78" s="193"/>
      <c r="AM78" s="193"/>
      <c r="AN78" s="193"/>
      <c r="AO78" s="193"/>
      <c r="AP78" s="193"/>
      <c r="AQ78" s="499"/>
    </row>
    <row r="79" spans="1:43" ht="25.35" hidden="1" customHeight="1">
      <c r="A79" s="283"/>
      <c r="B79" s="164"/>
      <c r="C79" s="157" t="s">
        <v>461</v>
      </c>
      <c r="D79" s="157"/>
      <c r="E79" s="157" t="s">
        <v>11185</v>
      </c>
      <c r="F79" s="157" t="s">
        <v>461</v>
      </c>
      <c r="G79" s="157"/>
      <c r="H79" s="157"/>
      <c r="I79" s="157" t="s">
        <v>11186</v>
      </c>
      <c r="J79" s="160">
        <v>9250</v>
      </c>
      <c r="K79" s="160">
        <v>472</v>
      </c>
      <c r="L79" s="160">
        <v>1067</v>
      </c>
      <c r="M79" s="160">
        <v>45</v>
      </c>
      <c r="N79" s="160">
        <v>37.5</v>
      </c>
      <c r="O79" s="160">
        <v>130</v>
      </c>
      <c r="P79" s="160">
        <v>3997</v>
      </c>
      <c r="Q79" s="160">
        <v>6</v>
      </c>
      <c r="R79" s="160">
        <v>4637</v>
      </c>
      <c r="S79" s="157">
        <v>2008</v>
      </c>
      <c r="T79" s="165"/>
      <c r="U79" s="165"/>
      <c r="V79" s="165"/>
      <c r="W79" s="165"/>
      <c r="X79" s="165"/>
      <c r="Y79" s="165"/>
      <c r="Z79" s="160"/>
      <c r="AA79" s="157"/>
      <c r="AB79" s="157"/>
      <c r="AC79" s="166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</row>
    <row r="80" spans="1:43" ht="25.35" hidden="1" customHeight="1">
      <c r="A80" s="283"/>
      <c r="B80" s="164"/>
      <c r="C80" s="157" t="s">
        <v>2052</v>
      </c>
      <c r="D80" s="157"/>
      <c r="E80" s="157" t="s">
        <v>2053</v>
      </c>
      <c r="F80" s="157" t="s">
        <v>2052</v>
      </c>
      <c r="G80" s="157"/>
      <c r="H80" s="157"/>
      <c r="I80" s="157" t="s">
        <v>2052</v>
      </c>
      <c r="J80" s="160">
        <v>984</v>
      </c>
      <c r="K80" s="160">
        <v>87.5</v>
      </c>
      <c r="L80" s="160">
        <v>87.5</v>
      </c>
      <c r="M80" s="160">
        <v>6</v>
      </c>
      <c r="N80" s="160">
        <v>18</v>
      </c>
      <c r="O80" s="160">
        <v>21</v>
      </c>
      <c r="P80" s="160">
        <v>378</v>
      </c>
      <c r="Q80" s="160"/>
      <c r="R80" s="160"/>
      <c r="S80" s="157">
        <v>2014</v>
      </c>
      <c r="T80" s="165"/>
      <c r="U80" s="165"/>
      <c r="V80" s="165"/>
      <c r="W80" s="165"/>
      <c r="X80" s="165"/>
      <c r="Y80" s="165"/>
      <c r="Z80" s="160">
        <v>70</v>
      </c>
      <c r="AA80" s="157"/>
      <c r="AB80" s="157"/>
      <c r="AC80" s="166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 t="s">
        <v>2054</v>
      </c>
    </row>
    <row r="81" spans="1:43" ht="25.35" hidden="1" customHeight="1">
      <c r="A81" s="283"/>
      <c r="B81" s="488"/>
      <c r="C81" s="157" t="s">
        <v>5240</v>
      </c>
      <c r="D81" s="157"/>
      <c r="E81" s="157" t="s">
        <v>11187</v>
      </c>
      <c r="F81" s="157" t="s">
        <v>5240</v>
      </c>
      <c r="G81" s="157"/>
      <c r="H81" s="204"/>
      <c r="I81" s="157" t="s">
        <v>11188</v>
      </c>
      <c r="J81" s="160">
        <v>9337</v>
      </c>
      <c r="K81" s="160">
        <v>704</v>
      </c>
      <c r="L81" s="160">
        <v>3060</v>
      </c>
      <c r="M81" s="160">
        <v>33</v>
      </c>
      <c r="N81" s="160"/>
      <c r="O81" s="160">
        <v>260</v>
      </c>
      <c r="P81" s="160"/>
      <c r="Q81" s="160"/>
      <c r="R81" s="160"/>
      <c r="S81" s="195">
        <v>2004</v>
      </c>
      <c r="T81" s="160"/>
      <c r="U81" s="193"/>
      <c r="V81" s="193"/>
      <c r="W81" s="193"/>
      <c r="X81" s="193"/>
      <c r="Y81" s="193"/>
      <c r="Z81" s="160"/>
      <c r="AA81" s="193"/>
      <c r="AB81" s="193"/>
      <c r="AC81" s="193"/>
      <c r="AD81" s="193"/>
      <c r="AE81" s="193"/>
      <c r="AF81" s="193"/>
      <c r="AG81" s="193"/>
      <c r="AH81" s="193"/>
      <c r="AI81" s="193"/>
      <c r="AJ81" s="193"/>
      <c r="AK81" s="193"/>
      <c r="AL81" s="193"/>
      <c r="AM81" s="193"/>
      <c r="AN81" s="193"/>
      <c r="AO81" s="193"/>
      <c r="AP81" s="193"/>
      <c r="AQ81" s="193"/>
    </row>
    <row r="82" spans="1:43" ht="25.35" hidden="1" customHeight="1">
      <c r="A82" s="163" t="s">
        <v>166</v>
      </c>
      <c r="B82" s="164" t="s">
        <v>2233</v>
      </c>
      <c r="C82" s="157" t="s">
        <v>2298</v>
      </c>
      <c r="D82" s="157"/>
      <c r="E82" s="331">
        <f>COUNTA(E83:E85)</f>
        <v>3</v>
      </c>
      <c r="F82" s="157"/>
      <c r="G82" s="157"/>
      <c r="H82" s="157"/>
      <c r="I82" s="157" t="s">
        <v>2236</v>
      </c>
      <c r="J82" s="160">
        <f>SUM(J83:J85)</f>
        <v>21790</v>
      </c>
      <c r="K82" s="160">
        <f t="shared" ref="K82:L82" si="3">SUM(K83:K85)</f>
        <v>14157.64</v>
      </c>
      <c r="L82" s="160">
        <f t="shared" si="3"/>
        <v>4646.09</v>
      </c>
      <c r="M82" s="160"/>
      <c r="N82" s="160"/>
      <c r="O82" s="160"/>
      <c r="P82" s="160"/>
      <c r="Q82" s="160"/>
      <c r="R82" s="160"/>
      <c r="S82" s="160"/>
      <c r="T82" s="160">
        <f t="shared" ref="T82:Y82" si="4">SUM(T83:T85)</f>
        <v>0</v>
      </c>
      <c r="U82" s="160">
        <f t="shared" si="4"/>
        <v>0</v>
      </c>
      <c r="V82" s="160">
        <f t="shared" si="4"/>
        <v>0</v>
      </c>
      <c r="W82" s="160">
        <f t="shared" si="4"/>
        <v>0</v>
      </c>
      <c r="X82" s="160">
        <f t="shared" si="4"/>
        <v>0</v>
      </c>
      <c r="Y82" s="160">
        <f t="shared" si="4"/>
        <v>0</v>
      </c>
      <c r="Z82" s="160"/>
      <c r="AA82" s="157"/>
      <c r="AB82" s="157"/>
      <c r="AC82" s="166"/>
      <c r="AD82" s="399"/>
      <c r="AE82" s="399"/>
      <c r="AF82" s="399"/>
      <c r="AG82" s="399"/>
      <c r="AH82" s="399"/>
      <c r="AI82" s="399"/>
      <c r="AJ82" s="399"/>
      <c r="AK82" s="399"/>
      <c r="AL82" s="399"/>
      <c r="AM82" s="399"/>
      <c r="AN82" s="399"/>
      <c r="AO82" s="399"/>
      <c r="AP82" s="399"/>
      <c r="AQ82" s="399"/>
    </row>
    <row r="83" spans="1:43" ht="25.35" hidden="1" customHeight="1">
      <c r="A83" s="163"/>
      <c r="B83" s="479"/>
      <c r="C83" s="157" t="s">
        <v>6166</v>
      </c>
      <c r="D83" s="157"/>
      <c r="E83" s="157" t="s">
        <v>12070</v>
      </c>
      <c r="F83" s="157" t="s">
        <v>6166</v>
      </c>
      <c r="G83" s="157"/>
      <c r="H83" s="157"/>
      <c r="I83" s="157" t="s">
        <v>6169</v>
      </c>
      <c r="J83" s="160">
        <v>10493</v>
      </c>
      <c r="K83" s="160">
        <v>10492.64</v>
      </c>
      <c r="L83" s="160">
        <v>694.09</v>
      </c>
      <c r="M83" s="160">
        <v>11</v>
      </c>
      <c r="N83" s="160">
        <v>29.04</v>
      </c>
      <c r="O83" s="160">
        <v>4.0780000000000003</v>
      </c>
      <c r="P83" s="160">
        <v>138.72</v>
      </c>
      <c r="Q83" s="160">
        <v>1</v>
      </c>
      <c r="R83" s="160">
        <v>28.46</v>
      </c>
      <c r="S83" s="157">
        <v>2009</v>
      </c>
      <c r="T83" s="500"/>
      <c r="U83" s="500"/>
      <c r="V83" s="500"/>
      <c r="W83" s="500"/>
      <c r="X83" s="500"/>
      <c r="Y83" s="500"/>
      <c r="Z83" s="199">
        <v>235</v>
      </c>
      <c r="AA83" s="157"/>
      <c r="AB83" s="157"/>
      <c r="AC83" s="166"/>
      <c r="AD83" s="399"/>
      <c r="AE83" s="399"/>
      <c r="AF83" s="399"/>
      <c r="AG83" s="399"/>
      <c r="AH83" s="399"/>
      <c r="AI83" s="399"/>
      <c r="AJ83" s="399"/>
      <c r="AK83" s="399"/>
      <c r="AL83" s="399"/>
      <c r="AM83" s="399"/>
      <c r="AN83" s="399"/>
      <c r="AO83" s="399"/>
      <c r="AP83" s="399"/>
      <c r="AQ83" s="399"/>
    </row>
    <row r="84" spans="1:43" ht="25.35" hidden="1" customHeight="1">
      <c r="A84" s="163"/>
      <c r="B84" s="479"/>
      <c r="C84" s="157" t="s">
        <v>6166</v>
      </c>
      <c r="D84" s="157"/>
      <c r="E84" s="157" t="s">
        <v>12071</v>
      </c>
      <c r="F84" s="157" t="s">
        <v>6166</v>
      </c>
      <c r="G84" s="157"/>
      <c r="H84" s="157"/>
      <c r="I84" s="157" t="s">
        <v>6169</v>
      </c>
      <c r="J84" s="160">
        <v>3025</v>
      </c>
      <c r="K84" s="160">
        <v>3025</v>
      </c>
      <c r="L84" s="160">
        <v>3025</v>
      </c>
      <c r="M84" s="160">
        <v>18</v>
      </c>
      <c r="N84" s="160">
        <v>50</v>
      </c>
      <c r="O84" s="160">
        <v>120</v>
      </c>
      <c r="P84" s="160">
        <v>3025</v>
      </c>
      <c r="Q84" s="160"/>
      <c r="R84" s="160"/>
      <c r="S84" s="157">
        <v>2011</v>
      </c>
      <c r="T84" s="500"/>
      <c r="U84" s="500"/>
      <c r="V84" s="500"/>
      <c r="W84" s="500"/>
      <c r="X84" s="500"/>
      <c r="Y84" s="500"/>
      <c r="Z84" s="199">
        <v>120</v>
      </c>
      <c r="AA84" s="157"/>
      <c r="AB84" s="157"/>
      <c r="AC84" s="166"/>
      <c r="AD84" s="399"/>
      <c r="AE84" s="399"/>
      <c r="AF84" s="399"/>
      <c r="AG84" s="399"/>
      <c r="AH84" s="399"/>
      <c r="AI84" s="399"/>
      <c r="AJ84" s="399"/>
      <c r="AK84" s="399"/>
      <c r="AL84" s="399"/>
      <c r="AM84" s="399"/>
      <c r="AN84" s="399"/>
      <c r="AO84" s="399"/>
      <c r="AP84" s="399"/>
      <c r="AQ84" s="399"/>
    </row>
    <row r="85" spans="1:43" ht="25.35" hidden="1" customHeight="1">
      <c r="A85" s="163"/>
      <c r="B85" s="164"/>
      <c r="C85" s="157" t="s">
        <v>353</v>
      </c>
      <c r="D85" s="157"/>
      <c r="E85" s="157" t="s">
        <v>12072</v>
      </c>
      <c r="F85" s="157" t="s">
        <v>353</v>
      </c>
      <c r="G85" s="157"/>
      <c r="H85" s="157"/>
      <c r="I85" s="157" t="s">
        <v>353</v>
      </c>
      <c r="J85" s="160">
        <v>8272</v>
      </c>
      <c r="K85" s="160">
        <v>640</v>
      </c>
      <c r="L85" s="160">
        <v>927</v>
      </c>
      <c r="M85" s="160">
        <v>18</v>
      </c>
      <c r="N85" s="160">
        <v>45</v>
      </c>
      <c r="O85" s="160">
        <v>150</v>
      </c>
      <c r="P85" s="160">
        <v>6750</v>
      </c>
      <c r="Q85" s="160"/>
      <c r="R85" s="160"/>
      <c r="S85" s="157">
        <v>2017</v>
      </c>
      <c r="T85" s="500"/>
      <c r="U85" s="500"/>
      <c r="V85" s="500"/>
      <c r="W85" s="500"/>
      <c r="X85" s="500"/>
      <c r="Y85" s="500"/>
      <c r="Z85" s="199">
        <v>3230</v>
      </c>
      <c r="AA85" s="157"/>
      <c r="AB85" s="157"/>
      <c r="AC85" s="166"/>
      <c r="AD85" s="399"/>
      <c r="AE85" s="399"/>
      <c r="AF85" s="399"/>
      <c r="AG85" s="399"/>
      <c r="AH85" s="399"/>
      <c r="AI85" s="399"/>
      <c r="AJ85" s="399"/>
      <c r="AK85" s="399"/>
      <c r="AL85" s="399"/>
      <c r="AM85" s="399"/>
      <c r="AN85" s="399"/>
      <c r="AO85" s="399"/>
      <c r="AP85" s="399"/>
      <c r="AQ85" s="399"/>
    </row>
    <row r="86" spans="1:43" ht="25.35" hidden="1" customHeight="1">
      <c r="A86" s="163"/>
      <c r="B86" s="198" t="s">
        <v>2237</v>
      </c>
      <c r="C86" s="157" t="s">
        <v>2298</v>
      </c>
      <c r="D86" s="165"/>
      <c r="E86" s="331">
        <f>COUNTA(E87:E90)</f>
        <v>4</v>
      </c>
      <c r="F86" s="165"/>
      <c r="G86" s="165"/>
      <c r="H86" s="165"/>
      <c r="I86" s="165"/>
      <c r="J86" s="160">
        <f>SUM(J87:J90)</f>
        <v>27349.7</v>
      </c>
      <c r="K86" s="160">
        <f>SUM(K87:K90)</f>
        <v>843.26</v>
      </c>
      <c r="L86" s="160">
        <f>SUM(L87:L90)</f>
        <v>3563.96</v>
      </c>
      <c r="M86" s="160"/>
      <c r="N86" s="160"/>
      <c r="O86" s="160"/>
      <c r="P86" s="160"/>
      <c r="Q86" s="160"/>
      <c r="R86" s="160"/>
      <c r="S86" s="157"/>
      <c r="T86" s="421"/>
      <c r="U86" s="421"/>
      <c r="V86" s="421"/>
      <c r="W86" s="421"/>
      <c r="X86" s="421"/>
      <c r="Y86" s="421"/>
      <c r="Z86" s="421"/>
      <c r="AA86" s="157"/>
      <c r="AB86" s="157"/>
      <c r="AC86" s="166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</row>
    <row r="87" spans="1:43" ht="25.35" hidden="1" customHeight="1">
      <c r="A87" s="163"/>
      <c r="B87" s="479"/>
      <c r="C87" s="157" t="s">
        <v>6760</v>
      </c>
      <c r="D87" s="165" t="s">
        <v>12060</v>
      </c>
      <c r="E87" s="157" t="s">
        <v>12061</v>
      </c>
      <c r="F87" s="157" t="s">
        <v>6760</v>
      </c>
      <c r="G87" s="157" t="s">
        <v>12062</v>
      </c>
      <c r="H87" s="204"/>
      <c r="I87" s="157" t="s">
        <v>12063</v>
      </c>
      <c r="J87" s="160">
        <v>8145.7</v>
      </c>
      <c r="K87" s="160">
        <v>475.26</v>
      </c>
      <c r="L87" s="160">
        <v>903.96</v>
      </c>
      <c r="M87" s="160">
        <v>26</v>
      </c>
      <c r="N87" s="160">
        <v>50</v>
      </c>
      <c r="O87" s="160">
        <v>170</v>
      </c>
      <c r="P87" s="160">
        <v>6759</v>
      </c>
      <c r="Q87" s="160"/>
      <c r="R87" s="160"/>
      <c r="S87" s="157">
        <v>2000</v>
      </c>
      <c r="T87" s="165"/>
      <c r="U87" s="165"/>
      <c r="V87" s="165"/>
      <c r="W87" s="165"/>
      <c r="X87" s="165">
        <v>161</v>
      </c>
      <c r="Y87" s="165" t="s">
        <v>12054</v>
      </c>
      <c r="Z87" s="160">
        <v>969</v>
      </c>
      <c r="AA87" s="157"/>
      <c r="AB87" s="157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</row>
    <row r="88" spans="1:43" ht="25.35" hidden="1" customHeight="1">
      <c r="A88" s="163"/>
      <c r="B88" s="479"/>
      <c r="C88" s="189" t="s">
        <v>6779</v>
      </c>
      <c r="D88" s="189"/>
      <c r="E88" s="189" t="s">
        <v>12064</v>
      </c>
      <c r="F88" s="189" t="s">
        <v>6779</v>
      </c>
      <c r="G88" s="189"/>
      <c r="H88" s="189"/>
      <c r="I88" s="189" t="s">
        <v>6779</v>
      </c>
      <c r="J88" s="501">
        <v>4588</v>
      </c>
      <c r="K88" s="335">
        <v>68</v>
      </c>
      <c r="L88" s="335">
        <v>68</v>
      </c>
      <c r="M88" s="404">
        <v>0</v>
      </c>
      <c r="N88" s="404">
        <v>50</v>
      </c>
      <c r="O88" s="404">
        <v>80</v>
      </c>
      <c r="P88" s="335">
        <v>3856</v>
      </c>
      <c r="Q88" s="189">
        <v>0</v>
      </c>
      <c r="R88" s="189">
        <v>0</v>
      </c>
      <c r="S88" s="189">
        <v>2011</v>
      </c>
      <c r="T88" s="189"/>
      <c r="U88" s="189"/>
      <c r="V88" s="502"/>
      <c r="W88" s="502"/>
      <c r="X88" s="502"/>
      <c r="Y88" s="502"/>
      <c r="Z88" s="189">
        <v>340</v>
      </c>
      <c r="AA88" s="157"/>
      <c r="AB88" s="157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 t="s">
        <v>12065</v>
      </c>
    </row>
    <row r="89" spans="1:43" ht="25.35" hidden="1" customHeight="1">
      <c r="A89" s="163"/>
      <c r="B89" s="164"/>
      <c r="C89" s="157" t="s">
        <v>6813</v>
      </c>
      <c r="D89" s="165" t="s">
        <v>12060</v>
      </c>
      <c r="E89" s="157" t="s">
        <v>12066</v>
      </c>
      <c r="F89" s="157" t="s">
        <v>6813</v>
      </c>
      <c r="G89" s="157" t="s">
        <v>12062</v>
      </c>
      <c r="H89" s="204"/>
      <c r="I89" s="157" t="s">
        <v>6813</v>
      </c>
      <c r="J89" s="160">
        <v>6938</v>
      </c>
      <c r="K89" s="160" t="s">
        <v>12067</v>
      </c>
      <c r="L89" s="160">
        <v>2292</v>
      </c>
      <c r="M89" s="160">
        <v>60</v>
      </c>
      <c r="N89" s="160">
        <v>53.6</v>
      </c>
      <c r="O89" s="160">
        <v>166</v>
      </c>
      <c r="P89" s="160">
        <v>6938</v>
      </c>
      <c r="Q89" s="160"/>
      <c r="R89" s="160"/>
      <c r="S89" s="157">
        <v>2012</v>
      </c>
      <c r="T89" s="165"/>
      <c r="U89" s="165"/>
      <c r="V89" s="165"/>
      <c r="W89" s="165"/>
      <c r="X89" s="165">
        <v>161</v>
      </c>
      <c r="Y89" s="165" t="s">
        <v>12054</v>
      </c>
      <c r="Z89" s="160">
        <v>4900</v>
      </c>
      <c r="AA89" s="157"/>
      <c r="AB89" s="157"/>
      <c r="AC89" s="16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</row>
    <row r="90" spans="1:43" ht="25.35" hidden="1" customHeight="1">
      <c r="A90" s="163"/>
      <c r="B90" s="164"/>
      <c r="C90" s="189" t="s">
        <v>6815</v>
      </c>
      <c r="D90" s="189"/>
      <c r="E90" s="189" t="s">
        <v>12068</v>
      </c>
      <c r="F90" s="189" t="s">
        <v>6815</v>
      </c>
      <c r="G90" s="189"/>
      <c r="H90" s="189"/>
      <c r="I90" s="189" t="s">
        <v>12069</v>
      </c>
      <c r="J90" s="501">
        <v>7678</v>
      </c>
      <c r="K90" s="335">
        <v>300</v>
      </c>
      <c r="L90" s="335">
        <v>300</v>
      </c>
      <c r="M90" s="404">
        <v>20</v>
      </c>
      <c r="N90" s="404">
        <v>60</v>
      </c>
      <c r="O90" s="404">
        <v>150</v>
      </c>
      <c r="P90" s="335">
        <v>7205</v>
      </c>
      <c r="Q90" s="189"/>
      <c r="R90" s="189"/>
      <c r="S90" s="189">
        <v>2009</v>
      </c>
      <c r="T90" s="189"/>
      <c r="U90" s="189"/>
      <c r="V90" s="189"/>
      <c r="W90" s="189"/>
      <c r="X90" s="189"/>
      <c r="Y90" s="189"/>
      <c r="Z90" s="189">
        <v>464</v>
      </c>
      <c r="AA90" s="157"/>
      <c r="AB90" s="157"/>
      <c r="AC90" s="165"/>
      <c r="AD90" s="165"/>
      <c r="AE90" s="165"/>
      <c r="AF90" s="165"/>
      <c r="AG90" s="165"/>
      <c r="AH90" s="165"/>
      <c r="AI90" s="165"/>
      <c r="AJ90" s="165"/>
      <c r="AK90" s="165"/>
      <c r="AL90" s="165"/>
      <c r="AM90" s="165"/>
      <c r="AN90" s="165"/>
      <c r="AO90" s="165"/>
      <c r="AP90" s="165"/>
      <c r="AQ90" s="165"/>
    </row>
    <row r="91" spans="1:43" ht="25.35" hidden="1" customHeight="1">
      <c r="A91" s="163"/>
      <c r="B91" s="198" t="s">
        <v>2392</v>
      </c>
      <c r="C91" s="503" t="s">
        <v>2298</v>
      </c>
      <c r="D91" s="165"/>
      <c r="E91" s="331">
        <f>COUNTA(E92:E96)</f>
        <v>5</v>
      </c>
      <c r="F91" s="160"/>
      <c r="G91" s="160">
        <f>SUM(G94:G95)</f>
        <v>0</v>
      </c>
      <c r="H91" s="160">
        <f>SUM(H94:H95)</f>
        <v>0</v>
      </c>
      <c r="I91" s="165"/>
      <c r="J91" s="167">
        <f>SUM(J92:J96)</f>
        <v>34778</v>
      </c>
      <c r="K91" s="167">
        <f>SUM(K92:K96)</f>
        <v>3157.31</v>
      </c>
      <c r="L91" s="167">
        <f>SUM(L92:L96)</f>
        <v>9410.31</v>
      </c>
      <c r="M91" s="160"/>
      <c r="N91" s="160"/>
      <c r="O91" s="160"/>
      <c r="P91" s="160"/>
      <c r="Q91" s="160"/>
      <c r="R91" s="165"/>
      <c r="S91" s="195"/>
      <c r="T91" s="160"/>
      <c r="U91" s="165"/>
      <c r="V91" s="504"/>
      <c r="W91" s="504"/>
      <c r="X91" s="504"/>
      <c r="Y91" s="504"/>
      <c r="Z91" s="429"/>
      <c r="AA91" s="429"/>
      <c r="AB91" s="429"/>
      <c r="AC91" s="429"/>
      <c r="AD91" s="429"/>
      <c r="AE91" s="429"/>
      <c r="AF91" s="429"/>
      <c r="AG91" s="429"/>
      <c r="AH91" s="429"/>
      <c r="AI91" s="429"/>
      <c r="AJ91" s="429"/>
      <c r="AK91" s="429"/>
      <c r="AL91" s="429"/>
      <c r="AM91" s="429"/>
      <c r="AN91" s="429"/>
      <c r="AO91" s="429"/>
      <c r="AP91" s="429"/>
      <c r="AQ91" s="429"/>
    </row>
    <row r="92" spans="1:43" ht="25.35" hidden="1" customHeight="1">
      <c r="A92" s="163"/>
      <c r="B92" s="479"/>
      <c r="C92" s="170" t="s">
        <v>7413</v>
      </c>
      <c r="D92" s="166"/>
      <c r="E92" s="182" t="s">
        <v>12082</v>
      </c>
      <c r="F92" s="166" t="s">
        <v>7413</v>
      </c>
      <c r="G92" s="166"/>
      <c r="H92" s="166"/>
      <c r="I92" s="166" t="s">
        <v>7413</v>
      </c>
      <c r="J92" s="167">
        <v>600</v>
      </c>
      <c r="K92" s="167"/>
      <c r="L92" s="167"/>
      <c r="M92" s="167">
        <v>5</v>
      </c>
      <c r="N92" s="167">
        <v>15</v>
      </c>
      <c r="O92" s="167">
        <v>40</v>
      </c>
      <c r="P92" s="167">
        <v>600</v>
      </c>
      <c r="Q92" s="167"/>
      <c r="R92" s="167"/>
      <c r="S92" s="166">
        <v>2010</v>
      </c>
      <c r="T92" s="166"/>
      <c r="U92" s="166"/>
      <c r="V92" s="166"/>
      <c r="W92" s="166"/>
      <c r="X92" s="166"/>
      <c r="Y92" s="166"/>
      <c r="Z92" s="167">
        <v>30</v>
      </c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 t="s">
        <v>12083</v>
      </c>
    </row>
    <row r="93" spans="1:43" s="1319" customFormat="1" ht="25.35" hidden="1" customHeight="1">
      <c r="A93" s="163"/>
      <c r="B93" s="479"/>
      <c r="C93" s="1324" t="s">
        <v>7413</v>
      </c>
      <c r="D93" s="1323"/>
      <c r="E93" s="182" t="s">
        <v>12084</v>
      </c>
      <c r="F93" s="1323" t="s">
        <v>7413</v>
      </c>
      <c r="G93" s="1323"/>
      <c r="H93" s="1323"/>
      <c r="I93" s="1323" t="s">
        <v>7413</v>
      </c>
      <c r="J93" s="167">
        <v>609</v>
      </c>
      <c r="K93" s="167"/>
      <c r="L93" s="167"/>
      <c r="M93" s="167">
        <v>6</v>
      </c>
      <c r="N93" s="167">
        <v>20</v>
      </c>
      <c r="O93" s="167">
        <v>50</v>
      </c>
      <c r="P93" s="167">
        <v>608</v>
      </c>
      <c r="Q93" s="167"/>
      <c r="R93" s="167"/>
      <c r="S93" s="1323">
        <v>2012</v>
      </c>
      <c r="T93" s="507"/>
      <c r="U93" s="507"/>
      <c r="V93" s="507"/>
      <c r="W93" s="507"/>
      <c r="X93" s="507"/>
      <c r="Y93" s="507"/>
      <c r="Z93" s="200">
        <v>28</v>
      </c>
      <c r="AA93" s="507"/>
      <c r="AB93" s="507"/>
      <c r="AC93" s="507"/>
      <c r="AD93" s="507"/>
      <c r="AE93" s="507"/>
      <c r="AF93" s="507"/>
      <c r="AG93" s="507"/>
      <c r="AH93" s="507"/>
      <c r="AI93" s="507"/>
      <c r="AJ93" s="507"/>
      <c r="AK93" s="507"/>
      <c r="AL93" s="507"/>
      <c r="AM93" s="507"/>
      <c r="AN93" s="507"/>
      <c r="AO93" s="507"/>
      <c r="AP93" s="507"/>
      <c r="AQ93" s="507" t="s">
        <v>12085</v>
      </c>
    </row>
    <row r="94" spans="1:43" ht="25.35" hidden="1" customHeight="1">
      <c r="A94" s="163"/>
      <c r="B94" s="505"/>
      <c r="C94" s="157" t="s">
        <v>7458</v>
      </c>
      <c r="D94" s="165"/>
      <c r="E94" s="157" t="s">
        <v>12086</v>
      </c>
      <c r="F94" s="157" t="s">
        <v>7458</v>
      </c>
      <c r="G94" s="157"/>
      <c r="H94" s="157"/>
      <c r="I94" s="157" t="s">
        <v>16856</v>
      </c>
      <c r="J94" s="160">
        <v>16267</v>
      </c>
      <c r="K94" s="160">
        <v>465</v>
      </c>
      <c r="L94" s="160">
        <v>1423</v>
      </c>
      <c r="M94" s="160">
        <v>42</v>
      </c>
      <c r="N94" s="160">
        <v>36</v>
      </c>
      <c r="O94" s="160">
        <v>180</v>
      </c>
      <c r="P94" s="160">
        <v>6480</v>
      </c>
      <c r="Q94" s="160"/>
      <c r="R94" s="160"/>
      <c r="S94" s="157">
        <v>2009</v>
      </c>
      <c r="T94" s="421"/>
      <c r="U94" s="421"/>
      <c r="V94" s="421"/>
      <c r="W94" s="421"/>
      <c r="X94" s="421"/>
      <c r="Y94" s="421"/>
      <c r="Z94" s="506">
        <v>3405</v>
      </c>
      <c r="AA94" s="488"/>
      <c r="AB94" s="488"/>
      <c r="AC94" s="507"/>
      <c r="AD94" s="421"/>
      <c r="AE94" s="421"/>
      <c r="AF94" s="421"/>
      <c r="AG94" s="421"/>
      <c r="AH94" s="421"/>
      <c r="AI94" s="421"/>
      <c r="AJ94" s="421"/>
      <c r="AK94" s="421"/>
      <c r="AL94" s="421"/>
      <c r="AM94" s="421"/>
      <c r="AN94" s="421"/>
      <c r="AO94" s="421"/>
      <c r="AP94" s="421"/>
      <c r="AQ94" s="421"/>
    </row>
    <row r="95" spans="1:43" ht="25.35" hidden="1" customHeight="1">
      <c r="A95" s="163"/>
      <c r="B95" s="505"/>
      <c r="C95" s="170" t="s">
        <v>7432</v>
      </c>
      <c r="D95" s="166"/>
      <c r="E95" s="170" t="s">
        <v>16857</v>
      </c>
      <c r="F95" s="170" t="s">
        <v>7432</v>
      </c>
      <c r="G95" s="170"/>
      <c r="H95" s="204"/>
      <c r="I95" s="170" t="s">
        <v>16858</v>
      </c>
      <c r="J95" s="167">
        <v>9996</v>
      </c>
      <c r="K95" s="167">
        <v>556.30999999999995</v>
      </c>
      <c r="L95" s="167">
        <v>681.31</v>
      </c>
      <c r="M95" s="160">
        <v>20</v>
      </c>
      <c r="N95" s="160">
        <v>50</v>
      </c>
      <c r="O95" s="160">
        <v>100</v>
      </c>
      <c r="P95" s="160">
        <v>4000</v>
      </c>
      <c r="Q95" s="334" t="s">
        <v>384</v>
      </c>
      <c r="R95" s="160" t="s">
        <v>384</v>
      </c>
      <c r="S95" s="157">
        <v>2019</v>
      </c>
      <c r="T95" s="166"/>
      <c r="U95" s="165"/>
      <c r="V95" s="165"/>
      <c r="W95" s="165"/>
      <c r="X95" s="165"/>
      <c r="Y95" s="165"/>
      <c r="Z95" s="167">
        <v>2800</v>
      </c>
      <c r="AA95" s="157"/>
      <c r="AB95" s="157"/>
      <c r="AC95" s="165"/>
      <c r="AD95" s="165"/>
      <c r="AE95" s="165"/>
      <c r="AF95" s="165"/>
      <c r="AG95" s="165"/>
      <c r="AH95" s="165"/>
      <c r="AI95" s="165"/>
      <c r="AJ95" s="165"/>
      <c r="AK95" s="165"/>
      <c r="AL95" s="165"/>
      <c r="AM95" s="165"/>
      <c r="AN95" s="165"/>
      <c r="AO95" s="165"/>
      <c r="AP95" s="165"/>
      <c r="AQ95" s="508"/>
    </row>
    <row r="96" spans="1:43" ht="25.35" hidden="1" customHeight="1">
      <c r="A96" s="163"/>
      <c r="B96" s="488"/>
      <c r="C96" s="167" t="s">
        <v>7511</v>
      </c>
      <c r="D96" s="167"/>
      <c r="E96" s="167" t="s">
        <v>12087</v>
      </c>
      <c r="F96" s="167" t="s">
        <v>7511</v>
      </c>
      <c r="G96" s="167"/>
      <c r="H96" s="167"/>
      <c r="I96" s="167" t="s">
        <v>7511</v>
      </c>
      <c r="J96" s="167">
        <v>7306</v>
      </c>
      <c r="K96" s="167">
        <v>2136</v>
      </c>
      <c r="L96" s="167">
        <v>7306</v>
      </c>
      <c r="M96" s="167">
        <v>4</v>
      </c>
      <c r="N96" s="167">
        <v>14</v>
      </c>
      <c r="O96" s="167">
        <v>6</v>
      </c>
      <c r="P96" s="167">
        <v>84</v>
      </c>
      <c r="Q96" s="167"/>
      <c r="R96" s="167"/>
      <c r="S96" s="167">
        <v>2007</v>
      </c>
      <c r="T96" s="170"/>
      <c r="U96" s="167"/>
      <c r="V96" s="167"/>
      <c r="W96" s="167"/>
      <c r="X96" s="167"/>
      <c r="Y96" s="167"/>
      <c r="Z96" s="167">
        <v>174</v>
      </c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</row>
    <row r="97" spans="1:43" ht="25.35" hidden="1" customHeight="1">
      <c r="A97" s="163"/>
      <c r="B97" s="164" t="s">
        <v>2393</v>
      </c>
      <c r="C97" s="157" t="s">
        <v>2234</v>
      </c>
      <c r="D97" s="157"/>
      <c r="E97" s="331">
        <f>COUNTA(E98:E104)</f>
        <v>7</v>
      </c>
      <c r="F97" s="157"/>
      <c r="G97" s="157"/>
      <c r="H97" s="204"/>
      <c r="I97" s="157"/>
      <c r="J97" s="160">
        <f>SUM(J98:J104)</f>
        <v>48656</v>
      </c>
      <c r="K97" s="160">
        <f t="shared" ref="K97:L97" si="5">SUM(K98:K104)</f>
        <v>5514.98</v>
      </c>
      <c r="L97" s="160">
        <f t="shared" si="5"/>
        <v>7506.22</v>
      </c>
      <c r="M97" s="160"/>
      <c r="N97" s="160"/>
      <c r="O97" s="160"/>
      <c r="P97" s="160"/>
      <c r="Q97" s="160"/>
      <c r="R97" s="160"/>
      <c r="S97" s="157"/>
      <c r="T97" s="165"/>
      <c r="U97" s="165"/>
      <c r="V97" s="165"/>
      <c r="W97" s="165"/>
      <c r="X97" s="165"/>
      <c r="Y97" s="165"/>
      <c r="Z97" s="160"/>
      <c r="AA97" s="157"/>
      <c r="AB97" s="157"/>
      <c r="AC97" s="165"/>
      <c r="AD97" s="165"/>
      <c r="AE97" s="165"/>
      <c r="AF97" s="165"/>
      <c r="AG97" s="165"/>
      <c r="AH97" s="165"/>
      <c r="AI97" s="165"/>
      <c r="AJ97" s="165"/>
      <c r="AK97" s="165"/>
      <c r="AL97" s="165"/>
      <c r="AM97" s="165"/>
      <c r="AN97" s="165"/>
      <c r="AO97" s="165"/>
      <c r="AP97" s="165"/>
      <c r="AQ97" s="165"/>
    </row>
    <row r="98" spans="1:43" ht="25.35" hidden="1" customHeight="1">
      <c r="A98" s="509"/>
      <c r="B98" s="164"/>
      <c r="C98" s="157" t="s">
        <v>296</v>
      </c>
      <c r="D98" s="165"/>
      <c r="E98" s="157" t="s">
        <v>12073</v>
      </c>
      <c r="F98" s="157" t="s">
        <v>296</v>
      </c>
      <c r="G98" s="157"/>
      <c r="H98" s="204"/>
      <c r="I98" s="157" t="s">
        <v>296</v>
      </c>
      <c r="J98" s="471">
        <v>3592</v>
      </c>
      <c r="K98" s="471">
        <v>2766</v>
      </c>
      <c r="L98" s="471">
        <v>3592</v>
      </c>
      <c r="M98" s="471">
        <v>48</v>
      </c>
      <c r="N98" s="471">
        <v>80</v>
      </c>
      <c r="O98" s="471">
        <v>210</v>
      </c>
      <c r="P98" s="471">
        <v>16800</v>
      </c>
      <c r="Q98" s="471"/>
      <c r="R98" s="472"/>
      <c r="S98" s="157">
        <v>2010</v>
      </c>
      <c r="T98" s="165"/>
      <c r="U98" s="165"/>
      <c r="V98" s="165"/>
      <c r="W98" s="165"/>
      <c r="X98" s="165"/>
      <c r="Y98" s="165"/>
      <c r="Z98" s="471"/>
      <c r="AA98" s="157"/>
      <c r="AB98" s="157"/>
      <c r="AC98" s="165"/>
      <c r="AD98" s="165"/>
      <c r="AE98" s="165"/>
      <c r="AF98" s="165"/>
      <c r="AG98" s="165"/>
      <c r="AH98" s="165"/>
      <c r="AI98" s="165"/>
      <c r="AJ98" s="165"/>
      <c r="AK98" s="165"/>
      <c r="AL98" s="165"/>
      <c r="AM98" s="165"/>
      <c r="AN98" s="165"/>
      <c r="AO98" s="165"/>
      <c r="AP98" s="165"/>
      <c r="AQ98" s="165"/>
    </row>
    <row r="99" spans="1:43" ht="25.35" hidden="1" customHeight="1">
      <c r="A99" s="509"/>
      <c r="B99" s="164"/>
      <c r="C99" s="157" t="s">
        <v>712</v>
      </c>
      <c r="D99" s="165"/>
      <c r="E99" s="157" t="s">
        <v>12074</v>
      </c>
      <c r="F99" s="157" t="s">
        <v>712</v>
      </c>
      <c r="G99" s="157"/>
      <c r="H99" s="204"/>
      <c r="I99" s="157" t="s">
        <v>8859</v>
      </c>
      <c r="J99" s="160">
        <v>536</v>
      </c>
      <c r="K99" s="160">
        <v>395</v>
      </c>
      <c r="L99" s="160">
        <v>536</v>
      </c>
      <c r="M99" s="160">
        <v>10</v>
      </c>
      <c r="N99" s="160">
        <v>5</v>
      </c>
      <c r="O99" s="160">
        <v>18</v>
      </c>
      <c r="P99" s="160">
        <v>90</v>
      </c>
      <c r="Q99" s="160">
        <v>4</v>
      </c>
      <c r="R99" s="160">
        <v>168</v>
      </c>
      <c r="S99" s="157">
        <v>2003</v>
      </c>
      <c r="T99" s="165"/>
      <c r="U99" s="165"/>
      <c r="V99" s="165"/>
      <c r="W99" s="165"/>
      <c r="X99" s="165"/>
      <c r="Y99" s="165"/>
      <c r="Z99" s="160">
        <v>1070</v>
      </c>
      <c r="AA99" s="157"/>
      <c r="AB99" s="157"/>
      <c r="AC99" s="165"/>
      <c r="AD99" s="165"/>
      <c r="AE99" s="165"/>
      <c r="AF99" s="165"/>
      <c r="AG99" s="165"/>
      <c r="AH99" s="165"/>
      <c r="AI99" s="165"/>
      <c r="AJ99" s="165"/>
      <c r="AK99" s="165"/>
      <c r="AL99" s="165"/>
      <c r="AM99" s="165"/>
      <c r="AN99" s="165"/>
      <c r="AO99" s="165"/>
      <c r="AP99" s="165"/>
      <c r="AQ99" s="165" t="s">
        <v>12075</v>
      </c>
    </row>
    <row r="100" spans="1:43" s="1319" customFormat="1" ht="25.35" hidden="1" customHeight="1">
      <c r="A100" s="509"/>
      <c r="B100" s="164"/>
      <c r="C100" s="1299" t="s">
        <v>695</v>
      </c>
      <c r="D100" s="709"/>
      <c r="E100" s="1299" t="s">
        <v>12076</v>
      </c>
      <c r="F100" s="1299" t="s">
        <v>695</v>
      </c>
      <c r="G100" s="1299"/>
      <c r="H100" s="1327"/>
      <c r="I100" s="1299" t="s">
        <v>1119</v>
      </c>
      <c r="J100" s="1300">
        <v>21104</v>
      </c>
      <c r="K100" s="1300">
        <v>885</v>
      </c>
      <c r="L100" s="1300">
        <v>1867</v>
      </c>
      <c r="M100" s="1300">
        <v>40</v>
      </c>
      <c r="N100" s="1300">
        <v>54</v>
      </c>
      <c r="O100" s="1300">
        <v>220</v>
      </c>
      <c r="P100" s="1300">
        <v>11340</v>
      </c>
      <c r="Q100" s="1300">
        <v>3</v>
      </c>
      <c r="R100" s="1300"/>
      <c r="S100" s="1299">
        <v>2007</v>
      </c>
      <c r="T100" s="709"/>
      <c r="U100" s="709"/>
      <c r="V100" s="709"/>
      <c r="W100" s="709"/>
      <c r="X100" s="709"/>
      <c r="Y100" s="709"/>
      <c r="Z100" s="1300">
        <v>3030</v>
      </c>
      <c r="AA100" s="1299"/>
      <c r="AB100" s="1299"/>
      <c r="AC100" s="709"/>
      <c r="AD100" s="709"/>
      <c r="AE100" s="709"/>
      <c r="AF100" s="709"/>
      <c r="AG100" s="709"/>
      <c r="AH100" s="709"/>
      <c r="AI100" s="709"/>
      <c r="AJ100" s="709"/>
      <c r="AK100" s="709"/>
      <c r="AL100" s="709"/>
      <c r="AM100" s="709"/>
      <c r="AN100" s="709"/>
      <c r="AO100" s="709"/>
      <c r="AP100" s="709"/>
      <c r="AQ100" s="709"/>
    </row>
    <row r="101" spans="1:43" s="1319" customFormat="1" ht="25.35" hidden="1" customHeight="1">
      <c r="A101" s="509"/>
      <c r="B101" s="164"/>
      <c r="C101" s="1299" t="s">
        <v>2074</v>
      </c>
      <c r="D101" s="709" t="s">
        <v>8016</v>
      </c>
      <c r="E101" s="1299" t="s">
        <v>12077</v>
      </c>
      <c r="F101" s="1299" t="s">
        <v>2074</v>
      </c>
      <c r="G101" s="1299" t="s">
        <v>8018</v>
      </c>
      <c r="H101" s="1327" t="s">
        <v>8019</v>
      </c>
      <c r="I101" s="1299" t="s">
        <v>12078</v>
      </c>
      <c r="J101" s="1300">
        <v>300</v>
      </c>
      <c r="K101" s="1300">
        <v>258</v>
      </c>
      <c r="L101" s="1300">
        <v>300.22000000000003</v>
      </c>
      <c r="M101" s="1300">
        <v>10</v>
      </c>
      <c r="N101" s="1300">
        <v>33</v>
      </c>
      <c r="O101" s="1300">
        <v>100</v>
      </c>
      <c r="P101" s="1300">
        <v>3300</v>
      </c>
      <c r="Q101" s="1300"/>
      <c r="R101" s="1300"/>
      <c r="S101" s="1299">
        <v>2008</v>
      </c>
      <c r="T101" s="709"/>
      <c r="U101" s="709"/>
      <c r="V101" s="709"/>
      <c r="W101" s="709"/>
      <c r="X101" s="709"/>
      <c r="Y101" s="709" t="s">
        <v>12054</v>
      </c>
      <c r="Z101" s="1300">
        <v>800</v>
      </c>
      <c r="AA101" s="1299"/>
      <c r="AB101" s="1299"/>
      <c r="AC101" s="709"/>
      <c r="AD101" s="709"/>
      <c r="AE101" s="709"/>
      <c r="AF101" s="709"/>
      <c r="AG101" s="709"/>
      <c r="AH101" s="709"/>
      <c r="AI101" s="709"/>
      <c r="AJ101" s="709"/>
      <c r="AK101" s="709"/>
      <c r="AL101" s="709"/>
      <c r="AM101" s="709"/>
      <c r="AN101" s="709"/>
      <c r="AO101" s="709"/>
      <c r="AP101" s="709"/>
      <c r="AQ101" s="709"/>
    </row>
    <row r="102" spans="1:43" ht="25.35" hidden="1" customHeight="1">
      <c r="A102" s="509"/>
      <c r="B102" s="164"/>
      <c r="C102" s="157" t="s">
        <v>8021</v>
      </c>
      <c r="D102" s="165" t="s">
        <v>12079</v>
      </c>
      <c r="E102" s="157" t="s">
        <v>12080</v>
      </c>
      <c r="F102" s="157" t="s">
        <v>8021</v>
      </c>
      <c r="G102" s="157" t="s">
        <v>12081</v>
      </c>
      <c r="H102" s="204"/>
      <c r="I102" s="157" t="s">
        <v>1119</v>
      </c>
      <c r="J102" s="160">
        <v>10807</v>
      </c>
      <c r="K102" s="160">
        <v>259.98</v>
      </c>
      <c r="L102" s="160">
        <v>260</v>
      </c>
      <c r="M102" s="160">
        <v>10</v>
      </c>
      <c r="N102" s="160">
        <v>30</v>
      </c>
      <c r="O102" s="160">
        <v>90</v>
      </c>
      <c r="P102" s="160">
        <v>3688</v>
      </c>
      <c r="Q102" s="160">
        <v>3</v>
      </c>
      <c r="R102" s="160">
        <v>5760</v>
      </c>
      <c r="S102" s="157">
        <v>2003</v>
      </c>
      <c r="T102" s="165">
        <v>405</v>
      </c>
      <c r="U102" s="165">
        <v>23</v>
      </c>
      <c r="V102" s="165"/>
      <c r="W102" s="165"/>
      <c r="X102" s="165"/>
      <c r="Y102" s="165"/>
      <c r="Z102" s="160">
        <v>585</v>
      </c>
      <c r="AA102" s="157">
        <v>2003</v>
      </c>
      <c r="AB102" s="157"/>
      <c r="AC102" s="165"/>
      <c r="AD102" s="165"/>
      <c r="AE102" s="165"/>
      <c r="AF102" s="165"/>
      <c r="AG102" s="165">
        <v>0</v>
      </c>
      <c r="AH102" s="165"/>
      <c r="AI102" s="165"/>
      <c r="AJ102" s="165"/>
      <c r="AK102" s="165"/>
      <c r="AL102" s="165"/>
      <c r="AM102" s="165"/>
      <c r="AN102" s="165"/>
      <c r="AO102" s="165"/>
      <c r="AP102" s="165"/>
      <c r="AQ102" s="165"/>
    </row>
    <row r="103" spans="1:43" ht="25.35" hidden="1" customHeight="1">
      <c r="A103" s="509" t="s">
        <v>145</v>
      </c>
      <c r="B103" s="164"/>
      <c r="C103" s="157" t="s">
        <v>8021</v>
      </c>
      <c r="D103" s="165"/>
      <c r="E103" s="157" t="s">
        <v>15129</v>
      </c>
      <c r="F103" s="157" t="s">
        <v>8021</v>
      </c>
      <c r="G103" s="157"/>
      <c r="H103" s="204"/>
      <c r="I103" s="157" t="s">
        <v>1119</v>
      </c>
      <c r="J103" s="160">
        <v>1346</v>
      </c>
      <c r="K103" s="160">
        <v>265</v>
      </c>
      <c r="L103" s="160">
        <v>265</v>
      </c>
      <c r="M103" s="160">
        <v>3</v>
      </c>
      <c r="N103" s="160">
        <v>15</v>
      </c>
      <c r="O103" s="160">
        <v>30</v>
      </c>
      <c r="P103" s="160">
        <v>300</v>
      </c>
      <c r="Q103" s="160">
        <v>0</v>
      </c>
      <c r="R103" s="160">
        <v>0</v>
      </c>
      <c r="S103" s="157">
        <v>2014</v>
      </c>
      <c r="T103" s="165"/>
      <c r="U103" s="165"/>
      <c r="V103" s="165"/>
      <c r="W103" s="165"/>
      <c r="X103" s="165"/>
      <c r="Y103" s="165"/>
      <c r="Z103" s="160">
        <v>45</v>
      </c>
      <c r="AA103" s="157"/>
      <c r="AB103" s="157"/>
      <c r="AC103" s="165"/>
      <c r="AD103" s="165"/>
      <c r="AE103" s="165"/>
      <c r="AF103" s="165"/>
      <c r="AG103" s="165"/>
      <c r="AH103" s="165"/>
      <c r="AI103" s="165"/>
      <c r="AJ103" s="165"/>
      <c r="AK103" s="165"/>
      <c r="AL103" s="165"/>
      <c r="AM103" s="165"/>
      <c r="AN103" s="165"/>
      <c r="AO103" s="165"/>
      <c r="AP103" s="165"/>
      <c r="AQ103" s="157" t="s">
        <v>4617</v>
      </c>
    </row>
    <row r="104" spans="1:43" ht="25.35" hidden="1" customHeight="1">
      <c r="A104" s="163" t="s">
        <v>145</v>
      </c>
      <c r="B104" s="488"/>
      <c r="C104" s="157" t="s">
        <v>8021</v>
      </c>
      <c r="D104" s="165"/>
      <c r="E104" s="157" t="s">
        <v>15130</v>
      </c>
      <c r="F104" s="157" t="s">
        <v>8021</v>
      </c>
      <c r="G104" s="157"/>
      <c r="H104" s="204"/>
      <c r="I104" s="157" t="s">
        <v>1119</v>
      </c>
      <c r="J104" s="160">
        <v>10971</v>
      </c>
      <c r="K104" s="160">
        <v>686</v>
      </c>
      <c r="L104" s="160">
        <v>686</v>
      </c>
      <c r="M104" s="160">
        <v>4</v>
      </c>
      <c r="N104" s="160">
        <v>13.5</v>
      </c>
      <c r="O104" s="160">
        <v>49</v>
      </c>
      <c r="P104" s="160">
        <v>686</v>
      </c>
      <c r="Q104" s="160">
        <v>0</v>
      </c>
      <c r="R104" s="160">
        <v>0</v>
      </c>
      <c r="S104" s="157">
        <v>2019</v>
      </c>
      <c r="T104" s="165"/>
      <c r="U104" s="165"/>
      <c r="V104" s="165"/>
      <c r="W104" s="165"/>
      <c r="X104" s="165"/>
      <c r="Y104" s="165"/>
      <c r="Z104" s="160">
        <v>128</v>
      </c>
      <c r="AA104" s="157"/>
      <c r="AB104" s="157"/>
      <c r="AC104" s="165"/>
      <c r="AD104" s="165"/>
      <c r="AE104" s="165"/>
      <c r="AF104" s="165"/>
      <c r="AG104" s="165"/>
      <c r="AH104" s="165"/>
      <c r="AI104" s="165"/>
      <c r="AJ104" s="165"/>
      <c r="AK104" s="165"/>
      <c r="AL104" s="165"/>
      <c r="AM104" s="165"/>
      <c r="AN104" s="165"/>
      <c r="AO104" s="165"/>
      <c r="AP104" s="165"/>
      <c r="AQ104" s="165" t="s">
        <v>4617</v>
      </c>
    </row>
    <row r="105" spans="1:43" s="1319" customFormat="1" ht="25.35" hidden="1" customHeight="1">
      <c r="A105" s="516"/>
      <c r="B105" s="670" t="s">
        <v>10186</v>
      </c>
      <c r="C105" s="1348" t="s">
        <v>55</v>
      </c>
      <c r="D105" s="709"/>
      <c r="E105" s="331">
        <f>COUNTA(E106:E107)</f>
        <v>2</v>
      </c>
      <c r="F105" s="1348"/>
      <c r="G105" s="1348"/>
      <c r="H105" s="1327"/>
      <c r="I105" s="1348"/>
      <c r="J105" s="1349">
        <f>SUM(J106:J107)</f>
        <v>30876</v>
      </c>
      <c r="K105" s="1349">
        <f>SUM(K106:K107)</f>
        <v>270</v>
      </c>
      <c r="L105" s="1349">
        <f>SUM(L106:L107)</f>
        <v>270</v>
      </c>
      <c r="M105" s="1349"/>
      <c r="N105" s="1349"/>
      <c r="O105" s="1349"/>
      <c r="P105" s="1349"/>
      <c r="Q105" s="1349"/>
      <c r="R105" s="1349"/>
      <c r="S105" s="1348"/>
      <c r="T105" s="709"/>
      <c r="U105" s="709"/>
      <c r="V105" s="709"/>
      <c r="W105" s="709"/>
      <c r="X105" s="709"/>
      <c r="Y105" s="709"/>
      <c r="Z105" s="1349"/>
      <c r="AA105" s="1348"/>
      <c r="AB105" s="1348"/>
      <c r="AC105" s="709"/>
      <c r="AD105" s="709"/>
      <c r="AE105" s="709"/>
      <c r="AF105" s="709"/>
      <c r="AG105" s="709"/>
      <c r="AH105" s="709"/>
      <c r="AI105" s="709"/>
      <c r="AJ105" s="709"/>
      <c r="AK105" s="709"/>
      <c r="AL105" s="709"/>
      <c r="AM105" s="709"/>
      <c r="AN105" s="709"/>
      <c r="AO105" s="709"/>
      <c r="AP105" s="709"/>
      <c r="AQ105" s="709"/>
    </row>
    <row r="106" spans="1:43" s="1319" customFormat="1" ht="25.35" hidden="1" customHeight="1">
      <c r="A106" s="516"/>
      <c r="B106" s="164"/>
      <c r="C106" s="1348" t="s">
        <v>8997</v>
      </c>
      <c r="D106" s="709" t="s">
        <v>10192</v>
      </c>
      <c r="E106" s="1348" t="s">
        <v>10193</v>
      </c>
      <c r="F106" s="1348" t="s">
        <v>8999</v>
      </c>
      <c r="G106" s="1348" t="s">
        <v>10194</v>
      </c>
      <c r="H106" s="1327"/>
      <c r="I106" s="1348" t="s">
        <v>9210</v>
      </c>
      <c r="J106" s="1349">
        <v>23140</v>
      </c>
      <c r="K106" s="1349">
        <v>270</v>
      </c>
      <c r="L106" s="1349">
        <v>270</v>
      </c>
      <c r="M106" s="1349">
        <v>9</v>
      </c>
      <c r="N106" s="1349">
        <v>24</v>
      </c>
      <c r="O106" s="1349">
        <v>60</v>
      </c>
      <c r="P106" s="1349">
        <v>1440</v>
      </c>
      <c r="Q106" s="1349"/>
      <c r="R106" s="1349"/>
      <c r="S106" s="1348">
        <v>1996</v>
      </c>
      <c r="T106" s="709"/>
      <c r="U106" s="709"/>
      <c r="V106" s="709" t="s">
        <v>8616</v>
      </c>
      <c r="W106" s="709"/>
      <c r="X106" s="709"/>
      <c r="Y106" s="709"/>
      <c r="Z106" s="1349">
        <v>200</v>
      </c>
      <c r="AA106" s="1348"/>
      <c r="AB106" s="1348"/>
      <c r="AC106" s="709"/>
      <c r="AD106" s="709"/>
      <c r="AE106" s="709"/>
      <c r="AF106" s="709"/>
      <c r="AG106" s="709"/>
      <c r="AH106" s="709"/>
      <c r="AI106" s="709"/>
      <c r="AJ106" s="709"/>
      <c r="AK106" s="709"/>
      <c r="AL106" s="709"/>
      <c r="AM106" s="709"/>
      <c r="AN106" s="709"/>
      <c r="AO106" s="709"/>
      <c r="AP106" s="709"/>
      <c r="AQ106" s="709"/>
    </row>
    <row r="107" spans="1:43" ht="25.35" hidden="1" customHeight="1">
      <c r="B107" s="488"/>
      <c r="C107" s="157" t="s">
        <v>9012</v>
      </c>
      <c r="D107" s="157" t="s">
        <v>10192</v>
      </c>
      <c r="E107" s="157" t="s">
        <v>15545</v>
      </c>
      <c r="F107" s="157" t="s">
        <v>8999</v>
      </c>
      <c r="G107" s="157" t="s">
        <v>10194</v>
      </c>
      <c r="H107" s="204"/>
      <c r="I107" s="157" t="s">
        <v>9014</v>
      </c>
      <c r="J107" s="160">
        <v>7736</v>
      </c>
      <c r="K107" s="160"/>
      <c r="L107" s="160"/>
      <c r="M107" s="160"/>
      <c r="N107" s="160">
        <v>32</v>
      </c>
      <c r="O107" s="160">
        <v>52</v>
      </c>
      <c r="P107" s="160">
        <v>1749</v>
      </c>
      <c r="Q107" s="160"/>
      <c r="R107" s="160"/>
      <c r="S107" s="157">
        <v>2018</v>
      </c>
      <c r="T107" s="165"/>
      <c r="U107" s="165"/>
      <c r="V107" s="165" t="s">
        <v>8616</v>
      </c>
      <c r="W107" s="165"/>
      <c r="X107" s="165"/>
      <c r="Y107" s="165"/>
      <c r="Z107" s="160">
        <v>1000</v>
      </c>
      <c r="AA107" s="157"/>
      <c r="AB107" s="157"/>
      <c r="AC107" s="165"/>
      <c r="AD107" s="165"/>
      <c r="AE107" s="165"/>
      <c r="AF107" s="165"/>
      <c r="AG107" s="165"/>
      <c r="AH107" s="165"/>
      <c r="AI107" s="165"/>
      <c r="AJ107" s="165"/>
      <c r="AK107" s="165"/>
      <c r="AL107" s="165"/>
      <c r="AM107" s="165"/>
      <c r="AN107" s="165"/>
      <c r="AO107" s="165"/>
      <c r="AP107" s="165"/>
      <c r="AQ107" s="510"/>
    </row>
  </sheetData>
  <autoFilter ref="A5:AQ107">
    <filterColumn colId="1">
      <filters>
        <filter val="강원"/>
      </filters>
    </filterColumn>
  </autoFilter>
  <mergeCells count="26">
    <mergeCell ref="B1:E1"/>
    <mergeCell ref="S1:AQ1"/>
    <mergeCell ref="F2:F4"/>
    <mergeCell ref="G2:G4"/>
    <mergeCell ref="I2:I4"/>
    <mergeCell ref="J2:J4"/>
    <mergeCell ref="AQ2:AQ4"/>
    <mergeCell ref="L2:L4"/>
    <mergeCell ref="M2:R2"/>
    <mergeCell ref="S2:S4"/>
    <mergeCell ref="M3:P3"/>
    <mergeCell ref="Q3:R3"/>
    <mergeCell ref="AM3:AP3"/>
    <mergeCell ref="AA2:AB2"/>
    <mergeCell ref="AC2:AP2"/>
    <mergeCell ref="AA3:AA4"/>
    <mergeCell ref="AB3:AB4"/>
    <mergeCell ref="AC3:AG3"/>
    <mergeCell ref="AH3:AL3"/>
    <mergeCell ref="K2:K4"/>
    <mergeCell ref="T2:Z4"/>
    <mergeCell ref="A2:A4"/>
    <mergeCell ref="B2:B4"/>
    <mergeCell ref="C2:C4"/>
    <mergeCell ref="D2:D4"/>
    <mergeCell ref="E2:E4"/>
  </mergeCells>
  <phoneticPr fontId="2" type="noConversion"/>
  <hyperlinks>
    <hyperlink ref="H14" r:id="rId1" display="www.gangbukcmc.seoul.kr"/>
    <hyperlink ref="H15" r:id="rId2" display="www.eunpyeongspo.seoul.kr"/>
    <hyperlink ref="G17" r:id="rId3" display="www.stadium.busan.kr"/>
  </hyperlinks>
  <printOptions horizontalCentered="1"/>
  <pageMargins left="0.78740157480314965" right="0.78740157480314965" top="0.98425196850393704" bottom="0.98425196850393704" header="0.51181102362204722" footer="0.51181102362204722"/>
  <pageSetup paperSize="9" scale="91" orientation="landscape" horizontalDpi="300" verticalDpi="300" r:id="rId4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 tint="-0.14999847407452621"/>
  </sheetPr>
  <dimension ref="A1:BA19"/>
  <sheetViews>
    <sheetView view="pageBreakPreview" zoomScale="130" zoomScaleNormal="85" zoomScaleSheetLayoutView="130" workbookViewId="0">
      <pane ySplit="6" topLeftCell="A7" activePane="bottomLeft" state="frozen"/>
      <selection activeCell="A17" sqref="A17:L17"/>
      <selection pane="bottomLeft" activeCell="J11" sqref="J11"/>
    </sheetView>
  </sheetViews>
  <sheetFormatPr defaultColWidth="8.88671875" defaultRowHeight="10.5"/>
  <cols>
    <col min="1" max="1" width="0" style="1" hidden="1" customWidth="1"/>
    <col min="2" max="2" width="4.33203125" style="1" customWidth="1"/>
    <col min="3" max="3" width="5.44140625" style="1" customWidth="1"/>
    <col min="4" max="4" width="0" style="1" hidden="1" customWidth="1"/>
    <col min="5" max="5" width="13.6640625" style="13" customWidth="1"/>
    <col min="6" max="6" width="6.6640625" style="1" bestFit="1" customWidth="1"/>
    <col min="7" max="8" width="0" style="1" hidden="1" customWidth="1"/>
    <col min="9" max="9" width="10.109375" style="1" customWidth="1"/>
    <col min="10" max="10" width="9.33203125" style="7" bestFit="1" customWidth="1"/>
    <col min="11" max="11" width="6" style="7" customWidth="1"/>
    <col min="12" max="12" width="7.109375" style="7" bestFit="1" customWidth="1"/>
    <col min="13" max="13" width="6.6640625" style="5" customWidth="1"/>
    <col min="14" max="15" width="5.109375" style="7" customWidth="1"/>
    <col min="16" max="16" width="7.6640625" style="7" customWidth="1"/>
    <col min="17" max="17" width="3.88671875" style="7" customWidth="1"/>
    <col min="18" max="18" width="4.77734375" style="7" hidden="1" customWidth="1"/>
    <col min="19" max="19" width="4.33203125" style="7" customWidth="1"/>
    <col min="20" max="20" width="5.33203125" style="18" customWidth="1"/>
    <col min="21" max="22" width="0" style="18" hidden="1" customWidth="1"/>
    <col min="23" max="23" width="5.33203125" style="18" customWidth="1"/>
    <col min="24" max="29" width="0" style="1" hidden="1" customWidth="1"/>
    <col min="30" max="30" width="6.21875" style="7" customWidth="1"/>
    <col min="31" max="52" width="0" style="1" hidden="1" customWidth="1"/>
    <col min="53" max="53" width="8.21875" style="1" customWidth="1"/>
    <col min="54" max="16384" width="8.88671875" style="1"/>
  </cols>
  <sheetData>
    <row r="1" spans="1:53" ht="22.9" customHeight="1">
      <c r="B1" s="1773" t="s">
        <v>85</v>
      </c>
      <c r="C1" s="1773"/>
      <c r="D1" s="1773"/>
      <c r="E1" s="1773"/>
      <c r="W1" s="1774" t="s">
        <v>259</v>
      </c>
      <c r="X1" s="1774"/>
      <c r="Y1" s="1774"/>
      <c r="Z1" s="1774"/>
      <c r="AA1" s="1774"/>
      <c r="AB1" s="1774"/>
      <c r="AC1" s="1774"/>
      <c r="AD1" s="1774"/>
      <c r="AE1" s="1774"/>
      <c r="AF1" s="1774"/>
      <c r="AG1" s="1774"/>
      <c r="AH1" s="1774"/>
      <c r="AI1" s="1774"/>
      <c r="AJ1" s="1774"/>
      <c r="AK1" s="1774"/>
      <c r="AL1" s="1774"/>
      <c r="AM1" s="1774"/>
      <c r="AN1" s="1774"/>
      <c r="AO1" s="1774"/>
      <c r="AP1" s="1774"/>
      <c r="AQ1" s="1774"/>
      <c r="AR1" s="1774"/>
      <c r="AS1" s="1774"/>
      <c r="AT1" s="1774"/>
      <c r="AU1" s="1774"/>
      <c r="AV1" s="1774"/>
      <c r="AW1" s="1774"/>
      <c r="AX1" s="1774"/>
      <c r="AY1" s="1774"/>
      <c r="AZ1" s="1774"/>
      <c r="BA1" s="1774"/>
    </row>
    <row r="2" spans="1:53" ht="24.95" customHeight="1">
      <c r="A2" s="1850" t="s">
        <v>84</v>
      </c>
      <c r="B2" s="1770" t="s">
        <v>362</v>
      </c>
      <c r="C2" s="1770" t="s">
        <v>363</v>
      </c>
      <c r="D2" s="1767" t="s">
        <v>364</v>
      </c>
      <c r="E2" s="1767" t="s">
        <v>365</v>
      </c>
      <c r="F2" s="1767" t="s">
        <v>366</v>
      </c>
      <c r="G2" s="1767" t="s">
        <v>367</v>
      </c>
      <c r="H2" s="33"/>
      <c r="I2" s="1767" t="s">
        <v>368</v>
      </c>
      <c r="J2" s="1767" t="s">
        <v>371</v>
      </c>
      <c r="K2" s="1767" t="s">
        <v>1916</v>
      </c>
      <c r="L2" s="1767" t="s">
        <v>373</v>
      </c>
      <c r="M2" s="1767" t="s">
        <v>374</v>
      </c>
      <c r="N2" s="1767"/>
      <c r="O2" s="1767"/>
      <c r="P2" s="1767"/>
      <c r="Q2" s="1767"/>
      <c r="R2" s="1767" t="s">
        <v>375</v>
      </c>
      <c r="S2" s="1767"/>
      <c r="T2" s="1767"/>
      <c r="U2" s="1767"/>
      <c r="V2" s="1767" t="s">
        <v>398</v>
      </c>
      <c r="W2" s="1767" t="s">
        <v>153</v>
      </c>
      <c r="X2" s="1770" t="s">
        <v>89</v>
      </c>
      <c r="Y2" s="1770"/>
      <c r="Z2" s="1770"/>
      <c r="AA2" s="1770"/>
      <c r="AB2" s="1770"/>
      <c r="AC2" s="1770"/>
      <c r="AD2" s="1770"/>
      <c r="AE2" s="1767" t="s">
        <v>377</v>
      </c>
      <c r="AF2" s="1767"/>
      <c r="AG2" s="1767" t="s">
        <v>378</v>
      </c>
      <c r="AH2" s="1767"/>
      <c r="AI2" s="1767"/>
      <c r="AJ2" s="1767"/>
      <c r="AK2" s="1767"/>
      <c r="AL2" s="1769"/>
      <c r="AM2" s="1767" t="s">
        <v>379</v>
      </c>
      <c r="AN2" s="1769"/>
      <c r="AO2" s="1769"/>
      <c r="AP2" s="1769"/>
      <c r="AQ2" s="1769"/>
      <c r="AR2" s="1769"/>
      <c r="AS2" s="1769"/>
      <c r="AT2" s="1769"/>
      <c r="AU2" s="1769"/>
      <c r="AV2" s="1769"/>
      <c r="AW2" s="1769"/>
      <c r="AX2" s="1769"/>
      <c r="AY2" s="1769"/>
      <c r="AZ2" s="1769"/>
      <c r="BA2" s="1767" t="s">
        <v>380</v>
      </c>
    </row>
    <row r="3" spans="1:53" ht="23.25" customHeight="1">
      <c r="A3" s="1850"/>
      <c r="B3" s="1771"/>
      <c r="C3" s="1771"/>
      <c r="D3" s="1767"/>
      <c r="E3" s="1767"/>
      <c r="F3" s="1767"/>
      <c r="G3" s="1767"/>
      <c r="H3" s="33" t="s">
        <v>436</v>
      </c>
      <c r="I3" s="1767"/>
      <c r="J3" s="1767"/>
      <c r="K3" s="1767"/>
      <c r="L3" s="1767"/>
      <c r="M3" s="1767" t="s">
        <v>73</v>
      </c>
      <c r="N3" s="34" t="s">
        <v>74</v>
      </c>
      <c r="O3" s="34" t="s">
        <v>75</v>
      </c>
      <c r="P3" s="1767" t="s">
        <v>76</v>
      </c>
      <c r="Q3" s="1767" t="s">
        <v>103</v>
      </c>
      <c r="R3" s="1767" t="s">
        <v>439</v>
      </c>
      <c r="S3" s="1767" t="s">
        <v>77</v>
      </c>
      <c r="T3" s="1767" t="s">
        <v>78</v>
      </c>
      <c r="U3" s="1767" t="s">
        <v>442</v>
      </c>
      <c r="V3" s="1767"/>
      <c r="W3" s="1767"/>
      <c r="X3" s="1771"/>
      <c r="Y3" s="1771"/>
      <c r="Z3" s="1771"/>
      <c r="AA3" s="1771"/>
      <c r="AB3" s="1771"/>
      <c r="AC3" s="1771"/>
      <c r="AD3" s="1771"/>
      <c r="AE3" s="1767" t="s">
        <v>443</v>
      </c>
      <c r="AF3" s="1767" t="s">
        <v>444</v>
      </c>
      <c r="AG3" s="1767" t="s">
        <v>445</v>
      </c>
      <c r="AH3" s="1767"/>
      <c r="AI3" s="1767" t="s">
        <v>446</v>
      </c>
      <c r="AJ3" s="1769"/>
      <c r="AK3" s="1769"/>
      <c r="AL3" s="1769" t="s">
        <v>447</v>
      </c>
      <c r="AM3" s="1767" t="s">
        <v>448</v>
      </c>
      <c r="AN3" s="1769"/>
      <c r="AO3" s="1769"/>
      <c r="AP3" s="1769"/>
      <c r="AQ3" s="1769"/>
      <c r="AR3" s="1767" t="s">
        <v>449</v>
      </c>
      <c r="AS3" s="1769"/>
      <c r="AT3" s="1769"/>
      <c r="AU3" s="1769"/>
      <c r="AV3" s="1769"/>
      <c r="AW3" s="1767" t="s">
        <v>156</v>
      </c>
      <c r="AX3" s="1769"/>
      <c r="AY3" s="1769"/>
      <c r="AZ3" s="1769"/>
      <c r="BA3" s="1767"/>
    </row>
    <row r="4" spans="1:53" ht="21" customHeight="1">
      <c r="A4" s="1850"/>
      <c r="B4" s="1772"/>
      <c r="C4" s="1772"/>
      <c r="D4" s="1767"/>
      <c r="E4" s="1767"/>
      <c r="F4" s="1767"/>
      <c r="G4" s="1767"/>
      <c r="H4" s="33"/>
      <c r="I4" s="1767"/>
      <c r="J4" s="1767"/>
      <c r="K4" s="1767"/>
      <c r="L4" s="1767"/>
      <c r="M4" s="1767"/>
      <c r="N4" s="33" t="s">
        <v>79</v>
      </c>
      <c r="O4" s="33" t="s">
        <v>79</v>
      </c>
      <c r="P4" s="1767"/>
      <c r="Q4" s="1767"/>
      <c r="R4" s="1767"/>
      <c r="S4" s="1767"/>
      <c r="T4" s="1767"/>
      <c r="U4" s="1767"/>
      <c r="V4" s="1767"/>
      <c r="W4" s="1767"/>
      <c r="X4" s="1772"/>
      <c r="Y4" s="1772"/>
      <c r="Z4" s="1772"/>
      <c r="AA4" s="1772"/>
      <c r="AB4" s="1772"/>
      <c r="AC4" s="1772"/>
      <c r="AD4" s="1772"/>
      <c r="AE4" s="1767"/>
      <c r="AF4" s="1767"/>
      <c r="AG4" s="33" t="s">
        <v>159</v>
      </c>
      <c r="AH4" s="33" t="s">
        <v>160</v>
      </c>
      <c r="AI4" s="33" t="s">
        <v>159</v>
      </c>
      <c r="AJ4" s="33" t="s">
        <v>161</v>
      </c>
      <c r="AK4" s="33" t="s">
        <v>160</v>
      </c>
      <c r="AL4" s="1769"/>
      <c r="AM4" s="34" t="s">
        <v>162</v>
      </c>
      <c r="AN4" s="33" t="s">
        <v>163</v>
      </c>
      <c r="AO4" s="33" t="s">
        <v>132</v>
      </c>
      <c r="AP4" s="33" t="s">
        <v>164</v>
      </c>
      <c r="AQ4" s="33" t="s">
        <v>165</v>
      </c>
      <c r="AR4" s="33" t="s">
        <v>162</v>
      </c>
      <c r="AS4" s="33" t="s">
        <v>163</v>
      </c>
      <c r="AT4" s="33" t="s">
        <v>132</v>
      </c>
      <c r="AU4" s="33" t="s">
        <v>164</v>
      </c>
      <c r="AV4" s="33" t="s">
        <v>165</v>
      </c>
      <c r="AW4" s="33" t="s">
        <v>162</v>
      </c>
      <c r="AX4" s="33" t="s">
        <v>163</v>
      </c>
      <c r="AY4" s="33" t="s">
        <v>132</v>
      </c>
      <c r="AZ4" s="33" t="s">
        <v>164</v>
      </c>
      <c r="BA4" s="1767"/>
    </row>
    <row r="5" spans="1:53" s="1316" customFormat="1" ht="21" customHeight="1">
      <c r="A5" s="1565"/>
      <c r="B5" s="1527"/>
      <c r="C5" s="1527"/>
      <c r="D5" s="1524"/>
      <c r="E5" s="1524"/>
      <c r="F5" s="1524"/>
      <c r="G5" s="1524"/>
      <c r="H5" s="1524"/>
      <c r="I5" s="1524"/>
      <c r="J5" s="1524"/>
      <c r="K5" s="1524"/>
      <c r="L5" s="1524"/>
      <c r="M5" s="1524"/>
      <c r="N5" s="1524"/>
      <c r="O5" s="1524"/>
      <c r="P5" s="1524"/>
      <c r="Q5" s="1524"/>
      <c r="R5" s="1524"/>
      <c r="S5" s="1524"/>
      <c r="T5" s="1524"/>
      <c r="U5" s="1524"/>
      <c r="V5" s="1524"/>
      <c r="W5" s="1524"/>
      <c r="X5" s="1527"/>
      <c r="Y5" s="1527"/>
      <c r="Z5" s="1527"/>
      <c r="AA5" s="1527"/>
      <c r="AB5" s="1527"/>
      <c r="AC5" s="1527"/>
      <c r="AD5" s="1527"/>
      <c r="AE5" s="1524"/>
      <c r="AF5" s="1524"/>
      <c r="AG5" s="1524"/>
      <c r="AH5" s="1524"/>
      <c r="AI5" s="1524"/>
      <c r="AJ5" s="1524"/>
      <c r="AK5" s="1524"/>
      <c r="AL5" s="1526"/>
      <c r="AM5" s="1526"/>
      <c r="AN5" s="1524"/>
      <c r="AO5" s="1524"/>
      <c r="AP5" s="1524"/>
      <c r="AQ5" s="1524"/>
      <c r="AR5" s="1524"/>
      <c r="AS5" s="1524"/>
      <c r="AT5" s="1524"/>
      <c r="AU5" s="1524"/>
      <c r="AV5" s="1524"/>
      <c r="AW5" s="1524"/>
      <c r="AX5" s="1524"/>
      <c r="AY5" s="1524"/>
      <c r="AZ5" s="1524"/>
      <c r="BA5" s="1524"/>
    </row>
    <row r="6" spans="1:53" s="64" customFormat="1" ht="24.95" hidden="1" customHeight="1">
      <c r="A6" s="87"/>
      <c r="B6" s="96" t="s">
        <v>48</v>
      </c>
      <c r="C6" s="96" t="s">
        <v>1</v>
      </c>
      <c r="D6" s="96"/>
      <c r="E6" s="91">
        <f>COUNTA(E7,E9:E10,E11,E13:E15,E17:E18,E19)</f>
        <v>10</v>
      </c>
      <c r="F6" s="96"/>
      <c r="G6" s="96"/>
      <c r="H6" s="96"/>
      <c r="I6" s="96"/>
      <c r="J6" s="92">
        <f>SUM(J7,J9:J10,J11,J13:J15,J17:J18,J19)</f>
        <v>1197279</v>
      </c>
      <c r="K6" s="92">
        <f>SUM(K7,K8,K11,K12,K16,K19)</f>
        <v>31075.489999999998</v>
      </c>
      <c r="L6" s="92">
        <f>SUM(L7,L8,L11,L12,L16,L19)</f>
        <v>50886.950000000004</v>
      </c>
      <c r="M6" s="90"/>
      <c r="N6" s="92"/>
      <c r="O6" s="92"/>
      <c r="P6" s="92"/>
      <c r="Q6" s="92"/>
      <c r="R6" s="92"/>
      <c r="S6" s="92"/>
      <c r="T6" s="90"/>
      <c r="U6" s="90"/>
      <c r="V6" s="90"/>
      <c r="W6" s="90"/>
      <c r="X6" s="96"/>
      <c r="Y6" s="96"/>
      <c r="Z6" s="96"/>
      <c r="AA6" s="96"/>
      <c r="AB6" s="96"/>
      <c r="AC6" s="96"/>
      <c r="AD6" s="92"/>
      <c r="AE6" s="90"/>
      <c r="AF6" s="90"/>
      <c r="AG6" s="96"/>
      <c r="AH6" s="96"/>
      <c r="AI6" s="96"/>
      <c r="AJ6" s="96"/>
      <c r="AK6" s="96"/>
      <c r="AL6" s="98"/>
      <c r="AM6" s="98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</row>
    <row r="7" spans="1:53" s="64" customFormat="1" ht="24.95" hidden="1" customHeight="1">
      <c r="A7" s="60" t="s">
        <v>1895</v>
      </c>
      <c r="B7" s="90" t="s">
        <v>1934</v>
      </c>
      <c r="C7" s="90" t="s">
        <v>721</v>
      </c>
      <c r="D7" s="90" t="s">
        <v>1395</v>
      </c>
      <c r="E7" s="90" t="s">
        <v>1396</v>
      </c>
      <c r="F7" s="90" t="s">
        <v>560</v>
      </c>
      <c r="G7" s="90" t="s">
        <v>1397</v>
      </c>
      <c r="H7" s="120"/>
      <c r="I7" s="90" t="s">
        <v>1398</v>
      </c>
      <c r="J7" s="92">
        <v>25252</v>
      </c>
      <c r="K7" s="92">
        <v>841</v>
      </c>
      <c r="L7" s="92">
        <v>1273</v>
      </c>
      <c r="M7" s="90" t="s">
        <v>1399</v>
      </c>
      <c r="N7" s="92">
        <v>8</v>
      </c>
      <c r="O7" s="92">
        <v>11</v>
      </c>
      <c r="P7" s="92">
        <v>251020</v>
      </c>
      <c r="Q7" s="92">
        <v>2</v>
      </c>
      <c r="R7" s="92"/>
      <c r="S7" s="92"/>
      <c r="T7" s="90"/>
      <c r="U7" s="90"/>
      <c r="V7" s="90" t="s">
        <v>1400</v>
      </c>
      <c r="W7" s="90">
        <v>2003</v>
      </c>
      <c r="X7" s="109"/>
      <c r="Y7" s="109">
        <v>6046000</v>
      </c>
      <c r="Z7" s="109"/>
      <c r="AA7" s="109"/>
      <c r="AB7" s="109"/>
      <c r="AC7" s="109"/>
      <c r="AD7" s="92">
        <v>6046</v>
      </c>
      <c r="AE7" s="90"/>
      <c r="AF7" s="90"/>
      <c r="AG7" s="109"/>
      <c r="AH7" s="109"/>
      <c r="AI7" s="109"/>
      <c r="AJ7" s="109"/>
      <c r="AK7" s="109"/>
      <c r="AL7" s="109"/>
      <c r="AM7" s="109"/>
      <c r="AN7" s="109"/>
      <c r="AO7" s="109"/>
      <c r="AP7" s="109"/>
      <c r="AQ7" s="109"/>
      <c r="AR7" s="109"/>
      <c r="AS7" s="109"/>
      <c r="AT7" s="109"/>
      <c r="AU7" s="109"/>
      <c r="AV7" s="109"/>
      <c r="AW7" s="109"/>
      <c r="AX7" s="109"/>
      <c r="AY7" s="109"/>
      <c r="AZ7" s="109"/>
      <c r="BA7" s="109"/>
    </row>
    <row r="8" spans="1:53" s="64" customFormat="1" ht="24.95" hidden="1" customHeight="1">
      <c r="A8" s="60"/>
      <c r="B8" s="93" t="s">
        <v>2281</v>
      </c>
      <c r="C8" s="96" t="s">
        <v>2488</v>
      </c>
      <c r="D8" s="96"/>
      <c r="E8" s="91">
        <f>COUNTA(E9:E10)</f>
        <v>2</v>
      </c>
      <c r="F8" s="96"/>
      <c r="G8" s="96"/>
      <c r="H8" s="96"/>
      <c r="I8" s="96"/>
      <c r="J8" s="92">
        <f>SUM(J9:J10)</f>
        <v>1013565</v>
      </c>
      <c r="K8" s="92">
        <f t="shared" ref="K8:L8" si="0">SUM(K9:K10)</f>
        <v>21172.45</v>
      </c>
      <c r="L8" s="92">
        <f t="shared" si="0"/>
        <v>34100.550000000003</v>
      </c>
      <c r="M8" s="90"/>
      <c r="N8" s="92"/>
      <c r="O8" s="92"/>
      <c r="P8" s="92"/>
      <c r="Q8" s="92"/>
      <c r="R8" s="92"/>
      <c r="S8" s="92"/>
      <c r="T8" s="90"/>
      <c r="U8" s="90"/>
      <c r="V8" s="90"/>
      <c r="W8" s="90"/>
      <c r="X8" s="96"/>
      <c r="Y8" s="96"/>
      <c r="Z8" s="96"/>
      <c r="AA8" s="96"/>
      <c r="AB8" s="96"/>
      <c r="AC8" s="96"/>
      <c r="AD8" s="92"/>
      <c r="AE8" s="90"/>
      <c r="AF8" s="90"/>
      <c r="AG8" s="96"/>
      <c r="AH8" s="96"/>
      <c r="AI8" s="96"/>
      <c r="AJ8" s="96"/>
      <c r="AK8" s="96"/>
      <c r="AL8" s="98"/>
      <c r="AM8" s="98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</row>
    <row r="9" spans="1:53" s="64" customFormat="1" ht="37.9" hidden="1" customHeight="1">
      <c r="A9" s="60"/>
      <c r="B9" s="94"/>
      <c r="C9" s="90" t="s">
        <v>2005</v>
      </c>
      <c r="D9" s="90" t="s">
        <v>14640</v>
      </c>
      <c r="E9" s="90" t="s">
        <v>11036</v>
      </c>
      <c r="F9" s="90" t="s">
        <v>2005</v>
      </c>
      <c r="G9" s="90"/>
      <c r="H9" s="102"/>
      <c r="I9" s="90" t="s">
        <v>3547</v>
      </c>
      <c r="J9" s="92">
        <v>28655</v>
      </c>
      <c r="K9" s="92">
        <v>3443.45</v>
      </c>
      <c r="L9" s="92">
        <v>6286.55</v>
      </c>
      <c r="M9" s="90" t="s">
        <v>11037</v>
      </c>
      <c r="N9" s="92">
        <v>8</v>
      </c>
      <c r="O9" s="92"/>
      <c r="P9" s="92">
        <v>216000</v>
      </c>
      <c r="Q9" s="92">
        <v>2</v>
      </c>
      <c r="R9" s="92"/>
      <c r="S9" s="92"/>
      <c r="T9" s="90"/>
      <c r="U9" s="90"/>
      <c r="V9" s="90"/>
      <c r="W9" s="90">
        <v>2011</v>
      </c>
      <c r="X9" s="96"/>
      <c r="Y9" s="96"/>
      <c r="Z9" s="96"/>
      <c r="AA9" s="96"/>
      <c r="AB9" s="96"/>
      <c r="AC9" s="96"/>
      <c r="AD9" s="92">
        <v>11000</v>
      </c>
      <c r="AE9" s="90"/>
      <c r="AF9" s="90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</row>
    <row r="10" spans="1:53" s="64" customFormat="1" ht="24.95" hidden="1" customHeight="1">
      <c r="A10" s="60"/>
      <c r="B10" s="95"/>
      <c r="C10" s="90" t="s">
        <v>3476</v>
      </c>
      <c r="D10" s="90" t="s">
        <v>14641</v>
      </c>
      <c r="E10" s="90" t="s">
        <v>11038</v>
      </c>
      <c r="F10" s="90" t="s">
        <v>950</v>
      </c>
      <c r="G10" s="90"/>
      <c r="H10" s="102"/>
      <c r="I10" s="90" t="s">
        <v>11039</v>
      </c>
      <c r="J10" s="92">
        <v>984910</v>
      </c>
      <c r="K10" s="92">
        <v>17729</v>
      </c>
      <c r="L10" s="92">
        <v>27814</v>
      </c>
      <c r="M10" s="90" t="s">
        <v>11040</v>
      </c>
      <c r="N10" s="92">
        <v>8</v>
      </c>
      <c r="O10" s="92">
        <v>12</v>
      </c>
      <c r="P10" s="92">
        <v>340000</v>
      </c>
      <c r="Q10" s="92">
        <v>4</v>
      </c>
      <c r="R10" s="92"/>
      <c r="S10" s="92">
        <v>2756</v>
      </c>
      <c r="T10" s="90" t="s">
        <v>465</v>
      </c>
      <c r="U10" s="90"/>
      <c r="V10" s="90"/>
      <c r="W10" s="90" t="s">
        <v>11041</v>
      </c>
      <c r="X10" s="96"/>
      <c r="Y10" s="96"/>
      <c r="Z10" s="96"/>
      <c r="AA10" s="96"/>
      <c r="AB10" s="96"/>
      <c r="AC10" s="96"/>
      <c r="AD10" s="92">
        <v>34926</v>
      </c>
      <c r="AE10" s="90"/>
      <c r="AF10" s="90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 t="s">
        <v>11042</v>
      </c>
    </row>
    <row r="11" spans="1:53" s="64" customFormat="1" ht="24.95" customHeight="1">
      <c r="A11" s="60"/>
      <c r="B11" s="96" t="s">
        <v>12111</v>
      </c>
      <c r="C11" s="96" t="s">
        <v>646</v>
      </c>
      <c r="D11" s="96"/>
      <c r="E11" s="91" t="s">
        <v>12112</v>
      </c>
      <c r="F11" s="96" t="s">
        <v>646</v>
      </c>
      <c r="G11" s="96"/>
      <c r="H11" s="97"/>
      <c r="I11" s="96" t="s">
        <v>646</v>
      </c>
      <c r="J11" s="92">
        <v>4191</v>
      </c>
      <c r="K11" s="92">
        <v>749</v>
      </c>
      <c r="L11" s="92">
        <v>718</v>
      </c>
      <c r="M11" s="92"/>
      <c r="N11" s="92"/>
      <c r="O11" s="92">
        <v>9</v>
      </c>
      <c r="P11" s="92">
        <v>1045261</v>
      </c>
      <c r="Q11" s="92">
        <v>1</v>
      </c>
      <c r="R11" s="92"/>
      <c r="S11" s="92">
        <v>200</v>
      </c>
      <c r="T11" s="96" t="s">
        <v>173</v>
      </c>
      <c r="U11" s="96"/>
      <c r="V11" s="96"/>
      <c r="W11" s="90">
        <v>1996</v>
      </c>
      <c r="X11" s="96"/>
      <c r="Y11" s="96"/>
      <c r="Z11" s="96"/>
      <c r="AA11" s="96"/>
      <c r="AB11" s="96"/>
      <c r="AC11" s="96"/>
      <c r="AD11" s="92">
        <v>244</v>
      </c>
      <c r="AE11" s="90"/>
      <c r="AF11" s="90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</row>
    <row r="12" spans="1:53" s="64" customFormat="1" ht="24.95" hidden="1" customHeight="1">
      <c r="A12" s="60" t="s">
        <v>166</v>
      </c>
      <c r="B12" s="93" t="s">
        <v>2284</v>
      </c>
      <c r="C12" s="96" t="s">
        <v>2488</v>
      </c>
      <c r="D12" s="96" t="s">
        <v>2530</v>
      </c>
      <c r="E12" s="91">
        <f>COUNTA(E13:E15)</f>
        <v>3</v>
      </c>
      <c r="F12" s="96"/>
      <c r="G12" s="96" t="s">
        <v>2531</v>
      </c>
      <c r="H12" s="97" t="s">
        <v>2532</v>
      </c>
      <c r="I12" s="96"/>
      <c r="J12" s="92">
        <f>SUM(J13:J15)</f>
        <v>120158</v>
      </c>
      <c r="K12" s="92">
        <f>SUM(K13:K15)</f>
        <v>6789.4</v>
      </c>
      <c r="L12" s="92">
        <f>SUM(L13:L15)</f>
        <v>12438.93</v>
      </c>
      <c r="M12" s="90"/>
      <c r="N12" s="92"/>
      <c r="O12" s="92"/>
      <c r="P12" s="92"/>
      <c r="Q12" s="92"/>
      <c r="R12" s="92">
        <f>SUM(R13:R15)</f>
        <v>100</v>
      </c>
      <c r="S12" s="92"/>
      <c r="T12" s="90"/>
      <c r="U12" s="90">
        <f>SUM(U13:U15)</f>
        <v>0</v>
      </c>
      <c r="V12" s="90">
        <f>SUM(V13:V15)</f>
        <v>0</v>
      </c>
      <c r="W12" s="90"/>
      <c r="X12" s="92">
        <f t="shared" ref="X12:AC12" si="1">SUM(X13:X15)</f>
        <v>3</v>
      </c>
      <c r="Y12" s="92">
        <f t="shared" si="1"/>
        <v>142</v>
      </c>
      <c r="Z12" s="92">
        <f t="shared" si="1"/>
        <v>0</v>
      </c>
      <c r="AA12" s="92">
        <f t="shared" si="1"/>
        <v>0</v>
      </c>
      <c r="AB12" s="92">
        <f t="shared" si="1"/>
        <v>0</v>
      </c>
      <c r="AC12" s="92">
        <f t="shared" si="1"/>
        <v>0</v>
      </c>
      <c r="AD12" s="92"/>
      <c r="AE12" s="92">
        <f t="shared" ref="AE12:AZ12" si="2">SUM(AE13:AE15)</f>
        <v>0</v>
      </c>
      <c r="AF12" s="92">
        <f t="shared" si="2"/>
        <v>0</v>
      </c>
      <c r="AG12" s="92">
        <f t="shared" si="2"/>
        <v>0</v>
      </c>
      <c r="AH12" s="92">
        <f t="shared" si="2"/>
        <v>0</v>
      </c>
      <c r="AI12" s="92">
        <f t="shared" si="2"/>
        <v>0</v>
      </c>
      <c r="AJ12" s="92">
        <f t="shared" si="2"/>
        <v>0</v>
      </c>
      <c r="AK12" s="92">
        <f t="shared" si="2"/>
        <v>0</v>
      </c>
      <c r="AL12" s="92">
        <f t="shared" si="2"/>
        <v>0</v>
      </c>
      <c r="AM12" s="92">
        <f t="shared" si="2"/>
        <v>0</v>
      </c>
      <c r="AN12" s="92">
        <f t="shared" si="2"/>
        <v>0</v>
      </c>
      <c r="AO12" s="92">
        <f t="shared" si="2"/>
        <v>0</v>
      </c>
      <c r="AP12" s="92">
        <f t="shared" si="2"/>
        <v>0</v>
      </c>
      <c r="AQ12" s="92">
        <f t="shared" si="2"/>
        <v>0</v>
      </c>
      <c r="AR12" s="92">
        <f t="shared" si="2"/>
        <v>0</v>
      </c>
      <c r="AS12" s="92">
        <f t="shared" si="2"/>
        <v>0</v>
      </c>
      <c r="AT12" s="92">
        <f t="shared" si="2"/>
        <v>0</v>
      </c>
      <c r="AU12" s="92">
        <f t="shared" si="2"/>
        <v>0</v>
      </c>
      <c r="AV12" s="92">
        <f t="shared" si="2"/>
        <v>0</v>
      </c>
      <c r="AW12" s="92">
        <f t="shared" si="2"/>
        <v>0</v>
      </c>
      <c r="AX12" s="92">
        <f t="shared" si="2"/>
        <v>0</v>
      </c>
      <c r="AY12" s="92">
        <f t="shared" si="2"/>
        <v>0</v>
      </c>
      <c r="AZ12" s="92">
        <f t="shared" si="2"/>
        <v>0</v>
      </c>
      <c r="BA12" s="96"/>
    </row>
    <row r="13" spans="1:53" s="64" customFormat="1" ht="24" hidden="1" customHeight="1">
      <c r="A13" s="60"/>
      <c r="B13" s="94"/>
      <c r="C13" s="90" t="s">
        <v>5183</v>
      </c>
      <c r="D13" s="90"/>
      <c r="E13" s="90" t="s">
        <v>11190</v>
      </c>
      <c r="F13" s="90" t="s">
        <v>5183</v>
      </c>
      <c r="G13" s="90"/>
      <c r="H13" s="90"/>
      <c r="I13" s="90" t="s">
        <v>5183</v>
      </c>
      <c r="J13" s="92">
        <v>118239</v>
      </c>
      <c r="K13" s="92">
        <v>5815</v>
      </c>
      <c r="L13" s="92">
        <v>9904</v>
      </c>
      <c r="M13" s="90" t="s">
        <v>11189</v>
      </c>
      <c r="N13" s="92">
        <v>8</v>
      </c>
      <c r="O13" s="92"/>
      <c r="P13" s="92">
        <v>810000</v>
      </c>
      <c r="Q13" s="92">
        <v>1</v>
      </c>
      <c r="R13" s="92"/>
      <c r="S13" s="92">
        <v>1100</v>
      </c>
      <c r="T13" s="90" t="s">
        <v>465</v>
      </c>
      <c r="U13" s="90"/>
      <c r="V13" s="90"/>
      <c r="W13" s="90">
        <v>2012</v>
      </c>
      <c r="X13" s="96"/>
      <c r="Y13" s="96"/>
      <c r="Z13" s="96"/>
      <c r="AA13" s="96"/>
      <c r="AB13" s="96"/>
      <c r="AC13" s="96"/>
      <c r="AD13" s="92">
        <v>67200</v>
      </c>
      <c r="AE13" s="90"/>
      <c r="AF13" s="90"/>
      <c r="AG13" s="96"/>
      <c r="AH13" s="96"/>
      <c r="AI13" s="96"/>
      <c r="AJ13" s="96"/>
      <c r="AK13" s="96"/>
      <c r="AL13" s="98"/>
      <c r="AM13" s="98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</row>
    <row r="14" spans="1:53" s="64" customFormat="1" ht="24.95" hidden="1" customHeight="1">
      <c r="A14" s="60"/>
      <c r="B14" s="94"/>
      <c r="C14" s="90" t="s">
        <v>5215</v>
      </c>
      <c r="D14" s="90"/>
      <c r="E14" s="90" t="s">
        <v>11191</v>
      </c>
      <c r="F14" s="90" t="s">
        <v>645</v>
      </c>
      <c r="G14" s="90"/>
      <c r="H14" s="102"/>
      <c r="I14" s="90" t="s">
        <v>5217</v>
      </c>
      <c r="J14" s="92">
        <v>734</v>
      </c>
      <c r="K14" s="92">
        <v>734.4</v>
      </c>
      <c r="L14" s="92">
        <v>1657</v>
      </c>
      <c r="M14" s="90" t="s">
        <v>11192</v>
      </c>
      <c r="N14" s="92"/>
      <c r="O14" s="92"/>
      <c r="P14" s="92"/>
      <c r="Q14" s="92"/>
      <c r="R14" s="92"/>
      <c r="S14" s="92"/>
      <c r="T14" s="90"/>
      <c r="U14" s="90"/>
      <c r="V14" s="90"/>
      <c r="W14" s="90">
        <v>2011</v>
      </c>
      <c r="X14" s="113"/>
      <c r="Y14" s="113"/>
      <c r="Z14" s="113"/>
      <c r="AA14" s="113"/>
      <c r="AB14" s="113"/>
      <c r="AC14" s="113"/>
      <c r="AD14" s="99"/>
      <c r="AE14" s="90"/>
      <c r="AF14" s="90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</row>
    <row r="15" spans="1:53" s="64" customFormat="1" ht="24.95" hidden="1" customHeight="1">
      <c r="A15" s="60"/>
      <c r="B15" s="95"/>
      <c r="C15" s="90" t="s">
        <v>5215</v>
      </c>
      <c r="D15" s="90" t="s">
        <v>11193</v>
      </c>
      <c r="E15" s="90" t="s">
        <v>11194</v>
      </c>
      <c r="F15" s="90" t="s">
        <v>5215</v>
      </c>
      <c r="G15" s="90" t="s">
        <v>11195</v>
      </c>
      <c r="H15" s="102" t="s">
        <v>5221</v>
      </c>
      <c r="I15" s="90" t="s">
        <v>11196</v>
      </c>
      <c r="J15" s="92">
        <v>1185</v>
      </c>
      <c r="K15" s="92">
        <v>240</v>
      </c>
      <c r="L15" s="92">
        <v>877.93</v>
      </c>
      <c r="M15" s="90" t="s">
        <v>11037</v>
      </c>
      <c r="N15" s="92" t="s">
        <v>384</v>
      </c>
      <c r="O15" s="92">
        <v>9</v>
      </c>
      <c r="P15" s="92">
        <v>100000</v>
      </c>
      <c r="Q15" s="92">
        <v>1</v>
      </c>
      <c r="R15" s="92">
        <v>100</v>
      </c>
      <c r="S15" s="92">
        <v>150</v>
      </c>
      <c r="T15" s="90" t="s">
        <v>173</v>
      </c>
      <c r="U15" s="90" t="s">
        <v>466</v>
      </c>
      <c r="V15" s="90" t="s">
        <v>944</v>
      </c>
      <c r="W15" s="90">
        <v>2004</v>
      </c>
      <c r="X15" s="96">
        <v>3</v>
      </c>
      <c r="Y15" s="96">
        <v>142</v>
      </c>
      <c r="Z15" s="96"/>
      <c r="AA15" s="96"/>
      <c r="AB15" s="96"/>
      <c r="AC15" s="96"/>
      <c r="AD15" s="92">
        <v>1145</v>
      </c>
      <c r="AE15" s="90"/>
      <c r="AF15" s="90"/>
      <c r="AG15" s="96"/>
      <c r="AH15" s="96"/>
      <c r="AI15" s="96"/>
      <c r="AJ15" s="96"/>
      <c r="AK15" s="96"/>
      <c r="AL15" s="96" t="s">
        <v>11197</v>
      </c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</row>
    <row r="16" spans="1:53" s="64" customFormat="1" ht="24.95" hidden="1" customHeight="1">
      <c r="A16" s="60"/>
      <c r="B16" s="93" t="s">
        <v>2286</v>
      </c>
      <c r="C16" s="96" t="s">
        <v>2488</v>
      </c>
      <c r="D16" s="96"/>
      <c r="E16" s="91">
        <f>COUNTA(E17:E18)</f>
        <v>2</v>
      </c>
      <c r="F16" s="96"/>
      <c r="G16" s="96"/>
      <c r="H16" s="96"/>
      <c r="I16" s="96"/>
      <c r="J16" s="92">
        <f>SUM(J17:J18)</f>
        <v>33447</v>
      </c>
      <c r="K16" s="92">
        <f>SUM(K17:K18)</f>
        <v>1156.03</v>
      </c>
      <c r="L16" s="92">
        <f>SUM(L17:L18)</f>
        <v>1274.79</v>
      </c>
      <c r="M16" s="90"/>
      <c r="N16" s="92"/>
      <c r="O16" s="92"/>
      <c r="P16" s="92"/>
      <c r="Q16" s="92"/>
      <c r="R16" s="92"/>
      <c r="S16" s="92"/>
      <c r="T16" s="90"/>
      <c r="U16" s="90"/>
      <c r="V16" s="90"/>
      <c r="W16" s="90"/>
      <c r="X16" s="113"/>
      <c r="Y16" s="113"/>
      <c r="Z16" s="113"/>
      <c r="AA16" s="113"/>
      <c r="AB16" s="113"/>
      <c r="AC16" s="113"/>
      <c r="AD16" s="113"/>
      <c r="AE16" s="90"/>
      <c r="AF16" s="90"/>
      <c r="AG16" s="96"/>
      <c r="AH16" s="96"/>
      <c r="AI16" s="96"/>
      <c r="AJ16" s="96"/>
      <c r="AK16" s="96"/>
      <c r="AL16" s="98"/>
      <c r="AM16" s="98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</row>
    <row r="17" spans="1:53" s="64" customFormat="1" ht="24.95" hidden="1" customHeight="1">
      <c r="A17" s="60"/>
      <c r="B17" s="94"/>
      <c r="C17" s="90" t="s">
        <v>2138</v>
      </c>
      <c r="D17" s="90" t="s">
        <v>12099</v>
      </c>
      <c r="E17" s="90" t="s">
        <v>12100</v>
      </c>
      <c r="F17" s="90" t="s">
        <v>2138</v>
      </c>
      <c r="G17" s="90" t="s">
        <v>12101</v>
      </c>
      <c r="H17" s="102"/>
      <c r="I17" s="90" t="s">
        <v>12102</v>
      </c>
      <c r="J17" s="92">
        <v>18447</v>
      </c>
      <c r="K17" s="92">
        <v>801</v>
      </c>
      <c r="L17" s="92">
        <v>801</v>
      </c>
      <c r="M17" s="90" t="s">
        <v>12103</v>
      </c>
      <c r="N17" s="92">
        <v>7</v>
      </c>
      <c r="O17" s="92">
        <v>9</v>
      </c>
      <c r="P17" s="92">
        <v>31000</v>
      </c>
      <c r="Q17" s="92">
        <v>661</v>
      </c>
      <c r="R17" s="92"/>
      <c r="S17" s="92"/>
      <c r="T17" s="90"/>
      <c r="U17" s="90"/>
      <c r="V17" s="90" t="s">
        <v>12104</v>
      </c>
      <c r="W17" s="90">
        <v>1987</v>
      </c>
      <c r="X17" s="96"/>
      <c r="Y17" s="96">
        <v>270</v>
      </c>
      <c r="Z17" s="96"/>
      <c r="AA17" s="96"/>
      <c r="AB17" s="96"/>
      <c r="AC17" s="96"/>
      <c r="AD17" s="92">
        <v>270</v>
      </c>
      <c r="AE17" s="90"/>
      <c r="AF17" s="90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</row>
    <row r="18" spans="1:53" s="64" customFormat="1" ht="24.95" hidden="1" customHeight="1">
      <c r="A18" s="60" t="s">
        <v>145</v>
      </c>
      <c r="B18" s="121"/>
      <c r="C18" s="107" t="s">
        <v>6826</v>
      </c>
      <c r="D18" s="107"/>
      <c r="E18" s="107" t="s">
        <v>12105</v>
      </c>
      <c r="F18" s="107" t="s">
        <v>6826</v>
      </c>
      <c r="G18" s="107"/>
      <c r="H18" s="107"/>
      <c r="I18" s="107" t="s">
        <v>6826</v>
      </c>
      <c r="J18" s="106">
        <v>15000</v>
      </c>
      <c r="K18" s="106">
        <v>355.03</v>
      </c>
      <c r="L18" s="106">
        <v>473.79</v>
      </c>
      <c r="M18" s="107" t="s">
        <v>12106</v>
      </c>
      <c r="N18" s="106">
        <v>8</v>
      </c>
      <c r="O18" s="106"/>
      <c r="P18" s="106">
        <v>495867</v>
      </c>
      <c r="Q18" s="106">
        <v>1</v>
      </c>
      <c r="R18" s="106"/>
      <c r="S18" s="106"/>
      <c r="T18" s="107"/>
      <c r="U18" s="107"/>
      <c r="V18" s="107"/>
      <c r="W18" s="107">
        <v>2009</v>
      </c>
      <c r="X18" s="98"/>
      <c r="Y18" s="98"/>
      <c r="Z18" s="98"/>
      <c r="AA18" s="98"/>
      <c r="AB18" s="98"/>
      <c r="AC18" s="98"/>
      <c r="AD18" s="106">
        <v>1400</v>
      </c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</row>
    <row r="19" spans="1:53" s="64" customFormat="1" ht="24.95" hidden="1" customHeight="1">
      <c r="A19" s="66" t="s">
        <v>145</v>
      </c>
      <c r="B19" s="92" t="s">
        <v>12107</v>
      </c>
      <c r="C19" s="107" t="s">
        <v>712</v>
      </c>
      <c r="D19" s="107"/>
      <c r="E19" s="107" t="s">
        <v>12108</v>
      </c>
      <c r="F19" s="107" t="s">
        <v>712</v>
      </c>
      <c r="G19" s="107"/>
      <c r="H19" s="107"/>
      <c r="I19" s="107" t="s">
        <v>12109</v>
      </c>
      <c r="J19" s="106">
        <v>666</v>
      </c>
      <c r="K19" s="106">
        <v>367.61</v>
      </c>
      <c r="L19" s="106">
        <v>1081.68</v>
      </c>
      <c r="M19" s="106" t="s">
        <v>12110</v>
      </c>
      <c r="N19" s="106"/>
      <c r="O19" s="106">
        <v>9</v>
      </c>
      <c r="P19" s="106">
        <v>81000</v>
      </c>
      <c r="Q19" s="106"/>
      <c r="R19" s="106"/>
      <c r="S19" s="106"/>
      <c r="T19" s="107"/>
      <c r="U19" s="107"/>
      <c r="V19" s="107"/>
      <c r="W19" s="107">
        <v>2010</v>
      </c>
      <c r="X19" s="98"/>
      <c r="Y19" s="98"/>
      <c r="Z19" s="98"/>
      <c r="AA19" s="98"/>
      <c r="AB19" s="98"/>
      <c r="AC19" s="98"/>
      <c r="AD19" s="106">
        <v>3000</v>
      </c>
      <c r="AE19" s="98"/>
      <c r="AF19" s="98"/>
      <c r="AG19" s="98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8"/>
      <c r="AZ19" s="98"/>
      <c r="BA19" s="98"/>
    </row>
  </sheetData>
  <autoFilter ref="A5:BA19">
    <filterColumn colId="1">
      <filters>
        <filter val="강원"/>
      </filters>
    </filterColumn>
  </autoFilter>
  <mergeCells count="37">
    <mergeCell ref="W1:BA1"/>
    <mergeCell ref="AM2:AZ2"/>
    <mergeCell ref="AG2:AL2"/>
    <mergeCell ref="AM3:AQ3"/>
    <mergeCell ref="AR3:AV3"/>
    <mergeCell ref="AW3:AZ3"/>
    <mergeCell ref="AF3:AF4"/>
    <mergeCell ref="AG3:AH3"/>
    <mergeCell ref="AI3:AK3"/>
    <mergeCell ref="AL3:AL4"/>
    <mergeCell ref="BA2:BA4"/>
    <mergeCell ref="AE3:AE4"/>
    <mergeCell ref="AE2:AF2"/>
    <mergeCell ref="M3:M4"/>
    <mergeCell ref="P3:P4"/>
    <mergeCell ref="Q3:Q4"/>
    <mergeCell ref="R3:R4"/>
    <mergeCell ref="J2:J4"/>
    <mergeCell ref="K2:K4"/>
    <mergeCell ref="L2:L4"/>
    <mergeCell ref="M2:Q2"/>
    <mergeCell ref="R2:U2"/>
    <mergeCell ref="V2:V4"/>
    <mergeCell ref="X2:AD4"/>
    <mergeCell ref="S3:S4"/>
    <mergeCell ref="T3:T4"/>
    <mergeCell ref="U3:U4"/>
    <mergeCell ref="W2:W4"/>
    <mergeCell ref="I2:I4"/>
    <mergeCell ref="B1:E1"/>
    <mergeCell ref="E2:E4"/>
    <mergeCell ref="A2:A4"/>
    <mergeCell ref="B2:B4"/>
    <mergeCell ref="C2:C4"/>
    <mergeCell ref="D2:D4"/>
    <mergeCell ref="F2:F4"/>
    <mergeCell ref="G2:G4"/>
  </mergeCells>
  <phoneticPr fontId="2" type="noConversion"/>
  <hyperlinks>
    <hyperlink ref="H12" r:id="rId1"/>
    <hyperlink ref="H15" r:id="rId2"/>
  </hyperlinks>
  <printOptions horizontalCentered="1"/>
  <pageMargins left="0.78740157480314965" right="0.78740157480314965" top="0.98425196850393704" bottom="0.98425196850393704" header="0.51181102362204722" footer="0.51181102362204722"/>
  <pageSetup paperSize="9" scale="93" orientation="landscape" horizontalDpi="300" verticalDpi="300" r:id="rId3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theme="0" tint="-0.14999847407452621"/>
  </sheetPr>
  <dimension ref="A1:BC26"/>
  <sheetViews>
    <sheetView view="pageBreakPreview" topLeftCell="B1" zoomScale="115" zoomScaleNormal="85" zoomScaleSheetLayoutView="115" workbookViewId="0">
      <pane ySplit="6" topLeftCell="A7" activePane="bottomLeft" state="frozen"/>
      <selection activeCell="A17" sqref="A17:L17"/>
      <selection pane="bottomLeft" activeCell="J9" sqref="J9"/>
    </sheetView>
  </sheetViews>
  <sheetFormatPr defaultColWidth="8.88671875" defaultRowHeight="10.5"/>
  <cols>
    <col min="1" max="1" width="0" style="10" hidden="1" customWidth="1"/>
    <col min="2" max="2" width="4.6640625" style="10" customWidth="1"/>
    <col min="3" max="3" width="6.21875" style="10" customWidth="1"/>
    <col min="4" max="4" width="14.44140625" style="14" customWidth="1"/>
    <col min="5" max="5" width="7.44140625" style="10" bestFit="1" customWidth="1"/>
    <col min="6" max="7" width="0" style="10" hidden="1" customWidth="1"/>
    <col min="8" max="8" width="13.21875" style="10" customWidth="1"/>
    <col min="9" max="9" width="0" style="10" hidden="1" customWidth="1"/>
    <col min="10" max="10" width="7.77734375" style="11" customWidth="1"/>
    <col min="11" max="11" width="7.44140625" style="11" customWidth="1"/>
    <col min="12" max="12" width="6.21875" style="11" customWidth="1"/>
    <col min="13" max="13" width="4.6640625" style="10" hidden="1" customWidth="1"/>
    <col min="14" max="14" width="6" style="10" customWidth="1"/>
    <col min="15" max="15" width="5.6640625" style="10" bestFit="1" customWidth="1"/>
    <col min="16" max="16" width="6.21875" style="10" customWidth="1"/>
    <col min="17" max="17" width="5.6640625" style="12" bestFit="1" customWidth="1"/>
    <col min="18" max="18" width="8.44140625" style="12" bestFit="1" customWidth="1"/>
    <col min="19" max="19" width="5.21875" style="10" hidden="1" customWidth="1"/>
    <col min="20" max="23" width="0" style="10" hidden="1" customWidth="1"/>
    <col min="24" max="24" width="6.44140625" style="10" bestFit="1" customWidth="1"/>
    <col min="25" max="30" width="0" style="10" hidden="1" customWidth="1"/>
    <col min="31" max="31" width="7.5546875" style="11" customWidth="1"/>
    <col min="32" max="54" width="0" style="10" hidden="1" customWidth="1"/>
    <col min="55" max="55" width="9.77734375" style="10" customWidth="1"/>
    <col min="56" max="16384" width="8.88671875" style="10"/>
  </cols>
  <sheetData>
    <row r="1" spans="1:55" ht="22.9" customHeight="1">
      <c r="B1" s="1855" t="s">
        <v>96</v>
      </c>
      <c r="C1" s="1855"/>
      <c r="D1" s="1855"/>
      <c r="X1" s="1857" t="s">
        <v>259</v>
      </c>
      <c r="Y1" s="1858"/>
      <c r="Z1" s="1858"/>
      <c r="AA1" s="1858"/>
      <c r="AB1" s="1858"/>
      <c r="AC1" s="1858"/>
      <c r="AD1" s="1858"/>
      <c r="AE1" s="1858"/>
      <c r="AF1" s="1858"/>
      <c r="AG1" s="1858"/>
      <c r="AH1" s="1858"/>
      <c r="AI1" s="1858"/>
      <c r="AJ1" s="1858"/>
      <c r="AK1" s="1858"/>
      <c r="AL1" s="1858"/>
      <c r="AM1" s="1858"/>
      <c r="AN1" s="1858"/>
      <c r="AO1" s="1858"/>
      <c r="AP1" s="1858"/>
      <c r="AQ1" s="1858"/>
      <c r="AR1" s="1858"/>
      <c r="AS1" s="1858"/>
      <c r="AT1" s="1858"/>
      <c r="AU1" s="1858"/>
      <c r="AV1" s="1858"/>
      <c r="AW1" s="1858"/>
      <c r="AX1" s="1858"/>
      <c r="AY1" s="1858"/>
      <c r="AZ1" s="1858"/>
      <c r="BA1" s="1858"/>
      <c r="BB1" s="1858"/>
      <c r="BC1" s="1858"/>
    </row>
    <row r="2" spans="1:55" ht="22.5" customHeight="1">
      <c r="A2" s="1853" t="s">
        <v>361</v>
      </c>
      <c r="B2" s="1851" t="s">
        <v>362</v>
      </c>
      <c r="C2" s="1851" t="s">
        <v>363</v>
      </c>
      <c r="D2" s="1854" t="s">
        <v>365</v>
      </c>
      <c r="E2" s="1851" t="s">
        <v>366</v>
      </c>
      <c r="F2" s="1851" t="s">
        <v>367</v>
      </c>
      <c r="G2" s="44"/>
      <c r="H2" s="1851" t="s">
        <v>368</v>
      </c>
      <c r="I2" s="1851" t="s">
        <v>369</v>
      </c>
      <c r="J2" s="1856" t="s">
        <v>371</v>
      </c>
      <c r="K2" s="1856" t="s">
        <v>372</v>
      </c>
      <c r="L2" s="1856" t="s">
        <v>373</v>
      </c>
      <c r="M2" s="1851" t="s">
        <v>97</v>
      </c>
      <c r="N2" s="1851" t="s">
        <v>374</v>
      </c>
      <c r="O2" s="1851"/>
      <c r="P2" s="1851"/>
      <c r="Q2" s="1851"/>
      <c r="R2" s="1851"/>
      <c r="S2" s="1851" t="s">
        <v>375</v>
      </c>
      <c r="T2" s="1851"/>
      <c r="U2" s="1851"/>
      <c r="V2" s="1851"/>
      <c r="W2" s="1851" t="s">
        <v>398</v>
      </c>
      <c r="X2" s="1851" t="s">
        <v>153</v>
      </c>
      <c r="Y2" s="1851" t="s">
        <v>89</v>
      </c>
      <c r="Z2" s="1851"/>
      <c r="AA2" s="1851"/>
      <c r="AB2" s="1851"/>
      <c r="AC2" s="1851"/>
      <c r="AD2" s="1851"/>
      <c r="AE2" s="1851"/>
      <c r="AF2" s="1851" t="s">
        <v>377</v>
      </c>
      <c r="AG2" s="1851"/>
      <c r="AH2" s="1851" t="s">
        <v>378</v>
      </c>
      <c r="AI2" s="1851"/>
      <c r="AJ2" s="1851"/>
      <c r="AK2" s="1851"/>
      <c r="AL2" s="1851"/>
      <c r="AM2" s="1852"/>
      <c r="AN2" s="1852"/>
      <c r="AO2" s="1852"/>
      <c r="AP2" s="1852"/>
      <c r="AQ2" s="1852"/>
      <c r="AR2" s="1852"/>
      <c r="AS2" s="1852" t="s">
        <v>379</v>
      </c>
      <c r="AT2" s="1852"/>
      <c r="AU2" s="1852"/>
      <c r="AV2" s="1852"/>
      <c r="AW2" s="1852"/>
      <c r="AX2" s="1852"/>
      <c r="AY2" s="1852"/>
      <c r="AZ2" s="1852"/>
      <c r="BA2" s="1852"/>
      <c r="BB2" s="1852"/>
      <c r="BC2" s="1851" t="s">
        <v>380</v>
      </c>
    </row>
    <row r="3" spans="1:55" ht="22.5" customHeight="1">
      <c r="A3" s="1853"/>
      <c r="B3" s="1851"/>
      <c r="C3" s="1851"/>
      <c r="D3" s="1854"/>
      <c r="E3" s="1851"/>
      <c r="F3" s="1851"/>
      <c r="G3" s="44" t="s">
        <v>436</v>
      </c>
      <c r="H3" s="1851"/>
      <c r="I3" s="1851"/>
      <c r="J3" s="1856"/>
      <c r="K3" s="1856"/>
      <c r="L3" s="1856"/>
      <c r="M3" s="1851"/>
      <c r="N3" s="1851" t="s">
        <v>98</v>
      </c>
      <c r="O3" s="1852"/>
      <c r="P3" s="1852" t="s">
        <v>99</v>
      </c>
      <c r="Q3" s="1852"/>
      <c r="R3" s="1851" t="s">
        <v>100</v>
      </c>
      <c r="S3" s="1851" t="s">
        <v>439</v>
      </c>
      <c r="T3" s="1851" t="s">
        <v>440</v>
      </c>
      <c r="U3" s="1851" t="s">
        <v>441</v>
      </c>
      <c r="V3" s="1851" t="s">
        <v>442</v>
      </c>
      <c r="W3" s="1851"/>
      <c r="X3" s="1851"/>
      <c r="Y3" s="1851"/>
      <c r="Z3" s="1851"/>
      <c r="AA3" s="1851"/>
      <c r="AB3" s="1851"/>
      <c r="AC3" s="1851"/>
      <c r="AD3" s="1851"/>
      <c r="AE3" s="1851"/>
      <c r="AF3" s="1851" t="s">
        <v>443</v>
      </c>
      <c r="AG3" s="1851" t="s">
        <v>444</v>
      </c>
      <c r="AH3" s="1851" t="s">
        <v>445</v>
      </c>
      <c r="AI3" s="1851"/>
      <c r="AJ3" s="44" t="s">
        <v>101</v>
      </c>
      <c r="AK3" s="45" t="s">
        <v>102</v>
      </c>
      <c r="AL3" s="45" t="s">
        <v>103</v>
      </c>
      <c r="AM3" s="45" t="s">
        <v>450</v>
      </c>
      <c r="AN3" s="44" t="s">
        <v>104</v>
      </c>
      <c r="AO3" s="45" t="s">
        <v>105</v>
      </c>
      <c r="AP3" s="45" t="s">
        <v>106</v>
      </c>
      <c r="AQ3" s="45" t="s">
        <v>107</v>
      </c>
      <c r="AR3" s="45" t="s">
        <v>108</v>
      </c>
      <c r="AS3" s="1851" t="s">
        <v>448</v>
      </c>
      <c r="AT3" s="1852"/>
      <c r="AU3" s="1852"/>
      <c r="AV3" s="1852"/>
      <c r="AW3" s="1852"/>
      <c r="AX3" s="1851" t="s">
        <v>449</v>
      </c>
      <c r="AY3" s="1852"/>
      <c r="AZ3" s="1852"/>
      <c r="BA3" s="1852"/>
      <c r="BB3" s="1852"/>
      <c r="BC3" s="1851"/>
    </row>
    <row r="4" spans="1:55" ht="22.5" customHeight="1">
      <c r="A4" s="1853"/>
      <c r="B4" s="1851"/>
      <c r="C4" s="1851"/>
      <c r="D4" s="1854"/>
      <c r="E4" s="1851"/>
      <c r="F4" s="1851"/>
      <c r="G4" s="44"/>
      <c r="H4" s="1851"/>
      <c r="I4" s="1851"/>
      <c r="J4" s="1856"/>
      <c r="K4" s="1856"/>
      <c r="L4" s="1856"/>
      <c r="M4" s="1851"/>
      <c r="N4" s="44" t="s">
        <v>147</v>
      </c>
      <c r="O4" s="44" t="s">
        <v>159</v>
      </c>
      <c r="P4" s="44" t="s">
        <v>147</v>
      </c>
      <c r="Q4" s="44" t="s">
        <v>159</v>
      </c>
      <c r="R4" s="1851"/>
      <c r="S4" s="1851"/>
      <c r="T4" s="1851"/>
      <c r="U4" s="1851"/>
      <c r="V4" s="1851"/>
      <c r="W4" s="1851"/>
      <c r="X4" s="1851"/>
      <c r="Y4" s="1851"/>
      <c r="Z4" s="1851"/>
      <c r="AA4" s="1851"/>
      <c r="AB4" s="1851"/>
      <c r="AC4" s="1851"/>
      <c r="AD4" s="1851"/>
      <c r="AE4" s="1851"/>
      <c r="AF4" s="1851"/>
      <c r="AG4" s="1851"/>
      <c r="AH4" s="44" t="s">
        <v>159</v>
      </c>
      <c r="AI4" s="44" t="s">
        <v>160</v>
      </c>
      <c r="AJ4" s="44" t="s">
        <v>109</v>
      </c>
      <c r="AK4" s="44" t="s">
        <v>110</v>
      </c>
      <c r="AL4" s="44" t="s">
        <v>109</v>
      </c>
      <c r="AM4" s="45" t="s">
        <v>110</v>
      </c>
      <c r="AN4" s="45" t="s">
        <v>147</v>
      </c>
      <c r="AO4" s="44" t="s">
        <v>111</v>
      </c>
      <c r="AP4" s="44" t="s">
        <v>111</v>
      </c>
      <c r="AQ4" s="44" t="s">
        <v>112</v>
      </c>
      <c r="AR4" s="44" t="s">
        <v>113</v>
      </c>
      <c r="AS4" s="44" t="s">
        <v>162</v>
      </c>
      <c r="AT4" s="44" t="s">
        <v>163</v>
      </c>
      <c r="AU4" s="44" t="s">
        <v>132</v>
      </c>
      <c r="AV4" s="44" t="s">
        <v>164</v>
      </c>
      <c r="AW4" s="44" t="s">
        <v>165</v>
      </c>
      <c r="AX4" s="44" t="s">
        <v>162</v>
      </c>
      <c r="AY4" s="44" t="s">
        <v>163</v>
      </c>
      <c r="AZ4" s="44" t="s">
        <v>132</v>
      </c>
      <c r="BA4" s="44" t="s">
        <v>164</v>
      </c>
      <c r="BB4" s="44" t="s">
        <v>165</v>
      </c>
      <c r="BC4" s="1851"/>
    </row>
    <row r="5" spans="1:55" ht="22.5" customHeight="1">
      <c r="A5" s="1568"/>
      <c r="B5" s="1566"/>
      <c r="C5" s="1566"/>
      <c r="D5" s="1569"/>
      <c r="E5" s="1566"/>
      <c r="F5" s="1566"/>
      <c r="G5" s="1566"/>
      <c r="H5" s="1566"/>
      <c r="I5" s="1566"/>
      <c r="J5" s="1570"/>
      <c r="K5" s="1570"/>
      <c r="L5" s="1570"/>
      <c r="M5" s="1566"/>
      <c r="N5" s="1566"/>
      <c r="O5" s="1566"/>
      <c r="P5" s="1566"/>
      <c r="Q5" s="1566"/>
      <c r="R5" s="1566"/>
      <c r="S5" s="1566"/>
      <c r="T5" s="1566"/>
      <c r="U5" s="1566"/>
      <c r="V5" s="1566"/>
      <c r="W5" s="1566"/>
      <c r="X5" s="1566"/>
      <c r="Y5" s="1566"/>
      <c r="Z5" s="1566"/>
      <c r="AA5" s="1566"/>
      <c r="AB5" s="1566"/>
      <c r="AC5" s="1566"/>
      <c r="AD5" s="1566"/>
      <c r="AE5" s="1566"/>
      <c r="AF5" s="1566"/>
      <c r="AG5" s="1566"/>
      <c r="AH5" s="1566"/>
      <c r="AI5" s="1566"/>
      <c r="AJ5" s="1566"/>
      <c r="AK5" s="1566"/>
      <c r="AL5" s="1566"/>
      <c r="AM5" s="1567"/>
      <c r="AN5" s="1567"/>
      <c r="AO5" s="1566"/>
      <c r="AP5" s="1566"/>
      <c r="AQ5" s="1566"/>
      <c r="AR5" s="1566"/>
      <c r="AS5" s="1566"/>
      <c r="AT5" s="1566"/>
      <c r="AU5" s="1566"/>
      <c r="AV5" s="1566"/>
      <c r="AW5" s="1566"/>
      <c r="AX5" s="1566"/>
      <c r="AY5" s="1566"/>
      <c r="AZ5" s="1566"/>
      <c r="BA5" s="1566"/>
      <c r="BB5" s="1566"/>
      <c r="BC5" s="1566"/>
    </row>
    <row r="6" spans="1:55" s="82" customFormat="1" ht="24.95" hidden="1" customHeight="1">
      <c r="A6" s="81"/>
      <c r="B6" s="111" t="s">
        <v>48</v>
      </c>
      <c r="C6" s="111" t="s">
        <v>1</v>
      </c>
      <c r="D6" s="91">
        <f>COUNTA(D7,D8,D10,D11,D12,D13,D14,D16:D17,D18,D20:D26)</f>
        <v>17</v>
      </c>
      <c r="E6" s="111"/>
      <c r="F6" s="111"/>
      <c r="G6" s="111"/>
      <c r="H6" s="111"/>
      <c r="I6" s="111"/>
      <c r="J6" s="92">
        <f>SUM(J7,J8,J10:J10:J11,J12,J13,J14,J16:J17,J18,J20:J26)</f>
        <v>322319</v>
      </c>
      <c r="K6" s="92">
        <f>SUM(K7,K8,K9,K12,K13,K14,K15,K18,K19)</f>
        <v>16360.28</v>
      </c>
      <c r="L6" s="92">
        <f>SUM(L7,L8,L9,L12,L13,L14,L15,L18,L19)</f>
        <v>24567.88</v>
      </c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1"/>
      <c r="AC6" s="111"/>
      <c r="AD6" s="111"/>
      <c r="AE6" s="92"/>
      <c r="AF6" s="111"/>
      <c r="AG6" s="111"/>
      <c r="AH6" s="111"/>
      <c r="AI6" s="111"/>
      <c r="AJ6" s="111"/>
      <c r="AK6" s="111"/>
      <c r="AL6" s="111"/>
      <c r="AM6" s="105"/>
      <c r="AN6" s="105"/>
      <c r="AO6" s="111"/>
      <c r="AP6" s="111"/>
      <c r="AQ6" s="111"/>
      <c r="AR6" s="111"/>
      <c r="AS6" s="111"/>
      <c r="AT6" s="111"/>
      <c r="AU6" s="111"/>
      <c r="AV6" s="111"/>
      <c r="AW6" s="111"/>
      <c r="AX6" s="111"/>
      <c r="AY6" s="111"/>
      <c r="AZ6" s="111"/>
      <c r="BA6" s="111"/>
      <c r="BB6" s="111"/>
      <c r="BC6" s="111"/>
    </row>
    <row r="7" spans="1:55" s="84" customFormat="1" ht="24.95" hidden="1" customHeight="1">
      <c r="A7" s="83" t="s">
        <v>1899</v>
      </c>
      <c r="B7" s="111" t="s">
        <v>1934</v>
      </c>
      <c r="C7" s="111" t="s">
        <v>724</v>
      </c>
      <c r="D7" s="91" t="s">
        <v>1401</v>
      </c>
      <c r="E7" s="111" t="s">
        <v>560</v>
      </c>
      <c r="F7" s="111" t="s">
        <v>1402</v>
      </c>
      <c r="G7" s="122" t="s">
        <v>562</v>
      </c>
      <c r="H7" s="111" t="s">
        <v>898</v>
      </c>
      <c r="I7" s="111">
        <v>34</v>
      </c>
      <c r="J7" s="92">
        <v>138561</v>
      </c>
      <c r="K7" s="92">
        <v>8990</v>
      </c>
      <c r="L7" s="92">
        <v>13612</v>
      </c>
      <c r="M7" s="111" t="s">
        <v>171</v>
      </c>
      <c r="N7" s="111" t="s">
        <v>1403</v>
      </c>
      <c r="O7" s="111">
        <v>3</v>
      </c>
      <c r="P7" s="111" t="s">
        <v>1404</v>
      </c>
      <c r="Q7" s="111">
        <v>1</v>
      </c>
      <c r="R7" s="92">
        <v>92242</v>
      </c>
      <c r="S7" s="111"/>
      <c r="T7" s="111"/>
      <c r="U7" s="111"/>
      <c r="V7" s="111"/>
      <c r="W7" s="111"/>
      <c r="X7" s="111">
        <v>1986</v>
      </c>
      <c r="Y7" s="111"/>
      <c r="Z7" s="111"/>
      <c r="AA7" s="111"/>
      <c r="AB7" s="111"/>
      <c r="AC7" s="111"/>
      <c r="AD7" s="111"/>
      <c r="AE7" s="92">
        <v>70826</v>
      </c>
      <c r="AF7" s="111"/>
      <c r="AG7" s="111"/>
      <c r="AH7" s="111"/>
      <c r="AI7" s="111"/>
      <c r="AJ7" s="111">
        <v>1364</v>
      </c>
      <c r="AK7" s="111" t="s">
        <v>1405</v>
      </c>
      <c r="AL7" s="111"/>
      <c r="AM7" s="111"/>
      <c r="AN7" s="111"/>
      <c r="AO7" s="111">
        <v>2</v>
      </c>
      <c r="AP7" s="111">
        <v>1</v>
      </c>
      <c r="AQ7" s="111"/>
      <c r="AR7" s="111" t="s">
        <v>1406</v>
      </c>
      <c r="AS7" s="111"/>
      <c r="AT7" s="111"/>
      <c r="AU7" s="111"/>
      <c r="AV7" s="111"/>
      <c r="AW7" s="111"/>
      <c r="AX7" s="111"/>
      <c r="AY7" s="111"/>
      <c r="AZ7" s="111"/>
      <c r="BA7" s="111"/>
      <c r="BB7" s="111"/>
      <c r="BC7" s="111"/>
    </row>
    <row r="8" spans="1:55" s="84" customFormat="1" ht="24.95" hidden="1" customHeight="1">
      <c r="A8" s="83" t="s">
        <v>145</v>
      </c>
      <c r="B8" s="111" t="s">
        <v>10520</v>
      </c>
      <c r="C8" s="111" t="s">
        <v>3387</v>
      </c>
      <c r="D8" s="91" t="s">
        <v>11043</v>
      </c>
      <c r="E8" s="111" t="s">
        <v>3387</v>
      </c>
      <c r="F8" s="111" t="s">
        <v>14642</v>
      </c>
      <c r="G8" s="123" t="s">
        <v>3390</v>
      </c>
      <c r="H8" s="111" t="s">
        <v>13705</v>
      </c>
      <c r="I8" s="111">
        <v>1</v>
      </c>
      <c r="J8" s="92">
        <v>593</v>
      </c>
      <c r="K8" s="92">
        <v>296</v>
      </c>
      <c r="L8" s="92">
        <v>296</v>
      </c>
      <c r="M8" s="111" t="s">
        <v>171</v>
      </c>
      <c r="N8" s="111" t="s">
        <v>11044</v>
      </c>
      <c r="O8" s="111">
        <v>1</v>
      </c>
      <c r="P8" s="111"/>
      <c r="Q8" s="111"/>
      <c r="R8" s="92"/>
      <c r="S8" s="111"/>
      <c r="T8" s="111"/>
      <c r="U8" s="111"/>
      <c r="V8" s="111"/>
      <c r="W8" s="111"/>
      <c r="X8" s="111">
        <v>1986</v>
      </c>
      <c r="Y8" s="111"/>
      <c r="Z8" s="111">
        <v>75</v>
      </c>
      <c r="AA8" s="111"/>
      <c r="AB8" s="111"/>
      <c r="AC8" s="111"/>
      <c r="AD8" s="111"/>
      <c r="AE8" s="92">
        <v>75</v>
      </c>
      <c r="AF8" s="111"/>
      <c r="AG8" s="111"/>
      <c r="AH8" s="111"/>
      <c r="AI8" s="111"/>
      <c r="AJ8" s="111"/>
      <c r="AK8" s="111"/>
      <c r="AL8" s="111"/>
      <c r="AM8" s="111"/>
      <c r="AN8" s="111" t="s">
        <v>11045</v>
      </c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</row>
    <row r="9" spans="1:55" s="84" customFormat="1" ht="24.95" customHeight="1">
      <c r="A9" s="83" t="s">
        <v>166</v>
      </c>
      <c r="B9" s="124" t="s">
        <v>2533</v>
      </c>
      <c r="C9" s="111" t="s">
        <v>941</v>
      </c>
      <c r="D9" s="91">
        <f>COUNTA(D10:D11)</f>
        <v>2</v>
      </c>
      <c r="E9" s="111"/>
      <c r="F9" s="111" t="s">
        <v>2535</v>
      </c>
      <c r="G9" s="123" t="s">
        <v>2536</v>
      </c>
      <c r="H9" s="111"/>
      <c r="I9" s="111">
        <v>1</v>
      </c>
      <c r="J9" s="92">
        <f>SUM(J10:J11)</f>
        <v>23370</v>
      </c>
      <c r="K9" s="92">
        <f>SUM(K10:K11)</f>
        <v>661.33999999999992</v>
      </c>
      <c r="L9" s="92">
        <f>SUM(L10:L11)</f>
        <v>987.6</v>
      </c>
      <c r="M9" s="111"/>
      <c r="N9" s="111"/>
      <c r="O9" s="111"/>
      <c r="P9" s="111"/>
      <c r="Q9" s="111"/>
      <c r="R9" s="92"/>
      <c r="S9" s="111"/>
      <c r="T9" s="111"/>
      <c r="U9" s="111"/>
      <c r="V9" s="111"/>
      <c r="W9" s="111"/>
      <c r="X9" s="111"/>
      <c r="Y9" s="111">
        <v>100</v>
      </c>
      <c r="Z9" s="111">
        <v>100</v>
      </c>
      <c r="AA9" s="111"/>
      <c r="AB9" s="111"/>
      <c r="AC9" s="111"/>
      <c r="AD9" s="111"/>
      <c r="AE9" s="92"/>
      <c r="AF9" s="111"/>
      <c r="AG9" s="111"/>
      <c r="AH9" s="111"/>
      <c r="AI9" s="111"/>
      <c r="AJ9" s="111" t="s">
        <v>2537</v>
      </c>
      <c r="AK9" s="111"/>
      <c r="AL9" s="125"/>
      <c r="AM9" s="111">
        <v>1</v>
      </c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</row>
    <row r="10" spans="1:55" s="84" customFormat="1" ht="24.95" customHeight="1">
      <c r="A10" s="83"/>
      <c r="B10" s="124" t="s">
        <v>57</v>
      </c>
      <c r="C10" s="111" t="s">
        <v>1595</v>
      </c>
      <c r="D10" s="91" t="s">
        <v>12135</v>
      </c>
      <c r="E10" s="111" t="s">
        <v>1595</v>
      </c>
      <c r="F10" s="111" t="s">
        <v>11980</v>
      </c>
      <c r="G10" s="123" t="s">
        <v>12136</v>
      </c>
      <c r="H10" s="111" t="s">
        <v>1595</v>
      </c>
      <c r="I10" s="111">
        <v>1</v>
      </c>
      <c r="J10" s="92">
        <v>7307</v>
      </c>
      <c r="K10" s="92">
        <v>434.34</v>
      </c>
      <c r="L10" s="92">
        <v>649.6</v>
      </c>
      <c r="M10" s="111"/>
      <c r="N10" s="111" t="s">
        <v>12137</v>
      </c>
      <c r="O10" s="111">
        <v>1</v>
      </c>
      <c r="P10" s="111"/>
      <c r="Q10" s="111"/>
      <c r="R10" s="92"/>
      <c r="S10" s="111"/>
      <c r="T10" s="111"/>
      <c r="U10" s="111"/>
      <c r="V10" s="111"/>
      <c r="W10" s="111"/>
      <c r="X10" s="111">
        <v>1997</v>
      </c>
      <c r="Y10" s="111">
        <v>100</v>
      </c>
      <c r="Z10" s="111">
        <v>100</v>
      </c>
      <c r="AA10" s="111"/>
      <c r="AB10" s="111"/>
      <c r="AC10" s="111"/>
      <c r="AD10" s="111"/>
      <c r="AE10" s="92">
        <v>400</v>
      </c>
      <c r="AF10" s="111"/>
      <c r="AG10" s="111"/>
      <c r="AH10" s="111"/>
      <c r="AI10" s="111"/>
      <c r="AJ10" s="111" t="s">
        <v>12138</v>
      </c>
      <c r="AK10" s="111"/>
      <c r="AL10" s="125"/>
      <c r="AM10" s="111">
        <v>1</v>
      </c>
      <c r="AN10" s="111"/>
      <c r="AO10" s="111"/>
      <c r="AP10" s="111"/>
      <c r="AQ10" s="111"/>
      <c r="AR10" s="111"/>
      <c r="AS10" s="111"/>
      <c r="AT10" s="111"/>
      <c r="AU10" s="111"/>
      <c r="AV10" s="111"/>
      <c r="AW10" s="111"/>
      <c r="AX10" s="111"/>
      <c r="AY10" s="111"/>
      <c r="AZ10" s="111"/>
      <c r="BA10" s="111"/>
      <c r="BB10" s="111"/>
      <c r="BC10" s="111"/>
    </row>
    <row r="11" spans="1:55" s="84" customFormat="1" ht="24.95" customHeight="1">
      <c r="A11" s="83"/>
      <c r="B11" s="124" t="s">
        <v>57</v>
      </c>
      <c r="C11" s="111" t="s">
        <v>705</v>
      </c>
      <c r="D11" s="91" t="s">
        <v>15845</v>
      </c>
      <c r="E11" s="111" t="s">
        <v>705</v>
      </c>
      <c r="F11" s="111" t="s">
        <v>11980</v>
      </c>
      <c r="G11" s="123" t="s">
        <v>12136</v>
      </c>
      <c r="H11" s="111" t="s">
        <v>705</v>
      </c>
      <c r="I11" s="111">
        <v>1</v>
      </c>
      <c r="J11" s="92">
        <v>16063</v>
      </c>
      <c r="K11" s="92">
        <v>227</v>
      </c>
      <c r="L11" s="92">
        <v>338</v>
      </c>
      <c r="M11" s="111"/>
      <c r="N11" s="111" t="s">
        <v>12137</v>
      </c>
      <c r="O11" s="111">
        <v>1</v>
      </c>
      <c r="P11" s="111"/>
      <c r="Q11" s="111"/>
      <c r="R11" s="92"/>
      <c r="S11" s="111"/>
      <c r="T11" s="111"/>
      <c r="U11" s="111"/>
      <c r="V11" s="111"/>
      <c r="W11" s="111"/>
      <c r="X11" s="111">
        <v>2009</v>
      </c>
      <c r="Y11" s="111">
        <v>100</v>
      </c>
      <c r="Z11" s="111">
        <v>100</v>
      </c>
      <c r="AA11" s="111"/>
      <c r="AB11" s="111"/>
      <c r="AC11" s="111"/>
      <c r="AD11" s="111"/>
      <c r="AE11" s="92">
        <v>4993</v>
      </c>
      <c r="AF11" s="111"/>
      <c r="AG11" s="111"/>
      <c r="AH11" s="111"/>
      <c r="AI11" s="111"/>
      <c r="AJ11" s="111" t="s">
        <v>12138</v>
      </c>
      <c r="AK11" s="111"/>
      <c r="AL11" s="125"/>
      <c r="AM11" s="111">
        <v>1</v>
      </c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</row>
    <row r="12" spans="1:55" s="84" customFormat="1" ht="24.95" hidden="1" customHeight="1">
      <c r="A12" s="83"/>
      <c r="B12" s="111" t="s">
        <v>5345</v>
      </c>
      <c r="C12" s="111" t="s">
        <v>5183</v>
      </c>
      <c r="D12" s="111" t="s">
        <v>11198</v>
      </c>
      <c r="E12" s="111" t="s">
        <v>5183</v>
      </c>
      <c r="F12" s="111" t="s">
        <v>11199</v>
      </c>
      <c r="G12" s="123"/>
      <c r="H12" s="111" t="s">
        <v>5183</v>
      </c>
      <c r="I12" s="111">
        <v>1</v>
      </c>
      <c r="J12" s="92">
        <v>3100</v>
      </c>
      <c r="K12" s="92">
        <v>382</v>
      </c>
      <c r="L12" s="92">
        <v>514</v>
      </c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>
        <v>2004</v>
      </c>
      <c r="Y12" s="111">
        <v>662</v>
      </c>
      <c r="Z12" s="111"/>
      <c r="AA12" s="111"/>
      <c r="AB12" s="111"/>
      <c r="AC12" s="111"/>
      <c r="AD12" s="111"/>
      <c r="AE12" s="92">
        <v>1010</v>
      </c>
      <c r="AF12" s="111"/>
      <c r="AG12" s="111"/>
      <c r="AH12" s="111"/>
      <c r="AI12" s="111"/>
      <c r="AJ12" s="111"/>
      <c r="AK12" s="111"/>
      <c r="AL12" s="111"/>
      <c r="AM12" s="111"/>
      <c r="AN12" s="111"/>
      <c r="AO12" s="111"/>
      <c r="AP12" s="111"/>
      <c r="AQ12" s="111"/>
      <c r="AR12" s="111"/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</row>
    <row r="13" spans="1:55" s="84" customFormat="1" ht="24.95" hidden="1" customHeight="1">
      <c r="A13" s="83" t="s">
        <v>145</v>
      </c>
      <c r="B13" s="111" t="s">
        <v>11493</v>
      </c>
      <c r="C13" s="111" t="s">
        <v>5632</v>
      </c>
      <c r="D13" s="91" t="s">
        <v>12139</v>
      </c>
      <c r="E13" s="111" t="s">
        <v>5632</v>
      </c>
      <c r="F13" s="111" t="s">
        <v>12140</v>
      </c>
      <c r="G13" s="123"/>
      <c r="H13" s="111" t="s">
        <v>5632</v>
      </c>
      <c r="I13" s="111" t="s">
        <v>1838</v>
      </c>
      <c r="J13" s="92">
        <v>8541</v>
      </c>
      <c r="K13" s="92">
        <v>382</v>
      </c>
      <c r="L13" s="92">
        <v>644.76</v>
      </c>
      <c r="M13" s="111" t="s">
        <v>171</v>
      </c>
      <c r="N13" s="111" t="s">
        <v>12141</v>
      </c>
      <c r="O13" s="111">
        <v>1</v>
      </c>
      <c r="P13" s="111"/>
      <c r="Q13" s="111"/>
      <c r="R13" s="92"/>
      <c r="S13" s="111"/>
      <c r="T13" s="111"/>
      <c r="U13" s="111"/>
      <c r="V13" s="111"/>
      <c r="W13" s="111"/>
      <c r="X13" s="111">
        <v>2001</v>
      </c>
      <c r="Y13" s="111">
        <v>625</v>
      </c>
      <c r="Z13" s="111">
        <v>625</v>
      </c>
      <c r="AA13" s="111">
        <v>750</v>
      </c>
      <c r="AB13" s="111"/>
      <c r="AC13" s="111"/>
      <c r="AD13" s="111"/>
      <c r="AE13" s="92">
        <v>2000</v>
      </c>
      <c r="AF13" s="111"/>
      <c r="AG13" s="111"/>
      <c r="AH13" s="111"/>
      <c r="AI13" s="111"/>
      <c r="AJ13" s="111" t="s">
        <v>12142</v>
      </c>
      <c r="AK13" s="111" t="s">
        <v>12119</v>
      </c>
      <c r="AL13" s="111"/>
      <c r="AM13" s="111" t="s">
        <v>12143</v>
      </c>
      <c r="AN13" s="111"/>
      <c r="AO13" s="111"/>
      <c r="AP13" s="111"/>
      <c r="AQ13" s="111"/>
      <c r="AR13" s="111"/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</row>
    <row r="14" spans="1:55" s="84" customFormat="1" ht="24.95" hidden="1" customHeight="1">
      <c r="A14" s="83" t="s">
        <v>145</v>
      </c>
      <c r="B14" s="111" t="s">
        <v>11907</v>
      </c>
      <c r="C14" s="111" t="s">
        <v>6308</v>
      </c>
      <c r="D14" s="91" t="s">
        <v>12116</v>
      </c>
      <c r="E14" s="111" t="s">
        <v>6308</v>
      </c>
      <c r="F14" s="111" t="s">
        <v>12117</v>
      </c>
      <c r="G14" s="123"/>
      <c r="H14" s="127" t="s">
        <v>12118</v>
      </c>
      <c r="I14" s="111" t="s">
        <v>6352</v>
      </c>
      <c r="J14" s="100">
        <v>2146</v>
      </c>
      <c r="K14" s="100">
        <v>395.19</v>
      </c>
      <c r="L14" s="100">
        <v>742.59</v>
      </c>
      <c r="M14" s="111"/>
      <c r="N14" s="111"/>
      <c r="O14" s="111"/>
      <c r="P14" s="111"/>
      <c r="Q14" s="111"/>
      <c r="R14" s="92"/>
      <c r="S14" s="111"/>
      <c r="T14" s="111"/>
      <c r="U14" s="111"/>
      <c r="V14" s="111"/>
      <c r="W14" s="111"/>
      <c r="X14" s="111">
        <v>2003</v>
      </c>
      <c r="Y14" s="128">
        <v>473</v>
      </c>
      <c r="Z14" s="128">
        <v>473</v>
      </c>
      <c r="AA14" s="128">
        <v>946</v>
      </c>
      <c r="AB14" s="111"/>
      <c r="AC14" s="111"/>
      <c r="AD14" s="111"/>
      <c r="AE14" s="100">
        <v>1892</v>
      </c>
      <c r="AF14" s="111"/>
      <c r="AG14" s="111"/>
      <c r="AH14" s="111"/>
      <c r="AI14" s="111"/>
      <c r="AJ14" s="111"/>
      <c r="AK14" s="111" t="s">
        <v>12119</v>
      </c>
      <c r="AL14" s="111" t="s">
        <v>12120</v>
      </c>
      <c r="AM14" s="111" t="s">
        <v>12121</v>
      </c>
      <c r="AN14" s="111" t="s">
        <v>12122</v>
      </c>
      <c r="AO14" s="111"/>
      <c r="AP14" s="111"/>
      <c r="AQ14" s="111"/>
      <c r="AR14" s="111"/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</row>
    <row r="15" spans="1:55" s="84" customFormat="1" ht="24.95" hidden="1" customHeight="1">
      <c r="A15" s="83" t="s">
        <v>166</v>
      </c>
      <c r="B15" s="124" t="s">
        <v>2538</v>
      </c>
      <c r="C15" s="111" t="s">
        <v>2534</v>
      </c>
      <c r="D15" s="91">
        <f>COUNTA(D16:D17)</f>
        <v>2</v>
      </c>
      <c r="E15" s="111"/>
      <c r="F15" s="111"/>
      <c r="G15" s="111"/>
      <c r="H15" s="111"/>
      <c r="I15" s="111"/>
      <c r="J15" s="92">
        <f>SUM(J16:J17)</f>
        <v>41507</v>
      </c>
      <c r="K15" s="92">
        <f>SUM(K16:K17)</f>
        <v>1495</v>
      </c>
      <c r="L15" s="92">
        <f>SUM(L16:L17)</f>
        <v>1980</v>
      </c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05"/>
      <c r="AN15" s="105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</row>
    <row r="16" spans="1:55" s="84" customFormat="1" ht="24.95" hidden="1" customHeight="1">
      <c r="A16" s="83"/>
      <c r="B16" s="126"/>
      <c r="C16" s="111" t="s">
        <v>1881</v>
      </c>
      <c r="D16" s="91" t="s">
        <v>12113</v>
      </c>
      <c r="E16" s="111" t="s">
        <v>1881</v>
      </c>
      <c r="F16" s="111" t="s">
        <v>2162</v>
      </c>
      <c r="G16" s="123"/>
      <c r="H16" s="111" t="s">
        <v>1881</v>
      </c>
      <c r="I16" s="111">
        <v>2</v>
      </c>
      <c r="J16" s="92">
        <v>16283</v>
      </c>
      <c r="K16" s="92">
        <v>1014</v>
      </c>
      <c r="L16" s="92">
        <v>1499</v>
      </c>
      <c r="M16" s="111"/>
      <c r="N16" s="111" t="s">
        <v>1403</v>
      </c>
      <c r="O16" s="111">
        <v>1</v>
      </c>
      <c r="P16" s="111"/>
      <c r="Q16" s="111"/>
      <c r="R16" s="92">
        <v>5355</v>
      </c>
      <c r="S16" s="111"/>
      <c r="T16" s="111"/>
      <c r="U16" s="111"/>
      <c r="V16" s="111"/>
      <c r="W16" s="111"/>
      <c r="X16" s="111">
        <v>1987</v>
      </c>
      <c r="Y16" s="111">
        <v>908</v>
      </c>
      <c r="Z16" s="111"/>
      <c r="AA16" s="111"/>
      <c r="AB16" s="111"/>
      <c r="AC16" s="111"/>
      <c r="AD16" s="111"/>
      <c r="AE16" s="92">
        <v>1500</v>
      </c>
      <c r="AF16" s="111"/>
      <c r="AG16" s="111"/>
      <c r="AH16" s="111"/>
      <c r="AI16" s="111"/>
      <c r="AJ16" s="111"/>
      <c r="AK16" s="111">
        <v>3</v>
      </c>
      <c r="AL16" s="111">
        <v>1</v>
      </c>
      <c r="AM16" s="111">
        <v>1</v>
      </c>
      <c r="AN16" s="111">
        <v>70</v>
      </c>
      <c r="AO16" s="111"/>
      <c r="AP16" s="111"/>
      <c r="AQ16" s="111">
        <v>1</v>
      </c>
      <c r="AR16" s="111"/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</row>
    <row r="17" spans="1:55" s="84" customFormat="1" ht="24.95" hidden="1" customHeight="1">
      <c r="A17" s="83"/>
      <c r="B17" s="129"/>
      <c r="C17" s="111" t="s">
        <v>2138</v>
      </c>
      <c r="D17" s="91" t="s">
        <v>12114</v>
      </c>
      <c r="E17" s="111" t="s">
        <v>2138</v>
      </c>
      <c r="F17" s="111" t="s">
        <v>1402</v>
      </c>
      <c r="G17" s="123" t="s">
        <v>562</v>
      </c>
      <c r="H17" s="111" t="s">
        <v>2138</v>
      </c>
      <c r="I17" s="111">
        <v>34</v>
      </c>
      <c r="J17" s="92">
        <v>25224</v>
      </c>
      <c r="K17" s="92">
        <v>481</v>
      </c>
      <c r="L17" s="92">
        <v>481</v>
      </c>
      <c r="M17" s="111" t="s">
        <v>171</v>
      </c>
      <c r="N17" s="111" t="s">
        <v>12115</v>
      </c>
      <c r="O17" s="111">
        <v>1</v>
      </c>
      <c r="P17" s="111"/>
      <c r="Q17" s="111"/>
      <c r="R17" s="92"/>
      <c r="S17" s="111"/>
      <c r="T17" s="111"/>
      <c r="U17" s="111"/>
      <c r="V17" s="111"/>
      <c r="W17" s="111"/>
      <c r="X17" s="111">
        <v>2009</v>
      </c>
      <c r="Y17" s="111"/>
      <c r="Z17" s="111"/>
      <c r="AA17" s="111"/>
      <c r="AB17" s="111"/>
      <c r="AC17" s="111"/>
      <c r="AD17" s="111"/>
      <c r="AE17" s="92">
        <v>7000</v>
      </c>
      <c r="AF17" s="111"/>
      <c r="AG17" s="111"/>
      <c r="AH17" s="111"/>
      <c r="AI17" s="111"/>
      <c r="AJ17" s="111">
        <v>1364</v>
      </c>
      <c r="AK17" s="111" t="s">
        <v>1405</v>
      </c>
      <c r="AL17" s="111"/>
      <c r="AM17" s="111"/>
      <c r="AN17" s="111"/>
      <c r="AO17" s="111">
        <v>2</v>
      </c>
      <c r="AP17" s="111">
        <v>1</v>
      </c>
      <c r="AQ17" s="111"/>
      <c r="AR17" s="111" t="s">
        <v>1406</v>
      </c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</row>
    <row r="18" spans="1:55" s="84" customFormat="1" ht="24.95" hidden="1" customHeight="1">
      <c r="A18" s="83"/>
      <c r="B18" s="111" t="s">
        <v>7522</v>
      </c>
      <c r="C18" s="111" t="s">
        <v>7459</v>
      </c>
      <c r="D18" s="91" t="s">
        <v>12133</v>
      </c>
      <c r="E18" s="111" t="s">
        <v>12134</v>
      </c>
      <c r="F18" s="111"/>
      <c r="G18" s="111"/>
      <c r="H18" s="111" t="s">
        <v>12134</v>
      </c>
      <c r="I18" s="111"/>
      <c r="J18" s="92">
        <v>1400</v>
      </c>
      <c r="K18" s="92">
        <v>392</v>
      </c>
      <c r="L18" s="92">
        <v>392</v>
      </c>
      <c r="M18" s="111"/>
      <c r="N18" s="96">
        <v>2000</v>
      </c>
      <c r="O18" s="111">
        <v>1</v>
      </c>
      <c r="P18" s="96">
        <v>2000</v>
      </c>
      <c r="Q18" s="111">
        <v>1</v>
      </c>
      <c r="R18" s="92">
        <v>16000</v>
      </c>
      <c r="S18" s="111"/>
      <c r="T18" s="111"/>
      <c r="U18" s="111"/>
      <c r="V18" s="111"/>
      <c r="W18" s="111"/>
      <c r="X18" s="111">
        <v>1995</v>
      </c>
      <c r="Y18" s="111"/>
      <c r="Z18" s="111"/>
      <c r="AA18" s="111"/>
      <c r="AB18" s="111"/>
      <c r="AC18" s="111"/>
      <c r="AD18" s="111"/>
      <c r="AE18" s="92">
        <v>240</v>
      </c>
      <c r="AF18" s="111"/>
      <c r="AG18" s="111"/>
      <c r="AH18" s="111"/>
      <c r="AI18" s="111"/>
      <c r="AJ18" s="111"/>
      <c r="AK18" s="111"/>
      <c r="AL18" s="111"/>
      <c r="AM18" s="105"/>
      <c r="AN18" s="105"/>
      <c r="AO18" s="111"/>
      <c r="AP18" s="111"/>
      <c r="AQ18" s="111"/>
      <c r="AR18" s="111"/>
      <c r="AS18" s="111"/>
      <c r="AT18" s="111"/>
      <c r="AU18" s="111"/>
      <c r="AV18" s="111"/>
      <c r="AW18" s="111"/>
      <c r="AX18" s="111"/>
      <c r="AY18" s="111"/>
      <c r="AZ18" s="111"/>
      <c r="BA18" s="111"/>
      <c r="BB18" s="111"/>
      <c r="BC18" s="111"/>
    </row>
    <row r="19" spans="1:55" s="84" customFormat="1" ht="24.95" hidden="1" customHeight="1">
      <c r="A19" s="83"/>
      <c r="B19" s="124" t="s">
        <v>2539</v>
      </c>
      <c r="C19" s="111" t="s">
        <v>2534</v>
      </c>
      <c r="D19" s="91">
        <f>COUNTA(D20:D26)</f>
        <v>7</v>
      </c>
      <c r="E19" s="111"/>
      <c r="F19" s="111"/>
      <c r="G19" s="111"/>
      <c r="H19" s="111"/>
      <c r="I19" s="111"/>
      <c r="J19" s="92">
        <f>SUM(J20:J26)</f>
        <v>103101</v>
      </c>
      <c r="K19" s="92">
        <f>SUM(K20:K26)</f>
        <v>3366.75</v>
      </c>
      <c r="L19" s="92">
        <f>SUM(L20:L26)</f>
        <v>5398.93</v>
      </c>
      <c r="M19" s="111"/>
      <c r="N19" s="111"/>
      <c r="O19" s="111"/>
      <c r="P19" s="111"/>
      <c r="Q19" s="111"/>
      <c r="R19" s="92"/>
      <c r="S19" s="111"/>
      <c r="T19" s="111"/>
      <c r="U19" s="111"/>
      <c r="V19" s="111"/>
      <c r="W19" s="111"/>
      <c r="X19" s="111"/>
      <c r="Y19" s="111"/>
      <c r="Z19" s="111"/>
      <c r="AA19" s="111"/>
      <c r="AB19" s="111"/>
      <c r="AC19" s="111"/>
      <c r="AD19" s="111"/>
      <c r="AE19" s="92"/>
      <c r="AF19" s="111"/>
      <c r="AG19" s="111"/>
      <c r="AH19" s="111"/>
      <c r="AI19" s="111"/>
      <c r="AJ19" s="111"/>
      <c r="AK19" s="111"/>
      <c r="AL19" s="111"/>
      <c r="AM19" s="105"/>
      <c r="AN19" s="105"/>
      <c r="AO19" s="111"/>
      <c r="AP19" s="111"/>
      <c r="AQ19" s="111"/>
      <c r="AR19" s="111"/>
      <c r="AS19" s="111"/>
      <c r="AT19" s="111"/>
      <c r="AU19" s="111"/>
      <c r="AV19" s="111"/>
      <c r="AW19" s="111"/>
      <c r="AX19" s="111"/>
      <c r="AY19" s="111"/>
      <c r="AZ19" s="111"/>
      <c r="BA19" s="111"/>
      <c r="BB19" s="111"/>
      <c r="BC19" s="111"/>
    </row>
    <row r="20" spans="1:55" s="84" customFormat="1" ht="24.95" hidden="1" customHeight="1">
      <c r="A20" s="83"/>
      <c r="B20" s="126"/>
      <c r="C20" s="111" t="s">
        <v>296</v>
      </c>
      <c r="D20" s="91" t="s">
        <v>12123</v>
      </c>
      <c r="E20" s="111" t="s">
        <v>296</v>
      </c>
      <c r="F20" s="111"/>
      <c r="G20" s="111"/>
      <c r="H20" s="111" t="s">
        <v>299</v>
      </c>
      <c r="I20" s="111"/>
      <c r="J20" s="92">
        <v>15399</v>
      </c>
      <c r="K20" s="92">
        <v>107.1</v>
      </c>
      <c r="L20" s="92">
        <v>107.1</v>
      </c>
      <c r="M20" s="111"/>
      <c r="N20" s="111"/>
      <c r="O20" s="111"/>
      <c r="P20" s="111"/>
      <c r="Q20" s="111"/>
      <c r="R20" s="92">
        <v>42456</v>
      </c>
      <c r="S20" s="111"/>
      <c r="T20" s="111"/>
      <c r="U20" s="111"/>
      <c r="V20" s="111"/>
      <c r="W20" s="111"/>
      <c r="X20" s="111">
        <v>2010</v>
      </c>
      <c r="Y20" s="111"/>
      <c r="Z20" s="111"/>
      <c r="AA20" s="111"/>
      <c r="AB20" s="111"/>
      <c r="AC20" s="111"/>
      <c r="AD20" s="111"/>
      <c r="AE20" s="92">
        <v>1594</v>
      </c>
      <c r="AF20" s="111"/>
      <c r="AG20" s="111"/>
      <c r="AH20" s="111"/>
      <c r="AI20" s="111"/>
      <c r="AJ20" s="111"/>
      <c r="AK20" s="111"/>
      <c r="AL20" s="111"/>
      <c r="AM20" s="105"/>
      <c r="AN20" s="105"/>
      <c r="AO20" s="111"/>
      <c r="AP20" s="111"/>
      <c r="AQ20" s="111"/>
      <c r="AR20" s="111"/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</row>
    <row r="21" spans="1:55" s="84" customFormat="1" ht="24.95" hidden="1" customHeight="1">
      <c r="A21" s="83"/>
      <c r="B21" s="126"/>
      <c r="C21" s="111" t="s">
        <v>296</v>
      </c>
      <c r="D21" s="91" t="s">
        <v>12124</v>
      </c>
      <c r="E21" s="111" t="s">
        <v>296</v>
      </c>
      <c r="F21" s="111"/>
      <c r="G21" s="111"/>
      <c r="H21" s="111" t="s">
        <v>299</v>
      </c>
      <c r="I21" s="111"/>
      <c r="J21" s="92">
        <v>8837</v>
      </c>
      <c r="K21" s="92">
        <v>980</v>
      </c>
      <c r="L21" s="92">
        <v>1493</v>
      </c>
      <c r="M21" s="111"/>
      <c r="N21" s="111"/>
      <c r="O21" s="111"/>
      <c r="P21" s="111"/>
      <c r="Q21" s="111"/>
      <c r="R21" s="92">
        <v>603000</v>
      </c>
      <c r="S21" s="111"/>
      <c r="T21" s="111"/>
      <c r="U21" s="111"/>
      <c r="V21" s="111"/>
      <c r="W21" s="111"/>
      <c r="X21" s="111">
        <v>2009</v>
      </c>
      <c r="Y21" s="111"/>
      <c r="Z21" s="111"/>
      <c r="AA21" s="111"/>
      <c r="AB21" s="111"/>
      <c r="AC21" s="111"/>
      <c r="AD21" s="111"/>
      <c r="AE21" s="92">
        <v>2933</v>
      </c>
      <c r="AF21" s="111"/>
      <c r="AG21" s="111"/>
      <c r="AH21" s="111"/>
      <c r="AI21" s="111"/>
      <c r="AJ21" s="111"/>
      <c r="AK21" s="111"/>
      <c r="AL21" s="111"/>
      <c r="AM21" s="105"/>
      <c r="AN21" s="105"/>
      <c r="AO21" s="111"/>
      <c r="AP21" s="111"/>
      <c r="AQ21" s="111"/>
      <c r="AR21" s="111"/>
      <c r="AS21" s="111"/>
      <c r="AT21" s="111"/>
      <c r="AU21" s="111"/>
      <c r="AV21" s="111"/>
      <c r="AW21" s="111"/>
      <c r="AX21" s="111"/>
      <c r="AY21" s="111"/>
      <c r="AZ21" s="111"/>
      <c r="BA21" s="111"/>
      <c r="BB21" s="111"/>
      <c r="BC21" s="111"/>
    </row>
    <row r="22" spans="1:55" s="84" customFormat="1" ht="24.95" hidden="1" customHeight="1">
      <c r="A22" s="83"/>
      <c r="B22" s="126"/>
      <c r="C22" s="105" t="s">
        <v>7921</v>
      </c>
      <c r="D22" s="119" t="s">
        <v>12125</v>
      </c>
      <c r="E22" s="105" t="s">
        <v>7921</v>
      </c>
      <c r="F22" s="105"/>
      <c r="G22" s="105"/>
      <c r="H22" s="105" t="s">
        <v>8301</v>
      </c>
      <c r="I22" s="105"/>
      <c r="J22" s="106">
        <v>4680</v>
      </c>
      <c r="K22" s="106">
        <v>830</v>
      </c>
      <c r="L22" s="106">
        <v>1935</v>
      </c>
      <c r="M22" s="105"/>
      <c r="N22" s="105" t="s">
        <v>12126</v>
      </c>
      <c r="O22" s="105">
        <v>1</v>
      </c>
      <c r="P22" s="105"/>
      <c r="Q22" s="105"/>
      <c r="R22" s="106"/>
      <c r="S22" s="105"/>
      <c r="T22" s="105"/>
      <c r="U22" s="105"/>
      <c r="V22" s="105"/>
      <c r="W22" s="105"/>
      <c r="X22" s="105">
        <v>2010</v>
      </c>
      <c r="Y22" s="105"/>
      <c r="Z22" s="105"/>
      <c r="AA22" s="105"/>
      <c r="AB22" s="105"/>
      <c r="AC22" s="105"/>
      <c r="AD22" s="105"/>
      <c r="AE22" s="106">
        <v>3910</v>
      </c>
      <c r="AF22" s="105"/>
      <c r="AG22" s="105"/>
      <c r="AH22" s="105"/>
      <c r="AI22" s="105"/>
      <c r="AJ22" s="105"/>
      <c r="AK22" s="105"/>
      <c r="AL22" s="105"/>
      <c r="AM22" s="105"/>
      <c r="AN22" s="105"/>
      <c r="AO22" s="105"/>
      <c r="AP22" s="105"/>
      <c r="AQ22" s="105"/>
      <c r="AR22" s="105"/>
      <c r="AS22" s="105"/>
      <c r="AT22" s="105"/>
      <c r="AU22" s="105"/>
      <c r="AV22" s="105"/>
      <c r="AW22" s="105"/>
      <c r="AX22" s="105"/>
      <c r="AY22" s="105"/>
      <c r="AZ22" s="105"/>
      <c r="BA22" s="105"/>
      <c r="BB22" s="105"/>
      <c r="BC22" s="105"/>
    </row>
    <row r="23" spans="1:55" s="84" customFormat="1" ht="24.95" hidden="1" customHeight="1">
      <c r="A23" s="83"/>
      <c r="B23" s="126"/>
      <c r="C23" s="111" t="s">
        <v>7953</v>
      </c>
      <c r="D23" s="91" t="s">
        <v>12127</v>
      </c>
      <c r="E23" s="111" t="s">
        <v>7953</v>
      </c>
      <c r="F23" s="111" t="s">
        <v>11199</v>
      </c>
      <c r="G23" s="123"/>
      <c r="H23" s="111" t="s">
        <v>12128</v>
      </c>
      <c r="I23" s="111">
        <v>1</v>
      </c>
      <c r="J23" s="92">
        <v>5561</v>
      </c>
      <c r="K23" s="92">
        <v>226</v>
      </c>
      <c r="L23" s="92">
        <v>226</v>
      </c>
      <c r="M23" s="111"/>
      <c r="N23" s="111"/>
      <c r="O23" s="111"/>
      <c r="P23" s="111"/>
      <c r="Q23" s="111"/>
      <c r="R23" s="92">
        <v>700000</v>
      </c>
      <c r="S23" s="111"/>
      <c r="T23" s="111"/>
      <c r="U23" s="111"/>
      <c r="V23" s="111"/>
      <c r="W23" s="111"/>
      <c r="X23" s="111">
        <v>1998</v>
      </c>
      <c r="Y23" s="111">
        <v>662</v>
      </c>
      <c r="Z23" s="111"/>
      <c r="AA23" s="111"/>
      <c r="AB23" s="111"/>
      <c r="AC23" s="111"/>
      <c r="AD23" s="111"/>
      <c r="AE23" s="92">
        <v>662</v>
      </c>
      <c r="AF23" s="111"/>
      <c r="AG23" s="111"/>
      <c r="AH23" s="111"/>
      <c r="AI23" s="111"/>
      <c r="AJ23" s="111"/>
      <c r="AK23" s="111"/>
      <c r="AL23" s="111"/>
      <c r="AM23" s="111"/>
      <c r="AN23" s="111"/>
      <c r="AO23" s="111"/>
      <c r="AP23" s="111"/>
      <c r="AQ23" s="111"/>
      <c r="AR23" s="111"/>
      <c r="AS23" s="111"/>
      <c r="AT23" s="111"/>
      <c r="AU23" s="111"/>
      <c r="AV23" s="111"/>
      <c r="AW23" s="111"/>
      <c r="AX23" s="111"/>
      <c r="AY23" s="111"/>
      <c r="AZ23" s="111"/>
      <c r="BA23" s="111"/>
      <c r="BB23" s="111"/>
      <c r="BC23" s="111"/>
    </row>
    <row r="24" spans="1:55" s="84" customFormat="1" ht="24.95" hidden="1" customHeight="1">
      <c r="A24" s="83"/>
      <c r="B24" s="126"/>
      <c r="C24" s="111" t="s">
        <v>7953</v>
      </c>
      <c r="D24" s="91" t="s">
        <v>12129</v>
      </c>
      <c r="E24" s="111" t="s">
        <v>7953</v>
      </c>
      <c r="F24" s="111"/>
      <c r="G24" s="123"/>
      <c r="H24" s="111" t="s">
        <v>12130</v>
      </c>
      <c r="I24" s="111"/>
      <c r="J24" s="92">
        <v>21432</v>
      </c>
      <c r="K24" s="92">
        <v>173</v>
      </c>
      <c r="L24" s="92">
        <v>173</v>
      </c>
      <c r="M24" s="111"/>
      <c r="N24" s="111"/>
      <c r="O24" s="111"/>
      <c r="P24" s="111"/>
      <c r="Q24" s="111"/>
      <c r="R24" s="92">
        <v>575</v>
      </c>
      <c r="S24" s="111"/>
      <c r="T24" s="111"/>
      <c r="U24" s="111"/>
      <c r="V24" s="111"/>
      <c r="W24" s="111"/>
      <c r="X24" s="111">
        <v>2009</v>
      </c>
      <c r="Y24" s="111"/>
      <c r="Z24" s="111"/>
      <c r="AA24" s="111"/>
      <c r="AB24" s="111"/>
      <c r="AC24" s="111"/>
      <c r="AD24" s="111"/>
      <c r="AE24" s="92">
        <v>550</v>
      </c>
      <c r="AF24" s="111"/>
      <c r="AG24" s="111"/>
      <c r="AH24" s="111"/>
      <c r="AI24" s="111"/>
      <c r="AJ24" s="111"/>
      <c r="AK24" s="111"/>
      <c r="AL24" s="111"/>
      <c r="AM24" s="111"/>
      <c r="AN24" s="111"/>
      <c r="AO24" s="111"/>
      <c r="AP24" s="111"/>
      <c r="AQ24" s="111"/>
      <c r="AR24" s="111"/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  <c r="BC24" s="111"/>
    </row>
    <row r="25" spans="1:55" s="84" customFormat="1" ht="24.95" hidden="1" customHeight="1">
      <c r="A25" s="83"/>
      <c r="B25" s="126"/>
      <c r="C25" s="111" t="s">
        <v>695</v>
      </c>
      <c r="D25" s="91" t="s">
        <v>12131</v>
      </c>
      <c r="E25" s="111" t="s">
        <v>695</v>
      </c>
      <c r="F25" s="111"/>
      <c r="G25" s="123"/>
      <c r="H25" s="111" t="s">
        <v>695</v>
      </c>
      <c r="I25" s="111"/>
      <c r="J25" s="92">
        <v>45452</v>
      </c>
      <c r="K25" s="92">
        <v>494</v>
      </c>
      <c r="L25" s="92">
        <v>494</v>
      </c>
      <c r="M25" s="111"/>
      <c r="N25" s="111"/>
      <c r="O25" s="111"/>
      <c r="P25" s="111"/>
      <c r="Q25" s="111"/>
      <c r="R25" s="92">
        <v>7200</v>
      </c>
      <c r="S25" s="111"/>
      <c r="T25" s="111"/>
      <c r="U25" s="111"/>
      <c r="V25" s="111"/>
      <c r="W25" s="111"/>
      <c r="X25" s="111">
        <v>2010</v>
      </c>
      <c r="Y25" s="111"/>
      <c r="Z25" s="111"/>
      <c r="AA25" s="111"/>
      <c r="AB25" s="111"/>
      <c r="AC25" s="111"/>
      <c r="AD25" s="111"/>
      <c r="AE25" s="92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</row>
    <row r="26" spans="1:55" s="84" customFormat="1" ht="24.95" hidden="1" customHeight="1">
      <c r="A26" s="83" t="s">
        <v>145</v>
      </c>
      <c r="B26" s="118"/>
      <c r="C26" s="111" t="s">
        <v>7999</v>
      </c>
      <c r="D26" s="91" t="s">
        <v>12132</v>
      </c>
      <c r="E26" s="111" t="s">
        <v>7999</v>
      </c>
      <c r="F26" s="111"/>
      <c r="G26" s="123"/>
      <c r="H26" s="111" t="s">
        <v>16896</v>
      </c>
      <c r="I26" s="111"/>
      <c r="J26" s="92">
        <v>1740</v>
      </c>
      <c r="K26" s="92">
        <v>556.65</v>
      </c>
      <c r="L26" s="92">
        <v>970.83</v>
      </c>
      <c r="M26" s="111"/>
      <c r="N26" s="111"/>
      <c r="O26" s="111"/>
      <c r="P26" s="111"/>
      <c r="Q26" s="111"/>
      <c r="R26" s="92">
        <v>1037065</v>
      </c>
      <c r="S26" s="111"/>
      <c r="T26" s="111"/>
      <c r="U26" s="111"/>
      <c r="V26" s="111"/>
      <c r="W26" s="111"/>
      <c r="X26" s="111">
        <v>2009</v>
      </c>
      <c r="Y26" s="111"/>
      <c r="Z26" s="111"/>
      <c r="AA26" s="111"/>
      <c r="AB26" s="111"/>
      <c r="AC26" s="111"/>
      <c r="AD26" s="111"/>
      <c r="AE26" s="92">
        <v>500</v>
      </c>
      <c r="AF26" s="111"/>
      <c r="AG26" s="111"/>
      <c r="AH26" s="111"/>
      <c r="AI26" s="111"/>
      <c r="AJ26" s="111"/>
      <c r="AK26" s="111"/>
      <c r="AL26" s="111"/>
      <c r="AM26" s="111"/>
      <c r="AN26" s="111"/>
      <c r="AO26" s="111"/>
      <c r="AP26" s="111"/>
      <c r="AQ26" s="111"/>
      <c r="AR26" s="111"/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</row>
  </sheetData>
  <autoFilter ref="A5:BC26">
    <filterColumn colId="1">
      <filters>
        <filter val="강원"/>
      </filters>
    </filterColumn>
  </autoFilter>
  <mergeCells count="35">
    <mergeCell ref="X1:BC1"/>
    <mergeCell ref="M2:M4"/>
    <mergeCell ref="U3:U4"/>
    <mergeCell ref="AS3:AW3"/>
    <mergeCell ref="AS2:BB2"/>
    <mergeCell ref="AX3:BB3"/>
    <mergeCell ref="X2:X4"/>
    <mergeCell ref="AG3:AG4"/>
    <mergeCell ref="AH3:AI3"/>
    <mergeCell ref="AF2:AG2"/>
    <mergeCell ref="N2:R2"/>
    <mergeCell ref="W2:W4"/>
    <mergeCell ref="AF3:AF4"/>
    <mergeCell ref="Y2:AE4"/>
    <mergeCell ref="V3:V4"/>
    <mergeCell ref="S2:V2"/>
    <mergeCell ref="E2:E4"/>
    <mergeCell ref="F2:F4"/>
    <mergeCell ref="J2:J4"/>
    <mergeCell ref="K2:K4"/>
    <mergeCell ref="L2:L4"/>
    <mergeCell ref="H2:H4"/>
    <mergeCell ref="I2:I4"/>
    <mergeCell ref="A2:A4"/>
    <mergeCell ref="B2:B4"/>
    <mergeCell ref="C2:C4"/>
    <mergeCell ref="D2:D4"/>
    <mergeCell ref="B1:D1"/>
    <mergeCell ref="BC2:BC4"/>
    <mergeCell ref="N3:O3"/>
    <mergeCell ref="P3:Q3"/>
    <mergeCell ref="R3:R4"/>
    <mergeCell ref="S3:S4"/>
    <mergeCell ref="T3:T4"/>
    <mergeCell ref="AH2:AR2"/>
  </mergeCells>
  <phoneticPr fontId="2" type="noConversion"/>
  <hyperlinks>
    <hyperlink ref="G7" r:id="rId1" tooltip="http://www.stadium.busan.kr/"/>
    <hyperlink ref="G8" r:id="rId2"/>
    <hyperlink ref="G9" r:id="rId3"/>
    <hyperlink ref="G17" r:id="rId4"/>
    <hyperlink ref="G10" r:id="rId5"/>
    <hyperlink ref="G11" r:id="rId6"/>
  </hyperlinks>
  <printOptions horizontalCentered="1"/>
  <pageMargins left="0.78740157480314965" right="0.78740157480314965" top="0.98425196850393704" bottom="0.98425196850393704" header="0.51181102362204722" footer="0.51181102362204722"/>
  <pageSetup paperSize="9" scale="91" orientation="landscape" horizontalDpi="300" verticalDpi="300" r:id="rId7"/>
  <headerFooter alignWithMargins="0"/>
  <legacyDrawing r:id="rId8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 tint="-0.14999847407452621"/>
  </sheetPr>
  <dimension ref="A1:AZ43"/>
  <sheetViews>
    <sheetView view="pageBreakPreview" zoomScaleNormal="85" zoomScaleSheetLayoutView="100" workbookViewId="0">
      <pane ySplit="6" topLeftCell="A7" activePane="bottomLeft" state="frozen"/>
      <selection activeCell="A17" sqref="A17:L17"/>
      <selection pane="bottomLeft" activeCell="H28" sqref="H28"/>
    </sheetView>
  </sheetViews>
  <sheetFormatPr defaultColWidth="8.88671875" defaultRowHeight="11.25"/>
  <cols>
    <col min="1" max="1" width="0" style="213" hidden="1" customWidth="1"/>
    <col min="2" max="2" width="3.77734375" style="213" customWidth="1"/>
    <col min="3" max="3" width="5.77734375" style="213" customWidth="1"/>
    <col min="4" max="4" width="0.44140625" style="213" hidden="1" customWidth="1"/>
    <col min="5" max="5" width="14.5546875" style="318" bestFit="1" customWidth="1"/>
    <col min="6" max="6" width="7.33203125" style="213" customWidth="1"/>
    <col min="7" max="7" width="12.44140625" style="213" customWidth="1"/>
    <col min="8" max="8" width="7.5546875" style="213" customWidth="1"/>
    <col min="9" max="9" width="6.6640625" style="213" customWidth="1"/>
    <col min="10" max="10" width="6.5546875" style="213" customWidth="1"/>
    <col min="11" max="11" width="0" style="213" hidden="1" customWidth="1"/>
    <col min="12" max="12" width="4.33203125" style="213" bestFit="1" customWidth="1"/>
    <col min="13" max="13" width="4" style="213" customWidth="1"/>
    <col min="14" max="14" width="6" style="213" hidden="1" customWidth="1"/>
    <col min="15" max="15" width="3.5546875" style="213" hidden="1" customWidth="1"/>
    <col min="16" max="16" width="5" style="213" customWidth="1"/>
    <col min="17" max="17" width="4" style="213" customWidth="1"/>
    <col min="18" max="18" width="4.109375" style="213" customWidth="1"/>
    <col min="19" max="19" width="3.5546875" style="213" customWidth="1"/>
    <col min="20" max="20" width="4.6640625" style="213" customWidth="1"/>
    <col min="21" max="21" width="0" style="213" hidden="1" customWidth="1"/>
    <col min="22" max="22" width="5.77734375" style="213" customWidth="1"/>
    <col min="23" max="23" width="6.21875" style="213" customWidth="1"/>
    <col min="24" max="25" width="0" style="213" hidden="1" customWidth="1"/>
    <col min="26" max="26" width="5.33203125" style="317" customWidth="1"/>
    <col min="27" max="32" width="0" style="213" hidden="1" customWidth="1"/>
    <col min="33" max="33" width="6.6640625" style="213" customWidth="1"/>
    <col min="34" max="51" width="0" style="213" hidden="1" customWidth="1"/>
    <col min="52" max="52" width="11.77734375" style="213" customWidth="1"/>
    <col min="53" max="16384" width="8.88671875" style="7"/>
  </cols>
  <sheetData>
    <row r="1" spans="1:52" s="977" customFormat="1" ht="22.9" customHeight="1">
      <c r="A1" s="976"/>
      <c r="B1" s="1836" t="s">
        <v>358</v>
      </c>
      <c r="C1" s="1836"/>
      <c r="D1" s="1836"/>
      <c r="E1" s="1836"/>
      <c r="F1" s="976"/>
      <c r="G1" s="976"/>
      <c r="H1" s="976"/>
      <c r="I1" s="976"/>
      <c r="J1" s="976"/>
      <c r="K1" s="976"/>
      <c r="L1" s="976"/>
      <c r="M1" s="976"/>
      <c r="N1" s="976"/>
      <c r="O1" s="976"/>
      <c r="P1" s="976"/>
      <c r="Q1" s="976"/>
      <c r="R1" s="976"/>
      <c r="S1" s="976"/>
      <c r="T1" s="976"/>
      <c r="U1" s="976"/>
      <c r="V1" s="976"/>
      <c r="W1" s="976"/>
      <c r="X1" s="976"/>
      <c r="Y1" s="976"/>
      <c r="Z1" s="1859" t="s">
        <v>259</v>
      </c>
      <c r="AA1" s="1859"/>
      <c r="AB1" s="1859"/>
      <c r="AC1" s="1859"/>
      <c r="AD1" s="1859"/>
      <c r="AE1" s="1859"/>
      <c r="AF1" s="1859"/>
      <c r="AG1" s="1859"/>
      <c r="AH1" s="1859"/>
      <c r="AI1" s="1859"/>
      <c r="AJ1" s="1859"/>
      <c r="AK1" s="1859"/>
      <c r="AL1" s="1859"/>
      <c r="AM1" s="1859"/>
      <c r="AN1" s="1859"/>
      <c r="AO1" s="1859"/>
      <c r="AP1" s="1859"/>
      <c r="AQ1" s="1859"/>
      <c r="AR1" s="1859"/>
      <c r="AS1" s="1859"/>
      <c r="AT1" s="1859"/>
      <c r="AU1" s="1859"/>
      <c r="AV1" s="1859"/>
      <c r="AW1" s="1859"/>
      <c r="AX1" s="1859"/>
      <c r="AY1" s="1859"/>
      <c r="AZ1" s="1859"/>
    </row>
    <row r="2" spans="1:52" ht="24.95" customHeight="1">
      <c r="A2" s="1860" t="s">
        <v>361</v>
      </c>
      <c r="B2" s="1781" t="s">
        <v>362</v>
      </c>
      <c r="C2" s="1781" t="s">
        <v>363</v>
      </c>
      <c r="D2" s="1781" t="s">
        <v>364</v>
      </c>
      <c r="E2" s="1861" t="s">
        <v>365</v>
      </c>
      <c r="F2" s="1781" t="s">
        <v>366</v>
      </c>
      <c r="G2" s="1781" t="s">
        <v>368</v>
      </c>
      <c r="H2" s="1781" t="s">
        <v>371</v>
      </c>
      <c r="I2" s="1781" t="s">
        <v>372</v>
      </c>
      <c r="J2" s="1781" t="s">
        <v>373</v>
      </c>
      <c r="K2" s="1781" t="s">
        <v>193</v>
      </c>
      <c r="L2" s="1781" t="s">
        <v>374</v>
      </c>
      <c r="M2" s="1781"/>
      <c r="N2" s="1781"/>
      <c r="O2" s="1781"/>
      <c r="P2" s="1781"/>
      <c r="Q2" s="1781"/>
      <c r="R2" s="1781"/>
      <c r="S2" s="1781"/>
      <c r="T2" s="1781"/>
      <c r="U2" s="1781" t="s">
        <v>375</v>
      </c>
      <c r="V2" s="1781"/>
      <c r="W2" s="1781"/>
      <c r="X2" s="1781"/>
      <c r="Y2" s="1781" t="s">
        <v>398</v>
      </c>
      <c r="Z2" s="1700" t="s">
        <v>472</v>
      </c>
      <c r="AA2" s="1863" t="s">
        <v>473</v>
      </c>
      <c r="AB2" s="1863"/>
      <c r="AC2" s="1863"/>
      <c r="AD2" s="1863"/>
      <c r="AE2" s="1863"/>
      <c r="AF2" s="1863"/>
      <c r="AG2" s="1863"/>
      <c r="AH2" s="1781" t="s">
        <v>377</v>
      </c>
      <c r="AI2" s="1781"/>
      <c r="AJ2" s="1781" t="s">
        <v>378</v>
      </c>
      <c r="AK2" s="1781"/>
      <c r="AL2" s="1781"/>
      <c r="AM2" s="1781"/>
      <c r="AN2" s="1781"/>
      <c r="AO2" s="1862"/>
      <c r="AP2" s="1781" t="s">
        <v>379</v>
      </c>
      <c r="AQ2" s="1862"/>
      <c r="AR2" s="1862"/>
      <c r="AS2" s="1862"/>
      <c r="AT2" s="1862"/>
      <c r="AU2" s="1862"/>
      <c r="AV2" s="1862"/>
      <c r="AW2" s="1862"/>
      <c r="AX2" s="1862"/>
      <c r="AY2" s="1862"/>
      <c r="AZ2" s="1781" t="s">
        <v>380</v>
      </c>
    </row>
    <row r="3" spans="1:52" ht="24.75" customHeight="1">
      <c r="A3" s="1860"/>
      <c r="B3" s="1781"/>
      <c r="C3" s="1781"/>
      <c r="D3" s="1781"/>
      <c r="E3" s="1861"/>
      <c r="F3" s="1781"/>
      <c r="G3" s="1781"/>
      <c r="H3" s="1781"/>
      <c r="I3" s="1781"/>
      <c r="J3" s="1781"/>
      <c r="K3" s="1781"/>
      <c r="L3" s="1781" t="s">
        <v>194</v>
      </c>
      <c r="M3" s="1862"/>
      <c r="N3" s="1862"/>
      <c r="O3" s="1862"/>
      <c r="P3" s="1862"/>
      <c r="Q3" s="1781" t="s">
        <v>195</v>
      </c>
      <c r="R3" s="1862"/>
      <c r="S3" s="1862"/>
      <c r="T3" s="1862"/>
      <c r="U3" s="1781" t="s">
        <v>439</v>
      </c>
      <c r="V3" s="1781" t="s">
        <v>470</v>
      </c>
      <c r="W3" s="1781" t="s">
        <v>471</v>
      </c>
      <c r="X3" s="1781" t="s">
        <v>442</v>
      </c>
      <c r="Y3" s="1781"/>
      <c r="Z3" s="1700"/>
      <c r="AA3" s="1864"/>
      <c r="AB3" s="1864"/>
      <c r="AC3" s="1864"/>
      <c r="AD3" s="1864"/>
      <c r="AE3" s="1864"/>
      <c r="AF3" s="1864"/>
      <c r="AG3" s="1864"/>
      <c r="AH3" s="1781" t="s">
        <v>443</v>
      </c>
      <c r="AI3" s="1781" t="s">
        <v>444</v>
      </c>
      <c r="AJ3" s="1781" t="s">
        <v>445</v>
      </c>
      <c r="AK3" s="1781"/>
      <c r="AL3" s="1781" t="s">
        <v>446</v>
      </c>
      <c r="AM3" s="1862"/>
      <c r="AN3" s="1862"/>
      <c r="AO3" s="1862" t="s">
        <v>447</v>
      </c>
      <c r="AP3" s="1781" t="s">
        <v>448</v>
      </c>
      <c r="AQ3" s="1862"/>
      <c r="AR3" s="1862"/>
      <c r="AS3" s="1862"/>
      <c r="AT3" s="1862"/>
      <c r="AU3" s="1781" t="s">
        <v>449</v>
      </c>
      <c r="AV3" s="1862"/>
      <c r="AW3" s="1862"/>
      <c r="AX3" s="1862"/>
      <c r="AY3" s="1862"/>
      <c r="AZ3" s="1781"/>
    </row>
    <row r="4" spans="1:52" ht="30" customHeight="1">
      <c r="A4" s="1860"/>
      <c r="B4" s="1781"/>
      <c r="C4" s="1781"/>
      <c r="D4" s="1781"/>
      <c r="E4" s="1861"/>
      <c r="F4" s="1781"/>
      <c r="G4" s="1781"/>
      <c r="H4" s="1781"/>
      <c r="I4" s="1781"/>
      <c r="J4" s="1781"/>
      <c r="K4" s="1781"/>
      <c r="L4" s="887" t="s">
        <v>321</v>
      </c>
      <c r="M4" s="887" t="s">
        <v>196</v>
      </c>
      <c r="N4" s="887" t="s">
        <v>62</v>
      </c>
      <c r="O4" s="887" t="s">
        <v>401</v>
      </c>
      <c r="P4" s="887" t="s">
        <v>132</v>
      </c>
      <c r="Q4" s="887" t="s">
        <v>196</v>
      </c>
      <c r="R4" s="887" t="s">
        <v>197</v>
      </c>
      <c r="S4" s="887" t="s">
        <v>198</v>
      </c>
      <c r="T4" s="887" t="s">
        <v>132</v>
      </c>
      <c r="U4" s="1781"/>
      <c r="V4" s="1781"/>
      <c r="W4" s="1781"/>
      <c r="X4" s="1781"/>
      <c r="Y4" s="1781"/>
      <c r="Z4" s="1700"/>
      <c r="AA4" s="1865"/>
      <c r="AB4" s="1865"/>
      <c r="AC4" s="1865"/>
      <c r="AD4" s="1865"/>
      <c r="AE4" s="1865"/>
      <c r="AF4" s="1865"/>
      <c r="AG4" s="1865"/>
      <c r="AH4" s="1781"/>
      <c r="AI4" s="1781"/>
      <c r="AJ4" s="887" t="s">
        <v>159</v>
      </c>
      <c r="AK4" s="887" t="s">
        <v>160</v>
      </c>
      <c r="AL4" s="887" t="s">
        <v>159</v>
      </c>
      <c r="AM4" s="887" t="s">
        <v>161</v>
      </c>
      <c r="AN4" s="887" t="s">
        <v>160</v>
      </c>
      <c r="AO4" s="1862"/>
      <c r="AP4" s="983" t="s">
        <v>162</v>
      </c>
      <c r="AQ4" s="887" t="s">
        <v>163</v>
      </c>
      <c r="AR4" s="887" t="s">
        <v>132</v>
      </c>
      <c r="AS4" s="887" t="s">
        <v>164</v>
      </c>
      <c r="AT4" s="887" t="s">
        <v>165</v>
      </c>
      <c r="AU4" s="887" t="s">
        <v>162</v>
      </c>
      <c r="AV4" s="887" t="s">
        <v>163</v>
      </c>
      <c r="AW4" s="887" t="s">
        <v>132</v>
      </c>
      <c r="AX4" s="887" t="s">
        <v>164</v>
      </c>
      <c r="AY4" s="887" t="s">
        <v>165</v>
      </c>
      <c r="AZ4" s="1781"/>
    </row>
    <row r="5" spans="1:52" ht="30" customHeight="1">
      <c r="A5" s="1571"/>
      <c r="B5" s="1531"/>
      <c r="C5" s="1531"/>
      <c r="D5" s="1531"/>
      <c r="E5" s="1572"/>
      <c r="F5" s="1531"/>
      <c r="G5" s="1531"/>
      <c r="H5" s="1531"/>
      <c r="I5" s="1531"/>
      <c r="J5" s="1531"/>
      <c r="K5" s="1531"/>
      <c r="L5" s="1531"/>
      <c r="M5" s="1531"/>
      <c r="N5" s="1531"/>
      <c r="O5" s="1531"/>
      <c r="P5" s="1531"/>
      <c r="Q5" s="1531"/>
      <c r="R5" s="1531"/>
      <c r="S5" s="1531"/>
      <c r="T5" s="1531"/>
      <c r="U5" s="1531"/>
      <c r="V5" s="1531"/>
      <c r="W5" s="1531"/>
      <c r="X5" s="1531"/>
      <c r="Y5" s="1531"/>
      <c r="Z5" s="1503"/>
      <c r="AA5" s="1574"/>
      <c r="AB5" s="1574"/>
      <c r="AC5" s="1574"/>
      <c r="AD5" s="1574"/>
      <c r="AE5" s="1574"/>
      <c r="AF5" s="1574"/>
      <c r="AG5" s="1574"/>
      <c r="AH5" s="1531"/>
      <c r="AI5" s="1531"/>
      <c r="AJ5" s="1531"/>
      <c r="AK5" s="1531"/>
      <c r="AL5" s="1531"/>
      <c r="AM5" s="1531"/>
      <c r="AN5" s="1531"/>
      <c r="AO5" s="1573"/>
      <c r="AP5" s="1573"/>
      <c r="AQ5" s="1531"/>
      <c r="AR5" s="1531"/>
      <c r="AS5" s="1531"/>
      <c r="AT5" s="1531"/>
      <c r="AU5" s="1531"/>
      <c r="AV5" s="1531"/>
      <c r="AW5" s="1531"/>
      <c r="AX5" s="1531"/>
      <c r="AY5" s="1531"/>
      <c r="AZ5" s="1531"/>
    </row>
    <row r="6" spans="1:52" ht="26.85" hidden="1" customHeight="1">
      <c r="A6" s="978"/>
      <c r="B6" s="235" t="s">
        <v>48</v>
      </c>
      <c r="C6" s="235" t="s">
        <v>1</v>
      </c>
      <c r="D6" s="235"/>
      <c r="E6" s="246">
        <f>COUNTA(E8:E10,E12:E13,E14,E16,E17,E19:E27,E29:E35,E36,E37,E38,E39,E41:E43,E15)</f>
        <v>32</v>
      </c>
      <c r="F6" s="235"/>
      <c r="G6" s="235"/>
      <c r="H6" s="235">
        <f>SUM(H8:H10,H11,H14,H16,H17,H19:H27,H29:H35,H37,H38,H39,H41:H43,H15)</f>
        <v>1288401</v>
      </c>
      <c r="I6" s="235">
        <f>SUM(I8:I10,I11,I14,I16,I17,I19:I27,I29:I35,I37,I38,I39,I41:I43,I15)</f>
        <v>219381.13999999998</v>
      </c>
      <c r="J6" s="235">
        <f>SUM(J8:J10,J11,J14,J16,J17,J19:J27,J29:J35,J37,J38,J39,J41:J43,J15)</f>
        <v>379921</v>
      </c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235"/>
      <c r="X6" s="235"/>
      <c r="Y6" s="235"/>
      <c r="Z6" s="707"/>
      <c r="AA6" s="235"/>
      <c r="AB6" s="235"/>
      <c r="AC6" s="235"/>
      <c r="AD6" s="235"/>
      <c r="AE6" s="235"/>
      <c r="AF6" s="235"/>
      <c r="AG6" s="235"/>
      <c r="AH6" s="235"/>
      <c r="AI6" s="235"/>
      <c r="AJ6" s="235"/>
      <c r="AK6" s="235"/>
      <c r="AL6" s="235"/>
      <c r="AM6" s="235"/>
      <c r="AN6" s="235"/>
      <c r="AO6" s="222"/>
      <c r="AP6" s="222"/>
      <c r="AQ6" s="235"/>
      <c r="AR6" s="235"/>
      <c r="AS6" s="235"/>
      <c r="AT6" s="235"/>
      <c r="AU6" s="235"/>
      <c r="AV6" s="235"/>
      <c r="AW6" s="235"/>
      <c r="AX6" s="235"/>
      <c r="AY6" s="235"/>
      <c r="AZ6" s="235"/>
    </row>
    <row r="7" spans="1:52" ht="26.85" hidden="1" customHeight="1">
      <c r="A7" s="978"/>
      <c r="B7" s="293" t="s">
        <v>56</v>
      </c>
      <c r="C7" s="235" t="s">
        <v>55</v>
      </c>
      <c r="D7" s="235"/>
      <c r="E7" s="246">
        <f>COUNTA(E8:E10)</f>
        <v>3</v>
      </c>
      <c r="F7" s="235"/>
      <c r="G7" s="235"/>
      <c r="H7" s="235">
        <f>SUM(H8:H10)</f>
        <v>13976</v>
      </c>
      <c r="I7" s="235">
        <f>SUM(I8:I10)</f>
        <v>28581</v>
      </c>
      <c r="J7" s="235">
        <f>SUM(J8:J10)</f>
        <v>47245</v>
      </c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/>
      <c r="W7" s="235"/>
      <c r="X7" s="235"/>
      <c r="Y7" s="235"/>
      <c r="Z7" s="707"/>
      <c r="AA7" s="235"/>
      <c r="AB7" s="235"/>
      <c r="AC7" s="235"/>
      <c r="AD7" s="235"/>
      <c r="AE7" s="235"/>
      <c r="AF7" s="235"/>
      <c r="AG7" s="235"/>
      <c r="AH7" s="235"/>
      <c r="AI7" s="235"/>
      <c r="AJ7" s="235"/>
      <c r="AK7" s="235"/>
      <c r="AL7" s="235"/>
      <c r="AM7" s="235"/>
      <c r="AN7" s="235"/>
      <c r="AO7" s="222"/>
      <c r="AP7" s="222"/>
      <c r="AQ7" s="235"/>
      <c r="AR7" s="235"/>
      <c r="AS7" s="235"/>
      <c r="AT7" s="235"/>
      <c r="AU7" s="235"/>
      <c r="AV7" s="235"/>
      <c r="AW7" s="235"/>
      <c r="AX7" s="235"/>
      <c r="AY7" s="235"/>
      <c r="AZ7" s="235"/>
    </row>
    <row r="8" spans="1:52" ht="26.85" hidden="1" customHeight="1">
      <c r="A8" s="978"/>
      <c r="B8" s="463"/>
      <c r="C8" s="235" t="s">
        <v>319</v>
      </c>
      <c r="D8" s="235" t="s">
        <v>13031</v>
      </c>
      <c r="E8" s="246" t="s">
        <v>13032</v>
      </c>
      <c r="F8" s="235" t="s">
        <v>645</v>
      </c>
      <c r="G8" s="235" t="s">
        <v>645</v>
      </c>
      <c r="H8" s="235"/>
      <c r="I8" s="235">
        <v>19223</v>
      </c>
      <c r="J8" s="235">
        <v>27067</v>
      </c>
      <c r="K8" s="235"/>
      <c r="L8" s="235">
        <v>400</v>
      </c>
      <c r="M8" s="235">
        <v>15</v>
      </c>
      <c r="N8" s="235"/>
      <c r="O8" s="235"/>
      <c r="P8" s="235"/>
      <c r="Q8" s="235"/>
      <c r="R8" s="235"/>
      <c r="S8" s="235"/>
      <c r="T8" s="235"/>
      <c r="U8" s="235"/>
      <c r="V8" s="235">
        <v>2700</v>
      </c>
      <c r="W8" s="235" t="s">
        <v>465</v>
      </c>
      <c r="X8" s="235"/>
      <c r="Y8" s="235"/>
      <c r="Z8" s="707">
        <v>2000</v>
      </c>
      <c r="AA8" s="235"/>
      <c r="AB8" s="235"/>
      <c r="AC8" s="235"/>
      <c r="AD8" s="235"/>
      <c r="AE8" s="235"/>
      <c r="AF8" s="235"/>
      <c r="AG8" s="235">
        <v>23600</v>
      </c>
      <c r="AH8" s="235"/>
      <c r="AI8" s="235"/>
      <c r="AJ8" s="235"/>
      <c r="AK8" s="235"/>
      <c r="AL8" s="235"/>
      <c r="AM8" s="235"/>
      <c r="AN8" s="235"/>
      <c r="AO8" s="222"/>
      <c r="AP8" s="222"/>
      <c r="AQ8" s="235"/>
      <c r="AR8" s="235"/>
      <c r="AS8" s="235"/>
      <c r="AT8" s="235"/>
      <c r="AU8" s="235"/>
      <c r="AV8" s="235"/>
      <c r="AW8" s="235"/>
      <c r="AX8" s="235"/>
      <c r="AY8" s="235"/>
      <c r="AZ8" s="235"/>
    </row>
    <row r="9" spans="1:52" ht="26.85" hidden="1" customHeight="1">
      <c r="A9" s="978"/>
      <c r="B9" s="463"/>
      <c r="C9" s="235" t="s">
        <v>319</v>
      </c>
      <c r="D9" s="235" t="s">
        <v>13031</v>
      </c>
      <c r="E9" s="246" t="s">
        <v>13033</v>
      </c>
      <c r="F9" s="235" t="s">
        <v>645</v>
      </c>
      <c r="G9" s="235" t="s">
        <v>645</v>
      </c>
      <c r="H9" s="235"/>
      <c r="I9" s="235">
        <v>3341</v>
      </c>
      <c r="J9" s="235">
        <v>5478</v>
      </c>
      <c r="K9" s="235"/>
      <c r="L9" s="235"/>
      <c r="M9" s="235"/>
      <c r="N9" s="235"/>
      <c r="O9" s="235"/>
      <c r="P9" s="235"/>
      <c r="Q9" s="235">
        <v>30</v>
      </c>
      <c r="R9" s="235">
        <v>61</v>
      </c>
      <c r="S9" s="235">
        <v>1</v>
      </c>
      <c r="T9" s="235"/>
      <c r="U9" s="235"/>
      <c r="V9" s="235">
        <v>100</v>
      </c>
      <c r="W9" s="235" t="s">
        <v>465</v>
      </c>
      <c r="X9" s="235"/>
      <c r="Y9" s="235"/>
      <c r="Z9" s="707">
        <v>2006</v>
      </c>
      <c r="AA9" s="235"/>
      <c r="AB9" s="235"/>
      <c r="AC9" s="235"/>
      <c r="AD9" s="235"/>
      <c r="AE9" s="235"/>
      <c r="AF9" s="235"/>
      <c r="AG9" s="235">
        <v>7500</v>
      </c>
      <c r="AH9" s="235"/>
      <c r="AI9" s="235"/>
      <c r="AJ9" s="235"/>
      <c r="AK9" s="235"/>
      <c r="AL9" s="235"/>
      <c r="AM9" s="235"/>
      <c r="AN9" s="235"/>
      <c r="AO9" s="222"/>
      <c r="AP9" s="222"/>
      <c r="AQ9" s="235"/>
      <c r="AR9" s="235"/>
      <c r="AS9" s="235"/>
      <c r="AT9" s="235"/>
      <c r="AU9" s="235"/>
      <c r="AV9" s="235"/>
      <c r="AW9" s="235"/>
      <c r="AX9" s="235"/>
      <c r="AY9" s="235"/>
      <c r="AZ9" s="235"/>
    </row>
    <row r="10" spans="1:52" ht="38.450000000000003" hidden="1" customHeight="1">
      <c r="A10" s="979" t="s">
        <v>145</v>
      </c>
      <c r="B10" s="463"/>
      <c r="C10" s="235" t="s">
        <v>536</v>
      </c>
      <c r="D10" s="235" t="s">
        <v>13034</v>
      </c>
      <c r="E10" s="246" t="s">
        <v>13035</v>
      </c>
      <c r="F10" s="235" t="s">
        <v>13036</v>
      </c>
      <c r="G10" s="235" t="s">
        <v>13037</v>
      </c>
      <c r="H10" s="235">
        <v>13976</v>
      </c>
      <c r="I10" s="235">
        <v>6017</v>
      </c>
      <c r="J10" s="235">
        <v>14700</v>
      </c>
      <c r="K10" s="235" t="s">
        <v>396</v>
      </c>
      <c r="L10" s="235"/>
      <c r="M10" s="235"/>
      <c r="N10" s="235"/>
      <c r="O10" s="235"/>
      <c r="P10" s="235"/>
      <c r="Q10" s="235">
        <v>30</v>
      </c>
      <c r="R10" s="235">
        <v>60</v>
      </c>
      <c r="S10" s="235">
        <v>2</v>
      </c>
      <c r="T10" s="235">
        <v>3600</v>
      </c>
      <c r="U10" s="235">
        <v>5000</v>
      </c>
      <c r="V10" s="235">
        <v>5000</v>
      </c>
      <c r="W10" s="235" t="s">
        <v>465</v>
      </c>
      <c r="X10" s="235"/>
      <c r="Y10" s="235"/>
      <c r="Z10" s="707">
        <v>1989</v>
      </c>
      <c r="AA10" s="235">
        <v>9800</v>
      </c>
      <c r="AB10" s="235"/>
      <c r="AC10" s="235"/>
      <c r="AD10" s="235"/>
      <c r="AE10" s="235">
        <v>4471</v>
      </c>
      <c r="AF10" s="235"/>
      <c r="AG10" s="235">
        <v>9800</v>
      </c>
      <c r="AH10" s="235" t="s">
        <v>542</v>
      </c>
      <c r="AI10" s="235"/>
      <c r="AJ10" s="235" t="s">
        <v>543</v>
      </c>
      <c r="AK10" s="235"/>
      <c r="AL10" s="235"/>
      <c r="AM10" s="235"/>
      <c r="AN10" s="235"/>
      <c r="AO10" s="235" t="s">
        <v>13038</v>
      </c>
      <c r="AP10" s="235"/>
      <c r="AQ10" s="235"/>
      <c r="AR10" s="235"/>
      <c r="AS10" s="235"/>
      <c r="AT10" s="235"/>
      <c r="AU10" s="235"/>
      <c r="AV10" s="235"/>
      <c r="AW10" s="235"/>
      <c r="AX10" s="235"/>
      <c r="AY10" s="235"/>
      <c r="AZ10" s="235" t="s">
        <v>13039</v>
      </c>
    </row>
    <row r="11" spans="1:52" ht="32.25" hidden="1" customHeight="1">
      <c r="A11" s="980"/>
      <c r="B11" s="683" t="s">
        <v>1934</v>
      </c>
      <c r="C11" s="684" t="s">
        <v>12801</v>
      </c>
      <c r="D11" s="684"/>
      <c r="E11" s="685">
        <f>COUNTA(E12:E13)</f>
        <v>2</v>
      </c>
      <c r="F11" s="684"/>
      <c r="G11" s="684"/>
      <c r="H11" s="235">
        <f>SUM(H12:H13)</f>
        <v>116524</v>
      </c>
      <c r="I11" s="235">
        <f t="shared" ref="I11:J11" si="0">SUM(I12:I13)</f>
        <v>8479</v>
      </c>
      <c r="J11" s="235">
        <f t="shared" si="0"/>
        <v>9095</v>
      </c>
      <c r="K11" s="684"/>
      <c r="L11" s="684"/>
      <c r="M11" s="684"/>
      <c r="N11" s="684"/>
      <c r="O11" s="684"/>
      <c r="P11" s="684"/>
      <c r="Q11" s="684"/>
      <c r="R11" s="684"/>
      <c r="S11" s="684"/>
      <c r="T11" s="684"/>
      <c r="U11" s="684"/>
      <c r="V11" s="684"/>
      <c r="W11" s="684"/>
      <c r="X11" s="684"/>
      <c r="Y11" s="684"/>
      <c r="Z11" s="686"/>
      <c r="AA11" s="684"/>
      <c r="AB11" s="684"/>
      <c r="AC11" s="684"/>
      <c r="AD11" s="684"/>
      <c r="AE11" s="684"/>
      <c r="AF11" s="684"/>
      <c r="AG11" s="684"/>
      <c r="AH11" s="684"/>
      <c r="AI11" s="684"/>
      <c r="AJ11" s="684"/>
      <c r="AK11" s="684"/>
      <c r="AL11" s="684"/>
      <c r="AM11" s="684"/>
      <c r="AN11" s="684"/>
      <c r="AO11" s="684"/>
      <c r="AP11" s="684"/>
      <c r="AQ11" s="684"/>
      <c r="AR11" s="684"/>
      <c r="AS11" s="684"/>
      <c r="AT11" s="684"/>
      <c r="AU11" s="684"/>
      <c r="AV11" s="684"/>
      <c r="AW11" s="684"/>
      <c r="AX11" s="684"/>
      <c r="AY11" s="684"/>
      <c r="AZ11" s="684"/>
    </row>
    <row r="12" spans="1:52" ht="26.65" hidden="1" customHeight="1">
      <c r="A12" s="981"/>
      <c r="B12" s="687"/>
      <c r="C12" s="89" t="s">
        <v>607</v>
      </c>
      <c r="D12" s="89"/>
      <c r="E12" s="89" t="s">
        <v>1407</v>
      </c>
      <c r="F12" s="89" t="s">
        <v>560</v>
      </c>
      <c r="G12" s="89" t="s">
        <v>541</v>
      </c>
      <c r="H12" s="684">
        <v>33402</v>
      </c>
      <c r="I12" s="89">
        <v>4873</v>
      </c>
      <c r="J12" s="89">
        <v>4873</v>
      </c>
      <c r="K12" s="89"/>
      <c r="L12" s="89"/>
      <c r="M12" s="89"/>
      <c r="N12" s="89"/>
      <c r="O12" s="684"/>
      <c r="P12" s="89"/>
      <c r="Q12" s="89">
        <v>61</v>
      </c>
      <c r="R12" s="89">
        <v>30</v>
      </c>
      <c r="S12" s="89">
        <v>1</v>
      </c>
      <c r="T12" s="684">
        <v>1830</v>
      </c>
      <c r="U12" s="89"/>
      <c r="V12" s="89">
        <v>211</v>
      </c>
      <c r="W12" s="89" t="s">
        <v>465</v>
      </c>
      <c r="X12" s="89"/>
      <c r="Y12" s="684"/>
      <c r="Z12" s="688">
        <v>2005</v>
      </c>
      <c r="AA12" s="89"/>
      <c r="AB12" s="89"/>
      <c r="AC12" s="684"/>
      <c r="AD12" s="684"/>
      <c r="AE12" s="684"/>
      <c r="AF12" s="684"/>
      <c r="AG12" s="684">
        <v>21200</v>
      </c>
      <c r="AH12" s="684"/>
      <c r="AI12" s="684"/>
      <c r="AJ12" s="684"/>
      <c r="AK12" s="684"/>
      <c r="AL12" s="684"/>
      <c r="AM12" s="684"/>
      <c r="AN12" s="684"/>
      <c r="AO12" s="684"/>
      <c r="AP12" s="684"/>
      <c r="AQ12" s="684"/>
      <c r="AR12" s="684"/>
      <c r="AS12" s="684"/>
      <c r="AT12" s="684"/>
      <c r="AU12" s="684"/>
      <c r="AV12" s="684"/>
      <c r="AW12" s="684"/>
      <c r="AX12" s="684"/>
      <c r="AY12" s="684"/>
      <c r="AZ12" s="684"/>
    </row>
    <row r="13" spans="1:52" ht="26.65" hidden="1" customHeight="1">
      <c r="A13" s="981"/>
      <c r="B13" s="689"/>
      <c r="C13" s="89" t="s">
        <v>574</v>
      </c>
      <c r="D13" s="89"/>
      <c r="E13" s="89" t="s">
        <v>16084</v>
      </c>
      <c r="F13" s="89" t="s">
        <v>574</v>
      </c>
      <c r="G13" s="89" t="s">
        <v>574</v>
      </c>
      <c r="H13" s="684">
        <v>83122</v>
      </c>
      <c r="I13" s="89">
        <v>3606</v>
      </c>
      <c r="J13" s="89">
        <v>4222</v>
      </c>
      <c r="K13" s="89"/>
      <c r="L13" s="89"/>
      <c r="M13" s="89"/>
      <c r="N13" s="89"/>
      <c r="O13" s="684"/>
      <c r="P13" s="89"/>
      <c r="Q13" s="89">
        <v>61</v>
      </c>
      <c r="R13" s="89">
        <v>30</v>
      </c>
      <c r="S13" s="89">
        <v>1</v>
      </c>
      <c r="T13" s="684">
        <v>1830</v>
      </c>
      <c r="U13" s="89"/>
      <c r="V13" s="89">
        <v>0</v>
      </c>
      <c r="W13" s="89"/>
      <c r="X13" s="89"/>
      <c r="Y13" s="684"/>
      <c r="Z13" s="688">
        <v>2018</v>
      </c>
      <c r="AA13" s="89"/>
      <c r="AB13" s="89"/>
      <c r="AC13" s="684"/>
      <c r="AD13" s="684"/>
      <c r="AE13" s="684"/>
      <c r="AF13" s="684"/>
      <c r="AG13" s="684">
        <v>11000</v>
      </c>
      <c r="AH13" s="684"/>
      <c r="AI13" s="684"/>
      <c r="AJ13" s="684"/>
      <c r="AK13" s="684"/>
      <c r="AL13" s="684"/>
      <c r="AM13" s="684"/>
      <c r="AN13" s="684"/>
      <c r="AO13" s="684"/>
      <c r="AP13" s="684"/>
      <c r="AQ13" s="684"/>
      <c r="AR13" s="684"/>
      <c r="AS13" s="684"/>
      <c r="AT13" s="684"/>
      <c r="AU13" s="684"/>
      <c r="AV13" s="684"/>
      <c r="AW13" s="684"/>
      <c r="AX13" s="684"/>
      <c r="AY13" s="684"/>
      <c r="AZ13" s="684"/>
    </row>
    <row r="14" spans="1:52" ht="37.15" hidden="1" customHeight="1">
      <c r="A14" s="979" t="s">
        <v>145</v>
      </c>
      <c r="B14" s="235" t="s">
        <v>2824</v>
      </c>
      <c r="C14" s="235" t="s">
        <v>2825</v>
      </c>
      <c r="D14" s="235" t="s">
        <v>2826</v>
      </c>
      <c r="E14" s="246" t="s">
        <v>2827</v>
      </c>
      <c r="F14" s="235" t="s">
        <v>2101</v>
      </c>
      <c r="G14" s="235" t="s">
        <v>16095</v>
      </c>
      <c r="H14" s="235">
        <v>11283</v>
      </c>
      <c r="I14" s="235">
        <v>3632</v>
      </c>
      <c r="J14" s="235">
        <v>4095</v>
      </c>
      <c r="K14" s="235" t="s">
        <v>396</v>
      </c>
      <c r="L14" s="235"/>
      <c r="M14" s="235"/>
      <c r="N14" s="235"/>
      <c r="O14" s="235"/>
      <c r="P14" s="235"/>
      <c r="Q14" s="235">
        <v>30</v>
      </c>
      <c r="R14" s="235">
        <v>61</v>
      </c>
      <c r="S14" s="235">
        <v>1</v>
      </c>
      <c r="T14" s="235">
        <v>1830</v>
      </c>
      <c r="U14" s="235">
        <v>837</v>
      </c>
      <c r="V14" s="235">
        <v>1000</v>
      </c>
      <c r="W14" s="235" t="s">
        <v>2828</v>
      </c>
      <c r="X14" s="235"/>
      <c r="Y14" s="235"/>
      <c r="Z14" s="707">
        <v>1995</v>
      </c>
      <c r="AA14" s="235"/>
      <c r="AB14" s="235" t="s">
        <v>2829</v>
      </c>
      <c r="AC14" s="235" t="s">
        <v>2708</v>
      </c>
      <c r="AD14" s="235"/>
      <c r="AE14" s="235"/>
      <c r="AF14" s="235"/>
      <c r="AG14" s="235">
        <v>3635</v>
      </c>
      <c r="AH14" s="235"/>
      <c r="AI14" s="235"/>
      <c r="AJ14" s="235"/>
      <c r="AK14" s="235"/>
      <c r="AL14" s="235"/>
      <c r="AM14" s="235"/>
      <c r="AN14" s="235"/>
      <c r="AO14" s="235"/>
      <c r="AP14" s="235"/>
      <c r="AQ14" s="235"/>
      <c r="AR14" s="235"/>
      <c r="AS14" s="235"/>
      <c r="AT14" s="235"/>
      <c r="AU14" s="235"/>
      <c r="AV14" s="235"/>
      <c r="AW14" s="235"/>
      <c r="AX14" s="235"/>
      <c r="AY14" s="235"/>
      <c r="AZ14" s="235" t="s">
        <v>2830</v>
      </c>
    </row>
    <row r="15" spans="1:52" ht="37.15" hidden="1" customHeight="1">
      <c r="A15" s="979"/>
      <c r="B15" s="235" t="s">
        <v>11296</v>
      </c>
      <c r="C15" s="235" t="s">
        <v>822</v>
      </c>
      <c r="D15" s="235"/>
      <c r="E15" s="246" t="s">
        <v>11297</v>
      </c>
      <c r="F15" s="235" t="s">
        <v>577</v>
      </c>
      <c r="G15" s="235" t="s">
        <v>11298</v>
      </c>
      <c r="H15" s="235">
        <v>441659</v>
      </c>
      <c r="I15" s="235">
        <v>6938</v>
      </c>
      <c r="J15" s="235">
        <v>13416</v>
      </c>
      <c r="K15" s="235"/>
      <c r="L15" s="235"/>
      <c r="M15" s="235"/>
      <c r="N15" s="235"/>
      <c r="O15" s="235"/>
      <c r="P15" s="235"/>
      <c r="Q15" s="235">
        <v>30</v>
      </c>
      <c r="R15" s="235">
        <v>61</v>
      </c>
      <c r="S15" s="235">
        <v>2</v>
      </c>
      <c r="T15" s="235">
        <v>3536</v>
      </c>
      <c r="U15" s="235"/>
      <c r="V15" s="235">
        <v>3311</v>
      </c>
      <c r="W15" s="235" t="s">
        <v>465</v>
      </c>
      <c r="X15" s="235"/>
      <c r="Y15" s="235"/>
      <c r="Z15" s="707">
        <v>2015</v>
      </c>
      <c r="AA15" s="235"/>
      <c r="AB15" s="235"/>
      <c r="AC15" s="235"/>
      <c r="AD15" s="235"/>
      <c r="AE15" s="235"/>
      <c r="AF15" s="235"/>
      <c r="AG15" s="235">
        <v>33341</v>
      </c>
      <c r="AH15" s="235"/>
      <c r="AI15" s="235"/>
      <c r="AJ15" s="235"/>
      <c r="AK15" s="235"/>
      <c r="AL15" s="235"/>
      <c r="AM15" s="235"/>
      <c r="AN15" s="235"/>
      <c r="AO15" s="235"/>
      <c r="AP15" s="235"/>
      <c r="AQ15" s="235"/>
      <c r="AR15" s="235"/>
      <c r="AS15" s="235"/>
      <c r="AT15" s="235"/>
      <c r="AU15" s="235"/>
      <c r="AV15" s="235"/>
      <c r="AW15" s="235"/>
      <c r="AX15" s="235"/>
      <c r="AY15" s="235"/>
      <c r="AZ15" s="235" t="s">
        <v>11299</v>
      </c>
    </row>
    <row r="16" spans="1:52" ht="26.85" hidden="1" customHeight="1">
      <c r="A16" s="979" t="s">
        <v>145</v>
      </c>
      <c r="B16" s="235" t="s">
        <v>10140</v>
      </c>
      <c r="C16" s="235" t="s">
        <v>10126</v>
      </c>
      <c r="D16" s="235" t="s">
        <v>3072</v>
      </c>
      <c r="E16" s="246" t="s">
        <v>10169</v>
      </c>
      <c r="F16" s="235" t="s">
        <v>588</v>
      </c>
      <c r="G16" s="235" t="s">
        <v>10165</v>
      </c>
      <c r="H16" s="326"/>
      <c r="I16" s="235">
        <v>3739.8</v>
      </c>
      <c r="J16" s="235">
        <v>4117</v>
      </c>
      <c r="K16" s="235" t="s">
        <v>396</v>
      </c>
      <c r="L16" s="235"/>
      <c r="M16" s="235"/>
      <c r="N16" s="235"/>
      <c r="O16" s="235"/>
      <c r="P16" s="235"/>
      <c r="Q16" s="235">
        <v>30</v>
      </c>
      <c r="R16" s="235">
        <v>61</v>
      </c>
      <c r="S16" s="235">
        <v>1</v>
      </c>
      <c r="T16" s="235">
        <v>1830</v>
      </c>
      <c r="U16" s="235" t="s">
        <v>10170</v>
      </c>
      <c r="V16" s="235">
        <v>910</v>
      </c>
      <c r="W16" s="235" t="s">
        <v>173</v>
      </c>
      <c r="X16" s="235" t="s">
        <v>10171</v>
      </c>
      <c r="Y16" s="235"/>
      <c r="Z16" s="707">
        <v>1997</v>
      </c>
      <c r="AA16" s="235"/>
      <c r="AB16" s="235" t="s">
        <v>10172</v>
      </c>
      <c r="AC16" s="235" t="s">
        <v>2708</v>
      </c>
      <c r="AD16" s="235"/>
      <c r="AE16" s="235"/>
      <c r="AF16" s="235"/>
      <c r="AG16" s="235">
        <v>4086</v>
      </c>
      <c r="AH16" s="235"/>
      <c r="AI16" s="235"/>
      <c r="AJ16" s="235" t="s">
        <v>3034</v>
      </c>
      <c r="AK16" s="235"/>
      <c r="AL16" s="235"/>
      <c r="AM16" s="235"/>
      <c r="AN16" s="235"/>
      <c r="AO16" s="235"/>
      <c r="AP16" s="235"/>
      <c r="AQ16" s="235"/>
      <c r="AR16" s="235"/>
      <c r="AS16" s="235"/>
      <c r="AT16" s="235"/>
      <c r="AU16" s="235"/>
      <c r="AV16" s="235"/>
      <c r="AW16" s="235"/>
      <c r="AX16" s="235"/>
      <c r="AY16" s="235"/>
      <c r="AZ16" s="235" t="s">
        <v>10173</v>
      </c>
    </row>
    <row r="17" spans="1:52" ht="26.85" hidden="1" customHeight="1">
      <c r="A17" s="979" t="s">
        <v>145</v>
      </c>
      <c r="B17" s="235" t="s">
        <v>2182</v>
      </c>
      <c r="C17" s="235" t="s">
        <v>10126</v>
      </c>
      <c r="D17" s="235" t="s">
        <v>10127</v>
      </c>
      <c r="E17" s="246" t="s">
        <v>10128</v>
      </c>
      <c r="F17" s="235" t="s">
        <v>567</v>
      </c>
      <c r="G17" s="235" t="s">
        <v>10129</v>
      </c>
      <c r="H17" s="235">
        <v>13439</v>
      </c>
      <c r="I17" s="235">
        <v>6985</v>
      </c>
      <c r="J17" s="235">
        <v>11998</v>
      </c>
      <c r="K17" s="235" t="s">
        <v>396</v>
      </c>
      <c r="L17" s="235"/>
      <c r="M17" s="235"/>
      <c r="N17" s="235"/>
      <c r="O17" s="235"/>
      <c r="P17" s="235"/>
      <c r="Q17" s="235">
        <v>30</v>
      </c>
      <c r="R17" s="235">
        <v>60</v>
      </c>
      <c r="S17" s="235">
        <v>1</v>
      </c>
      <c r="T17" s="235">
        <v>1800</v>
      </c>
      <c r="U17" s="235">
        <v>629</v>
      </c>
      <c r="V17" s="235">
        <v>629</v>
      </c>
      <c r="W17" s="235" t="s">
        <v>465</v>
      </c>
      <c r="X17" s="235" t="s">
        <v>10130</v>
      </c>
      <c r="Y17" s="235"/>
      <c r="Z17" s="707">
        <v>2002</v>
      </c>
      <c r="AA17" s="235">
        <v>19883</v>
      </c>
      <c r="AB17" s="235"/>
      <c r="AC17" s="235">
        <v>1600</v>
      </c>
      <c r="AD17" s="235"/>
      <c r="AE17" s="235"/>
      <c r="AF17" s="235"/>
      <c r="AG17" s="235">
        <v>21483</v>
      </c>
      <c r="AH17" s="235"/>
      <c r="AI17" s="235"/>
      <c r="AJ17" s="235"/>
      <c r="AK17" s="235"/>
      <c r="AL17" s="235"/>
      <c r="AM17" s="235"/>
      <c r="AN17" s="235"/>
      <c r="AO17" s="235"/>
      <c r="AP17" s="235"/>
      <c r="AQ17" s="235"/>
      <c r="AR17" s="235"/>
      <c r="AS17" s="235"/>
      <c r="AT17" s="235"/>
      <c r="AU17" s="235"/>
      <c r="AV17" s="235"/>
      <c r="AW17" s="235"/>
      <c r="AX17" s="235"/>
      <c r="AY17" s="235"/>
      <c r="AZ17" s="235"/>
    </row>
    <row r="18" spans="1:52" ht="26.85" hidden="1" customHeight="1">
      <c r="A18" s="979"/>
      <c r="B18" s="293" t="s">
        <v>2220</v>
      </c>
      <c r="C18" s="235" t="s">
        <v>2229</v>
      </c>
      <c r="D18" s="235"/>
      <c r="E18" s="246">
        <f>COUNTA(E19:E27)</f>
        <v>9</v>
      </c>
      <c r="F18" s="235"/>
      <c r="G18" s="235"/>
      <c r="H18" s="235">
        <f>SUM(H19:H27)</f>
        <v>84111</v>
      </c>
      <c r="I18" s="235">
        <f>SUM(I19:I27)</f>
        <v>41892</v>
      </c>
      <c r="J18" s="235">
        <f>SUM(J19:J27)</f>
        <v>102594</v>
      </c>
      <c r="K18" s="235">
        <f>SUM(K19:K27)</f>
        <v>0</v>
      </c>
      <c r="L18" s="235"/>
      <c r="M18" s="235"/>
      <c r="N18" s="235"/>
      <c r="O18" s="235"/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Z18" s="707"/>
      <c r="AA18" s="235"/>
      <c r="AB18" s="235"/>
      <c r="AC18" s="235"/>
      <c r="AD18" s="235"/>
      <c r="AE18" s="235"/>
      <c r="AF18" s="235"/>
      <c r="AG18" s="235"/>
      <c r="AH18" s="235"/>
      <c r="AI18" s="235"/>
      <c r="AJ18" s="235"/>
      <c r="AK18" s="235"/>
      <c r="AL18" s="235"/>
      <c r="AM18" s="235"/>
      <c r="AN18" s="235"/>
      <c r="AO18" s="235"/>
      <c r="AP18" s="235"/>
      <c r="AQ18" s="235"/>
      <c r="AR18" s="235"/>
      <c r="AS18" s="235"/>
      <c r="AT18" s="235"/>
      <c r="AU18" s="235"/>
      <c r="AV18" s="235"/>
      <c r="AW18" s="235"/>
      <c r="AX18" s="235"/>
      <c r="AY18" s="235"/>
      <c r="AZ18" s="235"/>
    </row>
    <row r="19" spans="1:52" ht="26.85" hidden="1" customHeight="1">
      <c r="A19" s="979"/>
      <c r="B19" s="463"/>
      <c r="C19" s="235" t="s">
        <v>3329</v>
      </c>
      <c r="D19" s="235" t="s">
        <v>11046</v>
      </c>
      <c r="E19" s="246" t="s">
        <v>11047</v>
      </c>
      <c r="F19" s="235" t="s">
        <v>3329</v>
      </c>
      <c r="G19" s="235" t="s">
        <v>3332</v>
      </c>
      <c r="H19" s="235"/>
      <c r="I19" s="235">
        <v>15840</v>
      </c>
      <c r="J19" s="235">
        <v>15840</v>
      </c>
      <c r="K19" s="235" t="s">
        <v>396</v>
      </c>
      <c r="L19" s="235"/>
      <c r="M19" s="235"/>
      <c r="N19" s="235"/>
      <c r="O19" s="235"/>
      <c r="P19" s="235"/>
      <c r="Q19" s="235">
        <v>30</v>
      </c>
      <c r="R19" s="235">
        <v>61</v>
      </c>
      <c r="S19" s="235">
        <v>2</v>
      </c>
      <c r="T19" s="235">
        <v>1830</v>
      </c>
      <c r="U19" s="235">
        <v>1000</v>
      </c>
      <c r="V19" s="235">
        <v>2607</v>
      </c>
      <c r="W19" s="235" t="s">
        <v>465</v>
      </c>
      <c r="X19" s="235" t="s">
        <v>466</v>
      </c>
      <c r="Y19" s="235"/>
      <c r="Z19" s="707">
        <v>2005</v>
      </c>
      <c r="AA19" s="235">
        <v>13303</v>
      </c>
      <c r="AB19" s="235">
        <v>3800</v>
      </c>
      <c r="AC19" s="235"/>
      <c r="AD19" s="235"/>
      <c r="AE19" s="235"/>
      <c r="AF19" s="235"/>
      <c r="AG19" s="235">
        <v>40000</v>
      </c>
      <c r="AH19" s="235"/>
      <c r="AI19" s="235"/>
      <c r="AJ19" s="235" t="s">
        <v>11048</v>
      </c>
      <c r="AK19" s="235"/>
      <c r="AL19" s="235"/>
      <c r="AM19" s="235"/>
      <c r="AN19" s="235"/>
      <c r="AO19" s="235"/>
      <c r="AP19" s="235"/>
      <c r="AQ19" s="235"/>
      <c r="AR19" s="235"/>
      <c r="AS19" s="235"/>
      <c r="AT19" s="235"/>
      <c r="AU19" s="235"/>
      <c r="AV19" s="325"/>
      <c r="AW19" s="325"/>
      <c r="AX19" s="325"/>
      <c r="AY19" s="325"/>
      <c r="AZ19" s="222" t="s">
        <v>11049</v>
      </c>
    </row>
    <row r="20" spans="1:52" ht="26.85" hidden="1" customHeight="1">
      <c r="A20" s="982" t="s">
        <v>145</v>
      </c>
      <c r="B20" s="463"/>
      <c r="C20" s="235" t="s">
        <v>3317</v>
      </c>
      <c r="D20" s="235" t="s">
        <v>10946</v>
      </c>
      <c r="E20" s="246" t="s">
        <v>11050</v>
      </c>
      <c r="F20" s="235" t="s">
        <v>3317</v>
      </c>
      <c r="G20" s="235" t="s">
        <v>11051</v>
      </c>
      <c r="H20" s="235"/>
      <c r="I20" s="235">
        <v>3883</v>
      </c>
      <c r="J20" s="235">
        <v>10328</v>
      </c>
      <c r="K20" s="235" t="s">
        <v>396</v>
      </c>
      <c r="L20" s="235"/>
      <c r="M20" s="235"/>
      <c r="N20" s="235"/>
      <c r="O20" s="235"/>
      <c r="P20" s="235"/>
      <c r="Q20" s="235">
        <v>30</v>
      </c>
      <c r="R20" s="235">
        <v>60</v>
      </c>
      <c r="S20" s="235">
        <v>1</v>
      </c>
      <c r="T20" s="235">
        <v>1750</v>
      </c>
      <c r="U20" s="235">
        <v>702</v>
      </c>
      <c r="V20" s="235">
        <v>702</v>
      </c>
      <c r="W20" s="235" t="s">
        <v>465</v>
      </c>
      <c r="X20" s="235"/>
      <c r="Y20" s="235"/>
      <c r="Z20" s="707">
        <v>2001</v>
      </c>
      <c r="AA20" s="235">
        <v>1090</v>
      </c>
      <c r="AB20" s="235"/>
      <c r="AC20" s="235"/>
      <c r="AD20" s="235"/>
      <c r="AE20" s="235"/>
      <c r="AF20" s="235"/>
      <c r="AG20" s="235">
        <v>1080</v>
      </c>
      <c r="AH20" s="235"/>
      <c r="AI20" s="235"/>
      <c r="AJ20" s="235">
        <v>1</v>
      </c>
      <c r="AK20" s="235">
        <v>200</v>
      </c>
      <c r="AL20" s="235"/>
      <c r="AM20" s="235"/>
      <c r="AN20" s="235"/>
      <c r="AO20" s="235"/>
      <c r="AP20" s="235"/>
      <c r="AQ20" s="235"/>
      <c r="AR20" s="235"/>
      <c r="AS20" s="235"/>
      <c r="AT20" s="235"/>
      <c r="AU20" s="235" t="s">
        <v>11052</v>
      </c>
      <c r="AV20" s="325"/>
      <c r="AW20" s="325"/>
      <c r="AX20" s="325"/>
      <c r="AY20" s="325"/>
      <c r="AZ20" s="222" t="s">
        <v>11053</v>
      </c>
    </row>
    <row r="21" spans="1:52" ht="26.85" hidden="1" customHeight="1">
      <c r="A21" s="982" t="s">
        <v>91</v>
      </c>
      <c r="B21" s="463"/>
      <c r="C21" s="241" t="s">
        <v>3317</v>
      </c>
      <c r="D21" s="241" t="s">
        <v>11054</v>
      </c>
      <c r="E21" s="240" t="s">
        <v>11055</v>
      </c>
      <c r="F21" s="241" t="s">
        <v>950</v>
      </c>
      <c r="G21" s="241" t="s">
        <v>11039</v>
      </c>
      <c r="H21" s="241"/>
      <c r="I21" s="241">
        <v>2204</v>
      </c>
      <c r="J21" s="241">
        <v>20034</v>
      </c>
      <c r="K21" s="241"/>
      <c r="L21" s="241"/>
      <c r="M21" s="241"/>
      <c r="N21" s="241"/>
      <c r="O21" s="241"/>
      <c r="P21" s="241"/>
      <c r="Q21" s="241">
        <v>30</v>
      </c>
      <c r="R21" s="241">
        <v>60</v>
      </c>
      <c r="S21" s="241">
        <v>1</v>
      </c>
      <c r="T21" s="241">
        <v>1800</v>
      </c>
      <c r="U21" s="241"/>
      <c r="V21" s="241"/>
      <c r="W21" s="241"/>
      <c r="X21" s="241"/>
      <c r="Y21" s="241"/>
      <c r="Z21" s="248">
        <v>1994</v>
      </c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241"/>
      <c r="AR21" s="241"/>
      <c r="AS21" s="241"/>
      <c r="AT21" s="241"/>
      <c r="AU21" s="241"/>
      <c r="AV21" s="464"/>
      <c r="AW21" s="464"/>
      <c r="AX21" s="464"/>
      <c r="AY21" s="464"/>
      <c r="AZ21" s="229" t="s">
        <v>11056</v>
      </c>
    </row>
    <row r="22" spans="1:52" ht="26.85" hidden="1" customHeight="1">
      <c r="A22" s="982"/>
      <c r="B22" s="463"/>
      <c r="C22" s="1286" t="s">
        <v>3404</v>
      </c>
      <c r="D22" s="1286" t="s">
        <v>4554</v>
      </c>
      <c r="E22" s="240" t="s">
        <v>11057</v>
      </c>
      <c r="F22" s="1286" t="s">
        <v>3404</v>
      </c>
      <c r="G22" s="1286" t="s">
        <v>11058</v>
      </c>
      <c r="H22" s="1286"/>
      <c r="I22" s="1286"/>
      <c r="J22" s="1286"/>
      <c r="K22" s="1286"/>
      <c r="L22" s="1286"/>
      <c r="M22" s="1286"/>
      <c r="N22" s="1286"/>
      <c r="O22" s="1286"/>
      <c r="P22" s="1286"/>
      <c r="Q22" s="1286">
        <v>30</v>
      </c>
      <c r="R22" s="1286">
        <v>61</v>
      </c>
      <c r="S22" s="1286">
        <v>1</v>
      </c>
      <c r="T22" s="1286">
        <v>1830</v>
      </c>
      <c r="U22" s="1286"/>
      <c r="V22" s="1286">
        <v>300</v>
      </c>
      <c r="W22" s="1286" t="s">
        <v>465</v>
      </c>
      <c r="X22" s="1286"/>
      <c r="Y22" s="1286"/>
      <c r="Z22" s="1287">
        <v>2008</v>
      </c>
      <c r="AA22" s="1286"/>
      <c r="AB22" s="1286"/>
      <c r="AC22" s="1286"/>
      <c r="AD22" s="1286"/>
      <c r="AE22" s="1286"/>
      <c r="AF22" s="1286"/>
      <c r="AG22" s="1286"/>
      <c r="AH22" s="1286"/>
      <c r="AI22" s="1286"/>
      <c r="AJ22" s="1286"/>
      <c r="AK22" s="1286"/>
      <c r="AL22" s="1286"/>
      <c r="AM22" s="1286"/>
      <c r="AN22" s="1286"/>
      <c r="AO22" s="1286"/>
      <c r="AP22" s="1286"/>
      <c r="AQ22" s="1286"/>
      <c r="AR22" s="1286"/>
      <c r="AS22" s="1286"/>
      <c r="AT22" s="1286"/>
      <c r="AU22" s="1286"/>
      <c r="AV22" s="464"/>
      <c r="AW22" s="464"/>
      <c r="AX22" s="464"/>
      <c r="AY22" s="464"/>
      <c r="AZ22" s="229" t="s">
        <v>11059</v>
      </c>
    </row>
    <row r="23" spans="1:52" ht="26.85" hidden="1" customHeight="1">
      <c r="A23" s="982"/>
      <c r="B23" s="463"/>
      <c r="C23" s="235" t="s">
        <v>328</v>
      </c>
      <c r="D23" s="235" t="s">
        <v>14643</v>
      </c>
      <c r="E23" s="246" t="s">
        <v>11060</v>
      </c>
      <c r="F23" s="235" t="s">
        <v>328</v>
      </c>
      <c r="G23" s="235" t="s">
        <v>11061</v>
      </c>
      <c r="H23" s="235">
        <v>15586</v>
      </c>
      <c r="I23" s="235">
        <v>4618</v>
      </c>
      <c r="J23" s="235">
        <v>9963</v>
      </c>
      <c r="K23" s="235"/>
      <c r="L23" s="235"/>
      <c r="M23" s="235"/>
      <c r="N23" s="235"/>
      <c r="O23" s="235"/>
      <c r="P23" s="235"/>
      <c r="Q23" s="235">
        <v>20</v>
      </c>
      <c r="R23" s="235">
        <v>45</v>
      </c>
      <c r="S23" s="235">
        <v>1</v>
      </c>
      <c r="T23" s="235">
        <v>900</v>
      </c>
      <c r="U23" s="235"/>
      <c r="V23" s="235" t="s">
        <v>384</v>
      </c>
      <c r="W23" s="235" t="s">
        <v>384</v>
      </c>
      <c r="X23" s="235"/>
      <c r="Y23" s="235"/>
      <c r="Z23" s="707">
        <v>2013</v>
      </c>
      <c r="AA23" s="235"/>
      <c r="AB23" s="235"/>
      <c r="AC23" s="235"/>
      <c r="AD23" s="235"/>
      <c r="AE23" s="235"/>
      <c r="AF23" s="235"/>
      <c r="AG23" s="235">
        <v>59769</v>
      </c>
      <c r="AH23" s="235"/>
      <c r="AI23" s="235"/>
      <c r="AJ23" s="235"/>
      <c r="AK23" s="235"/>
      <c r="AL23" s="235"/>
      <c r="AM23" s="235"/>
      <c r="AN23" s="235"/>
      <c r="AO23" s="235"/>
      <c r="AP23" s="235"/>
      <c r="AQ23" s="235"/>
      <c r="AR23" s="235"/>
      <c r="AS23" s="235"/>
      <c r="AT23" s="235"/>
      <c r="AU23" s="235"/>
      <c r="AV23" s="325"/>
      <c r="AW23" s="325"/>
      <c r="AX23" s="325"/>
      <c r="AY23" s="325"/>
      <c r="AZ23" s="222" t="s">
        <v>11062</v>
      </c>
    </row>
    <row r="24" spans="1:52" ht="26.85" hidden="1" customHeight="1">
      <c r="A24" s="982"/>
      <c r="B24" s="463"/>
      <c r="C24" s="235" t="s">
        <v>3363</v>
      </c>
      <c r="D24" s="235" t="s">
        <v>11063</v>
      </c>
      <c r="E24" s="246" t="s">
        <v>11064</v>
      </c>
      <c r="F24" s="235" t="s">
        <v>3363</v>
      </c>
      <c r="G24" s="235" t="s">
        <v>299</v>
      </c>
      <c r="H24" s="235"/>
      <c r="I24" s="235"/>
      <c r="J24" s="235"/>
      <c r="K24" s="235" t="s">
        <v>396</v>
      </c>
      <c r="L24" s="235"/>
      <c r="M24" s="235"/>
      <c r="N24" s="235"/>
      <c r="O24" s="235"/>
      <c r="P24" s="235"/>
      <c r="Q24" s="235">
        <v>30</v>
      </c>
      <c r="R24" s="235">
        <v>61</v>
      </c>
      <c r="S24" s="235">
        <v>1</v>
      </c>
      <c r="T24" s="235">
        <v>1830</v>
      </c>
      <c r="U24" s="235">
        <v>1248</v>
      </c>
      <c r="V24" s="235">
        <v>1284</v>
      </c>
      <c r="W24" s="235" t="s">
        <v>465</v>
      </c>
      <c r="X24" s="235"/>
      <c r="Y24" s="235"/>
      <c r="Z24" s="707">
        <v>2000</v>
      </c>
      <c r="AA24" s="235"/>
      <c r="AB24" s="235"/>
      <c r="AC24" s="235"/>
      <c r="AD24" s="235"/>
      <c r="AE24" s="235"/>
      <c r="AF24" s="235"/>
      <c r="AG24" s="235">
        <v>78516</v>
      </c>
      <c r="AH24" s="235"/>
      <c r="AI24" s="235"/>
      <c r="AJ24" s="465"/>
      <c r="AK24" s="235"/>
      <c r="AL24" s="235"/>
      <c r="AM24" s="235"/>
      <c r="AN24" s="235"/>
      <c r="AO24" s="235"/>
      <c r="AP24" s="235"/>
      <c r="AQ24" s="235"/>
      <c r="AR24" s="235"/>
      <c r="AS24" s="235"/>
      <c r="AT24" s="235"/>
      <c r="AU24" s="235" t="s">
        <v>11065</v>
      </c>
      <c r="AV24" s="222"/>
      <c r="AW24" s="222"/>
      <c r="AX24" s="222"/>
      <c r="AY24" s="222"/>
      <c r="AZ24" s="222" t="s">
        <v>11066</v>
      </c>
    </row>
    <row r="25" spans="1:52" ht="26.85" hidden="1" customHeight="1">
      <c r="A25" s="982"/>
      <c r="B25" s="463"/>
      <c r="C25" s="235" t="s">
        <v>1578</v>
      </c>
      <c r="D25" s="235" t="s">
        <v>11067</v>
      </c>
      <c r="E25" s="246" t="s">
        <v>11068</v>
      </c>
      <c r="F25" s="235" t="s">
        <v>1578</v>
      </c>
      <c r="G25" s="235" t="s">
        <v>299</v>
      </c>
      <c r="H25" s="235">
        <v>29468</v>
      </c>
      <c r="I25" s="235">
        <v>4625</v>
      </c>
      <c r="J25" s="235">
        <v>5373</v>
      </c>
      <c r="K25" s="235" t="s">
        <v>396</v>
      </c>
      <c r="L25" s="235"/>
      <c r="M25" s="235"/>
      <c r="N25" s="235"/>
      <c r="O25" s="235"/>
      <c r="P25" s="235"/>
      <c r="Q25" s="235">
        <v>30</v>
      </c>
      <c r="R25" s="235">
        <v>61</v>
      </c>
      <c r="S25" s="235">
        <v>1</v>
      </c>
      <c r="T25" s="235">
        <v>1830</v>
      </c>
      <c r="U25" s="235">
        <v>1000</v>
      </c>
      <c r="V25" s="235">
        <v>1300</v>
      </c>
      <c r="W25" s="235" t="s">
        <v>465</v>
      </c>
      <c r="X25" s="235" t="s">
        <v>466</v>
      </c>
      <c r="Y25" s="235"/>
      <c r="Z25" s="707">
        <v>2003</v>
      </c>
      <c r="AA25" s="235">
        <v>13303</v>
      </c>
      <c r="AB25" s="235">
        <v>3800</v>
      </c>
      <c r="AC25" s="235"/>
      <c r="AD25" s="235"/>
      <c r="AE25" s="235"/>
      <c r="AF25" s="235"/>
      <c r="AG25" s="235">
        <v>17103</v>
      </c>
      <c r="AH25" s="235"/>
      <c r="AI25" s="235"/>
      <c r="AJ25" s="465" t="s">
        <v>11048</v>
      </c>
      <c r="AK25" s="235"/>
      <c r="AL25" s="235"/>
      <c r="AM25" s="235"/>
      <c r="AN25" s="235"/>
      <c r="AO25" s="235"/>
      <c r="AP25" s="235"/>
      <c r="AQ25" s="235"/>
      <c r="AR25" s="235"/>
      <c r="AS25" s="235"/>
      <c r="AT25" s="235"/>
      <c r="AU25" s="235"/>
      <c r="AV25" s="325"/>
      <c r="AW25" s="325"/>
      <c r="AX25" s="325"/>
      <c r="AY25" s="325"/>
      <c r="AZ25" s="222"/>
    </row>
    <row r="26" spans="1:52" ht="26.85" hidden="1" customHeight="1">
      <c r="A26" s="982"/>
      <c r="B26" s="463"/>
      <c r="C26" s="235" t="s">
        <v>1578</v>
      </c>
      <c r="D26" s="235" t="s">
        <v>11067</v>
      </c>
      <c r="E26" s="246" t="s">
        <v>12519</v>
      </c>
      <c r="F26" s="235" t="s">
        <v>1578</v>
      </c>
      <c r="G26" s="235" t="s">
        <v>299</v>
      </c>
      <c r="H26" s="235">
        <v>39057</v>
      </c>
      <c r="I26" s="235">
        <v>2996</v>
      </c>
      <c r="J26" s="235"/>
      <c r="K26" s="235" t="s">
        <v>396</v>
      </c>
      <c r="L26" s="235"/>
      <c r="M26" s="235"/>
      <c r="N26" s="235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Z26" s="707">
        <v>2018</v>
      </c>
      <c r="AA26" s="235"/>
      <c r="AB26" s="235"/>
      <c r="AC26" s="235"/>
      <c r="AD26" s="235"/>
      <c r="AE26" s="235"/>
      <c r="AF26" s="235"/>
      <c r="AG26" s="235">
        <v>9980</v>
      </c>
      <c r="AH26" s="235"/>
      <c r="AI26" s="235"/>
      <c r="AJ26" s="465"/>
      <c r="AK26" s="235"/>
      <c r="AL26" s="235"/>
      <c r="AM26" s="235"/>
      <c r="AN26" s="235"/>
      <c r="AO26" s="235"/>
      <c r="AP26" s="235"/>
      <c r="AQ26" s="235"/>
      <c r="AR26" s="235"/>
      <c r="AS26" s="235"/>
      <c r="AT26" s="235"/>
      <c r="AU26" s="235"/>
      <c r="AV26" s="325"/>
      <c r="AW26" s="325"/>
      <c r="AX26" s="325"/>
      <c r="AY26" s="325"/>
      <c r="AZ26" s="222"/>
    </row>
    <row r="27" spans="1:52" ht="26.85" hidden="1" customHeight="1">
      <c r="A27" s="982"/>
      <c r="B27" s="241"/>
      <c r="C27" s="235" t="s">
        <v>3493</v>
      </c>
      <c r="D27" s="235" t="s">
        <v>3494</v>
      </c>
      <c r="E27" s="246" t="s">
        <v>11069</v>
      </c>
      <c r="F27" s="235" t="s">
        <v>3493</v>
      </c>
      <c r="G27" s="235" t="s">
        <v>13603</v>
      </c>
      <c r="H27" s="235"/>
      <c r="I27" s="235">
        <v>7726</v>
      </c>
      <c r="J27" s="235">
        <v>41056</v>
      </c>
      <c r="K27" s="235" t="s">
        <v>396</v>
      </c>
      <c r="L27" s="235"/>
      <c r="M27" s="235"/>
      <c r="N27" s="235"/>
      <c r="O27" s="235"/>
      <c r="P27" s="235"/>
      <c r="Q27" s="235">
        <v>30</v>
      </c>
      <c r="R27" s="235">
        <v>61</v>
      </c>
      <c r="S27" s="235">
        <v>1</v>
      </c>
      <c r="T27" s="235">
        <v>1830</v>
      </c>
      <c r="U27" s="235">
        <v>400</v>
      </c>
      <c r="V27" s="235">
        <v>412</v>
      </c>
      <c r="W27" s="235" t="s">
        <v>465</v>
      </c>
      <c r="X27" s="235"/>
      <c r="Y27" s="235"/>
      <c r="Z27" s="707">
        <v>1995</v>
      </c>
      <c r="AA27" s="235">
        <v>1500</v>
      </c>
      <c r="AB27" s="235"/>
      <c r="AC27" s="235"/>
      <c r="AD27" s="235"/>
      <c r="AE27" s="235"/>
      <c r="AF27" s="235"/>
      <c r="AG27" s="235">
        <v>1500</v>
      </c>
      <c r="AH27" s="235"/>
      <c r="AI27" s="235"/>
      <c r="AJ27" s="465"/>
      <c r="AK27" s="235"/>
      <c r="AL27" s="235"/>
      <c r="AM27" s="235"/>
      <c r="AN27" s="235"/>
      <c r="AO27" s="235"/>
      <c r="AP27" s="235"/>
      <c r="AQ27" s="235"/>
      <c r="AR27" s="235"/>
      <c r="AS27" s="235"/>
      <c r="AT27" s="235"/>
      <c r="AU27" s="235" t="s">
        <v>11070</v>
      </c>
      <c r="AV27" s="325"/>
      <c r="AW27" s="325"/>
      <c r="AX27" s="325"/>
      <c r="AY27" s="325"/>
      <c r="AZ27" s="325" t="s">
        <v>11071</v>
      </c>
    </row>
    <row r="28" spans="1:52" ht="26.85" customHeight="1">
      <c r="A28" s="979"/>
      <c r="B28" s="293" t="s">
        <v>2228</v>
      </c>
      <c r="C28" s="235" t="s">
        <v>2229</v>
      </c>
      <c r="D28" s="235"/>
      <c r="E28" s="246">
        <f>COUNTA(E29:E35)</f>
        <v>7</v>
      </c>
      <c r="F28" s="235"/>
      <c r="G28" s="235"/>
      <c r="H28" s="235">
        <f>SUM(H29:H35)</f>
        <v>502165</v>
      </c>
      <c r="I28" s="235">
        <f>SUM(I29:I35)</f>
        <v>94819.34</v>
      </c>
      <c r="J28" s="235">
        <f>SUM(J29:J35)</f>
        <v>139125</v>
      </c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707"/>
      <c r="AA28" s="235"/>
      <c r="AB28" s="235"/>
      <c r="AC28" s="235"/>
      <c r="AD28" s="235"/>
      <c r="AE28" s="235"/>
      <c r="AF28" s="235"/>
      <c r="AG28" s="235"/>
      <c r="AH28" s="235"/>
      <c r="AI28" s="235"/>
      <c r="AJ28" s="465"/>
      <c r="AK28" s="235"/>
      <c r="AL28" s="235"/>
      <c r="AM28" s="235"/>
      <c r="AN28" s="235"/>
      <c r="AO28" s="235"/>
      <c r="AP28" s="235"/>
      <c r="AQ28" s="235"/>
      <c r="AR28" s="235"/>
      <c r="AS28" s="235"/>
      <c r="AT28" s="235"/>
      <c r="AU28" s="235"/>
      <c r="AV28" s="325"/>
      <c r="AW28" s="325"/>
      <c r="AX28" s="325"/>
      <c r="AY28" s="325"/>
      <c r="AZ28" s="325"/>
    </row>
    <row r="29" spans="1:52" ht="26.85" customHeight="1">
      <c r="A29" s="979"/>
      <c r="B29" s="1510" t="s">
        <v>57</v>
      </c>
      <c r="C29" s="235" t="s">
        <v>1829</v>
      </c>
      <c r="D29" s="235"/>
      <c r="E29" s="246" t="s">
        <v>12147</v>
      </c>
      <c r="F29" s="235" t="s">
        <v>1829</v>
      </c>
      <c r="G29" s="236" t="s">
        <v>12280</v>
      </c>
      <c r="H29" s="235">
        <v>406472</v>
      </c>
      <c r="I29" s="235">
        <v>24334</v>
      </c>
      <c r="J29" s="235">
        <v>37846</v>
      </c>
      <c r="K29" s="235"/>
      <c r="L29" s="235">
        <v>400</v>
      </c>
      <c r="M29" s="235">
        <v>13</v>
      </c>
      <c r="N29" s="235"/>
      <c r="O29" s="235"/>
      <c r="P29" s="235">
        <v>5200</v>
      </c>
      <c r="Q29" s="235"/>
      <c r="R29" s="235"/>
      <c r="S29" s="235"/>
      <c r="T29" s="235"/>
      <c r="U29" s="235"/>
      <c r="V29" s="235">
        <v>7612</v>
      </c>
      <c r="W29" s="235" t="s">
        <v>465</v>
      </c>
      <c r="X29" s="235"/>
      <c r="Y29" s="235"/>
      <c r="Z29" s="707">
        <v>2017</v>
      </c>
      <c r="AA29" s="235"/>
      <c r="AB29" s="235"/>
      <c r="AC29" s="235"/>
      <c r="AD29" s="235"/>
      <c r="AE29" s="235"/>
      <c r="AF29" s="235"/>
      <c r="AG29" s="235">
        <v>132400</v>
      </c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 t="s">
        <v>12281</v>
      </c>
    </row>
    <row r="30" spans="1:52" ht="26.85" customHeight="1">
      <c r="A30" s="979"/>
      <c r="B30" s="1510" t="s">
        <v>57</v>
      </c>
      <c r="C30" s="235" t="s">
        <v>1595</v>
      </c>
      <c r="D30" s="235"/>
      <c r="E30" s="246" t="s">
        <v>12148</v>
      </c>
      <c r="F30" s="235" t="s">
        <v>1595</v>
      </c>
      <c r="G30" s="1602" t="s">
        <v>17155</v>
      </c>
      <c r="H30" s="235"/>
      <c r="I30" s="235">
        <v>32399</v>
      </c>
      <c r="J30" s="235">
        <v>32398</v>
      </c>
      <c r="K30" s="235"/>
      <c r="L30" s="235"/>
      <c r="M30" s="235"/>
      <c r="N30" s="235"/>
      <c r="O30" s="235"/>
      <c r="P30" s="235"/>
      <c r="Q30" s="235">
        <v>30</v>
      </c>
      <c r="R30" s="235">
        <v>60</v>
      </c>
      <c r="S30" s="235">
        <v>2</v>
      </c>
      <c r="T30" s="235">
        <v>3600</v>
      </c>
      <c r="U30" s="235"/>
      <c r="V30" s="235">
        <v>12020</v>
      </c>
      <c r="W30" s="235" t="s">
        <v>465</v>
      </c>
      <c r="X30" s="235"/>
      <c r="Y30" s="235"/>
      <c r="Z30" s="707">
        <v>2017</v>
      </c>
      <c r="AA30" s="235"/>
      <c r="AB30" s="235"/>
      <c r="AC30" s="235"/>
      <c r="AD30" s="235"/>
      <c r="AE30" s="235"/>
      <c r="AF30" s="235"/>
      <c r="AG30" s="235">
        <v>123100</v>
      </c>
      <c r="AH30" s="235"/>
      <c r="AI30" s="235"/>
      <c r="AJ30" s="235"/>
      <c r="AK30" s="235"/>
      <c r="AL30" s="235"/>
      <c r="AM30" s="235"/>
      <c r="AN30" s="235"/>
      <c r="AO30" s="235"/>
      <c r="AP30" s="235"/>
      <c r="AQ30" s="235"/>
      <c r="AR30" s="235"/>
      <c r="AS30" s="235"/>
      <c r="AT30" s="235"/>
      <c r="AU30" s="235"/>
      <c r="AV30" s="235"/>
      <c r="AW30" s="235"/>
      <c r="AX30" s="235"/>
      <c r="AY30" s="235"/>
      <c r="AZ30" s="235" t="s">
        <v>12279</v>
      </c>
    </row>
    <row r="31" spans="1:52" ht="26.85" customHeight="1">
      <c r="A31" s="979"/>
      <c r="B31" s="1510" t="s">
        <v>57</v>
      </c>
      <c r="C31" s="235" t="s">
        <v>1829</v>
      </c>
      <c r="D31" s="235"/>
      <c r="E31" s="246" t="s">
        <v>12149</v>
      </c>
      <c r="F31" s="235" t="s">
        <v>1829</v>
      </c>
      <c r="G31" s="236" t="s">
        <v>12280</v>
      </c>
      <c r="H31" s="235"/>
      <c r="I31" s="235">
        <v>13109.34</v>
      </c>
      <c r="J31" s="235">
        <v>23062</v>
      </c>
      <c r="K31" s="235"/>
      <c r="L31" s="235"/>
      <c r="M31" s="235"/>
      <c r="N31" s="235"/>
      <c r="O31" s="235"/>
      <c r="P31" s="235"/>
      <c r="Q31" s="235">
        <v>30</v>
      </c>
      <c r="R31" s="235">
        <v>60</v>
      </c>
      <c r="S31" s="235">
        <v>1</v>
      </c>
      <c r="T31" s="235">
        <v>1800</v>
      </c>
      <c r="U31" s="235"/>
      <c r="V31" s="235">
        <v>8984</v>
      </c>
      <c r="W31" s="235" t="s">
        <v>465</v>
      </c>
      <c r="X31" s="235"/>
      <c r="Y31" s="235"/>
      <c r="Z31" s="707">
        <v>2017</v>
      </c>
      <c r="AA31" s="235"/>
      <c r="AB31" s="235"/>
      <c r="AC31" s="235"/>
      <c r="AD31" s="235"/>
      <c r="AE31" s="235"/>
      <c r="AF31" s="235"/>
      <c r="AG31" s="235">
        <v>112300</v>
      </c>
      <c r="AH31" s="235"/>
      <c r="AI31" s="235"/>
      <c r="AJ31" s="235"/>
      <c r="AK31" s="235"/>
      <c r="AL31" s="235"/>
      <c r="AM31" s="235"/>
      <c r="AN31" s="235"/>
      <c r="AO31" s="235"/>
      <c r="AP31" s="235"/>
      <c r="AQ31" s="235"/>
      <c r="AR31" s="235"/>
      <c r="AS31" s="235"/>
      <c r="AT31" s="235"/>
      <c r="AU31" s="235"/>
      <c r="AV31" s="235"/>
      <c r="AW31" s="235"/>
      <c r="AX31" s="235"/>
      <c r="AY31" s="235"/>
      <c r="AZ31" s="235" t="s">
        <v>12281</v>
      </c>
    </row>
    <row r="32" spans="1:52" ht="26.85" customHeight="1">
      <c r="A32" s="979"/>
      <c r="B32" s="1510" t="s">
        <v>57</v>
      </c>
      <c r="C32" s="235" t="s">
        <v>1829</v>
      </c>
      <c r="D32" s="235"/>
      <c r="E32" s="246" t="s">
        <v>12150</v>
      </c>
      <c r="F32" s="235" t="s">
        <v>1829</v>
      </c>
      <c r="G32" s="236" t="s">
        <v>12282</v>
      </c>
      <c r="H32" s="235">
        <v>51100</v>
      </c>
      <c r="I32" s="235">
        <v>10508</v>
      </c>
      <c r="J32" s="235">
        <v>19666</v>
      </c>
      <c r="K32" s="235"/>
      <c r="L32" s="235"/>
      <c r="M32" s="235"/>
      <c r="N32" s="235"/>
      <c r="O32" s="235"/>
      <c r="P32" s="235"/>
      <c r="Q32" s="235">
        <v>30</v>
      </c>
      <c r="R32" s="235">
        <v>60</v>
      </c>
      <c r="S32" s="235">
        <v>1</v>
      </c>
      <c r="T32" s="235">
        <v>1800</v>
      </c>
      <c r="U32" s="235"/>
      <c r="V32" s="235">
        <v>5600</v>
      </c>
      <c r="W32" s="235" t="s">
        <v>465</v>
      </c>
      <c r="X32" s="235"/>
      <c r="Y32" s="235"/>
      <c r="Z32" s="707">
        <v>2017</v>
      </c>
      <c r="AA32" s="235"/>
      <c r="AB32" s="235"/>
      <c r="AC32" s="235"/>
      <c r="AD32" s="235"/>
      <c r="AE32" s="235"/>
      <c r="AF32" s="235"/>
      <c r="AG32" s="235">
        <v>62700</v>
      </c>
      <c r="AH32" s="235"/>
      <c r="AI32" s="235"/>
      <c r="AJ32" s="235"/>
      <c r="AK32" s="235"/>
      <c r="AL32" s="235"/>
      <c r="AM32" s="235"/>
      <c r="AN32" s="235"/>
      <c r="AO32" s="235"/>
      <c r="AP32" s="235"/>
      <c r="AQ32" s="235"/>
      <c r="AR32" s="235"/>
      <c r="AS32" s="235"/>
      <c r="AT32" s="235"/>
      <c r="AU32" s="235"/>
      <c r="AV32" s="235"/>
      <c r="AW32" s="235"/>
      <c r="AX32" s="235"/>
      <c r="AY32" s="235"/>
      <c r="AZ32" s="235" t="s">
        <v>12281</v>
      </c>
    </row>
    <row r="33" spans="1:52" ht="26.85" customHeight="1">
      <c r="A33" s="979"/>
      <c r="B33" s="1510" t="s">
        <v>57</v>
      </c>
      <c r="C33" s="235" t="s">
        <v>1829</v>
      </c>
      <c r="D33" s="235"/>
      <c r="E33" s="246" t="s">
        <v>12151</v>
      </c>
      <c r="F33" s="235" t="s">
        <v>1829</v>
      </c>
      <c r="G33" s="236" t="s">
        <v>12283</v>
      </c>
      <c r="H33" s="235">
        <v>5299</v>
      </c>
      <c r="I33" s="235">
        <v>4164</v>
      </c>
      <c r="J33" s="235">
        <v>4163</v>
      </c>
      <c r="K33" s="235"/>
      <c r="L33" s="235"/>
      <c r="M33" s="235"/>
      <c r="N33" s="235"/>
      <c r="O33" s="235"/>
      <c r="P33" s="235"/>
      <c r="Q33" s="235">
        <v>30</v>
      </c>
      <c r="R33" s="235">
        <v>60</v>
      </c>
      <c r="S33" s="235">
        <v>1</v>
      </c>
      <c r="T33" s="235">
        <v>1800</v>
      </c>
      <c r="U33" s="235"/>
      <c r="V33" s="235">
        <v>304</v>
      </c>
      <c r="W33" s="235" t="s">
        <v>465</v>
      </c>
      <c r="X33" s="235"/>
      <c r="Y33" s="235"/>
      <c r="Z33" s="707">
        <v>2017</v>
      </c>
      <c r="AA33" s="235"/>
      <c r="AB33" s="235"/>
      <c r="AC33" s="235"/>
      <c r="AD33" s="235"/>
      <c r="AE33" s="235"/>
      <c r="AF33" s="235"/>
      <c r="AG33" s="235">
        <v>10900</v>
      </c>
      <c r="AH33" s="235"/>
      <c r="AI33" s="235"/>
      <c r="AJ33" s="235"/>
      <c r="AK33" s="235"/>
      <c r="AL33" s="235"/>
      <c r="AM33" s="235"/>
      <c r="AN33" s="235"/>
      <c r="AO33" s="235"/>
      <c r="AP33" s="235"/>
      <c r="AQ33" s="235"/>
      <c r="AR33" s="235"/>
      <c r="AS33" s="235"/>
      <c r="AT33" s="235"/>
      <c r="AU33" s="235"/>
      <c r="AV33" s="235"/>
      <c r="AW33" s="235"/>
      <c r="AX33" s="235"/>
      <c r="AY33" s="235"/>
      <c r="AZ33" s="235" t="s">
        <v>12281</v>
      </c>
    </row>
    <row r="34" spans="1:52" ht="26.85" customHeight="1">
      <c r="A34" s="979" t="s">
        <v>145</v>
      </c>
      <c r="B34" s="1510" t="s">
        <v>57</v>
      </c>
      <c r="C34" s="235" t="s">
        <v>617</v>
      </c>
      <c r="D34" s="235" t="s">
        <v>12152</v>
      </c>
      <c r="E34" s="246" t="s">
        <v>12153</v>
      </c>
      <c r="F34" s="235" t="s">
        <v>617</v>
      </c>
      <c r="G34" s="236" t="s">
        <v>4828</v>
      </c>
      <c r="H34" s="235">
        <v>12082</v>
      </c>
      <c r="I34" s="235">
        <v>4507</v>
      </c>
      <c r="J34" s="235">
        <v>4777</v>
      </c>
      <c r="K34" s="235" t="s">
        <v>396</v>
      </c>
      <c r="L34" s="235"/>
      <c r="M34" s="235"/>
      <c r="N34" s="235"/>
      <c r="O34" s="235"/>
      <c r="P34" s="235"/>
      <c r="Q34" s="235">
        <v>30</v>
      </c>
      <c r="R34" s="235">
        <v>61</v>
      </c>
      <c r="S34" s="235">
        <v>1</v>
      </c>
      <c r="T34" s="235">
        <v>2903</v>
      </c>
      <c r="U34" s="235">
        <v>560</v>
      </c>
      <c r="V34" s="235">
        <v>1000</v>
      </c>
      <c r="W34" s="235" t="s">
        <v>465</v>
      </c>
      <c r="X34" s="235" t="s">
        <v>466</v>
      </c>
      <c r="Y34" s="235"/>
      <c r="Z34" s="707">
        <v>1999</v>
      </c>
      <c r="AA34" s="235" t="s">
        <v>12154</v>
      </c>
      <c r="AB34" s="235" t="s">
        <v>2708</v>
      </c>
      <c r="AC34" s="235" t="s">
        <v>2708</v>
      </c>
      <c r="AD34" s="235"/>
      <c r="AE34" s="235"/>
      <c r="AF34" s="235"/>
      <c r="AG34" s="235">
        <v>7555</v>
      </c>
      <c r="AH34" s="235"/>
      <c r="AI34" s="235"/>
      <c r="AJ34" s="235">
        <v>1</v>
      </c>
      <c r="AK34" s="235"/>
      <c r="AL34" s="235"/>
      <c r="AM34" s="235"/>
      <c r="AN34" s="235"/>
      <c r="AO34" s="235"/>
      <c r="AP34" s="235"/>
      <c r="AQ34" s="235"/>
      <c r="AR34" s="235"/>
      <c r="AS34" s="235"/>
      <c r="AT34" s="235"/>
      <c r="AU34" s="235"/>
      <c r="AV34" s="235"/>
      <c r="AW34" s="235"/>
      <c r="AX34" s="235"/>
      <c r="AY34" s="235"/>
      <c r="AZ34" s="235"/>
    </row>
    <row r="35" spans="1:52" ht="26.85" customHeight="1">
      <c r="A35" s="982" t="s">
        <v>310</v>
      </c>
      <c r="B35" s="1510" t="s">
        <v>57</v>
      </c>
      <c r="C35" s="235" t="s">
        <v>1595</v>
      </c>
      <c r="D35" s="235" t="s">
        <v>12155</v>
      </c>
      <c r="E35" s="246" t="s">
        <v>12156</v>
      </c>
      <c r="F35" s="235" t="s">
        <v>1595</v>
      </c>
      <c r="G35" s="1601" t="s">
        <v>17170</v>
      </c>
      <c r="H35" s="235">
        <v>27212</v>
      </c>
      <c r="I35" s="235">
        <v>5798</v>
      </c>
      <c r="J35" s="235">
        <v>17213</v>
      </c>
      <c r="K35" s="235" t="s">
        <v>396</v>
      </c>
      <c r="L35" s="235"/>
      <c r="M35" s="235"/>
      <c r="N35" s="235"/>
      <c r="O35" s="235"/>
      <c r="P35" s="235"/>
      <c r="Q35" s="235">
        <v>30</v>
      </c>
      <c r="R35" s="235">
        <v>61</v>
      </c>
      <c r="S35" s="235">
        <v>1</v>
      </c>
      <c r="T35" s="235">
        <v>1830</v>
      </c>
      <c r="U35" s="235">
        <v>400</v>
      </c>
      <c r="V35" s="235">
        <v>500</v>
      </c>
      <c r="W35" s="235" t="s">
        <v>465</v>
      </c>
      <c r="X35" s="235" t="s">
        <v>466</v>
      </c>
      <c r="Y35" s="235"/>
      <c r="Z35" s="707">
        <v>1998</v>
      </c>
      <c r="AA35" s="235">
        <v>8700</v>
      </c>
      <c r="AB35" s="235">
        <v>8700</v>
      </c>
      <c r="AC35" s="235">
        <v>6000</v>
      </c>
      <c r="AD35" s="235"/>
      <c r="AE35" s="235"/>
      <c r="AF35" s="235"/>
      <c r="AG35" s="235">
        <v>23400</v>
      </c>
      <c r="AH35" s="235"/>
      <c r="AI35" s="235"/>
      <c r="AJ35" s="235"/>
      <c r="AK35" s="235"/>
      <c r="AL35" s="235"/>
      <c r="AM35" s="235"/>
      <c r="AN35" s="235"/>
      <c r="AO35" s="235"/>
      <c r="AP35" s="235"/>
      <c r="AQ35" s="235"/>
      <c r="AR35" s="235"/>
      <c r="AS35" s="235"/>
      <c r="AT35" s="235"/>
      <c r="AU35" s="235"/>
      <c r="AV35" s="235"/>
      <c r="AW35" s="235"/>
      <c r="AX35" s="235"/>
      <c r="AY35" s="235"/>
      <c r="AZ35" s="235"/>
    </row>
    <row r="36" spans="1:52" ht="26.85" hidden="1" customHeight="1">
      <c r="A36" s="979"/>
      <c r="B36" s="235" t="s">
        <v>5345</v>
      </c>
      <c r="C36" s="222" t="s">
        <v>461</v>
      </c>
      <c r="D36" s="222"/>
      <c r="E36" s="222" t="s">
        <v>16503</v>
      </c>
      <c r="F36" s="222" t="s">
        <v>461</v>
      </c>
      <c r="G36" s="222" t="s">
        <v>5178</v>
      </c>
      <c r="H36" s="235">
        <v>16568</v>
      </c>
      <c r="I36" s="235">
        <v>6691</v>
      </c>
      <c r="J36" s="235">
        <v>6670</v>
      </c>
      <c r="K36" s="222"/>
      <c r="L36" s="222"/>
      <c r="M36" s="222"/>
      <c r="N36" s="222"/>
      <c r="O36" s="235"/>
      <c r="P36" s="222"/>
      <c r="Q36" s="222">
        <v>30</v>
      </c>
      <c r="R36" s="222">
        <v>61</v>
      </c>
      <c r="S36" s="222">
        <v>1</v>
      </c>
      <c r="T36" s="235">
        <v>1781</v>
      </c>
      <c r="U36" s="222"/>
      <c r="V36" s="222">
        <v>1000</v>
      </c>
      <c r="W36" s="222" t="s">
        <v>465</v>
      </c>
      <c r="X36" s="222"/>
      <c r="Y36" s="235"/>
      <c r="Z36" s="1328">
        <v>2020</v>
      </c>
      <c r="AA36" s="222"/>
      <c r="AB36" s="222"/>
      <c r="AC36" s="235"/>
      <c r="AD36" s="235"/>
      <c r="AE36" s="235"/>
      <c r="AF36" s="235"/>
      <c r="AG36" s="235">
        <v>27500</v>
      </c>
      <c r="AH36" s="235"/>
      <c r="AI36" s="235"/>
      <c r="AJ36" s="235"/>
      <c r="AK36" s="235"/>
      <c r="AL36" s="235"/>
      <c r="AM36" s="235"/>
      <c r="AN36" s="235"/>
      <c r="AO36" s="235"/>
      <c r="AP36" s="235"/>
      <c r="AQ36" s="235"/>
      <c r="AR36" s="235"/>
      <c r="AS36" s="235"/>
      <c r="AT36" s="235"/>
      <c r="AU36" s="235"/>
      <c r="AV36" s="235"/>
      <c r="AW36" s="235"/>
      <c r="AX36" s="235"/>
      <c r="AY36" s="235"/>
      <c r="AZ36" s="235" t="s">
        <v>16504</v>
      </c>
    </row>
    <row r="37" spans="1:52" ht="26.85" hidden="1" customHeight="1">
      <c r="A37" s="979"/>
      <c r="B37" s="235" t="s">
        <v>11493</v>
      </c>
      <c r="C37" s="222" t="s">
        <v>1850</v>
      </c>
      <c r="D37" s="222"/>
      <c r="E37" s="222" t="s">
        <v>12157</v>
      </c>
      <c r="F37" s="222" t="s">
        <v>1850</v>
      </c>
      <c r="G37" s="222" t="s">
        <v>1850</v>
      </c>
      <c r="H37" s="235">
        <v>30892</v>
      </c>
      <c r="I37" s="235">
        <v>8828</v>
      </c>
      <c r="J37" s="235">
        <v>8567</v>
      </c>
      <c r="K37" s="222"/>
      <c r="L37" s="222"/>
      <c r="M37" s="222"/>
      <c r="N37" s="222"/>
      <c r="O37" s="235"/>
      <c r="P37" s="222"/>
      <c r="Q37" s="222">
        <v>61</v>
      </c>
      <c r="R37" s="222">
        <v>31</v>
      </c>
      <c r="S37" s="222">
        <v>1</v>
      </c>
      <c r="T37" s="235">
        <v>1891</v>
      </c>
      <c r="U37" s="222"/>
      <c r="V37" s="222">
        <v>486</v>
      </c>
      <c r="W37" s="222" t="s">
        <v>465</v>
      </c>
      <c r="X37" s="222"/>
      <c r="Y37" s="235"/>
      <c r="Z37" s="219">
        <v>2011</v>
      </c>
      <c r="AA37" s="222"/>
      <c r="AB37" s="222"/>
      <c r="AC37" s="235"/>
      <c r="AD37" s="235"/>
      <c r="AE37" s="235"/>
      <c r="AF37" s="235"/>
      <c r="AG37" s="235">
        <v>30500</v>
      </c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5" t="s">
        <v>16647</v>
      </c>
    </row>
    <row r="38" spans="1:52" ht="26.85" hidden="1" customHeight="1">
      <c r="A38" s="979" t="s">
        <v>145</v>
      </c>
      <c r="B38" s="235" t="s">
        <v>11907</v>
      </c>
      <c r="C38" s="235" t="s">
        <v>6166</v>
      </c>
      <c r="D38" s="235" t="s">
        <v>12144</v>
      </c>
      <c r="E38" s="246" t="s">
        <v>12145</v>
      </c>
      <c r="F38" s="235" t="s">
        <v>6166</v>
      </c>
      <c r="G38" s="235" t="s">
        <v>12146</v>
      </c>
      <c r="H38" s="235">
        <v>49520</v>
      </c>
      <c r="I38" s="235">
        <v>4738</v>
      </c>
      <c r="J38" s="235">
        <v>11051</v>
      </c>
      <c r="K38" s="235" t="s">
        <v>396</v>
      </c>
      <c r="L38" s="235"/>
      <c r="M38" s="235"/>
      <c r="N38" s="235"/>
      <c r="O38" s="235"/>
      <c r="P38" s="235"/>
      <c r="Q38" s="235">
        <v>30</v>
      </c>
      <c r="R38" s="235">
        <v>61</v>
      </c>
      <c r="S38" s="235">
        <v>2</v>
      </c>
      <c r="T38" s="235">
        <v>3660</v>
      </c>
      <c r="U38" s="235">
        <v>2600</v>
      </c>
      <c r="V38" s="235">
        <v>2600</v>
      </c>
      <c r="W38" s="235" t="s">
        <v>465</v>
      </c>
      <c r="X38" s="235" t="s">
        <v>466</v>
      </c>
      <c r="Y38" s="235" t="s">
        <v>12045</v>
      </c>
      <c r="Z38" s="707">
        <v>1996</v>
      </c>
      <c r="AA38" s="235">
        <v>12150</v>
      </c>
      <c r="AB38" s="235"/>
      <c r="AC38" s="235">
        <v>1500</v>
      </c>
      <c r="AD38" s="235"/>
      <c r="AE38" s="235"/>
      <c r="AF38" s="235"/>
      <c r="AG38" s="235">
        <v>13650</v>
      </c>
      <c r="AH38" s="235">
        <v>2003</v>
      </c>
      <c r="AI38" s="235"/>
      <c r="AJ38" s="235">
        <v>3</v>
      </c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</row>
    <row r="39" spans="1:52" ht="26.85" hidden="1" customHeight="1">
      <c r="A39" s="979"/>
      <c r="B39" s="235" t="s">
        <v>7522</v>
      </c>
      <c r="C39" s="235" t="s">
        <v>7423</v>
      </c>
      <c r="D39" s="235"/>
      <c r="E39" s="246" t="s">
        <v>7907</v>
      </c>
      <c r="F39" s="235" t="s">
        <v>7423</v>
      </c>
      <c r="G39" s="235" t="s">
        <v>7423</v>
      </c>
      <c r="H39" s="235">
        <v>5000</v>
      </c>
      <c r="I39" s="235">
        <v>1692</v>
      </c>
      <c r="J39" s="235">
        <v>2016</v>
      </c>
      <c r="K39" s="235"/>
      <c r="L39" s="235"/>
      <c r="M39" s="235"/>
      <c r="N39" s="235"/>
      <c r="O39" s="235"/>
      <c r="P39" s="235"/>
      <c r="Q39" s="235">
        <v>22</v>
      </c>
      <c r="R39" s="235">
        <v>49</v>
      </c>
      <c r="S39" s="235">
        <v>4</v>
      </c>
      <c r="T39" s="235">
        <v>1078</v>
      </c>
      <c r="U39" s="235"/>
      <c r="V39" s="235">
        <v>500</v>
      </c>
      <c r="W39" s="235" t="s">
        <v>7908</v>
      </c>
      <c r="X39" s="235"/>
      <c r="Y39" s="235"/>
      <c r="Z39" s="707">
        <v>2006</v>
      </c>
      <c r="AA39" s="235"/>
      <c r="AB39" s="235"/>
      <c r="AC39" s="235"/>
      <c r="AD39" s="235"/>
      <c r="AE39" s="235"/>
      <c r="AF39" s="235"/>
      <c r="AG39" s="235">
        <v>2045</v>
      </c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</row>
    <row r="40" spans="1:52" ht="26.85" hidden="1" customHeight="1">
      <c r="A40" s="979"/>
      <c r="B40" s="293" t="s">
        <v>2287</v>
      </c>
      <c r="C40" s="235" t="s">
        <v>2300</v>
      </c>
      <c r="D40" s="235"/>
      <c r="E40" s="246">
        <f>COUNTA(E41:E43)</f>
        <v>3</v>
      </c>
      <c r="F40" s="235"/>
      <c r="G40" s="235"/>
      <c r="H40" s="235">
        <f>SUM(H41:H43)</f>
        <v>19832</v>
      </c>
      <c r="I40" s="235">
        <f>SUM(I41:I43)</f>
        <v>9057</v>
      </c>
      <c r="J40" s="235">
        <f>SUM(J41:J43)</f>
        <v>26602</v>
      </c>
      <c r="K40" s="235">
        <f>SUM(K41:K41)</f>
        <v>61</v>
      </c>
      <c r="L40" s="235"/>
      <c r="M40" s="235"/>
      <c r="N40" s="235"/>
      <c r="O40" s="235"/>
      <c r="P40" s="235"/>
      <c r="Q40" s="235"/>
      <c r="R40" s="235"/>
      <c r="S40" s="235"/>
      <c r="T40" s="235"/>
      <c r="U40" s="235"/>
      <c r="V40" s="235"/>
      <c r="W40" s="235"/>
      <c r="X40" s="235"/>
      <c r="Y40" s="235"/>
      <c r="Z40" s="707"/>
      <c r="AA40" s="241"/>
      <c r="AB40" s="241"/>
      <c r="AC40" s="241"/>
      <c r="AD40" s="241"/>
      <c r="AE40" s="241"/>
      <c r="AF40" s="241"/>
      <c r="AG40" s="235">
        <f>SUM(AG41:AG41)</f>
        <v>26700</v>
      </c>
      <c r="AH40" s="235"/>
      <c r="AI40" s="235"/>
      <c r="AJ40" s="235"/>
      <c r="AK40" s="235"/>
      <c r="AL40" s="235"/>
      <c r="AM40" s="235"/>
      <c r="AN40" s="235"/>
      <c r="AO40" s="222"/>
      <c r="AP40" s="222"/>
      <c r="AQ40" s="235"/>
      <c r="AR40" s="235"/>
      <c r="AS40" s="235"/>
      <c r="AT40" s="235"/>
      <c r="AU40" s="235"/>
      <c r="AV40" s="235"/>
      <c r="AW40" s="235"/>
      <c r="AX40" s="235"/>
      <c r="AY40" s="463"/>
      <c r="AZ40" s="235"/>
    </row>
    <row r="41" spans="1:52" ht="26.85" hidden="1" customHeight="1">
      <c r="A41" s="979"/>
      <c r="B41" s="463"/>
      <c r="C41" s="235" t="s">
        <v>296</v>
      </c>
      <c r="D41" s="235" t="s">
        <v>8974</v>
      </c>
      <c r="E41" s="246" t="s">
        <v>8975</v>
      </c>
      <c r="F41" s="235" t="s">
        <v>296</v>
      </c>
      <c r="G41" s="235" t="s">
        <v>299</v>
      </c>
      <c r="H41" s="235">
        <v>9916</v>
      </c>
      <c r="I41" s="235">
        <v>3889</v>
      </c>
      <c r="J41" s="235">
        <v>11903</v>
      </c>
      <c r="K41" s="235">
        <v>61</v>
      </c>
      <c r="L41" s="235"/>
      <c r="M41" s="235"/>
      <c r="N41" s="235"/>
      <c r="O41" s="235">
        <v>1830</v>
      </c>
      <c r="P41" s="235"/>
      <c r="Q41" s="235">
        <v>30</v>
      </c>
      <c r="R41" s="235">
        <v>61</v>
      </c>
      <c r="S41" s="235">
        <v>1</v>
      </c>
      <c r="T41" s="235">
        <v>3642</v>
      </c>
      <c r="U41" s="235">
        <v>500</v>
      </c>
      <c r="V41" s="235">
        <v>402</v>
      </c>
      <c r="W41" s="235" t="s">
        <v>722</v>
      </c>
      <c r="X41" s="707">
        <v>2003</v>
      </c>
      <c r="Y41" s="235"/>
      <c r="Z41" s="466" t="s">
        <v>8976</v>
      </c>
      <c r="AA41" s="235"/>
      <c r="AB41" s="235"/>
      <c r="AC41" s="235"/>
      <c r="AD41" s="235"/>
      <c r="AE41" s="235">
        <v>8582</v>
      </c>
      <c r="AF41" s="235"/>
      <c r="AG41" s="235">
        <v>26700</v>
      </c>
      <c r="AH41" s="235">
        <v>1</v>
      </c>
      <c r="AI41" s="235" t="s">
        <v>8977</v>
      </c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 t="s">
        <v>8978</v>
      </c>
      <c r="AY41" s="467"/>
      <c r="AZ41" s="468"/>
    </row>
    <row r="42" spans="1:52" ht="26.85" hidden="1" customHeight="1">
      <c r="A42" s="979"/>
      <c r="B42" s="463"/>
      <c r="C42" s="235" t="s">
        <v>296</v>
      </c>
      <c r="D42" s="235" t="s">
        <v>8974</v>
      </c>
      <c r="E42" s="246" t="s">
        <v>8979</v>
      </c>
      <c r="F42" s="235" t="s">
        <v>296</v>
      </c>
      <c r="G42" s="235" t="s">
        <v>299</v>
      </c>
      <c r="H42" s="235">
        <v>9916</v>
      </c>
      <c r="I42" s="235">
        <v>2538</v>
      </c>
      <c r="J42" s="235">
        <v>11515</v>
      </c>
      <c r="K42" s="235">
        <v>61</v>
      </c>
      <c r="L42" s="235"/>
      <c r="M42" s="235"/>
      <c r="N42" s="235"/>
      <c r="O42" s="235">
        <v>1830</v>
      </c>
      <c r="P42" s="235"/>
      <c r="Q42" s="235">
        <v>30</v>
      </c>
      <c r="R42" s="235">
        <v>61</v>
      </c>
      <c r="S42" s="235">
        <v>1</v>
      </c>
      <c r="T42" s="235">
        <v>3234</v>
      </c>
      <c r="U42" s="235">
        <v>500</v>
      </c>
      <c r="V42" s="235">
        <v>204</v>
      </c>
      <c r="W42" s="235" t="s">
        <v>722</v>
      </c>
      <c r="X42" s="707">
        <v>2003</v>
      </c>
      <c r="Y42" s="235"/>
      <c r="Z42" s="466">
        <v>2016</v>
      </c>
      <c r="AA42" s="235"/>
      <c r="AB42" s="235"/>
      <c r="AC42" s="235"/>
      <c r="AD42" s="235"/>
      <c r="AE42" s="235">
        <v>8582</v>
      </c>
      <c r="AF42" s="235"/>
      <c r="AG42" s="235">
        <v>32318</v>
      </c>
      <c r="AH42" s="235">
        <v>1</v>
      </c>
      <c r="AI42" s="235" t="s">
        <v>8977</v>
      </c>
      <c r="AJ42" s="235"/>
      <c r="AK42" s="235"/>
      <c r="AL42" s="235"/>
      <c r="AM42" s="235"/>
      <c r="AN42" s="235"/>
      <c r="AO42" s="235"/>
      <c r="AP42" s="235"/>
      <c r="AQ42" s="235"/>
      <c r="AR42" s="235"/>
      <c r="AS42" s="235"/>
      <c r="AT42" s="235"/>
      <c r="AU42" s="235"/>
      <c r="AV42" s="235"/>
      <c r="AW42" s="235"/>
      <c r="AX42" s="235" t="s">
        <v>8978</v>
      </c>
      <c r="AY42" s="467"/>
      <c r="AZ42" s="468"/>
    </row>
    <row r="43" spans="1:52" ht="26.85" hidden="1" customHeight="1">
      <c r="A43" s="979"/>
      <c r="B43" s="241"/>
      <c r="C43" s="235" t="s">
        <v>712</v>
      </c>
      <c r="D43" s="235" t="s">
        <v>8974</v>
      </c>
      <c r="E43" s="246" t="s">
        <v>8980</v>
      </c>
      <c r="F43" s="235" t="s">
        <v>712</v>
      </c>
      <c r="G43" s="235" t="s">
        <v>8859</v>
      </c>
      <c r="H43" s="235"/>
      <c r="I43" s="235">
        <v>2630</v>
      </c>
      <c r="J43" s="235">
        <v>3184</v>
      </c>
      <c r="K43" s="235">
        <v>61</v>
      </c>
      <c r="L43" s="235"/>
      <c r="M43" s="235"/>
      <c r="N43" s="235"/>
      <c r="O43" s="235">
        <v>1830</v>
      </c>
      <c r="P43" s="235"/>
      <c r="Q43" s="235">
        <v>61</v>
      </c>
      <c r="R43" s="235">
        <v>30</v>
      </c>
      <c r="S43" s="235">
        <v>1</v>
      </c>
      <c r="T43" s="235">
        <v>1830</v>
      </c>
      <c r="U43" s="235">
        <v>500</v>
      </c>
      <c r="V43" s="235">
        <v>500</v>
      </c>
      <c r="W43" s="235" t="s">
        <v>465</v>
      </c>
      <c r="X43" s="707">
        <v>2003</v>
      </c>
      <c r="Y43" s="235"/>
      <c r="Z43" s="466" t="s">
        <v>8981</v>
      </c>
      <c r="AA43" s="235"/>
      <c r="AB43" s="235"/>
      <c r="AC43" s="235"/>
      <c r="AD43" s="235"/>
      <c r="AE43" s="235">
        <v>8582</v>
      </c>
      <c r="AF43" s="235"/>
      <c r="AG43" s="235">
        <v>8582</v>
      </c>
      <c r="AH43" s="235">
        <v>1</v>
      </c>
      <c r="AI43" s="235" t="s">
        <v>8977</v>
      </c>
      <c r="AJ43" s="235"/>
      <c r="AK43" s="235"/>
      <c r="AL43" s="235"/>
      <c r="AM43" s="235"/>
      <c r="AN43" s="235"/>
      <c r="AO43" s="235"/>
      <c r="AP43" s="235"/>
      <c r="AQ43" s="235"/>
      <c r="AR43" s="235"/>
      <c r="AS43" s="235"/>
      <c r="AT43" s="235"/>
      <c r="AU43" s="235"/>
      <c r="AV43" s="235"/>
      <c r="AW43" s="235"/>
      <c r="AX43" s="235" t="s">
        <v>8978</v>
      </c>
      <c r="AY43" s="464"/>
      <c r="AZ43" s="235" t="s">
        <v>8982</v>
      </c>
    </row>
  </sheetData>
  <autoFilter ref="A5:AZ43">
    <filterColumn colId="1">
      <filters>
        <filter val="강원"/>
      </filters>
    </filterColumn>
  </autoFilter>
  <mergeCells count="35">
    <mergeCell ref="AP3:AT3"/>
    <mergeCell ref="AJ2:AO2"/>
    <mergeCell ref="AP2:AY2"/>
    <mergeCell ref="AH3:AH4"/>
    <mergeCell ref="AU3:AY3"/>
    <mergeCell ref="AI3:AI4"/>
    <mergeCell ref="AJ3:AK3"/>
    <mergeCell ref="AL3:AN3"/>
    <mergeCell ref="AO3:AO4"/>
    <mergeCell ref="L2:T2"/>
    <mergeCell ref="U2:X2"/>
    <mergeCell ref="Z2:Z4"/>
    <mergeCell ref="AH2:AI2"/>
    <mergeCell ref="AA2:AG4"/>
    <mergeCell ref="U3:U4"/>
    <mergeCell ref="V3:V4"/>
    <mergeCell ref="W3:W4"/>
    <mergeCell ref="X3:X4"/>
    <mergeCell ref="Y2:Y4"/>
    <mergeCell ref="B1:E1"/>
    <mergeCell ref="Z1:AZ1"/>
    <mergeCell ref="A2:A4"/>
    <mergeCell ref="B2:B4"/>
    <mergeCell ref="C2:C4"/>
    <mergeCell ref="D2:D4"/>
    <mergeCell ref="E2:E4"/>
    <mergeCell ref="F2:F4"/>
    <mergeCell ref="G2:G4"/>
    <mergeCell ref="H2:H4"/>
    <mergeCell ref="I2:I4"/>
    <mergeCell ref="J2:J4"/>
    <mergeCell ref="K2:K4"/>
    <mergeCell ref="AZ2:AZ4"/>
    <mergeCell ref="L3:P3"/>
    <mergeCell ref="Q3:T3"/>
  </mergeCells>
  <phoneticPr fontId="2" type="noConversion"/>
  <printOptions horizontalCentered="1"/>
  <pageMargins left="0.78740157480314965" right="0.78740157480314965" top="0.98425196850393704" bottom="0.98425196850393704" header="0.51181102362204722" footer="0.51181102362204722"/>
  <pageSetup paperSize="9" scale="86" orientation="landscape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AV6"/>
  <sheetViews>
    <sheetView view="pageBreakPreview" zoomScaleNormal="100" zoomScaleSheetLayoutView="100" workbookViewId="0">
      <pane ySplit="4" topLeftCell="A5" activePane="bottomLeft" state="frozen"/>
      <selection activeCell="A17" sqref="A17:L17"/>
      <selection pane="bottomLeft" activeCell="B6" sqref="B6"/>
    </sheetView>
  </sheetViews>
  <sheetFormatPr defaultColWidth="8.88671875" defaultRowHeight="11.25"/>
  <cols>
    <col min="1" max="1" width="0" style="443" hidden="1" customWidth="1"/>
    <col min="2" max="2" width="3.77734375" style="443" customWidth="1"/>
    <col min="3" max="3" width="7.44140625" style="443" customWidth="1"/>
    <col min="4" max="4" width="4.88671875" style="443" hidden="1" customWidth="1"/>
    <col min="5" max="5" width="7.21875" style="443" customWidth="1"/>
    <col min="6" max="6" width="6.109375" style="443" customWidth="1"/>
    <col min="7" max="7" width="7" style="443" bestFit="1" customWidth="1"/>
    <col min="8" max="9" width="6.77734375" style="443" customWidth="1"/>
    <col min="10" max="10" width="5.5546875" style="443" customWidth="1"/>
    <col min="11" max="11" width="6.6640625" style="443" customWidth="1"/>
    <col min="12" max="12" width="6" style="443" hidden="1" customWidth="1"/>
    <col min="13" max="13" width="3.5546875" style="443" hidden="1" customWidth="1"/>
    <col min="14" max="14" width="5.44140625" style="443" customWidth="1"/>
    <col min="15" max="15" width="4.33203125" style="443" customWidth="1"/>
    <col min="16" max="16" width="5.109375" style="443" customWidth="1"/>
    <col min="17" max="17" width="5.5546875" style="443" customWidth="1"/>
    <col min="18" max="18" width="5.44140625" style="443" customWidth="1"/>
    <col min="19" max="19" width="0" style="443" hidden="1" customWidth="1"/>
    <col min="20" max="20" width="6" style="443" customWidth="1"/>
    <col min="21" max="21" width="5.77734375" style="443" customWidth="1"/>
    <col min="22" max="22" width="0" style="443" hidden="1" customWidth="1"/>
    <col min="23" max="23" width="7.88671875" style="443" customWidth="1"/>
    <col min="24" max="24" width="5.109375" style="461" bestFit="1" customWidth="1"/>
    <col min="25" max="28" width="0" style="443" hidden="1" customWidth="1"/>
    <col min="29" max="29" width="7.33203125" style="443" customWidth="1"/>
    <col min="30" max="47" width="0" style="443" hidden="1" customWidth="1"/>
    <col min="48" max="48" width="9" style="443" customWidth="1"/>
    <col min="49" max="16384" width="8.88671875" style="11"/>
  </cols>
  <sheetData>
    <row r="1" spans="1:48" ht="22.9" customHeight="1">
      <c r="B1" s="1866" t="s">
        <v>1917</v>
      </c>
      <c r="C1" s="1866"/>
      <c r="D1" s="1866"/>
      <c r="E1" s="1866"/>
      <c r="F1" s="1866"/>
      <c r="G1" s="1866"/>
      <c r="H1" s="1866"/>
      <c r="X1" s="1867" t="s">
        <v>1918</v>
      </c>
      <c r="Y1" s="1867"/>
      <c r="Z1" s="1867"/>
      <c r="AA1" s="1867"/>
      <c r="AB1" s="1867"/>
      <c r="AC1" s="1867"/>
      <c r="AD1" s="1867"/>
      <c r="AE1" s="1867"/>
      <c r="AF1" s="1867"/>
      <c r="AG1" s="1867"/>
      <c r="AH1" s="1867"/>
      <c r="AI1" s="1867"/>
      <c r="AJ1" s="1867"/>
      <c r="AK1" s="1867"/>
      <c r="AL1" s="1867"/>
      <c r="AM1" s="1867"/>
      <c r="AN1" s="1867"/>
      <c r="AO1" s="1867"/>
      <c r="AP1" s="1867"/>
      <c r="AQ1" s="1867"/>
      <c r="AR1" s="1867"/>
      <c r="AS1" s="1867"/>
      <c r="AT1" s="1867"/>
      <c r="AU1" s="1867"/>
      <c r="AV1" s="1867"/>
    </row>
    <row r="2" spans="1:48" ht="24.95" customHeight="1">
      <c r="A2" s="1871" t="s">
        <v>361</v>
      </c>
      <c r="B2" s="1846" t="s">
        <v>362</v>
      </c>
      <c r="C2" s="1846" t="s">
        <v>325</v>
      </c>
      <c r="D2" s="1846" t="s">
        <v>364</v>
      </c>
      <c r="E2" s="1868" t="s">
        <v>365</v>
      </c>
      <c r="F2" s="1846" t="s">
        <v>1901</v>
      </c>
      <c r="G2" s="1846" t="s">
        <v>371</v>
      </c>
      <c r="H2" s="1846" t="s">
        <v>372</v>
      </c>
      <c r="I2" s="1846" t="s">
        <v>373</v>
      </c>
      <c r="J2" s="1846" t="s">
        <v>457</v>
      </c>
      <c r="K2" s="1846"/>
      <c r="L2" s="1846"/>
      <c r="M2" s="1846"/>
      <c r="N2" s="1846"/>
      <c r="O2" s="1846"/>
      <c r="P2" s="1846"/>
      <c r="Q2" s="1846"/>
      <c r="R2" s="1846"/>
      <c r="S2" s="1846" t="s">
        <v>375</v>
      </c>
      <c r="T2" s="1846"/>
      <c r="U2" s="1846"/>
      <c r="V2" s="1846"/>
      <c r="W2" s="1846" t="s">
        <v>326</v>
      </c>
      <c r="X2" s="1839" t="s">
        <v>153</v>
      </c>
      <c r="Y2" s="1868" t="s">
        <v>89</v>
      </c>
      <c r="Z2" s="1868"/>
      <c r="AA2" s="1868"/>
      <c r="AB2" s="1868"/>
      <c r="AC2" s="1868"/>
      <c r="AD2" s="1846" t="s">
        <v>377</v>
      </c>
      <c r="AE2" s="1846"/>
      <c r="AF2" s="1846" t="s">
        <v>378</v>
      </c>
      <c r="AG2" s="1846"/>
      <c r="AH2" s="1846"/>
      <c r="AI2" s="1846"/>
      <c r="AJ2" s="1846"/>
      <c r="AK2" s="1848"/>
      <c r="AL2" s="1846" t="s">
        <v>379</v>
      </c>
      <c r="AM2" s="1848"/>
      <c r="AN2" s="1848"/>
      <c r="AO2" s="1848"/>
      <c r="AP2" s="1848"/>
      <c r="AQ2" s="1848"/>
      <c r="AR2" s="1848"/>
      <c r="AS2" s="1848"/>
      <c r="AT2" s="1848"/>
      <c r="AU2" s="1848"/>
      <c r="AV2" s="1846" t="s">
        <v>380</v>
      </c>
    </row>
    <row r="3" spans="1:48" ht="17.25" customHeight="1">
      <c r="A3" s="1871"/>
      <c r="B3" s="1846"/>
      <c r="C3" s="1846"/>
      <c r="D3" s="1846"/>
      <c r="E3" s="1869"/>
      <c r="F3" s="1846"/>
      <c r="G3" s="1846"/>
      <c r="H3" s="1846"/>
      <c r="I3" s="1846"/>
      <c r="J3" s="1846" t="s">
        <v>273</v>
      </c>
      <c r="K3" s="1848"/>
      <c r="L3" s="1848"/>
      <c r="M3" s="1848"/>
      <c r="N3" s="1848"/>
      <c r="O3" s="1846" t="s">
        <v>2</v>
      </c>
      <c r="P3" s="1848"/>
      <c r="Q3" s="1848"/>
      <c r="R3" s="1848"/>
      <c r="S3" s="1846" t="s">
        <v>439</v>
      </c>
      <c r="T3" s="1846" t="s">
        <v>285</v>
      </c>
      <c r="U3" s="1846" t="s">
        <v>72</v>
      </c>
      <c r="V3" s="1846" t="s">
        <v>442</v>
      </c>
      <c r="W3" s="1846"/>
      <c r="X3" s="1839"/>
      <c r="Y3" s="1869"/>
      <c r="Z3" s="1869"/>
      <c r="AA3" s="1869"/>
      <c r="AB3" s="1869"/>
      <c r="AC3" s="1869"/>
      <c r="AD3" s="1846" t="s">
        <v>443</v>
      </c>
      <c r="AE3" s="1846" t="s">
        <v>444</v>
      </c>
      <c r="AF3" s="1846" t="s">
        <v>445</v>
      </c>
      <c r="AG3" s="1846"/>
      <c r="AH3" s="1846" t="s">
        <v>446</v>
      </c>
      <c r="AI3" s="1848"/>
      <c r="AJ3" s="1848"/>
      <c r="AK3" s="1848" t="s">
        <v>447</v>
      </c>
      <c r="AL3" s="1846" t="s">
        <v>448</v>
      </c>
      <c r="AM3" s="1848"/>
      <c r="AN3" s="1848"/>
      <c r="AO3" s="1848"/>
      <c r="AP3" s="1848"/>
      <c r="AQ3" s="1846" t="s">
        <v>449</v>
      </c>
      <c r="AR3" s="1848"/>
      <c r="AS3" s="1848"/>
      <c r="AT3" s="1848"/>
      <c r="AU3" s="1848"/>
      <c r="AV3" s="1846"/>
    </row>
    <row r="4" spans="1:48" ht="23.25" customHeight="1">
      <c r="A4" s="1871"/>
      <c r="B4" s="1846"/>
      <c r="C4" s="1846"/>
      <c r="D4" s="1846"/>
      <c r="E4" s="1870"/>
      <c r="F4" s="1846"/>
      <c r="G4" s="1846"/>
      <c r="H4" s="1846"/>
      <c r="I4" s="1846"/>
      <c r="J4" s="445" t="s">
        <v>293</v>
      </c>
      <c r="K4" s="445" t="s">
        <v>274</v>
      </c>
      <c r="L4" s="445" t="s">
        <v>62</v>
      </c>
      <c r="M4" s="445" t="s">
        <v>401</v>
      </c>
      <c r="N4" s="445" t="s">
        <v>132</v>
      </c>
      <c r="O4" s="445" t="s">
        <v>157</v>
      </c>
      <c r="P4" s="445" t="s">
        <v>64</v>
      </c>
      <c r="Q4" s="445" t="s">
        <v>65</v>
      </c>
      <c r="R4" s="445" t="s">
        <v>132</v>
      </c>
      <c r="S4" s="1846"/>
      <c r="T4" s="1846"/>
      <c r="U4" s="1846"/>
      <c r="V4" s="1846"/>
      <c r="W4" s="1846"/>
      <c r="X4" s="1839"/>
      <c r="Y4" s="1870"/>
      <c r="Z4" s="1870"/>
      <c r="AA4" s="1870"/>
      <c r="AB4" s="1870"/>
      <c r="AC4" s="1870"/>
      <c r="AD4" s="1846"/>
      <c r="AE4" s="1846"/>
      <c r="AF4" s="445" t="s">
        <v>159</v>
      </c>
      <c r="AG4" s="445" t="s">
        <v>160</v>
      </c>
      <c r="AH4" s="445" t="s">
        <v>159</v>
      </c>
      <c r="AI4" s="445" t="s">
        <v>161</v>
      </c>
      <c r="AJ4" s="445" t="s">
        <v>160</v>
      </c>
      <c r="AK4" s="1848"/>
      <c r="AL4" s="446" t="s">
        <v>162</v>
      </c>
      <c r="AM4" s="445" t="s">
        <v>163</v>
      </c>
      <c r="AN4" s="445" t="s">
        <v>132</v>
      </c>
      <c r="AO4" s="445" t="s">
        <v>164</v>
      </c>
      <c r="AP4" s="445" t="s">
        <v>165</v>
      </c>
      <c r="AQ4" s="445" t="s">
        <v>162</v>
      </c>
      <c r="AR4" s="445" t="s">
        <v>163</v>
      </c>
      <c r="AS4" s="445" t="s">
        <v>132</v>
      </c>
      <c r="AT4" s="445" t="s">
        <v>164</v>
      </c>
      <c r="AU4" s="445" t="s">
        <v>165</v>
      </c>
      <c r="AV4" s="1846"/>
    </row>
    <row r="5" spans="1:48" ht="46.5" customHeight="1">
      <c r="A5" s="447"/>
      <c r="B5" s="448" t="s">
        <v>57</v>
      </c>
      <c r="C5" s="449" t="s">
        <v>55</v>
      </c>
      <c r="D5" s="449"/>
      <c r="E5" s="449" t="s">
        <v>82</v>
      </c>
      <c r="F5" s="449"/>
      <c r="G5" s="457">
        <f>SUM(G6:G6)</f>
        <v>122204</v>
      </c>
      <c r="H5" s="457">
        <f>SUM(H6:H6)</f>
        <v>6874.53</v>
      </c>
      <c r="I5" s="457">
        <f>SUM(I6:I6)</f>
        <v>10625.27</v>
      </c>
      <c r="J5" s="450"/>
      <c r="K5" s="450"/>
      <c r="L5" s="450"/>
      <c r="M5" s="450"/>
      <c r="N5" s="457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  <c r="AC5" s="450"/>
      <c r="AD5" s="449"/>
      <c r="AE5" s="449"/>
      <c r="AF5" s="451"/>
      <c r="AG5" s="449"/>
      <c r="AH5" s="449"/>
      <c r="AI5" s="449"/>
      <c r="AJ5" s="449"/>
      <c r="AK5" s="449"/>
      <c r="AL5" s="449"/>
      <c r="AM5" s="449"/>
      <c r="AN5" s="449"/>
      <c r="AO5" s="449"/>
      <c r="AP5" s="449"/>
      <c r="AQ5" s="449"/>
      <c r="AR5" s="452"/>
      <c r="AS5" s="452"/>
      <c r="AT5" s="452"/>
      <c r="AU5" s="452"/>
      <c r="AV5" s="452"/>
    </row>
    <row r="6" spans="1:48" ht="89.25" customHeight="1">
      <c r="A6" s="447" t="s">
        <v>145</v>
      </c>
      <c r="B6" s="448" t="s">
        <v>57</v>
      </c>
      <c r="C6" s="449" t="s">
        <v>12158</v>
      </c>
      <c r="D6" s="449" t="s">
        <v>12152</v>
      </c>
      <c r="E6" s="449" t="s">
        <v>12159</v>
      </c>
      <c r="F6" s="449" t="s">
        <v>12280</v>
      </c>
      <c r="G6" s="457">
        <v>122204</v>
      </c>
      <c r="H6" s="457">
        <v>6874.53</v>
      </c>
      <c r="I6" s="457">
        <v>10625.27</v>
      </c>
      <c r="J6" s="457" t="s">
        <v>12160</v>
      </c>
      <c r="K6" s="449" t="s">
        <v>12161</v>
      </c>
      <c r="L6" s="449"/>
      <c r="M6" s="449"/>
      <c r="N6" s="449" t="s">
        <v>12162</v>
      </c>
      <c r="O6" s="462" t="s">
        <v>12163</v>
      </c>
      <c r="P6" s="457">
        <v>100</v>
      </c>
      <c r="Q6" s="457">
        <v>130</v>
      </c>
      <c r="R6" s="457">
        <v>13000</v>
      </c>
      <c r="S6" s="457">
        <v>560</v>
      </c>
      <c r="T6" s="457">
        <v>50000</v>
      </c>
      <c r="U6" s="450" t="s">
        <v>173</v>
      </c>
      <c r="V6" s="450" t="s">
        <v>466</v>
      </c>
      <c r="W6" s="450" t="s">
        <v>12164</v>
      </c>
      <c r="X6" s="460">
        <v>2009</v>
      </c>
      <c r="Y6" s="450" t="s">
        <v>12154</v>
      </c>
      <c r="Z6" s="450" t="s">
        <v>2708</v>
      </c>
      <c r="AA6" s="450" t="s">
        <v>2708</v>
      </c>
      <c r="AB6" s="450"/>
      <c r="AC6" s="457">
        <v>53300</v>
      </c>
      <c r="AD6" s="449"/>
      <c r="AE6" s="449"/>
      <c r="AF6" s="449">
        <v>1</v>
      </c>
      <c r="AG6" s="449"/>
      <c r="AH6" s="449"/>
      <c r="AI6" s="449"/>
      <c r="AJ6" s="449"/>
      <c r="AK6" s="449"/>
      <c r="AL6" s="449"/>
      <c r="AM6" s="449"/>
      <c r="AN6" s="449"/>
      <c r="AO6" s="449"/>
      <c r="AP6" s="449"/>
      <c r="AQ6" s="449"/>
      <c r="AR6" s="449"/>
      <c r="AS6" s="449"/>
      <c r="AT6" s="449"/>
      <c r="AU6" s="449"/>
      <c r="AV6" s="449" t="s">
        <v>12284</v>
      </c>
    </row>
  </sheetData>
  <mergeCells count="33">
    <mergeCell ref="A2:A4"/>
    <mergeCell ref="B2:B4"/>
    <mergeCell ref="C2:C4"/>
    <mergeCell ref="D2:D4"/>
    <mergeCell ref="S3:S4"/>
    <mergeCell ref="O3:R3"/>
    <mergeCell ref="S2:V2"/>
    <mergeCell ref="Y2:AC4"/>
    <mergeCell ref="W2:W4"/>
    <mergeCell ref="J3:N3"/>
    <mergeCell ref="AL3:AP3"/>
    <mergeCell ref="AF2:AK2"/>
    <mergeCell ref="AL2:AU2"/>
    <mergeCell ref="AD3:AD4"/>
    <mergeCell ref="AQ3:AU3"/>
    <mergeCell ref="AD2:AE2"/>
    <mergeCell ref="AK3:AK4"/>
    <mergeCell ref="B1:H1"/>
    <mergeCell ref="X1:AV1"/>
    <mergeCell ref="F2:F4"/>
    <mergeCell ref="AE3:AE4"/>
    <mergeCell ref="AF3:AG3"/>
    <mergeCell ref="AH3:AJ3"/>
    <mergeCell ref="E2:E4"/>
    <mergeCell ref="J2:R2"/>
    <mergeCell ref="T3:T4"/>
    <mergeCell ref="G2:G4"/>
    <mergeCell ref="H2:H4"/>
    <mergeCell ref="I2:I4"/>
    <mergeCell ref="U3:U4"/>
    <mergeCell ref="V3:V4"/>
    <mergeCell ref="X2:X4"/>
    <mergeCell ref="AV2:AV4"/>
  </mergeCells>
  <phoneticPr fontId="2" type="noConversion"/>
  <printOptions horizontalCentered="1"/>
  <pageMargins left="0.78740157480314965" right="0.78740157480314965" top="0.98425196850393704" bottom="0.98425196850393704" header="0.51181102362204722" footer="0.51181102362204722"/>
  <pageSetup paperSize="9" scale="90" orientation="landscape" horizontalDpi="300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AT6"/>
  <sheetViews>
    <sheetView view="pageBreakPreview" zoomScale="90" zoomScaleNormal="100" zoomScaleSheetLayoutView="90" workbookViewId="0">
      <pane ySplit="4" topLeftCell="A5" activePane="bottomLeft" state="frozen"/>
      <selection activeCell="A17" sqref="A17:L17"/>
      <selection pane="bottomLeft" activeCell="O20" sqref="O20"/>
    </sheetView>
  </sheetViews>
  <sheetFormatPr defaultColWidth="8.88671875" defaultRowHeight="11.25"/>
  <cols>
    <col min="1" max="1" width="0" style="443" hidden="1" customWidth="1"/>
    <col min="2" max="2" width="4.5546875" style="443" customWidth="1"/>
    <col min="3" max="3" width="8.109375" style="443" customWidth="1"/>
    <col min="4" max="4" width="8.77734375" style="443" customWidth="1"/>
    <col min="5" max="5" width="6.77734375" style="443" customWidth="1"/>
    <col min="6" max="6" width="7" style="443" customWidth="1"/>
    <col min="7" max="7" width="6.88671875" style="443" customWidth="1"/>
    <col min="8" max="8" width="6.44140625" style="443" customWidth="1"/>
    <col min="9" max="9" width="6" style="443" bestFit="1" customWidth="1"/>
    <col min="10" max="10" width="6.33203125" style="443" bestFit="1" customWidth="1"/>
    <col min="11" max="11" width="6" style="443" hidden="1" customWidth="1"/>
    <col min="12" max="12" width="3.5546875" style="443" hidden="1" customWidth="1"/>
    <col min="13" max="13" width="5.44140625" style="443" customWidth="1"/>
    <col min="14" max="14" width="4.6640625" style="443" customWidth="1"/>
    <col min="15" max="15" width="5.5546875" style="443" customWidth="1"/>
    <col min="16" max="16" width="6.109375" style="443" customWidth="1"/>
    <col min="17" max="17" width="5.5546875" style="443" bestFit="1" customWidth="1"/>
    <col min="18" max="18" width="5.77734375" style="443" bestFit="1" customWidth="1"/>
    <col min="19" max="19" width="0" style="443" hidden="1" customWidth="1"/>
    <col min="20" max="20" width="8.44140625" style="443" customWidth="1"/>
    <col min="21" max="21" width="5.88671875" style="461" customWidth="1"/>
    <col min="22" max="26" width="0" style="443" hidden="1" customWidth="1"/>
    <col min="27" max="27" width="5.77734375" style="443" customWidth="1"/>
    <col min="28" max="45" width="0" style="443" hidden="1" customWidth="1"/>
    <col min="46" max="46" width="10.77734375" style="443" customWidth="1"/>
    <col min="47" max="16384" width="8.88671875" style="11"/>
  </cols>
  <sheetData>
    <row r="1" spans="1:46" s="49" customFormat="1" ht="22.9" customHeight="1">
      <c r="A1" s="456"/>
      <c r="B1" s="1866" t="s">
        <v>46</v>
      </c>
      <c r="C1" s="1866"/>
      <c r="D1" s="1866"/>
      <c r="E1" s="1866"/>
      <c r="F1" s="1866"/>
      <c r="G1" s="1866"/>
      <c r="H1" s="456"/>
      <c r="I1" s="456"/>
      <c r="J1" s="456"/>
      <c r="K1" s="456"/>
      <c r="L1" s="456"/>
      <c r="M1" s="456"/>
      <c r="N1" s="456"/>
      <c r="O1" s="456"/>
      <c r="P1" s="456"/>
      <c r="Q1" s="456"/>
      <c r="R1" s="456"/>
      <c r="S1" s="456"/>
      <c r="T1" s="456"/>
      <c r="U1" s="1872" t="s">
        <v>259</v>
      </c>
      <c r="V1" s="1872"/>
      <c r="W1" s="1872"/>
      <c r="X1" s="1872"/>
      <c r="Y1" s="1872"/>
      <c r="Z1" s="1872"/>
      <c r="AA1" s="1872"/>
      <c r="AB1" s="1872"/>
      <c r="AC1" s="1872"/>
      <c r="AD1" s="1872"/>
      <c r="AE1" s="1872"/>
      <c r="AF1" s="1872"/>
      <c r="AG1" s="1872"/>
      <c r="AH1" s="1872"/>
      <c r="AI1" s="1872"/>
      <c r="AJ1" s="1872"/>
      <c r="AK1" s="1872"/>
      <c r="AL1" s="1872"/>
      <c r="AM1" s="1872"/>
      <c r="AN1" s="1872"/>
      <c r="AO1" s="1872"/>
      <c r="AP1" s="1872"/>
      <c r="AQ1" s="1872"/>
      <c r="AR1" s="1872"/>
      <c r="AS1" s="1872"/>
      <c r="AT1" s="1872"/>
    </row>
    <row r="2" spans="1:46" ht="24.95" customHeight="1">
      <c r="A2" s="1871" t="s">
        <v>361</v>
      </c>
      <c r="B2" s="1846" t="s">
        <v>362</v>
      </c>
      <c r="C2" s="1846" t="s">
        <v>325</v>
      </c>
      <c r="D2" s="1868" t="s">
        <v>365</v>
      </c>
      <c r="E2" s="1846" t="s">
        <v>368</v>
      </c>
      <c r="F2" s="1846" t="s">
        <v>371</v>
      </c>
      <c r="G2" s="1846" t="s">
        <v>372</v>
      </c>
      <c r="H2" s="1846" t="s">
        <v>373</v>
      </c>
      <c r="I2" s="1846" t="s">
        <v>457</v>
      </c>
      <c r="J2" s="1846"/>
      <c r="K2" s="1846"/>
      <c r="L2" s="1846"/>
      <c r="M2" s="1846"/>
      <c r="N2" s="1846"/>
      <c r="O2" s="1846"/>
      <c r="P2" s="1846"/>
      <c r="Q2" s="1846" t="s">
        <v>375</v>
      </c>
      <c r="R2" s="1846"/>
      <c r="S2" s="1846"/>
      <c r="T2" s="1846" t="s">
        <v>326</v>
      </c>
      <c r="U2" s="1839" t="s">
        <v>153</v>
      </c>
      <c r="V2" s="1868" t="s">
        <v>89</v>
      </c>
      <c r="W2" s="1868"/>
      <c r="X2" s="1868"/>
      <c r="Y2" s="1868"/>
      <c r="Z2" s="1868"/>
      <c r="AA2" s="1868"/>
      <c r="AB2" s="1846" t="s">
        <v>377</v>
      </c>
      <c r="AC2" s="1846"/>
      <c r="AD2" s="1846" t="s">
        <v>378</v>
      </c>
      <c r="AE2" s="1846"/>
      <c r="AF2" s="1846"/>
      <c r="AG2" s="1846"/>
      <c r="AH2" s="1846"/>
      <c r="AI2" s="1848"/>
      <c r="AJ2" s="1846" t="s">
        <v>379</v>
      </c>
      <c r="AK2" s="1848"/>
      <c r="AL2" s="1848"/>
      <c r="AM2" s="1848"/>
      <c r="AN2" s="1848"/>
      <c r="AO2" s="1848"/>
      <c r="AP2" s="1848"/>
      <c r="AQ2" s="1848"/>
      <c r="AR2" s="1848"/>
      <c r="AS2" s="1848"/>
      <c r="AT2" s="1846" t="s">
        <v>380</v>
      </c>
    </row>
    <row r="3" spans="1:46" ht="17.25" customHeight="1">
      <c r="A3" s="1871"/>
      <c r="B3" s="1846"/>
      <c r="C3" s="1846"/>
      <c r="D3" s="1869"/>
      <c r="E3" s="1846"/>
      <c r="F3" s="1846"/>
      <c r="G3" s="1846"/>
      <c r="H3" s="1846"/>
      <c r="I3" s="1846" t="s">
        <v>275</v>
      </c>
      <c r="J3" s="1848"/>
      <c r="K3" s="1848"/>
      <c r="L3" s="1848"/>
      <c r="M3" s="1848"/>
      <c r="N3" s="1846" t="s">
        <v>276</v>
      </c>
      <c r="O3" s="1848"/>
      <c r="P3" s="1848"/>
      <c r="Q3" s="1846" t="s">
        <v>285</v>
      </c>
      <c r="R3" s="1846" t="s">
        <v>72</v>
      </c>
      <c r="S3" s="1846" t="s">
        <v>442</v>
      </c>
      <c r="T3" s="1846"/>
      <c r="U3" s="1839"/>
      <c r="V3" s="1869"/>
      <c r="W3" s="1869"/>
      <c r="X3" s="1869"/>
      <c r="Y3" s="1869"/>
      <c r="Z3" s="1869"/>
      <c r="AA3" s="1869"/>
      <c r="AB3" s="1846" t="s">
        <v>443</v>
      </c>
      <c r="AC3" s="1846" t="s">
        <v>444</v>
      </c>
      <c r="AD3" s="1846" t="s">
        <v>445</v>
      </c>
      <c r="AE3" s="1846"/>
      <c r="AF3" s="1846" t="s">
        <v>446</v>
      </c>
      <c r="AG3" s="1848"/>
      <c r="AH3" s="1848"/>
      <c r="AI3" s="1848" t="s">
        <v>447</v>
      </c>
      <c r="AJ3" s="1846" t="s">
        <v>448</v>
      </c>
      <c r="AK3" s="1848"/>
      <c r="AL3" s="1848"/>
      <c r="AM3" s="1848"/>
      <c r="AN3" s="1848"/>
      <c r="AO3" s="1846" t="s">
        <v>449</v>
      </c>
      <c r="AP3" s="1848"/>
      <c r="AQ3" s="1848"/>
      <c r="AR3" s="1848"/>
      <c r="AS3" s="1848"/>
      <c r="AT3" s="1846"/>
    </row>
    <row r="4" spans="1:46" ht="23.25" customHeight="1">
      <c r="A4" s="1871"/>
      <c r="B4" s="1846"/>
      <c r="C4" s="1846"/>
      <c r="D4" s="1870"/>
      <c r="E4" s="1846"/>
      <c r="F4" s="1846"/>
      <c r="G4" s="1846"/>
      <c r="H4" s="1846"/>
      <c r="I4" s="445" t="s">
        <v>64</v>
      </c>
      <c r="J4" s="445" t="s">
        <v>65</v>
      </c>
      <c r="K4" s="445" t="s">
        <v>62</v>
      </c>
      <c r="L4" s="445" t="s">
        <v>401</v>
      </c>
      <c r="M4" s="445" t="s">
        <v>132</v>
      </c>
      <c r="N4" s="445" t="s">
        <v>64</v>
      </c>
      <c r="O4" s="445" t="s">
        <v>65</v>
      </c>
      <c r="P4" s="445" t="s">
        <v>132</v>
      </c>
      <c r="Q4" s="1846"/>
      <c r="R4" s="1846"/>
      <c r="S4" s="1846"/>
      <c r="T4" s="1846"/>
      <c r="U4" s="1839"/>
      <c r="V4" s="1870"/>
      <c r="W4" s="1870"/>
      <c r="X4" s="1870"/>
      <c r="Y4" s="1870"/>
      <c r="Z4" s="1870"/>
      <c r="AA4" s="1870"/>
      <c r="AB4" s="1846"/>
      <c r="AC4" s="1846"/>
      <c r="AD4" s="445" t="s">
        <v>159</v>
      </c>
      <c r="AE4" s="445" t="s">
        <v>160</v>
      </c>
      <c r="AF4" s="445" t="s">
        <v>159</v>
      </c>
      <c r="AG4" s="445" t="s">
        <v>161</v>
      </c>
      <c r="AH4" s="445" t="s">
        <v>160</v>
      </c>
      <c r="AI4" s="1848"/>
      <c r="AJ4" s="446" t="s">
        <v>162</v>
      </c>
      <c r="AK4" s="445" t="s">
        <v>163</v>
      </c>
      <c r="AL4" s="445" t="s">
        <v>132</v>
      </c>
      <c r="AM4" s="445" t="s">
        <v>164</v>
      </c>
      <c r="AN4" s="445" t="s">
        <v>165</v>
      </c>
      <c r="AO4" s="445" t="s">
        <v>162</v>
      </c>
      <c r="AP4" s="445" t="s">
        <v>163</v>
      </c>
      <c r="AQ4" s="445" t="s">
        <v>132</v>
      </c>
      <c r="AR4" s="445" t="s">
        <v>164</v>
      </c>
      <c r="AS4" s="445" t="s">
        <v>165</v>
      </c>
      <c r="AT4" s="1846"/>
    </row>
    <row r="5" spans="1:46" ht="33" customHeight="1">
      <c r="A5" s="447"/>
      <c r="B5" s="448"/>
      <c r="C5" s="449" t="s">
        <v>1931</v>
      </c>
      <c r="D5" s="449" t="s">
        <v>1989</v>
      </c>
      <c r="E5" s="449"/>
      <c r="F5" s="457">
        <f>SUM(F6:F6)</f>
        <v>80031</v>
      </c>
      <c r="G5" s="457">
        <f>SUM(G6:G6)</f>
        <v>1094</v>
      </c>
      <c r="H5" s="457">
        <f>SUM(H6:H6)</f>
        <v>2851</v>
      </c>
      <c r="I5" s="457"/>
      <c r="J5" s="457"/>
      <c r="K5" s="457"/>
      <c r="L5" s="457"/>
      <c r="M5" s="457"/>
      <c r="N5" s="457"/>
      <c r="O5" s="457"/>
      <c r="P5" s="457"/>
      <c r="Q5" s="457"/>
      <c r="R5" s="450"/>
      <c r="S5" s="450"/>
      <c r="T5" s="450"/>
      <c r="U5" s="450"/>
      <c r="V5" s="450"/>
      <c r="W5" s="450"/>
      <c r="X5" s="450"/>
      <c r="Y5" s="450"/>
      <c r="Z5" s="450"/>
      <c r="AA5" s="457"/>
      <c r="AB5" s="449"/>
      <c r="AC5" s="449"/>
      <c r="AD5" s="451"/>
      <c r="AE5" s="449"/>
      <c r="AF5" s="449"/>
      <c r="AG5" s="449"/>
      <c r="AH5" s="449"/>
      <c r="AI5" s="449"/>
      <c r="AJ5" s="449"/>
      <c r="AK5" s="449"/>
      <c r="AL5" s="449"/>
      <c r="AM5" s="449"/>
      <c r="AN5" s="449"/>
      <c r="AO5" s="449"/>
      <c r="AP5" s="452"/>
      <c r="AQ5" s="452"/>
      <c r="AR5" s="452"/>
      <c r="AS5" s="452"/>
      <c r="AT5" s="452"/>
    </row>
    <row r="6" spans="1:46" ht="68.25" customHeight="1">
      <c r="A6" s="458" t="s">
        <v>145</v>
      </c>
      <c r="B6" s="459" t="s">
        <v>12111</v>
      </c>
      <c r="C6" s="449" t="s">
        <v>12158</v>
      </c>
      <c r="D6" s="449" t="s">
        <v>12259</v>
      </c>
      <c r="E6" s="449" t="s">
        <v>12280</v>
      </c>
      <c r="F6" s="457">
        <v>80031</v>
      </c>
      <c r="G6" s="457">
        <v>1094</v>
      </c>
      <c r="H6" s="457">
        <v>2851</v>
      </c>
      <c r="I6" s="457">
        <v>8</v>
      </c>
      <c r="J6" s="457">
        <v>4000</v>
      </c>
      <c r="K6" s="457">
        <v>3</v>
      </c>
      <c r="L6" s="457">
        <v>5</v>
      </c>
      <c r="M6" s="457">
        <v>32000</v>
      </c>
      <c r="N6" s="457">
        <v>90</v>
      </c>
      <c r="O6" s="457">
        <v>50</v>
      </c>
      <c r="P6" s="457" t="s">
        <v>12260</v>
      </c>
      <c r="Q6" s="457">
        <v>5064</v>
      </c>
      <c r="R6" s="450" t="s">
        <v>173</v>
      </c>
      <c r="S6" s="450"/>
      <c r="T6" s="450" t="s">
        <v>12261</v>
      </c>
      <c r="U6" s="460">
        <v>2007</v>
      </c>
      <c r="V6" s="450" t="s">
        <v>628</v>
      </c>
      <c r="W6" s="450" t="s">
        <v>1280</v>
      </c>
      <c r="X6" s="450"/>
      <c r="Y6" s="450"/>
      <c r="Z6" s="450" t="s">
        <v>12262</v>
      </c>
      <c r="AA6" s="457">
        <v>18300</v>
      </c>
      <c r="AB6" s="449"/>
      <c r="AC6" s="449"/>
      <c r="AD6" s="449">
        <v>1</v>
      </c>
      <c r="AE6" s="449"/>
      <c r="AF6" s="449">
        <v>2</v>
      </c>
      <c r="AG6" s="449"/>
      <c r="AH6" s="449"/>
      <c r="AI6" s="449"/>
      <c r="AJ6" s="449" t="s">
        <v>2619</v>
      </c>
      <c r="AK6" s="449">
        <v>2</v>
      </c>
      <c r="AL6" s="449">
        <v>800</v>
      </c>
      <c r="AM6" s="449"/>
      <c r="AN6" s="449" t="s">
        <v>299</v>
      </c>
      <c r="AO6" s="449"/>
      <c r="AP6" s="449"/>
      <c r="AQ6" s="449"/>
      <c r="AR6" s="449"/>
      <c r="AS6" s="449"/>
      <c r="AT6" s="449" t="s">
        <v>12285</v>
      </c>
    </row>
  </sheetData>
  <mergeCells count="31">
    <mergeCell ref="B1:G1"/>
    <mergeCell ref="U1:AT1"/>
    <mergeCell ref="E2:E4"/>
    <mergeCell ref="F2:F4"/>
    <mergeCell ref="G2:G4"/>
    <mergeCell ref="AB3:AB4"/>
    <mergeCell ref="AT2:AT4"/>
    <mergeCell ref="AF3:AH3"/>
    <mergeCell ref="AJ3:AN3"/>
    <mergeCell ref="AJ2:AS2"/>
    <mergeCell ref="AB2:AC2"/>
    <mergeCell ref="AI3:AI4"/>
    <mergeCell ref="AD2:AI2"/>
    <mergeCell ref="I2:P2"/>
    <mergeCell ref="AO3:AS3"/>
    <mergeCell ref="AD3:AE3"/>
    <mergeCell ref="AC3:AC4"/>
    <mergeCell ref="U2:U4"/>
    <mergeCell ref="V2:AA4"/>
    <mergeCell ref="A2:A4"/>
    <mergeCell ref="B2:B4"/>
    <mergeCell ref="C2:C4"/>
    <mergeCell ref="D2:D4"/>
    <mergeCell ref="T2:T4"/>
    <mergeCell ref="H2:H4"/>
    <mergeCell ref="S3:S4"/>
    <mergeCell ref="I3:M3"/>
    <mergeCell ref="Q3:Q4"/>
    <mergeCell ref="R3:R4"/>
    <mergeCell ref="N3:P3"/>
    <mergeCell ref="Q2:S2"/>
  </mergeCells>
  <phoneticPr fontId="2" type="noConversion"/>
  <printOptions horizontalCentered="1"/>
  <pageMargins left="0.78740157480314965" right="0.78740157480314965" top="0.98425196850393704" bottom="0.98425196850393704" header="0.51181102362204722" footer="0.51181102362204722"/>
  <pageSetup paperSize="9" scale="90" orientation="landscape" horizontalDpi="300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AS6"/>
  <sheetViews>
    <sheetView view="pageBreakPreview" topLeftCell="B1" zoomScaleNormal="100" zoomScaleSheetLayoutView="100" workbookViewId="0">
      <pane ySplit="4" topLeftCell="A5" activePane="bottomLeft" state="frozen"/>
      <selection activeCell="A17" sqref="A17:L17"/>
      <selection pane="bottomLeft" activeCell="B6" sqref="B6"/>
    </sheetView>
  </sheetViews>
  <sheetFormatPr defaultColWidth="8.88671875" defaultRowHeight="11.25"/>
  <cols>
    <col min="1" max="1" width="0" style="443" hidden="1" customWidth="1"/>
    <col min="2" max="2" width="3.77734375" style="443" customWidth="1"/>
    <col min="3" max="3" width="7.77734375" style="443" customWidth="1"/>
    <col min="4" max="4" width="0.44140625" style="443" hidden="1" customWidth="1"/>
    <col min="5" max="5" width="12.77734375" style="443" customWidth="1"/>
    <col min="6" max="6" width="6.88671875" style="443" customWidth="1"/>
    <col min="7" max="7" width="9" style="443" customWidth="1"/>
    <col min="8" max="8" width="8.109375" style="443" customWidth="1"/>
    <col min="9" max="9" width="8.44140625" style="443" customWidth="1"/>
    <col min="10" max="11" width="7.21875" style="443" customWidth="1"/>
    <col min="12" max="12" width="6" style="443" hidden="1" customWidth="1"/>
    <col min="13" max="13" width="3.5546875" style="443" hidden="1" customWidth="1"/>
    <col min="14" max="14" width="7" style="443" customWidth="1"/>
    <col min="15" max="15" width="0" style="443" hidden="1" customWidth="1"/>
    <col min="16" max="16" width="7.109375" style="443" customWidth="1"/>
    <col min="17" max="17" width="6.33203125" style="443" customWidth="1"/>
    <col min="18" max="18" width="0" style="443" hidden="1" customWidth="1"/>
    <col min="19" max="19" width="8.44140625" style="443" customWidth="1"/>
    <col min="20" max="20" width="6.88671875" style="461" customWidth="1"/>
    <col min="21" max="25" width="0" style="443" hidden="1" customWidth="1"/>
    <col min="26" max="26" width="7.88671875" style="443" customWidth="1"/>
    <col min="27" max="44" width="0" style="443" hidden="1" customWidth="1"/>
    <col min="45" max="45" width="9.5546875" style="443" customWidth="1"/>
    <col min="46" max="16384" width="8.88671875" style="11"/>
  </cols>
  <sheetData>
    <row r="1" spans="1:45" ht="22.9" customHeight="1">
      <c r="B1" s="1866" t="s">
        <v>47</v>
      </c>
      <c r="C1" s="1866"/>
      <c r="D1" s="1866"/>
      <c r="E1" s="1866"/>
      <c r="F1" s="1866"/>
      <c r="G1" s="1866"/>
      <c r="H1" s="1866"/>
      <c r="T1" s="1873" t="s">
        <v>1918</v>
      </c>
      <c r="U1" s="1873"/>
      <c r="V1" s="1873"/>
      <c r="W1" s="1873"/>
      <c r="X1" s="1873"/>
      <c r="Y1" s="1873"/>
      <c r="Z1" s="1873"/>
      <c r="AA1" s="1873"/>
      <c r="AB1" s="1873"/>
      <c r="AC1" s="1873"/>
      <c r="AD1" s="1873"/>
      <c r="AE1" s="1873"/>
      <c r="AF1" s="1873"/>
      <c r="AG1" s="1873"/>
      <c r="AH1" s="1873"/>
      <c r="AI1" s="1873"/>
      <c r="AJ1" s="1873"/>
      <c r="AK1" s="1873"/>
      <c r="AL1" s="1873"/>
      <c r="AM1" s="1873"/>
      <c r="AN1" s="1873"/>
      <c r="AO1" s="1873"/>
      <c r="AP1" s="1873"/>
      <c r="AQ1" s="1873"/>
      <c r="AR1" s="1873"/>
      <c r="AS1" s="1873"/>
    </row>
    <row r="2" spans="1:45" ht="24.95" customHeight="1">
      <c r="A2" s="1871" t="s">
        <v>277</v>
      </c>
      <c r="B2" s="1846" t="s">
        <v>278</v>
      </c>
      <c r="C2" s="1846" t="s">
        <v>325</v>
      </c>
      <c r="D2" s="1846" t="s">
        <v>279</v>
      </c>
      <c r="E2" s="1868" t="s">
        <v>280</v>
      </c>
      <c r="F2" s="1846" t="s">
        <v>216</v>
      </c>
      <c r="G2" s="1846" t="s">
        <v>217</v>
      </c>
      <c r="H2" s="1846" t="s">
        <v>218</v>
      </c>
      <c r="I2" s="1846" t="s">
        <v>219</v>
      </c>
      <c r="J2" s="1846" t="s">
        <v>220</v>
      </c>
      <c r="K2" s="1846"/>
      <c r="L2" s="1846"/>
      <c r="M2" s="1846"/>
      <c r="N2" s="1846"/>
      <c r="O2" s="1846" t="s">
        <v>221</v>
      </c>
      <c r="P2" s="1846"/>
      <c r="Q2" s="1846"/>
      <c r="R2" s="1846"/>
      <c r="S2" s="1846" t="s">
        <v>327</v>
      </c>
      <c r="T2" s="1839" t="s">
        <v>222</v>
      </c>
      <c r="U2" s="1868" t="s">
        <v>223</v>
      </c>
      <c r="V2" s="1868"/>
      <c r="W2" s="1868"/>
      <c r="X2" s="1868"/>
      <c r="Y2" s="1868"/>
      <c r="Z2" s="1868"/>
      <c r="AA2" s="1846" t="s">
        <v>224</v>
      </c>
      <c r="AB2" s="1846"/>
      <c r="AC2" s="1846" t="s">
        <v>225</v>
      </c>
      <c r="AD2" s="1846"/>
      <c r="AE2" s="1846"/>
      <c r="AF2" s="1846"/>
      <c r="AG2" s="1846"/>
      <c r="AH2" s="1848"/>
      <c r="AI2" s="1846" t="s">
        <v>226</v>
      </c>
      <c r="AJ2" s="1848"/>
      <c r="AK2" s="1848"/>
      <c r="AL2" s="1848"/>
      <c r="AM2" s="1848"/>
      <c r="AN2" s="1848"/>
      <c r="AO2" s="1848"/>
      <c r="AP2" s="1848"/>
      <c r="AQ2" s="1848"/>
      <c r="AR2" s="1848"/>
      <c r="AS2" s="1846" t="s">
        <v>227</v>
      </c>
    </row>
    <row r="3" spans="1:45" ht="17.25" customHeight="1">
      <c r="A3" s="1871"/>
      <c r="B3" s="1846"/>
      <c r="C3" s="1846"/>
      <c r="D3" s="1846"/>
      <c r="E3" s="1869"/>
      <c r="F3" s="1846"/>
      <c r="G3" s="1846"/>
      <c r="H3" s="1846"/>
      <c r="I3" s="1846"/>
      <c r="J3" s="1846" t="s">
        <v>228</v>
      </c>
      <c r="K3" s="1848"/>
      <c r="L3" s="1848"/>
      <c r="M3" s="1848"/>
      <c r="N3" s="1848"/>
      <c r="O3" s="1846" t="s">
        <v>229</v>
      </c>
      <c r="P3" s="1846" t="s">
        <v>230</v>
      </c>
      <c r="Q3" s="1846" t="s">
        <v>231</v>
      </c>
      <c r="R3" s="1846" t="s">
        <v>232</v>
      </c>
      <c r="S3" s="1846"/>
      <c r="T3" s="1839"/>
      <c r="U3" s="1869"/>
      <c r="V3" s="1869"/>
      <c r="W3" s="1869"/>
      <c r="X3" s="1869"/>
      <c r="Y3" s="1869"/>
      <c r="Z3" s="1869"/>
      <c r="AA3" s="1846" t="s">
        <v>233</v>
      </c>
      <c r="AB3" s="1846" t="s">
        <v>234</v>
      </c>
      <c r="AC3" s="1846" t="s">
        <v>235</v>
      </c>
      <c r="AD3" s="1846"/>
      <c r="AE3" s="1846" t="s">
        <v>236</v>
      </c>
      <c r="AF3" s="1848"/>
      <c r="AG3" s="1848"/>
      <c r="AH3" s="1848" t="s">
        <v>237</v>
      </c>
      <c r="AI3" s="1846" t="s">
        <v>238</v>
      </c>
      <c r="AJ3" s="1848"/>
      <c r="AK3" s="1848"/>
      <c r="AL3" s="1848"/>
      <c r="AM3" s="1848"/>
      <c r="AN3" s="1846" t="s">
        <v>239</v>
      </c>
      <c r="AO3" s="1848"/>
      <c r="AP3" s="1848"/>
      <c r="AQ3" s="1848"/>
      <c r="AR3" s="1848"/>
      <c r="AS3" s="1846"/>
    </row>
    <row r="4" spans="1:45" ht="23.25" customHeight="1">
      <c r="A4" s="1871"/>
      <c r="B4" s="1846"/>
      <c r="C4" s="1846"/>
      <c r="D4" s="1846"/>
      <c r="E4" s="1870"/>
      <c r="F4" s="1846"/>
      <c r="G4" s="1846"/>
      <c r="H4" s="1846"/>
      <c r="I4" s="1846"/>
      <c r="J4" s="445" t="s">
        <v>240</v>
      </c>
      <c r="K4" s="445" t="s">
        <v>241</v>
      </c>
      <c r="L4" s="445" t="s">
        <v>242</v>
      </c>
      <c r="M4" s="445" t="s">
        <v>243</v>
      </c>
      <c r="N4" s="445" t="s">
        <v>244</v>
      </c>
      <c r="O4" s="1846"/>
      <c r="P4" s="1846"/>
      <c r="Q4" s="1846"/>
      <c r="R4" s="1846"/>
      <c r="S4" s="1846"/>
      <c r="T4" s="1839"/>
      <c r="U4" s="1870"/>
      <c r="V4" s="1870"/>
      <c r="W4" s="1870"/>
      <c r="X4" s="1870"/>
      <c r="Y4" s="1870"/>
      <c r="Z4" s="1870"/>
      <c r="AA4" s="1846"/>
      <c r="AB4" s="1846"/>
      <c r="AC4" s="445" t="s">
        <v>245</v>
      </c>
      <c r="AD4" s="445" t="s">
        <v>246</v>
      </c>
      <c r="AE4" s="445" t="s">
        <v>245</v>
      </c>
      <c r="AF4" s="445" t="s">
        <v>247</v>
      </c>
      <c r="AG4" s="445" t="s">
        <v>246</v>
      </c>
      <c r="AH4" s="1848"/>
      <c r="AI4" s="446" t="s">
        <v>248</v>
      </c>
      <c r="AJ4" s="445" t="s">
        <v>249</v>
      </c>
      <c r="AK4" s="445" t="s">
        <v>244</v>
      </c>
      <c r="AL4" s="445" t="s">
        <v>250</v>
      </c>
      <c r="AM4" s="445" t="s">
        <v>251</v>
      </c>
      <c r="AN4" s="445" t="s">
        <v>248</v>
      </c>
      <c r="AO4" s="445" t="s">
        <v>249</v>
      </c>
      <c r="AP4" s="445" t="s">
        <v>244</v>
      </c>
      <c r="AQ4" s="445" t="s">
        <v>250</v>
      </c>
      <c r="AR4" s="445" t="s">
        <v>251</v>
      </c>
      <c r="AS4" s="1846"/>
    </row>
    <row r="5" spans="1:45" ht="42" customHeight="1">
      <c r="A5" s="447"/>
      <c r="B5" s="448" t="s">
        <v>57</v>
      </c>
      <c r="C5" s="449" t="s">
        <v>55</v>
      </c>
      <c r="D5" s="449"/>
      <c r="E5" s="449" t="s">
        <v>82</v>
      </c>
      <c r="F5" s="449"/>
      <c r="G5" s="449">
        <f>SUM(G6:G6)</f>
        <v>110938</v>
      </c>
      <c r="H5" s="449">
        <f>SUM(H6:H6)</f>
        <v>1009</v>
      </c>
      <c r="I5" s="449">
        <f>SUM(I6:I6)</f>
        <v>3607</v>
      </c>
      <c r="J5" s="449"/>
      <c r="K5" s="449"/>
      <c r="L5" s="449"/>
      <c r="M5" s="449"/>
      <c r="N5" s="449"/>
      <c r="O5" s="449"/>
      <c r="P5" s="449"/>
      <c r="Q5" s="450"/>
      <c r="R5" s="450"/>
      <c r="S5" s="450"/>
      <c r="T5" s="450"/>
      <c r="U5" s="450"/>
      <c r="V5" s="450"/>
      <c r="W5" s="450"/>
      <c r="X5" s="450"/>
      <c r="Y5" s="450"/>
      <c r="Z5" s="449"/>
      <c r="AA5" s="449"/>
      <c r="AB5" s="449"/>
      <c r="AC5" s="451"/>
      <c r="AD5" s="449"/>
      <c r="AE5" s="449"/>
      <c r="AF5" s="449"/>
      <c r="AG5" s="449"/>
      <c r="AH5" s="449"/>
      <c r="AI5" s="449"/>
      <c r="AJ5" s="449"/>
      <c r="AK5" s="449"/>
      <c r="AL5" s="449"/>
      <c r="AM5" s="449"/>
      <c r="AN5" s="449"/>
      <c r="AO5" s="452"/>
      <c r="AP5" s="452"/>
      <c r="AQ5" s="452"/>
      <c r="AR5" s="452"/>
      <c r="AS5" s="452"/>
    </row>
    <row r="6" spans="1:45" ht="60.75" customHeight="1">
      <c r="A6" s="458" t="s">
        <v>310</v>
      </c>
      <c r="B6" s="448" t="s">
        <v>57</v>
      </c>
      <c r="C6" s="449" t="s">
        <v>12158</v>
      </c>
      <c r="D6" s="449" t="s">
        <v>12155</v>
      </c>
      <c r="E6" s="449" t="s">
        <v>12165</v>
      </c>
      <c r="F6" s="449" t="s">
        <v>12280</v>
      </c>
      <c r="G6" s="449">
        <v>110938</v>
      </c>
      <c r="H6" s="449">
        <v>1009</v>
      </c>
      <c r="I6" s="449">
        <v>3607</v>
      </c>
      <c r="J6" s="449">
        <v>8</v>
      </c>
      <c r="K6" s="449">
        <v>7500</v>
      </c>
      <c r="L6" s="449"/>
      <c r="M6" s="449"/>
      <c r="N6" s="449">
        <v>60000</v>
      </c>
      <c r="O6" s="449">
        <v>400</v>
      </c>
      <c r="P6" s="449">
        <v>4952</v>
      </c>
      <c r="Q6" s="450" t="s">
        <v>173</v>
      </c>
      <c r="R6" s="450" t="s">
        <v>466</v>
      </c>
      <c r="S6" s="450" t="s">
        <v>12166</v>
      </c>
      <c r="T6" s="460">
        <v>2008</v>
      </c>
      <c r="U6" s="450">
        <v>8700</v>
      </c>
      <c r="V6" s="450">
        <v>8700</v>
      </c>
      <c r="W6" s="450">
        <v>6000</v>
      </c>
      <c r="X6" s="450"/>
      <c r="Y6" s="450"/>
      <c r="Z6" s="449">
        <v>13700</v>
      </c>
      <c r="AA6" s="449"/>
      <c r="AB6" s="449"/>
      <c r="AC6" s="449"/>
      <c r="AD6" s="449"/>
      <c r="AE6" s="449"/>
      <c r="AF6" s="449"/>
      <c r="AG6" s="449"/>
      <c r="AH6" s="449"/>
      <c r="AI6" s="449"/>
      <c r="AJ6" s="449"/>
      <c r="AK6" s="449"/>
      <c r="AL6" s="449"/>
      <c r="AM6" s="449"/>
      <c r="AN6" s="449"/>
      <c r="AO6" s="449"/>
      <c r="AP6" s="449"/>
      <c r="AQ6" s="449"/>
      <c r="AR6" s="449"/>
      <c r="AS6" s="449" t="s">
        <v>12286</v>
      </c>
    </row>
  </sheetData>
  <mergeCells count="32">
    <mergeCell ref="A2:A4"/>
    <mergeCell ref="B2:B4"/>
    <mergeCell ref="C2:C4"/>
    <mergeCell ref="D2:D4"/>
    <mergeCell ref="J2:N2"/>
    <mergeCell ref="B1:H1"/>
    <mergeCell ref="T1:AS1"/>
    <mergeCell ref="F2:F4"/>
    <mergeCell ref="G2:G4"/>
    <mergeCell ref="H2:H4"/>
    <mergeCell ref="I2:I4"/>
    <mergeCell ref="U2:Z4"/>
    <mergeCell ref="E2:E4"/>
    <mergeCell ref="S2:S4"/>
    <mergeCell ref="AS2:AS4"/>
    <mergeCell ref="J3:N3"/>
    <mergeCell ref="O3:O4"/>
    <mergeCell ref="P3:P4"/>
    <mergeCell ref="Q3:Q4"/>
    <mergeCell ref="R3:R4"/>
    <mergeCell ref="AH3:AH4"/>
    <mergeCell ref="O2:R2"/>
    <mergeCell ref="T2:T4"/>
    <mergeCell ref="AI3:AM3"/>
    <mergeCell ref="AC2:AH2"/>
    <mergeCell ref="AI2:AR2"/>
    <mergeCell ref="AA3:AA4"/>
    <mergeCell ref="AN3:AR3"/>
    <mergeCell ref="AB3:AB4"/>
    <mergeCell ref="AC3:AD3"/>
    <mergeCell ref="AE3:AG3"/>
    <mergeCell ref="AA2:AB2"/>
  </mergeCells>
  <phoneticPr fontId="2" type="noConversion"/>
  <printOptions horizontalCentered="1"/>
  <pageMargins left="0.78740157480314965" right="0.78740157480314965" top="0.98425196850393704" bottom="0.98425196850393704" header="0.51181102362204722" footer="0.51181102362204722"/>
  <pageSetup paperSize="9" scale="90" orientation="landscape" horizontalDpi="300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6"/>
  <sheetViews>
    <sheetView view="pageBreakPreview" topLeftCell="B1" zoomScaleNormal="100" zoomScaleSheetLayoutView="100" workbookViewId="0">
      <selection activeCell="Q43" sqref="Q43"/>
    </sheetView>
  </sheetViews>
  <sheetFormatPr defaultRowHeight="16.5"/>
  <cols>
    <col min="1" max="1" width="0" style="455" hidden="1" customWidth="1"/>
    <col min="2" max="23" width="8.88671875" style="455"/>
    <col min="24" max="42" width="0" style="455" hidden="1" customWidth="1"/>
  </cols>
  <sheetData>
    <row r="1" spans="1:42" s="11" customFormat="1" ht="14.25" customHeight="1">
      <c r="A1" s="443"/>
      <c r="B1" s="1866" t="s">
        <v>12253</v>
      </c>
      <c r="C1" s="1866"/>
      <c r="D1" s="1866"/>
      <c r="E1" s="1866"/>
      <c r="F1" s="1866"/>
      <c r="G1" s="1866"/>
      <c r="H1" s="1866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1873" t="s">
        <v>12167</v>
      </c>
      <c r="X1" s="1873"/>
      <c r="Y1" s="1873"/>
      <c r="Z1" s="1873"/>
      <c r="AA1" s="1873"/>
      <c r="AB1" s="1873"/>
      <c r="AC1" s="1873"/>
      <c r="AD1" s="1873"/>
      <c r="AE1" s="1873"/>
      <c r="AF1" s="1873"/>
      <c r="AG1" s="1873"/>
      <c r="AH1" s="1873"/>
      <c r="AI1" s="1873"/>
      <c r="AJ1" s="1873"/>
      <c r="AK1" s="1873"/>
      <c r="AL1" s="1873"/>
      <c r="AM1" s="1873"/>
      <c r="AN1" s="1873"/>
      <c r="AO1" s="1873"/>
      <c r="AP1" s="1873"/>
    </row>
    <row r="2" spans="1:42" s="11" customFormat="1" ht="13.5" customHeight="1">
      <c r="A2" s="1881" t="s">
        <v>12168</v>
      </c>
      <c r="B2" s="1868" t="s">
        <v>12169</v>
      </c>
      <c r="C2" s="1868" t="s">
        <v>12170</v>
      </c>
      <c r="D2" s="1868" t="s">
        <v>12171</v>
      </c>
      <c r="E2" s="1868" t="s">
        <v>12172</v>
      </c>
      <c r="F2" s="1868" t="s">
        <v>12173</v>
      </c>
      <c r="G2" s="1868" t="s">
        <v>12174</v>
      </c>
      <c r="H2" s="1868" t="s">
        <v>12175</v>
      </c>
      <c r="I2" s="1868" t="s">
        <v>12176</v>
      </c>
      <c r="J2" s="1876" t="s">
        <v>12177</v>
      </c>
      <c r="K2" s="1877"/>
      <c r="L2" s="1877"/>
      <c r="M2" s="1877"/>
      <c r="N2" s="1877"/>
      <c r="O2" s="1884"/>
      <c r="P2" s="1884"/>
      <c r="Q2" s="1884"/>
      <c r="R2" s="1885"/>
      <c r="S2" s="1876" t="s">
        <v>12178</v>
      </c>
      <c r="T2" s="1877"/>
      <c r="U2" s="1877"/>
      <c r="V2" s="1868" t="s">
        <v>12179</v>
      </c>
      <c r="W2" s="1886" t="s">
        <v>12180</v>
      </c>
      <c r="X2" s="1876" t="s">
        <v>12181</v>
      </c>
      <c r="Y2" s="1878"/>
      <c r="Z2" s="1876" t="s">
        <v>12182</v>
      </c>
      <c r="AA2" s="1877"/>
      <c r="AB2" s="1877"/>
      <c r="AC2" s="1877"/>
      <c r="AD2" s="1877"/>
      <c r="AE2" s="1878"/>
      <c r="AF2" s="1876" t="s">
        <v>12183</v>
      </c>
      <c r="AG2" s="1877"/>
      <c r="AH2" s="1877"/>
      <c r="AI2" s="1877"/>
      <c r="AJ2" s="1877"/>
      <c r="AK2" s="1877"/>
      <c r="AL2" s="1877"/>
      <c r="AM2" s="1877"/>
      <c r="AN2" s="1877"/>
      <c r="AO2" s="1878"/>
      <c r="AP2" s="1868" t="s">
        <v>12184</v>
      </c>
    </row>
    <row r="3" spans="1:42" s="11" customFormat="1" ht="13.5" customHeight="1">
      <c r="A3" s="1882"/>
      <c r="B3" s="1869"/>
      <c r="C3" s="1869"/>
      <c r="D3" s="1869"/>
      <c r="E3" s="1869"/>
      <c r="F3" s="1869"/>
      <c r="G3" s="1869"/>
      <c r="H3" s="1869"/>
      <c r="I3" s="1869"/>
      <c r="J3" s="1874" t="s">
        <v>12185</v>
      </c>
      <c r="K3" s="1875"/>
      <c r="L3" s="1875"/>
      <c r="M3" s="1875"/>
      <c r="N3" s="1875"/>
      <c r="O3" s="1874" t="s">
        <v>12186</v>
      </c>
      <c r="P3" s="1875"/>
      <c r="Q3" s="1875"/>
      <c r="R3" s="1875"/>
      <c r="S3" s="1868" t="s">
        <v>12187</v>
      </c>
      <c r="T3" s="1868" t="s">
        <v>12188</v>
      </c>
      <c r="U3" s="1868" t="s">
        <v>12189</v>
      </c>
      <c r="V3" s="1869"/>
      <c r="W3" s="1887"/>
      <c r="X3" s="1868" t="s">
        <v>12190</v>
      </c>
      <c r="Y3" s="1868" t="s">
        <v>12191</v>
      </c>
      <c r="Z3" s="1876" t="s">
        <v>12192</v>
      </c>
      <c r="AA3" s="1878"/>
      <c r="AB3" s="1876" t="s">
        <v>12193</v>
      </c>
      <c r="AC3" s="1877"/>
      <c r="AD3" s="1878"/>
      <c r="AE3" s="1879" t="s">
        <v>12194</v>
      </c>
      <c r="AF3" s="1876" t="s">
        <v>12195</v>
      </c>
      <c r="AG3" s="1877"/>
      <c r="AH3" s="1877"/>
      <c r="AI3" s="1877"/>
      <c r="AJ3" s="1878"/>
      <c r="AK3" s="1876" t="s">
        <v>12196</v>
      </c>
      <c r="AL3" s="1877"/>
      <c r="AM3" s="1877"/>
      <c r="AN3" s="1877"/>
      <c r="AO3" s="1878"/>
      <c r="AP3" s="1869"/>
    </row>
    <row r="4" spans="1:42" s="11" customFormat="1" ht="11.25">
      <c r="A4" s="1883"/>
      <c r="B4" s="1870"/>
      <c r="C4" s="1870"/>
      <c r="D4" s="1870"/>
      <c r="E4" s="1870"/>
      <c r="F4" s="1870"/>
      <c r="G4" s="1870"/>
      <c r="H4" s="1870"/>
      <c r="I4" s="1870"/>
      <c r="J4" s="444" t="s">
        <v>12197</v>
      </c>
      <c r="K4" s="444" t="s">
        <v>12198</v>
      </c>
      <c r="L4" s="444" t="s">
        <v>12199</v>
      </c>
      <c r="M4" s="444" t="s">
        <v>12200</v>
      </c>
      <c r="N4" s="444" t="s">
        <v>12201</v>
      </c>
      <c r="O4" s="444" t="s">
        <v>12202</v>
      </c>
      <c r="P4" s="444" t="s">
        <v>12203</v>
      </c>
      <c r="Q4" s="444" t="s">
        <v>12204</v>
      </c>
      <c r="R4" s="444" t="s">
        <v>12205</v>
      </c>
      <c r="S4" s="1870"/>
      <c r="T4" s="1870"/>
      <c r="U4" s="1870"/>
      <c r="V4" s="1870"/>
      <c r="W4" s="1888"/>
      <c r="X4" s="1870"/>
      <c r="Y4" s="1870"/>
      <c r="Z4" s="445" t="s">
        <v>12206</v>
      </c>
      <c r="AA4" s="445" t="s">
        <v>12207</v>
      </c>
      <c r="AB4" s="445" t="s">
        <v>12206</v>
      </c>
      <c r="AC4" s="445" t="s">
        <v>12208</v>
      </c>
      <c r="AD4" s="445" t="s">
        <v>12207</v>
      </c>
      <c r="AE4" s="1880"/>
      <c r="AF4" s="446" t="s">
        <v>12209</v>
      </c>
      <c r="AG4" s="445" t="s">
        <v>12210</v>
      </c>
      <c r="AH4" s="445" t="s">
        <v>12211</v>
      </c>
      <c r="AI4" s="445" t="s">
        <v>12212</v>
      </c>
      <c r="AJ4" s="445" t="s">
        <v>12213</v>
      </c>
      <c r="AK4" s="445" t="s">
        <v>12209</v>
      </c>
      <c r="AL4" s="445" t="s">
        <v>12210</v>
      </c>
      <c r="AM4" s="445" t="s">
        <v>12211</v>
      </c>
      <c r="AN4" s="445" t="s">
        <v>12212</v>
      </c>
      <c r="AO4" s="445" t="s">
        <v>12213</v>
      </c>
      <c r="AP4" s="1870"/>
    </row>
    <row r="5" spans="1:42" s="11" customFormat="1" ht="11.25">
      <c r="A5" s="447"/>
      <c r="B5" s="448"/>
      <c r="C5" s="449" t="s">
        <v>12214</v>
      </c>
      <c r="D5" s="449"/>
      <c r="E5" s="449" t="s">
        <v>12215</v>
      </c>
      <c r="F5" s="449"/>
      <c r="G5" s="449">
        <f>SUM(G6:G6)</f>
        <v>149326.9</v>
      </c>
      <c r="H5" s="449">
        <f>SUM(H6:H6)</f>
        <v>5159</v>
      </c>
      <c r="I5" s="449">
        <f>SUM(I6:I6)</f>
        <v>9512.64</v>
      </c>
      <c r="J5" s="449"/>
      <c r="K5" s="449"/>
      <c r="L5" s="449"/>
      <c r="M5" s="449"/>
      <c r="N5" s="449"/>
      <c r="O5" s="449"/>
      <c r="P5" s="449"/>
      <c r="Q5" s="449"/>
      <c r="R5" s="449"/>
      <c r="S5" s="449"/>
      <c r="T5" s="449"/>
      <c r="U5" s="450"/>
      <c r="V5" s="450"/>
      <c r="W5" s="450"/>
      <c r="X5" s="449"/>
      <c r="Y5" s="449"/>
      <c r="Z5" s="451"/>
      <c r="AA5" s="449"/>
      <c r="AB5" s="449"/>
      <c r="AC5" s="449"/>
      <c r="AD5" s="449"/>
      <c r="AE5" s="449"/>
      <c r="AF5" s="449"/>
      <c r="AG5" s="449"/>
      <c r="AH5" s="449"/>
      <c r="AI5" s="449"/>
      <c r="AJ5" s="449"/>
      <c r="AK5" s="449"/>
      <c r="AL5" s="452"/>
      <c r="AM5" s="452"/>
      <c r="AN5" s="452"/>
      <c r="AO5" s="452"/>
      <c r="AP5" s="452"/>
    </row>
    <row r="6" spans="1:42" s="52" customFormat="1" ht="56.25">
      <c r="A6" s="330">
        <v>1</v>
      </c>
      <c r="B6" s="199" t="s">
        <v>12111</v>
      </c>
      <c r="C6" s="160" t="s">
        <v>1200</v>
      </c>
      <c r="D6" s="160" t="s">
        <v>12287</v>
      </c>
      <c r="E6" s="453" t="s">
        <v>12288</v>
      </c>
      <c r="F6" s="160" t="s">
        <v>12280</v>
      </c>
      <c r="G6" s="160">
        <v>149326.9</v>
      </c>
      <c r="H6" s="160">
        <v>5159</v>
      </c>
      <c r="I6" s="160">
        <v>9512.64</v>
      </c>
      <c r="J6" s="160" t="s">
        <v>12289</v>
      </c>
      <c r="K6" s="160" t="s">
        <v>12290</v>
      </c>
      <c r="L6" s="160" t="s">
        <v>12291</v>
      </c>
      <c r="M6" s="454">
        <v>9.6000000000000002E-2</v>
      </c>
      <c r="N6" s="160" t="s">
        <v>12292</v>
      </c>
      <c r="O6" s="160" t="s">
        <v>12256</v>
      </c>
      <c r="P6" s="160" t="s">
        <v>3034</v>
      </c>
      <c r="Q6" s="160" t="s">
        <v>12257</v>
      </c>
      <c r="R6" s="160" t="s">
        <v>12258</v>
      </c>
      <c r="S6" s="160">
        <v>1600</v>
      </c>
      <c r="T6" s="160">
        <v>7000</v>
      </c>
      <c r="U6" s="160" t="s">
        <v>465</v>
      </c>
      <c r="V6" s="160" t="s">
        <v>12293</v>
      </c>
      <c r="W6" s="157">
        <v>2018</v>
      </c>
      <c r="X6" s="160"/>
      <c r="Y6" s="160"/>
      <c r="Z6" s="160"/>
      <c r="AA6" s="160"/>
      <c r="AB6" s="160"/>
      <c r="AC6" s="160"/>
      <c r="AD6" s="160"/>
      <c r="AE6" s="160"/>
      <c r="AF6" s="160"/>
      <c r="AG6" s="160"/>
      <c r="AH6" s="160"/>
      <c r="AI6" s="160"/>
      <c r="AJ6" s="160"/>
      <c r="AK6" s="160"/>
      <c r="AL6" s="160"/>
      <c r="AM6" s="160"/>
      <c r="AN6" s="160"/>
      <c r="AO6" s="160"/>
      <c r="AP6" s="160"/>
    </row>
  </sheetData>
  <mergeCells count="31">
    <mergeCell ref="B1:H1"/>
    <mergeCell ref="W1:AP1"/>
    <mergeCell ref="A2:A4"/>
    <mergeCell ref="B2:B4"/>
    <mergeCell ref="C2:C4"/>
    <mergeCell ref="D2:D4"/>
    <mergeCell ref="E2:E4"/>
    <mergeCell ref="F2:F4"/>
    <mergeCell ref="G2:G4"/>
    <mergeCell ref="H2:H4"/>
    <mergeCell ref="I2:I4"/>
    <mergeCell ref="J2:R2"/>
    <mergeCell ref="S2:U2"/>
    <mergeCell ref="V2:V4"/>
    <mergeCell ref="W2:W4"/>
    <mergeCell ref="AF3:AJ3"/>
    <mergeCell ref="Z2:AE2"/>
    <mergeCell ref="AF2:AO2"/>
    <mergeCell ref="AP2:AP4"/>
    <mergeCell ref="AK3:AO3"/>
    <mergeCell ref="X3:X4"/>
    <mergeCell ref="Y3:Y4"/>
    <mergeCell ref="Z3:AA3"/>
    <mergeCell ref="AB3:AD3"/>
    <mergeCell ref="X2:Y2"/>
    <mergeCell ref="AE3:AE4"/>
    <mergeCell ref="J3:N3"/>
    <mergeCell ref="O3:R3"/>
    <mergeCell ref="S3:S4"/>
    <mergeCell ref="T3:T4"/>
    <mergeCell ref="U3:U4"/>
  </mergeCells>
  <phoneticPr fontId="2" type="noConversion"/>
  <pageMargins left="0.7" right="0.7" top="0.75" bottom="0.75" header="0.3" footer="0.3"/>
  <pageSetup paperSize="9" scale="58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 tint="-0.14999847407452621"/>
  </sheetPr>
  <dimension ref="A1:AX1006"/>
  <sheetViews>
    <sheetView view="pageBreakPreview" zoomScale="85" zoomScaleNormal="85" zoomScaleSheetLayoutView="85" workbookViewId="0">
      <pane ySplit="4" topLeftCell="A5" activePane="bottomLeft" state="frozen"/>
      <selection activeCell="A17" sqref="A17:L17"/>
      <selection pane="bottomLeft" activeCell="G542" sqref="G542"/>
    </sheetView>
  </sheetViews>
  <sheetFormatPr defaultColWidth="8.88671875" defaultRowHeight="11.25"/>
  <cols>
    <col min="1" max="1" width="0" style="327" hidden="1" customWidth="1"/>
    <col min="2" max="2" width="5.44140625" style="327" customWidth="1"/>
    <col min="3" max="3" width="8.21875" style="327" customWidth="1"/>
    <col min="4" max="4" width="0.44140625" style="327" hidden="1" customWidth="1"/>
    <col min="5" max="5" width="13.109375" style="327" customWidth="1"/>
    <col min="6" max="6" width="10.109375" style="327" customWidth="1"/>
    <col min="7" max="7" width="8.109375" style="327" bestFit="1" customWidth="1"/>
    <col min="8" max="8" width="7.33203125" style="327" bestFit="1" customWidth="1"/>
    <col min="9" max="9" width="6.44140625" style="327" customWidth="1"/>
    <col min="10" max="11" width="6.88671875" style="327" customWidth="1"/>
    <col min="12" max="13" width="5.33203125" style="327" customWidth="1"/>
    <col min="14" max="14" width="6.109375" style="327" customWidth="1"/>
    <col min="15" max="16" width="5.88671875" style="327" customWidth="1"/>
    <col min="17" max="17" width="5.77734375" style="327" customWidth="1"/>
    <col min="18" max="18" width="0" style="327" hidden="1" customWidth="1"/>
    <col min="19" max="19" width="7.5546875" style="327" customWidth="1"/>
    <col min="20" max="20" width="4.88671875" style="442" customWidth="1"/>
    <col min="21" max="25" width="0" style="327" hidden="1" customWidth="1"/>
    <col min="26" max="26" width="5.6640625" style="327" customWidth="1"/>
    <col min="27" max="44" width="0" style="327" hidden="1" customWidth="1"/>
    <col min="45" max="45" width="8.6640625" style="327" customWidth="1"/>
    <col min="46" max="16384" width="8.88671875" style="52"/>
  </cols>
  <sheetData>
    <row r="1" spans="1:45" ht="22.9" customHeight="1">
      <c r="B1" s="1897" t="s">
        <v>45</v>
      </c>
      <c r="C1" s="1897"/>
      <c r="D1" s="1897"/>
      <c r="E1" s="1897"/>
      <c r="F1" s="1897"/>
      <c r="G1" s="1897"/>
      <c r="H1" s="1897"/>
      <c r="T1" s="1898" t="s">
        <v>1918</v>
      </c>
      <c r="U1" s="1898"/>
      <c r="V1" s="1898"/>
      <c r="W1" s="1898"/>
      <c r="X1" s="1898"/>
      <c r="Y1" s="1898"/>
      <c r="Z1" s="1898"/>
      <c r="AA1" s="1898"/>
      <c r="AB1" s="1898"/>
      <c r="AC1" s="1898"/>
      <c r="AD1" s="1898"/>
      <c r="AE1" s="1898"/>
      <c r="AF1" s="1898"/>
      <c r="AG1" s="1898"/>
      <c r="AH1" s="1898"/>
      <c r="AI1" s="1898"/>
      <c r="AJ1" s="1898"/>
      <c r="AK1" s="1898"/>
      <c r="AL1" s="1898"/>
      <c r="AM1" s="1898"/>
      <c r="AN1" s="1898"/>
      <c r="AO1" s="1898"/>
      <c r="AP1" s="1898"/>
      <c r="AQ1" s="1898"/>
      <c r="AR1" s="1898"/>
      <c r="AS1" s="1898"/>
    </row>
    <row r="2" spans="1:45" s="37" customFormat="1" ht="19.149999999999999" customHeight="1">
      <c r="A2" s="1889" t="s">
        <v>3</v>
      </c>
      <c r="B2" s="1890" t="s">
        <v>4</v>
      </c>
      <c r="C2" s="1890" t="s">
        <v>5</v>
      </c>
      <c r="D2" s="1890" t="s">
        <v>6</v>
      </c>
      <c r="E2" s="1890" t="s">
        <v>7</v>
      </c>
      <c r="F2" s="1890" t="s">
        <v>8</v>
      </c>
      <c r="G2" s="1890" t="s">
        <v>9</v>
      </c>
      <c r="H2" s="1890" t="s">
        <v>10</v>
      </c>
      <c r="I2" s="1890" t="s">
        <v>11</v>
      </c>
      <c r="J2" s="1890" t="s">
        <v>12</v>
      </c>
      <c r="K2" s="1890"/>
      <c r="L2" s="1890"/>
      <c r="M2" s="1890"/>
      <c r="N2" s="1890"/>
      <c r="O2" s="1890" t="s">
        <v>13</v>
      </c>
      <c r="P2" s="1890"/>
      <c r="Q2" s="1890"/>
      <c r="R2" s="1890"/>
      <c r="S2" s="1890" t="s">
        <v>14</v>
      </c>
      <c r="T2" s="1788" t="s">
        <v>15</v>
      </c>
      <c r="U2" s="1890" t="s">
        <v>16</v>
      </c>
      <c r="V2" s="1890"/>
      <c r="W2" s="1890"/>
      <c r="X2" s="1890"/>
      <c r="Y2" s="1890"/>
      <c r="Z2" s="1890"/>
      <c r="AA2" s="1890" t="s">
        <v>17</v>
      </c>
      <c r="AB2" s="1890"/>
      <c r="AC2" s="1890" t="s">
        <v>18</v>
      </c>
      <c r="AD2" s="1890"/>
      <c r="AE2" s="1890"/>
      <c r="AF2" s="1890"/>
      <c r="AG2" s="1890"/>
      <c r="AH2" s="1891"/>
      <c r="AI2" s="1890" t="s">
        <v>19</v>
      </c>
      <c r="AJ2" s="1891"/>
      <c r="AK2" s="1891"/>
      <c r="AL2" s="1891"/>
      <c r="AM2" s="1891"/>
      <c r="AN2" s="1891"/>
      <c r="AO2" s="1891"/>
      <c r="AP2" s="1891"/>
      <c r="AQ2" s="1891"/>
      <c r="AR2" s="1891"/>
      <c r="AS2" s="1890" t="s">
        <v>20</v>
      </c>
    </row>
    <row r="3" spans="1:45" s="37" customFormat="1" ht="19.149999999999999" customHeight="1">
      <c r="A3" s="1889"/>
      <c r="B3" s="1890"/>
      <c r="C3" s="1890"/>
      <c r="D3" s="1890"/>
      <c r="E3" s="1890"/>
      <c r="F3" s="1890"/>
      <c r="G3" s="1890"/>
      <c r="H3" s="1890"/>
      <c r="I3" s="1890"/>
      <c r="J3" s="1890" t="s">
        <v>21</v>
      </c>
      <c r="K3" s="1891"/>
      <c r="L3" s="1891"/>
      <c r="M3" s="1891"/>
      <c r="N3" s="1891"/>
      <c r="O3" s="1890" t="s">
        <v>22</v>
      </c>
      <c r="P3" s="1890" t="s">
        <v>23</v>
      </c>
      <c r="Q3" s="1890" t="s">
        <v>24</v>
      </c>
      <c r="R3" s="1890" t="s">
        <v>25</v>
      </c>
      <c r="S3" s="1890"/>
      <c r="T3" s="1788"/>
      <c r="U3" s="1890"/>
      <c r="V3" s="1890"/>
      <c r="W3" s="1890"/>
      <c r="X3" s="1890"/>
      <c r="Y3" s="1890"/>
      <c r="Z3" s="1890"/>
      <c r="AA3" s="1890" t="s">
        <v>26</v>
      </c>
      <c r="AB3" s="1890" t="s">
        <v>27</v>
      </c>
      <c r="AC3" s="1890" t="s">
        <v>28</v>
      </c>
      <c r="AD3" s="1890"/>
      <c r="AE3" s="1890" t="s">
        <v>29</v>
      </c>
      <c r="AF3" s="1891"/>
      <c r="AG3" s="1891"/>
      <c r="AH3" s="1891" t="s">
        <v>30</v>
      </c>
      <c r="AI3" s="1890" t="s">
        <v>31</v>
      </c>
      <c r="AJ3" s="1891"/>
      <c r="AK3" s="1891"/>
      <c r="AL3" s="1891"/>
      <c r="AM3" s="1891"/>
      <c r="AN3" s="1890" t="s">
        <v>32</v>
      </c>
      <c r="AO3" s="1891"/>
      <c r="AP3" s="1891"/>
      <c r="AQ3" s="1891"/>
      <c r="AR3" s="1891"/>
      <c r="AS3" s="1890"/>
    </row>
    <row r="4" spans="1:45" s="37" customFormat="1" ht="19.149999999999999" customHeight="1">
      <c r="A4" s="1889"/>
      <c r="B4" s="1890"/>
      <c r="C4" s="1890"/>
      <c r="D4" s="1890"/>
      <c r="E4" s="1890"/>
      <c r="F4" s="1890"/>
      <c r="G4" s="1890"/>
      <c r="H4" s="1890"/>
      <c r="I4" s="1890"/>
      <c r="J4" s="328" t="s">
        <v>33</v>
      </c>
      <c r="K4" s="328" t="s">
        <v>34</v>
      </c>
      <c r="L4" s="328" t="s">
        <v>35</v>
      </c>
      <c r="M4" s="328" t="s">
        <v>36</v>
      </c>
      <c r="N4" s="328" t="s">
        <v>37</v>
      </c>
      <c r="O4" s="1890"/>
      <c r="P4" s="1890"/>
      <c r="Q4" s="1890"/>
      <c r="R4" s="1890"/>
      <c r="S4" s="1890"/>
      <c r="T4" s="1788"/>
      <c r="U4" s="1890"/>
      <c r="V4" s="1890"/>
      <c r="W4" s="1890"/>
      <c r="X4" s="1890"/>
      <c r="Y4" s="1890"/>
      <c r="Z4" s="1890"/>
      <c r="AA4" s="1890"/>
      <c r="AB4" s="1890"/>
      <c r="AC4" s="328" t="s">
        <v>38</v>
      </c>
      <c r="AD4" s="328" t="s">
        <v>39</v>
      </c>
      <c r="AE4" s="328" t="s">
        <v>38</v>
      </c>
      <c r="AF4" s="328" t="s">
        <v>40</v>
      </c>
      <c r="AG4" s="328" t="s">
        <v>39</v>
      </c>
      <c r="AH4" s="1891"/>
      <c r="AI4" s="329" t="s">
        <v>41</v>
      </c>
      <c r="AJ4" s="328" t="s">
        <v>42</v>
      </c>
      <c r="AK4" s="328" t="s">
        <v>37</v>
      </c>
      <c r="AL4" s="328" t="s">
        <v>43</v>
      </c>
      <c r="AM4" s="328" t="s">
        <v>44</v>
      </c>
      <c r="AN4" s="328" t="s">
        <v>41</v>
      </c>
      <c r="AO4" s="328" t="s">
        <v>42</v>
      </c>
      <c r="AP4" s="328" t="s">
        <v>37</v>
      </c>
      <c r="AQ4" s="328" t="s">
        <v>43</v>
      </c>
      <c r="AR4" s="328" t="s">
        <v>44</v>
      </c>
      <c r="AS4" s="1890"/>
    </row>
    <row r="5" spans="1:45" s="37" customFormat="1" ht="19.149999999999999" customHeight="1">
      <c r="A5" s="1575"/>
      <c r="B5" s="1576"/>
      <c r="C5" s="1576"/>
      <c r="D5" s="1576"/>
      <c r="E5" s="1576"/>
      <c r="F5" s="1576"/>
      <c r="G5" s="1576"/>
      <c r="H5" s="1576"/>
      <c r="I5" s="1576"/>
      <c r="J5" s="1576"/>
      <c r="K5" s="1576"/>
      <c r="L5" s="1576"/>
      <c r="M5" s="1576"/>
      <c r="N5" s="1576"/>
      <c r="O5" s="1576"/>
      <c r="P5" s="1576"/>
      <c r="Q5" s="1576"/>
      <c r="R5" s="1576"/>
      <c r="S5" s="1576"/>
      <c r="T5" s="1534"/>
      <c r="U5" s="1576"/>
      <c r="V5" s="1576"/>
      <c r="W5" s="1576"/>
      <c r="X5" s="1576"/>
      <c r="Y5" s="1576"/>
      <c r="Z5" s="1576"/>
      <c r="AA5" s="1576"/>
      <c r="AB5" s="1576"/>
      <c r="AC5" s="1576"/>
      <c r="AD5" s="1576"/>
      <c r="AE5" s="1576"/>
      <c r="AF5" s="1576"/>
      <c r="AG5" s="1576"/>
      <c r="AH5" s="1577"/>
      <c r="AI5" s="1577"/>
      <c r="AJ5" s="1576"/>
      <c r="AK5" s="1576"/>
      <c r="AL5" s="1576"/>
      <c r="AM5" s="1576"/>
      <c r="AN5" s="1576"/>
      <c r="AO5" s="1576"/>
      <c r="AP5" s="1576"/>
      <c r="AQ5" s="1576"/>
      <c r="AR5" s="1576"/>
      <c r="AS5" s="1576"/>
    </row>
    <row r="6" spans="1:45" s="37" customFormat="1" ht="25.35" hidden="1" customHeight="1">
      <c r="A6" s="330"/>
      <c r="B6" s="160" t="s">
        <v>48</v>
      </c>
      <c r="C6" s="160" t="s">
        <v>1</v>
      </c>
      <c r="D6" s="160"/>
      <c r="E6" s="331">
        <f>COUNTA(E8:E47,E49:E97,E99:E138,E140:E157,E159:E185,E187:E192,E194:E210,E212:E219,E221:E541,E543:E656,E658:E689,E691:E717,E719:E730,E732:E789,E791:E843,E845:E986,E988:E1006)</f>
        <v>983</v>
      </c>
      <c r="F6" s="160"/>
      <c r="G6" s="160">
        <f>SUM(G8:G47,G49:G97,G99:G138,G140:G157,G159:G185,G187:G192,G212:G219,G221:G541,G543:G656,G658:G689,G691:G717,G719:G730,G732:G789,G791:G843,G845:G986,G988:G1006,G194:G210,)</f>
        <v>14329090.939999999</v>
      </c>
      <c r="H6" s="160">
        <f>SUM(H8:H47,H49:H97,H99:H138,H140:H157,H159:H185,H187:H192,H212:H219,H221:H541,H543:H656,H658:H689,H691:H717,H719:H730,H732:H789,H791:H843,H845:H986,H988:H1006,H194:H210,)</f>
        <v>234390.03000000003</v>
      </c>
      <c r="I6" s="160">
        <f>SUM(I8:I47,I49:I97,I99:I138,I140:I157,I159:I185,I187:I192,I212:I219,I221:I541,I543:I656,I658:I689,I691:I717,I719:I730,I732:I789,I791:I843,I845:I986,I988:I1006,I194:I210,)</f>
        <v>928707.53199999966</v>
      </c>
      <c r="J6" s="160"/>
      <c r="K6" s="160"/>
      <c r="L6" s="160"/>
      <c r="M6" s="160"/>
      <c r="N6" s="160"/>
      <c r="O6" s="160"/>
      <c r="P6" s="160"/>
      <c r="Q6" s="332"/>
      <c r="R6" s="332"/>
      <c r="S6" s="332"/>
      <c r="T6" s="332"/>
      <c r="U6" s="332"/>
      <c r="V6" s="332"/>
      <c r="W6" s="332"/>
      <c r="X6" s="332"/>
      <c r="Y6" s="332"/>
      <c r="Z6" s="160"/>
      <c r="AA6" s="160"/>
      <c r="AB6" s="160"/>
      <c r="AC6" s="333"/>
      <c r="AD6" s="160"/>
      <c r="AE6" s="160"/>
      <c r="AF6" s="160"/>
      <c r="AG6" s="160"/>
      <c r="AH6" s="160"/>
      <c r="AI6" s="160"/>
      <c r="AJ6" s="160"/>
      <c r="AK6" s="160"/>
      <c r="AL6" s="160"/>
      <c r="AM6" s="160"/>
      <c r="AN6" s="160"/>
      <c r="AO6" s="334"/>
      <c r="AP6" s="334"/>
      <c r="AQ6" s="334"/>
      <c r="AR6" s="334"/>
      <c r="AS6" s="334"/>
    </row>
    <row r="7" spans="1:45" s="37" customFormat="1" ht="25.35" hidden="1" customHeight="1">
      <c r="A7" s="330"/>
      <c r="B7" s="335" t="s">
        <v>56</v>
      </c>
      <c r="C7" s="160" t="s">
        <v>2075</v>
      </c>
      <c r="D7" s="167"/>
      <c r="E7" s="331">
        <f>COUNTA(E8:E47)</f>
        <v>40</v>
      </c>
      <c r="F7" s="160"/>
      <c r="G7" s="160">
        <f>SUM(G8:G47)</f>
        <v>483851</v>
      </c>
      <c r="H7" s="160">
        <f>SUM(H8:H47)</f>
        <v>4923.55</v>
      </c>
      <c r="I7" s="160">
        <f>SUM(I8:I47)</f>
        <v>154685</v>
      </c>
      <c r="J7" s="160">
        <f>SUM(J8:J47)</f>
        <v>829</v>
      </c>
      <c r="K7" s="160">
        <f>SUM(K8:K47)</f>
        <v>2790</v>
      </c>
      <c r="L7" s="160"/>
      <c r="M7" s="160"/>
      <c r="N7" s="160">
        <f>SUM(N8:N47)</f>
        <v>35138</v>
      </c>
      <c r="O7" s="167"/>
      <c r="P7" s="167"/>
      <c r="Q7" s="167"/>
      <c r="R7" s="167"/>
      <c r="S7" s="167"/>
      <c r="T7" s="170">
        <f>SUM(T8:T8)</f>
        <v>2015</v>
      </c>
      <c r="U7" s="167"/>
      <c r="V7" s="167"/>
      <c r="W7" s="167"/>
      <c r="X7" s="167"/>
      <c r="Y7" s="167"/>
      <c r="Z7" s="167">
        <f>SUM(Z8:Z8)</f>
        <v>592</v>
      </c>
      <c r="AA7" s="167"/>
      <c r="AB7" s="167"/>
      <c r="AC7" s="167"/>
      <c r="AD7" s="167"/>
      <c r="AE7" s="167"/>
      <c r="AF7" s="167"/>
      <c r="AG7" s="167"/>
      <c r="AH7" s="167"/>
      <c r="AI7" s="167"/>
      <c r="AJ7" s="167"/>
      <c r="AK7" s="167"/>
      <c r="AL7" s="167"/>
      <c r="AM7" s="167"/>
      <c r="AN7" s="167"/>
      <c r="AO7" s="167"/>
      <c r="AP7" s="167"/>
      <c r="AQ7" s="167"/>
      <c r="AR7" s="167"/>
      <c r="AS7" s="167"/>
    </row>
    <row r="8" spans="1:45" s="37" customFormat="1" ht="25.35" hidden="1" customHeight="1">
      <c r="A8" s="330"/>
      <c r="B8" s="336"/>
      <c r="C8" s="160" t="s">
        <v>9240</v>
      </c>
      <c r="D8" s="167"/>
      <c r="E8" s="331" t="s">
        <v>15789</v>
      </c>
      <c r="F8" s="160" t="s">
        <v>9760</v>
      </c>
      <c r="G8" s="160">
        <v>584</v>
      </c>
      <c r="H8" s="160">
        <v>326</v>
      </c>
      <c r="I8" s="160">
        <v>2431</v>
      </c>
      <c r="J8" s="160"/>
      <c r="K8" s="160"/>
      <c r="L8" s="160"/>
      <c r="M8" s="160"/>
      <c r="N8" s="160"/>
      <c r="O8" s="167"/>
      <c r="P8" s="167"/>
      <c r="Q8" s="167"/>
      <c r="R8" s="167"/>
      <c r="S8" s="167"/>
      <c r="T8" s="170">
        <v>2015</v>
      </c>
      <c r="U8" s="167"/>
      <c r="V8" s="167"/>
      <c r="W8" s="167"/>
      <c r="X8" s="167"/>
      <c r="Y8" s="167"/>
      <c r="Z8" s="167">
        <v>592</v>
      </c>
      <c r="AA8" s="167"/>
      <c r="AB8" s="167"/>
      <c r="AC8" s="167"/>
      <c r="AD8" s="167"/>
      <c r="AE8" s="167"/>
      <c r="AF8" s="167"/>
      <c r="AG8" s="167"/>
      <c r="AH8" s="167"/>
      <c r="AI8" s="167"/>
      <c r="AJ8" s="167"/>
      <c r="AK8" s="167"/>
      <c r="AL8" s="167"/>
      <c r="AM8" s="167"/>
      <c r="AN8" s="167"/>
      <c r="AO8" s="167"/>
      <c r="AP8" s="167"/>
      <c r="AQ8" s="167"/>
      <c r="AR8" s="167"/>
      <c r="AS8" s="167"/>
    </row>
    <row r="9" spans="1:45" s="79" customFormat="1" ht="25.35" hidden="1" customHeight="1">
      <c r="A9" s="322"/>
      <c r="B9" s="336"/>
      <c r="C9" s="1362" t="s">
        <v>9236</v>
      </c>
      <c r="D9" s="167" t="s">
        <v>13040</v>
      </c>
      <c r="E9" s="331" t="s">
        <v>13041</v>
      </c>
      <c r="F9" s="1362" t="s">
        <v>15651</v>
      </c>
      <c r="G9" s="1362">
        <v>935</v>
      </c>
      <c r="H9" s="1362"/>
      <c r="I9" s="1362">
        <v>935</v>
      </c>
      <c r="J9" s="1362">
        <v>22</v>
      </c>
      <c r="K9" s="1362">
        <v>43</v>
      </c>
      <c r="L9" s="1362"/>
      <c r="M9" s="1362"/>
      <c r="N9" s="1362"/>
      <c r="O9" s="167"/>
      <c r="P9" s="167"/>
      <c r="Q9" s="167"/>
      <c r="R9" s="167"/>
      <c r="S9" s="167"/>
      <c r="T9" s="1324">
        <v>2017</v>
      </c>
      <c r="U9" s="167"/>
      <c r="V9" s="167"/>
      <c r="W9" s="167"/>
      <c r="X9" s="167"/>
      <c r="Y9" s="167"/>
      <c r="Z9" s="167">
        <v>126</v>
      </c>
      <c r="AA9" s="167"/>
      <c r="AB9" s="167"/>
      <c r="AC9" s="167"/>
      <c r="AD9" s="167"/>
      <c r="AE9" s="167"/>
      <c r="AF9" s="167"/>
      <c r="AG9" s="167"/>
      <c r="AH9" s="167"/>
      <c r="AI9" s="167"/>
      <c r="AJ9" s="167"/>
      <c r="AK9" s="167"/>
      <c r="AL9" s="167"/>
      <c r="AM9" s="167"/>
      <c r="AN9" s="167"/>
      <c r="AO9" s="167"/>
      <c r="AP9" s="167"/>
      <c r="AQ9" s="167"/>
      <c r="AR9" s="167"/>
      <c r="AS9" s="167"/>
    </row>
    <row r="10" spans="1:45" s="79" customFormat="1" ht="25.35" hidden="1" customHeight="1">
      <c r="A10" s="322"/>
      <c r="B10" s="336"/>
      <c r="C10" s="1362" t="s">
        <v>9236</v>
      </c>
      <c r="D10" s="167" t="s">
        <v>12817</v>
      </c>
      <c r="E10" s="331" t="s">
        <v>16046</v>
      </c>
      <c r="F10" s="1362" t="s">
        <v>9252</v>
      </c>
      <c r="G10" s="1362"/>
      <c r="H10" s="1362">
        <v>560</v>
      </c>
      <c r="I10" s="1362"/>
      <c r="J10" s="1362">
        <v>20</v>
      </c>
      <c r="K10" s="1362">
        <v>28</v>
      </c>
      <c r="L10" s="1362"/>
      <c r="M10" s="1362"/>
      <c r="N10" s="1362">
        <v>560</v>
      </c>
      <c r="O10" s="167"/>
      <c r="P10" s="167"/>
      <c r="Q10" s="167"/>
      <c r="R10" s="167"/>
      <c r="S10" s="167"/>
      <c r="T10" s="1324">
        <v>2009</v>
      </c>
      <c r="U10" s="167"/>
      <c r="V10" s="167"/>
      <c r="W10" s="167"/>
      <c r="X10" s="167"/>
      <c r="Y10" s="167"/>
      <c r="Z10" s="167"/>
      <c r="AA10" s="167"/>
      <c r="AB10" s="167"/>
      <c r="AC10" s="167"/>
      <c r="AD10" s="167"/>
      <c r="AE10" s="167"/>
      <c r="AF10" s="167"/>
      <c r="AG10" s="167"/>
      <c r="AH10" s="167"/>
      <c r="AI10" s="167"/>
      <c r="AJ10" s="167"/>
      <c r="AK10" s="167"/>
      <c r="AL10" s="167"/>
      <c r="AM10" s="167"/>
      <c r="AN10" s="167"/>
      <c r="AO10" s="167"/>
      <c r="AP10" s="167"/>
      <c r="AQ10" s="167"/>
      <c r="AR10" s="167"/>
      <c r="AS10" s="167"/>
    </row>
    <row r="11" spans="1:45" s="79" customFormat="1" ht="25.35" hidden="1" customHeight="1">
      <c r="A11" s="322"/>
      <c r="B11" s="336"/>
      <c r="C11" s="1362" t="s">
        <v>9236</v>
      </c>
      <c r="D11" s="167" t="s">
        <v>12817</v>
      </c>
      <c r="E11" s="331" t="s">
        <v>15790</v>
      </c>
      <c r="F11" s="1362" t="s">
        <v>9252</v>
      </c>
      <c r="G11" s="1362">
        <v>1108</v>
      </c>
      <c r="H11" s="1362"/>
      <c r="I11" s="1362"/>
      <c r="J11" s="1362">
        <v>35</v>
      </c>
      <c r="K11" s="1362">
        <v>32</v>
      </c>
      <c r="L11" s="1362"/>
      <c r="M11" s="1362"/>
      <c r="N11" s="1362">
        <v>1108</v>
      </c>
      <c r="O11" s="167"/>
      <c r="P11" s="167"/>
      <c r="Q11" s="167"/>
      <c r="R11" s="167"/>
      <c r="S11" s="167"/>
      <c r="T11" s="1324">
        <v>1993</v>
      </c>
      <c r="U11" s="167"/>
      <c r="V11" s="167"/>
      <c r="W11" s="167"/>
      <c r="X11" s="167"/>
      <c r="Y11" s="167"/>
      <c r="Z11" s="167">
        <v>200</v>
      </c>
      <c r="AA11" s="167"/>
      <c r="AB11" s="167"/>
      <c r="AC11" s="167"/>
      <c r="AD11" s="167"/>
      <c r="AE11" s="167"/>
      <c r="AF11" s="167"/>
      <c r="AG11" s="167"/>
      <c r="AH11" s="167"/>
      <c r="AI11" s="167"/>
      <c r="AJ11" s="167"/>
      <c r="AK11" s="167"/>
      <c r="AL11" s="167"/>
      <c r="AM11" s="167"/>
      <c r="AN11" s="167"/>
      <c r="AO11" s="167"/>
      <c r="AP11" s="167"/>
      <c r="AQ11" s="167"/>
      <c r="AR11" s="167"/>
      <c r="AS11" s="167"/>
    </row>
    <row r="12" spans="1:45" s="79" customFormat="1" ht="25.35" hidden="1" customHeight="1">
      <c r="A12" s="322"/>
      <c r="B12" s="336"/>
      <c r="C12" s="1362" t="s">
        <v>9236</v>
      </c>
      <c r="D12" s="167" t="s">
        <v>12817</v>
      </c>
      <c r="E12" s="331" t="s">
        <v>15791</v>
      </c>
      <c r="F12" s="1362" t="s">
        <v>9252</v>
      </c>
      <c r="G12" s="1362">
        <v>860</v>
      </c>
      <c r="H12" s="1362"/>
      <c r="I12" s="1362"/>
      <c r="J12" s="1362">
        <v>21</v>
      </c>
      <c r="K12" s="1362">
        <v>41</v>
      </c>
      <c r="L12" s="1362"/>
      <c r="M12" s="1362"/>
      <c r="N12" s="1362">
        <v>860</v>
      </c>
      <c r="O12" s="167"/>
      <c r="P12" s="167"/>
      <c r="Q12" s="167"/>
      <c r="R12" s="167"/>
      <c r="S12" s="167"/>
      <c r="T12" s="1324">
        <v>2017</v>
      </c>
      <c r="U12" s="167"/>
      <c r="V12" s="167"/>
      <c r="W12" s="167"/>
      <c r="X12" s="167"/>
      <c r="Y12" s="167"/>
      <c r="Z12" s="167"/>
      <c r="AA12" s="167"/>
      <c r="AB12" s="167"/>
      <c r="AC12" s="167"/>
      <c r="AD12" s="167"/>
      <c r="AE12" s="167"/>
      <c r="AF12" s="167"/>
      <c r="AG12" s="167"/>
      <c r="AH12" s="167"/>
      <c r="AI12" s="167"/>
      <c r="AJ12" s="167"/>
      <c r="AK12" s="167"/>
      <c r="AL12" s="167"/>
      <c r="AM12" s="167"/>
      <c r="AN12" s="167"/>
      <c r="AO12" s="167"/>
      <c r="AP12" s="167"/>
      <c r="AQ12" s="167"/>
      <c r="AR12" s="167"/>
      <c r="AS12" s="167"/>
    </row>
    <row r="13" spans="1:45" s="79" customFormat="1" ht="25.35" hidden="1" customHeight="1">
      <c r="A13" s="322"/>
      <c r="B13" s="336"/>
      <c r="C13" s="1362" t="s">
        <v>896</v>
      </c>
      <c r="D13" s="167" t="s">
        <v>13042</v>
      </c>
      <c r="E13" s="331" t="s">
        <v>15792</v>
      </c>
      <c r="F13" s="1362" t="s">
        <v>896</v>
      </c>
      <c r="G13" s="1362">
        <v>1188</v>
      </c>
      <c r="H13" s="1362"/>
      <c r="I13" s="1362"/>
      <c r="J13" s="1362">
        <v>33</v>
      </c>
      <c r="K13" s="1362">
        <v>36</v>
      </c>
      <c r="L13" s="1362"/>
      <c r="M13" s="1362"/>
      <c r="N13" s="1362">
        <v>1188</v>
      </c>
      <c r="O13" s="167"/>
      <c r="P13" s="167"/>
      <c r="Q13" s="167"/>
      <c r="R13" s="167"/>
      <c r="S13" s="167"/>
      <c r="T13" s="1324">
        <v>2008</v>
      </c>
      <c r="U13" s="167"/>
      <c r="V13" s="167"/>
      <c r="W13" s="167"/>
      <c r="X13" s="167"/>
      <c r="Y13" s="167"/>
      <c r="Z13" s="167"/>
      <c r="AA13" s="167"/>
      <c r="AB13" s="167"/>
      <c r="AC13" s="167"/>
      <c r="AD13" s="167"/>
      <c r="AE13" s="167"/>
      <c r="AF13" s="167"/>
      <c r="AG13" s="167"/>
      <c r="AH13" s="167"/>
      <c r="AI13" s="167"/>
      <c r="AJ13" s="167"/>
      <c r="AK13" s="167"/>
      <c r="AL13" s="167"/>
      <c r="AM13" s="167"/>
      <c r="AN13" s="167"/>
      <c r="AO13" s="167"/>
      <c r="AP13" s="167"/>
      <c r="AQ13" s="167"/>
      <c r="AR13" s="167"/>
      <c r="AS13" s="167" t="s">
        <v>719</v>
      </c>
    </row>
    <row r="14" spans="1:45" s="79" customFormat="1" ht="25.35" hidden="1" customHeight="1">
      <c r="A14" s="322"/>
      <c r="B14" s="336"/>
      <c r="C14" s="1362" t="s">
        <v>896</v>
      </c>
      <c r="D14" s="167" t="s">
        <v>13042</v>
      </c>
      <c r="E14" s="331" t="s">
        <v>15793</v>
      </c>
      <c r="F14" s="1362" t="s">
        <v>896</v>
      </c>
      <c r="G14" s="1362">
        <v>750</v>
      </c>
      <c r="H14" s="1362"/>
      <c r="I14" s="1362"/>
      <c r="J14" s="1362">
        <v>30</v>
      </c>
      <c r="K14" s="1362">
        <v>25</v>
      </c>
      <c r="L14" s="1362"/>
      <c r="M14" s="1362"/>
      <c r="N14" s="1362">
        <v>750</v>
      </c>
      <c r="O14" s="167"/>
      <c r="P14" s="167"/>
      <c r="Q14" s="167"/>
      <c r="R14" s="167"/>
      <c r="S14" s="167"/>
      <c r="T14" s="1324">
        <v>1999</v>
      </c>
      <c r="U14" s="167"/>
      <c r="V14" s="167"/>
      <c r="W14" s="167"/>
      <c r="X14" s="167"/>
      <c r="Y14" s="167"/>
      <c r="Z14" s="167"/>
      <c r="AA14" s="167"/>
      <c r="AB14" s="167"/>
      <c r="AC14" s="167"/>
      <c r="AD14" s="167"/>
      <c r="AE14" s="167"/>
      <c r="AF14" s="167"/>
      <c r="AG14" s="167"/>
      <c r="AH14" s="167"/>
      <c r="AI14" s="167"/>
      <c r="AJ14" s="167"/>
      <c r="AK14" s="167"/>
      <c r="AL14" s="167"/>
      <c r="AM14" s="167"/>
      <c r="AN14" s="167"/>
      <c r="AO14" s="167"/>
      <c r="AP14" s="167"/>
      <c r="AQ14" s="167"/>
      <c r="AR14" s="167"/>
      <c r="AS14" s="167"/>
    </row>
    <row r="15" spans="1:45" s="79" customFormat="1" ht="25.35" hidden="1" customHeight="1">
      <c r="A15" s="322"/>
      <c r="B15" s="336"/>
      <c r="C15" s="1362" t="s">
        <v>896</v>
      </c>
      <c r="D15" s="167" t="s">
        <v>13042</v>
      </c>
      <c r="E15" s="331" t="s">
        <v>16047</v>
      </c>
      <c r="F15" s="1362" t="s">
        <v>896</v>
      </c>
      <c r="G15" s="1362">
        <v>1110</v>
      </c>
      <c r="H15" s="1362"/>
      <c r="I15" s="1362"/>
      <c r="J15" s="1362">
        <v>37</v>
      </c>
      <c r="K15" s="1362">
        <v>30</v>
      </c>
      <c r="L15" s="1362"/>
      <c r="M15" s="1362"/>
      <c r="N15" s="1362">
        <v>1110</v>
      </c>
      <c r="O15" s="167"/>
      <c r="P15" s="167"/>
      <c r="Q15" s="167"/>
      <c r="R15" s="167"/>
      <c r="S15" s="167"/>
      <c r="T15" s="1324">
        <v>1999</v>
      </c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</row>
    <row r="16" spans="1:45" s="79" customFormat="1" ht="25.35" hidden="1" customHeight="1">
      <c r="A16" s="322"/>
      <c r="B16" s="336"/>
      <c r="C16" s="1362" t="s">
        <v>896</v>
      </c>
      <c r="D16" s="167"/>
      <c r="E16" s="331" t="s">
        <v>15794</v>
      </c>
      <c r="F16" s="1362" t="s">
        <v>9235</v>
      </c>
      <c r="G16" s="1362">
        <v>800</v>
      </c>
      <c r="H16" s="1362"/>
      <c r="I16" s="1362">
        <v>800</v>
      </c>
      <c r="J16" s="1362">
        <v>20</v>
      </c>
      <c r="K16" s="1362">
        <v>40</v>
      </c>
      <c r="L16" s="1362"/>
      <c r="M16" s="1362"/>
      <c r="N16" s="1362">
        <v>800</v>
      </c>
      <c r="O16" s="167"/>
      <c r="P16" s="167"/>
      <c r="Q16" s="167"/>
      <c r="R16" s="167"/>
      <c r="S16" s="167"/>
      <c r="T16" s="1324">
        <v>2008</v>
      </c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</row>
    <row r="17" spans="1:45" s="79" customFormat="1" ht="25.35" hidden="1" customHeight="1">
      <c r="A17" s="322"/>
      <c r="B17" s="336"/>
      <c r="C17" s="1362" t="s">
        <v>9277</v>
      </c>
      <c r="D17" s="167"/>
      <c r="E17" s="331" t="s">
        <v>15795</v>
      </c>
      <c r="F17" s="1362" t="s">
        <v>13044</v>
      </c>
      <c r="G17" s="1362">
        <v>109508</v>
      </c>
      <c r="H17" s="1362">
        <v>336</v>
      </c>
      <c r="I17" s="1362">
        <v>385</v>
      </c>
      <c r="J17" s="1362">
        <v>30</v>
      </c>
      <c r="K17" s="1362">
        <v>16</v>
      </c>
      <c r="L17" s="1362"/>
      <c r="M17" s="1362"/>
      <c r="N17" s="1362"/>
      <c r="O17" s="167"/>
      <c r="P17" s="167"/>
      <c r="Q17" s="167"/>
      <c r="R17" s="167"/>
      <c r="S17" s="167"/>
      <c r="T17" s="1324">
        <v>2019</v>
      </c>
      <c r="U17" s="167"/>
      <c r="V17" s="167"/>
      <c r="W17" s="167"/>
      <c r="X17" s="167"/>
      <c r="Y17" s="167"/>
      <c r="Z17" s="167">
        <v>2338</v>
      </c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</row>
    <row r="18" spans="1:45" s="79" customFormat="1" ht="25.35" hidden="1" customHeight="1">
      <c r="A18" s="322"/>
      <c r="B18" s="336"/>
      <c r="C18" s="672" t="s">
        <v>9229</v>
      </c>
      <c r="D18" s="167" t="s">
        <v>12829</v>
      </c>
      <c r="E18" s="331" t="s">
        <v>13043</v>
      </c>
      <c r="F18" s="672" t="s">
        <v>13044</v>
      </c>
      <c r="G18" s="672">
        <v>151322</v>
      </c>
      <c r="H18" s="672">
        <v>1201</v>
      </c>
      <c r="I18" s="672">
        <v>1110</v>
      </c>
      <c r="J18" s="672">
        <v>30</v>
      </c>
      <c r="K18" s="672">
        <v>17</v>
      </c>
      <c r="L18" s="672"/>
      <c r="M18" s="672"/>
      <c r="N18" s="672"/>
      <c r="O18" s="167"/>
      <c r="P18" s="167"/>
      <c r="Q18" s="167"/>
      <c r="R18" s="167"/>
      <c r="S18" s="167"/>
      <c r="T18" s="170">
        <v>2015</v>
      </c>
      <c r="U18" s="167" t="s">
        <v>13045</v>
      </c>
      <c r="V18" s="167"/>
      <c r="W18" s="167"/>
      <c r="X18" s="167"/>
      <c r="Y18" s="167"/>
      <c r="Z18" s="167">
        <v>1000</v>
      </c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</row>
    <row r="19" spans="1:45" s="79" customFormat="1" ht="25.35" hidden="1" customHeight="1">
      <c r="A19" s="322"/>
      <c r="B19" s="336"/>
      <c r="C19" s="672" t="s">
        <v>899</v>
      </c>
      <c r="D19" s="167"/>
      <c r="E19" s="331" t="s">
        <v>9914</v>
      </c>
      <c r="F19" s="672" t="s">
        <v>16048</v>
      </c>
      <c r="G19" s="672">
        <v>990</v>
      </c>
      <c r="H19" s="672"/>
      <c r="I19" s="672">
        <v>990</v>
      </c>
      <c r="J19" s="672">
        <v>20</v>
      </c>
      <c r="K19" s="672">
        <v>40</v>
      </c>
      <c r="L19" s="672"/>
      <c r="M19" s="672"/>
      <c r="N19" s="672">
        <v>800</v>
      </c>
      <c r="O19" s="167"/>
      <c r="P19" s="167"/>
      <c r="Q19" s="167"/>
      <c r="R19" s="167"/>
      <c r="S19" s="167"/>
      <c r="T19" s="170">
        <v>2016</v>
      </c>
      <c r="U19" s="167"/>
      <c r="V19" s="167"/>
      <c r="W19" s="167"/>
      <c r="X19" s="167"/>
      <c r="Y19" s="167"/>
      <c r="Z19" s="167">
        <v>200</v>
      </c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</row>
    <row r="20" spans="1:45" s="79" customFormat="1" ht="25.35" hidden="1" customHeight="1">
      <c r="A20" s="322"/>
      <c r="B20" s="336"/>
      <c r="C20" s="672" t="s">
        <v>899</v>
      </c>
      <c r="D20" s="167" t="s">
        <v>12848</v>
      </c>
      <c r="E20" s="331" t="s">
        <v>16049</v>
      </c>
      <c r="F20" s="672" t="s">
        <v>9235</v>
      </c>
      <c r="G20" s="672">
        <v>462</v>
      </c>
      <c r="H20" s="672">
        <v>462</v>
      </c>
      <c r="I20" s="672">
        <v>462</v>
      </c>
      <c r="J20" s="672">
        <v>22</v>
      </c>
      <c r="K20" s="672">
        <v>21</v>
      </c>
      <c r="L20" s="672" t="s">
        <v>384</v>
      </c>
      <c r="M20" s="672" t="s">
        <v>384</v>
      </c>
      <c r="N20" s="672" t="s">
        <v>384</v>
      </c>
      <c r="O20" s="167" t="s">
        <v>384</v>
      </c>
      <c r="P20" s="167" t="s">
        <v>384</v>
      </c>
      <c r="Q20" s="167" t="s">
        <v>384</v>
      </c>
      <c r="R20" s="167"/>
      <c r="S20" s="167" t="s">
        <v>384</v>
      </c>
      <c r="T20" s="170">
        <v>2008</v>
      </c>
      <c r="U20" s="167"/>
      <c r="V20" s="167"/>
      <c r="W20" s="167"/>
      <c r="X20" s="167"/>
      <c r="Y20" s="167"/>
      <c r="Z20" s="167">
        <v>108</v>
      </c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 t="s">
        <v>384</v>
      </c>
    </row>
    <row r="21" spans="1:45" s="79" customFormat="1" ht="25.35" hidden="1" customHeight="1">
      <c r="A21" s="322"/>
      <c r="B21" s="336"/>
      <c r="C21" s="672" t="s">
        <v>899</v>
      </c>
      <c r="D21" s="167" t="s">
        <v>12848</v>
      </c>
      <c r="E21" s="331" t="s">
        <v>16050</v>
      </c>
      <c r="F21" s="672" t="s">
        <v>9235</v>
      </c>
      <c r="G21" s="672">
        <v>462</v>
      </c>
      <c r="H21" s="672">
        <v>462</v>
      </c>
      <c r="I21" s="672">
        <v>462</v>
      </c>
      <c r="J21" s="672">
        <v>22</v>
      </c>
      <c r="K21" s="672">
        <v>21</v>
      </c>
      <c r="L21" s="672" t="s">
        <v>384</v>
      </c>
      <c r="M21" s="672" t="s">
        <v>384</v>
      </c>
      <c r="N21" s="672" t="s">
        <v>384</v>
      </c>
      <c r="O21" s="167" t="s">
        <v>384</v>
      </c>
      <c r="P21" s="167" t="s">
        <v>384</v>
      </c>
      <c r="Q21" s="167" t="s">
        <v>384</v>
      </c>
      <c r="R21" s="167"/>
      <c r="S21" s="167" t="s">
        <v>384</v>
      </c>
      <c r="T21" s="170">
        <v>2008</v>
      </c>
      <c r="U21" s="167"/>
      <c r="V21" s="167"/>
      <c r="W21" s="167"/>
      <c r="X21" s="167"/>
      <c r="Y21" s="167"/>
      <c r="Z21" s="167">
        <v>108</v>
      </c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 t="s">
        <v>384</v>
      </c>
    </row>
    <row r="22" spans="1:45" s="79" customFormat="1" ht="25.35" hidden="1" customHeight="1">
      <c r="A22" s="322"/>
      <c r="B22" s="336"/>
      <c r="C22" s="672" t="s">
        <v>899</v>
      </c>
      <c r="D22" s="167" t="s">
        <v>12848</v>
      </c>
      <c r="E22" s="331" t="s">
        <v>16051</v>
      </c>
      <c r="F22" s="672" t="s">
        <v>9235</v>
      </c>
      <c r="G22" s="672">
        <v>462</v>
      </c>
      <c r="H22" s="672">
        <v>462</v>
      </c>
      <c r="I22" s="672">
        <v>462</v>
      </c>
      <c r="J22" s="672">
        <v>33</v>
      </c>
      <c r="K22" s="672">
        <v>19</v>
      </c>
      <c r="L22" s="672" t="s">
        <v>384</v>
      </c>
      <c r="M22" s="672" t="s">
        <v>384</v>
      </c>
      <c r="N22" s="672" t="s">
        <v>384</v>
      </c>
      <c r="O22" s="167" t="s">
        <v>384</v>
      </c>
      <c r="P22" s="167" t="s">
        <v>384</v>
      </c>
      <c r="Q22" s="167" t="s">
        <v>384</v>
      </c>
      <c r="R22" s="167"/>
      <c r="S22" s="167" t="s">
        <v>384</v>
      </c>
      <c r="T22" s="170">
        <v>2014</v>
      </c>
      <c r="U22" s="167"/>
      <c r="V22" s="167"/>
      <c r="W22" s="167"/>
      <c r="X22" s="167"/>
      <c r="Y22" s="167"/>
      <c r="Z22" s="167">
        <v>155</v>
      </c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</row>
    <row r="23" spans="1:45" s="79" customFormat="1" ht="25.35" hidden="1" customHeight="1">
      <c r="A23" s="322"/>
      <c r="B23" s="336"/>
      <c r="C23" s="672" t="s">
        <v>536</v>
      </c>
      <c r="D23" s="167"/>
      <c r="E23" s="331" t="s">
        <v>15796</v>
      </c>
      <c r="F23" s="672" t="s">
        <v>9831</v>
      </c>
      <c r="G23" s="672">
        <v>38240</v>
      </c>
      <c r="H23" s="672"/>
      <c r="I23" s="672">
        <v>38240</v>
      </c>
      <c r="J23" s="672">
        <v>38</v>
      </c>
      <c r="K23" s="672">
        <v>19</v>
      </c>
      <c r="L23" s="672"/>
      <c r="M23" s="672"/>
      <c r="N23" s="672"/>
      <c r="O23" s="167"/>
      <c r="P23" s="167"/>
      <c r="Q23" s="167"/>
      <c r="R23" s="167"/>
      <c r="S23" s="167"/>
      <c r="T23" s="170">
        <v>2015</v>
      </c>
      <c r="U23" s="167"/>
      <c r="V23" s="167"/>
      <c r="W23" s="167"/>
      <c r="X23" s="167"/>
      <c r="Y23" s="167"/>
      <c r="Z23" s="167">
        <v>950</v>
      </c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</row>
    <row r="24" spans="1:45" s="79" customFormat="1" ht="25.35" hidden="1" customHeight="1">
      <c r="A24" s="322"/>
      <c r="B24" s="336"/>
      <c r="C24" s="672" t="s">
        <v>536</v>
      </c>
      <c r="D24" s="167"/>
      <c r="E24" s="331" t="s">
        <v>15797</v>
      </c>
      <c r="F24" s="672" t="s">
        <v>9831</v>
      </c>
      <c r="G24" s="672">
        <v>33240</v>
      </c>
      <c r="H24" s="672"/>
      <c r="I24" s="672">
        <v>38240</v>
      </c>
      <c r="J24" s="672">
        <v>15</v>
      </c>
      <c r="K24" s="672">
        <v>7</v>
      </c>
      <c r="L24" s="672"/>
      <c r="M24" s="672"/>
      <c r="N24" s="672"/>
      <c r="O24" s="167"/>
      <c r="P24" s="167"/>
      <c r="Q24" s="167"/>
      <c r="R24" s="167"/>
      <c r="S24" s="167"/>
      <c r="T24" s="170">
        <v>2015</v>
      </c>
      <c r="U24" s="167"/>
      <c r="V24" s="167"/>
      <c r="W24" s="167"/>
      <c r="X24" s="167"/>
      <c r="Y24" s="167"/>
      <c r="Z24" s="167">
        <v>950</v>
      </c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</row>
    <row r="25" spans="1:45" s="79" customFormat="1" ht="25.35" hidden="1" customHeight="1">
      <c r="A25" s="322"/>
      <c r="B25" s="336"/>
      <c r="C25" s="672" t="s">
        <v>536</v>
      </c>
      <c r="D25" s="167"/>
      <c r="E25" s="331" t="s">
        <v>15798</v>
      </c>
      <c r="F25" s="672" t="s">
        <v>536</v>
      </c>
      <c r="G25" s="672">
        <v>3819</v>
      </c>
      <c r="H25" s="672"/>
      <c r="I25" s="672">
        <v>3819</v>
      </c>
      <c r="J25" s="672">
        <v>19</v>
      </c>
      <c r="K25" s="672">
        <v>32</v>
      </c>
      <c r="L25" s="672"/>
      <c r="M25" s="672"/>
      <c r="N25" s="672">
        <v>629</v>
      </c>
      <c r="O25" s="167"/>
      <c r="P25" s="167"/>
      <c r="Q25" s="167"/>
      <c r="R25" s="167"/>
      <c r="S25" s="167"/>
      <c r="T25" s="170">
        <v>2017</v>
      </c>
      <c r="U25" s="167"/>
      <c r="V25" s="167"/>
      <c r="W25" s="167"/>
      <c r="X25" s="167"/>
      <c r="Y25" s="167"/>
      <c r="Z25" s="167">
        <v>800</v>
      </c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</row>
    <row r="26" spans="1:45" s="79" customFormat="1" ht="25.35" hidden="1" customHeight="1">
      <c r="A26" s="322"/>
      <c r="B26" s="336"/>
      <c r="C26" s="672" t="s">
        <v>536</v>
      </c>
      <c r="D26" s="167"/>
      <c r="E26" s="331" t="s">
        <v>15799</v>
      </c>
      <c r="F26" s="672" t="s">
        <v>536</v>
      </c>
      <c r="G26" s="672">
        <v>3819</v>
      </c>
      <c r="H26" s="672"/>
      <c r="I26" s="672">
        <v>3819</v>
      </c>
      <c r="J26" s="672">
        <v>18</v>
      </c>
      <c r="K26" s="672">
        <v>16</v>
      </c>
      <c r="L26" s="672"/>
      <c r="M26" s="672"/>
      <c r="N26" s="672">
        <v>292</v>
      </c>
      <c r="O26" s="167"/>
      <c r="P26" s="167"/>
      <c r="Q26" s="167"/>
      <c r="R26" s="167"/>
      <c r="S26" s="167"/>
      <c r="T26" s="170">
        <v>2017</v>
      </c>
      <c r="U26" s="167"/>
      <c r="V26" s="167"/>
      <c r="W26" s="167"/>
      <c r="X26" s="167"/>
      <c r="Y26" s="167"/>
      <c r="Z26" s="167">
        <v>800</v>
      </c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</row>
    <row r="27" spans="1:45" s="79" customFormat="1" ht="25.35" hidden="1" customHeight="1">
      <c r="A27" s="322"/>
      <c r="B27" s="336"/>
      <c r="C27" s="672" t="s">
        <v>721</v>
      </c>
      <c r="D27" s="167" t="s">
        <v>13046</v>
      </c>
      <c r="E27" s="331" t="s">
        <v>16052</v>
      </c>
      <c r="F27" s="672" t="s">
        <v>15885</v>
      </c>
      <c r="G27" s="672"/>
      <c r="H27" s="672">
        <v>38.770000000000003</v>
      </c>
      <c r="I27" s="672">
        <v>12210</v>
      </c>
      <c r="J27" s="672"/>
      <c r="K27" s="672"/>
      <c r="L27" s="672"/>
      <c r="M27" s="672"/>
      <c r="N27" s="672"/>
      <c r="O27" s="167"/>
      <c r="P27" s="167"/>
      <c r="Q27" s="167"/>
      <c r="R27" s="167"/>
      <c r="S27" s="167"/>
      <c r="T27" s="170">
        <v>2011</v>
      </c>
      <c r="U27" s="167"/>
      <c r="V27" s="167"/>
      <c r="W27" s="167"/>
      <c r="X27" s="167"/>
      <c r="Y27" s="167"/>
      <c r="Z27" s="167">
        <v>354</v>
      </c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</row>
    <row r="28" spans="1:45" s="79" customFormat="1" ht="25.35" hidden="1" customHeight="1">
      <c r="A28" s="322"/>
      <c r="B28" s="336"/>
      <c r="C28" s="672" t="s">
        <v>721</v>
      </c>
      <c r="D28" s="167" t="s">
        <v>13046</v>
      </c>
      <c r="E28" s="331" t="s">
        <v>16053</v>
      </c>
      <c r="F28" s="672" t="s">
        <v>15885</v>
      </c>
      <c r="G28" s="672"/>
      <c r="H28" s="672">
        <v>144.78</v>
      </c>
      <c r="I28" s="672"/>
      <c r="J28" s="672"/>
      <c r="K28" s="672"/>
      <c r="L28" s="672"/>
      <c r="M28" s="672"/>
      <c r="N28" s="672"/>
      <c r="O28" s="167"/>
      <c r="P28" s="167"/>
      <c r="Q28" s="167"/>
      <c r="R28" s="167"/>
      <c r="S28" s="167"/>
      <c r="T28" s="170">
        <v>2010</v>
      </c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</row>
    <row r="29" spans="1:45" s="79" customFormat="1" ht="25.35" hidden="1" customHeight="1">
      <c r="A29" s="322"/>
      <c r="B29" s="336"/>
      <c r="C29" s="672" t="s">
        <v>9232</v>
      </c>
      <c r="D29" s="167"/>
      <c r="E29" s="331" t="s">
        <v>13047</v>
      </c>
      <c r="F29" s="672" t="s">
        <v>9235</v>
      </c>
      <c r="G29" s="672">
        <v>950</v>
      </c>
      <c r="H29" s="672"/>
      <c r="I29" s="672">
        <v>950</v>
      </c>
      <c r="J29" s="672">
        <v>17</v>
      </c>
      <c r="K29" s="672">
        <v>29</v>
      </c>
      <c r="L29" s="672"/>
      <c r="M29" s="672"/>
      <c r="N29" s="672">
        <v>493</v>
      </c>
      <c r="O29" s="167"/>
      <c r="P29" s="167"/>
      <c r="Q29" s="167"/>
      <c r="R29" s="167"/>
      <c r="S29" s="167"/>
      <c r="T29" s="170">
        <v>2015</v>
      </c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</row>
    <row r="30" spans="1:45" s="79" customFormat="1" ht="25.35" hidden="1" customHeight="1">
      <c r="A30" s="322"/>
      <c r="B30" s="336"/>
      <c r="C30" s="672" t="s">
        <v>9304</v>
      </c>
      <c r="D30" s="167"/>
      <c r="E30" s="331" t="s">
        <v>2619</v>
      </c>
      <c r="F30" s="672" t="s">
        <v>9304</v>
      </c>
      <c r="G30" s="672">
        <v>500</v>
      </c>
      <c r="H30" s="672"/>
      <c r="I30" s="672">
        <v>500</v>
      </c>
      <c r="J30" s="672">
        <v>20</v>
      </c>
      <c r="K30" s="672">
        <v>25</v>
      </c>
      <c r="L30" s="672"/>
      <c r="M30" s="672"/>
      <c r="N30" s="672">
        <v>500</v>
      </c>
      <c r="O30" s="167"/>
      <c r="P30" s="167"/>
      <c r="Q30" s="167"/>
      <c r="R30" s="167"/>
      <c r="S30" s="167"/>
      <c r="T30" s="170">
        <v>2017</v>
      </c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</row>
    <row r="31" spans="1:45" s="79" customFormat="1" ht="25.35" hidden="1" customHeight="1">
      <c r="A31" s="322"/>
      <c r="B31" s="336"/>
      <c r="C31" s="672" t="s">
        <v>9304</v>
      </c>
      <c r="D31" s="167"/>
      <c r="E31" s="331" t="s">
        <v>4765</v>
      </c>
      <c r="F31" s="672" t="s">
        <v>9304</v>
      </c>
      <c r="G31" s="672">
        <v>13500</v>
      </c>
      <c r="H31" s="672"/>
      <c r="I31" s="672">
        <v>13500</v>
      </c>
      <c r="J31" s="672">
        <v>25</v>
      </c>
      <c r="K31" s="672">
        <v>540</v>
      </c>
      <c r="L31" s="672"/>
      <c r="M31" s="672"/>
      <c r="N31" s="672">
        <v>13500</v>
      </c>
      <c r="O31" s="167"/>
      <c r="P31" s="167"/>
      <c r="Q31" s="167"/>
      <c r="R31" s="167"/>
      <c r="S31" s="167"/>
      <c r="T31" s="170">
        <v>2019</v>
      </c>
      <c r="U31" s="167"/>
      <c r="V31" s="167"/>
      <c r="W31" s="167"/>
      <c r="X31" s="167"/>
      <c r="Y31" s="167"/>
      <c r="Z31" s="167">
        <v>400</v>
      </c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</row>
    <row r="32" spans="1:45" s="79" customFormat="1" ht="25.35" hidden="1" customHeight="1">
      <c r="A32" s="322"/>
      <c r="B32" s="336"/>
      <c r="C32" s="672" t="s">
        <v>284</v>
      </c>
      <c r="D32" s="167"/>
      <c r="E32" s="331" t="s">
        <v>15800</v>
      </c>
      <c r="F32" s="672" t="s">
        <v>16054</v>
      </c>
      <c r="G32" s="672"/>
      <c r="H32" s="672">
        <v>101</v>
      </c>
      <c r="I32" s="672">
        <v>492</v>
      </c>
      <c r="J32" s="672"/>
      <c r="K32" s="672">
        <v>24</v>
      </c>
      <c r="L32" s="672"/>
      <c r="M32" s="672"/>
      <c r="N32" s="672"/>
      <c r="O32" s="167"/>
      <c r="P32" s="167"/>
      <c r="Q32" s="167"/>
      <c r="R32" s="167"/>
      <c r="S32" s="167"/>
      <c r="T32" s="170">
        <v>2017</v>
      </c>
      <c r="U32" s="167"/>
      <c r="V32" s="167"/>
      <c r="W32" s="167"/>
      <c r="X32" s="167"/>
      <c r="Y32" s="167"/>
      <c r="Z32" s="167">
        <v>1575</v>
      </c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</row>
    <row r="33" spans="1:45" s="79" customFormat="1" ht="25.35" hidden="1" customHeight="1">
      <c r="A33" s="322"/>
      <c r="B33" s="336"/>
      <c r="C33" s="672" t="s">
        <v>284</v>
      </c>
      <c r="D33" s="167"/>
      <c r="E33" s="331" t="s">
        <v>4765</v>
      </c>
      <c r="F33" s="672" t="s">
        <v>16054</v>
      </c>
      <c r="G33" s="672">
        <v>18445</v>
      </c>
      <c r="H33" s="672"/>
      <c r="I33" s="672">
        <v>18445</v>
      </c>
      <c r="J33" s="672"/>
      <c r="K33" s="672">
        <v>1320</v>
      </c>
      <c r="L33" s="672"/>
      <c r="M33" s="672"/>
      <c r="N33" s="672">
        <v>1500</v>
      </c>
      <c r="O33" s="167"/>
      <c r="P33" s="167"/>
      <c r="Q33" s="167"/>
      <c r="R33" s="167"/>
      <c r="S33" s="167"/>
      <c r="T33" s="170">
        <v>2019</v>
      </c>
      <c r="U33" s="167"/>
      <c r="V33" s="167"/>
      <c r="W33" s="167"/>
      <c r="X33" s="167"/>
      <c r="Y33" s="167"/>
      <c r="Z33" s="167">
        <v>866</v>
      </c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 t="s">
        <v>16055</v>
      </c>
    </row>
    <row r="34" spans="1:45" s="79" customFormat="1" ht="25.35" hidden="1" customHeight="1">
      <c r="A34" s="322"/>
      <c r="B34" s="336"/>
      <c r="C34" s="672" t="s">
        <v>9327</v>
      </c>
      <c r="D34" s="167" t="s">
        <v>13048</v>
      </c>
      <c r="E34" s="331" t="s">
        <v>13049</v>
      </c>
      <c r="F34" s="672" t="s">
        <v>15885</v>
      </c>
      <c r="G34" s="672">
        <v>2253</v>
      </c>
      <c r="H34" s="672"/>
      <c r="I34" s="672">
        <v>2253</v>
      </c>
      <c r="J34" s="672">
        <v>20</v>
      </c>
      <c r="K34" s="672">
        <v>40</v>
      </c>
      <c r="L34" s="672"/>
      <c r="M34" s="672"/>
      <c r="N34" s="672">
        <v>1600</v>
      </c>
      <c r="O34" s="167"/>
      <c r="P34" s="167"/>
      <c r="Q34" s="167"/>
      <c r="R34" s="167"/>
      <c r="S34" s="167"/>
      <c r="T34" s="170">
        <v>2010</v>
      </c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</row>
    <row r="35" spans="1:45" s="79" customFormat="1" ht="25.35" hidden="1" customHeight="1">
      <c r="A35" s="322"/>
      <c r="B35" s="336"/>
      <c r="C35" s="672" t="s">
        <v>9327</v>
      </c>
      <c r="D35" s="167" t="s">
        <v>13048</v>
      </c>
      <c r="E35" s="331" t="s">
        <v>13050</v>
      </c>
      <c r="F35" s="672" t="s">
        <v>15885</v>
      </c>
      <c r="G35" s="672">
        <v>1197</v>
      </c>
      <c r="H35" s="672"/>
      <c r="I35" s="672">
        <v>1197</v>
      </c>
      <c r="J35" s="672">
        <v>7</v>
      </c>
      <c r="K35" s="672">
        <v>15</v>
      </c>
      <c r="L35" s="672"/>
      <c r="M35" s="672"/>
      <c r="N35" s="672">
        <v>210</v>
      </c>
      <c r="O35" s="167"/>
      <c r="P35" s="167"/>
      <c r="Q35" s="167"/>
      <c r="R35" s="167"/>
      <c r="S35" s="167"/>
      <c r="T35" s="170">
        <v>2010</v>
      </c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</row>
    <row r="36" spans="1:45" s="79" customFormat="1" ht="25.35" hidden="1" customHeight="1">
      <c r="A36" s="322"/>
      <c r="B36" s="336"/>
      <c r="C36" s="672" t="s">
        <v>9327</v>
      </c>
      <c r="D36" s="167" t="s">
        <v>13048</v>
      </c>
      <c r="E36" s="331" t="s">
        <v>13050</v>
      </c>
      <c r="F36" s="672" t="s">
        <v>15885</v>
      </c>
      <c r="G36" s="672">
        <v>807</v>
      </c>
      <c r="H36" s="672"/>
      <c r="I36" s="672">
        <v>807</v>
      </c>
      <c r="J36" s="672">
        <v>7</v>
      </c>
      <c r="K36" s="672">
        <v>15</v>
      </c>
      <c r="L36" s="672"/>
      <c r="M36" s="672"/>
      <c r="N36" s="672">
        <v>105</v>
      </c>
      <c r="O36" s="167"/>
      <c r="P36" s="167"/>
      <c r="Q36" s="167"/>
      <c r="R36" s="167"/>
      <c r="S36" s="167"/>
      <c r="T36" s="170">
        <v>2019</v>
      </c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</row>
    <row r="37" spans="1:45" s="79" customFormat="1" ht="25.35" hidden="1" customHeight="1">
      <c r="A37" s="322"/>
      <c r="B37" s="336"/>
      <c r="C37" s="672" t="s">
        <v>9327</v>
      </c>
      <c r="D37" s="167" t="s">
        <v>13048</v>
      </c>
      <c r="E37" s="331" t="s">
        <v>13051</v>
      </c>
      <c r="F37" s="672" t="s">
        <v>15885</v>
      </c>
      <c r="G37" s="672">
        <v>1320</v>
      </c>
      <c r="H37" s="672"/>
      <c r="I37" s="672">
        <v>1320</v>
      </c>
      <c r="J37" s="672">
        <v>15</v>
      </c>
      <c r="K37" s="672">
        <v>28</v>
      </c>
      <c r="L37" s="672"/>
      <c r="M37" s="672"/>
      <c r="N37" s="672">
        <v>840</v>
      </c>
      <c r="O37" s="167"/>
      <c r="P37" s="167"/>
      <c r="Q37" s="167"/>
      <c r="R37" s="167"/>
      <c r="S37" s="167"/>
      <c r="T37" s="170">
        <v>2010</v>
      </c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</row>
    <row r="38" spans="1:45" s="79" customFormat="1" ht="25.35" hidden="1" customHeight="1">
      <c r="A38" s="322"/>
      <c r="B38" s="336"/>
      <c r="C38" s="672" t="s">
        <v>9327</v>
      </c>
      <c r="D38" s="167" t="s">
        <v>13048</v>
      </c>
      <c r="E38" s="331" t="s">
        <v>13052</v>
      </c>
      <c r="F38" s="672" t="s">
        <v>15885</v>
      </c>
      <c r="G38" s="672">
        <v>594</v>
      </c>
      <c r="H38" s="672"/>
      <c r="I38" s="672">
        <v>594</v>
      </c>
      <c r="J38" s="672">
        <v>17</v>
      </c>
      <c r="K38" s="672">
        <v>22</v>
      </c>
      <c r="L38" s="672"/>
      <c r="M38" s="672"/>
      <c r="N38" s="672">
        <v>374</v>
      </c>
      <c r="O38" s="167"/>
      <c r="P38" s="167"/>
      <c r="Q38" s="167"/>
      <c r="R38" s="167"/>
      <c r="S38" s="167"/>
      <c r="T38" s="170">
        <v>2010</v>
      </c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</row>
    <row r="39" spans="1:45" s="79" customFormat="1" ht="25.35" hidden="1" customHeight="1">
      <c r="A39" s="322"/>
      <c r="B39" s="336"/>
      <c r="C39" s="672" t="s">
        <v>9327</v>
      </c>
      <c r="D39" s="167" t="s">
        <v>13048</v>
      </c>
      <c r="E39" s="331" t="s">
        <v>13053</v>
      </c>
      <c r="F39" s="672" t="s">
        <v>15885</v>
      </c>
      <c r="G39" s="672">
        <v>1568</v>
      </c>
      <c r="H39" s="672"/>
      <c r="I39" s="672">
        <v>1568</v>
      </c>
      <c r="J39" s="672">
        <v>20</v>
      </c>
      <c r="K39" s="672">
        <v>40</v>
      </c>
      <c r="L39" s="672"/>
      <c r="M39" s="672"/>
      <c r="N39" s="672">
        <v>800</v>
      </c>
      <c r="O39" s="167"/>
      <c r="P39" s="167"/>
      <c r="Q39" s="167"/>
      <c r="R39" s="167"/>
      <c r="S39" s="167"/>
      <c r="T39" s="170">
        <v>2017</v>
      </c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</row>
    <row r="40" spans="1:45" s="79" customFormat="1" ht="25.35" hidden="1" customHeight="1">
      <c r="A40" s="322"/>
      <c r="B40" s="336"/>
      <c r="C40" s="672" t="s">
        <v>9327</v>
      </c>
      <c r="D40" s="167" t="s">
        <v>13048</v>
      </c>
      <c r="E40" s="331" t="s">
        <v>13054</v>
      </c>
      <c r="F40" s="672" t="s">
        <v>15885</v>
      </c>
      <c r="G40" s="672">
        <v>2070</v>
      </c>
      <c r="H40" s="672"/>
      <c r="I40" s="672">
        <v>2070</v>
      </c>
      <c r="J40" s="672">
        <v>7</v>
      </c>
      <c r="K40" s="672">
        <v>15</v>
      </c>
      <c r="L40" s="672"/>
      <c r="M40" s="672"/>
      <c r="N40" s="672">
        <v>210</v>
      </c>
      <c r="O40" s="167"/>
      <c r="P40" s="167"/>
      <c r="Q40" s="167"/>
      <c r="R40" s="167"/>
      <c r="S40" s="167"/>
      <c r="T40" s="170">
        <v>2017</v>
      </c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</row>
    <row r="41" spans="1:45" s="79" customFormat="1" ht="25.35" hidden="1" customHeight="1">
      <c r="A41" s="322"/>
      <c r="B41" s="336"/>
      <c r="C41" s="672" t="s">
        <v>9327</v>
      </c>
      <c r="D41" s="167" t="s">
        <v>13048</v>
      </c>
      <c r="E41" s="331" t="s">
        <v>13055</v>
      </c>
      <c r="F41" s="672" t="s">
        <v>15885</v>
      </c>
      <c r="G41" s="672">
        <v>437</v>
      </c>
      <c r="H41" s="672"/>
      <c r="I41" s="672">
        <v>437</v>
      </c>
      <c r="J41" s="672">
        <v>6</v>
      </c>
      <c r="K41" s="672">
        <v>13</v>
      </c>
      <c r="L41" s="672"/>
      <c r="M41" s="672"/>
      <c r="N41" s="672">
        <v>156</v>
      </c>
      <c r="O41" s="167"/>
      <c r="P41" s="167"/>
      <c r="Q41" s="167"/>
      <c r="R41" s="167"/>
      <c r="S41" s="167"/>
      <c r="T41" s="170">
        <v>2004</v>
      </c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</row>
    <row r="42" spans="1:45" s="79" customFormat="1" ht="27" hidden="1" customHeight="1">
      <c r="A42" s="322"/>
      <c r="B42" s="336"/>
      <c r="C42" s="160" t="s">
        <v>9327</v>
      </c>
      <c r="D42" s="167" t="s">
        <v>13048</v>
      </c>
      <c r="E42" s="167" t="s">
        <v>13056</v>
      </c>
      <c r="F42" s="167" t="s">
        <v>15885</v>
      </c>
      <c r="G42" s="167">
        <v>629</v>
      </c>
      <c r="H42" s="167"/>
      <c r="I42" s="167">
        <v>629</v>
      </c>
      <c r="J42" s="167">
        <v>20</v>
      </c>
      <c r="K42" s="167">
        <v>25</v>
      </c>
      <c r="L42" s="167"/>
      <c r="M42" s="167"/>
      <c r="N42" s="167">
        <v>500</v>
      </c>
      <c r="O42" s="167"/>
      <c r="P42" s="167"/>
      <c r="Q42" s="167"/>
      <c r="R42" s="167"/>
      <c r="S42" s="167"/>
      <c r="T42" s="170">
        <v>2004</v>
      </c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</row>
    <row r="43" spans="1:45" s="79" customFormat="1" ht="27" hidden="1" customHeight="1">
      <c r="A43" s="322"/>
      <c r="B43" s="336"/>
      <c r="C43" s="160" t="s">
        <v>545</v>
      </c>
      <c r="D43" s="167"/>
      <c r="E43" s="167" t="s">
        <v>9915</v>
      </c>
      <c r="F43" s="167" t="s">
        <v>900</v>
      </c>
      <c r="G43" s="167">
        <v>1938</v>
      </c>
      <c r="H43" s="167"/>
      <c r="I43" s="167">
        <v>1938</v>
      </c>
      <c r="J43" s="167">
        <v>48</v>
      </c>
      <c r="K43" s="167">
        <v>40</v>
      </c>
      <c r="L43" s="167"/>
      <c r="M43" s="167"/>
      <c r="N43" s="167">
        <v>1938</v>
      </c>
      <c r="O43" s="167"/>
      <c r="P43" s="167"/>
      <c r="Q43" s="167"/>
      <c r="R43" s="167"/>
      <c r="S43" s="167"/>
      <c r="T43" s="170">
        <v>2012</v>
      </c>
      <c r="U43" s="167"/>
      <c r="V43" s="167"/>
      <c r="W43" s="167"/>
      <c r="X43" s="167"/>
      <c r="Y43" s="167"/>
      <c r="Z43" s="167">
        <v>500</v>
      </c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</row>
    <row r="44" spans="1:45" s="79" customFormat="1" ht="27" hidden="1" customHeight="1">
      <c r="A44" s="322"/>
      <c r="B44" s="336"/>
      <c r="C44" s="160" t="s">
        <v>545</v>
      </c>
      <c r="D44" s="167"/>
      <c r="E44" s="167" t="s">
        <v>9916</v>
      </c>
      <c r="F44" s="167" t="s">
        <v>545</v>
      </c>
      <c r="G44" s="167">
        <v>2462</v>
      </c>
      <c r="H44" s="167">
        <v>200</v>
      </c>
      <c r="I44" s="167">
        <v>200</v>
      </c>
      <c r="J44" s="167">
        <v>10</v>
      </c>
      <c r="K44" s="167">
        <v>20</v>
      </c>
      <c r="L44" s="167"/>
      <c r="M44" s="167"/>
      <c r="N44" s="167">
        <v>200</v>
      </c>
      <c r="O44" s="167"/>
      <c r="P44" s="167"/>
      <c r="Q44" s="167"/>
      <c r="R44" s="167"/>
      <c r="S44" s="167"/>
      <c r="T44" s="170">
        <v>2016</v>
      </c>
      <c r="U44" s="167"/>
      <c r="V44" s="167"/>
      <c r="W44" s="167"/>
      <c r="X44" s="167"/>
      <c r="Y44" s="167"/>
      <c r="Z44" s="167">
        <v>3000</v>
      </c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</row>
    <row r="45" spans="1:45" s="79" customFormat="1" ht="27" hidden="1" customHeight="1">
      <c r="A45" s="322"/>
      <c r="B45" s="336"/>
      <c r="C45" s="160" t="s">
        <v>545</v>
      </c>
      <c r="D45" s="167"/>
      <c r="E45" s="167" t="s">
        <v>9917</v>
      </c>
      <c r="F45" s="167" t="s">
        <v>545</v>
      </c>
      <c r="G45" s="167">
        <v>15000</v>
      </c>
      <c r="H45" s="167">
        <v>630</v>
      </c>
      <c r="I45" s="167">
        <v>630</v>
      </c>
      <c r="J45" s="167">
        <v>10</v>
      </c>
      <c r="K45" s="167">
        <v>20</v>
      </c>
      <c r="L45" s="167"/>
      <c r="M45" s="167"/>
      <c r="N45" s="167">
        <v>200</v>
      </c>
      <c r="O45" s="167"/>
      <c r="P45" s="167"/>
      <c r="Q45" s="167"/>
      <c r="R45" s="167"/>
      <c r="S45" s="167"/>
      <c r="T45" s="170">
        <v>2016</v>
      </c>
      <c r="U45" s="167"/>
      <c r="V45" s="167"/>
      <c r="W45" s="167"/>
      <c r="X45" s="167"/>
      <c r="Y45" s="167"/>
      <c r="Z45" s="167">
        <v>5200</v>
      </c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</row>
    <row r="46" spans="1:45" ht="27" hidden="1" customHeight="1">
      <c r="B46" s="337"/>
      <c r="C46" s="160" t="s">
        <v>909</v>
      </c>
      <c r="D46" s="167"/>
      <c r="E46" s="331" t="s">
        <v>13057</v>
      </c>
      <c r="F46" s="160" t="s">
        <v>909</v>
      </c>
      <c r="G46" s="160">
        <v>67700</v>
      </c>
      <c r="H46" s="160"/>
      <c r="I46" s="160"/>
      <c r="J46" s="160">
        <v>25</v>
      </c>
      <c r="K46" s="160">
        <v>45</v>
      </c>
      <c r="L46" s="160"/>
      <c r="M46" s="160"/>
      <c r="N46" s="160">
        <v>1125</v>
      </c>
      <c r="O46" s="167"/>
      <c r="P46" s="167"/>
      <c r="Q46" s="167"/>
      <c r="R46" s="167"/>
      <c r="S46" s="167"/>
      <c r="T46" s="170">
        <v>2018</v>
      </c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</row>
    <row r="47" spans="1:45" ht="27" hidden="1" customHeight="1">
      <c r="B47" s="338"/>
      <c r="C47" s="160" t="s">
        <v>909</v>
      </c>
      <c r="D47" s="167"/>
      <c r="E47" s="331" t="s">
        <v>13058</v>
      </c>
      <c r="F47" s="339" t="s">
        <v>909</v>
      </c>
      <c r="G47" s="340">
        <v>2822</v>
      </c>
      <c r="H47" s="341"/>
      <c r="I47" s="340">
        <v>2790</v>
      </c>
      <c r="J47" s="160">
        <v>90</v>
      </c>
      <c r="K47" s="160">
        <v>31</v>
      </c>
      <c r="L47" s="160"/>
      <c r="M47" s="160"/>
      <c r="N47" s="160">
        <v>2790</v>
      </c>
      <c r="O47" s="167"/>
      <c r="P47" s="167"/>
      <c r="Q47" s="167"/>
      <c r="R47" s="167"/>
      <c r="S47" s="167"/>
      <c r="T47" s="170">
        <v>2017</v>
      </c>
      <c r="U47" s="167"/>
      <c r="V47" s="167"/>
      <c r="W47" s="167"/>
      <c r="X47" s="167"/>
      <c r="Y47" s="167"/>
      <c r="Z47" s="167">
        <v>1000</v>
      </c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</row>
    <row r="48" spans="1:45" s="37" customFormat="1" ht="25.35" hidden="1" customHeight="1">
      <c r="A48" s="330"/>
      <c r="B48" s="342" t="s">
        <v>1934</v>
      </c>
      <c r="C48" s="343" t="s">
        <v>586</v>
      </c>
      <c r="D48" s="343"/>
      <c r="E48" s="344">
        <f>COUNTA(E49:E97)</f>
        <v>49</v>
      </c>
      <c r="F48" s="343"/>
      <c r="G48" s="343">
        <f>SUM(G49:G97)</f>
        <v>109570.5</v>
      </c>
      <c r="H48" s="343">
        <f>SUM(H49:H97)</f>
        <v>549.87</v>
      </c>
      <c r="I48" s="343">
        <f>SUM(I49:I97)</f>
        <v>5112.12</v>
      </c>
      <c r="J48" s="343">
        <f>SUM(J49:J97)</f>
        <v>869.90000000000009</v>
      </c>
      <c r="K48" s="343">
        <f>SUM(K49:K97)</f>
        <v>1257.5</v>
      </c>
      <c r="L48" s="343"/>
      <c r="M48" s="343"/>
      <c r="N48" s="343">
        <f>SUM(N49:N97)</f>
        <v>88643.520000000004</v>
      </c>
      <c r="O48" s="343"/>
      <c r="P48" s="343">
        <f>SUM(P49:P97)</f>
        <v>130</v>
      </c>
      <c r="Q48" s="343"/>
      <c r="R48" s="343">
        <f>SUM(R50:R97)</f>
        <v>0</v>
      </c>
      <c r="S48" s="343"/>
      <c r="T48" s="345"/>
      <c r="U48" s="1892">
        <f>SUM(Z49:Z97)</f>
        <v>10030</v>
      </c>
      <c r="V48" s="1892"/>
      <c r="W48" s="1892"/>
      <c r="X48" s="1892"/>
      <c r="Y48" s="1892"/>
      <c r="Z48" s="1892"/>
      <c r="AA48" s="343"/>
      <c r="AB48" s="343"/>
      <c r="AC48" s="343"/>
      <c r="AD48" s="343"/>
      <c r="AE48" s="343"/>
      <c r="AF48" s="343"/>
      <c r="AG48" s="343"/>
      <c r="AH48" s="346"/>
      <c r="AI48" s="346"/>
      <c r="AJ48" s="343"/>
      <c r="AK48" s="343"/>
      <c r="AL48" s="343"/>
      <c r="AM48" s="343"/>
      <c r="AN48" s="343"/>
      <c r="AO48" s="343"/>
      <c r="AP48" s="343"/>
      <c r="AQ48" s="343"/>
      <c r="AR48" s="343"/>
      <c r="AS48" s="343"/>
    </row>
    <row r="49" spans="1:45" s="37" customFormat="1" ht="25.35" hidden="1" customHeight="1">
      <c r="A49" s="330"/>
      <c r="B49" s="347"/>
      <c r="C49" s="348" t="s">
        <v>737</v>
      </c>
      <c r="D49" s="348" t="s">
        <v>1409</v>
      </c>
      <c r="E49" s="348" t="s">
        <v>1410</v>
      </c>
      <c r="F49" s="348" t="s">
        <v>1986</v>
      </c>
      <c r="G49" s="348">
        <v>101</v>
      </c>
      <c r="H49" s="348"/>
      <c r="I49" s="348">
        <v>100.8</v>
      </c>
      <c r="J49" s="348">
        <v>11.6</v>
      </c>
      <c r="K49" s="349">
        <v>12</v>
      </c>
      <c r="L49" s="350"/>
      <c r="M49" s="350"/>
      <c r="N49" s="348"/>
      <c r="O49" s="351"/>
      <c r="P49" s="349">
        <v>30</v>
      </c>
      <c r="Q49" s="350"/>
      <c r="R49" s="352"/>
      <c r="S49" s="353"/>
      <c r="T49" s="354">
        <v>2011</v>
      </c>
      <c r="U49" s="348" t="s">
        <v>1411</v>
      </c>
      <c r="V49" s="354"/>
      <c r="W49" s="355"/>
      <c r="X49" s="355"/>
      <c r="Y49" s="355"/>
      <c r="Z49" s="355">
        <v>120</v>
      </c>
      <c r="AA49" s="355"/>
      <c r="AB49" s="355"/>
      <c r="AC49" s="355"/>
      <c r="AD49" s="355"/>
      <c r="AE49" s="355"/>
      <c r="AF49" s="355"/>
      <c r="AG49" s="355"/>
      <c r="AH49" s="355"/>
      <c r="AI49" s="355"/>
      <c r="AJ49" s="355"/>
      <c r="AK49" s="355"/>
      <c r="AL49" s="355"/>
      <c r="AM49" s="355"/>
      <c r="AN49" s="355"/>
      <c r="AO49" s="355"/>
      <c r="AP49" s="355"/>
      <c r="AQ49" s="355"/>
      <c r="AR49" s="355"/>
      <c r="AS49" s="355"/>
    </row>
    <row r="50" spans="1:45" s="37" customFormat="1" ht="25.35" hidden="1" customHeight="1">
      <c r="A50" s="330"/>
      <c r="B50" s="347"/>
      <c r="C50" s="348" t="s">
        <v>737</v>
      </c>
      <c r="D50" s="348"/>
      <c r="E50" s="348" t="s">
        <v>2619</v>
      </c>
      <c r="F50" s="348" t="s">
        <v>737</v>
      </c>
      <c r="G50" s="348">
        <v>830</v>
      </c>
      <c r="H50" s="348"/>
      <c r="I50" s="348"/>
      <c r="J50" s="348">
        <v>13</v>
      </c>
      <c r="K50" s="349">
        <v>26</v>
      </c>
      <c r="L50" s="350"/>
      <c r="M50" s="350"/>
      <c r="N50" s="348">
        <v>338</v>
      </c>
      <c r="O50" s="351"/>
      <c r="P50" s="349"/>
      <c r="Q50" s="350"/>
      <c r="R50" s="352"/>
      <c r="S50" s="353"/>
      <c r="T50" s="354">
        <v>2017</v>
      </c>
      <c r="U50" s="348"/>
      <c r="V50" s="354"/>
      <c r="W50" s="355"/>
      <c r="X50" s="355"/>
      <c r="Y50" s="355"/>
      <c r="Z50" s="355">
        <v>478</v>
      </c>
      <c r="AA50" s="355"/>
      <c r="AB50" s="355"/>
      <c r="AC50" s="355"/>
      <c r="AD50" s="355"/>
      <c r="AE50" s="355"/>
      <c r="AF50" s="355"/>
      <c r="AG50" s="355"/>
      <c r="AH50" s="355"/>
      <c r="AI50" s="355"/>
      <c r="AJ50" s="355"/>
      <c r="AK50" s="355"/>
      <c r="AL50" s="355"/>
      <c r="AM50" s="355"/>
      <c r="AN50" s="355"/>
      <c r="AO50" s="355"/>
      <c r="AP50" s="355"/>
      <c r="AQ50" s="355"/>
      <c r="AR50" s="355"/>
      <c r="AS50" s="355" t="s">
        <v>1552</v>
      </c>
    </row>
    <row r="51" spans="1:45" s="37" customFormat="1" ht="25.35" hidden="1" customHeight="1">
      <c r="A51" s="330"/>
      <c r="B51" s="347"/>
      <c r="C51" s="348" t="s">
        <v>607</v>
      </c>
      <c r="D51" s="348"/>
      <c r="E51" s="348" t="s">
        <v>1410</v>
      </c>
      <c r="F51" s="348" t="s">
        <v>2611</v>
      </c>
      <c r="G51" s="348">
        <v>4532</v>
      </c>
      <c r="H51" s="348"/>
      <c r="I51" s="348">
        <v>4532</v>
      </c>
      <c r="J51" s="348"/>
      <c r="K51" s="349"/>
      <c r="L51" s="350"/>
      <c r="M51" s="350"/>
      <c r="N51" s="348">
        <v>400</v>
      </c>
      <c r="O51" s="351"/>
      <c r="P51" s="349"/>
      <c r="Q51" s="350"/>
      <c r="R51" s="352"/>
      <c r="S51" s="1340"/>
      <c r="T51" s="1339">
        <v>2009</v>
      </c>
      <c r="U51" s="348"/>
      <c r="V51" s="1339"/>
      <c r="W51" s="355"/>
      <c r="X51" s="355"/>
      <c r="Y51" s="355"/>
      <c r="Z51" s="355">
        <v>1095</v>
      </c>
      <c r="AA51" s="355"/>
      <c r="AB51" s="355"/>
      <c r="AC51" s="355"/>
      <c r="AD51" s="355"/>
      <c r="AE51" s="355"/>
      <c r="AF51" s="355"/>
      <c r="AG51" s="355"/>
      <c r="AH51" s="355"/>
      <c r="AI51" s="355"/>
      <c r="AJ51" s="355"/>
      <c r="AK51" s="355"/>
      <c r="AL51" s="355"/>
      <c r="AM51" s="355"/>
      <c r="AN51" s="355"/>
      <c r="AO51" s="355"/>
      <c r="AP51" s="355"/>
      <c r="AQ51" s="355"/>
      <c r="AR51" s="355"/>
      <c r="AS51" s="355" t="s">
        <v>12802</v>
      </c>
    </row>
    <row r="52" spans="1:45" s="37" customFormat="1" ht="25.35" hidden="1" customHeight="1">
      <c r="A52" s="330"/>
      <c r="B52" s="347"/>
      <c r="C52" s="348" t="s">
        <v>749</v>
      </c>
      <c r="D52" s="348" t="s">
        <v>1409</v>
      </c>
      <c r="E52" s="348" t="s">
        <v>9007</v>
      </c>
      <c r="F52" s="348" t="s">
        <v>898</v>
      </c>
      <c r="G52" s="348">
        <v>3331</v>
      </c>
      <c r="H52" s="348">
        <v>160</v>
      </c>
      <c r="I52" s="348">
        <v>160</v>
      </c>
      <c r="J52" s="348"/>
      <c r="K52" s="349"/>
      <c r="L52" s="350"/>
      <c r="M52" s="350"/>
      <c r="N52" s="348">
        <v>1518</v>
      </c>
      <c r="O52" s="351"/>
      <c r="P52" s="349">
        <v>100</v>
      </c>
      <c r="Q52" s="350"/>
      <c r="R52" s="352"/>
      <c r="S52" s="1340"/>
      <c r="T52" s="1339">
        <v>2001</v>
      </c>
      <c r="U52" s="348" t="s">
        <v>1411</v>
      </c>
      <c r="V52" s="1339"/>
      <c r="W52" s="355"/>
      <c r="X52" s="355"/>
      <c r="Y52" s="355"/>
      <c r="Z52" s="355">
        <v>328</v>
      </c>
      <c r="AA52" s="355"/>
      <c r="AB52" s="355"/>
      <c r="AC52" s="355"/>
      <c r="AD52" s="355"/>
      <c r="AE52" s="355"/>
      <c r="AF52" s="355"/>
      <c r="AG52" s="355"/>
      <c r="AH52" s="355"/>
      <c r="AI52" s="355"/>
      <c r="AJ52" s="355"/>
      <c r="AK52" s="355"/>
      <c r="AL52" s="355"/>
      <c r="AM52" s="355"/>
      <c r="AN52" s="355"/>
      <c r="AO52" s="355"/>
      <c r="AP52" s="355"/>
      <c r="AQ52" s="355"/>
      <c r="AR52" s="355"/>
      <c r="AS52" s="355"/>
    </row>
    <row r="53" spans="1:45" s="37" customFormat="1" ht="25.35" hidden="1" customHeight="1">
      <c r="A53" s="330"/>
      <c r="B53" s="347"/>
      <c r="C53" s="343" t="s">
        <v>794</v>
      </c>
      <c r="D53" s="346"/>
      <c r="E53" s="344" t="s">
        <v>2619</v>
      </c>
      <c r="F53" s="343" t="s">
        <v>615</v>
      </c>
      <c r="G53" s="343">
        <v>11693</v>
      </c>
      <c r="H53" s="343">
        <v>195</v>
      </c>
      <c r="I53" s="343">
        <v>171</v>
      </c>
      <c r="J53" s="343">
        <v>21.5</v>
      </c>
      <c r="K53" s="343">
        <v>39.799999999999997</v>
      </c>
      <c r="L53" s="343"/>
      <c r="M53" s="343"/>
      <c r="N53" s="343">
        <v>855.7</v>
      </c>
      <c r="O53" s="346"/>
      <c r="P53" s="346"/>
      <c r="Q53" s="346"/>
      <c r="R53" s="346"/>
      <c r="S53" s="346"/>
      <c r="T53" s="356">
        <v>2013</v>
      </c>
      <c r="U53" s="346"/>
      <c r="V53" s="346"/>
      <c r="W53" s="346"/>
      <c r="X53" s="346"/>
      <c r="Y53" s="346"/>
      <c r="Z53" s="346">
        <v>5924</v>
      </c>
      <c r="AA53" s="346"/>
      <c r="AB53" s="346"/>
      <c r="AC53" s="346"/>
      <c r="AD53" s="346"/>
      <c r="AE53" s="346"/>
      <c r="AF53" s="346"/>
      <c r="AG53" s="346"/>
      <c r="AH53" s="346"/>
      <c r="AI53" s="346"/>
      <c r="AJ53" s="346"/>
      <c r="AK53" s="346"/>
      <c r="AL53" s="346"/>
      <c r="AM53" s="346"/>
      <c r="AN53" s="346"/>
      <c r="AO53" s="346"/>
      <c r="AP53" s="346"/>
      <c r="AQ53" s="346"/>
      <c r="AR53" s="346"/>
      <c r="AS53" s="346"/>
    </row>
    <row r="54" spans="1:45" s="37" customFormat="1" ht="25.35" hidden="1" customHeight="1">
      <c r="A54" s="330"/>
      <c r="B54" s="347"/>
      <c r="C54" s="675" t="s">
        <v>574</v>
      </c>
      <c r="D54" s="346"/>
      <c r="E54" s="344" t="s">
        <v>2619</v>
      </c>
      <c r="F54" s="675" t="s">
        <v>615</v>
      </c>
      <c r="G54" s="675">
        <v>4730</v>
      </c>
      <c r="H54" s="675"/>
      <c r="I54" s="675"/>
      <c r="J54" s="675">
        <v>29</v>
      </c>
      <c r="K54" s="675">
        <v>39.799999999999997</v>
      </c>
      <c r="L54" s="675"/>
      <c r="M54" s="675"/>
      <c r="N54" s="675">
        <v>4560</v>
      </c>
      <c r="O54" s="346"/>
      <c r="P54" s="346"/>
      <c r="Q54" s="346"/>
      <c r="R54" s="346"/>
      <c r="S54" s="346"/>
      <c r="T54" s="356">
        <v>2012</v>
      </c>
      <c r="U54" s="346"/>
      <c r="V54" s="346"/>
      <c r="W54" s="346"/>
      <c r="X54" s="346"/>
      <c r="Y54" s="346"/>
      <c r="Z54" s="346">
        <v>400</v>
      </c>
      <c r="AA54" s="346"/>
      <c r="AB54" s="346"/>
      <c r="AC54" s="346"/>
      <c r="AD54" s="346"/>
      <c r="AE54" s="346"/>
      <c r="AF54" s="346"/>
      <c r="AG54" s="346"/>
      <c r="AH54" s="346"/>
      <c r="AI54" s="346"/>
      <c r="AJ54" s="346"/>
      <c r="AK54" s="346"/>
      <c r="AL54" s="346"/>
      <c r="AM54" s="346"/>
      <c r="AN54" s="346"/>
      <c r="AO54" s="346"/>
      <c r="AP54" s="346"/>
      <c r="AQ54" s="346"/>
      <c r="AR54" s="346"/>
      <c r="AS54" s="346" t="s">
        <v>2620</v>
      </c>
    </row>
    <row r="55" spans="1:45" s="37" customFormat="1" ht="25.35" hidden="1" customHeight="1">
      <c r="A55" s="330"/>
      <c r="B55" s="347"/>
      <c r="C55" s="357" t="s">
        <v>574</v>
      </c>
      <c r="D55" s="357"/>
      <c r="E55" s="357" t="s">
        <v>2621</v>
      </c>
      <c r="F55" s="357" t="s">
        <v>615</v>
      </c>
      <c r="G55" s="357">
        <v>957</v>
      </c>
      <c r="H55" s="357"/>
      <c r="I55" s="357"/>
      <c r="J55" s="358">
        <v>28</v>
      </c>
      <c r="K55" s="359">
        <v>31</v>
      </c>
      <c r="L55" s="359"/>
      <c r="M55" s="359"/>
      <c r="N55" s="357">
        <v>863</v>
      </c>
      <c r="O55" s="358"/>
      <c r="P55" s="357"/>
      <c r="Q55" s="359"/>
      <c r="R55" s="360"/>
      <c r="S55" s="361"/>
      <c r="T55" s="356">
        <v>2012</v>
      </c>
      <c r="U55" s="357"/>
      <c r="V55" s="356"/>
      <c r="W55" s="346"/>
      <c r="X55" s="346"/>
      <c r="Y55" s="346"/>
      <c r="Z55" s="346">
        <v>65</v>
      </c>
      <c r="AA55" s="346"/>
      <c r="AB55" s="346"/>
      <c r="AC55" s="346"/>
      <c r="AD55" s="346"/>
      <c r="AE55" s="346"/>
      <c r="AF55" s="346"/>
      <c r="AG55" s="346"/>
      <c r="AH55" s="346"/>
      <c r="AI55" s="346"/>
      <c r="AJ55" s="346"/>
      <c r="AK55" s="346"/>
      <c r="AL55" s="346"/>
      <c r="AM55" s="346"/>
      <c r="AN55" s="346"/>
      <c r="AO55" s="346"/>
      <c r="AP55" s="346"/>
      <c r="AQ55" s="346"/>
      <c r="AR55" s="346"/>
      <c r="AS55" s="346" t="s">
        <v>719</v>
      </c>
    </row>
    <row r="56" spans="1:45" s="37" customFormat="1" ht="25.35" hidden="1" customHeight="1">
      <c r="A56" s="330"/>
      <c r="B56" s="347"/>
      <c r="C56" s="362" t="s">
        <v>607</v>
      </c>
      <c r="D56" s="362"/>
      <c r="E56" s="362" t="s">
        <v>2622</v>
      </c>
      <c r="F56" s="362" t="s">
        <v>752</v>
      </c>
      <c r="G56" s="362">
        <v>5220</v>
      </c>
      <c r="H56" s="362"/>
      <c r="I56" s="362"/>
      <c r="J56" s="362">
        <v>30</v>
      </c>
      <c r="K56" s="363">
        <v>43.5</v>
      </c>
      <c r="L56" s="364"/>
      <c r="M56" s="364"/>
      <c r="N56" s="362">
        <v>5220</v>
      </c>
      <c r="O56" s="362"/>
      <c r="P56" s="364"/>
      <c r="Q56" s="364"/>
      <c r="R56" s="365"/>
      <c r="S56" s="341"/>
      <c r="T56" s="356">
        <v>2006</v>
      </c>
      <c r="U56" s="362"/>
      <c r="V56" s="356"/>
      <c r="W56" s="346"/>
      <c r="X56" s="346"/>
      <c r="Y56" s="346"/>
      <c r="Z56" s="346"/>
      <c r="AA56" s="346"/>
      <c r="AB56" s="346"/>
      <c r="AC56" s="346"/>
      <c r="AD56" s="346"/>
      <c r="AE56" s="346"/>
      <c r="AF56" s="346"/>
      <c r="AG56" s="346"/>
      <c r="AH56" s="346"/>
      <c r="AI56" s="346"/>
      <c r="AJ56" s="346"/>
      <c r="AK56" s="346"/>
      <c r="AL56" s="346"/>
      <c r="AM56" s="346"/>
      <c r="AN56" s="346"/>
      <c r="AO56" s="346"/>
      <c r="AP56" s="346"/>
      <c r="AQ56" s="346"/>
      <c r="AR56" s="346"/>
      <c r="AS56" s="346" t="s">
        <v>2620</v>
      </c>
    </row>
    <row r="57" spans="1:45" s="37" customFormat="1" ht="25.35" hidden="1" customHeight="1">
      <c r="A57" s="330"/>
      <c r="B57" s="347"/>
      <c r="C57" s="362" t="s">
        <v>607</v>
      </c>
      <c r="D57" s="362"/>
      <c r="E57" s="362" t="s">
        <v>2623</v>
      </c>
      <c r="F57" s="362" t="s">
        <v>752</v>
      </c>
      <c r="G57" s="362">
        <v>2800</v>
      </c>
      <c r="H57" s="362"/>
      <c r="I57" s="362"/>
      <c r="J57" s="362">
        <v>20</v>
      </c>
      <c r="K57" s="363">
        <v>35</v>
      </c>
      <c r="L57" s="364"/>
      <c r="M57" s="364"/>
      <c r="N57" s="362">
        <v>2800</v>
      </c>
      <c r="O57" s="362"/>
      <c r="P57" s="364"/>
      <c r="Q57" s="364"/>
      <c r="R57" s="365"/>
      <c r="S57" s="341"/>
      <c r="T57" s="356">
        <v>2006</v>
      </c>
      <c r="U57" s="362"/>
      <c r="V57" s="356"/>
      <c r="W57" s="346"/>
      <c r="X57" s="346"/>
      <c r="Y57" s="346"/>
      <c r="Z57" s="346"/>
      <c r="AA57" s="346"/>
      <c r="AB57" s="346"/>
      <c r="AC57" s="346"/>
      <c r="AD57" s="346"/>
      <c r="AE57" s="346"/>
      <c r="AF57" s="346"/>
      <c r="AG57" s="346"/>
      <c r="AH57" s="346"/>
      <c r="AI57" s="346"/>
      <c r="AJ57" s="346"/>
      <c r="AK57" s="346"/>
      <c r="AL57" s="346"/>
      <c r="AM57" s="346"/>
      <c r="AN57" s="346"/>
      <c r="AO57" s="346"/>
      <c r="AP57" s="346"/>
      <c r="AQ57" s="346"/>
      <c r="AR57" s="346"/>
      <c r="AS57" s="346" t="s">
        <v>2620</v>
      </c>
    </row>
    <row r="58" spans="1:45" s="79" customFormat="1" ht="25.35" hidden="1" customHeight="1">
      <c r="A58" s="322"/>
      <c r="B58" s="347"/>
      <c r="C58" s="362" t="s">
        <v>760</v>
      </c>
      <c r="D58" s="362"/>
      <c r="E58" s="362" t="s">
        <v>2624</v>
      </c>
      <c r="F58" s="362" t="s">
        <v>752</v>
      </c>
      <c r="G58" s="362">
        <v>2136</v>
      </c>
      <c r="H58" s="362"/>
      <c r="I58" s="362"/>
      <c r="J58" s="362" t="s">
        <v>2625</v>
      </c>
      <c r="K58" s="363" t="s">
        <v>1987</v>
      </c>
      <c r="L58" s="364"/>
      <c r="M58" s="364"/>
      <c r="N58" s="362">
        <v>2136</v>
      </c>
      <c r="O58" s="362"/>
      <c r="P58" s="364"/>
      <c r="Q58" s="364"/>
      <c r="R58" s="365"/>
      <c r="S58" s="341"/>
      <c r="T58" s="356">
        <v>2006</v>
      </c>
      <c r="U58" s="362"/>
      <c r="V58" s="356"/>
      <c r="W58" s="346"/>
      <c r="X58" s="346"/>
      <c r="Y58" s="346"/>
      <c r="Z58" s="346"/>
      <c r="AA58" s="346"/>
      <c r="AB58" s="346"/>
      <c r="AC58" s="346"/>
      <c r="AD58" s="346"/>
      <c r="AE58" s="346"/>
      <c r="AF58" s="346"/>
      <c r="AG58" s="346"/>
      <c r="AH58" s="346"/>
      <c r="AI58" s="346"/>
      <c r="AJ58" s="346"/>
      <c r="AK58" s="346"/>
      <c r="AL58" s="346"/>
      <c r="AM58" s="346"/>
      <c r="AN58" s="346"/>
      <c r="AO58" s="346"/>
      <c r="AP58" s="346"/>
      <c r="AQ58" s="346"/>
      <c r="AR58" s="346"/>
      <c r="AS58" s="346" t="s">
        <v>12803</v>
      </c>
    </row>
    <row r="59" spans="1:45" s="156" customFormat="1" ht="25.35" hidden="1" customHeight="1">
      <c r="A59" s="366"/>
      <c r="B59" s="367"/>
      <c r="C59" s="355" t="s">
        <v>760</v>
      </c>
      <c r="D59" s="355"/>
      <c r="E59" s="355" t="s">
        <v>2128</v>
      </c>
      <c r="F59" s="355" t="s">
        <v>752</v>
      </c>
      <c r="G59" s="355">
        <v>3360</v>
      </c>
      <c r="H59" s="355"/>
      <c r="I59" s="355"/>
      <c r="J59" s="355" t="s">
        <v>2129</v>
      </c>
      <c r="K59" s="355" t="s">
        <v>2130</v>
      </c>
      <c r="L59" s="355"/>
      <c r="M59" s="355"/>
      <c r="N59" s="355">
        <v>3360</v>
      </c>
      <c r="O59" s="355"/>
      <c r="P59" s="355"/>
      <c r="Q59" s="355"/>
      <c r="R59" s="355"/>
      <c r="S59" s="355"/>
      <c r="T59" s="354">
        <v>2006</v>
      </c>
      <c r="U59" s="355"/>
      <c r="V59" s="355"/>
      <c r="W59" s="355"/>
      <c r="X59" s="355"/>
      <c r="Y59" s="355"/>
      <c r="Z59" s="355"/>
      <c r="AA59" s="355"/>
      <c r="AB59" s="355"/>
      <c r="AC59" s="355"/>
      <c r="AD59" s="355"/>
      <c r="AE59" s="355"/>
      <c r="AF59" s="355"/>
      <c r="AG59" s="355"/>
      <c r="AH59" s="355"/>
      <c r="AI59" s="355"/>
      <c r="AJ59" s="355"/>
      <c r="AK59" s="355"/>
      <c r="AL59" s="355"/>
      <c r="AM59" s="355"/>
      <c r="AN59" s="355"/>
      <c r="AO59" s="355"/>
      <c r="AP59" s="355"/>
      <c r="AQ59" s="355"/>
      <c r="AR59" s="355"/>
      <c r="AS59" s="355" t="s">
        <v>12804</v>
      </c>
    </row>
    <row r="60" spans="1:45" s="37" customFormat="1" ht="25.35" hidden="1" customHeight="1">
      <c r="A60" s="330"/>
      <c r="B60" s="368"/>
      <c r="C60" s="355" t="s">
        <v>760</v>
      </c>
      <c r="D60" s="355"/>
      <c r="E60" s="355" t="s">
        <v>2131</v>
      </c>
      <c r="F60" s="355" t="s">
        <v>752</v>
      </c>
      <c r="G60" s="355">
        <v>840</v>
      </c>
      <c r="H60" s="355"/>
      <c r="I60" s="355"/>
      <c r="J60" s="355">
        <v>24</v>
      </c>
      <c r="K60" s="355">
        <v>35</v>
      </c>
      <c r="L60" s="355"/>
      <c r="M60" s="355"/>
      <c r="N60" s="355">
        <v>840</v>
      </c>
      <c r="O60" s="355"/>
      <c r="P60" s="355"/>
      <c r="Q60" s="355"/>
      <c r="R60" s="355"/>
      <c r="S60" s="355"/>
      <c r="T60" s="354">
        <v>2006</v>
      </c>
      <c r="U60" s="355"/>
      <c r="V60" s="355"/>
      <c r="W60" s="355"/>
      <c r="X60" s="355"/>
      <c r="Y60" s="355"/>
      <c r="Z60" s="355"/>
      <c r="AA60" s="355"/>
      <c r="AB60" s="355"/>
      <c r="AC60" s="355"/>
      <c r="AD60" s="355"/>
      <c r="AE60" s="355"/>
      <c r="AF60" s="355"/>
      <c r="AG60" s="355"/>
      <c r="AH60" s="355"/>
      <c r="AI60" s="355"/>
      <c r="AJ60" s="355"/>
      <c r="AK60" s="355"/>
      <c r="AL60" s="355"/>
      <c r="AM60" s="355"/>
      <c r="AN60" s="355"/>
      <c r="AO60" s="355"/>
      <c r="AP60" s="355"/>
      <c r="AQ60" s="355"/>
      <c r="AR60" s="355"/>
      <c r="AS60" s="355"/>
    </row>
    <row r="61" spans="1:45" s="37" customFormat="1" ht="25.35" hidden="1" customHeight="1">
      <c r="A61" s="330"/>
      <c r="B61" s="369"/>
      <c r="C61" s="355" t="s">
        <v>760</v>
      </c>
      <c r="D61" s="355"/>
      <c r="E61" s="355" t="s">
        <v>2132</v>
      </c>
      <c r="F61" s="355" t="s">
        <v>752</v>
      </c>
      <c r="G61" s="355">
        <v>12000</v>
      </c>
      <c r="H61" s="355"/>
      <c r="I61" s="355"/>
      <c r="J61" s="355"/>
      <c r="K61" s="355"/>
      <c r="L61" s="355">
        <v>1</v>
      </c>
      <c r="M61" s="355" t="s">
        <v>2133</v>
      </c>
      <c r="N61" s="355">
        <v>12000</v>
      </c>
      <c r="O61" s="355"/>
      <c r="P61" s="355"/>
      <c r="Q61" s="355"/>
      <c r="R61" s="355"/>
      <c r="S61" s="355"/>
      <c r="T61" s="354">
        <v>2006</v>
      </c>
      <c r="U61" s="355"/>
      <c r="V61" s="355"/>
      <c r="W61" s="355"/>
      <c r="X61" s="355"/>
      <c r="Y61" s="355"/>
      <c r="Z61" s="355"/>
      <c r="AA61" s="355"/>
      <c r="AB61" s="355"/>
      <c r="AC61" s="355"/>
      <c r="AD61" s="355"/>
      <c r="AE61" s="355"/>
      <c r="AF61" s="355"/>
      <c r="AG61" s="355"/>
      <c r="AH61" s="355"/>
      <c r="AI61" s="355"/>
      <c r="AJ61" s="355"/>
      <c r="AK61" s="355"/>
      <c r="AL61" s="355"/>
      <c r="AM61" s="355"/>
      <c r="AN61" s="355"/>
      <c r="AO61" s="355"/>
      <c r="AP61" s="355"/>
      <c r="AQ61" s="355"/>
      <c r="AR61" s="355"/>
      <c r="AS61" s="355"/>
    </row>
    <row r="62" spans="1:45" s="156" customFormat="1" ht="25.35" hidden="1" customHeight="1">
      <c r="A62" s="366"/>
      <c r="B62" s="370"/>
      <c r="C62" s="355" t="s">
        <v>760</v>
      </c>
      <c r="D62" s="355"/>
      <c r="E62" s="355" t="s">
        <v>2134</v>
      </c>
      <c r="F62" s="355" t="s">
        <v>752</v>
      </c>
      <c r="G62" s="355">
        <v>9800</v>
      </c>
      <c r="H62" s="355"/>
      <c r="I62" s="355"/>
      <c r="J62" s="355"/>
      <c r="K62" s="355"/>
      <c r="L62" s="355"/>
      <c r="M62" s="355"/>
      <c r="N62" s="355">
        <v>9800</v>
      </c>
      <c r="O62" s="355"/>
      <c r="P62" s="355"/>
      <c r="Q62" s="355"/>
      <c r="R62" s="355"/>
      <c r="S62" s="355"/>
      <c r="T62" s="354">
        <v>2006</v>
      </c>
      <c r="U62" s="355"/>
      <c r="V62" s="355"/>
      <c r="W62" s="355"/>
      <c r="X62" s="355"/>
      <c r="Y62" s="355"/>
      <c r="Z62" s="355"/>
      <c r="AA62" s="355"/>
      <c r="AB62" s="355"/>
      <c r="AC62" s="355"/>
      <c r="AD62" s="355"/>
      <c r="AE62" s="355"/>
      <c r="AF62" s="355"/>
      <c r="AG62" s="355"/>
      <c r="AH62" s="355"/>
      <c r="AI62" s="355"/>
      <c r="AJ62" s="355"/>
      <c r="AK62" s="355"/>
      <c r="AL62" s="355"/>
      <c r="AM62" s="355"/>
      <c r="AN62" s="355"/>
      <c r="AO62" s="355"/>
      <c r="AP62" s="355"/>
      <c r="AQ62" s="355"/>
      <c r="AR62" s="355"/>
      <c r="AS62" s="355"/>
    </row>
    <row r="63" spans="1:45" s="156" customFormat="1" ht="25.35" hidden="1" customHeight="1">
      <c r="A63" s="366"/>
      <c r="B63" s="370"/>
      <c r="C63" s="355" t="s">
        <v>760</v>
      </c>
      <c r="D63" s="355"/>
      <c r="E63" s="355" t="s">
        <v>2626</v>
      </c>
      <c r="F63" s="355" t="s">
        <v>2627</v>
      </c>
      <c r="G63" s="355">
        <v>1221</v>
      </c>
      <c r="H63" s="355"/>
      <c r="I63" s="355"/>
      <c r="J63" s="355"/>
      <c r="K63" s="355"/>
      <c r="L63" s="355"/>
      <c r="M63" s="355"/>
      <c r="N63" s="355">
        <v>1221</v>
      </c>
      <c r="O63" s="355"/>
      <c r="P63" s="355"/>
      <c r="Q63" s="355"/>
      <c r="R63" s="355"/>
      <c r="S63" s="355"/>
      <c r="T63" s="354">
        <v>2016</v>
      </c>
      <c r="U63" s="355"/>
      <c r="V63" s="355"/>
      <c r="W63" s="355"/>
      <c r="X63" s="355"/>
      <c r="Y63" s="355"/>
      <c r="Z63" s="355"/>
      <c r="AA63" s="355"/>
      <c r="AB63" s="355"/>
      <c r="AC63" s="355"/>
      <c r="AD63" s="355"/>
      <c r="AE63" s="355"/>
      <c r="AF63" s="355"/>
      <c r="AG63" s="355"/>
      <c r="AH63" s="355"/>
      <c r="AI63" s="355"/>
      <c r="AJ63" s="355"/>
      <c r="AK63" s="355"/>
      <c r="AL63" s="355"/>
      <c r="AM63" s="355"/>
      <c r="AN63" s="355"/>
      <c r="AO63" s="355"/>
      <c r="AP63" s="355"/>
      <c r="AQ63" s="355"/>
      <c r="AR63" s="355"/>
      <c r="AS63" s="355" t="s">
        <v>719</v>
      </c>
    </row>
    <row r="64" spans="1:45" s="156" customFormat="1" ht="25.35" hidden="1" customHeight="1">
      <c r="A64" s="366"/>
      <c r="B64" s="370"/>
      <c r="C64" s="355" t="s">
        <v>760</v>
      </c>
      <c r="D64" s="355"/>
      <c r="E64" s="355" t="s">
        <v>2628</v>
      </c>
      <c r="F64" s="355" t="s">
        <v>752</v>
      </c>
      <c r="G64" s="355">
        <v>1260</v>
      </c>
      <c r="H64" s="355"/>
      <c r="I64" s="355"/>
      <c r="J64" s="355" t="s">
        <v>2129</v>
      </c>
      <c r="K64" s="355" t="s">
        <v>2130</v>
      </c>
      <c r="L64" s="355"/>
      <c r="M64" s="355"/>
      <c r="N64" s="355">
        <v>1260</v>
      </c>
      <c r="O64" s="355"/>
      <c r="P64" s="355"/>
      <c r="Q64" s="355"/>
      <c r="R64" s="355"/>
      <c r="S64" s="355"/>
      <c r="T64" s="354">
        <v>2006</v>
      </c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355"/>
      <c r="AP64" s="355"/>
      <c r="AQ64" s="355"/>
      <c r="AR64" s="355"/>
      <c r="AS64" s="355" t="s">
        <v>12804</v>
      </c>
    </row>
    <row r="65" spans="1:45" s="156" customFormat="1" ht="25.35" hidden="1" customHeight="1">
      <c r="A65" s="366"/>
      <c r="B65" s="370"/>
      <c r="C65" s="355" t="s">
        <v>721</v>
      </c>
      <c r="D65" s="355"/>
      <c r="E65" s="355" t="s">
        <v>12805</v>
      </c>
      <c r="F65" s="355" t="s">
        <v>752</v>
      </c>
      <c r="G65" s="355">
        <v>1216</v>
      </c>
      <c r="H65" s="355"/>
      <c r="I65" s="355"/>
      <c r="J65" s="355">
        <v>32</v>
      </c>
      <c r="K65" s="355">
        <v>19</v>
      </c>
      <c r="L65" s="355"/>
      <c r="M65" s="355"/>
      <c r="N65" s="355">
        <v>1216</v>
      </c>
      <c r="O65" s="355"/>
      <c r="P65" s="355"/>
      <c r="Q65" s="355"/>
      <c r="R65" s="355"/>
      <c r="S65" s="355"/>
      <c r="T65" s="354">
        <v>2006</v>
      </c>
      <c r="U65" s="355"/>
      <c r="V65" s="355"/>
      <c r="W65" s="355"/>
      <c r="X65" s="355"/>
      <c r="Y65" s="355"/>
      <c r="Z65" s="355"/>
      <c r="AA65" s="355"/>
      <c r="AB65" s="355"/>
      <c r="AC65" s="355"/>
      <c r="AD65" s="355"/>
      <c r="AE65" s="355"/>
      <c r="AF65" s="355"/>
      <c r="AG65" s="355"/>
      <c r="AH65" s="355"/>
      <c r="AI65" s="355"/>
      <c r="AJ65" s="355"/>
      <c r="AK65" s="355"/>
      <c r="AL65" s="355"/>
      <c r="AM65" s="355"/>
      <c r="AN65" s="355"/>
      <c r="AO65" s="355"/>
      <c r="AP65" s="355"/>
      <c r="AQ65" s="355"/>
      <c r="AR65" s="355"/>
      <c r="AS65" s="355" t="s">
        <v>719</v>
      </c>
    </row>
    <row r="66" spans="1:45" s="156" customFormat="1" ht="25.35" hidden="1" customHeight="1">
      <c r="A66" s="366"/>
      <c r="B66" s="370"/>
      <c r="C66" s="355" t="s">
        <v>721</v>
      </c>
      <c r="D66" s="355"/>
      <c r="E66" s="355" t="s">
        <v>2629</v>
      </c>
      <c r="F66" s="355" t="s">
        <v>752</v>
      </c>
      <c r="G66" s="355">
        <v>3360</v>
      </c>
      <c r="H66" s="355"/>
      <c r="I66" s="355"/>
      <c r="J66" s="355">
        <v>28</v>
      </c>
      <c r="K66" s="355">
        <v>15</v>
      </c>
      <c r="L66" s="355"/>
      <c r="M66" s="355"/>
      <c r="N66" s="355">
        <v>3360</v>
      </c>
      <c r="O66" s="355"/>
      <c r="P66" s="355"/>
      <c r="Q66" s="355"/>
      <c r="R66" s="355"/>
      <c r="S66" s="355"/>
      <c r="T66" s="354">
        <v>2006</v>
      </c>
      <c r="U66" s="355"/>
      <c r="V66" s="355"/>
      <c r="W66" s="355"/>
      <c r="X66" s="355"/>
      <c r="Y66" s="355"/>
      <c r="Z66" s="355"/>
      <c r="AA66" s="355"/>
      <c r="AB66" s="355"/>
      <c r="AC66" s="355"/>
      <c r="AD66" s="355"/>
      <c r="AE66" s="355"/>
      <c r="AF66" s="355"/>
      <c r="AG66" s="355"/>
      <c r="AH66" s="355"/>
      <c r="AI66" s="355"/>
      <c r="AJ66" s="355"/>
      <c r="AK66" s="355"/>
      <c r="AL66" s="355"/>
      <c r="AM66" s="355"/>
      <c r="AN66" s="355"/>
      <c r="AO66" s="355"/>
      <c r="AP66" s="355"/>
      <c r="AQ66" s="355"/>
      <c r="AR66" s="355"/>
      <c r="AS66" s="355" t="s">
        <v>2630</v>
      </c>
    </row>
    <row r="67" spans="1:45" s="37" customFormat="1" ht="24.6" hidden="1" customHeight="1">
      <c r="A67" s="330"/>
      <c r="B67" s="368"/>
      <c r="C67" s="355" t="s">
        <v>721</v>
      </c>
      <c r="D67" s="355"/>
      <c r="E67" s="355" t="s">
        <v>1988</v>
      </c>
      <c r="F67" s="355" t="s">
        <v>752</v>
      </c>
      <c r="G67" s="355">
        <v>1680</v>
      </c>
      <c r="H67" s="355"/>
      <c r="I67" s="355"/>
      <c r="J67" s="355">
        <v>35</v>
      </c>
      <c r="K67" s="355">
        <v>24</v>
      </c>
      <c r="L67" s="355"/>
      <c r="M67" s="355"/>
      <c r="N67" s="355">
        <v>1680</v>
      </c>
      <c r="O67" s="355"/>
      <c r="P67" s="355"/>
      <c r="Q67" s="355"/>
      <c r="R67" s="355"/>
      <c r="S67" s="355"/>
      <c r="T67" s="354">
        <v>2006</v>
      </c>
      <c r="U67" s="355"/>
      <c r="V67" s="355"/>
      <c r="W67" s="355"/>
      <c r="X67" s="355"/>
      <c r="Y67" s="355"/>
      <c r="Z67" s="355"/>
      <c r="AA67" s="355"/>
      <c r="AB67" s="355"/>
      <c r="AC67" s="355"/>
      <c r="AD67" s="355"/>
      <c r="AE67" s="355"/>
      <c r="AF67" s="355"/>
      <c r="AG67" s="355"/>
      <c r="AH67" s="355"/>
      <c r="AI67" s="355"/>
      <c r="AJ67" s="355"/>
      <c r="AK67" s="355"/>
      <c r="AL67" s="355"/>
      <c r="AM67" s="355"/>
      <c r="AN67" s="355"/>
      <c r="AO67" s="355"/>
      <c r="AP67" s="355"/>
      <c r="AQ67" s="355"/>
      <c r="AR67" s="355"/>
      <c r="AS67" s="355"/>
    </row>
    <row r="68" spans="1:45" s="37" customFormat="1" ht="24.95" hidden="1" customHeight="1">
      <c r="A68" s="330"/>
      <c r="B68" s="368"/>
      <c r="C68" s="355" t="s">
        <v>721</v>
      </c>
      <c r="D68" s="355"/>
      <c r="E68" s="355" t="s">
        <v>2135</v>
      </c>
      <c r="F68" s="355" t="s">
        <v>752</v>
      </c>
      <c r="G68" s="355">
        <v>234</v>
      </c>
      <c r="H68" s="355"/>
      <c r="I68" s="355"/>
      <c r="J68" s="355">
        <v>13</v>
      </c>
      <c r="K68" s="355">
        <v>6</v>
      </c>
      <c r="L68" s="355"/>
      <c r="M68" s="355"/>
      <c r="N68" s="355">
        <v>234</v>
      </c>
      <c r="O68" s="355"/>
      <c r="P68" s="355"/>
      <c r="Q68" s="355"/>
      <c r="R68" s="355"/>
      <c r="S68" s="355"/>
      <c r="T68" s="354">
        <v>2006</v>
      </c>
      <c r="U68" s="355"/>
      <c r="V68" s="355"/>
      <c r="W68" s="355"/>
      <c r="X68" s="355"/>
      <c r="Y68" s="355"/>
      <c r="Z68" s="355"/>
      <c r="AA68" s="355"/>
      <c r="AB68" s="355"/>
      <c r="AC68" s="355"/>
      <c r="AD68" s="355"/>
      <c r="AE68" s="355"/>
      <c r="AF68" s="355"/>
      <c r="AG68" s="355"/>
      <c r="AH68" s="355"/>
      <c r="AI68" s="355"/>
      <c r="AJ68" s="355"/>
      <c r="AK68" s="355"/>
      <c r="AL68" s="355"/>
      <c r="AM68" s="355"/>
      <c r="AN68" s="355"/>
      <c r="AO68" s="355"/>
      <c r="AP68" s="355"/>
      <c r="AQ68" s="355"/>
      <c r="AR68" s="355"/>
      <c r="AS68" s="355"/>
    </row>
    <row r="69" spans="1:45" s="37" customFormat="1" ht="24.95" hidden="1" customHeight="1">
      <c r="A69" s="330"/>
      <c r="B69" s="368"/>
      <c r="C69" s="355" t="s">
        <v>721</v>
      </c>
      <c r="D69" s="355"/>
      <c r="E69" s="355" t="s">
        <v>2136</v>
      </c>
      <c r="F69" s="355" t="s">
        <v>752</v>
      </c>
      <c r="G69" s="355">
        <v>1216</v>
      </c>
      <c r="H69" s="355"/>
      <c r="I69" s="355"/>
      <c r="J69" s="355">
        <v>32</v>
      </c>
      <c r="K69" s="355">
        <v>19</v>
      </c>
      <c r="L69" s="355"/>
      <c r="M69" s="355"/>
      <c r="N69" s="355">
        <v>1216</v>
      </c>
      <c r="O69" s="355"/>
      <c r="P69" s="355"/>
      <c r="Q69" s="355"/>
      <c r="R69" s="355"/>
      <c r="S69" s="355"/>
      <c r="T69" s="354">
        <v>2006</v>
      </c>
      <c r="U69" s="355"/>
      <c r="V69" s="355"/>
      <c r="W69" s="355"/>
      <c r="X69" s="355"/>
      <c r="Y69" s="355"/>
      <c r="Z69" s="355"/>
      <c r="AA69" s="355"/>
      <c r="AB69" s="355"/>
      <c r="AC69" s="355"/>
      <c r="AD69" s="355"/>
      <c r="AE69" s="355"/>
      <c r="AF69" s="355"/>
      <c r="AG69" s="355"/>
      <c r="AH69" s="355"/>
      <c r="AI69" s="355"/>
      <c r="AJ69" s="355"/>
      <c r="AK69" s="355"/>
      <c r="AL69" s="355"/>
      <c r="AM69" s="355"/>
      <c r="AN69" s="355"/>
      <c r="AO69" s="355"/>
      <c r="AP69" s="355"/>
      <c r="AQ69" s="355"/>
      <c r="AR69" s="355"/>
      <c r="AS69" s="355"/>
    </row>
    <row r="70" spans="1:45" s="156" customFormat="1" ht="24.95" hidden="1" customHeight="1">
      <c r="A70" s="366"/>
      <c r="B70" s="370"/>
      <c r="C70" s="355" t="s">
        <v>721</v>
      </c>
      <c r="D70" s="355"/>
      <c r="E70" s="355" t="s">
        <v>2137</v>
      </c>
      <c r="F70" s="355" t="s">
        <v>752</v>
      </c>
      <c r="G70" s="355">
        <v>1680</v>
      </c>
      <c r="H70" s="355"/>
      <c r="I70" s="355"/>
      <c r="J70" s="355">
        <v>35</v>
      </c>
      <c r="K70" s="355">
        <v>24</v>
      </c>
      <c r="L70" s="355"/>
      <c r="M70" s="355"/>
      <c r="N70" s="355">
        <v>1680</v>
      </c>
      <c r="O70" s="355"/>
      <c r="P70" s="355"/>
      <c r="Q70" s="355"/>
      <c r="R70" s="355"/>
      <c r="S70" s="355"/>
      <c r="T70" s="354">
        <v>2006</v>
      </c>
      <c r="U70" s="355"/>
      <c r="V70" s="355"/>
      <c r="W70" s="355"/>
      <c r="X70" s="355"/>
      <c r="Y70" s="355"/>
      <c r="Z70" s="355"/>
      <c r="AA70" s="355"/>
      <c r="AB70" s="355"/>
      <c r="AC70" s="355"/>
      <c r="AD70" s="355"/>
      <c r="AE70" s="355"/>
      <c r="AF70" s="355"/>
      <c r="AG70" s="355"/>
      <c r="AH70" s="355"/>
      <c r="AI70" s="355"/>
      <c r="AJ70" s="355"/>
      <c r="AK70" s="355"/>
      <c r="AL70" s="355"/>
      <c r="AM70" s="355"/>
      <c r="AN70" s="355"/>
      <c r="AO70" s="355"/>
      <c r="AP70" s="355"/>
      <c r="AQ70" s="355"/>
      <c r="AR70" s="355"/>
      <c r="AS70" s="355"/>
    </row>
    <row r="71" spans="1:45" s="156" customFormat="1" ht="24.95" hidden="1" customHeight="1">
      <c r="A71" s="366"/>
      <c r="B71" s="370"/>
      <c r="C71" s="355" t="s">
        <v>724</v>
      </c>
      <c r="D71" s="355"/>
      <c r="E71" s="355" t="s">
        <v>2632</v>
      </c>
      <c r="F71" s="355" t="s">
        <v>724</v>
      </c>
      <c r="G71" s="355">
        <v>3500</v>
      </c>
      <c r="H71" s="355"/>
      <c r="I71" s="355"/>
      <c r="J71" s="355">
        <v>48</v>
      </c>
      <c r="K71" s="355">
        <v>93</v>
      </c>
      <c r="L71" s="355"/>
      <c r="M71" s="355"/>
      <c r="N71" s="355">
        <v>3500</v>
      </c>
      <c r="O71" s="355"/>
      <c r="P71" s="355"/>
      <c r="Q71" s="355"/>
      <c r="R71" s="355"/>
      <c r="S71" s="355"/>
      <c r="T71" s="354">
        <v>2009</v>
      </c>
      <c r="U71" s="355"/>
      <c r="V71" s="355"/>
      <c r="W71" s="355"/>
      <c r="X71" s="355"/>
      <c r="Y71" s="355"/>
      <c r="Z71" s="355">
        <v>540</v>
      </c>
      <c r="AA71" s="355"/>
      <c r="AB71" s="355"/>
      <c r="AC71" s="355"/>
      <c r="AD71" s="355"/>
      <c r="AE71" s="355"/>
      <c r="AF71" s="355"/>
      <c r="AG71" s="355"/>
      <c r="AH71" s="355"/>
      <c r="AI71" s="355"/>
      <c r="AJ71" s="355"/>
      <c r="AK71" s="355"/>
      <c r="AL71" s="355"/>
      <c r="AM71" s="355"/>
      <c r="AN71" s="355"/>
      <c r="AO71" s="355"/>
      <c r="AP71" s="355"/>
      <c r="AQ71" s="355"/>
      <c r="AR71" s="355"/>
      <c r="AS71" s="355" t="s">
        <v>2633</v>
      </c>
    </row>
    <row r="72" spans="1:45" s="156" customFormat="1" ht="24.95" hidden="1" customHeight="1">
      <c r="A72" s="366"/>
      <c r="B72" s="370"/>
      <c r="C72" s="355" t="s">
        <v>724</v>
      </c>
      <c r="D72" s="355"/>
      <c r="E72" s="355" t="s">
        <v>2634</v>
      </c>
      <c r="F72" s="355" t="s">
        <v>724</v>
      </c>
      <c r="G72" s="355">
        <v>2000</v>
      </c>
      <c r="H72" s="355"/>
      <c r="I72" s="355"/>
      <c r="J72" s="355">
        <v>25</v>
      </c>
      <c r="K72" s="355">
        <v>53</v>
      </c>
      <c r="L72" s="355"/>
      <c r="M72" s="355"/>
      <c r="N72" s="355">
        <v>2000</v>
      </c>
      <c r="O72" s="355"/>
      <c r="P72" s="355"/>
      <c r="Q72" s="355"/>
      <c r="R72" s="355"/>
      <c r="S72" s="355"/>
      <c r="T72" s="354">
        <v>2011</v>
      </c>
      <c r="U72" s="355"/>
      <c r="V72" s="355"/>
      <c r="W72" s="355"/>
      <c r="X72" s="355"/>
      <c r="Y72" s="355"/>
      <c r="Z72" s="355">
        <v>540</v>
      </c>
      <c r="AA72" s="355"/>
      <c r="AB72" s="355"/>
      <c r="AC72" s="355"/>
      <c r="AD72" s="355"/>
      <c r="AE72" s="355"/>
      <c r="AF72" s="355"/>
      <c r="AG72" s="355"/>
      <c r="AH72" s="355"/>
      <c r="AI72" s="355"/>
      <c r="AJ72" s="355"/>
      <c r="AK72" s="355"/>
      <c r="AL72" s="355"/>
      <c r="AM72" s="355"/>
      <c r="AN72" s="355"/>
      <c r="AO72" s="355"/>
      <c r="AP72" s="355"/>
      <c r="AQ72" s="355"/>
      <c r="AR72" s="355"/>
      <c r="AS72" s="355" t="s">
        <v>719</v>
      </c>
    </row>
    <row r="73" spans="1:45" s="156" customFormat="1" ht="24.95" hidden="1" customHeight="1">
      <c r="A73" s="366"/>
      <c r="B73" s="370"/>
      <c r="C73" s="355" t="s">
        <v>724</v>
      </c>
      <c r="D73" s="355"/>
      <c r="E73" s="355" t="s">
        <v>2635</v>
      </c>
      <c r="F73" s="355" t="s">
        <v>724</v>
      </c>
      <c r="G73" s="355">
        <v>3496</v>
      </c>
      <c r="H73" s="355"/>
      <c r="I73" s="355"/>
      <c r="J73" s="355">
        <v>20</v>
      </c>
      <c r="K73" s="355">
        <v>100</v>
      </c>
      <c r="L73" s="355"/>
      <c r="M73" s="355"/>
      <c r="N73" s="355">
        <v>3496</v>
      </c>
      <c r="O73" s="355"/>
      <c r="P73" s="355"/>
      <c r="Q73" s="355"/>
      <c r="R73" s="355"/>
      <c r="S73" s="355"/>
      <c r="T73" s="354">
        <v>2016</v>
      </c>
      <c r="U73" s="355"/>
      <c r="V73" s="355"/>
      <c r="W73" s="355"/>
      <c r="X73" s="355"/>
      <c r="Y73" s="355"/>
      <c r="Z73" s="355">
        <v>540</v>
      </c>
      <c r="AA73" s="355"/>
      <c r="AB73" s="355"/>
      <c r="AC73" s="355"/>
      <c r="AD73" s="355"/>
      <c r="AE73" s="355"/>
      <c r="AF73" s="355"/>
      <c r="AG73" s="355"/>
      <c r="AH73" s="355"/>
      <c r="AI73" s="355"/>
      <c r="AJ73" s="355"/>
      <c r="AK73" s="355"/>
      <c r="AL73" s="355"/>
      <c r="AM73" s="355"/>
      <c r="AN73" s="355"/>
      <c r="AO73" s="355"/>
      <c r="AP73" s="355"/>
      <c r="AQ73" s="355"/>
      <c r="AR73" s="355"/>
      <c r="AS73" s="355" t="s">
        <v>1552</v>
      </c>
    </row>
    <row r="74" spans="1:45" s="156" customFormat="1" ht="24.95" hidden="1" customHeight="1">
      <c r="A74" s="366"/>
      <c r="B74" s="370"/>
      <c r="C74" s="355" t="s">
        <v>574</v>
      </c>
      <c r="D74" s="355"/>
      <c r="E74" s="355" t="s">
        <v>2636</v>
      </c>
      <c r="F74" s="355" t="s">
        <v>2637</v>
      </c>
      <c r="G74" s="355">
        <v>621</v>
      </c>
      <c r="H74" s="355"/>
      <c r="I74" s="355"/>
      <c r="J74" s="355">
        <v>10</v>
      </c>
      <c r="K74" s="355">
        <v>21</v>
      </c>
      <c r="L74" s="355"/>
      <c r="M74" s="355"/>
      <c r="N74" s="355">
        <v>212</v>
      </c>
      <c r="O74" s="355"/>
      <c r="P74" s="355"/>
      <c r="Q74" s="355"/>
      <c r="R74" s="355"/>
      <c r="S74" s="355"/>
      <c r="T74" s="354">
        <v>1997</v>
      </c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355"/>
      <c r="AP74" s="355"/>
      <c r="AQ74" s="355"/>
      <c r="AR74" s="355"/>
      <c r="AS74" s="355"/>
    </row>
    <row r="75" spans="1:45" s="156" customFormat="1" ht="24.95" hidden="1" customHeight="1">
      <c r="A75" s="366"/>
      <c r="B75" s="370"/>
      <c r="C75" s="355" t="s">
        <v>574</v>
      </c>
      <c r="D75" s="355"/>
      <c r="E75" s="355" t="s">
        <v>9957</v>
      </c>
      <c r="F75" s="355" t="s">
        <v>2637</v>
      </c>
      <c r="G75" s="355">
        <v>884.5</v>
      </c>
      <c r="H75" s="355"/>
      <c r="I75" s="355"/>
      <c r="J75" s="355">
        <v>37.799999999999997</v>
      </c>
      <c r="K75" s="355">
        <v>23.4</v>
      </c>
      <c r="L75" s="355"/>
      <c r="M75" s="355"/>
      <c r="N75" s="355">
        <v>884.5</v>
      </c>
      <c r="O75" s="355"/>
      <c r="P75" s="355"/>
      <c r="Q75" s="355"/>
      <c r="R75" s="355"/>
      <c r="S75" s="355"/>
      <c r="T75" s="354">
        <v>2007</v>
      </c>
      <c r="U75" s="355"/>
      <c r="V75" s="355"/>
      <c r="W75" s="355"/>
      <c r="X75" s="355"/>
      <c r="Y75" s="355"/>
      <c r="Z75" s="355"/>
      <c r="AA75" s="355"/>
      <c r="AB75" s="355"/>
      <c r="AC75" s="355"/>
      <c r="AD75" s="355"/>
      <c r="AE75" s="355"/>
      <c r="AF75" s="355"/>
      <c r="AG75" s="355"/>
      <c r="AH75" s="355"/>
      <c r="AI75" s="355"/>
      <c r="AJ75" s="355"/>
      <c r="AK75" s="355"/>
      <c r="AL75" s="355"/>
      <c r="AM75" s="355"/>
      <c r="AN75" s="355"/>
      <c r="AO75" s="355"/>
      <c r="AP75" s="355"/>
      <c r="AQ75" s="355"/>
      <c r="AR75" s="355"/>
      <c r="AS75" s="355" t="s">
        <v>1552</v>
      </c>
    </row>
    <row r="76" spans="1:45" s="156" customFormat="1" ht="24.95" hidden="1" customHeight="1">
      <c r="A76" s="366"/>
      <c r="B76" s="370"/>
      <c r="C76" s="355" t="s">
        <v>574</v>
      </c>
      <c r="D76" s="355"/>
      <c r="E76" s="355" t="s">
        <v>9958</v>
      </c>
      <c r="F76" s="355" t="s">
        <v>2637</v>
      </c>
      <c r="G76" s="355">
        <v>1045</v>
      </c>
      <c r="H76" s="355"/>
      <c r="I76" s="355"/>
      <c r="J76" s="355">
        <v>15</v>
      </c>
      <c r="K76" s="355">
        <v>28</v>
      </c>
      <c r="L76" s="355"/>
      <c r="M76" s="355"/>
      <c r="N76" s="355">
        <v>420</v>
      </c>
      <c r="O76" s="355"/>
      <c r="P76" s="355"/>
      <c r="Q76" s="355"/>
      <c r="R76" s="355"/>
      <c r="S76" s="355"/>
      <c r="T76" s="354">
        <v>1997</v>
      </c>
      <c r="U76" s="355"/>
      <c r="V76" s="355"/>
      <c r="W76" s="355"/>
      <c r="X76" s="355"/>
      <c r="Y76" s="355"/>
      <c r="Z76" s="355"/>
      <c r="AA76" s="355"/>
      <c r="AB76" s="355"/>
      <c r="AC76" s="355"/>
      <c r="AD76" s="355"/>
      <c r="AE76" s="355"/>
      <c r="AF76" s="355"/>
      <c r="AG76" s="355"/>
      <c r="AH76" s="355"/>
      <c r="AI76" s="355"/>
      <c r="AJ76" s="355"/>
      <c r="AK76" s="355"/>
      <c r="AL76" s="355"/>
      <c r="AM76" s="355"/>
      <c r="AN76" s="355"/>
      <c r="AO76" s="355"/>
      <c r="AP76" s="355"/>
      <c r="AQ76" s="355"/>
      <c r="AR76" s="355"/>
      <c r="AS76" s="355" t="s">
        <v>1552</v>
      </c>
    </row>
    <row r="77" spans="1:45" s="156" customFormat="1" ht="24.95" hidden="1" customHeight="1">
      <c r="A77" s="366"/>
      <c r="B77" s="370"/>
      <c r="C77" s="355" t="s">
        <v>574</v>
      </c>
      <c r="D77" s="355"/>
      <c r="E77" s="355" t="s">
        <v>9959</v>
      </c>
      <c r="F77" s="355" t="s">
        <v>2637</v>
      </c>
      <c r="G77" s="355">
        <v>2080</v>
      </c>
      <c r="H77" s="355"/>
      <c r="I77" s="355"/>
      <c r="J77" s="355"/>
      <c r="K77" s="355"/>
      <c r="L77" s="355"/>
      <c r="M77" s="355"/>
      <c r="N77" s="355">
        <v>2080</v>
      </c>
      <c r="O77" s="355"/>
      <c r="P77" s="355"/>
      <c r="Q77" s="355"/>
      <c r="R77" s="355"/>
      <c r="S77" s="355"/>
      <c r="T77" s="354">
        <v>2017</v>
      </c>
      <c r="U77" s="355"/>
      <c r="V77" s="355"/>
      <c r="W77" s="355"/>
      <c r="X77" s="355"/>
      <c r="Y77" s="355"/>
      <c r="Z77" s="355"/>
      <c r="AA77" s="355"/>
      <c r="AB77" s="355"/>
      <c r="AC77" s="355"/>
      <c r="AD77" s="355"/>
      <c r="AE77" s="355"/>
      <c r="AF77" s="355"/>
      <c r="AG77" s="355"/>
      <c r="AH77" s="355"/>
      <c r="AI77" s="355"/>
      <c r="AJ77" s="355"/>
      <c r="AK77" s="355"/>
      <c r="AL77" s="355"/>
      <c r="AM77" s="355"/>
      <c r="AN77" s="355"/>
      <c r="AO77" s="355"/>
      <c r="AP77" s="355"/>
      <c r="AQ77" s="355"/>
      <c r="AR77" s="355"/>
      <c r="AS77" s="355" t="s">
        <v>1552</v>
      </c>
    </row>
    <row r="78" spans="1:45" s="156" customFormat="1" ht="24.95" hidden="1" customHeight="1">
      <c r="A78" s="366"/>
      <c r="B78" s="370"/>
      <c r="C78" s="355" t="s">
        <v>721</v>
      </c>
      <c r="D78" s="355"/>
      <c r="E78" s="355" t="s">
        <v>12806</v>
      </c>
      <c r="F78" s="355" t="s">
        <v>12807</v>
      </c>
      <c r="G78" s="355">
        <v>352</v>
      </c>
      <c r="H78" s="355"/>
      <c r="I78" s="355"/>
      <c r="J78" s="355">
        <v>17</v>
      </c>
      <c r="K78" s="355">
        <v>23</v>
      </c>
      <c r="L78" s="355"/>
      <c r="M78" s="355"/>
      <c r="N78" s="355">
        <v>380</v>
      </c>
      <c r="O78" s="355"/>
      <c r="P78" s="355"/>
      <c r="Q78" s="355"/>
      <c r="R78" s="355"/>
      <c r="S78" s="355"/>
      <c r="T78" s="354">
        <v>2003</v>
      </c>
      <c r="U78" s="355"/>
      <c r="V78" s="355"/>
      <c r="W78" s="355"/>
      <c r="X78" s="355"/>
      <c r="Y78" s="355"/>
      <c r="Z78" s="355"/>
      <c r="AA78" s="355"/>
      <c r="AB78" s="355"/>
      <c r="AC78" s="355"/>
      <c r="AD78" s="355"/>
      <c r="AE78" s="355"/>
      <c r="AF78" s="355"/>
      <c r="AG78" s="355"/>
      <c r="AH78" s="355"/>
      <c r="AI78" s="355"/>
      <c r="AJ78" s="355"/>
      <c r="AK78" s="355"/>
      <c r="AL78" s="355"/>
      <c r="AM78" s="355"/>
      <c r="AN78" s="355"/>
      <c r="AO78" s="355"/>
      <c r="AP78" s="355"/>
      <c r="AQ78" s="355"/>
      <c r="AR78" s="355"/>
      <c r="AS78" s="355" t="s">
        <v>1552</v>
      </c>
    </row>
    <row r="79" spans="1:45" s="156" customFormat="1" ht="24.95" hidden="1" customHeight="1">
      <c r="A79" s="366"/>
      <c r="B79" s="370"/>
      <c r="C79" s="355" t="s">
        <v>721</v>
      </c>
      <c r="D79" s="355"/>
      <c r="E79" s="355" t="s">
        <v>9960</v>
      </c>
      <c r="F79" s="355" t="s">
        <v>9961</v>
      </c>
      <c r="G79" s="355">
        <v>314</v>
      </c>
      <c r="H79" s="355"/>
      <c r="I79" s="355"/>
      <c r="J79" s="355">
        <v>14</v>
      </c>
      <c r="K79" s="355">
        <v>22</v>
      </c>
      <c r="L79" s="355"/>
      <c r="M79" s="355"/>
      <c r="N79" s="355">
        <v>314</v>
      </c>
      <c r="O79" s="355"/>
      <c r="P79" s="355"/>
      <c r="Q79" s="355"/>
      <c r="R79" s="355"/>
      <c r="S79" s="355"/>
      <c r="T79" s="354">
        <v>2009</v>
      </c>
      <c r="U79" s="355"/>
      <c r="V79" s="355"/>
      <c r="W79" s="355"/>
      <c r="X79" s="355"/>
      <c r="Y79" s="355"/>
      <c r="Z79" s="355"/>
      <c r="AA79" s="355"/>
      <c r="AB79" s="355"/>
      <c r="AC79" s="355"/>
      <c r="AD79" s="355"/>
      <c r="AE79" s="355"/>
      <c r="AF79" s="355"/>
      <c r="AG79" s="355"/>
      <c r="AH79" s="355"/>
      <c r="AI79" s="355"/>
      <c r="AJ79" s="355"/>
      <c r="AK79" s="355"/>
      <c r="AL79" s="355"/>
      <c r="AM79" s="355"/>
      <c r="AN79" s="355"/>
      <c r="AO79" s="355"/>
      <c r="AP79" s="355"/>
      <c r="AQ79" s="355"/>
      <c r="AR79" s="355"/>
      <c r="AS79" s="355"/>
    </row>
    <row r="80" spans="1:45" s="156" customFormat="1" ht="24.95" hidden="1" customHeight="1">
      <c r="A80" s="366"/>
      <c r="B80" s="370"/>
      <c r="C80" s="362" t="s">
        <v>778</v>
      </c>
      <c r="D80" s="371"/>
      <c r="E80" s="348" t="s">
        <v>9962</v>
      </c>
      <c r="F80" s="348" t="s">
        <v>9963</v>
      </c>
      <c r="G80" s="372">
        <v>420</v>
      </c>
      <c r="H80" s="362"/>
      <c r="I80" s="373"/>
      <c r="J80" s="374">
        <v>28</v>
      </c>
      <c r="K80" s="375">
        <v>15</v>
      </c>
      <c r="L80" s="376"/>
      <c r="M80" s="376"/>
      <c r="N80" s="362">
        <v>420</v>
      </c>
      <c r="O80" s="377"/>
      <c r="P80" s="376"/>
      <c r="Q80" s="376"/>
      <c r="R80" s="378"/>
      <c r="S80" s="341"/>
      <c r="T80" s="354">
        <v>2006</v>
      </c>
      <c r="U80" s="371"/>
      <c r="V80" s="379"/>
      <c r="W80" s="380"/>
      <c r="X80" s="380"/>
      <c r="Y80" s="380"/>
      <c r="Z80" s="346"/>
      <c r="AA80" s="380"/>
      <c r="AB80" s="380"/>
      <c r="AC80" s="380"/>
      <c r="AD80" s="380"/>
      <c r="AE80" s="380"/>
      <c r="AF80" s="380"/>
      <c r="AG80" s="380"/>
      <c r="AH80" s="380"/>
      <c r="AI80" s="380"/>
      <c r="AJ80" s="380"/>
      <c r="AK80" s="380"/>
      <c r="AL80" s="380"/>
      <c r="AM80" s="380"/>
      <c r="AN80" s="380"/>
      <c r="AO80" s="380"/>
      <c r="AP80" s="380"/>
      <c r="AQ80" s="380"/>
      <c r="AR80" s="380"/>
      <c r="AS80" s="346" t="s">
        <v>1552</v>
      </c>
    </row>
    <row r="81" spans="1:45" s="156" customFormat="1" ht="24.95" hidden="1" customHeight="1">
      <c r="A81" s="366"/>
      <c r="B81" s="370"/>
      <c r="C81" s="362" t="s">
        <v>778</v>
      </c>
      <c r="D81" s="371"/>
      <c r="E81" s="348" t="s">
        <v>9964</v>
      </c>
      <c r="F81" s="348" t="s">
        <v>9963</v>
      </c>
      <c r="G81" s="372">
        <v>87</v>
      </c>
      <c r="H81" s="362"/>
      <c r="I81" s="373"/>
      <c r="J81" s="381">
        <v>13</v>
      </c>
      <c r="K81" s="382">
        <v>6</v>
      </c>
      <c r="L81" s="376"/>
      <c r="M81" s="376"/>
      <c r="N81" s="362">
        <v>87</v>
      </c>
      <c r="O81" s="377"/>
      <c r="P81" s="376"/>
      <c r="Q81" s="376"/>
      <c r="R81" s="378"/>
      <c r="S81" s="341"/>
      <c r="T81" s="354">
        <v>2006</v>
      </c>
      <c r="U81" s="371"/>
      <c r="V81" s="379"/>
      <c r="W81" s="380"/>
      <c r="X81" s="380"/>
      <c r="Y81" s="380"/>
      <c r="Z81" s="346"/>
      <c r="AA81" s="380"/>
      <c r="AB81" s="380"/>
      <c r="AC81" s="380"/>
      <c r="AD81" s="380"/>
      <c r="AE81" s="380"/>
      <c r="AF81" s="380"/>
      <c r="AG81" s="380"/>
      <c r="AH81" s="380"/>
      <c r="AI81" s="380"/>
      <c r="AJ81" s="380"/>
      <c r="AK81" s="380"/>
      <c r="AL81" s="380"/>
      <c r="AM81" s="380"/>
      <c r="AN81" s="380"/>
      <c r="AO81" s="380"/>
      <c r="AP81" s="380"/>
      <c r="AQ81" s="380"/>
      <c r="AR81" s="380"/>
      <c r="AS81" s="346" t="s">
        <v>1552</v>
      </c>
    </row>
    <row r="82" spans="1:45" s="156" customFormat="1" ht="24.95" hidden="1" customHeight="1">
      <c r="A82" s="366"/>
      <c r="B82" s="370"/>
      <c r="C82" s="362" t="s">
        <v>773</v>
      </c>
      <c r="D82" s="371"/>
      <c r="E82" s="331" t="s">
        <v>9965</v>
      </c>
      <c r="F82" s="348" t="s">
        <v>9966</v>
      </c>
      <c r="G82" s="372">
        <v>350</v>
      </c>
      <c r="H82" s="362"/>
      <c r="I82" s="373"/>
      <c r="J82" s="374">
        <v>6</v>
      </c>
      <c r="K82" s="375">
        <v>16</v>
      </c>
      <c r="L82" s="376"/>
      <c r="M82" s="376"/>
      <c r="N82" s="362">
        <v>192</v>
      </c>
      <c r="O82" s="377"/>
      <c r="P82" s="376"/>
      <c r="Q82" s="376"/>
      <c r="R82" s="378"/>
      <c r="S82" s="341"/>
      <c r="T82" s="354">
        <v>2010</v>
      </c>
      <c r="U82" s="371"/>
      <c r="V82" s="379"/>
      <c r="W82" s="380"/>
      <c r="X82" s="380"/>
      <c r="Y82" s="380"/>
      <c r="Z82" s="346"/>
      <c r="AA82" s="380"/>
      <c r="AB82" s="380"/>
      <c r="AC82" s="380"/>
      <c r="AD82" s="380"/>
      <c r="AE82" s="380"/>
      <c r="AF82" s="380"/>
      <c r="AG82" s="380"/>
      <c r="AH82" s="380"/>
      <c r="AI82" s="380"/>
      <c r="AJ82" s="380"/>
      <c r="AK82" s="380"/>
      <c r="AL82" s="380"/>
      <c r="AM82" s="380"/>
      <c r="AN82" s="380"/>
      <c r="AO82" s="380"/>
      <c r="AP82" s="380"/>
      <c r="AQ82" s="380"/>
      <c r="AR82" s="380"/>
      <c r="AS82" s="346"/>
    </row>
    <row r="83" spans="1:45" s="156" customFormat="1" ht="24.95" hidden="1" customHeight="1">
      <c r="A83" s="366"/>
      <c r="B83" s="370"/>
      <c r="C83" s="167" t="s">
        <v>773</v>
      </c>
      <c r="D83" s="383"/>
      <c r="E83" s="167" t="s">
        <v>9967</v>
      </c>
      <c r="F83" s="355" t="s">
        <v>9966</v>
      </c>
      <c r="G83" s="372">
        <v>1560</v>
      </c>
      <c r="H83" s="167"/>
      <c r="I83" s="372"/>
      <c r="J83" s="384">
        <v>31</v>
      </c>
      <c r="K83" s="384">
        <v>50</v>
      </c>
      <c r="L83" s="167"/>
      <c r="M83" s="167"/>
      <c r="N83" s="167">
        <v>1550</v>
      </c>
      <c r="O83" s="167"/>
      <c r="P83" s="167"/>
      <c r="Q83" s="167"/>
      <c r="R83" s="383"/>
      <c r="S83" s="167"/>
      <c r="T83" s="170">
        <v>2010</v>
      </c>
      <c r="U83" s="383"/>
      <c r="V83" s="383"/>
      <c r="W83" s="383"/>
      <c r="X83" s="383"/>
      <c r="Y83" s="383"/>
      <c r="Z83" s="167"/>
      <c r="AA83" s="383"/>
      <c r="AB83" s="383"/>
      <c r="AC83" s="383"/>
      <c r="AD83" s="383"/>
      <c r="AE83" s="383"/>
      <c r="AF83" s="383"/>
      <c r="AG83" s="383"/>
      <c r="AH83" s="383"/>
      <c r="AI83" s="383"/>
      <c r="AJ83" s="383"/>
      <c r="AK83" s="383"/>
      <c r="AL83" s="383"/>
      <c r="AM83" s="383"/>
      <c r="AN83" s="383"/>
      <c r="AO83" s="383"/>
      <c r="AP83" s="383"/>
      <c r="AQ83" s="383"/>
      <c r="AR83" s="383"/>
      <c r="AS83" s="167"/>
    </row>
    <row r="84" spans="1:45" s="156" customFormat="1" ht="24.95" hidden="1" customHeight="1">
      <c r="A84" s="366"/>
      <c r="B84" s="370"/>
      <c r="C84" s="167" t="s">
        <v>778</v>
      </c>
      <c r="D84" s="383"/>
      <c r="E84" s="355" t="s">
        <v>15305</v>
      </c>
      <c r="F84" s="355" t="s">
        <v>9968</v>
      </c>
      <c r="G84" s="372">
        <v>2535</v>
      </c>
      <c r="H84" s="167"/>
      <c r="I84" s="372"/>
      <c r="J84" s="384">
        <v>39</v>
      </c>
      <c r="K84" s="384">
        <v>65</v>
      </c>
      <c r="L84" s="167"/>
      <c r="M84" s="167"/>
      <c r="N84" s="167">
        <v>2535</v>
      </c>
      <c r="O84" s="167"/>
      <c r="P84" s="167"/>
      <c r="Q84" s="167"/>
      <c r="R84" s="383"/>
      <c r="S84" s="167"/>
      <c r="T84" s="170">
        <v>2008</v>
      </c>
      <c r="U84" s="383"/>
      <c r="V84" s="383"/>
      <c r="W84" s="383"/>
      <c r="X84" s="383"/>
      <c r="Y84" s="383"/>
      <c r="Z84" s="167"/>
      <c r="AA84" s="383"/>
      <c r="AB84" s="383"/>
      <c r="AC84" s="383"/>
      <c r="AD84" s="383"/>
      <c r="AE84" s="383"/>
      <c r="AF84" s="383"/>
      <c r="AG84" s="383"/>
      <c r="AH84" s="383"/>
      <c r="AI84" s="383"/>
      <c r="AJ84" s="383"/>
      <c r="AK84" s="383"/>
      <c r="AL84" s="383"/>
      <c r="AM84" s="383"/>
      <c r="AN84" s="383"/>
      <c r="AO84" s="383"/>
      <c r="AP84" s="383"/>
      <c r="AQ84" s="383"/>
      <c r="AR84" s="383"/>
      <c r="AS84" s="167"/>
    </row>
    <row r="85" spans="1:45" s="156" customFormat="1" ht="24.95" hidden="1" customHeight="1">
      <c r="A85" s="366"/>
      <c r="B85" s="370"/>
      <c r="C85" s="167" t="s">
        <v>567</v>
      </c>
      <c r="D85" s="383"/>
      <c r="E85" s="355" t="s">
        <v>9969</v>
      </c>
      <c r="F85" s="355" t="s">
        <v>9970</v>
      </c>
      <c r="G85" s="372">
        <v>1960</v>
      </c>
      <c r="H85" s="167"/>
      <c r="I85" s="372"/>
      <c r="J85" s="384">
        <v>28</v>
      </c>
      <c r="K85" s="384">
        <v>70</v>
      </c>
      <c r="L85" s="167"/>
      <c r="M85" s="167"/>
      <c r="N85" s="167">
        <v>1960</v>
      </c>
      <c r="O85" s="167"/>
      <c r="P85" s="167"/>
      <c r="Q85" s="167"/>
      <c r="R85" s="383"/>
      <c r="S85" s="167"/>
      <c r="T85" s="170">
        <v>2005</v>
      </c>
      <c r="U85" s="383"/>
      <c r="V85" s="383"/>
      <c r="W85" s="383"/>
      <c r="X85" s="383"/>
      <c r="Y85" s="383"/>
      <c r="Z85" s="167"/>
      <c r="AA85" s="383"/>
      <c r="AB85" s="383"/>
      <c r="AC85" s="383"/>
      <c r="AD85" s="383"/>
      <c r="AE85" s="383"/>
      <c r="AF85" s="383"/>
      <c r="AG85" s="383"/>
      <c r="AH85" s="383"/>
      <c r="AI85" s="383"/>
      <c r="AJ85" s="383"/>
      <c r="AK85" s="383"/>
      <c r="AL85" s="383"/>
      <c r="AM85" s="383"/>
      <c r="AN85" s="383"/>
      <c r="AO85" s="383"/>
      <c r="AP85" s="383"/>
      <c r="AQ85" s="383"/>
      <c r="AR85" s="383"/>
      <c r="AS85" s="167"/>
    </row>
    <row r="86" spans="1:45" s="156" customFormat="1" ht="24.95" hidden="1" customHeight="1">
      <c r="A86" s="366"/>
      <c r="B86" s="370"/>
      <c r="C86" s="167" t="s">
        <v>567</v>
      </c>
      <c r="D86" s="383"/>
      <c r="E86" s="167" t="s">
        <v>9971</v>
      </c>
      <c r="F86" s="167" t="s">
        <v>9970</v>
      </c>
      <c r="G86" s="372">
        <v>800</v>
      </c>
      <c r="H86" s="385"/>
      <c r="I86" s="372"/>
      <c r="J86" s="384">
        <v>18</v>
      </c>
      <c r="K86" s="384">
        <v>25</v>
      </c>
      <c r="L86" s="167"/>
      <c r="M86" s="167"/>
      <c r="N86" s="167">
        <v>450</v>
      </c>
      <c r="O86" s="385"/>
      <c r="P86" s="385"/>
      <c r="Q86" s="385"/>
      <c r="R86" s="383"/>
      <c r="S86" s="385"/>
      <c r="T86" s="170">
        <v>2017</v>
      </c>
      <c r="U86" s="383"/>
      <c r="V86" s="383"/>
      <c r="W86" s="383"/>
      <c r="X86" s="383"/>
      <c r="Y86" s="383"/>
      <c r="Z86" s="385"/>
      <c r="AA86" s="383"/>
      <c r="AB86" s="383"/>
      <c r="AC86" s="383"/>
      <c r="AD86" s="383"/>
      <c r="AE86" s="383"/>
      <c r="AF86" s="383"/>
      <c r="AG86" s="383"/>
      <c r="AH86" s="383"/>
      <c r="AI86" s="383"/>
      <c r="AJ86" s="383"/>
      <c r="AK86" s="383"/>
      <c r="AL86" s="383"/>
      <c r="AM86" s="383"/>
      <c r="AN86" s="383"/>
      <c r="AO86" s="383"/>
      <c r="AP86" s="383"/>
      <c r="AQ86" s="383"/>
      <c r="AR86" s="383"/>
      <c r="AS86" s="385"/>
    </row>
    <row r="87" spans="1:45" s="156" customFormat="1" ht="24.95" hidden="1" customHeight="1">
      <c r="A87" s="366"/>
      <c r="B87" s="370"/>
      <c r="C87" s="167" t="s">
        <v>567</v>
      </c>
      <c r="D87" s="383"/>
      <c r="E87" s="167" t="s">
        <v>9972</v>
      </c>
      <c r="F87" s="167" t="s">
        <v>9970</v>
      </c>
      <c r="G87" s="372">
        <v>1653</v>
      </c>
      <c r="H87" s="385"/>
      <c r="I87" s="372"/>
      <c r="J87" s="384">
        <v>29</v>
      </c>
      <c r="K87" s="384">
        <v>57</v>
      </c>
      <c r="L87" s="167"/>
      <c r="M87" s="167"/>
      <c r="N87" s="167">
        <v>1653</v>
      </c>
      <c r="O87" s="385"/>
      <c r="P87" s="385"/>
      <c r="Q87" s="385"/>
      <c r="R87" s="383"/>
      <c r="S87" s="385"/>
      <c r="T87" s="170">
        <v>2005</v>
      </c>
      <c r="U87" s="383"/>
      <c r="V87" s="383"/>
      <c r="W87" s="383"/>
      <c r="X87" s="383"/>
      <c r="Y87" s="383"/>
      <c r="Z87" s="385"/>
      <c r="AA87" s="383"/>
      <c r="AB87" s="383"/>
      <c r="AC87" s="383"/>
      <c r="AD87" s="383"/>
      <c r="AE87" s="383"/>
      <c r="AF87" s="383"/>
      <c r="AG87" s="383"/>
      <c r="AH87" s="383"/>
      <c r="AI87" s="383"/>
      <c r="AJ87" s="383"/>
      <c r="AK87" s="383"/>
      <c r="AL87" s="383"/>
      <c r="AM87" s="383"/>
      <c r="AN87" s="383"/>
      <c r="AO87" s="383"/>
      <c r="AP87" s="383"/>
      <c r="AQ87" s="383"/>
      <c r="AR87" s="383"/>
      <c r="AS87" s="385"/>
    </row>
    <row r="88" spans="1:45" s="156" customFormat="1" ht="24.95" hidden="1" customHeight="1">
      <c r="A88" s="366"/>
      <c r="B88" s="370"/>
      <c r="C88" s="167" t="s">
        <v>749</v>
      </c>
      <c r="D88" s="383"/>
      <c r="E88" s="362" t="s">
        <v>9973</v>
      </c>
      <c r="F88" s="355" t="s">
        <v>9974</v>
      </c>
      <c r="G88" s="372">
        <v>294</v>
      </c>
      <c r="H88" s="385">
        <v>0</v>
      </c>
      <c r="I88" s="372"/>
      <c r="J88" s="381">
        <v>17</v>
      </c>
      <c r="K88" s="381">
        <v>17</v>
      </c>
      <c r="L88" s="376"/>
      <c r="M88" s="376"/>
      <c r="N88" s="362">
        <v>294</v>
      </c>
      <c r="O88" s="385"/>
      <c r="P88" s="385"/>
      <c r="Q88" s="385"/>
      <c r="R88" s="383"/>
      <c r="S88" s="385"/>
      <c r="T88" s="354">
        <v>2006</v>
      </c>
      <c r="U88" s="383"/>
      <c r="V88" s="383"/>
      <c r="W88" s="383"/>
      <c r="X88" s="383"/>
      <c r="Y88" s="383"/>
      <c r="Z88" s="385"/>
      <c r="AA88" s="383"/>
      <c r="AB88" s="383"/>
      <c r="AC88" s="383"/>
      <c r="AD88" s="383"/>
      <c r="AE88" s="383"/>
      <c r="AF88" s="383"/>
      <c r="AG88" s="383"/>
      <c r="AH88" s="383"/>
      <c r="AI88" s="383"/>
      <c r="AJ88" s="383"/>
      <c r="AK88" s="383"/>
      <c r="AL88" s="383"/>
      <c r="AM88" s="383"/>
      <c r="AN88" s="383"/>
      <c r="AO88" s="383"/>
      <c r="AP88" s="383"/>
      <c r="AQ88" s="383"/>
      <c r="AR88" s="383"/>
      <c r="AS88" s="385"/>
    </row>
    <row r="89" spans="1:45" s="156" customFormat="1" ht="24.95" hidden="1" customHeight="1">
      <c r="A89" s="366"/>
      <c r="B89" s="370"/>
      <c r="C89" s="167" t="s">
        <v>749</v>
      </c>
      <c r="D89" s="383"/>
      <c r="E89" s="362" t="s">
        <v>9975</v>
      </c>
      <c r="F89" s="355" t="s">
        <v>9974</v>
      </c>
      <c r="G89" s="372">
        <v>1680</v>
      </c>
      <c r="H89" s="385">
        <v>0</v>
      </c>
      <c r="I89" s="372"/>
      <c r="J89" s="381">
        <v>35</v>
      </c>
      <c r="K89" s="381">
        <v>24</v>
      </c>
      <c r="L89" s="376"/>
      <c r="M89" s="376"/>
      <c r="N89" s="362"/>
      <c r="O89" s="385"/>
      <c r="P89" s="385"/>
      <c r="Q89" s="385"/>
      <c r="R89" s="383"/>
      <c r="S89" s="385"/>
      <c r="T89" s="354">
        <v>2006</v>
      </c>
      <c r="U89" s="383"/>
      <c r="V89" s="383"/>
      <c r="W89" s="383"/>
      <c r="X89" s="383"/>
      <c r="Y89" s="383"/>
      <c r="Z89" s="385"/>
      <c r="AA89" s="383"/>
      <c r="AB89" s="383"/>
      <c r="AC89" s="383"/>
      <c r="AD89" s="383"/>
      <c r="AE89" s="383"/>
      <c r="AF89" s="383"/>
      <c r="AG89" s="383"/>
      <c r="AH89" s="383"/>
      <c r="AI89" s="383"/>
      <c r="AJ89" s="383"/>
      <c r="AK89" s="383"/>
      <c r="AL89" s="383"/>
      <c r="AM89" s="383"/>
      <c r="AN89" s="383"/>
      <c r="AO89" s="383"/>
      <c r="AP89" s="383"/>
      <c r="AQ89" s="383"/>
      <c r="AR89" s="383"/>
      <c r="AS89" s="385"/>
    </row>
    <row r="90" spans="1:45" s="156" customFormat="1" ht="24.95" hidden="1" customHeight="1">
      <c r="A90" s="366"/>
      <c r="B90" s="370"/>
      <c r="C90" s="167" t="s">
        <v>749</v>
      </c>
      <c r="D90" s="383"/>
      <c r="E90" s="362" t="s">
        <v>9976</v>
      </c>
      <c r="F90" s="355" t="s">
        <v>9974</v>
      </c>
      <c r="G90" s="372">
        <v>1920</v>
      </c>
      <c r="H90" s="385"/>
      <c r="I90" s="372"/>
      <c r="J90" s="381">
        <v>27</v>
      </c>
      <c r="K90" s="381">
        <v>72</v>
      </c>
      <c r="L90" s="376"/>
      <c r="M90" s="376"/>
      <c r="N90" s="362">
        <v>1920</v>
      </c>
      <c r="O90" s="385"/>
      <c r="P90" s="385"/>
      <c r="Q90" s="385"/>
      <c r="R90" s="383"/>
      <c r="S90" s="385"/>
      <c r="T90" s="354">
        <v>2005</v>
      </c>
      <c r="U90" s="383"/>
      <c r="V90" s="383"/>
      <c r="W90" s="383"/>
      <c r="X90" s="383"/>
      <c r="Y90" s="383"/>
      <c r="Z90" s="385"/>
      <c r="AA90" s="383"/>
      <c r="AB90" s="383"/>
      <c r="AC90" s="383"/>
      <c r="AD90" s="383"/>
      <c r="AE90" s="383"/>
      <c r="AF90" s="383"/>
      <c r="AG90" s="383"/>
      <c r="AH90" s="383"/>
      <c r="AI90" s="383"/>
      <c r="AJ90" s="383"/>
      <c r="AK90" s="383"/>
      <c r="AL90" s="383"/>
      <c r="AM90" s="383"/>
      <c r="AN90" s="383"/>
      <c r="AO90" s="383"/>
      <c r="AP90" s="383"/>
      <c r="AQ90" s="383"/>
      <c r="AR90" s="383"/>
      <c r="AS90" s="385"/>
    </row>
    <row r="91" spans="1:45" s="156" customFormat="1" ht="24.95" hidden="1" customHeight="1">
      <c r="A91" s="366"/>
      <c r="B91" s="370"/>
      <c r="C91" s="167" t="s">
        <v>749</v>
      </c>
      <c r="D91" s="383" t="s">
        <v>1409</v>
      </c>
      <c r="E91" s="355" t="s">
        <v>1410</v>
      </c>
      <c r="F91" s="355" t="s">
        <v>2631</v>
      </c>
      <c r="G91" s="372">
        <v>232</v>
      </c>
      <c r="H91" s="385">
        <v>194.87</v>
      </c>
      <c r="I91" s="372">
        <v>148.32</v>
      </c>
      <c r="J91" s="386"/>
      <c r="K91" s="386"/>
      <c r="L91" s="355"/>
      <c r="M91" s="355"/>
      <c r="N91" s="355">
        <v>148.32</v>
      </c>
      <c r="O91" s="385"/>
      <c r="P91" s="385"/>
      <c r="Q91" s="385"/>
      <c r="R91" s="383"/>
      <c r="S91" s="385"/>
      <c r="T91" s="354">
        <v>2005</v>
      </c>
      <c r="U91" s="383" t="s">
        <v>1411</v>
      </c>
      <c r="V91" s="383"/>
      <c r="W91" s="383"/>
      <c r="X91" s="383"/>
      <c r="Y91" s="383"/>
      <c r="Z91" s="385"/>
      <c r="AA91" s="383"/>
      <c r="AB91" s="383"/>
      <c r="AC91" s="383"/>
      <c r="AD91" s="383"/>
      <c r="AE91" s="383"/>
      <c r="AF91" s="383"/>
      <c r="AG91" s="383"/>
      <c r="AH91" s="383"/>
      <c r="AI91" s="383"/>
      <c r="AJ91" s="383"/>
      <c r="AK91" s="383"/>
      <c r="AL91" s="383"/>
      <c r="AM91" s="383"/>
      <c r="AN91" s="383"/>
      <c r="AO91" s="383"/>
      <c r="AP91" s="383"/>
      <c r="AQ91" s="383"/>
      <c r="AR91" s="383"/>
      <c r="AS91" s="385"/>
    </row>
    <row r="92" spans="1:45" s="156" customFormat="1" ht="24.95" hidden="1" customHeight="1">
      <c r="A92" s="366"/>
      <c r="B92" s="370"/>
      <c r="C92" s="167" t="s">
        <v>567</v>
      </c>
      <c r="D92" s="383"/>
      <c r="E92" s="355" t="s">
        <v>15306</v>
      </c>
      <c r="F92" s="355" t="s">
        <v>541</v>
      </c>
      <c r="G92" s="372">
        <v>1825</v>
      </c>
      <c r="H92" s="385"/>
      <c r="I92" s="372"/>
      <c r="J92" s="386"/>
      <c r="K92" s="386"/>
      <c r="L92" s="355"/>
      <c r="M92" s="355"/>
      <c r="N92" s="355">
        <v>1825</v>
      </c>
      <c r="O92" s="385"/>
      <c r="P92" s="385"/>
      <c r="Q92" s="385"/>
      <c r="R92" s="383"/>
      <c r="S92" s="385"/>
      <c r="T92" s="354">
        <v>2019</v>
      </c>
      <c r="U92" s="383"/>
      <c r="V92" s="383"/>
      <c r="W92" s="383"/>
      <c r="X92" s="383"/>
      <c r="Y92" s="383"/>
      <c r="Z92" s="385"/>
      <c r="AA92" s="383"/>
      <c r="AB92" s="383"/>
      <c r="AC92" s="383"/>
      <c r="AD92" s="383"/>
      <c r="AE92" s="383"/>
      <c r="AF92" s="383"/>
      <c r="AG92" s="383"/>
      <c r="AH92" s="383"/>
      <c r="AI92" s="383"/>
      <c r="AJ92" s="383"/>
      <c r="AK92" s="383"/>
      <c r="AL92" s="383"/>
      <c r="AM92" s="383"/>
      <c r="AN92" s="383"/>
      <c r="AO92" s="383"/>
      <c r="AP92" s="383"/>
      <c r="AQ92" s="383"/>
      <c r="AR92" s="383"/>
      <c r="AS92" s="385" t="s">
        <v>2121</v>
      </c>
    </row>
    <row r="93" spans="1:45" s="156" customFormat="1" ht="24.95" hidden="1" customHeight="1">
      <c r="A93" s="366"/>
      <c r="B93" s="370"/>
      <c r="C93" s="167" t="s">
        <v>567</v>
      </c>
      <c r="D93" s="383"/>
      <c r="E93" s="348" t="s">
        <v>15307</v>
      </c>
      <c r="F93" s="355" t="s">
        <v>541</v>
      </c>
      <c r="G93" s="372">
        <v>2148</v>
      </c>
      <c r="H93" s="385"/>
      <c r="I93" s="373"/>
      <c r="J93" s="387">
        <v>20</v>
      </c>
      <c r="K93" s="388">
        <v>40</v>
      </c>
      <c r="L93" s="389"/>
      <c r="M93" s="389"/>
      <c r="N93" s="362">
        <v>2148</v>
      </c>
      <c r="O93" s="385"/>
      <c r="P93" s="385"/>
      <c r="Q93" s="385"/>
      <c r="R93" s="383"/>
      <c r="S93" s="385"/>
      <c r="T93" s="354">
        <v>2019</v>
      </c>
      <c r="U93" s="383"/>
      <c r="V93" s="383"/>
      <c r="W93" s="383"/>
      <c r="X93" s="383"/>
      <c r="Y93" s="383"/>
      <c r="Z93" s="385"/>
      <c r="AA93" s="383"/>
      <c r="AB93" s="383"/>
      <c r="AC93" s="383"/>
      <c r="AD93" s="383"/>
      <c r="AE93" s="383"/>
      <c r="AF93" s="383"/>
      <c r="AG93" s="383"/>
      <c r="AH93" s="383"/>
      <c r="AI93" s="383"/>
      <c r="AJ93" s="383"/>
      <c r="AK93" s="383"/>
      <c r="AL93" s="383"/>
      <c r="AM93" s="383"/>
      <c r="AN93" s="383"/>
      <c r="AO93" s="383"/>
      <c r="AP93" s="383"/>
      <c r="AQ93" s="383"/>
      <c r="AR93" s="383"/>
      <c r="AS93" s="385" t="s">
        <v>719</v>
      </c>
    </row>
    <row r="94" spans="1:45" s="156" customFormat="1" ht="24.95" hidden="1" customHeight="1">
      <c r="A94" s="366"/>
      <c r="B94" s="370"/>
      <c r="C94" s="167" t="s">
        <v>567</v>
      </c>
      <c r="D94" s="383"/>
      <c r="E94" s="355" t="s">
        <v>15308</v>
      </c>
      <c r="F94" s="348" t="s">
        <v>541</v>
      </c>
      <c r="G94" s="372">
        <v>1240</v>
      </c>
      <c r="H94" s="381"/>
      <c r="I94" s="373"/>
      <c r="J94" s="165">
        <v>6</v>
      </c>
      <c r="K94" s="165">
        <v>13</v>
      </c>
      <c r="L94" s="376"/>
      <c r="M94" s="376"/>
      <c r="N94" s="362">
        <v>1240</v>
      </c>
      <c r="O94" s="385"/>
      <c r="P94" s="385"/>
      <c r="Q94" s="385"/>
      <c r="R94" s="383"/>
      <c r="S94" s="385"/>
      <c r="T94" s="354">
        <v>2019</v>
      </c>
      <c r="U94" s="383"/>
      <c r="V94" s="383"/>
      <c r="W94" s="383"/>
      <c r="X94" s="383"/>
      <c r="Y94" s="383"/>
      <c r="Z94" s="385"/>
      <c r="AA94" s="383"/>
      <c r="AB94" s="383"/>
      <c r="AC94" s="383"/>
      <c r="AD94" s="383"/>
      <c r="AE94" s="383"/>
      <c r="AF94" s="383"/>
      <c r="AG94" s="383"/>
      <c r="AH94" s="383"/>
      <c r="AI94" s="383"/>
      <c r="AJ94" s="383"/>
      <c r="AK94" s="383"/>
      <c r="AL94" s="383"/>
      <c r="AM94" s="383"/>
      <c r="AN94" s="383"/>
      <c r="AO94" s="383"/>
      <c r="AP94" s="383"/>
      <c r="AQ94" s="383"/>
      <c r="AR94" s="383"/>
      <c r="AS94" s="385" t="s">
        <v>2633</v>
      </c>
    </row>
    <row r="95" spans="1:45" s="156" customFormat="1" ht="24.95" hidden="1" customHeight="1">
      <c r="A95" s="366"/>
      <c r="B95" s="370"/>
      <c r="C95" s="167" t="s">
        <v>567</v>
      </c>
      <c r="D95" s="383"/>
      <c r="E95" s="355" t="s">
        <v>15309</v>
      </c>
      <c r="F95" s="348" t="s">
        <v>541</v>
      </c>
      <c r="G95" s="372">
        <v>1243</v>
      </c>
      <c r="H95" s="381"/>
      <c r="I95" s="373"/>
      <c r="J95" s="165">
        <v>19</v>
      </c>
      <c r="K95" s="165">
        <v>27</v>
      </c>
      <c r="L95" s="376"/>
      <c r="M95" s="376"/>
      <c r="N95" s="362">
        <v>1243</v>
      </c>
      <c r="O95" s="385"/>
      <c r="P95" s="385"/>
      <c r="Q95" s="385"/>
      <c r="R95" s="383"/>
      <c r="S95" s="385"/>
      <c r="T95" s="354">
        <v>2019</v>
      </c>
      <c r="U95" s="383"/>
      <c r="V95" s="383"/>
      <c r="W95" s="383"/>
      <c r="X95" s="383"/>
      <c r="Y95" s="383"/>
      <c r="Z95" s="385"/>
      <c r="AA95" s="383"/>
      <c r="AB95" s="383"/>
      <c r="AC95" s="383"/>
      <c r="AD95" s="383"/>
      <c r="AE95" s="383"/>
      <c r="AF95" s="383"/>
      <c r="AG95" s="383"/>
      <c r="AH95" s="383"/>
      <c r="AI95" s="383"/>
      <c r="AJ95" s="383"/>
      <c r="AK95" s="383"/>
      <c r="AL95" s="383"/>
      <c r="AM95" s="383"/>
      <c r="AN95" s="383"/>
      <c r="AO95" s="383"/>
      <c r="AP95" s="383"/>
      <c r="AQ95" s="383"/>
      <c r="AR95" s="383"/>
      <c r="AS95" s="385" t="s">
        <v>719</v>
      </c>
    </row>
    <row r="96" spans="1:45" s="156" customFormat="1" ht="24.95" hidden="1" customHeight="1">
      <c r="A96" s="366"/>
      <c r="B96" s="370"/>
      <c r="C96" s="167" t="s">
        <v>567</v>
      </c>
      <c r="D96" s="383"/>
      <c r="E96" s="355" t="s">
        <v>15310</v>
      </c>
      <c r="F96" s="348" t="s">
        <v>541</v>
      </c>
      <c r="G96" s="373">
        <v>539</v>
      </c>
      <c r="H96" s="390"/>
      <c r="I96" s="373"/>
      <c r="J96" s="391">
        <v>15</v>
      </c>
      <c r="K96" s="391">
        <v>28</v>
      </c>
      <c r="L96" s="376"/>
      <c r="M96" s="376"/>
      <c r="N96" s="362">
        <v>539</v>
      </c>
      <c r="O96" s="385"/>
      <c r="P96" s="385"/>
      <c r="Q96" s="385"/>
      <c r="R96" s="383"/>
      <c r="S96" s="385"/>
      <c r="T96" s="356">
        <v>2019</v>
      </c>
      <c r="U96" s="383"/>
      <c r="V96" s="383"/>
      <c r="W96" s="383"/>
      <c r="X96" s="383"/>
      <c r="Y96" s="383"/>
      <c r="Z96" s="385"/>
      <c r="AA96" s="383"/>
      <c r="AB96" s="383"/>
      <c r="AC96" s="383"/>
      <c r="AD96" s="383"/>
      <c r="AE96" s="383"/>
      <c r="AF96" s="383"/>
      <c r="AG96" s="383"/>
      <c r="AH96" s="383"/>
      <c r="AI96" s="383"/>
      <c r="AJ96" s="383"/>
      <c r="AK96" s="383"/>
      <c r="AL96" s="383"/>
      <c r="AM96" s="383"/>
      <c r="AN96" s="383"/>
      <c r="AO96" s="383"/>
      <c r="AP96" s="383"/>
      <c r="AQ96" s="383"/>
      <c r="AR96" s="383"/>
      <c r="AS96" s="385" t="s">
        <v>1552</v>
      </c>
    </row>
    <row r="97" spans="1:45" s="37" customFormat="1" ht="24.95" hidden="1" customHeight="1">
      <c r="A97" s="330"/>
      <c r="B97" s="392"/>
      <c r="C97" s="362" t="s">
        <v>1275</v>
      </c>
      <c r="D97" s="362"/>
      <c r="E97" s="362" t="s">
        <v>15311</v>
      </c>
      <c r="F97" s="362" t="s">
        <v>1275</v>
      </c>
      <c r="G97" s="362">
        <v>595</v>
      </c>
      <c r="H97" s="362"/>
      <c r="I97" s="362"/>
      <c r="J97" s="377"/>
      <c r="K97" s="376"/>
      <c r="L97" s="376"/>
      <c r="M97" s="376"/>
      <c r="N97" s="362">
        <v>595</v>
      </c>
      <c r="O97" s="377"/>
      <c r="P97" s="376"/>
      <c r="Q97" s="376"/>
      <c r="R97" s="365"/>
      <c r="S97" s="341"/>
      <c r="T97" s="356">
        <v>2019</v>
      </c>
      <c r="U97" s="362"/>
      <c r="V97" s="356"/>
      <c r="W97" s="346"/>
      <c r="X97" s="346"/>
      <c r="Y97" s="346"/>
      <c r="Z97" s="346"/>
      <c r="AA97" s="346"/>
      <c r="AB97" s="346"/>
      <c r="AC97" s="346"/>
      <c r="AD97" s="346"/>
      <c r="AE97" s="346"/>
      <c r="AF97" s="346"/>
      <c r="AG97" s="346"/>
      <c r="AH97" s="346"/>
      <c r="AI97" s="346"/>
      <c r="AJ97" s="346"/>
      <c r="AK97" s="346"/>
      <c r="AL97" s="346"/>
      <c r="AM97" s="346"/>
      <c r="AN97" s="346"/>
      <c r="AO97" s="346"/>
      <c r="AP97" s="346"/>
      <c r="AQ97" s="346"/>
      <c r="AR97" s="346"/>
      <c r="AS97" s="346" t="s">
        <v>1552</v>
      </c>
    </row>
    <row r="98" spans="1:45" s="37" customFormat="1" ht="24.95" hidden="1" customHeight="1">
      <c r="A98" s="330"/>
      <c r="B98" s="335" t="s">
        <v>2437</v>
      </c>
      <c r="C98" s="160" t="s">
        <v>2499</v>
      </c>
      <c r="D98" s="167"/>
      <c r="E98" s="331">
        <f>COUNTA(E99:E138)</f>
        <v>40</v>
      </c>
      <c r="F98" s="160"/>
      <c r="G98" s="160">
        <f>SUM(G99:G138)</f>
        <v>503953</v>
      </c>
      <c r="H98" s="160">
        <f>SUM(H99:H138)</f>
        <v>6529</v>
      </c>
      <c r="I98" s="160">
        <f>SUM(I99:I138)</f>
        <v>20340.849999999999</v>
      </c>
      <c r="J98" s="160"/>
      <c r="K98" s="160"/>
      <c r="L98" s="160"/>
      <c r="M98" s="160"/>
      <c r="N98" s="160"/>
      <c r="O98" s="167"/>
      <c r="P98" s="167"/>
      <c r="Q98" s="167"/>
      <c r="R98" s="167"/>
      <c r="S98" s="167"/>
      <c r="T98" s="170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</row>
    <row r="99" spans="1:45" s="37" customFormat="1" ht="24.95" hidden="1" customHeight="1">
      <c r="A99" s="330"/>
      <c r="B99" s="336"/>
      <c r="C99" s="160" t="s">
        <v>567</v>
      </c>
      <c r="D99" s="167"/>
      <c r="E99" s="331" t="s">
        <v>12773</v>
      </c>
      <c r="F99" s="160" t="s">
        <v>567</v>
      </c>
      <c r="G99" s="160">
        <v>1023</v>
      </c>
      <c r="H99" s="160"/>
      <c r="I99" s="160"/>
      <c r="J99" s="160"/>
      <c r="K99" s="160"/>
      <c r="L99" s="160"/>
      <c r="M99" s="160"/>
      <c r="N99" s="160">
        <v>990</v>
      </c>
      <c r="O99" s="167"/>
      <c r="P99" s="167"/>
      <c r="Q99" s="167"/>
      <c r="R99" s="167"/>
      <c r="S99" s="167"/>
      <c r="T99" s="170">
        <v>2017</v>
      </c>
      <c r="U99" s="167"/>
      <c r="V99" s="167"/>
      <c r="W99" s="167"/>
      <c r="X99" s="167"/>
      <c r="Y99" s="167"/>
      <c r="Z99" s="167">
        <v>190</v>
      </c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 t="s">
        <v>15264</v>
      </c>
    </row>
    <row r="100" spans="1:45" s="37" customFormat="1" ht="24.95" hidden="1" customHeight="1">
      <c r="A100" s="330"/>
      <c r="B100" s="336"/>
      <c r="C100" s="1300" t="s">
        <v>567</v>
      </c>
      <c r="D100" s="167"/>
      <c r="E100" s="331" t="s">
        <v>12774</v>
      </c>
      <c r="F100" s="1300" t="s">
        <v>12727</v>
      </c>
      <c r="G100" s="1300">
        <v>7044</v>
      </c>
      <c r="H100" s="1300"/>
      <c r="I100" s="1300"/>
      <c r="J100" s="1300"/>
      <c r="K100" s="1300"/>
      <c r="L100" s="1300"/>
      <c r="M100" s="1300"/>
      <c r="N100" s="1300">
        <v>6882</v>
      </c>
      <c r="O100" s="167"/>
      <c r="P100" s="167"/>
      <c r="Q100" s="167"/>
      <c r="R100" s="167"/>
      <c r="S100" s="167"/>
      <c r="T100" s="1324">
        <v>2016</v>
      </c>
      <c r="U100" s="167"/>
      <c r="V100" s="167"/>
      <c r="W100" s="167"/>
      <c r="X100" s="167"/>
      <c r="Y100" s="167"/>
      <c r="Z100" s="167">
        <v>200</v>
      </c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 t="s">
        <v>12775</v>
      </c>
    </row>
    <row r="101" spans="1:45" s="37" customFormat="1" ht="24.95" hidden="1" customHeight="1">
      <c r="A101" s="330"/>
      <c r="B101" s="336"/>
      <c r="C101" s="1300" t="s">
        <v>567</v>
      </c>
      <c r="D101" s="167"/>
      <c r="E101" s="331" t="s">
        <v>15265</v>
      </c>
      <c r="F101" s="1300" t="s">
        <v>1787</v>
      </c>
      <c r="G101" s="1300">
        <v>9300</v>
      </c>
      <c r="H101" s="1300"/>
      <c r="I101" s="1300"/>
      <c r="J101" s="1300"/>
      <c r="K101" s="1300"/>
      <c r="L101" s="1300"/>
      <c r="M101" s="1300"/>
      <c r="N101" s="1300">
        <v>9300</v>
      </c>
      <c r="O101" s="167"/>
      <c r="P101" s="167"/>
      <c r="Q101" s="167"/>
      <c r="R101" s="167"/>
      <c r="S101" s="167"/>
      <c r="T101" s="1324">
        <v>2018</v>
      </c>
      <c r="U101" s="167"/>
      <c r="V101" s="167"/>
      <c r="W101" s="167"/>
      <c r="X101" s="167"/>
      <c r="Y101" s="167"/>
      <c r="Z101" s="167">
        <v>345</v>
      </c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 t="s">
        <v>15266</v>
      </c>
    </row>
    <row r="102" spans="1:45" s="37" customFormat="1" ht="24.95" hidden="1" customHeight="1">
      <c r="A102" s="330"/>
      <c r="B102" s="336"/>
      <c r="C102" s="1300" t="s">
        <v>567</v>
      </c>
      <c r="D102" s="167"/>
      <c r="E102" s="331" t="s">
        <v>16097</v>
      </c>
      <c r="F102" s="1300" t="s">
        <v>567</v>
      </c>
      <c r="G102" s="1300">
        <v>9885</v>
      </c>
      <c r="H102" s="1300"/>
      <c r="I102" s="1300"/>
      <c r="J102" s="1300"/>
      <c r="K102" s="1300"/>
      <c r="L102" s="1300"/>
      <c r="M102" s="1300"/>
      <c r="N102" s="1300">
        <v>9885</v>
      </c>
      <c r="O102" s="167"/>
      <c r="P102" s="167"/>
      <c r="Q102" s="167"/>
      <c r="R102" s="167"/>
      <c r="S102" s="167"/>
      <c r="T102" s="1324">
        <v>2020</v>
      </c>
      <c r="U102" s="167"/>
      <c r="V102" s="167"/>
      <c r="W102" s="167"/>
      <c r="X102" s="167"/>
      <c r="Y102" s="167"/>
      <c r="Z102" s="167">
        <v>550</v>
      </c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 t="s">
        <v>15266</v>
      </c>
    </row>
    <row r="103" spans="1:45" s="37" customFormat="1" ht="24.95" hidden="1" customHeight="1">
      <c r="A103" s="330"/>
      <c r="B103" s="336"/>
      <c r="C103" s="1374" t="s">
        <v>794</v>
      </c>
      <c r="D103" s="167"/>
      <c r="E103" s="331" t="s">
        <v>2118</v>
      </c>
      <c r="F103" s="1374" t="s">
        <v>2119</v>
      </c>
      <c r="G103" s="1374">
        <v>825</v>
      </c>
      <c r="H103" s="1374">
        <v>63</v>
      </c>
      <c r="I103" s="1374">
        <v>63</v>
      </c>
      <c r="J103" s="1374"/>
      <c r="K103" s="1374"/>
      <c r="L103" s="1374"/>
      <c r="M103" s="1374"/>
      <c r="N103" s="1374"/>
      <c r="O103" s="167"/>
      <c r="P103" s="167"/>
      <c r="Q103" s="167"/>
      <c r="R103" s="167"/>
      <c r="S103" s="167"/>
      <c r="T103" s="1324">
        <v>2008</v>
      </c>
      <c r="U103" s="167"/>
      <c r="V103" s="167"/>
      <c r="W103" s="167"/>
      <c r="X103" s="167"/>
      <c r="Y103" s="167"/>
      <c r="Z103" s="167">
        <v>650</v>
      </c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 t="s">
        <v>12776</v>
      </c>
    </row>
    <row r="104" spans="1:45" s="37" customFormat="1" ht="24.95" hidden="1" customHeight="1">
      <c r="A104" s="330"/>
      <c r="B104" s="336"/>
      <c r="C104" s="1374" t="s">
        <v>794</v>
      </c>
      <c r="D104" s="167"/>
      <c r="E104" s="331" t="s">
        <v>2831</v>
      </c>
      <c r="F104" s="1374" t="s">
        <v>794</v>
      </c>
      <c r="G104" s="1374">
        <v>1070</v>
      </c>
      <c r="H104" s="1374"/>
      <c r="I104" s="1374"/>
      <c r="J104" s="1374"/>
      <c r="K104" s="1374"/>
      <c r="L104" s="1374"/>
      <c r="M104" s="1374"/>
      <c r="N104" s="1374">
        <v>1070</v>
      </c>
      <c r="O104" s="167"/>
      <c r="P104" s="167"/>
      <c r="Q104" s="167"/>
      <c r="R104" s="167"/>
      <c r="S104" s="167"/>
      <c r="T104" s="1324">
        <v>2013</v>
      </c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</row>
    <row r="105" spans="1:45" s="37" customFormat="1" ht="24.95" hidden="1" customHeight="1">
      <c r="A105" s="330"/>
      <c r="B105" s="336"/>
      <c r="C105" s="1374" t="s">
        <v>794</v>
      </c>
      <c r="D105" s="167"/>
      <c r="E105" s="331" t="s">
        <v>2832</v>
      </c>
      <c r="F105" s="1374" t="s">
        <v>794</v>
      </c>
      <c r="G105" s="1374">
        <v>980</v>
      </c>
      <c r="H105" s="1374"/>
      <c r="I105" s="1374"/>
      <c r="J105" s="1374"/>
      <c r="K105" s="1374"/>
      <c r="L105" s="1374"/>
      <c r="M105" s="1374"/>
      <c r="N105" s="1374">
        <v>1070</v>
      </c>
      <c r="O105" s="167"/>
      <c r="P105" s="167"/>
      <c r="Q105" s="167"/>
      <c r="R105" s="167"/>
      <c r="S105" s="167"/>
      <c r="T105" s="1324">
        <v>2010</v>
      </c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 t="s">
        <v>2833</v>
      </c>
    </row>
    <row r="106" spans="1:45" s="37" customFormat="1" ht="24.95" hidden="1" customHeight="1">
      <c r="A106" s="330"/>
      <c r="B106" s="336"/>
      <c r="C106" s="1374" t="s">
        <v>794</v>
      </c>
      <c r="D106" s="167"/>
      <c r="E106" s="331" t="s">
        <v>15267</v>
      </c>
      <c r="F106" s="1374" t="s">
        <v>794</v>
      </c>
      <c r="G106" s="1374">
        <v>15030</v>
      </c>
      <c r="H106" s="1374"/>
      <c r="I106" s="1374"/>
      <c r="J106" s="1374"/>
      <c r="K106" s="1374"/>
      <c r="L106" s="1374"/>
      <c r="M106" s="1374"/>
      <c r="N106" s="1374"/>
      <c r="O106" s="167"/>
      <c r="P106" s="167"/>
      <c r="Q106" s="167"/>
      <c r="R106" s="167"/>
      <c r="S106" s="167"/>
      <c r="T106" s="1324">
        <v>2015</v>
      </c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 t="s">
        <v>12698</v>
      </c>
    </row>
    <row r="107" spans="1:45" s="37" customFormat="1" ht="24.95" hidden="1" customHeight="1">
      <c r="A107" s="330"/>
      <c r="B107" s="336"/>
      <c r="C107" s="1300" t="s">
        <v>794</v>
      </c>
      <c r="D107" s="167"/>
      <c r="E107" s="331" t="s">
        <v>16098</v>
      </c>
      <c r="F107" s="1300" t="s">
        <v>1787</v>
      </c>
      <c r="G107" s="1300">
        <v>25240</v>
      </c>
      <c r="H107" s="1300"/>
      <c r="I107" s="1300"/>
      <c r="J107" s="1300"/>
      <c r="K107" s="1300"/>
      <c r="L107" s="1300"/>
      <c r="M107" s="1300"/>
      <c r="N107" s="1300"/>
      <c r="O107" s="167"/>
      <c r="P107" s="167"/>
      <c r="Q107" s="167"/>
      <c r="R107" s="167"/>
      <c r="S107" s="167"/>
      <c r="T107" s="1324">
        <v>2020</v>
      </c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 t="s">
        <v>16099</v>
      </c>
    </row>
    <row r="108" spans="1:45" s="37" customFormat="1" ht="24.95" hidden="1" customHeight="1">
      <c r="A108" s="330"/>
      <c r="B108" s="336"/>
      <c r="C108" s="1300" t="s">
        <v>574</v>
      </c>
      <c r="D108" s="167"/>
      <c r="E108" s="331" t="s">
        <v>16100</v>
      </c>
      <c r="F108" s="1300" t="s">
        <v>574</v>
      </c>
      <c r="G108" s="1300">
        <v>4900</v>
      </c>
      <c r="H108" s="1300"/>
      <c r="I108" s="1300"/>
      <c r="J108" s="1300"/>
      <c r="K108" s="1300"/>
      <c r="L108" s="1300"/>
      <c r="M108" s="1300"/>
      <c r="N108" s="1300">
        <v>4900</v>
      </c>
      <c r="O108" s="167"/>
      <c r="P108" s="167"/>
      <c r="Q108" s="167"/>
      <c r="R108" s="167"/>
      <c r="S108" s="167"/>
      <c r="T108" s="1324">
        <v>2018</v>
      </c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 t="s">
        <v>12777</v>
      </c>
    </row>
    <row r="109" spans="1:45" s="37" customFormat="1" ht="24.95" hidden="1" customHeight="1">
      <c r="A109" s="330"/>
      <c r="B109" s="336"/>
      <c r="C109" s="1300" t="s">
        <v>607</v>
      </c>
      <c r="D109" s="167"/>
      <c r="E109" s="331" t="s">
        <v>2834</v>
      </c>
      <c r="F109" s="1300" t="s">
        <v>1787</v>
      </c>
      <c r="G109" s="1300">
        <v>22502</v>
      </c>
      <c r="H109" s="1300"/>
      <c r="I109" s="1300"/>
      <c r="J109" s="1300" t="s">
        <v>2835</v>
      </c>
      <c r="K109" s="1300" t="s">
        <v>2836</v>
      </c>
      <c r="L109" s="1300"/>
      <c r="M109" s="1300"/>
      <c r="N109" s="1300">
        <v>22800</v>
      </c>
      <c r="O109" s="167"/>
      <c r="P109" s="167">
        <v>300</v>
      </c>
      <c r="Q109" s="167"/>
      <c r="R109" s="167"/>
      <c r="S109" s="167"/>
      <c r="T109" s="1324">
        <v>2008</v>
      </c>
      <c r="U109" s="167"/>
      <c r="V109" s="167"/>
      <c r="W109" s="167"/>
      <c r="X109" s="167"/>
      <c r="Y109" s="167"/>
      <c r="Z109" s="167">
        <v>20</v>
      </c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</row>
    <row r="110" spans="1:45" s="37" customFormat="1" ht="24.95" hidden="1" customHeight="1">
      <c r="A110" s="330"/>
      <c r="B110" s="336"/>
      <c r="C110" s="1300" t="s">
        <v>607</v>
      </c>
      <c r="D110" s="167"/>
      <c r="E110" s="331" t="s">
        <v>12778</v>
      </c>
      <c r="F110" s="1300" t="s">
        <v>16101</v>
      </c>
      <c r="G110" s="1300">
        <v>25000</v>
      </c>
      <c r="H110" s="1300"/>
      <c r="I110" s="1300"/>
      <c r="J110" s="1300"/>
      <c r="K110" s="1300"/>
      <c r="L110" s="1300"/>
      <c r="M110" s="1300"/>
      <c r="N110" s="1300">
        <v>25000</v>
      </c>
      <c r="O110" s="167"/>
      <c r="P110" s="167">
        <v>500</v>
      </c>
      <c r="Q110" s="167"/>
      <c r="R110" s="167"/>
      <c r="S110" s="167"/>
      <c r="T110" s="1324">
        <v>2018</v>
      </c>
      <c r="U110" s="167"/>
      <c r="V110" s="167"/>
      <c r="W110" s="167"/>
      <c r="X110" s="167"/>
      <c r="Y110" s="167"/>
      <c r="Z110" s="167">
        <v>700</v>
      </c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 t="s">
        <v>12779</v>
      </c>
    </row>
    <row r="111" spans="1:45" s="37" customFormat="1" ht="24.95" hidden="1" customHeight="1">
      <c r="A111" s="330"/>
      <c r="B111" s="336"/>
      <c r="C111" s="1300" t="s">
        <v>2648</v>
      </c>
      <c r="D111" s="167"/>
      <c r="E111" s="331" t="s">
        <v>2837</v>
      </c>
      <c r="F111" s="1300" t="s">
        <v>1787</v>
      </c>
      <c r="G111" s="1300">
        <v>32853</v>
      </c>
      <c r="H111" s="1300">
        <v>5788</v>
      </c>
      <c r="I111" s="1300">
        <v>5480</v>
      </c>
      <c r="J111" s="1300">
        <v>8.3000000000000007</v>
      </c>
      <c r="K111" s="1300">
        <v>130</v>
      </c>
      <c r="L111" s="1300"/>
      <c r="M111" s="1300"/>
      <c r="N111" s="1300">
        <v>1079</v>
      </c>
      <c r="O111" s="167"/>
      <c r="P111" s="167"/>
      <c r="Q111" s="167"/>
      <c r="R111" s="167"/>
      <c r="S111" s="167"/>
      <c r="T111" s="1324">
        <v>2016</v>
      </c>
      <c r="U111" s="167"/>
      <c r="V111" s="167"/>
      <c r="W111" s="167"/>
      <c r="X111" s="167"/>
      <c r="Y111" s="167"/>
      <c r="Z111" s="167">
        <v>8371</v>
      </c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</row>
    <row r="112" spans="1:45" s="37" customFormat="1" ht="24.95" hidden="1" customHeight="1">
      <c r="A112" s="330"/>
      <c r="B112" s="336"/>
      <c r="C112" s="1300" t="s">
        <v>2648</v>
      </c>
      <c r="D112" s="167"/>
      <c r="E112" s="331" t="s">
        <v>2838</v>
      </c>
      <c r="F112" s="1300" t="s">
        <v>15268</v>
      </c>
      <c r="G112" s="1300">
        <v>1000</v>
      </c>
      <c r="H112" s="1300">
        <v>51</v>
      </c>
      <c r="I112" s="1300">
        <v>51</v>
      </c>
      <c r="J112" s="1300"/>
      <c r="K112" s="1300"/>
      <c r="L112" s="1300"/>
      <c r="M112" s="1300"/>
      <c r="N112" s="1300"/>
      <c r="O112" s="167"/>
      <c r="P112" s="167">
        <v>200</v>
      </c>
      <c r="Q112" s="167"/>
      <c r="R112" s="167"/>
      <c r="S112" s="167"/>
      <c r="T112" s="1324">
        <v>2007</v>
      </c>
      <c r="U112" s="167"/>
      <c r="V112" s="167"/>
      <c r="W112" s="167"/>
      <c r="X112" s="167"/>
      <c r="Y112" s="167"/>
      <c r="Z112" s="167">
        <v>663</v>
      </c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 t="s">
        <v>2839</v>
      </c>
    </row>
    <row r="113" spans="1:45" s="37" customFormat="1" ht="24.95" hidden="1" customHeight="1">
      <c r="A113" s="330"/>
      <c r="B113" s="336"/>
      <c r="C113" s="1300" t="s">
        <v>2648</v>
      </c>
      <c r="D113" s="167"/>
      <c r="E113" s="331" t="s">
        <v>12780</v>
      </c>
      <c r="F113" s="1300" t="s">
        <v>16102</v>
      </c>
      <c r="G113" s="1300">
        <v>3945</v>
      </c>
      <c r="H113" s="1300"/>
      <c r="I113" s="1300">
        <v>167.85</v>
      </c>
      <c r="J113" s="1300">
        <v>40</v>
      </c>
      <c r="K113" s="1300">
        <v>40</v>
      </c>
      <c r="L113" s="1300">
        <v>8</v>
      </c>
      <c r="M113" s="1300">
        <v>5</v>
      </c>
      <c r="N113" s="1300">
        <v>1796</v>
      </c>
      <c r="O113" s="167"/>
      <c r="P113" s="167">
        <v>100</v>
      </c>
      <c r="Q113" s="167"/>
      <c r="R113" s="167"/>
      <c r="S113" s="167"/>
      <c r="T113" s="1324">
        <v>2016</v>
      </c>
      <c r="U113" s="167"/>
      <c r="V113" s="167"/>
      <c r="W113" s="167"/>
      <c r="X113" s="167"/>
      <c r="Y113" s="167"/>
      <c r="Z113" s="167">
        <v>800</v>
      </c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 t="s">
        <v>12782</v>
      </c>
    </row>
    <row r="114" spans="1:45" s="37" customFormat="1" ht="24.95" hidden="1" customHeight="1">
      <c r="A114" s="330"/>
      <c r="B114" s="336"/>
      <c r="C114" s="1300" t="s">
        <v>2648</v>
      </c>
      <c r="D114" s="167"/>
      <c r="E114" s="331" t="s">
        <v>15269</v>
      </c>
      <c r="F114" s="1300" t="s">
        <v>2648</v>
      </c>
      <c r="G114" s="1300">
        <v>73270</v>
      </c>
      <c r="H114" s="1300"/>
      <c r="I114" s="1300"/>
      <c r="J114" s="1300"/>
      <c r="K114" s="1300"/>
      <c r="L114" s="1300"/>
      <c r="M114" s="1300"/>
      <c r="N114" s="1300">
        <v>8000</v>
      </c>
      <c r="O114" s="167"/>
      <c r="P114" s="167"/>
      <c r="Q114" s="167"/>
      <c r="R114" s="167"/>
      <c r="S114" s="167"/>
      <c r="T114" s="1324">
        <v>2012</v>
      </c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 t="s">
        <v>15270</v>
      </c>
    </row>
    <row r="115" spans="1:45" s="37" customFormat="1" ht="24.95" hidden="1" customHeight="1">
      <c r="A115" s="330"/>
      <c r="B115" s="336"/>
      <c r="C115" s="1300" t="s">
        <v>2648</v>
      </c>
      <c r="D115" s="167"/>
      <c r="E115" s="331" t="s">
        <v>15271</v>
      </c>
      <c r="F115" s="1300" t="s">
        <v>2648</v>
      </c>
      <c r="G115" s="1300"/>
      <c r="H115" s="1300"/>
      <c r="I115" s="1300"/>
      <c r="J115" s="1300"/>
      <c r="K115" s="1300"/>
      <c r="L115" s="1300"/>
      <c r="M115" s="1300"/>
      <c r="N115" s="1300">
        <v>1125</v>
      </c>
      <c r="O115" s="167"/>
      <c r="P115" s="167"/>
      <c r="Q115" s="167"/>
      <c r="R115" s="167"/>
      <c r="S115" s="167"/>
      <c r="T115" s="1324">
        <v>2011</v>
      </c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 t="s">
        <v>15248</v>
      </c>
    </row>
    <row r="116" spans="1:45" s="37" customFormat="1" ht="24.95" hidden="1" customHeight="1">
      <c r="A116" s="330"/>
      <c r="B116" s="336"/>
      <c r="C116" s="1300" t="s">
        <v>2648</v>
      </c>
      <c r="D116" s="167"/>
      <c r="E116" s="331" t="s">
        <v>15272</v>
      </c>
      <c r="F116" s="1300" t="s">
        <v>2648</v>
      </c>
      <c r="G116" s="1300"/>
      <c r="H116" s="1300"/>
      <c r="I116" s="1300"/>
      <c r="J116" s="1300"/>
      <c r="K116" s="1300"/>
      <c r="L116" s="1300"/>
      <c r="M116" s="1300"/>
      <c r="N116" s="1300">
        <v>600</v>
      </c>
      <c r="O116" s="167"/>
      <c r="P116" s="167"/>
      <c r="Q116" s="167"/>
      <c r="R116" s="167"/>
      <c r="S116" s="167"/>
      <c r="T116" s="1324">
        <v>2012</v>
      </c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 t="s">
        <v>15248</v>
      </c>
    </row>
    <row r="117" spans="1:45" s="37" customFormat="1" ht="24.95" hidden="1" customHeight="1">
      <c r="A117" s="330"/>
      <c r="B117" s="336"/>
      <c r="C117" s="1300" t="s">
        <v>2648</v>
      </c>
      <c r="D117" s="167"/>
      <c r="E117" s="331" t="s">
        <v>15273</v>
      </c>
      <c r="F117" s="1300" t="s">
        <v>2648</v>
      </c>
      <c r="G117" s="1300"/>
      <c r="H117" s="1300"/>
      <c r="I117" s="1300"/>
      <c r="J117" s="1300"/>
      <c r="K117" s="1300"/>
      <c r="L117" s="1300"/>
      <c r="M117" s="1300"/>
      <c r="N117" s="1300">
        <v>530</v>
      </c>
      <c r="O117" s="167"/>
      <c r="P117" s="167"/>
      <c r="Q117" s="167"/>
      <c r="R117" s="167"/>
      <c r="S117" s="167"/>
      <c r="T117" s="1324">
        <v>2011</v>
      </c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 t="s">
        <v>15248</v>
      </c>
    </row>
    <row r="118" spans="1:45" s="37" customFormat="1" ht="24.95" hidden="1" customHeight="1">
      <c r="A118" s="330"/>
      <c r="B118" s="336"/>
      <c r="C118" s="1300" t="s">
        <v>2648</v>
      </c>
      <c r="D118" s="167"/>
      <c r="E118" s="331" t="s">
        <v>15274</v>
      </c>
      <c r="F118" s="1300" t="s">
        <v>2648</v>
      </c>
      <c r="G118" s="1300"/>
      <c r="H118" s="1300"/>
      <c r="I118" s="1300"/>
      <c r="J118" s="1300"/>
      <c r="K118" s="1300"/>
      <c r="L118" s="1300"/>
      <c r="M118" s="1300"/>
      <c r="N118" s="1300">
        <v>1956</v>
      </c>
      <c r="O118" s="167"/>
      <c r="P118" s="167"/>
      <c r="Q118" s="167"/>
      <c r="R118" s="167"/>
      <c r="S118" s="167"/>
      <c r="T118" s="1324">
        <v>2011</v>
      </c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 t="s">
        <v>15248</v>
      </c>
    </row>
    <row r="119" spans="1:45" s="37" customFormat="1" ht="24.95" hidden="1" customHeight="1">
      <c r="A119" s="330"/>
      <c r="B119" s="336"/>
      <c r="C119" s="160" t="s">
        <v>2648</v>
      </c>
      <c r="D119" s="167"/>
      <c r="E119" s="331" t="s">
        <v>16103</v>
      </c>
      <c r="F119" s="160" t="s">
        <v>2648</v>
      </c>
      <c r="G119" s="160">
        <v>29720</v>
      </c>
      <c r="H119" s="160"/>
      <c r="I119" s="160"/>
      <c r="J119" s="160"/>
      <c r="K119" s="160"/>
      <c r="L119" s="160"/>
      <c r="M119" s="160"/>
      <c r="N119" s="160">
        <v>29720</v>
      </c>
      <c r="O119" s="167"/>
      <c r="P119" s="167"/>
      <c r="Q119" s="167"/>
      <c r="R119" s="167"/>
      <c r="S119" s="167"/>
      <c r="T119" s="170">
        <v>2020</v>
      </c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 t="s">
        <v>16104</v>
      </c>
    </row>
    <row r="120" spans="1:45" s="37" customFormat="1" ht="24.95" hidden="1" customHeight="1">
      <c r="A120" s="330"/>
      <c r="B120" s="336"/>
      <c r="C120" s="160" t="s">
        <v>2648</v>
      </c>
      <c r="D120" s="167"/>
      <c r="E120" s="331" t="s">
        <v>16105</v>
      </c>
      <c r="F120" s="160" t="s">
        <v>2663</v>
      </c>
      <c r="G120" s="160">
        <v>11985</v>
      </c>
      <c r="H120" s="160"/>
      <c r="I120" s="160">
        <v>8226</v>
      </c>
      <c r="J120" s="160"/>
      <c r="K120" s="160"/>
      <c r="L120" s="160"/>
      <c r="M120" s="160"/>
      <c r="N120" s="160"/>
      <c r="O120" s="167"/>
      <c r="P120" s="167"/>
      <c r="Q120" s="167"/>
      <c r="R120" s="167"/>
      <c r="S120" s="167"/>
      <c r="T120" s="170">
        <v>2020</v>
      </c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 t="s">
        <v>16106</v>
      </c>
    </row>
    <row r="121" spans="1:45" s="37" customFormat="1" ht="24.95" hidden="1" customHeight="1">
      <c r="A121" s="330"/>
      <c r="B121" s="336"/>
      <c r="C121" s="160" t="s">
        <v>2099</v>
      </c>
      <c r="D121" s="167"/>
      <c r="E121" s="331" t="s">
        <v>2840</v>
      </c>
      <c r="F121" s="160" t="s">
        <v>12783</v>
      </c>
      <c r="G121" s="160">
        <v>6613</v>
      </c>
      <c r="H121" s="160">
        <v>627</v>
      </c>
      <c r="I121" s="160">
        <v>6353</v>
      </c>
      <c r="J121" s="160">
        <v>54</v>
      </c>
      <c r="K121" s="160">
        <v>54</v>
      </c>
      <c r="L121" s="160"/>
      <c r="M121" s="160"/>
      <c r="N121" s="160">
        <v>2902</v>
      </c>
      <c r="O121" s="167">
        <v>369</v>
      </c>
      <c r="P121" s="167">
        <v>400</v>
      </c>
      <c r="Q121" s="167" t="s">
        <v>465</v>
      </c>
      <c r="R121" s="167"/>
      <c r="S121" s="167"/>
      <c r="T121" s="170">
        <v>2007</v>
      </c>
      <c r="U121" s="167"/>
      <c r="V121" s="167"/>
      <c r="W121" s="167"/>
      <c r="X121" s="167"/>
      <c r="Y121" s="167"/>
      <c r="Z121" s="167">
        <v>800</v>
      </c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 t="s">
        <v>2841</v>
      </c>
    </row>
    <row r="122" spans="1:45" s="37" customFormat="1" ht="24.95" hidden="1" customHeight="1">
      <c r="A122" s="330"/>
      <c r="B122" s="336"/>
      <c r="C122" s="672" t="s">
        <v>2099</v>
      </c>
      <c r="D122" s="167"/>
      <c r="E122" s="331" t="s">
        <v>2842</v>
      </c>
      <c r="F122" s="672" t="s">
        <v>12757</v>
      </c>
      <c r="G122" s="672">
        <v>1125</v>
      </c>
      <c r="H122" s="672"/>
      <c r="I122" s="672"/>
      <c r="J122" s="672">
        <v>25</v>
      </c>
      <c r="K122" s="672">
        <v>45</v>
      </c>
      <c r="L122" s="672"/>
      <c r="M122" s="672"/>
      <c r="N122" s="672">
        <v>1125</v>
      </c>
      <c r="O122" s="167"/>
      <c r="P122" s="167"/>
      <c r="Q122" s="167"/>
      <c r="R122" s="167"/>
      <c r="S122" s="167"/>
      <c r="T122" s="170">
        <v>2015</v>
      </c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 t="s">
        <v>12784</v>
      </c>
    </row>
    <row r="123" spans="1:45" s="37" customFormat="1" ht="24.95" hidden="1" customHeight="1">
      <c r="A123" s="330"/>
      <c r="B123" s="336"/>
      <c r="C123" s="672" t="s">
        <v>2099</v>
      </c>
      <c r="D123" s="167"/>
      <c r="E123" s="331" t="s">
        <v>12785</v>
      </c>
      <c r="F123" s="672" t="s">
        <v>2099</v>
      </c>
      <c r="G123" s="672">
        <v>14854</v>
      </c>
      <c r="H123" s="672"/>
      <c r="I123" s="672"/>
      <c r="J123" s="672"/>
      <c r="K123" s="672"/>
      <c r="L123" s="672"/>
      <c r="M123" s="672"/>
      <c r="N123" s="672">
        <v>14854</v>
      </c>
      <c r="O123" s="167"/>
      <c r="P123" s="167"/>
      <c r="Q123" s="167"/>
      <c r="R123" s="167"/>
      <c r="S123" s="167"/>
      <c r="T123" s="170">
        <v>2018</v>
      </c>
      <c r="U123" s="167"/>
      <c r="V123" s="167"/>
      <c r="W123" s="167"/>
      <c r="X123" s="167"/>
      <c r="Y123" s="167"/>
      <c r="Z123" s="167">
        <v>1090</v>
      </c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 t="s">
        <v>9218</v>
      </c>
    </row>
    <row r="124" spans="1:45" s="37" customFormat="1" ht="24.95" hidden="1" customHeight="1">
      <c r="A124" s="330"/>
      <c r="B124" s="336"/>
      <c r="C124" s="672" t="s">
        <v>2099</v>
      </c>
      <c r="D124" s="167"/>
      <c r="E124" s="331" t="s">
        <v>15275</v>
      </c>
      <c r="F124" s="672" t="s">
        <v>15250</v>
      </c>
      <c r="G124" s="672">
        <v>4032</v>
      </c>
      <c r="H124" s="672"/>
      <c r="I124" s="672"/>
      <c r="J124" s="672">
        <v>29</v>
      </c>
      <c r="K124" s="672">
        <v>64</v>
      </c>
      <c r="L124" s="672"/>
      <c r="M124" s="672"/>
      <c r="N124" s="672">
        <v>850</v>
      </c>
      <c r="O124" s="167"/>
      <c r="P124" s="167"/>
      <c r="Q124" s="167"/>
      <c r="R124" s="167"/>
      <c r="S124" s="167"/>
      <c r="T124" s="170">
        <v>1988</v>
      </c>
      <c r="U124" s="167"/>
      <c r="V124" s="167"/>
      <c r="W124" s="167"/>
      <c r="X124" s="167"/>
      <c r="Y124" s="167"/>
      <c r="Z124" s="167">
        <v>300</v>
      </c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 t="s">
        <v>15251</v>
      </c>
    </row>
    <row r="125" spans="1:45" s="37" customFormat="1" ht="24.95" hidden="1" customHeight="1">
      <c r="A125" s="330"/>
      <c r="B125" s="336"/>
      <c r="C125" s="672" t="s">
        <v>2099</v>
      </c>
      <c r="D125" s="167"/>
      <c r="E125" s="331" t="s">
        <v>16107</v>
      </c>
      <c r="F125" s="672" t="s">
        <v>2099</v>
      </c>
      <c r="G125" s="672">
        <v>800</v>
      </c>
      <c r="H125" s="672"/>
      <c r="I125" s="672"/>
      <c r="J125" s="672">
        <v>7</v>
      </c>
      <c r="K125" s="672">
        <v>15</v>
      </c>
      <c r="L125" s="672"/>
      <c r="M125" s="672"/>
      <c r="N125" s="672">
        <v>800</v>
      </c>
      <c r="O125" s="167"/>
      <c r="P125" s="167"/>
      <c r="Q125" s="167"/>
      <c r="R125" s="167"/>
      <c r="S125" s="167"/>
      <c r="T125" s="170">
        <v>2021</v>
      </c>
      <c r="U125" s="167"/>
      <c r="V125" s="167"/>
      <c r="W125" s="167"/>
      <c r="X125" s="167"/>
      <c r="Y125" s="167"/>
      <c r="Z125" s="167">
        <v>241</v>
      </c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 t="s">
        <v>719</v>
      </c>
    </row>
    <row r="126" spans="1:45" s="37" customFormat="1" ht="24.95" hidden="1" customHeight="1">
      <c r="A126" s="330"/>
      <c r="B126" s="336"/>
      <c r="C126" s="672" t="s">
        <v>2114</v>
      </c>
      <c r="D126" s="167"/>
      <c r="E126" s="331" t="s">
        <v>2843</v>
      </c>
      <c r="F126" s="672" t="s">
        <v>2120</v>
      </c>
      <c r="G126" s="672">
        <v>594</v>
      </c>
      <c r="H126" s="672"/>
      <c r="I126" s="672"/>
      <c r="J126" s="672"/>
      <c r="K126" s="672"/>
      <c r="L126" s="672"/>
      <c r="M126" s="672"/>
      <c r="N126" s="672">
        <v>594</v>
      </c>
      <c r="O126" s="167"/>
      <c r="P126" s="167"/>
      <c r="Q126" s="167"/>
      <c r="R126" s="167"/>
      <c r="S126" s="167"/>
      <c r="T126" s="170">
        <v>2010</v>
      </c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 t="s">
        <v>1552</v>
      </c>
    </row>
    <row r="127" spans="1:45" s="37" customFormat="1" ht="24.95" hidden="1" customHeight="1">
      <c r="A127" s="330"/>
      <c r="B127" s="336"/>
      <c r="C127" s="160" t="s">
        <v>2114</v>
      </c>
      <c r="D127" s="167"/>
      <c r="E127" s="331" t="s">
        <v>2844</v>
      </c>
      <c r="F127" s="160" t="s">
        <v>2120</v>
      </c>
      <c r="G127" s="160">
        <v>23400</v>
      </c>
      <c r="H127" s="160"/>
      <c r="I127" s="160"/>
      <c r="J127" s="160"/>
      <c r="K127" s="160"/>
      <c r="L127" s="160"/>
      <c r="M127" s="160"/>
      <c r="N127" s="160">
        <v>8860</v>
      </c>
      <c r="O127" s="167"/>
      <c r="P127" s="167"/>
      <c r="Q127" s="167"/>
      <c r="R127" s="167"/>
      <c r="S127" s="167"/>
      <c r="T127" s="170">
        <v>2013</v>
      </c>
      <c r="U127" s="167"/>
      <c r="V127" s="167"/>
      <c r="W127" s="167"/>
      <c r="X127" s="167"/>
      <c r="Y127" s="167"/>
      <c r="Z127" s="167">
        <v>290</v>
      </c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 t="s">
        <v>2122</v>
      </c>
    </row>
    <row r="128" spans="1:45" s="37" customFormat="1" ht="39" hidden="1" customHeight="1">
      <c r="A128" s="330"/>
      <c r="B128" s="336"/>
      <c r="C128" s="160" t="s">
        <v>2114</v>
      </c>
      <c r="D128" s="160"/>
      <c r="E128" s="160" t="s">
        <v>2123</v>
      </c>
      <c r="F128" s="160" t="s">
        <v>12786</v>
      </c>
      <c r="G128" s="160">
        <v>1440</v>
      </c>
      <c r="H128" s="160"/>
      <c r="I128" s="160"/>
      <c r="J128" s="160">
        <v>30</v>
      </c>
      <c r="K128" s="160">
        <v>48</v>
      </c>
      <c r="L128" s="160"/>
      <c r="M128" s="160"/>
      <c r="N128" s="160">
        <v>1440</v>
      </c>
      <c r="O128" s="160"/>
      <c r="P128" s="160"/>
      <c r="Q128" s="332"/>
      <c r="R128" s="332"/>
      <c r="S128" s="157"/>
      <c r="T128" s="157">
        <v>2015</v>
      </c>
      <c r="U128" s="332"/>
      <c r="V128" s="332"/>
      <c r="W128" s="332"/>
      <c r="X128" s="332"/>
      <c r="Y128" s="332"/>
      <c r="Z128" s="159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 t="s">
        <v>2124</v>
      </c>
    </row>
    <row r="129" spans="1:45" s="37" customFormat="1" ht="33.75" hidden="1" customHeight="1">
      <c r="A129" s="330"/>
      <c r="B129" s="336"/>
      <c r="C129" s="160" t="s">
        <v>2114</v>
      </c>
      <c r="D129" s="160"/>
      <c r="E129" s="160" t="s">
        <v>2125</v>
      </c>
      <c r="F129" s="160" t="s">
        <v>12786</v>
      </c>
      <c r="G129" s="160">
        <v>624</v>
      </c>
      <c r="H129" s="160"/>
      <c r="I129" s="160"/>
      <c r="J129" s="160">
        <v>24</v>
      </c>
      <c r="K129" s="160">
        <v>26</v>
      </c>
      <c r="L129" s="160"/>
      <c r="M129" s="160"/>
      <c r="N129" s="160">
        <v>624</v>
      </c>
      <c r="O129" s="160"/>
      <c r="P129" s="160"/>
      <c r="Q129" s="332"/>
      <c r="R129" s="332"/>
      <c r="S129" s="157"/>
      <c r="T129" s="393">
        <v>2015</v>
      </c>
      <c r="U129" s="332"/>
      <c r="V129" s="332"/>
      <c r="W129" s="332"/>
      <c r="X129" s="332"/>
      <c r="Y129" s="332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 t="s">
        <v>2126</v>
      </c>
    </row>
    <row r="130" spans="1:45" s="37" customFormat="1" ht="48" hidden="1" customHeight="1">
      <c r="A130" s="330"/>
      <c r="B130" s="336"/>
      <c r="C130" s="160" t="s">
        <v>2114</v>
      </c>
      <c r="D130" s="167"/>
      <c r="E130" s="331" t="s">
        <v>2127</v>
      </c>
      <c r="F130" s="160" t="s">
        <v>12786</v>
      </c>
      <c r="G130" s="160">
        <v>384</v>
      </c>
      <c r="H130" s="160"/>
      <c r="I130" s="160"/>
      <c r="J130" s="160">
        <v>24</v>
      </c>
      <c r="K130" s="160">
        <v>16</v>
      </c>
      <c r="L130" s="160"/>
      <c r="M130" s="160"/>
      <c r="N130" s="160">
        <v>384</v>
      </c>
      <c r="O130" s="167"/>
      <c r="P130" s="167"/>
      <c r="Q130" s="167"/>
      <c r="R130" s="167"/>
      <c r="S130" s="167"/>
      <c r="T130" s="170">
        <v>2015</v>
      </c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 t="s">
        <v>2126</v>
      </c>
    </row>
    <row r="131" spans="1:45" s="37" customFormat="1" ht="24.95" hidden="1" customHeight="1">
      <c r="A131" s="330"/>
      <c r="B131" s="336"/>
      <c r="C131" s="160" t="s">
        <v>2114</v>
      </c>
      <c r="D131" s="167"/>
      <c r="E131" s="331" t="s">
        <v>2845</v>
      </c>
      <c r="F131" s="160" t="s">
        <v>10020</v>
      </c>
      <c r="G131" s="160">
        <v>22500</v>
      </c>
      <c r="H131" s="160"/>
      <c r="I131" s="160"/>
      <c r="J131" s="160">
        <v>25</v>
      </c>
      <c r="K131" s="160">
        <v>900</v>
      </c>
      <c r="L131" s="160"/>
      <c r="M131" s="160"/>
      <c r="N131" s="160">
        <v>22500</v>
      </c>
      <c r="O131" s="167"/>
      <c r="P131" s="167"/>
      <c r="Q131" s="167"/>
      <c r="R131" s="167"/>
      <c r="S131" s="167"/>
      <c r="T131" s="170">
        <v>2012</v>
      </c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</row>
    <row r="132" spans="1:45" s="37" customFormat="1" ht="24.95" hidden="1" customHeight="1">
      <c r="A132" s="330"/>
      <c r="B132" s="336"/>
      <c r="C132" s="160" t="s">
        <v>2114</v>
      </c>
      <c r="D132" s="160"/>
      <c r="E132" s="160" t="s">
        <v>15276</v>
      </c>
      <c r="F132" s="160" t="s">
        <v>10020</v>
      </c>
      <c r="G132" s="160">
        <v>27418</v>
      </c>
      <c r="H132" s="160"/>
      <c r="I132" s="160"/>
      <c r="J132" s="160"/>
      <c r="K132" s="160"/>
      <c r="L132" s="160"/>
      <c r="M132" s="160"/>
      <c r="N132" s="160">
        <v>27418</v>
      </c>
      <c r="O132" s="160"/>
      <c r="P132" s="160"/>
      <c r="Q132" s="332"/>
      <c r="R132" s="332"/>
      <c r="S132" s="157"/>
      <c r="T132" s="393">
        <v>2010</v>
      </c>
      <c r="U132" s="332"/>
      <c r="V132" s="332"/>
      <c r="W132" s="332"/>
      <c r="X132" s="332"/>
      <c r="Y132" s="332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 t="s">
        <v>12713</v>
      </c>
    </row>
    <row r="133" spans="1:45" s="37" customFormat="1" ht="24.95" hidden="1" customHeight="1">
      <c r="A133" s="330"/>
      <c r="B133" s="336"/>
      <c r="C133" s="160" t="s">
        <v>2114</v>
      </c>
      <c r="D133" s="167"/>
      <c r="E133" s="331" t="s">
        <v>15277</v>
      </c>
      <c r="F133" s="160" t="s">
        <v>10020</v>
      </c>
      <c r="G133" s="160">
        <v>9900</v>
      </c>
      <c r="H133" s="160"/>
      <c r="I133" s="160"/>
      <c r="J133" s="160"/>
      <c r="K133" s="160"/>
      <c r="L133" s="160"/>
      <c r="M133" s="160"/>
      <c r="N133" s="160">
        <v>9900</v>
      </c>
      <c r="O133" s="167"/>
      <c r="P133" s="167"/>
      <c r="Q133" s="167"/>
      <c r="R133" s="167"/>
      <c r="S133" s="167"/>
      <c r="T133" s="170">
        <v>2017</v>
      </c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 t="s">
        <v>9218</v>
      </c>
    </row>
    <row r="134" spans="1:45" s="37" customFormat="1" ht="36" hidden="1" customHeight="1">
      <c r="A134" s="330"/>
      <c r="B134" s="336"/>
      <c r="C134" s="160" t="s">
        <v>2114</v>
      </c>
      <c r="D134" s="160"/>
      <c r="E134" s="160" t="s">
        <v>15278</v>
      </c>
      <c r="F134" s="160" t="s">
        <v>10020</v>
      </c>
      <c r="G134" s="160">
        <v>19700</v>
      </c>
      <c r="H134" s="160"/>
      <c r="I134" s="160"/>
      <c r="J134" s="160"/>
      <c r="K134" s="160"/>
      <c r="L134" s="160"/>
      <c r="M134" s="160"/>
      <c r="N134" s="160">
        <v>19700</v>
      </c>
      <c r="O134" s="160"/>
      <c r="P134" s="160"/>
      <c r="Q134" s="332"/>
      <c r="R134" s="332"/>
      <c r="S134" s="157"/>
      <c r="T134" s="157">
        <v>2012</v>
      </c>
      <c r="U134" s="332"/>
      <c r="V134" s="332"/>
      <c r="W134" s="332"/>
      <c r="X134" s="332"/>
      <c r="Y134" s="332"/>
      <c r="Z134" s="159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 t="s">
        <v>11304</v>
      </c>
    </row>
    <row r="135" spans="1:45" s="37" customFormat="1" ht="36" hidden="1" customHeight="1">
      <c r="A135" s="330"/>
      <c r="B135" s="336"/>
      <c r="C135" s="394" t="s">
        <v>2114</v>
      </c>
      <c r="D135" s="395"/>
      <c r="E135" s="396" t="s">
        <v>16108</v>
      </c>
      <c r="F135" s="394" t="s">
        <v>10020</v>
      </c>
      <c r="G135" s="394">
        <v>15000</v>
      </c>
      <c r="H135" s="394"/>
      <c r="I135" s="394"/>
      <c r="J135" s="394"/>
      <c r="K135" s="394"/>
      <c r="L135" s="394"/>
      <c r="M135" s="394"/>
      <c r="N135" s="394">
        <v>15000</v>
      </c>
      <c r="O135" s="395"/>
      <c r="P135" s="395"/>
      <c r="Q135" s="395"/>
      <c r="R135" s="395"/>
      <c r="S135" s="395"/>
      <c r="T135" s="397">
        <v>2017</v>
      </c>
      <c r="U135" s="395"/>
      <c r="V135" s="395"/>
      <c r="W135" s="395"/>
      <c r="X135" s="395"/>
      <c r="Y135" s="395"/>
      <c r="Z135" s="395"/>
      <c r="AA135" s="395"/>
      <c r="AB135" s="395"/>
      <c r="AC135" s="395"/>
      <c r="AD135" s="395"/>
      <c r="AE135" s="395"/>
      <c r="AF135" s="395"/>
      <c r="AG135" s="395"/>
      <c r="AH135" s="395"/>
      <c r="AI135" s="395"/>
      <c r="AJ135" s="395"/>
      <c r="AK135" s="395"/>
      <c r="AL135" s="395"/>
      <c r="AM135" s="395"/>
      <c r="AN135" s="395"/>
      <c r="AO135" s="395"/>
      <c r="AP135" s="395"/>
      <c r="AQ135" s="395"/>
      <c r="AR135" s="395"/>
      <c r="AS135" s="398" t="s">
        <v>9218</v>
      </c>
    </row>
    <row r="136" spans="1:45" s="37" customFormat="1" ht="36" hidden="1" customHeight="1">
      <c r="A136" s="330"/>
      <c r="B136" s="336"/>
      <c r="C136" s="394" t="s">
        <v>2114</v>
      </c>
      <c r="D136" s="395"/>
      <c r="E136" s="396" t="s">
        <v>15279</v>
      </c>
      <c r="F136" s="394" t="s">
        <v>10020</v>
      </c>
      <c r="G136" s="394">
        <v>29334</v>
      </c>
      <c r="H136" s="394"/>
      <c r="I136" s="394"/>
      <c r="J136" s="394"/>
      <c r="K136" s="394"/>
      <c r="L136" s="394"/>
      <c r="M136" s="394"/>
      <c r="N136" s="394">
        <v>29334</v>
      </c>
      <c r="O136" s="395"/>
      <c r="P136" s="395"/>
      <c r="Q136" s="395"/>
      <c r="R136" s="395"/>
      <c r="S136" s="395"/>
      <c r="T136" s="397">
        <v>2018</v>
      </c>
      <c r="U136" s="395"/>
      <c r="V136" s="395"/>
      <c r="W136" s="395"/>
      <c r="X136" s="395"/>
      <c r="Y136" s="395"/>
      <c r="Z136" s="395"/>
      <c r="AA136" s="395"/>
      <c r="AB136" s="395"/>
      <c r="AC136" s="395"/>
      <c r="AD136" s="395"/>
      <c r="AE136" s="395"/>
      <c r="AF136" s="395"/>
      <c r="AG136" s="395"/>
      <c r="AH136" s="395"/>
      <c r="AI136" s="395"/>
      <c r="AJ136" s="395"/>
      <c r="AK136" s="395"/>
      <c r="AL136" s="395"/>
      <c r="AM136" s="395"/>
      <c r="AN136" s="395"/>
      <c r="AO136" s="395"/>
      <c r="AP136" s="395"/>
      <c r="AQ136" s="395"/>
      <c r="AR136" s="395"/>
      <c r="AS136" s="398" t="s">
        <v>9218</v>
      </c>
    </row>
    <row r="137" spans="1:45" s="37" customFormat="1" ht="24.95" hidden="1" customHeight="1">
      <c r="A137" s="330"/>
      <c r="B137" s="336"/>
      <c r="C137" s="394" t="s">
        <v>2114</v>
      </c>
      <c r="D137" s="395"/>
      <c r="E137" s="396" t="s">
        <v>15280</v>
      </c>
      <c r="F137" s="394" t="s">
        <v>10020</v>
      </c>
      <c r="G137" s="394">
        <v>1283</v>
      </c>
      <c r="H137" s="394"/>
      <c r="I137" s="394"/>
      <c r="J137" s="394"/>
      <c r="K137" s="394"/>
      <c r="L137" s="394"/>
      <c r="M137" s="394"/>
      <c r="N137" s="394">
        <v>1283</v>
      </c>
      <c r="O137" s="395"/>
      <c r="P137" s="395"/>
      <c r="Q137" s="395"/>
      <c r="R137" s="395"/>
      <c r="S137" s="395"/>
      <c r="T137" s="397">
        <v>2011</v>
      </c>
      <c r="U137" s="395"/>
      <c r="V137" s="395"/>
      <c r="W137" s="395"/>
      <c r="X137" s="395"/>
      <c r="Y137" s="395"/>
      <c r="Z137" s="395"/>
      <c r="AA137" s="395"/>
      <c r="AB137" s="395"/>
      <c r="AC137" s="395"/>
      <c r="AD137" s="395"/>
      <c r="AE137" s="395"/>
      <c r="AF137" s="395"/>
      <c r="AG137" s="395"/>
      <c r="AH137" s="395"/>
      <c r="AI137" s="395"/>
      <c r="AJ137" s="395"/>
      <c r="AK137" s="395"/>
      <c r="AL137" s="395"/>
      <c r="AM137" s="395"/>
      <c r="AN137" s="395"/>
      <c r="AO137" s="395"/>
      <c r="AP137" s="395"/>
      <c r="AQ137" s="395"/>
      <c r="AR137" s="395"/>
      <c r="AS137" s="398" t="s">
        <v>11304</v>
      </c>
    </row>
    <row r="138" spans="1:45" s="37" customFormat="1" ht="24.95" hidden="1" customHeight="1">
      <c r="A138" s="330"/>
      <c r="B138" s="199"/>
      <c r="C138" s="160" t="s">
        <v>2114</v>
      </c>
      <c r="D138" s="167"/>
      <c r="E138" s="331" t="s">
        <v>12787</v>
      </c>
      <c r="F138" s="160" t="s">
        <v>10020</v>
      </c>
      <c r="G138" s="160">
        <v>49380</v>
      </c>
      <c r="H138" s="160"/>
      <c r="I138" s="160"/>
      <c r="J138" s="160">
        <v>43</v>
      </c>
      <c r="K138" s="160">
        <v>26</v>
      </c>
      <c r="L138" s="160"/>
      <c r="M138" s="160"/>
      <c r="N138" s="160">
        <v>1118</v>
      </c>
      <c r="O138" s="167"/>
      <c r="P138" s="167"/>
      <c r="Q138" s="167"/>
      <c r="R138" s="167"/>
      <c r="S138" s="167"/>
      <c r="T138" s="170">
        <v>2010</v>
      </c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 t="s">
        <v>12788</v>
      </c>
    </row>
    <row r="139" spans="1:45" s="37" customFormat="1" ht="24.95" hidden="1" customHeight="1">
      <c r="A139" s="330"/>
      <c r="B139" s="335" t="s">
        <v>2288</v>
      </c>
      <c r="C139" s="160" t="s">
        <v>2298</v>
      </c>
      <c r="D139" s="160"/>
      <c r="E139" s="331">
        <f>COUNTA(E140:E157)</f>
        <v>18</v>
      </c>
      <c r="F139" s="160"/>
      <c r="G139" s="160">
        <f>SUM(G140:G157)</f>
        <v>889854</v>
      </c>
      <c r="H139" s="160">
        <f>SUM(H140:H157)</f>
        <v>9023</v>
      </c>
      <c r="I139" s="160">
        <f>SUM(I140:I157)</f>
        <v>14499</v>
      </c>
      <c r="J139" s="160"/>
      <c r="K139" s="160"/>
      <c r="L139" s="160"/>
      <c r="M139" s="160"/>
      <c r="N139" s="160"/>
      <c r="O139" s="160"/>
      <c r="P139" s="160"/>
      <c r="Q139" s="332"/>
      <c r="R139" s="332"/>
      <c r="S139" s="157"/>
      <c r="T139" s="157"/>
      <c r="U139" s="332"/>
      <c r="V139" s="332"/>
      <c r="W139" s="332"/>
      <c r="X139" s="332"/>
      <c r="Y139" s="332"/>
      <c r="Z139" s="159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</row>
    <row r="140" spans="1:45" s="37" customFormat="1" ht="24.95" hidden="1" customHeight="1">
      <c r="A140" s="330"/>
      <c r="B140" s="336"/>
      <c r="C140" s="160" t="s">
        <v>794</v>
      </c>
      <c r="D140" s="160"/>
      <c r="E140" s="160" t="s">
        <v>13076</v>
      </c>
      <c r="F140" s="160" t="s">
        <v>794</v>
      </c>
      <c r="G140" s="160">
        <v>900</v>
      </c>
      <c r="H140" s="160"/>
      <c r="I140" s="160"/>
      <c r="J140" s="160">
        <v>20</v>
      </c>
      <c r="K140" s="160">
        <v>40</v>
      </c>
      <c r="L140" s="160"/>
      <c r="M140" s="160"/>
      <c r="N140" s="160">
        <v>800</v>
      </c>
      <c r="O140" s="160"/>
      <c r="P140" s="160"/>
      <c r="Q140" s="332"/>
      <c r="R140" s="332"/>
      <c r="S140" s="157"/>
      <c r="T140" s="157">
        <v>2009</v>
      </c>
      <c r="U140" s="332"/>
      <c r="V140" s="332"/>
      <c r="W140" s="332"/>
      <c r="X140" s="332"/>
      <c r="Y140" s="332"/>
      <c r="Z140" s="159">
        <v>150</v>
      </c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</row>
    <row r="141" spans="1:45" s="37" customFormat="1" ht="24.95" hidden="1" customHeight="1">
      <c r="A141" s="330"/>
      <c r="B141" s="336"/>
      <c r="C141" s="1300" t="s">
        <v>787</v>
      </c>
      <c r="D141" s="1300"/>
      <c r="E141" s="1300" t="s">
        <v>2994</v>
      </c>
      <c r="F141" s="1300" t="s">
        <v>825</v>
      </c>
      <c r="G141" s="1300">
        <v>102848</v>
      </c>
      <c r="H141" s="1300">
        <v>7175</v>
      </c>
      <c r="I141" s="1300">
        <v>10538</v>
      </c>
      <c r="J141" s="1300"/>
      <c r="K141" s="1300"/>
      <c r="L141" s="1300"/>
      <c r="M141" s="1300"/>
      <c r="N141" s="1300">
        <v>7175</v>
      </c>
      <c r="O141" s="1300">
        <v>5078</v>
      </c>
      <c r="P141" s="1300"/>
      <c r="Q141" s="332" t="s">
        <v>465</v>
      </c>
      <c r="R141" s="332"/>
      <c r="S141" s="1299"/>
      <c r="T141" s="1299">
        <v>2013</v>
      </c>
      <c r="U141" s="332"/>
      <c r="V141" s="332"/>
      <c r="W141" s="332"/>
      <c r="X141" s="332"/>
      <c r="Y141" s="332"/>
      <c r="Z141" s="159"/>
      <c r="AA141" s="1300"/>
      <c r="AB141" s="1300"/>
      <c r="AC141" s="1300"/>
      <c r="AD141" s="1300"/>
      <c r="AE141" s="1300"/>
      <c r="AF141" s="1300"/>
      <c r="AG141" s="1300"/>
      <c r="AH141" s="1300"/>
      <c r="AI141" s="1300"/>
      <c r="AJ141" s="1300"/>
      <c r="AK141" s="1300"/>
      <c r="AL141" s="1300"/>
      <c r="AM141" s="1300"/>
      <c r="AN141" s="1300"/>
      <c r="AO141" s="1300"/>
      <c r="AP141" s="1300"/>
      <c r="AQ141" s="1300"/>
      <c r="AR141" s="1300"/>
      <c r="AS141" s="1300"/>
    </row>
    <row r="142" spans="1:45" s="37" customFormat="1" ht="24.95" hidden="1" customHeight="1">
      <c r="A142" s="330"/>
      <c r="B142" s="336"/>
      <c r="C142" s="160" t="s">
        <v>802</v>
      </c>
      <c r="D142" s="160"/>
      <c r="E142" s="160" t="s">
        <v>2995</v>
      </c>
      <c r="F142" s="160" t="s">
        <v>11300</v>
      </c>
      <c r="G142" s="160">
        <v>30531</v>
      </c>
      <c r="H142" s="160">
        <v>989</v>
      </c>
      <c r="I142" s="160">
        <v>2546</v>
      </c>
      <c r="J142" s="160"/>
      <c r="K142" s="160"/>
      <c r="L142" s="160"/>
      <c r="M142" s="160"/>
      <c r="N142" s="160">
        <v>2546</v>
      </c>
      <c r="O142" s="160">
        <v>1010</v>
      </c>
      <c r="P142" s="160"/>
      <c r="Q142" s="332"/>
      <c r="R142" s="332"/>
      <c r="S142" s="157"/>
      <c r="T142" s="157">
        <v>2013</v>
      </c>
      <c r="U142" s="332"/>
      <c r="V142" s="332"/>
      <c r="W142" s="332"/>
      <c r="X142" s="332"/>
      <c r="Y142" s="332"/>
      <c r="Z142" s="159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</row>
    <row r="143" spans="1:45" s="37" customFormat="1" ht="24.95" hidden="1" customHeight="1">
      <c r="A143" s="330"/>
      <c r="B143" s="336"/>
      <c r="C143" s="160" t="s">
        <v>815</v>
      </c>
      <c r="D143" s="160"/>
      <c r="E143" s="160" t="s">
        <v>15402</v>
      </c>
      <c r="F143" s="160" t="s">
        <v>815</v>
      </c>
      <c r="G143" s="160">
        <v>3235</v>
      </c>
      <c r="H143" s="160"/>
      <c r="I143" s="160"/>
      <c r="J143" s="160">
        <v>20</v>
      </c>
      <c r="K143" s="160">
        <v>25</v>
      </c>
      <c r="L143" s="160"/>
      <c r="M143" s="160"/>
      <c r="N143" s="160">
        <v>578</v>
      </c>
      <c r="O143" s="160"/>
      <c r="P143" s="160"/>
      <c r="Q143" s="332"/>
      <c r="R143" s="332"/>
      <c r="S143" s="157"/>
      <c r="T143" s="157">
        <v>2019</v>
      </c>
      <c r="U143" s="332"/>
      <c r="V143" s="332"/>
      <c r="W143" s="332"/>
      <c r="X143" s="332"/>
      <c r="Y143" s="332"/>
      <c r="Z143" s="159">
        <v>150</v>
      </c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 t="s">
        <v>6506</v>
      </c>
    </row>
    <row r="144" spans="1:45" s="37" customFormat="1" ht="24.95" hidden="1" customHeight="1">
      <c r="A144" s="330"/>
      <c r="B144" s="336"/>
      <c r="C144" s="672" t="s">
        <v>815</v>
      </c>
      <c r="D144" s="672"/>
      <c r="E144" s="672" t="s">
        <v>2996</v>
      </c>
      <c r="F144" s="672" t="s">
        <v>815</v>
      </c>
      <c r="G144" s="672">
        <v>72905</v>
      </c>
      <c r="H144" s="672"/>
      <c r="I144" s="672"/>
      <c r="J144" s="672">
        <v>24</v>
      </c>
      <c r="K144" s="672">
        <v>44</v>
      </c>
      <c r="L144" s="672"/>
      <c r="M144" s="672"/>
      <c r="N144" s="672">
        <v>1056</v>
      </c>
      <c r="O144" s="672"/>
      <c r="P144" s="672"/>
      <c r="Q144" s="332"/>
      <c r="R144" s="332"/>
      <c r="S144" s="674"/>
      <c r="T144" s="674">
        <v>2009</v>
      </c>
      <c r="U144" s="332"/>
      <c r="V144" s="332"/>
      <c r="W144" s="332"/>
      <c r="X144" s="332"/>
      <c r="Y144" s="332"/>
      <c r="Z144" s="159">
        <v>323</v>
      </c>
      <c r="AA144" s="672"/>
      <c r="AB144" s="672"/>
      <c r="AC144" s="672"/>
      <c r="AD144" s="672"/>
      <c r="AE144" s="672"/>
      <c r="AF144" s="672"/>
      <c r="AG144" s="672"/>
      <c r="AH144" s="672"/>
      <c r="AI144" s="672"/>
      <c r="AJ144" s="672"/>
      <c r="AK144" s="672"/>
      <c r="AL144" s="672"/>
      <c r="AM144" s="672"/>
      <c r="AN144" s="672"/>
      <c r="AO144" s="672"/>
      <c r="AP144" s="672"/>
      <c r="AQ144" s="672"/>
      <c r="AR144" s="672"/>
      <c r="AS144" s="672"/>
    </row>
    <row r="145" spans="1:45" s="37" customFormat="1" ht="24.95" hidden="1" customHeight="1">
      <c r="A145" s="330"/>
      <c r="B145" s="336"/>
      <c r="C145" s="160" t="s">
        <v>815</v>
      </c>
      <c r="D145" s="160"/>
      <c r="E145" s="160" t="s">
        <v>2997</v>
      </c>
      <c r="F145" s="160" t="s">
        <v>815</v>
      </c>
      <c r="G145" s="160">
        <v>5089</v>
      </c>
      <c r="H145" s="160"/>
      <c r="I145" s="160"/>
      <c r="J145" s="160">
        <v>20</v>
      </c>
      <c r="K145" s="160">
        <v>40</v>
      </c>
      <c r="L145" s="160"/>
      <c r="M145" s="160"/>
      <c r="N145" s="160">
        <v>800</v>
      </c>
      <c r="O145" s="160"/>
      <c r="P145" s="160"/>
      <c r="Q145" s="332"/>
      <c r="R145" s="332"/>
      <c r="S145" s="157"/>
      <c r="T145" s="157">
        <v>1995</v>
      </c>
      <c r="U145" s="332"/>
      <c r="V145" s="332"/>
      <c r="W145" s="332"/>
      <c r="X145" s="332"/>
      <c r="Y145" s="332"/>
      <c r="Z145" s="159">
        <v>100</v>
      </c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</row>
    <row r="146" spans="1:45" s="37" customFormat="1" ht="24.95" hidden="1" customHeight="1">
      <c r="A146" s="330"/>
      <c r="B146" s="336"/>
      <c r="C146" s="160" t="s">
        <v>815</v>
      </c>
      <c r="D146" s="160"/>
      <c r="E146" s="160" t="s">
        <v>2998</v>
      </c>
      <c r="F146" s="160" t="s">
        <v>815</v>
      </c>
      <c r="G146" s="160">
        <v>2257</v>
      </c>
      <c r="H146" s="160"/>
      <c r="I146" s="160"/>
      <c r="J146" s="160">
        <v>18</v>
      </c>
      <c r="K146" s="160">
        <v>37</v>
      </c>
      <c r="L146" s="160"/>
      <c r="M146" s="160"/>
      <c r="N146" s="160">
        <v>673</v>
      </c>
      <c r="O146" s="160"/>
      <c r="P146" s="160"/>
      <c r="Q146" s="332"/>
      <c r="R146" s="332"/>
      <c r="S146" s="157"/>
      <c r="T146" s="157">
        <v>2013</v>
      </c>
      <c r="U146" s="332"/>
      <c r="V146" s="332"/>
      <c r="W146" s="332"/>
      <c r="X146" s="332"/>
      <c r="Y146" s="332"/>
      <c r="Z146" s="159">
        <v>150</v>
      </c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</row>
    <row r="147" spans="1:45" s="37" customFormat="1" ht="24.95" hidden="1" customHeight="1">
      <c r="A147" s="330"/>
      <c r="B147" s="336"/>
      <c r="C147" s="160" t="s">
        <v>815</v>
      </c>
      <c r="D147" s="160"/>
      <c r="E147" s="160" t="s">
        <v>2999</v>
      </c>
      <c r="F147" s="160" t="s">
        <v>815</v>
      </c>
      <c r="G147" s="160">
        <v>9325</v>
      </c>
      <c r="H147" s="160"/>
      <c r="I147" s="160"/>
      <c r="J147" s="160">
        <v>26</v>
      </c>
      <c r="K147" s="160">
        <v>48</v>
      </c>
      <c r="L147" s="160"/>
      <c r="M147" s="160"/>
      <c r="N147" s="160">
        <v>1224</v>
      </c>
      <c r="O147" s="160"/>
      <c r="P147" s="160"/>
      <c r="Q147" s="332"/>
      <c r="R147" s="332"/>
      <c r="S147" s="157"/>
      <c r="T147" s="157">
        <v>2010</v>
      </c>
      <c r="U147" s="332"/>
      <c r="V147" s="332"/>
      <c r="W147" s="332"/>
      <c r="X147" s="332"/>
      <c r="Y147" s="332"/>
      <c r="Z147" s="159">
        <v>330</v>
      </c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</row>
    <row r="148" spans="1:45" s="37" customFormat="1" ht="24.95" hidden="1" customHeight="1">
      <c r="A148" s="330"/>
      <c r="B148" s="336"/>
      <c r="C148" s="160" t="s">
        <v>815</v>
      </c>
      <c r="D148" s="160"/>
      <c r="E148" s="160" t="s">
        <v>3000</v>
      </c>
      <c r="F148" s="160" t="s">
        <v>815</v>
      </c>
      <c r="G148" s="160"/>
      <c r="H148" s="160"/>
      <c r="I148" s="160"/>
      <c r="J148" s="160"/>
      <c r="K148" s="160"/>
      <c r="L148" s="160"/>
      <c r="M148" s="160"/>
      <c r="N148" s="160">
        <v>136</v>
      </c>
      <c r="O148" s="160"/>
      <c r="P148" s="160"/>
      <c r="Q148" s="332"/>
      <c r="R148" s="332"/>
      <c r="S148" s="157"/>
      <c r="T148" s="157">
        <v>2008</v>
      </c>
      <c r="U148" s="332"/>
      <c r="V148" s="332"/>
      <c r="W148" s="332"/>
      <c r="X148" s="332"/>
      <c r="Y148" s="332"/>
      <c r="Z148" s="159">
        <v>15</v>
      </c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</row>
    <row r="149" spans="1:45" s="37" customFormat="1" ht="24.95" hidden="1" customHeight="1">
      <c r="A149" s="330"/>
      <c r="B149" s="336"/>
      <c r="C149" s="160" t="s">
        <v>815</v>
      </c>
      <c r="D149" s="160"/>
      <c r="E149" s="160" t="s">
        <v>3001</v>
      </c>
      <c r="F149" s="160" t="s">
        <v>815</v>
      </c>
      <c r="G149" s="160"/>
      <c r="H149" s="160"/>
      <c r="I149" s="160"/>
      <c r="J149" s="160"/>
      <c r="K149" s="160"/>
      <c r="L149" s="160"/>
      <c r="M149" s="160"/>
      <c r="N149" s="160">
        <v>297</v>
      </c>
      <c r="O149" s="160"/>
      <c r="P149" s="160"/>
      <c r="Q149" s="332"/>
      <c r="R149" s="332"/>
      <c r="S149" s="157"/>
      <c r="T149" s="157">
        <v>2014</v>
      </c>
      <c r="U149" s="332"/>
      <c r="V149" s="332"/>
      <c r="W149" s="332"/>
      <c r="X149" s="332"/>
      <c r="Y149" s="332"/>
      <c r="Z149" s="159">
        <v>268</v>
      </c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</row>
    <row r="150" spans="1:45" s="37" customFormat="1" ht="24.95" hidden="1" customHeight="1">
      <c r="A150" s="330"/>
      <c r="B150" s="336"/>
      <c r="C150" s="160" t="s">
        <v>815</v>
      </c>
      <c r="D150" s="160"/>
      <c r="E150" s="160" t="s">
        <v>2621</v>
      </c>
      <c r="F150" s="160" t="s">
        <v>815</v>
      </c>
      <c r="G150" s="160"/>
      <c r="H150" s="160"/>
      <c r="I150" s="160"/>
      <c r="J150" s="160"/>
      <c r="K150" s="160"/>
      <c r="L150" s="160"/>
      <c r="M150" s="160"/>
      <c r="N150" s="160">
        <v>210</v>
      </c>
      <c r="O150" s="160"/>
      <c r="P150" s="160"/>
      <c r="Q150" s="332"/>
      <c r="R150" s="332"/>
      <c r="S150" s="157"/>
      <c r="T150" s="157">
        <v>2012</v>
      </c>
      <c r="U150" s="332"/>
      <c r="V150" s="332"/>
      <c r="W150" s="332"/>
      <c r="X150" s="332"/>
      <c r="Y150" s="332"/>
      <c r="Z150" s="159">
        <v>200</v>
      </c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</row>
    <row r="151" spans="1:45" s="37" customFormat="1" ht="24.95" hidden="1" customHeight="1">
      <c r="A151" s="330"/>
      <c r="B151" s="336"/>
      <c r="C151" s="160" t="s">
        <v>815</v>
      </c>
      <c r="D151" s="160"/>
      <c r="E151" s="160" t="s">
        <v>3002</v>
      </c>
      <c r="F151" s="160" t="s">
        <v>815</v>
      </c>
      <c r="G151" s="160"/>
      <c r="H151" s="160"/>
      <c r="I151" s="160"/>
      <c r="J151" s="160"/>
      <c r="K151" s="160"/>
      <c r="L151" s="160"/>
      <c r="M151" s="160"/>
      <c r="N151" s="160">
        <v>221</v>
      </c>
      <c r="O151" s="160"/>
      <c r="P151" s="160"/>
      <c r="Q151" s="332"/>
      <c r="R151" s="332"/>
      <c r="S151" s="157"/>
      <c r="T151" s="157">
        <v>2011</v>
      </c>
      <c r="U151" s="332"/>
      <c r="V151" s="332"/>
      <c r="W151" s="332"/>
      <c r="X151" s="332"/>
      <c r="Y151" s="332"/>
      <c r="Z151" s="159">
        <v>100</v>
      </c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</row>
    <row r="152" spans="1:45" s="37" customFormat="1" ht="24.95" hidden="1" customHeight="1">
      <c r="A152" s="330"/>
      <c r="B152" s="336"/>
      <c r="C152" s="160" t="s">
        <v>567</v>
      </c>
      <c r="D152" s="160"/>
      <c r="E152" s="331" t="s">
        <v>3003</v>
      </c>
      <c r="F152" s="160" t="s">
        <v>2753</v>
      </c>
      <c r="G152" s="160">
        <v>631975</v>
      </c>
      <c r="H152" s="160">
        <v>859</v>
      </c>
      <c r="I152" s="160">
        <v>1415</v>
      </c>
      <c r="J152" s="160"/>
      <c r="K152" s="160"/>
      <c r="L152" s="160"/>
      <c r="M152" s="160"/>
      <c r="N152" s="160"/>
      <c r="O152" s="160">
        <v>2353</v>
      </c>
      <c r="P152" s="160"/>
      <c r="Q152" s="332"/>
      <c r="R152" s="332"/>
      <c r="S152" s="157"/>
      <c r="T152" s="157">
        <v>2014</v>
      </c>
      <c r="U152" s="332"/>
      <c r="V152" s="332"/>
      <c r="W152" s="332"/>
      <c r="X152" s="332"/>
      <c r="Y152" s="332"/>
      <c r="Z152" s="159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</row>
    <row r="153" spans="1:45" s="37" customFormat="1" ht="24.95" hidden="1" customHeight="1">
      <c r="A153" s="330"/>
      <c r="B153" s="336"/>
      <c r="C153" s="160" t="s">
        <v>567</v>
      </c>
      <c r="D153" s="160"/>
      <c r="E153" s="331" t="s">
        <v>11301</v>
      </c>
      <c r="F153" s="160" t="s">
        <v>11302</v>
      </c>
      <c r="G153" s="160"/>
      <c r="H153" s="160"/>
      <c r="I153" s="160"/>
      <c r="J153" s="160"/>
      <c r="K153" s="160"/>
      <c r="L153" s="160"/>
      <c r="M153" s="160"/>
      <c r="N153" s="160">
        <v>2790</v>
      </c>
      <c r="O153" s="160"/>
      <c r="P153" s="160"/>
      <c r="Q153" s="332"/>
      <c r="R153" s="332"/>
      <c r="S153" s="157"/>
      <c r="T153" s="157">
        <v>2016</v>
      </c>
      <c r="U153" s="332"/>
      <c r="V153" s="332"/>
      <c r="W153" s="332"/>
      <c r="X153" s="332"/>
      <c r="Y153" s="332"/>
      <c r="Z153" s="159">
        <v>104</v>
      </c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</row>
    <row r="154" spans="1:45" s="37" customFormat="1" ht="24.95" hidden="1" customHeight="1">
      <c r="A154" s="330"/>
      <c r="B154" s="336"/>
      <c r="C154" s="160" t="s">
        <v>787</v>
      </c>
      <c r="D154" s="160"/>
      <c r="E154" s="331" t="s">
        <v>3004</v>
      </c>
      <c r="F154" s="160" t="s">
        <v>10174</v>
      </c>
      <c r="G154" s="160">
        <v>9127</v>
      </c>
      <c r="H154" s="160"/>
      <c r="I154" s="160"/>
      <c r="J154" s="160"/>
      <c r="K154" s="160"/>
      <c r="L154" s="160"/>
      <c r="M154" s="160"/>
      <c r="N154" s="160"/>
      <c r="O154" s="160"/>
      <c r="P154" s="160"/>
      <c r="Q154" s="332"/>
      <c r="R154" s="332"/>
      <c r="S154" s="157"/>
      <c r="T154" s="157">
        <v>2014</v>
      </c>
      <c r="U154" s="332"/>
      <c r="V154" s="332"/>
      <c r="W154" s="332"/>
      <c r="X154" s="332"/>
      <c r="Y154" s="332"/>
      <c r="Z154" s="159">
        <v>197</v>
      </c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</row>
    <row r="155" spans="1:45" s="37" customFormat="1" ht="24.95" hidden="1" customHeight="1">
      <c r="A155" s="330"/>
      <c r="B155" s="336"/>
      <c r="C155" s="160" t="s">
        <v>822</v>
      </c>
      <c r="D155" s="160"/>
      <c r="E155" s="331" t="s">
        <v>11303</v>
      </c>
      <c r="F155" s="160" t="s">
        <v>2978</v>
      </c>
      <c r="G155" s="160">
        <v>18518</v>
      </c>
      <c r="H155" s="160"/>
      <c r="I155" s="160"/>
      <c r="J155" s="160"/>
      <c r="K155" s="160"/>
      <c r="L155" s="160"/>
      <c r="M155" s="160"/>
      <c r="N155" s="160"/>
      <c r="O155" s="160"/>
      <c r="P155" s="160"/>
      <c r="Q155" s="332"/>
      <c r="R155" s="332"/>
      <c r="S155" s="157"/>
      <c r="T155" s="157">
        <v>2017</v>
      </c>
      <c r="U155" s="332"/>
      <c r="V155" s="332"/>
      <c r="W155" s="332"/>
      <c r="X155" s="332"/>
      <c r="Y155" s="332"/>
      <c r="Z155" s="159">
        <v>239</v>
      </c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 t="s">
        <v>11304</v>
      </c>
    </row>
    <row r="156" spans="1:45" s="37" customFormat="1" ht="24.95" hidden="1" customHeight="1">
      <c r="A156" s="330"/>
      <c r="B156" s="336"/>
      <c r="C156" s="160" t="s">
        <v>593</v>
      </c>
      <c r="D156" s="160"/>
      <c r="E156" s="160" t="s">
        <v>11305</v>
      </c>
      <c r="F156" s="160" t="s">
        <v>593</v>
      </c>
      <c r="G156" s="160">
        <v>3144</v>
      </c>
      <c r="H156" s="160"/>
      <c r="I156" s="160"/>
      <c r="J156" s="160"/>
      <c r="K156" s="160"/>
      <c r="L156" s="160"/>
      <c r="M156" s="160"/>
      <c r="N156" s="160"/>
      <c r="O156" s="160"/>
      <c r="P156" s="160"/>
      <c r="Q156" s="332"/>
      <c r="R156" s="332"/>
      <c r="S156" s="157"/>
      <c r="T156" s="157">
        <v>2016</v>
      </c>
      <c r="U156" s="332"/>
      <c r="V156" s="332"/>
      <c r="W156" s="332"/>
      <c r="X156" s="332"/>
      <c r="Y156" s="332"/>
      <c r="Z156" s="159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</row>
    <row r="157" spans="1:45" s="37" customFormat="1" ht="24.95" hidden="1" customHeight="1">
      <c r="A157" s="330"/>
      <c r="B157" s="336"/>
      <c r="C157" s="160" t="s">
        <v>809</v>
      </c>
      <c r="D157" s="160"/>
      <c r="E157" s="160" t="s">
        <v>11306</v>
      </c>
      <c r="F157" s="160" t="s">
        <v>11307</v>
      </c>
      <c r="G157" s="160"/>
      <c r="H157" s="160"/>
      <c r="I157" s="160"/>
      <c r="J157" s="160">
        <v>20</v>
      </c>
      <c r="K157" s="160">
        <v>48</v>
      </c>
      <c r="L157" s="160"/>
      <c r="M157" s="160"/>
      <c r="N157" s="160">
        <v>960</v>
      </c>
      <c r="O157" s="160">
        <v>78</v>
      </c>
      <c r="P157" s="160">
        <v>78</v>
      </c>
      <c r="Q157" s="332" t="s">
        <v>11308</v>
      </c>
      <c r="R157" s="332"/>
      <c r="S157" s="157"/>
      <c r="T157" s="157">
        <v>2017</v>
      </c>
      <c r="U157" s="332"/>
      <c r="V157" s="332"/>
      <c r="W157" s="332"/>
      <c r="X157" s="332"/>
      <c r="Y157" s="332"/>
      <c r="Z157" s="159">
        <v>644</v>
      </c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</row>
    <row r="158" spans="1:45" s="37" customFormat="1" ht="24.95" hidden="1" customHeight="1">
      <c r="A158" s="330"/>
      <c r="B158" s="335" t="s">
        <v>2358</v>
      </c>
      <c r="C158" s="160" t="s">
        <v>941</v>
      </c>
      <c r="D158" s="167"/>
      <c r="E158" s="331">
        <f>COUNTA(E159:E185)</f>
        <v>27</v>
      </c>
      <c r="F158" s="160"/>
      <c r="G158" s="160">
        <f>SUM(G159:G185)</f>
        <v>257272</v>
      </c>
      <c r="H158" s="160">
        <f>SUM(H159:H185)</f>
        <v>1312.68</v>
      </c>
      <c r="I158" s="160">
        <f>SUM(I159:I185)</f>
        <v>31191.68</v>
      </c>
      <c r="J158" s="160"/>
      <c r="K158" s="160"/>
      <c r="L158" s="160"/>
      <c r="M158" s="160"/>
      <c r="N158" s="160"/>
      <c r="O158" s="167"/>
      <c r="P158" s="167"/>
      <c r="Q158" s="167"/>
      <c r="R158" s="167"/>
      <c r="S158" s="167"/>
      <c r="T158" s="170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</row>
    <row r="159" spans="1:45" s="37" customFormat="1" ht="24.95" hidden="1" customHeight="1">
      <c r="A159" s="330"/>
      <c r="B159" s="336"/>
      <c r="C159" s="160" t="s">
        <v>794</v>
      </c>
      <c r="D159" s="160"/>
      <c r="E159" s="160" t="s">
        <v>16188</v>
      </c>
      <c r="F159" s="160" t="s">
        <v>16189</v>
      </c>
      <c r="G159" s="160">
        <v>1991</v>
      </c>
      <c r="H159" s="160">
        <v>12</v>
      </c>
      <c r="I159" s="160"/>
      <c r="J159" s="160"/>
      <c r="K159" s="160"/>
      <c r="L159" s="160"/>
      <c r="M159" s="160"/>
      <c r="N159" s="160">
        <v>234</v>
      </c>
      <c r="O159" s="160"/>
      <c r="P159" s="160"/>
      <c r="Q159" s="332"/>
      <c r="R159" s="332"/>
      <c r="S159" s="157"/>
      <c r="T159" s="393">
        <v>2019</v>
      </c>
      <c r="U159" s="332"/>
      <c r="V159" s="332"/>
      <c r="W159" s="332"/>
      <c r="X159" s="332"/>
      <c r="Y159" s="332"/>
      <c r="Z159" s="160">
        <v>350</v>
      </c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 t="s">
        <v>1552</v>
      </c>
    </row>
    <row r="160" spans="1:45" s="37" customFormat="1" ht="24.95" hidden="1" customHeight="1">
      <c r="A160" s="330"/>
      <c r="B160" s="336"/>
      <c r="C160" s="1300" t="s">
        <v>794</v>
      </c>
      <c r="D160" s="1300"/>
      <c r="E160" s="1300" t="s">
        <v>16190</v>
      </c>
      <c r="F160" s="1300" t="s">
        <v>794</v>
      </c>
      <c r="G160" s="1300">
        <v>416</v>
      </c>
      <c r="H160" s="1300"/>
      <c r="I160" s="1300"/>
      <c r="J160" s="1300"/>
      <c r="K160" s="1300"/>
      <c r="L160" s="1300"/>
      <c r="M160" s="1300"/>
      <c r="N160" s="1300"/>
      <c r="O160" s="1300"/>
      <c r="P160" s="1300"/>
      <c r="Q160" s="332"/>
      <c r="R160" s="332"/>
      <c r="S160" s="1299"/>
      <c r="T160" s="393">
        <v>2020</v>
      </c>
      <c r="U160" s="332"/>
      <c r="V160" s="332"/>
      <c r="W160" s="332"/>
      <c r="X160" s="332"/>
      <c r="Y160" s="332"/>
      <c r="Z160" s="1300">
        <v>100</v>
      </c>
      <c r="AA160" s="1300"/>
      <c r="AB160" s="1300"/>
      <c r="AC160" s="1300"/>
      <c r="AD160" s="1300"/>
      <c r="AE160" s="1300"/>
      <c r="AF160" s="1300"/>
      <c r="AG160" s="1300"/>
      <c r="AH160" s="1300"/>
      <c r="AI160" s="1300"/>
      <c r="AJ160" s="1300"/>
      <c r="AK160" s="1300"/>
      <c r="AL160" s="1300"/>
      <c r="AM160" s="1300"/>
      <c r="AN160" s="1300"/>
      <c r="AO160" s="1300"/>
      <c r="AP160" s="1300"/>
      <c r="AQ160" s="1300"/>
      <c r="AR160" s="1300"/>
      <c r="AS160" s="1300" t="s">
        <v>1552</v>
      </c>
    </row>
    <row r="161" spans="1:45" s="37" customFormat="1" ht="24.95" hidden="1" customHeight="1">
      <c r="A161" s="330"/>
      <c r="B161" s="336"/>
      <c r="C161" s="1389" t="s">
        <v>567</v>
      </c>
      <c r="D161" s="1389"/>
      <c r="E161" s="1389" t="s">
        <v>1410</v>
      </c>
      <c r="F161" s="1389" t="s">
        <v>567</v>
      </c>
      <c r="G161" s="1389"/>
      <c r="H161" s="1389">
        <v>300</v>
      </c>
      <c r="I161" s="1389">
        <v>300</v>
      </c>
      <c r="J161" s="1389">
        <v>6</v>
      </c>
      <c r="K161" s="1389">
        <v>14</v>
      </c>
      <c r="L161" s="1389"/>
      <c r="M161" s="1389"/>
      <c r="N161" s="1389">
        <v>300</v>
      </c>
      <c r="O161" s="1389"/>
      <c r="P161" s="1389"/>
      <c r="Q161" s="332"/>
      <c r="R161" s="332"/>
      <c r="S161" s="1388"/>
      <c r="T161" s="393">
        <v>2001</v>
      </c>
      <c r="U161" s="332"/>
      <c r="V161" s="332"/>
      <c r="W161" s="332"/>
      <c r="X161" s="332"/>
      <c r="Y161" s="332"/>
      <c r="Z161" s="1389">
        <v>400</v>
      </c>
      <c r="AA161" s="1389"/>
      <c r="AB161" s="1389"/>
      <c r="AC161" s="1389"/>
      <c r="AD161" s="1389"/>
      <c r="AE161" s="1389"/>
      <c r="AF161" s="1389"/>
      <c r="AG161" s="1389"/>
      <c r="AH161" s="1389"/>
      <c r="AI161" s="1389"/>
      <c r="AJ161" s="1389"/>
      <c r="AK161" s="1389"/>
      <c r="AL161" s="1389"/>
      <c r="AM161" s="1389"/>
      <c r="AN161" s="1389"/>
      <c r="AO161" s="1389"/>
      <c r="AP161" s="1389"/>
      <c r="AQ161" s="1389"/>
      <c r="AR161" s="1389"/>
      <c r="AS161" s="1389" t="s">
        <v>3202</v>
      </c>
    </row>
    <row r="162" spans="1:45" s="37" customFormat="1" ht="24.95" hidden="1" customHeight="1">
      <c r="A162" s="330"/>
      <c r="B162" s="336"/>
      <c r="C162" s="1389" t="s">
        <v>567</v>
      </c>
      <c r="D162" s="1389"/>
      <c r="E162" s="1389" t="s">
        <v>13406</v>
      </c>
      <c r="F162" s="1389" t="s">
        <v>567</v>
      </c>
      <c r="G162" s="1389">
        <v>689</v>
      </c>
      <c r="H162" s="1389"/>
      <c r="I162" s="1389"/>
      <c r="J162" s="1389">
        <v>17</v>
      </c>
      <c r="K162" s="1389">
        <v>32</v>
      </c>
      <c r="L162" s="1389"/>
      <c r="M162" s="1389"/>
      <c r="N162" s="1389">
        <v>489</v>
      </c>
      <c r="O162" s="1389"/>
      <c r="P162" s="1389"/>
      <c r="Q162" s="332"/>
      <c r="R162" s="332"/>
      <c r="S162" s="1388"/>
      <c r="T162" s="393">
        <v>2018</v>
      </c>
      <c r="U162" s="332"/>
      <c r="V162" s="332"/>
      <c r="W162" s="332"/>
      <c r="X162" s="332"/>
      <c r="Y162" s="332"/>
      <c r="Z162" s="1389">
        <v>15</v>
      </c>
      <c r="AA162" s="1389"/>
      <c r="AB162" s="1389"/>
      <c r="AC162" s="1389"/>
      <c r="AD162" s="1389"/>
      <c r="AE162" s="1389"/>
      <c r="AF162" s="1389"/>
      <c r="AG162" s="1389"/>
      <c r="AH162" s="1389"/>
      <c r="AI162" s="1389"/>
      <c r="AJ162" s="1389"/>
      <c r="AK162" s="1389"/>
      <c r="AL162" s="1389"/>
      <c r="AM162" s="1389"/>
      <c r="AN162" s="1389"/>
      <c r="AO162" s="1389"/>
      <c r="AP162" s="1389"/>
      <c r="AQ162" s="1389"/>
      <c r="AR162" s="1389"/>
      <c r="AS162" s="1389" t="s">
        <v>1552</v>
      </c>
    </row>
    <row r="163" spans="1:45" s="37" customFormat="1" ht="24.95" hidden="1" customHeight="1">
      <c r="A163" s="330"/>
      <c r="B163" s="336"/>
      <c r="C163" s="1389" t="s">
        <v>567</v>
      </c>
      <c r="D163" s="1389"/>
      <c r="E163" s="1389" t="s">
        <v>13407</v>
      </c>
      <c r="F163" s="1389" t="s">
        <v>567</v>
      </c>
      <c r="G163" s="1389">
        <v>357</v>
      </c>
      <c r="H163" s="1389"/>
      <c r="I163" s="1389"/>
      <c r="J163" s="1389">
        <v>17</v>
      </c>
      <c r="K163" s="1389">
        <v>21</v>
      </c>
      <c r="L163" s="1389"/>
      <c r="M163" s="1389"/>
      <c r="N163" s="1389">
        <v>357</v>
      </c>
      <c r="O163" s="1389"/>
      <c r="P163" s="1389"/>
      <c r="Q163" s="332"/>
      <c r="R163" s="332"/>
      <c r="S163" s="1388"/>
      <c r="T163" s="393">
        <v>2015</v>
      </c>
      <c r="U163" s="332"/>
      <c r="V163" s="332"/>
      <c r="W163" s="332"/>
      <c r="X163" s="332"/>
      <c r="Y163" s="332"/>
      <c r="Z163" s="1389">
        <v>15</v>
      </c>
      <c r="AA163" s="1389"/>
      <c r="AB163" s="1389"/>
      <c r="AC163" s="1389"/>
      <c r="AD163" s="1389"/>
      <c r="AE163" s="1389"/>
      <c r="AF163" s="1389"/>
      <c r="AG163" s="1389"/>
      <c r="AH163" s="1389"/>
      <c r="AI163" s="1389"/>
      <c r="AJ163" s="1389"/>
      <c r="AK163" s="1389"/>
      <c r="AL163" s="1389"/>
      <c r="AM163" s="1389"/>
      <c r="AN163" s="1389"/>
      <c r="AO163" s="1389"/>
      <c r="AP163" s="1389"/>
      <c r="AQ163" s="1389"/>
      <c r="AR163" s="1389"/>
      <c r="AS163" s="1389" t="s">
        <v>1552</v>
      </c>
    </row>
    <row r="164" spans="1:45" s="37" customFormat="1" ht="24.95" hidden="1" customHeight="1">
      <c r="A164" s="330"/>
      <c r="B164" s="336"/>
      <c r="C164" s="1389" t="s">
        <v>567</v>
      </c>
      <c r="D164" s="1389"/>
      <c r="E164" s="1389" t="s">
        <v>3203</v>
      </c>
      <c r="F164" s="1389" t="s">
        <v>10174</v>
      </c>
      <c r="G164" s="1389">
        <v>1260</v>
      </c>
      <c r="H164" s="1389"/>
      <c r="I164" s="1389"/>
      <c r="J164" s="1389">
        <v>28</v>
      </c>
      <c r="K164" s="1389">
        <v>45</v>
      </c>
      <c r="L164" s="1389"/>
      <c r="M164" s="1389"/>
      <c r="N164" s="1389">
        <v>1260</v>
      </c>
      <c r="O164" s="1389"/>
      <c r="P164" s="1389"/>
      <c r="Q164" s="332"/>
      <c r="R164" s="332"/>
      <c r="S164" s="1388"/>
      <c r="T164" s="393">
        <v>2011</v>
      </c>
      <c r="U164" s="332">
        <v>2011</v>
      </c>
      <c r="V164" s="332"/>
      <c r="W164" s="332"/>
      <c r="X164" s="332"/>
      <c r="Y164" s="332"/>
      <c r="Z164" s="1389">
        <v>200</v>
      </c>
      <c r="AA164" s="1389"/>
      <c r="AB164" s="1389">
        <v>200</v>
      </c>
      <c r="AC164" s="1389"/>
      <c r="AD164" s="1389"/>
      <c r="AE164" s="1389"/>
      <c r="AF164" s="1389"/>
      <c r="AG164" s="1389"/>
      <c r="AH164" s="1389"/>
      <c r="AI164" s="1389"/>
      <c r="AJ164" s="1389"/>
      <c r="AK164" s="1389"/>
      <c r="AL164" s="1389"/>
      <c r="AM164" s="1389"/>
      <c r="AN164" s="1389"/>
      <c r="AO164" s="1389"/>
      <c r="AP164" s="1389"/>
      <c r="AQ164" s="1389"/>
      <c r="AR164" s="1389"/>
      <c r="AS164" s="1389"/>
    </row>
    <row r="165" spans="1:45" s="37" customFormat="1" ht="24.95" hidden="1" customHeight="1">
      <c r="A165" s="330"/>
      <c r="B165" s="336"/>
      <c r="C165" s="1300" t="s">
        <v>567</v>
      </c>
      <c r="D165" s="1300"/>
      <c r="E165" s="1300" t="s">
        <v>3204</v>
      </c>
      <c r="F165" s="1300" t="s">
        <v>10174</v>
      </c>
      <c r="G165" s="1300">
        <v>11847</v>
      </c>
      <c r="H165" s="1300">
        <v>128</v>
      </c>
      <c r="I165" s="1300">
        <v>128</v>
      </c>
      <c r="J165" s="1300"/>
      <c r="K165" s="1300"/>
      <c r="L165" s="1300"/>
      <c r="M165" s="1300"/>
      <c r="N165" s="1300">
        <v>11847</v>
      </c>
      <c r="O165" s="1300"/>
      <c r="P165" s="1300"/>
      <c r="Q165" s="332"/>
      <c r="R165" s="332"/>
      <c r="S165" s="1299"/>
      <c r="T165" s="393">
        <v>2008</v>
      </c>
      <c r="U165" s="332"/>
      <c r="V165" s="332"/>
      <c r="W165" s="332"/>
      <c r="X165" s="332"/>
      <c r="Y165" s="332"/>
      <c r="Z165" s="1300">
        <v>395</v>
      </c>
      <c r="AA165" s="1300"/>
      <c r="AB165" s="1300"/>
      <c r="AC165" s="1300"/>
      <c r="AD165" s="1300"/>
      <c r="AE165" s="1300"/>
      <c r="AF165" s="1300"/>
      <c r="AG165" s="1300"/>
      <c r="AH165" s="1300"/>
      <c r="AI165" s="1300"/>
      <c r="AJ165" s="1300"/>
      <c r="AK165" s="1300"/>
      <c r="AL165" s="1300"/>
      <c r="AM165" s="1300"/>
      <c r="AN165" s="1300"/>
      <c r="AO165" s="1300"/>
      <c r="AP165" s="1300"/>
      <c r="AQ165" s="1300"/>
      <c r="AR165" s="1300"/>
      <c r="AS165" s="1300" t="s">
        <v>10175</v>
      </c>
    </row>
    <row r="166" spans="1:45" s="37" customFormat="1" ht="24.95" hidden="1" customHeight="1">
      <c r="A166" s="330"/>
      <c r="B166" s="336"/>
      <c r="C166" s="1300" t="s">
        <v>567</v>
      </c>
      <c r="D166" s="1300"/>
      <c r="E166" s="1300" t="s">
        <v>3205</v>
      </c>
      <c r="F166" s="1300" t="s">
        <v>10174</v>
      </c>
      <c r="G166" s="1300">
        <v>8264</v>
      </c>
      <c r="H166" s="1300">
        <v>324</v>
      </c>
      <c r="I166" s="1300">
        <v>324</v>
      </c>
      <c r="J166" s="1300"/>
      <c r="K166" s="1300"/>
      <c r="L166" s="1300"/>
      <c r="M166" s="1300"/>
      <c r="N166" s="1300">
        <v>324</v>
      </c>
      <c r="O166" s="1300"/>
      <c r="P166" s="1300"/>
      <c r="Q166" s="332"/>
      <c r="R166" s="332"/>
      <c r="S166" s="1299"/>
      <c r="T166" s="393">
        <v>2013</v>
      </c>
      <c r="U166" s="332"/>
      <c r="V166" s="332"/>
      <c r="W166" s="332"/>
      <c r="X166" s="332"/>
      <c r="Y166" s="332"/>
      <c r="Z166" s="1300">
        <v>220</v>
      </c>
      <c r="AA166" s="1300"/>
      <c r="AB166" s="1300"/>
      <c r="AC166" s="1300"/>
      <c r="AD166" s="1300"/>
      <c r="AE166" s="1300"/>
      <c r="AF166" s="1300"/>
      <c r="AG166" s="1300"/>
      <c r="AH166" s="1300"/>
      <c r="AI166" s="1300"/>
      <c r="AJ166" s="1300"/>
      <c r="AK166" s="1300"/>
      <c r="AL166" s="1300"/>
      <c r="AM166" s="1300"/>
      <c r="AN166" s="1300"/>
      <c r="AO166" s="1300"/>
      <c r="AP166" s="1300"/>
      <c r="AQ166" s="1300"/>
      <c r="AR166" s="1300"/>
      <c r="AS166" s="1300" t="s">
        <v>10176</v>
      </c>
    </row>
    <row r="167" spans="1:45" s="37" customFormat="1" ht="24.95" hidden="1" customHeight="1">
      <c r="A167" s="330"/>
      <c r="B167" s="336"/>
      <c r="C167" s="1300" t="s">
        <v>567</v>
      </c>
      <c r="D167" s="1300"/>
      <c r="E167" s="1300" t="s">
        <v>3206</v>
      </c>
      <c r="F167" s="1300" t="s">
        <v>3207</v>
      </c>
      <c r="G167" s="1300"/>
      <c r="H167" s="1300">
        <v>397.68</v>
      </c>
      <c r="I167" s="1300">
        <v>397.68</v>
      </c>
      <c r="J167" s="1300"/>
      <c r="K167" s="1300"/>
      <c r="L167" s="1300"/>
      <c r="M167" s="1300"/>
      <c r="N167" s="1300"/>
      <c r="O167" s="1300"/>
      <c r="P167" s="1300"/>
      <c r="Q167" s="332"/>
      <c r="R167" s="332"/>
      <c r="S167" s="1299"/>
      <c r="T167" s="393">
        <v>2012</v>
      </c>
      <c r="U167" s="332"/>
      <c r="V167" s="332"/>
      <c r="W167" s="332"/>
      <c r="X167" s="332"/>
      <c r="Y167" s="332"/>
      <c r="Z167" s="1300"/>
      <c r="AA167" s="1300"/>
      <c r="AB167" s="1300"/>
      <c r="AC167" s="1300"/>
      <c r="AD167" s="1300"/>
      <c r="AE167" s="1300"/>
      <c r="AF167" s="1300"/>
      <c r="AG167" s="1300"/>
      <c r="AH167" s="1300"/>
      <c r="AI167" s="1300"/>
      <c r="AJ167" s="1300"/>
      <c r="AK167" s="1300"/>
      <c r="AL167" s="1300"/>
      <c r="AM167" s="1300"/>
      <c r="AN167" s="1300"/>
      <c r="AO167" s="1300"/>
      <c r="AP167" s="1300"/>
      <c r="AQ167" s="1300"/>
      <c r="AR167" s="1300"/>
      <c r="AS167" s="1300" t="s">
        <v>10177</v>
      </c>
    </row>
    <row r="168" spans="1:45" s="37" customFormat="1" ht="24.95" hidden="1" customHeight="1">
      <c r="A168" s="330"/>
      <c r="B168" s="336"/>
      <c r="C168" s="1300" t="s">
        <v>567</v>
      </c>
      <c r="D168" s="1300"/>
      <c r="E168" s="1300" t="s">
        <v>15213</v>
      </c>
      <c r="F168" s="1300" t="s">
        <v>567</v>
      </c>
      <c r="G168" s="1300">
        <v>382</v>
      </c>
      <c r="H168" s="1300"/>
      <c r="I168" s="1300"/>
      <c r="J168" s="1300">
        <v>12</v>
      </c>
      <c r="K168" s="1300">
        <v>21</v>
      </c>
      <c r="L168" s="1300"/>
      <c r="M168" s="1300"/>
      <c r="N168" s="1300">
        <v>252</v>
      </c>
      <c r="O168" s="1300"/>
      <c r="P168" s="1300"/>
      <c r="Q168" s="332"/>
      <c r="R168" s="332"/>
      <c r="S168" s="1299"/>
      <c r="T168" s="393">
        <v>2004</v>
      </c>
      <c r="U168" s="332"/>
      <c r="V168" s="332">
        <v>2004</v>
      </c>
      <c r="W168" s="332"/>
      <c r="X168" s="332"/>
      <c r="Y168" s="332"/>
      <c r="Z168" s="1300"/>
      <c r="AA168" s="1300"/>
      <c r="AB168" s="1300">
        <v>30</v>
      </c>
      <c r="AC168" s="1300"/>
      <c r="AD168" s="1300"/>
      <c r="AE168" s="1300"/>
      <c r="AF168" s="1300"/>
      <c r="AG168" s="1300"/>
      <c r="AH168" s="1300"/>
      <c r="AI168" s="1300"/>
      <c r="AJ168" s="1300"/>
      <c r="AK168" s="1300"/>
      <c r="AL168" s="1300"/>
      <c r="AM168" s="1300"/>
      <c r="AN168" s="1300"/>
      <c r="AO168" s="1300"/>
      <c r="AP168" s="1300"/>
      <c r="AQ168" s="1300"/>
      <c r="AR168" s="1300"/>
      <c r="AS168" s="1300" t="s">
        <v>1552</v>
      </c>
    </row>
    <row r="169" spans="1:45" s="37" customFormat="1" ht="24.95" hidden="1" customHeight="1">
      <c r="A169" s="330"/>
      <c r="B169" s="336"/>
      <c r="C169" s="1300" t="s">
        <v>567</v>
      </c>
      <c r="D169" s="1300"/>
      <c r="E169" s="1300" t="s">
        <v>16191</v>
      </c>
      <c r="F169" s="1300" t="s">
        <v>567</v>
      </c>
      <c r="G169" s="1300">
        <v>7204</v>
      </c>
      <c r="H169" s="1300"/>
      <c r="I169" s="1300">
        <v>7204</v>
      </c>
      <c r="J169" s="1300"/>
      <c r="K169" s="1300"/>
      <c r="L169" s="1300"/>
      <c r="M169" s="1300"/>
      <c r="N169" s="1300">
        <v>7204</v>
      </c>
      <c r="O169" s="1300"/>
      <c r="P169" s="1300"/>
      <c r="Q169" s="332"/>
      <c r="R169" s="332"/>
      <c r="S169" s="1299"/>
      <c r="T169" s="393">
        <v>2020</v>
      </c>
      <c r="U169" s="332"/>
      <c r="V169" s="332"/>
      <c r="W169" s="332"/>
      <c r="X169" s="332"/>
      <c r="Y169" s="332"/>
      <c r="Z169" s="1300">
        <v>300</v>
      </c>
      <c r="AA169" s="1300"/>
      <c r="AB169" s="1300"/>
      <c r="AC169" s="1300"/>
      <c r="AD169" s="1300"/>
      <c r="AE169" s="1300"/>
      <c r="AF169" s="1300"/>
      <c r="AG169" s="1300"/>
      <c r="AH169" s="1300"/>
      <c r="AI169" s="1300"/>
      <c r="AJ169" s="1300"/>
      <c r="AK169" s="1300"/>
      <c r="AL169" s="1300"/>
      <c r="AM169" s="1300"/>
      <c r="AN169" s="1300"/>
      <c r="AO169" s="1300"/>
      <c r="AP169" s="1300"/>
      <c r="AQ169" s="1300"/>
      <c r="AR169" s="1300"/>
      <c r="AS169" s="1300" t="s">
        <v>11304</v>
      </c>
    </row>
    <row r="170" spans="1:45" s="37" customFormat="1" ht="24.95" hidden="1" customHeight="1">
      <c r="A170" s="330"/>
      <c r="B170" s="336"/>
      <c r="C170" s="1300" t="s">
        <v>567</v>
      </c>
      <c r="D170" s="1300"/>
      <c r="E170" s="1300" t="s">
        <v>16192</v>
      </c>
      <c r="F170" s="1300" t="s">
        <v>567</v>
      </c>
      <c r="G170" s="1300">
        <v>1559</v>
      </c>
      <c r="H170" s="1300"/>
      <c r="I170" s="1300">
        <v>1559</v>
      </c>
      <c r="J170" s="1300">
        <v>25</v>
      </c>
      <c r="K170" s="1300">
        <v>20</v>
      </c>
      <c r="L170" s="1300"/>
      <c r="M170" s="1300"/>
      <c r="N170" s="1300">
        <v>510</v>
      </c>
      <c r="O170" s="1300"/>
      <c r="P170" s="1300"/>
      <c r="Q170" s="332"/>
      <c r="R170" s="332"/>
      <c r="S170" s="1299"/>
      <c r="T170" s="393">
        <v>2020</v>
      </c>
      <c r="U170" s="332"/>
      <c r="V170" s="332"/>
      <c r="W170" s="332"/>
      <c r="X170" s="332"/>
      <c r="Y170" s="332"/>
      <c r="Z170" s="1300">
        <v>400</v>
      </c>
      <c r="AA170" s="1300"/>
      <c r="AB170" s="1300"/>
      <c r="AC170" s="1300"/>
      <c r="AD170" s="1300"/>
      <c r="AE170" s="1300"/>
      <c r="AF170" s="1300"/>
      <c r="AG170" s="1300"/>
      <c r="AH170" s="1300"/>
      <c r="AI170" s="1300"/>
      <c r="AJ170" s="1300"/>
      <c r="AK170" s="1300"/>
      <c r="AL170" s="1300"/>
      <c r="AM170" s="1300"/>
      <c r="AN170" s="1300"/>
      <c r="AO170" s="1300"/>
      <c r="AP170" s="1300"/>
      <c r="AQ170" s="1300"/>
      <c r="AR170" s="1300"/>
      <c r="AS170" s="1300" t="s">
        <v>1552</v>
      </c>
    </row>
    <row r="171" spans="1:45" s="37" customFormat="1" ht="24.95" hidden="1" customHeight="1">
      <c r="A171" s="330"/>
      <c r="B171" s="336"/>
      <c r="C171" s="1300" t="s">
        <v>607</v>
      </c>
      <c r="D171" s="1300"/>
      <c r="E171" s="1300" t="s">
        <v>3208</v>
      </c>
      <c r="F171" s="1300" t="s">
        <v>3209</v>
      </c>
      <c r="G171" s="1300">
        <v>1733</v>
      </c>
      <c r="H171" s="1300">
        <v>105</v>
      </c>
      <c r="I171" s="1300">
        <v>230</v>
      </c>
      <c r="J171" s="1300">
        <v>40</v>
      </c>
      <c r="K171" s="1300">
        <v>40</v>
      </c>
      <c r="L171" s="1300"/>
      <c r="M171" s="1300"/>
      <c r="N171" s="1300">
        <v>1600</v>
      </c>
      <c r="O171" s="1300"/>
      <c r="P171" s="1300"/>
      <c r="Q171" s="332"/>
      <c r="R171" s="332"/>
      <c r="S171" s="1299"/>
      <c r="T171" s="393">
        <v>2004</v>
      </c>
      <c r="U171" s="332"/>
      <c r="V171" s="332"/>
      <c r="W171" s="332"/>
      <c r="X171" s="332"/>
      <c r="Y171" s="332"/>
      <c r="Z171" s="1300">
        <v>294</v>
      </c>
      <c r="AA171" s="1300"/>
      <c r="AB171" s="1300"/>
      <c r="AC171" s="1300"/>
      <c r="AD171" s="1300"/>
      <c r="AE171" s="1300"/>
      <c r="AF171" s="1300"/>
      <c r="AG171" s="1300"/>
      <c r="AH171" s="1300"/>
      <c r="AI171" s="1300"/>
      <c r="AJ171" s="1300"/>
      <c r="AK171" s="1300"/>
      <c r="AL171" s="1300"/>
      <c r="AM171" s="1300"/>
      <c r="AN171" s="1300"/>
      <c r="AO171" s="1300"/>
      <c r="AP171" s="1300"/>
      <c r="AQ171" s="1300"/>
      <c r="AR171" s="1300"/>
      <c r="AS171" s="1300"/>
    </row>
    <row r="172" spans="1:45" s="37" customFormat="1" ht="24.95" hidden="1" customHeight="1">
      <c r="A172" s="330"/>
      <c r="B172" s="336"/>
      <c r="C172" s="1300" t="s">
        <v>607</v>
      </c>
      <c r="D172" s="1300"/>
      <c r="E172" s="1300" t="s">
        <v>3210</v>
      </c>
      <c r="F172" s="1300" t="s">
        <v>607</v>
      </c>
      <c r="G172" s="1300">
        <v>1200</v>
      </c>
      <c r="H172" s="1300"/>
      <c r="I172" s="1300"/>
      <c r="J172" s="1300">
        <v>16</v>
      </c>
      <c r="K172" s="1300">
        <v>17</v>
      </c>
      <c r="L172" s="1300"/>
      <c r="M172" s="1300"/>
      <c r="N172" s="1300">
        <v>544</v>
      </c>
      <c r="O172" s="1300"/>
      <c r="P172" s="1300"/>
      <c r="Q172" s="332"/>
      <c r="R172" s="332"/>
      <c r="S172" s="1299"/>
      <c r="T172" s="393">
        <v>2014</v>
      </c>
      <c r="U172" s="332"/>
      <c r="V172" s="332"/>
      <c r="W172" s="332"/>
      <c r="X172" s="332"/>
      <c r="Y172" s="332"/>
      <c r="Z172" s="1300">
        <v>150</v>
      </c>
      <c r="AA172" s="1300"/>
      <c r="AB172" s="1300"/>
      <c r="AC172" s="1300"/>
      <c r="AD172" s="1300"/>
      <c r="AE172" s="1300"/>
      <c r="AF172" s="1300"/>
      <c r="AG172" s="1300"/>
      <c r="AH172" s="1300"/>
      <c r="AI172" s="1300"/>
      <c r="AJ172" s="1300"/>
      <c r="AK172" s="1300"/>
      <c r="AL172" s="1300"/>
      <c r="AM172" s="1300"/>
      <c r="AN172" s="1300"/>
      <c r="AO172" s="1300"/>
      <c r="AP172" s="1300"/>
      <c r="AQ172" s="1300"/>
      <c r="AR172" s="1300"/>
      <c r="AS172" s="1300" t="s">
        <v>719</v>
      </c>
    </row>
    <row r="173" spans="1:45" s="37" customFormat="1" ht="24.95" hidden="1" customHeight="1">
      <c r="A173" s="330"/>
      <c r="B173" s="336"/>
      <c r="C173" s="1300" t="s">
        <v>607</v>
      </c>
      <c r="D173" s="1300"/>
      <c r="E173" s="1300" t="s">
        <v>3211</v>
      </c>
      <c r="F173" s="1300" t="s">
        <v>607</v>
      </c>
      <c r="G173" s="1300">
        <v>322</v>
      </c>
      <c r="H173" s="1300"/>
      <c r="I173" s="1300"/>
      <c r="J173" s="1300">
        <v>23</v>
      </c>
      <c r="K173" s="1300">
        <v>14</v>
      </c>
      <c r="L173" s="1300"/>
      <c r="M173" s="1300"/>
      <c r="N173" s="1300">
        <v>322</v>
      </c>
      <c r="O173" s="1300"/>
      <c r="P173" s="1300"/>
      <c r="Q173" s="332"/>
      <c r="R173" s="332"/>
      <c r="S173" s="1299"/>
      <c r="T173" s="393">
        <v>2014</v>
      </c>
      <c r="U173" s="332"/>
      <c r="V173" s="332"/>
      <c r="W173" s="332"/>
      <c r="X173" s="332"/>
      <c r="Y173" s="332"/>
      <c r="Z173" s="1300">
        <v>300</v>
      </c>
      <c r="AA173" s="1300"/>
      <c r="AB173" s="1300"/>
      <c r="AC173" s="1300"/>
      <c r="AD173" s="1300"/>
      <c r="AE173" s="1300"/>
      <c r="AF173" s="1300"/>
      <c r="AG173" s="1300"/>
      <c r="AH173" s="1300"/>
      <c r="AI173" s="1300"/>
      <c r="AJ173" s="1300"/>
      <c r="AK173" s="1300"/>
      <c r="AL173" s="1300"/>
      <c r="AM173" s="1300"/>
      <c r="AN173" s="1300"/>
      <c r="AO173" s="1300"/>
      <c r="AP173" s="1300"/>
      <c r="AQ173" s="1300"/>
      <c r="AR173" s="1300"/>
      <c r="AS173" s="1300"/>
    </row>
    <row r="174" spans="1:45" s="37" customFormat="1" ht="24.95" hidden="1" customHeight="1">
      <c r="A174" s="330"/>
      <c r="B174" s="336"/>
      <c r="C174" s="160" t="s">
        <v>607</v>
      </c>
      <c r="D174" s="160"/>
      <c r="E174" s="157" t="s">
        <v>15214</v>
      </c>
      <c r="F174" s="157" t="s">
        <v>607</v>
      </c>
      <c r="G174" s="160">
        <v>2580</v>
      </c>
      <c r="H174" s="399"/>
      <c r="I174" s="399"/>
      <c r="J174" s="160">
        <v>17</v>
      </c>
      <c r="K174" s="160">
        <v>32</v>
      </c>
      <c r="L174" s="157"/>
      <c r="M174" s="385"/>
      <c r="N174" s="160">
        <v>544</v>
      </c>
      <c r="O174" s="160"/>
      <c r="P174" s="160"/>
      <c r="Q174" s="160"/>
      <c r="R174" s="160"/>
      <c r="S174" s="157"/>
      <c r="T174" s="157">
        <v>2009</v>
      </c>
      <c r="U174" s="157"/>
      <c r="V174" s="399"/>
      <c r="W174" s="399"/>
      <c r="X174" s="399"/>
      <c r="Y174" s="399"/>
      <c r="Z174" s="160">
        <v>17</v>
      </c>
      <c r="AA174" s="399"/>
      <c r="AB174" s="160"/>
      <c r="AC174" s="157"/>
      <c r="AD174" s="157"/>
      <c r="AE174" s="399"/>
      <c r="AF174" s="399"/>
      <c r="AG174" s="399"/>
      <c r="AH174" s="399"/>
      <c r="AI174" s="399"/>
      <c r="AJ174" s="399"/>
      <c r="AK174" s="399"/>
      <c r="AL174" s="399"/>
      <c r="AM174" s="399"/>
      <c r="AN174" s="399"/>
      <c r="AO174" s="399"/>
      <c r="AP174" s="399"/>
      <c r="AQ174" s="399"/>
      <c r="AR174" s="399"/>
      <c r="AS174" s="399" t="s">
        <v>719</v>
      </c>
    </row>
    <row r="175" spans="1:45" s="37" customFormat="1" ht="24.95" hidden="1" customHeight="1">
      <c r="A175" s="330"/>
      <c r="B175" s="336"/>
      <c r="C175" s="160" t="s">
        <v>607</v>
      </c>
      <c r="D175" s="160"/>
      <c r="E175" s="160" t="s">
        <v>15215</v>
      </c>
      <c r="F175" s="160" t="s">
        <v>607</v>
      </c>
      <c r="G175" s="160">
        <v>2025</v>
      </c>
      <c r="H175" s="160"/>
      <c r="I175" s="160"/>
      <c r="J175" s="160">
        <v>17</v>
      </c>
      <c r="K175" s="160">
        <v>32</v>
      </c>
      <c r="L175" s="160"/>
      <c r="M175" s="160"/>
      <c r="N175" s="160">
        <v>544</v>
      </c>
      <c r="O175" s="160"/>
      <c r="P175" s="160"/>
      <c r="Q175" s="399"/>
      <c r="R175" s="399"/>
      <c r="S175" s="157"/>
      <c r="T175" s="393">
        <v>2008</v>
      </c>
      <c r="U175" s="399"/>
      <c r="V175" s="399"/>
      <c r="W175" s="399"/>
      <c r="X175" s="399"/>
      <c r="Y175" s="399"/>
      <c r="Z175" s="160">
        <v>9</v>
      </c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 t="s">
        <v>719</v>
      </c>
    </row>
    <row r="176" spans="1:45" s="37" customFormat="1" ht="24.95" hidden="1" customHeight="1">
      <c r="A176" s="330"/>
      <c r="B176" s="336"/>
      <c r="C176" s="1123" t="s">
        <v>607</v>
      </c>
      <c r="D176" s="1123"/>
      <c r="E176" s="1123" t="s">
        <v>15216</v>
      </c>
      <c r="F176" s="1123" t="s">
        <v>607</v>
      </c>
      <c r="G176" s="1123">
        <v>1500</v>
      </c>
      <c r="H176" s="1123"/>
      <c r="I176" s="1123"/>
      <c r="J176" s="1123">
        <v>17</v>
      </c>
      <c r="K176" s="1123">
        <v>32</v>
      </c>
      <c r="L176" s="1123"/>
      <c r="M176" s="1123"/>
      <c r="N176" s="1123">
        <v>544</v>
      </c>
      <c r="O176" s="1123"/>
      <c r="P176" s="1123"/>
      <c r="Q176" s="399"/>
      <c r="R176" s="399"/>
      <c r="S176" s="1122"/>
      <c r="T176" s="393">
        <v>2005</v>
      </c>
      <c r="U176" s="399"/>
      <c r="V176" s="399"/>
      <c r="W176" s="399"/>
      <c r="X176" s="399"/>
      <c r="Y176" s="399"/>
      <c r="Z176" s="1123"/>
      <c r="AA176" s="1123"/>
      <c r="AB176" s="1123"/>
      <c r="AC176" s="1123"/>
      <c r="AD176" s="1123"/>
      <c r="AE176" s="1123"/>
      <c r="AF176" s="1123"/>
      <c r="AG176" s="1123"/>
      <c r="AH176" s="1123"/>
      <c r="AI176" s="1123"/>
      <c r="AJ176" s="1123"/>
      <c r="AK176" s="1123"/>
      <c r="AL176" s="1123"/>
      <c r="AM176" s="1123"/>
      <c r="AN176" s="1123"/>
      <c r="AO176" s="1123"/>
      <c r="AP176" s="1123"/>
      <c r="AQ176" s="1123"/>
      <c r="AR176" s="1123"/>
      <c r="AS176" s="1123" t="s">
        <v>1552</v>
      </c>
    </row>
    <row r="177" spans="1:45" s="37" customFormat="1" ht="24.95" hidden="1" customHeight="1">
      <c r="A177" s="330"/>
      <c r="B177" s="336"/>
      <c r="C177" s="1123" t="s">
        <v>607</v>
      </c>
      <c r="D177" s="1123"/>
      <c r="E177" s="1123" t="s">
        <v>15217</v>
      </c>
      <c r="F177" s="1123" t="s">
        <v>607</v>
      </c>
      <c r="G177" s="1123">
        <v>680</v>
      </c>
      <c r="H177" s="1123"/>
      <c r="I177" s="1123"/>
      <c r="J177" s="1123">
        <v>17</v>
      </c>
      <c r="K177" s="1123">
        <v>32</v>
      </c>
      <c r="L177" s="1123"/>
      <c r="M177" s="1123"/>
      <c r="N177" s="1123">
        <v>544</v>
      </c>
      <c r="O177" s="1123"/>
      <c r="P177" s="1123"/>
      <c r="Q177" s="399"/>
      <c r="R177" s="399"/>
      <c r="S177" s="1122"/>
      <c r="T177" s="393">
        <v>2013</v>
      </c>
      <c r="U177" s="399"/>
      <c r="V177" s="399"/>
      <c r="W177" s="399"/>
      <c r="X177" s="399"/>
      <c r="Y177" s="399"/>
      <c r="Z177" s="1123">
        <v>16</v>
      </c>
      <c r="AA177" s="1123"/>
      <c r="AB177" s="1123"/>
      <c r="AC177" s="1123"/>
      <c r="AD177" s="1123"/>
      <c r="AE177" s="1123"/>
      <c r="AF177" s="1123"/>
      <c r="AG177" s="1123"/>
      <c r="AH177" s="1123"/>
      <c r="AI177" s="1123"/>
      <c r="AJ177" s="1123"/>
      <c r="AK177" s="1123"/>
      <c r="AL177" s="1123"/>
      <c r="AM177" s="1123"/>
      <c r="AN177" s="1123"/>
      <c r="AO177" s="1123"/>
      <c r="AP177" s="1123"/>
      <c r="AQ177" s="1123"/>
      <c r="AR177" s="1123"/>
      <c r="AS177" s="1123" t="s">
        <v>1552</v>
      </c>
    </row>
    <row r="178" spans="1:45" s="37" customFormat="1" ht="24.95" hidden="1" customHeight="1">
      <c r="A178" s="330"/>
      <c r="B178" s="336"/>
      <c r="C178" s="160" t="s">
        <v>607</v>
      </c>
      <c r="D178" s="160"/>
      <c r="E178" s="160" t="s">
        <v>15218</v>
      </c>
      <c r="F178" s="160" t="s">
        <v>607</v>
      </c>
      <c r="G178" s="160">
        <v>320</v>
      </c>
      <c r="H178" s="160"/>
      <c r="I178" s="160"/>
      <c r="J178" s="160">
        <v>6</v>
      </c>
      <c r="K178" s="160">
        <v>13</v>
      </c>
      <c r="L178" s="160"/>
      <c r="M178" s="160"/>
      <c r="N178" s="160">
        <v>81</v>
      </c>
      <c r="O178" s="160"/>
      <c r="P178" s="160"/>
      <c r="Q178" s="399"/>
      <c r="R178" s="399"/>
      <c r="S178" s="157"/>
      <c r="T178" s="393">
        <v>1998</v>
      </c>
      <c r="U178" s="399"/>
      <c r="V178" s="399"/>
      <c r="W178" s="399"/>
      <c r="X178" s="399"/>
      <c r="Y178" s="399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 t="s">
        <v>2121</v>
      </c>
    </row>
    <row r="179" spans="1:45" s="37" customFormat="1" ht="24.95" hidden="1" customHeight="1">
      <c r="A179" s="400"/>
      <c r="B179" s="336"/>
      <c r="C179" s="160" t="s">
        <v>607</v>
      </c>
      <c r="D179" s="160"/>
      <c r="E179" s="160" t="s">
        <v>3212</v>
      </c>
      <c r="F179" s="157" t="s">
        <v>607</v>
      </c>
      <c r="G179" s="160">
        <v>684</v>
      </c>
      <c r="H179" s="160"/>
      <c r="I179" s="160"/>
      <c r="J179" s="160">
        <v>38</v>
      </c>
      <c r="K179" s="160">
        <v>18</v>
      </c>
      <c r="L179" s="160"/>
      <c r="M179" s="160"/>
      <c r="N179" s="160">
        <v>684</v>
      </c>
      <c r="O179" s="160"/>
      <c r="P179" s="160"/>
      <c r="Q179" s="332"/>
      <c r="R179" s="332"/>
      <c r="S179" s="157"/>
      <c r="T179" s="157">
        <v>2014</v>
      </c>
      <c r="U179" s="332"/>
      <c r="V179" s="332"/>
      <c r="W179" s="332"/>
      <c r="X179" s="332"/>
      <c r="Y179" s="332"/>
      <c r="Z179" s="159">
        <v>300</v>
      </c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</row>
    <row r="180" spans="1:45" s="37" customFormat="1" ht="24.95" hidden="1" customHeight="1">
      <c r="A180" s="400"/>
      <c r="B180" s="336"/>
      <c r="C180" s="160" t="s">
        <v>607</v>
      </c>
      <c r="D180" s="160"/>
      <c r="E180" s="160" t="s">
        <v>3213</v>
      </c>
      <c r="F180" s="157" t="s">
        <v>3207</v>
      </c>
      <c r="G180" s="160">
        <v>69956</v>
      </c>
      <c r="H180" s="160">
        <v>46</v>
      </c>
      <c r="I180" s="160">
        <v>46</v>
      </c>
      <c r="J180" s="160">
        <v>25</v>
      </c>
      <c r="K180" s="160">
        <v>2796</v>
      </c>
      <c r="L180" s="160"/>
      <c r="M180" s="160"/>
      <c r="N180" s="160">
        <v>69900</v>
      </c>
      <c r="O180" s="160"/>
      <c r="P180" s="160"/>
      <c r="Q180" s="332"/>
      <c r="R180" s="332"/>
      <c r="S180" s="157"/>
      <c r="T180" s="157">
        <v>2009</v>
      </c>
      <c r="U180" s="332"/>
      <c r="V180" s="332"/>
      <c r="W180" s="332"/>
      <c r="X180" s="332"/>
      <c r="Y180" s="332"/>
      <c r="Z180" s="159">
        <v>545</v>
      </c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401"/>
    </row>
    <row r="181" spans="1:45" s="37" customFormat="1" ht="24.95" hidden="1" customHeight="1">
      <c r="A181" s="400"/>
      <c r="B181" s="336"/>
      <c r="C181" s="160" t="s">
        <v>828</v>
      </c>
      <c r="D181" s="160"/>
      <c r="E181" s="160" t="s">
        <v>15219</v>
      </c>
      <c r="F181" s="157" t="s">
        <v>828</v>
      </c>
      <c r="G181" s="160">
        <v>58986</v>
      </c>
      <c r="H181" s="160"/>
      <c r="I181" s="160"/>
      <c r="J181" s="160"/>
      <c r="K181" s="160"/>
      <c r="L181" s="160"/>
      <c r="M181" s="160"/>
      <c r="N181" s="160"/>
      <c r="O181" s="160"/>
      <c r="P181" s="160"/>
      <c r="Q181" s="332"/>
      <c r="R181" s="332"/>
      <c r="S181" s="157"/>
      <c r="T181" s="157">
        <v>2019</v>
      </c>
      <c r="U181" s="332"/>
      <c r="V181" s="332"/>
      <c r="W181" s="332"/>
      <c r="X181" s="332"/>
      <c r="Y181" s="332"/>
      <c r="Z181" s="159">
        <v>21000</v>
      </c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 t="s">
        <v>3615</v>
      </c>
    </row>
    <row r="182" spans="1:45" s="37" customFormat="1" ht="24.95" hidden="1" customHeight="1">
      <c r="A182" s="400"/>
      <c r="B182" s="336"/>
      <c r="C182" s="160" t="s">
        <v>828</v>
      </c>
      <c r="D182" s="160"/>
      <c r="E182" s="160" t="s">
        <v>15220</v>
      </c>
      <c r="F182" s="157" t="s">
        <v>3028</v>
      </c>
      <c r="G182" s="160">
        <v>919</v>
      </c>
      <c r="H182" s="160"/>
      <c r="I182" s="160"/>
      <c r="J182" s="160"/>
      <c r="K182" s="160"/>
      <c r="L182" s="160"/>
      <c r="M182" s="160"/>
      <c r="N182" s="160"/>
      <c r="O182" s="160"/>
      <c r="P182" s="160"/>
      <c r="Q182" s="332"/>
      <c r="R182" s="332"/>
      <c r="S182" s="157"/>
      <c r="T182" s="157">
        <v>2017</v>
      </c>
      <c r="U182" s="332"/>
      <c r="V182" s="332"/>
      <c r="W182" s="332"/>
      <c r="X182" s="332"/>
      <c r="Y182" s="332"/>
      <c r="Z182" s="159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401" t="s">
        <v>3615</v>
      </c>
    </row>
    <row r="183" spans="1:45" s="37" customFormat="1" ht="24.95" hidden="1" customHeight="1">
      <c r="A183" s="400"/>
      <c r="B183" s="336"/>
      <c r="C183" s="160" t="s">
        <v>828</v>
      </c>
      <c r="D183" s="160"/>
      <c r="E183" s="160" t="s">
        <v>15221</v>
      </c>
      <c r="F183" s="157" t="s">
        <v>3028</v>
      </c>
      <c r="G183" s="160">
        <v>2800</v>
      </c>
      <c r="H183" s="160"/>
      <c r="I183" s="160"/>
      <c r="J183" s="160"/>
      <c r="K183" s="160"/>
      <c r="L183" s="160"/>
      <c r="M183" s="160"/>
      <c r="N183" s="160"/>
      <c r="O183" s="160"/>
      <c r="P183" s="160"/>
      <c r="Q183" s="332"/>
      <c r="R183" s="332"/>
      <c r="S183" s="157"/>
      <c r="T183" s="157">
        <v>2018</v>
      </c>
      <c r="U183" s="332"/>
      <c r="V183" s="332"/>
      <c r="W183" s="332"/>
      <c r="X183" s="332"/>
      <c r="Y183" s="332"/>
      <c r="Z183" s="159">
        <v>87</v>
      </c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401" t="s">
        <v>3615</v>
      </c>
    </row>
    <row r="184" spans="1:45" s="37" customFormat="1" ht="24.95" hidden="1" customHeight="1">
      <c r="A184" s="400"/>
      <c r="B184" s="337"/>
      <c r="C184" s="160" t="s">
        <v>828</v>
      </c>
      <c r="D184" s="160"/>
      <c r="E184" s="160" t="s">
        <v>3069</v>
      </c>
      <c r="F184" s="157" t="s">
        <v>3028</v>
      </c>
      <c r="G184" s="160"/>
      <c r="H184" s="160"/>
      <c r="I184" s="160" t="s">
        <v>3028</v>
      </c>
      <c r="J184" s="160"/>
      <c r="K184" s="160">
        <v>1190</v>
      </c>
      <c r="L184" s="160"/>
      <c r="M184" s="160"/>
      <c r="N184" s="160"/>
      <c r="O184" s="160" t="s">
        <v>172</v>
      </c>
      <c r="P184" s="160">
        <v>1190</v>
      </c>
      <c r="Q184" s="399">
        <v>2</v>
      </c>
      <c r="R184" s="399"/>
      <c r="S184" s="157"/>
      <c r="T184" s="157"/>
      <c r="U184" s="399"/>
      <c r="V184" s="399">
        <v>2010</v>
      </c>
      <c r="W184" s="399"/>
      <c r="X184" s="399"/>
      <c r="Y184" s="399"/>
      <c r="Z184" s="159"/>
      <c r="AA184" s="402"/>
      <c r="AB184" s="402"/>
      <c r="AC184" s="402"/>
      <c r="AD184" s="402"/>
      <c r="AE184" s="402"/>
      <c r="AF184" s="402"/>
      <c r="AG184" s="402"/>
      <c r="AH184" s="402"/>
      <c r="AI184" s="402"/>
      <c r="AJ184" s="402"/>
      <c r="AK184" s="402"/>
      <c r="AL184" s="402"/>
      <c r="AM184" s="402"/>
      <c r="AN184" s="402"/>
      <c r="AO184" s="402"/>
      <c r="AP184" s="402"/>
      <c r="AQ184" s="402"/>
      <c r="AR184" s="402"/>
      <c r="AS184" s="403" t="s">
        <v>3615</v>
      </c>
    </row>
    <row r="185" spans="1:45" s="37" customFormat="1" ht="38.25" hidden="1" customHeight="1">
      <c r="A185" s="400"/>
      <c r="B185" s="338"/>
      <c r="C185" s="160" t="s">
        <v>828</v>
      </c>
      <c r="D185" s="160"/>
      <c r="E185" s="160" t="s">
        <v>3214</v>
      </c>
      <c r="F185" s="157" t="s">
        <v>3028</v>
      </c>
      <c r="G185" s="160">
        <v>79598</v>
      </c>
      <c r="H185" s="160"/>
      <c r="I185" s="160">
        <v>21003</v>
      </c>
      <c r="J185" s="160">
        <v>116</v>
      </c>
      <c r="K185" s="160">
        <v>101</v>
      </c>
      <c r="L185" s="160"/>
      <c r="M185" s="160"/>
      <c r="N185" s="160">
        <v>21003</v>
      </c>
      <c r="O185" s="160"/>
      <c r="P185" s="160"/>
      <c r="Q185" s="332"/>
      <c r="R185" s="332"/>
      <c r="S185" s="157"/>
      <c r="T185" s="157">
        <v>2005</v>
      </c>
      <c r="U185" s="332"/>
      <c r="V185" s="332"/>
      <c r="W185" s="332"/>
      <c r="X185" s="332"/>
      <c r="Y185" s="332"/>
      <c r="Z185" s="159">
        <v>100</v>
      </c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401"/>
    </row>
    <row r="186" spans="1:45" s="37" customFormat="1" ht="24.95" hidden="1" customHeight="1">
      <c r="A186" s="400"/>
      <c r="B186" s="404" t="s">
        <v>2250</v>
      </c>
      <c r="C186" s="160" t="s">
        <v>2499</v>
      </c>
      <c r="D186" s="160"/>
      <c r="E186" s="331">
        <f>COUNTA(E187:E192)</f>
        <v>6</v>
      </c>
      <c r="F186" s="157"/>
      <c r="G186" s="160">
        <f>SUM(G187:G192)</f>
        <v>31766</v>
      </c>
      <c r="H186" s="160">
        <f>SUM(H187:H192)</f>
        <v>3460</v>
      </c>
      <c r="I186" s="160">
        <f>SUM(I187:I192)</f>
        <v>6660</v>
      </c>
      <c r="J186" s="160"/>
      <c r="K186" s="160"/>
      <c r="L186" s="160"/>
      <c r="M186" s="160"/>
      <c r="N186" s="160"/>
      <c r="O186" s="160"/>
      <c r="P186" s="160"/>
      <c r="Q186" s="332"/>
      <c r="R186" s="332"/>
      <c r="S186" s="157"/>
      <c r="T186" s="157"/>
      <c r="U186" s="332"/>
      <c r="V186" s="332"/>
      <c r="W186" s="332"/>
      <c r="X186" s="332"/>
      <c r="Y186" s="332"/>
      <c r="Z186" s="159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</row>
    <row r="187" spans="1:45" s="37" customFormat="1" ht="24.95" hidden="1" customHeight="1">
      <c r="A187" s="400"/>
      <c r="B187" s="405"/>
      <c r="C187" s="160" t="s">
        <v>1472</v>
      </c>
      <c r="D187" s="160"/>
      <c r="E187" s="160" t="s">
        <v>10131</v>
      </c>
      <c r="F187" s="160" t="s">
        <v>10132</v>
      </c>
      <c r="G187" s="160">
        <v>10400</v>
      </c>
      <c r="H187" s="160">
        <v>0</v>
      </c>
      <c r="I187" s="160">
        <v>0</v>
      </c>
      <c r="J187" s="160">
        <v>40</v>
      </c>
      <c r="K187" s="160">
        <v>260</v>
      </c>
      <c r="L187" s="160"/>
      <c r="M187" s="160"/>
      <c r="N187" s="160">
        <v>10400</v>
      </c>
      <c r="O187" s="160"/>
      <c r="P187" s="160"/>
      <c r="Q187" s="332"/>
      <c r="R187" s="332"/>
      <c r="S187" s="157"/>
      <c r="T187" s="157">
        <v>2009</v>
      </c>
      <c r="U187" s="332"/>
      <c r="V187" s="332"/>
      <c r="W187" s="332"/>
      <c r="X187" s="332"/>
      <c r="Y187" s="332"/>
      <c r="Z187" s="159">
        <v>350</v>
      </c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 t="s">
        <v>10133</v>
      </c>
    </row>
    <row r="188" spans="1:45" s="37" customFormat="1" ht="24.95" hidden="1" customHeight="1">
      <c r="A188" s="400"/>
      <c r="B188" s="405"/>
      <c r="C188" s="160" t="s">
        <v>1472</v>
      </c>
      <c r="D188" s="160"/>
      <c r="E188" s="160" t="s">
        <v>3231</v>
      </c>
      <c r="F188" s="160" t="s">
        <v>1472</v>
      </c>
      <c r="G188" s="160">
        <v>9852</v>
      </c>
      <c r="H188" s="160"/>
      <c r="I188" s="160"/>
      <c r="J188" s="160">
        <v>40</v>
      </c>
      <c r="K188" s="160">
        <v>232</v>
      </c>
      <c r="L188" s="160"/>
      <c r="M188" s="160"/>
      <c r="N188" s="160">
        <v>9293</v>
      </c>
      <c r="O188" s="160"/>
      <c r="P188" s="160"/>
      <c r="Q188" s="332"/>
      <c r="R188" s="332"/>
      <c r="S188" s="157"/>
      <c r="T188" s="157">
        <v>2014</v>
      </c>
      <c r="U188" s="332"/>
      <c r="V188" s="332"/>
      <c r="W188" s="332"/>
      <c r="X188" s="332"/>
      <c r="Y188" s="332"/>
      <c r="Z188" s="159">
        <v>1860</v>
      </c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</row>
    <row r="189" spans="1:45" s="37" customFormat="1" ht="24.95" hidden="1" customHeight="1">
      <c r="A189" s="400"/>
      <c r="B189" s="405"/>
      <c r="C189" s="160" t="s">
        <v>1472</v>
      </c>
      <c r="D189" s="160"/>
      <c r="E189" s="160" t="s">
        <v>3232</v>
      </c>
      <c r="F189" s="160" t="s">
        <v>3224</v>
      </c>
      <c r="G189" s="160">
        <v>1300</v>
      </c>
      <c r="H189" s="160">
        <v>1300</v>
      </c>
      <c r="I189" s="160">
        <v>1300</v>
      </c>
      <c r="J189" s="160">
        <v>25</v>
      </c>
      <c r="K189" s="160">
        <v>52</v>
      </c>
      <c r="L189" s="160"/>
      <c r="M189" s="160"/>
      <c r="N189" s="160">
        <v>1300</v>
      </c>
      <c r="O189" s="160"/>
      <c r="P189" s="160"/>
      <c r="Q189" s="332"/>
      <c r="R189" s="332"/>
      <c r="S189" s="157"/>
      <c r="T189" s="157">
        <v>2013</v>
      </c>
      <c r="U189" s="332"/>
      <c r="V189" s="332"/>
      <c r="W189" s="332"/>
      <c r="X189" s="332"/>
      <c r="Y189" s="332"/>
      <c r="Z189" s="159">
        <v>267</v>
      </c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 t="s">
        <v>1552</v>
      </c>
    </row>
    <row r="190" spans="1:45" s="37" customFormat="1" ht="24.95" hidden="1" customHeight="1">
      <c r="A190" s="400"/>
      <c r="B190" s="405"/>
      <c r="C190" s="160" t="s">
        <v>1472</v>
      </c>
      <c r="D190" s="160"/>
      <c r="E190" s="160" t="s">
        <v>3234</v>
      </c>
      <c r="F190" s="160" t="s">
        <v>3233</v>
      </c>
      <c r="G190" s="160">
        <v>1680</v>
      </c>
      <c r="H190" s="160">
        <v>1680</v>
      </c>
      <c r="I190" s="160">
        <v>1680</v>
      </c>
      <c r="J190" s="160">
        <v>18</v>
      </c>
      <c r="K190" s="160">
        <v>76</v>
      </c>
      <c r="L190" s="160"/>
      <c r="M190" s="160"/>
      <c r="N190" s="160">
        <v>1680</v>
      </c>
      <c r="O190" s="160"/>
      <c r="P190" s="160"/>
      <c r="Q190" s="332"/>
      <c r="R190" s="332"/>
      <c r="S190" s="157"/>
      <c r="T190" s="157">
        <v>2015</v>
      </c>
      <c r="U190" s="332"/>
      <c r="V190" s="332"/>
      <c r="W190" s="332"/>
      <c r="X190" s="332"/>
      <c r="Y190" s="332"/>
      <c r="Z190" s="159">
        <v>459</v>
      </c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 t="s">
        <v>719</v>
      </c>
    </row>
    <row r="191" spans="1:45" s="37" customFormat="1" ht="24.95" hidden="1" customHeight="1">
      <c r="A191" s="400"/>
      <c r="B191" s="405"/>
      <c r="C191" s="160" t="s">
        <v>1030</v>
      </c>
      <c r="D191" s="160"/>
      <c r="E191" s="160" t="s">
        <v>1551</v>
      </c>
      <c r="F191" s="160" t="s">
        <v>299</v>
      </c>
      <c r="G191" s="160">
        <v>3946</v>
      </c>
      <c r="H191" s="160">
        <v>480</v>
      </c>
      <c r="I191" s="160">
        <v>480</v>
      </c>
      <c r="J191" s="160">
        <v>40</v>
      </c>
      <c r="K191" s="160">
        <v>40</v>
      </c>
      <c r="L191" s="160"/>
      <c r="M191" s="160"/>
      <c r="N191" s="160">
        <v>3946</v>
      </c>
      <c r="O191" s="160"/>
      <c r="P191" s="160"/>
      <c r="Q191" s="332"/>
      <c r="R191" s="332"/>
      <c r="S191" s="157"/>
      <c r="T191" s="157">
        <v>2012</v>
      </c>
      <c r="U191" s="332" t="s">
        <v>1552</v>
      </c>
      <c r="V191" s="332"/>
      <c r="W191" s="332"/>
      <c r="X191" s="332"/>
      <c r="Y191" s="332"/>
      <c r="Z191" s="159">
        <v>800</v>
      </c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 t="s">
        <v>1552</v>
      </c>
    </row>
    <row r="192" spans="1:45" s="37" customFormat="1" ht="24.95" hidden="1" customHeight="1">
      <c r="A192" s="400"/>
      <c r="B192" s="200"/>
      <c r="C192" s="160" t="s">
        <v>1030</v>
      </c>
      <c r="D192" s="160"/>
      <c r="E192" s="160" t="s">
        <v>3235</v>
      </c>
      <c r="F192" s="160" t="s">
        <v>299</v>
      </c>
      <c r="G192" s="160">
        <v>4588</v>
      </c>
      <c r="H192" s="160"/>
      <c r="I192" s="160">
        <v>3200</v>
      </c>
      <c r="J192" s="160">
        <v>50</v>
      </c>
      <c r="K192" s="160">
        <v>40</v>
      </c>
      <c r="L192" s="160"/>
      <c r="M192" s="160"/>
      <c r="N192" s="160">
        <v>3200</v>
      </c>
      <c r="O192" s="160"/>
      <c r="P192" s="160"/>
      <c r="Q192" s="332"/>
      <c r="R192" s="332"/>
      <c r="S192" s="157"/>
      <c r="T192" s="157">
        <v>2013</v>
      </c>
      <c r="U192" s="332"/>
      <c r="V192" s="332"/>
      <c r="W192" s="332"/>
      <c r="X192" s="332"/>
      <c r="Y192" s="332"/>
      <c r="Z192" s="159">
        <v>1200</v>
      </c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 t="s">
        <v>2620</v>
      </c>
    </row>
    <row r="193" spans="1:45" s="37" customFormat="1" ht="24.95" hidden="1" customHeight="1">
      <c r="A193" s="400"/>
      <c r="B193" s="335" t="s">
        <v>2215</v>
      </c>
      <c r="C193" s="160" t="s">
        <v>941</v>
      </c>
      <c r="D193" s="167"/>
      <c r="E193" s="331">
        <f>COUNTA(E194:E210)</f>
        <v>17</v>
      </c>
      <c r="F193" s="167"/>
      <c r="G193" s="160">
        <f>SUM(G194:G210)</f>
        <v>35475</v>
      </c>
      <c r="H193" s="160">
        <f>SUM(H194:H210)</f>
        <v>1297.5</v>
      </c>
      <c r="I193" s="160">
        <f>SUM(I194:I210)</f>
        <v>1073.5</v>
      </c>
      <c r="J193" s="167"/>
      <c r="K193" s="167"/>
      <c r="L193" s="167"/>
      <c r="M193" s="167"/>
      <c r="N193" s="167"/>
      <c r="O193" s="167"/>
      <c r="P193" s="167"/>
      <c r="Q193" s="167"/>
      <c r="R193" s="167"/>
      <c r="S193" s="167"/>
      <c r="T193" s="170"/>
      <c r="U193" s="167"/>
      <c r="V193" s="167"/>
      <c r="W193" s="167"/>
      <c r="X193" s="167"/>
      <c r="Y193" s="167"/>
      <c r="Z193" s="167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</row>
    <row r="194" spans="1:45" s="37" customFormat="1" ht="24.95" hidden="1" customHeight="1">
      <c r="A194" s="400"/>
      <c r="B194" s="336"/>
      <c r="C194" s="167" t="s">
        <v>574</v>
      </c>
      <c r="D194" s="167"/>
      <c r="E194" s="167" t="s">
        <v>15370</v>
      </c>
      <c r="F194" s="167" t="s">
        <v>299</v>
      </c>
      <c r="G194" s="167">
        <v>5848</v>
      </c>
      <c r="H194" s="167">
        <v>626</v>
      </c>
      <c r="I194" s="167">
        <v>532</v>
      </c>
      <c r="J194" s="167">
        <v>40</v>
      </c>
      <c r="K194" s="167">
        <v>40</v>
      </c>
      <c r="L194" s="167"/>
      <c r="M194" s="167"/>
      <c r="N194" s="167">
        <v>626</v>
      </c>
      <c r="O194" s="167"/>
      <c r="P194" s="167">
        <v>200</v>
      </c>
      <c r="Q194" s="167"/>
      <c r="R194" s="167"/>
      <c r="S194" s="167"/>
      <c r="T194" s="170">
        <v>2006</v>
      </c>
      <c r="U194" s="167"/>
      <c r="V194" s="167"/>
      <c r="W194" s="167"/>
      <c r="X194" s="167"/>
      <c r="Y194" s="167"/>
      <c r="Z194" s="167">
        <v>656</v>
      </c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</row>
    <row r="195" spans="1:45" s="37" customFormat="1" ht="24.95" hidden="1" customHeight="1">
      <c r="A195" s="400"/>
      <c r="B195" s="336"/>
      <c r="C195" s="167" t="s">
        <v>574</v>
      </c>
      <c r="D195" s="167"/>
      <c r="E195" s="167" t="s">
        <v>16247</v>
      </c>
      <c r="F195" s="167" t="s">
        <v>15371</v>
      </c>
      <c r="G195" s="167">
        <v>1512</v>
      </c>
      <c r="H195" s="167">
        <v>587</v>
      </c>
      <c r="I195" s="167">
        <v>457</v>
      </c>
      <c r="J195" s="167">
        <v>10</v>
      </c>
      <c r="K195" s="167">
        <v>21</v>
      </c>
      <c r="L195" s="167"/>
      <c r="M195" s="167"/>
      <c r="N195" s="167">
        <v>587</v>
      </c>
      <c r="O195" s="167"/>
      <c r="P195" s="167"/>
      <c r="Q195" s="167"/>
      <c r="R195" s="167"/>
      <c r="S195" s="167"/>
      <c r="T195" s="1324">
        <v>2012</v>
      </c>
      <c r="U195" s="167"/>
      <c r="V195" s="167"/>
      <c r="W195" s="167"/>
      <c r="X195" s="167"/>
      <c r="Y195" s="167"/>
      <c r="Z195" s="167">
        <v>1200</v>
      </c>
      <c r="AA195" s="1300"/>
      <c r="AB195" s="1300"/>
      <c r="AC195" s="1300"/>
      <c r="AD195" s="1300"/>
      <c r="AE195" s="1300"/>
      <c r="AF195" s="1300"/>
      <c r="AG195" s="1300"/>
      <c r="AH195" s="1300"/>
      <c r="AI195" s="1300"/>
      <c r="AJ195" s="1300"/>
      <c r="AK195" s="1300"/>
      <c r="AL195" s="1300"/>
      <c r="AM195" s="1300"/>
      <c r="AN195" s="1300"/>
      <c r="AO195" s="1300"/>
      <c r="AP195" s="1300"/>
      <c r="AQ195" s="1300"/>
      <c r="AR195" s="1300"/>
      <c r="AS195" s="1300"/>
    </row>
    <row r="196" spans="1:45" s="37" customFormat="1" ht="24.95" hidden="1" customHeight="1">
      <c r="A196" s="400"/>
      <c r="B196" s="336"/>
      <c r="C196" s="167" t="s">
        <v>574</v>
      </c>
      <c r="D196" s="167"/>
      <c r="E196" s="167" t="s">
        <v>15372</v>
      </c>
      <c r="F196" s="167" t="s">
        <v>299</v>
      </c>
      <c r="G196" s="167">
        <v>2600</v>
      </c>
      <c r="H196" s="167"/>
      <c r="I196" s="167"/>
      <c r="J196" s="167">
        <v>20</v>
      </c>
      <c r="K196" s="167">
        <v>40</v>
      </c>
      <c r="L196" s="167"/>
      <c r="M196" s="167"/>
      <c r="N196" s="167">
        <v>800</v>
      </c>
      <c r="O196" s="167"/>
      <c r="P196" s="167"/>
      <c r="Q196" s="167"/>
      <c r="R196" s="167"/>
      <c r="S196" s="167"/>
      <c r="T196" s="1324">
        <v>2008</v>
      </c>
      <c r="U196" s="167"/>
      <c r="V196" s="167"/>
      <c r="W196" s="167"/>
      <c r="X196" s="167"/>
      <c r="Y196" s="167"/>
      <c r="Z196" s="167">
        <v>340</v>
      </c>
      <c r="AA196" s="1402"/>
      <c r="AB196" s="1402"/>
      <c r="AC196" s="1402"/>
      <c r="AD196" s="1402"/>
      <c r="AE196" s="1402"/>
      <c r="AF196" s="1402"/>
      <c r="AG196" s="1402"/>
      <c r="AH196" s="1402"/>
      <c r="AI196" s="1402"/>
      <c r="AJ196" s="1402"/>
      <c r="AK196" s="1402"/>
      <c r="AL196" s="1402"/>
      <c r="AM196" s="1402"/>
      <c r="AN196" s="1402"/>
      <c r="AO196" s="1402"/>
      <c r="AP196" s="1402"/>
      <c r="AQ196" s="1402"/>
      <c r="AR196" s="1402"/>
      <c r="AS196" s="1402" t="s">
        <v>719</v>
      </c>
    </row>
    <row r="197" spans="1:45" s="37" customFormat="1" ht="24.95" hidden="1" customHeight="1">
      <c r="A197" s="400"/>
      <c r="B197" s="336"/>
      <c r="C197" s="167" t="s">
        <v>574</v>
      </c>
      <c r="D197" s="167"/>
      <c r="E197" s="167" t="s">
        <v>15375</v>
      </c>
      <c r="F197" s="167" t="s">
        <v>15371</v>
      </c>
      <c r="G197" s="167">
        <v>800</v>
      </c>
      <c r="H197" s="167"/>
      <c r="I197" s="167"/>
      <c r="J197" s="167">
        <v>40</v>
      </c>
      <c r="K197" s="167">
        <v>20</v>
      </c>
      <c r="L197" s="167"/>
      <c r="M197" s="167"/>
      <c r="N197" s="167">
        <v>800</v>
      </c>
      <c r="O197" s="167"/>
      <c r="P197" s="167"/>
      <c r="Q197" s="167"/>
      <c r="R197" s="167"/>
      <c r="S197" s="167"/>
      <c r="T197" s="1324">
        <v>2006</v>
      </c>
      <c r="U197" s="167"/>
      <c r="V197" s="167"/>
      <c r="W197" s="167"/>
      <c r="X197" s="167"/>
      <c r="Y197" s="167"/>
      <c r="Z197" s="167"/>
      <c r="AA197" s="1402"/>
      <c r="AB197" s="1402"/>
      <c r="AC197" s="1402"/>
      <c r="AD197" s="1402"/>
      <c r="AE197" s="1402"/>
      <c r="AF197" s="1402"/>
      <c r="AG197" s="1402"/>
      <c r="AH197" s="1402"/>
      <c r="AI197" s="1402"/>
      <c r="AJ197" s="1402"/>
      <c r="AK197" s="1402"/>
      <c r="AL197" s="1402"/>
      <c r="AM197" s="1402"/>
      <c r="AN197" s="1402"/>
      <c r="AO197" s="1402"/>
      <c r="AP197" s="1402"/>
      <c r="AQ197" s="1402"/>
      <c r="AR197" s="1402"/>
      <c r="AS197" s="1402"/>
    </row>
    <row r="198" spans="1:45" s="37" customFormat="1" ht="24.95" hidden="1" customHeight="1">
      <c r="A198" s="400"/>
      <c r="B198" s="336"/>
      <c r="C198" s="167" t="s">
        <v>574</v>
      </c>
      <c r="D198" s="167"/>
      <c r="E198" s="167" t="s">
        <v>15376</v>
      </c>
      <c r="F198" s="167" t="s">
        <v>15371</v>
      </c>
      <c r="G198" s="167">
        <v>800</v>
      </c>
      <c r="H198" s="167"/>
      <c r="I198" s="167"/>
      <c r="J198" s="167">
        <v>40</v>
      </c>
      <c r="K198" s="167">
        <v>20</v>
      </c>
      <c r="L198" s="167"/>
      <c r="M198" s="167"/>
      <c r="N198" s="167">
        <v>800</v>
      </c>
      <c r="O198" s="167"/>
      <c r="P198" s="167"/>
      <c r="Q198" s="167"/>
      <c r="R198" s="167"/>
      <c r="S198" s="167"/>
      <c r="T198" s="1324">
        <v>2006</v>
      </c>
      <c r="U198" s="167"/>
      <c r="V198" s="167"/>
      <c r="W198" s="167"/>
      <c r="X198" s="167"/>
      <c r="Y198" s="167"/>
      <c r="Z198" s="167"/>
      <c r="AA198" s="1402"/>
      <c r="AB198" s="1402"/>
      <c r="AC198" s="1402"/>
      <c r="AD198" s="1402"/>
      <c r="AE198" s="1402"/>
      <c r="AF198" s="1402"/>
      <c r="AG198" s="1402"/>
      <c r="AH198" s="1402"/>
      <c r="AI198" s="1402"/>
      <c r="AJ198" s="1402"/>
      <c r="AK198" s="1402"/>
      <c r="AL198" s="1402"/>
      <c r="AM198" s="1402"/>
      <c r="AN198" s="1402"/>
      <c r="AO198" s="1402"/>
      <c r="AP198" s="1402"/>
      <c r="AQ198" s="1402"/>
      <c r="AR198" s="1402"/>
      <c r="AS198" s="1402"/>
    </row>
    <row r="199" spans="1:45" s="37" customFormat="1" ht="24.95" hidden="1" customHeight="1">
      <c r="A199" s="400"/>
      <c r="B199" s="336"/>
      <c r="C199" s="167" t="s">
        <v>574</v>
      </c>
      <c r="D199" s="167"/>
      <c r="E199" s="167" t="s">
        <v>15377</v>
      </c>
      <c r="F199" s="167" t="s">
        <v>15371</v>
      </c>
      <c r="G199" s="167">
        <v>800</v>
      </c>
      <c r="H199" s="167"/>
      <c r="I199" s="167"/>
      <c r="J199" s="167">
        <v>40</v>
      </c>
      <c r="K199" s="167">
        <v>20</v>
      </c>
      <c r="L199" s="167"/>
      <c r="M199" s="167"/>
      <c r="N199" s="167">
        <v>800</v>
      </c>
      <c r="O199" s="167"/>
      <c r="P199" s="167"/>
      <c r="Q199" s="167"/>
      <c r="R199" s="167"/>
      <c r="S199" s="167"/>
      <c r="T199" s="1324">
        <v>2008</v>
      </c>
      <c r="U199" s="167"/>
      <c r="V199" s="167"/>
      <c r="W199" s="167"/>
      <c r="X199" s="167"/>
      <c r="Y199" s="167"/>
      <c r="Z199" s="167"/>
      <c r="AA199" s="1402"/>
      <c r="AB199" s="1402"/>
      <c r="AC199" s="1402"/>
      <c r="AD199" s="1402"/>
      <c r="AE199" s="1402"/>
      <c r="AF199" s="1402"/>
      <c r="AG199" s="1402"/>
      <c r="AH199" s="1402"/>
      <c r="AI199" s="1402"/>
      <c r="AJ199" s="1402"/>
      <c r="AK199" s="1402"/>
      <c r="AL199" s="1402"/>
      <c r="AM199" s="1402"/>
      <c r="AN199" s="1402"/>
      <c r="AO199" s="1402"/>
      <c r="AP199" s="1402"/>
      <c r="AQ199" s="1402"/>
      <c r="AR199" s="1402"/>
      <c r="AS199" s="1402"/>
    </row>
    <row r="200" spans="1:45" s="37" customFormat="1" ht="24.95" hidden="1" customHeight="1">
      <c r="A200" s="400"/>
      <c r="B200" s="336"/>
      <c r="C200" s="167" t="s">
        <v>574</v>
      </c>
      <c r="D200" s="167"/>
      <c r="E200" s="167" t="s">
        <v>15378</v>
      </c>
      <c r="F200" s="167" t="s">
        <v>15371</v>
      </c>
      <c r="G200" s="167">
        <v>480</v>
      </c>
      <c r="H200" s="167"/>
      <c r="I200" s="167"/>
      <c r="J200" s="167">
        <v>37</v>
      </c>
      <c r="K200" s="167">
        <v>13</v>
      </c>
      <c r="L200" s="167"/>
      <c r="M200" s="167"/>
      <c r="N200" s="167">
        <v>480</v>
      </c>
      <c r="O200" s="167"/>
      <c r="P200" s="167"/>
      <c r="Q200" s="167"/>
      <c r="R200" s="167"/>
      <c r="S200" s="167"/>
      <c r="T200" s="1324">
        <v>2017</v>
      </c>
      <c r="U200" s="167"/>
      <c r="V200" s="167"/>
      <c r="W200" s="167"/>
      <c r="X200" s="167"/>
      <c r="Y200" s="167"/>
      <c r="Z200" s="167"/>
      <c r="AA200" s="1402"/>
      <c r="AB200" s="1402"/>
      <c r="AC200" s="1402"/>
      <c r="AD200" s="1402"/>
      <c r="AE200" s="1402"/>
      <c r="AF200" s="1402"/>
      <c r="AG200" s="1402"/>
      <c r="AH200" s="1402"/>
      <c r="AI200" s="1402"/>
      <c r="AJ200" s="1402"/>
      <c r="AK200" s="1402"/>
      <c r="AL200" s="1402"/>
      <c r="AM200" s="1402"/>
      <c r="AN200" s="1402"/>
      <c r="AO200" s="1402"/>
      <c r="AP200" s="1402"/>
      <c r="AQ200" s="1402"/>
      <c r="AR200" s="1402"/>
      <c r="AS200" s="1402"/>
    </row>
    <row r="201" spans="1:45" s="37" customFormat="1" ht="24.95" hidden="1" customHeight="1">
      <c r="A201" s="400"/>
      <c r="B201" s="336"/>
      <c r="C201" s="167" t="s">
        <v>593</v>
      </c>
      <c r="D201" s="167"/>
      <c r="E201" s="167" t="s">
        <v>15379</v>
      </c>
      <c r="F201" s="167" t="s">
        <v>299</v>
      </c>
      <c r="G201" s="167">
        <v>1431</v>
      </c>
      <c r="H201" s="167">
        <v>84.5</v>
      </c>
      <c r="I201" s="167">
        <v>84.5</v>
      </c>
      <c r="J201" s="167">
        <v>53</v>
      </c>
      <c r="K201" s="167">
        <v>26.5</v>
      </c>
      <c r="L201" s="167"/>
      <c r="M201" s="167"/>
      <c r="N201" s="167">
        <v>1431</v>
      </c>
      <c r="O201" s="167"/>
      <c r="P201" s="167"/>
      <c r="Q201" s="167"/>
      <c r="R201" s="167"/>
      <c r="S201" s="167"/>
      <c r="T201" s="1324">
        <v>2010</v>
      </c>
      <c r="U201" s="167"/>
      <c r="V201" s="167"/>
      <c r="W201" s="167"/>
      <c r="X201" s="167"/>
      <c r="Y201" s="167"/>
      <c r="Z201" s="167">
        <v>550</v>
      </c>
      <c r="AA201" s="1402"/>
      <c r="AB201" s="1402"/>
      <c r="AC201" s="1402"/>
      <c r="AD201" s="1402"/>
      <c r="AE201" s="1402"/>
      <c r="AF201" s="1402"/>
      <c r="AG201" s="1402"/>
      <c r="AH201" s="1402"/>
      <c r="AI201" s="1402"/>
      <c r="AJ201" s="1402"/>
      <c r="AK201" s="1402"/>
      <c r="AL201" s="1402"/>
      <c r="AM201" s="1402"/>
      <c r="AN201" s="1402"/>
      <c r="AO201" s="1402"/>
      <c r="AP201" s="1402"/>
      <c r="AQ201" s="1402"/>
      <c r="AR201" s="1402"/>
      <c r="AS201" s="1402" t="s">
        <v>15380</v>
      </c>
    </row>
    <row r="202" spans="1:45" s="37" customFormat="1" ht="24.95" hidden="1" customHeight="1">
      <c r="A202" s="400"/>
      <c r="B202" s="336"/>
      <c r="C202" s="167" t="s">
        <v>607</v>
      </c>
      <c r="D202" s="167"/>
      <c r="E202" s="167" t="s">
        <v>16248</v>
      </c>
      <c r="F202" s="167" t="s">
        <v>299</v>
      </c>
      <c r="G202" s="167">
        <v>800</v>
      </c>
      <c r="H202" s="167"/>
      <c r="I202" s="167"/>
      <c r="J202" s="167">
        <v>40</v>
      </c>
      <c r="K202" s="167">
        <v>20</v>
      </c>
      <c r="L202" s="167"/>
      <c r="M202" s="167"/>
      <c r="N202" s="167">
        <v>800</v>
      </c>
      <c r="O202" s="167"/>
      <c r="P202" s="167"/>
      <c r="Q202" s="167"/>
      <c r="R202" s="167"/>
      <c r="S202" s="167"/>
      <c r="T202" s="1324">
        <v>2010</v>
      </c>
      <c r="U202" s="167"/>
      <c r="V202" s="167"/>
      <c r="W202" s="167"/>
      <c r="X202" s="167"/>
      <c r="Y202" s="167"/>
      <c r="Z202" s="167"/>
      <c r="AA202" s="1300"/>
      <c r="AB202" s="1300"/>
      <c r="AC202" s="1300"/>
      <c r="AD202" s="1300"/>
      <c r="AE202" s="1300"/>
      <c r="AF202" s="1300"/>
      <c r="AG202" s="1300"/>
      <c r="AH202" s="1300"/>
      <c r="AI202" s="1300"/>
      <c r="AJ202" s="1300"/>
      <c r="AK202" s="1300"/>
      <c r="AL202" s="1300"/>
      <c r="AM202" s="1300"/>
      <c r="AN202" s="1300"/>
      <c r="AO202" s="1300"/>
      <c r="AP202" s="1300"/>
      <c r="AQ202" s="1300"/>
      <c r="AR202" s="1300"/>
      <c r="AS202" s="1300" t="s">
        <v>14841</v>
      </c>
    </row>
    <row r="203" spans="1:45" s="37" customFormat="1" ht="24.95" hidden="1" customHeight="1">
      <c r="A203" s="400"/>
      <c r="B203" s="336"/>
      <c r="C203" s="167" t="s">
        <v>607</v>
      </c>
      <c r="D203" s="167"/>
      <c r="E203" s="167" t="s">
        <v>16249</v>
      </c>
      <c r="F203" s="167" t="s">
        <v>299</v>
      </c>
      <c r="G203" s="167">
        <v>798</v>
      </c>
      <c r="H203" s="167"/>
      <c r="I203" s="167"/>
      <c r="J203" s="167">
        <v>38</v>
      </c>
      <c r="K203" s="167">
        <v>21</v>
      </c>
      <c r="L203" s="167"/>
      <c r="M203" s="167"/>
      <c r="N203" s="167">
        <v>798</v>
      </c>
      <c r="O203" s="167"/>
      <c r="P203" s="167"/>
      <c r="Q203" s="167"/>
      <c r="R203" s="167"/>
      <c r="S203" s="167"/>
      <c r="T203" s="1324">
        <v>2009</v>
      </c>
      <c r="U203" s="167"/>
      <c r="V203" s="167"/>
      <c r="W203" s="167"/>
      <c r="X203" s="167"/>
      <c r="Y203" s="167"/>
      <c r="Z203" s="167"/>
      <c r="AA203" s="1300"/>
      <c r="AB203" s="1300"/>
      <c r="AC203" s="1300"/>
      <c r="AD203" s="1300"/>
      <c r="AE203" s="1300"/>
      <c r="AF203" s="1300"/>
      <c r="AG203" s="1300"/>
      <c r="AH203" s="1300"/>
      <c r="AI203" s="1300"/>
      <c r="AJ203" s="1300"/>
      <c r="AK203" s="1300"/>
      <c r="AL203" s="1300"/>
      <c r="AM203" s="1300"/>
      <c r="AN203" s="1300"/>
      <c r="AO203" s="1300"/>
      <c r="AP203" s="1300"/>
      <c r="AQ203" s="1300"/>
      <c r="AR203" s="1300"/>
      <c r="AS203" s="1300" t="s">
        <v>16250</v>
      </c>
    </row>
    <row r="204" spans="1:45" s="37" customFormat="1" ht="24.95" hidden="1" customHeight="1">
      <c r="A204" s="400"/>
      <c r="B204" s="336"/>
      <c r="C204" s="167" t="s">
        <v>607</v>
      </c>
      <c r="D204" s="167"/>
      <c r="E204" s="167" t="s">
        <v>16251</v>
      </c>
      <c r="F204" s="167" t="s">
        <v>299</v>
      </c>
      <c r="G204" s="167">
        <v>800</v>
      </c>
      <c r="H204" s="167"/>
      <c r="I204" s="167"/>
      <c r="J204" s="167">
        <v>40</v>
      </c>
      <c r="K204" s="167">
        <v>20</v>
      </c>
      <c r="L204" s="167"/>
      <c r="M204" s="167"/>
      <c r="N204" s="167">
        <v>800</v>
      </c>
      <c r="O204" s="167"/>
      <c r="P204" s="167"/>
      <c r="Q204" s="167"/>
      <c r="R204" s="167"/>
      <c r="S204" s="167"/>
      <c r="T204" s="1324">
        <v>2010</v>
      </c>
      <c r="U204" s="167"/>
      <c r="V204" s="167"/>
      <c r="W204" s="167"/>
      <c r="X204" s="167"/>
      <c r="Y204" s="167"/>
      <c r="Z204" s="167"/>
      <c r="AA204" s="1300"/>
      <c r="AB204" s="1300"/>
      <c r="AC204" s="1300"/>
      <c r="AD204" s="1300"/>
      <c r="AE204" s="1300"/>
      <c r="AF204" s="1300"/>
      <c r="AG204" s="1300"/>
      <c r="AH204" s="1300"/>
      <c r="AI204" s="1300"/>
      <c r="AJ204" s="1300"/>
      <c r="AK204" s="1300"/>
      <c r="AL204" s="1300"/>
      <c r="AM204" s="1300"/>
      <c r="AN204" s="1300"/>
      <c r="AO204" s="1300"/>
      <c r="AP204" s="1300"/>
      <c r="AQ204" s="1300"/>
      <c r="AR204" s="1300"/>
      <c r="AS204" s="1300" t="s">
        <v>16252</v>
      </c>
    </row>
    <row r="205" spans="1:45" s="37" customFormat="1" ht="24.95" hidden="1" customHeight="1">
      <c r="A205" s="400"/>
      <c r="B205" s="336"/>
      <c r="C205" s="167" t="s">
        <v>607</v>
      </c>
      <c r="D205" s="167"/>
      <c r="E205" s="167" t="s">
        <v>16253</v>
      </c>
      <c r="F205" s="167" t="s">
        <v>299</v>
      </c>
      <c r="G205" s="167">
        <v>960</v>
      </c>
      <c r="H205" s="167"/>
      <c r="I205" s="167"/>
      <c r="J205" s="167">
        <v>40</v>
      </c>
      <c r="K205" s="167">
        <v>24</v>
      </c>
      <c r="L205" s="167"/>
      <c r="M205" s="167"/>
      <c r="N205" s="167">
        <v>960</v>
      </c>
      <c r="O205" s="167"/>
      <c r="P205" s="167"/>
      <c r="Q205" s="167"/>
      <c r="R205" s="167"/>
      <c r="S205" s="167"/>
      <c r="T205" s="1324">
        <v>2006</v>
      </c>
      <c r="U205" s="167"/>
      <c r="V205" s="167"/>
      <c r="W205" s="167"/>
      <c r="X205" s="167"/>
      <c r="Y205" s="167"/>
      <c r="Z205" s="167"/>
      <c r="AA205" s="1300"/>
      <c r="AB205" s="1300"/>
      <c r="AC205" s="1300"/>
      <c r="AD205" s="1300"/>
      <c r="AE205" s="1300"/>
      <c r="AF205" s="1300"/>
      <c r="AG205" s="1300"/>
      <c r="AH205" s="1300"/>
      <c r="AI205" s="1300"/>
      <c r="AJ205" s="1300"/>
      <c r="AK205" s="1300"/>
      <c r="AL205" s="1300"/>
      <c r="AM205" s="1300"/>
      <c r="AN205" s="1300"/>
      <c r="AO205" s="1300"/>
      <c r="AP205" s="1300"/>
      <c r="AQ205" s="1300"/>
      <c r="AR205" s="1300"/>
      <c r="AS205" s="1300" t="s">
        <v>16250</v>
      </c>
    </row>
    <row r="206" spans="1:45" s="37" customFormat="1" ht="24.95" hidden="1" customHeight="1">
      <c r="A206" s="400"/>
      <c r="B206" s="336"/>
      <c r="C206" s="167" t="s">
        <v>607</v>
      </c>
      <c r="D206" s="167"/>
      <c r="E206" s="167" t="s">
        <v>16254</v>
      </c>
      <c r="F206" s="167" t="s">
        <v>299</v>
      </c>
      <c r="G206" s="167">
        <v>924</v>
      </c>
      <c r="H206" s="167"/>
      <c r="I206" s="167"/>
      <c r="J206" s="167">
        <v>42</v>
      </c>
      <c r="K206" s="167">
        <v>22</v>
      </c>
      <c r="L206" s="167"/>
      <c r="M206" s="167"/>
      <c r="N206" s="167">
        <v>924</v>
      </c>
      <c r="O206" s="167"/>
      <c r="P206" s="167"/>
      <c r="Q206" s="167"/>
      <c r="R206" s="167"/>
      <c r="S206" s="167"/>
      <c r="T206" s="1324">
        <v>2000</v>
      </c>
      <c r="U206" s="167"/>
      <c r="V206" s="167"/>
      <c r="W206" s="167"/>
      <c r="X206" s="167"/>
      <c r="Y206" s="167"/>
      <c r="Z206" s="167"/>
      <c r="AA206" s="1300"/>
      <c r="AB206" s="1300"/>
      <c r="AC206" s="1300"/>
      <c r="AD206" s="1300"/>
      <c r="AE206" s="1300"/>
      <c r="AF206" s="1300"/>
      <c r="AG206" s="1300"/>
      <c r="AH206" s="1300"/>
      <c r="AI206" s="1300"/>
      <c r="AJ206" s="1300"/>
      <c r="AK206" s="1300"/>
      <c r="AL206" s="1300"/>
      <c r="AM206" s="1300"/>
      <c r="AN206" s="1300"/>
      <c r="AO206" s="1300"/>
      <c r="AP206" s="1300"/>
      <c r="AQ206" s="1300"/>
      <c r="AR206" s="1300"/>
      <c r="AS206" s="1300" t="s">
        <v>16255</v>
      </c>
    </row>
    <row r="207" spans="1:45" s="37" customFormat="1" ht="24.95" hidden="1" customHeight="1">
      <c r="A207" s="400"/>
      <c r="B207" s="336"/>
      <c r="C207" s="167" t="s">
        <v>607</v>
      </c>
      <c r="D207" s="167"/>
      <c r="E207" s="167" t="s">
        <v>16256</v>
      </c>
      <c r="F207" s="167" t="s">
        <v>299</v>
      </c>
      <c r="G207" s="167">
        <v>684</v>
      </c>
      <c r="H207" s="167"/>
      <c r="I207" s="167"/>
      <c r="J207" s="167">
        <v>36</v>
      </c>
      <c r="K207" s="167">
        <v>19</v>
      </c>
      <c r="L207" s="167"/>
      <c r="M207" s="167"/>
      <c r="N207" s="167">
        <v>684</v>
      </c>
      <c r="O207" s="167"/>
      <c r="P207" s="167"/>
      <c r="Q207" s="167"/>
      <c r="R207" s="167"/>
      <c r="S207" s="167"/>
      <c r="T207" s="170">
        <v>2012</v>
      </c>
      <c r="U207" s="167"/>
      <c r="V207" s="167"/>
      <c r="W207" s="167"/>
      <c r="X207" s="167"/>
      <c r="Y207" s="167"/>
      <c r="Z207" s="167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 t="s">
        <v>14841</v>
      </c>
    </row>
    <row r="208" spans="1:45" s="37" customFormat="1" ht="24.95" hidden="1" customHeight="1">
      <c r="A208" s="400"/>
      <c r="B208" s="336"/>
      <c r="C208" s="167" t="s">
        <v>794</v>
      </c>
      <c r="D208" s="167"/>
      <c r="E208" s="167" t="s">
        <v>15381</v>
      </c>
      <c r="F208" s="167" t="s">
        <v>794</v>
      </c>
      <c r="G208" s="167">
        <v>836</v>
      </c>
      <c r="H208" s="167"/>
      <c r="I208" s="167"/>
      <c r="J208" s="167">
        <v>22</v>
      </c>
      <c r="K208" s="167">
        <v>38</v>
      </c>
      <c r="L208" s="167"/>
      <c r="M208" s="167"/>
      <c r="N208" s="167">
        <v>836</v>
      </c>
      <c r="O208" s="167"/>
      <c r="P208" s="167"/>
      <c r="Q208" s="167"/>
      <c r="R208" s="167"/>
      <c r="S208" s="167"/>
      <c r="T208" s="170">
        <v>2015</v>
      </c>
      <c r="U208" s="167"/>
      <c r="V208" s="167"/>
      <c r="W208" s="167"/>
      <c r="X208" s="167"/>
      <c r="Y208" s="167"/>
      <c r="Z208" s="167">
        <v>1100</v>
      </c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 t="s">
        <v>15382</v>
      </c>
    </row>
    <row r="209" spans="1:45" s="37" customFormat="1" ht="24.95" hidden="1" customHeight="1">
      <c r="A209" s="400"/>
      <c r="B209" s="336"/>
      <c r="C209" s="167" t="s">
        <v>13200</v>
      </c>
      <c r="D209" s="167"/>
      <c r="E209" s="167" t="s">
        <v>16257</v>
      </c>
      <c r="F209" s="167" t="s">
        <v>13200</v>
      </c>
      <c r="G209" s="167">
        <v>6552</v>
      </c>
      <c r="H209" s="167"/>
      <c r="I209" s="167"/>
      <c r="J209" s="167"/>
      <c r="K209" s="167"/>
      <c r="L209" s="167"/>
      <c r="M209" s="167"/>
      <c r="N209" s="167">
        <v>6552</v>
      </c>
      <c r="O209" s="167"/>
      <c r="P209" s="167"/>
      <c r="Q209" s="167"/>
      <c r="R209" s="167"/>
      <c r="S209" s="167"/>
      <c r="T209" s="170">
        <v>2015</v>
      </c>
      <c r="U209" s="167"/>
      <c r="V209" s="167"/>
      <c r="W209" s="167"/>
      <c r="X209" s="167"/>
      <c r="Y209" s="167"/>
      <c r="Z209" s="167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 t="s">
        <v>9218</v>
      </c>
    </row>
    <row r="210" spans="1:45" ht="24.95" hidden="1" customHeight="1">
      <c r="B210" s="199"/>
      <c r="C210" s="167" t="s">
        <v>13200</v>
      </c>
      <c r="D210" s="167"/>
      <c r="E210" s="406" t="s">
        <v>16258</v>
      </c>
      <c r="F210" s="167" t="s">
        <v>13200</v>
      </c>
      <c r="G210" s="167">
        <v>8850</v>
      </c>
      <c r="H210" s="167"/>
      <c r="I210" s="167"/>
      <c r="J210" s="167"/>
      <c r="K210" s="167"/>
      <c r="L210" s="167"/>
      <c r="M210" s="167"/>
      <c r="N210" s="167">
        <v>8850</v>
      </c>
      <c r="O210" s="167"/>
      <c r="P210" s="167"/>
      <c r="Q210" s="167"/>
      <c r="R210" s="167"/>
      <c r="S210" s="167"/>
      <c r="T210" s="170">
        <v>2020</v>
      </c>
      <c r="U210" s="167"/>
      <c r="V210" s="167"/>
      <c r="W210" s="167"/>
      <c r="X210" s="167"/>
      <c r="Y210" s="167"/>
      <c r="Z210" s="167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 t="s">
        <v>9218</v>
      </c>
    </row>
    <row r="211" spans="1:45" s="37" customFormat="1" ht="24.95" hidden="1" customHeight="1">
      <c r="A211" s="400"/>
      <c r="B211" s="335" t="s">
        <v>3307</v>
      </c>
      <c r="C211" s="160" t="s">
        <v>586</v>
      </c>
      <c r="D211" s="167"/>
      <c r="E211" s="331">
        <f>COUNTA(E212:E219)</f>
        <v>8</v>
      </c>
      <c r="F211" s="167"/>
      <c r="G211" s="160">
        <f>SUM(G212:G219)</f>
        <v>45094</v>
      </c>
      <c r="H211" s="160">
        <v>0</v>
      </c>
      <c r="I211" s="160">
        <v>0</v>
      </c>
      <c r="J211" s="167"/>
      <c r="K211" s="167"/>
      <c r="L211" s="167"/>
      <c r="M211" s="167"/>
      <c r="N211" s="167"/>
      <c r="O211" s="167"/>
      <c r="P211" s="167"/>
      <c r="Q211" s="167"/>
      <c r="R211" s="167"/>
      <c r="S211" s="167"/>
      <c r="T211" s="170"/>
      <c r="U211" s="167"/>
      <c r="V211" s="167"/>
      <c r="W211" s="167"/>
      <c r="X211" s="167"/>
      <c r="Y211" s="167"/>
      <c r="Z211" s="167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</row>
    <row r="212" spans="1:45" s="37" customFormat="1" ht="24.95" hidden="1" customHeight="1">
      <c r="A212" s="400"/>
      <c r="B212" s="336"/>
      <c r="C212" s="167" t="s">
        <v>3236</v>
      </c>
      <c r="D212" s="167"/>
      <c r="E212" s="167" t="s">
        <v>17147</v>
      </c>
      <c r="F212" s="167" t="s">
        <v>15356</v>
      </c>
      <c r="G212" s="167">
        <v>679</v>
      </c>
      <c r="H212" s="167"/>
      <c r="I212" s="167"/>
      <c r="J212" s="167">
        <v>17</v>
      </c>
      <c r="K212" s="167">
        <v>43</v>
      </c>
      <c r="L212" s="167"/>
      <c r="M212" s="167"/>
      <c r="N212" s="167">
        <v>679</v>
      </c>
      <c r="O212" s="167"/>
      <c r="P212" s="167"/>
      <c r="Q212" s="167"/>
      <c r="R212" s="167"/>
      <c r="S212" s="167"/>
      <c r="T212" s="170">
        <v>2014</v>
      </c>
      <c r="U212" s="167"/>
      <c r="V212" s="167"/>
      <c r="W212" s="167"/>
      <c r="X212" s="167"/>
      <c r="Y212" s="167"/>
      <c r="Z212" s="167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</row>
    <row r="213" spans="1:45" s="37" customFormat="1" ht="24.95" hidden="1" customHeight="1">
      <c r="A213" s="400"/>
      <c r="B213" s="336"/>
      <c r="C213" s="167" t="s">
        <v>3236</v>
      </c>
      <c r="D213" s="167"/>
      <c r="E213" s="167" t="s">
        <v>17148</v>
      </c>
      <c r="F213" s="167" t="s">
        <v>15351</v>
      </c>
      <c r="G213" s="167">
        <v>11760</v>
      </c>
      <c r="H213" s="167"/>
      <c r="I213" s="167"/>
      <c r="J213" s="167">
        <v>65</v>
      </c>
      <c r="K213" s="167">
        <v>240</v>
      </c>
      <c r="L213" s="167"/>
      <c r="M213" s="167"/>
      <c r="N213" s="167">
        <v>11760</v>
      </c>
      <c r="O213" s="167"/>
      <c r="P213" s="167"/>
      <c r="Q213" s="167"/>
      <c r="R213" s="167"/>
      <c r="S213" s="167"/>
      <c r="T213" s="1324">
        <v>2014</v>
      </c>
      <c r="U213" s="167"/>
      <c r="V213" s="167"/>
      <c r="W213" s="167"/>
      <c r="X213" s="167"/>
      <c r="Y213" s="167"/>
      <c r="Z213" s="167"/>
      <c r="AA213" s="1300"/>
      <c r="AB213" s="1300"/>
      <c r="AC213" s="1300"/>
      <c r="AD213" s="1300"/>
      <c r="AE213" s="1300"/>
      <c r="AF213" s="1300"/>
      <c r="AG213" s="1300"/>
      <c r="AH213" s="1300"/>
      <c r="AI213" s="1300"/>
      <c r="AJ213" s="1300"/>
      <c r="AK213" s="1300"/>
      <c r="AL213" s="1300"/>
      <c r="AM213" s="1300"/>
      <c r="AN213" s="1300"/>
      <c r="AO213" s="1300"/>
      <c r="AP213" s="1300"/>
      <c r="AQ213" s="1300"/>
      <c r="AR213" s="1300"/>
      <c r="AS213" s="1300"/>
    </row>
    <row r="214" spans="1:45" s="37" customFormat="1" ht="24.95" hidden="1" customHeight="1">
      <c r="A214" s="400"/>
      <c r="B214" s="336"/>
      <c r="C214" s="167" t="s">
        <v>3236</v>
      </c>
      <c r="D214" s="167"/>
      <c r="E214" s="167" t="s">
        <v>17149</v>
      </c>
      <c r="F214" s="167" t="s">
        <v>15312</v>
      </c>
      <c r="G214" s="167">
        <v>3750</v>
      </c>
      <c r="H214" s="167"/>
      <c r="I214" s="167"/>
      <c r="J214" s="167">
        <v>50</v>
      </c>
      <c r="K214" s="167">
        <v>75</v>
      </c>
      <c r="L214" s="167"/>
      <c r="M214" s="167"/>
      <c r="N214" s="167">
        <v>3750</v>
      </c>
      <c r="O214" s="167"/>
      <c r="P214" s="167"/>
      <c r="Q214" s="167"/>
      <c r="R214" s="167"/>
      <c r="S214" s="167"/>
      <c r="T214" s="1324">
        <v>2016</v>
      </c>
      <c r="U214" s="167"/>
      <c r="V214" s="167"/>
      <c r="W214" s="167"/>
      <c r="X214" s="167"/>
      <c r="Y214" s="167"/>
      <c r="Z214" s="167"/>
      <c r="AA214" s="1300"/>
      <c r="AB214" s="1300"/>
      <c r="AC214" s="1300"/>
      <c r="AD214" s="1300"/>
      <c r="AE214" s="1300"/>
      <c r="AF214" s="1300"/>
      <c r="AG214" s="1300"/>
      <c r="AH214" s="1300"/>
      <c r="AI214" s="1300"/>
      <c r="AJ214" s="1300"/>
      <c r="AK214" s="1300"/>
      <c r="AL214" s="1300"/>
      <c r="AM214" s="1300"/>
      <c r="AN214" s="1300"/>
      <c r="AO214" s="1300"/>
      <c r="AP214" s="1300"/>
      <c r="AQ214" s="1300"/>
      <c r="AR214" s="1300"/>
      <c r="AS214" s="1300" t="s">
        <v>3305</v>
      </c>
    </row>
    <row r="215" spans="1:45" s="37" customFormat="1" ht="24.95" hidden="1" customHeight="1">
      <c r="A215" s="400"/>
      <c r="B215" s="336"/>
      <c r="C215" s="167" t="s">
        <v>3236</v>
      </c>
      <c r="D215" s="167"/>
      <c r="E215" s="167" t="s">
        <v>13397</v>
      </c>
      <c r="F215" s="167" t="s">
        <v>15354</v>
      </c>
      <c r="G215" s="167">
        <v>4175</v>
      </c>
      <c r="H215" s="167"/>
      <c r="I215" s="167"/>
      <c r="J215" s="167">
        <v>32</v>
      </c>
      <c r="K215" s="167">
        <v>70</v>
      </c>
      <c r="L215" s="167"/>
      <c r="M215" s="167"/>
      <c r="N215" s="167">
        <v>4175</v>
      </c>
      <c r="O215" s="167"/>
      <c r="P215" s="167"/>
      <c r="Q215" s="167"/>
      <c r="R215" s="167"/>
      <c r="S215" s="167"/>
      <c r="T215" s="1324">
        <v>2016</v>
      </c>
      <c r="U215" s="167"/>
      <c r="V215" s="167"/>
      <c r="W215" s="167"/>
      <c r="X215" s="167"/>
      <c r="Y215" s="167"/>
      <c r="Z215" s="167"/>
      <c r="AA215" s="1300"/>
      <c r="AB215" s="1300"/>
      <c r="AC215" s="1300"/>
      <c r="AD215" s="1300"/>
      <c r="AE215" s="1300"/>
      <c r="AF215" s="1300"/>
      <c r="AG215" s="1300"/>
      <c r="AH215" s="1300"/>
      <c r="AI215" s="1300"/>
      <c r="AJ215" s="1300"/>
      <c r="AK215" s="1300"/>
      <c r="AL215" s="1300"/>
      <c r="AM215" s="1300"/>
      <c r="AN215" s="1300"/>
      <c r="AO215" s="1300"/>
      <c r="AP215" s="1300"/>
      <c r="AQ215" s="1300"/>
      <c r="AR215" s="1300"/>
      <c r="AS215" s="1300" t="s">
        <v>3306</v>
      </c>
    </row>
    <row r="216" spans="1:45" s="37" customFormat="1" ht="24.95" hidden="1" customHeight="1">
      <c r="A216" s="400"/>
      <c r="B216" s="336"/>
      <c r="C216" s="167" t="s">
        <v>3236</v>
      </c>
      <c r="D216" s="167"/>
      <c r="E216" s="167" t="s">
        <v>17150</v>
      </c>
      <c r="F216" s="167" t="s">
        <v>15312</v>
      </c>
      <c r="G216" s="167">
        <v>5395</v>
      </c>
      <c r="H216" s="167"/>
      <c r="I216" s="167"/>
      <c r="J216" s="167">
        <v>40</v>
      </c>
      <c r="K216" s="167">
        <v>185</v>
      </c>
      <c r="L216" s="167"/>
      <c r="M216" s="167"/>
      <c r="N216" s="167">
        <v>5395</v>
      </c>
      <c r="O216" s="167"/>
      <c r="P216" s="167"/>
      <c r="Q216" s="167"/>
      <c r="R216" s="167"/>
      <c r="S216" s="167"/>
      <c r="T216" s="1324">
        <v>2016</v>
      </c>
      <c r="U216" s="167"/>
      <c r="V216" s="167"/>
      <c r="W216" s="167"/>
      <c r="X216" s="167"/>
      <c r="Y216" s="167"/>
      <c r="Z216" s="167"/>
      <c r="AA216" s="1300"/>
      <c r="AB216" s="1300"/>
      <c r="AC216" s="1300"/>
      <c r="AD216" s="1300"/>
      <c r="AE216" s="1300"/>
      <c r="AF216" s="1300"/>
      <c r="AG216" s="1300"/>
      <c r="AH216" s="1300"/>
      <c r="AI216" s="1300"/>
      <c r="AJ216" s="1300"/>
      <c r="AK216" s="1300"/>
      <c r="AL216" s="1300"/>
      <c r="AM216" s="1300"/>
      <c r="AN216" s="1300"/>
      <c r="AO216" s="1300"/>
      <c r="AP216" s="1300"/>
      <c r="AQ216" s="1300"/>
      <c r="AR216" s="1300"/>
      <c r="AS216" s="1300" t="s">
        <v>15357</v>
      </c>
    </row>
    <row r="217" spans="1:45" s="37" customFormat="1" ht="24.95" hidden="1" customHeight="1">
      <c r="A217" s="400"/>
      <c r="B217" s="336"/>
      <c r="C217" s="167" t="s">
        <v>3236</v>
      </c>
      <c r="D217" s="167"/>
      <c r="E217" s="167" t="s">
        <v>17151</v>
      </c>
      <c r="F217" s="167" t="s">
        <v>15350</v>
      </c>
      <c r="G217" s="167">
        <v>1109</v>
      </c>
      <c r="H217" s="167"/>
      <c r="I217" s="167"/>
      <c r="J217" s="167">
        <v>23</v>
      </c>
      <c r="K217" s="167">
        <v>45</v>
      </c>
      <c r="L217" s="167"/>
      <c r="M217" s="167"/>
      <c r="N217" s="167">
        <v>1109</v>
      </c>
      <c r="O217" s="167"/>
      <c r="P217" s="167"/>
      <c r="Q217" s="167"/>
      <c r="R217" s="167"/>
      <c r="S217" s="167"/>
      <c r="T217" s="170">
        <v>2018</v>
      </c>
      <c r="U217" s="167"/>
      <c r="V217" s="167"/>
      <c r="W217" s="167"/>
      <c r="X217" s="167"/>
      <c r="Y217" s="167"/>
      <c r="Z217" s="167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 t="s">
        <v>15358</v>
      </c>
    </row>
    <row r="218" spans="1:45" s="37" customFormat="1" ht="24.95" hidden="1" customHeight="1">
      <c r="A218" s="400"/>
      <c r="B218" s="336"/>
      <c r="C218" s="167" t="s">
        <v>3236</v>
      </c>
      <c r="D218" s="167"/>
      <c r="E218" s="167" t="s">
        <v>17152</v>
      </c>
      <c r="F218" s="167" t="s">
        <v>15359</v>
      </c>
      <c r="G218" s="167">
        <v>4226</v>
      </c>
      <c r="H218" s="167">
        <v>2379</v>
      </c>
      <c r="I218" s="167">
        <v>8376</v>
      </c>
      <c r="J218" s="167">
        <v>8</v>
      </c>
      <c r="K218" s="167">
        <v>9</v>
      </c>
      <c r="L218" s="167"/>
      <c r="M218" s="167"/>
      <c r="N218" s="167">
        <v>50</v>
      </c>
      <c r="O218" s="167"/>
      <c r="P218" s="167"/>
      <c r="Q218" s="167"/>
      <c r="R218" s="167"/>
      <c r="S218" s="167"/>
      <c r="T218" s="170">
        <v>2019</v>
      </c>
      <c r="U218" s="167"/>
      <c r="V218" s="167"/>
      <c r="W218" s="167"/>
      <c r="X218" s="167"/>
      <c r="Y218" s="167"/>
      <c r="Z218" s="167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</row>
    <row r="219" spans="1:45" ht="24.95" hidden="1" customHeight="1">
      <c r="B219" s="199"/>
      <c r="C219" s="167" t="s">
        <v>3236</v>
      </c>
      <c r="D219" s="167"/>
      <c r="E219" s="167" t="s">
        <v>17153</v>
      </c>
      <c r="F219" s="167" t="s">
        <v>15312</v>
      </c>
      <c r="G219" s="167">
        <v>14000</v>
      </c>
      <c r="H219" s="167"/>
      <c r="I219" s="167"/>
      <c r="J219" s="167"/>
      <c r="K219" s="167"/>
      <c r="L219" s="167"/>
      <c r="M219" s="167"/>
      <c r="N219" s="167"/>
      <c r="O219" s="167"/>
      <c r="P219" s="167"/>
      <c r="Q219" s="167"/>
      <c r="R219" s="167"/>
      <c r="S219" s="167"/>
      <c r="T219" s="170">
        <v>2017</v>
      </c>
      <c r="U219" s="167"/>
      <c r="V219" s="167"/>
      <c r="W219" s="167"/>
      <c r="X219" s="167"/>
      <c r="Y219" s="167"/>
      <c r="Z219" s="167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</row>
    <row r="220" spans="1:45" s="37" customFormat="1" ht="25.7" hidden="1" customHeight="1">
      <c r="A220" s="400"/>
      <c r="B220" s="335" t="s">
        <v>2509</v>
      </c>
      <c r="C220" s="160" t="s">
        <v>2540</v>
      </c>
      <c r="D220" s="160"/>
      <c r="E220" s="407">
        <f>COUNTA(E221:E541)</f>
        <v>321</v>
      </c>
      <c r="F220" s="160"/>
      <c r="G220" s="408">
        <f>SUM(G221:G541)</f>
        <v>4622425.04</v>
      </c>
      <c r="H220" s="409">
        <f>SUM(H221:H541)</f>
        <v>58039.000000000007</v>
      </c>
      <c r="I220" s="409">
        <f>SUM(I221:I541)</f>
        <v>341242.81000000006</v>
      </c>
      <c r="J220" s="160"/>
      <c r="K220" s="160"/>
      <c r="L220" s="160"/>
      <c r="M220" s="160"/>
      <c r="N220" s="160"/>
      <c r="O220" s="160"/>
      <c r="P220" s="160"/>
      <c r="Q220" s="332"/>
      <c r="R220" s="332"/>
      <c r="S220" s="332"/>
      <c r="T220" s="332"/>
      <c r="U220" s="332"/>
      <c r="V220" s="332"/>
      <c r="W220" s="332"/>
      <c r="X220" s="332"/>
      <c r="Y220" s="332"/>
      <c r="Z220" s="160"/>
      <c r="AA220" s="160"/>
      <c r="AB220" s="160"/>
      <c r="AC220" s="333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334"/>
      <c r="AP220" s="334"/>
      <c r="AQ220" s="334"/>
      <c r="AR220" s="334"/>
      <c r="AS220" s="334"/>
    </row>
    <row r="221" spans="1:45" s="37" customFormat="1" ht="25.7" hidden="1" customHeight="1">
      <c r="A221" s="400"/>
      <c r="B221" s="410"/>
      <c r="C221" s="160" t="s">
        <v>2018</v>
      </c>
      <c r="D221" s="160" t="s">
        <v>14644</v>
      </c>
      <c r="E221" s="160" t="s">
        <v>12510</v>
      </c>
      <c r="F221" s="160" t="s">
        <v>12311</v>
      </c>
      <c r="G221" s="160">
        <v>206557</v>
      </c>
      <c r="H221" s="160"/>
      <c r="I221" s="160"/>
      <c r="J221" s="160"/>
      <c r="K221" s="160"/>
      <c r="L221" s="160"/>
      <c r="M221" s="160"/>
      <c r="N221" s="160">
        <v>3</v>
      </c>
      <c r="O221" s="160"/>
      <c r="P221" s="332"/>
      <c r="Q221" s="332"/>
      <c r="R221" s="332"/>
      <c r="S221" s="411"/>
      <c r="T221" s="411">
        <v>2018</v>
      </c>
      <c r="U221" s="332"/>
      <c r="V221" s="332"/>
      <c r="W221" s="332"/>
      <c r="X221" s="332"/>
      <c r="Y221" s="332"/>
      <c r="Z221" s="159">
        <v>21026</v>
      </c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7" t="s">
        <v>12312</v>
      </c>
    </row>
    <row r="222" spans="1:45" s="37" customFormat="1" ht="25.7" hidden="1" customHeight="1">
      <c r="A222" s="400"/>
      <c r="B222" s="410"/>
      <c r="C222" s="160" t="s">
        <v>2018</v>
      </c>
      <c r="D222" s="160" t="s">
        <v>14644</v>
      </c>
      <c r="E222" s="160" t="s">
        <v>12511</v>
      </c>
      <c r="F222" s="160" t="s">
        <v>12311</v>
      </c>
      <c r="G222" s="160">
        <v>206557</v>
      </c>
      <c r="H222" s="160"/>
      <c r="I222" s="160"/>
      <c r="J222" s="160"/>
      <c r="K222" s="160"/>
      <c r="L222" s="160"/>
      <c r="M222" s="160"/>
      <c r="N222" s="160">
        <v>1</v>
      </c>
      <c r="O222" s="160"/>
      <c r="P222" s="332"/>
      <c r="Q222" s="332"/>
      <c r="R222" s="332"/>
      <c r="S222" s="411"/>
      <c r="T222" s="411">
        <v>2018</v>
      </c>
      <c r="U222" s="332"/>
      <c r="V222" s="332"/>
      <c r="W222" s="332"/>
      <c r="X222" s="332"/>
      <c r="Y222" s="332"/>
      <c r="Z222" s="159">
        <v>21026</v>
      </c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7" t="s">
        <v>12312</v>
      </c>
    </row>
    <row r="223" spans="1:45" s="37" customFormat="1" ht="25.7" hidden="1" customHeight="1">
      <c r="A223" s="400"/>
      <c r="B223" s="410"/>
      <c r="C223" s="1408" t="s">
        <v>3308</v>
      </c>
      <c r="D223" s="1408" t="s">
        <v>14645</v>
      </c>
      <c r="E223" s="1408" t="s">
        <v>11072</v>
      </c>
      <c r="F223" s="1408" t="s">
        <v>11073</v>
      </c>
      <c r="G223" s="1408">
        <v>585</v>
      </c>
      <c r="H223" s="1408">
        <v>447</v>
      </c>
      <c r="I223" s="1408">
        <v>447</v>
      </c>
      <c r="J223" s="1408"/>
      <c r="K223" s="1408"/>
      <c r="L223" s="1408"/>
      <c r="M223" s="1408"/>
      <c r="N223" s="1408"/>
      <c r="O223" s="1408"/>
      <c r="P223" s="332"/>
      <c r="Q223" s="332"/>
      <c r="R223" s="332"/>
      <c r="S223" s="411"/>
      <c r="T223" s="411">
        <v>2013</v>
      </c>
      <c r="U223" s="332"/>
      <c r="V223" s="332"/>
      <c r="W223" s="332"/>
      <c r="X223" s="332"/>
      <c r="Y223" s="332"/>
      <c r="Z223" s="159"/>
      <c r="AA223" s="1408"/>
      <c r="AB223" s="1408"/>
      <c r="AC223" s="1408"/>
      <c r="AD223" s="1408"/>
      <c r="AE223" s="1408"/>
      <c r="AF223" s="1408"/>
      <c r="AG223" s="1408"/>
      <c r="AH223" s="1408"/>
      <c r="AI223" s="1408"/>
      <c r="AJ223" s="1408"/>
      <c r="AK223" s="1408"/>
      <c r="AL223" s="1408"/>
      <c r="AM223" s="1408"/>
      <c r="AN223" s="1408"/>
      <c r="AO223" s="1408"/>
      <c r="AP223" s="1408"/>
      <c r="AQ223" s="1408"/>
      <c r="AR223" s="1408"/>
      <c r="AS223" s="167"/>
    </row>
    <row r="224" spans="1:45" s="37" customFormat="1" ht="25.7" hidden="1" customHeight="1">
      <c r="A224" s="400"/>
      <c r="B224" s="410"/>
      <c r="C224" s="1408" t="s">
        <v>3329</v>
      </c>
      <c r="D224" s="1408" t="s">
        <v>14646</v>
      </c>
      <c r="E224" s="1408" t="s">
        <v>4741</v>
      </c>
      <c r="F224" s="1408" t="s">
        <v>4742</v>
      </c>
      <c r="G224" s="1408">
        <v>305350</v>
      </c>
      <c r="H224" s="1408">
        <v>501</v>
      </c>
      <c r="I224" s="1408">
        <v>45632</v>
      </c>
      <c r="J224" s="1408"/>
      <c r="K224" s="1408">
        <v>18</v>
      </c>
      <c r="L224" s="1408"/>
      <c r="M224" s="1408"/>
      <c r="N224" s="1408">
        <v>572</v>
      </c>
      <c r="O224" s="1408"/>
      <c r="P224" s="332"/>
      <c r="Q224" s="332"/>
      <c r="R224" s="332">
        <v>22000</v>
      </c>
      <c r="S224" s="411"/>
      <c r="T224" s="411">
        <v>2011</v>
      </c>
      <c r="U224" s="332">
        <v>22000</v>
      </c>
      <c r="V224" s="332"/>
      <c r="W224" s="332"/>
      <c r="X224" s="332"/>
      <c r="Y224" s="332"/>
      <c r="Z224" s="159">
        <v>22000</v>
      </c>
      <c r="AA224" s="1408"/>
      <c r="AB224" s="1408"/>
      <c r="AC224" s="1408"/>
      <c r="AD224" s="1408"/>
      <c r="AE224" s="1408"/>
      <c r="AF224" s="1408"/>
      <c r="AG224" s="1408"/>
      <c r="AH224" s="1408"/>
      <c r="AI224" s="1408"/>
      <c r="AJ224" s="1408"/>
      <c r="AK224" s="1408"/>
      <c r="AL224" s="1408"/>
      <c r="AM224" s="1408"/>
      <c r="AN224" s="1408"/>
      <c r="AO224" s="1408"/>
      <c r="AP224" s="1408"/>
      <c r="AQ224" s="1408"/>
      <c r="AR224" s="1408"/>
      <c r="AS224" s="167"/>
    </row>
    <row r="225" spans="1:45" s="37" customFormat="1" ht="25.7" hidden="1" customHeight="1">
      <c r="A225" s="400"/>
      <c r="B225" s="410"/>
      <c r="C225" s="1408" t="s">
        <v>3329</v>
      </c>
      <c r="D225" s="1408" t="s">
        <v>4743</v>
      </c>
      <c r="E225" s="1408" t="s">
        <v>1569</v>
      </c>
      <c r="F225" s="1408" t="s">
        <v>4744</v>
      </c>
      <c r="G225" s="1408">
        <v>1350</v>
      </c>
      <c r="H225" s="1408"/>
      <c r="I225" s="1408"/>
      <c r="J225" s="1408"/>
      <c r="K225" s="1408"/>
      <c r="L225" s="1408"/>
      <c r="M225" s="1408"/>
      <c r="N225" s="1408">
        <v>1313</v>
      </c>
      <c r="O225" s="1408"/>
      <c r="P225" s="332"/>
      <c r="Q225" s="332"/>
      <c r="R225" s="332"/>
      <c r="S225" s="411"/>
      <c r="T225" s="411">
        <v>1996</v>
      </c>
      <c r="U225" s="332"/>
      <c r="V225" s="332"/>
      <c r="W225" s="332"/>
      <c r="X225" s="332"/>
      <c r="Y225" s="332"/>
      <c r="Z225" s="159">
        <v>99</v>
      </c>
      <c r="AA225" s="1408"/>
      <c r="AB225" s="1408"/>
      <c r="AC225" s="1408"/>
      <c r="AD225" s="1408"/>
      <c r="AE225" s="1408"/>
      <c r="AF225" s="1408"/>
      <c r="AG225" s="1408"/>
      <c r="AH225" s="1408"/>
      <c r="AI225" s="1408"/>
      <c r="AJ225" s="1408"/>
      <c r="AK225" s="1408"/>
      <c r="AL225" s="1408"/>
      <c r="AM225" s="1408"/>
      <c r="AN225" s="1408"/>
      <c r="AO225" s="1408"/>
      <c r="AP225" s="1408"/>
      <c r="AQ225" s="1408"/>
      <c r="AR225" s="1408"/>
      <c r="AS225" s="167" t="s">
        <v>1552</v>
      </c>
    </row>
    <row r="226" spans="1:45" s="37" customFormat="1" ht="25.7" hidden="1" customHeight="1">
      <c r="A226" s="400"/>
      <c r="B226" s="410"/>
      <c r="C226" s="1408" t="s">
        <v>3329</v>
      </c>
      <c r="D226" s="1408" t="s">
        <v>4745</v>
      </c>
      <c r="E226" s="1408" t="s">
        <v>1570</v>
      </c>
      <c r="F226" s="1408" t="s">
        <v>4744</v>
      </c>
      <c r="G226" s="1408">
        <v>3188</v>
      </c>
      <c r="H226" s="1408"/>
      <c r="I226" s="1408"/>
      <c r="J226" s="1408"/>
      <c r="K226" s="1408"/>
      <c r="L226" s="1408"/>
      <c r="M226" s="1408"/>
      <c r="N226" s="1408">
        <v>2790</v>
      </c>
      <c r="O226" s="1408"/>
      <c r="P226" s="332"/>
      <c r="Q226" s="332"/>
      <c r="R226" s="332"/>
      <c r="S226" s="411"/>
      <c r="T226" s="411">
        <v>1996</v>
      </c>
      <c r="U226" s="332"/>
      <c r="V226" s="332"/>
      <c r="W226" s="332"/>
      <c r="X226" s="332"/>
      <c r="Y226" s="332"/>
      <c r="Z226" s="159">
        <v>242</v>
      </c>
      <c r="AA226" s="1408"/>
      <c r="AB226" s="1408"/>
      <c r="AC226" s="1408"/>
      <c r="AD226" s="1408"/>
      <c r="AE226" s="1408"/>
      <c r="AF226" s="1408"/>
      <c r="AG226" s="1408"/>
      <c r="AH226" s="1408"/>
      <c r="AI226" s="1408"/>
      <c r="AJ226" s="1408"/>
      <c r="AK226" s="1408"/>
      <c r="AL226" s="1408"/>
      <c r="AM226" s="1408"/>
      <c r="AN226" s="1408"/>
      <c r="AO226" s="1408"/>
      <c r="AP226" s="1408"/>
      <c r="AQ226" s="1408"/>
      <c r="AR226" s="1408"/>
      <c r="AS226" s="167" t="s">
        <v>719</v>
      </c>
    </row>
    <row r="227" spans="1:45" s="37" customFormat="1" ht="25.7" hidden="1" customHeight="1">
      <c r="A227" s="400"/>
      <c r="B227" s="410"/>
      <c r="C227" s="1408" t="s">
        <v>3329</v>
      </c>
      <c r="D227" s="1408" t="s">
        <v>4746</v>
      </c>
      <c r="E227" s="1408" t="s">
        <v>1571</v>
      </c>
      <c r="F227" s="1408" t="s">
        <v>4747</v>
      </c>
      <c r="G227" s="1408">
        <v>968</v>
      </c>
      <c r="H227" s="1408"/>
      <c r="I227" s="1408"/>
      <c r="J227" s="1408"/>
      <c r="K227" s="1408"/>
      <c r="L227" s="1408"/>
      <c r="M227" s="1408"/>
      <c r="N227" s="1408">
        <v>924</v>
      </c>
      <c r="O227" s="1408"/>
      <c r="P227" s="332"/>
      <c r="Q227" s="332"/>
      <c r="R227" s="332"/>
      <c r="S227" s="411"/>
      <c r="T227" s="411">
        <v>2010</v>
      </c>
      <c r="U227" s="332"/>
      <c r="V227" s="332"/>
      <c r="W227" s="332"/>
      <c r="X227" s="332"/>
      <c r="Y227" s="332"/>
      <c r="Z227" s="159">
        <v>73</v>
      </c>
      <c r="AA227" s="1408"/>
      <c r="AB227" s="1408"/>
      <c r="AC227" s="1408"/>
      <c r="AD227" s="1408"/>
      <c r="AE227" s="1408"/>
      <c r="AF227" s="1408"/>
      <c r="AG227" s="1408"/>
      <c r="AH227" s="1408"/>
      <c r="AI227" s="1408"/>
      <c r="AJ227" s="1408"/>
      <c r="AK227" s="1408"/>
      <c r="AL227" s="1408"/>
      <c r="AM227" s="1408"/>
      <c r="AN227" s="1408"/>
      <c r="AO227" s="1408"/>
      <c r="AP227" s="1408"/>
      <c r="AQ227" s="1408"/>
      <c r="AR227" s="1408"/>
      <c r="AS227" s="167" t="s">
        <v>1552</v>
      </c>
    </row>
    <row r="228" spans="1:45" s="37" customFormat="1" ht="25.7" hidden="1" customHeight="1">
      <c r="A228" s="400"/>
      <c r="B228" s="410"/>
      <c r="C228" s="1408" t="s">
        <v>3329</v>
      </c>
      <c r="D228" s="1408" t="s">
        <v>3975</v>
      </c>
      <c r="E228" s="1408" t="s">
        <v>1572</v>
      </c>
      <c r="F228" s="1408" t="s">
        <v>4744</v>
      </c>
      <c r="G228" s="1408">
        <v>1260</v>
      </c>
      <c r="H228" s="1408"/>
      <c r="I228" s="1408"/>
      <c r="J228" s="1408"/>
      <c r="K228" s="1408"/>
      <c r="L228" s="1408"/>
      <c r="M228" s="1408"/>
      <c r="N228" s="1408">
        <v>977</v>
      </c>
      <c r="O228" s="1408"/>
      <c r="P228" s="332"/>
      <c r="Q228" s="332"/>
      <c r="R228" s="332"/>
      <c r="S228" s="411"/>
      <c r="T228" s="411">
        <v>2010</v>
      </c>
      <c r="U228" s="332"/>
      <c r="V228" s="332"/>
      <c r="W228" s="332"/>
      <c r="X228" s="332"/>
      <c r="Y228" s="332"/>
      <c r="Z228" s="159"/>
      <c r="AA228" s="1408"/>
      <c r="AB228" s="1408"/>
      <c r="AC228" s="1408"/>
      <c r="AD228" s="1408"/>
      <c r="AE228" s="1408"/>
      <c r="AF228" s="1408"/>
      <c r="AG228" s="1408"/>
      <c r="AH228" s="1408"/>
      <c r="AI228" s="1408"/>
      <c r="AJ228" s="1408"/>
      <c r="AK228" s="1408"/>
      <c r="AL228" s="1408"/>
      <c r="AM228" s="1408"/>
      <c r="AN228" s="1408"/>
      <c r="AO228" s="1408"/>
      <c r="AP228" s="1408"/>
      <c r="AQ228" s="1408"/>
      <c r="AR228" s="1408"/>
      <c r="AS228" s="167" t="s">
        <v>1552</v>
      </c>
    </row>
    <row r="229" spans="1:45" s="37" customFormat="1" ht="25.7" hidden="1" customHeight="1">
      <c r="A229" s="400"/>
      <c r="B229" s="410"/>
      <c r="C229" s="1408" t="s">
        <v>3329</v>
      </c>
      <c r="D229" s="1408" t="s">
        <v>4748</v>
      </c>
      <c r="E229" s="1408" t="s">
        <v>1573</v>
      </c>
      <c r="F229" s="1408" t="s">
        <v>4744</v>
      </c>
      <c r="G229" s="1408">
        <v>1096</v>
      </c>
      <c r="H229" s="1408"/>
      <c r="I229" s="1408"/>
      <c r="J229" s="1408"/>
      <c r="K229" s="1408"/>
      <c r="L229" s="1408"/>
      <c r="M229" s="1408"/>
      <c r="N229" s="1408">
        <v>1080</v>
      </c>
      <c r="O229" s="1408"/>
      <c r="P229" s="332"/>
      <c r="Q229" s="332"/>
      <c r="R229" s="332"/>
      <c r="S229" s="411"/>
      <c r="T229" s="411">
        <v>2008</v>
      </c>
      <c r="U229" s="332"/>
      <c r="V229" s="332"/>
      <c r="W229" s="332"/>
      <c r="X229" s="332"/>
      <c r="Y229" s="332"/>
      <c r="Z229" s="159">
        <v>91</v>
      </c>
      <c r="AA229" s="1408"/>
      <c r="AB229" s="1408"/>
      <c r="AC229" s="1408"/>
      <c r="AD229" s="1408"/>
      <c r="AE229" s="1408"/>
      <c r="AF229" s="1408"/>
      <c r="AG229" s="1408"/>
      <c r="AH229" s="1408"/>
      <c r="AI229" s="1408"/>
      <c r="AJ229" s="1408"/>
      <c r="AK229" s="1408"/>
      <c r="AL229" s="1408"/>
      <c r="AM229" s="1408"/>
      <c r="AN229" s="1408"/>
      <c r="AO229" s="1408"/>
      <c r="AP229" s="1408"/>
      <c r="AQ229" s="1408"/>
      <c r="AR229" s="1408"/>
      <c r="AS229" s="167" t="s">
        <v>1552</v>
      </c>
    </row>
    <row r="230" spans="1:45" s="37" customFormat="1" ht="25.7" hidden="1" customHeight="1">
      <c r="A230" s="400"/>
      <c r="B230" s="410"/>
      <c r="C230" s="1300" t="s">
        <v>3329</v>
      </c>
      <c r="D230" s="1300" t="s">
        <v>4749</v>
      </c>
      <c r="E230" s="1300" t="s">
        <v>1574</v>
      </c>
      <c r="F230" s="1300" t="s">
        <v>4747</v>
      </c>
      <c r="G230" s="1300">
        <v>1125</v>
      </c>
      <c r="H230" s="1300"/>
      <c r="I230" s="1300"/>
      <c r="J230" s="1300"/>
      <c r="K230" s="1300"/>
      <c r="L230" s="1300"/>
      <c r="M230" s="1300"/>
      <c r="N230" s="1300">
        <v>1125</v>
      </c>
      <c r="O230" s="1300"/>
      <c r="P230" s="332"/>
      <c r="Q230" s="332"/>
      <c r="R230" s="332"/>
      <c r="S230" s="411"/>
      <c r="T230" s="411">
        <v>2008</v>
      </c>
      <c r="U230" s="332"/>
      <c r="V230" s="332"/>
      <c r="W230" s="332"/>
      <c r="X230" s="332"/>
      <c r="Y230" s="332"/>
      <c r="Z230" s="159"/>
      <c r="AA230" s="1300"/>
      <c r="AB230" s="1300"/>
      <c r="AC230" s="1300"/>
      <c r="AD230" s="1300"/>
      <c r="AE230" s="1300"/>
      <c r="AF230" s="1300"/>
      <c r="AG230" s="1300"/>
      <c r="AH230" s="1300"/>
      <c r="AI230" s="1300"/>
      <c r="AJ230" s="1300"/>
      <c r="AK230" s="1300"/>
      <c r="AL230" s="1300"/>
      <c r="AM230" s="1300"/>
      <c r="AN230" s="1300"/>
      <c r="AO230" s="1300"/>
      <c r="AP230" s="1300"/>
      <c r="AQ230" s="1300"/>
      <c r="AR230" s="1300"/>
      <c r="AS230" s="167" t="s">
        <v>1552</v>
      </c>
    </row>
    <row r="231" spans="1:45" s="37" customFormat="1" ht="25.7" hidden="1" customHeight="1">
      <c r="A231" s="400"/>
      <c r="B231" s="410"/>
      <c r="C231" s="1300" t="s">
        <v>3329</v>
      </c>
      <c r="D231" s="1300" t="s">
        <v>4750</v>
      </c>
      <c r="E231" s="1300" t="s">
        <v>1575</v>
      </c>
      <c r="F231" s="1300" t="s">
        <v>1576</v>
      </c>
      <c r="G231" s="1300">
        <v>28277</v>
      </c>
      <c r="H231" s="1300"/>
      <c r="I231" s="1300"/>
      <c r="J231" s="1300"/>
      <c r="K231" s="1300"/>
      <c r="L231" s="1300"/>
      <c r="M231" s="1300"/>
      <c r="N231" s="1300">
        <v>9210</v>
      </c>
      <c r="O231" s="1300"/>
      <c r="P231" s="332"/>
      <c r="Q231" s="332"/>
      <c r="R231" s="332"/>
      <c r="S231" s="411"/>
      <c r="T231" s="411">
        <v>2007</v>
      </c>
      <c r="U231" s="332"/>
      <c r="V231" s="332"/>
      <c r="W231" s="332"/>
      <c r="X231" s="332"/>
      <c r="Y231" s="332"/>
      <c r="Z231" s="159">
        <v>700</v>
      </c>
      <c r="AA231" s="1300"/>
      <c r="AB231" s="1300"/>
      <c r="AC231" s="1300"/>
      <c r="AD231" s="1300"/>
      <c r="AE231" s="1300"/>
      <c r="AF231" s="1300"/>
      <c r="AG231" s="1300"/>
      <c r="AH231" s="1300"/>
      <c r="AI231" s="1300"/>
      <c r="AJ231" s="1300"/>
      <c r="AK231" s="1300"/>
      <c r="AL231" s="1300"/>
      <c r="AM231" s="1300"/>
      <c r="AN231" s="1300"/>
      <c r="AO231" s="1300"/>
      <c r="AP231" s="1300"/>
      <c r="AQ231" s="1300"/>
      <c r="AR231" s="1300"/>
      <c r="AS231" s="167" t="s">
        <v>719</v>
      </c>
    </row>
    <row r="232" spans="1:45" s="37" customFormat="1" ht="25.7" hidden="1" customHeight="1">
      <c r="A232" s="400"/>
      <c r="B232" s="410"/>
      <c r="C232" s="1300" t="s">
        <v>3329</v>
      </c>
      <c r="D232" s="1300" t="s">
        <v>4751</v>
      </c>
      <c r="E232" s="1300" t="s">
        <v>1577</v>
      </c>
      <c r="F232" s="1300" t="s">
        <v>4752</v>
      </c>
      <c r="G232" s="1300">
        <v>4622</v>
      </c>
      <c r="H232" s="1300"/>
      <c r="I232" s="1300"/>
      <c r="J232" s="1300"/>
      <c r="K232" s="1300"/>
      <c r="L232" s="1300"/>
      <c r="M232" s="1300"/>
      <c r="N232" s="1300">
        <v>1427</v>
      </c>
      <c r="O232" s="1300"/>
      <c r="P232" s="332"/>
      <c r="Q232" s="332"/>
      <c r="R232" s="332"/>
      <c r="S232" s="411"/>
      <c r="T232" s="411">
        <v>2012</v>
      </c>
      <c r="U232" s="332"/>
      <c r="V232" s="332"/>
      <c r="W232" s="332"/>
      <c r="X232" s="332"/>
      <c r="Y232" s="332"/>
      <c r="Z232" s="159"/>
      <c r="AA232" s="1300"/>
      <c r="AB232" s="1300"/>
      <c r="AC232" s="1300"/>
      <c r="AD232" s="1300"/>
      <c r="AE232" s="1300"/>
      <c r="AF232" s="1300"/>
      <c r="AG232" s="1300"/>
      <c r="AH232" s="1300"/>
      <c r="AI232" s="1300"/>
      <c r="AJ232" s="1300"/>
      <c r="AK232" s="1300"/>
      <c r="AL232" s="1300"/>
      <c r="AM232" s="1300"/>
      <c r="AN232" s="1300"/>
      <c r="AO232" s="1300"/>
      <c r="AP232" s="1300"/>
      <c r="AQ232" s="1300"/>
      <c r="AR232" s="1300"/>
      <c r="AS232" s="167" t="s">
        <v>1552</v>
      </c>
    </row>
    <row r="233" spans="1:45" s="37" customFormat="1" ht="25.7" hidden="1" customHeight="1">
      <c r="A233" s="400"/>
      <c r="B233" s="410"/>
      <c r="C233" s="1300" t="s">
        <v>3329</v>
      </c>
      <c r="D233" s="1300" t="s">
        <v>14647</v>
      </c>
      <c r="E233" s="1300" t="s">
        <v>4753</v>
      </c>
      <c r="F233" s="1300" t="s">
        <v>4752</v>
      </c>
      <c r="G233" s="1300">
        <v>966</v>
      </c>
      <c r="H233" s="1300"/>
      <c r="I233" s="1300"/>
      <c r="J233" s="1300"/>
      <c r="K233" s="1300"/>
      <c r="L233" s="1300"/>
      <c r="M233" s="1300"/>
      <c r="N233" s="1300">
        <v>966</v>
      </c>
      <c r="O233" s="1300"/>
      <c r="P233" s="332"/>
      <c r="Q233" s="332"/>
      <c r="R233" s="332"/>
      <c r="S233" s="411"/>
      <c r="T233" s="411">
        <v>2010</v>
      </c>
      <c r="U233" s="332"/>
      <c r="V233" s="332"/>
      <c r="W233" s="332"/>
      <c r="X233" s="332"/>
      <c r="Y233" s="332"/>
      <c r="Z233" s="159"/>
      <c r="AA233" s="1300"/>
      <c r="AB233" s="1300"/>
      <c r="AC233" s="1300"/>
      <c r="AD233" s="1300"/>
      <c r="AE233" s="1300"/>
      <c r="AF233" s="1300"/>
      <c r="AG233" s="1300"/>
      <c r="AH233" s="1300"/>
      <c r="AI233" s="1300"/>
      <c r="AJ233" s="1300"/>
      <c r="AK233" s="1300"/>
      <c r="AL233" s="1300"/>
      <c r="AM233" s="1300"/>
      <c r="AN233" s="1300"/>
      <c r="AO233" s="1300"/>
      <c r="AP233" s="1300"/>
      <c r="AQ233" s="1300"/>
      <c r="AR233" s="1300"/>
      <c r="AS233" s="167" t="s">
        <v>719</v>
      </c>
    </row>
    <row r="234" spans="1:45" s="37" customFormat="1" ht="25.7" hidden="1" customHeight="1">
      <c r="A234" s="400"/>
      <c r="B234" s="410"/>
      <c r="C234" s="1300" t="s">
        <v>3329</v>
      </c>
      <c r="D234" s="1300" t="s">
        <v>14648</v>
      </c>
      <c r="E234" s="1300" t="s">
        <v>4754</v>
      </c>
      <c r="F234" s="1300" t="s">
        <v>4744</v>
      </c>
      <c r="G234" s="1300">
        <v>1100</v>
      </c>
      <c r="H234" s="1300"/>
      <c r="I234" s="1300"/>
      <c r="J234" s="1300"/>
      <c r="K234" s="1300"/>
      <c r="L234" s="1300"/>
      <c r="M234" s="1300"/>
      <c r="N234" s="1300">
        <v>1100</v>
      </c>
      <c r="O234" s="1300"/>
      <c r="P234" s="332"/>
      <c r="Q234" s="332"/>
      <c r="R234" s="332"/>
      <c r="S234" s="411"/>
      <c r="T234" s="411"/>
      <c r="U234" s="332"/>
      <c r="V234" s="332"/>
      <c r="W234" s="332"/>
      <c r="X234" s="332"/>
      <c r="Y234" s="332"/>
      <c r="Z234" s="159"/>
      <c r="AA234" s="1300"/>
      <c r="AB234" s="1300"/>
      <c r="AC234" s="1300"/>
      <c r="AD234" s="1300"/>
      <c r="AE234" s="1300"/>
      <c r="AF234" s="1300"/>
      <c r="AG234" s="1300"/>
      <c r="AH234" s="1300"/>
      <c r="AI234" s="1300"/>
      <c r="AJ234" s="1300"/>
      <c r="AK234" s="1300"/>
      <c r="AL234" s="1300"/>
      <c r="AM234" s="1300"/>
      <c r="AN234" s="1300"/>
      <c r="AO234" s="1300"/>
      <c r="AP234" s="1300"/>
      <c r="AQ234" s="1300"/>
      <c r="AR234" s="1300"/>
      <c r="AS234" s="167" t="s">
        <v>1552</v>
      </c>
    </row>
    <row r="235" spans="1:45" s="37" customFormat="1" ht="25.7" hidden="1" customHeight="1">
      <c r="A235" s="400"/>
      <c r="B235" s="410"/>
      <c r="C235" s="1300" t="s">
        <v>3329</v>
      </c>
      <c r="D235" s="1300" t="s">
        <v>14649</v>
      </c>
      <c r="E235" s="1300" t="s">
        <v>4755</v>
      </c>
      <c r="F235" s="1300" t="s">
        <v>4742</v>
      </c>
      <c r="G235" s="1300">
        <v>512</v>
      </c>
      <c r="H235" s="1300"/>
      <c r="I235" s="1300"/>
      <c r="J235" s="1300"/>
      <c r="K235" s="1300"/>
      <c r="L235" s="1300"/>
      <c r="M235" s="1300"/>
      <c r="N235" s="1300">
        <v>512</v>
      </c>
      <c r="O235" s="1300"/>
      <c r="P235" s="332"/>
      <c r="Q235" s="332"/>
      <c r="R235" s="332"/>
      <c r="S235" s="411"/>
      <c r="T235" s="411"/>
      <c r="U235" s="332"/>
      <c r="V235" s="332"/>
      <c r="W235" s="332"/>
      <c r="X235" s="332"/>
      <c r="Y235" s="332"/>
      <c r="Z235" s="159"/>
      <c r="AA235" s="1300"/>
      <c r="AB235" s="1300"/>
      <c r="AC235" s="1300"/>
      <c r="AD235" s="1300"/>
      <c r="AE235" s="1300"/>
      <c r="AF235" s="1300"/>
      <c r="AG235" s="1300"/>
      <c r="AH235" s="1300"/>
      <c r="AI235" s="1300"/>
      <c r="AJ235" s="1300"/>
      <c r="AK235" s="1300"/>
      <c r="AL235" s="1300"/>
      <c r="AM235" s="1300"/>
      <c r="AN235" s="1300"/>
      <c r="AO235" s="1300"/>
      <c r="AP235" s="1300"/>
      <c r="AQ235" s="1300"/>
      <c r="AR235" s="1300"/>
      <c r="AS235" s="167" t="s">
        <v>1552</v>
      </c>
    </row>
    <row r="236" spans="1:45" s="37" customFormat="1" ht="25.7" hidden="1" customHeight="1">
      <c r="A236" s="400"/>
      <c r="B236" s="410"/>
      <c r="C236" s="1300" t="s">
        <v>3329</v>
      </c>
      <c r="D236" s="1300" t="s">
        <v>14650</v>
      </c>
      <c r="E236" s="1300" t="s">
        <v>4756</v>
      </c>
      <c r="F236" s="1300" t="s">
        <v>4742</v>
      </c>
      <c r="G236" s="1300">
        <v>1157</v>
      </c>
      <c r="H236" s="1300"/>
      <c r="I236" s="1300"/>
      <c r="J236" s="1300"/>
      <c r="K236" s="1300"/>
      <c r="L236" s="1300"/>
      <c r="M236" s="1300"/>
      <c r="N236" s="1300">
        <v>1157</v>
      </c>
      <c r="O236" s="1300"/>
      <c r="P236" s="332"/>
      <c r="Q236" s="332"/>
      <c r="R236" s="332"/>
      <c r="S236" s="411"/>
      <c r="T236" s="411"/>
      <c r="U236" s="332"/>
      <c r="V236" s="332"/>
      <c r="W236" s="332"/>
      <c r="X236" s="332"/>
      <c r="Y236" s="332"/>
      <c r="Z236" s="159"/>
      <c r="AA236" s="1300"/>
      <c r="AB236" s="1300"/>
      <c r="AC236" s="1300"/>
      <c r="AD236" s="1300"/>
      <c r="AE236" s="1300"/>
      <c r="AF236" s="1300"/>
      <c r="AG236" s="1300"/>
      <c r="AH236" s="1300"/>
      <c r="AI236" s="1300"/>
      <c r="AJ236" s="1300"/>
      <c r="AK236" s="1300"/>
      <c r="AL236" s="1300"/>
      <c r="AM236" s="1300"/>
      <c r="AN236" s="1300"/>
      <c r="AO236" s="1300"/>
      <c r="AP236" s="1300"/>
      <c r="AQ236" s="1300"/>
      <c r="AR236" s="1300"/>
      <c r="AS236" s="167" t="s">
        <v>1552</v>
      </c>
    </row>
    <row r="237" spans="1:45" s="37" customFormat="1" ht="25.7" hidden="1" customHeight="1">
      <c r="A237" s="400"/>
      <c r="B237" s="410"/>
      <c r="C237" s="1300" t="s">
        <v>3329</v>
      </c>
      <c r="D237" s="1300" t="s">
        <v>3662</v>
      </c>
      <c r="E237" s="1300" t="s">
        <v>4757</v>
      </c>
      <c r="F237" s="1300" t="s">
        <v>4744</v>
      </c>
      <c r="G237" s="1300">
        <v>1800</v>
      </c>
      <c r="H237" s="1300"/>
      <c r="I237" s="1300"/>
      <c r="J237" s="1300"/>
      <c r="K237" s="1300"/>
      <c r="L237" s="1300"/>
      <c r="M237" s="1300"/>
      <c r="N237" s="1300">
        <v>1800</v>
      </c>
      <c r="O237" s="1300"/>
      <c r="P237" s="332"/>
      <c r="Q237" s="332"/>
      <c r="R237" s="332"/>
      <c r="S237" s="411"/>
      <c r="T237" s="411"/>
      <c r="U237" s="332"/>
      <c r="V237" s="332"/>
      <c r="W237" s="332"/>
      <c r="X237" s="332"/>
      <c r="Y237" s="332"/>
      <c r="Z237" s="159"/>
      <c r="AA237" s="1300"/>
      <c r="AB237" s="1300"/>
      <c r="AC237" s="1300"/>
      <c r="AD237" s="1300"/>
      <c r="AE237" s="1300"/>
      <c r="AF237" s="1300"/>
      <c r="AG237" s="1300"/>
      <c r="AH237" s="1300"/>
      <c r="AI237" s="1300"/>
      <c r="AJ237" s="1300"/>
      <c r="AK237" s="1300"/>
      <c r="AL237" s="1300"/>
      <c r="AM237" s="1300"/>
      <c r="AN237" s="1300"/>
      <c r="AO237" s="1300"/>
      <c r="AP237" s="1300"/>
      <c r="AQ237" s="1300"/>
      <c r="AR237" s="1300"/>
      <c r="AS237" s="167" t="s">
        <v>1552</v>
      </c>
    </row>
    <row r="238" spans="1:45" s="37" customFormat="1" ht="25.7" hidden="1" customHeight="1">
      <c r="A238" s="400"/>
      <c r="B238" s="410"/>
      <c r="C238" s="1300" t="s">
        <v>3329</v>
      </c>
      <c r="D238" s="1300" t="s">
        <v>14651</v>
      </c>
      <c r="E238" s="1300" t="s">
        <v>4758</v>
      </c>
      <c r="F238" s="1300" t="s">
        <v>4744</v>
      </c>
      <c r="G238" s="1300">
        <v>1102</v>
      </c>
      <c r="H238" s="1300"/>
      <c r="I238" s="1300"/>
      <c r="J238" s="1300"/>
      <c r="K238" s="1300"/>
      <c r="L238" s="1300"/>
      <c r="M238" s="1300"/>
      <c r="N238" s="1300">
        <v>1102</v>
      </c>
      <c r="O238" s="1300"/>
      <c r="P238" s="332"/>
      <c r="Q238" s="332"/>
      <c r="R238" s="332"/>
      <c r="S238" s="411"/>
      <c r="T238" s="411"/>
      <c r="U238" s="332"/>
      <c r="V238" s="332"/>
      <c r="W238" s="332"/>
      <c r="X238" s="332"/>
      <c r="Y238" s="332"/>
      <c r="Z238" s="159"/>
      <c r="AA238" s="1300"/>
      <c r="AB238" s="1300"/>
      <c r="AC238" s="1300"/>
      <c r="AD238" s="1300"/>
      <c r="AE238" s="1300"/>
      <c r="AF238" s="1300"/>
      <c r="AG238" s="1300"/>
      <c r="AH238" s="1300"/>
      <c r="AI238" s="1300"/>
      <c r="AJ238" s="1300"/>
      <c r="AK238" s="1300"/>
      <c r="AL238" s="1300"/>
      <c r="AM238" s="1300"/>
      <c r="AN238" s="1300"/>
      <c r="AO238" s="1300"/>
      <c r="AP238" s="1300"/>
      <c r="AQ238" s="1300"/>
      <c r="AR238" s="1300"/>
      <c r="AS238" s="167" t="s">
        <v>1552</v>
      </c>
    </row>
    <row r="239" spans="1:45" s="37" customFormat="1" ht="25.7" hidden="1" customHeight="1">
      <c r="A239" s="400"/>
      <c r="B239" s="410"/>
      <c r="C239" s="1300" t="s">
        <v>3317</v>
      </c>
      <c r="D239" s="1300" t="s">
        <v>10256</v>
      </c>
      <c r="E239" s="1300" t="s">
        <v>4734</v>
      </c>
      <c r="F239" s="1300" t="s">
        <v>3322</v>
      </c>
      <c r="G239" s="1300">
        <v>64</v>
      </c>
      <c r="H239" s="1300">
        <v>64</v>
      </c>
      <c r="I239" s="1300">
        <v>64</v>
      </c>
      <c r="J239" s="1300">
        <v>11.8</v>
      </c>
      <c r="K239" s="1300">
        <v>15.25</v>
      </c>
      <c r="L239" s="1300"/>
      <c r="M239" s="1300"/>
      <c r="N239" s="1300"/>
      <c r="O239" s="1300"/>
      <c r="P239" s="332"/>
      <c r="Q239" s="332"/>
      <c r="R239" s="332"/>
      <c r="S239" s="411"/>
      <c r="T239" s="411">
        <v>2000</v>
      </c>
      <c r="U239" s="332"/>
      <c r="V239" s="332"/>
      <c r="W239" s="332"/>
      <c r="X239" s="332"/>
      <c r="Y239" s="332"/>
      <c r="Z239" s="159"/>
      <c r="AA239" s="1300"/>
      <c r="AB239" s="1300"/>
      <c r="AC239" s="1300"/>
      <c r="AD239" s="1300"/>
      <c r="AE239" s="1300"/>
      <c r="AF239" s="1300"/>
      <c r="AG239" s="1300"/>
      <c r="AH239" s="1300"/>
      <c r="AI239" s="1300"/>
      <c r="AJ239" s="1300"/>
      <c r="AK239" s="1300"/>
      <c r="AL239" s="1300"/>
      <c r="AM239" s="1300"/>
      <c r="AN239" s="1300"/>
      <c r="AO239" s="1300"/>
      <c r="AP239" s="1300"/>
      <c r="AQ239" s="1300"/>
      <c r="AR239" s="1300" t="s">
        <v>1580</v>
      </c>
      <c r="AS239" s="167"/>
    </row>
    <row r="240" spans="1:45" s="37" customFormat="1" ht="25.7" hidden="1" customHeight="1">
      <c r="A240" s="400"/>
      <c r="B240" s="410"/>
      <c r="C240" s="1300" t="s">
        <v>3317</v>
      </c>
      <c r="D240" s="1300" t="s">
        <v>10256</v>
      </c>
      <c r="E240" s="1300" t="s">
        <v>4735</v>
      </c>
      <c r="F240" s="1300" t="s">
        <v>3322</v>
      </c>
      <c r="G240" s="1300">
        <v>911</v>
      </c>
      <c r="H240" s="1300"/>
      <c r="I240" s="1300"/>
      <c r="J240" s="1300">
        <v>20</v>
      </c>
      <c r="K240" s="1300">
        <v>40</v>
      </c>
      <c r="L240" s="1300"/>
      <c r="M240" s="1300"/>
      <c r="N240" s="1300">
        <v>911</v>
      </c>
      <c r="O240" s="1300">
        <v>88</v>
      </c>
      <c r="P240" s="332">
        <v>88</v>
      </c>
      <c r="Q240" s="332" t="s">
        <v>4104</v>
      </c>
      <c r="R240" s="332"/>
      <c r="S240" s="411"/>
      <c r="T240" s="411">
        <v>2008</v>
      </c>
      <c r="U240" s="332"/>
      <c r="V240" s="332"/>
      <c r="W240" s="332"/>
      <c r="X240" s="332"/>
      <c r="Y240" s="332"/>
      <c r="Z240" s="159"/>
      <c r="AA240" s="1300"/>
      <c r="AB240" s="1300"/>
      <c r="AC240" s="1300"/>
      <c r="AD240" s="1300"/>
      <c r="AE240" s="1300"/>
      <c r="AF240" s="1300"/>
      <c r="AG240" s="1300"/>
      <c r="AH240" s="1300"/>
      <c r="AI240" s="1300"/>
      <c r="AJ240" s="1300"/>
      <c r="AK240" s="1300"/>
      <c r="AL240" s="1300"/>
      <c r="AM240" s="1300"/>
      <c r="AN240" s="1300"/>
      <c r="AO240" s="1300"/>
      <c r="AP240" s="1300"/>
      <c r="AQ240" s="1300"/>
      <c r="AR240" s="1300"/>
      <c r="AS240" s="167"/>
    </row>
    <row r="241" spans="1:45" s="37" customFormat="1" ht="25.7" hidden="1" customHeight="1">
      <c r="A241" s="400"/>
      <c r="B241" s="410"/>
      <c r="C241" s="1300" t="s">
        <v>3317</v>
      </c>
      <c r="D241" s="1300" t="s">
        <v>11074</v>
      </c>
      <c r="E241" s="1300" t="s">
        <v>4736</v>
      </c>
      <c r="F241" s="1300" t="s">
        <v>3322</v>
      </c>
      <c r="G241" s="1300">
        <v>4904</v>
      </c>
      <c r="H241" s="1300"/>
      <c r="I241" s="1300"/>
      <c r="J241" s="1300">
        <v>40</v>
      </c>
      <c r="K241" s="1300">
        <v>25</v>
      </c>
      <c r="L241" s="1300"/>
      <c r="M241" s="1300"/>
      <c r="N241" s="1300"/>
      <c r="O241" s="1300"/>
      <c r="P241" s="332"/>
      <c r="Q241" s="332"/>
      <c r="R241" s="332"/>
      <c r="S241" s="411"/>
      <c r="T241" s="411">
        <v>2015</v>
      </c>
      <c r="U241" s="332"/>
      <c r="V241" s="332"/>
      <c r="W241" s="332"/>
      <c r="X241" s="332"/>
      <c r="Y241" s="332"/>
      <c r="Z241" s="159">
        <v>1300</v>
      </c>
      <c r="AA241" s="1300"/>
      <c r="AB241" s="1300"/>
      <c r="AC241" s="1300"/>
      <c r="AD241" s="1300"/>
      <c r="AE241" s="1300"/>
      <c r="AF241" s="1300"/>
      <c r="AG241" s="1300"/>
      <c r="AH241" s="1300"/>
      <c r="AI241" s="1300"/>
      <c r="AJ241" s="1300"/>
      <c r="AK241" s="1300"/>
      <c r="AL241" s="1300"/>
      <c r="AM241" s="1300"/>
      <c r="AN241" s="1300"/>
      <c r="AO241" s="1300"/>
      <c r="AP241" s="1300"/>
      <c r="AQ241" s="1300"/>
      <c r="AR241" s="1300"/>
      <c r="AS241" s="167"/>
    </row>
    <row r="242" spans="1:45" s="37" customFormat="1" ht="25.7" hidden="1" customHeight="1">
      <c r="A242" s="400"/>
      <c r="B242" s="410"/>
      <c r="C242" s="1300" t="s">
        <v>3317</v>
      </c>
      <c r="D242" s="1300" t="s">
        <v>10256</v>
      </c>
      <c r="E242" s="1300" t="s">
        <v>4737</v>
      </c>
      <c r="F242" s="1300" t="s">
        <v>3322</v>
      </c>
      <c r="G242" s="1300">
        <v>122221.2</v>
      </c>
      <c r="H242" s="1300">
        <v>5301.59</v>
      </c>
      <c r="I242" s="1300">
        <v>33471.919999999998</v>
      </c>
      <c r="J242" s="1300">
        <v>7.87</v>
      </c>
      <c r="K242" s="1300">
        <v>12</v>
      </c>
      <c r="L242" s="1300"/>
      <c r="M242" s="1300"/>
      <c r="N242" s="1300">
        <v>89.66</v>
      </c>
      <c r="O242" s="1300"/>
      <c r="P242" s="332"/>
      <c r="Q242" s="332"/>
      <c r="R242" s="332"/>
      <c r="S242" s="411"/>
      <c r="T242" s="411">
        <v>2016</v>
      </c>
      <c r="U242" s="332">
        <v>79170</v>
      </c>
      <c r="V242" s="332"/>
      <c r="W242" s="332"/>
      <c r="X242" s="332"/>
      <c r="Y242" s="332"/>
      <c r="Z242" s="159">
        <v>79170</v>
      </c>
      <c r="AA242" s="1300"/>
      <c r="AB242" s="1300"/>
      <c r="AC242" s="1300"/>
      <c r="AD242" s="1300"/>
      <c r="AE242" s="1300"/>
      <c r="AF242" s="1300"/>
      <c r="AG242" s="1300"/>
      <c r="AH242" s="1300"/>
      <c r="AI242" s="1300"/>
      <c r="AJ242" s="1300"/>
      <c r="AK242" s="1300"/>
      <c r="AL242" s="1300"/>
      <c r="AM242" s="1300"/>
      <c r="AN242" s="1300"/>
      <c r="AO242" s="1300"/>
      <c r="AP242" s="1300"/>
      <c r="AQ242" s="1300"/>
      <c r="AR242" s="1300"/>
      <c r="AS242" s="167"/>
    </row>
    <row r="243" spans="1:45" s="37" customFormat="1" ht="25.7" hidden="1" customHeight="1">
      <c r="A243" s="400"/>
      <c r="B243" s="410"/>
      <c r="C243" s="1300" t="s">
        <v>3317</v>
      </c>
      <c r="D243" s="1300" t="s">
        <v>10256</v>
      </c>
      <c r="E243" s="1300" t="s">
        <v>4738</v>
      </c>
      <c r="F243" s="1300" t="s">
        <v>3322</v>
      </c>
      <c r="G243" s="1300">
        <v>122221.2</v>
      </c>
      <c r="H243" s="1300">
        <v>5301.59</v>
      </c>
      <c r="I243" s="1300">
        <v>33471.919999999998</v>
      </c>
      <c r="J243" s="1300">
        <v>24</v>
      </c>
      <c r="K243" s="1300">
        <v>15</v>
      </c>
      <c r="L243" s="1300"/>
      <c r="M243" s="1300"/>
      <c r="N243" s="1300">
        <v>427.87</v>
      </c>
      <c r="O243" s="1300"/>
      <c r="P243" s="332"/>
      <c r="Q243" s="332"/>
      <c r="R243" s="332"/>
      <c r="S243" s="411"/>
      <c r="T243" s="411">
        <v>2016</v>
      </c>
      <c r="U243" s="332">
        <v>79170</v>
      </c>
      <c r="V243" s="332"/>
      <c r="W243" s="332"/>
      <c r="X243" s="332"/>
      <c r="Y243" s="332"/>
      <c r="Z243" s="159">
        <v>79170</v>
      </c>
      <c r="AA243" s="1300"/>
      <c r="AB243" s="1300"/>
      <c r="AC243" s="1300"/>
      <c r="AD243" s="1300"/>
      <c r="AE243" s="1300"/>
      <c r="AF243" s="1300"/>
      <c r="AG243" s="1300"/>
      <c r="AH243" s="1300"/>
      <c r="AI243" s="1300"/>
      <c r="AJ243" s="1300"/>
      <c r="AK243" s="1300"/>
      <c r="AL243" s="1300"/>
      <c r="AM243" s="1300"/>
      <c r="AN243" s="1300"/>
      <c r="AO243" s="1300"/>
      <c r="AP243" s="1300"/>
      <c r="AQ243" s="1300"/>
      <c r="AR243" s="1300"/>
      <c r="AS243" s="167"/>
    </row>
    <row r="244" spans="1:45" s="37" customFormat="1" ht="25.7" hidden="1" customHeight="1">
      <c r="A244" s="400"/>
      <c r="B244" s="410"/>
      <c r="C244" s="1300" t="s">
        <v>3317</v>
      </c>
      <c r="D244" s="1300" t="s">
        <v>10256</v>
      </c>
      <c r="E244" s="1300" t="s">
        <v>4739</v>
      </c>
      <c r="F244" s="1300" t="s">
        <v>3322</v>
      </c>
      <c r="G244" s="1300">
        <v>122221.2</v>
      </c>
      <c r="H244" s="1300">
        <v>5301.59</v>
      </c>
      <c r="I244" s="1300">
        <v>33471.919999999998</v>
      </c>
      <c r="J244" s="1300">
        <v>6</v>
      </c>
      <c r="K244" s="1300">
        <v>12</v>
      </c>
      <c r="L244" s="1300"/>
      <c r="M244" s="1300"/>
      <c r="N244" s="1300">
        <v>378.24</v>
      </c>
      <c r="O244" s="1300"/>
      <c r="P244" s="332"/>
      <c r="Q244" s="332"/>
      <c r="R244" s="332"/>
      <c r="S244" s="411"/>
      <c r="T244" s="411">
        <v>2016</v>
      </c>
      <c r="U244" s="332">
        <v>79170</v>
      </c>
      <c r="V244" s="332"/>
      <c r="W244" s="332"/>
      <c r="X244" s="332"/>
      <c r="Y244" s="332"/>
      <c r="Z244" s="159">
        <v>79170</v>
      </c>
      <c r="AA244" s="1300"/>
      <c r="AB244" s="1300"/>
      <c r="AC244" s="1300"/>
      <c r="AD244" s="1300"/>
      <c r="AE244" s="1300"/>
      <c r="AF244" s="1300"/>
      <c r="AG244" s="1300"/>
      <c r="AH244" s="1300"/>
      <c r="AI244" s="1300"/>
      <c r="AJ244" s="1300"/>
      <c r="AK244" s="1300"/>
      <c r="AL244" s="1300"/>
      <c r="AM244" s="1300"/>
      <c r="AN244" s="1300"/>
      <c r="AO244" s="1300"/>
      <c r="AP244" s="1300"/>
      <c r="AQ244" s="1300"/>
      <c r="AR244" s="1300"/>
      <c r="AS244" s="167" t="s">
        <v>2121</v>
      </c>
    </row>
    <row r="245" spans="1:45" s="37" customFormat="1" ht="25.7" hidden="1" customHeight="1">
      <c r="A245" s="400"/>
      <c r="B245" s="410"/>
      <c r="C245" s="1300" t="s">
        <v>3317</v>
      </c>
      <c r="D245" s="1300" t="s">
        <v>10256</v>
      </c>
      <c r="E245" s="1300" t="s">
        <v>4740</v>
      </c>
      <c r="F245" s="1300" t="s">
        <v>3322</v>
      </c>
      <c r="G245" s="1300">
        <v>122221.2</v>
      </c>
      <c r="H245" s="1300">
        <v>5301.59</v>
      </c>
      <c r="I245" s="1300">
        <v>33471.919999999998</v>
      </c>
      <c r="J245" s="1300">
        <v>16</v>
      </c>
      <c r="K245" s="1300">
        <v>10</v>
      </c>
      <c r="L245" s="1300"/>
      <c r="M245" s="1300"/>
      <c r="N245" s="1300">
        <v>164.22</v>
      </c>
      <c r="O245" s="1300"/>
      <c r="P245" s="332"/>
      <c r="Q245" s="332"/>
      <c r="R245" s="332"/>
      <c r="S245" s="411"/>
      <c r="T245" s="411">
        <v>2016</v>
      </c>
      <c r="U245" s="332">
        <v>79170</v>
      </c>
      <c r="V245" s="332"/>
      <c r="W245" s="332"/>
      <c r="X245" s="332"/>
      <c r="Y245" s="332"/>
      <c r="Z245" s="159">
        <v>79170</v>
      </c>
      <c r="AA245" s="1300"/>
      <c r="AB245" s="1300"/>
      <c r="AC245" s="1300"/>
      <c r="AD245" s="1300"/>
      <c r="AE245" s="1300"/>
      <c r="AF245" s="1300"/>
      <c r="AG245" s="1300"/>
      <c r="AH245" s="1300"/>
      <c r="AI245" s="1300"/>
      <c r="AJ245" s="1300"/>
      <c r="AK245" s="1300"/>
      <c r="AL245" s="1300"/>
      <c r="AM245" s="1300"/>
      <c r="AN245" s="1300"/>
      <c r="AO245" s="1300"/>
      <c r="AP245" s="1300"/>
      <c r="AQ245" s="1300"/>
      <c r="AR245" s="1300"/>
      <c r="AS245" s="167"/>
    </row>
    <row r="246" spans="1:45" s="37" customFormat="1" ht="25.7" hidden="1" customHeight="1">
      <c r="A246" s="400"/>
      <c r="B246" s="410"/>
      <c r="C246" s="1300" t="s">
        <v>3317</v>
      </c>
      <c r="D246" s="1300" t="s">
        <v>4472</v>
      </c>
      <c r="E246" s="1300" t="s">
        <v>14652</v>
      </c>
      <c r="F246" s="1300" t="s">
        <v>4215</v>
      </c>
      <c r="G246" s="1300">
        <v>12740</v>
      </c>
      <c r="H246" s="1300">
        <v>2543</v>
      </c>
      <c r="I246" s="1300">
        <v>7746</v>
      </c>
      <c r="J246" s="1300">
        <v>15.6</v>
      </c>
      <c r="K246" s="1300">
        <v>23.2</v>
      </c>
      <c r="L246" s="1300"/>
      <c r="M246" s="1300"/>
      <c r="N246" s="1300">
        <v>218</v>
      </c>
      <c r="O246" s="1300"/>
      <c r="P246" s="332"/>
      <c r="Q246" s="332"/>
      <c r="R246" s="332"/>
      <c r="S246" s="411"/>
      <c r="T246" s="411">
        <v>1994</v>
      </c>
      <c r="U246" s="332"/>
      <c r="V246" s="332"/>
      <c r="W246" s="332"/>
      <c r="X246" s="332"/>
      <c r="Y246" s="332"/>
      <c r="Z246" s="159">
        <v>10800</v>
      </c>
      <c r="AA246" s="1300"/>
      <c r="AB246" s="1300"/>
      <c r="AC246" s="1300"/>
      <c r="AD246" s="1300"/>
      <c r="AE246" s="1300"/>
      <c r="AF246" s="1300"/>
      <c r="AG246" s="1300"/>
      <c r="AH246" s="1300"/>
      <c r="AI246" s="1300"/>
      <c r="AJ246" s="1300"/>
      <c r="AK246" s="1300"/>
      <c r="AL246" s="1300"/>
      <c r="AM246" s="1300"/>
      <c r="AN246" s="1300"/>
      <c r="AO246" s="1300"/>
      <c r="AP246" s="1300"/>
      <c r="AQ246" s="1300"/>
      <c r="AR246" s="1300"/>
      <c r="AS246" s="167"/>
    </row>
    <row r="247" spans="1:45" s="37" customFormat="1" ht="25.7" hidden="1" customHeight="1">
      <c r="A247" s="400"/>
      <c r="B247" s="410"/>
      <c r="C247" s="1300" t="s">
        <v>3317</v>
      </c>
      <c r="D247" s="1300" t="s">
        <v>10948</v>
      </c>
      <c r="E247" s="1300" t="s">
        <v>14653</v>
      </c>
      <c r="F247" s="1300" t="s">
        <v>4215</v>
      </c>
      <c r="G247" s="1300">
        <v>15000</v>
      </c>
      <c r="H247" s="1300">
        <v>3151</v>
      </c>
      <c r="I247" s="1300">
        <v>14323</v>
      </c>
      <c r="J247" s="1300">
        <v>14</v>
      </c>
      <c r="K247" s="1300">
        <v>20</v>
      </c>
      <c r="L247" s="1300"/>
      <c r="M247" s="1300"/>
      <c r="N247" s="1300">
        <v>291</v>
      </c>
      <c r="O247" s="1300"/>
      <c r="P247" s="332"/>
      <c r="Q247" s="332"/>
      <c r="R247" s="332"/>
      <c r="S247" s="411"/>
      <c r="T247" s="411">
        <v>2007</v>
      </c>
      <c r="U247" s="332">
        <v>79170</v>
      </c>
      <c r="V247" s="332"/>
      <c r="W247" s="332"/>
      <c r="X247" s="332"/>
      <c r="Y247" s="332"/>
      <c r="Z247" s="159">
        <v>3100</v>
      </c>
      <c r="AA247" s="1300"/>
      <c r="AB247" s="1300"/>
      <c r="AC247" s="1300"/>
      <c r="AD247" s="1300"/>
      <c r="AE247" s="1300"/>
      <c r="AF247" s="1300"/>
      <c r="AG247" s="1300"/>
      <c r="AH247" s="1300"/>
      <c r="AI247" s="1300"/>
      <c r="AJ247" s="1300"/>
      <c r="AK247" s="1300"/>
      <c r="AL247" s="1300"/>
      <c r="AM247" s="1300"/>
      <c r="AN247" s="1300"/>
      <c r="AO247" s="1300"/>
      <c r="AP247" s="1300"/>
      <c r="AQ247" s="1300"/>
      <c r="AR247" s="1300"/>
      <c r="AS247" s="167"/>
    </row>
    <row r="248" spans="1:45" s="37" customFormat="1" ht="25.7" hidden="1" customHeight="1">
      <c r="A248" s="400"/>
      <c r="B248" s="410"/>
      <c r="C248" s="1300" t="s">
        <v>3317</v>
      </c>
      <c r="D248" s="1300" t="s">
        <v>14654</v>
      </c>
      <c r="E248" s="1300" t="s">
        <v>14655</v>
      </c>
      <c r="F248" s="1300" t="s">
        <v>4215</v>
      </c>
      <c r="G248" s="1300">
        <v>1600.3</v>
      </c>
      <c r="H248" s="1300">
        <v>1007.77</v>
      </c>
      <c r="I248" s="1300">
        <v>4746.07</v>
      </c>
      <c r="J248" s="1300">
        <v>7.5</v>
      </c>
      <c r="K248" s="1300">
        <v>36</v>
      </c>
      <c r="L248" s="1300" t="s">
        <v>384</v>
      </c>
      <c r="M248" s="1300" t="s">
        <v>384</v>
      </c>
      <c r="N248" s="1300">
        <v>270</v>
      </c>
      <c r="O248" s="1300" t="s">
        <v>384</v>
      </c>
      <c r="P248" s="332" t="s">
        <v>384</v>
      </c>
      <c r="Q248" s="332" t="s">
        <v>384</v>
      </c>
      <c r="R248" s="332">
        <v>6</v>
      </c>
      <c r="S248" s="411" t="s">
        <v>384</v>
      </c>
      <c r="T248" s="411">
        <v>2003</v>
      </c>
      <c r="U248" s="332"/>
      <c r="V248" s="332"/>
      <c r="W248" s="332"/>
      <c r="X248" s="332"/>
      <c r="Y248" s="332"/>
      <c r="Z248" s="159" t="s">
        <v>384</v>
      </c>
      <c r="AA248" s="1300"/>
      <c r="AB248" s="1300">
        <v>1994</v>
      </c>
      <c r="AC248" s="1300">
        <v>1994</v>
      </c>
      <c r="AD248" s="1300"/>
      <c r="AE248" s="1300"/>
      <c r="AF248" s="1300"/>
      <c r="AG248" s="1300"/>
      <c r="AH248" s="1300"/>
      <c r="AI248" s="1300">
        <v>10800</v>
      </c>
      <c r="AJ248" s="1300">
        <v>8602</v>
      </c>
      <c r="AK248" s="1300"/>
      <c r="AL248" s="1300"/>
      <c r="AM248" s="1300"/>
      <c r="AN248" s="1300"/>
      <c r="AO248" s="1300"/>
      <c r="AP248" s="1300"/>
      <c r="AQ248" s="1300"/>
      <c r="AR248" s="1300"/>
      <c r="AS248" s="167"/>
    </row>
    <row r="249" spans="1:45" s="37" customFormat="1" ht="25.7" hidden="1" customHeight="1">
      <c r="A249" s="400"/>
      <c r="B249" s="410"/>
      <c r="C249" s="1300" t="s">
        <v>3317</v>
      </c>
      <c r="D249" s="1300" t="s">
        <v>14656</v>
      </c>
      <c r="E249" s="1300" t="s">
        <v>14657</v>
      </c>
      <c r="F249" s="1300" t="s">
        <v>4215</v>
      </c>
      <c r="G249" s="1300">
        <v>2922</v>
      </c>
      <c r="H249" s="1300">
        <v>1158</v>
      </c>
      <c r="I249" s="1300">
        <v>7328</v>
      </c>
      <c r="J249" s="1300">
        <v>10</v>
      </c>
      <c r="K249" s="1300">
        <v>25</v>
      </c>
      <c r="L249" s="1300"/>
      <c r="M249" s="1300"/>
      <c r="N249" s="1300">
        <v>272</v>
      </c>
      <c r="O249" s="1300"/>
      <c r="P249" s="332"/>
      <c r="Q249" s="332"/>
      <c r="R249" s="332"/>
      <c r="S249" s="411"/>
      <c r="T249" s="411">
        <v>2004</v>
      </c>
      <c r="U249" s="332"/>
      <c r="V249" s="332"/>
      <c r="W249" s="332"/>
      <c r="X249" s="332"/>
      <c r="Y249" s="332"/>
      <c r="Z249" s="159">
        <v>15589</v>
      </c>
      <c r="AA249" s="1300">
        <v>15589</v>
      </c>
      <c r="AB249" s="1300"/>
      <c r="AC249" s="1300"/>
      <c r="AD249" s="1300"/>
      <c r="AE249" s="1300"/>
      <c r="AF249" s="1300"/>
      <c r="AG249" s="1300"/>
      <c r="AH249" s="1300"/>
      <c r="AI249" s="1300"/>
      <c r="AJ249" s="1300"/>
      <c r="AK249" s="1300"/>
      <c r="AL249" s="1300"/>
      <c r="AM249" s="1300"/>
      <c r="AN249" s="1300"/>
      <c r="AO249" s="1300"/>
      <c r="AP249" s="1300"/>
      <c r="AQ249" s="1300"/>
      <c r="AR249" s="1300"/>
      <c r="AS249" s="167"/>
    </row>
    <row r="250" spans="1:45" s="37" customFormat="1" ht="25.7" hidden="1" customHeight="1">
      <c r="A250" s="400"/>
      <c r="B250" s="410"/>
      <c r="C250" s="1300" t="s">
        <v>3317</v>
      </c>
      <c r="D250" s="1300" t="s">
        <v>14658</v>
      </c>
      <c r="E250" s="1300" t="s">
        <v>14659</v>
      </c>
      <c r="F250" s="1300" t="s">
        <v>4215</v>
      </c>
      <c r="G250" s="1300">
        <v>2922</v>
      </c>
      <c r="H250" s="1300">
        <v>1158</v>
      </c>
      <c r="I250" s="1300">
        <v>7328</v>
      </c>
      <c r="J250" s="1300">
        <v>8</v>
      </c>
      <c r="K250" s="1300">
        <v>10</v>
      </c>
      <c r="L250" s="1300"/>
      <c r="M250" s="1300"/>
      <c r="N250" s="1300">
        <v>94</v>
      </c>
      <c r="O250" s="1300"/>
      <c r="P250" s="332"/>
      <c r="Q250" s="332"/>
      <c r="R250" s="332"/>
      <c r="S250" s="411"/>
      <c r="T250" s="411">
        <v>2004</v>
      </c>
      <c r="U250" s="332"/>
      <c r="V250" s="332"/>
      <c r="W250" s="332"/>
      <c r="X250" s="332"/>
      <c r="Y250" s="332"/>
      <c r="Z250" s="159">
        <v>15589</v>
      </c>
      <c r="AA250" s="1300"/>
      <c r="AB250" s="1300"/>
      <c r="AC250" s="1300"/>
      <c r="AD250" s="1300"/>
      <c r="AE250" s="1300"/>
      <c r="AF250" s="1300"/>
      <c r="AG250" s="1300"/>
      <c r="AH250" s="1300"/>
      <c r="AI250" s="1300"/>
      <c r="AJ250" s="1300"/>
      <c r="AK250" s="1300"/>
      <c r="AL250" s="1300"/>
      <c r="AM250" s="1300"/>
      <c r="AN250" s="1300"/>
      <c r="AO250" s="1300"/>
      <c r="AP250" s="1300"/>
      <c r="AQ250" s="1300"/>
      <c r="AR250" s="1300"/>
      <c r="AS250" s="167"/>
    </row>
    <row r="251" spans="1:45" s="37" customFormat="1" ht="25.7" hidden="1" customHeight="1">
      <c r="A251" s="400"/>
      <c r="B251" s="410"/>
      <c r="C251" s="1300" t="s">
        <v>3317</v>
      </c>
      <c r="D251" s="1300" t="s">
        <v>14660</v>
      </c>
      <c r="E251" s="1300" t="s">
        <v>14661</v>
      </c>
      <c r="F251" s="1300" t="s">
        <v>4215</v>
      </c>
      <c r="G251" s="1300">
        <v>946887</v>
      </c>
      <c r="H251" s="1300">
        <v>1438</v>
      </c>
      <c r="I251" s="1300">
        <v>6617</v>
      </c>
      <c r="J251" s="1300">
        <v>7.9</v>
      </c>
      <c r="K251" s="1300">
        <v>16.899999999999999</v>
      </c>
      <c r="L251" s="1300" t="s">
        <v>384</v>
      </c>
      <c r="M251" s="1300" t="s">
        <v>384</v>
      </c>
      <c r="N251" s="1300">
        <v>135</v>
      </c>
      <c r="O251" s="1300" t="s">
        <v>384</v>
      </c>
      <c r="P251" s="332" t="s">
        <v>384</v>
      </c>
      <c r="Q251" s="332" t="s">
        <v>384</v>
      </c>
      <c r="R251" s="332">
        <v>6</v>
      </c>
      <c r="S251" s="411" t="s">
        <v>384</v>
      </c>
      <c r="T251" s="411">
        <v>2010</v>
      </c>
      <c r="U251" s="332"/>
      <c r="V251" s="332"/>
      <c r="W251" s="332"/>
      <c r="X251" s="332"/>
      <c r="Y251" s="332"/>
      <c r="Z251" s="159" t="s">
        <v>384</v>
      </c>
      <c r="AA251" s="1300"/>
      <c r="AB251" s="1300">
        <v>1994</v>
      </c>
      <c r="AC251" s="1300">
        <v>1994</v>
      </c>
      <c r="AD251" s="1300"/>
      <c r="AE251" s="1300"/>
      <c r="AF251" s="1300"/>
      <c r="AG251" s="1300"/>
      <c r="AH251" s="1300"/>
      <c r="AI251" s="1300">
        <v>10800</v>
      </c>
      <c r="AJ251" s="1300">
        <v>8602</v>
      </c>
      <c r="AK251" s="1300"/>
      <c r="AL251" s="1300"/>
      <c r="AM251" s="1300"/>
      <c r="AN251" s="1300"/>
      <c r="AO251" s="1300"/>
      <c r="AP251" s="1300"/>
      <c r="AQ251" s="1300"/>
      <c r="AR251" s="1300"/>
      <c r="AS251" s="167"/>
    </row>
    <row r="252" spans="1:45" s="37" customFormat="1" ht="25.7" hidden="1" customHeight="1">
      <c r="A252" s="400"/>
      <c r="B252" s="410"/>
      <c r="C252" s="1300" t="s">
        <v>3317</v>
      </c>
      <c r="D252" s="1300" t="s">
        <v>14662</v>
      </c>
      <c r="E252" s="1300" t="s">
        <v>14663</v>
      </c>
      <c r="F252" s="1300" t="s">
        <v>3322</v>
      </c>
      <c r="G252" s="1300">
        <v>3720</v>
      </c>
      <c r="H252" s="1300"/>
      <c r="I252" s="1300"/>
      <c r="J252" s="1300"/>
      <c r="K252" s="1300"/>
      <c r="L252" s="1300"/>
      <c r="M252" s="1300"/>
      <c r="N252" s="1300"/>
      <c r="O252" s="1300"/>
      <c r="P252" s="332"/>
      <c r="Q252" s="332"/>
      <c r="R252" s="332">
        <v>6</v>
      </c>
      <c r="S252" s="411"/>
      <c r="T252" s="411">
        <v>2019</v>
      </c>
      <c r="U252" s="332"/>
      <c r="V252" s="332"/>
      <c r="W252" s="332"/>
      <c r="X252" s="332"/>
      <c r="Y252" s="332"/>
      <c r="Z252" s="159">
        <v>552</v>
      </c>
      <c r="AA252" s="1300"/>
      <c r="AB252" s="1300">
        <v>1994</v>
      </c>
      <c r="AC252" s="1300">
        <v>1994</v>
      </c>
      <c r="AD252" s="1300"/>
      <c r="AE252" s="1300"/>
      <c r="AF252" s="1300"/>
      <c r="AG252" s="1300"/>
      <c r="AH252" s="1300"/>
      <c r="AI252" s="1300">
        <v>10800</v>
      </c>
      <c r="AJ252" s="1300">
        <v>8602</v>
      </c>
      <c r="AK252" s="1300"/>
      <c r="AL252" s="1300"/>
      <c r="AM252" s="1300"/>
      <c r="AN252" s="1300"/>
      <c r="AO252" s="1300"/>
      <c r="AP252" s="1300"/>
      <c r="AQ252" s="1300"/>
      <c r="AR252" s="1300"/>
      <c r="AS252" s="167" t="s">
        <v>14664</v>
      </c>
    </row>
    <row r="253" spans="1:45" s="37" customFormat="1" ht="25.7" hidden="1" customHeight="1">
      <c r="A253" s="400"/>
      <c r="B253" s="410"/>
      <c r="C253" s="1300" t="s">
        <v>3337</v>
      </c>
      <c r="D253" s="1300" t="s">
        <v>14665</v>
      </c>
      <c r="E253" s="1300" t="s">
        <v>11075</v>
      </c>
      <c r="F253" s="1300" t="s">
        <v>10198</v>
      </c>
      <c r="G253" s="1300"/>
      <c r="H253" s="1300"/>
      <c r="I253" s="1300">
        <v>456.24</v>
      </c>
      <c r="J253" s="1300"/>
      <c r="K253" s="1300"/>
      <c r="L253" s="1300"/>
      <c r="M253" s="1300"/>
      <c r="N253" s="1300"/>
      <c r="O253" s="1300"/>
      <c r="P253" s="332"/>
      <c r="Q253" s="332"/>
      <c r="R253" s="332"/>
      <c r="S253" s="411"/>
      <c r="T253" s="411">
        <v>2017</v>
      </c>
      <c r="U253" s="332"/>
      <c r="V253" s="332"/>
      <c r="W253" s="332"/>
      <c r="X253" s="332"/>
      <c r="Y253" s="332"/>
      <c r="Z253" s="159"/>
      <c r="AA253" s="1300"/>
      <c r="AB253" s="1300"/>
      <c r="AC253" s="1300"/>
      <c r="AD253" s="1300"/>
      <c r="AE253" s="1300"/>
      <c r="AF253" s="1300"/>
      <c r="AG253" s="1300"/>
      <c r="AH253" s="1300"/>
      <c r="AI253" s="1300"/>
      <c r="AJ253" s="1300"/>
      <c r="AK253" s="1300"/>
      <c r="AL253" s="1300"/>
      <c r="AM253" s="1300"/>
      <c r="AN253" s="1300"/>
      <c r="AO253" s="1300"/>
      <c r="AP253" s="1300"/>
      <c r="AQ253" s="1300"/>
      <c r="AR253" s="1300"/>
      <c r="AS253" s="167"/>
    </row>
    <row r="254" spans="1:45" s="37" customFormat="1" ht="25.7" hidden="1" customHeight="1">
      <c r="A254" s="400"/>
      <c r="B254" s="410"/>
      <c r="C254" s="1300" t="s">
        <v>3404</v>
      </c>
      <c r="D254" s="1300" t="s">
        <v>3410</v>
      </c>
      <c r="E254" s="1300" t="s">
        <v>12512</v>
      </c>
      <c r="F254" s="1300" t="s">
        <v>3404</v>
      </c>
      <c r="G254" s="1300">
        <v>461</v>
      </c>
      <c r="H254" s="1300"/>
      <c r="I254" s="1300"/>
      <c r="J254" s="1300"/>
      <c r="K254" s="1300"/>
      <c r="L254" s="1300"/>
      <c r="M254" s="1300"/>
      <c r="N254" s="1300"/>
      <c r="O254" s="1300"/>
      <c r="P254" s="332"/>
      <c r="Q254" s="332"/>
      <c r="R254" s="332"/>
      <c r="S254" s="411"/>
      <c r="T254" s="411">
        <v>2008</v>
      </c>
      <c r="U254" s="332"/>
      <c r="V254" s="332"/>
      <c r="W254" s="332"/>
      <c r="X254" s="332"/>
      <c r="Y254" s="332"/>
      <c r="Z254" s="159"/>
      <c r="AA254" s="1300"/>
      <c r="AB254" s="1300"/>
      <c r="AC254" s="1300"/>
      <c r="AD254" s="1300"/>
      <c r="AE254" s="1300"/>
      <c r="AF254" s="1300"/>
      <c r="AG254" s="1300"/>
      <c r="AH254" s="1300"/>
      <c r="AI254" s="1300"/>
      <c r="AJ254" s="1300"/>
      <c r="AK254" s="1300"/>
      <c r="AL254" s="1300"/>
      <c r="AM254" s="1300"/>
      <c r="AN254" s="1300"/>
      <c r="AO254" s="1300"/>
      <c r="AP254" s="1300"/>
      <c r="AQ254" s="1300"/>
      <c r="AR254" s="1300"/>
      <c r="AS254" s="167"/>
    </row>
    <row r="255" spans="1:45" s="37" customFormat="1" ht="25.7" hidden="1" customHeight="1">
      <c r="A255" s="400"/>
      <c r="B255" s="410"/>
      <c r="C255" s="1300" t="s">
        <v>3404</v>
      </c>
      <c r="D255" s="1300" t="s">
        <v>13637</v>
      </c>
      <c r="E255" s="1300" t="s">
        <v>11077</v>
      </c>
      <c r="F255" s="1300" t="s">
        <v>3407</v>
      </c>
      <c r="G255" s="1300">
        <v>15547</v>
      </c>
      <c r="H255" s="1300"/>
      <c r="I255" s="1300"/>
      <c r="J255" s="1300"/>
      <c r="K255" s="1300"/>
      <c r="L255" s="1300"/>
      <c r="M255" s="1300"/>
      <c r="N255" s="1300"/>
      <c r="O255" s="1300"/>
      <c r="P255" s="332"/>
      <c r="Q255" s="332"/>
      <c r="R255" s="332"/>
      <c r="S255" s="411"/>
      <c r="T255" s="411">
        <v>2017</v>
      </c>
      <c r="U255" s="332"/>
      <c r="V255" s="332"/>
      <c r="W255" s="332"/>
      <c r="X255" s="332"/>
      <c r="Y255" s="332"/>
      <c r="Z255" s="159"/>
      <c r="AA255" s="1300"/>
      <c r="AB255" s="1300"/>
      <c r="AC255" s="1300"/>
      <c r="AD255" s="1300"/>
      <c r="AE255" s="1300"/>
      <c r="AF255" s="1300"/>
      <c r="AG255" s="1300"/>
      <c r="AH255" s="1300"/>
      <c r="AI255" s="1300"/>
      <c r="AJ255" s="1300"/>
      <c r="AK255" s="1300"/>
      <c r="AL255" s="1300"/>
      <c r="AM255" s="1300"/>
      <c r="AN255" s="1300"/>
      <c r="AO255" s="1300"/>
      <c r="AP255" s="1300"/>
      <c r="AQ255" s="1300"/>
      <c r="AR255" s="1300"/>
      <c r="AS255" s="167"/>
    </row>
    <row r="256" spans="1:45" s="37" customFormat="1" ht="25.7" hidden="1" customHeight="1">
      <c r="A256" s="400"/>
      <c r="B256" s="410"/>
      <c r="C256" s="1300" t="s">
        <v>3404</v>
      </c>
      <c r="D256" s="1300" t="s">
        <v>14666</v>
      </c>
      <c r="E256" s="1300" t="s">
        <v>11078</v>
      </c>
      <c r="F256" s="1300" t="s">
        <v>3407</v>
      </c>
      <c r="G256" s="1300">
        <v>14600</v>
      </c>
      <c r="H256" s="1300"/>
      <c r="I256" s="1300"/>
      <c r="J256" s="1300"/>
      <c r="K256" s="1300"/>
      <c r="L256" s="1300"/>
      <c r="M256" s="1300"/>
      <c r="N256" s="1300"/>
      <c r="O256" s="1300"/>
      <c r="P256" s="332"/>
      <c r="Q256" s="332"/>
      <c r="R256" s="332"/>
      <c r="S256" s="411"/>
      <c r="T256" s="411">
        <v>2017</v>
      </c>
      <c r="U256" s="332"/>
      <c r="V256" s="332"/>
      <c r="W256" s="332"/>
      <c r="X256" s="332"/>
      <c r="Y256" s="332"/>
      <c r="Z256" s="159"/>
      <c r="AA256" s="1300"/>
      <c r="AB256" s="1300"/>
      <c r="AC256" s="1300"/>
      <c r="AD256" s="1300"/>
      <c r="AE256" s="1300"/>
      <c r="AF256" s="1300"/>
      <c r="AG256" s="1300"/>
      <c r="AH256" s="1300"/>
      <c r="AI256" s="1300"/>
      <c r="AJ256" s="1300"/>
      <c r="AK256" s="1300"/>
      <c r="AL256" s="1300"/>
      <c r="AM256" s="1300"/>
      <c r="AN256" s="1300"/>
      <c r="AO256" s="1300"/>
      <c r="AP256" s="1300"/>
      <c r="AQ256" s="1300"/>
      <c r="AR256" s="1300"/>
      <c r="AS256" s="167"/>
    </row>
    <row r="257" spans="1:45" s="37" customFormat="1" ht="25.7" hidden="1" customHeight="1">
      <c r="A257" s="400"/>
      <c r="B257" s="410"/>
      <c r="C257" s="1300" t="s">
        <v>3404</v>
      </c>
      <c r="D257" s="1300" t="s">
        <v>14667</v>
      </c>
      <c r="E257" s="1300" t="s">
        <v>12513</v>
      </c>
      <c r="F257" s="1300" t="s">
        <v>3404</v>
      </c>
      <c r="G257" s="1300">
        <v>9853</v>
      </c>
      <c r="H257" s="1300"/>
      <c r="I257" s="1300"/>
      <c r="J257" s="1300"/>
      <c r="K257" s="1300"/>
      <c r="L257" s="1300"/>
      <c r="M257" s="1300"/>
      <c r="N257" s="1300"/>
      <c r="O257" s="1300"/>
      <c r="P257" s="332"/>
      <c r="Q257" s="332"/>
      <c r="R257" s="332"/>
      <c r="S257" s="411"/>
      <c r="T257" s="411">
        <v>2017</v>
      </c>
      <c r="U257" s="332"/>
      <c r="V257" s="332"/>
      <c r="W257" s="332"/>
      <c r="X257" s="332"/>
      <c r="Y257" s="332"/>
      <c r="Z257" s="159"/>
      <c r="AA257" s="1300"/>
      <c r="AB257" s="1300"/>
      <c r="AC257" s="1300"/>
      <c r="AD257" s="1300"/>
      <c r="AE257" s="1300"/>
      <c r="AF257" s="1300"/>
      <c r="AG257" s="1300"/>
      <c r="AH257" s="1300"/>
      <c r="AI257" s="1300"/>
      <c r="AJ257" s="1300"/>
      <c r="AK257" s="1300"/>
      <c r="AL257" s="1300"/>
      <c r="AM257" s="1300"/>
      <c r="AN257" s="1300"/>
      <c r="AO257" s="1300"/>
      <c r="AP257" s="1300"/>
      <c r="AQ257" s="1300"/>
      <c r="AR257" s="1300"/>
      <c r="AS257" s="167"/>
    </row>
    <row r="258" spans="1:45" s="37" customFormat="1" ht="25.7" hidden="1" customHeight="1">
      <c r="A258" s="400"/>
      <c r="B258" s="410"/>
      <c r="C258" s="1300" t="s">
        <v>3404</v>
      </c>
      <c r="D258" s="1300" t="s">
        <v>14668</v>
      </c>
      <c r="E258" s="1300" t="s">
        <v>12514</v>
      </c>
      <c r="F258" s="1300" t="s">
        <v>3407</v>
      </c>
      <c r="G258" s="1300">
        <v>2520</v>
      </c>
      <c r="H258" s="1300"/>
      <c r="I258" s="1300"/>
      <c r="J258" s="1300"/>
      <c r="K258" s="1300"/>
      <c r="L258" s="1300"/>
      <c r="M258" s="1300"/>
      <c r="N258" s="1300"/>
      <c r="O258" s="1300"/>
      <c r="P258" s="332"/>
      <c r="Q258" s="332"/>
      <c r="R258" s="332"/>
      <c r="S258" s="411"/>
      <c r="T258" s="411">
        <v>2017</v>
      </c>
      <c r="U258" s="332"/>
      <c r="V258" s="332"/>
      <c r="W258" s="332"/>
      <c r="X258" s="332"/>
      <c r="Y258" s="332"/>
      <c r="Z258" s="159"/>
      <c r="AA258" s="1300"/>
      <c r="AB258" s="1300"/>
      <c r="AC258" s="1300"/>
      <c r="AD258" s="1300"/>
      <c r="AE258" s="1300"/>
      <c r="AF258" s="1300"/>
      <c r="AG258" s="1300"/>
      <c r="AH258" s="1300"/>
      <c r="AI258" s="1300"/>
      <c r="AJ258" s="1300"/>
      <c r="AK258" s="1300"/>
      <c r="AL258" s="1300"/>
      <c r="AM258" s="1300"/>
      <c r="AN258" s="1300"/>
      <c r="AO258" s="1300"/>
      <c r="AP258" s="1300"/>
      <c r="AQ258" s="1300"/>
      <c r="AR258" s="1300"/>
      <c r="AS258" s="167"/>
    </row>
    <row r="259" spans="1:45" s="37" customFormat="1" ht="25.7" hidden="1" customHeight="1">
      <c r="A259" s="400"/>
      <c r="B259" s="410"/>
      <c r="C259" s="1300" t="s">
        <v>3404</v>
      </c>
      <c r="D259" s="1300" t="s">
        <v>4563</v>
      </c>
      <c r="E259" s="1300" t="s">
        <v>12515</v>
      </c>
      <c r="F259" s="1300" t="s">
        <v>3404</v>
      </c>
      <c r="G259" s="1300">
        <v>500</v>
      </c>
      <c r="H259" s="1300"/>
      <c r="I259" s="1300"/>
      <c r="J259" s="1300"/>
      <c r="K259" s="1300"/>
      <c r="L259" s="1300"/>
      <c r="M259" s="1300"/>
      <c r="N259" s="1300"/>
      <c r="O259" s="1300"/>
      <c r="P259" s="332"/>
      <c r="Q259" s="332"/>
      <c r="R259" s="332"/>
      <c r="S259" s="411"/>
      <c r="T259" s="411">
        <v>2008</v>
      </c>
      <c r="U259" s="332"/>
      <c r="V259" s="332"/>
      <c r="W259" s="332"/>
      <c r="X259" s="332"/>
      <c r="Y259" s="332"/>
      <c r="Z259" s="159"/>
      <c r="AA259" s="1300"/>
      <c r="AB259" s="1300"/>
      <c r="AC259" s="1300"/>
      <c r="AD259" s="1300"/>
      <c r="AE259" s="1300"/>
      <c r="AF259" s="1300"/>
      <c r="AG259" s="1300"/>
      <c r="AH259" s="1300"/>
      <c r="AI259" s="1300"/>
      <c r="AJ259" s="1300"/>
      <c r="AK259" s="1300"/>
      <c r="AL259" s="1300"/>
      <c r="AM259" s="1300"/>
      <c r="AN259" s="1300"/>
      <c r="AO259" s="1300"/>
      <c r="AP259" s="1300"/>
      <c r="AQ259" s="1300"/>
      <c r="AR259" s="1300"/>
      <c r="AS259" s="167"/>
    </row>
    <row r="260" spans="1:45" s="37" customFormat="1" ht="25.7" hidden="1" customHeight="1">
      <c r="A260" s="400"/>
      <c r="B260" s="410"/>
      <c r="C260" s="1300" t="s">
        <v>3404</v>
      </c>
      <c r="D260" s="1300" t="s">
        <v>14669</v>
      </c>
      <c r="E260" s="1300" t="s">
        <v>12516</v>
      </c>
      <c r="F260" s="1300" t="s">
        <v>3407</v>
      </c>
      <c r="G260" s="1300">
        <v>2180</v>
      </c>
      <c r="H260" s="1300"/>
      <c r="I260" s="1300"/>
      <c r="J260" s="1300"/>
      <c r="K260" s="1300"/>
      <c r="L260" s="1300"/>
      <c r="M260" s="1300"/>
      <c r="N260" s="1300"/>
      <c r="O260" s="1300"/>
      <c r="P260" s="332"/>
      <c r="Q260" s="332"/>
      <c r="R260" s="332"/>
      <c r="S260" s="411"/>
      <c r="T260" s="411">
        <v>2016</v>
      </c>
      <c r="U260" s="332"/>
      <c r="V260" s="332"/>
      <c r="W260" s="332"/>
      <c r="X260" s="332"/>
      <c r="Y260" s="332"/>
      <c r="Z260" s="159"/>
      <c r="AA260" s="1300"/>
      <c r="AB260" s="1300"/>
      <c r="AC260" s="1300"/>
      <c r="AD260" s="1300"/>
      <c r="AE260" s="1300"/>
      <c r="AF260" s="1300"/>
      <c r="AG260" s="1300"/>
      <c r="AH260" s="1300"/>
      <c r="AI260" s="1300"/>
      <c r="AJ260" s="1300"/>
      <c r="AK260" s="1300"/>
      <c r="AL260" s="1300"/>
      <c r="AM260" s="1300"/>
      <c r="AN260" s="1300"/>
      <c r="AO260" s="1300"/>
      <c r="AP260" s="1300"/>
      <c r="AQ260" s="1300"/>
      <c r="AR260" s="1300"/>
      <c r="AS260" s="167"/>
    </row>
    <row r="261" spans="1:45" s="37" customFormat="1" ht="25.7" hidden="1" customHeight="1">
      <c r="A261" s="400"/>
      <c r="B261" s="410"/>
      <c r="C261" s="1300" t="s">
        <v>3358</v>
      </c>
      <c r="D261" s="1300" t="s">
        <v>4759</v>
      </c>
      <c r="E261" s="1300" t="s">
        <v>4760</v>
      </c>
      <c r="F261" s="1300" t="s">
        <v>4641</v>
      </c>
      <c r="G261" s="1300">
        <v>1936</v>
      </c>
      <c r="H261" s="1300">
        <v>267</v>
      </c>
      <c r="I261" s="1300">
        <v>267</v>
      </c>
      <c r="J261" s="1300">
        <v>40</v>
      </c>
      <c r="K261" s="1300">
        <v>40</v>
      </c>
      <c r="L261" s="1300"/>
      <c r="M261" s="1300"/>
      <c r="N261" s="1300">
        <v>1600</v>
      </c>
      <c r="O261" s="1300"/>
      <c r="P261" s="332"/>
      <c r="Q261" s="332"/>
      <c r="R261" s="332"/>
      <c r="S261" s="411"/>
      <c r="T261" s="411">
        <v>2011</v>
      </c>
      <c r="U261" s="332"/>
      <c r="V261" s="332"/>
      <c r="W261" s="332"/>
      <c r="X261" s="332"/>
      <c r="Y261" s="332"/>
      <c r="Z261" s="159">
        <v>380</v>
      </c>
      <c r="AA261" s="1300"/>
      <c r="AB261" s="1300"/>
      <c r="AC261" s="1300"/>
      <c r="AD261" s="1300"/>
      <c r="AE261" s="1300"/>
      <c r="AF261" s="1300"/>
      <c r="AG261" s="1300"/>
      <c r="AH261" s="1300"/>
      <c r="AI261" s="1300"/>
      <c r="AJ261" s="1300"/>
      <c r="AK261" s="1300"/>
      <c r="AL261" s="1300"/>
      <c r="AM261" s="1300"/>
      <c r="AN261" s="1300"/>
      <c r="AO261" s="1300"/>
      <c r="AP261" s="1300"/>
      <c r="AQ261" s="1300"/>
      <c r="AR261" s="1300"/>
      <c r="AS261" s="167"/>
    </row>
    <row r="262" spans="1:45" s="37" customFormat="1" ht="25.7" hidden="1" customHeight="1">
      <c r="A262" s="400"/>
      <c r="B262" s="410"/>
      <c r="C262" s="1300" t="s">
        <v>3358</v>
      </c>
      <c r="D262" s="1300" t="s">
        <v>4761</v>
      </c>
      <c r="E262" s="1300" t="s">
        <v>4762</v>
      </c>
      <c r="F262" s="1300" t="s">
        <v>3560</v>
      </c>
      <c r="G262" s="1300">
        <v>2201</v>
      </c>
      <c r="H262" s="1300"/>
      <c r="I262" s="1300"/>
      <c r="J262" s="1300"/>
      <c r="K262" s="1300"/>
      <c r="L262" s="1300"/>
      <c r="M262" s="1300"/>
      <c r="N262" s="1300">
        <v>1243</v>
      </c>
      <c r="O262" s="1300"/>
      <c r="P262" s="332"/>
      <c r="Q262" s="332"/>
      <c r="R262" s="332"/>
      <c r="S262" s="411"/>
      <c r="T262" s="411">
        <v>2012</v>
      </c>
      <c r="U262" s="332"/>
      <c r="V262" s="332"/>
      <c r="W262" s="332"/>
      <c r="X262" s="332"/>
      <c r="Y262" s="332"/>
      <c r="Z262" s="159">
        <v>100</v>
      </c>
      <c r="AA262" s="1300"/>
      <c r="AB262" s="1300"/>
      <c r="AC262" s="1300"/>
      <c r="AD262" s="1300"/>
      <c r="AE262" s="1300"/>
      <c r="AF262" s="1300"/>
      <c r="AG262" s="1300"/>
      <c r="AH262" s="1300"/>
      <c r="AI262" s="1300"/>
      <c r="AJ262" s="1300"/>
      <c r="AK262" s="1300"/>
      <c r="AL262" s="1300"/>
      <c r="AM262" s="1300"/>
      <c r="AN262" s="1300"/>
      <c r="AO262" s="1300"/>
      <c r="AP262" s="1300"/>
      <c r="AQ262" s="1300"/>
      <c r="AR262" s="1300"/>
      <c r="AS262" s="167" t="s">
        <v>11076</v>
      </c>
    </row>
    <row r="263" spans="1:45" s="37" customFormat="1" ht="25.7" hidden="1" customHeight="1">
      <c r="A263" s="400"/>
      <c r="B263" s="410"/>
      <c r="C263" s="1300" t="s">
        <v>3358</v>
      </c>
      <c r="D263" s="1300" t="s">
        <v>2838</v>
      </c>
      <c r="E263" s="1300" t="s">
        <v>2838</v>
      </c>
      <c r="F263" s="1300" t="s">
        <v>3560</v>
      </c>
      <c r="G263" s="1300">
        <v>1131</v>
      </c>
      <c r="H263" s="1300">
        <v>299.73</v>
      </c>
      <c r="I263" s="1300">
        <v>84.91</v>
      </c>
      <c r="J263" s="1300"/>
      <c r="K263" s="1300"/>
      <c r="L263" s="1300"/>
      <c r="M263" s="1300"/>
      <c r="N263" s="1300"/>
      <c r="O263" s="1300"/>
      <c r="P263" s="332"/>
      <c r="Q263" s="332"/>
      <c r="R263" s="332">
        <v>2014</v>
      </c>
      <c r="S263" s="411"/>
      <c r="T263" s="411">
        <v>2014</v>
      </c>
      <c r="U263" s="332">
        <v>900</v>
      </c>
      <c r="V263" s="332" t="s">
        <v>4763</v>
      </c>
      <c r="W263" s="332"/>
      <c r="X263" s="332"/>
      <c r="Y263" s="332"/>
      <c r="Z263" s="159">
        <v>900</v>
      </c>
      <c r="AA263" s="1300" t="s">
        <v>4763</v>
      </c>
      <c r="AB263" s="1300"/>
      <c r="AC263" s="1300"/>
      <c r="AD263" s="1300"/>
      <c r="AE263" s="1300"/>
      <c r="AF263" s="1300"/>
      <c r="AG263" s="1300"/>
      <c r="AH263" s="1300"/>
      <c r="AI263" s="1300"/>
      <c r="AJ263" s="1300"/>
      <c r="AK263" s="1300"/>
      <c r="AL263" s="1300"/>
      <c r="AM263" s="1300"/>
      <c r="AN263" s="1300"/>
      <c r="AO263" s="1300"/>
      <c r="AP263" s="1300"/>
      <c r="AQ263" s="1300"/>
      <c r="AR263" s="1300"/>
      <c r="AS263" s="167" t="s">
        <v>4764</v>
      </c>
    </row>
    <row r="264" spans="1:45" s="37" customFormat="1" ht="25.7" hidden="1" customHeight="1">
      <c r="A264" s="400"/>
      <c r="B264" s="410"/>
      <c r="C264" s="1300" t="s">
        <v>3358</v>
      </c>
      <c r="D264" s="1300" t="s">
        <v>16370</v>
      </c>
      <c r="E264" s="1300" t="s">
        <v>16370</v>
      </c>
      <c r="F264" s="1300" t="s">
        <v>16265</v>
      </c>
      <c r="G264" s="1300">
        <v>8624</v>
      </c>
      <c r="H264" s="1300">
        <v>130</v>
      </c>
      <c r="I264" s="1300"/>
      <c r="J264" s="1300"/>
      <c r="K264" s="1300"/>
      <c r="L264" s="1300"/>
      <c r="M264" s="1300"/>
      <c r="N264" s="1300"/>
      <c r="O264" s="1300"/>
      <c r="P264" s="332"/>
      <c r="Q264" s="332"/>
      <c r="R264" s="332"/>
      <c r="S264" s="411"/>
      <c r="T264" s="411">
        <v>1990</v>
      </c>
      <c r="U264" s="332"/>
      <c r="V264" s="332"/>
      <c r="W264" s="332"/>
      <c r="X264" s="332"/>
      <c r="Y264" s="332"/>
      <c r="Z264" s="159"/>
      <c r="AA264" s="1300"/>
      <c r="AB264" s="1300"/>
      <c r="AC264" s="1300"/>
      <c r="AD264" s="1300"/>
      <c r="AE264" s="1300"/>
      <c r="AF264" s="1300"/>
      <c r="AG264" s="1300"/>
      <c r="AH264" s="1300"/>
      <c r="AI264" s="1300"/>
      <c r="AJ264" s="1300"/>
      <c r="AK264" s="1300"/>
      <c r="AL264" s="1300"/>
      <c r="AM264" s="1300"/>
      <c r="AN264" s="1300"/>
      <c r="AO264" s="1300"/>
      <c r="AP264" s="1300"/>
      <c r="AQ264" s="1300"/>
      <c r="AR264" s="1300"/>
      <c r="AS264" s="167" t="s">
        <v>16371</v>
      </c>
    </row>
    <row r="265" spans="1:45" s="37" customFormat="1" ht="25.7" hidden="1" customHeight="1">
      <c r="A265" s="400"/>
      <c r="B265" s="410"/>
      <c r="C265" s="1300" t="s">
        <v>328</v>
      </c>
      <c r="D265" s="1300" t="s">
        <v>14670</v>
      </c>
      <c r="E265" s="1300" t="s">
        <v>14671</v>
      </c>
      <c r="F265" s="1300" t="s">
        <v>328</v>
      </c>
      <c r="G265" s="1300">
        <v>1221</v>
      </c>
      <c r="H265" s="1300" t="s">
        <v>384</v>
      </c>
      <c r="I265" s="1300">
        <v>1221</v>
      </c>
      <c r="J265" s="1300">
        <v>20</v>
      </c>
      <c r="K265" s="1300">
        <v>60</v>
      </c>
      <c r="L265" s="1300" t="s">
        <v>384</v>
      </c>
      <c r="M265" s="1300" t="s">
        <v>384</v>
      </c>
      <c r="N265" s="1300" t="s">
        <v>384</v>
      </c>
      <c r="O265" s="1300" t="s">
        <v>384</v>
      </c>
      <c r="P265" s="332" t="s">
        <v>384</v>
      </c>
      <c r="Q265" s="332" t="s">
        <v>384</v>
      </c>
      <c r="R265" s="332"/>
      <c r="S265" s="411" t="s">
        <v>384</v>
      </c>
      <c r="T265" s="411">
        <v>2011</v>
      </c>
      <c r="U265" s="332"/>
      <c r="V265" s="332"/>
      <c r="W265" s="332"/>
      <c r="X265" s="332"/>
      <c r="Y265" s="332"/>
      <c r="Z265" s="159">
        <v>200</v>
      </c>
      <c r="AA265" s="1300"/>
      <c r="AB265" s="1300"/>
      <c r="AC265" s="1300"/>
      <c r="AD265" s="1300"/>
      <c r="AE265" s="1300"/>
      <c r="AF265" s="1300"/>
      <c r="AG265" s="1300"/>
      <c r="AH265" s="1300"/>
      <c r="AI265" s="1300"/>
      <c r="AJ265" s="1300"/>
      <c r="AK265" s="1300"/>
      <c r="AL265" s="1300"/>
      <c r="AM265" s="1300"/>
      <c r="AN265" s="1300"/>
      <c r="AO265" s="1300"/>
      <c r="AP265" s="1300"/>
      <c r="AQ265" s="1300"/>
      <c r="AR265" s="1300"/>
      <c r="AS265" s="167"/>
    </row>
    <row r="266" spans="1:45" s="37" customFormat="1" ht="25.7" hidden="1" customHeight="1">
      <c r="A266" s="400"/>
      <c r="B266" s="410"/>
      <c r="C266" s="1300" t="s">
        <v>328</v>
      </c>
      <c r="D266" s="1300" t="s">
        <v>13684</v>
      </c>
      <c r="E266" s="1300" t="s">
        <v>14672</v>
      </c>
      <c r="F266" s="1300" t="s">
        <v>328</v>
      </c>
      <c r="G266" s="1300">
        <v>9491</v>
      </c>
      <c r="H266" s="1300"/>
      <c r="I266" s="1300"/>
      <c r="J266" s="1300"/>
      <c r="K266" s="1300"/>
      <c r="L266" s="1300"/>
      <c r="M266" s="1300"/>
      <c r="N266" s="1300"/>
      <c r="O266" s="1300"/>
      <c r="P266" s="332"/>
      <c r="Q266" s="332"/>
      <c r="R266" s="332"/>
      <c r="S266" s="411"/>
      <c r="T266" s="411">
        <v>2005</v>
      </c>
      <c r="U266" s="332"/>
      <c r="V266" s="332"/>
      <c r="W266" s="332"/>
      <c r="X266" s="332"/>
      <c r="Y266" s="332"/>
      <c r="Z266" s="159"/>
      <c r="AA266" s="1300"/>
      <c r="AB266" s="1300"/>
      <c r="AC266" s="1300"/>
      <c r="AD266" s="1300"/>
      <c r="AE266" s="1300"/>
      <c r="AF266" s="1300"/>
      <c r="AG266" s="1300"/>
      <c r="AH266" s="1300"/>
      <c r="AI266" s="1300"/>
      <c r="AJ266" s="1300"/>
      <c r="AK266" s="1300"/>
      <c r="AL266" s="1300"/>
      <c r="AM266" s="1300"/>
      <c r="AN266" s="1300"/>
      <c r="AO266" s="1300"/>
      <c r="AP266" s="1300"/>
      <c r="AQ266" s="1300"/>
      <c r="AR266" s="1300"/>
      <c r="AS266" s="167" t="s">
        <v>2121</v>
      </c>
    </row>
    <row r="267" spans="1:45" s="37" customFormat="1" ht="25.7" hidden="1" customHeight="1">
      <c r="A267" s="400"/>
      <c r="B267" s="410"/>
      <c r="C267" s="1300" t="s">
        <v>328</v>
      </c>
      <c r="D267" s="1300" t="s">
        <v>13983</v>
      </c>
      <c r="E267" s="1300" t="s">
        <v>14673</v>
      </c>
      <c r="F267" s="1300" t="s">
        <v>328</v>
      </c>
      <c r="G267" s="1300">
        <v>5517</v>
      </c>
      <c r="H267" s="1300"/>
      <c r="I267" s="1300"/>
      <c r="J267" s="1300"/>
      <c r="K267" s="1300"/>
      <c r="L267" s="1300"/>
      <c r="M267" s="1300"/>
      <c r="N267" s="1300"/>
      <c r="O267" s="1300"/>
      <c r="P267" s="332"/>
      <c r="Q267" s="332"/>
      <c r="R267" s="332"/>
      <c r="S267" s="411"/>
      <c r="T267" s="411">
        <v>2009</v>
      </c>
      <c r="U267" s="332"/>
      <c r="V267" s="332"/>
      <c r="W267" s="332"/>
      <c r="X267" s="332"/>
      <c r="Y267" s="332"/>
      <c r="Z267" s="159"/>
      <c r="AA267" s="1300"/>
      <c r="AB267" s="1300"/>
      <c r="AC267" s="1300"/>
      <c r="AD267" s="1300"/>
      <c r="AE267" s="1300"/>
      <c r="AF267" s="1300"/>
      <c r="AG267" s="1300"/>
      <c r="AH267" s="1300"/>
      <c r="AI267" s="1300"/>
      <c r="AJ267" s="1300"/>
      <c r="AK267" s="1300"/>
      <c r="AL267" s="1300"/>
      <c r="AM267" s="1300"/>
      <c r="AN267" s="1300"/>
      <c r="AO267" s="1300"/>
      <c r="AP267" s="1300"/>
      <c r="AQ267" s="1300"/>
      <c r="AR267" s="1300"/>
      <c r="AS267" s="167" t="s">
        <v>1552</v>
      </c>
    </row>
    <row r="268" spans="1:45" s="37" customFormat="1" ht="25.7" hidden="1" customHeight="1">
      <c r="A268" s="400"/>
      <c r="B268" s="410"/>
      <c r="C268" s="1300" t="s">
        <v>328</v>
      </c>
      <c r="D268" s="1300" t="s">
        <v>14674</v>
      </c>
      <c r="E268" s="1300" t="s">
        <v>14675</v>
      </c>
      <c r="F268" s="1300" t="s">
        <v>328</v>
      </c>
      <c r="G268" s="1300">
        <v>3780</v>
      </c>
      <c r="H268" s="1300"/>
      <c r="I268" s="1300"/>
      <c r="J268" s="1300"/>
      <c r="K268" s="1300"/>
      <c r="L268" s="1300"/>
      <c r="M268" s="1300"/>
      <c r="N268" s="1300"/>
      <c r="O268" s="1300"/>
      <c r="P268" s="332"/>
      <c r="Q268" s="332"/>
      <c r="R268" s="332"/>
      <c r="S268" s="411"/>
      <c r="T268" s="411">
        <v>2018</v>
      </c>
      <c r="U268" s="332"/>
      <c r="V268" s="332"/>
      <c r="W268" s="332"/>
      <c r="X268" s="332"/>
      <c r="Y268" s="332"/>
      <c r="Z268" s="159"/>
      <c r="AA268" s="1300"/>
      <c r="AB268" s="1300"/>
      <c r="AC268" s="1300"/>
      <c r="AD268" s="1300"/>
      <c r="AE268" s="1300"/>
      <c r="AF268" s="1300"/>
      <c r="AG268" s="1300"/>
      <c r="AH268" s="1300"/>
      <c r="AI268" s="1300"/>
      <c r="AJ268" s="1300"/>
      <c r="AK268" s="1300"/>
      <c r="AL268" s="1300"/>
      <c r="AM268" s="1300"/>
      <c r="AN268" s="1300"/>
      <c r="AO268" s="1300"/>
      <c r="AP268" s="1300"/>
      <c r="AQ268" s="1300"/>
      <c r="AR268" s="1300"/>
      <c r="AS268" s="167" t="s">
        <v>2620</v>
      </c>
    </row>
    <row r="269" spans="1:45" s="37" customFormat="1" ht="25.7" hidden="1" customHeight="1">
      <c r="A269" s="400"/>
      <c r="B269" s="410"/>
      <c r="C269" s="1300" t="s">
        <v>328</v>
      </c>
      <c r="D269" s="1300" t="s">
        <v>13688</v>
      </c>
      <c r="E269" s="1300" t="s">
        <v>14676</v>
      </c>
      <c r="F269" s="1300" t="s">
        <v>328</v>
      </c>
      <c r="G269" s="1300">
        <v>13707</v>
      </c>
      <c r="H269" s="1300"/>
      <c r="I269" s="1300"/>
      <c r="J269" s="1300"/>
      <c r="K269" s="1300"/>
      <c r="L269" s="1300"/>
      <c r="M269" s="1300"/>
      <c r="N269" s="1300"/>
      <c r="O269" s="1300"/>
      <c r="P269" s="332"/>
      <c r="Q269" s="332"/>
      <c r="R269" s="332"/>
      <c r="S269" s="411"/>
      <c r="T269" s="411">
        <v>2006</v>
      </c>
      <c r="U269" s="332"/>
      <c r="V269" s="332"/>
      <c r="W269" s="332"/>
      <c r="X269" s="332"/>
      <c r="Y269" s="332"/>
      <c r="Z269" s="159"/>
      <c r="AA269" s="1300"/>
      <c r="AB269" s="1300"/>
      <c r="AC269" s="1300"/>
      <c r="AD269" s="1300"/>
      <c r="AE269" s="1300"/>
      <c r="AF269" s="1300"/>
      <c r="AG269" s="1300"/>
      <c r="AH269" s="1300"/>
      <c r="AI269" s="1300"/>
      <c r="AJ269" s="1300"/>
      <c r="AK269" s="1300"/>
      <c r="AL269" s="1300"/>
      <c r="AM269" s="1300"/>
      <c r="AN269" s="1300"/>
      <c r="AO269" s="1300"/>
      <c r="AP269" s="1300"/>
      <c r="AQ269" s="1300"/>
      <c r="AR269" s="1300"/>
      <c r="AS269" s="167" t="s">
        <v>1552</v>
      </c>
    </row>
    <row r="270" spans="1:45" s="37" customFormat="1" ht="25.7" hidden="1" customHeight="1">
      <c r="A270" s="400"/>
      <c r="B270" s="410"/>
      <c r="C270" s="1300" t="s">
        <v>328</v>
      </c>
      <c r="D270" s="1300" t="s">
        <v>14677</v>
      </c>
      <c r="E270" s="1300" t="s">
        <v>14678</v>
      </c>
      <c r="F270" s="1300" t="s">
        <v>328</v>
      </c>
      <c r="G270" s="1300">
        <v>4436</v>
      </c>
      <c r="H270" s="1300"/>
      <c r="I270" s="1300">
        <v>4436</v>
      </c>
      <c r="J270" s="1300">
        <v>19</v>
      </c>
      <c r="K270" s="1300">
        <v>58</v>
      </c>
      <c r="L270" s="1300"/>
      <c r="M270" s="1300"/>
      <c r="N270" s="1300"/>
      <c r="O270" s="1300"/>
      <c r="P270" s="332"/>
      <c r="Q270" s="332"/>
      <c r="R270" s="332"/>
      <c r="S270" s="411"/>
      <c r="T270" s="411">
        <v>2009</v>
      </c>
      <c r="U270" s="332"/>
      <c r="V270" s="332"/>
      <c r="W270" s="332"/>
      <c r="X270" s="332"/>
      <c r="Y270" s="332"/>
      <c r="Z270" s="159"/>
      <c r="AA270" s="1300"/>
      <c r="AB270" s="1300"/>
      <c r="AC270" s="1300"/>
      <c r="AD270" s="1300"/>
      <c r="AE270" s="1300"/>
      <c r="AF270" s="1300"/>
      <c r="AG270" s="1300"/>
      <c r="AH270" s="1300"/>
      <c r="AI270" s="1300"/>
      <c r="AJ270" s="1300"/>
      <c r="AK270" s="1300"/>
      <c r="AL270" s="1300"/>
      <c r="AM270" s="1300"/>
      <c r="AN270" s="1300"/>
      <c r="AO270" s="1300"/>
      <c r="AP270" s="1300"/>
      <c r="AQ270" s="1300"/>
      <c r="AR270" s="1300"/>
      <c r="AS270" s="167" t="s">
        <v>1552</v>
      </c>
    </row>
    <row r="271" spans="1:45" s="37" customFormat="1" ht="25.7" hidden="1" customHeight="1">
      <c r="A271" s="400"/>
      <c r="B271" s="410"/>
      <c r="C271" s="1300" t="s">
        <v>328</v>
      </c>
      <c r="D271" s="1300" t="s">
        <v>14679</v>
      </c>
      <c r="E271" s="1300" t="s">
        <v>14680</v>
      </c>
      <c r="F271" s="1300" t="s">
        <v>328</v>
      </c>
      <c r="G271" s="1300">
        <v>9690</v>
      </c>
      <c r="H271" s="1300"/>
      <c r="I271" s="1300"/>
      <c r="J271" s="1300"/>
      <c r="K271" s="1300"/>
      <c r="L271" s="1300"/>
      <c r="M271" s="1300"/>
      <c r="N271" s="1300"/>
      <c r="O271" s="1300"/>
      <c r="P271" s="332"/>
      <c r="Q271" s="332"/>
      <c r="R271" s="332"/>
      <c r="S271" s="411"/>
      <c r="T271" s="411">
        <v>2007</v>
      </c>
      <c r="U271" s="332"/>
      <c r="V271" s="332"/>
      <c r="W271" s="332"/>
      <c r="X271" s="332"/>
      <c r="Y271" s="332"/>
      <c r="Z271" s="159"/>
      <c r="AA271" s="1300" t="s">
        <v>1552</v>
      </c>
      <c r="AB271" s="1300" t="s">
        <v>1552</v>
      </c>
      <c r="AC271" s="1300" t="s">
        <v>1552</v>
      </c>
      <c r="AD271" s="1300" t="s">
        <v>1552</v>
      </c>
      <c r="AE271" s="1300" t="s">
        <v>1552</v>
      </c>
      <c r="AF271" s="1300" t="s">
        <v>1552</v>
      </c>
      <c r="AG271" s="1300" t="s">
        <v>1552</v>
      </c>
      <c r="AH271" s="1300" t="s">
        <v>1552</v>
      </c>
      <c r="AI271" s="1300" t="s">
        <v>1552</v>
      </c>
      <c r="AJ271" s="1300" t="s">
        <v>1552</v>
      </c>
      <c r="AK271" s="1300" t="s">
        <v>1552</v>
      </c>
      <c r="AL271" s="1300" t="s">
        <v>1552</v>
      </c>
      <c r="AM271" s="1300" t="s">
        <v>1552</v>
      </c>
      <c r="AN271" s="1300" t="s">
        <v>1552</v>
      </c>
      <c r="AO271" s="1300" t="s">
        <v>1552</v>
      </c>
      <c r="AP271" s="1300" t="s">
        <v>1552</v>
      </c>
      <c r="AQ271" s="1300" t="s">
        <v>1552</v>
      </c>
      <c r="AR271" s="1300" t="s">
        <v>1552</v>
      </c>
      <c r="AS271" s="167" t="s">
        <v>1552</v>
      </c>
    </row>
    <row r="272" spans="1:45" s="37" customFormat="1" ht="25.7" hidden="1" customHeight="1">
      <c r="A272" s="400"/>
      <c r="B272" s="410"/>
      <c r="C272" s="1300" t="s">
        <v>328</v>
      </c>
      <c r="D272" s="1300" t="s">
        <v>14681</v>
      </c>
      <c r="E272" s="1300" t="s">
        <v>14682</v>
      </c>
      <c r="F272" s="1300" t="s">
        <v>328</v>
      </c>
      <c r="G272" s="1300">
        <v>2268</v>
      </c>
      <c r="H272" s="1300"/>
      <c r="I272" s="1300"/>
      <c r="J272" s="1300"/>
      <c r="K272" s="1300"/>
      <c r="L272" s="1300"/>
      <c r="M272" s="1300"/>
      <c r="N272" s="1300"/>
      <c r="O272" s="1300"/>
      <c r="P272" s="332"/>
      <c r="Q272" s="332"/>
      <c r="R272" s="332"/>
      <c r="S272" s="411"/>
      <c r="T272" s="411">
        <v>2014</v>
      </c>
      <c r="U272" s="332"/>
      <c r="V272" s="332"/>
      <c r="W272" s="332"/>
      <c r="X272" s="332"/>
      <c r="Y272" s="332"/>
      <c r="Z272" s="159"/>
      <c r="AA272" s="1300" t="s">
        <v>1552</v>
      </c>
      <c r="AB272" s="1300" t="s">
        <v>1552</v>
      </c>
      <c r="AC272" s="1300" t="s">
        <v>1552</v>
      </c>
      <c r="AD272" s="1300" t="s">
        <v>1552</v>
      </c>
      <c r="AE272" s="1300" t="s">
        <v>1552</v>
      </c>
      <c r="AF272" s="1300" t="s">
        <v>1552</v>
      </c>
      <c r="AG272" s="1300" t="s">
        <v>1552</v>
      </c>
      <c r="AH272" s="1300" t="s">
        <v>1552</v>
      </c>
      <c r="AI272" s="1300" t="s">
        <v>1552</v>
      </c>
      <c r="AJ272" s="1300" t="s">
        <v>1552</v>
      </c>
      <c r="AK272" s="1300" t="s">
        <v>1552</v>
      </c>
      <c r="AL272" s="1300" t="s">
        <v>1552</v>
      </c>
      <c r="AM272" s="1300" t="s">
        <v>1552</v>
      </c>
      <c r="AN272" s="1300" t="s">
        <v>1552</v>
      </c>
      <c r="AO272" s="1300" t="s">
        <v>1552</v>
      </c>
      <c r="AP272" s="1300" t="s">
        <v>1552</v>
      </c>
      <c r="AQ272" s="1300" t="s">
        <v>1552</v>
      </c>
      <c r="AR272" s="1300" t="s">
        <v>1552</v>
      </c>
      <c r="AS272" s="167" t="s">
        <v>1552</v>
      </c>
    </row>
    <row r="273" spans="1:45" s="37" customFormat="1" ht="25.7" hidden="1" customHeight="1">
      <c r="A273" s="400"/>
      <c r="B273" s="410"/>
      <c r="C273" s="1300" t="s">
        <v>328</v>
      </c>
      <c r="D273" s="1300" t="s">
        <v>14679</v>
      </c>
      <c r="E273" s="1300" t="s">
        <v>14683</v>
      </c>
      <c r="F273" s="1300" t="s">
        <v>328</v>
      </c>
      <c r="G273" s="1300">
        <v>9690</v>
      </c>
      <c r="H273" s="1300"/>
      <c r="I273" s="1300"/>
      <c r="J273" s="1300"/>
      <c r="K273" s="1300"/>
      <c r="L273" s="1300"/>
      <c r="M273" s="1300"/>
      <c r="N273" s="1300"/>
      <c r="O273" s="1300"/>
      <c r="P273" s="332"/>
      <c r="Q273" s="332"/>
      <c r="R273" s="332"/>
      <c r="S273" s="411"/>
      <c r="T273" s="411">
        <v>2007</v>
      </c>
      <c r="U273" s="332"/>
      <c r="V273" s="332"/>
      <c r="W273" s="332"/>
      <c r="X273" s="332"/>
      <c r="Y273" s="332"/>
      <c r="Z273" s="159"/>
      <c r="AA273" s="1300"/>
      <c r="AB273" s="1300"/>
      <c r="AC273" s="1300"/>
      <c r="AD273" s="1300"/>
      <c r="AE273" s="1300"/>
      <c r="AF273" s="1300"/>
      <c r="AG273" s="1300"/>
      <c r="AH273" s="1300"/>
      <c r="AI273" s="1300"/>
      <c r="AJ273" s="1300"/>
      <c r="AK273" s="1300"/>
      <c r="AL273" s="1300"/>
      <c r="AM273" s="1300"/>
      <c r="AN273" s="1300"/>
      <c r="AO273" s="1300"/>
      <c r="AP273" s="1300"/>
      <c r="AQ273" s="1300"/>
      <c r="AR273" s="1300"/>
      <c r="AS273" s="167" t="s">
        <v>1552</v>
      </c>
    </row>
    <row r="274" spans="1:45" s="37" customFormat="1" ht="25.7" hidden="1" customHeight="1">
      <c r="A274" s="400"/>
      <c r="B274" s="410"/>
      <c r="C274" s="1300" t="s">
        <v>328</v>
      </c>
      <c r="D274" s="1300" t="s">
        <v>14154</v>
      </c>
      <c r="E274" s="1300" t="s">
        <v>14684</v>
      </c>
      <c r="F274" s="1300" t="s">
        <v>328</v>
      </c>
      <c r="G274" s="1300">
        <v>3700</v>
      </c>
      <c r="H274" s="1300"/>
      <c r="I274" s="1300"/>
      <c r="J274" s="1300"/>
      <c r="K274" s="1300"/>
      <c r="L274" s="1300"/>
      <c r="M274" s="1300"/>
      <c r="N274" s="1300"/>
      <c r="O274" s="1300"/>
      <c r="P274" s="332"/>
      <c r="Q274" s="332"/>
      <c r="R274" s="332"/>
      <c r="S274" s="411"/>
      <c r="T274" s="411">
        <v>2015</v>
      </c>
      <c r="U274" s="332"/>
      <c r="V274" s="332"/>
      <c r="W274" s="332"/>
      <c r="X274" s="332"/>
      <c r="Y274" s="332"/>
      <c r="Z274" s="159"/>
      <c r="AA274" s="1300"/>
      <c r="AB274" s="1300"/>
      <c r="AC274" s="1300"/>
      <c r="AD274" s="1300"/>
      <c r="AE274" s="1300"/>
      <c r="AF274" s="1300"/>
      <c r="AG274" s="1300"/>
      <c r="AH274" s="1300"/>
      <c r="AI274" s="1300"/>
      <c r="AJ274" s="1300"/>
      <c r="AK274" s="1300"/>
      <c r="AL274" s="1300"/>
      <c r="AM274" s="1300"/>
      <c r="AN274" s="1300"/>
      <c r="AO274" s="1300"/>
      <c r="AP274" s="1300"/>
      <c r="AQ274" s="1300"/>
      <c r="AR274" s="1300"/>
      <c r="AS274" s="167" t="s">
        <v>1552</v>
      </c>
    </row>
    <row r="275" spans="1:45" s="37" customFormat="1" ht="25.7" hidden="1" customHeight="1">
      <c r="A275" s="400"/>
      <c r="B275" s="410"/>
      <c r="C275" s="1300" t="s">
        <v>328</v>
      </c>
      <c r="D275" s="1300" t="s">
        <v>13984</v>
      </c>
      <c r="E275" s="1300" t="s">
        <v>14685</v>
      </c>
      <c r="F275" s="1300" t="s">
        <v>328</v>
      </c>
      <c r="G275" s="1300">
        <v>10765</v>
      </c>
      <c r="H275" s="1300"/>
      <c r="I275" s="1300">
        <v>726</v>
      </c>
      <c r="J275" s="1300"/>
      <c r="K275" s="1300"/>
      <c r="L275" s="1300"/>
      <c r="M275" s="1300"/>
      <c r="N275" s="1300"/>
      <c r="O275" s="1300"/>
      <c r="P275" s="332"/>
      <c r="Q275" s="332"/>
      <c r="R275" s="332"/>
      <c r="S275" s="411"/>
      <c r="T275" s="411">
        <v>2000</v>
      </c>
      <c r="U275" s="332"/>
      <c r="V275" s="332"/>
      <c r="W275" s="332"/>
      <c r="X275" s="332"/>
      <c r="Y275" s="332"/>
      <c r="Z275" s="159"/>
      <c r="AA275" s="1300"/>
      <c r="AB275" s="1300"/>
      <c r="AC275" s="1300"/>
      <c r="AD275" s="1300"/>
      <c r="AE275" s="1300"/>
      <c r="AF275" s="1300"/>
      <c r="AG275" s="1300"/>
      <c r="AH275" s="1300"/>
      <c r="AI275" s="1300"/>
      <c r="AJ275" s="1300"/>
      <c r="AK275" s="1300"/>
      <c r="AL275" s="1300"/>
      <c r="AM275" s="1300"/>
      <c r="AN275" s="1300"/>
      <c r="AO275" s="1300"/>
      <c r="AP275" s="1300"/>
      <c r="AQ275" s="1300"/>
      <c r="AR275" s="1300"/>
      <c r="AS275" s="167" t="s">
        <v>2121</v>
      </c>
    </row>
    <row r="276" spans="1:45" s="37" customFormat="1" ht="25.7" hidden="1" customHeight="1">
      <c r="A276" s="400"/>
      <c r="B276" s="410"/>
      <c r="C276" s="1300" t="s">
        <v>328</v>
      </c>
      <c r="D276" s="1300" t="s">
        <v>14686</v>
      </c>
      <c r="E276" s="1300" t="s">
        <v>14687</v>
      </c>
      <c r="F276" s="1300" t="s">
        <v>328</v>
      </c>
      <c r="G276" s="1300">
        <v>4844</v>
      </c>
      <c r="H276" s="1300"/>
      <c r="I276" s="1300"/>
      <c r="J276" s="1300"/>
      <c r="K276" s="1300"/>
      <c r="L276" s="1300"/>
      <c r="M276" s="1300"/>
      <c r="N276" s="1300"/>
      <c r="O276" s="1300"/>
      <c r="P276" s="332"/>
      <c r="Q276" s="332"/>
      <c r="R276" s="332"/>
      <c r="S276" s="411"/>
      <c r="T276" s="411">
        <v>2017</v>
      </c>
      <c r="U276" s="332"/>
      <c r="V276" s="332"/>
      <c r="W276" s="332"/>
      <c r="X276" s="332"/>
      <c r="Y276" s="332"/>
      <c r="Z276" s="159"/>
      <c r="AA276" s="1300"/>
      <c r="AB276" s="1300"/>
      <c r="AC276" s="1300"/>
      <c r="AD276" s="1300"/>
      <c r="AE276" s="1300"/>
      <c r="AF276" s="1300"/>
      <c r="AG276" s="1300"/>
      <c r="AH276" s="1300"/>
      <c r="AI276" s="1300"/>
      <c r="AJ276" s="1300"/>
      <c r="AK276" s="1300"/>
      <c r="AL276" s="1300"/>
      <c r="AM276" s="1300"/>
      <c r="AN276" s="1300"/>
      <c r="AO276" s="1300"/>
      <c r="AP276" s="1300"/>
      <c r="AQ276" s="1300"/>
      <c r="AR276" s="1300"/>
      <c r="AS276" s="167" t="s">
        <v>1552</v>
      </c>
    </row>
    <row r="277" spans="1:45" s="37" customFormat="1" ht="25.7" hidden="1" customHeight="1">
      <c r="A277" s="400"/>
      <c r="B277" s="410"/>
      <c r="C277" s="1300" t="s">
        <v>328</v>
      </c>
      <c r="D277" s="1300" t="s">
        <v>13890</v>
      </c>
      <c r="E277" s="1300" t="s">
        <v>14688</v>
      </c>
      <c r="F277" s="1300" t="s">
        <v>328</v>
      </c>
      <c r="G277" s="1300">
        <v>9202</v>
      </c>
      <c r="H277" s="1300"/>
      <c r="I277" s="1300"/>
      <c r="J277" s="1300"/>
      <c r="K277" s="1300"/>
      <c r="L277" s="1300"/>
      <c r="M277" s="1300"/>
      <c r="N277" s="1300"/>
      <c r="O277" s="1300"/>
      <c r="P277" s="332"/>
      <c r="Q277" s="332"/>
      <c r="R277" s="332"/>
      <c r="S277" s="411"/>
      <c r="T277" s="411">
        <v>2011</v>
      </c>
      <c r="U277" s="332"/>
      <c r="V277" s="332"/>
      <c r="W277" s="332"/>
      <c r="X277" s="332"/>
      <c r="Y277" s="332"/>
      <c r="Z277" s="159"/>
      <c r="AA277" s="1300"/>
      <c r="AB277" s="1300"/>
      <c r="AC277" s="1300"/>
      <c r="AD277" s="1300"/>
      <c r="AE277" s="1300"/>
      <c r="AF277" s="1300"/>
      <c r="AG277" s="1300"/>
      <c r="AH277" s="1300"/>
      <c r="AI277" s="1300"/>
      <c r="AJ277" s="1300"/>
      <c r="AK277" s="1300"/>
      <c r="AL277" s="1300"/>
      <c r="AM277" s="1300"/>
      <c r="AN277" s="1300"/>
      <c r="AO277" s="1300"/>
      <c r="AP277" s="1300"/>
      <c r="AQ277" s="1300"/>
      <c r="AR277" s="1300"/>
      <c r="AS277" s="167" t="s">
        <v>1552</v>
      </c>
    </row>
    <row r="278" spans="1:45" s="37" customFormat="1" ht="25.7" hidden="1" customHeight="1">
      <c r="A278" s="400"/>
      <c r="B278" s="410"/>
      <c r="C278" s="1300" t="s">
        <v>328</v>
      </c>
      <c r="D278" s="1300" t="s">
        <v>13986</v>
      </c>
      <c r="E278" s="1300" t="s">
        <v>14689</v>
      </c>
      <c r="F278" s="1300" t="s">
        <v>328</v>
      </c>
      <c r="G278" s="1300">
        <v>2274</v>
      </c>
      <c r="H278" s="1300"/>
      <c r="I278" s="1300">
        <v>2274</v>
      </c>
      <c r="J278" s="1300"/>
      <c r="K278" s="1300"/>
      <c r="L278" s="1300"/>
      <c r="M278" s="1300"/>
      <c r="N278" s="1300"/>
      <c r="O278" s="1300"/>
      <c r="P278" s="332"/>
      <c r="Q278" s="332"/>
      <c r="R278" s="332"/>
      <c r="S278" s="411"/>
      <c r="T278" s="411">
        <v>2002</v>
      </c>
      <c r="U278" s="332"/>
      <c r="V278" s="332"/>
      <c r="W278" s="332"/>
      <c r="X278" s="332"/>
      <c r="Y278" s="332"/>
      <c r="Z278" s="159"/>
      <c r="AA278" s="1300"/>
      <c r="AB278" s="1300"/>
      <c r="AC278" s="1300"/>
      <c r="AD278" s="1300"/>
      <c r="AE278" s="1300"/>
      <c r="AF278" s="1300"/>
      <c r="AG278" s="1300"/>
      <c r="AH278" s="1300"/>
      <c r="AI278" s="1300"/>
      <c r="AJ278" s="1300"/>
      <c r="AK278" s="1300"/>
      <c r="AL278" s="1300"/>
      <c r="AM278" s="1300"/>
      <c r="AN278" s="1300"/>
      <c r="AO278" s="1300"/>
      <c r="AP278" s="1300"/>
      <c r="AQ278" s="1300"/>
      <c r="AR278" s="1300"/>
      <c r="AS278" s="167" t="s">
        <v>1552</v>
      </c>
    </row>
    <row r="279" spans="1:45" s="37" customFormat="1" ht="25.7" hidden="1" customHeight="1">
      <c r="A279" s="400"/>
      <c r="B279" s="410"/>
      <c r="C279" s="1300" t="s">
        <v>328</v>
      </c>
      <c r="D279" s="1300" t="s">
        <v>14690</v>
      </c>
      <c r="E279" s="1300" t="s">
        <v>14691</v>
      </c>
      <c r="F279" s="1300" t="s">
        <v>328</v>
      </c>
      <c r="G279" s="1300">
        <v>575</v>
      </c>
      <c r="H279" s="1300"/>
      <c r="I279" s="1300">
        <v>575</v>
      </c>
      <c r="J279" s="1300"/>
      <c r="K279" s="1300"/>
      <c r="L279" s="1300"/>
      <c r="M279" s="1300"/>
      <c r="N279" s="1300"/>
      <c r="O279" s="1300"/>
      <c r="P279" s="332"/>
      <c r="Q279" s="332"/>
      <c r="R279" s="332"/>
      <c r="S279" s="411"/>
      <c r="T279" s="411">
        <v>2012</v>
      </c>
      <c r="U279" s="332"/>
      <c r="V279" s="332"/>
      <c r="W279" s="332"/>
      <c r="X279" s="332"/>
      <c r="Y279" s="332"/>
      <c r="Z279" s="159"/>
      <c r="AA279" s="1300"/>
      <c r="AB279" s="1300"/>
      <c r="AC279" s="1300"/>
      <c r="AD279" s="1300"/>
      <c r="AE279" s="1300"/>
      <c r="AF279" s="1300"/>
      <c r="AG279" s="1300"/>
      <c r="AH279" s="1300"/>
      <c r="AI279" s="1300"/>
      <c r="AJ279" s="1300"/>
      <c r="AK279" s="1300"/>
      <c r="AL279" s="1300"/>
      <c r="AM279" s="1300"/>
      <c r="AN279" s="1300"/>
      <c r="AO279" s="1300"/>
      <c r="AP279" s="1300"/>
      <c r="AQ279" s="1300"/>
      <c r="AR279" s="1300"/>
      <c r="AS279" s="167" t="s">
        <v>1552</v>
      </c>
    </row>
    <row r="280" spans="1:45" s="37" customFormat="1" ht="25.7" hidden="1" customHeight="1">
      <c r="A280" s="400"/>
      <c r="B280" s="410"/>
      <c r="C280" s="1300" t="s">
        <v>328</v>
      </c>
      <c r="D280" s="1300" t="s">
        <v>14692</v>
      </c>
      <c r="E280" s="1300" t="s">
        <v>14693</v>
      </c>
      <c r="F280" s="1300" t="s">
        <v>328</v>
      </c>
      <c r="G280" s="1300">
        <v>7936</v>
      </c>
      <c r="H280" s="1300"/>
      <c r="I280" s="1300">
        <v>400</v>
      </c>
      <c r="J280" s="1300"/>
      <c r="K280" s="1300"/>
      <c r="L280" s="1300"/>
      <c r="M280" s="1300"/>
      <c r="N280" s="1300"/>
      <c r="O280" s="1300"/>
      <c r="P280" s="332"/>
      <c r="Q280" s="332"/>
      <c r="R280" s="332"/>
      <c r="S280" s="411"/>
      <c r="T280" s="411">
        <v>2007</v>
      </c>
      <c r="U280" s="332"/>
      <c r="V280" s="332"/>
      <c r="W280" s="332"/>
      <c r="X280" s="332"/>
      <c r="Y280" s="332"/>
      <c r="Z280" s="159"/>
      <c r="AA280" s="1300"/>
      <c r="AB280" s="1300"/>
      <c r="AC280" s="1300"/>
      <c r="AD280" s="1300"/>
      <c r="AE280" s="1300"/>
      <c r="AF280" s="1300"/>
      <c r="AG280" s="1300"/>
      <c r="AH280" s="1300"/>
      <c r="AI280" s="1300"/>
      <c r="AJ280" s="1300"/>
      <c r="AK280" s="1300"/>
      <c r="AL280" s="1300"/>
      <c r="AM280" s="1300"/>
      <c r="AN280" s="1300"/>
      <c r="AO280" s="1300"/>
      <c r="AP280" s="1300"/>
      <c r="AQ280" s="1300"/>
      <c r="AR280" s="1300"/>
      <c r="AS280" s="167" t="s">
        <v>719</v>
      </c>
    </row>
    <row r="281" spans="1:45" s="37" customFormat="1" ht="25.7" hidden="1" customHeight="1">
      <c r="A281" s="400"/>
      <c r="B281" s="410"/>
      <c r="C281" s="1300" t="s">
        <v>328</v>
      </c>
      <c r="D281" s="1300" t="s">
        <v>14692</v>
      </c>
      <c r="E281" s="1300" t="s">
        <v>14694</v>
      </c>
      <c r="F281" s="1300" t="s">
        <v>328</v>
      </c>
      <c r="G281" s="1300">
        <v>7936</v>
      </c>
      <c r="H281" s="1300"/>
      <c r="I281" s="1300">
        <v>1200</v>
      </c>
      <c r="J281" s="1300"/>
      <c r="K281" s="1300"/>
      <c r="L281" s="1300"/>
      <c r="M281" s="1300"/>
      <c r="N281" s="1300"/>
      <c r="O281" s="1300"/>
      <c r="P281" s="332"/>
      <c r="Q281" s="332"/>
      <c r="R281" s="332"/>
      <c r="S281" s="411"/>
      <c r="T281" s="411">
        <v>2007</v>
      </c>
      <c r="U281" s="332"/>
      <c r="V281" s="332"/>
      <c r="W281" s="332"/>
      <c r="X281" s="332"/>
      <c r="Y281" s="332"/>
      <c r="Z281" s="159"/>
      <c r="AA281" s="1300"/>
      <c r="AB281" s="1300"/>
      <c r="AC281" s="1300"/>
      <c r="AD281" s="1300"/>
      <c r="AE281" s="1300"/>
      <c r="AF281" s="1300"/>
      <c r="AG281" s="1300"/>
      <c r="AH281" s="1300"/>
      <c r="AI281" s="1300"/>
      <c r="AJ281" s="1300"/>
      <c r="AK281" s="1300"/>
      <c r="AL281" s="1300"/>
      <c r="AM281" s="1300"/>
      <c r="AN281" s="1300"/>
      <c r="AO281" s="1300"/>
      <c r="AP281" s="1300"/>
      <c r="AQ281" s="1300"/>
      <c r="AR281" s="1300"/>
      <c r="AS281" s="167" t="s">
        <v>719</v>
      </c>
    </row>
    <row r="282" spans="1:45" s="37" customFormat="1" ht="25.7" hidden="1" customHeight="1">
      <c r="A282" s="400"/>
      <c r="B282" s="410"/>
      <c r="C282" s="1300" t="s">
        <v>328</v>
      </c>
      <c r="D282" s="1300" t="s">
        <v>14695</v>
      </c>
      <c r="E282" s="1300" t="s">
        <v>14696</v>
      </c>
      <c r="F282" s="1300" t="s">
        <v>328</v>
      </c>
      <c r="G282" s="1300">
        <v>4250</v>
      </c>
      <c r="H282" s="1300"/>
      <c r="I282" s="1300">
        <v>2190</v>
      </c>
      <c r="J282" s="1300"/>
      <c r="K282" s="1300"/>
      <c r="L282" s="1300"/>
      <c r="M282" s="1300"/>
      <c r="N282" s="1300"/>
      <c r="O282" s="1300"/>
      <c r="P282" s="332"/>
      <c r="Q282" s="332"/>
      <c r="R282" s="332"/>
      <c r="S282" s="411"/>
      <c r="T282" s="411">
        <v>2011</v>
      </c>
      <c r="U282" s="332"/>
      <c r="V282" s="332"/>
      <c r="W282" s="332"/>
      <c r="X282" s="332"/>
      <c r="Y282" s="332"/>
      <c r="Z282" s="159"/>
      <c r="AA282" s="1300"/>
      <c r="AB282" s="1300"/>
      <c r="AC282" s="1300"/>
      <c r="AD282" s="1300"/>
      <c r="AE282" s="1300"/>
      <c r="AF282" s="1300"/>
      <c r="AG282" s="1300"/>
      <c r="AH282" s="1300"/>
      <c r="AI282" s="1300"/>
      <c r="AJ282" s="1300"/>
      <c r="AK282" s="1300"/>
      <c r="AL282" s="1300"/>
      <c r="AM282" s="1300"/>
      <c r="AN282" s="1300"/>
      <c r="AO282" s="1300"/>
      <c r="AP282" s="1300"/>
      <c r="AQ282" s="1300"/>
      <c r="AR282" s="1300"/>
      <c r="AS282" s="167" t="s">
        <v>719</v>
      </c>
    </row>
    <row r="283" spans="1:45" s="37" customFormat="1" ht="25.7" hidden="1" customHeight="1">
      <c r="A283" s="400"/>
      <c r="B283" s="410"/>
      <c r="C283" s="1300" t="s">
        <v>328</v>
      </c>
      <c r="D283" s="1300" t="s">
        <v>14697</v>
      </c>
      <c r="E283" s="1300" t="s">
        <v>14698</v>
      </c>
      <c r="F283" s="1300" t="s">
        <v>328</v>
      </c>
      <c r="G283" s="1300" t="s">
        <v>14699</v>
      </c>
      <c r="H283" s="1300"/>
      <c r="I283" s="1300" t="s">
        <v>14699</v>
      </c>
      <c r="J283" s="1300"/>
      <c r="K283" s="1300"/>
      <c r="L283" s="1300"/>
      <c r="M283" s="1300"/>
      <c r="N283" s="1300"/>
      <c r="O283" s="1300"/>
      <c r="P283" s="332"/>
      <c r="Q283" s="332"/>
      <c r="R283" s="332"/>
      <c r="S283" s="411"/>
      <c r="T283" s="411" t="s">
        <v>14699</v>
      </c>
      <c r="U283" s="332"/>
      <c r="V283" s="332"/>
      <c r="W283" s="332"/>
      <c r="X283" s="332"/>
      <c r="Y283" s="332"/>
      <c r="Z283" s="159"/>
      <c r="AA283" s="1300"/>
      <c r="AB283" s="1300"/>
      <c r="AC283" s="1300"/>
      <c r="AD283" s="1300"/>
      <c r="AE283" s="1300"/>
      <c r="AF283" s="1300"/>
      <c r="AG283" s="1300"/>
      <c r="AH283" s="1300"/>
      <c r="AI283" s="1300"/>
      <c r="AJ283" s="1300"/>
      <c r="AK283" s="1300"/>
      <c r="AL283" s="1300"/>
      <c r="AM283" s="1300"/>
      <c r="AN283" s="1300"/>
      <c r="AO283" s="1300"/>
      <c r="AP283" s="1300"/>
      <c r="AQ283" s="1300"/>
      <c r="AR283" s="1300"/>
      <c r="AS283" s="167" t="s">
        <v>1552</v>
      </c>
    </row>
    <row r="284" spans="1:45" s="37" customFormat="1" ht="25.7" hidden="1" customHeight="1">
      <c r="A284" s="400"/>
      <c r="B284" s="410"/>
      <c r="C284" s="1300" t="s">
        <v>328</v>
      </c>
      <c r="D284" s="1300" t="s">
        <v>14164</v>
      </c>
      <c r="E284" s="1300" t="s">
        <v>14700</v>
      </c>
      <c r="F284" s="1300" t="s">
        <v>328</v>
      </c>
      <c r="G284" s="1300">
        <v>3574</v>
      </c>
      <c r="H284" s="1300"/>
      <c r="I284" s="1300"/>
      <c r="J284" s="1300"/>
      <c r="K284" s="1300"/>
      <c r="L284" s="1300"/>
      <c r="M284" s="1300"/>
      <c r="N284" s="1300"/>
      <c r="O284" s="1300"/>
      <c r="P284" s="332"/>
      <c r="Q284" s="332"/>
      <c r="R284" s="332"/>
      <c r="S284" s="411"/>
      <c r="T284" s="411">
        <v>2016</v>
      </c>
      <c r="U284" s="332"/>
      <c r="V284" s="332"/>
      <c r="W284" s="332"/>
      <c r="X284" s="332"/>
      <c r="Y284" s="332"/>
      <c r="Z284" s="159"/>
      <c r="AA284" s="1300"/>
      <c r="AB284" s="1300"/>
      <c r="AC284" s="1300"/>
      <c r="AD284" s="1300"/>
      <c r="AE284" s="1300"/>
      <c r="AF284" s="1300"/>
      <c r="AG284" s="1300"/>
      <c r="AH284" s="1300"/>
      <c r="AI284" s="1300"/>
      <c r="AJ284" s="1300"/>
      <c r="AK284" s="1300"/>
      <c r="AL284" s="1300"/>
      <c r="AM284" s="1300"/>
      <c r="AN284" s="1300"/>
      <c r="AO284" s="1300"/>
      <c r="AP284" s="1300"/>
      <c r="AQ284" s="1300"/>
      <c r="AR284" s="1300"/>
      <c r="AS284" s="167" t="s">
        <v>1552</v>
      </c>
    </row>
    <row r="285" spans="1:45" s="37" customFormat="1" ht="25.7" hidden="1" customHeight="1">
      <c r="A285" s="400"/>
      <c r="B285" s="410"/>
      <c r="C285" s="1300" t="s">
        <v>328</v>
      </c>
      <c r="D285" s="1300" t="s">
        <v>13990</v>
      </c>
      <c r="E285" s="1300" t="s">
        <v>14701</v>
      </c>
      <c r="F285" s="1300" t="s">
        <v>328</v>
      </c>
      <c r="G285" s="1300">
        <v>5002</v>
      </c>
      <c r="H285" s="1300"/>
      <c r="I285" s="1300"/>
      <c r="J285" s="1300"/>
      <c r="K285" s="1300"/>
      <c r="L285" s="1300"/>
      <c r="M285" s="1300"/>
      <c r="N285" s="1300"/>
      <c r="O285" s="1300"/>
      <c r="P285" s="332"/>
      <c r="Q285" s="332"/>
      <c r="R285" s="332"/>
      <c r="S285" s="411"/>
      <c r="T285" s="411"/>
      <c r="U285" s="332"/>
      <c r="V285" s="332"/>
      <c r="W285" s="332"/>
      <c r="X285" s="332"/>
      <c r="Y285" s="332"/>
      <c r="Z285" s="159"/>
      <c r="AA285" s="1300"/>
      <c r="AB285" s="1300"/>
      <c r="AC285" s="1300"/>
      <c r="AD285" s="1300"/>
      <c r="AE285" s="1300"/>
      <c r="AF285" s="1300"/>
      <c r="AG285" s="1300"/>
      <c r="AH285" s="1300"/>
      <c r="AI285" s="1300"/>
      <c r="AJ285" s="1300"/>
      <c r="AK285" s="1300"/>
      <c r="AL285" s="1300"/>
      <c r="AM285" s="1300"/>
      <c r="AN285" s="1300"/>
      <c r="AO285" s="1300"/>
      <c r="AP285" s="1300"/>
      <c r="AQ285" s="1300"/>
      <c r="AR285" s="1300"/>
      <c r="AS285" s="167" t="s">
        <v>1552</v>
      </c>
    </row>
    <row r="286" spans="1:45" s="37" customFormat="1" ht="25.7" hidden="1" customHeight="1">
      <c r="A286" s="400"/>
      <c r="B286" s="410"/>
      <c r="C286" s="1300" t="s">
        <v>328</v>
      </c>
      <c r="D286" s="1300" t="s">
        <v>13995</v>
      </c>
      <c r="E286" s="1300" t="s">
        <v>14702</v>
      </c>
      <c r="F286" s="1300" t="s">
        <v>328</v>
      </c>
      <c r="G286" s="1300">
        <v>4600</v>
      </c>
      <c r="H286" s="1300"/>
      <c r="I286" s="1300"/>
      <c r="J286" s="1300"/>
      <c r="K286" s="1300"/>
      <c r="L286" s="1300"/>
      <c r="M286" s="1300"/>
      <c r="N286" s="1300"/>
      <c r="O286" s="1300"/>
      <c r="P286" s="332"/>
      <c r="Q286" s="332"/>
      <c r="R286" s="332"/>
      <c r="S286" s="411"/>
      <c r="T286" s="411">
        <v>2009</v>
      </c>
      <c r="U286" s="332"/>
      <c r="V286" s="332"/>
      <c r="W286" s="332"/>
      <c r="X286" s="332"/>
      <c r="Y286" s="332"/>
      <c r="Z286" s="159"/>
      <c r="AA286" s="1300"/>
      <c r="AB286" s="1300"/>
      <c r="AC286" s="1300"/>
      <c r="AD286" s="1300"/>
      <c r="AE286" s="1300"/>
      <c r="AF286" s="1300"/>
      <c r="AG286" s="1300"/>
      <c r="AH286" s="1300"/>
      <c r="AI286" s="1300"/>
      <c r="AJ286" s="1300"/>
      <c r="AK286" s="1300"/>
      <c r="AL286" s="1300"/>
      <c r="AM286" s="1300"/>
      <c r="AN286" s="1300"/>
      <c r="AO286" s="1300"/>
      <c r="AP286" s="1300"/>
      <c r="AQ286" s="1300"/>
      <c r="AR286" s="1300"/>
      <c r="AS286" s="167" t="s">
        <v>719</v>
      </c>
    </row>
    <row r="287" spans="1:45" s="37" customFormat="1" ht="25.7" hidden="1" customHeight="1">
      <c r="A287" s="400"/>
      <c r="B287" s="410"/>
      <c r="C287" s="1300" t="s">
        <v>328</v>
      </c>
      <c r="D287" s="1300" t="s">
        <v>13681</v>
      </c>
      <c r="E287" s="1300" t="s">
        <v>14703</v>
      </c>
      <c r="F287" s="1300" t="s">
        <v>328</v>
      </c>
      <c r="G287" s="1300">
        <v>2527</v>
      </c>
      <c r="H287" s="1300"/>
      <c r="I287" s="1300"/>
      <c r="J287" s="1300"/>
      <c r="K287" s="1300"/>
      <c r="L287" s="1300"/>
      <c r="M287" s="1300"/>
      <c r="N287" s="1300"/>
      <c r="O287" s="1300"/>
      <c r="P287" s="332"/>
      <c r="Q287" s="332"/>
      <c r="R287" s="332"/>
      <c r="S287" s="411"/>
      <c r="T287" s="411">
        <v>2007</v>
      </c>
      <c r="U287" s="332"/>
      <c r="V287" s="332"/>
      <c r="W287" s="332"/>
      <c r="X287" s="332"/>
      <c r="Y287" s="332"/>
      <c r="Z287" s="159"/>
      <c r="AA287" s="1300"/>
      <c r="AB287" s="1300"/>
      <c r="AC287" s="1300"/>
      <c r="AD287" s="1300"/>
      <c r="AE287" s="1300"/>
      <c r="AF287" s="1300"/>
      <c r="AG287" s="1300"/>
      <c r="AH287" s="1300"/>
      <c r="AI287" s="1300"/>
      <c r="AJ287" s="1300"/>
      <c r="AK287" s="1300"/>
      <c r="AL287" s="1300"/>
      <c r="AM287" s="1300"/>
      <c r="AN287" s="1300"/>
      <c r="AO287" s="1300"/>
      <c r="AP287" s="1300"/>
      <c r="AQ287" s="1300"/>
      <c r="AR287" s="1300"/>
      <c r="AS287" s="167" t="s">
        <v>2121</v>
      </c>
    </row>
    <row r="288" spans="1:45" s="37" customFormat="1" ht="25.7" hidden="1" customHeight="1">
      <c r="A288" s="400"/>
      <c r="B288" s="410"/>
      <c r="C288" s="1300" t="s">
        <v>328</v>
      </c>
      <c r="D288" s="1300" t="s">
        <v>14704</v>
      </c>
      <c r="E288" s="1300" t="s">
        <v>14705</v>
      </c>
      <c r="F288" s="1300" t="s">
        <v>328</v>
      </c>
      <c r="G288" s="1300"/>
      <c r="H288" s="1300"/>
      <c r="I288" s="1300"/>
      <c r="J288" s="1300"/>
      <c r="K288" s="1300"/>
      <c r="L288" s="1300"/>
      <c r="M288" s="1300"/>
      <c r="N288" s="1300"/>
      <c r="O288" s="1300"/>
      <c r="P288" s="332"/>
      <c r="Q288" s="332"/>
      <c r="R288" s="332"/>
      <c r="S288" s="411"/>
      <c r="T288" s="411">
        <v>2008</v>
      </c>
      <c r="U288" s="332"/>
      <c r="V288" s="332"/>
      <c r="W288" s="332"/>
      <c r="X288" s="332"/>
      <c r="Y288" s="332"/>
      <c r="Z288" s="159"/>
      <c r="AA288" s="1300"/>
      <c r="AB288" s="1300"/>
      <c r="AC288" s="1300"/>
      <c r="AD288" s="1300"/>
      <c r="AE288" s="1300"/>
      <c r="AF288" s="1300"/>
      <c r="AG288" s="1300"/>
      <c r="AH288" s="1300"/>
      <c r="AI288" s="1300"/>
      <c r="AJ288" s="1300"/>
      <c r="AK288" s="1300"/>
      <c r="AL288" s="1300"/>
      <c r="AM288" s="1300"/>
      <c r="AN288" s="1300"/>
      <c r="AO288" s="1300"/>
      <c r="AP288" s="1300"/>
      <c r="AQ288" s="1300"/>
      <c r="AR288" s="1300"/>
      <c r="AS288" s="167" t="s">
        <v>1552</v>
      </c>
    </row>
    <row r="289" spans="1:45" s="37" customFormat="1" ht="25.7" hidden="1" customHeight="1">
      <c r="A289" s="400"/>
      <c r="B289" s="410"/>
      <c r="C289" s="1300" t="s">
        <v>328</v>
      </c>
      <c r="D289" s="1300" t="s">
        <v>13880</v>
      </c>
      <c r="E289" s="1300" t="s">
        <v>14706</v>
      </c>
      <c r="F289" s="1300" t="s">
        <v>328</v>
      </c>
      <c r="G289" s="1300">
        <v>19000</v>
      </c>
      <c r="H289" s="1300"/>
      <c r="I289" s="1300">
        <v>12000</v>
      </c>
      <c r="J289" s="1300"/>
      <c r="K289" s="1300"/>
      <c r="L289" s="1300"/>
      <c r="M289" s="1300"/>
      <c r="N289" s="1300"/>
      <c r="O289" s="1300">
        <v>0</v>
      </c>
      <c r="P289" s="332"/>
      <c r="Q289" s="332"/>
      <c r="R289" s="332"/>
      <c r="S289" s="411"/>
      <c r="T289" s="411">
        <v>2006</v>
      </c>
      <c r="U289" s="332"/>
      <c r="V289" s="332"/>
      <c r="W289" s="332"/>
      <c r="X289" s="332"/>
      <c r="Y289" s="332"/>
      <c r="Z289" s="159"/>
      <c r="AA289" s="1300"/>
      <c r="AB289" s="1300"/>
      <c r="AC289" s="1300"/>
      <c r="AD289" s="1300"/>
      <c r="AE289" s="1300"/>
      <c r="AF289" s="1300"/>
      <c r="AG289" s="1300"/>
      <c r="AH289" s="1300"/>
      <c r="AI289" s="1300"/>
      <c r="AJ289" s="1300"/>
      <c r="AK289" s="1300"/>
      <c r="AL289" s="1300"/>
      <c r="AM289" s="1300"/>
      <c r="AN289" s="1300"/>
      <c r="AO289" s="1300"/>
      <c r="AP289" s="1300"/>
      <c r="AQ289" s="1300"/>
      <c r="AR289" s="1300"/>
      <c r="AS289" s="167" t="s">
        <v>1552</v>
      </c>
    </row>
    <row r="290" spans="1:45" s="37" customFormat="1" ht="25.7" hidden="1" customHeight="1">
      <c r="A290" s="400"/>
      <c r="B290" s="410"/>
      <c r="C290" s="1300" t="s">
        <v>328</v>
      </c>
      <c r="D290" s="1300" t="s">
        <v>13681</v>
      </c>
      <c r="E290" s="1300" t="s">
        <v>14707</v>
      </c>
      <c r="F290" s="1300" t="s">
        <v>328</v>
      </c>
      <c r="G290" s="1300">
        <v>244978</v>
      </c>
      <c r="H290" s="1300"/>
      <c r="I290" s="1300"/>
      <c r="J290" s="1300"/>
      <c r="K290" s="1300"/>
      <c r="L290" s="1300"/>
      <c r="M290" s="1300"/>
      <c r="N290" s="1300"/>
      <c r="O290" s="1300"/>
      <c r="P290" s="332"/>
      <c r="Q290" s="332"/>
      <c r="R290" s="332"/>
      <c r="S290" s="411"/>
      <c r="T290" s="411">
        <v>2007</v>
      </c>
      <c r="U290" s="332"/>
      <c r="V290" s="332"/>
      <c r="W290" s="332"/>
      <c r="X290" s="332"/>
      <c r="Y290" s="332"/>
      <c r="Z290" s="159"/>
      <c r="AA290" s="1300"/>
      <c r="AB290" s="1300"/>
      <c r="AC290" s="1300"/>
      <c r="AD290" s="1300"/>
      <c r="AE290" s="1300"/>
      <c r="AF290" s="1300"/>
      <c r="AG290" s="1300"/>
      <c r="AH290" s="1300"/>
      <c r="AI290" s="1300"/>
      <c r="AJ290" s="1300"/>
      <c r="AK290" s="1300"/>
      <c r="AL290" s="1300"/>
      <c r="AM290" s="1300"/>
      <c r="AN290" s="1300"/>
      <c r="AO290" s="1300"/>
      <c r="AP290" s="1300"/>
      <c r="AQ290" s="1300"/>
      <c r="AR290" s="1300"/>
      <c r="AS290" s="167" t="s">
        <v>1552</v>
      </c>
    </row>
    <row r="291" spans="1:45" s="37" customFormat="1" ht="25.7" hidden="1" customHeight="1">
      <c r="A291" s="400"/>
      <c r="B291" s="410"/>
      <c r="C291" s="1300" t="s">
        <v>328</v>
      </c>
      <c r="D291" s="1300" t="s">
        <v>14708</v>
      </c>
      <c r="E291" s="1300" t="s">
        <v>14709</v>
      </c>
      <c r="F291" s="1300" t="s">
        <v>328</v>
      </c>
      <c r="G291" s="1300">
        <v>992</v>
      </c>
      <c r="H291" s="1300"/>
      <c r="I291" s="1300"/>
      <c r="J291" s="1300"/>
      <c r="K291" s="1300"/>
      <c r="L291" s="1300"/>
      <c r="M291" s="1300"/>
      <c r="N291" s="1300"/>
      <c r="O291" s="1300"/>
      <c r="P291" s="332"/>
      <c r="Q291" s="332"/>
      <c r="R291" s="332"/>
      <c r="S291" s="411"/>
      <c r="T291" s="411">
        <v>2003</v>
      </c>
      <c r="U291" s="332"/>
      <c r="V291" s="332"/>
      <c r="W291" s="332"/>
      <c r="X291" s="332"/>
      <c r="Y291" s="332"/>
      <c r="Z291" s="159"/>
      <c r="AA291" s="1300"/>
      <c r="AB291" s="1300"/>
      <c r="AC291" s="1300"/>
      <c r="AD291" s="1300"/>
      <c r="AE291" s="1300"/>
      <c r="AF291" s="1300"/>
      <c r="AG291" s="1300"/>
      <c r="AH291" s="1300"/>
      <c r="AI291" s="1300"/>
      <c r="AJ291" s="1300"/>
      <c r="AK291" s="1300"/>
      <c r="AL291" s="1300"/>
      <c r="AM291" s="1300"/>
      <c r="AN291" s="1300"/>
      <c r="AO291" s="1300"/>
      <c r="AP291" s="1300"/>
      <c r="AQ291" s="1300"/>
      <c r="AR291" s="1300"/>
      <c r="AS291" s="167" t="s">
        <v>1448</v>
      </c>
    </row>
    <row r="292" spans="1:45" s="37" customFormat="1" ht="25.7" hidden="1" customHeight="1">
      <c r="A292" s="400"/>
      <c r="B292" s="410"/>
      <c r="C292" s="1300" t="s">
        <v>328</v>
      </c>
      <c r="D292" s="1300" t="s">
        <v>13993</v>
      </c>
      <c r="E292" s="1300" t="s">
        <v>14710</v>
      </c>
      <c r="F292" s="1300" t="s">
        <v>328</v>
      </c>
      <c r="G292" s="1300">
        <v>13044</v>
      </c>
      <c r="H292" s="1300"/>
      <c r="I292" s="1300"/>
      <c r="J292" s="1300"/>
      <c r="K292" s="1300"/>
      <c r="L292" s="1300"/>
      <c r="M292" s="1300"/>
      <c r="N292" s="1300"/>
      <c r="O292" s="1300"/>
      <c r="P292" s="332"/>
      <c r="Q292" s="332"/>
      <c r="R292" s="332"/>
      <c r="S292" s="411"/>
      <c r="T292" s="411">
        <v>2018</v>
      </c>
      <c r="U292" s="332"/>
      <c r="V292" s="332"/>
      <c r="W292" s="332"/>
      <c r="X292" s="332"/>
      <c r="Y292" s="332"/>
      <c r="Z292" s="159"/>
      <c r="AA292" s="1300"/>
      <c r="AB292" s="1300"/>
      <c r="AC292" s="1300"/>
      <c r="AD292" s="1300"/>
      <c r="AE292" s="1300"/>
      <c r="AF292" s="1300"/>
      <c r="AG292" s="1300"/>
      <c r="AH292" s="1300"/>
      <c r="AI292" s="1300"/>
      <c r="AJ292" s="1300"/>
      <c r="AK292" s="1300"/>
      <c r="AL292" s="1300"/>
      <c r="AM292" s="1300"/>
      <c r="AN292" s="1300"/>
      <c r="AO292" s="1300"/>
      <c r="AP292" s="1300"/>
      <c r="AQ292" s="1300"/>
      <c r="AR292" s="1300"/>
      <c r="AS292" s="167" t="s">
        <v>1552</v>
      </c>
    </row>
    <row r="293" spans="1:45" s="37" customFormat="1" ht="25.7" hidden="1" customHeight="1">
      <c r="A293" s="400"/>
      <c r="B293" s="410"/>
      <c r="C293" s="1300" t="s">
        <v>328</v>
      </c>
      <c r="D293" s="1300" t="s">
        <v>14711</v>
      </c>
      <c r="E293" s="1300" t="s">
        <v>14712</v>
      </c>
      <c r="F293" s="1300" t="s">
        <v>328</v>
      </c>
      <c r="G293" s="1300">
        <v>32434</v>
      </c>
      <c r="H293" s="1300"/>
      <c r="I293" s="1300"/>
      <c r="J293" s="1300"/>
      <c r="K293" s="1300"/>
      <c r="L293" s="1300"/>
      <c r="M293" s="1300"/>
      <c r="N293" s="1300"/>
      <c r="O293" s="1300"/>
      <c r="P293" s="332"/>
      <c r="Q293" s="332"/>
      <c r="R293" s="332"/>
      <c r="S293" s="411"/>
      <c r="T293" s="411">
        <v>1996</v>
      </c>
      <c r="U293" s="332"/>
      <c r="V293" s="332"/>
      <c r="W293" s="332"/>
      <c r="X293" s="332"/>
      <c r="Y293" s="332"/>
      <c r="Z293" s="159"/>
      <c r="AA293" s="1300"/>
      <c r="AB293" s="1300"/>
      <c r="AC293" s="1300"/>
      <c r="AD293" s="1300"/>
      <c r="AE293" s="1300"/>
      <c r="AF293" s="1300"/>
      <c r="AG293" s="1300"/>
      <c r="AH293" s="1300"/>
      <c r="AI293" s="1300"/>
      <c r="AJ293" s="1300"/>
      <c r="AK293" s="1300"/>
      <c r="AL293" s="1300"/>
      <c r="AM293" s="1300"/>
      <c r="AN293" s="1300"/>
      <c r="AO293" s="1300"/>
      <c r="AP293" s="1300"/>
      <c r="AQ293" s="1300"/>
      <c r="AR293" s="1300"/>
      <c r="AS293" s="167" t="s">
        <v>719</v>
      </c>
    </row>
    <row r="294" spans="1:45" s="37" customFormat="1" ht="25.7" hidden="1" customHeight="1">
      <c r="A294" s="400"/>
      <c r="B294" s="410"/>
      <c r="C294" s="1300" t="s">
        <v>328</v>
      </c>
      <c r="D294" s="1300" t="s">
        <v>14713</v>
      </c>
      <c r="E294" s="1300" t="s">
        <v>14714</v>
      </c>
      <c r="F294" s="1300" t="s">
        <v>328</v>
      </c>
      <c r="G294" s="1300">
        <v>34848</v>
      </c>
      <c r="H294" s="1300"/>
      <c r="I294" s="1300"/>
      <c r="J294" s="1300"/>
      <c r="K294" s="1300"/>
      <c r="L294" s="1300"/>
      <c r="M294" s="1300"/>
      <c r="N294" s="1300"/>
      <c r="O294" s="1300"/>
      <c r="P294" s="332"/>
      <c r="Q294" s="332"/>
      <c r="R294" s="332"/>
      <c r="S294" s="411"/>
      <c r="T294" s="411">
        <v>2014</v>
      </c>
      <c r="U294" s="332"/>
      <c r="V294" s="332"/>
      <c r="W294" s="332"/>
      <c r="X294" s="332"/>
      <c r="Y294" s="332"/>
      <c r="Z294" s="159"/>
      <c r="AA294" s="1300"/>
      <c r="AB294" s="1300"/>
      <c r="AC294" s="1300"/>
      <c r="AD294" s="1300"/>
      <c r="AE294" s="1300"/>
      <c r="AF294" s="1300"/>
      <c r="AG294" s="1300"/>
      <c r="AH294" s="1300"/>
      <c r="AI294" s="1300"/>
      <c r="AJ294" s="1300"/>
      <c r="AK294" s="1300"/>
      <c r="AL294" s="1300"/>
      <c r="AM294" s="1300"/>
      <c r="AN294" s="1300"/>
      <c r="AO294" s="1300"/>
      <c r="AP294" s="1300"/>
      <c r="AQ294" s="1300"/>
      <c r="AR294" s="1300"/>
      <c r="AS294" s="167" t="s">
        <v>14715</v>
      </c>
    </row>
    <row r="295" spans="1:45" s="37" customFormat="1" ht="25.7" hidden="1" customHeight="1">
      <c r="A295" s="400"/>
      <c r="B295" s="410"/>
      <c r="C295" s="1300" t="s">
        <v>3363</v>
      </c>
      <c r="D295" s="1300"/>
      <c r="E295" s="1300" t="s">
        <v>11079</v>
      </c>
      <c r="F295" s="1300" t="s">
        <v>14716</v>
      </c>
      <c r="G295" s="1300">
        <v>58954</v>
      </c>
      <c r="H295" s="1300"/>
      <c r="I295" s="1300"/>
      <c r="J295" s="1300">
        <v>36</v>
      </c>
      <c r="K295" s="1300">
        <v>54</v>
      </c>
      <c r="L295" s="1300"/>
      <c r="M295" s="1300"/>
      <c r="N295" s="1300">
        <v>1944</v>
      </c>
      <c r="O295" s="1300"/>
      <c r="P295" s="332"/>
      <c r="Q295" s="332"/>
      <c r="R295" s="332"/>
      <c r="S295" s="411">
        <v>2017</v>
      </c>
      <c r="T295" s="411"/>
      <c r="U295" s="332"/>
      <c r="V295" s="332"/>
      <c r="W295" s="332"/>
      <c r="X295" s="332"/>
      <c r="Y295" s="332"/>
      <c r="Z295" s="159"/>
      <c r="AA295" s="1300"/>
      <c r="AB295" s="1300"/>
      <c r="AC295" s="1300"/>
      <c r="AD295" s="1300"/>
      <c r="AE295" s="1300"/>
      <c r="AF295" s="1300"/>
      <c r="AG295" s="1300"/>
      <c r="AH295" s="1300"/>
      <c r="AI295" s="1300"/>
      <c r="AJ295" s="1300"/>
      <c r="AK295" s="1300"/>
      <c r="AL295" s="1300"/>
      <c r="AM295" s="1300"/>
      <c r="AN295" s="1300"/>
      <c r="AO295" s="1300"/>
      <c r="AP295" s="1300"/>
      <c r="AQ295" s="1300"/>
      <c r="AR295" s="1300"/>
      <c r="AS295" s="167"/>
    </row>
    <row r="296" spans="1:45" s="37" customFormat="1" ht="25.7" hidden="1" customHeight="1">
      <c r="A296" s="400"/>
      <c r="B296" s="410"/>
      <c r="C296" s="1300" t="s">
        <v>3363</v>
      </c>
      <c r="D296" s="1300"/>
      <c r="E296" s="1300" t="s">
        <v>11080</v>
      </c>
      <c r="F296" s="1300" t="s">
        <v>14716</v>
      </c>
      <c r="G296" s="1300">
        <v>58954</v>
      </c>
      <c r="H296" s="1300"/>
      <c r="I296" s="1300"/>
      <c r="J296" s="1300">
        <v>45</v>
      </c>
      <c r="K296" s="1300">
        <v>50</v>
      </c>
      <c r="L296" s="1300"/>
      <c r="M296" s="1300"/>
      <c r="N296" s="1300">
        <v>2250</v>
      </c>
      <c r="O296" s="1300"/>
      <c r="P296" s="332"/>
      <c r="Q296" s="332"/>
      <c r="R296" s="332"/>
      <c r="S296" s="411">
        <v>2017</v>
      </c>
      <c r="T296" s="411"/>
      <c r="U296" s="332"/>
      <c r="V296" s="332"/>
      <c r="W296" s="332"/>
      <c r="X296" s="332"/>
      <c r="Y296" s="332"/>
      <c r="Z296" s="159"/>
      <c r="AA296" s="1300"/>
      <c r="AB296" s="1300"/>
      <c r="AC296" s="1300"/>
      <c r="AD296" s="1300"/>
      <c r="AE296" s="1300"/>
      <c r="AF296" s="1300"/>
      <c r="AG296" s="1300"/>
      <c r="AH296" s="1300"/>
      <c r="AI296" s="1300"/>
      <c r="AJ296" s="1300"/>
      <c r="AK296" s="1300"/>
      <c r="AL296" s="1300"/>
      <c r="AM296" s="1300"/>
      <c r="AN296" s="1300"/>
      <c r="AO296" s="1300"/>
      <c r="AP296" s="1300"/>
      <c r="AQ296" s="1300"/>
      <c r="AR296" s="1300"/>
      <c r="AS296" s="167"/>
    </row>
    <row r="297" spans="1:45" s="37" customFormat="1" ht="25.7" hidden="1" customHeight="1">
      <c r="A297" s="400"/>
      <c r="B297" s="410"/>
      <c r="C297" s="1300" t="s">
        <v>3363</v>
      </c>
      <c r="D297" s="1300"/>
      <c r="E297" s="1300" t="s">
        <v>12517</v>
      </c>
      <c r="F297" s="1300" t="s">
        <v>14716</v>
      </c>
      <c r="G297" s="1300"/>
      <c r="H297" s="1300"/>
      <c r="I297" s="1300"/>
      <c r="J297" s="1300"/>
      <c r="K297" s="1300"/>
      <c r="L297" s="1300"/>
      <c r="M297" s="1300"/>
      <c r="N297" s="1300">
        <v>1600</v>
      </c>
      <c r="O297" s="1300"/>
      <c r="P297" s="332"/>
      <c r="Q297" s="332"/>
      <c r="R297" s="332"/>
      <c r="S297" s="411">
        <v>2018</v>
      </c>
      <c r="T297" s="411"/>
      <c r="U297" s="332"/>
      <c r="V297" s="332"/>
      <c r="W297" s="332"/>
      <c r="X297" s="332"/>
      <c r="Y297" s="332"/>
      <c r="Z297" s="159"/>
      <c r="AA297" s="1300"/>
      <c r="AB297" s="1300"/>
      <c r="AC297" s="1300"/>
      <c r="AD297" s="1300"/>
      <c r="AE297" s="1300"/>
      <c r="AF297" s="1300"/>
      <c r="AG297" s="1300"/>
      <c r="AH297" s="1300"/>
      <c r="AI297" s="1300"/>
      <c r="AJ297" s="1300"/>
      <c r="AK297" s="1300"/>
      <c r="AL297" s="1300"/>
      <c r="AM297" s="1300"/>
      <c r="AN297" s="1300"/>
      <c r="AO297" s="1300"/>
      <c r="AP297" s="1300"/>
      <c r="AQ297" s="1300"/>
      <c r="AR297" s="1300"/>
      <c r="AS297" s="167"/>
    </row>
    <row r="298" spans="1:45" s="37" customFormat="1" ht="25.7" hidden="1" customHeight="1">
      <c r="A298" s="400"/>
      <c r="B298" s="410"/>
      <c r="C298" s="1300" t="s">
        <v>3363</v>
      </c>
      <c r="D298" s="1300"/>
      <c r="E298" s="1300" t="s">
        <v>12518</v>
      </c>
      <c r="F298" s="1300" t="s">
        <v>14716</v>
      </c>
      <c r="G298" s="1300"/>
      <c r="H298" s="1300"/>
      <c r="I298" s="1300"/>
      <c r="J298" s="1300"/>
      <c r="K298" s="1300"/>
      <c r="L298" s="1300"/>
      <c r="M298" s="1300"/>
      <c r="N298" s="1300">
        <v>195</v>
      </c>
      <c r="O298" s="1300"/>
      <c r="P298" s="332"/>
      <c r="Q298" s="332"/>
      <c r="R298" s="332"/>
      <c r="S298" s="411">
        <v>2018</v>
      </c>
      <c r="T298" s="411"/>
      <c r="U298" s="332"/>
      <c r="V298" s="332"/>
      <c r="W298" s="332"/>
      <c r="X298" s="332"/>
      <c r="Y298" s="332"/>
      <c r="Z298" s="159"/>
      <c r="AA298" s="1300"/>
      <c r="AB298" s="1300"/>
      <c r="AC298" s="1300"/>
      <c r="AD298" s="1300"/>
      <c r="AE298" s="1300"/>
      <c r="AF298" s="1300"/>
      <c r="AG298" s="1300"/>
      <c r="AH298" s="1300"/>
      <c r="AI298" s="1300"/>
      <c r="AJ298" s="1300"/>
      <c r="AK298" s="1300"/>
      <c r="AL298" s="1300"/>
      <c r="AM298" s="1300"/>
      <c r="AN298" s="1300"/>
      <c r="AO298" s="1300"/>
      <c r="AP298" s="1300"/>
      <c r="AQ298" s="1300"/>
      <c r="AR298" s="1300"/>
      <c r="AS298" s="167"/>
    </row>
    <row r="299" spans="1:45" s="37" customFormat="1" ht="25.7" hidden="1" customHeight="1">
      <c r="A299" s="400"/>
      <c r="B299" s="410"/>
      <c r="C299" s="1300" t="s">
        <v>16372</v>
      </c>
      <c r="D299" s="1300"/>
      <c r="E299" s="1300" t="s">
        <v>16373</v>
      </c>
      <c r="F299" s="1300" t="s">
        <v>14716</v>
      </c>
      <c r="G299" s="1300">
        <v>3010</v>
      </c>
      <c r="H299" s="1300">
        <v>1773</v>
      </c>
      <c r="I299" s="1300">
        <v>12286</v>
      </c>
      <c r="J299" s="1300"/>
      <c r="K299" s="1300"/>
      <c r="L299" s="1300"/>
      <c r="M299" s="1300"/>
      <c r="N299" s="1300">
        <v>537</v>
      </c>
      <c r="O299" s="1300"/>
      <c r="P299" s="332"/>
      <c r="Q299" s="332"/>
      <c r="R299" s="332"/>
      <c r="S299" s="411"/>
      <c r="T299" s="411">
        <v>2020</v>
      </c>
      <c r="U299" s="332"/>
      <c r="V299" s="332"/>
      <c r="W299" s="332"/>
      <c r="X299" s="332"/>
      <c r="Y299" s="332"/>
      <c r="Z299" s="159"/>
      <c r="AA299" s="1300"/>
      <c r="AB299" s="1300"/>
      <c r="AC299" s="1300"/>
      <c r="AD299" s="1300"/>
      <c r="AE299" s="1300"/>
      <c r="AF299" s="1300"/>
      <c r="AG299" s="1300"/>
      <c r="AH299" s="1300"/>
      <c r="AI299" s="1300"/>
      <c r="AJ299" s="1300"/>
      <c r="AK299" s="1300"/>
      <c r="AL299" s="1300"/>
      <c r="AM299" s="1300"/>
      <c r="AN299" s="1300"/>
      <c r="AO299" s="1300"/>
      <c r="AP299" s="1300"/>
      <c r="AQ299" s="1300"/>
      <c r="AR299" s="1300"/>
      <c r="AS299" s="167"/>
    </row>
    <row r="300" spans="1:45" s="37" customFormat="1" ht="25.7" hidden="1" customHeight="1">
      <c r="A300" s="400"/>
      <c r="B300" s="410"/>
      <c r="C300" s="1300" t="s">
        <v>3363</v>
      </c>
      <c r="D300" s="1300"/>
      <c r="E300" s="1300" t="s">
        <v>16374</v>
      </c>
      <c r="F300" s="1300" t="s">
        <v>16267</v>
      </c>
      <c r="G300" s="1300"/>
      <c r="H300" s="1300"/>
      <c r="I300" s="1300"/>
      <c r="J300" s="1300"/>
      <c r="K300" s="1300"/>
      <c r="L300" s="1300"/>
      <c r="M300" s="1300"/>
      <c r="N300" s="1300">
        <v>1096</v>
      </c>
      <c r="O300" s="1300"/>
      <c r="P300" s="332"/>
      <c r="Q300" s="332"/>
      <c r="R300" s="332"/>
      <c r="S300" s="411"/>
      <c r="T300" s="411">
        <v>2020</v>
      </c>
      <c r="U300" s="332"/>
      <c r="V300" s="332"/>
      <c r="W300" s="332"/>
      <c r="X300" s="332"/>
      <c r="Y300" s="332"/>
      <c r="Z300" s="159"/>
      <c r="AA300" s="1300"/>
      <c r="AB300" s="1300"/>
      <c r="AC300" s="1300"/>
      <c r="AD300" s="1300"/>
      <c r="AE300" s="1300"/>
      <c r="AF300" s="1300"/>
      <c r="AG300" s="1300"/>
      <c r="AH300" s="1300"/>
      <c r="AI300" s="1300"/>
      <c r="AJ300" s="1300"/>
      <c r="AK300" s="1300"/>
      <c r="AL300" s="1300"/>
      <c r="AM300" s="1300"/>
      <c r="AN300" s="1300"/>
      <c r="AO300" s="1300"/>
      <c r="AP300" s="1300"/>
      <c r="AQ300" s="1300"/>
      <c r="AR300" s="1300"/>
      <c r="AS300" s="167"/>
    </row>
    <row r="301" spans="1:45" s="37" customFormat="1" ht="25.7" hidden="1" customHeight="1">
      <c r="A301" s="400"/>
      <c r="B301" s="410"/>
      <c r="C301" s="1300" t="s">
        <v>3387</v>
      </c>
      <c r="D301" s="1300" t="s">
        <v>14717</v>
      </c>
      <c r="E301" s="1300" t="s">
        <v>4766</v>
      </c>
      <c r="F301" s="1300" t="s">
        <v>13705</v>
      </c>
      <c r="G301" s="1300">
        <v>924</v>
      </c>
      <c r="H301" s="1300"/>
      <c r="I301" s="1300"/>
      <c r="J301" s="1300">
        <v>42</v>
      </c>
      <c r="K301" s="1300">
        <v>22</v>
      </c>
      <c r="L301" s="1300"/>
      <c r="M301" s="1300"/>
      <c r="N301" s="1300"/>
      <c r="O301" s="1300"/>
      <c r="P301" s="332"/>
      <c r="Q301" s="332"/>
      <c r="R301" s="332"/>
      <c r="S301" s="411"/>
      <c r="T301" s="411">
        <v>2014</v>
      </c>
      <c r="U301" s="332"/>
      <c r="V301" s="332"/>
      <c r="W301" s="332"/>
      <c r="X301" s="332"/>
      <c r="Y301" s="332"/>
      <c r="Z301" s="159">
        <v>185</v>
      </c>
      <c r="AA301" s="1300"/>
      <c r="AB301" s="1300"/>
      <c r="AC301" s="1300"/>
      <c r="AD301" s="1300"/>
      <c r="AE301" s="1300"/>
      <c r="AF301" s="1300"/>
      <c r="AG301" s="1300"/>
      <c r="AH301" s="1300"/>
      <c r="AI301" s="1300"/>
      <c r="AJ301" s="1300"/>
      <c r="AK301" s="1300"/>
      <c r="AL301" s="1300"/>
      <c r="AM301" s="1300"/>
      <c r="AN301" s="1300"/>
      <c r="AO301" s="1300"/>
      <c r="AP301" s="1300"/>
      <c r="AQ301" s="1300"/>
      <c r="AR301" s="1300"/>
      <c r="AS301" s="167"/>
    </row>
    <row r="302" spans="1:45" s="37" customFormat="1" ht="25.7" hidden="1" customHeight="1">
      <c r="A302" s="400"/>
      <c r="B302" s="410"/>
      <c r="C302" s="1300" t="s">
        <v>3387</v>
      </c>
      <c r="D302" s="1300" t="s">
        <v>14718</v>
      </c>
      <c r="E302" s="1300" t="s">
        <v>4765</v>
      </c>
      <c r="F302" s="1300" t="s">
        <v>13705</v>
      </c>
      <c r="G302" s="1300">
        <v>11570</v>
      </c>
      <c r="H302" s="1300">
        <v>121</v>
      </c>
      <c r="I302" s="1300">
        <v>121</v>
      </c>
      <c r="J302" s="1300"/>
      <c r="K302" s="1300"/>
      <c r="L302" s="1300"/>
      <c r="M302" s="1300"/>
      <c r="N302" s="1300">
        <v>11449</v>
      </c>
      <c r="O302" s="1300"/>
      <c r="P302" s="332"/>
      <c r="Q302" s="332"/>
      <c r="R302" s="332"/>
      <c r="S302" s="411"/>
      <c r="T302" s="411">
        <v>2014</v>
      </c>
      <c r="U302" s="332"/>
      <c r="V302" s="332"/>
      <c r="W302" s="332"/>
      <c r="X302" s="332"/>
      <c r="Y302" s="332"/>
      <c r="Z302" s="159">
        <v>450</v>
      </c>
      <c r="AA302" s="1300"/>
      <c r="AB302" s="1300"/>
      <c r="AC302" s="1300"/>
      <c r="AD302" s="1300"/>
      <c r="AE302" s="1300"/>
      <c r="AF302" s="1300"/>
      <c r="AG302" s="1300"/>
      <c r="AH302" s="1300"/>
      <c r="AI302" s="1300"/>
      <c r="AJ302" s="1300"/>
      <c r="AK302" s="1300"/>
      <c r="AL302" s="1300"/>
      <c r="AM302" s="1300"/>
      <c r="AN302" s="1300"/>
      <c r="AO302" s="1300"/>
      <c r="AP302" s="1300"/>
      <c r="AQ302" s="1300"/>
      <c r="AR302" s="1300"/>
      <c r="AS302" s="167"/>
    </row>
    <row r="303" spans="1:45" s="37" customFormat="1" ht="25.7" hidden="1" customHeight="1">
      <c r="A303" s="400"/>
      <c r="B303" s="410"/>
      <c r="C303" s="1300" t="s">
        <v>3387</v>
      </c>
      <c r="D303" s="1300" t="s">
        <v>14719</v>
      </c>
      <c r="E303" s="1300" t="s">
        <v>4767</v>
      </c>
      <c r="F303" s="1300" t="s">
        <v>13705</v>
      </c>
      <c r="G303" s="1300">
        <v>13112</v>
      </c>
      <c r="H303" s="1300"/>
      <c r="I303" s="1300"/>
      <c r="J303" s="1300">
        <v>60</v>
      </c>
      <c r="K303" s="1300">
        <v>40</v>
      </c>
      <c r="L303" s="1300"/>
      <c r="M303" s="1300"/>
      <c r="N303" s="1300"/>
      <c r="O303" s="1300"/>
      <c r="P303" s="332"/>
      <c r="Q303" s="332"/>
      <c r="R303" s="332"/>
      <c r="S303" s="411"/>
      <c r="T303" s="411">
        <v>2014</v>
      </c>
      <c r="U303" s="332"/>
      <c r="V303" s="332"/>
      <c r="W303" s="332"/>
      <c r="X303" s="332"/>
      <c r="Y303" s="332"/>
      <c r="Z303" s="159">
        <v>470</v>
      </c>
      <c r="AA303" s="1300"/>
      <c r="AB303" s="1300"/>
      <c r="AC303" s="1300"/>
      <c r="AD303" s="1300"/>
      <c r="AE303" s="1300"/>
      <c r="AF303" s="1300"/>
      <c r="AG303" s="1300"/>
      <c r="AH303" s="1300"/>
      <c r="AI303" s="1300"/>
      <c r="AJ303" s="1300"/>
      <c r="AK303" s="1300"/>
      <c r="AL303" s="1300"/>
      <c r="AM303" s="1300"/>
      <c r="AN303" s="1300"/>
      <c r="AO303" s="1300"/>
      <c r="AP303" s="1300"/>
      <c r="AQ303" s="1300"/>
      <c r="AR303" s="1300"/>
      <c r="AS303" s="167"/>
    </row>
    <row r="304" spans="1:45" s="37" customFormat="1" ht="25.7" hidden="1" customHeight="1">
      <c r="A304" s="400"/>
      <c r="B304" s="410"/>
      <c r="C304" s="1300" t="s">
        <v>3387</v>
      </c>
      <c r="D304" s="1300" t="s">
        <v>14293</v>
      </c>
      <c r="E304" s="1300" t="s">
        <v>4768</v>
      </c>
      <c r="F304" s="1300" t="s">
        <v>16268</v>
      </c>
      <c r="G304" s="1300">
        <v>4360</v>
      </c>
      <c r="H304" s="1300"/>
      <c r="I304" s="1300"/>
      <c r="J304" s="1300">
        <v>65</v>
      </c>
      <c r="K304" s="1300">
        <v>50</v>
      </c>
      <c r="L304" s="1300"/>
      <c r="M304" s="1300"/>
      <c r="N304" s="1300">
        <v>3250</v>
      </c>
      <c r="O304" s="1300"/>
      <c r="P304" s="332"/>
      <c r="Q304" s="332"/>
      <c r="R304" s="332"/>
      <c r="S304" s="411"/>
      <c r="T304" s="411">
        <v>2015</v>
      </c>
      <c r="U304" s="332"/>
      <c r="V304" s="332"/>
      <c r="W304" s="332"/>
      <c r="X304" s="332"/>
      <c r="Y304" s="332"/>
      <c r="Z304" s="159"/>
      <c r="AA304" s="1300"/>
      <c r="AB304" s="1300"/>
      <c r="AC304" s="1300"/>
      <c r="AD304" s="1300"/>
      <c r="AE304" s="1300"/>
      <c r="AF304" s="1300"/>
      <c r="AG304" s="1300"/>
      <c r="AH304" s="1300"/>
      <c r="AI304" s="1300"/>
      <c r="AJ304" s="1300"/>
      <c r="AK304" s="1300"/>
      <c r="AL304" s="1300"/>
      <c r="AM304" s="1300"/>
      <c r="AN304" s="1300"/>
      <c r="AO304" s="1300"/>
      <c r="AP304" s="1300"/>
      <c r="AQ304" s="1300"/>
      <c r="AR304" s="1300"/>
      <c r="AS304" s="167"/>
    </row>
    <row r="305" spans="1:45" s="37" customFormat="1" ht="25.7" hidden="1" customHeight="1">
      <c r="A305" s="400"/>
      <c r="B305" s="410"/>
      <c r="C305" s="1300" t="s">
        <v>3387</v>
      </c>
      <c r="D305" s="1300" t="s">
        <v>14293</v>
      </c>
      <c r="E305" s="1300" t="s">
        <v>4769</v>
      </c>
      <c r="F305" s="1300" t="s">
        <v>16268</v>
      </c>
      <c r="G305" s="1300">
        <v>4665</v>
      </c>
      <c r="H305" s="1300"/>
      <c r="I305" s="1300"/>
      <c r="J305" s="1300">
        <v>75</v>
      </c>
      <c r="K305" s="1300">
        <v>75</v>
      </c>
      <c r="L305" s="1300"/>
      <c r="M305" s="1300"/>
      <c r="N305" s="1300">
        <v>3525</v>
      </c>
      <c r="O305" s="1300"/>
      <c r="P305" s="332"/>
      <c r="Q305" s="332"/>
      <c r="R305" s="332"/>
      <c r="S305" s="411"/>
      <c r="T305" s="411">
        <v>2015</v>
      </c>
      <c r="U305" s="332"/>
      <c r="V305" s="332"/>
      <c r="W305" s="332"/>
      <c r="X305" s="332"/>
      <c r="Y305" s="332"/>
      <c r="Z305" s="159"/>
      <c r="AA305" s="1300"/>
      <c r="AB305" s="1300"/>
      <c r="AC305" s="1300"/>
      <c r="AD305" s="1300"/>
      <c r="AE305" s="1300"/>
      <c r="AF305" s="1300"/>
      <c r="AG305" s="1300"/>
      <c r="AH305" s="1300"/>
      <c r="AI305" s="1300"/>
      <c r="AJ305" s="1300"/>
      <c r="AK305" s="1300"/>
      <c r="AL305" s="1300"/>
      <c r="AM305" s="1300"/>
      <c r="AN305" s="1300"/>
      <c r="AO305" s="1300"/>
      <c r="AP305" s="1300"/>
      <c r="AQ305" s="1300"/>
      <c r="AR305" s="1300"/>
      <c r="AS305" s="167"/>
    </row>
    <row r="306" spans="1:45" s="37" customFormat="1" ht="25.7" hidden="1" customHeight="1">
      <c r="A306" s="400"/>
      <c r="B306" s="410"/>
      <c r="C306" s="1300" t="s">
        <v>3387</v>
      </c>
      <c r="D306" s="1300" t="s">
        <v>14720</v>
      </c>
      <c r="E306" s="1300" t="s">
        <v>11081</v>
      </c>
      <c r="F306" s="1300" t="s">
        <v>16260</v>
      </c>
      <c r="G306" s="1300">
        <v>2921</v>
      </c>
      <c r="H306" s="1300">
        <v>451</v>
      </c>
      <c r="I306" s="1300">
        <v>488</v>
      </c>
      <c r="J306" s="1300">
        <v>18</v>
      </c>
      <c r="K306" s="1300">
        <v>18</v>
      </c>
      <c r="L306" s="1300"/>
      <c r="M306" s="1300"/>
      <c r="N306" s="1300">
        <v>324</v>
      </c>
      <c r="O306" s="1300"/>
      <c r="P306" s="332"/>
      <c r="Q306" s="332"/>
      <c r="R306" s="332"/>
      <c r="S306" s="411"/>
      <c r="T306" s="411">
        <v>2017</v>
      </c>
      <c r="U306" s="332"/>
      <c r="V306" s="332"/>
      <c r="W306" s="332"/>
      <c r="X306" s="332"/>
      <c r="Y306" s="332"/>
      <c r="Z306" s="159">
        <v>700</v>
      </c>
      <c r="AA306" s="1300"/>
      <c r="AB306" s="1300"/>
      <c r="AC306" s="1300"/>
      <c r="AD306" s="1300"/>
      <c r="AE306" s="1300"/>
      <c r="AF306" s="1300"/>
      <c r="AG306" s="1300"/>
      <c r="AH306" s="1300"/>
      <c r="AI306" s="1300"/>
      <c r="AJ306" s="1300"/>
      <c r="AK306" s="1300"/>
      <c r="AL306" s="1300"/>
      <c r="AM306" s="1300"/>
      <c r="AN306" s="1300"/>
      <c r="AO306" s="1300"/>
      <c r="AP306" s="1300"/>
      <c r="AQ306" s="1300"/>
      <c r="AR306" s="1300"/>
      <c r="AS306" s="167"/>
    </row>
    <row r="307" spans="1:45" s="37" customFormat="1" ht="25.7" hidden="1" customHeight="1">
      <c r="A307" s="400"/>
      <c r="B307" s="410"/>
      <c r="C307" s="1300" t="s">
        <v>3387</v>
      </c>
      <c r="D307" s="1300" t="s">
        <v>14721</v>
      </c>
      <c r="E307" s="1300" t="s">
        <v>11082</v>
      </c>
      <c r="F307" s="1300" t="s">
        <v>16260</v>
      </c>
      <c r="G307" s="1300">
        <v>12927</v>
      </c>
      <c r="H307" s="1300">
        <v>441</v>
      </c>
      <c r="I307" s="1300">
        <v>441</v>
      </c>
      <c r="J307" s="1300">
        <v>21</v>
      </c>
      <c r="K307" s="1300">
        <v>21</v>
      </c>
      <c r="L307" s="1300"/>
      <c r="M307" s="1300"/>
      <c r="N307" s="1300">
        <v>441</v>
      </c>
      <c r="O307" s="1300"/>
      <c r="P307" s="332"/>
      <c r="Q307" s="332"/>
      <c r="R307" s="332"/>
      <c r="S307" s="411"/>
      <c r="T307" s="411">
        <v>2017</v>
      </c>
      <c r="U307" s="332"/>
      <c r="V307" s="332"/>
      <c r="W307" s="332"/>
      <c r="X307" s="332"/>
      <c r="Y307" s="332"/>
      <c r="Z307" s="159">
        <v>148</v>
      </c>
      <c r="AA307" s="1300"/>
      <c r="AB307" s="1300"/>
      <c r="AC307" s="1300"/>
      <c r="AD307" s="1300"/>
      <c r="AE307" s="1300"/>
      <c r="AF307" s="1300"/>
      <c r="AG307" s="1300"/>
      <c r="AH307" s="1300"/>
      <c r="AI307" s="1300"/>
      <c r="AJ307" s="1300"/>
      <c r="AK307" s="1300"/>
      <c r="AL307" s="1300"/>
      <c r="AM307" s="1300"/>
      <c r="AN307" s="1300"/>
      <c r="AO307" s="1300"/>
      <c r="AP307" s="1300"/>
      <c r="AQ307" s="1300"/>
      <c r="AR307" s="1300"/>
      <c r="AS307" s="167"/>
    </row>
    <row r="308" spans="1:45" s="37" customFormat="1" ht="25.7" hidden="1" customHeight="1">
      <c r="A308" s="400"/>
      <c r="B308" s="410"/>
      <c r="C308" s="1300" t="s">
        <v>3387</v>
      </c>
      <c r="D308" s="1300" t="s">
        <v>13706</v>
      </c>
      <c r="E308" s="1300" t="s">
        <v>4770</v>
      </c>
      <c r="F308" s="1300" t="s">
        <v>16260</v>
      </c>
      <c r="G308" s="1300">
        <v>3500</v>
      </c>
      <c r="H308" s="1300"/>
      <c r="I308" s="1300"/>
      <c r="J308" s="1300">
        <v>70</v>
      </c>
      <c r="K308" s="1300">
        <v>50</v>
      </c>
      <c r="L308" s="1300"/>
      <c r="M308" s="1300"/>
      <c r="N308" s="1300">
        <v>3500</v>
      </c>
      <c r="O308" s="1300"/>
      <c r="P308" s="332"/>
      <c r="Q308" s="332"/>
      <c r="R308" s="332"/>
      <c r="S308" s="411"/>
      <c r="T308" s="411">
        <v>2015</v>
      </c>
      <c r="U308" s="332"/>
      <c r="V308" s="332"/>
      <c r="W308" s="332"/>
      <c r="X308" s="332"/>
      <c r="Y308" s="332"/>
      <c r="Z308" s="159"/>
      <c r="AA308" s="1300"/>
      <c r="AB308" s="1300"/>
      <c r="AC308" s="1300"/>
      <c r="AD308" s="1300"/>
      <c r="AE308" s="1300"/>
      <c r="AF308" s="1300"/>
      <c r="AG308" s="1300"/>
      <c r="AH308" s="1300"/>
      <c r="AI308" s="1300"/>
      <c r="AJ308" s="1300"/>
      <c r="AK308" s="1300"/>
      <c r="AL308" s="1300"/>
      <c r="AM308" s="1300"/>
      <c r="AN308" s="1300"/>
      <c r="AO308" s="1300"/>
      <c r="AP308" s="1300"/>
      <c r="AQ308" s="1300"/>
      <c r="AR308" s="1300"/>
      <c r="AS308" s="167"/>
    </row>
    <row r="309" spans="1:45" s="37" customFormat="1" ht="25.7" hidden="1" customHeight="1">
      <c r="A309" s="400"/>
      <c r="B309" s="410"/>
      <c r="C309" s="1300" t="s">
        <v>3387</v>
      </c>
      <c r="D309" s="1300" t="s">
        <v>13706</v>
      </c>
      <c r="E309" s="1300" t="s">
        <v>4771</v>
      </c>
      <c r="F309" s="1300" t="s">
        <v>16260</v>
      </c>
      <c r="G309" s="1300">
        <v>1125</v>
      </c>
      <c r="H309" s="1300"/>
      <c r="I309" s="1300"/>
      <c r="J309" s="1300">
        <v>45</v>
      </c>
      <c r="K309" s="1300">
        <v>25</v>
      </c>
      <c r="L309" s="1300"/>
      <c r="M309" s="1300"/>
      <c r="N309" s="1300">
        <v>1125</v>
      </c>
      <c r="O309" s="1300"/>
      <c r="P309" s="332"/>
      <c r="Q309" s="332"/>
      <c r="R309" s="332"/>
      <c r="S309" s="411"/>
      <c r="T309" s="411">
        <v>2015</v>
      </c>
      <c r="U309" s="332"/>
      <c r="V309" s="332"/>
      <c r="W309" s="332"/>
      <c r="X309" s="332"/>
      <c r="Y309" s="332"/>
      <c r="Z309" s="159"/>
      <c r="AA309" s="1300"/>
      <c r="AB309" s="1300"/>
      <c r="AC309" s="1300"/>
      <c r="AD309" s="1300"/>
      <c r="AE309" s="1300"/>
      <c r="AF309" s="1300"/>
      <c r="AG309" s="1300"/>
      <c r="AH309" s="1300"/>
      <c r="AI309" s="1300"/>
      <c r="AJ309" s="1300"/>
      <c r="AK309" s="1300"/>
      <c r="AL309" s="1300"/>
      <c r="AM309" s="1300"/>
      <c r="AN309" s="1300"/>
      <c r="AO309" s="1300"/>
      <c r="AP309" s="1300"/>
      <c r="AQ309" s="1300"/>
      <c r="AR309" s="1300"/>
      <c r="AS309" s="167"/>
    </row>
    <row r="310" spans="1:45" s="37" customFormat="1" ht="25.7" hidden="1" customHeight="1">
      <c r="A310" s="400"/>
      <c r="B310" s="410"/>
      <c r="C310" s="1300" t="s">
        <v>3393</v>
      </c>
      <c r="D310" s="1300" t="s">
        <v>14722</v>
      </c>
      <c r="E310" s="1300" t="s">
        <v>4780</v>
      </c>
      <c r="F310" s="1300" t="s">
        <v>14723</v>
      </c>
      <c r="G310" s="1300"/>
      <c r="H310" s="1300"/>
      <c r="I310" s="1300"/>
      <c r="J310" s="1300"/>
      <c r="K310" s="1300"/>
      <c r="L310" s="1300"/>
      <c r="M310" s="1300"/>
      <c r="N310" s="1300"/>
      <c r="O310" s="1300"/>
      <c r="P310" s="332"/>
      <c r="Q310" s="332"/>
      <c r="R310" s="332"/>
      <c r="S310" s="411"/>
      <c r="T310" s="411">
        <v>2016</v>
      </c>
      <c r="U310" s="332"/>
      <c r="V310" s="332"/>
      <c r="W310" s="332"/>
      <c r="X310" s="332"/>
      <c r="Y310" s="332"/>
      <c r="Z310" s="159"/>
      <c r="AA310" s="1300"/>
      <c r="AB310" s="1300"/>
      <c r="AC310" s="1300"/>
      <c r="AD310" s="1300"/>
      <c r="AE310" s="1300"/>
      <c r="AF310" s="1300"/>
      <c r="AG310" s="1300"/>
      <c r="AH310" s="1300"/>
      <c r="AI310" s="1300"/>
      <c r="AJ310" s="1300"/>
      <c r="AK310" s="1300"/>
      <c r="AL310" s="1300"/>
      <c r="AM310" s="1300"/>
      <c r="AN310" s="1300"/>
      <c r="AO310" s="1300"/>
      <c r="AP310" s="1300"/>
      <c r="AQ310" s="1300"/>
      <c r="AR310" s="1300"/>
      <c r="AS310" s="167"/>
    </row>
    <row r="311" spans="1:45" s="37" customFormat="1" ht="25.7" hidden="1" customHeight="1">
      <c r="A311" s="400"/>
      <c r="B311" s="410"/>
      <c r="C311" s="1300" t="s">
        <v>3393</v>
      </c>
      <c r="D311" s="1300" t="s">
        <v>14724</v>
      </c>
      <c r="E311" s="1300" t="s">
        <v>4782</v>
      </c>
      <c r="F311" s="1300" t="s">
        <v>14182</v>
      </c>
      <c r="G311" s="1300">
        <v>816</v>
      </c>
      <c r="H311" s="1300"/>
      <c r="I311" s="1300"/>
      <c r="J311" s="1300">
        <v>30</v>
      </c>
      <c r="K311" s="1300">
        <v>25</v>
      </c>
      <c r="L311" s="1300"/>
      <c r="M311" s="1300"/>
      <c r="N311" s="1300">
        <v>750</v>
      </c>
      <c r="O311" s="1300"/>
      <c r="P311" s="332"/>
      <c r="Q311" s="332"/>
      <c r="R311" s="332"/>
      <c r="S311" s="411"/>
      <c r="T311" s="411">
        <v>2006</v>
      </c>
      <c r="U311" s="332"/>
      <c r="V311" s="332"/>
      <c r="W311" s="332"/>
      <c r="X311" s="332"/>
      <c r="Y311" s="332"/>
      <c r="Z311" s="159"/>
      <c r="AA311" s="1300"/>
      <c r="AB311" s="1300"/>
      <c r="AC311" s="1300"/>
      <c r="AD311" s="1300"/>
      <c r="AE311" s="1300"/>
      <c r="AF311" s="1300"/>
      <c r="AG311" s="1300"/>
      <c r="AH311" s="1300"/>
      <c r="AI311" s="1300"/>
      <c r="AJ311" s="1300"/>
      <c r="AK311" s="1300"/>
      <c r="AL311" s="1300"/>
      <c r="AM311" s="1300"/>
      <c r="AN311" s="1300"/>
      <c r="AO311" s="1300"/>
      <c r="AP311" s="1300"/>
      <c r="AQ311" s="1300"/>
      <c r="AR311" s="1300"/>
      <c r="AS311" s="167"/>
    </row>
    <row r="312" spans="1:45" s="37" customFormat="1" ht="25.7" hidden="1" customHeight="1">
      <c r="A312" s="400"/>
      <c r="B312" s="410"/>
      <c r="C312" s="1300" t="s">
        <v>3393</v>
      </c>
      <c r="D312" s="1300" t="s">
        <v>14725</v>
      </c>
      <c r="E312" s="1300" t="s">
        <v>4781</v>
      </c>
      <c r="F312" s="1300" t="s">
        <v>14726</v>
      </c>
      <c r="G312" s="1300">
        <v>1500</v>
      </c>
      <c r="H312" s="1300"/>
      <c r="I312" s="1300"/>
      <c r="J312" s="1300">
        <v>20</v>
      </c>
      <c r="K312" s="1300">
        <v>40</v>
      </c>
      <c r="L312" s="1300"/>
      <c r="M312" s="1300"/>
      <c r="N312" s="1300">
        <v>800</v>
      </c>
      <c r="O312" s="1300"/>
      <c r="P312" s="332"/>
      <c r="Q312" s="332"/>
      <c r="R312" s="332"/>
      <c r="S312" s="411"/>
      <c r="T312" s="411">
        <v>2008</v>
      </c>
      <c r="U312" s="332"/>
      <c r="V312" s="332"/>
      <c r="W312" s="332"/>
      <c r="X312" s="332"/>
      <c r="Y312" s="332"/>
      <c r="Z312" s="159"/>
      <c r="AA312" s="1300"/>
      <c r="AB312" s="1300"/>
      <c r="AC312" s="1300"/>
      <c r="AD312" s="1300"/>
      <c r="AE312" s="1300"/>
      <c r="AF312" s="1300"/>
      <c r="AG312" s="1300"/>
      <c r="AH312" s="1300"/>
      <c r="AI312" s="1300"/>
      <c r="AJ312" s="1300"/>
      <c r="AK312" s="1300"/>
      <c r="AL312" s="1300"/>
      <c r="AM312" s="1300"/>
      <c r="AN312" s="1300"/>
      <c r="AO312" s="1300"/>
      <c r="AP312" s="1300"/>
      <c r="AQ312" s="1300"/>
      <c r="AR312" s="1300"/>
      <c r="AS312" s="167"/>
    </row>
    <row r="313" spans="1:45" s="37" customFormat="1" ht="25.7" hidden="1" customHeight="1">
      <c r="A313" s="400"/>
      <c r="B313" s="410"/>
      <c r="C313" s="1300" t="s">
        <v>3393</v>
      </c>
      <c r="D313" s="1300" t="s">
        <v>14727</v>
      </c>
      <c r="E313" s="1300" t="s">
        <v>14728</v>
      </c>
      <c r="F313" s="1300" t="s">
        <v>14182</v>
      </c>
      <c r="G313" s="1300">
        <v>816</v>
      </c>
      <c r="H313" s="1300"/>
      <c r="I313" s="1300"/>
      <c r="J313" s="1300">
        <v>30</v>
      </c>
      <c r="K313" s="1300">
        <v>25</v>
      </c>
      <c r="L313" s="1300"/>
      <c r="M313" s="1300"/>
      <c r="N313" s="1300">
        <v>750</v>
      </c>
      <c r="O313" s="1300"/>
      <c r="P313" s="332"/>
      <c r="Q313" s="332"/>
      <c r="R313" s="332"/>
      <c r="S313" s="411"/>
      <c r="T313" s="411">
        <v>2006</v>
      </c>
      <c r="U313" s="332"/>
      <c r="V313" s="332"/>
      <c r="W313" s="332"/>
      <c r="X313" s="332"/>
      <c r="Y313" s="332"/>
      <c r="Z313" s="159">
        <v>15</v>
      </c>
      <c r="AA313" s="1300"/>
      <c r="AB313" s="1300"/>
      <c r="AC313" s="1300"/>
      <c r="AD313" s="1300"/>
      <c r="AE313" s="1300"/>
      <c r="AF313" s="1300"/>
      <c r="AG313" s="1300"/>
      <c r="AH313" s="1300"/>
      <c r="AI313" s="1300"/>
      <c r="AJ313" s="1300"/>
      <c r="AK313" s="1300"/>
      <c r="AL313" s="1300"/>
      <c r="AM313" s="1300"/>
      <c r="AN313" s="1300"/>
      <c r="AO313" s="1300"/>
      <c r="AP313" s="1300"/>
      <c r="AQ313" s="1300"/>
      <c r="AR313" s="1300"/>
      <c r="AS313" s="167"/>
    </row>
    <row r="314" spans="1:45" s="37" customFormat="1" ht="25.7" hidden="1" customHeight="1">
      <c r="A314" s="400"/>
      <c r="B314" s="410"/>
      <c r="C314" s="1300" t="s">
        <v>3393</v>
      </c>
      <c r="D314" s="1300" t="s">
        <v>14729</v>
      </c>
      <c r="E314" s="1300" t="s">
        <v>14730</v>
      </c>
      <c r="F314" s="1300" t="s">
        <v>3393</v>
      </c>
      <c r="G314" s="1300">
        <v>7649</v>
      </c>
      <c r="H314" s="1300"/>
      <c r="I314" s="1300"/>
      <c r="J314" s="1300"/>
      <c r="K314" s="1300"/>
      <c r="L314" s="1300"/>
      <c r="M314" s="1300"/>
      <c r="N314" s="1300"/>
      <c r="O314" s="1300"/>
      <c r="P314" s="332"/>
      <c r="Q314" s="332"/>
      <c r="R314" s="332"/>
      <c r="S314" s="411"/>
      <c r="T314" s="411">
        <v>2006</v>
      </c>
      <c r="U314" s="332"/>
      <c r="V314" s="332"/>
      <c r="W314" s="332"/>
      <c r="X314" s="332"/>
      <c r="Y314" s="332"/>
      <c r="Z314" s="159">
        <v>3340</v>
      </c>
      <c r="AA314" s="1300"/>
      <c r="AB314" s="1300"/>
      <c r="AC314" s="1300"/>
      <c r="AD314" s="1300"/>
      <c r="AE314" s="1300"/>
      <c r="AF314" s="1300"/>
      <c r="AG314" s="1300"/>
      <c r="AH314" s="1300"/>
      <c r="AI314" s="1300"/>
      <c r="AJ314" s="1300"/>
      <c r="AK314" s="1300"/>
      <c r="AL314" s="1300"/>
      <c r="AM314" s="1300"/>
      <c r="AN314" s="1300"/>
      <c r="AO314" s="1300"/>
      <c r="AP314" s="1300"/>
      <c r="AQ314" s="1300"/>
      <c r="AR314" s="1300"/>
      <c r="AS314" s="167"/>
    </row>
    <row r="315" spans="1:45" s="37" customFormat="1" ht="25.7" hidden="1" customHeight="1">
      <c r="A315" s="400"/>
      <c r="B315" s="410"/>
      <c r="C315" s="1300" t="s">
        <v>3393</v>
      </c>
      <c r="D315" s="1300" t="s">
        <v>14729</v>
      </c>
      <c r="E315" s="1300" t="s">
        <v>14731</v>
      </c>
      <c r="F315" s="1300" t="s">
        <v>3393</v>
      </c>
      <c r="G315" s="1300"/>
      <c r="H315" s="1300"/>
      <c r="I315" s="1300"/>
      <c r="J315" s="1300"/>
      <c r="K315" s="1300"/>
      <c r="L315" s="1300"/>
      <c r="M315" s="1300"/>
      <c r="N315" s="1300"/>
      <c r="O315" s="1300"/>
      <c r="P315" s="332"/>
      <c r="Q315" s="332"/>
      <c r="R315" s="332"/>
      <c r="S315" s="411"/>
      <c r="T315" s="411">
        <v>2006</v>
      </c>
      <c r="U315" s="332"/>
      <c r="V315" s="332"/>
      <c r="W315" s="332"/>
      <c r="X315" s="332"/>
      <c r="Y315" s="332"/>
      <c r="Z315" s="159"/>
      <c r="AA315" s="1300"/>
      <c r="AB315" s="1300"/>
      <c r="AC315" s="1300"/>
      <c r="AD315" s="1300"/>
      <c r="AE315" s="1300"/>
      <c r="AF315" s="1300"/>
      <c r="AG315" s="1300"/>
      <c r="AH315" s="1300"/>
      <c r="AI315" s="1300"/>
      <c r="AJ315" s="1300"/>
      <c r="AK315" s="1300"/>
      <c r="AL315" s="1300"/>
      <c r="AM315" s="1300"/>
      <c r="AN315" s="1300"/>
      <c r="AO315" s="1300"/>
      <c r="AP315" s="1300"/>
      <c r="AQ315" s="1300"/>
      <c r="AR315" s="1300"/>
      <c r="AS315" s="167"/>
    </row>
    <row r="316" spans="1:45" s="37" customFormat="1" ht="25.7" hidden="1" customHeight="1">
      <c r="A316" s="400"/>
      <c r="B316" s="410"/>
      <c r="C316" s="1300" t="s">
        <v>3393</v>
      </c>
      <c r="D316" s="1300" t="s">
        <v>14729</v>
      </c>
      <c r="E316" s="1300" t="s">
        <v>14732</v>
      </c>
      <c r="F316" s="1300" t="s">
        <v>3393</v>
      </c>
      <c r="G316" s="1300"/>
      <c r="H316" s="1300"/>
      <c r="I316" s="1300"/>
      <c r="J316" s="1300"/>
      <c r="K316" s="1300"/>
      <c r="L316" s="1300"/>
      <c r="M316" s="1300"/>
      <c r="N316" s="1300"/>
      <c r="O316" s="1300"/>
      <c r="P316" s="332"/>
      <c r="Q316" s="332"/>
      <c r="R316" s="332"/>
      <c r="S316" s="411"/>
      <c r="T316" s="411">
        <v>2006</v>
      </c>
      <c r="U316" s="332"/>
      <c r="V316" s="332"/>
      <c r="W316" s="332"/>
      <c r="X316" s="332"/>
      <c r="Y316" s="332"/>
      <c r="Z316" s="159"/>
      <c r="AA316" s="1300"/>
      <c r="AB316" s="1300"/>
      <c r="AC316" s="1300"/>
      <c r="AD316" s="1300"/>
      <c r="AE316" s="1300"/>
      <c r="AF316" s="1300"/>
      <c r="AG316" s="1300"/>
      <c r="AH316" s="1300"/>
      <c r="AI316" s="1300"/>
      <c r="AJ316" s="1300"/>
      <c r="AK316" s="1300"/>
      <c r="AL316" s="1300"/>
      <c r="AM316" s="1300"/>
      <c r="AN316" s="1300"/>
      <c r="AO316" s="1300"/>
      <c r="AP316" s="1300"/>
      <c r="AQ316" s="1300"/>
      <c r="AR316" s="1300"/>
      <c r="AS316" s="167"/>
    </row>
    <row r="317" spans="1:45" s="37" customFormat="1" ht="25.7" hidden="1" customHeight="1">
      <c r="A317" s="400"/>
      <c r="B317" s="410"/>
      <c r="C317" s="1300" t="s">
        <v>3393</v>
      </c>
      <c r="D317" s="1300" t="s">
        <v>13709</v>
      </c>
      <c r="E317" s="1300" t="s">
        <v>14733</v>
      </c>
      <c r="F317" s="1300" t="s">
        <v>13711</v>
      </c>
      <c r="G317" s="1300">
        <v>42998</v>
      </c>
      <c r="H317" s="1300"/>
      <c r="I317" s="1300"/>
      <c r="J317" s="1300"/>
      <c r="K317" s="1300"/>
      <c r="L317" s="1300"/>
      <c r="M317" s="1300"/>
      <c r="N317" s="1300"/>
      <c r="O317" s="1300"/>
      <c r="P317" s="332"/>
      <c r="Q317" s="332"/>
      <c r="R317" s="332"/>
      <c r="S317" s="411"/>
      <c r="T317" s="411">
        <v>2004</v>
      </c>
      <c r="U317" s="332"/>
      <c r="V317" s="332"/>
      <c r="W317" s="332"/>
      <c r="X317" s="332"/>
      <c r="Y317" s="332"/>
      <c r="Z317" s="159"/>
      <c r="AA317" s="1300"/>
      <c r="AB317" s="1300"/>
      <c r="AC317" s="1300"/>
      <c r="AD317" s="1300"/>
      <c r="AE317" s="1300"/>
      <c r="AF317" s="1300"/>
      <c r="AG317" s="1300"/>
      <c r="AH317" s="1300"/>
      <c r="AI317" s="1300"/>
      <c r="AJ317" s="1300"/>
      <c r="AK317" s="1300"/>
      <c r="AL317" s="1300"/>
      <c r="AM317" s="1300"/>
      <c r="AN317" s="1300"/>
      <c r="AO317" s="1300"/>
      <c r="AP317" s="1300"/>
      <c r="AQ317" s="1300"/>
      <c r="AR317" s="1300"/>
      <c r="AS317" s="167"/>
    </row>
    <row r="318" spans="1:45" s="37" customFormat="1" ht="25.7" hidden="1" customHeight="1">
      <c r="A318" s="400"/>
      <c r="B318" s="410"/>
      <c r="C318" s="1300" t="s">
        <v>3393</v>
      </c>
      <c r="D318" s="1300" t="s">
        <v>13709</v>
      </c>
      <c r="E318" s="1300" t="s">
        <v>14734</v>
      </c>
      <c r="F318" s="1300" t="s">
        <v>13711</v>
      </c>
      <c r="G318" s="1300"/>
      <c r="H318" s="1300"/>
      <c r="I318" s="1300"/>
      <c r="J318" s="1300"/>
      <c r="K318" s="1300"/>
      <c r="L318" s="1300"/>
      <c r="M318" s="1300"/>
      <c r="N318" s="1300"/>
      <c r="O318" s="1300"/>
      <c r="P318" s="332"/>
      <c r="Q318" s="332"/>
      <c r="R318" s="332"/>
      <c r="S318" s="411"/>
      <c r="T318" s="411">
        <v>2017</v>
      </c>
      <c r="U318" s="332"/>
      <c r="V318" s="332"/>
      <c r="W318" s="332"/>
      <c r="X318" s="332"/>
      <c r="Y318" s="332"/>
      <c r="Z318" s="159"/>
      <c r="AA318" s="1300"/>
      <c r="AB318" s="1300"/>
      <c r="AC318" s="1300"/>
      <c r="AD318" s="1300"/>
      <c r="AE318" s="1300"/>
      <c r="AF318" s="1300"/>
      <c r="AG318" s="1300"/>
      <c r="AH318" s="1300"/>
      <c r="AI318" s="1300"/>
      <c r="AJ318" s="1300"/>
      <c r="AK318" s="1300"/>
      <c r="AL318" s="1300"/>
      <c r="AM318" s="1300"/>
      <c r="AN318" s="1300"/>
      <c r="AO318" s="1300"/>
      <c r="AP318" s="1300"/>
      <c r="AQ318" s="1300"/>
      <c r="AR318" s="1300"/>
      <c r="AS318" s="167"/>
    </row>
    <row r="319" spans="1:45" s="37" customFormat="1" ht="25.7" hidden="1" customHeight="1">
      <c r="A319" s="400"/>
      <c r="B319" s="410"/>
      <c r="C319" s="1300" t="s">
        <v>3393</v>
      </c>
      <c r="D319" s="1300" t="s">
        <v>13709</v>
      </c>
      <c r="E319" s="1300" t="s">
        <v>14735</v>
      </c>
      <c r="F319" s="1300" t="s">
        <v>13711</v>
      </c>
      <c r="G319" s="1300"/>
      <c r="H319" s="1300"/>
      <c r="I319" s="1300"/>
      <c r="J319" s="1300"/>
      <c r="K319" s="1300"/>
      <c r="L319" s="1300"/>
      <c r="M319" s="1300"/>
      <c r="N319" s="1300"/>
      <c r="O319" s="1300"/>
      <c r="P319" s="332"/>
      <c r="Q319" s="332"/>
      <c r="R319" s="332"/>
      <c r="S319" s="411"/>
      <c r="T319" s="411"/>
      <c r="U319" s="332"/>
      <c r="V319" s="332"/>
      <c r="W319" s="332"/>
      <c r="X319" s="332"/>
      <c r="Y319" s="332"/>
      <c r="Z319" s="159"/>
      <c r="AA319" s="1300"/>
      <c r="AB319" s="1300"/>
      <c r="AC319" s="1300"/>
      <c r="AD319" s="1300"/>
      <c r="AE319" s="1300"/>
      <c r="AF319" s="1300"/>
      <c r="AG319" s="1300"/>
      <c r="AH319" s="1300"/>
      <c r="AI319" s="1300"/>
      <c r="AJ319" s="1300"/>
      <c r="AK319" s="1300"/>
      <c r="AL319" s="1300"/>
      <c r="AM319" s="1300"/>
      <c r="AN319" s="1300"/>
      <c r="AO319" s="1300"/>
      <c r="AP319" s="1300"/>
      <c r="AQ319" s="1300"/>
      <c r="AR319" s="1300"/>
      <c r="AS319" s="167"/>
    </row>
    <row r="320" spans="1:45" s="37" customFormat="1" ht="25.7" hidden="1" customHeight="1">
      <c r="A320" s="400"/>
      <c r="B320" s="410"/>
      <c r="C320" s="1300" t="s">
        <v>3393</v>
      </c>
      <c r="D320" s="1300" t="s">
        <v>14736</v>
      </c>
      <c r="E320" s="1300" t="s">
        <v>4784</v>
      </c>
      <c r="F320" s="1300" t="s">
        <v>4775</v>
      </c>
      <c r="G320" s="1300">
        <v>490</v>
      </c>
      <c r="H320" s="1300"/>
      <c r="I320" s="1300"/>
      <c r="J320" s="1300"/>
      <c r="K320" s="1300"/>
      <c r="L320" s="1300"/>
      <c r="M320" s="1300"/>
      <c r="N320" s="1300"/>
      <c r="O320" s="1300"/>
      <c r="P320" s="332"/>
      <c r="Q320" s="332"/>
      <c r="R320" s="332"/>
      <c r="S320" s="411"/>
      <c r="T320" s="411">
        <v>2016</v>
      </c>
      <c r="U320" s="332"/>
      <c r="V320" s="332"/>
      <c r="W320" s="332"/>
      <c r="X320" s="332"/>
      <c r="Y320" s="332"/>
      <c r="Z320" s="159"/>
      <c r="AA320" s="1300"/>
      <c r="AB320" s="1300"/>
      <c r="AC320" s="1300"/>
      <c r="AD320" s="1300"/>
      <c r="AE320" s="1300"/>
      <c r="AF320" s="1300"/>
      <c r="AG320" s="1300"/>
      <c r="AH320" s="1300"/>
      <c r="AI320" s="1300"/>
      <c r="AJ320" s="1300"/>
      <c r="AK320" s="1300"/>
      <c r="AL320" s="1300"/>
      <c r="AM320" s="1300"/>
      <c r="AN320" s="1300"/>
      <c r="AO320" s="1300"/>
      <c r="AP320" s="1300"/>
      <c r="AQ320" s="1300"/>
      <c r="AR320" s="1300"/>
      <c r="AS320" s="167"/>
    </row>
    <row r="321" spans="1:45" s="37" customFormat="1" ht="25.7" hidden="1" customHeight="1">
      <c r="A321" s="400"/>
      <c r="B321" s="410"/>
      <c r="C321" s="1300" t="s">
        <v>3393</v>
      </c>
      <c r="D321" s="1300" t="s">
        <v>14737</v>
      </c>
      <c r="E321" s="1300" t="s">
        <v>14738</v>
      </c>
      <c r="F321" s="1300" t="s">
        <v>3393</v>
      </c>
      <c r="G321" s="1300"/>
      <c r="H321" s="1300"/>
      <c r="I321" s="1300"/>
      <c r="J321" s="1300"/>
      <c r="K321" s="1300"/>
      <c r="L321" s="1300"/>
      <c r="M321" s="1300"/>
      <c r="N321" s="1300"/>
      <c r="O321" s="1300"/>
      <c r="P321" s="332"/>
      <c r="Q321" s="332"/>
      <c r="R321" s="332"/>
      <c r="S321" s="411"/>
      <c r="T321" s="411"/>
      <c r="U321" s="332"/>
      <c r="V321" s="332"/>
      <c r="W321" s="332"/>
      <c r="X321" s="332"/>
      <c r="Y321" s="332"/>
      <c r="Z321" s="159"/>
      <c r="AA321" s="1300"/>
      <c r="AB321" s="1300"/>
      <c r="AC321" s="1300"/>
      <c r="AD321" s="1300"/>
      <c r="AE321" s="1300"/>
      <c r="AF321" s="1300"/>
      <c r="AG321" s="1300"/>
      <c r="AH321" s="1300"/>
      <c r="AI321" s="1300"/>
      <c r="AJ321" s="1300"/>
      <c r="AK321" s="1300"/>
      <c r="AL321" s="1300"/>
      <c r="AM321" s="1300"/>
      <c r="AN321" s="1300"/>
      <c r="AO321" s="1300"/>
      <c r="AP321" s="1300"/>
      <c r="AQ321" s="1300"/>
      <c r="AR321" s="1300"/>
      <c r="AS321" s="167"/>
    </row>
    <row r="322" spans="1:45" s="37" customFormat="1" ht="25.7" hidden="1" customHeight="1">
      <c r="A322" s="400"/>
      <c r="B322" s="410"/>
      <c r="C322" s="1300" t="s">
        <v>3393</v>
      </c>
      <c r="D322" s="1300" t="s">
        <v>14739</v>
      </c>
      <c r="E322" s="1300" t="s">
        <v>14740</v>
      </c>
      <c r="F322" s="1300" t="s">
        <v>3393</v>
      </c>
      <c r="G322" s="1300">
        <v>950</v>
      </c>
      <c r="H322" s="1300"/>
      <c r="I322" s="1300"/>
      <c r="J322" s="1300"/>
      <c r="K322" s="1300"/>
      <c r="L322" s="1300"/>
      <c r="M322" s="1300"/>
      <c r="N322" s="1300"/>
      <c r="O322" s="1300"/>
      <c r="P322" s="332"/>
      <c r="Q322" s="332"/>
      <c r="R322" s="332"/>
      <c r="S322" s="411"/>
      <c r="T322" s="411">
        <v>2019</v>
      </c>
      <c r="U322" s="332"/>
      <c r="V322" s="332"/>
      <c r="W322" s="332"/>
      <c r="X322" s="332"/>
      <c r="Y322" s="332"/>
      <c r="Z322" s="159"/>
      <c r="AA322" s="1300"/>
      <c r="AB322" s="1300"/>
      <c r="AC322" s="1300"/>
      <c r="AD322" s="1300"/>
      <c r="AE322" s="1300"/>
      <c r="AF322" s="1300"/>
      <c r="AG322" s="1300"/>
      <c r="AH322" s="1300"/>
      <c r="AI322" s="1300"/>
      <c r="AJ322" s="1300"/>
      <c r="AK322" s="1300"/>
      <c r="AL322" s="1300"/>
      <c r="AM322" s="1300"/>
      <c r="AN322" s="1300"/>
      <c r="AO322" s="1300"/>
      <c r="AP322" s="1300"/>
      <c r="AQ322" s="1300"/>
      <c r="AR322" s="1300"/>
      <c r="AS322" s="167"/>
    </row>
    <row r="323" spans="1:45" s="37" customFormat="1" ht="25.7" hidden="1" customHeight="1">
      <c r="A323" s="400"/>
      <c r="B323" s="410"/>
      <c r="C323" s="1300" t="s">
        <v>3393</v>
      </c>
      <c r="D323" s="1300" t="s">
        <v>14741</v>
      </c>
      <c r="E323" s="1300" t="s">
        <v>14742</v>
      </c>
      <c r="F323" s="1300" t="s">
        <v>3393</v>
      </c>
      <c r="G323" s="1300"/>
      <c r="H323" s="1300"/>
      <c r="I323" s="1300"/>
      <c r="J323" s="1300"/>
      <c r="K323" s="1300"/>
      <c r="L323" s="1300"/>
      <c r="M323" s="1300"/>
      <c r="N323" s="1300"/>
      <c r="O323" s="1300"/>
      <c r="P323" s="332"/>
      <c r="Q323" s="332"/>
      <c r="R323" s="332"/>
      <c r="S323" s="411"/>
      <c r="T323" s="411">
        <v>2018</v>
      </c>
      <c r="U323" s="332"/>
      <c r="V323" s="332"/>
      <c r="W323" s="332"/>
      <c r="X323" s="332"/>
      <c r="Y323" s="332"/>
      <c r="Z323" s="159"/>
      <c r="AA323" s="1300"/>
      <c r="AB323" s="1300"/>
      <c r="AC323" s="1300"/>
      <c r="AD323" s="1300"/>
      <c r="AE323" s="1300"/>
      <c r="AF323" s="1300"/>
      <c r="AG323" s="1300"/>
      <c r="AH323" s="1300"/>
      <c r="AI323" s="1300"/>
      <c r="AJ323" s="1300"/>
      <c r="AK323" s="1300"/>
      <c r="AL323" s="1300"/>
      <c r="AM323" s="1300"/>
      <c r="AN323" s="1300"/>
      <c r="AO323" s="1300"/>
      <c r="AP323" s="1300"/>
      <c r="AQ323" s="1300"/>
      <c r="AR323" s="1300"/>
      <c r="AS323" s="167"/>
    </row>
    <row r="324" spans="1:45" s="37" customFormat="1" ht="25.7" hidden="1" customHeight="1">
      <c r="A324" s="400"/>
      <c r="B324" s="410"/>
      <c r="C324" s="1300" t="s">
        <v>3393</v>
      </c>
      <c r="D324" s="1300" t="s">
        <v>14741</v>
      </c>
      <c r="E324" s="1300" t="s">
        <v>14743</v>
      </c>
      <c r="F324" s="1300" t="s">
        <v>3393</v>
      </c>
      <c r="G324" s="1300"/>
      <c r="H324" s="1300"/>
      <c r="I324" s="1300"/>
      <c r="J324" s="1300"/>
      <c r="K324" s="1300"/>
      <c r="L324" s="1300"/>
      <c r="M324" s="1300"/>
      <c r="N324" s="1300"/>
      <c r="O324" s="1300"/>
      <c r="P324" s="332"/>
      <c r="Q324" s="332"/>
      <c r="R324" s="332"/>
      <c r="S324" s="411"/>
      <c r="T324" s="411">
        <v>2018</v>
      </c>
      <c r="U324" s="332"/>
      <c r="V324" s="332"/>
      <c r="W324" s="332"/>
      <c r="X324" s="332"/>
      <c r="Y324" s="332"/>
      <c r="Z324" s="159"/>
      <c r="AA324" s="1300"/>
      <c r="AB324" s="1300"/>
      <c r="AC324" s="1300"/>
      <c r="AD324" s="1300"/>
      <c r="AE324" s="1300"/>
      <c r="AF324" s="1300"/>
      <c r="AG324" s="1300"/>
      <c r="AH324" s="1300"/>
      <c r="AI324" s="1300"/>
      <c r="AJ324" s="1300"/>
      <c r="AK324" s="1300"/>
      <c r="AL324" s="1300"/>
      <c r="AM324" s="1300"/>
      <c r="AN324" s="1300"/>
      <c r="AO324" s="1300"/>
      <c r="AP324" s="1300"/>
      <c r="AQ324" s="1300"/>
      <c r="AR324" s="1300"/>
      <c r="AS324" s="167"/>
    </row>
    <row r="325" spans="1:45" s="37" customFormat="1" ht="25.7" hidden="1" customHeight="1">
      <c r="A325" s="400"/>
      <c r="B325" s="410"/>
      <c r="C325" s="1300" t="s">
        <v>3393</v>
      </c>
      <c r="D325" s="1300" t="s">
        <v>14744</v>
      </c>
      <c r="E325" s="1300" t="s">
        <v>4783</v>
      </c>
      <c r="F325" s="1300" t="s">
        <v>14182</v>
      </c>
      <c r="G325" s="1300">
        <v>3300</v>
      </c>
      <c r="H325" s="1300"/>
      <c r="I325" s="1300"/>
      <c r="J325" s="1300">
        <v>43</v>
      </c>
      <c r="K325" s="1300">
        <v>24</v>
      </c>
      <c r="L325" s="1300"/>
      <c r="M325" s="1300"/>
      <c r="N325" s="1300">
        <v>1032</v>
      </c>
      <c r="O325" s="1300"/>
      <c r="P325" s="332"/>
      <c r="Q325" s="332"/>
      <c r="R325" s="332"/>
      <c r="S325" s="411"/>
      <c r="T325" s="411">
        <v>2007</v>
      </c>
      <c r="U325" s="332"/>
      <c r="V325" s="332"/>
      <c r="W325" s="332"/>
      <c r="X325" s="332"/>
      <c r="Y325" s="332"/>
      <c r="Z325" s="159">
        <v>200</v>
      </c>
      <c r="AA325" s="1300"/>
      <c r="AB325" s="1300"/>
      <c r="AC325" s="1300"/>
      <c r="AD325" s="1300"/>
      <c r="AE325" s="1300"/>
      <c r="AF325" s="1300"/>
      <c r="AG325" s="1300"/>
      <c r="AH325" s="1300"/>
      <c r="AI325" s="1300"/>
      <c r="AJ325" s="1300"/>
      <c r="AK325" s="1300"/>
      <c r="AL325" s="1300"/>
      <c r="AM325" s="1300"/>
      <c r="AN325" s="1300"/>
      <c r="AO325" s="1300"/>
      <c r="AP325" s="1300"/>
      <c r="AQ325" s="1300"/>
      <c r="AR325" s="1300"/>
      <c r="AS325" s="167"/>
    </row>
    <row r="326" spans="1:45" s="37" customFormat="1" ht="25.7" hidden="1" customHeight="1">
      <c r="A326" s="400"/>
      <c r="B326" s="410"/>
      <c r="C326" s="1300" t="s">
        <v>3393</v>
      </c>
      <c r="D326" s="1300" t="s">
        <v>14745</v>
      </c>
      <c r="E326" s="1300" t="s">
        <v>4778</v>
      </c>
      <c r="F326" s="1300" t="s">
        <v>14182</v>
      </c>
      <c r="G326" s="1300"/>
      <c r="H326" s="1300"/>
      <c r="I326" s="1300"/>
      <c r="J326" s="1300"/>
      <c r="K326" s="1300"/>
      <c r="L326" s="1300"/>
      <c r="M326" s="1300"/>
      <c r="N326" s="1300"/>
      <c r="O326" s="1300"/>
      <c r="P326" s="332"/>
      <c r="Q326" s="332"/>
      <c r="R326" s="332"/>
      <c r="S326" s="411"/>
      <c r="T326" s="411"/>
      <c r="U326" s="332"/>
      <c r="V326" s="332"/>
      <c r="W326" s="332"/>
      <c r="X326" s="332"/>
      <c r="Y326" s="332"/>
      <c r="Z326" s="159"/>
      <c r="AA326" s="1300"/>
      <c r="AB326" s="1300"/>
      <c r="AC326" s="1300"/>
      <c r="AD326" s="1300"/>
      <c r="AE326" s="1300"/>
      <c r="AF326" s="1300"/>
      <c r="AG326" s="1300"/>
      <c r="AH326" s="1300"/>
      <c r="AI326" s="1300"/>
      <c r="AJ326" s="1300"/>
      <c r="AK326" s="1300"/>
      <c r="AL326" s="1300"/>
      <c r="AM326" s="1300"/>
      <c r="AN326" s="1300"/>
      <c r="AO326" s="1300"/>
      <c r="AP326" s="1300"/>
      <c r="AQ326" s="1300"/>
      <c r="AR326" s="1300"/>
      <c r="AS326" s="167"/>
    </row>
    <row r="327" spans="1:45" s="37" customFormat="1" ht="25.7" hidden="1" customHeight="1">
      <c r="A327" s="400"/>
      <c r="B327" s="410"/>
      <c r="C327" s="1300" t="s">
        <v>3393</v>
      </c>
      <c r="D327" s="1300" t="s">
        <v>14746</v>
      </c>
      <c r="E327" s="1300" t="s">
        <v>4777</v>
      </c>
      <c r="F327" s="1300" t="s">
        <v>3393</v>
      </c>
      <c r="G327" s="1300">
        <v>1500</v>
      </c>
      <c r="H327" s="1300"/>
      <c r="I327" s="1300"/>
      <c r="J327" s="1300">
        <v>44</v>
      </c>
      <c r="K327" s="1300">
        <v>28</v>
      </c>
      <c r="L327" s="1300"/>
      <c r="M327" s="1300"/>
      <c r="N327" s="1300">
        <v>1232</v>
      </c>
      <c r="O327" s="1300"/>
      <c r="P327" s="332"/>
      <c r="Q327" s="332"/>
      <c r="R327" s="332"/>
      <c r="S327" s="411"/>
      <c r="T327" s="411">
        <v>2007</v>
      </c>
      <c r="U327" s="332"/>
      <c r="V327" s="332"/>
      <c r="W327" s="332"/>
      <c r="X327" s="332"/>
      <c r="Y327" s="332"/>
      <c r="Z327" s="159">
        <v>260</v>
      </c>
      <c r="AA327" s="1300"/>
      <c r="AB327" s="1300"/>
      <c r="AC327" s="1300"/>
      <c r="AD327" s="1300"/>
      <c r="AE327" s="1300"/>
      <c r="AF327" s="1300"/>
      <c r="AG327" s="1300"/>
      <c r="AH327" s="1300"/>
      <c r="AI327" s="1300"/>
      <c r="AJ327" s="1300"/>
      <c r="AK327" s="1300"/>
      <c r="AL327" s="1300"/>
      <c r="AM327" s="1300"/>
      <c r="AN327" s="1300"/>
      <c r="AO327" s="1300"/>
      <c r="AP327" s="1300"/>
      <c r="AQ327" s="1300"/>
      <c r="AR327" s="1300"/>
      <c r="AS327" s="167"/>
    </row>
    <row r="328" spans="1:45" s="37" customFormat="1" ht="25.7" hidden="1" customHeight="1">
      <c r="A328" s="400"/>
      <c r="B328" s="410"/>
      <c r="C328" s="1300" t="s">
        <v>3393</v>
      </c>
      <c r="D328" s="1300" t="s">
        <v>14747</v>
      </c>
      <c r="E328" s="1300" t="s">
        <v>4779</v>
      </c>
      <c r="F328" s="1300" t="s">
        <v>4775</v>
      </c>
      <c r="G328" s="1300">
        <v>1656</v>
      </c>
      <c r="H328" s="1300"/>
      <c r="I328" s="1300"/>
      <c r="J328" s="1300">
        <v>17</v>
      </c>
      <c r="K328" s="1300">
        <v>8</v>
      </c>
      <c r="L328" s="1300"/>
      <c r="M328" s="1300"/>
      <c r="N328" s="1300">
        <v>136</v>
      </c>
      <c r="O328" s="1300"/>
      <c r="P328" s="332"/>
      <c r="Q328" s="332"/>
      <c r="R328" s="332"/>
      <c r="S328" s="411"/>
      <c r="T328" s="411">
        <v>2004</v>
      </c>
      <c r="U328" s="332"/>
      <c r="V328" s="332"/>
      <c r="W328" s="332"/>
      <c r="X328" s="332"/>
      <c r="Y328" s="332"/>
      <c r="Z328" s="159"/>
      <c r="AA328" s="1300"/>
      <c r="AB328" s="1300"/>
      <c r="AC328" s="1300"/>
      <c r="AD328" s="1300"/>
      <c r="AE328" s="1300"/>
      <c r="AF328" s="1300"/>
      <c r="AG328" s="1300"/>
      <c r="AH328" s="1300"/>
      <c r="AI328" s="1300"/>
      <c r="AJ328" s="1300"/>
      <c r="AK328" s="1300"/>
      <c r="AL328" s="1300"/>
      <c r="AM328" s="1300"/>
      <c r="AN328" s="1300"/>
      <c r="AO328" s="1300"/>
      <c r="AP328" s="1300"/>
      <c r="AQ328" s="1300"/>
      <c r="AR328" s="1300"/>
      <c r="AS328" s="167"/>
    </row>
    <row r="329" spans="1:45" s="37" customFormat="1" ht="25.7" hidden="1" customHeight="1">
      <c r="A329" s="400"/>
      <c r="B329" s="410"/>
      <c r="C329" s="1300" t="s">
        <v>3393</v>
      </c>
      <c r="D329" s="1300" t="s">
        <v>14302</v>
      </c>
      <c r="E329" s="1300" t="s">
        <v>14748</v>
      </c>
      <c r="F329" s="1300" t="s">
        <v>3393</v>
      </c>
      <c r="G329" s="1300">
        <v>3204</v>
      </c>
      <c r="H329" s="1300"/>
      <c r="I329" s="1300"/>
      <c r="J329" s="1300"/>
      <c r="K329" s="1300"/>
      <c r="L329" s="1300"/>
      <c r="M329" s="1300"/>
      <c r="N329" s="1300"/>
      <c r="O329" s="1300"/>
      <c r="P329" s="332"/>
      <c r="Q329" s="332"/>
      <c r="R329" s="332"/>
      <c r="S329" s="411"/>
      <c r="T329" s="411"/>
      <c r="U329" s="332"/>
      <c r="V329" s="332"/>
      <c r="W329" s="332"/>
      <c r="X329" s="332"/>
      <c r="Y329" s="332"/>
      <c r="Z329" s="159"/>
      <c r="AA329" s="1300"/>
      <c r="AB329" s="1300"/>
      <c r="AC329" s="1300"/>
      <c r="AD329" s="1300"/>
      <c r="AE329" s="1300"/>
      <c r="AF329" s="1300"/>
      <c r="AG329" s="1300"/>
      <c r="AH329" s="1300"/>
      <c r="AI329" s="1300"/>
      <c r="AJ329" s="1300"/>
      <c r="AK329" s="1300"/>
      <c r="AL329" s="1300"/>
      <c r="AM329" s="1300"/>
      <c r="AN329" s="1300"/>
      <c r="AO329" s="1300"/>
      <c r="AP329" s="1300"/>
      <c r="AQ329" s="1300"/>
      <c r="AR329" s="1300"/>
      <c r="AS329" s="167"/>
    </row>
    <row r="330" spans="1:45" s="37" customFormat="1" ht="25.7" hidden="1" customHeight="1">
      <c r="A330" s="400"/>
      <c r="B330" s="410"/>
      <c r="C330" s="1300" t="s">
        <v>3393</v>
      </c>
      <c r="D330" s="1300" t="s">
        <v>14302</v>
      </c>
      <c r="E330" s="1300" t="s">
        <v>14749</v>
      </c>
      <c r="F330" s="1300" t="s">
        <v>3393</v>
      </c>
      <c r="G330" s="1300"/>
      <c r="H330" s="1300"/>
      <c r="I330" s="1300"/>
      <c r="J330" s="1300"/>
      <c r="K330" s="1300"/>
      <c r="L330" s="1300"/>
      <c r="M330" s="1300"/>
      <c r="N330" s="1300"/>
      <c r="O330" s="1300"/>
      <c r="P330" s="332"/>
      <c r="Q330" s="332"/>
      <c r="R330" s="332"/>
      <c r="S330" s="411"/>
      <c r="T330" s="411"/>
      <c r="U330" s="332"/>
      <c r="V330" s="332"/>
      <c r="W330" s="332"/>
      <c r="X330" s="332"/>
      <c r="Y330" s="332"/>
      <c r="Z330" s="159"/>
      <c r="AA330" s="1300"/>
      <c r="AB330" s="1300"/>
      <c r="AC330" s="1300"/>
      <c r="AD330" s="1300"/>
      <c r="AE330" s="1300"/>
      <c r="AF330" s="1300"/>
      <c r="AG330" s="1300"/>
      <c r="AH330" s="1300"/>
      <c r="AI330" s="1300"/>
      <c r="AJ330" s="1300"/>
      <c r="AK330" s="1300"/>
      <c r="AL330" s="1300"/>
      <c r="AM330" s="1300"/>
      <c r="AN330" s="1300"/>
      <c r="AO330" s="1300"/>
      <c r="AP330" s="1300"/>
      <c r="AQ330" s="1300"/>
      <c r="AR330" s="1300"/>
      <c r="AS330" s="167"/>
    </row>
    <row r="331" spans="1:45" s="37" customFormat="1" ht="25.7" hidden="1" customHeight="1">
      <c r="A331" s="400"/>
      <c r="B331" s="410"/>
      <c r="C331" s="1300" t="s">
        <v>3393</v>
      </c>
      <c r="D331" s="1300" t="s">
        <v>14302</v>
      </c>
      <c r="E331" s="1300" t="s">
        <v>14750</v>
      </c>
      <c r="F331" s="1300" t="s">
        <v>3393</v>
      </c>
      <c r="G331" s="1300"/>
      <c r="H331" s="1300"/>
      <c r="I331" s="1300"/>
      <c r="J331" s="1300"/>
      <c r="K331" s="1300"/>
      <c r="L331" s="1300"/>
      <c r="M331" s="1300"/>
      <c r="N331" s="1300"/>
      <c r="O331" s="1300"/>
      <c r="P331" s="332"/>
      <c r="Q331" s="332"/>
      <c r="R331" s="332"/>
      <c r="S331" s="411"/>
      <c r="T331" s="411"/>
      <c r="U331" s="332"/>
      <c r="V331" s="332"/>
      <c r="W331" s="332"/>
      <c r="X331" s="332"/>
      <c r="Y331" s="332"/>
      <c r="Z331" s="159"/>
      <c r="AA331" s="1300"/>
      <c r="AB331" s="1300"/>
      <c r="AC331" s="1300"/>
      <c r="AD331" s="1300"/>
      <c r="AE331" s="1300"/>
      <c r="AF331" s="1300"/>
      <c r="AG331" s="1300"/>
      <c r="AH331" s="1300"/>
      <c r="AI331" s="1300"/>
      <c r="AJ331" s="1300"/>
      <c r="AK331" s="1300"/>
      <c r="AL331" s="1300"/>
      <c r="AM331" s="1300"/>
      <c r="AN331" s="1300"/>
      <c r="AO331" s="1300"/>
      <c r="AP331" s="1300"/>
      <c r="AQ331" s="1300"/>
      <c r="AR331" s="1300"/>
      <c r="AS331" s="167"/>
    </row>
    <row r="332" spans="1:45" s="37" customFormat="1" ht="25.7" hidden="1" customHeight="1">
      <c r="A332" s="400"/>
      <c r="B332" s="410"/>
      <c r="C332" s="1300" t="s">
        <v>3393</v>
      </c>
      <c r="D332" s="1300" t="s">
        <v>14751</v>
      </c>
      <c r="E332" s="1300" t="s">
        <v>14752</v>
      </c>
      <c r="F332" s="1300" t="s">
        <v>3393</v>
      </c>
      <c r="G332" s="1300">
        <v>2280</v>
      </c>
      <c r="H332" s="1300"/>
      <c r="I332" s="1300"/>
      <c r="J332" s="1300"/>
      <c r="K332" s="1300"/>
      <c r="L332" s="1300"/>
      <c r="M332" s="1300"/>
      <c r="N332" s="1300"/>
      <c r="O332" s="1300"/>
      <c r="P332" s="332"/>
      <c r="Q332" s="332"/>
      <c r="R332" s="332"/>
      <c r="S332" s="411"/>
      <c r="T332" s="411"/>
      <c r="U332" s="332"/>
      <c r="V332" s="332"/>
      <c r="W332" s="332"/>
      <c r="X332" s="332"/>
      <c r="Y332" s="332"/>
      <c r="Z332" s="159"/>
      <c r="AA332" s="1300"/>
      <c r="AB332" s="1300"/>
      <c r="AC332" s="1300"/>
      <c r="AD332" s="1300"/>
      <c r="AE332" s="1300"/>
      <c r="AF332" s="1300"/>
      <c r="AG332" s="1300"/>
      <c r="AH332" s="1300"/>
      <c r="AI332" s="1300"/>
      <c r="AJ332" s="1300"/>
      <c r="AK332" s="1300"/>
      <c r="AL332" s="1300"/>
      <c r="AM332" s="1300"/>
      <c r="AN332" s="1300"/>
      <c r="AO332" s="1300"/>
      <c r="AP332" s="1300"/>
      <c r="AQ332" s="1300"/>
      <c r="AR332" s="1300"/>
      <c r="AS332" s="167"/>
    </row>
    <row r="333" spans="1:45" s="37" customFormat="1" ht="25.7" hidden="1" customHeight="1">
      <c r="A333" s="400"/>
      <c r="B333" s="410"/>
      <c r="C333" s="1300" t="s">
        <v>3393</v>
      </c>
      <c r="D333" s="1300" t="s">
        <v>14751</v>
      </c>
      <c r="E333" s="1300" t="s">
        <v>14753</v>
      </c>
      <c r="F333" s="1300" t="s">
        <v>3393</v>
      </c>
      <c r="G333" s="1300"/>
      <c r="H333" s="1300"/>
      <c r="I333" s="1300"/>
      <c r="J333" s="1300"/>
      <c r="K333" s="1300"/>
      <c r="L333" s="1300"/>
      <c r="M333" s="1300"/>
      <c r="N333" s="1300"/>
      <c r="O333" s="1300"/>
      <c r="P333" s="332"/>
      <c r="Q333" s="332"/>
      <c r="R333" s="332"/>
      <c r="S333" s="411"/>
      <c r="T333" s="411"/>
      <c r="U333" s="332"/>
      <c r="V333" s="332"/>
      <c r="W333" s="332"/>
      <c r="X333" s="332"/>
      <c r="Y333" s="332"/>
      <c r="Z333" s="159"/>
      <c r="AA333" s="1300"/>
      <c r="AB333" s="1300"/>
      <c r="AC333" s="1300"/>
      <c r="AD333" s="1300"/>
      <c r="AE333" s="1300"/>
      <c r="AF333" s="1300"/>
      <c r="AG333" s="1300"/>
      <c r="AH333" s="1300"/>
      <c r="AI333" s="1300"/>
      <c r="AJ333" s="1300"/>
      <c r="AK333" s="1300"/>
      <c r="AL333" s="1300"/>
      <c r="AM333" s="1300"/>
      <c r="AN333" s="1300"/>
      <c r="AO333" s="1300"/>
      <c r="AP333" s="1300"/>
      <c r="AQ333" s="1300"/>
      <c r="AR333" s="1300"/>
      <c r="AS333" s="167"/>
    </row>
    <row r="334" spans="1:45" s="37" customFormat="1" ht="25.7" hidden="1" customHeight="1">
      <c r="A334" s="400"/>
      <c r="B334" s="410"/>
      <c r="C334" s="1300" t="s">
        <v>3393</v>
      </c>
      <c r="D334" s="1300" t="s">
        <v>14751</v>
      </c>
      <c r="E334" s="1300" t="s">
        <v>14754</v>
      </c>
      <c r="F334" s="1300" t="s">
        <v>3393</v>
      </c>
      <c r="G334" s="1300"/>
      <c r="H334" s="1300"/>
      <c r="I334" s="1300"/>
      <c r="J334" s="1300"/>
      <c r="K334" s="1300"/>
      <c r="L334" s="1300"/>
      <c r="M334" s="1300"/>
      <c r="N334" s="1300"/>
      <c r="O334" s="1300"/>
      <c r="P334" s="332"/>
      <c r="Q334" s="332"/>
      <c r="R334" s="332"/>
      <c r="S334" s="411"/>
      <c r="T334" s="411"/>
      <c r="U334" s="332"/>
      <c r="V334" s="332"/>
      <c r="W334" s="332"/>
      <c r="X334" s="332"/>
      <c r="Y334" s="332"/>
      <c r="Z334" s="159"/>
      <c r="AA334" s="1300"/>
      <c r="AB334" s="1300"/>
      <c r="AC334" s="1300"/>
      <c r="AD334" s="1300"/>
      <c r="AE334" s="1300"/>
      <c r="AF334" s="1300"/>
      <c r="AG334" s="1300"/>
      <c r="AH334" s="1300"/>
      <c r="AI334" s="1300"/>
      <c r="AJ334" s="1300"/>
      <c r="AK334" s="1300"/>
      <c r="AL334" s="1300"/>
      <c r="AM334" s="1300"/>
      <c r="AN334" s="1300"/>
      <c r="AO334" s="1300"/>
      <c r="AP334" s="1300"/>
      <c r="AQ334" s="1300"/>
      <c r="AR334" s="1300"/>
      <c r="AS334" s="167"/>
    </row>
    <row r="335" spans="1:45" s="37" customFormat="1" ht="25.7" hidden="1" customHeight="1">
      <c r="A335" s="400"/>
      <c r="B335" s="410"/>
      <c r="C335" s="1300" t="s">
        <v>3393</v>
      </c>
      <c r="D335" s="1300" t="s">
        <v>14755</v>
      </c>
      <c r="E335" s="1300" t="s">
        <v>14756</v>
      </c>
      <c r="F335" s="1300" t="s">
        <v>3393</v>
      </c>
      <c r="G335" s="1300">
        <v>400</v>
      </c>
      <c r="H335" s="1300"/>
      <c r="I335" s="1300"/>
      <c r="J335" s="1300"/>
      <c r="K335" s="1300"/>
      <c r="L335" s="1300"/>
      <c r="M335" s="1300"/>
      <c r="N335" s="1300">
        <v>400</v>
      </c>
      <c r="O335" s="1300"/>
      <c r="P335" s="332"/>
      <c r="Q335" s="332"/>
      <c r="R335" s="332"/>
      <c r="S335" s="411"/>
      <c r="T335" s="411"/>
      <c r="U335" s="332"/>
      <c r="V335" s="332"/>
      <c r="W335" s="332"/>
      <c r="X335" s="332"/>
      <c r="Y335" s="332"/>
      <c r="Z335" s="159"/>
      <c r="AA335" s="1300"/>
      <c r="AB335" s="1300"/>
      <c r="AC335" s="1300"/>
      <c r="AD335" s="1300"/>
      <c r="AE335" s="1300"/>
      <c r="AF335" s="1300"/>
      <c r="AG335" s="1300"/>
      <c r="AH335" s="1300"/>
      <c r="AI335" s="1300"/>
      <c r="AJ335" s="1300"/>
      <c r="AK335" s="1300"/>
      <c r="AL335" s="1300"/>
      <c r="AM335" s="1300"/>
      <c r="AN335" s="1300"/>
      <c r="AO335" s="1300"/>
      <c r="AP335" s="1300"/>
      <c r="AQ335" s="1300"/>
      <c r="AR335" s="1300"/>
      <c r="AS335" s="167"/>
    </row>
    <row r="336" spans="1:45" s="37" customFormat="1" ht="25.7" hidden="1" customHeight="1">
      <c r="A336" s="400"/>
      <c r="B336" s="410"/>
      <c r="C336" s="1300" t="s">
        <v>3393</v>
      </c>
      <c r="D336" s="1300" t="s">
        <v>14755</v>
      </c>
      <c r="E336" s="1300" t="s">
        <v>14757</v>
      </c>
      <c r="F336" s="1300" t="s">
        <v>3393</v>
      </c>
      <c r="G336" s="1300"/>
      <c r="H336" s="1300"/>
      <c r="I336" s="1300"/>
      <c r="J336" s="1300"/>
      <c r="K336" s="1300"/>
      <c r="L336" s="1300"/>
      <c r="M336" s="1300"/>
      <c r="N336" s="1300"/>
      <c r="O336" s="1300"/>
      <c r="P336" s="332"/>
      <c r="Q336" s="332"/>
      <c r="R336" s="332"/>
      <c r="S336" s="411"/>
      <c r="T336" s="411"/>
      <c r="U336" s="332"/>
      <c r="V336" s="332"/>
      <c r="W336" s="332"/>
      <c r="X336" s="332"/>
      <c r="Y336" s="332"/>
      <c r="Z336" s="159"/>
      <c r="AA336" s="1300"/>
      <c r="AB336" s="1300"/>
      <c r="AC336" s="1300"/>
      <c r="AD336" s="1300"/>
      <c r="AE336" s="1300"/>
      <c r="AF336" s="1300"/>
      <c r="AG336" s="1300"/>
      <c r="AH336" s="1300"/>
      <c r="AI336" s="1300"/>
      <c r="AJ336" s="1300"/>
      <c r="AK336" s="1300"/>
      <c r="AL336" s="1300"/>
      <c r="AM336" s="1300"/>
      <c r="AN336" s="1300"/>
      <c r="AO336" s="1300"/>
      <c r="AP336" s="1300"/>
      <c r="AQ336" s="1300"/>
      <c r="AR336" s="1300"/>
      <c r="AS336" s="167"/>
    </row>
    <row r="337" spans="1:45" s="37" customFormat="1" ht="25.7" hidden="1" customHeight="1">
      <c r="A337" s="400"/>
      <c r="B337" s="410"/>
      <c r="C337" s="1300" t="s">
        <v>3393</v>
      </c>
      <c r="D337" s="1300" t="s">
        <v>14014</v>
      </c>
      <c r="E337" s="1300" t="s">
        <v>14758</v>
      </c>
      <c r="F337" s="1300" t="s">
        <v>3393</v>
      </c>
      <c r="G337" s="1300"/>
      <c r="H337" s="1300"/>
      <c r="I337" s="1300"/>
      <c r="J337" s="1300"/>
      <c r="K337" s="1300"/>
      <c r="L337" s="1300"/>
      <c r="M337" s="1300"/>
      <c r="N337" s="1300"/>
      <c r="O337" s="1300"/>
      <c r="P337" s="332"/>
      <c r="Q337" s="332"/>
      <c r="R337" s="332"/>
      <c r="S337" s="411"/>
      <c r="T337" s="411"/>
      <c r="U337" s="332"/>
      <c r="V337" s="332"/>
      <c r="W337" s="332"/>
      <c r="X337" s="332"/>
      <c r="Y337" s="332"/>
      <c r="Z337" s="159"/>
      <c r="AA337" s="1300"/>
      <c r="AB337" s="1300"/>
      <c r="AC337" s="1300"/>
      <c r="AD337" s="1300"/>
      <c r="AE337" s="1300"/>
      <c r="AF337" s="1300"/>
      <c r="AG337" s="1300"/>
      <c r="AH337" s="1300"/>
      <c r="AI337" s="1300"/>
      <c r="AJ337" s="1300"/>
      <c r="AK337" s="1300"/>
      <c r="AL337" s="1300"/>
      <c r="AM337" s="1300"/>
      <c r="AN337" s="1300"/>
      <c r="AO337" s="1300"/>
      <c r="AP337" s="1300"/>
      <c r="AQ337" s="1300"/>
      <c r="AR337" s="1300"/>
      <c r="AS337" s="167"/>
    </row>
    <row r="338" spans="1:45" s="37" customFormat="1" ht="25.7" hidden="1" customHeight="1">
      <c r="A338" s="400"/>
      <c r="B338" s="410"/>
      <c r="C338" s="1300" t="s">
        <v>3393</v>
      </c>
      <c r="D338" s="1300" t="s">
        <v>14014</v>
      </c>
      <c r="E338" s="1300" t="s">
        <v>14759</v>
      </c>
      <c r="F338" s="1300" t="s">
        <v>3393</v>
      </c>
      <c r="G338" s="1300">
        <v>7373</v>
      </c>
      <c r="H338" s="1300">
        <v>96</v>
      </c>
      <c r="I338" s="1300"/>
      <c r="J338" s="1300"/>
      <c r="K338" s="1300"/>
      <c r="L338" s="1300"/>
      <c r="M338" s="1300"/>
      <c r="N338" s="1300"/>
      <c r="O338" s="1300"/>
      <c r="P338" s="332"/>
      <c r="Q338" s="332"/>
      <c r="R338" s="332"/>
      <c r="S338" s="411"/>
      <c r="T338" s="411">
        <v>2017</v>
      </c>
      <c r="U338" s="332"/>
      <c r="V338" s="332"/>
      <c r="W338" s="332"/>
      <c r="X338" s="332"/>
      <c r="Y338" s="332"/>
      <c r="Z338" s="159">
        <v>3751</v>
      </c>
      <c r="AA338" s="1300"/>
      <c r="AB338" s="1300"/>
      <c r="AC338" s="1300"/>
      <c r="AD338" s="1300"/>
      <c r="AE338" s="1300"/>
      <c r="AF338" s="1300"/>
      <c r="AG338" s="1300"/>
      <c r="AH338" s="1300"/>
      <c r="AI338" s="1300"/>
      <c r="AJ338" s="1300"/>
      <c r="AK338" s="1300"/>
      <c r="AL338" s="1300"/>
      <c r="AM338" s="1300"/>
      <c r="AN338" s="1300"/>
      <c r="AO338" s="1300"/>
      <c r="AP338" s="1300"/>
      <c r="AQ338" s="1300"/>
      <c r="AR338" s="1300"/>
      <c r="AS338" s="167"/>
    </row>
    <row r="339" spans="1:45" s="37" customFormat="1" ht="25.7" hidden="1" customHeight="1">
      <c r="A339" s="400"/>
      <c r="B339" s="410"/>
      <c r="C339" s="1300" t="s">
        <v>3393</v>
      </c>
      <c r="D339" s="1300" t="s">
        <v>14014</v>
      </c>
      <c r="E339" s="1300" t="s">
        <v>14760</v>
      </c>
      <c r="F339" s="1300" t="s">
        <v>3393</v>
      </c>
      <c r="G339" s="1300"/>
      <c r="H339" s="1300"/>
      <c r="I339" s="1300"/>
      <c r="J339" s="1300"/>
      <c r="K339" s="1300"/>
      <c r="L339" s="1300"/>
      <c r="M339" s="1300"/>
      <c r="N339" s="1300"/>
      <c r="O339" s="1300"/>
      <c r="P339" s="332"/>
      <c r="Q339" s="332"/>
      <c r="R339" s="332"/>
      <c r="S339" s="411"/>
      <c r="T339" s="411"/>
      <c r="U339" s="332"/>
      <c r="V339" s="332"/>
      <c r="W339" s="332"/>
      <c r="X339" s="332"/>
      <c r="Y339" s="332"/>
      <c r="Z339" s="159"/>
      <c r="AA339" s="1300"/>
      <c r="AB339" s="1300"/>
      <c r="AC339" s="1300"/>
      <c r="AD339" s="1300"/>
      <c r="AE339" s="1300"/>
      <c r="AF339" s="1300"/>
      <c r="AG339" s="1300"/>
      <c r="AH339" s="1300"/>
      <c r="AI339" s="1300"/>
      <c r="AJ339" s="1300"/>
      <c r="AK339" s="1300"/>
      <c r="AL339" s="1300"/>
      <c r="AM339" s="1300"/>
      <c r="AN339" s="1300"/>
      <c r="AO339" s="1300"/>
      <c r="AP339" s="1300"/>
      <c r="AQ339" s="1300"/>
      <c r="AR339" s="1300"/>
      <c r="AS339" s="167"/>
    </row>
    <row r="340" spans="1:45" s="37" customFormat="1" ht="25.7" hidden="1" customHeight="1">
      <c r="A340" s="400"/>
      <c r="B340" s="410"/>
      <c r="C340" s="1300" t="s">
        <v>3393</v>
      </c>
      <c r="D340" s="1300" t="s">
        <v>14761</v>
      </c>
      <c r="E340" s="1300" t="s">
        <v>4776</v>
      </c>
      <c r="F340" s="1300" t="s">
        <v>14182</v>
      </c>
      <c r="G340" s="1300">
        <v>616</v>
      </c>
      <c r="H340" s="1300"/>
      <c r="I340" s="1300"/>
      <c r="J340" s="1300">
        <v>10</v>
      </c>
      <c r="K340" s="1300">
        <v>16</v>
      </c>
      <c r="L340" s="1300"/>
      <c r="M340" s="1300"/>
      <c r="N340" s="1300">
        <v>160</v>
      </c>
      <c r="O340" s="1300"/>
      <c r="P340" s="332"/>
      <c r="Q340" s="332"/>
      <c r="R340" s="332"/>
      <c r="S340" s="411"/>
      <c r="T340" s="411">
        <v>2008</v>
      </c>
      <c r="U340" s="332"/>
      <c r="V340" s="332"/>
      <c r="W340" s="332"/>
      <c r="X340" s="332"/>
      <c r="Y340" s="332"/>
      <c r="Z340" s="159"/>
      <c r="AA340" s="1300"/>
      <c r="AB340" s="1300"/>
      <c r="AC340" s="1300"/>
      <c r="AD340" s="1300"/>
      <c r="AE340" s="1300"/>
      <c r="AF340" s="1300"/>
      <c r="AG340" s="1300"/>
      <c r="AH340" s="1300"/>
      <c r="AI340" s="1300"/>
      <c r="AJ340" s="1300"/>
      <c r="AK340" s="1300"/>
      <c r="AL340" s="1300"/>
      <c r="AM340" s="1300"/>
      <c r="AN340" s="1300"/>
      <c r="AO340" s="1300"/>
      <c r="AP340" s="1300"/>
      <c r="AQ340" s="1300"/>
      <c r="AR340" s="1300"/>
      <c r="AS340" s="167"/>
    </row>
    <row r="341" spans="1:45" s="37" customFormat="1" ht="25.7" hidden="1" customHeight="1">
      <c r="A341" s="400"/>
      <c r="B341" s="410"/>
      <c r="C341" s="1300" t="s">
        <v>3393</v>
      </c>
      <c r="D341" s="1300" t="s">
        <v>14179</v>
      </c>
      <c r="E341" s="1300" t="s">
        <v>14762</v>
      </c>
      <c r="F341" s="1300" t="s">
        <v>4775</v>
      </c>
      <c r="G341" s="1300">
        <v>5120</v>
      </c>
      <c r="H341" s="1300"/>
      <c r="I341" s="1300"/>
      <c r="J341" s="1300"/>
      <c r="K341" s="1300"/>
      <c r="L341" s="1300"/>
      <c r="M341" s="1300"/>
      <c r="N341" s="1300"/>
      <c r="O341" s="1300"/>
      <c r="P341" s="332"/>
      <c r="Q341" s="332"/>
      <c r="R341" s="332"/>
      <c r="S341" s="411"/>
      <c r="T341" s="411">
        <v>1995</v>
      </c>
      <c r="U341" s="332"/>
      <c r="V341" s="332"/>
      <c r="W341" s="332"/>
      <c r="X341" s="332"/>
      <c r="Y341" s="332"/>
      <c r="Z341" s="159"/>
      <c r="AA341" s="1300"/>
      <c r="AB341" s="1300"/>
      <c r="AC341" s="1300"/>
      <c r="AD341" s="1300"/>
      <c r="AE341" s="1300"/>
      <c r="AF341" s="1300"/>
      <c r="AG341" s="1300"/>
      <c r="AH341" s="1300"/>
      <c r="AI341" s="1300"/>
      <c r="AJ341" s="1300"/>
      <c r="AK341" s="1300"/>
      <c r="AL341" s="1300"/>
      <c r="AM341" s="1300"/>
      <c r="AN341" s="1300"/>
      <c r="AO341" s="1300"/>
      <c r="AP341" s="1300"/>
      <c r="AQ341" s="1300"/>
      <c r="AR341" s="1300"/>
      <c r="AS341" s="167"/>
    </row>
    <row r="342" spans="1:45" s="37" customFormat="1" ht="25.7" hidden="1" customHeight="1">
      <c r="A342" s="400"/>
      <c r="B342" s="410"/>
      <c r="C342" s="1300" t="s">
        <v>3393</v>
      </c>
      <c r="D342" s="1300" t="s">
        <v>14763</v>
      </c>
      <c r="E342" s="1300" t="s">
        <v>14764</v>
      </c>
      <c r="F342" s="1300" t="s">
        <v>3393</v>
      </c>
      <c r="G342" s="1300">
        <v>5672</v>
      </c>
      <c r="H342" s="1300"/>
      <c r="I342" s="1300"/>
      <c r="J342" s="1300"/>
      <c r="K342" s="1300"/>
      <c r="L342" s="1300"/>
      <c r="M342" s="1300"/>
      <c r="N342" s="1300"/>
      <c r="O342" s="1300"/>
      <c r="P342" s="332"/>
      <c r="Q342" s="332"/>
      <c r="R342" s="332"/>
      <c r="S342" s="411"/>
      <c r="T342" s="411">
        <v>2014</v>
      </c>
      <c r="U342" s="332"/>
      <c r="V342" s="332"/>
      <c r="W342" s="332"/>
      <c r="X342" s="332"/>
      <c r="Y342" s="332"/>
      <c r="Z342" s="159">
        <v>50</v>
      </c>
      <c r="AA342" s="1300"/>
      <c r="AB342" s="1300"/>
      <c r="AC342" s="1300"/>
      <c r="AD342" s="1300"/>
      <c r="AE342" s="1300"/>
      <c r="AF342" s="1300"/>
      <c r="AG342" s="1300"/>
      <c r="AH342" s="1300"/>
      <c r="AI342" s="1300"/>
      <c r="AJ342" s="1300"/>
      <c r="AK342" s="1300"/>
      <c r="AL342" s="1300"/>
      <c r="AM342" s="1300"/>
      <c r="AN342" s="1300"/>
      <c r="AO342" s="1300"/>
      <c r="AP342" s="1300"/>
      <c r="AQ342" s="1300"/>
      <c r="AR342" s="1300"/>
      <c r="AS342" s="167"/>
    </row>
    <row r="343" spans="1:45" s="37" customFormat="1" ht="25.7" hidden="1" customHeight="1">
      <c r="A343" s="400"/>
      <c r="B343" s="410"/>
      <c r="C343" s="1300" t="s">
        <v>3393</v>
      </c>
      <c r="D343" s="1300" t="s">
        <v>13899</v>
      </c>
      <c r="E343" s="1300" t="s">
        <v>14765</v>
      </c>
      <c r="F343" s="1300" t="s">
        <v>13711</v>
      </c>
      <c r="G343" s="1300"/>
      <c r="H343" s="1300"/>
      <c r="I343" s="1300"/>
      <c r="J343" s="1300"/>
      <c r="K343" s="1300"/>
      <c r="L343" s="1300"/>
      <c r="M343" s="1300"/>
      <c r="N343" s="1300"/>
      <c r="O343" s="1300"/>
      <c r="P343" s="332"/>
      <c r="Q343" s="332"/>
      <c r="R343" s="332"/>
      <c r="S343" s="411"/>
      <c r="T343" s="411"/>
      <c r="U343" s="332"/>
      <c r="V343" s="332"/>
      <c r="W343" s="332"/>
      <c r="X343" s="332"/>
      <c r="Y343" s="332"/>
      <c r="Z343" s="159"/>
      <c r="AA343" s="1300"/>
      <c r="AB343" s="1300"/>
      <c r="AC343" s="1300"/>
      <c r="AD343" s="1300"/>
      <c r="AE343" s="1300"/>
      <c r="AF343" s="1300"/>
      <c r="AG343" s="1300"/>
      <c r="AH343" s="1300"/>
      <c r="AI343" s="1300"/>
      <c r="AJ343" s="1300"/>
      <c r="AK343" s="1300"/>
      <c r="AL343" s="1300"/>
      <c r="AM343" s="1300"/>
      <c r="AN343" s="1300"/>
      <c r="AO343" s="1300"/>
      <c r="AP343" s="1300"/>
      <c r="AQ343" s="1300"/>
      <c r="AR343" s="1300"/>
      <c r="AS343" s="167"/>
    </row>
    <row r="344" spans="1:45" s="37" customFormat="1" ht="25.7" hidden="1" customHeight="1">
      <c r="A344" s="400"/>
      <c r="B344" s="410"/>
      <c r="C344" s="1300" t="s">
        <v>3393</v>
      </c>
      <c r="D344" s="1300" t="s">
        <v>13899</v>
      </c>
      <c r="E344" s="1300" t="s">
        <v>11085</v>
      </c>
      <c r="F344" s="1300" t="s">
        <v>3393</v>
      </c>
      <c r="G344" s="1300">
        <v>1320</v>
      </c>
      <c r="H344" s="1300"/>
      <c r="I344" s="1300"/>
      <c r="J344" s="1300"/>
      <c r="K344" s="1300"/>
      <c r="L344" s="1300"/>
      <c r="M344" s="1300"/>
      <c r="N344" s="1300"/>
      <c r="O344" s="1300"/>
      <c r="P344" s="332"/>
      <c r="Q344" s="332"/>
      <c r="R344" s="332"/>
      <c r="S344" s="411"/>
      <c r="T344" s="411">
        <v>2017</v>
      </c>
      <c r="U344" s="332"/>
      <c r="V344" s="332"/>
      <c r="W344" s="332"/>
      <c r="X344" s="332"/>
      <c r="Y344" s="332"/>
      <c r="Z344" s="159"/>
      <c r="AA344" s="1300"/>
      <c r="AB344" s="1300"/>
      <c r="AC344" s="1300"/>
      <c r="AD344" s="1300"/>
      <c r="AE344" s="1300"/>
      <c r="AF344" s="1300"/>
      <c r="AG344" s="1300"/>
      <c r="AH344" s="1300"/>
      <c r="AI344" s="1300"/>
      <c r="AJ344" s="1300"/>
      <c r="AK344" s="1300"/>
      <c r="AL344" s="1300"/>
      <c r="AM344" s="1300"/>
      <c r="AN344" s="1300"/>
      <c r="AO344" s="1300"/>
      <c r="AP344" s="1300"/>
      <c r="AQ344" s="1300"/>
      <c r="AR344" s="1300"/>
      <c r="AS344" s="167"/>
    </row>
    <row r="345" spans="1:45" s="37" customFormat="1" ht="25.7" hidden="1" customHeight="1">
      <c r="A345" s="400"/>
      <c r="B345" s="410"/>
      <c r="C345" s="1300" t="s">
        <v>3393</v>
      </c>
      <c r="D345" s="1300" t="s">
        <v>13899</v>
      </c>
      <c r="E345" s="1300" t="s">
        <v>11087</v>
      </c>
      <c r="F345" s="1300" t="s">
        <v>13711</v>
      </c>
      <c r="G345" s="1300">
        <v>809</v>
      </c>
      <c r="H345" s="1300"/>
      <c r="I345" s="1300"/>
      <c r="J345" s="1300"/>
      <c r="K345" s="1300"/>
      <c r="L345" s="1300"/>
      <c r="M345" s="1300"/>
      <c r="N345" s="1300"/>
      <c r="O345" s="1300"/>
      <c r="P345" s="332"/>
      <c r="Q345" s="332"/>
      <c r="R345" s="332"/>
      <c r="S345" s="411"/>
      <c r="T345" s="411">
        <v>2017</v>
      </c>
      <c r="U345" s="332"/>
      <c r="V345" s="332"/>
      <c r="W345" s="332"/>
      <c r="X345" s="332"/>
      <c r="Y345" s="332"/>
      <c r="Z345" s="159"/>
      <c r="AA345" s="1300"/>
      <c r="AB345" s="1300"/>
      <c r="AC345" s="1300"/>
      <c r="AD345" s="1300"/>
      <c r="AE345" s="1300"/>
      <c r="AF345" s="1300"/>
      <c r="AG345" s="1300"/>
      <c r="AH345" s="1300"/>
      <c r="AI345" s="1300"/>
      <c r="AJ345" s="1300"/>
      <c r="AK345" s="1300"/>
      <c r="AL345" s="1300"/>
      <c r="AM345" s="1300"/>
      <c r="AN345" s="1300"/>
      <c r="AO345" s="1300"/>
      <c r="AP345" s="1300"/>
      <c r="AQ345" s="1300"/>
      <c r="AR345" s="1300"/>
      <c r="AS345" s="167"/>
    </row>
    <row r="346" spans="1:45" s="37" customFormat="1" ht="25.7" hidden="1" customHeight="1">
      <c r="A346" s="400"/>
      <c r="B346" s="410"/>
      <c r="C346" s="1300" t="s">
        <v>3393</v>
      </c>
      <c r="D346" s="1300" t="s">
        <v>13899</v>
      </c>
      <c r="E346" s="1300" t="s">
        <v>11086</v>
      </c>
      <c r="F346" s="1300" t="s">
        <v>3393</v>
      </c>
      <c r="G346" s="1300"/>
      <c r="H346" s="1300"/>
      <c r="I346" s="1300"/>
      <c r="J346" s="1300"/>
      <c r="K346" s="1300"/>
      <c r="L346" s="1300"/>
      <c r="M346" s="1300"/>
      <c r="N346" s="1300"/>
      <c r="O346" s="1300"/>
      <c r="P346" s="332"/>
      <c r="Q346" s="332"/>
      <c r="R346" s="332"/>
      <c r="S346" s="411"/>
      <c r="T346" s="411"/>
      <c r="U346" s="332"/>
      <c r="V346" s="332"/>
      <c r="W346" s="332"/>
      <c r="X346" s="332"/>
      <c r="Y346" s="332"/>
      <c r="Z346" s="159"/>
      <c r="AA346" s="1300"/>
      <c r="AB346" s="1300"/>
      <c r="AC346" s="1300"/>
      <c r="AD346" s="1300"/>
      <c r="AE346" s="1300"/>
      <c r="AF346" s="1300"/>
      <c r="AG346" s="1300"/>
      <c r="AH346" s="1300"/>
      <c r="AI346" s="1300"/>
      <c r="AJ346" s="1300"/>
      <c r="AK346" s="1300"/>
      <c r="AL346" s="1300"/>
      <c r="AM346" s="1300"/>
      <c r="AN346" s="1300"/>
      <c r="AO346" s="1300"/>
      <c r="AP346" s="1300"/>
      <c r="AQ346" s="1300"/>
      <c r="AR346" s="1300"/>
      <c r="AS346" s="167"/>
    </row>
    <row r="347" spans="1:45" s="37" customFormat="1" ht="25.7" hidden="1" customHeight="1">
      <c r="A347" s="400"/>
      <c r="B347" s="410"/>
      <c r="C347" s="1300" t="s">
        <v>3393</v>
      </c>
      <c r="D347" s="1300" t="s">
        <v>14183</v>
      </c>
      <c r="E347" s="1300" t="s">
        <v>14766</v>
      </c>
      <c r="F347" s="1300" t="s">
        <v>13711</v>
      </c>
      <c r="G347" s="1300">
        <v>1070</v>
      </c>
      <c r="H347" s="1300"/>
      <c r="I347" s="1300"/>
      <c r="J347" s="1300"/>
      <c r="K347" s="1300"/>
      <c r="L347" s="1300"/>
      <c r="M347" s="1300"/>
      <c r="N347" s="1300"/>
      <c r="O347" s="1300"/>
      <c r="P347" s="332"/>
      <c r="Q347" s="332"/>
      <c r="R347" s="332"/>
      <c r="S347" s="411"/>
      <c r="T347" s="411">
        <v>2014</v>
      </c>
      <c r="U347" s="332"/>
      <c r="V347" s="332"/>
      <c r="W347" s="332"/>
      <c r="X347" s="332"/>
      <c r="Y347" s="332"/>
      <c r="Z347" s="159"/>
      <c r="AA347" s="1300"/>
      <c r="AB347" s="1300"/>
      <c r="AC347" s="1300"/>
      <c r="AD347" s="1300"/>
      <c r="AE347" s="1300"/>
      <c r="AF347" s="1300"/>
      <c r="AG347" s="1300"/>
      <c r="AH347" s="1300"/>
      <c r="AI347" s="1300"/>
      <c r="AJ347" s="1300"/>
      <c r="AK347" s="1300"/>
      <c r="AL347" s="1300"/>
      <c r="AM347" s="1300"/>
      <c r="AN347" s="1300"/>
      <c r="AO347" s="1300"/>
      <c r="AP347" s="1300"/>
      <c r="AQ347" s="1300"/>
      <c r="AR347" s="1300"/>
      <c r="AS347" s="167"/>
    </row>
    <row r="348" spans="1:45" s="37" customFormat="1" ht="25.7" hidden="1" customHeight="1">
      <c r="A348" s="400"/>
      <c r="B348" s="410"/>
      <c r="C348" s="1300" t="s">
        <v>3393</v>
      </c>
      <c r="D348" s="1300" t="s">
        <v>14183</v>
      </c>
      <c r="E348" s="1300" t="s">
        <v>14767</v>
      </c>
      <c r="F348" s="1300" t="s">
        <v>13711</v>
      </c>
      <c r="G348" s="1300"/>
      <c r="H348" s="1300"/>
      <c r="I348" s="1300"/>
      <c r="J348" s="1300"/>
      <c r="K348" s="1300"/>
      <c r="L348" s="1300"/>
      <c r="M348" s="1300"/>
      <c r="N348" s="1300"/>
      <c r="O348" s="1300"/>
      <c r="P348" s="332"/>
      <c r="Q348" s="332"/>
      <c r="R348" s="332"/>
      <c r="S348" s="411"/>
      <c r="T348" s="411"/>
      <c r="U348" s="332"/>
      <c r="V348" s="332"/>
      <c r="W348" s="332"/>
      <c r="X348" s="332"/>
      <c r="Y348" s="332"/>
      <c r="Z348" s="159"/>
      <c r="AA348" s="1300"/>
      <c r="AB348" s="1300"/>
      <c r="AC348" s="1300"/>
      <c r="AD348" s="1300"/>
      <c r="AE348" s="1300"/>
      <c r="AF348" s="1300"/>
      <c r="AG348" s="1300"/>
      <c r="AH348" s="1300"/>
      <c r="AI348" s="1300"/>
      <c r="AJ348" s="1300"/>
      <c r="AK348" s="1300"/>
      <c r="AL348" s="1300"/>
      <c r="AM348" s="1300"/>
      <c r="AN348" s="1300"/>
      <c r="AO348" s="1300"/>
      <c r="AP348" s="1300"/>
      <c r="AQ348" s="1300"/>
      <c r="AR348" s="1300"/>
      <c r="AS348" s="167"/>
    </row>
    <row r="349" spans="1:45" s="37" customFormat="1" ht="25.7" hidden="1" customHeight="1">
      <c r="A349" s="400"/>
      <c r="B349" s="410"/>
      <c r="C349" s="1300" t="s">
        <v>3393</v>
      </c>
      <c r="D349" s="1300" t="s">
        <v>14768</v>
      </c>
      <c r="E349" s="1300" t="s">
        <v>14769</v>
      </c>
      <c r="F349" s="1300" t="s">
        <v>3393</v>
      </c>
      <c r="G349" s="1300">
        <v>750</v>
      </c>
      <c r="H349" s="1300"/>
      <c r="I349" s="1300"/>
      <c r="J349" s="1300"/>
      <c r="K349" s="1300"/>
      <c r="L349" s="1300"/>
      <c r="M349" s="1300"/>
      <c r="N349" s="1300"/>
      <c r="O349" s="1300"/>
      <c r="P349" s="332"/>
      <c r="Q349" s="332"/>
      <c r="R349" s="332"/>
      <c r="S349" s="411"/>
      <c r="T349" s="411">
        <v>2019</v>
      </c>
      <c r="U349" s="332"/>
      <c r="V349" s="332"/>
      <c r="W349" s="332"/>
      <c r="X349" s="332"/>
      <c r="Y349" s="332"/>
      <c r="Z349" s="159"/>
      <c r="AA349" s="1300"/>
      <c r="AB349" s="1300"/>
      <c r="AC349" s="1300"/>
      <c r="AD349" s="1300"/>
      <c r="AE349" s="1300"/>
      <c r="AF349" s="1300"/>
      <c r="AG349" s="1300"/>
      <c r="AH349" s="1300"/>
      <c r="AI349" s="1300"/>
      <c r="AJ349" s="1300"/>
      <c r="AK349" s="1300"/>
      <c r="AL349" s="1300"/>
      <c r="AM349" s="1300"/>
      <c r="AN349" s="1300"/>
      <c r="AO349" s="1300"/>
      <c r="AP349" s="1300"/>
      <c r="AQ349" s="1300"/>
      <c r="AR349" s="1300"/>
      <c r="AS349" s="167"/>
    </row>
    <row r="350" spans="1:45" s="37" customFormat="1" ht="25.7" hidden="1" customHeight="1">
      <c r="A350" s="400"/>
      <c r="B350" s="410"/>
      <c r="C350" s="1300" t="s">
        <v>3393</v>
      </c>
      <c r="D350" s="1300" t="s">
        <v>14770</v>
      </c>
      <c r="E350" s="1300" t="s">
        <v>4785</v>
      </c>
      <c r="F350" s="1300" t="s">
        <v>14182</v>
      </c>
      <c r="G350" s="1300">
        <v>500</v>
      </c>
      <c r="H350" s="1300"/>
      <c r="I350" s="1300"/>
      <c r="J350" s="1300"/>
      <c r="K350" s="1300"/>
      <c r="L350" s="1300"/>
      <c r="M350" s="1300"/>
      <c r="N350" s="1300"/>
      <c r="O350" s="1300"/>
      <c r="P350" s="332"/>
      <c r="Q350" s="332"/>
      <c r="R350" s="332"/>
      <c r="S350" s="411"/>
      <c r="T350" s="411"/>
      <c r="U350" s="332"/>
      <c r="V350" s="332"/>
      <c r="W350" s="332"/>
      <c r="X350" s="332"/>
      <c r="Y350" s="332"/>
      <c r="Z350" s="159"/>
      <c r="AA350" s="1300"/>
      <c r="AB350" s="1300"/>
      <c r="AC350" s="1300"/>
      <c r="AD350" s="1300"/>
      <c r="AE350" s="1300"/>
      <c r="AF350" s="1300"/>
      <c r="AG350" s="1300"/>
      <c r="AH350" s="1300"/>
      <c r="AI350" s="1300"/>
      <c r="AJ350" s="1300"/>
      <c r="AK350" s="1300"/>
      <c r="AL350" s="1300"/>
      <c r="AM350" s="1300"/>
      <c r="AN350" s="1300"/>
      <c r="AO350" s="1300"/>
      <c r="AP350" s="1300"/>
      <c r="AQ350" s="1300"/>
      <c r="AR350" s="1300"/>
      <c r="AS350" s="167"/>
    </row>
    <row r="351" spans="1:45" s="37" customFormat="1" ht="25.7" hidden="1" customHeight="1">
      <c r="A351" s="400"/>
      <c r="B351" s="410"/>
      <c r="C351" s="1300" t="s">
        <v>3393</v>
      </c>
      <c r="D351" s="1300" t="s">
        <v>14771</v>
      </c>
      <c r="E351" s="1300" t="s">
        <v>14772</v>
      </c>
      <c r="F351" s="1300" t="s">
        <v>3393</v>
      </c>
      <c r="G351" s="1300">
        <v>600</v>
      </c>
      <c r="H351" s="1300"/>
      <c r="I351" s="1300"/>
      <c r="J351" s="1300"/>
      <c r="K351" s="1300"/>
      <c r="L351" s="1300"/>
      <c r="M351" s="1300"/>
      <c r="N351" s="1300"/>
      <c r="O351" s="1300"/>
      <c r="P351" s="332"/>
      <c r="Q351" s="332"/>
      <c r="R351" s="332"/>
      <c r="S351" s="411"/>
      <c r="T351" s="411"/>
      <c r="U351" s="332"/>
      <c r="V351" s="332"/>
      <c r="W351" s="332"/>
      <c r="X351" s="332"/>
      <c r="Y351" s="332"/>
      <c r="Z351" s="159"/>
      <c r="AA351" s="1300"/>
      <c r="AB351" s="1300"/>
      <c r="AC351" s="1300"/>
      <c r="AD351" s="1300"/>
      <c r="AE351" s="1300"/>
      <c r="AF351" s="1300"/>
      <c r="AG351" s="1300"/>
      <c r="AH351" s="1300"/>
      <c r="AI351" s="1300"/>
      <c r="AJ351" s="1300"/>
      <c r="AK351" s="1300"/>
      <c r="AL351" s="1300"/>
      <c r="AM351" s="1300"/>
      <c r="AN351" s="1300"/>
      <c r="AO351" s="1300"/>
      <c r="AP351" s="1300"/>
      <c r="AQ351" s="1300"/>
      <c r="AR351" s="1300"/>
      <c r="AS351" s="167"/>
    </row>
    <row r="352" spans="1:45" s="37" customFormat="1" ht="25.7" hidden="1" customHeight="1">
      <c r="A352" s="400"/>
      <c r="B352" s="410"/>
      <c r="C352" s="1300" t="s">
        <v>3393</v>
      </c>
      <c r="D352" s="1300" t="s">
        <v>13898</v>
      </c>
      <c r="E352" s="1300" t="s">
        <v>14773</v>
      </c>
      <c r="F352" s="1300" t="s">
        <v>14182</v>
      </c>
      <c r="G352" s="1300">
        <v>972</v>
      </c>
      <c r="H352" s="1300"/>
      <c r="I352" s="1300"/>
      <c r="J352" s="1300">
        <v>36</v>
      </c>
      <c r="K352" s="1300">
        <v>27</v>
      </c>
      <c r="L352" s="1300"/>
      <c r="M352" s="1300"/>
      <c r="N352" s="1300">
        <v>972</v>
      </c>
      <c r="O352" s="1300"/>
      <c r="P352" s="332"/>
      <c r="Q352" s="332"/>
      <c r="R352" s="332"/>
      <c r="S352" s="411"/>
      <c r="T352" s="411">
        <v>2008</v>
      </c>
      <c r="U352" s="332"/>
      <c r="V352" s="332"/>
      <c r="W352" s="332"/>
      <c r="X352" s="332"/>
      <c r="Y352" s="332"/>
      <c r="Z352" s="159">
        <v>42767</v>
      </c>
      <c r="AA352" s="1300"/>
      <c r="AB352" s="1300"/>
      <c r="AC352" s="1300"/>
      <c r="AD352" s="1300"/>
      <c r="AE352" s="1300"/>
      <c r="AF352" s="1300"/>
      <c r="AG352" s="1300"/>
      <c r="AH352" s="1300"/>
      <c r="AI352" s="1300"/>
      <c r="AJ352" s="1300"/>
      <c r="AK352" s="1300"/>
      <c r="AL352" s="1300"/>
      <c r="AM352" s="1300"/>
      <c r="AN352" s="1300"/>
      <c r="AO352" s="1300"/>
      <c r="AP352" s="1300"/>
      <c r="AQ352" s="1300"/>
      <c r="AR352" s="1300"/>
      <c r="AS352" s="167"/>
    </row>
    <row r="353" spans="1:45" s="37" customFormat="1" ht="25.7" hidden="1" customHeight="1">
      <c r="A353" s="400"/>
      <c r="B353" s="410"/>
      <c r="C353" s="1300" t="s">
        <v>3393</v>
      </c>
      <c r="D353" s="1300" t="s">
        <v>14774</v>
      </c>
      <c r="E353" s="1300" t="s">
        <v>14775</v>
      </c>
      <c r="F353" s="1300" t="s">
        <v>3393</v>
      </c>
      <c r="G353" s="1300">
        <v>1500</v>
      </c>
      <c r="H353" s="1300"/>
      <c r="I353" s="1300"/>
      <c r="J353" s="1300">
        <v>44</v>
      </c>
      <c r="K353" s="1300">
        <v>27</v>
      </c>
      <c r="L353" s="1300"/>
      <c r="M353" s="1300"/>
      <c r="N353" s="1300">
        <v>1188</v>
      </c>
      <c r="O353" s="1300"/>
      <c r="P353" s="332"/>
      <c r="Q353" s="332"/>
      <c r="R353" s="332"/>
      <c r="S353" s="411"/>
      <c r="T353" s="411">
        <v>2006</v>
      </c>
      <c r="U353" s="332"/>
      <c r="V353" s="332"/>
      <c r="W353" s="332"/>
      <c r="X353" s="332"/>
      <c r="Y353" s="332"/>
      <c r="Z353" s="159">
        <v>200</v>
      </c>
      <c r="AA353" s="1300"/>
      <c r="AB353" s="1300"/>
      <c r="AC353" s="1300"/>
      <c r="AD353" s="1300"/>
      <c r="AE353" s="1300"/>
      <c r="AF353" s="1300"/>
      <c r="AG353" s="1300"/>
      <c r="AH353" s="1300"/>
      <c r="AI353" s="1300"/>
      <c r="AJ353" s="1300"/>
      <c r="AK353" s="1300"/>
      <c r="AL353" s="1300"/>
      <c r="AM353" s="1300"/>
      <c r="AN353" s="1300"/>
      <c r="AO353" s="1300"/>
      <c r="AP353" s="1300"/>
      <c r="AQ353" s="1300"/>
      <c r="AR353" s="1300"/>
      <c r="AS353" s="167"/>
    </row>
    <row r="354" spans="1:45" s="37" customFormat="1" ht="25.7" hidden="1" customHeight="1">
      <c r="A354" s="400"/>
      <c r="B354" s="410"/>
      <c r="C354" s="1300" t="s">
        <v>3393</v>
      </c>
      <c r="D354" s="1300" t="s">
        <v>14774</v>
      </c>
      <c r="E354" s="1300" t="s">
        <v>14776</v>
      </c>
      <c r="F354" s="1300" t="s">
        <v>3393</v>
      </c>
      <c r="G354" s="1300"/>
      <c r="H354" s="1300"/>
      <c r="I354" s="1300"/>
      <c r="J354" s="1300"/>
      <c r="K354" s="1300"/>
      <c r="L354" s="1300"/>
      <c r="M354" s="1300"/>
      <c r="N354" s="1300"/>
      <c r="O354" s="1300"/>
      <c r="P354" s="332"/>
      <c r="Q354" s="332"/>
      <c r="R354" s="332"/>
      <c r="S354" s="411"/>
      <c r="T354" s="411"/>
      <c r="U354" s="332"/>
      <c r="V354" s="332"/>
      <c r="W354" s="332"/>
      <c r="X354" s="332"/>
      <c r="Y354" s="332"/>
      <c r="Z354" s="159"/>
      <c r="AA354" s="1300"/>
      <c r="AB354" s="1300"/>
      <c r="AC354" s="1300"/>
      <c r="AD354" s="1300"/>
      <c r="AE354" s="1300"/>
      <c r="AF354" s="1300"/>
      <c r="AG354" s="1300"/>
      <c r="AH354" s="1300"/>
      <c r="AI354" s="1300"/>
      <c r="AJ354" s="1300"/>
      <c r="AK354" s="1300"/>
      <c r="AL354" s="1300"/>
      <c r="AM354" s="1300"/>
      <c r="AN354" s="1300"/>
      <c r="AO354" s="1300"/>
      <c r="AP354" s="1300"/>
      <c r="AQ354" s="1300"/>
      <c r="AR354" s="1300"/>
      <c r="AS354" s="167"/>
    </row>
    <row r="355" spans="1:45" s="37" customFormat="1" ht="25.7" hidden="1" customHeight="1">
      <c r="A355" s="400"/>
      <c r="B355" s="410"/>
      <c r="C355" s="1300" t="s">
        <v>3393</v>
      </c>
      <c r="D355" s="1300" t="s">
        <v>14777</v>
      </c>
      <c r="E355" s="1300" t="s">
        <v>14778</v>
      </c>
      <c r="F355" s="1300" t="s">
        <v>3393</v>
      </c>
      <c r="G355" s="1300">
        <v>1964</v>
      </c>
      <c r="H355" s="1300"/>
      <c r="I355" s="1300"/>
      <c r="J355" s="1300"/>
      <c r="K355" s="1300"/>
      <c r="L355" s="1300"/>
      <c r="M355" s="1300"/>
      <c r="N355" s="1300"/>
      <c r="O355" s="1300"/>
      <c r="P355" s="332"/>
      <c r="Q355" s="332"/>
      <c r="R355" s="332"/>
      <c r="S355" s="411"/>
      <c r="T355" s="411"/>
      <c r="U355" s="332"/>
      <c r="V355" s="332"/>
      <c r="W355" s="332"/>
      <c r="X355" s="332"/>
      <c r="Y355" s="332"/>
      <c r="Z355" s="159"/>
      <c r="AA355" s="1300"/>
      <c r="AB355" s="1300"/>
      <c r="AC355" s="1300"/>
      <c r="AD355" s="1300"/>
      <c r="AE355" s="1300"/>
      <c r="AF355" s="1300"/>
      <c r="AG355" s="1300"/>
      <c r="AH355" s="1300"/>
      <c r="AI355" s="1300"/>
      <c r="AJ355" s="1300"/>
      <c r="AK355" s="1300"/>
      <c r="AL355" s="1300"/>
      <c r="AM355" s="1300"/>
      <c r="AN355" s="1300"/>
      <c r="AO355" s="1300"/>
      <c r="AP355" s="1300"/>
      <c r="AQ355" s="1300"/>
      <c r="AR355" s="1300"/>
      <c r="AS355" s="167"/>
    </row>
    <row r="356" spans="1:45" s="37" customFormat="1" ht="25.7" hidden="1" customHeight="1">
      <c r="A356" s="400"/>
      <c r="B356" s="410"/>
      <c r="C356" s="1300" t="s">
        <v>3393</v>
      </c>
      <c r="D356" s="1300" t="s">
        <v>13718</v>
      </c>
      <c r="E356" s="1300" t="s">
        <v>14779</v>
      </c>
      <c r="F356" s="1300" t="s">
        <v>3393</v>
      </c>
      <c r="G356" s="1300">
        <v>38552</v>
      </c>
      <c r="H356" s="1300"/>
      <c r="I356" s="1300"/>
      <c r="J356" s="1300"/>
      <c r="K356" s="1300"/>
      <c r="L356" s="1300"/>
      <c r="M356" s="1300"/>
      <c r="N356" s="1300"/>
      <c r="O356" s="1300"/>
      <c r="P356" s="332"/>
      <c r="Q356" s="332"/>
      <c r="R356" s="332"/>
      <c r="S356" s="411"/>
      <c r="T356" s="411"/>
      <c r="U356" s="332"/>
      <c r="V356" s="332"/>
      <c r="W356" s="332"/>
      <c r="X356" s="332"/>
      <c r="Y356" s="332"/>
      <c r="Z356" s="159"/>
      <c r="AA356" s="1300"/>
      <c r="AB356" s="1300"/>
      <c r="AC356" s="1300"/>
      <c r="AD356" s="1300"/>
      <c r="AE356" s="1300"/>
      <c r="AF356" s="1300"/>
      <c r="AG356" s="1300"/>
      <c r="AH356" s="1300"/>
      <c r="AI356" s="1300"/>
      <c r="AJ356" s="1300"/>
      <c r="AK356" s="1300"/>
      <c r="AL356" s="1300"/>
      <c r="AM356" s="1300"/>
      <c r="AN356" s="1300"/>
      <c r="AO356" s="1300"/>
      <c r="AP356" s="1300"/>
      <c r="AQ356" s="1300"/>
      <c r="AR356" s="1300"/>
      <c r="AS356" s="167"/>
    </row>
    <row r="357" spans="1:45" s="37" customFormat="1" ht="25.7" hidden="1" customHeight="1">
      <c r="A357" s="400"/>
      <c r="B357" s="410"/>
      <c r="C357" s="1300" t="s">
        <v>3393</v>
      </c>
      <c r="D357" s="1300" t="s">
        <v>14780</v>
      </c>
      <c r="E357" s="1300" t="s">
        <v>14779</v>
      </c>
      <c r="F357" s="1300" t="s">
        <v>3393</v>
      </c>
      <c r="G357" s="1300">
        <v>5500</v>
      </c>
      <c r="H357" s="1300"/>
      <c r="I357" s="1300"/>
      <c r="J357" s="1300"/>
      <c r="K357" s="1300"/>
      <c r="L357" s="1300"/>
      <c r="M357" s="1300"/>
      <c r="N357" s="1300"/>
      <c r="O357" s="1300"/>
      <c r="P357" s="332"/>
      <c r="Q357" s="332"/>
      <c r="R357" s="332"/>
      <c r="S357" s="411"/>
      <c r="T357" s="411"/>
      <c r="U357" s="332"/>
      <c r="V357" s="332"/>
      <c r="W357" s="332"/>
      <c r="X357" s="332"/>
      <c r="Y357" s="332"/>
      <c r="Z357" s="159"/>
      <c r="AA357" s="1300"/>
      <c r="AB357" s="1300"/>
      <c r="AC357" s="1300"/>
      <c r="AD357" s="1300"/>
      <c r="AE357" s="1300"/>
      <c r="AF357" s="1300"/>
      <c r="AG357" s="1300"/>
      <c r="AH357" s="1300"/>
      <c r="AI357" s="1300"/>
      <c r="AJ357" s="1300"/>
      <c r="AK357" s="1300"/>
      <c r="AL357" s="1300"/>
      <c r="AM357" s="1300"/>
      <c r="AN357" s="1300"/>
      <c r="AO357" s="1300"/>
      <c r="AP357" s="1300"/>
      <c r="AQ357" s="1300"/>
      <c r="AR357" s="1300"/>
      <c r="AS357" s="167"/>
    </row>
    <row r="358" spans="1:45" s="37" customFormat="1" ht="25.7" hidden="1" customHeight="1">
      <c r="A358" s="400"/>
      <c r="B358" s="410"/>
      <c r="C358" s="1300" t="s">
        <v>3393</v>
      </c>
      <c r="D358" s="1300" t="s">
        <v>14781</v>
      </c>
      <c r="E358" s="1300" t="s">
        <v>14779</v>
      </c>
      <c r="F358" s="1300" t="s">
        <v>3393</v>
      </c>
      <c r="G358" s="1300">
        <v>2660</v>
      </c>
      <c r="H358" s="1300"/>
      <c r="I358" s="1300"/>
      <c r="J358" s="1300"/>
      <c r="K358" s="1300"/>
      <c r="L358" s="1300"/>
      <c r="M358" s="1300"/>
      <c r="N358" s="1300"/>
      <c r="O358" s="1300"/>
      <c r="P358" s="332"/>
      <c r="Q358" s="332"/>
      <c r="R358" s="332"/>
      <c r="S358" s="411"/>
      <c r="T358" s="411"/>
      <c r="U358" s="332"/>
      <c r="V358" s="332"/>
      <c r="W358" s="332"/>
      <c r="X358" s="332"/>
      <c r="Y358" s="332"/>
      <c r="Z358" s="159"/>
      <c r="AA358" s="1300"/>
      <c r="AB358" s="1300"/>
      <c r="AC358" s="1300"/>
      <c r="AD358" s="1300"/>
      <c r="AE358" s="1300"/>
      <c r="AF358" s="1300"/>
      <c r="AG358" s="1300"/>
      <c r="AH358" s="1300"/>
      <c r="AI358" s="1300"/>
      <c r="AJ358" s="1300"/>
      <c r="AK358" s="1300"/>
      <c r="AL358" s="1300"/>
      <c r="AM358" s="1300"/>
      <c r="AN358" s="1300"/>
      <c r="AO358" s="1300"/>
      <c r="AP358" s="1300"/>
      <c r="AQ358" s="1300"/>
      <c r="AR358" s="1300"/>
      <c r="AS358" s="167"/>
    </row>
    <row r="359" spans="1:45" s="37" customFormat="1" ht="25.7" hidden="1" customHeight="1">
      <c r="A359" s="400"/>
      <c r="B359" s="410"/>
      <c r="C359" s="1300" t="s">
        <v>3393</v>
      </c>
      <c r="D359" s="1300" t="s">
        <v>14782</v>
      </c>
      <c r="E359" s="1300" t="s">
        <v>14779</v>
      </c>
      <c r="F359" s="1300" t="s">
        <v>3393</v>
      </c>
      <c r="G359" s="1300">
        <v>732</v>
      </c>
      <c r="H359" s="1300"/>
      <c r="I359" s="1300"/>
      <c r="J359" s="1300"/>
      <c r="K359" s="1300"/>
      <c r="L359" s="1300"/>
      <c r="M359" s="1300"/>
      <c r="N359" s="1300"/>
      <c r="O359" s="1300"/>
      <c r="P359" s="332"/>
      <c r="Q359" s="332"/>
      <c r="R359" s="332"/>
      <c r="S359" s="411"/>
      <c r="T359" s="411"/>
      <c r="U359" s="332"/>
      <c r="V359" s="332"/>
      <c r="W359" s="332"/>
      <c r="X359" s="332"/>
      <c r="Y359" s="332"/>
      <c r="Z359" s="159"/>
      <c r="AA359" s="1300"/>
      <c r="AB359" s="1300"/>
      <c r="AC359" s="1300"/>
      <c r="AD359" s="1300"/>
      <c r="AE359" s="1300"/>
      <c r="AF359" s="1300"/>
      <c r="AG359" s="1300"/>
      <c r="AH359" s="1300"/>
      <c r="AI359" s="1300"/>
      <c r="AJ359" s="1300"/>
      <c r="AK359" s="1300"/>
      <c r="AL359" s="1300"/>
      <c r="AM359" s="1300"/>
      <c r="AN359" s="1300"/>
      <c r="AO359" s="1300"/>
      <c r="AP359" s="1300"/>
      <c r="AQ359" s="1300"/>
      <c r="AR359" s="1300"/>
      <c r="AS359" s="167"/>
    </row>
    <row r="360" spans="1:45" s="37" customFormat="1" ht="25.7" hidden="1" customHeight="1">
      <c r="A360" s="400"/>
      <c r="B360" s="410"/>
      <c r="C360" s="1300" t="s">
        <v>3393</v>
      </c>
      <c r="D360" s="1300" t="s">
        <v>14783</v>
      </c>
      <c r="E360" s="1300" t="s">
        <v>14784</v>
      </c>
      <c r="F360" s="1300" t="s">
        <v>3393</v>
      </c>
      <c r="G360" s="1300">
        <v>1245</v>
      </c>
      <c r="H360" s="1300"/>
      <c r="I360" s="1300"/>
      <c r="J360" s="1300"/>
      <c r="K360" s="1300"/>
      <c r="L360" s="1300"/>
      <c r="M360" s="1300"/>
      <c r="N360" s="1300"/>
      <c r="O360" s="1300"/>
      <c r="P360" s="332"/>
      <c r="Q360" s="332"/>
      <c r="R360" s="332"/>
      <c r="S360" s="411"/>
      <c r="T360" s="411"/>
      <c r="U360" s="332"/>
      <c r="V360" s="332"/>
      <c r="W360" s="332"/>
      <c r="X360" s="332"/>
      <c r="Y360" s="332"/>
      <c r="Z360" s="159"/>
      <c r="AA360" s="1300"/>
      <c r="AB360" s="1300"/>
      <c r="AC360" s="1300"/>
      <c r="AD360" s="1300"/>
      <c r="AE360" s="1300"/>
      <c r="AF360" s="1300"/>
      <c r="AG360" s="1300"/>
      <c r="AH360" s="1300"/>
      <c r="AI360" s="1300"/>
      <c r="AJ360" s="1300"/>
      <c r="AK360" s="1300"/>
      <c r="AL360" s="1300"/>
      <c r="AM360" s="1300"/>
      <c r="AN360" s="1300"/>
      <c r="AO360" s="1300"/>
      <c r="AP360" s="1300"/>
      <c r="AQ360" s="1300"/>
      <c r="AR360" s="1300"/>
      <c r="AS360" s="167"/>
    </row>
    <row r="361" spans="1:45" s="37" customFormat="1" ht="25.7" hidden="1" customHeight="1">
      <c r="A361" s="400"/>
      <c r="B361" s="410"/>
      <c r="C361" s="1300" t="s">
        <v>3393</v>
      </c>
      <c r="D361" s="1300" t="s">
        <v>13581</v>
      </c>
      <c r="E361" s="1300" t="s">
        <v>14785</v>
      </c>
      <c r="F361" s="1300" t="s">
        <v>14182</v>
      </c>
      <c r="G361" s="1300">
        <v>5107</v>
      </c>
      <c r="H361" s="1300">
        <v>356.6</v>
      </c>
      <c r="I361" s="1300">
        <v>357</v>
      </c>
      <c r="J361" s="1300">
        <v>75</v>
      </c>
      <c r="K361" s="1300">
        <v>40</v>
      </c>
      <c r="L361" s="1300"/>
      <c r="M361" s="1300"/>
      <c r="N361" s="1300">
        <v>3000</v>
      </c>
      <c r="O361" s="1300"/>
      <c r="P361" s="332"/>
      <c r="Q361" s="332"/>
      <c r="R361" s="332"/>
      <c r="S361" s="411" t="s">
        <v>4792</v>
      </c>
      <c r="T361" s="411">
        <v>2012</v>
      </c>
      <c r="U361" s="332"/>
      <c r="V361" s="332"/>
      <c r="W361" s="332"/>
      <c r="X361" s="332"/>
      <c r="Y361" s="332"/>
      <c r="Z361" s="159">
        <v>1500</v>
      </c>
      <c r="AA361" s="1300"/>
      <c r="AB361" s="1300"/>
      <c r="AC361" s="1300"/>
      <c r="AD361" s="1300"/>
      <c r="AE361" s="1300"/>
      <c r="AF361" s="1300"/>
      <c r="AG361" s="1300"/>
      <c r="AH361" s="1300"/>
      <c r="AI361" s="1300"/>
      <c r="AJ361" s="1300"/>
      <c r="AK361" s="1300"/>
      <c r="AL361" s="1300"/>
      <c r="AM361" s="1300"/>
      <c r="AN361" s="1300"/>
      <c r="AO361" s="1300"/>
      <c r="AP361" s="1300"/>
      <c r="AQ361" s="1300"/>
      <c r="AR361" s="1300"/>
      <c r="AS361" s="167"/>
    </row>
    <row r="362" spans="1:45" s="37" customFormat="1" ht="25.7" hidden="1" customHeight="1">
      <c r="A362" s="400"/>
      <c r="B362" s="410"/>
      <c r="C362" s="1300" t="s">
        <v>3393</v>
      </c>
      <c r="D362" s="1300" t="s">
        <v>13581</v>
      </c>
      <c r="E362" s="1300" t="s">
        <v>14786</v>
      </c>
      <c r="F362" s="1300" t="s">
        <v>3393</v>
      </c>
      <c r="G362" s="1300">
        <v>13427</v>
      </c>
      <c r="H362" s="1300"/>
      <c r="I362" s="1300"/>
      <c r="J362" s="1300"/>
      <c r="K362" s="1300"/>
      <c r="L362" s="1300"/>
      <c r="M362" s="1300"/>
      <c r="N362" s="1300"/>
      <c r="O362" s="1300"/>
      <c r="P362" s="332"/>
      <c r="Q362" s="332"/>
      <c r="R362" s="332"/>
      <c r="S362" s="411"/>
      <c r="T362" s="411">
        <v>2004</v>
      </c>
      <c r="U362" s="332"/>
      <c r="V362" s="332"/>
      <c r="W362" s="332"/>
      <c r="X362" s="332"/>
      <c r="Y362" s="332"/>
      <c r="Z362" s="159"/>
      <c r="AA362" s="1300"/>
      <c r="AB362" s="1300"/>
      <c r="AC362" s="1300"/>
      <c r="AD362" s="1300"/>
      <c r="AE362" s="1300"/>
      <c r="AF362" s="1300"/>
      <c r="AG362" s="1300"/>
      <c r="AH362" s="1300"/>
      <c r="AI362" s="1300"/>
      <c r="AJ362" s="1300"/>
      <c r="AK362" s="1300"/>
      <c r="AL362" s="1300"/>
      <c r="AM362" s="1300"/>
      <c r="AN362" s="1300"/>
      <c r="AO362" s="1300"/>
      <c r="AP362" s="1300"/>
      <c r="AQ362" s="1300"/>
      <c r="AR362" s="1300"/>
      <c r="AS362" s="167"/>
    </row>
    <row r="363" spans="1:45" s="37" customFormat="1" ht="25.7" hidden="1" customHeight="1">
      <c r="A363" s="400"/>
      <c r="B363" s="410"/>
      <c r="C363" s="1300" t="s">
        <v>3393</v>
      </c>
      <c r="D363" s="1300" t="s">
        <v>13581</v>
      </c>
      <c r="E363" s="1300" t="s">
        <v>14787</v>
      </c>
      <c r="F363" s="1300" t="s">
        <v>3393</v>
      </c>
      <c r="G363" s="1300"/>
      <c r="H363" s="1300"/>
      <c r="I363" s="1300"/>
      <c r="J363" s="1300"/>
      <c r="K363" s="1300"/>
      <c r="L363" s="1300"/>
      <c r="M363" s="1300"/>
      <c r="N363" s="1300"/>
      <c r="O363" s="1300"/>
      <c r="P363" s="332"/>
      <c r="Q363" s="332"/>
      <c r="R363" s="332"/>
      <c r="S363" s="411"/>
      <c r="T363" s="411"/>
      <c r="U363" s="332"/>
      <c r="V363" s="332"/>
      <c r="W363" s="332"/>
      <c r="X363" s="332"/>
      <c r="Y363" s="332"/>
      <c r="Z363" s="159"/>
      <c r="AA363" s="1300"/>
      <c r="AB363" s="1300"/>
      <c r="AC363" s="1300"/>
      <c r="AD363" s="1300"/>
      <c r="AE363" s="1300"/>
      <c r="AF363" s="1300"/>
      <c r="AG363" s="1300"/>
      <c r="AH363" s="1300"/>
      <c r="AI363" s="1300"/>
      <c r="AJ363" s="1300"/>
      <c r="AK363" s="1300"/>
      <c r="AL363" s="1300"/>
      <c r="AM363" s="1300"/>
      <c r="AN363" s="1300"/>
      <c r="AO363" s="1300"/>
      <c r="AP363" s="1300"/>
      <c r="AQ363" s="1300"/>
      <c r="AR363" s="1300"/>
      <c r="AS363" s="167"/>
    </row>
    <row r="364" spans="1:45" s="37" customFormat="1" ht="25.7" hidden="1" customHeight="1">
      <c r="A364" s="400"/>
      <c r="B364" s="410"/>
      <c r="C364" s="1300" t="s">
        <v>3393</v>
      </c>
      <c r="D364" s="1300" t="s">
        <v>13581</v>
      </c>
      <c r="E364" s="1300" t="s">
        <v>14788</v>
      </c>
      <c r="F364" s="1300" t="s">
        <v>3393</v>
      </c>
      <c r="G364" s="1300"/>
      <c r="H364" s="1300"/>
      <c r="I364" s="1300"/>
      <c r="J364" s="1300"/>
      <c r="K364" s="1300"/>
      <c r="L364" s="1300"/>
      <c r="M364" s="1300"/>
      <c r="N364" s="1300"/>
      <c r="O364" s="1300"/>
      <c r="P364" s="332"/>
      <c r="Q364" s="332"/>
      <c r="R364" s="332"/>
      <c r="S364" s="411"/>
      <c r="T364" s="411"/>
      <c r="U364" s="332"/>
      <c r="V364" s="332"/>
      <c r="W364" s="332"/>
      <c r="X364" s="332"/>
      <c r="Y364" s="332"/>
      <c r="Z364" s="159"/>
      <c r="AA364" s="1300"/>
      <c r="AB364" s="1300"/>
      <c r="AC364" s="1300"/>
      <c r="AD364" s="1300"/>
      <c r="AE364" s="1300"/>
      <c r="AF364" s="1300"/>
      <c r="AG364" s="1300"/>
      <c r="AH364" s="1300"/>
      <c r="AI364" s="1300"/>
      <c r="AJ364" s="1300"/>
      <c r="AK364" s="1300"/>
      <c r="AL364" s="1300"/>
      <c r="AM364" s="1300"/>
      <c r="AN364" s="1300"/>
      <c r="AO364" s="1300"/>
      <c r="AP364" s="1300"/>
      <c r="AQ364" s="1300"/>
      <c r="AR364" s="1300"/>
      <c r="AS364" s="167"/>
    </row>
    <row r="365" spans="1:45" s="37" customFormat="1" ht="25.7" hidden="1" customHeight="1">
      <c r="A365" s="400"/>
      <c r="B365" s="410"/>
      <c r="C365" s="1300" t="s">
        <v>3393</v>
      </c>
      <c r="D365" s="1300" t="s">
        <v>14789</v>
      </c>
      <c r="E365" s="1300" t="s">
        <v>14790</v>
      </c>
      <c r="F365" s="1300" t="s">
        <v>4775</v>
      </c>
      <c r="G365" s="1300">
        <v>1815</v>
      </c>
      <c r="H365" s="1300"/>
      <c r="I365" s="1300"/>
      <c r="J365" s="1300">
        <v>1500</v>
      </c>
      <c r="K365" s="1300"/>
      <c r="L365" s="1300"/>
      <c r="M365" s="1300"/>
      <c r="N365" s="1300"/>
      <c r="O365" s="1300"/>
      <c r="P365" s="332"/>
      <c r="Q365" s="332"/>
      <c r="R365" s="332">
        <v>2014</v>
      </c>
      <c r="S365" s="411"/>
      <c r="T365" s="411">
        <v>2014</v>
      </c>
      <c r="U365" s="332"/>
      <c r="V365" s="332"/>
      <c r="W365" s="332"/>
      <c r="X365" s="332"/>
      <c r="Y365" s="332"/>
      <c r="Z365" s="159"/>
      <c r="AA365" s="1300"/>
      <c r="AB365" s="1300"/>
      <c r="AC365" s="1300"/>
      <c r="AD365" s="1300"/>
      <c r="AE365" s="1300"/>
      <c r="AF365" s="1300"/>
      <c r="AG365" s="1300"/>
      <c r="AH365" s="1300"/>
      <c r="AI365" s="1300"/>
      <c r="AJ365" s="1300"/>
      <c r="AK365" s="1300"/>
      <c r="AL365" s="1300"/>
      <c r="AM365" s="1300"/>
      <c r="AN365" s="1300"/>
      <c r="AO365" s="1300"/>
      <c r="AP365" s="1300"/>
      <c r="AQ365" s="1300"/>
      <c r="AR365" s="1300"/>
      <c r="AS365" s="167" t="s">
        <v>4793</v>
      </c>
    </row>
    <row r="366" spans="1:45" s="37" customFormat="1" ht="25.7" hidden="1" customHeight="1">
      <c r="A366" s="400"/>
      <c r="B366" s="410"/>
      <c r="C366" s="1300" t="s">
        <v>3393</v>
      </c>
      <c r="D366" s="1300" t="s">
        <v>14791</v>
      </c>
      <c r="E366" s="1300" t="s">
        <v>14792</v>
      </c>
      <c r="F366" s="1300" t="s">
        <v>3393</v>
      </c>
      <c r="G366" s="1300"/>
      <c r="H366" s="1300"/>
      <c r="I366" s="1300"/>
      <c r="J366" s="1300"/>
      <c r="K366" s="1300"/>
      <c r="L366" s="1300"/>
      <c r="M366" s="1300"/>
      <c r="N366" s="1300"/>
      <c r="O366" s="1300"/>
      <c r="P366" s="332"/>
      <c r="Q366" s="332"/>
      <c r="R366" s="332"/>
      <c r="S366" s="411"/>
      <c r="T366" s="411"/>
      <c r="U366" s="332"/>
      <c r="V366" s="332"/>
      <c r="W366" s="332"/>
      <c r="X366" s="332"/>
      <c r="Y366" s="332"/>
      <c r="Z366" s="159"/>
      <c r="AA366" s="1300"/>
      <c r="AB366" s="1300"/>
      <c r="AC366" s="1300"/>
      <c r="AD366" s="1300"/>
      <c r="AE366" s="1300"/>
      <c r="AF366" s="1300"/>
      <c r="AG366" s="1300"/>
      <c r="AH366" s="1300"/>
      <c r="AI366" s="1300"/>
      <c r="AJ366" s="1300"/>
      <c r="AK366" s="1300"/>
      <c r="AL366" s="1300"/>
      <c r="AM366" s="1300"/>
      <c r="AN366" s="1300"/>
      <c r="AO366" s="1300"/>
      <c r="AP366" s="1300"/>
      <c r="AQ366" s="1300"/>
      <c r="AR366" s="1300"/>
      <c r="AS366" s="167"/>
    </row>
    <row r="367" spans="1:45" s="37" customFormat="1" ht="25.7" hidden="1" customHeight="1">
      <c r="A367" s="400"/>
      <c r="B367" s="410"/>
      <c r="C367" s="1300" t="s">
        <v>3393</v>
      </c>
      <c r="D367" s="1300" t="s">
        <v>14791</v>
      </c>
      <c r="E367" s="1300" t="s">
        <v>14793</v>
      </c>
      <c r="F367" s="1300" t="s">
        <v>14182</v>
      </c>
      <c r="G367" s="1300"/>
      <c r="H367" s="1300"/>
      <c r="I367" s="1300"/>
      <c r="J367" s="1300"/>
      <c r="K367" s="1300"/>
      <c r="L367" s="1300"/>
      <c r="M367" s="1300"/>
      <c r="N367" s="1300"/>
      <c r="O367" s="1300"/>
      <c r="P367" s="332"/>
      <c r="Q367" s="332"/>
      <c r="R367" s="332"/>
      <c r="S367" s="411"/>
      <c r="T367" s="411"/>
      <c r="U367" s="332"/>
      <c r="V367" s="332"/>
      <c r="W367" s="332"/>
      <c r="X367" s="332"/>
      <c r="Y367" s="332"/>
      <c r="Z367" s="159"/>
      <c r="AA367" s="1300"/>
      <c r="AB367" s="1300"/>
      <c r="AC367" s="1300"/>
      <c r="AD367" s="1300"/>
      <c r="AE367" s="1300"/>
      <c r="AF367" s="1300"/>
      <c r="AG367" s="1300"/>
      <c r="AH367" s="1300"/>
      <c r="AI367" s="1300"/>
      <c r="AJ367" s="1300"/>
      <c r="AK367" s="1300"/>
      <c r="AL367" s="1300"/>
      <c r="AM367" s="1300"/>
      <c r="AN367" s="1300"/>
      <c r="AO367" s="1300"/>
      <c r="AP367" s="1300"/>
      <c r="AQ367" s="1300"/>
      <c r="AR367" s="1300"/>
      <c r="AS367" s="167"/>
    </row>
    <row r="368" spans="1:45" s="37" customFormat="1" ht="25.7" hidden="1" customHeight="1">
      <c r="A368" s="400"/>
      <c r="B368" s="410"/>
      <c r="C368" s="1300" t="s">
        <v>3393</v>
      </c>
      <c r="D368" s="1300" t="s">
        <v>14794</v>
      </c>
      <c r="E368" s="1300" t="s">
        <v>14795</v>
      </c>
      <c r="F368" s="1300" t="s">
        <v>3393</v>
      </c>
      <c r="G368" s="1300">
        <v>1000</v>
      </c>
      <c r="H368" s="1300"/>
      <c r="I368" s="1300"/>
      <c r="J368" s="1300"/>
      <c r="K368" s="1300"/>
      <c r="L368" s="1300"/>
      <c r="M368" s="1300"/>
      <c r="N368" s="1300"/>
      <c r="O368" s="1300"/>
      <c r="P368" s="332"/>
      <c r="Q368" s="332"/>
      <c r="R368" s="332"/>
      <c r="S368" s="411"/>
      <c r="T368" s="411">
        <v>2016</v>
      </c>
      <c r="U368" s="332"/>
      <c r="V368" s="332"/>
      <c r="W368" s="332"/>
      <c r="X368" s="332"/>
      <c r="Y368" s="332"/>
      <c r="Z368" s="159"/>
      <c r="AA368" s="1300"/>
      <c r="AB368" s="1300"/>
      <c r="AC368" s="1300"/>
      <c r="AD368" s="1300"/>
      <c r="AE368" s="1300"/>
      <c r="AF368" s="1300"/>
      <c r="AG368" s="1300"/>
      <c r="AH368" s="1300"/>
      <c r="AI368" s="1300"/>
      <c r="AJ368" s="1300"/>
      <c r="AK368" s="1300"/>
      <c r="AL368" s="1300"/>
      <c r="AM368" s="1300"/>
      <c r="AN368" s="1300"/>
      <c r="AO368" s="1300"/>
      <c r="AP368" s="1300"/>
      <c r="AQ368" s="1300"/>
      <c r="AR368" s="1300"/>
      <c r="AS368" s="167"/>
    </row>
    <row r="369" spans="1:45" s="37" customFormat="1" ht="25.7" hidden="1" customHeight="1">
      <c r="A369" s="400"/>
      <c r="B369" s="410"/>
      <c r="C369" s="1300" t="s">
        <v>3393</v>
      </c>
      <c r="D369" s="1300" t="s">
        <v>14796</v>
      </c>
      <c r="E369" s="1300" t="s">
        <v>14797</v>
      </c>
      <c r="F369" s="1300" t="s">
        <v>3393</v>
      </c>
      <c r="G369" s="1300">
        <v>713</v>
      </c>
      <c r="H369" s="1300"/>
      <c r="I369" s="1300"/>
      <c r="J369" s="1300"/>
      <c r="K369" s="1300"/>
      <c r="L369" s="1300"/>
      <c r="M369" s="1300"/>
      <c r="N369" s="1300"/>
      <c r="O369" s="1300"/>
      <c r="P369" s="332"/>
      <c r="Q369" s="332"/>
      <c r="R369" s="332"/>
      <c r="S369" s="411"/>
      <c r="T369" s="411"/>
      <c r="U369" s="332"/>
      <c r="V369" s="332"/>
      <c r="W369" s="332"/>
      <c r="X369" s="332"/>
      <c r="Y369" s="332"/>
      <c r="Z369" s="159"/>
      <c r="AA369" s="1300"/>
      <c r="AB369" s="1300"/>
      <c r="AC369" s="1300"/>
      <c r="AD369" s="1300"/>
      <c r="AE369" s="1300"/>
      <c r="AF369" s="1300"/>
      <c r="AG369" s="1300"/>
      <c r="AH369" s="1300"/>
      <c r="AI369" s="1300"/>
      <c r="AJ369" s="1300"/>
      <c r="AK369" s="1300"/>
      <c r="AL369" s="1300"/>
      <c r="AM369" s="1300"/>
      <c r="AN369" s="1300"/>
      <c r="AO369" s="1300"/>
      <c r="AP369" s="1300"/>
      <c r="AQ369" s="1300"/>
      <c r="AR369" s="1300"/>
      <c r="AS369" s="167"/>
    </row>
    <row r="370" spans="1:45" s="37" customFormat="1" ht="25.7" hidden="1" customHeight="1">
      <c r="A370" s="400"/>
      <c r="B370" s="410"/>
      <c r="C370" s="1300" t="s">
        <v>3393</v>
      </c>
      <c r="D370" s="1300" t="s">
        <v>14796</v>
      </c>
      <c r="E370" s="1300" t="s">
        <v>14798</v>
      </c>
      <c r="F370" s="1300" t="s">
        <v>3393</v>
      </c>
      <c r="G370" s="1300"/>
      <c r="H370" s="1300"/>
      <c r="I370" s="1300"/>
      <c r="J370" s="1300"/>
      <c r="K370" s="1300"/>
      <c r="L370" s="1300"/>
      <c r="M370" s="1300"/>
      <c r="N370" s="1300"/>
      <c r="O370" s="1300"/>
      <c r="P370" s="332"/>
      <c r="Q370" s="332"/>
      <c r="R370" s="332"/>
      <c r="S370" s="411"/>
      <c r="T370" s="411"/>
      <c r="U370" s="332"/>
      <c r="V370" s="332"/>
      <c r="W370" s="332"/>
      <c r="X370" s="332"/>
      <c r="Y370" s="332"/>
      <c r="Z370" s="159"/>
      <c r="AA370" s="1300"/>
      <c r="AB370" s="1300"/>
      <c r="AC370" s="1300"/>
      <c r="AD370" s="1300"/>
      <c r="AE370" s="1300"/>
      <c r="AF370" s="1300"/>
      <c r="AG370" s="1300"/>
      <c r="AH370" s="1300"/>
      <c r="AI370" s="1300"/>
      <c r="AJ370" s="1300"/>
      <c r="AK370" s="1300"/>
      <c r="AL370" s="1300"/>
      <c r="AM370" s="1300"/>
      <c r="AN370" s="1300"/>
      <c r="AO370" s="1300"/>
      <c r="AP370" s="1300"/>
      <c r="AQ370" s="1300"/>
      <c r="AR370" s="1300"/>
      <c r="AS370" s="167"/>
    </row>
    <row r="371" spans="1:45" s="37" customFormat="1" ht="25.7" hidden="1" customHeight="1">
      <c r="A371" s="400"/>
      <c r="B371" s="410"/>
      <c r="C371" s="1300" t="s">
        <v>3417</v>
      </c>
      <c r="D371" s="1300" t="s">
        <v>14020</v>
      </c>
      <c r="E371" s="1300" t="s">
        <v>4794</v>
      </c>
      <c r="F371" s="1300" t="s">
        <v>3417</v>
      </c>
      <c r="G371" s="1300">
        <v>6553</v>
      </c>
      <c r="H371" s="1300"/>
      <c r="I371" s="1300"/>
      <c r="J371" s="1300">
        <v>33</v>
      </c>
      <c r="K371" s="1300">
        <v>48</v>
      </c>
      <c r="L371" s="1300" t="s">
        <v>1552</v>
      </c>
      <c r="M371" s="1300"/>
      <c r="N371" s="1300">
        <v>1584</v>
      </c>
      <c r="O371" s="1300"/>
      <c r="P371" s="332"/>
      <c r="Q371" s="332"/>
      <c r="R371" s="332"/>
      <c r="S371" s="411"/>
      <c r="T371" s="411">
        <v>2003</v>
      </c>
      <c r="U371" s="332"/>
      <c r="V371" s="332"/>
      <c r="W371" s="332"/>
      <c r="X371" s="332"/>
      <c r="Y371" s="332"/>
      <c r="Z371" s="159"/>
      <c r="AA371" s="1300"/>
      <c r="AB371" s="1300"/>
      <c r="AC371" s="1300"/>
      <c r="AD371" s="1300"/>
      <c r="AE371" s="1300"/>
      <c r="AF371" s="1300"/>
      <c r="AG371" s="1300"/>
      <c r="AH371" s="1300"/>
      <c r="AI371" s="1300"/>
      <c r="AJ371" s="1300"/>
      <c r="AK371" s="1300"/>
      <c r="AL371" s="1300"/>
      <c r="AM371" s="1300"/>
      <c r="AN371" s="1300"/>
      <c r="AO371" s="1300"/>
      <c r="AP371" s="1300"/>
      <c r="AQ371" s="1300"/>
      <c r="AR371" s="1300"/>
      <c r="AS371" s="167"/>
    </row>
    <row r="372" spans="1:45" s="37" customFormat="1" ht="25.7" hidden="1" customHeight="1">
      <c r="A372" s="400"/>
      <c r="B372" s="410"/>
      <c r="C372" s="1300" t="s">
        <v>3417</v>
      </c>
      <c r="D372" s="1300" t="s">
        <v>14799</v>
      </c>
      <c r="E372" s="1300" t="s">
        <v>4795</v>
      </c>
      <c r="F372" s="1300" t="s">
        <v>3417</v>
      </c>
      <c r="G372" s="1300">
        <v>6431</v>
      </c>
      <c r="H372" s="1300"/>
      <c r="I372" s="1300"/>
      <c r="J372" s="1300">
        <v>20</v>
      </c>
      <c r="K372" s="1300">
        <v>40</v>
      </c>
      <c r="L372" s="1300" t="s">
        <v>719</v>
      </c>
      <c r="M372" s="1300"/>
      <c r="N372" s="1300">
        <v>1600</v>
      </c>
      <c r="O372" s="1300"/>
      <c r="P372" s="332"/>
      <c r="Q372" s="332"/>
      <c r="R372" s="332"/>
      <c r="S372" s="411"/>
      <c r="T372" s="411">
        <v>2012</v>
      </c>
      <c r="U372" s="332"/>
      <c r="V372" s="332"/>
      <c r="W372" s="332"/>
      <c r="X372" s="332"/>
      <c r="Y372" s="332"/>
      <c r="Z372" s="159"/>
      <c r="AA372" s="1300"/>
      <c r="AB372" s="1300"/>
      <c r="AC372" s="1300"/>
      <c r="AD372" s="1300"/>
      <c r="AE372" s="1300"/>
      <c r="AF372" s="1300"/>
      <c r="AG372" s="1300"/>
      <c r="AH372" s="1300"/>
      <c r="AI372" s="1300"/>
      <c r="AJ372" s="1300"/>
      <c r="AK372" s="1300"/>
      <c r="AL372" s="1300"/>
      <c r="AM372" s="1300"/>
      <c r="AN372" s="1300"/>
      <c r="AO372" s="1300"/>
      <c r="AP372" s="1300"/>
      <c r="AQ372" s="1300"/>
      <c r="AR372" s="1300"/>
      <c r="AS372" s="167"/>
    </row>
    <row r="373" spans="1:45" s="37" customFormat="1" ht="25.7" hidden="1" customHeight="1">
      <c r="A373" s="400"/>
      <c r="B373" s="410"/>
      <c r="C373" s="1300" t="s">
        <v>3417</v>
      </c>
      <c r="D373" s="1300" t="s">
        <v>13737</v>
      </c>
      <c r="E373" s="1300" t="s">
        <v>4796</v>
      </c>
      <c r="F373" s="1300" t="s">
        <v>3417</v>
      </c>
      <c r="G373" s="1300">
        <v>142201</v>
      </c>
      <c r="H373" s="1300">
        <v>114</v>
      </c>
      <c r="I373" s="1300">
        <v>111</v>
      </c>
      <c r="J373" s="1300">
        <v>17</v>
      </c>
      <c r="K373" s="1300">
        <v>30</v>
      </c>
      <c r="L373" s="1300" t="s">
        <v>1552</v>
      </c>
      <c r="M373" s="1300"/>
      <c r="N373" s="1300">
        <v>510</v>
      </c>
      <c r="O373" s="1300"/>
      <c r="P373" s="332"/>
      <c r="Q373" s="332"/>
      <c r="R373" s="332"/>
      <c r="S373" s="411"/>
      <c r="T373" s="411">
        <v>2014</v>
      </c>
      <c r="U373" s="332">
        <v>649</v>
      </c>
      <c r="V373" s="332"/>
      <c r="W373" s="332"/>
      <c r="X373" s="332"/>
      <c r="Y373" s="332"/>
      <c r="Z373" s="159"/>
      <c r="AA373" s="1300">
        <v>200</v>
      </c>
      <c r="AB373" s="1300"/>
      <c r="AC373" s="1300"/>
      <c r="AD373" s="1300"/>
      <c r="AE373" s="1300"/>
      <c r="AF373" s="1300"/>
      <c r="AG373" s="1300"/>
      <c r="AH373" s="1300"/>
      <c r="AI373" s="1300"/>
      <c r="AJ373" s="1300"/>
      <c r="AK373" s="1300"/>
      <c r="AL373" s="1300"/>
      <c r="AM373" s="1300"/>
      <c r="AN373" s="1300"/>
      <c r="AO373" s="1300"/>
      <c r="AP373" s="1300"/>
      <c r="AQ373" s="1300"/>
      <c r="AR373" s="1300"/>
      <c r="AS373" s="167" t="s">
        <v>3305</v>
      </c>
    </row>
    <row r="374" spans="1:45" s="37" customFormat="1" ht="25.7" hidden="1" customHeight="1">
      <c r="A374" s="400"/>
      <c r="B374" s="410"/>
      <c r="C374" s="1300" t="s">
        <v>3417</v>
      </c>
      <c r="D374" s="1300" t="s">
        <v>13737</v>
      </c>
      <c r="E374" s="1300" t="s">
        <v>4797</v>
      </c>
      <c r="F374" s="1300" t="s">
        <v>3417</v>
      </c>
      <c r="G374" s="1300">
        <v>142201</v>
      </c>
      <c r="H374" s="1300"/>
      <c r="I374" s="1300"/>
      <c r="J374" s="1300"/>
      <c r="K374" s="1300"/>
      <c r="L374" s="1300"/>
      <c r="M374" s="1300"/>
      <c r="N374" s="1300"/>
      <c r="O374" s="1300"/>
      <c r="P374" s="332"/>
      <c r="Q374" s="332"/>
      <c r="R374" s="332"/>
      <c r="S374" s="411"/>
      <c r="T374" s="411">
        <v>2014</v>
      </c>
      <c r="U374" s="332"/>
      <c r="V374" s="332"/>
      <c r="W374" s="332"/>
      <c r="X374" s="332"/>
      <c r="Y374" s="332"/>
      <c r="Z374" s="159"/>
      <c r="AA374" s="1300"/>
      <c r="AB374" s="1300"/>
      <c r="AC374" s="1300"/>
      <c r="AD374" s="1300"/>
      <c r="AE374" s="1300"/>
      <c r="AF374" s="1300"/>
      <c r="AG374" s="1300"/>
      <c r="AH374" s="1300"/>
      <c r="AI374" s="1300"/>
      <c r="AJ374" s="1300"/>
      <c r="AK374" s="1300"/>
      <c r="AL374" s="1300"/>
      <c r="AM374" s="1300"/>
      <c r="AN374" s="1300"/>
      <c r="AO374" s="1300"/>
      <c r="AP374" s="1300"/>
      <c r="AQ374" s="1300"/>
      <c r="AR374" s="1300"/>
      <c r="AS374" s="167"/>
    </row>
    <row r="375" spans="1:45" s="37" customFormat="1" ht="25.7" hidden="1" customHeight="1">
      <c r="A375" s="400"/>
      <c r="B375" s="410"/>
      <c r="C375" s="1300" t="s">
        <v>3417</v>
      </c>
      <c r="D375" s="1300" t="s">
        <v>14800</v>
      </c>
      <c r="E375" s="1300" t="s">
        <v>4798</v>
      </c>
      <c r="F375" s="1300" t="s">
        <v>3417</v>
      </c>
      <c r="G375" s="1300">
        <v>9883</v>
      </c>
      <c r="H375" s="1300"/>
      <c r="I375" s="1300"/>
      <c r="J375" s="1300"/>
      <c r="K375" s="1300"/>
      <c r="L375" s="1300"/>
      <c r="M375" s="1300"/>
      <c r="N375" s="1300"/>
      <c r="O375" s="1300"/>
      <c r="P375" s="332"/>
      <c r="Q375" s="332"/>
      <c r="R375" s="332"/>
      <c r="S375" s="411"/>
      <c r="T375" s="411"/>
      <c r="U375" s="332"/>
      <c r="V375" s="332"/>
      <c r="W375" s="332"/>
      <c r="X375" s="332"/>
      <c r="Y375" s="332"/>
      <c r="Z375" s="159"/>
      <c r="AA375" s="1300"/>
      <c r="AB375" s="1300"/>
      <c r="AC375" s="1300"/>
      <c r="AD375" s="1300"/>
      <c r="AE375" s="1300"/>
      <c r="AF375" s="1300"/>
      <c r="AG375" s="1300"/>
      <c r="AH375" s="1300"/>
      <c r="AI375" s="1300"/>
      <c r="AJ375" s="1300"/>
      <c r="AK375" s="1300"/>
      <c r="AL375" s="1300"/>
      <c r="AM375" s="1300"/>
      <c r="AN375" s="1300"/>
      <c r="AO375" s="1300"/>
      <c r="AP375" s="1300"/>
      <c r="AQ375" s="1300"/>
      <c r="AR375" s="1300"/>
      <c r="AS375" s="167"/>
    </row>
    <row r="376" spans="1:45" s="37" customFormat="1" ht="25.7" hidden="1" customHeight="1">
      <c r="A376" s="400"/>
      <c r="B376" s="410"/>
      <c r="C376" s="1300" t="s">
        <v>1578</v>
      </c>
      <c r="D376" s="1300" t="s">
        <v>4772</v>
      </c>
      <c r="E376" s="1300" t="s">
        <v>1579</v>
      </c>
      <c r="F376" s="1300" t="s">
        <v>1578</v>
      </c>
      <c r="G376" s="1300">
        <v>1400</v>
      </c>
      <c r="H376" s="1300"/>
      <c r="I376" s="1300"/>
      <c r="J376" s="1300">
        <v>35</v>
      </c>
      <c r="K376" s="1300">
        <v>40</v>
      </c>
      <c r="L376" s="1300"/>
      <c r="M376" s="1300"/>
      <c r="N376" s="1300"/>
      <c r="O376" s="1300"/>
      <c r="P376" s="332"/>
      <c r="Q376" s="332"/>
      <c r="R376" s="332"/>
      <c r="S376" s="411"/>
      <c r="T376" s="411">
        <v>2010</v>
      </c>
      <c r="U376" s="332"/>
      <c r="V376" s="332"/>
      <c r="W376" s="332"/>
      <c r="X376" s="332"/>
      <c r="Y376" s="332"/>
      <c r="Z376" s="159"/>
      <c r="AA376" s="1300"/>
      <c r="AB376" s="1300"/>
      <c r="AC376" s="1300"/>
      <c r="AD376" s="1300"/>
      <c r="AE376" s="1300"/>
      <c r="AF376" s="1300"/>
      <c r="AG376" s="1300"/>
      <c r="AH376" s="1300"/>
      <c r="AI376" s="1300"/>
      <c r="AJ376" s="1300"/>
      <c r="AK376" s="1300"/>
      <c r="AL376" s="1300"/>
      <c r="AM376" s="1300"/>
      <c r="AN376" s="1300"/>
      <c r="AO376" s="1300"/>
      <c r="AP376" s="1300"/>
      <c r="AQ376" s="1300"/>
      <c r="AR376" s="1300" t="s">
        <v>1580</v>
      </c>
      <c r="AS376" s="167"/>
    </row>
    <row r="377" spans="1:45" s="37" customFormat="1" ht="25.7" hidden="1" customHeight="1">
      <c r="A377" s="400"/>
      <c r="B377" s="410"/>
      <c r="C377" s="1300" t="s">
        <v>1578</v>
      </c>
      <c r="D377" s="1300" t="s">
        <v>14801</v>
      </c>
      <c r="E377" s="1300" t="s">
        <v>4773</v>
      </c>
      <c r="F377" s="1300" t="s">
        <v>299</v>
      </c>
      <c r="G377" s="1300">
        <v>4740</v>
      </c>
      <c r="H377" s="1300"/>
      <c r="I377" s="1300"/>
      <c r="J377" s="1300"/>
      <c r="K377" s="1300"/>
      <c r="L377" s="1300"/>
      <c r="M377" s="1300"/>
      <c r="N377" s="1300">
        <v>3150</v>
      </c>
      <c r="O377" s="1300"/>
      <c r="P377" s="332"/>
      <c r="Q377" s="332"/>
      <c r="R377" s="332"/>
      <c r="S377" s="411"/>
      <c r="T377" s="411">
        <v>2015</v>
      </c>
      <c r="U377" s="332"/>
      <c r="V377" s="332"/>
      <c r="W377" s="332"/>
      <c r="X377" s="332"/>
      <c r="Y377" s="332"/>
      <c r="Z377" s="159">
        <v>650</v>
      </c>
      <c r="AA377" s="1300"/>
      <c r="AB377" s="1300"/>
      <c r="AC377" s="1300"/>
      <c r="AD377" s="1300"/>
      <c r="AE377" s="1300"/>
      <c r="AF377" s="1300"/>
      <c r="AG377" s="1300"/>
      <c r="AH377" s="1300"/>
      <c r="AI377" s="1300"/>
      <c r="AJ377" s="1300"/>
      <c r="AK377" s="1300"/>
      <c r="AL377" s="1300"/>
      <c r="AM377" s="1300"/>
      <c r="AN377" s="1300"/>
      <c r="AO377" s="1300"/>
      <c r="AP377" s="1300"/>
      <c r="AQ377" s="1300"/>
      <c r="AR377" s="1300"/>
      <c r="AS377" s="167"/>
    </row>
    <row r="378" spans="1:45" s="37" customFormat="1" ht="25.7" hidden="1" customHeight="1">
      <c r="A378" s="400"/>
      <c r="B378" s="410"/>
      <c r="C378" s="1300" t="s">
        <v>1578</v>
      </c>
      <c r="D378" s="1300" t="s">
        <v>14802</v>
      </c>
      <c r="E378" s="1300" t="s">
        <v>11083</v>
      </c>
      <c r="F378" s="1300" t="s">
        <v>1578</v>
      </c>
      <c r="G378" s="1300">
        <v>707</v>
      </c>
      <c r="H378" s="1300"/>
      <c r="I378" s="1300"/>
      <c r="J378" s="1300"/>
      <c r="K378" s="1300"/>
      <c r="L378" s="1300"/>
      <c r="M378" s="1300"/>
      <c r="N378" s="1300"/>
      <c r="O378" s="1300"/>
      <c r="P378" s="332"/>
      <c r="Q378" s="332"/>
      <c r="R378" s="332"/>
      <c r="S378" s="411"/>
      <c r="T378" s="411">
        <v>2017</v>
      </c>
      <c r="U378" s="332"/>
      <c r="V378" s="332"/>
      <c r="W378" s="332"/>
      <c r="X378" s="332"/>
      <c r="Y378" s="332"/>
      <c r="Z378" s="159" t="s">
        <v>11084</v>
      </c>
      <c r="AA378" s="1300"/>
      <c r="AB378" s="1300"/>
      <c r="AC378" s="1300"/>
      <c r="AD378" s="1300"/>
      <c r="AE378" s="1300"/>
      <c r="AF378" s="1300"/>
      <c r="AG378" s="1300"/>
      <c r="AH378" s="1300"/>
      <c r="AI378" s="1300"/>
      <c r="AJ378" s="1300"/>
      <c r="AK378" s="1300"/>
      <c r="AL378" s="1300"/>
      <c r="AM378" s="1300"/>
      <c r="AN378" s="1300"/>
      <c r="AO378" s="1300"/>
      <c r="AP378" s="1300"/>
      <c r="AQ378" s="1300"/>
      <c r="AR378" s="1300"/>
      <c r="AS378" s="167"/>
    </row>
    <row r="379" spans="1:45" s="37" customFormat="1" ht="25.7" hidden="1" customHeight="1">
      <c r="A379" s="400"/>
      <c r="B379" s="410"/>
      <c r="C379" s="1300" t="s">
        <v>1578</v>
      </c>
      <c r="D379" s="1300" t="s">
        <v>14803</v>
      </c>
      <c r="E379" s="1300" t="s">
        <v>4774</v>
      </c>
      <c r="F379" s="1300" t="s">
        <v>1578</v>
      </c>
      <c r="G379" s="1300"/>
      <c r="H379" s="1300"/>
      <c r="I379" s="1300"/>
      <c r="J379" s="1300">
        <v>15.02</v>
      </c>
      <c r="K379" s="1300">
        <v>26.9</v>
      </c>
      <c r="L379" s="1300"/>
      <c r="M379" s="1300"/>
      <c r="N379" s="1300"/>
      <c r="O379" s="1300"/>
      <c r="P379" s="332"/>
      <c r="Q379" s="332"/>
      <c r="R379" s="332"/>
      <c r="S379" s="411"/>
      <c r="T379" s="411">
        <v>2016</v>
      </c>
      <c r="U379" s="332"/>
      <c r="V379" s="332"/>
      <c r="W379" s="332"/>
      <c r="X379" s="332"/>
      <c r="Y379" s="332"/>
      <c r="Z379" s="159"/>
      <c r="AA379" s="1300"/>
      <c r="AB379" s="1300"/>
      <c r="AC379" s="1300"/>
      <c r="AD379" s="1300"/>
      <c r="AE379" s="1300"/>
      <c r="AF379" s="1300"/>
      <c r="AG379" s="1300"/>
      <c r="AH379" s="1300"/>
      <c r="AI379" s="1300"/>
      <c r="AJ379" s="1300"/>
      <c r="AK379" s="1300"/>
      <c r="AL379" s="1300"/>
      <c r="AM379" s="1300"/>
      <c r="AN379" s="1300"/>
      <c r="AO379" s="1300"/>
      <c r="AP379" s="1300"/>
      <c r="AQ379" s="1300"/>
      <c r="AR379" s="1300"/>
      <c r="AS379" s="167"/>
    </row>
    <row r="380" spans="1:45" s="37" customFormat="1" ht="25.7" hidden="1" customHeight="1">
      <c r="A380" s="400"/>
      <c r="B380" s="410"/>
      <c r="C380" s="1300" t="s">
        <v>1578</v>
      </c>
      <c r="D380" s="1300" t="s">
        <v>14804</v>
      </c>
      <c r="E380" s="1300" t="s">
        <v>12520</v>
      </c>
      <c r="F380" s="1300" t="s">
        <v>1578</v>
      </c>
      <c r="G380" s="1300">
        <v>720</v>
      </c>
      <c r="H380" s="1300"/>
      <c r="I380" s="1300"/>
      <c r="J380" s="1300"/>
      <c r="K380" s="1300"/>
      <c r="L380" s="1300"/>
      <c r="M380" s="1300"/>
      <c r="N380" s="1300"/>
      <c r="O380" s="1300"/>
      <c r="P380" s="332"/>
      <c r="Q380" s="332"/>
      <c r="R380" s="332"/>
      <c r="S380" s="411"/>
      <c r="T380" s="411">
        <v>2018</v>
      </c>
      <c r="U380" s="332"/>
      <c r="V380" s="332"/>
      <c r="W380" s="332"/>
      <c r="X380" s="332"/>
      <c r="Y380" s="332"/>
      <c r="Z380" s="159">
        <v>264</v>
      </c>
      <c r="AA380" s="1300"/>
      <c r="AB380" s="1300"/>
      <c r="AC380" s="1300"/>
      <c r="AD380" s="1300"/>
      <c r="AE380" s="1300"/>
      <c r="AF380" s="1300"/>
      <c r="AG380" s="1300"/>
      <c r="AH380" s="1300"/>
      <c r="AI380" s="1300"/>
      <c r="AJ380" s="1300"/>
      <c r="AK380" s="1300"/>
      <c r="AL380" s="1300"/>
      <c r="AM380" s="1300"/>
      <c r="AN380" s="1300"/>
      <c r="AO380" s="1300"/>
      <c r="AP380" s="1300"/>
      <c r="AQ380" s="1300"/>
      <c r="AR380" s="1300"/>
      <c r="AS380" s="167"/>
    </row>
    <row r="381" spans="1:45" s="37" customFormat="1" ht="25.7" hidden="1" customHeight="1">
      <c r="A381" s="400"/>
      <c r="B381" s="410"/>
      <c r="C381" s="1300" t="s">
        <v>1578</v>
      </c>
      <c r="D381" s="1300" t="s">
        <v>14805</v>
      </c>
      <c r="E381" s="1300" t="s">
        <v>14806</v>
      </c>
      <c r="F381" s="1300" t="s">
        <v>1578</v>
      </c>
      <c r="G381" s="1300">
        <v>365</v>
      </c>
      <c r="H381" s="1300"/>
      <c r="I381" s="1300"/>
      <c r="J381" s="1300">
        <v>6.5</v>
      </c>
      <c r="K381" s="1300">
        <v>15</v>
      </c>
      <c r="L381" s="1300"/>
      <c r="M381" s="1300"/>
      <c r="N381" s="1300">
        <v>365</v>
      </c>
      <c r="O381" s="1300"/>
      <c r="P381" s="332"/>
      <c r="Q381" s="332"/>
      <c r="R381" s="332"/>
      <c r="S381" s="411"/>
      <c r="T381" s="411">
        <v>2019</v>
      </c>
      <c r="U381" s="332"/>
      <c r="V381" s="332"/>
      <c r="W381" s="332"/>
      <c r="X381" s="332"/>
      <c r="Y381" s="332"/>
      <c r="Z381" s="159"/>
      <c r="AA381" s="1300"/>
      <c r="AB381" s="1300"/>
      <c r="AC381" s="1300"/>
      <c r="AD381" s="1300"/>
      <c r="AE381" s="1300"/>
      <c r="AF381" s="1300"/>
      <c r="AG381" s="1300"/>
      <c r="AH381" s="1300"/>
      <c r="AI381" s="1300"/>
      <c r="AJ381" s="1300"/>
      <c r="AK381" s="1300"/>
      <c r="AL381" s="1300"/>
      <c r="AM381" s="1300"/>
      <c r="AN381" s="1300"/>
      <c r="AO381" s="1300"/>
      <c r="AP381" s="1300"/>
      <c r="AQ381" s="1300"/>
      <c r="AR381" s="1300"/>
      <c r="AS381" s="167"/>
    </row>
    <row r="382" spans="1:45" s="37" customFormat="1" ht="25.7" hidden="1" customHeight="1">
      <c r="A382" s="400"/>
      <c r="B382" s="410"/>
      <c r="C382" s="1300" t="s">
        <v>1578</v>
      </c>
      <c r="D382" s="1300" t="s">
        <v>14807</v>
      </c>
      <c r="E382" s="1300" t="s">
        <v>14808</v>
      </c>
      <c r="F382" s="1300" t="s">
        <v>14809</v>
      </c>
      <c r="G382" s="1300"/>
      <c r="H382" s="1300"/>
      <c r="I382" s="1300"/>
      <c r="J382" s="1300"/>
      <c r="K382" s="1300"/>
      <c r="L382" s="1300"/>
      <c r="M382" s="1300"/>
      <c r="N382" s="1300">
        <v>3100</v>
      </c>
      <c r="O382" s="1300"/>
      <c r="P382" s="332"/>
      <c r="Q382" s="332"/>
      <c r="R382" s="332"/>
      <c r="S382" s="411"/>
      <c r="T382" s="411">
        <v>2010</v>
      </c>
      <c r="U382" s="332"/>
      <c r="V382" s="332"/>
      <c r="W382" s="332"/>
      <c r="X382" s="332"/>
      <c r="Y382" s="332"/>
      <c r="Z382" s="159"/>
      <c r="AA382" s="1300"/>
      <c r="AB382" s="1300"/>
      <c r="AC382" s="1300"/>
      <c r="AD382" s="1300"/>
      <c r="AE382" s="1300"/>
      <c r="AF382" s="1300"/>
      <c r="AG382" s="1300"/>
      <c r="AH382" s="1300"/>
      <c r="AI382" s="1300"/>
      <c r="AJ382" s="1300"/>
      <c r="AK382" s="1300"/>
      <c r="AL382" s="1300"/>
      <c r="AM382" s="1300"/>
      <c r="AN382" s="1300"/>
      <c r="AO382" s="1300"/>
      <c r="AP382" s="1300"/>
      <c r="AQ382" s="1300"/>
      <c r="AR382" s="1300"/>
      <c r="AS382" s="167" t="s">
        <v>14810</v>
      </c>
    </row>
    <row r="383" spans="1:45" s="37" customFormat="1" ht="25.7" hidden="1" customHeight="1">
      <c r="A383" s="400"/>
      <c r="B383" s="410"/>
      <c r="C383" s="1300" t="s">
        <v>1578</v>
      </c>
      <c r="D383" s="1300" t="s">
        <v>14811</v>
      </c>
      <c r="E383" s="1300" t="s">
        <v>14812</v>
      </c>
      <c r="F383" s="1300" t="s">
        <v>1578</v>
      </c>
      <c r="G383" s="1300"/>
      <c r="H383" s="1300"/>
      <c r="I383" s="1300"/>
      <c r="J383" s="1300"/>
      <c r="K383" s="1300"/>
      <c r="L383" s="1300"/>
      <c r="M383" s="1300"/>
      <c r="N383" s="1300">
        <v>970</v>
      </c>
      <c r="O383" s="1300"/>
      <c r="P383" s="332"/>
      <c r="Q383" s="332"/>
      <c r="R383" s="332"/>
      <c r="S383" s="411"/>
      <c r="T383" s="411">
        <v>2018</v>
      </c>
      <c r="U383" s="332"/>
      <c r="V383" s="332"/>
      <c r="W383" s="332"/>
      <c r="X383" s="332"/>
      <c r="Y383" s="332"/>
      <c r="Z383" s="159"/>
      <c r="AA383" s="1300"/>
      <c r="AB383" s="1300"/>
      <c r="AC383" s="1300"/>
      <c r="AD383" s="1300"/>
      <c r="AE383" s="1300"/>
      <c r="AF383" s="1300"/>
      <c r="AG383" s="1300"/>
      <c r="AH383" s="1300"/>
      <c r="AI383" s="1300"/>
      <c r="AJ383" s="1300"/>
      <c r="AK383" s="1300"/>
      <c r="AL383" s="1300"/>
      <c r="AM383" s="1300"/>
      <c r="AN383" s="1300"/>
      <c r="AO383" s="1300"/>
      <c r="AP383" s="1300"/>
      <c r="AQ383" s="1300"/>
      <c r="AR383" s="1300"/>
      <c r="AS383" s="167" t="s">
        <v>14813</v>
      </c>
    </row>
    <row r="384" spans="1:45" s="37" customFormat="1" ht="25.7" hidden="1" customHeight="1">
      <c r="A384" s="400"/>
      <c r="B384" s="410"/>
      <c r="C384" s="1300" t="s">
        <v>1578</v>
      </c>
      <c r="D384" s="1300" t="s">
        <v>14814</v>
      </c>
      <c r="E384" s="1300" t="s">
        <v>14815</v>
      </c>
      <c r="F384" s="1300" t="s">
        <v>1578</v>
      </c>
      <c r="G384" s="1300"/>
      <c r="H384" s="1300"/>
      <c r="I384" s="1300"/>
      <c r="J384" s="1300"/>
      <c r="K384" s="1300"/>
      <c r="L384" s="1300"/>
      <c r="M384" s="1300"/>
      <c r="N384" s="1300">
        <v>450</v>
      </c>
      <c r="O384" s="1300"/>
      <c r="P384" s="332"/>
      <c r="Q384" s="332"/>
      <c r="R384" s="332"/>
      <c r="S384" s="411"/>
      <c r="T384" s="411">
        <v>2017</v>
      </c>
      <c r="U384" s="332"/>
      <c r="V384" s="332"/>
      <c r="W384" s="332"/>
      <c r="X384" s="332"/>
      <c r="Y384" s="332"/>
      <c r="Z384" s="159"/>
      <c r="AA384" s="1300"/>
      <c r="AB384" s="1300"/>
      <c r="AC384" s="1300"/>
      <c r="AD384" s="1300"/>
      <c r="AE384" s="1300"/>
      <c r="AF384" s="1300"/>
      <c r="AG384" s="1300"/>
      <c r="AH384" s="1300"/>
      <c r="AI384" s="1300"/>
      <c r="AJ384" s="1300"/>
      <c r="AK384" s="1300"/>
      <c r="AL384" s="1300"/>
      <c r="AM384" s="1300"/>
      <c r="AN384" s="1300"/>
      <c r="AO384" s="1300"/>
      <c r="AP384" s="1300"/>
      <c r="AQ384" s="1300"/>
      <c r="AR384" s="1300"/>
      <c r="AS384" s="167" t="s">
        <v>171</v>
      </c>
    </row>
    <row r="385" spans="1:45" s="37" customFormat="1" ht="25.7" hidden="1" customHeight="1">
      <c r="A385" s="400"/>
      <c r="B385" s="410"/>
      <c r="C385" s="1300" t="s">
        <v>1578</v>
      </c>
      <c r="D385" s="1300" t="s">
        <v>14816</v>
      </c>
      <c r="E385" s="1300" t="s">
        <v>14817</v>
      </c>
      <c r="F385" s="1300" t="s">
        <v>1578</v>
      </c>
      <c r="G385" s="1300"/>
      <c r="H385" s="1300"/>
      <c r="I385" s="1300"/>
      <c r="J385" s="1300"/>
      <c r="K385" s="1300"/>
      <c r="L385" s="1300"/>
      <c r="M385" s="1300"/>
      <c r="N385" s="1300">
        <v>450</v>
      </c>
      <c r="O385" s="1300"/>
      <c r="P385" s="332"/>
      <c r="Q385" s="332"/>
      <c r="R385" s="332"/>
      <c r="S385" s="411"/>
      <c r="T385" s="411">
        <v>2010</v>
      </c>
      <c r="U385" s="332"/>
      <c r="V385" s="332"/>
      <c r="W385" s="332"/>
      <c r="X385" s="332"/>
      <c r="Y385" s="332"/>
      <c r="Z385" s="159"/>
      <c r="AA385" s="1300"/>
      <c r="AB385" s="1300"/>
      <c r="AC385" s="1300"/>
      <c r="AD385" s="1300"/>
      <c r="AE385" s="1300"/>
      <c r="AF385" s="1300"/>
      <c r="AG385" s="1300"/>
      <c r="AH385" s="1300"/>
      <c r="AI385" s="1300"/>
      <c r="AJ385" s="1300"/>
      <c r="AK385" s="1300"/>
      <c r="AL385" s="1300"/>
      <c r="AM385" s="1300"/>
      <c r="AN385" s="1300"/>
      <c r="AO385" s="1300"/>
      <c r="AP385" s="1300"/>
      <c r="AQ385" s="1300"/>
      <c r="AR385" s="1300"/>
      <c r="AS385" s="167" t="s">
        <v>171</v>
      </c>
    </row>
    <row r="386" spans="1:45" s="37" customFormat="1" ht="25.7" hidden="1" customHeight="1">
      <c r="A386" s="400"/>
      <c r="B386" s="410"/>
      <c r="C386" s="1300" t="s">
        <v>1578</v>
      </c>
      <c r="D386" s="1300" t="s">
        <v>14804</v>
      </c>
      <c r="E386" s="1300" t="s">
        <v>14818</v>
      </c>
      <c r="F386" s="1300" t="s">
        <v>1578</v>
      </c>
      <c r="G386" s="1300"/>
      <c r="H386" s="1300"/>
      <c r="I386" s="1300"/>
      <c r="J386" s="1300"/>
      <c r="K386" s="1300"/>
      <c r="L386" s="1300"/>
      <c r="M386" s="1300"/>
      <c r="N386" s="1300">
        <v>450</v>
      </c>
      <c r="O386" s="1300"/>
      <c r="P386" s="332"/>
      <c r="Q386" s="332"/>
      <c r="R386" s="332"/>
      <c r="S386" s="411"/>
      <c r="T386" s="411">
        <v>2017</v>
      </c>
      <c r="U386" s="332"/>
      <c r="V386" s="332"/>
      <c r="W386" s="332"/>
      <c r="X386" s="332"/>
      <c r="Y386" s="332"/>
      <c r="Z386" s="159" t="s">
        <v>11084</v>
      </c>
      <c r="AA386" s="1300"/>
      <c r="AB386" s="1300"/>
      <c r="AC386" s="1300"/>
      <c r="AD386" s="1300"/>
      <c r="AE386" s="1300"/>
      <c r="AF386" s="1300"/>
      <c r="AG386" s="1300"/>
      <c r="AH386" s="1300"/>
      <c r="AI386" s="1300"/>
      <c r="AJ386" s="1300"/>
      <c r="AK386" s="1300"/>
      <c r="AL386" s="1300"/>
      <c r="AM386" s="1300"/>
      <c r="AN386" s="1300"/>
      <c r="AO386" s="1300"/>
      <c r="AP386" s="1300"/>
      <c r="AQ386" s="1300"/>
      <c r="AR386" s="1300"/>
      <c r="AS386" s="167" t="s">
        <v>171</v>
      </c>
    </row>
    <row r="387" spans="1:45" s="37" customFormat="1" ht="25.7" hidden="1" customHeight="1">
      <c r="A387" s="400"/>
      <c r="B387" s="410"/>
      <c r="C387" s="1300" t="s">
        <v>1578</v>
      </c>
      <c r="D387" s="1300" t="s">
        <v>14819</v>
      </c>
      <c r="E387" s="1300" t="s">
        <v>14820</v>
      </c>
      <c r="F387" s="1300" t="s">
        <v>1578</v>
      </c>
      <c r="G387" s="1300"/>
      <c r="H387" s="1300"/>
      <c r="I387" s="1300"/>
      <c r="J387" s="1300"/>
      <c r="K387" s="1300"/>
      <c r="L387" s="1300"/>
      <c r="M387" s="1300"/>
      <c r="N387" s="1300">
        <v>1700</v>
      </c>
      <c r="O387" s="1300"/>
      <c r="P387" s="332"/>
      <c r="Q387" s="332"/>
      <c r="R387" s="332"/>
      <c r="S387" s="411"/>
      <c r="T387" s="411"/>
      <c r="U387" s="332"/>
      <c r="V387" s="332"/>
      <c r="W387" s="332"/>
      <c r="X387" s="332"/>
      <c r="Y387" s="332"/>
      <c r="Z387" s="159"/>
      <c r="AA387" s="1300"/>
      <c r="AB387" s="1300"/>
      <c r="AC387" s="1300"/>
      <c r="AD387" s="1300"/>
      <c r="AE387" s="1300"/>
      <c r="AF387" s="1300"/>
      <c r="AG387" s="1300"/>
      <c r="AH387" s="1300"/>
      <c r="AI387" s="1300"/>
      <c r="AJ387" s="1300"/>
      <c r="AK387" s="1300"/>
      <c r="AL387" s="1300"/>
      <c r="AM387" s="1300"/>
      <c r="AN387" s="1300"/>
      <c r="AO387" s="1300"/>
      <c r="AP387" s="1300"/>
      <c r="AQ387" s="1300"/>
      <c r="AR387" s="1300"/>
      <c r="AS387" s="167" t="s">
        <v>14821</v>
      </c>
    </row>
    <row r="388" spans="1:45" s="37" customFormat="1" ht="25.7" hidden="1" customHeight="1">
      <c r="A388" s="400"/>
      <c r="B388" s="410"/>
      <c r="C388" s="160" t="s">
        <v>1578</v>
      </c>
      <c r="D388" s="160" t="s">
        <v>14822</v>
      </c>
      <c r="E388" s="160" t="s">
        <v>14823</v>
      </c>
      <c r="F388" s="160" t="s">
        <v>1578</v>
      </c>
      <c r="G388" s="160"/>
      <c r="H388" s="160"/>
      <c r="I388" s="160"/>
      <c r="J388" s="160"/>
      <c r="K388" s="160"/>
      <c r="L388" s="160"/>
      <c r="M388" s="160"/>
      <c r="N388" s="160">
        <v>1848</v>
      </c>
      <c r="O388" s="160"/>
      <c r="P388" s="332"/>
      <c r="Q388" s="332"/>
      <c r="R388" s="332"/>
      <c r="S388" s="411"/>
      <c r="T388" s="411">
        <v>2018</v>
      </c>
      <c r="U388" s="332"/>
      <c r="V388" s="332"/>
      <c r="W388" s="332"/>
      <c r="X388" s="332"/>
      <c r="Y388" s="332"/>
      <c r="Z388" s="159"/>
      <c r="AA388" s="160"/>
      <c r="AB388" s="160"/>
      <c r="AC388" s="160"/>
      <c r="AD388" s="160"/>
      <c r="AE388" s="160"/>
      <c r="AF388" s="160"/>
      <c r="AG388" s="160"/>
      <c r="AH388" s="160"/>
      <c r="AI388" s="160"/>
      <c r="AJ388" s="160"/>
      <c r="AK388" s="160"/>
      <c r="AL388" s="160"/>
      <c r="AM388" s="160"/>
      <c r="AN388" s="160"/>
      <c r="AO388" s="160"/>
      <c r="AP388" s="160"/>
      <c r="AQ388" s="160"/>
      <c r="AR388" s="160"/>
      <c r="AS388" s="167"/>
    </row>
    <row r="389" spans="1:45" s="37" customFormat="1" ht="25.7" hidden="1" customHeight="1">
      <c r="A389" s="400"/>
      <c r="B389" s="410"/>
      <c r="C389" s="672" t="s">
        <v>1578</v>
      </c>
      <c r="D389" s="672" t="s">
        <v>14824</v>
      </c>
      <c r="E389" s="672" t="s">
        <v>14825</v>
      </c>
      <c r="F389" s="672" t="s">
        <v>1578</v>
      </c>
      <c r="G389" s="672"/>
      <c r="H389" s="672"/>
      <c r="I389" s="672"/>
      <c r="J389" s="672"/>
      <c r="K389" s="672"/>
      <c r="L389" s="672"/>
      <c r="M389" s="672"/>
      <c r="N389" s="672">
        <v>610</v>
      </c>
      <c r="O389" s="672"/>
      <c r="P389" s="332"/>
      <c r="Q389" s="332"/>
      <c r="R389" s="332"/>
      <c r="S389" s="411"/>
      <c r="T389" s="411">
        <v>2017</v>
      </c>
      <c r="U389" s="332"/>
      <c r="V389" s="332"/>
      <c r="W389" s="332"/>
      <c r="X389" s="332"/>
      <c r="Y389" s="332"/>
      <c r="Z389" s="159"/>
      <c r="AA389" s="672"/>
      <c r="AB389" s="672"/>
      <c r="AC389" s="672"/>
      <c r="AD389" s="672"/>
      <c r="AE389" s="672"/>
      <c r="AF389" s="672"/>
      <c r="AG389" s="672"/>
      <c r="AH389" s="672"/>
      <c r="AI389" s="672"/>
      <c r="AJ389" s="672"/>
      <c r="AK389" s="672"/>
      <c r="AL389" s="672"/>
      <c r="AM389" s="672"/>
      <c r="AN389" s="672"/>
      <c r="AO389" s="672"/>
      <c r="AP389" s="672"/>
      <c r="AQ389" s="672"/>
      <c r="AR389" s="672"/>
      <c r="AS389" s="167" t="s">
        <v>14826</v>
      </c>
    </row>
    <row r="390" spans="1:45" s="37" customFormat="1" ht="25.7" hidden="1" customHeight="1">
      <c r="A390" s="400"/>
      <c r="B390" s="410"/>
      <c r="C390" s="672" t="s">
        <v>1578</v>
      </c>
      <c r="D390" s="672" t="s">
        <v>14822</v>
      </c>
      <c r="E390" s="672" t="s">
        <v>14827</v>
      </c>
      <c r="F390" s="672" t="s">
        <v>1578</v>
      </c>
      <c r="G390" s="672"/>
      <c r="H390" s="672"/>
      <c r="I390" s="672"/>
      <c r="J390" s="672"/>
      <c r="K390" s="672"/>
      <c r="L390" s="672"/>
      <c r="M390" s="672"/>
      <c r="N390" s="672">
        <v>732</v>
      </c>
      <c r="O390" s="672"/>
      <c r="P390" s="332"/>
      <c r="Q390" s="332"/>
      <c r="R390" s="332"/>
      <c r="S390" s="411"/>
      <c r="T390" s="411">
        <v>2018</v>
      </c>
      <c r="U390" s="332"/>
      <c r="V390" s="332"/>
      <c r="W390" s="332"/>
      <c r="X390" s="332"/>
      <c r="Y390" s="332"/>
      <c r="Z390" s="159"/>
      <c r="AA390" s="672"/>
      <c r="AB390" s="672"/>
      <c r="AC390" s="672"/>
      <c r="AD390" s="672"/>
      <c r="AE390" s="672"/>
      <c r="AF390" s="672"/>
      <c r="AG390" s="672"/>
      <c r="AH390" s="672"/>
      <c r="AI390" s="672"/>
      <c r="AJ390" s="672"/>
      <c r="AK390" s="672"/>
      <c r="AL390" s="672"/>
      <c r="AM390" s="672"/>
      <c r="AN390" s="672"/>
      <c r="AO390" s="672"/>
      <c r="AP390" s="672"/>
      <c r="AQ390" s="672"/>
      <c r="AR390" s="672"/>
      <c r="AS390" s="167" t="s">
        <v>14826</v>
      </c>
    </row>
    <row r="391" spans="1:45" s="37" customFormat="1" ht="25.7" hidden="1" customHeight="1">
      <c r="A391" s="400"/>
      <c r="B391" s="410"/>
      <c r="C391" s="672" t="s">
        <v>1578</v>
      </c>
      <c r="D391" s="672"/>
      <c r="E391" s="672" t="s">
        <v>16375</v>
      </c>
      <c r="F391" s="672" t="s">
        <v>1578</v>
      </c>
      <c r="G391" s="672">
        <v>288</v>
      </c>
      <c r="H391" s="672"/>
      <c r="I391" s="672"/>
      <c r="J391" s="672"/>
      <c r="K391" s="672"/>
      <c r="L391" s="672"/>
      <c r="M391" s="672"/>
      <c r="N391" s="672">
        <v>288</v>
      </c>
      <c r="O391" s="672"/>
      <c r="P391" s="332"/>
      <c r="Q391" s="332"/>
      <c r="R391" s="332"/>
      <c r="S391" s="411"/>
      <c r="T391" s="411">
        <v>2017</v>
      </c>
      <c r="U391" s="332"/>
      <c r="V391" s="332"/>
      <c r="W391" s="332"/>
      <c r="X391" s="332"/>
      <c r="Y391" s="332"/>
      <c r="Z391" s="159"/>
      <c r="AA391" s="672"/>
      <c r="AB391" s="672"/>
      <c r="AC391" s="672"/>
      <c r="AD391" s="672"/>
      <c r="AE391" s="672"/>
      <c r="AF391" s="672"/>
      <c r="AG391" s="672"/>
      <c r="AH391" s="672"/>
      <c r="AI391" s="672"/>
      <c r="AJ391" s="672"/>
      <c r="AK391" s="672"/>
      <c r="AL391" s="672"/>
      <c r="AM391" s="672"/>
      <c r="AN391" s="672"/>
      <c r="AO391" s="672"/>
      <c r="AP391" s="672"/>
      <c r="AQ391" s="672"/>
      <c r="AR391" s="672"/>
      <c r="AS391" s="167" t="s">
        <v>16376</v>
      </c>
    </row>
    <row r="392" spans="1:45" s="37" customFormat="1" ht="25.7" hidden="1" customHeight="1">
      <c r="A392" s="400"/>
      <c r="B392" s="410"/>
      <c r="C392" s="672" t="s">
        <v>1578</v>
      </c>
      <c r="D392" s="672"/>
      <c r="E392" s="672" t="s">
        <v>16377</v>
      </c>
      <c r="F392" s="672" t="s">
        <v>1578</v>
      </c>
      <c r="G392" s="672">
        <v>758</v>
      </c>
      <c r="H392" s="672"/>
      <c r="I392" s="672"/>
      <c r="J392" s="672"/>
      <c r="K392" s="672"/>
      <c r="L392" s="672"/>
      <c r="M392" s="672"/>
      <c r="N392" s="672">
        <v>758</v>
      </c>
      <c r="O392" s="672"/>
      <c r="P392" s="332"/>
      <c r="Q392" s="332"/>
      <c r="R392" s="332"/>
      <c r="S392" s="411"/>
      <c r="T392" s="411">
        <v>2020</v>
      </c>
      <c r="U392" s="332"/>
      <c r="V392" s="332"/>
      <c r="W392" s="332"/>
      <c r="X392" s="332"/>
      <c r="Y392" s="332"/>
      <c r="Z392" s="159"/>
      <c r="AA392" s="672"/>
      <c r="AB392" s="672"/>
      <c r="AC392" s="672"/>
      <c r="AD392" s="672"/>
      <c r="AE392" s="672"/>
      <c r="AF392" s="672"/>
      <c r="AG392" s="672"/>
      <c r="AH392" s="672"/>
      <c r="AI392" s="672"/>
      <c r="AJ392" s="672"/>
      <c r="AK392" s="672"/>
      <c r="AL392" s="672"/>
      <c r="AM392" s="672"/>
      <c r="AN392" s="672"/>
      <c r="AO392" s="672"/>
      <c r="AP392" s="672"/>
      <c r="AQ392" s="672"/>
      <c r="AR392" s="672"/>
      <c r="AS392" s="167" t="s">
        <v>16378</v>
      </c>
    </row>
    <row r="393" spans="1:45" s="37" customFormat="1" ht="25.7" hidden="1" customHeight="1">
      <c r="A393" s="400"/>
      <c r="B393" s="410"/>
      <c r="C393" s="672" t="s">
        <v>3434</v>
      </c>
      <c r="D393" s="672" t="s">
        <v>14828</v>
      </c>
      <c r="E393" s="672" t="s">
        <v>11088</v>
      </c>
      <c r="F393" s="672" t="s">
        <v>14829</v>
      </c>
      <c r="G393" s="672">
        <v>1975</v>
      </c>
      <c r="H393" s="672" t="s">
        <v>384</v>
      </c>
      <c r="I393" s="672" t="s">
        <v>384</v>
      </c>
      <c r="J393" s="672" t="s">
        <v>384</v>
      </c>
      <c r="K393" s="672" t="s">
        <v>384</v>
      </c>
      <c r="L393" s="672" t="s">
        <v>384</v>
      </c>
      <c r="M393" s="672" t="s">
        <v>384</v>
      </c>
      <c r="N393" s="672">
        <v>1975</v>
      </c>
      <c r="O393" s="672">
        <v>9</v>
      </c>
      <c r="P393" s="332" t="s">
        <v>384</v>
      </c>
      <c r="Q393" s="332" t="s">
        <v>11089</v>
      </c>
      <c r="R393" s="332"/>
      <c r="S393" s="411" t="s">
        <v>384</v>
      </c>
      <c r="T393" s="411">
        <v>2013</v>
      </c>
      <c r="U393" s="332"/>
      <c r="V393" s="332"/>
      <c r="W393" s="332"/>
      <c r="X393" s="332"/>
      <c r="Y393" s="332"/>
      <c r="Z393" s="159"/>
      <c r="AA393" s="672"/>
      <c r="AB393" s="672"/>
      <c r="AC393" s="672"/>
      <c r="AD393" s="672"/>
      <c r="AE393" s="672"/>
      <c r="AF393" s="672"/>
      <c r="AG393" s="672"/>
      <c r="AH393" s="672"/>
      <c r="AI393" s="672"/>
      <c r="AJ393" s="672"/>
      <c r="AK393" s="672"/>
      <c r="AL393" s="672"/>
      <c r="AM393" s="672"/>
      <c r="AN393" s="672"/>
      <c r="AO393" s="672"/>
      <c r="AP393" s="672"/>
      <c r="AQ393" s="672"/>
      <c r="AR393" s="672"/>
      <c r="AS393" s="167"/>
    </row>
    <row r="394" spans="1:45" s="37" customFormat="1" ht="25.7" hidden="1" customHeight="1">
      <c r="A394" s="400"/>
      <c r="B394" s="410"/>
      <c r="C394" s="672" t="s">
        <v>3434</v>
      </c>
      <c r="D394" s="672" t="s">
        <v>14828</v>
      </c>
      <c r="E394" s="672" t="s">
        <v>16379</v>
      </c>
      <c r="F394" s="672" t="s">
        <v>3434</v>
      </c>
      <c r="G394" s="672">
        <v>48181</v>
      </c>
      <c r="H394" s="672">
        <v>2669.93</v>
      </c>
      <c r="I394" s="672">
        <v>2669.93</v>
      </c>
      <c r="J394" s="672" t="s">
        <v>384</v>
      </c>
      <c r="K394" s="672" t="s">
        <v>384</v>
      </c>
      <c r="L394" s="672" t="s">
        <v>384</v>
      </c>
      <c r="M394" s="672" t="s">
        <v>384</v>
      </c>
      <c r="N394" s="672">
        <v>2669.93</v>
      </c>
      <c r="O394" s="672" t="s">
        <v>384</v>
      </c>
      <c r="P394" s="332" t="s">
        <v>384</v>
      </c>
      <c r="Q394" s="332" t="s">
        <v>384</v>
      </c>
      <c r="R394" s="332"/>
      <c r="S394" s="411" t="s">
        <v>384</v>
      </c>
      <c r="T394" s="411">
        <v>2020</v>
      </c>
      <c r="U394" s="332"/>
      <c r="V394" s="332"/>
      <c r="W394" s="332"/>
      <c r="X394" s="332"/>
      <c r="Y394" s="332"/>
      <c r="Z394" s="159">
        <v>12600</v>
      </c>
      <c r="AA394" s="672"/>
      <c r="AB394" s="672"/>
      <c r="AC394" s="672"/>
      <c r="AD394" s="672"/>
      <c r="AE394" s="672"/>
      <c r="AF394" s="672"/>
      <c r="AG394" s="672"/>
      <c r="AH394" s="672"/>
      <c r="AI394" s="672"/>
      <c r="AJ394" s="672"/>
      <c r="AK394" s="672"/>
      <c r="AL394" s="672"/>
      <c r="AM394" s="672"/>
      <c r="AN394" s="672"/>
      <c r="AO394" s="672"/>
      <c r="AP394" s="672"/>
      <c r="AQ394" s="672"/>
      <c r="AR394" s="672"/>
      <c r="AS394" s="167"/>
    </row>
    <row r="395" spans="1:45" s="37" customFormat="1" ht="25.7" hidden="1" customHeight="1">
      <c r="A395" s="400"/>
      <c r="B395" s="410"/>
      <c r="C395" s="672" t="s">
        <v>3434</v>
      </c>
      <c r="D395" s="672"/>
      <c r="E395" s="672" t="s">
        <v>16380</v>
      </c>
      <c r="F395" s="672" t="s">
        <v>3434</v>
      </c>
      <c r="G395" s="672"/>
      <c r="H395" s="672"/>
      <c r="I395" s="672"/>
      <c r="J395" s="672"/>
      <c r="K395" s="672"/>
      <c r="L395" s="672"/>
      <c r="M395" s="672"/>
      <c r="N395" s="672">
        <v>2520</v>
      </c>
      <c r="O395" s="672"/>
      <c r="P395" s="332"/>
      <c r="Q395" s="332"/>
      <c r="R395" s="332"/>
      <c r="S395" s="411"/>
      <c r="T395" s="411">
        <v>2013</v>
      </c>
      <c r="U395" s="332"/>
      <c r="V395" s="332"/>
      <c r="W395" s="332"/>
      <c r="X395" s="332"/>
      <c r="Y395" s="332"/>
      <c r="Z395" s="159"/>
      <c r="AA395" s="672"/>
      <c r="AB395" s="672"/>
      <c r="AC395" s="672"/>
      <c r="AD395" s="672"/>
      <c r="AE395" s="672"/>
      <c r="AF395" s="672"/>
      <c r="AG395" s="672"/>
      <c r="AH395" s="672"/>
      <c r="AI395" s="672"/>
      <c r="AJ395" s="672"/>
      <c r="AK395" s="672"/>
      <c r="AL395" s="672"/>
      <c r="AM395" s="672"/>
      <c r="AN395" s="672"/>
      <c r="AO395" s="672"/>
      <c r="AP395" s="672"/>
      <c r="AQ395" s="672"/>
      <c r="AR395" s="672"/>
      <c r="AS395" s="167"/>
    </row>
    <row r="396" spans="1:45" s="37" customFormat="1" ht="25.7" hidden="1" customHeight="1">
      <c r="A396" s="400"/>
      <c r="B396" s="410"/>
      <c r="C396" s="672" t="s">
        <v>3434</v>
      </c>
      <c r="D396" s="672"/>
      <c r="E396" s="672" t="s">
        <v>16381</v>
      </c>
      <c r="F396" s="672" t="s">
        <v>3434</v>
      </c>
      <c r="G396" s="672"/>
      <c r="H396" s="672"/>
      <c r="I396" s="672"/>
      <c r="J396" s="672"/>
      <c r="K396" s="672"/>
      <c r="L396" s="672"/>
      <c r="M396" s="672"/>
      <c r="N396" s="672">
        <v>19242</v>
      </c>
      <c r="O396" s="672"/>
      <c r="P396" s="332"/>
      <c r="Q396" s="332"/>
      <c r="R396" s="332"/>
      <c r="S396" s="411"/>
      <c r="T396" s="411">
        <v>2015</v>
      </c>
      <c r="U396" s="332"/>
      <c r="V396" s="332"/>
      <c r="W396" s="332"/>
      <c r="X396" s="332"/>
      <c r="Y396" s="332"/>
      <c r="Z396" s="159"/>
      <c r="AA396" s="672"/>
      <c r="AB396" s="672"/>
      <c r="AC396" s="672"/>
      <c r="AD396" s="672"/>
      <c r="AE396" s="672"/>
      <c r="AF396" s="672"/>
      <c r="AG396" s="672"/>
      <c r="AH396" s="672"/>
      <c r="AI396" s="672"/>
      <c r="AJ396" s="672"/>
      <c r="AK396" s="672"/>
      <c r="AL396" s="672"/>
      <c r="AM396" s="672"/>
      <c r="AN396" s="672"/>
      <c r="AO396" s="672"/>
      <c r="AP396" s="672"/>
      <c r="AQ396" s="672"/>
      <c r="AR396" s="672"/>
      <c r="AS396" s="167"/>
    </row>
    <row r="397" spans="1:45" s="37" customFormat="1" ht="25.7" hidden="1" customHeight="1">
      <c r="A397" s="400"/>
      <c r="B397" s="410"/>
      <c r="C397" s="672" t="s">
        <v>588</v>
      </c>
      <c r="D397" s="672" t="s">
        <v>14830</v>
      </c>
      <c r="E397" s="672" t="s">
        <v>11090</v>
      </c>
      <c r="F397" s="672" t="s">
        <v>588</v>
      </c>
      <c r="G397" s="672">
        <v>9941</v>
      </c>
      <c r="H397" s="672"/>
      <c r="I397" s="672"/>
      <c r="J397" s="672">
        <v>38</v>
      </c>
      <c r="K397" s="672">
        <v>28</v>
      </c>
      <c r="L397" s="672"/>
      <c r="M397" s="672"/>
      <c r="N397" s="672">
        <v>1064</v>
      </c>
      <c r="O397" s="672"/>
      <c r="P397" s="332"/>
      <c r="Q397" s="332"/>
      <c r="R397" s="332"/>
      <c r="S397" s="411">
        <v>2016</v>
      </c>
      <c r="T397" s="411"/>
      <c r="U397" s="332" t="s">
        <v>11091</v>
      </c>
      <c r="V397" s="332"/>
      <c r="W397" s="332"/>
      <c r="X397" s="332"/>
      <c r="Y397" s="332"/>
      <c r="Z397" s="159"/>
      <c r="AA397" s="672"/>
      <c r="AB397" s="672"/>
      <c r="AC397" s="672"/>
      <c r="AD397" s="672"/>
      <c r="AE397" s="672"/>
      <c r="AF397" s="672"/>
      <c r="AG397" s="672"/>
      <c r="AH397" s="672"/>
      <c r="AI397" s="672"/>
      <c r="AJ397" s="672"/>
      <c r="AK397" s="672"/>
      <c r="AL397" s="672"/>
      <c r="AM397" s="672"/>
      <c r="AN397" s="672"/>
      <c r="AO397" s="672"/>
      <c r="AP397" s="672"/>
      <c r="AQ397" s="672"/>
      <c r="AR397" s="672"/>
      <c r="AS397" s="167" t="s">
        <v>11091</v>
      </c>
    </row>
    <row r="398" spans="1:45" s="37" customFormat="1" ht="25.7" hidden="1" customHeight="1">
      <c r="A398" s="400"/>
      <c r="B398" s="410"/>
      <c r="C398" s="672" t="s">
        <v>588</v>
      </c>
      <c r="D398" s="672" t="s">
        <v>14830</v>
      </c>
      <c r="E398" s="672" t="s">
        <v>11092</v>
      </c>
      <c r="F398" s="672" t="s">
        <v>588</v>
      </c>
      <c r="G398" s="672">
        <v>9941</v>
      </c>
      <c r="H398" s="672"/>
      <c r="I398" s="672"/>
      <c r="J398" s="672">
        <v>32</v>
      </c>
      <c r="K398" s="672">
        <v>19</v>
      </c>
      <c r="L398" s="672"/>
      <c r="M398" s="672"/>
      <c r="N398" s="672">
        <v>608</v>
      </c>
      <c r="O398" s="672"/>
      <c r="P398" s="332"/>
      <c r="Q398" s="332"/>
      <c r="R398" s="332"/>
      <c r="S398" s="411">
        <v>2016</v>
      </c>
      <c r="T398" s="411"/>
      <c r="U398" s="332" t="s">
        <v>11091</v>
      </c>
      <c r="V398" s="332"/>
      <c r="W398" s="332"/>
      <c r="X398" s="332"/>
      <c r="Y398" s="332"/>
      <c r="Z398" s="159"/>
      <c r="AA398" s="672"/>
      <c r="AB398" s="672"/>
      <c r="AC398" s="672"/>
      <c r="AD398" s="672"/>
      <c r="AE398" s="672"/>
      <c r="AF398" s="672"/>
      <c r="AG398" s="672"/>
      <c r="AH398" s="672"/>
      <c r="AI398" s="672"/>
      <c r="AJ398" s="672"/>
      <c r="AK398" s="672"/>
      <c r="AL398" s="672"/>
      <c r="AM398" s="672"/>
      <c r="AN398" s="672"/>
      <c r="AO398" s="672"/>
      <c r="AP398" s="672"/>
      <c r="AQ398" s="672"/>
      <c r="AR398" s="672"/>
      <c r="AS398" s="167" t="s">
        <v>11093</v>
      </c>
    </row>
    <row r="399" spans="1:45" s="37" customFormat="1" ht="25.7" hidden="1" customHeight="1">
      <c r="A399" s="400"/>
      <c r="B399" s="410"/>
      <c r="C399" s="672" t="s">
        <v>588</v>
      </c>
      <c r="D399" s="672" t="s">
        <v>14831</v>
      </c>
      <c r="E399" s="672" t="s">
        <v>14832</v>
      </c>
      <c r="F399" s="672" t="s">
        <v>588</v>
      </c>
      <c r="G399" s="672">
        <v>1000</v>
      </c>
      <c r="H399" s="672"/>
      <c r="I399" s="672"/>
      <c r="J399" s="672">
        <v>15</v>
      </c>
      <c r="K399" s="672">
        <v>25</v>
      </c>
      <c r="L399" s="672"/>
      <c r="M399" s="672"/>
      <c r="N399" s="672">
        <v>525</v>
      </c>
      <c r="O399" s="672"/>
      <c r="P399" s="332"/>
      <c r="Q399" s="332"/>
      <c r="R399" s="332"/>
      <c r="S399" s="411"/>
      <c r="T399" s="411"/>
      <c r="U399" s="332" t="s">
        <v>14833</v>
      </c>
      <c r="V399" s="332"/>
      <c r="W399" s="332"/>
      <c r="X399" s="332"/>
      <c r="Y399" s="332"/>
      <c r="Z399" s="159"/>
      <c r="AA399" s="672"/>
      <c r="AB399" s="672"/>
      <c r="AC399" s="672"/>
      <c r="AD399" s="672"/>
      <c r="AE399" s="672"/>
      <c r="AF399" s="672"/>
      <c r="AG399" s="672"/>
      <c r="AH399" s="672"/>
      <c r="AI399" s="672"/>
      <c r="AJ399" s="672"/>
      <c r="AK399" s="672"/>
      <c r="AL399" s="672"/>
      <c r="AM399" s="672"/>
      <c r="AN399" s="672"/>
      <c r="AO399" s="672"/>
      <c r="AP399" s="672"/>
      <c r="AQ399" s="672"/>
      <c r="AR399" s="672"/>
      <c r="AS399" s="167"/>
    </row>
    <row r="400" spans="1:45" s="37" customFormat="1" ht="25.7" hidden="1" customHeight="1">
      <c r="A400" s="400"/>
      <c r="B400" s="410"/>
      <c r="C400" s="672" t="s">
        <v>588</v>
      </c>
      <c r="D400" s="672" t="s">
        <v>14831</v>
      </c>
      <c r="E400" s="672" t="s">
        <v>14834</v>
      </c>
      <c r="F400" s="672" t="s">
        <v>588</v>
      </c>
      <c r="G400" s="672">
        <v>1000</v>
      </c>
      <c r="H400" s="672"/>
      <c r="I400" s="672"/>
      <c r="J400" s="672">
        <v>23</v>
      </c>
      <c r="K400" s="672">
        <v>25</v>
      </c>
      <c r="L400" s="672"/>
      <c r="M400" s="672"/>
      <c r="N400" s="672">
        <v>525</v>
      </c>
      <c r="O400" s="672"/>
      <c r="P400" s="332"/>
      <c r="Q400" s="332"/>
      <c r="R400" s="332"/>
      <c r="S400" s="411"/>
      <c r="T400" s="411"/>
      <c r="U400" s="332" t="s">
        <v>14835</v>
      </c>
      <c r="V400" s="332"/>
      <c r="W400" s="332"/>
      <c r="X400" s="332"/>
      <c r="Y400" s="332"/>
      <c r="Z400" s="159"/>
      <c r="AA400" s="672"/>
      <c r="AB400" s="672"/>
      <c r="AC400" s="672"/>
      <c r="AD400" s="672"/>
      <c r="AE400" s="672"/>
      <c r="AF400" s="672"/>
      <c r="AG400" s="672"/>
      <c r="AH400" s="672"/>
      <c r="AI400" s="672"/>
      <c r="AJ400" s="672"/>
      <c r="AK400" s="672"/>
      <c r="AL400" s="672"/>
      <c r="AM400" s="672"/>
      <c r="AN400" s="672"/>
      <c r="AO400" s="672"/>
      <c r="AP400" s="672"/>
      <c r="AQ400" s="672"/>
      <c r="AR400" s="672"/>
      <c r="AS400" s="167"/>
    </row>
    <row r="401" spans="1:45" s="37" customFormat="1" ht="25.7" hidden="1" customHeight="1">
      <c r="A401" s="400"/>
      <c r="B401" s="410"/>
      <c r="C401" s="672" t="s">
        <v>588</v>
      </c>
      <c r="D401" s="672" t="s">
        <v>14836</v>
      </c>
      <c r="E401" s="672" t="s">
        <v>14837</v>
      </c>
      <c r="F401" s="672" t="s">
        <v>588</v>
      </c>
      <c r="G401" s="672">
        <v>8792</v>
      </c>
      <c r="H401" s="672"/>
      <c r="I401" s="672"/>
      <c r="J401" s="672"/>
      <c r="K401" s="672"/>
      <c r="L401" s="672"/>
      <c r="M401" s="672"/>
      <c r="N401" s="672">
        <v>1632</v>
      </c>
      <c r="O401" s="672"/>
      <c r="P401" s="332"/>
      <c r="Q401" s="332"/>
      <c r="R401" s="332"/>
      <c r="S401" s="411"/>
      <c r="T401" s="411"/>
      <c r="U401" s="332"/>
      <c r="V401" s="332"/>
      <c r="W401" s="332"/>
      <c r="X401" s="332"/>
      <c r="Y401" s="332"/>
      <c r="Z401" s="159"/>
      <c r="AA401" s="672"/>
      <c r="AB401" s="672"/>
      <c r="AC401" s="672"/>
      <c r="AD401" s="672"/>
      <c r="AE401" s="672"/>
      <c r="AF401" s="672"/>
      <c r="AG401" s="672"/>
      <c r="AH401" s="672"/>
      <c r="AI401" s="672"/>
      <c r="AJ401" s="672"/>
      <c r="AK401" s="672"/>
      <c r="AL401" s="672"/>
      <c r="AM401" s="672"/>
      <c r="AN401" s="672"/>
      <c r="AO401" s="672"/>
      <c r="AP401" s="672"/>
      <c r="AQ401" s="672"/>
      <c r="AR401" s="672"/>
      <c r="AS401" s="167" t="s">
        <v>3442</v>
      </c>
    </row>
    <row r="402" spans="1:45" s="37" customFormat="1" ht="25.7" hidden="1" customHeight="1">
      <c r="A402" s="400"/>
      <c r="B402" s="410"/>
      <c r="C402" s="672" t="s">
        <v>588</v>
      </c>
      <c r="D402" s="672" t="s">
        <v>14836</v>
      </c>
      <c r="E402" s="672" t="s">
        <v>14838</v>
      </c>
      <c r="F402" s="672" t="s">
        <v>588</v>
      </c>
      <c r="G402" s="672">
        <v>8792</v>
      </c>
      <c r="H402" s="672"/>
      <c r="I402" s="672"/>
      <c r="J402" s="672"/>
      <c r="K402" s="672"/>
      <c r="L402" s="672"/>
      <c r="M402" s="672"/>
      <c r="N402" s="672">
        <v>1122</v>
      </c>
      <c r="O402" s="672"/>
      <c r="P402" s="332"/>
      <c r="Q402" s="332"/>
      <c r="R402" s="332"/>
      <c r="S402" s="411"/>
      <c r="T402" s="411"/>
      <c r="U402" s="332"/>
      <c r="V402" s="332"/>
      <c r="W402" s="332"/>
      <c r="X402" s="332"/>
      <c r="Y402" s="332"/>
      <c r="Z402" s="159"/>
      <c r="AA402" s="672"/>
      <c r="AB402" s="672"/>
      <c r="AC402" s="672"/>
      <c r="AD402" s="672"/>
      <c r="AE402" s="672"/>
      <c r="AF402" s="672"/>
      <c r="AG402" s="672"/>
      <c r="AH402" s="672"/>
      <c r="AI402" s="672"/>
      <c r="AJ402" s="672"/>
      <c r="AK402" s="672"/>
      <c r="AL402" s="672"/>
      <c r="AM402" s="672"/>
      <c r="AN402" s="672"/>
      <c r="AO402" s="672"/>
      <c r="AP402" s="672"/>
      <c r="AQ402" s="672"/>
      <c r="AR402" s="672"/>
      <c r="AS402" s="167" t="s">
        <v>14839</v>
      </c>
    </row>
    <row r="403" spans="1:45" s="37" customFormat="1" ht="25.7" hidden="1" customHeight="1">
      <c r="A403" s="400"/>
      <c r="B403" s="410"/>
      <c r="C403" s="672" t="s">
        <v>588</v>
      </c>
      <c r="D403" s="672" t="s">
        <v>14836</v>
      </c>
      <c r="E403" s="672" t="s">
        <v>14840</v>
      </c>
      <c r="F403" s="672" t="s">
        <v>588</v>
      </c>
      <c r="G403" s="672">
        <v>8792</v>
      </c>
      <c r="H403" s="672"/>
      <c r="I403" s="672"/>
      <c r="J403" s="672"/>
      <c r="K403" s="672"/>
      <c r="L403" s="672"/>
      <c r="M403" s="672"/>
      <c r="N403" s="672">
        <v>1075</v>
      </c>
      <c r="O403" s="672"/>
      <c r="P403" s="332"/>
      <c r="Q403" s="332"/>
      <c r="R403" s="332"/>
      <c r="S403" s="411"/>
      <c r="T403" s="411"/>
      <c r="U403" s="332"/>
      <c r="V403" s="332"/>
      <c r="W403" s="332"/>
      <c r="X403" s="332"/>
      <c r="Y403" s="332"/>
      <c r="Z403" s="159"/>
      <c r="AA403" s="672"/>
      <c r="AB403" s="672"/>
      <c r="AC403" s="672"/>
      <c r="AD403" s="672"/>
      <c r="AE403" s="672"/>
      <c r="AF403" s="672"/>
      <c r="AG403" s="672"/>
      <c r="AH403" s="672"/>
      <c r="AI403" s="672"/>
      <c r="AJ403" s="672"/>
      <c r="AK403" s="672"/>
      <c r="AL403" s="672"/>
      <c r="AM403" s="672"/>
      <c r="AN403" s="672"/>
      <c r="AO403" s="672"/>
      <c r="AP403" s="672"/>
      <c r="AQ403" s="672"/>
      <c r="AR403" s="672"/>
      <c r="AS403" s="167" t="s">
        <v>14841</v>
      </c>
    </row>
    <row r="404" spans="1:45" s="37" customFormat="1" ht="25.7" hidden="1" customHeight="1">
      <c r="A404" s="400"/>
      <c r="B404" s="410"/>
      <c r="C404" s="672" t="s">
        <v>3414</v>
      </c>
      <c r="D404" s="672" t="s">
        <v>14842</v>
      </c>
      <c r="E404" s="672" t="s">
        <v>1410</v>
      </c>
      <c r="F404" s="672" t="s">
        <v>3414</v>
      </c>
      <c r="G404" s="672">
        <v>253</v>
      </c>
      <c r="H404" s="672">
        <v>252.63</v>
      </c>
      <c r="I404" s="672">
        <v>252.63</v>
      </c>
      <c r="J404" s="672"/>
      <c r="K404" s="672"/>
      <c r="L404" s="672"/>
      <c r="M404" s="672"/>
      <c r="N404" s="672">
        <v>253</v>
      </c>
      <c r="O404" s="672"/>
      <c r="P404" s="332"/>
      <c r="Q404" s="332"/>
      <c r="R404" s="332"/>
      <c r="S404" s="411"/>
      <c r="T404" s="411">
        <v>2004</v>
      </c>
      <c r="U404" s="332"/>
      <c r="V404" s="332"/>
      <c r="W404" s="332"/>
      <c r="X404" s="332"/>
      <c r="Y404" s="332"/>
      <c r="Z404" s="159"/>
      <c r="AA404" s="672"/>
      <c r="AB404" s="672"/>
      <c r="AC404" s="672"/>
      <c r="AD404" s="672"/>
      <c r="AE404" s="672"/>
      <c r="AF404" s="672"/>
      <c r="AG404" s="672"/>
      <c r="AH404" s="672"/>
      <c r="AI404" s="672"/>
      <c r="AJ404" s="672"/>
      <c r="AK404" s="672"/>
      <c r="AL404" s="672"/>
      <c r="AM404" s="672"/>
      <c r="AN404" s="672"/>
      <c r="AO404" s="672"/>
      <c r="AP404" s="672"/>
      <c r="AQ404" s="672"/>
      <c r="AR404" s="672"/>
      <c r="AS404" s="167"/>
    </row>
    <row r="405" spans="1:45" s="37" customFormat="1" ht="25.7" hidden="1" customHeight="1">
      <c r="A405" s="400"/>
      <c r="B405" s="410"/>
      <c r="C405" s="672" t="s">
        <v>3414</v>
      </c>
      <c r="D405" s="672" t="s">
        <v>14842</v>
      </c>
      <c r="E405" s="672" t="s">
        <v>16382</v>
      </c>
      <c r="F405" s="672" t="s">
        <v>10199</v>
      </c>
      <c r="G405" s="672">
        <v>9950</v>
      </c>
      <c r="H405" s="672"/>
      <c r="I405" s="672"/>
      <c r="J405" s="672"/>
      <c r="K405" s="672"/>
      <c r="L405" s="672"/>
      <c r="M405" s="672"/>
      <c r="N405" s="672"/>
      <c r="O405" s="672"/>
      <c r="P405" s="332"/>
      <c r="Q405" s="332"/>
      <c r="R405" s="332"/>
      <c r="S405" s="411"/>
      <c r="T405" s="411">
        <v>2008</v>
      </c>
      <c r="U405" s="332"/>
      <c r="V405" s="332"/>
      <c r="W405" s="332"/>
      <c r="X405" s="332"/>
      <c r="Y405" s="332"/>
      <c r="Z405" s="159"/>
      <c r="AA405" s="672"/>
      <c r="AB405" s="672"/>
      <c r="AC405" s="672"/>
      <c r="AD405" s="672"/>
      <c r="AE405" s="672"/>
      <c r="AF405" s="672"/>
      <c r="AG405" s="672"/>
      <c r="AH405" s="672"/>
      <c r="AI405" s="672"/>
      <c r="AJ405" s="672"/>
      <c r="AK405" s="672"/>
      <c r="AL405" s="672"/>
      <c r="AM405" s="672"/>
      <c r="AN405" s="672"/>
      <c r="AO405" s="672"/>
      <c r="AP405" s="672"/>
      <c r="AQ405" s="672"/>
      <c r="AR405" s="672"/>
      <c r="AS405" s="167" t="s">
        <v>16383</v>
      </c>
    </row>
    <row r="406" spans="1:45" s="37" customFormat="1" ht="25.7" hidden="1" customHeight="1">
      <c r="A406" s="400"/>
      <c r="B406" s="410"/>
      <c r="C406" s="672" t="s">
        <v>3422</v>
      </c>
      <c r="D406" s="672"/>
      <c r="E406" s="672" t="s">
        <v>4804</v>
      </c>
      <c r="F406" s="672" t="s">
        <v>13587</v>
      </c>
      <c r="G406" s="672">
        <v>608</v>
      </c>
      <c r="H406" s="672"/>
      <c r="I406" s="672"/>
      <c r="J406" s="672">
        <v>16</v>
      </c>
      <c r="K406" s="672">
        <v>38</v>
      </c>
      <c r="L406" s="672"/>
      <c r="M406" s="672"/>
      <c r="N406" s="672"/>
      <c r="O406" s="672"/>
      <c r="P406" s="332"/>
      <c r="Q406" s="332"/>
      <c r="R406" s="332"/>
      <c r="S406" s="411"/>
      <c r="T406" s="411">
        <v>2012</v>
      </c>
      <c r="U406" s="332"/>
      <c r="V406" s="332"/>
      <c r="W406" s="332"/>
      <c r="X406" s="332"/>
      <c r="Y406" s="332"/>
      <c r="Z406" s="159"/>
      <c r="AA406" s="672"/>
      <c r="AB406" s="672"/>
      <c r="AC406" s="672"/>
      <c r="AD406" s="672"/>
      <c r="AE406" s="672"/>
      <c r="AF406" s="672"/>
      <c r="AG406" s="672"/>
      <c r="AH406" s="672"/>
      <c r="AI406" s="672"/>
      <c r="AJ406" s="672"/>
      <c r="AK406" s="672"/>
      <c r="AL406" s="672"/>
      <c r="AM406" s="672"/>
      <c r="AN406" s="672"/>
      <c r="AO406" s="672"/>
      <c r="AP406" s="672"/>
      <c r="AQ406" s="672"/>
      <c r="AR406" s="672"/>
      <c r="AS406" s="167"/>
    </row>
    <row r="407" spans="1:45" s="37" customFormat="1" ht="25.7" hidden="1" customHeight="1">
      <c r="A407" s="400"/>
      <c r="B407" s="410"/>
      <c r="C407" s="672" t="s">
        <v>3422</v>
      </c>
      <c r="D407" s="672"/>
      <c r="E407" s="672" t="s">
        <v>14843</v>
      </c>
      <c r="F407" s="672" t="s">
        <v>13587</v>
      </c>
      <c r="G407" s="672">
        <v>2126</v>
      </c>
      <c r="H407" s="672"/>
      <c r="I407" s="672"/>
      <c r="J407" s="672">
        <v>8</v>
      </c>
      <c r="K407" s="672">
        <v>70</v>
      </c>
      <c r="L407" s="672"/>
      <c r="M407" s="672"/>
      <c r="N407" s="672"/>
      <c r="O407" s="672"/>
      <c r="P407" s="332"/>
      <c r="Q407" s="332"/>
      <c r="R407" s="332"/>
      <c r="S407" s="411"/>
      <c r="T407" s="411">
        <v>2016</v>
      </c>
      <c r="U407" s="332"/>
      <c r="V407" s="332"/>
      <c r="W407" s="332"/>
      <c r="X407" s="332"/>
      <c r="Y407" s="332"/>
      <c r="Z407" s="159"/>
      <c r="AA407" s="672"/>
      <c r="AB407" s="672"/>
      <c r="AC407" s="672"/>
      <c r="AD407" s="672"/>
      <c r="AE407" s="672"/>
      <c r="AF407" s="672"/>
      <c r="AG407" s="672"/>
      <c r="AH407" s="672"/>
      <c r="AI407" s="672"/>
      <c r="AJ407" s="672"/>
      <c r="AK407" s="672"/>
      <c r="AL407" s="672"/>
      <c r="AM407" s="672"/>
      <c r="AN407" s="672"/>
      <c r="AO407" s="672"/>
      <c r="AP407" s="672"/>
      <c r="AQ407" s="672"/>
      <c r="AR407" s="672"/>
      <c r="AS407" s="167"/>
    </row>
    <row r="408" spans="1:45" s="37" customFormat="1" ht="25.7" hidden="1" customHeight="1">
      <c r="A408" s="400"/>
      <c r="B408" s="410"/>
      <c r="C408" s="672" t="s">
        <v>3476</v>
      </c>
      <c r="D408" s="672" t="s">
        <v>14844</v>
      </c>
      <c r="E408" s="672" t="s">
        <v>14845</v>
      </c>
      <c r="F408" s="672" t="s">
        <v>3476</v>
      </c>
      <c r="G408" s="672">
        <v>800</v>
      </c>
      <c r="H408" s="672"/>
      <c r="I408" s="672"/>
      <c r="J408" s="672">
        <v>20</v>
      </c>
      <c r="K408" s="672">
        <v>40</v>
      </c>
      <c r="L408" s="672"/>
      <c r="M408" s="672"/>
      <c r="N408" s="672">
        <v>800</v>
      </c>
      <c r="O408" s="672"/>
      <c r="P408" s="332"/>
      <c r="Q408" s="332"/>
      <c r="R408" s="332"/>
      <c r="S408" s="411"/>
      <c r="T408" s="411"/>
      <c r="U408" s="332"/>
      <c r="V408" s="332"/>
      <c r="W408" s="332"/>
      <c r="X408" s="332"/>
      <c r="Y408" s="332"/>
      <c r="Z408" s="159"/>
      <c r="AA408" s="672"/>
      <c r="AB408" s="672"/>
      <c r="AC408" s="672"/>
      <c r="AD408" s="672"/>
      <c r="AE408" s="672"/>
      <c r="AF408" s="672"/>
      <c r="AG408" s="672"/>
      <c r="AH408" s="672"/>
      <c r="AI408" s="672"/>
      <c r="AJ408" s="672"/>
      <c r="AK408" s="672"/>
      <c r="AL408" s="672"/>
      <c r="AM408" s="672"/>
      <c r="AN408" s="672"/>
      <c r="AO408" s="672"/>
      <c r="AP408" s="672"/>
      <c r="AQ408" s="672"/>
      <c r="AR408" s="672"/>
      <c r="AS408" s="167" t="s">
        <v>1552</v>
      </c>
    </row>
    <row r="409" spans="1:45" s="37" customFormat="1" ht="25.7" hidden="1" customHeight="1">
      <c r="A409" s="400"/>
      <c r="B409" s="410"/>
      <c r="C409" s="672" t="s">
        <v>3476</v>
      </c>
      <c r="D409" s="672" t="s">
        <v>14043</v>
      </c>
      <c r="E409" s="672" t="s">
        <v>14846</v>
      </c>
      <c r="F409" s="672" t="s">
        <v>3476</v>
      </c>
      <c r="G409" s="672">
        <v>880</v>
      </c>
      <c r="H409" s="672"/>
      <c r="I409" s="672"/>
      <c r="J409" s="672">
        <v>22</v>
      </c>
      <c r="K409" s="672">
        <v>40</v>
      </c>
      <c r="L409" s="672"/>
      <c r="M409" s="672"/>
      <c r="N409" s="672">
        <v>880</v>
      </c>
      <c r="O409" s="672"/>
      <c r="P409" s="332"/>
      <c r="Q409" s="332"/>
      <c r="R409" s="332"/>
      <c r="S409" s="411"/>
      <c r="T409" s="411">
        <v>2014</v>
      </c>
      <c r="U409" s="332"/>
      <c r="V409" s="332"/>
      <c r="W409" s="332"/>
      <c r="X409" s="332"/>
      <c r="Y409" s="332"/>
      <c r="Z409" s="159"/>
      <c r="AA409" s="672"/>
      <c r="AB409" s="672"/>
      <c r="AC409" s="672"/>
      <c r="AD409" s="672"/>
      <c r="AE409" s="672"/>
      <c r="AF409" s="672"/>
      <c r="AG409" s="672"/>
      <c r="AH409" s="672"/>
      <c r="AI409" s="672"/>
      <c r="AJ409" s="672"/>
      <c r="AK409" s="672"/>
      <c r="AL409" s="672"/>
      <c r="AM409" s="672"/>
      <c r="AN409" s="672"/>
      <c r="AO409" s="672"/>
      <c r="AP409" s="672"/>
      <c r="AQ409" s="672"/>
      <c r="AR409" s="672"/>
      <c r="AS409" s="167" t="s">
        <v>1552</v>
      </c>
    </row>
    <row r="410" spans="1:45" s="37" customFormat="1" ht="25.7" hidden="1" customHeight="1">
      <c r="A410" s="400"/>
      <c r="B410" s="410"/>
      <c r="C410" s="672" t="s">
        <v>3476</v>
      </c>
      <c r="D410" s="672" t="s">
        <v>13589</v>
      </c>
      <c r="E410" s="672" t="s">
        <v>14847</v>
      </c>
      <c r="F410" s="672" t="s">
        <v>3476</v>
      </c>
      <c r="G410" s="672">
        <v>1316</v>
      </c>
      <c r="H410" s="672"/>
      <c r="I410" s="672"/>
      <c r="J410" s="672">
        <v>15</v>
      </c>
      <c r="K410" s="672">
        <v>40</v>
      </c>
      <c r="L410" s="672"/>
      <c r="M410" s="672"/>
      <c r="N410" s="672">
        <v>1200</v>
      </c>
      <c r="O410" s="672"/>
      <c r="P410" s="332"/>
      <c r="Q410" s="332"/>
      <c r="R410" s="332"/>
      <c r="S410" s="411"/>
      <c r="T410" s="411">
        <v>2019</v>
      </c>
      <c r="U410" s="332"/>
      <c r="V410" s="332"/>
      <c r="W410" s="332"/>
      <c r="X410" s="332"/>
      <c r="Y410" s="332"/>
      <c r="Z410" s="159">
        <v>92</v>
      </c>
      <c r="AA410" s="672"/>
      <c r="AB410" s="672"/>
      <c r="AC410" s="672"/>
      <c r="AD410" s="672"/>
      <c r="AE410" s="672"/>
      <c r="AF410" s="672"/>
      <c r="AG410" s="672"/>
      <c r="AH410" s="672"/>
      <c r="AI410" s="672"/>
      <c r="AJ410" s="672"/>
      <c r="AK410" s="672"/>
      <c r="AL410" s="672"/>
      <c r="AM410" s="672"/>
      <c r="AN410" s="672"/>
      <c r="AO410" s="672"/>
      <c r="AP410" s="672"/>
      <c r="AQ410" s="672"/>
      <c r="AR410" s="672"/>
      <c r="AS410" s="167" t="s">
        <v>719</v>
      </c>
    </row>
    <row r="411" spans="1:45" s="37" customFormat="1" ht="25.7" hidden="1" customHeight="1">
      <c r="A411" s="400"/>
      <c r="B411" s="410"/>
      <c r="C411" s="672" t="s">
        <v>3476</v>
      </c>
      <c r="D411" s="672" t="s">
        <v>14848</v>
      </c>
      <c r="E411" s="672" t="s">
        <v>14849</v>
      </c>
      <c r="F411" s="672" t="s">
        <v>3476</v>
      </c>
      <c r="G411" s="672">
        <v>1448</v>
      </c>
      <c r="H411" s="672"/>
      <c r="I411" s="672"/>
      <c r="J411" s="672"/>
      <c r="K411" s="672"/>
      <c r="L411" s="672"/>
      <c r="M411" s="672"/>
      <c r="N411" s="672">
        <v>1448</v>
      </c>
      <c r="O411" s="672"/>
      <c r="P411" s="332"/>
      <c r="Q411" s="332"/>
      <c r="R411" s="332"/>
      <c r="S411" s="411"/>
      <c r="T411" s="411">
        <v>2009</v>
      </c>
      <c r="U411" s="332"/>
      <c r="V411" s="332"/>
      <c r="W411" s="332"/>
      <c r="X411" s="332"/>
      <c r="Y411" s="332"/>
      <c r="Z411" s="159"/>
      <c r="AA411" s="672"/>
      <c r="AB411" s="672"/>
      <c r="AC411" s="672"/>
      <c r="AD411" s="672"/>
      <c r="AE411" s="672"/>
      <c r="AF411" s="672"/>
      <c r="AG411" s="672"/>
      <c r="AH411" s="672"/>
      <c r="AI411" s="672"/>
      <c r="AJ411" s="672"/>
      <c r="AK411" s="672"/>
      <c r="AL411" s="672"/>
      <c r="AM411" s="672"/>
      <c r="AN411" s="672"/>
      <c r="AO411" s="672"/>
      <c r="AP411" s="672"/>
      <c r="AQ411" s="672"/>
      <c r="AR411" s="672"/>
      <c r="AS411" s="167" t="s">
        <v>2620</v>
      </c>
    </row>
    <row r="412" spans="1:45" s="37" customFormat="1" ht="25.7" hidden="1" customHeight="1">
      <c r="A412" s="400"/>
      <c r="B412" s="410"/>
      <c r="C412" s="672" t="s">
        <v>3476</v>
      </c>
      <c r="D412" s="672" t="s">
        <v>14850</v>
      </c>
      <c r="E412" s="672" t="s">
        <v>14851</v>
      </c>
      <c r="F412" s="672" t="s">
        <v>3476</v>
      </c>
      <c r="G412" s="672">
        <v>860</v>
      </c>
      <c r="H412" s="672"/>
      <c r="I412" s="672"/>
      <c r="J412" s="672">
        <v>24</v>
      </c>
      <c r="K412" s="672">
        <v>34</v>
      </c>
      <c r="L412" s="672"/>
      <c r="M412" s="672"/>
      <c r="N412" s="672">
        <v>816</v>
      </c>
      <c r="O412" s="672"/>
      <c r="P412" s="332"/>
      <c r="Q412" s="332"/>
      <c r="R412" s="332"/>
      <c r="S412" s="411"/>
      <c r="T412" s="411">
        <v>2009</v>
      </c>
      <c r="U412" s="332"/>
      <c r="V412" s="332"/>
      <c r="W412" s="332"/>
      <c r="X412" s="332"/>
      <c r="Y412" s="332"/>
      <c r="Z412" s="159"/>
      <c r="AA412" s="672"/>
      <c r="AB412" s="672"/>
      <c r="AC412" s="672"/>
      <c r="AD412" s="672"/>
      <c r="AE412" s="672"/>
      <c r="AF412" s="672"/>
      <c r="AG412" s="672"/>
      <c r="AH412" s="672"/>
      <c r="AI412" s="672"/>
      <c r="AJ412" s="672"/>
      <c r="AK412" s="672"/>
      <c r="AL412" s="672"/>
      <c r="AM412" s="672"/>
      <c r="AN412" s="672"/>
      <c r="AO412" s="672"/>
      <c r="AP412" s="672"/>
      <c r="AQ412" s="672"/>
      <c r="AR412" s="672"/>
      <c r="AS412" s="167" t="s">
        <v>1552</v>
      </c>
    </row>
    <row r="413" spans="1:45" s="37" customFormat="1" ht="25.7" hidden="1" customHeight="1">
      <c r="A413" s="400"/>
      <c r="B413" s="410"/>
      <c r="C413" s="672" t="s">
        <v>3476</v>
      </c>
      <c r="D413" s="672" t="s">
        <v>14852</v>
      </c>
      <c r="E413" s="672" t="s">
        <v>14853</v>
      </c>
      <c r="F413" s="672" t="s">
        <v>3476</v>
      </c>
      <c r="G413" s="672">
        <v>3307</v>
      </c>
      <c r="H413" s="672"/>
      <c r="I413" s="672"/>
      <c r="J413" s="672"/>
      <c r="K413" s="672"/>
      <c r="L413" s="672"/>
      <c r="M413" s="672"/>
      <c r="N413" s="672">
        <v>3307</v>
      </c>
      <c r="O413" s="672"/>
      <c r="P413" s="332"/>
      <c r="Q413" s="332"/>
      <c r="R413" s="332"/>
      <c r="S413" s="411"/>
      <c r="T413" s="411">
        <v>2019</v>
      </c>
      <c r="U413" s="332"/>
      <c r="V413" s="332"/>
      <c r="W413" s="332"/>
      <c r="X413" s="332"/>
      <c r="Y413" s="332"/>
      <c r="Z413" s="159"/>
      <c r="AA413" s="672"/>
      <c r="AB413" s="672"/>
      <c r="AC413" s="672"/>
      <c r="AD413" s="672"/>
      <c r="AE413" s="672"/>
      <c r="AF413" s="672"/>
      <c r="AG413" s="672"/>
      <c r="AH413" s="672"/>
      <c r="AI413" s="672"/>
      <c r="AJ413" s="672"/>
      <c r="AK413" s="672"/>
      <c r="AL413" s="672"/>
      <c r="AM413" s="672"/>
      <c r="AN413" s="672"/>
      <c r="AO413" s="672"/>
      <c r="AP413" s="672"/>
      <c r="AQ413" s="672"/>
      <c r="AR413" s="672"/>
      <c r="AS413" s="167" t="s">
        <v>719</v>
      </c>
    </row>
    <row r="414" spans="1:45" s="37" customFormat="1" ht="25.7" hidden="1" customHeight="1">
      <c r="A414" s="400"/>
      <c r="B414" s="410"/>
      <c r="C414" s="672" t="s">
        <v>3476</v>
      </c>
      <c r="D414" s="672" t="s">
        <v>14852</v>
      </c>
      <c r="E414" s="672" t="s">
        <v>14854</v>
      </c>
      <c r="F414" s="672" t="s">
        <v>3476</v>
      </c>
      <c r="G414" s="672">
        <v>1614</v>
      </c>
      <c r="H414" s="672"/>
      <c r="I414" s="672"/>
      <c r="J414" s="672"/>
      <c r="K414" s="672"/>
      <c r="L414" s="672"/>
      <c r="M414" s="672"/>
      <c r="N414" s="672">
        <v>1614</v>
      </c>
      <c r="O414" s="672"/>
      <c r="P414" s="332"/>
      <c r="Q414" s="332"/>
      <c r="R414" s="332"/>
      <c r="S414" s="411"/>
      <c r="T414" s="411">
        <v>2019</v>
      </c>
      <c r="U414" s="332"/>
      <c r="V414" s="332"/>
      <c r="W414" s="332"/>
      <c r="X414" s="332"/>
      <c r="Y414" s="332"/>
      <c r="Z414" s="159"/>
      <c r="AA414" s="672"/>
      <c r="AB414" s="672"/>
      <c r="AC414" s="672"/>
      <c r="AD414" s="672"/>
      <c r="AE414" s="672"/>
      <c r="AF414" s="672"/>
      <c r="AG414" s="672"/>
      <c r="AH414" s="672"/>
      <c r="AI414" s="672"/>
      <c r="AJ414" s="672"/>
      <c r="AK414" s="672"/>
      <c r="AL414" s="672"/>
      <c r="AM414" s="672"/>
      <c r="AN414" s="672"/>
      <c r="AO414" s="672"/>
      <c r="AP414" s="672"/>
      <c r="AQ414" s="672"/>
      <c r="AR414" s="672"/>
      <c r="AS414" s="167" t="s">
        <v>719</v>
      </c>
    </row>
    <row r="415" spans="1:45" s="37" customFormat="1" ht="25.7" hidden="1" customHeight="1">
      <c r="A415" s="400"/>
      <c r="B415" s="410"/>
      <c r="C415" s="160" t="s">
        <v>3476</v>
      </c>
      <c r="D415" s="160" t="s">
        <v>14855</v>
      </c>
      <c r="E415" s="160" t="s">
        <v>14856</v>
      </c>
      <c r="F415" s="160" t="s">
        <v>3476</v>
      </c>
      <c r="G415" s="160">
        <v>528</v>
      </c>
      <c r="H415" s="160"/>
      <c r="I415" s="160"/>
      <c r="J415" s="160">
        <v>16</v>
      </c>
      <c r="K415" s="160">
        <v>33</v>
      </c>
      <c r="L415" s="160"/>
      <c r="M415" s="160"/>
      <c r="N415" s="160">
        <v>528</v>
      </c>
      <c r="O415" s="160"/>
      <c r="P415" s="332"/>
      <c r="Q415" s="332"/>
      <c r="R415" s="332"/>
      <c r="S415" s="411"/>
      <c r="T415" s="411">
        <v>2014</v>
      </c>
      <c r="U415" s="332"/>
      <c r="V415" s="332"/>
      <c r="W415" s="332"/>
      <c r="X415" s="332"/>
      <c r="Y415" s="332"/>
      <c r="Z415" s="159"/>
      <c r="AA415" s="160"/>
      <c r="AB415" s="160"/>
      <c r="AC415" s="160"/>
      <c r="AD415" s="160"/>
      <c r="AE415" s="160"/>
      <c r="AF415" s="160"/>
      <c r="AG415" s="160"/>
      <c r="AH415" s="160"/>
      <c r="AI415" s="160"/>
      <c r="AJ415" s="160"/>
      <c r="AK415" s="160"/>
      <c r="AL415" s="160"/>
      <c r="AM415" s="160"/>
      <c r="AN415" s="160"/>
      <c r="AO415" s="160"/>
      <c r="AP415" s="160"/>
      <c r="AQ415" s="160"/>
      <c r="AR415" s="160"/>
      <c r="AS415" s="167" t="s">
        <v>1552</v>
      </c>
    </row>
    <row r="416" spans="1:45" s="37" customFormat="1" ht="25.7" hidden="1" customHeight="1">
      <c r="A416" s="400"/>
      <c r="B416" s="410"/>
      <c r="C416" s="160" t="s">
        <v>3476</v>
      </c>
      <c r="D416" s="160" t="s">
        <v>14855</v>
      </c>
      <c r="E416" s="160" t="s">
        <v>14857</v>
      </c>
      <c r="F416" s="160" t="s">
        <v>3476</v>
      </c>
      <c r="G416" s="160">
        <v>858</v>
      </c>
      <c r="H416" s="160"/>
      <c r="I416" s="160"/>
      <c r="J416" s="160">
        <v>13</v>
      </c>
      <c r="K416" s="160">
        <v>33</v>
      </c>
      <c r="L416" s="160"/>
      <c r="M416" s="160"/>
      <c r="N416" s="160">
        <v>585</v>
      </c>
      <c r="O416" s="160"/>
      <c r="P416" s="332"/>
      <c r="Q416" s="332"/>
      <c r="R416" s="332"/>
      <c r="S416" s="411"/>
      <c r="T416" s="411">
        <v>2014</v>
      </c>
      <c r="U416" s="332"/>
      <c r="V416" s="332"/>
      <c r="W416" s="332"/>
      <c r="X416" s="332"/>
      <c r="Y416" s="332"/>
      <c r="Z416" s="159"/>
      <c r="AA416" s="160"/>
      <c r="AB416" s="160"/>
      <c r="AC416" s="160"/>
      <c r="AD416" s="160"/>
      <c r="AE416" s="160"/>
      <c r="AF416" s="160"/>
      <c r="AG416" s="160"/>
      <c r="AH416" s="160"/>
      <c r="AI416" s="160"/>
      <c r="AJ416" s="160"/>
      <c r="AK416" s="160"/>
      <c r="AL416" s="160"/>
      <c r="AM416" s="160"/>
      <c r="AN416" s="160"/>
      <c r="AO416" s="160"/>
      <c r="AP416" s="160"/>
      <c r="AQ416" s="160"/>
      <c r="AR416" s="160"/>
      <c r="AS416" s="167" t="s">
        <v>719</v>
      </c>
    </row>
    <row r="417" spans="1:45" s="37" customFormat="1" ht="25.7" hidden="1" customHeight="1">
      <c r="A417" s="400"/>
      <c r="B417" s="410"/>
      <c r="C417" s="160" t="s">
        <v>333</v>
      </c>
      <c r="D417" s="160" t="s">
        <v>3832</v>
      </c>
      <c r="E417" s="160" t="s">
        <v>4805</v>
      </c>
      <c r="F417" s="160" t="s">
        <v>299</v>
      </c>
      <c r="G417" s="160">
        <v>41822</v>
      </c>
      <c r="H417" s="160"/>
      <c r="I417" s="160"/>
      <c r="J417" s="160">
        <v>12</v>
      </c>
      <c r="K417" s="160">
        <v>14.5</v>
      </c>
      <c r="L417" s="160"/>
      <c r="M417" s="160"/>
      <c r="N417" s="160">
        <v>460</v>
      </c>
      <c r="O417" s="160"/>
      <c r="P417" s="332"/>
      <c r="Q417" s="332"/>
      <c r="R417" s="332"/>
      <c r="S417" s="411"/>
      <c r="T417" s="411">
        <v>2011</v>
      </c>
      <c r="U417" s="332"/>
      <c r="V417" s="332"/>
      <c r="W417" s="332"/>
      <c r="X417" s="332"/>
      <c r="Y417" s="332"/>
      <c r="Z417" s="159">
        <v>582</v>
      </c>
      <c r="AA417" s="160"/>
      <c r="AB417" s="160"/>
      <c r="AC417" s="160"/>
      <c r="AD417" s="160"/>
      <c r="AE417" s="160"/>
      <c r="AF417" s="160"/>
      <c r="AG417" s="160"/>
      <c r="AH417" s="160"/>
      <c r="AI417" s="160"/>
      <c r="AJ417" s="160"/>
      <c r="AK417" s="160"/>
      <c r="AL417" s="160"/>
      <c r="AM417" s="160"/>
      <c r="AN417" s="160"/>
      <c r="AO417" s="160"/>
      <c r="AP417" s="160"/>
      <c r="AQ417" s="160"/>
      <c r="AR417" s="160"/>
      <c r="AS417" s="167"/>
    </row>
    <row r="418" spans="1:45" s="37" customFormat="1" ht="25.7" hidden="1" customHeight="1">
      <c r="A418" s="400"/>
      <c r="B418" s="410"/>
      <c r="C418" s="160" t="s">
        <v>333</v>
      </c>
      <c r="D418" s="160" t="s">
        <v>4604</v>
      </c>
      <c r="E418" s="160" t="s">
        <v>4806</v>
      </c>
      <c r="F418" s="160" t="s">
        <v>299</v>
      </c>
      <c r="G418" s="160">
        <v>33278</v>
      </c>
      <c r="H418" s="160">
        <v>6834</v>
      </c>
      <c r="I418" s="160">
        <v>26167</v>
      </c>
      <c r="J418" s="160">
        <v>13</v>
      </c>
      <c r="K418" s="160">
        <v>15</v>
      </c>
      <c r="L418" s="160"/>
      <c r="M418" s="160"/>
      <c r="N418" s="160" t="s">
        <v>4807</v>
      </c>
      <c r="O418" s="160"/>
      <c r="P418" s="332"/>
      <c r="Q418" s="332"/>
      <c r="R418" s="332"/>
      <c r="S418" s="411"/>
      <c r="T418" s="411">
        <v>2010</v>
      </c>
      <c r="U418" s="332"/>
      <c r="V418" s="332"/>
      <c r="W418" s="332"/>
      <c r="X418" s="332"/>
      <c r="Y418" s="332"/>
      <c r="Z418" s="159"/>
      <c r="AA418" s="160"/>
      <c r="AB418" s="160"/>
      <c r="AC418" s="160"/>
      <c r="AD418" s="160"/>
      <c r="AE418" s="160"/>
      <c r="AF418" s="160"/>
      <c r="AG418" s="160"/>
      <c r="AH418" s="160"/>
      <c r="AI418" s="160"/>
      <c r="AJ418" s="160"/>
      <c r="AK418" s="160"/>
      <c r="AL418" s="160"/>
      <c r="AM418" s="160"/>
      <c r="AN418" s="160"/>
      <c r="AO418" s="160"/>
      <c r="AP418" s="160"/>
      <c r="AQ418" s="160"/>
      <c r="AR418" s="160"/>
      <c r="AS418" s="167"/>
    </row>
    <row r="419" spans="1:45" s="37" customFormat="1" ht="25.7" hidden="1" customHeight="1">
      <c r="A419" s="400"/>
      <c r="B419" s="410"/>
      <c r="C419" s="160" t="s">
        <v>3463</v>
      </c>
      <c r="D419" s="160" t="s">
        <v>14858</v>
      </c>
      <c r="E419" s="160" t="s">
        <v>14859</v>
      </c>
      <c r="F419" s="160" t="s">
        <v>3463</v>
      </c>
      <c r="G419" s="160">
        <v>550</v>
      </c>
      <c r="H419" s="160"/>
      <c r="I419" s="160"/>
      <c r="J419" s="160"/>
      <c r="K419" s="160"/>
      <c r="L419" s="160"/>
      <c r="M419" s="160"/>
      <c r="N419" s="160"/>
      <c r="O419" s="160"/>
      <c r="P419" s="332"/>
      <c r="Q419" s="332"/>
      <c r="R419" s="332"/>
      <c r="S419" s="411"/>
      <c r="T419" s="411">
        <v>2017</v>
      </c>
      <c r="U419" s="332"/>
      <c r="V419" s="332"/>
      <c r="W419" s="332"/>
      <c r="X419" s="332"/>
      <c r="Y419" s="332"/>
      <c r="Z419" s="159"/>
      <c r="AA419" s="160"/>
      <c r="AB419" s="160"/>
      <c r="AC419" s="160"/>
      <c r="AD419" s="160"/>
      <c r="AE419" s="160"/>
      <c r="AF419" s="160"/>
      <c r="AG419" s="160"/>
      <c r="AH419" s="160"/>
      <c r="AI419" s="160"/>
      <c r="AJ419" s="160"/>
      <c r="AK419" s="160"/>
      <c r="AL419" s="160"/>
      <c r="AM419" s="160"/>
      <c r="AN419" s="160"/>
      <c r="AO419" s="160"/>
      <c r="AP419" s="160"/>
      <c r="AQ419" s="160"/>
      <c r="AR419" s="160"/>
      <c r="AS419" s="167"/>
    </row>
    <row r="420" spans="1:45" s="37" customFormat="1" ht="25.7" hidden="1" customHeight="1">
      <c r="A420" s="400"/>
      <c r="B420" s="410"/>
      <c r="C420" s="160" t="s">
        <v>3463</v>
      </c>
      <c r="D420" s="160" t="s">
        <v>14860</v>
      </c>
      <c r="E420" s="160" t="s">
        <v>14861</v>
      </c>
      <c r="F420" s="160" t="s">
        <v>3463</v>
      </c>
      <c r="G420" s="160">
        <v>1669</v>
      </c>
      <c r="H420" s="160"/>
      <c r="I420" s="160"/>
      <c r="J420" s="160"/>
      <c r="K420" s="160"/>
      <c r="L420" s="160"/>
      <c r="M420" s="160"/>
      <c r="N420" s="160"/>
      <c r="O420" s="160"/>
      <c r="P420" s="332"/>
      <c r="Q420" s="332"/>
      <c r="R420" s="332"/>
      <c r="S420" s="411"/>
      <c r="T420" s="411">
        <v>2016</v>
      </c>
      <c r="U420" s="332"/>
      <c r="V420" s="332"/>
      <c r="W420" s="332"/>
      <c r="X420" s="332"/>
      <c r="Y420" s="332"/>
      <c r="Z420" s="159"/>
      <c r="AA420" s="160"/>
      <c r="AB420" s="160"/>
      <c r="AC420" s="160"/>
      <c r="AD420" s="160"/>
      <c r="AE420" s="160"/>
      <c r="AF420" s="160"/>
      <c r="AG420" s="160"/>
      <c r="AH420" s="160"/>
      <c r="AI420" s="160"/>
      <c r="AJ420" s="160"/>
      <c r="AK420" s="160"/>
      <c r="AL420" s="160"/>
      <c r="AM420" s="160"/>
      <c r="AN420" s="160"/>
      <c r="AO420" s="160"/>
      <c r="AP420" s="160"/>
      <c r="AQ420" s="160"/>
      <c r="AR420" s="160"/>
      <c r="AS420" s="167"/>
    </row>
    <row r="421" spans="1:45" s="37" customFormat="1" ht="25.7" hidden="1" customHeight="1">
      <c r="A421" s="400"/>
      <c r="B421" s="410"/>
      <c r="C421" s="160" t="s">
        <v>3463</v>
      </c>
      <c r="D421" s="160" t="s">
        <v>14862</v>
      </c>
      <c r="E421" s="160" t="s">
        <v>14863</v>
      </c>
      <c r="F421" s="160" t="s">
        <v>3463</v>
      </c>
      <c r="G421" s="160">
        <v>550</v>
      </c>
      <c r="H421" s="160"/>
      <c r="I421" s="160"/>
      <c r="J421" s="160"/>
      <c r="K421" s="160"/>
      <c r="L421" s="160"/>
      <c r="M421" s="160"/>
      <c r="N421" s="160"/>
      <c r="O421" s="160"/>
      <c r="P421" s="332"/>
      <c r="Q421" s="332"/>
      <c r="R421" s="332"/>
      <c r="S421" s="411"/>
      <c r="T421" s="411">
        <v>2017</v>
      </c>
      <c r="U421" s="332"/>
      <c r="V421" s="332"/>
      <c r="W421" s="332"/>
      <c r="X421" s="332"/>
      <c r="Y421" s="332"/>
      <c r="Z421" s="159"/>
      <c r="AA421" s="160"/>
      <c r="AB421" s="160"/>
      <c r="AC421" s="160"/>
      <c r="AD421" s="160"/>
      <c r="AE421" s="160"/>
      <c r="AF421" s="160"/>
      <c r="AG421" s="160"/>
      <c r="AH421" s="160"/>
      <c r="AI421" s="160"/>
      <c r="AJ421" s="160"/>
      <c r="AK421" s="160"/>
      <c r="AL421" s="160"/>
      <c r="AM421" s="160"/>
      <c r="AN421" s="160"/>
      <c r="AO421" s="160"/>
      <c r="AP421" s="160"/>
      <c r="AQ421" s="160"/>
      <c r="AR421" s="160"/>
      <c r="AS421" s="167"/>
    </row>
    <row r="422" spans="1:45" s="37" customFormat="1" ht="25.7" hidden="1" customHeight="1">
      <c r="A422" s="400"/>
      <c r="B422" s="410"/>
      <c r="C422" s="160" t="s">
        <v>3463</v>
      </c>
      <c r="D422" s="160" t="s">
        <v>14864</v>
      </c>
      <c r="E422" s="160" t="s">
        <v>14865</v>
      </c>
      <c r="F422" s="160" t="s">
        <v>3463</v>
      </c>
      <c r="G422" s="160">
        <v>150</v>
      </c>
      <c r="H422" s="160"/>
      <c r="I422" s="160"/>
      <c r="J422" s="160"/>
      <c r="K422" s="160"/>
      <c r="L422" s="160"/>
      <c r="M422" s="160"/>
      <c r="N422" s="160"/>
      <c r="O422" s="160"/>
      <c r="P422" s="332"/>
      <c r="Q422" s="332"/>
      <c r="R422" s="332"/>
      <c r="S422" s="411"/>
      <c r="T422" s="411">
        <v>2008</v>
      </c>
      <c r="U422" s="332"/>
      <c r="V422" s="332"/>
      <c r="W422" s="332"/>
      <c r="X422" s="332"/>
      <c r="Y422" s="332"/>
      <c r="Z422" s="159"/>
      <c r="AA422" s="160"/>
      <c r="AB422" s="160"/>
      <c r="AC422" s="160"/>
      <c r="AD422" s="160"/>
      <c r="AE422" s="160"/>
      <c r="AF422" s="160"/>
      <c r="AG422" s="160"/>
      <c r="AH422" s="160"/>
      <c r="AI422" s="160"/>
      <c r="AJ422" s="160"/>
      <c r="AK422" s="160"/>
      <c r="AL422" s="160"/>
      <c r="AM422" s="160"/>
      <c r="AN422" s="160"/>
      <c r="AO422" s="160"/>
      <c r="AP422" s="160"/>
      <c r="AQ422" s="160"/>
      <c r="AR422" s="160"/>
      <c r="AS422" s="167"/>
    </row>
    <row r="423" spans="1:45" s="37" customFormat="1" ht="25.7" hidden="1" customHeight="1">
      <c r="A423" s="400"/>
      <c r="B423" s="410"/>
      <c r="C423" s="160" t="s">
        <v>3463</v>
      </c>
      <c r="D423" s="160" t="s">
        <v>14866</v>
      </c>
      <c r="E423" s="160" t="s">
        <v>14867</v>
      </c>
      <c r="F423" s="160" t="s">
        <v>3463</v>
      </c>
      <c r="G423" s="160">
        <v>540</v>
      </c>
      <c r="H423" s="160"/>
      <c r="I423" s="160"/>
      <c r="J423" s="160"/>
      <c r="K423" s="160"/>
      <c r="L423" s="160"/>
      <c r="M423" s="160"/>
      <c r="N423" s="160"/>
      <c r="O423" s="160"/>
      <c r="P423" s="332"/>
      <c r="Q423" s="332"/>
      <c r="R423" s="332"/>
      <c r="S423" s="411"/>
      <c r="T423" s="411">
        <v>2000</v>
      </c>
      <c r="U423" s="332"/>
      <c r="V423" s="332"/>
      <c r="W423" s="332"/>
      <c r="X423" s="332"/>
      <c r="Y423" s="332"/>
      <c r="Z423" s="159"/>
      <c r="AA423" s="160"/>
      <c r="AB423" s="160"/>
      <c r="AC423" s="160"/>
      <c r="AD423" s="160"/>
      <c r="AE423" s="160"/>
      <c r="AF423" s="160"/>
      <c r="AG423" s="160"/>
      <c r="AH423" s="160"/>
      <c r="AI423" s="160"/>
      <c r="AJ423" s="160"/>
      <c r="AK423" s="160"/>
      <c r="AL423" s="160"/>
      <c r="AM423" s="160"/>
      <c r="AN423" s="160"/>
      <c r="AO423" s="160"/>
      <c r="AP423" s="160"/>
      <c r="AQ423" s="160"/>
      <c r="AR423" s="160"/>
      <c r="AS423" s="167"/>
    </row>
    <row r="424" spans="1:45" s="37" customFormat="1" ht="25.7" hidden="1" customHeight="1">
      <c r="A424" s="400"/>
      <c r="B424" s="410"/>
      <c r="C424" s="160" t="s">
        <v>3463</v>
      </c>
      <c r="D424" s="160" t="s">
        <v>14868</v>
      </c>
      <c r="E424" s="160" t="s">
        <v>14869</v>
      </c>
      <c r="F424" s="160" t="s">
        <v>3463</v>
      </c>
      <c r="G424" s="160">
        <v>2986</v>
      </c>
      <c r="H424" s="160"/>
      <c r="I424" s="160"/>
      <c r="J424" s="160"/>
      <c r="K424" s="160"/>
      <c r="L424" s="160"/>
      <c r="M424" s="160"/>
      <c r="N424" s="160"/>
      <c r="O424" s="160"/>
      <c r="P424" s="332"/>
      <c r="Q424" s="332"/>
      <c r="R424" s="332"/>
      <c r="S424" s="411"/>
      <c r="T424" s="411">
        <v>2006</v>
      </c>
      <c r="U424" s="332"/>
      <c r="V424" s="332"/>
      <c r="W424" s="332"/>
      <c r="X424" s="332"/>
      <c r="Y424" s="332"/>
      <c r="Z424" s="159"/>
      <c r="AA424" s="160"/>
      <c r="AB424" s="160"/>
      <c r="AC424" s="160"/>
      <c r="AD424" s="160"/>
      <c r="AE424" s="160"/>
      <c r="AF424" s="160"/>
      <c r="AG424" s="160"/>
      <c r="AH424" s="160"/>
      <c r="AI424" s="160"/>
      <c r="AJ424" s="160"/>
      <c r="AK424" s="160"/>
      <c r="AL424" s="160"/>
      <c r="AM424" s="160"/>
      <c r="AN424" s="160"/>
      <c r="AO424" s="160"/>
      <c r="AP424" s="160"/>
      <c r="AQ424" s="160"/>
      <c r="AR424" s="160"/>
      <c r="AS424" s="167"/>
    </row>
    <row r="425" spans="1:45" s="37" customFormat="1" ht="25.7" hidden="1" customHeight="1">
      <c r="A425" s="400"/>
      <c r="B425" s="410"/>
      <c r="C425" s="160" t="s">
        <v>3463</v>
      </c>
      <c r="D425" s="160" t="s">
        <v>14870</v>
      </c>
      <c r="E425" s="160" t="s">
        <v>14871</v>
      </c>
      <c r="F425" s="160" t="s">
        <v>299</v>
      </c>
      <c r="G425" s="160">
        <v>448</v>
      </c>
      <c r="H425" s="160"/>
      <c r="I425" s="160"/>
      <c r="J425" s="160"/>
      <c r="K425" s="160"/>
      <c r="L425" s="160"/>
      <c r="M425" s="160"/>
      <c r="N425" s="160"/>
      <c r="O425" s="160"/>
      <c r="P425" s="332"/>
      <c r="Q425" s="332"/>
      <c r="R425" s="332"/>
      <c r="S425" s="411"/>
      <c r="T425" s="411">
        <v>2011</v>
      </c>
      <c r="U425" s="332"/>
      <c r="V425" s="332"/>
      <c r="W425" s="332"/>
      <c r="X425" s="332"/>
      <c r="Y425" s="332"/>
      <c r="Z425" s="159"/>
      <c r="AA425" s="160"/>
      <c r="AB425" s="160"/>
      <c r="AC425" s="160"/>
      <c r="AD425" s="160"/>
      <c r="AE425" s="160"/>
      <c r="AF425" s="160"/>
      <c r="AG425" s="160"/>
      <c r="AH425" s="160"/>
      <c r="AI425" s="160"/>
      <c r="AJ425" s="160"/>
      <c r="AK425" s="160"/>
      <c r="AL425" s="160"/>
      <c r="AM425" s="160"/>
      <c r="AN425" s="160"/>
      <c r="AO425" s="160"/>
      <c r="AP425" s="160"/>
      <c r="AQ425" s="160"/>
      <c r="AR425" s="160"/>
      <c r="AS425" s="167"/>
    </row>
    <row r="426" spans="1:45" s="37" customFormat="1" ht="25.7" hidden="1" customHeight="1">
      <c r="A426" s="400"/>
      <c r="B426" s="410"/>
      <c r="C426" s="160" t="s">
        <v>3463</v>
      </c>
      <c r="D426" s="160" t="s">
        <v>14872</v>
      </c>
      <c r="E426" s="160" t="s">
        <v>14873</v>
      </c>
      <c r="F426" s="160" t="s">
        <v>3463</v>
      </c>
      <c r="G426" s="160">
        <v>2000</v>
      </c>
      <c r="H426" s="160"/>
      <c r="I426" s="160"/>
      <c r="J426" s="160"/>
      <c r="K426" s="160"/>
      <c r="L426" s="160"/>
      <c r="M426" s="160"/>
      <c r="N426" s="160"/>
      <c r="O426" s="160"/>
      <c r="P426" s="332"/>
      <c r="Q426" s="332"/>
      <c r="R426" s="332"/>
      <c r="S426" s="411"/>
      <c r="T426" s="411">
        <v>2009</v>
      </c>
      <c r="U426" s="332"/>
      <c r="V426" s="332"/>
      <c r="W426" s="332"/>
      <c r="X426" s="332"/>
      <c r="Y426" s="332"/>
      <c r="Z426" s="159"/>
      <c r="AA426" s="160"/>
      <c r="AB426" s="160"/>
      <c r="AC426" s="160"/>
      <c r="AD426" s="160"/>
      <c r="AE426" s="160"/>
      <c r="AF426" s="160"/>
      <c r="AG426" s="160"/>
      <c r="AH426" s="160"/>
      <c r="AI426" s="160"/>
      <c r="AJ426" s="160"/>
      <c r="AK426" s="160"/>
      <c r="AL426" s="160"/>
      <c r="AM426" s="160"/>
      <c r="AN426" s="160"/>
      <c r="AO426" s="160"/>
      <c r="AP426" s="160"/>
      <c r="AQ426" s="160"/>
      <c r="AR426" s="160"/>
      <c r="AS426" s="167"/>
    </row>
    <row r="427" spans="1:45" s="37" customFormat="1" ht="25.7" hidden="1" customHeight="1">
      <c r="A427" s="400"/>
      <c r="B427" s="410"/>
      <c r="C427" s="160" t="s">
        <v>3463</v>
      </c>
      <c r="D427" s="160" t="s">
        <v>14874</v>
      </c>
      <c r="E427" s="160" t="s">
        <v>14875</v>
      </c>
      <c r="F427" s="160" t="s">
        <v>299</v>
      </c>
      <c r="G427" s="160">
        <v>324</v>
      </c>
      <c r="H427" s="160"/>
      <c r="I427" s="160"/>
      <c r="J427" s="160"/>
      <c r="K427" s="160"/>
      <c r="L427" s="160"/>
      <c r="M427" s="160"/>
      <c r="N427" s="160"/>
      <c r="O427" s="160"/>
      <c r="P427" s="332"/>
      <c r="Q427" s="332"/>
      <c r="R427" s="332"/>
      <c r="S427" s="411"/>
      <c r="T427" s="411">
        <v>2004</v>
      </c>
      <c r="U427" s="332"/>
      <c r="V427" s="332"/>
      <c r="W427" s="332"/>
      <c r="X427" s="332"/>
      <c r="Y427" s="332"/>
      <c r="Z427" s="159"/>
      <c r="AA427" s="160"/>
      <c r="AB427" s="160"/>
      <c r="AC427" s="160"/>
      <c r="AD427" s="160"/>
      <c r="AE427" s="160"/>
      <c r="AF427" s="160"/>
      <c r="AG427" s="160"/>
      <c r="AH427" s="160"/>
      <c r="AI427" s="160"/>
      <c r="AJ427" s="160"/>
      <c r="AK427" s="160"/>
      <c r="AL427" s="160"/>
      <c r="AM427" s="160"/>
      <c r="AN427" s="160"/>
      <c r="AO427" s="160"/>
      <c r="AP427" s="160"/>
      <c r="AQ427" s="160"/>
      <c r="AR427" s="160"/>
      <c r="AS427" s="167"/>
    </row>
    <row r="428" spans="1:45" s="37" customFormat="1" ht="25.7" hidden="1" customHeight="1">
      <c r="A428" s="400"/>
      <c r="B428" s="410"/>
      <c r="C428" s="160" t="s">
        <v>3463</v>
      </c>
      <c r="D428" s="160" t="s">
        <v>14876</v>
      </c>
      <c r="E428" s="160" t="s">
        <v>14877</v>
      </c>
      <c r="F428" s="160" t="s">
        <v>299</v>
      </c>
      <c r="G428" s="160">
        <v>1529.45</v>
      </c>
      <c r="H428" s="160"/>
      <c r="I428" s="160"/>
      <c r="J428" s="160"/>
      <c r="K428" s="160"/>
      <c r="L428" s="160"/>
      <c r="M428" s="160"/>
      <c r="N428" s="160"/>
      <c r="O428" s="160"/>
      <c r="P428" s="332"/>
      <c r="Q428" s="332"/>
      <c r="R428" s="332"/>
      <c r="S428" s="411"/>
      <c r="T428" s="411">
        <v>2018</v>
      </c>
      <c r="U428" s="332"/>
      <c r="V428" s="332"/>
      <c r="W428" s="332"/>
      <c r="X428" s="332"/>
      <c r="Y428" s="332"/>
      <c r="Z428" s="159"/>
      <c r="AA428" s="160"/>
      <c r="AB428" s="160"/>
      <c r="AC428" s="160"/>
      <c r="AD428" s="160"/>
      <c r="AE428" s="160"/>
      <c r="AF428" s="160"/>
      <c r="AG428" s="160"/>
      <c r="AH428" s="160"/>
      <c r="AI428" s="160"/>
      <c r="AJ428" s="160"/>
      <c r="AK428" s="160"/>
      <c r="AL428" s="160"/>
      <c r="AM428" s="160"/>
      <c r="AN428" s="160"/>
      <c r="AO428" s="160"/>
      <c r="AP428" s="160"/>
      <c r="AQ428" s="160"/>
      <c r="AR428" s="160"/>
      <c r="AS428" s="167"/>
    </row>
    <row r="429" spans="1:45" s="37" customFormat="1" ht="25.7" hidden="1" customHeight="1">
      <c r="A429" s="400"/>
      <c r="B429" s="410"/>
      <c r="C429" s="160" t="s">
        <v>3463</v>
      </c>
      <c r="D429" s="160" t="s">
        <v>14868</v>
      </c>
      <c r="E429" s="160" t="s">
        <v>14878</v>
      </c>
      <c r="F429" s="160" t="s">
        <v>3463</v>
      </c>
      <c r="G429" s="160">
        <v>2986</v>
      </c>
      <c r="H429" s="160"/>
      <c r="I429" s="160"/>
      <c r="J429" s="160"/>
      <c r="K429" s="160"/>
      <c r="L429" s="160"/>
      <c r="M429" s="160"/>
      <c r="N429" s="160"/>
      <c r="O429" s="160"/>
      <c r="P429" s="332"/>
      <c r="Q429" s="332"/>
      <c r="R429" s="332"/>
      <c r="S429" s="411"/>
      <c r="T429" s="411">
        <v>2006</v>
      </c>
      <c r="U429" s="332"/>
      <c r="V429" s="332"/>
      <c r="W429" s="332"/>
      <c r="X429" s="332"/>
      <c r="Y429" s="332"/>
      <c r="Z429" s="159"/>
      <c r="AA429" s="160"/>
      <c r="AB429" s="160"/>
      <c r="AC429" s="160"/>
      <c r="AD429" s="160"/>
      <c r="AE429" s="160"/>
      <c r="AF429" s="160"/>
      <c r="AG429" s="160"/>
      <c r="AH429" s="160"/>
      <c r="AI429" s="160"/>
      <c r="AJ429" s="160"/>
      <c r="AK429" s="160"/>
      <c r="AL429" s="160"/>
      <c r="AM429" s="160"/>
      <c r="AN429" s="160"/>
      <c r="AO429" s="160"/>
      <c r="AP429" s="160"/>
      <c r="AQ429" s="160"/>
      <c r="AR429" s="160"/>
      <c r="AS429" s="167"/>
    </row>
    <row r="430" spans="1:45" s="37" customFormat="1" ht="25.7" hidden="1" customHeight="1">
      <c r="A430" s="400"/>
      <c r="B430" s="410"/>
      <c r="C430" s="160" t="s">
        <v>3463</v>
      </c>
      <c r="D430" s="160" t="s">
        <v>14879</v>
      </c>
      <c r="E430" s="160" t="s">
        <v>14880</v>
      </c>
      <c r="F430" s="160" t="s">
        <v>3463</v>
      </c>
      <c r="G430" s="160">
        <v>100</v>
      </c>
      <c r="H430" s="160"/>
      <c r="I430" s="160"/>
      <c r="J430" s="160"/>
      <c r="K430" s="160"/>
      <c r="L430" s="160"/>
      <c r="M430" s="160"/>
      <c r="N430" s="160"/>
      <c r="O430" s="160"/>
      <c r="P430" s="332"/>
      <c r="Q430" s="332"/>
      <c r="R430" s="332"/>
      <c r="S430" s="411"/>
      <c r="T430" s="411">
        <v>2009</v>
      </c>
      <c r="U430" s="332"/>
      <c r="V430" s="332"/>
      <c r="W430" s="332"/>
      <c r="X430" s="332"/>
      <c r="Y430" s="332"/>
      <c r="Z430" s="159"/>
      <c r="AA430" s="160"/>
      <c r="AB430" s="160"/>
      <c r="AC430" s="160"/>
      <c r="AD430" s="160"/>
      <c r="AE430" s="160"/>
      <c r="AF430" s="160"/>
      <c r="AG430" s="160"/>
      <c r="AH430" s="160"/>
      <c r="AI430" s="160"/>
      <c r="AJ430" s="160"/>
      <c r="AK430" s="160"/>
      <c r="AL430" s="160"/>
      <c r="AM430" s="160"/>
      <c r="AN430" s="160"/>
      <c r="AO430" s="160"/>
      <c r="AP430" s="160"/>
      <c r="AQ430" s="160"/>
      <c r="AR430" s="160"/>
      <c r="AS430" s="167"/>
    </row>
    <row r="431" spans="1:45" s="37" customFormat="1" ht="25.7" hidden="1" customHeight="1">
      <c r="A431" s="400"/>
      <c r="B431" s="410"/>
      <c r="C431" s="160" t="s">
        <v>3463</v>
      </c>
      <c r="D431" s="160" t="s">
        <v>14881</v>
      </c>
      <c r="E431" s="160" t="s">
        <v>14882</v>
      </c>
      <c r="F431" s="160" t="s">
        <v>3463</v>
      </c>
      <c r="G431" s="160">
        <v>400</v>
      </c>
      <c r="H431" s="160"/>
      <c r="I431" s="160"/>
      <c r="J431" s="160"/>
      <c r="K431" s="160"/>
      <c r="L431" s="160"/>
      <c r="M431" s="160"/>
      <c r="N431" s="160"/>
      <c r="O431" s="160"/>
      <c r="P431" s="332"/>
      <c r="Q431" s="332"/>
      <c r="R431" s="332"/>
      <c r="S431" s="411"/>
      <c r="T431" s="411">
        <v>2008</v>
      </c>
      <c r="U431" s="332"/>
      <c r="V431" s="332"/>
      <c r="W431" s="332"/>
      <c r="X431" s="332"/>
      <c r="Y431" s="332"/>
      <c r="Z431" s="159"/>
      <c r="AA431" s="160"/>
      <c r="AB431" s="160"/>
      <c r="AC431" s="160"/>
      <c r="AD431" s="160"/>
      <c r="AE431" s="160"/>
      <c r="AF431" s="160"/>
      <c r="AG431" s="160"/>
      <c r="AH431" s="160"/>
      <c r="AI431" s="160"/>
      <c r="AJ431" s="160"/>
      <c r="AK431" s="160"/>
      <c r="AL431" s="160"/>
      <c r="AM431" s="160"/>
      <c r="AN431" s="160"/>
      <c r="AO431" s="160"/>
      <c r="AP431" s="160"/>
      <c r="AQ431" s="160"/>
      <c r="AR431" s="160"/>
      <c r="AS431" s="167"/>
    </row>
    <row r="432" spans="1:45" s="37" customFormat="1" ht="25.7" hidden="1" customHeight="1">
      <c r="A432" s="400"/>
      <c r="B432" s="410"/>
      <c r="C432" s="160" t="s">
        <v>3463</v>
      </c>
      <c r="D432" s="160" t="s">
        <v>14883</v>
      </c>
      <c r="E432" s="160" t="s">
        <v>14884</v>
      </c>
      <c r="F432" s="160" t="s">
        <v>3463</v>
      </c>
      <c r="G432" s="160">
        <v>2052</v>
      </c>
      <c r="H432" s="160"/>
      <c r="I432" s="160"/>
      <c r="J432" s="160"/>
      <c r="K432" s="160"/>
      <c r="L432" s="160"/>
      <c r="M432" s="160"/>
      <c r="N432" s="160"/>
      <c r="O432" s="160"/>
      <c r="P432" s="332"/>
      <c r="Q432" s="332"/>
      <c r="R432" s="332"/>
      <c r="S432" s="411"/>
      <c r="T432" s="411">
        <v>2005</v>
      </c>
      <c r="U432" s="332"/>
      <c r="V432" s="332"/>
      <c r="W432" s="332"/>
      <c r="X432" s="332"/>
      <c r="Y432" s="332"/>
      <c r="Z432" s="159"/>
      <c r="AA432" s="160"/>
      <c r="AB432" s="160"/>
      <c r="AC432" s="160"/>
      <c r="AD432" s="160"/>
      <c r="AE432" s="160"/>
      <c r="AF432" s="160"/>
      <c r="AG432" s="160"/>
      <c r="AH432" s="160"/>
      <c r="AI432" s="160"/>
      <c r="AJ432" s="160"/>
      <c r="AK432" s="160"/>
      <c r="AL432" s="160"/>
      <c r="AM432" s="160"/>
      <c r="AN432" s="160"/>
      <c r="AO432" s="160"/>
      <c r="AP432" s="160"/>
      <c r="AQ432" s="160"/>
      <c r="AR432" s="160"/>
      <c r="AS432" s="167"/>
    </row>
    <row r="433" spans="1:45" s="37" customFormat="1" ht="25.7" hidden="1" customHeight="1">
      <c r="A433" s="400"/>
      <c r="B433" s="410"/>
      <c r="C433" s="160" t="s">
        <v>3463</v>
      </c>
      <c r="D433" s="160" t="s">
        <v>14872</v>
      </c>
      <c r="E433" s="160" t="s">
        <v>14885</v>
      </c>
      <c r="F433" s="160" t="s">
        <v>3463</v>
      </c>
      <c r="G433" s="160">
        <v>2000</v>
      </c>
      <c r="H433" s="160"/>
      <c r="I433" s="160"/>
      <c r="J433" s="160"/>
      <c r="K433" s="160"/>
      <c r="L433" s="160"/>
      <c r="M433" s="160"/>
      <c r="N433" s="160"/>
      <c r="O433" s="160"/>
      <c r="P433" s="332"/>
      <c r="Q433" s="332"/>
      <c r="R433" s="332"/>
      <c r="S433" s="411"/>
      <c r="T433" s="411">
        <v>2009</v>
      </c>
      <c r="U433" s="332"/>
      <c r="V433" s="332"/>
      <c r="W433" s="332"/>
      <c r="X433" s="332"/>
      <c r="Y433" s="332"/>
      <c r="Z433" s="159"/>
      <c r="AA433" s="160"/>
      <c r="AB433" s="160"/>
      <c r="AC433" s="160"/>
      <c r="AD433" s="160"/>
      <c r="AE433" s="160"/>
      <c r="AF433" s="160"/>
      <c r="AG433" s="160"/>
      <c r="AH433" s="160"/>
      <c r="AI433" s="160"/>
      <c r="AJ433" s="160"/>
      <c r="AK433" s="160"/>
      <c r="AL433" s="160"/>
      <c r="AM433" s="160"/>
      <c r="AN433" s="160"/>
      <c r="AO433" s="160"/>
      <c r="AP433" s="160"/>
      <c r="AQ433" s="160"/>
      <c r="AR433" s="160"/>
      <c r="AS433" s="167"/>
    </row>
    <row r="434" spans="1:45" s="37" customFormat="1" ht="25.7" hidden="1" customHeight="1">
      <c r="A434" s="400"/>
      <c r="B434" s="410"/>
      <c r="C434" s="160" t="s">
        <v>3463</v>
      </c>
      <c r="D434" s="160" t="s">
        <v>14886</v>
      </c>
      <c r="E434" s="160" t="s">
        <v>14887</v>
      </c>
      <c r="F434" s="160" t="s">
        <v>3463</v>
      </c>
      <c r="G434" s="160">
        <v>1000</v>
      </c>
      <c r="H434" s="160"/>
      <c r="I434" s="160"/>
      <c r="J434" s="160"/>
      <c r="K434" s="160"/>
      <c r="L434" s="160"/>
      <c r="M434" s="160"/>
      <c r="N434" s="160"/>
      <c r="O434" s="160"/>
      <c r="P434" s="332"/>
      <c r="Q434" s="332"/>
      <c r="R434" s="332"/>
      <c r="S434" s="411"/>
      <c r="T434" s="411">
        <v>2005</v>
      </c>
      <c r="U434" s="332"/>
      <c r="V434" s="332"/>
      <c r="W434" s="332"/>
      <c r="X434" s="332"/>
      <c r="Y434" s="332"/>
      <c r="Z434" s="159"/>
      <c r="AA434" s="160"/>
      <c r="AB434" s="160"/>
      <c r="AC434" s="160"/>
      <c r="AD434" s="160"/>
      <c r="AE434" s="160"/>
      <c r="AF434" s="160"/>
      <c r="AG434" s="160"/>
      <c r="AH434" s="160"/>
      <c r="AI434" s="160"/>
      <c r="AJ434" s="160"/>
      <c r="AK434" s="160"/>
      <c r="AL434" s="160"/>
      <c r="AM434" s="160"/>
      <c r="AN434" s="160"/>
      <c r="AO434" s="160"/>
      <c r="AP434" s="160"/>
      <c r="AQ434" s="160"/>
      <c r="AR434" s="160"/>
      <c r="AS434" s="167"/>
    </row>
    <row r="435" spans="1:45" s="37" customFormat="1" ht="25.7" hidden="1" customHeight="1">
      <c r="A435" s="400"/>
      <c r="B435" s="410"/>
      <c r="C435" s="160" t="s">
        <v>3463</v>
      </c>
      <c r="D435" s="160" t="s">
        <v>14888</v>
      </c>
      <c r="E435" s="160" t="s">
        <v>14889</v>
      </c>
      <c r="F435" s="160" t="s">
        <v>3463</v>
      </c>
      <c r="G435" s="160">
        <v>199</v>
      </c>
      <c r="H435" s="160"/>
      <c r="I435" s="160"/>
      <c r="J435" s="160"/>
      <c r="K435" s="160"/>
      <c r="L435" s="160"/>
      <c r="M435" s="160"/>
      <c r="N435" s="160"/>
      <c r="O435" s="160"/>
      <c r="P435" s="332"/>
      <c r="Q435" s="332"/>
      <c r="R435" s="332"/>
      <c r="S435" s="411"/>
      <c r="T435" s="411">
        <v>2005</v>
      </c>
      <c r="U435" s="332"/>
      <c r="V435" s="332"/>
      <c r="W435" s="332"/>
      <c r="X435" s="332"/>
      <c r="Y435" s="332"/>
      <c r="Z435" s="159"/>
      <c r="AA435" s="160"/>
      <c r="AB435" s="160"/>
      <c r="AC435" s="160"/>
      <c r="AD435" s="160"/>
      <c r="AE435" s="160"/>
      <c r="AF435" s="160"/>
      <c r="AG435" s="160"/>
      <c r="AH435" s="160"/>
      <c r="AI435" s="160"/>
      <c r="AJ435" s="160"/>
      <c r="AK435" s="160"/>
      <c r="AL435" s="160"/>
      <c r="AM435" s="160"/>
      <c r="AN435" s="160"/>
      <c r="AO435" s="160"/>
      <c r="AP435" s="160"/>
      <c r="AQ435" s="160"/>
      <c r="AR435" s="160"/>
      <c r="AS435" s="167"/>
    </row>
    <row r="436" spans="1:45" s="37" customFormat="1" ht="25.7" hidden="1" customHeight="1">
      <c r="A436" s="400"/>
      <c r="B436" s="410"/>
      <c r="C436" s="160" t="s">
        <v>3463</v>
      </c>
      <c r="D436" s="160" t="s">
        <v>14890</v>
      </c>
      <c r="E436" s="160" t="s">
        <v>14891</v>
      </c>
      <c r="F436" s="160" t="s">
        <v>3463</v>
      </c>
      <c r="G436" s="160">
        <v>300</v>
      </c>
      <c r="H436" s="160"/>
      <c r="I436" s="160"/>
      <c r="J436" s="160"/>
      <c r="K436" s="160"/>
      <c r="L436" s="160"/>
      <c r="M436" s="160"/>
      <c r="N436" s="160"/>
      <c r="O436" s="160"/>
      <c r="P436" s="332"/>
      <c r="Q436" s="332"/>
      <c r="R436" s="332"/>
      <c r="S436" s="411"/>
      <c r="T436" s="411">
        <v>1997</v>
      </c>
      <c r="U436" s="332"/>
      <c r="V436" s="332"/>
      <c r="W436" s="332"/>
      <c r="X436" s="332"/>
      <c r="Y436" s="332"/>
      <c r="Z436" s="159"/>
      <c r="AA436" s="160"/>
      <c r="AB436" s="160"/>
      <c r="AC436" s="160"/>
      <c r="AD436" s="160"/>
      <c r="AE436" s="160"/>
      <c r="AF436" s="160"/>
      <c r="AG436" s="160"/>
      <c r="AH436" s="160"/>
      <c r="AI436" s="160"/>
      <c r="AJ436" s="160"/>
      <c r="AK436" s="160"/>
      <c r="AL436" s="160"/>
      <c r="AM436" s="160"/>
      <c r="AN436" s="160"/>
      <c r="AO436" s="160"/>
      <c r="AP436" s="160"/>
      <c r="AQ436" s="160"/>
      <c r="AR436" s="160"/>
      <c r="AS436" s="167"/>
    </row>
    <row r="437" spans="1:45" s="37" customFormat="1" ht="25.7" hidden="1" customHeight="1">
      <c r="A437" s="400"/>
      <c r="B437" s="410"/>
      <c r="C437" s="160" t="s">
        <v>3463</v>
      </c>
      <c r="D437" s="160" t="s">
        <v>14892</v>
      </c>
      <c r="E437" s="160" t="s">
        <v>14893</v>
      </c>
      <c r="F437" s="160" t="s">
        <v>3463</v>
      </c>
      <c r="G437" s="160">
        <v>550</v>
      </c>
      <c r="H437" s="160"/>
      <c r="I437" s="160"/>
      <c r="J437" s="160"/>
      <c r="K437" s="160"/>
      <c r="L437" s="160"/>
      <c r="M437" s="160"/>
      <c r="N437" s="160"/>
      <c r="O437" s="160"/>
      <c r="P437" s="332"/>
      <c r="Q437" s="332"/>
      <c r="R437" s="332"/>
      <c r="S437" s="411"/>
      <c r="T437" s="411">
        <v>1997</v>
      </c>
      <c r="U437" s="332"/>
      <c r="V437" s="332"/>
      <c r="W437" s="332"/>
      <c r="X437" s="332"/>
      <c r="Y437" s="332"/>
      <c r="Z437" s="159"/>
      <c r="AA437" s="160"/>
      <c r="AB437" s="160"/>
      <c r="AC437" s="160"/>
      <c r="AD437" s="160"/>
      <c r="AE437" s="160"/>
      <c r="AF437" s="160"/>
      <c r="AG437" s="160"/>
      <c r="AH437" s="160"/>
      <c r="AI437" s="160"/>
      <c r="AJ437" s="160"/>
      <c r="AK437" s="160"/>
      <c r="AL437" s="160"/>
      <c r="AM437" s="160"/>
      <c r="AN437" s="160"/>
      <c r="AO437" s="160"/>
      <c r="AP437" s="160"/>
      <c r="AQ437" s="160"/>
      <c r="AR437" s="160"/>
      <c r="AS437" s="167"/>
    </row>
    <row r="438" spans="1:45" s="37" customFormat="1" ht="25.7" hidden="1" customHeight="1">
      <c r="A438" s="400"/>
      <c r="B438" s="410"/>
      <c r="C438" s="160" t="s">
        <v>3463</v>
      </c>
      <c r="D438" s="160" t="s">
        <v>14894</v>
      </c>
      <c r="E438" s="160" t="s">
        <v>14895</v>
      </c>
      <c r="F438" s="160" t="s">
        <v>3463</v>
      </c>
      <c r="G438" s="160">
        <v>535.49</v>
      </c>
      <c r="H438" s="160"/>
      <c r="I438" s="160"/>
      <c r="J438" s="160"/>
      <c r="K438" s="160"/>
      <c r="L438" s="160"/>
      <c r="M438" s="160"/>
      <c r="N438" s="160"/>
      <c r="O438" s="160"/>
      <c r="P438" s="332"/>
      <c r="Q438" s="332"/>
      <c r="R438" s="332"/>
      <c r="S438" s="411"/>
      <c r="T438" s="411">
        <v>2018</v>
      </c>
      <c r="U438" s="332"/>
      <c r="V438" s="332"/>
      <c r="W438" s="332"/>
      <c r="X438" s="332"/>
      <c r="Y438" s="332"/>
      <c r="Z438" s="159"/>
      <c r="AA438" s="160"/>
      <c r="AB438" s="160"/>
      <c r="AC438" s="160"/>
      <c r="AD438" s="160"/>
      <c r="AE438" s="160"/>
      <c r="AF438" s="160"/>
      <c r="AG438" s="160"/>
      <c r="AH438" s="160"/>
      <c r="AI438" s="160"/>
      <c r="AJ438" s="160"/>
      <c r="AK438" s="160"/>
      <c r="AL438" s="160"/>
      <c r="AM438" s="160"/>
      <c r="AN438" s="160"/>
      <c r="AO438" s="160"/>
      <c r="AP438" s="160"/>
      <c r="AQ438" s="160"/>
      <c r="AR438" s="160"/>
      <c r="AS438" s="167"/>
    </row>
    <row r="439" spans="1:45" s="37" customFormat="1" ht="25.7" hidden="1" customHeight="1">
      <c r="A439" s="400"/>
      <c r="B439" s="410"/>
      <c r="C439" s="160" t="s">
        <v>3463</v>
      </c>
      <c r="D439" s="160" t="s">
        <v>14896</v>
      </c>
      <c r="E439" s="160" t="s">
        <v>14897</v>
      </c>
      <c r="F439" s="160" t="s">
        <v>3463</v>
      </c>
      <c r="G439" s="160">
        <v>3880</v>
      </c>
      <c r="H439" s="160"/>
      <c r="I439" s="160"/>
      <c r="J439" s="160"/>
      <c r="K439" s="160"/>
      <c r="L439" s="160"/>
      <c r="M439" s="160"/>
      <c r="N439" s="160"/>
      <c r="O439" s="160"/>
      <c r="P439" s="332"/>
      <c r="Q439" s="332"/>
      <c r="R439" s="332"/>
      <c r="S439" s="411"/>
      <c r="T439" s="411">
        <v>2019</v>
      </c>
      <c r="U439" s="332"/>
      <c r="V439" s="332"/>
      <c r="W439" s="332"/>
      <c r="X439" s="332"/>
      <c r="Y439" s="332"/>
      <c r="Z439" s="159"/>
      <c r="AA439" s="160"/>
      <c r="AB439" s="160"/>
      <c r="AC439" s="160"/>
      <c r="AD439" s="160"/>
      <c r="AE439" s="160"/>
      <c r="AF439" s="160"/>
      <c r="AG439" s="160"/>
      <c r="AH439" s="160"/>
      <c r="AI439" s="160"/>
      <c r="AJ439" s="160"/>
      <c r="AK439" s="160"/>
      <c r="AL439" s="160"/>
      <c r="AM439" s="160"/>
      <c r="AN439" s="160"/>
      <c r="AO439" s="160"/>
      <c r="AP439" s="160"/>
      <c r="AQ439" s="160"/>
      <c r="AR439" s="160"/>
      <c r="AS439" s="167"/>
    </row>
    <row r="440" spans="1:45" s="37" customFormat="1" ht="25.7" hidden="1" customHeight="1">
      <c r="A440" s="400"/>
      <c r="B440" s="410"/>
      <c r="C440" s="160" t="s">
        <v>3463</v>
      </c>
      <c r="D440" s="160" t="s">
        <v>14337</v>
      </c>
      <c r="E440" s="160" t="s">
        <v>14898</v>
      </c>
      <c r="F440" s="160" t="s">
        <v>299</v>
      </c>
      <c r="G440" s="160">
        <v>1854</v>
      </c>
      <c r="H440" s="160"/>
      <c r="I440" s="160"/>
      <c r="J440" s="160"/>
      <c r="K440" s="160"/>
      <c r="L440" s="160"/>
      <c r="M440" s="160"/>
      <c r="N440" s="160"/>
      <c r="O440" s="160"/>
      <c r="P440" s="332"/>
      <c r="Q440" s="332"/>
      <c r="R440" s="332"/>
      <c r="S440" s="411"/>
      <c r="T440" s="411">
        <v>2011</v>
      </c>
      <c r="U440" s="332"/>
      <c r="V440" s="332"/>
      <c r="W440" s="332"/>
      <c r="X440" s="332"/>
      <c r="Y440" s="332"/>
      <c r="Z440" s="159"/>
      <c r="AA440" s="160"/>
      <c r="AB440" s="160"/>
      <c r="AC440" s="160"/>
      <c r="AD440" s="160"/>
      <c r="AE440" s="160"/>
      <c r="AF440" s="160"/>
      <c r="AG440" s="160"/>
      <c r="AH440" s="160"/>
      <c r="AI440" s="160"/>
      <c r="AJ440" s="160"/>
      <c r="AK440" s="160"/>
      <c r="AL440" s="160"/>
      <c r="AM440" s="160"/>
      <c r="AN440" s="160"/>
      <c r="AO440" s="160"/>
      <c r="AP440" s="160"/>
      <c r="AQ440" s="160"/>
      <c r="AR440" s="160"/>
      <c r="AS440" s="167"/>
    </row>
    <row r="441" spans="1:45" s="37" customFormat="1" ht="25.7" hidden="1" customHeight="1">
      <c r="A441" s="400"/>
      <c r="B441" s="410"/>
      <c r="C441" s="160" t="s">
        <v>3463</v>
      </c>
      <c r="D441" s="160" t="s">
        <v>14899</v>
      </c>
      <c r="E441" s="160" t="s">
        <v>14900</v>
      </c>
      <c r="F441" s="160" t="s">
        <v>3463</v>
      </c>
      <c r="G441" s="160">
        <v>643</v>
      </c>
      <c r="H441" s="160"/>
      <c r="I441" s="160"/>
      <c r="J441" s="160"/>
      <c r="K441" s="160"/>
      <c r="L441" s="160"/>
      <c r="M441" s="160"/>
      <c r="N441" s="160"/>
      <c r="O441" s="160"/>
      <c r="P441" s="332"/>
      <c r="Q441" s="332"/>
      <c r="R441" s="332"/>
      <c r="S441" s="411"/>
      <c r="T441" s="411">
        <v>2015</v>
      </c>
      <c r="U441" s="332"/>
      <c r="V441" s="332"/>
      <c r="W441" s="332"/>
      <c r="X441" s="332"/>
      <c r="Y441" s="332"/>
      <c r="Z441" s="159"/>
      <c r="AA441" s="160"/>
      <c r="AB441" s="160"/>
      <c r="AC441" s="160"/>
      <c r="AD441" s="160"/>
      <c r="AE441" s="160"/>
      <c r="AF441" s="160"/>
      <c r="AG441" s="160"/>
      <c r="AH441" s="160"/>
      <c r="AI441" s="160"/>
      <c r="AJ441" s="160"/>
      <c r="AK441" s="160"/>
      <c r="AL441" s="160"/>
      <c r="AM441" s="160"/>
      <c r="AN441" s="160"/>
      <c r="AO441" s="160"/>
      <c r="AP441" s="160"/>
      <c r="AQ441" s="160"/>
      <c r="AR441" s="160"/>
      <c r="AS441" s="167"/>
    </row>
    <row r="442" spans="1:45" s="37" customFormat="1" ht="25.7" hidden="1" customHeight="1">
      <c r="A442" s="400"/>
      <c r="B442" s="410"/>
      <c r="C442" s="160" t="s">
        <v>3463</v>
      </c>
      <c r="D442" s="160" t="s">
        <v>14901</v>
      </c>
      <c r="E442" s="160" t="s">
        <v>14902</v>
      </c>
      <c r="F442" s="160" t="s">
        <v>3463</v>
      </c>
      <c r="G442" s="160">
        <v>1125</v>
      </c>
      <c r="H442" s="160"/>
      <c r="I442" s="160"/>
      <c r="J442" s="160"/>
      <c r="K442" s="160"/>
      <c r="L442" s="160"/>
      <c r="M442" s="160"/>
      <c r="N442" s="160"/>
      <c r="O442" s="160"/>
      <c r="P442" s="332"/>
      <c r="Q442" s="332"/>
      <c r="R442" s="332"/>
      <c r="S442" s="411"/>
      <c r="T442" s="411">
        <v>2003</v>
      </c>
      <c r="U442" s="332"/>
      <c r="V442" s="332"/>
      <c r="W442" s="332"/>
      <c r="X442" s="332"/>
      <c r="Y442" s="332"/>
      <c r="Z442" s="159"/>
      <c r="AA442" s="160"/>
      <c r="AB442" s="160"/>
      <c r="AC442" s="160"/>
      <c r="AD442" s="160"/>
      <c r="AE442" s="160"/>
      <c r="AF442" s="160"/>
      <c r="AG442" s="160"/>
      <c r="AH442" s="160"/>
      <c r="AI442" s="160"/>
      <c r="AJ442" s="160"/>
      <c r="AK442" s="160"/>
      <c r="AL442" s="160"/>
      <c r="AM442" s="160"/>
      <c r="AN442" s="160"/>
      <c r="AO442" s="160"/>
      <c r="AP442" s="160"/>
      <c r="AQ442" s="160"/>
      <c r="AR442" s="160"/>
      <c r="AS442" s="167"/>
    </row>
    <row r="443" spans="1:45" s="37" customFormat="1" ht="25.7" hidden="1" customHeight="1">
      <c r="A443" s="400"/>
      <c r="B443" s="410"/>
      <c r="C443" s="160" t="s">
        <v>3463</v>
      </c>
      <c r="D443" s="160" t="s">
        <v>14903</v>
      </c>
      <c r="E443" s="160" t="s">
        <v>14904</v>
      </c>
      <c r="F443" s="160" t="s">
        <v>3463</v>
      </c>
      <c r="G443" s="160">
        <v>1000</v>
      </c>
      <c r="H443" s="160"/>
      <c r="I443" s="160"/>
      <c r="J443" s="160"/>
      <c r="K443" s="160"/>
      <c r="L443" s="160"/>
      <c r="M443" s="160"/>
      <c r="N443" s="160"/>
      <c r="O443" s="160"/>
      <c r="P443" s="332"/>
      <c r="Q443" s="332"/>
      <c r="R443" s="332"/>
      <c r="S443" s="411"/>
      <c r="T443" s="411">
        <v>2001</v>
      </c>
      <c r="U443" s="332"/>
      <c r="V443" s="332"/>
      <c r="W443" s="332"/>
      <c r="X443" s="332"/>
      <c r="Y443" s="332"/>
      <c r="Z443" s="159"/>
      <c r="AA443" s="160"/>
      <c r="AB443" s="160"/>
      <c r="AC443" s="160"/>
      <c r="AD443" s="160"/>
      <c r="AE443" s="160"/>
      <c r="AF443" s="160"/>
      <c r="AG443" s="160"/>
      <c r="AH443" s="160"/>
      <c r="AI443" s="160"/>
      <c r="AJ443" s="160"/>
      <c r="AK443" s="160"/>
      <c r="AL443" s="160"/>
      <c r="AM443" s="160"/>
      <c r="AN443" s="160"/>
      <c r="AO443" s="160"/>
      <c r="AP443" s="160"/>
      <c r="AQ443" s="160"/>
      <c r="AR443" s="160"/>
      <c r="AS443" s="167"/>
    </row>
    <row r="444" spans="1:45" s="37" customFormat="1" ht="25.7" hidden="1" customHeight="1">
      <c r="A444" s="400"/>
      <c r="B444" s="410"/>
      <c r="C444" s="160" t="s">
        <v>3463</v>
      </c>
      <c r="D444" s="160" t="s">
        <v>14905</v>
      </c>
      <c r="E444" s="160" t="s">
        <v>14906</v>
      </c>
      <c r="F444" s="160" t="s">
        <v>299</v>
      </c>
      <c r="G444" s="160">
        <v>1012</v>
      </c>
      <c r="H444" s="160"/>
      <c r="I444" s="160"/>
      <c r="J444" s="160"/>
      <c r="K444" s="160"/>
      <c r="L444" s="160"/>
      <c r="M444" s="160"/>
      <c r="N444" s="160"/>
      <c r="O444" s="160"/>
      <c r="P444" s="332"/>
      <c r="Q444" s="332"/>
      <c r="R444" s="332"/>
      <c r="S444" s="411"/>
      <c r="T444" s="411">
        <v>2011</v>
      </c>
      <c r="U444" s="332"/>
      <c r="V444" s="332"/>
      <c r="W444" s="332"/>
      <c r="X444" s="332"/>
      <c r="Y444" s="332"/>
      <c r="Z444" s="159"/>
      <c r="AA444" s="160"/>
      <c r="AB444" s="160"/>
      <c r="AC444" s="160"/>
      <c r="AD444" s="160"/>
      <c r="AE444" s="160"/>
      <c r="AF444" s="160"/>
      <c r="AG444" s="160"/>
      <c r="AH444" s="160"/>
      <c r="AI444" s="160"/>
      <c r="AJ444" s="160"/>
      <c r="AK444" s="160"/>
      <c r="AL444" s="160"/>
      <c r="AM444" s="160"/>
      <c r="AN444" s="160"/>
      <c r="AO444" s="160"/>
      <c r="AP444" s="160"/>
      <c r="AQ444" s="160"/>
      <c r="AR444" s="160"/>
      <c r="AS444" s="167"/>
    </row>
    <row r="445" spans="1:45" s="37" customFormat="1" ht="25.7" hidden="1" customHeight="1">
      <c r="A445" s="400"/>
      <c r="B445" s="410"/>
      <c r="C445" s="160" t="s">
        <v>3463</v>
      </c>
      <c r="D445" s="160" t="s">
        <v>14907</v>
      </c>
      <c r="E445" s="160" t="s">
        <v>14908</v>
      </c>
      <c r="F445" s="160" t="s">
        <v>3463</v>
      </c>
      <c r="G445" s="160">
        <v>1737</v>
      </c>
      <c r="H445" s="160"/>
      <c r="I445" s="160"/>
      <c r="J445" s="160"/>
      <c r="K445" s="160"/>
      <c r="L445" s="160"/>
      <c r="M445" s="160"/>
      <c r="N445" s="160"/>
      <c r="O445" s="160"/>
      <c r="P445" s="332"/>
      <c r="Q445" s="332"/>
      <c r="R445" s="332"/>
      <c r="S445" s="411"/>
      <c r="T445" s="411">
        <v>2009</v>
      </c>
      <c r="U445" s="332"/>
      <c r="V445" s="332"/>
      <c r="W445" s="332"/>
      <c r="X445" s="332"/>
      <c r="Y445" s="332"/>
      <c r="Z445" s="159"/>
      <c r="AA445" s="160"/>
      <c r="AB445" s="160"/>
      <c r="AC445" s="160"/>
      <c r="AD445" s="160"/>
      <c r="AE445" s="160"/>
      <c r="AF445" s="160"/>
      <c r="AG445" s="160"/>
      <c r="AH445" s="160"/>
      <c r="AI445" s="160"/>
      <c r="AJ445" s="160"/>
      <c r="AK445" s="160"/>
      <c r="AL445" s="160"/>
      <c r="AM445" s="160"/>
      <c r="AN445" s="160"/>
      <c r="AO445" s="160"/>
      <c r="AP445" s="160"/>
      <c r="AQ445" s="160"/>
      <c r="AR445" s="160"/>
      <c r="AS445" s="167"/>
    </row>
    <row r="446" spans="1:45" s="37" customFormat="1" ht="25.7" hidden="1" customHeight="1">
      <c r="A446" s="400"/>
      <c r="B446" s="410"/>
      <c r="C446" s="160" t="s">
        <v>3463</v>
      </c>
      <c r="D446" s="160" t="s">
        <v>14909</v>
      </c>
      <c r="E446" s="160" t="s">
        <v>14910</v>
      </c>
      <c r="F446" s="160" t="s">
        <v>3463</v>
      </c>
      <c r="G446" s="160">
        <v>1400</v>
      </c>
      <c r="H446" s="160"/>
      <c r="I446" s="160"/>
      <c r="J446" s="160"/>
      <c r="K446" s="160"/>
      <c r="L446" s="160"/>
      <c r="M446" s="160"/>
      <c r="N446" s="160"/>
      <c r="O446" s="160"/>
      <c r="P446" s="332"/>
      <c r="Q446" s="332"/>
      <c r="R446" s="332"/>
      <c r="S446" s="411"/>
      <c r="T446" s="411">
        <v>2011</v>
      </c>
      <c r="U446" s="332"/>
      <c r="V446" s="332"/>
      <c r="W446" s="332"/>
      <c r="X446" s="332"/>
      <c r="Y446" s="332"/>
      <c r="Z446" s="159"/>
      <c r="AA446" s="160"/>
      <c r="AB446" s="160"/>
      <c r="AC446" s="160"/>
      <c r="AD446" s="160"/>
      <c r="AE446" s="160"/>
      <c r="AF446" s="160"/>
      <c r="AG446" s="160"/>
      <c r="AH446" s="160"/>
      <c r="AI446" s="160"/>
      <c r="AJ446" s="160"/>
      <c r="AK446" s="160"/>
      <c r="AL446" s="160"/>
      <c r="AM446" s="160"/>
      <c r="AN446" s="160"/>
      <c r="AO446" s="160"/>
      <c r="AP446" s="160"/>
      <c r="AQ446" s="160"/>
      <c r="AR446" s="160"/>
      <c r="AS446" s="167"/>
    </row>
    <row r="447" spans="1:45" s="37" customFormat="1" ht="35.25" hidden="1" customHeight="1">
      <c r="A447" s="400"/>
      <c r="B447" s="410"/>
      <c r="C447" s="160" t="s">
        <v>3463</v>
      </c>
      <c r="D447" s="160" t="s">
        <v>14911</v>
      </c>
      <c r="E447" s="160" t="s">
        <v>14912</v>
      </c>
      <c r="F447" s="160" t="s">
        <v>299</v>
      </c>
      <c r="G447" s="160">
        <v>163</v>
      </c>
      <c r="H447" s="160"/>
      <c r="I447" s="160"/>
      <c r="J447" s="160"/>
      <c r="K447" s="160"/>
      <c r="L447" s="160"/>
      <c r="M447" s="160"/>
      <c r="N447" s="160"/>
      <c r="O447" s="160"/>
      <c r="P447" s="332"/>
      <c r="Q447" s="332"/>
      <c r="R447" s="332"/>
      <c r="S447" s="411"/>
      <c r="T447" s="411">
        <v>2015</v>
      </c>
      <c r="U447" s="332"/>
      <c r="V447" s="332"/>
      <c r="W447" s="332"/>
      <c r="X447" s="332"/>
      <c r="Y447" s="332"/>
      <c r="Z447" s="159"/>
      <c r="AA447" s="160"/>
      <c r="AB447" s="160"/>
      <c r="AC447" s="160"/>
      <c r="AD447" s="160"/>
      <c r="AE447" s="160"/>
      <c r="AF447" s="160"/>
      <c r="AG447" s="160"/>
      <c r="AH447" s="160"/>
      <c r="AI447" s="160"/>
      <c r="AJ447" s="160"/>
      <c r="AK447" s="160"/>
      <c r="AL447" s="160"/>
      <c r="AM447" s="160"/>
      <c r="AN447" s="160"/>
      <c r="AO447" s="160"/>
      <c r="AP447" s="160"/>
      <c r="AQ447" s="160"/>
      <c r="AR447" s="160"/>
      <c r="AS447" s="412"/>
    </row>
    <row r="448" spans="1:45" s="37" customFormat="1" ht="25.7" hidden="1" customHeight="1">
      <c r="A448" s="400"/>
      <c r="B448" s="410"/>
      <c r="C448" s="160" t="s">
        <v>3463</v>
      </c>
      <c r="D448" s="160" t="s">
        <v>14913</v>
      </c>
      <c r="E448" s="160" t="s">
        <v>14914</v>
      </c>
      <c r="F448" s="160" t="s">
        <v>3463</v>
      </c>
      <c r="G448" s="160">
        <v>1270</v>
      </c>
      <c r="H448" s="160"/>
      <c r="I448" s="160"/>
      <c r="J448" s="160"/>
      <c r="K448" s="160"/>
      <c r="L448" s="160"/>
      <c r="M448" s="160"/>
      <c r="N448" s="160"/>
      <c r="O448" s="160"/>
      <c r="P448" s="332"/>
      <c r="Q448" s="332"/>
      <c r="R448" s="332"/>
      <c r="S448" s="411"/>
      <c r="T448" s="411">
        <v>2018</v>
      </c>
      <c r="U448" s="332"/>
      <c r="V448" s="332"/>
      <c r="W448" s="332"/>
      <c r="X448" s="332"/>
      <c r="Y448" s="332"/>
      <c r="Z448" s="159"/>
      <c r="AA448" s="160"/>
      <c r="AB448" s="160"/>
      <c r="AC448" s="160"/>
      <c r="AD448" s="160"/>
      <c r="AE448" s="160"/>
      <c r="AF448" s="160"/>
      <c r="AG448" s="160"/>
      <c r="AH448" s="160"/>
      <c r="AI448" s="160"/>
      <c r="AJ448" s="160"/>
      <c r="AK448" s="160"/>
      <c r="AL448" s="160"/>
      <c r="AM448" s="160"/>
      <c r="AN448" s="160"/>
      <c r="AO448" s="160"/>
      <c r="AP448" s="160"/>
      <c r="AQ448" s="160"/>
      <c r="AR448" s="160"/>
      <c r="AS448" s="167"/>
    </row>
    <row r="449" spans="1:45" s="37" customFormat="1" ht="25.7" hidden="1" customHeight="1">
      <c r="A449" s="400"/>
      <c r="B449" s="410"/>
      <c r="C449" s="160" t="s">
        <v>3463</v>
      </c>
      <c r="D449" s="160" t="s">
        <v>14860</v>
      </c>
      <c r="E449" s="160" t="s">
        <v>14915</v>
      </c>
      <c r="F449" s="160" t="s">
        <v>3463</v>
      </c>
      <c r="G449" s="160">
        <v>1669</v>
      </c>
      <c r="H449" s="160"/>
      <c r="I449" s="160"/>
      <c r="J449" s="160"/>
      <c r="K449" s="160"/>
      <c r="L449" s="160"/>
      <c r="M449" s="160"/>
      <c r="N449" s="160"/>
      <c r="O449" s="160"/>
      <c r="P449" s="332"/>
      <c r="Q449" s="332"/>
      <c r="R449" s="332"/>
      <c r="S449" s="411"/>
      <c r="T449" s="411">
        <v>2016</v>
      </c>
      <c r="U449" s="332"/>
      <c r="V449" s="332"/>
      <c r="W449" s="332"/>
      <c r="X449" s="332"/>
      <c r="Y449" s="332"/>
      <c r="Z449" s="159"/>
      <c r="AA449" s="160"/>
      <c r="AB449" s="160"/>
      <c r="AC449" s="160"/>
      <c r="AD449" s="160"/>
      <c r="AE449" s="160"/>
      <c r="AF449" s="160"/>
      <c r="AG449" s="160"/>
      <c r="AH449" s="160"/>
      <c r="AI449" s="160"/>
      <c r="AJ449" s="160"/>
      <c r="AK449" s="160"/>
      <c r="AL449" s="160"/>
      <c r="AM449" s="160"/>
      <c r="AN449" s="160"/>
      <c r="AO449" s="160"/>
      <c r="AP449" s="160"/>
      <c r="AQ449" s="160"/>
      <c r="AR449" s="160"/>
      <c r="AS449" s="167"/>
    </row>
    <row r="450" spans="1:45" s="37" customFormat="1" ht="25.7" hidden="1" customHeight="1">
      <c r="A450" s="400"/>
      <c r="B450" s="410"/>
      <c r="C450" s="160" t="s">
        <v>3463</v>
      </c>
      <c r="D450" s="160" t="s">
        <v>14916</v>
      </c>
      <c r="E450" s="160" t="s">
        <v>14917</v>
      </c>
      <c r="F450" s="160" t="s">
        <v>3463</v>
      </c>
      <c r="G450" s="160">
        <v>10319</v>
      </c>
      <c r="H450" s="160"/>
      <c r="I450" s="160"/>
      <c r="J450" s="160"/>
      <c r="K450" s="160"/>
      <c r="L450" s="160"/>
      <c r="M450" s="160"/>
      <c r="N450" s="160"/>
      <c r="O450" s="160"/>
      <c r="P450" s="332"/>
      <c r="Q450" s="332"/>
      <c r="R450" s="332"/>
      <c r="S450" s="411"/>
      <c r="T450" s="411">
        <v>2017</v>
      </c>
      <c r="U450" s="332"/>
      <c r="V450" s="332"/>
      <c r="W450" s="332"/>
      <c r="X450" s="332"/>
      <c r="Y450" s="332"/>
      <c r="Z450" s="159"/>
      <c r="AA450" s="160"/>
      <c r="AB450" s="160"/>
      <c r="AC450" s="160"/>
      <c r="AD450" s="160"/>
      <c r="AE450" s="160"/>
      <c r="AF450" s="160"/>
      <c r="AG450" s="160"/>
      <c r="AH450" s="160"/>
      <c r="AI450" s="160"/>
      <c r="AJ450" s="160"/>
      <c r="AK450" s="160"/>
      <c r="AL450" s="160"/>
      <c r="AM450" s="160"/>
      <c r="AN450" s="160"/>
      <c r="AO450" s="160"/>
      <c r="AP450" s="160"/>
      <c r="AQ450" s="160"/>
      <c r="AR450" s="160"/>
      <c r="AS450" s="167"/>
    </row>
    <row r="451" spans="1:45" s="37" customFormat="1" ht="25.7" hidden="1" customHeight="1">
      <c r="A451" s="400"/>
      <c r="B451" s="410"/>
      <c r="C451" s="160" t="s">
        <v>3463</v>
      </c>
      <c r="D451" s="160" t="s">
        <v>14918</v>
      </c>
      <c r="E451" s="160" t="s">
        <v>14919</v>
      </c>
      <c r="F451" s="160" t="s">
        <v>3463</v>
      </c>
      <c r="G451" s="160">
        <v>4000</v>
      </c>
      <c r="H451" s="160"/>
      <c r="I451" s="160"/>
      <c r="J451" s="160"/>
      <c r="K451" s="160"/>
      <c r="L451" s="160"/>
      <c r="M451" s="160"/>
      <c r="N451" s="160"/>
      <c r="O451" s="160"/>
      <c r="P451" s="332"/>
      <c r="Q451" s="332"/>
      <c r="R451" s="332"/>
      <c r="S451" s="411"/>
      <c r="T451" s="411">
        <v>2018</v>
      </c>
      <c r="U451" s="332"/>
      <c r="V451" s="332"/>
      <c r="W451" s="332"/>
      <c r="X451" s="332"/>
      <c r="Y451" s="332"/>
      <c r="Z451" s="159"/>
      <c r="AA451" s="160"/>
      <c r="AB451" s="160"/>
      <c r="AC451" s="160"/>
      <c r="AD451" s="160"/>
      <c r="AE451" s="160"/>
      <c r="AF451" s="160"/>
      <c r="AG451" s="160"/>
      <c r="AH451" s="160"/>
      <c r="AI451" s="160"/>
      <c r="AJ451" s="160"/>
      <c r="AK451" s="160"/>
      <c r="AL451" s="160"/>
      <c r="AM451" s="160"/>
      <c r="AN451" s="160"/>
      <c r="AO451" s="160"/>
      <c r="AP451" s="160"/>
      <c r="AQ451" s="160"/>
      <c r="AR451" s="160"/>
      <c r="AS451" s="167"/>
    </row>
    <row r="452" spans="1:45" s="37" customFormat="1" ht="25.7" hidden="1" customHeight="1">
      <c r="A452" s="400"/>
      <c r="B452" s="410"/>
      <c r="C452" s="160" t="s">
        <v>3463</v>
      </c>
      <c r="D452" s="160" t="s">
        <v>14920</v>
      </c>
      <c r="E452" s="160" t="s">
        <v>14921</v>
      </c>
      <c r="F452" s="160" t="s">
        <v>3463</v>
      </c>
      <c r="G452" s="160">
        <v>1125</v>
      </c>
      <c r="H452" s="160"/>
      <c r="I452" s="160"/>
      <c r="J452" s="160"/>
      <c r="K452" s="160"/>
      <c r="L452" s="160"/>
      <c r="M452" s="160"/>
      <c r="N452" s="160"/>
      <c r="O452" s="160"/>
      <c r="P452" s="332"/>
      <c r="Q452" s="332"/>
      <c r="R452" s="332"/>
      <c r="S452" s="411"/>
      <c r="T452" s="411">
        <v>2010</v>
      </c>
      <c r="U452" s="332"/>
      <c r="V452" s="332"/>
      <c r="W452" s="332"/>
      <c r="X452" s="332"/>
      <c r="Y452" s="332"/>
      <c r="Z452" s="159"/>
      <c r="AA452" s="160"/>
      <c r="AB452" s="160"/>
      <c r="AC452" s="160"/>
      <c r="AD452" s="160"/>
      <c r="AE452" s="160"/>
      <c r="AF452" s="160"/>
      <c r="AG452" s="160"/>
      <c r="AH452" s="160"/>
      <c r="AI452" s="160"/>
      <c r="AJ452" s="160"/>
      <c r="AK452" s="160"/>
      <c r="AL452" s="160"/>
      <c r="AM452" s="160"/>
      <c r="AN452" s="160"/>
      <c r="AO452" s="160"/>
      <c r="AP452" s="160"/>
      <c r="AQ452" s="160"/>
      <c r="AR452" s="160"/>
      <c r="AS452" s="167"/>
    </row>
    <row r="453" spans="1:45" s="37" customFormat="1" ht="25.7" hidden="1" customHeight="1">
      <c r="A453" s="400"/>
      <c r="B453" s="410"/>
      <c r="C453" s="160" t="s">
        <v>3463</v>
      </c>
      <c r="D453" s="160" t="s">
        <v>14903</v>
      </c>
      <c r="E453" s="160" t="s">
        <v>14922</v>
      </c>
      <c r="F453" s="160" t="s">
        <v>3463</v>
      </c>
      <c r="G453" s="160">
        <v>16165</v>
      </c>
      <c r="H453" s="160"/>
      <c r="I453" s="160"/>
      <c r="J453" s="160"/>
      <c r="K453" s="160"/>
      <c r="L453" s="160"/>
      <c r="M453" s="160"/>
      <c r="N453" s="160"/>
      <c r="O453" s="160"/>
      <c r="P453" s="332"/>
      <c r="Q453" s="332"/>
      <c r="R453" s="332"/>
      <c r="S453" s="411"/>
      <c r="T453" s="411">
        <v>2001</v>
      </c>
      <c r="U453" s="332"/>
      <c r="V453" s="332"/>
      <c r="W453" s="332"/>
      <c r="X453" s="332"/>
      <c r="Y453" s="332"/>
      <c r="Z453" s="159"/>
      <c r="AA453" s="160"/>
      <c r="AB453" s="160"/>
      <c r="AC453" s="160"/>
      <c r="AD453" s="160"/>
      <c r="AE453" s="160"/>
      <c r="AF453" s="160"/>
      <c r="AG453" s="160"/>
      <c r="AH453" s="160"/>
      <c r="AI453" s="160"/>
      <c r="AJ453" s="160"/>
      <c r="AK453" s="160"/>
      <c r="AL453" s="160"/>
      <c r="AM453" s="160"/>
      <c r="AN453" s="160"/>
      <c r="AO453" s="160"/>
      <c r="AP453" s="160"/>
      <c r="AQ453" s="160"/>
      <c r="AR453" s="160"/>
      <c r="AS453" s="167"/>
    </row>
    <row r="454" spans="1:45" s="37" customFormat="1" ht="25.7" hidden="1" customHeight="1">
      <c r="A454" s="400"/>
      <c r="B454" s="410"/>
      <c r="C454" s="160" t="s">
        <v>3463</v>
      </c>
      <c r="D454" s="160" t="s">
        <v>14866</v>
      </c>
      <c r="E454" s="160" t="s">
        <v>14923</v>
      </c>
      <c r="F454" s="160" t="s">
        <v>3463</v>
      </c>
      <c r="G454" s="160">
        <v>725</v>
      </c>
      <c r="H454" s="160"/>
      <c r="I454" s="160"/>
      <c r="J454" s="160"/>
      <c r="K454" s="160"/>
      <c r="L454" s="160"/>
      <c r="M454" s="160"/>
      <c r="N454" s="160"/>
      <c r="O454" s="160"/>
      <c r="P454" s="332"/>
      <c r="Q454" s="332"/>
      <c r="R454" s="332"/>
      <c r="S454" s="411"/>
      <c r="T454" s="411">
        <v>2000</v>
      </c>
      <c r="U454" s="332"/>
      <c r="V454" s="332"/>
      <c r="W454" s="332"/>
      <c r="X454" s="332"/>
      <c r="Y454" s="332"/>
      <c r="Z454" s="159"/>
      <c r="AA454" s="160"/>
      <c r="AB454" s="160"/>
      <c r="AC454" s="160"/>
      <c r="AD454" s="160"/>
      <c r="AE454" s="160"/>
      <c r="AF454" s="160"/>
      <c r="AG454" s="160"/>
      <c r="AH454" s="160"/>
      <c r="AI454" s="160"/>
      <c r="AJ454" s="160"/>
      <c r="AK454" s="160"/>
      <c r="AL454" s="160"/>
      <c r="AM454" s="160"/>
      <c r="AN454" s="160"/>
      <c r="AO454" s="160"/>
      <c r="AP454" s="160"/>
      <c r="AQ454" s="160"/>
      <c r="AR454" s="160"/>
      <c r="AS454" s="167"/>
    </row>
    <row r="455" spans="1:45" s="37" customFormat="1" ht="25.7" hidden="1" customHeight="1">
      <c r="A455" s="400"/>
      <c r="B455" s="410"/>
      <c r="C455" s="160" t="s">
        <v>3463</v>
      </c>
      <c r="D455" s="160" t="s">
        <v>14868</v>
      </c>
      <c r="E455" s="160" t="s">
        <v>14924</v>
      </c>
      <c r="F455" s="160" t="s">
        <v>3463</v>
      </c>
      <c r="G455" s="160">
        <v>2986</v>
      </c>
      <c r="H455" s="160"/>
      <c r="I455" s="160"/>
      <c r="J455" s="160"/>
      <c r="K455" s="160"/>
      <c r="L455" s="160"/>
      <c r="M455" s="160"/>
      <c r="N455" s="160"/>
      <c r="O455" s="160"/>
      <c r="P455" s="332"/>
      <c r="Q455" s="332"/>
      <c r="R455" s="332"/>
      <c r="S455" s="411"/>
      <c r="T455" s="411">
        <v>2006</v>
      </c>
      <c r="U455" s="332"/>
      <c r="V455" s="332"/>
      <c r="W455" s="332"/>
      <c r="X455" s="332"/>
      <c r="Y455" s="332"/>
      <c r="Z455" s="159"/>
      <c r="AA455" s="160"/>
      <c r="AB455" s="160"/>
      <c r="AC455" s="160"/>
      <c r="AD455" s="160"/>
      <c r="AE455" s="160"/>
      <c r="AF455" s="160"/>
      <c r="AG455" s="160"/>
      <c r="AH455" s="160"/>
      <c r="AI455" s="160"/>
      <c r="AJ455" s="160"/>
      <c r="AK455" s="160"/>
      <c r="AL455" s="160"/>
      <c r="AM455" s="160"/>
      <c r="AN455" s="160"/>
      <c r="AO455" s="160"/>
      <c r="AP455" s="160"/>
      <c r="AQ455" s="160"/>
      <c r="AR455" s="160"/>
      <c r="AS455" s="167"/>
    </row>
    <row r="456" spans="1:45" s="37" customFormat="1" ht="25.7" hidden="1" customHeight="1">
      <c r="A456" s="400"/>
      <c r="B456" s="410"/>
      <c r="C456" s="160" t="s">
        <v>3463</v>
      </c>
      <c r="D456" s="160" t="s">
        <v>14907</v>
      </c>
      <c r="E456" s="160" t="s">
        <v>14925</v>
      </c>
      <c r="F456" s="160" t="s">
        <v>3463</v>
      </c>
      <c r="G456" s="160">
        <v>1500</v>
      </c>
      <c r="H456" s="160"/>
      <c r="I456" s="160"/>
      <c r="J456" s="160"/>
      <c r="K456" s="160"/>
      <c r="L456" s="160"/>
      <c r="M456" s="160"/>
      <c r="N456" s="160"/>
      <c r="O456" s="160"/>
      <c r="P456" s="332"/>
      <c r="Q456" s="332"/>
      <c r="R456" s="332"/>
      <c r="S456" s="411"/>
      <c r="T456" s="411">
        <v>2009</v>
      </c>
      <c r="U456" s="332"/>
      <c r="V456" s="332"/>
      <c r="W456" s="332"/>
      <c r="X456" s="332"/>
      <c r="Y456" s="332"/>
      <c r="Z456" s="159"/>
      <c r="AA456" s="160"/>
      <c r="AB456" s="160"/>
      <c r="AC456" s="160"/>
      <c r="AD456" s="160"/>
      <c r="AE456" s="160"/>
      <c r="AF456" s="160"/>
      <c r="AG456" s="160"/>
      <c r="AH456" s="160"/>
      <c r="AI456" s="160"/>
      <c r="AJ456" s="160"/>
      <c r="AK456" s="160"/>
      <c r="AL456" s="160"/>
      <c r="AM456" s="160"/>
      <c r="AN456" s="160"/>
      <c r="AO456" s="160"/>
      <c r="AP456" s="160"/>
      <c r="AQ456" s="160"/>
      <c r="AR456" s="160"/>
      <c r="AS456" s="167"/>
    </row>
    <row r="457" spans="1:45" s="37" customFormat="1" ht="25.7" hidden="1" customHeight="1">
      <c r="A457" s="400"/>
      <c r="B457" s="410"/>
      <c r="C457" s="160" t="s">
        <v>3463</v>
      </c>
      <c r="D457" s="160" t="s">
        <v>14874</v>
      </c>
      <c r="E457" s="160" t="s">
        <v>14926</v>
      </c>
      <c r="F457" s="160" t="s">
        <v>299</v>
      </c>
      <c r="G457" s="160">
        <v>411</v>
      </c>
      <c r="H457" s="160"/>
      <c r="I457" s="160"/>
      <c r="J457" s="160"/>
      <c r="K457" s="160"/>
      <c r="L457" s="160"/>
      <c r="M457" s="160"/>
      <c r="N457" s="160"/>
      <c r="O457" s="160"/>
      <c r="P457" s="332"/>
      <c r="Q457" s="332"/>
      <c r="R457" s="332"/>
      <c r="S457" s="411"/>
      <c r="T457" s="411">
        <v>2004</v>
      </c>
      <c r="U457" s="332"/>
      <c r="V457" s="332"/>
      <c r="W457" s="332"/>
      <c r="X457" s="332"/>
      <c r="Y457" s="332"/>
      <c r="Z457" s="159"/>
      <c r="AA457" s="160"/>
      <c r="AB457" s="160"/>
      <c r="AC457" s="160"/>
      <c r="AD457" s="160"/>
      <c r="AE457" s="160"/>
      <c r="AF457" s="160"/>
      <c r="AG457" s="160"/>
      <c r="AH457" s="160"/>
      <c r="AI457" s="160"/>
      <c r="AJ457" s="160"/>
      <c r="AK457" s="160"/>
      <c r="AL457" s="160"/>
      <c r="AM457" s="160"/>
      <c r="AN457" s="160"/>
      <c r="AO457" s="160"/>
      <c r="AP457" s="160"/>
      <c r="AQ457" s="160"/>
      <c r="AR457" s="160"/>
      <c r="AS457" s="167"/>
    </row>
    <row r="458" spans="1:45" s="37" customFormat="1" ht="25.7" hidden="1" customHeight="1">
      <c r="A458" s="400"/>
      <c r="B458" s="410"/>
      <c r="C458" s="160" t="s">
        <v>3463</v>
      </c>
      <c r="D458" s="160" t="s">
        <v>14911</v>
      </c>
      <c r="E458" s="160" t="s">
        <v>14927</v>
      </c>
      <c r="F458" s="160" t="s">
        <v>299</v>
      </c>
      <c r="G458" s="160">
        <v>1050</v>
      </c>
      <c r="H458" s="160"/>
      <c r="I458" s="160"/>
      <c r="J458" s="160"/>
      <c r="K458" s="160"/>
      <c r="L458" s="160"/>
      <c r="M458" s="160"/>
      <c r="N458" s="160"/>
      <c r="O458" s="160"/>
      <c r="P458" s="332"/>
      <c r="Q458" s="332"/>
      <c r="R458" s="332"/>
      <c r="S458" s="411"/>
      <c r="T458" s="411">
        <v>2015</v>
      </c>
      <c r="U458" s="332"/>
      <c r="V458" s="332"/>
      <c r="W458" s="332"/>
      <c r="X458" s="332"/>
      <c r="Y458" s="332"/>
      <c r="Z458" s="159"/>
      <c r="AA458" s="160"/>
      <c r="AB458" s="160"/>
      <c r="AC458" s="160"/>
      <c r="AD458" s="160"/>
      <c r="AE458" s="160"/>
      <c r="AF458" s="160"/>
      <c r="AG458" s="160"/>
      <c r="AH458" s="160"/>
      <c r="AI458" s="160"/>
      <c r="AJ458" s="160"/>
      <c r="AK458" s="160"/>
      <c r="AL458" s="160"/>
      <c r="AM458" s="160"/>
      <c r="AN458" s="160"/>
      <c r="AO458" s="160"/>
      <c r="AP458" s="160"/>
      <c r="AQ458" s="160"/>
      <c r="AR458" s="160"/>
      <c r="AS458" s="167"/>
    </row>
    <row r="459" spans="1:45" s="37" customFormat="1" ht="48" hidden="1" customHeight="1">
      <c r="A459" s="400"/>
      <c r="B459" s="410"/>
      <c r="C459" s="160" t="s">
        <v>3463</v>
      </c>
      <c r="D459" s="160" t="s">
        <v>14337</v>
      </c>
      <c r="E459" s="160" t="s">
        <v>14928</v>
      </c>
      <c r="F459" s="160" t="s">
        <v>14929</v>
      </c>
      <c r="G459" s="160"/>
      <c r="H459" s="160"/>
      <c r="I459" s="160"/>
      <c r="J459" s="160"/>
      <c r="K459" s="160"/>
      <c r="L459" s="160"/>
      <c r="M459" s="160"/>
      <c r="N459" s="160"/>
      <c r="O459" s="160"/>
      <c r="P459" s="332"/>
      <c r="Q459" s="332"/>
      <c r="R459" s="332"/>
      <c r="S459" s="411"/>
      <c r="T459" s="411">
        <v>2019</v>
      </c>
      <c r="U459" s="332"/>
      <c r="V459" s="332"/>
      <c r="W459" s="332"/>
      <c r="X459" s="332"/>
      <c r="Y459" s="332"/>
      <c r="Z459" s="159"/>
      <c r="AA459" s="160"/>
      <c r="AB459" s="160"/>
      <c r="AC459" s="160"/>
      <c r="AD459" s="160"/>
      <c r="AE459" s="160"/>
      <c r="AF459" s="160"/>
      <c r="AG459" s="160"/>
      <c r="AH459" s="160"/>
      <c r="AI459" s="160"/>
      <c r="AJ459" s="160"/>
      <c r="AK459" s="160"/>
      <c r="AL459" s="160"/>
      <c r="AM459" s="160"/>
      <c r="AN459" s="160"/>
      <c r="AO459" s="160"/>
      <c r="AP459" s="160"/>
      <c r="AQ459" s="160"/>
      <c r="AR459" s="160"/>
      <c r="AS459" s="167"/>
    </row>
    <row r="460" spans="1:45" s="37" customFormat="1" ht="25.7" hidden="1" customHeight="1">
      <c r="A460" s="400"/>
      <c r="B460" s="410"/>
      <c r="C460" s="160" t="s">
        <v>3443</v>
      </c>
      <c r="D460" s="160" t="s">
        <v>14930</v>
      </c>
      <c r="E460" s="160" t="s">
        <v>14931</v>
      </c>
      <c r="F460" s="160" t="s">
        <v>3443</v>
      </c>
      <c r="G460" s="160">
        <v>27636</v>
      </c>
      <c r="H460" s="160"/>
      <c r="I460" s="160"/>
      <c r="J460" s="160"/>
      <c r="K460" s="160"/>
      <c r="L460" s="160"/>
      <c r="M460" s="160"/>
      <c r="N460" s="160">
        <v>680</v>
      </c>
      <c r="O460" s="160"/>
      <c r="P460" s="332"/>
      <c r="Q460" s="332"/>
      <c r="R460" s="332"/>
      <c r="S460" s="411"/>
      <c r="T460" s="411">
        <v>2012</v>
      </c>
      <c r="U460" s="332"/>
      <c r="V460" s="332"/>
      <c r="W460" s="332"/>
      <c r="X460" s="332"/>
      <c r="Y460" s="332"/>
      <c r="Z460" s="159"/>
      <c r="AA460" s="160"/>
      <c r="AB460" s="160"/>
      <c r="AC460" s="160"/>
      <c r="AD460" s="160"/>
      <c r="AE460" s="160"/>
      <c r="AF460" s="160"/>
      <c r="AG460" s="160"/>
      <c r="AH460" s="160"/>
      <c r="AI460" s="160"/>
      <c r="AJ460" s="160"/>
      <c r="AK460" s="160"/>
      <c r="AL460" s="160"/>
      <c r="AM460" s="160"/>
      <c r="AN460" s="160"/>
      <c r="AO460" s="160"/>
      <c r="AP460" s="160"/>
      <c r="AQ460" s="160"/>
      <c r="AR460" s="160"/>
      <c r="AS460" s="167" t="s">
        <v>1552</v>
      </c>
    </row>
    <row r="461" spans="1:45" s="37" customFormat="1" ht="25.7" hidden="1" customHeight="1">
      <c r="A461" s="400"/>
      <c r="B461" s="410"/>
      <c r="C461" s="160" t="s">
        <v>3443</v>
      </c>
      <c r="D461" s="160" t="s">
        <v>14932</v>
      </c>
      <c r="E461" s="160" t="s">
        <v>14933</v>
      </c>
      <c r="F461" s="160" t="s">
        <v>3443</v>
      </c>
      <c r="G461" s="160">
        <v>32814</v>
      </c>
      <c r="H461" s="160"/>
      <c r="I461" s="160"/>
      <c r="J461" s="160"/>
      <c r="K461" s="160"/>
      <c r="L461" s="160"/>
      <c r="M461" s="160"/>
      <c r="N461" s="160">
        <v>650</v>
      </c>
      <c r="O461" s="160"/>
      <c r="P461" s="332"/>
      <c r="Q461" s="332"/>
      <c r="R461" s="332"/>
      <c r="S461" s="411"/>
      <c r="T461" s="411">
        <v>2010</v>
      </c>
      <c r="U461" s="332">
        <v>2014</v>
      </c>
      <c r="V461" s="332">
        <v>400</v>
      </c>
      <c r="W461" s="332" t="s">
        <v>4803</v>
      </c>
      <c r="X461" s="332"/>
      <c r="Y461" s="332"/>
      <c r="Z461" s="159"/>
      <c r="AA461" s="160"/>
      <c r="AB461" s="160">
        <v>400</v>
      </c>
      <c r="AC461" s="160" t="s">
        <v>4803</v>
      </c>
      <c r="AD461" s="160"/>
      <c r="AE461" s="160"/>
      <c r="AF461" s="160"/>
      <c r="AG461" s="160"/>
      <c r="AH461" s="160"/>
      <c r="AI461" s="160"/>
      <c r="AJ461" s="160"/>
      <c r="AK461" s="160"/>
      <c r="AL461" s="160"/>
      <c r="AM461" s="160"/>
      <c r="AN461" s="160"/>
      <c r="AO461" s="160"/>
      <c r="AP461" s="160"/>
      <c r="AQ461" s="160"/>
      <c r="AR461" s="160"/>
      <c r="AS461" s="167" t="s">
        <v>1552</v>
      </c>
    </row>
    <row r="462" spans="1:45" s="37" customFormat="1" ht="25.7" hidden="1" customHeight="1">
      <c r="A462" s="400"/>
      <c r="B462" s="410"/>
      <c r="C462" s="160" t="s">
        <v>3443</v>
      </c>
      <c r="D462" s="160" t="s">
        <v>14934</v>
      </c>
      <c r="E462" s="160" t="s">
        <v>14935</v>
      </c>
      <c r="F462" s="160" t="s">
        <v>3443</v>
      </c>
      <c r="G462" s="160">
        <v>39270</v>
      </c>
      <c r="H462" s="160"/>
      <c r="I462" s="160"/>
      <c r="J462" s="160"/>
      <c r="K462" s="160"/>
      <c r="L462" s="160"/>
      <c r="M462" s="160"/>
      <c r="N462" s="160">
        <v>350</v>
      </c>
      <c r="O462" s="160"/>
      <c r="P462" s="332"/>
      <c r="Q462" s="332"/>
      <c r="R462" s="332"/>
      <c r="S462" s="411"/>
      <c r="T462" s="411">
        <v>2013</v>
      </c>
      <c r="U462" s="332"/>
      <c r="V462" s="332"/>
      <c r="W462" s="332"/>
      <c r="X462" s="332"/>
      <c r="Y462" s="332"/>
      <c r="Z462" s="159"/>
      <c r="AA462" s="160"/>
      <c r="AB462" s="160"/>
      <c r="AC462" s="160"/>
      <c r="AD462" s="160"/>
      <c r="AE462" s="160"/>
      <c r="AF462" s="160"/>
      <c r="AG462" s="160"/>
      <c r="AH462" s="160"/>
      <c r="AI462" s="160"/>
      <c r="AJ462" s="160"/>
      <c r="AK462" s="160"/>
      <c r="AL462" s="160"/>
      <c r="AM462" s="160"/>
      <c r="AN462" s="160"/>
      <c r="AO462" s="160"/>
      <c r="AP462" s="160"/>
      <c r="AQ462" s="160"/>
      <c r="AR462" s="160"/>
      <c r="AS462" s="167" t="s">
        <v>1552</v>
      </c>
    </row>
    <row r="463" spans="1:45" s="37" customFormat="1" ht="25.7" hidden="1" customHeight="1">
      <c r="A463" s="400"/>
      <c r="B463" s="410"/>
      <c r="C463" s="160" t="s">
        <v>3443</v>
      </c>
      <c r="D463" s="160" t="s">
        <v>14936</v>
      </c>
      <c r="E463" s="160" t="s">
        <v>14937</v>
      </c>
      <c r="F463" s="160" t="s">
        <v>3443</v>
      </c>
      <c r="G463" s="160">
        <v>28719</v>
      </c>
      <c r="H463" s="160"/>
      <c r="I463" s="160"/>
      <c r="J463" s="160"/>
      <c r="K463" s="160"/>
      <c r="L463" s="160"/>
      <c r="M463" s="160"/>
      <c r="N463" s="160">
        <v>640</v>
      </c>
      <c r="O463" s="160"/>
      <c r="P463" s="332"/>
      <c r="Q463" s="332"/>
      <c r="R463" s="332"/>
      <c r="S463" s="411"/>
      <c r="T463" s="411">
        <v>2012</v>
      </c>
      <c r="U463" s="332"/>
      <c r="V463" s="332"/>
      <c r="W463" s="332"/>
      <c r="X463" s="332"/>
      <c r="Y463" s="332"/>
      <c r="Z463" s="159"/>
      <c r="AA463" s="160"/>
      <c r="AB463" s="160"/>
      <c r="AC463" s="160"/>
      <c r="AD463" s="160"/>
      <c r="AE463" s="160"/>
      <c r="AF463" s="160"/>
      <c r="AG463" s="160"/>
      <c r="AH463" s="160"/>
      <c r="AI463" s="160"/>
      <c r="AJ463" s="160"/>
      <c r="AK463" s="160"/>
      <c r="AL463" s="160"/>
      <c r="AM463" s="160"/>
      <c r="AN463" s="160"/>
      <c r="AO463" s="160"/>
      <c r="AP463" s="160"/>
      <c r="AQ463" s="160"/>
      <c r="AR463" s="160"/>
      <c r="AS463" s="167" t="s">
        <v>1552</v>
      </c>
    </row>
    <row r="464" spans="1:45" s="37" customFormat="1" ht="25.7" hidden="1" customHeight="1">
      <c r="A464" s="400"/>
      <c r="B464" s="410"/>
      <c r="C464" s="160" t="s">
        <v>3443</v>
      </c>
      <c r="D464" s="160" t="s">
        <v>14938</v>
      </c>
      <c r="E464" s="160" t="s">
        <v>14939</v>
      </c>
      <c r="F464" s="160" t="s">
        <v>3443</v>
      </c>
      <c r="G464" s="160">
        <v>29600</v>
      </c>
      <c r="H464" s="160"/>
      <c r="I464" s="160"/>
      <c r="J464" s="160"/>
      <c r="K464" s="160"/>
      <c r="L464" s="160"/>
      <c r="M464" s="160"/>
      <c r="N464" s="160">
        <v>980</v>
      </c>
      <c r="O464" s="160"/>
      <c r="P464" s="332"/>
      <c r="Q464" s="332"/>
      <c r="R464" s="332"/>
      <c r="S464" s="411"/>
      <c r="T464" s="411">
        <v>2009</v>
      </c>
      <c r="U464" s="332"/>
      <c r="V464" s="332"/>
      <c r="W464" s="332"/>
      <c r="X464" s="332"/>
      <c r="Y464" s="332"/>
      <c r="Z464" s="159"/>
      <c r="AA464" s="160"/>
      <c r="AB464" s="160"/>
      <c r="AC464" s="160"/>
      <c r="AD464" s="160"/>
      <c r="AE464" s="160"/>
      <c r="AF464" s="160"/>
      <c r="AG464" s="160"/>
      <c r="AH464" s="160"/>
      <c r="AI464" s="160"/>
      <c r="AJ464" s="160"/>
      <c r="AK464" s="160"/>
      <c r="AL464" s="160"/>
      <c r="AM464" s="160"/>
      <c r="AN464" s="160"/>
      <c r="AO464" s="160"/>
      <c r="AP464" s="160"/>
      <c r="AQ464" s="160"/>
      <c r="AR464" s="160"/>
      <c r="AS464" s="167" t="s">
        <v>1552</v>
      </c>
    </row>
    <row r="465" spans="1:45" s="37" customFormat="1" ht="25.7" hidden="1" customHeight="1">
      <c r="A465" s="400"/>
      <c r="B465" s="410"/>
      <c r="C465" s="160" t="s">
        <v>3443</v>
      </c>
      <c r="D465" s="160" t="s">
        <v>14940</v>
      </c>
      <c r="E465" s="160" t="s">
        <v>14941</v>
      </c>
      <c r="F465" s="160" t="s">
        <v>3443</v>
      </c>
      <c r="G465" s="160">
        <v>29720</v>
      </c>
      <c r="H465" s="160"/>
      <c r="I465" s="160"/>
      <c r="J465" s="160"/>
      <c r="K465" s="160"/>
      <c r="L465" s="160"/>
      <c r="M465" s="160"/>
      <c r="N465" s="160">
        <v>900</v>
      </c>
      <c r="O465" s="160"/>
      <c r="P465" s="332"/>
      <c r="Q465" s="332"/>
      <c r="R465" s="332"/>
      <c r="S465" s="411"/>
      <c r="T465" s="411">
        <v>2004</v>
      </c>
      <c r="U465" s="332"/>
      <c r="V465" s="332"/>
      <c r="W465" s="332"/>
      <c r="X465" s="332"/>
      <c r="Y465" s="332"/>
      <c r="Z465" s="159"/>
      <c r="AA465" s="160"/>
      <c r="AB465" s="160"/>
      <c r="AC465" s="160"/>
      <c r="AD465" s="160"/>
      <c r="AE465" s="160"/>
      <c r="AF465" s="160"/>
      <c r="AG465" s="160"/>
      <c r="AH465" s="160"/>
      <c r="AI465" s="160"/>
      <c r="AJ465" s="160"/>
      <c r="AK465" s="160"/>
      <c r="AL465" s="160"/>
      <c r="AM465" s="160"/>
      <c r="AN465" s="160"/>
      <c r="AO465" s="160"/>
      <c r="AP465" s="160"/>
      <c r="AQ465" s="160"/>
      <c r="AR465" s="160"/>
      <c r="AS465" s="167" t="s">
        <v>719</v>
      </c>
    </row>
    <row r="466" spans="1:45" s="37" customFormat="1" ht="25.7" hidden="1" customHeight="1">
      <c r="A466" s="400"/>
      <c r="B466" s="410"/>
      <c r="C466" s="160" t="s">
        <v>3443</v>
      </c>
      <c r="D466" s="160" t="s">
        <v>14942</v>
      </c>
      <c r="E466" s="160" t="s">
        <v>14943</v>
      </c>
      <c r="F466" s="160" t="s">
        <v>3443</v>
      </c>
      <c r="G466" s="160">
        <v>1000</v>
      </c>
      <c r="H466" s="160"/>
      <c r="I466" s="160"/>
      <c r="J466" s="160"/>
      <c r="K466" s="160"/>
      <c r="L466" s="160"/>
      <c r="M466" s="160"/>
      <c r="N466" s="160">
        <v>1000</v>
      </c>
      <c r="O466" s="160"/>
      <c r="P466" s="332"/>
      <c r="Q466" s="332"/>
      <c r="R466" s="332"/>
      <c r="S466" s="411"/>
      <c r="T466" s="411">
        <v>2017</v>
      </c>
      <c r="U466" s="332"/>
      <c r="V466" s="332"/>
      <c r="W466" s="332"/>
      <c r="X466" s="332"/>
      <c r="Y466" s="332"/>
      <c r="Z466" s="159"/>
      <c r="AA466" s="160"/>
      <c r="AB466" s="160"/>
      <c r="AC466" s="160"/>
      <c r="AD466" s="160"/>
      <c r="AE466" s="160"/>
      <c r="AF466" s="160"/>
      <c r="AG466" s="160"/>
      <c r="AH466" s="160"/>
      <c r="AI466" s="160"/>
      <c r="AJ466" s="160"/>
      <c r="AK466" s="160"/>
      <c r="AL466" s="160"/>
      <c r="AM466" s="160"/>
      <c r="AN466" s="160"/>
      <c r="AO466" s="160"/>
      <c r="AP466" s="160"/>
      <c r="AQ466" s="160"/>
      <c r="AR466" s="160"/>
      <c r="AS466" s="167" t="s">
        <v>719</v>
      </c>
    </row>
    <row r="467" spans="1:45" s="37" customFormat="1" ht="25.7" hidden="1" customHeight="1">
      <c r="A467" s="400"/>
      <c r="B467" s="410"/>
      <c r="C467" s="160" t="s">
        <v>3443</v>
      </c>
      <c r="D467" s="160" t="s">
        <v>14944</v>
      </c>
      <c r="E467" s="160" t="s">
        <v>14945</v>
      </c>
      <c r="F467" s="160" t="s">
        <v>3443</v>
      </c>
      <c r="G467" s="160">
        <v>720</v>
      </c>
      <c r="H467" s="160"/>
      <c r="I467" s="160"/>
      <c r="J467" s="160"/>
      <c r="K467" s="160"/>
      <c r="L467" s="160"/>
      <c r="M467" s="160"/>
      <c r="N467" s="160">
        <v>720</v>
      </c>
      <c r="O467" s="160"/>
      <c r="P467" s="332"/>
      <c r="Q467" s="332"/>
      <c r="R467" s="332"/>
      <c r="S467" s="411"/>
      <c r="T467" s="411">
        <v>2017</v>
      </c>
      <c r="U467" s="332"/>
      <c r="V467" s="332"/>
      <c r="W467" s="332"/>
      <c r="X467" s="332"/>
      <c r="Y467" s="332"/>
      <c r="Z467" s="159"/>
      <c r="AA467" s="160"/>
      <c r="AB467" s="160"/>
      <c r="AC467" s="160"/>
      <c r="AD467" s="160"/>
      <c r="AE467" s="160"/>
      <c r="AF467" s="160"/>
      <c r="AG467" s="160"/>
      <c r="AH467" s="160"/>
      <c r="AI467" s="160"/>
      <c r="AJ467" s="160"/>
      <c r="AK467" s="160"/>
      <c r="AL467" s="160"/>
      <c r="AM467" s="160"/>
      <c r="AN467" s="160"/>
      <c r="AO467" s="160"/>
      <c r="AP467" s="160"/>
      <c r="AQ467" s="160"/>
      <c r="AR467" s="160"/>
      <c r="AS467" s="167" t="s">
        <v>1552</v>
      </c>
    </row>
    <row r="468" spans="1:45" s="37" customFormat="1" ht="25.7" hidden="1" customHeight="1">
      <c r="A468" s="400"/>
      <c r="B468" s="410"/>
      <c r="C468" s="160" t="s">
        <v>3443</v>
      </c>
      <c r="D468" s="160" t="s">
        <v>14946</v>
      </c>
      <c r="E468" s="160" t="s">
        <v>14947</v>
      </c>
      <c r="F468" s="160" t="s">
        <v>3443</v>
      </c>
      <c r="G468" s="160">
        <v>22730</v>
      </c>
      <c r="H468" s="160"/>
      <c r="I468" s="160"/>
      <c r="J468" s="160"/>
      <c r="K468" s="160"/>
      <c r="L468" s="160"/>
      <c r="M468" s="160"/>
      <c r="N468" s="160">
        <v>580</v>
      </c>
      <c r="O468" s="160"/>
      <c r="P468" s="332"/>
      <c r="Q468" s="332"/>
      <c r="R468" s="332"/>
      <c r="S468" s="411"/>
      <c r="T468" s="411">
        <v>2006</v>
      </c>
      <c r="U468" s="332"/>
      <c r="V468" s="332"/>
      <c r="W468" s="332"/>
      <c r="X468" s="332"/>
      <c r="Y468" s="332"/>
      <c r="Z468" s="159"/>
      <c r="AA468" s="160"/>
      <c r="AB468" s="160"/>
      <c r="AC468" s="160"/>
      <c r="AD468" s="160"/>
      <c r="AE468" s="160"/>
      <c r="AF468" s="160"/>
      <c r="AG468" s="160"/>
      <c r="AH468" s="160"/>
      <c r="AI468" s="160"/>
      <c r="AJ468" s="160"/>
      <c r="AK468" s="160"/>
      <c r="AL468" s="160"/>
      <c r="AM468" s="160"/>
      <c r="AN468" s="160"/>
      <c r="AO468" s="160"/>
      <c r="AP468" s="160"/>
      <c r="AQ468" s="160"/>
      <c r="AR468" s="160"/>
      <c r="AS468" s="167" t="s">
        <v>1552</v>
      </c>
    </row>
    <row r="469" spans="1:45" s="37" customFormat="1" ht="25.7" hidden="1" customHeight="1">
      <c r="A469" s="400"/>
      <c r="B469" s="410"/>
      <c r="C469" s="160" t="s">
        <v>3443</v>
      </c>
      <c r="D469" s="160" t="s">
        <v>13768</v>
      </c>
      <c r="E469" s="160" t="s">
        <v>14847</v>
      </c>
      <c r="F469" s="160" t="s">
        <v>3443</v>
      </c>
      <c r="G469" s="160">
        <v>85157</v>
      </c>
      <c r="H469" s="160"/>
      <c r="I469" s="160"/>
      <c r="J469" s="160"/>
      <c r="K469" s="160"/>
      <c r="L469" s="160"/>
      <c r="M469" s="160"/>
      <c r="N469" s="160">
        <v>1330</v>
      </c>
      <c r="O469" s="160"/>
      <c r="P469" s="332"/>
      <c r="Q469" s="332"/>
      <c r="R469" s="332"/>
      <c r="S469" s="411"/>
      <c r="T469" s="411">
        <v>2017</v>
      </c>
      <c r="U469" s="332"/>
      <c r="V469" s="332"/>
      <c r="W469" s="332"/>
      <c r="X469" s="332"/>
      <c r="Y469" s="332"/>
      <c r="Z469" s="159"/>
      <c r="AA469" s="160"/>
      <c r="AB469" s="160"/>
      <c r="AC469" s="160"/>
      <c r="AD469" s="160"/>
      <c r="AE469" s="160"/>
      <c r="AF469" s="160"/>
      <c r="AG469" s="160"/>
      <c r="AH469" s="160"/>
      <c r="AI469" s="160"/>
      <c r="AJ469" s="160"/>
      <c r="AK469" s="160"/>
      <c r="AL469" s="160"/>
      <c r="AM469" s="160"/>
      <c r="AN469" s="160"/>
      <c r="AO469" s="160"/>
      <c r="AP469" s="160"/>
      <c r="AQ469" s="160"/>
      <c r="AR469" s="160"/>
      <c r="AS469" s="167" t="s">
        <v>719</v>
      </c>
    </row>
    <row r="470" spans="1:45" s="37" customFormat="1" ht="25.7" hidden="1" customHeight="1">
      <c r="A470" s="400"/>
      <c r="B470" s="410"/>
      <c r="C470" s="160" t="s">
        <v>3443</v>
      </c>
      <c r="D470" s="160" t="s">
        <v>10397</v>
      </c>
      <c r="E470" s="160" t="s">
        <v>14948</v>
      </c>
      <c r="F470" s="160" t="s">
        <v>3443</v>
      </c>
      <c r="G470" s="160">
        <v>960</v>
      </c>
      <c r="H470" s="160"/>
      <c r="I470" s="160"/>
      <c r="J470" s="160"/>
      <c r="K470" s="160"/>
      <c r="L470" s="160"/>
      <c r="M470" s="160"/>
      <c r="N470" s="160">
        <v>960</v>
      </c>
      <c r="O470" s="160"/>
      <c r="P470" s="332"/>
      <c r="Q470" s="332"/>
      <c r="R470" s="332"/>
      <c r="S470" s="411"/>
      <c r="T470" s="411">
        <v>2017</v>
      </c>
      <c r="U470" s="332"/>
      <c r="V470" s="332"/>
      <c r="W470" s="332"/>
      <c r="X470" s="332"/>
      <c r="Y470" s="332"/>
      <c r="Z470" s="159"/>
      <c r="AA470" s="160"/>
      <c r="AB470" s="160"/>
      <c r="AC470" s="160"/>
      <c r="AD470" s="160"/>
      <c r="AE470" s="160"/>
      <c r="AF470" s="160"/>
      <c r="AG470" s="160"/>
      <c r="AH470" s="160"/>
      <c r="AI470" s="160"/>
      <c r="AJ470" s="160"/>
      <c r="AK470" s="160"/>
      <c r="AL470" s="160"/>
      <c r="AM470" s="160"/>
      <c r="AN470" s="160"/>
      <c r="AO470" s="160"/>
      <c r="AP470" s="160"/>
      <c r="AQ470" s="160"/>
      <c r="AR470" s="160"/>
      <c r="AS470" s="167" t="s">
        <v>1552</v>
      </c>
    </row>
    <row r="471" spans="1:45" s="37" customFormat="1" ht="25.7" hidden="1" customHeight="1">
      <c r="A471" s="400"/>
      <c r="B471" s="410"/>
      <c r="C471" s="160" t="s">
        <v>3443</v>
      </c>
      <c r="D471" s="160" t="s">
        <v>14066</v>
      </c>
      <c r="E471" s="160" t="s">
        <v>14949</v>
      </c>
      <c r="F471" s="160" t="s">
        <v>4588</v>
      </c>
      <c r="G471" s="160">
        <v>33456</v>
      </c>
      <c r="H471" s="160"/>
      <c r="I471" s="160"/>
      <c r="J471" s="160"/>
      <c r="K471" s="160"/>
      <c r="L471" s="160"/>
      <c r="M471" s="160"/>
      <c r="N471" s="160">
        <v>716</v>
      </c>
      <c r="O471" s="160"/>
      <c r="P471" s="332"/>
      <c r="Q471" s="332"/>
      <c r="R471" s="332"/>
      <c r="S471" s="411"/>
      <c r="T471" s="411">
        <v>2008</v>
      </c>
      <c r="U471" s="332"/>
      <c r="V471" s="332"/>
      <c r="W471" s="332"/>
      <c r="X471" s="332"/>
      <c r="Y471" s="332"/>
      <c r="Z471" s="159"/>
      <c r="AA471" s="160"/>
      <c r="AB471" s="160"/>
      <c r="AC471" s="160"/>
      <c r="AD471" s="160"/>
      <c r="AE471" s="160"/>
      <c r="AF471" s="160"/>
      <c r="AG471" s="160"/>
      <c r="AH471" s="160"/>
      <c r="AI471" s="160"/>
      <c r="AJ471" s="160"/>
      <c r="AK471" s="160"/>
      <c r="AL471" s="160"/>
      <c r="AM471" s="160"/>
      <c r="AN471" s="160"/>
      <c r="AO471" s="160"/>
      <c r="AP471" s="160"/>
      <c r="AQ471" s="160"/>
      <c r="AR471" s="160"/>
      <c r="AS471" s="167" t="s">
        <v>1552</v>
      </c>
    </row>
    <row r="472" spans="1:45" s="37" customFormat="1" ht="25.7" hidden="1" customHeight="1">
      <c r="A472" s="400"/>
      <c r="B472" s="410"/>
      <c r="C472" s="160" t="s">
        <v>3443</v>
      </c>
      <c r="D472" s="160" t="s">
        <v>4801</v>
      </c>
      <c r="E472" s="160" t="s">
        <v>4802</v>
      </c>
      <c r="F472" s="160" t="s">
        <v>3443</v>
      </c>
      <c r="G472" s="160">
        <v>1000</v>
      </c>
      <c r="H472" s="160"/>
      <c r="I472" s="160"/>
      <c r="J472" s="160"/>
      <c r="K472" s="160"/>
      <c r="L472" s="160"/>
      <c r="M472" s="160"/>
      <c r="N472" s="160">
        <v>1000</v>
      </c>
      <c r="O472" s="160"/>
      <c r="P472" s="332"/>
      <c r="Q472" s="332"/>
      <c r="R472" s="332"/>
      <c r="S472" s="411"/>
      <c r="T472" s="411">
        <v>2015</v>
      </c>
      <c r="U472" s="332"/>
      <c r="V472" s="332"/>
      <c r="W472" s="332"/>
      <c r="X472" s="332"/>
      <c r="Y472" s="332"/>
      <c r="Z472" s="159">
        <v>400</v>
      </c>
      <c r="AA472" s="160"/>
      <c r="AB472" s="160"/>
      <c r="AC472" s="160"/>
      <c r="AD472" s="160"/>
      <c r="AE472" s="160"/>
      <c r="AF472" s="160"/>
      <c r="AG472" s="160"/>
      <c r="AH472" s="160"/>
      <c r="AI472" s="160"/>
      <c r="AJ472" s="160"/>
      <c r="AK472" s="160"/>
      <c r="AL472" s="160"/>
      <c r="AM472" s="160"/>
      <c r="AN472" s="160"/>
      <c r="AO472" s="160"/>
      <c r="AP472" s="160"/>
      <c r="AQ472" s="160"/>
      <c r="AR472" s="160"/>
      <c r="AS472" s="167" t="s">
        <v>14950</v>
      </c>
    </row>
    <row r="473" spans="1:45" s="37" customFormat="1" ht="25.7" hidden="1" customHeight="1">
      <c r="A473" s="400"/>
      <c r="B473" s="410"/>
      <c r="C473" s="160" t="s">
        <v>3443</v>
      </c>
      <c r="D473" s="160" t="s">
        <v>14951</v>
      </c>
      <c r="E473" s="160" t="s">
        <v>14952</v>
      </c>
      <c r="F473" s="160" t="s">
        <v>3443</v>
      </c>
      <c r="G473" s="160">
        <v>27711</v>
      </c>
      <c r="H473" s="160"/>
      <c r="I473" s="160"/>
      <c r="J473" s="160"/>
      <c r="K473" s="160"/>
      <c r="L473" s="160"/>
      <c r="M473" s="160"/>
      <c r="N473" s="160">
        <v>830</v>
      </c>
      <c r="O473" s="160"/>
      <c r="P473" s="332"/>
      <c r="Q473" s="332"/>
      <c r="R473" s="332"/>
      <c r="S473" s="411"/>
      <c r="T473" s="411">
        <v>2013</v>
      </c>
      <c r="U473" s="332"/>
      <c r="V473" s="332"/>
      <c r="W473" s="332"/>
      <c r="X473" s="332"/>
      <c r="Y473" s="332"/>
      <c r="Z473" s="159"/>
      <c r="AA473" s="160"/>
      <c r="AB473" s="160"/>
      <c r="AC473" s="160"/>
      <c r="AD473" s="160"/>
      <c r="AE473" s="160"/>
      <c r="AF473" s="160"/>
      <c r="AG473" s="160"/>
      <c r="AH473" s="160"/>
      <c r="AI473" s="160"/>
      <c r="AJ473" s="160"/>
      <c r="AK473" s="160"/>
      <c r="AL473" s="160"/>
      <c r="AM473" s="160"/>
      <c r="AN473" s="160"/>
      <c r="AO473" s="160"/>
      <c r="AP473" s="160"/>
      <c r="AQ473" s="160"/>
      <c r="AR473" s="160"/>
      <c r="AS473" s="167" t="s">
        <v>1552</v>
      </c>
    </row>
    <row r="474" spans="1:45" s="37" customFormat="1" ht="25.7" hidden="1" customHeight="1">
      <c r="A474" s="400"/>
      <c r="B474" s="410"/>
      <c r="C474" s="160" t="s">
        <v>3443</v>
      </c>
      <c r="D474" s="160" t="s">
        <v>14932</v>
      </c>
      <c r="E474" s="160" t="s">
        <v>14953</v>
      </c>
      <c r="F474" s="160" t="s">
        <v>3443</v>
      </c>
      <c r="G474" s="160">
        <v>33373</v>
      </c>
      <c r="H474" s="160"/>
      <c r="I474" s="160"/>
      <c r="J474" s="160"/>
      <c r="K474" s="160"/>
      <c r="L474" s="160"/>
      <c r="M474" s="160"/>
      <c r="N474" s="160">
        <v>660</v>
      </c>
      <c r="O474" s="160"/>
      <c r="P474" s="332"/>
      <c r="Q474" s="332"/>
      <c r="R474" s="332"/>
      <c r="S474" s="411"/>
      <c r="T474" s="411">
        <v>2010</v>
      </c>
      <c r="U474" s="332"/>
      <c r="V474" s="332"/>
      <c r="W474" s="332"/>
      <c r="X474" s="332"/>
      <c r="Y474" s="332"/>
      <c r="Z474" s="159"/>
      <c r="AA474" s="160"/>
      <c r="AB474" s="160"/>
      <c r="AC474" s="160"/>
      <c r="AD474" s="160"/>
      <c r="AE474" s="160"/>
      <c r="AF474" s="160"/>
      <c r="AG474" s="160"/>
      <c r="AH474" s="160"/>
      <c r="AI474" s="160"/>
      <c r="AJ474" s="160"/>
      <c r="AK474" s="160"/>
      <c r="AL474" s="160"/>
      <c r="AM474" s="160"/>
      <c r="AN474" s="160"/>
      <c r="AO474" s="160"/>
      <c r="AP474" s="160"/>
      <c r="AQ474" s="160"/>
      <c r="AR474" s="160"/>
      <c r="AS474" s="167" t="s">
        <v>1552</v>
      </c>
    </row>
    <row r="475" spans="1:45" s="37" customFormat="1" ht="25.7" hidden="1" customHeight="1">
      <c r="A475" s="400"/>
      <c r="B475" s="410"/>
      <c r="C475" s="160" t="s">
        <v>3443</v>
      </c>
      <c r="D475" s="160" t="s">
        <v>14348</v>
      </c>
      <c r="E475" s="160" t="s">
        <v>14954</v>
      </c>
      <c r="F475" s="160" t="s">
        <v>3443</v>
      </c>
      <c r="G475" s="160">
        <v>22730</v>
      </c>
      <c r="H475" s="160"/>
      <c r="I475" s="160"/>
      <c r="J475" s="160"/>
      <c r="K475" s="160"/>
      <c r="L475" s="160"/>
      <c r="M475" s="160"/>
      <c r="N475" s="160">
        <v>3680</v>
      </c>
      <c r="O475" s="160"/>
      <c r="P475" s="332"/>
      <c r="Q475" s="332"/>
      <c r="R475" s="332"/>
      <c r="S475" s="411"/>
      <c r="T475" s="411">
        <v>2019</v>
      </c>
      <c r="U475" s="332"/>
      <c r="V475" s="332"/>
      <c r="W475" s="332"/>
      <c r="X475" s="332"/>
      <c r="Y475" s="332"/>
      <c r="Z475" s="159"/>
      <c r="AA475" s="160"/>
      <c r="AB475" s="160"/>
      <c r="AC475" s="160"/>
      <c r="AD475" s="160"/>
      <c r="AE475" s="160"/>
      <c r="AF475" s="160"/>
      <c r="AG475" s="160"/>
      <c r="AH475" s="160"/>
      <c r="AI475" s="160"/>
      <c r="AJ475" s="160"/>
      <c r="AK475" s="160"/>
      <c r="AL475" s="160"/>
      <c r="AM475" s="160"/>
      <c r="AN475" s="160"/>
      <c r="AO475" s="160"/>
      <c r="AP475" s="160"/>
      <c r="AQ475" s="160"/>
      <c r="AR475" s="160"/>
      <c r="AS475" s="167" t="s">
        <v>1552</v>
      </c>
    </row>
    <row r="476" spans="1:45" s="37" customFormat="1" ht="25.7" hidden="1" customHeight="1">
      <c r="A476" s="400"/>
      <c r="B476" s="410"/>
      <c r="C476" s="160" t="s">
        <v>3443</v>
      </c>
      <c r="D476" s="160" t="s">
        <v>14955</v>
      </c>
      <c r="E476" s="160" t="s">
        <v>14956</v>
      </c>
      <c r="F476" s="160" t="s">
        <v>3443</v>
      </c>
      <c r="G476" s="160">
        <v>23928</v>
      </c>
      <c r="H476" s="160"/>
      <c r="I476" s="160"/>
      <c r="J476" s="160"/>
      <c r="K476" s="160"/>
      <c r="L476" s="160"/>
      <c r="M476" s="160"/>
      <c r="N476" s="160">
        <v>1060</v>
      </c>
      <c r="O476" s="160"/>
      <c r="P476" s="332"/>
      <c r="Q476" s="332"/>
      <c r="R476" s="332"/>
      <c r="S476" s="411"/>
      <c r="T476" s="411">
        <v>2013</v>
      </c>
      <c r="U476" s="332"/>
      <c r="V476" s="332"/>
      <c r="W476" s="332"/>
      <c r="X476" s="332"/>
      <c r="Y476" s="332"/>
      <c r="Z476" s="159"/>
      <c r="AA476" s="160"/>
      <c r="AB476" s="160"/>
      <c r="AC476" s="160"/>
      <c r="AD476" s="160"/>
      <c r="AE476" s="160"/>
      <c r="AF476" s="160"/>
      <c r="AG476" s="160"/>
      <c r="AH476" s="160"/>
      <c r="AI476" s="160"/>
      <c r="AJ476" s="160"/>
      <c r="AK476" s="160"/>
      <c r="AL476" s="160"/>
      <c r="AM476" s="160"/>
      <c r="AN476" s="160"/>
      <c r="AO476" s="160"/>
      <c r="AP476" s="160"/>
      <c r="AQ476" s="160"/>
      <c r="AR476" s="160"/>
      <c r="AS476" s="167" t="s">
        <v>1552</v>
      </c>
    </row>
    <row r="477" spans="1:45" s="37" customFormat="1" ht="25.7" hidden="1" customHeight="1">
      <c r="A477" s="400"/>
      <c r="B477" s="410"/>
      <c r="C477" s="160" t="s">
        <v>3443</v>
      </c>
      <c r="D477" s="160" t="s">
        <v>14934</v>
      </c>
      <c r="E477" s="160" t="s">
        <v>14957</v>
      </c>
      <c r="F477" s="160" t="s">
        <v>3443</v>
      </c>
      <c r="G477" s="160">
        <v>39270</v>
      </c>
      <c r="H477" s="160"/>
      <c r="I477" s="160"/>
      <c r="J477" s="160"/>
      <c r="K477" s="160"/>
      <c r="L477" s="160"/>
      <c r="M477" s="160"/>
      <c r="N477" s="160">
        <v>360</v>
      </c>
      <c r="O477" s="160"/>
      <c r="P477" s="332"/>
      <c r="Q477" s="332"/>
      <c r="R477" s="332"/>
      <c r="S477" s="411"/>
      <c r="T477" s="411">
        <v>2013</v>
      </c>
      <c r="U477" s="332"/>
      <c r="V477" s="332"/>
      <c r="W477" s="332"/>
      <c r="X477" s="332"/>
      <c r="Y477" s="332"/>
      <c r="Z477" s="159"/>
      <c r="AA477" s="160"/>
      <c r="AB477" s="160"/>
      <c r="AC477" s="160"/>
      <c r="AD477" s="160"/>
      <c r="AE477" s="160"/>
      <c r="AF477" s="160"/>
      <c r="AG477" s="160"/>
      <c r="AH477" s="160"/>
      <c r="AI477" s="160"/>
      <c r="AJ477" s="160"/>
      <c r="AK477" s="160"/>
      <c r="AL477" s="160"/>
      <c r="AM477" s="160"/>
      <c r="AN477" s="160"/>
      <c r="AO477" s="160"/>
      <c r="AP477" s="160"/>
      <c r="AQ477" s="160"/>
      <c r="AR477" s="160"/>
      <c r="AS477" s="167" t="s">
        <v>1552</v>
      </c>
    </row>
    <row r="478" spans="1:45" s="37" customFormat="1" ht="25.7" hidden="1" customHeight="1">
      <c r="A478" s="400"/>
      <c r="B478" s="410"/>
      <c r="C478" s="160" t="s">
        <v>3443</v>
      </c>
      <c r="D478" s="160" t="s">
        <v>14936</v>
      </c>
      <c r="E478" s="160" t="s">
        <v>14958</v>
      </c>
      <c r="F478" s="160" t="s">
        <v>3443</v>
      </c>
      <c r="G478" s="160">
        <v>28719</v>
      </c>
      <c r="H478" s="160"/>
      <c r="I478" s="160"/>
      <c r="J478" s="160"/>
      <c r="K478" s="160"/>
      <c r="L478" s="160"/>
      <c r="M478" s="160"/>
      <c r="N478" s="160">
        <v>420</v>
      </c>
      <c r="O478" s="160"/>
      <c r="P478" s="332"/>
      <c r="Q478" s="332"/>
      <c r="R478" s="332"/>
      <c r="S478" s="411"/>
      <c r="T478" s="411">
        <v>2012</v>
      </c>
      <c r="U478" s="332"/>
      <c r="V478" s="332"/>
      <c r="W478" s="332"/>
      <c r="X478" s="332"/>
      <c r="Y478" s="332"/>
      <c r="Z478" s="159"/>
      <c r="AA478" s="160"/>
      <c r="AB478" s="160"/>
      <c r="AC478" s="160"/>
      <c r="AD478" s="160"/>
      <c r="AE478" s="160"/>
      <c r="AF478" s="160"/>
      <c r="AG478" s="160"/>
      <c r="AH478" s="160"/>
      <c r="AI478" s="160"/>
      <c r="AJ478" s="160"/>
      <c r="AK478" s="160"/>
      <c r="AL478" s="160"/>
      <c r="AM478" s="160"/>
      <c r="AN478" s="160"/>
      <c r="AO478" s="160"/>
      <c r="AP478" s="160"/>
      <c r="AQ478" s="160"/>
      <c r="AR478" s="160"/>
      <c r="AS478" s="167" t="s">
        <v>1552</v>
      </c>
    </row>
    <row r="479" spans="1:45" s="37" customFormat="1" ht="25.7" hidden="1" customHeight="1">
      <c r="A479" s="400"/>
      <c r="B479" s="410"/>
      <c r="C479" s="160" t="s">
        <v>3443</v>
      </c>
      <c r="D479" s="160" t="s">
        <v>14955</v>
      </c>
      <c r="E479" s="160" t="s">
        <v>14959</v>
      </c>
      <c r="F479" s="160" t="s">
        <v>3443</v>
      </c>
      <c r="G479" s="160">
        <v>23928</v>
      </c>
      <c r="H479" s="160"/>
      <c r="I479" s="160"/>
      <c r="J479" s="160"/>
      <c r="K479" s="160"/>
      <c r="L479" s="160"/>
      <c r="M479" s="160"/>
      <c r="N479" s="160">
        <v>420</v>
      </c>
      <c r="O479" s="160"/>
      <c r="P479" s="332"/>
      <c r="Q479" s="332"/>
      <c r="R479" s="332"/>
      <c r="S479" s="411"/>
      <c r="T479" s="411">
        <v>2013</v>
      </c>
      <c r="U479" s="332"/>
      <c r="V479" s="332"/>
      <c r="W479" s="332"/>
      <c r="X479" s="332"/>
      <c r="Y479" s="332"/>
      <c r="Z479" s="159"/>
      <c r="AA479" s="160"/>
      <c r="AB479" s="160"/>
      <c r="AC479" s="160"/>
      <c r="AD479" s="160"/>
      <c r="AE479" s="160"/>
      <c r="AF479" s="160"/>
      <c r="AG479" s="160"/>
      <c r="AH479" s="160"/>
      <c r="AI479" s="160"/>
      <c r="AJ479" s="160"/>
      <c r="AK479" s="160"/>
      <c r="AL479" s="160"/>
      <c r="AM479" s="160"/>
      <c r="AN479" s="160"/>
      <c r="AO479" s="160"/>
      <c r="AP479" s="160"/>
      <c r="AQ479" s="160"/>
      <c r="AR479" s="160"/>
      <c r="AS479" s="167" t="s">
        <v>1552</v>
      </c>
    </row>
    <row r="480" spans="1:45" s="37" customFormat="1" ht="25.7" hidden="1" customHeight="1">
      <c r="A480" s="400"/>
      <c r="B480" s="410"/>
      <c r="C480" s="160" t="s">
        <v>3443</v>
      </c>
      <c r="D480" s="160" t="s">
        <v>14934</v>
      </c>
      <c r="E480" s="160" t="s">
        <v>14960</v>
      </c>
      <c r="F480" s="160" t="s">
        <v>3443</v>
      </c>
      <c r="G480" s="160">
        <v>39270</v>
      </c>
      <c r="H480" s="160"/>
      <c r="I480" s="160"/>
      <c r="J480" s="160"/>
      <c r="K480" s="160"/>
      <c r="L480" s="160"/>
      <c r="M480" s="160"/>
      <c r="N480" s="160">
        <v>215</v>
      </c>
      <c r="O480" s="160"/>
      <c r="P480" s="332"/>
      <c r="Q480" s="332"/>
      <c r="R480" s="332"/>
      <c r="S480" s="411"/>
      <c r="T480" s="411">
        <v>2013</v>
      </c>
      <c r="U480" s="332"/>
      <c r="V480" s="332"/>
      <c r="W480" s="332"/>
      <c r="X480" s="332"/>
      <c r="Y480" s="332"/>
      <c r="Z480" s="159"/>
      <c r="AA480" s="160"/>
      <c r="AB480" s="160"/>
      <c r="AC480" s="160"/>
      <c r="AD480" s="160"/>
      <c r="AE480" s="160"/>
      <c r="AF480" s="160"/>
      <c r="AG480" s="160"/>
      <c r="AH480" s="160"/>
      <c r="AI480" s="160"/>
      <c r="AJ480" s="160"/>
      <c r="AK480" s="160"/>
      <c r="AL480" s="160"/>
      <c r="AM480" s="160"/>
      <c r="AN480" s="160"/>
      <c r="AO480" s="160"/>
      <c r="AP480" s="160"/>
      <c r="AQ480" s="160"/>
      <c r="AR480" s="160"/>
      <c r="AS480" s="167" t="s">
        <v>1552</v>
      </c>
    </row>
    <row r="481" spans="1:45" s="37" customFormat="1" ht="25.7" hidden="1" customHeight="1">
      <c r="A481" s="400"/>
      <c r="B481" s="410"/>
      <c r="C481" s="160" t="s">
        <v>3443</v>
      </c>
      <c r="D481" s="160" t="s">
        <v>14938</v>
      </c>
      <c r="E481" s="160" t="s">
        <v>14961</v>
      </c>
      <c r="F481" s="160" t="s">
        <v>3443</v>
      </c>
      <c r="G481" s="160">
        <v>29600</v>
      </c>
      <c r="H481" s="160"/>
      <c r="I481" s="160"/>
      <c r="J481" s="160"/>
      <c r="K481" s="160"/>
      <c r="L481" s="160"/>
      <c r="M481" s="160"/>
      <c r="N481" s="160">
        <v>1280</v>
      </c>
      <c r="O481" s="160"/>
      <c r="P481" s="332"/>
      <c r="Q481" s="332"/>
      <c r="R481" s="332"/>
      <c r="S481" s="411"/>
      <c r="T481" s="411">
        <v>2009</v>
      </c>
      <c r="U481" s="332"/>
      <c r="V481" s="332"/>
      <c r="W481" s="332"/>
      <c r="X481" s="332"/>
      <c r="Y481" s="332"/>
      <c r="Z481" s="159"/>
      <c r="AA481" s="160"/>
      <c r="AB481" s="160"/>
      <c r="AC481" s="160"/>
      <c r="AD481" s="160"/>
      <c r="AE481" s="160"/>
      <c r="AF481" s="160"/>
      <c r="AG481" s="160"/>
      <c r="AH481" s="160"/>
      <c r="AI481" s="160"/>
      <c r="AJ481" s="160"/>
      <c r="AK481" s="160"/>
      <c r="AL481" s="160"/>
      <c r="AM481" s="160"/>
      <c r="AN481" s="160"/>
      <c r="AO481" s="160"/>
      <c r="AP481" s="160"/>
      <c r="AQ481" s="160"/>
      <c r="AR481" s="160"/>
      <c r="AS481" s="167" t="s">
        <v>2121</v>
      </c>
    </row>
    <row r="482" spans="1:45" s="37" customFormat="1" ht="25.7" hidden="1" customHeight="1">
      <c r="A482" s="400"/>
      <c r="B482" s="410"/>
      <c r="C482" s="160" t="s">
        <v>3443</v>
      </c>
      <c r="D482" s="160" t="s">
        <v>14962</v>
      </c>
      <c r="E482" s="160" t="s">
        <v>14963</v>
      </c>
      <c r="F482" s="160" t="s">
        <v>3443</v>
      </c>
      <c r="G482" s="160">
        <v>22730</v>
      </c>
      <c r="H482" s="160"/>
      <c r="I482" s="160"/>
      <c r="J482" s="160"/>
      <c r="K482" s="160"/>
      <c r="L482" s="160"/>
      <c r="M482" s="160"/>
      <c r="N482" s="160">
        <v>300</v>
      </c>
      <c r="O482" s="160"/>
      <c r="P482" s="332"/>
      <c r="Q482" s="332"/>
      <c r="R482" s="332"/>
      <c r="S482" s="411"/>
      <c r="T482" s="411">
        <v>2016</v>
      </c>
      <c r="U482" s="332"/>
      <c r="V482" s="332"/>
      <c r="W482" s="332"/>
      <c r="X482" s="332"/>
      <c r="Y482" s="332"/>
      <c r="Z482" s="159"/>
      <c r="AA482" s="160"/>
      <c r="AB482" s="160"/>
      <c r="AC482" s="160"/>
      <c r="AD482" s="160"/>
      <c r="AE482" s="160"/>
      <c r="AF482" s="160"/>
      <c r="AG482" s="160"/>
      <c r="AH482" s="160"/>
      <c r="AI482" s="160"/>
      <c r="AJ482" s="160"/>
      <c r="AK482" s="160"/>
      <c r="AL482" s="160"/>
      <c r="AM482" s="160"/>
      <c r="AN482" s="160"/>
      <c r="AO482" s="160"/>
      <c r="AP482" s="160"/>
      <c r="AQ482" s="160"/>
      <c r="AR482" s="160"/>
      <c r="AS482" s="167" t="s">
        <v>719</v>
      </c>
    </row>
    <row r="483" spans="1:45" s="37" customFormat="1" ht="25.7" hidden="1" customHeight="1">
      <c r="A483" s="400"/>
      <c r="B483" s="410"/>
      <c r="C483" s="160" t="s">
        <v>3443</v>
      </c>
      <c r="D483" s="160" t="s">
        <v>14066</v>
      </c>
      <c r="E483" s="160" t="s">
        <v>14964</v>
      </c>
      <c r="F483" s="160" t="s">
        <v>4588</v>
      </c>
      <c r="G483" s="160">
        <v>33456</v>
      </c>
      <c r="H483" s="160"/>
      <c r="I483" s="160"/>
      <c r="J483" s="160"/>
      <c r="K483" s="160"/>
      <c r="L483" s="160"/>
      <c r="M483" s="160"/>
      <c r="N483" s="160">
        <v>558</v>
      </c>
      <c r="O483" s="160"/>
      <c r="P483" s="332"/>
      <c r="Q483" s="332"/>
      <c r="R483" s="332"/>
      <c r="S483" s="411"/>
      <c r="T483" s="411">
        <v>2008</v>
      </c>
      <c r="U483" s="332"/>
      <c r="V483" s="332"/>
      <c r="W483" s="332"/>
      <c r="X483" s="332"/>
      <c r="Y483" s="332"/>
      <c r="Z483" s="159"/>
      <c r="AA483" s="160"/>
      <c r="AB483" s="160"/>
      <c r="AC483" s="160"/>
      <c r="AD483" s="160"/>
      <c r="AE483" s="160"/>
      <c r="AF483" s="160"/>
      <c r="AG483" s="160"/>
      <c r="AH483" s="160"/>
      <c r="AI483" s="160"/>
      <c r="AJ483" s="160"/>
      <c r="AK483" s="160"/>
      <c r="AL483" s="160"/>
      <c r="AM483" s="160"/>
      <c r="AN483" s="160"/>
      <c r="AO483" s="160"/>
      <c r="AP483" s="160"/>
      <c r="AQ483" s="160"/>
      <c r="AR483" s="160"/>
      <c r="AS483" s="167" t="s">
        <v>719</v>
      </c>
    </row>
    <row r="484" spans="1:45" s="37" customFormat="1" ht="25.7" hidden="1" customHeight="1">
      <c r="A484" s="400"/>
      <c r="B484" s="410"/>
      <c r="C484" s="160" t="s">
        <v>3443</v>
      </c>
      <c r="D484" s="160" t="s">
        <v>14965</v>
      </c>
      <c r="E484" s="160" t="s">
        <v>14966</v>
      </c>
      <c r="F484" s="160" t="s">
        <v>3443</v>
      </c>
      <c r="G484" s="160">
        <v>3000</v>
      </c>
      <c r="H484" s="160"/>
      <c r="I484" s="160"/>
      <c r="J484" s="160"/>
      <c r="K484" s="160"/>
      <c r="L484" s="160"/>
      <c r="M484" s="160"/>
      <c r="N484" s="160">
        <v>3000</v>
      </c>
      <c r="O484" s="160"/>
      <c r="P484" s="332"/>
      <c r="Q484" s="332"/>
      <c r="R484" s="332"/>
      <c r="S484" s="411"/>
      <c r="T484" s="411">
        <v>2010</v>
      </c>
      <c r="U484" s="332"/>
      <c r="V484" s="332"/>
      <c r="W484" s="332"/>
      <c r="X484" s="332"/>
      <c r="Y484" s="332"/>
      <c r="Z484" s="159"/>
      <c r="AA484" s="160"/>
      <c r="AB484" s="160"/>
      <c r="AC484" s="160"/>
      <c r="AD484" s="160"/>
      <c r="AE484" s="160"/>
      <c r="AF484" s="160"/>
      <c r="AG484" s="160"/>
      <c r="AH484" s="160"/>
      <c r="AI484" s="160"/>
      <c r="AJ484" s="160"/>
      <c r="AK484" s="160"/>
      <c r="AL484" s="160"/>
      <c r="AM484" s="160"/>
      <c r="AN484" s="160"/>
      <c r="AO484" s="160"/>
      <c r="AP484" s="160"/>
      <c r="AQ484" s="160"/>
      <c r="AR484" s="160"/>
      <c r="AS484" s="167" t="s">
        <v>1552</v>
      </c>
    </row>
    <row r="485" spans="1:45" s="37" customFormat="1" ht="25.7" hidden="1" customHeight="1">
      <c r="A485" s="400"/>
      <c r="B485" s="336"/>
      <c r="C485" s="160" t="s">
        <v>3443</v>
      </c>
      <c r="D485" s="160" t="s">
        <v>4799</v>
      </c>
      <c r="E485" s="160" t="s">
        <v>4800</v>
      </c>
      <c r="F485" s="160" t="s">
        <v>11094</v>
      </c>
      <c r="G485" s="160">
        <v>1400</v>
      </c>
      <c r="H485" s="160">
        <v>228.22</v>
      </c>
      <c r="I485" s="160">
        <v>228.22</v>
      </c>
      <c r="J485" s="160">
        <v>21.1</v>
      </c>
      <c r="K485" s="160">
        <v>18.3</v>
      </c>
      <c r="L485" s="160"/>
      <c r="M485" s="160"/>
      <c r="N485" s="160"/>
      <c r="O485" s="160"/>
      <c r="P485" s="332"/>
      <c r="Q485" s="332"/>
      <c r="R485" s="332" t="s">
        <v>1118</v>
      </c>
      <c r="S485" s="411"/>
      <c r="T485" s="411">
        <v>2012</v>
      </c>
      <c r="U485" s="332"/>
      <c r="V485" s="332"/>
      <c r="W485" s="332"/>
      <c r="X485" s="332"/>
      <c r="Y485" s="332"/>
      <c r="Z485" s="159">
        <v>800</v>
      </c>
      <c r="AA485" s="160"/>
      <c r="AB485" s="160"/>
      <c r="AC485" s="160"/>
      <c r="AD485" s="160"/>
      <c r="AE485" s="160"/>
      <c r="AF485" s="160"/>
      <c r="AG485" s="160"/>
      <c r="AH485" s="160"/>
      <c r="AI485" s="160"/>
      <c r="AJ485" s="160"/>
      <c r="AK485" s="160"/>
      <c r="AL485" s="160"/>
      <c r="AM485" s="160"/>
      <c r="AN485" s="160"/>
      <c r="AO485" s="160"/>
      <c r="AP485" s="160"/>
      <c r="AQ485" s="160"/>
      <c r="AR485" s="160"/>
      <c r="AS485" s="167"/>
    </row>
    <row r="486" spans="1:45" s="37" customFormat="1" ht="25.7" hidden="1" customHeight="1">
      <c r="A486" s="400"/>
      <c r="B486" s="336"/>
      <c r="C486" s="160" t="s">
        <v>3443</v>
      </c>
      <c r="D486" s="160" t="s">
        <v>14967</v>
      </c>
      <c r="E486" s="160" t="s">
        <v>14968</v>
      </c>
      <c r="F486" s="160" t="s">
        <v>3443</v>
      </c>
      <c r="G486" s="160">
        <v>4100</v>
      </c>
      <c r="H486" s="160"/>
      <c r="I486" s="160"/>
      <c r="J486" s="160"/>
      <c r="K486" s="160"/>
      <c r="L486" s="160"/>
      <c r="M486" s="160"/>
      <c r="N486" s="160">
        <v>4100</v>
      </c>
      <c r="O486" s="160"/>
      <c r="P486" s="332"/>
      <c r="Q486" s="332"/>
      <c r="R486" s="332"/>
      <c r="S486" s="411"/>
      <c r="T486" s="411">
        <v>2017</v>
      </c>
      <c r="U486" s="332"/>
      <c r="V486" s="332"/>
      <c r="W486" s="332"/>
      <c r="X486" s="332"/>
      <c r="Y486" s="332"/>
      <c r="Z486" s="159"/>
      <c r="AA486" s="160"/>
      <c r="AB486" s="160"/>
      <c r="AC486" s="160"/>
      <c r="AD486" s="160"/>
      <c r="AE486" s="160"/>
      <c r="AF486" s="160"/>
      <c r="AG486" s="160"/>
      <c r="AH486" s="160"/>
      <c r="AI486" s="160"/>
      <c r="AJ486" s="160"/>
      <c r="AK486" s="160"/>
      <c r="AL486" s="160"/>
      <c r="AM486" s="160"/>
      <c r="AN486" s="160"/>
      <c r="AO486" s="160"/>
      <c r="AP486" s="160"/>
      <c r="AQ486" s="160"/>
      <c r="AR486" s="160"/>
      <c r="AS486" s="167"/>
    </row>
    <row r="487" spans="1:45" s="37" customFormat="1" ht="25.7" hidden="1" customHeight="1">
      <c r="A487" s="400"/>
      <c r="B487" s="336"/>
      <c r="C487" s="160" t="s">
        <v>3603</v>
      </c>
      <c r="D487" s="160" t="s">
        <v>14969</v>
      </c>
      <c r="E487" s="160" t="s">
        <v>14970</v>
      </c>
      <c r="F487" s="160" t="s">
        <v>10435</v>
      </c>
      <c r="G487" s="160">
        <v>1350</v>
      </c>
      <c r="H487" s="160"/>
      <c r="I487" s="160"/>
      <c r="J487" s="160">
        <v>27</v>
      </c>
      <c r="K487" s="160">
        <v>50</v>
      </c>
      <c r="L487" s="160"/>
      <c r="M487" s="160"/>
      <c r="N487" s="160">
        <v>1350</v>
      </c>
      <c r="O487" s="332"/>
      <c r="P487" s="157"/>
      <c r="Q487" s="157"/>
      <c r="R487" s="332"/>
      <c r="S487" s="160">
        <v>2007</v>
      </c>
      <c r="T487" s="157">
        <v>2007</v>
      </c>
      <c r="U487" s="332"/>
      <c r="V487" s="413"/>
      <c r="W487" s="413"/>
      <c r="X487" s="413"/>
      <c r="Y487" s="413"/>
      <c r="Z487" s="332">
        <v>160</v>
      </c>
      <c r="AA487" s="413"/>
      <c r="AB487" s="413"/>
      <c r="AC487" s="413"/>
      <c r="AD487" s="413"/>
      <c r="AE487" s="413"/>
      <c r="AF487" s="413"/>
      <c r="AG487" s="413"/>
      <c r="AH487" s="413"/>
      <c r="AI487" s="413"/>
      <c r="AJ487" s="413"/>
      <c r="AK487" s="413"/>
      <c r="AL487" s="413"/>
      <c r="AM487" s="413"/>
      <c r="AN487" s="413"/>
      <c r="AO487" s="413"/>
      <c r="AP487" s="413"/>
      <c r="AQ487" s="413"/>
      <c r="AR487" s="413"/>
      <c r="AS487" s="154"/>
    </row>
    <row r="488" spans="1:45" s="37" customFormat="1" ht="25.7" hidden="1" customHeight="1">
      <c r="A488" s="400"/>
      <c r="B488" s="410"/>
      <c r="C488" s="160" t="s">
        <v>3603</v>
      </c>
      <c r="D488" s="160" t="s">
        <v>14969</v>
      </c>
      <c r="E488" s="157" t="s">
        <v>14971</v>
      </c>
      <c r="F488" s="160" t="s">
        <v>10435</v>
      </c>
      <c r="G488" s="159">
        <v>3444</v>
      </c>
      <c r="H488" s="159"/>
      <c r="I488" s="159"/>
      <c r="J488" s="157">
        <v>40.799999999999997</v>
      </c>
      <c r="K488" s="157">
        <v>41.6</v>
      </c>
      <c r="L488" s="159"/>
      <c r="M488" s="159"/>
      <c r="N488" s="159">
        <v>1722</v>
      </c>
      <c r="O488" s="332"/>
      <c r="P488" s="157"/>
      <c r="Q488" s="157"/>
      <c r="R488" s="332"/>
      <c r="S488" s="160">
        <v>2009</v>
      </c>
      <c r="T488" s="157">
        <v>2009</v>
      </c>
      <c r="U488" s="159"/>
      <c r="V488" s="159"/>
      <c r="W488" s="160"/>
      <c r="X488" s="160"/>
      <c r="Y488" s="157"/>
      <c r="Z488" s="157">
        <v>190</v>
      </c>
      <c r="AA488" s="393"/>
      <c r="AB488" s="157"/>
      <c r="AC488" s="157"/>
      <c r="AD488" s="157"/>
      <c r="AE488" s="157"/>
      <c r="AF488" s="157"/>
      <c r="AG488" s="157"/>
      <c r="AH488" s="160"/>
      <c r="AI488" s="157"/>
      <c r="AJ488" s="157"/>
      <c r="AK488" s="157"/>
      <c r="AL488" s="157"/>
      <c r="AM488" s="157"/>
      <c r="AN488" s="157"/>
      <c r="AO488" s="157"/>
      <c r="AP488" s="157"/>
      <c r="AQ488" s="157"/>
      <c r="AR488" s="157"/>
      <c r="AS488" s="157"/>
    </row>
    <row r="489" spans="1:45" s="37" customFormat="1" ht="25.7" hidden="1" customHeight="1">
      <c r="A489" s="414"/>
      <c r="B489" s="336"/>
      <c r="C489" s="160" t="s">
        <v>3603</v>
      </c>
      <c r="D489" s="160" t="s">
        <v>14972</v>
      </c>
      <c r="E489" s="160" t="s">
        <v>14973</v>
      </c>
      <c r="F489" s="160" t="s">
        <v>3603</v>
      </c>
      <c r="G489" s="160">
        <v>700</v>
      </c>
      <c r="H489" s="160"/>
      <c r="I489" s="160"/>
      <c r="J489" s="160">
        <v>28</v>
      </c>
      <c r="K489" s="160">
        <v>25</v>
      </c>
      <c r="L489" s="160"/>
      <c r="M489" s="160"/>
      <c r="N489" s="160">
        <v>700</v>
      </c>
      <c r="O489" s="332"/>
      <c r="P489" s="157"/>
      <c r="Q489" s="157"/>
      <c r="R489" s="332"/>
      <c r="S489" s="160">
        <v>2011</v>
      </c>
      <c r="T489" s="157">
        <v>2011</v>
      </c>
      <c r="U489" s="332" t="s">
        <v>1552</v>
      </c>
      <c r="V489" s="332"/>
      <c r="W489" s="332"/>
      <c r="X489" s="332"/>
      <c r="Y489" s="332"/>
      <c r="Z489" s="159">
        <v>500</v>
      </c>
      <c r="AA489" s="160"/>
      <c r="AB489" s="160"/>
      <c r="AC489" s="160"/>
      <c r="AD489" s="160"/>
      <c r="AE489" s="160"/>
      <c r="AF489" s="160"/>
      <c r="AG489" s="160"/>
      <c r="AH489" s="160"/>
      <c r="AI489" s="160"/>
      <c r="AJ489" s="160"/>
      <c r="AK489" s="160"/>
      <c r="AL489" s="160"/>
      <c r="AM489" s="160"/>
      <c r="AN489" s="160"/>
      <c r="AO489" s="160"/>
      <c r="AP489" s="160"/>
      <c r="AQ489" s="160"/>
      <c r="AR489" s="160"/>
      <c r="AS489" s="160" t="s">
        <v>1552</v>
      </c>
    </row>
    <row r="490" spans="1:45" s="37" customFormat="1" ht="25.7" hidden="1" customHeight="1">
      <c r="A490" s="414"/>
      <c r="B490" s="336"/>
      <c r="C490" s="160" t="s">
        <v>3603</v>
      </c>
      <c r="D490" s="160" t="s">
        <v>14972</v>
      </c>
      <c r="E490" s="331" t="s">
        <v>14974</v>
      </c>
      <c r="F490" s="160" t="s">
        <v>14975</v>
      </c>
      <c r="G490" s="160">
        <v>480</v>
      </c>
      <c r="H490" s="160"/>
      <c r="I490" s="160"/>
      <c r="J490" s="160">
        <v>30</v>
      </c>
      <c r="K490" s="160">
        <v>16</v>
      </c>
      <c r="L490" s="160"/>
      <c r="M490" s="160"/>
      <c r="N490" s="160">
        <v>480</v>
      </c>
      <c r="O490" s="332"/>
      <c r="P490" s="157"/>
      <c r="Q490" s="157"/>
      <c r="R490" s="332"/>
      <c r="S490" s="160">
        <v>2011</v>
      </c>
      <c r="T490" s="157">
        <v>2011</v>
      </c>
      <c r="U490" s="332" t="s">
        <v>2121</v>
      </c>
      <c r="V490" s="332"/>
      <c r="W490" s="332"/>
      <c r="X490" s="332"/>
      <c r="Y490" s="332"/>
      <c r="Z490" s="160">
        <v>590</v>
      </c>
      <c r="AA490" s="160"/>
      <c r="AB490" s="160"/>
      <c r="AC490" s="333"/>
      <c r="AD490" s="160"/>
      <c r="AE490" s="160"/>
      <c r="AF490" s="160"/>
      <c r="AG490" s="160"/>
      <c r="AH490" s="160"/>
      <c r="AI490" s="160"/>
      <c r="AJ490" s="160"/>
      <c r="AK490" s="160"/>
      <c r="AL490" s="160"/>
      <c r="AM490" s="160"/>
      <c r="AN490" s="160"/>
      <c r="AO490" s="334"/>
      <c r="AP490" s="334"/>
      <c r="AQ490" s="334"/>
      <c r="AR490" s="334"/>
      <c r="AS490" s="334" t="s">
        <v>2121</v>
      </c>
    </row>
    <row r="491" spans="1:45" s="37" customFormat="1" ht="25.7" hidden="1" customHeight="1">
      <c r="A491" s="400"/>
      <c r="B491" s="336"/>
      <c r="C491" s="160" t="s">
        <v>3603</v>
      </c>
      <c r="D491" s="160" t="s">
        <v>14976</v>
      </c>
      <c r="E491" s="331" t="s">
        <v>12521</v>
      </c>
      <c r="F491" s="160" t="s">
        <v>12385</v>
      </c>
      <c r="G491" s="160">
        <v>1050</v>
      </c>
      <c r="H491" s="160"/>
      <c r="I491" s="160"/>
      <c r="J491" s="160">
        <v>25</v>
      </c>
      <c r="K491" s="160">
        <v>42</v>
      </c>
      <c r="L491" s="160"/>
      <c r="M491" s="160"/>
      <c r="N491" s="160">
        <v>1050</v>
      </c>
      <c r="O491" s="332"/>
      <c r="P491" s="157"/>
      <c r="Q491" s="157"/>
      <c r="R491" s="332"/>
      <c r="S491" s="160">
        <v>2018</v>
      </c>
      <c r="T491" s="157">
        <v>2018</v>
      </c>
      <c r="U491" s="332" t="s">
        <v>1552</v>
      </c>
      <c r="V491" s="332"/>
      <c r="W491" s="332"/>
      <c r="X491" s="332"/>
      <c r="Y491" s="332"/>
      <c r="Z491" s="160">
        <v>126</v>
      </c>
      <c r="AA491" s="160"/>
      <c r="AB491" s="160"/>
      <c r="AC491" s="333"/>
      <c r="AD491" s="160"/>
      <c r="AE491" s="160"/>
      <c r="AF491" s="160"/>
      <c r="AG491" s="160"/>
      <c r="AH491" s="160"/>
      <c r="AI491" s="160"/>
      <c r="AJ491" s="160"/>
      <c r="AK491" s="160"/>
      <c r="AL491" s="160"/>
      <c r="AM491" s="160"/>
      <c r="AN491" s="160"/>
      <c r="AO491" s="334"/>
      <c r="AP491" s="334"/>
      <c r="AQ491" s="334"/>
      <c r="AR491" s="334"/>
      <c r="AS491" s="334" t="s">
        <v>1552</v>
      </c>
    </row>
    <row r="492" spans="1:45" s="37" customFormat="1" ht="25.7" hidden="1" customHeight="1">
      <c r="A492" s="400"/>
      <c r="B492" s="410"/>
      <c r="C492" s="160" t="s">
        <v>3603</v>
      </c>
      <c r="D492" s="160" t="s">
        <v>14977</v>
      </c>
      <c r="E492" s="331" t="s">
        <v>12522</v>
      </c>
      <c r="F492" s="160" t="s">
        <v>3603</v>
      </c>
      <c r="G492" s="160">
        <v>2656</v>
      </c>
      <c r="H492" s="160"/>
      <c r="I492" s="160"/>
      <c r="J492" s="160">
        <v>32</v>
      </c>
      <c r="K492" s="160">
        <v>83</v>
      </c>
      <c r="L492" s="160"/>
      <c r="M492" s="160"/>
      <c r="N492" s="160">
        <v>2656</v>
      </c>
      <c r="O492" s="332"/>
      <c r="P492" s="157"/>
      <c r="Q492" s="157"/>
      <c r="R492" s="332"/>
      <c r="S492" s="160">
        <v>2012</v>
      </c>
      <c r="T492" s="157">
        <v>2012</v>
      </c>
      <c r="U492" s="332" t="s">
        <v>2620</v>
      </c>
      <c r="V492" s="332"/>
      <c r="W492" s="332"/>
      <c r="X492" s="332"/>
      <c r="Y492" s="332"/>
      <c r="Z492" s="160"/>
      <c r="AA492" s="160"/>
      <c r="AB492" s="160"/>
      <c r="AC492" s="333"/>
      <c r="AD492" s="160"/>
      <c r="AE492" s="160"/>
      <c r="AF492" s="160"/>
      <c r="AG492" s="160"/>
      <c r="AH492" s="160"/>
      <c r="AI492" s="160"/>
      <c r="AJ492" s="160"/>
      <c r="AK492" s="160"/>
      <c r="AL492" s="160"/>
      <c r="AM492" s="160"/>
      <c r="AN492" s="160"/>
      <c r="AO492" s="334"/>
      <c r="AP492" s="334"/>
      <c r="AQ492" s="334"/>
      <c r="AR492" s="334"/>
      <c r="AS492" s="160" t="s">
        <v>2620</v>
      </c>
    </row>
    <row r="493" spans="1:45" s="37" customFormat="1" ht="25.7" hidden="1" customHeight="1">
      <c r="A493" s="400"/>
      <c r="B493" s="410"/>
      <c r="C493" s="160" t="s">
        <v>3603</v>
      </c>
      <c r="D493" s="160" t="s">
        <v>14978</v>
      </c>
      <c r="E493" s="160" t="s">
        <v>12523</v>
      </c>
      <c r="F493" s="160" t="s">
        <v>3603</v>
      </c>
      <c r="G493" s="160">
        <v>3360</v>
      </c>
      <c r="H493" s="160"/>
      <c r="I493" s="160"/>
      <c r="J493" s="160">
        <v>40</v>
      </c>
      <c r="K493" s="160">
        <v>83</v>
      </c>
      <c r="L493" s="160"/>
      <c r="M493" s="160"/>
      <c r="N493" s="160">
        <v>3360</v>
      </c>
      <c r="O493" s="332"/>
      <c r="P493" s="157"/>
      <c r="Q493" s="157"/>
      <c r="R493" s="332"/>
      <c r="S493" s="160">
        <v>2014</v>
      </c>
      <c r="T493" s="411">
        <v>2014</v>
      </c>
      <c r="U493" s="332" t="s">
        <v>1552</v>
      </c>
      <c r="V493" s="332"/>
      <c r="W493" s="332"/>
      <c r="X493" s="332"/>
      <c r="Y493" s="332"/>
      <c r="Z493" s="159"/>
      <c r="AA493" s="160"/>
      <c r="AB493" s="160"/>
      <c r="AC493" s="160"/>
      <c r="AD493" s="160"/>
      <c r="AE493" s="160"/>
      <c r="AF493" s="160"/>
      <c r="AG493" s="160"/>
      <c r="AH493" s="160"/>
      <c r="AI493" s="160"/>
      <c r="AJ493" s="160"/>
      <c r="AK493" s="160"/>
      <c r="AL493" s="160"/>
      <c r="AM493" s="160"/>
      <c r="AN493" s="160"/>
      <c r="AO493" s="160"/>
      <c r="AP493" s="160"/>
      <c r="AQ493" s="160"/>
      <c r="AR493" s="160"/>
      <c r="AS493" s="167" t="s">
        <v>1552</v>
      </c>
    </row>
    <row r="494" spans="1:45" s="37" customFormat="1" ht="25.7" hidden="1" customHeight="1">
      <c r="A494" s="400"/>
      <c r="B494" s="410"/>
      <c r="C494" s="160" t="s">
        <v>3603</v>
      </c>
      <c r="D494" s="160" t="s">
        <v>14979</v>
      </c>
      <c r="E494" s="160" t="s">
        <v>12524</v>
      </c>
      <c r="F494" s="160" t="s">
        <v>3603</v>
      </c>
      <c r="G494" s="160">
        <v>3600</v>
      </c>
      <c r="H494" s="160"/>
      <c r="I494" s="160"/>
      <c r="J494" s="160"/>
      <c r="K494" s="160"/>
      <c r="L494" s="160"/>
      <c r="M494" s="160"/>
      <c r="N494" s="160">
        <v>3600</v>
      </c>
      <c r="O494" s="332"/>
      <c r="P494" s="157"/>
      <c r="Q494" s="157"/>
      <c r="R494" s="332"/>
      <c r="S494" s="160"/>
      <c r="T494" s="411"/>
      <c r="U494" s="332" t="s">
        <v>1552</v>
      </c>
      <c r="V494" s="332"/>
      <c r="W494" s="332"/>
      <c r="X494" s="332"/>
      <c r="Y494" s="332"/>
      <c r="Z494" s="159">
        <v>40</v>
      </c>
      <c r="AA494" s="160"/>
      <c r="AB494" s="160"/>
      <c r="AC494" s="160"/>
      <c r="AD494" s="160"/>
      <c r="AE494" s="160"/>
      <c r="AF494" s="160"/>
      <c r="AG494" s="160"/>
      <c r="AH494" s="160"/>
      <c r="AI494" s="160"/>
      <c r="AJ494" s="160"/>
      <c r="AK494" s="160"/>
      <c r="AL494" s="160"/>
      <c r="AM494" s="160"/>
      <c r="AN494" s="160"/>
      <c r="AO494" s="160"/>
      <c r="AP494" s="160"/>
      <c r="AQ494" s="160"/>
      <c r="AR494" s="160"/>
      <c r="AS494" s="167" t="s">
        <v>1552</v>
      </c>
    </row>
    <row r="495" spans="1:45" s="37" customFormat="1" ht="33.75" hidden="1" customHeight="1">
      <c r="A495" s="400"/>
      <c r="B495" s="336"/>
      <c r="C495" s="160" t="s">
        <v>3603</v>
      </c>
      <c r="D495" s="160" t="s">
        <v>14980</v>
      </c>
      <c r="E495" s="160" t="s">
        <v>12525</v>
      </c>
      <c r="F495" s="160" t="s">
        <v>3603</v>
      </c>
      <c r="G495" s="160">
        <v>3000</v>
      </c>
      <c r="H495" s="160"/>
      <c r="I495" s="160"/>
      <c r="J495" s="160"/>
      <c r="K495" s="160"/>
      <c r="L495" s="160"/>
      <c r="M495" s="160"/>
      <c r="N495" s="160">
        <v>3000</v>
      </c>
      <c r="O495" s="332"/>
      <c r="P495" s="157"/>
      <c r="Q495" s="157"/>
      <c r="R495" s="332"/>
      <c r="S495" s="160">
        <v>2017</v>
      </c>
      <c r="T495" s="393">
        <v>2017</v>
      </c>
      <c r="U495" s="332" t="s">
        <v>1552</v>
      </c>
      <c r="V495" s="332"/>
      <c r="W495" s="332"/>
      <c r="X495" s="332"/>
      <c r="Y495" s="332"/>
      <c r="Z495" s="160">
        <v>273</v>
      </c>
      <c r="AA495" s="160"/>
      <c r="AB495" s="160"/>
      <c r="AC495" s="333"/>
      <c r="AD495" s="160"/>
      <c r="AE495" s="160"/>
      <c r="AF495" s="160"/>
      <c r="AG495" s="160"/>
      <c r="AH495" s="160"/>
      <c r="AI495" s="160"/>
      <c r="AJ495" s="160"/>
      <c r="AK495" s="160"/>
      <c r="AL495" s="160"/>
      <c r="AM495" s="160"/>
      <c r="AN495" s="160"/>
      <c r="AO495" s="334"/>
      <c r="AP495" s="334"/>
      <c r="AQ495" s="334"/>
      <c r="AR495" s="334"/>
      <c r="AS495" s="167" t="s">
        <v>1552</v>
      </c>
    </row>
    <row r="496" spans="1:45" s="37" customFormat="1" ht="25.7" hidden="1" customHeight="1">
      <c r="A496" s="400"/>
      <c r="B496" s="410"/>
      <c r="C496" s="160" t="s">
        <v>3603</v>
      </c>
      <c r="D496" s="160" t="s">
        <v>14981</v>
      </c>
      <c r="E496" s="160" t="s">
        <v>14982</v>
      </c>
      <c r="F496" s="160" t="s">
        <v>3603</v>
      </c>
      <c r="G496" s="160">
        <v>3000</v>
      </c>
      <c r="H496" s="160"/>
      <c r="I496" s="160"/>
      <c r="J496" s="160">
        <v>9.6999999999999993</v>
      </c>
      <c r="K496" s="160">
        <v>21</v>
      </c>
      <c r="L496" s="160"/>
      <c r="M496" s="160"/>
      <c r="N496" s="160">
        <v>204</v>
      </c>
      <c r="O496" s="332"/>
      <c r="P496" s="157"/>
      <c r="Q496" s="157"/>
      <c r="R496" s="332"/>
      <c r="S496" s="160">
        <v>2016</v>
      </c>
      <c r="T496" s="393">
        <v>2016</v>
      </c>
      <c r="U496" s="332" t="s">
        <v>1552</v>
      </c>
      <c r="V496" s="332"/>
      <c r="W496" s="332"/>
      <c r="X496" s="332"/>
      <c r="Y496" s="332"/>
      <c r="Z496" s="160">
        <v>23277</v>
      </c>
      <c r="AA496" s="160"/>
      <c r="AB496" s="160"/>
      <c r="AC496" s="333"/>
      <c r="AD496" s="160"/>
      <c r="AE496" s="160"/>
      <c r="AF496" s="160"/>
      <c r="AG496" s="160"/>
      <c r="AH496" s="160"/>
      <c r="AI496" s="160"/>
      <c r="AJ496" s="160"/>
      <c r="AK496" s="160"/>
      <c r="AL496" s="160"/>
      <c r="AM496" s="160"/>
      <c r="AN496" s="160"/>
      <c r="AO496" s="334"/>
      <c r="AP496" s="334"/>
      <c r="AQ496" s="334"/>
      <c r="AR496" s="334"/>
      <c r="AS496" s="167" t="s">
        <v>1552</v>
      </c>
    </row>
    <row r="497" spans="1:45" s="37" customFormat="1" ht="25.7" hidden="1" customHeight="1">
      <c r="A497" s="400"/>
      <c r="B497" s="410"/>
      <c r="C497" s="160" t="s">
        <v>3603</v>
      </c>
      <c r="D497" s="160" t="s">
        <v>14983</v>
      </c>
      <c r="E497" s="160" t="s">
        <v>12526</v>
      </c>
      <c r="F497" s="160" t="s">
        <v>12385</v>
      </c>
      <c r="G497" s="160">
        <v>10692</v>
      </c>
      <c r="H497" s="160">
        <v>2031</v>
      </c>
      <c r="I497" s="160">
        <v>8125.65</v>
      </c>
      <c r="J497" s="160"/>
      <c r="K497" s="160"/>
      <c r="L497" s="160"/>
      <c r="M497" s="160"/>
      <c r="N497" s="160">
        <v>1163.33</v>
      </c>
      <c r="O497" s="332"/>
      <c r="P497" s="157"/>
      <c r="Q497" s="157"/>
      <c r="R497" s="332"/>
      <c r="S497" s="160">
        <v>2014</v>
      </c>
      <c r="T497" s="393">
        <v>2014</v>
      </c>
      <c r="U497" s="332" t="s">
        <v>12527</v>
      </c>
      <c r="V497" s="332"/>
      <c r="W497" s="332"/>
      <c r="X497" s="332"/>
      <c r="Y497" s="332"/>
      <c r="Z497" s="160">
        <v>23277</v>
      </c>
      <c r="AA497" s="160"/>
      <c r="AB497" s="160"/>
      <c r="AC497" s="333"/>
      <c r="AD497" s="160"/>
      <c r="AE497" s="160"/>
      <c r="AF497" s="160"/>
      <c r="AG497" s="160"/>
      <c r="AH497" s="160"/>
      <c r="AI497" s="160"/>
      <c r="AJ497" s="160"/>
      <c r="AK497" s="160"/>
      <c r="AL497" s="160"/>
      <c r="AM497" s="160"/>
      <c r="AN497" s="160"/>
      <c r="AO497" s="334"/>
      <c r="AP497" s="334"/>
      <c r="AQ497" s="334"/>
      <c r="AR497" s="334"/>
      <c r="AS497" s="167" t="s">
        <v>12527</v>
      </c>
    </row>
    <row r="498" spans="1:45" s="37" customFormat="1" ht="25.7" hidden="1" customHeight="1">
      <c r="A498" s="400"/>
      <c r="B498" s="410"/>
      <c r="C498" s="157" t="s">
        <v>3603</v>
      </c>
      <c r="D498" s="157" t="s">
        <v>14983</v>
      </c>
      <c r="E498" s="157" t="s">
        <v>12528</v>
      </c>
      <c r="F498" s="160" t="s">
        <v>12385</v>
      </c>
      <c r="G498" s="159">
        <v>10692</v>
      </c>
      <c r="H498" s="159">
        <v>2031</v>
      </c>
      <c r="I498" s="159">
        <v>8125.65</v>
      </c>
      <c r="J498" s="157"/>
      <c r="K498" s="157"/>
      <c r="L498" s="159"/>
      <c r="M498" s="159"/>
      <c r="N498" s="159">
        <v>291.69</v>
      </c>
      <c r="O498" s="157"/>
      <c r="P498" s="159"/>
      <c r="Q498" s="157"/>
      <c r="R498" s="157"/>
      <c r="S498" s="157">
        <v>2014</v>
      </c>
      <c r="T498" s="157">
        <v>2014</v>
      </c>
      <c r="U498" s="159" t="s">
        <v>2121</v>
      </c>
      <c r="V498" s="159"/>
      <c r="W498" s="160"/>
      <c r="X498" s="160"/>
      <c r="Y498" s="157"/>
      <c r="Z498" s="157"/>
      <c r="AA498" s="393"/>
      <c r="AB498" s="157"/>
      <c r="AC498" s="157"/>
      <c r="AD498" s="157"/>
      <c r="AE498" s="157"/>
      <c r="AF498" s="157"/>
      <c r="AG498" s="157"/>
      <c r="AH498" s="160"/>
      <c r="AI498" s="157"/>
      <c r="AJ498" s="157"/>
      <c r="AK498" s="157"/>
      <c r="AL498" s="157"/>
      <c r="AM498" s="157"/>
      <c r="AN498" s="157"/>
      <c r="AO498" s="157"/>
      <c r="AP498" s="157"/>
      <c r="AQ498" s="157"/>
      <c r="AR498" s="157"/>
      <c r="AS498" s="157" t="s">
        <v>2121</v>
      </c>
    </row>
    <row r="499" spans="1:45" s="37" customFormat="1" ht="39" hidden="1" customHeight="1">
      <c r="A499" s="400"/>
      <c r="B499" s="415"/>
      <c r="C499" s="157" t="s">
        <v>3457</v>
      </c>
      <c r="D499" s="157" t="s">
        <v>14984</v>
      </c>
      <c r="E499" s="157" t="s">
        <v>4808</v>
      </c>
      <c r="F499" s="157" t="s">
        <v>299</v>
      </c>
      <c r="G499" s="159">
        <v>17301</v>
      </c>
      <c r="H499" s="159">
        <v>499.76</v>
      </c>
      <c r="I499" s="159">
        <v>675.83</v>
      </c>
      <c r="J499" s="157" t="s">
        <v>4507</v>
      </c>
      <c r="K499" s="157" t="s">
        <v>4809</v>
      </c>
      <c r="L499" s="159"/>
      <c r="M499" s="159"/>
      <c r="N499" s="159"/>
      <c r="O499" s="157"/>
      <c r="P499" s="159"/>
      <c r="Q499" s="157"/>
      <c r="R499" s="157"/>
      <c r="S499" s="157"/>
      <c r="T499" s="157">
        <v>2013</v>
      </c>
      <c r="U499" s="159">
        <v>3200</v>
      </c>
      <c r="V499" s="159" t="s">
        <v>3484</v>
      </c>
      <c r="W499" s="160"/>
      <c r="X499" s="160"/>
      <c r="Y499" s="157"/>
      <c r="Z499" s="157">
        <v>3200</v>
      </c>
      <c r="AA499" s="393" t="s">
        <v>3484</v>
      </c>
      <c r="AB499" s="157"/>
      <c r="AC499" s="157"/>
      <c r="AD499" s="157"/>
      <c r="AE499" s="157"/>
      <c r="AF499" s="157"/>
      <c r="AG499" s="157"/>
      <c r="AH499" s="160"/>
      <c r="AI499" s="157"/>
      <c r="AJ499" s="157"/>
      <c r="AK499" s="157"/>
      <c r="AL499" s="157"/>
      <c r="AM499" s="157"/>
      <c r="AN499" s="157"/>
      <c r="AO499" s="157"/>
      <c r="AP499" s="157"/>
      <c r="AQ499" s="157"/>
      <c r="AR499" s="157"/>
      <c r="AS499" s="416"/>
    </row>
    <row r="500" spans="1:45" s="37" customFormat="1" ht="24.95" hidden="1" customHeight="1">
      <c r="A500" s="400"/>
      <c r="B500" s="415"/>
      <c r="C500" s="157" t="s">
        <v>940</v>
      </c>
      <c r="D500" s="157" t="s">
        <v>14074</v>
      </c>
      <c r="E500" s="157" t="s">
        <v>4810</v>
      </c>
      <c r="F500" s="157" t="s">
        <v>13595</v>
      </c>
      <c r="G500" s="159"/>
      <c r="H500" s="159" t="s">
        <v>384</v>
      </c>
      <c r="I500" s="159" t="s">
        <v>384</v>
      </c>
      <c r="J500" s="157">
        <v>25</v>
      </c>
      <c r="K500" s="159">
        <v>18</v>
      </c>
      <c r="L500" s="159"/>
      <c r="M500" s="159"/>
      <c r="N500" s="157"/>
      <c r="O500" s="159"/>
      <c r="P500" s="157"/>
      <c r="Q500" s="157"/>
      <c r="R500" s="157"/>
      <c r="S500" s="157">
        <v>2011</v>
      </c>
      <c r="T500" s="157">
        <v>800</v>
      </c>
      <c r="U500" s="157" t="s">
        <v>11095</v>
      </c>
      <c r="V500" s="157"/>
      <c r="W500" s="160"/>
      <c r="X500" s="160"/>
      <c r="Y500" s="157"/>
      <c r="Z500" s="157">
        <v>800</v>
      </c>
      <c r="AA500" s="157"/>
      <c r="AB500" s="157"/>
      <c r="AC500" s="157"/>
      <c r="AD500" s="157"/>
      <c r="AE500" s="157"/>
      <c r="AF500" s="157"/>
      <c r="AG500" s="157"/>
      <c r="AH500" s="160"/>
      <c r="AI500" s="157"/>
      <c r="AJ500" s="157"/>
      <c r="AK500" s="157"/>
      <c r="AL500" s="157"/>
      <c r="AM500" s="157"/>
      <c r="AN500" s="157"/>
      <c r="AO500" s="157"/>
      <c r="AP500" s="157"/>
      <c r="AQ500" s="157"/>
      <c r="AR500" s="157"/>
      <c r="AS500" s="157" t="s">
        <v>11095</v>
      </c>
    </row>
    <row r="501" spans="1:45" s="37" customFormat="1" ht="25.7" hidden="1" customHeight="1">
      <c r="A501" s="400"/>
      <c r="B501" s="417"/>
      <c r="C501" s="160" t="s">
        <v>940</v>
      </c>
      <c r="D501" s="160" t="s">
        <v>14369</v>
      </c>
      <c r="E501" s="407" t="s">
        <v>4811</v>
      </c>
      <c r="F501" s="160" t="s">
        <v>940</v>
      </c>
      <c r="G501" s="160">
        <v>9673</v>
      </c>
      <c r="H501" s="160"/>
      <c r="I501" s="160"/>
      <c r="J501" s="160">
        <v>36</v>
      </c>
      <c r="K501" s="160">
        <v>20</v>
      </c>
      <c r="L501" s="160"/>
      <c r="M501" s="160"/>
      <c r="N501" s="160">
        <v>720</v>
      </c>
      <c r="O501" s="160"/>
      <c r="P501" s="160"/>
      <c r="Q501" s="332"/>
      <c r="R501" s="332"/>
      <c r="S501" s="332">
        <v>2013</v>
      </c>
      <c r="T501" s="195">
        <v>300</v>
      </c>
      <c r="U501" s="332" t="s">
        <v>11096</v>
      </c>
      <c r="V501" s="332"/>
      <c r="W501" s="332"/>
      <c r="X501" s="332"/>
      <c r="Y501" s="332"/>
      <c r="Z501" s="160">
        <v>300</v>
      </c>
      <c r="AA501" s="160"/>
      <c r="AB501" s="160"/>
      <c r="AC501" s="333"/>
      <c r="AD501" s="160"/>
      <c r="AE501" s="160"/>
      <c r="AF501" s="160"/>
      <c r="AG501" s="160"/>
      <c r="AH501" s="160"/>
      <c r="AI501" s="160"/>
      <c r="AJ501" s="160"/>
      <c r="AK501" s="160"/>
      <c r="AL501" s="160"/>
      <c r="AM501" s="160"/>
      <c r="AN501" s="160"/>
      <c r="AO501" s="334"/>
      <c r="AP501" s="334"/>
      <c r="AQ501" s="334"/>
      <c r="AR501" s="334"/>
      <c r="AS501" s="334" t="s">
        <v>11096</v>
      </c>
    </row>
    <row r="502" spans="1:45" s="37" customFormat="1" ht="25.7" hidden="1" customHeight="1">
      <c r="A502" s="400"/>
      <c r="B502" s="417"/>
      <c r="C502" s="160" t="s">
        <v>940</v>
      </c>
      <c r="D502" s="160" t="s">
        <v>14985</v>
      </c>
      <c r="E502" s="160" t="s">
        <v>4812</v>
      </c>
      <c r="F502" s="160" t="s">
        <v>940</v>
      </c>
      <c r="G502" s="160"/>
      <c r="H502" s="160"/>
      <c r="I502" s="160"/>
      <c r="J502" s="160">
        <v>11</v>
      </c>
      <c r="K502" s="160">
        <v>20</v>
      </c>
      <c r="L502" s="160"/>
      <c r="M502" s="160"/>
      <c r="N502" s="160"/>
      <c r="O502" s="160"/>
      <c r="P502" s="332"/>
      <c r="Q502" s="332"/>
      <c r="R502" s="332"/>
      <c r="S502" s="411">
        <v>2014</v>
      </c>
      <c r="T502" s="411"/>
      <c r="U502" s="332"/>
      <c r="V502" s="332"/>
      <c r="W502" s="332"/>
      <c r="X502" s="332"/>
      <c r="Y502" s="332"/>
      <c r="Z502" s="159"/>
      <c r="AA502" s="160"/>
      <c r="AB502" s="160"/>
      <c r="AC502" s="160"/>
      <c r="AD502" s="160"/>
      <c r="AE502" s="160"/>
      <c r="AF502" s="160"/>
      <c r="AG502" s="160"/>
      <c r="AH502" s="160"/>
      <c r="AI502" s="160"/>
      <c r="AJ502" s="160"/>
      <c r="AK502" s="160"/>
      <c r="AL502" s="160"/>
      <c r="AM502" s="160"/>
      <c r="AN502" s="160"/>
      <c r="AO502" s="160"/>
      <c r="AP502" s="160"/>
      <c r="AQ502" s="160"/>
      <c r="AR502" s="160"/>
      <c r="AS502" s="167"/>
    </row>
    <row r="503" spans="1:45" s="37" customFormat="1" ht="25.7" hidden="1" customHeight="1">
      <c r="A503" s="400"/>
      <c r="B503" s="417"/>
      <c r="C503" s="160" t="s">
        <v>940</v>
      </c>
      <c r="D503" s="160" t="s">
        <v>14985</v>
      </c>
      <c r="E503" s="160" t="s">
        <v>4813</v>
      </c>
      <c r="F503" s="160" t="s">
        <v>940</v>
      </c>
      <c r="G503" s="160">
        <v>2185</v>
      </c>
      <c r="H503" s="160"/>
      <c r="I503" s="160"/>
      <c r="J503" s="160">
        <v>17</v>
      </c>
      <c r="K503" s="160">
        <v>27</v>
      </c>
      <c r="L503" s="160"/>
      <c r="M503" s="160"/>
      <c r="N503" s="160">
        <v>459</v>
      </c>
      <c r="O503" s="160"/>
      <c r="P503" s="332"/>
      <c r="Q503" s="332"/>
      <c r="R503" s="332"/>
      <c r="S503" s="411">
        <v>2014</v>
      </c>
      <c r="T503" s="411">
        <v>80</v>
      </c>
      <c r="U503" s="332" t="s">
        <v>4814</v>
      </c>
      <c r="V503" s="332"/>
      <c r="W503" s="332"/>
      <c r="X503" s="332"/>
      <c r="Y503" s="332"/>
      <c r="Z503" s="159">
        <v>80</v>
      </c>
      <c r="AA503" s="160"/>
      <c r="AB503" s="160"/>
      <c r="AC503" s="160"/>
      <c r="AD503" s="160"/>
      <c r="AE503" s="160"/>
      <c r="AF503" s="160"/>
      <c r="AG503" s="160"/>
      <c r="AH503" s="160"/>
      <c r="AI503" s="160"/>
      <c r="AJ503" s="160"/>
      <c r="AK503" s="160"/>
      <c r="AL503" s="160"/>
      <c r="AM503" s="160"/>
      <c r="AN503" s="160"/>
      <c r="AO503" s="160"/>
      <c r="AP503" s="160"/>
      <c r="AQ503" s="160"/>
      <c r="AR503" s="160"/>
      <c r="AS503" s="167" t="s">
        <v>4814</v>
      </c>
    </row>
    <row r="504" spans="1:45" s="37" customFormat="1" ht="25.7" hidden="1" customHeight="1">
      <c r="A504" s="400"/>
      <c r="B504" s="417"/>
      <c r="C504" s="160" t="s">
        <v>940</v>
      </c>
      <c r="D504" s="160" t="s">
        <v>14986</v>
      </c>
      <c r="E504" s="160" t="s">
        <v>11097</v>
      </c>
      <c r="F504" s="160" t="s">
        <v>940</v>
      </c>
      <c r="G504" s="160">
        <v>7580</v>
      </c>
      <c r="H504" s="160">
        <v>586</v>
      </c>
      <c r="I504" s="160">
        <v>1625</v>
      </c>
      <c r="J504" s="160">
        <v>18</v>
      </c>
      <c r="K504" s="160">
        <v>29</v>
      </c>
      <c r="L504" s="160"/>
      <c r="M504" s="160"/>
      <c r="N504" s="160"/>
      <c r="O504" s="160"/>
      <c r="P504" s="332"/>
      <c r="Q504" s="332"/>
      <c r="R504" s="332"/>
      <c r="S504" s="411">
        <v>2010</v>
      </c>
      <c r="T504" s="411">
        <v>300</v>
      </c>
      <c r="U504" s="332"/>
      <c r="V504" s="332"/>
      <c r="W504" s="332"/>
      <c r="X504" s="332"/>
      <c r="Y504" s="332"/>
      <c r="Z504" s="159">
        <v>300</v>
      </c>
      <c r="AA504" s="160"/>
      <c r="AB504" s="160"/>
      <c r="AC504" s="160"/>
      <c r="AD504" s="160"/>
      <c r="AE504" s="160"/>
      <c r="AF504" s="160"/>
      <c r="AG504" s="160"/>
      <c r="AH504" s="160"/>
      <c r="AI504" s="160"/>
      <c r="AJ504" s="160"/>
      <c r="AK504" s="160"/>
      <c r="AL504" s="160"/>
      <c r="AM504" s="160"/>
      <c r="AN504" s="160"/>
      <c r="AO504" s="160"/>
      <c r="AP504" s="160"/>
      <c r="AQ504" s="160"/>
      <c r="AR504" s="160"/>
      <c r="AS504" s="167"/>
    </row>
    <row r="505" spans="1:45" s="37" customFormat="1" ht="25.7" hidden="1" customHeight="1">
      <c r="A505" s="400"/>
      <c r="B505" s="417"/>
      <c r="C505" s="160" t="s">
        <v>940</v>
      </c>
      <c r="D505" s="160" t="s">
        <v>14367</v>
      </c>
      <c r="E505" s="160" t="s">
        <v>4815</v>
      </c>
      <c r="F505" s="160" t="s">
        <v>13595</v>
      </c>
      <c r="G505" s="160">
        <v>600</v>
      </c>
      <c r="H505" s="160">
        <v>528</v>
      </c>
      <c r="I505" s="160">
        <v>528</v>
      </c>
      <c r="J505" s="160"/>
      <c r="K505" s="160"/>
      <c r="L505" s="160"/>
      <c r="M505" s="160"/>
      <c r="N505" s="160">
        <v>406</v>
      </c>
      <c r="O505" s="160">
        <v>50</v>
      </c>
      <c r="P505" s="332">
        <v>50</v>
      </c>
      <c r="Q505" s="332" t="s">
        <v>722</v>
      </c>
      <c r="R505" s="332"/>
      <c r="S505" s="411">
        <v>2013</v>
      </c>
      <c r="T505" s="411">
        <v>500</v>
      </c>
      <c r="U505" s="332" t="s">
        <v>4816</v>
      </c>
      <c r="V505" s="332"/>
      <c r="W505" s="332"/>
      <c r="X505" s="332"/>
      <c r="Y505" s="332"/>
      <c r="Z505" s="159">
        <v>500</v>
      </c>
      <c r="AA505" s="160"/>
      <c r="AB505" s="160"/>
      <c r="AC505" s="160"/>
      <c r="AD505" s="160"/>
      <c r="AE505" s="160"/>
      <c r="AF505" s="160"/>
      <c r="AG505" s="160"/>
      <c r="AH505" s="160"/>
      <c r="AI505" s="160"/>
      <c r="AJ505" s="160"/>
      <c r="AK505" s="160"/>
      <c r="AL505" s="160"/>
      <c r="AM505" s="160"/>
      <c r="AN505" s="160"/>
      <c r="AO505" s="160"/>
      <c r="AP505" s="160"/>
      <c r="AQ505" s="160"/>
      <c r="AR505" s="160"/>
      <c r="AS505" s="167" t="s">
        <v>4816</v>
      </c>
    </row>
    <row r="506" spans="1:45" s="37" customFormat="1" ht="25.7" hidden="1" customHeight="1">
      <c r="A506" s="400"/>
      <c r="B506" s="417"/>
      <c r="C506" s="160" t="s">
        <v>940</v>
      </c>
      <c r="D506" s="160" t="s">
        <v>14368</v>
      </c>
      <c r="E506" s="160" t="s">
        <v>4817</v>
      </c>
      <c r="F506" s="160" t="s">
        <v>940</v>
      </c>
      <c r="G506" s="160">
        <v>2850</v>
      </c>
      <c r="H506" s="160"/>
      <c r="I506" s="160"/>
      <c r="J506" s="160">
        <v>15</v>
      </c>
      <c r="K506" s="160">
        <v>30</v>
      </c>
      <c r="L506" s="160"/>
      <c r="M506" s="160"/>
      <c r="N506" s="160"/>
      <c r="O506" s="160"/>
      <c r="P506" s="332"/>
      <c r="Q506" s="332"/>
      <c r="R506" s="332"/>
      <c r="S506" s="411">
        <v>2006</v>
      </c>
      <c r="T506" s="411"/>
      <c r="U506" s="332"/>
      <c r="V506" s="332"/>
      <c r="W506" s="332"/>
      <c r="X506" s="332"/>
      <c r="Y506" s="332"/>
      <c r="Z506" s="159"/>
      <c r="AA506" s="160"/>
      <c r="AB506" s="160"/>
      <c r="AC506" s="160"/>
      <c r="AD506" s="160"/>
      <c r="AE506" s="160"/>
      <c r="AF506" s="160"/>
      <c r="AG506" s="160"/>
      <c r="AH506" s="160"/>
      <c r="AI506" s="160"/>
      <c r="AJ506" s="160"/>
      <c r="AK506" s="160"/>
      <c r="AL506" s="160"/>
      <c r="AM506" s="160"/>
      <c r="AN506" s="160"/>
      <c r="AO506" s="160"/>
      <c r="AP506" s="160"/>
      <c r="AQ506" s="160"/>
      <c r="AR506" s="160"/>
      <c r="AS506" s="167"/>
    </row>
    <row r="507" spans="1:45" s="37" customFormat="1" ht="25.7" hidden="1" customHeight="1">
      <c r="A507" s="400"/>
      <c r="B507" s="417"/>
      <c r="C507" s="160" t="s">
        <v>940</v>
      </c>
      <c r="D507" s="160" t="s">
        <v>10452</v>
      </c>
      <c r="E507" s="160" t="s">
        <v>14987</v>
      </c>
      <c r="F507" s="160" t="s">
        <v>940</v>
      </c>
      <c r="G507" s="160"/>
      <c r="H507" s="160"/>
      <c r="I507" s="160">
        <v>800</v>
      </c>
      <c r="J507" s="160">
        <v>20</v>
      </c>
      <c r="K507" s="160">
        <v>40</v>
      </c>
      <c r="L507" s="160"/>
      <c r="M507" s="160"/>
      <c r="N507" s="160"/>
      <c r="O507" s="160"/>
      <c r="P507" s="332"/>
      <c r="Q507" s="332"/>
      <c r="R507" s="332"/>
      <c r="S507" s="411">
        <v>2013</v>
      </c>
      <c r="T507" s="411"/>
      <c r="U507" s="332" t="s">
        <v>11098</v>
      </c>
      <c r="V507" s="332"/>
      <c r="W507" s="332"/>
      <c r="X507" s="332"/>
      <c r="Y507" s="332"/>
      <c r="Z507" s="159"/>
      <c r="AA507" s="160"/>
      <c r="AB507" s="160"/>
      <c r="AC507" s="160"/>
      <c r="AD507" s="160"/>
      <c r="AE507" s="160"/>
      <c r="AF507" s="160"/>
      <c r="AG507" s="160"/>
      <c r="AH507" s="160"/>
      <c r="AI507" s="160"/>
      <c r="AJ507" s="160"/>
      <c r="AK507" s="160"/>
      <c r="AL507" s="160"/>
      <c r="AM507" s="160"/>
      <c r="AN507" s="160"/>
      <c r="AO507" s="160"/>
      <c r="AP507" s="160"/>
      <c r="AQ507" s="160"/>
      <c r="AR507" s="160"/>
      <c r="AS507" s="167" t="s">
        <v>11098</v>
      </c>
    </row>
    <row r="508" spans="1:45" s="37" customFormat="1" ht="25.7" hidden="1" customHeight="1">
      <c r="A508" s="400"/>
      <c r="B508" s="417"/>
      <c r="C508" s="160" t="s">
        <v>940</v>
      </c>
      <c r="D508" s="160" t="s">
        <v>14988</v>
      </c>
      <c r="E508" s="160" t="s">
        <v>14989</v>
      </c>
      <c r="F508" s="160" t="s">
        <v>940</v>
      </c>
      <c r="G508" s="160">
        <v>640</v>
      </c>
      <c r="H508" s="160"/>
      <c r="I508" s="160"/>
      <c r="J508" s="160"/>
      <c r="K508" s="160"/>
      <c r="L508" s="160"/>
      <c r="M508" s="160"/>
      <c r="N508" s="160"/>
      <c r="O508" s="160"/>
      <c r="P508" s="332"/>
      <c r="Q508" s="332"/>
      <c r="R508" s="332"/>
      <c r="S508" s="411">
        <v>2012</v>
      </c>
      <c r="T508" s="411">
        <v>34</v>
      </c>
      <c r="U508" s="332"/>
      <c r="V508" s="332"/>
      <c r="W508" s="332"/>
      <c r="X508" s="332"/>
      <c r="Y508" s="332"/>
      <c r="Z508" s="159">
        <v>34</v>
      </c>
      <c r="AA508" s="160"/>
      <c r="AB508" s="160"/>
      <c r="AC508" s="160"/>
      <c r="AD508" s="160"/>
      <c r="AE508" s="160"/>
      <c r="AF508" s="160"/>
      <c r="AG508" s="160"/>
      <c r="AH508" s="160"/>
      <c r="AI508" s="160"/>
      <c r="AJ508" s="160"/>
      <c r="AK508" s="160"/>
      <c r="AL508" s="160"/>
      <c r="AM508" s="160"/>
      <c r="AN508" s="160"/>
      <c r="AO508" s="160"/>
      <c r="AP508" s="160"/>
      <c r="AQ508" s="160"/>
      <c r="AR508" s="160"/>
      <c r="AS508" s="167"/>
    </row>
    <row r="509" spans="1:45" s="37" customFormat="1" ht="25.7" hidden="1" customHeight="1">
      <c r="A509" s="400"/>
      <c r="B509" s="417"/>
      <c r="C509" s="160" t="s">
        <v>940</v>
      </c>
      <c r="D509" s="160" t="s">
        <v>14990</v>
      </c>
      <c r="E509" s="160" t="s">
        <v>4818</v>
      </c>
      <c r="F509" s="160" t="s">
        <v>940</v>
      </c>
      <c r="G509" s="160"/>
      <c r="H509" s="160"/>
      <c r="I509" s="160">
        <v>800</v>
      </c>
      <c r="J509" s="160">
        <v>20</v>
      </c>
      <c r="K509" s="160">
        <v>40</v>
      </c>
      <c r="L509" s="160"/>
      <c r="M509" s="160"/>
      <c r="N509" s="160"/>
      <c r="O509" s="160"/>
      <c r="P509" s="332"/>
      <c r="Q509" s="332"/>
      <c r="R509" s="332"/>
      <c r="S509" s="411">
        <v>2014</v>
      </c>
      <c r="T509" s="411"/>
      <c r="U509" s="332"/>
      <c r="V509" s="332"/>
      <c r="W509" s="332"/>
      <c r="X509" s="332"/>
      <c r="Y509" s="332"/>
      <c r="Z509" s="159"/>
      <c r="AA509" s="160"/>
      <c r="AB509" s="160"/>
      <c r="AC509" s="160"/>
      <c r="AD509" s="160"/>
      <c r="AE509" s="160"/>
      <c r="AF509" s="160"/>
      <c r="AG509" s="160"/>
      <c r="AH509" s="160"/>
      <c r="AI509" s="160"/>
      <c r="AJ509" s="160"/>
      <c r="AK509" s="160"/>
      <c r="AL509" s="160"/>
      <c r="AM509" s="160"/>
      <c r="AN509" s="160"/>
      <c r="AO509" s="160"/>
      <c r="AP509" s="160"/>
      <c r="AQ509" s="160"/>
      <c r="AR509" s="160"/>
      <c r="AS509" s="167"/>
    </row>
    <row r="510" spans="1:45" s="37" customFormat="1" ht="25.7" hidden="1" customHeight="1">
      <c r="A510" s="400"/>
      <c r="B510" s="417"/>
      <c r="C510" s="157" t="s">
        <v>940</v>
      </c>
      <c r="D510" s="157" t="s">
        <v>14991</v>
      </c>
      <c r="E510" s="157" t="s">
        <v>4819</v>
      </c>
      <c r="F510" s="157" t="s">
        <v>940</v>
      </c>
      <c r="G510" s="418">
        <v>1115</v>
      </c>
      <c r="H510" s="165"/>
      <c r="I510" s="160"/>
      <c r="J510" s="160"/>
      <c r="K510" s="160"/>
      <c r="L510" s="157"/>
      <c r="M510" s="160"/>
      <c r="N510" s="160"/>
      <c r="O510" s="160"/>
      <c r="P510" s="160"/>
      <c r="Q510" s="160"/>
      <c r="R510" s="160"/>
      <c r="S510" s="157">
        <v>2012</v>
      </c>
      <c r="T510" s="393">
        <v>171</v>
      </c>
      <c r="U510" s="157"/>
      <c r="V510" s="165"/>
      <c r="W510" s="165"/>
      <c r="X510" s="165"/>
      <c r="Y510" s="165"/>
      <c r="Z510" s="159"/>
      <c r="AA510" s="165"/>
      <c r="AB510" s="160"/>
      <c r="AC510" s="157"/>
      <c r="AD510" s="157"/>
      <c r="AE510" s="165"/>
      <c r="AF510" s="165"/>
      <c r="AG510" s="165"/>
      <c r="AH510" s="165"/>
      <c r="AI510" s="165"/>
      <c r="AJ510" s="165"/>
      <c r="AK510" s="165"/>
      <c r="AL510" s="165"/>
      <c r="AM510" s="165"/>
      <c r="AN510" s="165"/>
      <c r="AO510" s="165"/>
      <c r="AP510" s="165"/>
      <c r="AQ510" s="165"/>
      <c r="AR510" s="165"/>
      <c r="AS510" s="165"/>
    </row>
    <row r="511" spans="1:45" s="37" customFormat="1" ht="39" hidden="1" customHeight="1">
      <c r="A511" s="400"/>
      <c r="B511" s="405"/>
      <c r="C511" s="160" t="s">
        <v>940</v>
      </c>
      <c r="D511" s="160" t="s">
        <v>14992</v>
      </c>
      <c r="E511" s="331" t="s">
        <v>11099</v>
      </c>
      <c r="F511" s="160" t="s">
        <v>940</v>
      </c>
      <c r="G511" s="160">
        <v>2936</v>
      </c>
      <c r="H511" s="160"/>
      <c r="I511" s="160"/>
      <c r="J511" s="160">
        <v>47</v>
      </c>
      <c r="K511" s="160">
        <v>64</v>
      </c>
      <c r="L511" s="160"/>
      <c r="M511" s="160"/>
      <c r="N511" s="160"/>
      <c r="O511" s="160"/>
      <c r="P511" s="160"/>
      <c r="Q511" s="332"/>
      <c r="R511" s="332"/>
      <c r="S511" s="332">
        <v>2011</v>
      </c>
      <c r="T511" s="157"/>
      <c r="U511" s="332"/>
      <c r="V511" s="332"/>
      <c r="W511" s="332"/>
      <c r="X511" s="332"/>
      <c r="Y511" s="332"/>
      <c r="Z511" s="160">
        <v>171</v>
      </c>
      <c r="AA511" s="160"/>
      <c r="AB511" s="160"/>
      <c r="AC511" s="333"/>
      <c r="AD511" s="160"/>
      <c r="AE511" s="160"/>
      <c r="AF511" s="160"/>
      <c r="AG511" s="160"/>
      <c r="AH511" s="160"/>
      <c r="AI511" s="160"/>
      <c r="AJ511" s="160"/>
      <c r="AK511" s="160"/>
      <c r="AL511" s="160"/>
      <c r="AM511" s="160"/>
      <c r="AN511" s="160"/>
      <c r="AO511" s="334"/>
      <c r="AP511" s="334"/>
      <c r="AQ511" s="334"/>
      <c r="AR511" s="334"/>
      <c r="AS511" s="334"/>
    </row>
    <row r="512" spans="1:45" s="37" customFormat="1" ht="25.7" hidden="1" customHeight="1">
      <c r="A512" s="400"/>
      <c r="B512" s="405"/>
      <c r="C512" s="160" t="s">
        <v>940</v>
      </c>
      <c r="D512" s="419" t="s">
        <v>14993</v>
      </c>
      <c r="E512" s="407" t="s">
        <v>4820</v>
      </c>
      <c r="F512" s="160" t="s">
        <v>940</v>
      </c>
      <c r="G512" s="160">
        <v>1942</v>
      </c>
      <c r="H512" s="160"/>
      <c r="I512" s="160"/>
      <c r="J512" s="160">
        <v>34</v>
      </c>
      <c r="K512" s="160">
        <v>66</v>
      </c>
      <c r="L512" s="160"/>
      <c r="M512" s="160"/>
      <c r="N512" s="160"/>
      <c r="O512" s="160"/>
      <c r="P512" s="332"/>
      <c r="Q512" s="332"/>
      <c r="R512" s="195"/>
      <c r="S512" s="160">
        <v>2016</v>
      </c>
      <c r="T512" s="167"/>
      <c r="U512" s="332"/>
      <c r="V512" s="332"/>
      <c r="W512" s="332"/>
      <c r="X512" s="332"/>
      <c r="Y512" s="332"/>
      <c r="Z512" s="160"/>
      <c r="AA512" s="160"/>
      <c r="AB512" s="160"/>
      <c r="AC512" s="333"/>
      <c r="AD512" s="160"/>
      <c r="AE512" s="160"/>
      <c r="AF512" s="160"/>
      <c r="AG512" s="160"/>
      <c r="AH512" s="160"/>
      <c r="AI512" s="160"/>
      <c r="AJ512" s="160"/>
      <c r="AK512" s="160"/>
      <c r="AL512" s="160"/>
      <c r="AM512" s="160"/>
      <c r="AN512" s="160"/>
      <c r="AO512" s="334"/>
      <c r="AP512" s="334"/>
      <c r="AQ512" s="334"/>
      <c r="AR512" s="334"/>
      <c r="AS512" s="167"/>
    </row>
    <row r="513" spans="1:45" s="37" customFormat="1" ht="25.7" hidden="1" customHeight="1">
      <c r="A513" s="400"/>
      <c r="B513" s="420"/>
      <c r="C513" s="160" t="s">
        <v>940</v>
      </c>
      <c r="D513" s="160" t="s">
        <v>14994</v>
      </c>
      <c r="E513" s="331" t="s">
        <v>12529</v>
      </c>
      <c r="F513" s="160" t="s">
        <v>940</v>
      </c>
      <c r="G513" s="160">
        <v>105</v>
      </c>
      <c r="H513" s="160" t="s">
        <v>384</v>
      </c>
      <c r="I513" s="160" t="s">
        <v>384</v>
      </c>
      <c r="J513" s="160">
        <v>7</v>
      </c>
      <c r="K513" s="160">
        <v>15</v>
      </c>
      <c r="L513" s="160"/>
      <c r="M513" s="160"/>
      <c r="N513" s="160">
        <v>105</v>
      </c>
      <c r="O513" s="160"/>
      <c r="P513" s="160"/>
      <c r="Q513" s="332"/>
      <c r="R513" s="332"/>
      <c r="S513" s="332">
        <v>2016</v>
      </c>
      <c r="T513" s="157"/>
      <c r="U513" s="332"/>
      <c r="V513" s="332"/>
      <c r="W513" s="332"/>
      <c r="X513" s="332"/>
      <c r="Y513" s="332"/>
      <c r="Z513" s="160"/>
      <c r="AA513" s="160"/>
      <c r="AB513" s="160"/>
      <c r="AC513" s="333"/>
      <c r="AD513" s="160"/>
      <c r="AE513" s="160"/>
      <c r="AF513" s="160"/>
      <c r="AG513" s="160"/>
      <c r="AH513" s="160"/>
      <c r="AI513" s="160"/>
      <c r="AJ513" s="160"/>
      <c r="AK513" s="160"/>
      <c r="AL513" s="160"/>
      <c r="AM513" s="160"/>
      <c r="AN513" s="160"/>
      <c r="AO513" s="334"/>
      <c r="AP513" s="334"/>
      <c r="AQ513" s="334"/>
      <c r="AR513" s="334"/>
      <c r="AS513" s="167"/>
    </row>
    <row r="514" spans="1:45" s="37" customFormat="1" ht="25.7" hidden="1" customHeight="1">
      <c r="A514" s="400"/>
      <c r="B514" s="420"/>
      <c r="C514" s="160" t="s">
        <v>940</v>
      </c>
      <c r="D514" s="160" t="s">
        <v>14995</v>
      </c>
      <c r="E514" s="331" t="s">
        <v>11100</v>
      </c>
      <c r="F514" s="160" t="s">
        <v>940</v>
      </c>
      <c r="G514" s="160">
        <v>1230</v>
      </c>
      <c r="H514" s="160"/>
      <c r="I514" s="160"/>
      <c r="J514" s="160"/>
      <c r="K514" s="160"/>
      <c r="L514" s="160"/>
      <c r="M514" s="160"/>
      <c r="N514" s="160"/>
      <c r="O514" s="160"/>
      <c r="P514" s="160"/>
      <c r="Q514" s="332"/>
      <c r="R514" s="332"/>
      <c r="S514" s="332">
        <v>2009</v>
      </c>
      <c r="T514" s="157"/>
      <c r="U514" s="332" t="s">
        <v>14996</v>
      </c>
      <c r="V514" s="332"/>
      <c r="W514" s="332"/>
      <c r="X514" s="332"/>
      <c r="Y514" s="332"/>
      <c r="Z514" s="160"/>
      <c r="AA514" s="160"/>
      <c r="AB514" s="160"/>
      <c r="AC514" s="333"/>
      <c r="AD514" s="160"/>
      <c r="AE514" s="160"/>
      <c r="AF514" s="160"/>
      <c r="AG514" s="160"/>
      <c r="AH514" s="160"/>
      <c r="AI514" s="160"/>
      <c r="AJ514" s="160"/>
      <c r="AK514" s="160"/>
      <c r="AL514" s="160"/>
      <c r="AM514" s="160"/>
      <c r="AN514" s="160"/>
      <c r="AO514" s="334"/>
      <c r="AP514" s="334"/>
      <c r="AQ514" s="334"/>
      <c r="AR514" s="334"/>
      <c r="AS514" s="167"/>
    </row>
    <row r="515" spans="1:45" s="37" customFormat="1" ht="25.7" hidden="1" customHeight="1">
      <c r="A515" s="400"/>
      <c r="B515" s="420"/>
      <c r="C515" s="157" t="s">
        <v>940</v>
      </c>
      <c r="D515" s="157" t="s">
        <v>14997</v>
      </c>
      <c r="E515" s="157" t="s">
        <v>12530</v>
      </c>
      <c r="F515" s="157" t="s">
        <v>13595</v>
      </c>
      <c r="G515" s="160">
        <v>3506</v>
      </c>
      <c r="H515" s="160">
        <v>666</v>
      </c>
      <c r="I515" s="160">
        <v>666</v>
      </c>
      <c r="J515" s="157"/>
      <c r="K515" s="160"/>
      <c r="L515" s="160"/>
      <c r="M515" s="160"/>
      <c r="N515" s="160"/>
      <c r="O515" s="160">
        <v>60</v>
      </c>
      <c r="P515" s="160">
        <v>60</v>
      </c>
      <c r="Q515" s="160" t="s">
        <v>722</v>
      </c>
      <c r="R515" s="157"/>
      <c r="S515" s="157">
        <v>2018</v>
      </c>
      <c r="T515" s="157">
        <v>10000</v>
      </c>
      <c r="U515" s="165" t="s">
        <v>12531</v>
      </c>
      <c r="V515" s="165"/>
      <c r="W515" s="165"/>
      <c r="X515" s="165"/>
      <c r="Y515" s="165"/>
      <c r="Z515" s="165"/>
      <c r="AA515" s="160"/>
      <c r="AB515" s="157"/>
      <c r="AC515" s="157"/>
      <c r="AD515" s="165"/>
      <c r="AE515" s="165"/>
      <c r="AF515" s="165"/>
      <c r="AG515" s="165"/>
      <c r="AH515" s="165"/>
      <c r="AI515" s="165"/>
      <c r="AJ515" s="165"/>
      <c r="AK515" s="165"/>
      <c r="AL515" s="165"/>
      <c r="AM515" s="165"/>
      <c r="AN515" s="165"/>
      <c r="AO515" s="165"/>
      <c r="AP515" s="165"/>
      <c r="AQ515" s="165"/>
      <c r="AR515" s="165"/>
      <c r="AS515" s="160"/>
    </row>
    <row r="516" spans="1:45" s="37" customFormat="1" ht="25.7" hidden="1" customHeight="1">
      <c r="A516" s="400"/>
      <c r="B516" s="420"/>
      <c r="C516" s="157" t="s">
        <v>940</v>
      </c>
      <c r="D516" s="157" t="s">
        <v>14998</v>
      </c>
      <c r="E516" s="157" t="s">
        <v>14999</v>
      </c>
      <c r="F516" s="157" t="s">
        <v>940</v>
      </c>
      <c r="G516" s="160">
        <v>992</v>
      </c>
      <c r="H516" s="160">
        <v>198</v>
      </c>
      <c r="I516" s="160">
        <v>383</v>
      </c>
      <c r="J516" s="157"/>
      <c r="K516" s="160"/>
      <c r="L516" s="160"/>
      <c r="M516" s="160"/>
      <c r="N516" s="160"/>
      <c r="O516" s="160"/>
      <c r="P516" s="160"/>
      <c r="Q516" s="160"/>
      <c r="R516" s="157"/>
      <c r="S516" s="157">
        <v>2019</v>
      </c>
      <c r="T516" s="157">
        <v>1424</v>
      </c>
      <c r="U516" s="165"/>
      <c r="V516" s="165"/>
      <c r="W516" s="165"/>
      <c r="X516" s="165"/>
      <c r="Y516" s="165"/>
      <c r="Z516" s="165"/>
      <c r="AA516" s="160"/>
      <c r="AB516" s="157"/>
      <c r="AC516" s="157"/>
      <c r="AD516" s="165"/>
      <c r="AE516" s="165"/>
      <c r="AF516" s="165"/>
      <c r="AG516" s="165"/>
      <c r="AH516" s="165"/>
      <c r="AI516" s="165"/>
      <c r="AJ516" s="165"/>
      <c r="AK516" s="165"/>
      <c r="AL516" s="165"/>
      <c r="AM516" s="165"/>
      <c r="AN516" s="165"/>
      <c r="AO516" s="165"/>
      <c r="AP516" s="165"/>
      <c r="AQ516" s="165"/>
      <c r="AR516" s="165"/>
      <c r="AS516" s="160"/>
    </row>
    <row r="517" spans="1:45" s="37" customFormat="1" ht="25.7" hidden="1" customHeight="1">
      <c r="A517" s="400"/>
      <c r="B517" s="405"/>
      <c r="C517" s="160" t="s">
        <v>940</v>
      </c>
      <c r="D517" s="160" t="s">
        <v>15000</v>
      </c>
      <c r="E517" s="160" t="s">
        <v>15001</v>
      </c>
      <c r="F517" s="160" t="s">
        <v>940</v>
      </c>
      <c r="G517" s="160">
        <v>10784</v>
      </c>
      <c r="H517" s="160"/>
      <c r="I517" s="160"/>
      <c r="J517" s="160"/>
      <c r="K517" s="160"/>
      <c r="L517" s="160"/>
      <c r="M517" s="160"/>
      <c r="N517" s="160"/>
      <c r="O517" s="160"/>
      <c r="P517" s="160"/>
      <c r="Q517" s="332"/>
      <c r="R517" s="332"/>
      <c r="S517" s="157">
        <v>2014</v>
      </c>
      <c r="T517" s="157"/>
      <c r="U517" s="332"/>
      <c r="V517" s="332"/>
      <c r="W517" s="332"/>
      <c r="X517" s="332"/>
      <c r="Y517" s="332"/>
      <c r="Z517" s="159">
        <v>10000</v>
      </c>
      <c r="AA517" s="160" t="s">
        <v>384</v>
      </c>
      <c r="AB517" s="160"/>
      <c r="AC517" s="160"/>
      <c r="AD517" s="160"/>
      <c r="AE517" s="160"/>
      <c r="AF517" s="160"/>
      <c r="AG517" s="160"/>
      <c r="AH517" s="160"/>
      <c r="AI517" s="160"/>
      <c r="AJ517" s="160"/>
      <c r="AK517" s="160"/>
      <c r="AL517" s="160"/>
      <c r="AM517" s="160"/>
      <c r="AN517" s="160"/>
      <c r="AO517" s="160"/>
      <c r="AP517" s="160"/>
      <c r="AQ517" s="160"/>
      <c r="AR517" s="160"/>
      <c r="AS517" s="160" t="s">
        <v>12531</v>
      </c>
    </row>
    <row r="518" spans="1:45" s="37" customFormat="1" ht="25.7" hidden="1" customHeight="1">
      <c r="A518" s="400"/>
      <c r="B518" s="337"/>
      <c r="C518" s="160" t="s">
        <v>3836</v>
      </c>
      <c r="D518" s="160" t="s">
        <v>15002</v>
      </c>
      <c r="E518" s="331" t="s">
        <v>4821</v>
      </c>
      <c r="F518" s="160" t="s">
        <v>3838</v>
      </c>
      <c r="G518" s="160">
        <v>5581</v>
      </c>
      <c r="H518" s="160"/>
      <c r="I518" s="160"/>
      <c r="J518" s="160"/>
      <c r="K518" s="160"/>
      <c r="L518" s="160"/>
      <c r="M518" s="160"/>
      <c r="N518" s="160"/>
      <c r="O518" s="160"/>
      <c r="P518" s="160"/>
      <c r="Q518" s="332"/>
      <c r="R518" s="332"/>
      <c r="S518" s="332">
        <v>2010</v>
      </c>
      <c r="T518" s="157">
        <v>2010</v>
      </c>
      <c r="U518" s="332"/>
      <c r="V518" s="332" t="s">
        <v>4822</v>
      </c>
      <c r="W518" s="332"/>
      <c r="X518" s="332"/>
      <c r="Y518" s="332"/>
      <c r="Z518" s="160"/>
      <c r="AA518" s="160"/>
      <c r="AB518" s="160"/>
      <c r="AC518" s="333"/>
      <c r="AD518" s="160"/>
      <c r="AE518" s="160"/>
      <c r="AF518" s="160"/>
      <c r="AG518" s="160"/>
      <c r="AH518" s="160"/>
      <c r="AI518" s="160"/>
      <c r="AJ518" s="160"/>
      <c r="AK518" s="160"/>
      <c r="AL518" s="160"/>
      <c r="AM518" s="160"/>
      <c r="AN518" s="160"/>
      <c r="AO518" s="334"/>
      <c r="AP518" s="334"/>
      <c r="AQ518" s="334"/>
      <c r="AR518" s="334"/>
      <c r="AS518" s="334" t="s">
        <v>4822</v>
      </c>
    </row>
    <row r="519" spans="1:45" s="37" customFormat="1" ht="24.95" hidden="1" customHeight="1">
      <c r="A519" s="400"/>
      <c r="B519" s="337"/>
      <c r="C519" s="160" t="s">
        <v>3836</v>
      </c>
      <c r="D519" s="160" t="s">
        <v>15003</v>
      </c>
      <c r="E519" s="331" t="s">
        <v>11101</v>
      </c>
      <c r="F519" s="160" t="s">
        <v>3838</v>
      </c>
      <c r="G519" s="160">
        <v>1963</v>
      </c>
      <c r="H519" s="160">
        <v>885</v>
      </c>
      <c r="I519" s="160">
        <v>1774</v>
      </c>
      <c r="J519" s="160"/>
      <c r="K519" s="160"/>
      <c r="L519" s="160"/>
      <c r="M519" s="160"/>
      <c r="N519" s="160">
        <v>697</v>
      </c>
      <c r="O519" s="160"/>
      <c r="P519" s="160"/>
      <c r="Q519" s="332"/>
      <c r="R519" s="332"/>
      <c r="S519" s="332">
        <v>2000</v>
      </c>
      <c r="T519" s="157">
        <v>2000</v>
      </c>
      <c r="U519" s="332"/>
      <c r="V519" s="332"/>
      <c r="W519" s="332"/>
      <c r="X519" s="332"/>
      <c r="Y519" s="332"/>
      <c r="Z519" s="160"/>
      <c r="AA519" s="160"/>
      <c r="AB519" s="160"/>
      <c r="AC519" s="333"/>
      <c r="AD519" s="160"/>
      <c r="AE519" s="160"/>
      <c r="AF519" s="160"/>
      <c r="AG519" s="160"/>
      <c r="AH519" s="160"/>
      <c r="AI519" s="160"/>
      <c r="AJ519" s="160"/>
      <c r="AK519" s="160"/>
      <c r="AL519" s="160"/>
      <c r="AM519" s="160"/>
      <c r="AN519" s="160"/>
      <c r="AO519" s="334"/>
      <c r="AP519" s="334"/>
      <c r="AQ519" s="334"/>
      <c r="AR519" s="334"/>
      <c r="AS519" s="334" t="s">
        <v>11102</v>
      </c>
    </row>
    <row r="520" spans="1:45" s="37" customFormat="1" ht="24.95" hidden="1" customHeight="1">
      <c r="A520" s="400"/>
      <c r="B520" s="337"/>
      <c r="C520" s="160" t="s">
        <v>3836</v>
      </c>
      <c r="D520" s="160" t="s">
        <v>15004</v>
      </c>
      <c r="E520" s="331" t="s">
        <v>15005</v>
      </c>
      <c r="F520" s="160" t="s">
        <v>14081</v>
      </c>
      <c r="G520" s="160">
        <v>3528</v>
      </c>
      <c r="H520" s="160"/>
      <c r="I520" s="160"/>
      <c r="J520" s="160"/>
      <c r="K520" s="160"/>
      <c r="L520" s="160"/>
      <c r="M520" s="160"/>
      <c r="N520" s="160"/>
      <c r="O520" s="160"/>
      <c r="P520" s="160"/>
      <c r="Q520" s="332"/>
      <c r="R520" s="332"/>
      <c r="S520" s="332">
        <v>2010</v>
      </c>
      <c r="T520" s="157"/>
      <c r="U520" s="332"/>
      <c r="V520" s="332"/>
      <c r="W520" s="332"/>
      <c r="X520" s="332"/>
      <c r="Y520" s="332"/>
      <c r="Z520" s="160"/>
      <c r="AA520" s="160"/>
      <c r="AB520" s="160"/>
      <c r="AC520" s="333"/>
      <c r="AD520" s="160"/>
      <c r="AE520" s="160"/>
      <c r="AF520" s="160"/>
      <c r="AG520" s="160"/>
      <c r="AH520" s="160"/>
      <c r="AI520" s="160"/>
      <c r="AJ520" s="160"/>
      <c r="AK520" s="160"/>
      <c r="AL520" s="160"/>
      <c r="AM520" s="160"/>
      <c r="AN520" s="160"/>
      <c r="AO520" s="334"/>
      <c r="AP520" s="334"/>
      <c r="AQ520" s="334"/>
      <c r="AR520" s="334"/>
      <c r="AS520" s="334" t="s">
        <v>15006</v>
      </c>
    </row>
    <row r="521" spans="1:45" s="37" customFormat="1" ht="24.95" hidden="1" customHeight="1">
      <c r="A521" s="400"/>
      <c r="B521" s="337"/>
      <c r="C521" s="160" t="s">
        <v>3836</v>
      </c>
      <c r="D521" s="160" t="s">
        <v>15007</v>
      </c>
      <c r="E521" s="331" t="s">
        <v>15008</v>
      </c>
      <c r="F521" s="160" t="s">
        <v>14081</v>
      </c>
      <c r="G521" s="160">
        <v>1200</v>
      </c>
      <c r="H521" s="160"/>
      <c r="I521" s="160"/>
      <c r="J521" s="160"/>
      <c r="K521" s="160"/>
      <c r="L521" s="160"/>
      <c r="M521" s="160"/>
      <c r="N521" s="160"/>
      <c r="O521" s="160"/>
      <c r="P521" s="160"/>
      <c r="Q521" s="332"/>
      <c r="R521" s="332"/>
      <c r="S521" s="332">
        <v>2013</v>
      </c>
      <c r="T521" s="157"/>
      <c r="U521" s="332"/>
      <c r="V521" s="332"/>
      <c r="W521" s="332"/>
      <c r="X521" s="332"/>
      <c r="Y521" s="332"/>
      <c r="Z521" s="160"/>
      <c r="AA521" s="160"/>
      <c r="AB521" s="160"/>
      <c r="AC521" s="333"/>
      <c r="AD521" s="160"/>
      <c r="AE521" s="160"/>
      <c r="AF521" s="160"/>
      <c r="AG521" s="160"/>
      <c r="AH521" s="160"/>
      <c r="AI521" s="160"/>
      <c r="AJ521" s="160"/>
      <c r="AK521" s="160"/>
      <c r="AL521" s="160"/>
      <c r="AM521" s="160"/>
      <c r="AN521" s="160"/>
      <c r="AO521" s="334"/>
      <c r="AP521" s="334"/>
      <c r="AQ521" s="334"/>
      <c r="AR521" s="334"/>
      <c r="AS521" s="160" t="s">
        <v>14839</v>
      </c>
    </row>
    <row r="522" spans="1:45" s="37" customFormat="1" ht="24.95" hidden="1" customHeight="1">
      <c r="A522" s="400"/>
      <c r="B522" s="337"/>
      <c r="C522" s="160" t="s">
        <v>3836</v>
      </c>
      <c r="D522" s="160" t="s">
        <v>15009</v>
      </c>
      <c r="E522" s="331" t="s">
        <v>16384</v>
      </c>
      <c r="F522" s="160" t="s">
        <v>16385</v>
      </c>
      <c r="G522" s="160">
        <v>2073</v>
      </c>
      <c r="H522" s="160"/>
      <c r="I522" s="160"/>
      <c r="J522" s="160"/>
      <c r="K522" s="160"/>
      <c r="L522" s="160"/>
      <c r="M522" s="160"/>
      <c r="N522" s="160"/>
      <c r="O522" s="160"/>
      <c r="P522" s="160"/>
      <c r="Q522" s="332"/>
      <c r="R522" s="332"/>
      <c r="S522" s="332">
        <v>2019</v>
      </c>
      <c r="T522" s="157"/>
      <c r="U522" s="332"/>
      <c r="V522" s="332"/>
      <c r="W522" s="332"/>
      <c r="X522" s="332"/>
      <c r="Y522" s="332"/>
      <c r="Z522" s="160"/>
      <c r="AA522" s="160"/>
      <c r="AB522" s="160"/>
      <c r="AC522" s="333"/>
      <c r="AD522" s="160"/>
      <c r="AE522" s="160"/>
      <c r="AF522" s="160"/>
      <c r="AG522" s="160"/>
      <c r="AH522" s="160"/>
      <c r="AI522" s="160"/>
      <c r="AJ522" s="160"/>
      <c r="AK522" s="160"/>
      <c r="AL522" s="160"/>
      <c r="AM522" s="160"/>
      <c r="AN522" s="160"/>
      <c r="AO522" s="334"/>
      <c r="AP522" s="334"/>
      <c r="AQ522" s="334"/>
      <c r="AR522" s="334"/>
      <c r="AS522" s="401" t="s">
        <v>15010</v>
      </c>
    </row>
    <row r="523" spans="1:45" s="37" customFormat="1" ht="24.95" hidden="1" customHeight="1">
      <c r="A523" s="400"/>
      <c r="B523" s="337"/>
      <c r="C523" s="160" t="s">
        <v>3836</v>
      </c>
      <c r="D523" s="160" t="s">
        <v>15011</v>
      </c>
      <c r="E523" s="331" t="s">
        <v>15012</v>
      </c>
      <c r="F523" s="160" t="s">
        <v>14081</v>
      </c>
      <c r="G523" s="160">
        <v>598</v>
      </c>
      <c r="H523" s="160"/>
      <c r="I523" s="160"/>
      <c r="J523" s="160"/>
      <c r="K523" s="160"/>
      <c r="L523" s="160"/>
      <c r="M523" s="160"/>
      <c r="N523" s="160"/>
      <c r="O523" s="160"/>
      <c r="P523" s="160"/>
      <c r="Q523" s="332"/>
      <c r="R523" s="332"/>
      <c r="S523" s="332">
        <v>2008</v>
      </c>
      <c r="T523" s="157"/>
      <c r="U523" s="332"/>
      <c r="V523" s="332"/>
      <c r="W523" s="332"/>
      <c r="X523" s="332"/>
      <c r="Y523" s="332"/>
      <c r="Z523" s="160"/>
      <c r="AA523" s="160"/>
      <c r="AB523" s="160"/>
      <c r="AC523" s="333"/>
      <c r="AD523" s="160"/>
      <c r="AE523" s="160"/>
      <c r="AF523" s="160"/>
      <c r="AG523" s="160"/>
      <c r="AH523" s="160"/>
      <c r="AI523" s="160"/>
      <c r="AJ523" s="160"/>
      <c r="AK523" s="160"/>
      <c r="AL523" s="160"/>
      <c r="AM523" s="160"/>
      <c r="AN523" s="160"/>
      <c r="AO523" s="334"/>
      <c r="AP523" s="334"/>
      <c r="AQ523" s="334"/>
      <c r="AR523" s="334"/>
      <c r="AS523" s="334" t="s">
        <v>15013</v>
      </c>
    </row>
    <row r="524" spans="1:45" s="37" customFormat="1" ht="24.95" hidden="1" customHeight="1">
      <c r="A524" s="400"/>
      <c r="B524" s="337"/>
      <c r="C524" s="160" t="s">
        <v>3836</v>
      </c>
      <c r="D524" s="160" t="s">
        <v>15014</v>
      </c>
      <c r="E524" s="331" t="s">
        <v>15015</v>
      </c>
      <c r="F524" s="160" t="s">
        <v>14081</v>
      </c>
      <c r="G524" s="160">
        <v>720</v>
      </c>
      <c r="H524" s="160"/>
      <c r="I524" s="160"/>
      <c r="J524" s="160"/>
      <c r="K524" s="160"/>
      <c r="L524" s="160"/>
      <c r="M524" s="160"/>
      <c r="N524" s="160"/>
      <c r="O524" s="160"/>
      <c r="P524" s="160"/>
      <c r="Q524" s="332"/>
      <c r="R524" s="332"/>
      <c r="S524" s="332">
        <v>2003</v>
      </c>
      <c r="T524" s="157"/>
      <c r="U524" s="332"/>
      <c r="V524" s="332"/>
      <c r="W524" s="332"/>
      <c r="X524" s="332"/>
      <c r="Y524" s="332"/>
      <c r="Z524" s="160"/>
      <c r="AA524" s="160"/>
      <c r="AB524" s="160"/>
      <c r="AC524" s="333"/>
      <c r="AD524" s="160"/>
      <c r="AE524" s="160"/>
      <c r="AF524" s="160"/>
      <c r="AG524" s="160"/>
      <c r="AH524" s="160"/>
      <c r="AI524" s="160"/>
      <c r="AJ524" s="160"/>
      <c r="AK524" s="160"/>
      <c r="AL524" s="160"/>
      <c r="AM524" s="160"/>
      <c r="AN524" s="160"/>
      <c r="AO524" s="334"/>
      <c r="AP524" s="334"/>
      <c r="AQ524" s="334"/>
      <c r="AR524" s="334"/>
      <c r="AS524" s="167" t="s">
        <v>15013</v>
      </c>
    </row>
    <row r="525" spans="1:45" s="37" customFormat="1" ht="24.95" hidden="1" customHeight="1">
      <c r="A525" s="400"/>
      <c r="B525" s="337"/>
      <c r="C525" s="160" t="s">
        <v>3836</v>
      </c>
      <c r="D525" s="160" t="s">
        <v>16386</v>
      </c>
      <c r="E525" s="331" t="s">
        <v>16386</v>
      </c>
      <c r="F525" s="160" t="s">
        <v>3838</v>
      </c>
      <c r="G525" s="160">
        <v>6260</v>
      </c>
      <c r="H525" s="160">
        <v>1250</v>
      </c>
      <c r="I525" s="160">
        <v>1250</v>
      </c>
      <c r="J525" s="160"/>
      <c r="K525" s="160"/>
      <c r="L525" s="160"/>
      <c r="M525" s="160"/>
      <c r="N525" s="160"/>
      <c r="O525" s="160"/>
      <c r="P525" s="160"/>
      <c r="Q525" s="332"/>
      <c r="R525" s="332">
        <v>2009</v>
      </c>
      <c r="S525" s="332"/>
      <c r="T525" s="157">
        <v>2009</v>
      </c>
      <c r="U525" s="332"/>
      <c r="V525" s="332"/>
      <c r="W525" s="332"/>
      <c r="X525" s="332"/>
      <c r="Y525" s="332"/>
      <c r="Z525" s="160"/>
      <c r="AA525" s="160" t="s">
        <v>16387</v>
      </c>
      <c r="AB525" s="160"/>
      <c r="AC525" s="333"/>
      <c r="AD525" s="160"/>
      <c r="AE525" s="160"/>
      <c r="AF525" s="160"/>
      <c r="AG525" s="160"/>
      <c r="AH525" s="160"/>
      <c r="AI525" s="160"/>
      <c r="AJ525" s="160"/>
      <c r="AK525" s="160"/>
      <c r="AL525" s="160"/>
      <c r="AM525" s="160"/>
      <c r="AN525" s="160"/>
      <c r="AO525" s="334"/>
      <c r="AP525" s="334"/>
      <c r="AQ525" s="334"/>
      <c r="AR525" s="334"/>
      <c r="AS525" s="167" t="s">
        <v>16387</v>
      </c>
    </row>
    <row r="526" spans="1:45" s="37" customFormat="1" ht="24.95" hidden="1" customHeight="1">
      <c r="A526" s="400"/>
      <c r="B526" s="337"/>
      <c r="C526" s="167" t="s">
        <v>3625</v>
      </c>
      <c r="D526" s="167" t="s">
        <v>15016</v>
      </c>
      <c r="E526" s="167" t="s">
        <v>4810</v>
      </c>
      <c r="F526" s="167" t="s">
        <v>3625</v>
      </c>
      <c r="G526" s="167">
        <v>177</v>
      </c>
      <c r="H526" s="167">
        <v>177</v>
      </c>
      <c r="I526" s="167">
        <v>177</v>
      </c>
      <c r="J526" s="167">
        <v>17</v>
      </c>
      <c r="K526" s="167">
        <v>8</v>
      </c>
      <c r="L526" s="167"/>
      <c r="M526" s="167"/>
      <c r="N526" s="167">
        <v>177</v>
      </c>
      <c r="O526" s="167"/>
      <c r="P526" s="167"/>
      <c r="Q526" s="167"/>
      <c r="R526" s="167"/>
      <c r="S526" s="167"/>
      <c r="T526" s="170">
        <v>2013</v>
      </c>
      <c r="U526" s="167"/>
      <c r="V526" s="167"/>
      <c r="W526" s="167"/>
      <c r="X526" s="167"/>
      <c r="Y526" s="167"/>
      <c r="Z526" s="167">
        <v>600</v>
      </c>
      <c r="AA526" s="167"/>
      <c r="AB526" s="167"/>
      <c r="AC526" s="167"/>
      <c r="AD526" s="167"/>
      <c r="AE526" s="167"/>
      <c r="AF526" s="167"/>
      <c r="AG526" s="167"/>
      <c r="AH526" s="167"/>
      <c r="AI526" s="167"/>
      <c r="AJ526" s="167"/>
      <c r="AK526" s="167"/>
      <c r="AL526" s="167"/>
      <c r="AM526" s="167"/>
      <c r="AN526" s="167"/>
      <c r="AO526" s="167"/>
      <c r="AP526" s="167"/>
      <c r="AQ526" s="167"/>
      <c r="AR526" s="167"/>
      <c r="AS526" s="167" t="s">
        <v>4824</v>
      </c>
    </row>
    <row r="527" spans="1:45" s="37" customFormat="1" ht="24.95" hidden="1" customHeight="1">
      <c r="A527" s="400"/>
      <c r="B527" s="337"/>
      <c r="C527" s="160" t="s">
        <v>3625</v>
      </c>
      <c r="D527" s="160" t="s">
        <v>15017</v>
      </c>
      <c r="E527" s="331" t="s">
        <v>12532</v>
      </c>
      <c r="F527" s="160" t="s">
        <v>3625</v>
      </c>
      <c r="G527" s="160">
        <v>57099</v>
      </c>
      <c r="H527" s="160"/>
      <c r="I527" s="160"/>
      <c r="J527" s="160"/>
      <c r="K527" s="160"/>
      <c r="L527" s="160"/>
      <c r="M527" s="160"/>
      <c r="N527" s="160"/>
      <c r="O527" s="160"/>
      <c r="P527" s="160"/>
      <c r="Q527" s="332"/>
      <c r="R527" s="332"/>
      <c r="S527" s="332"/>
      <c r="T527" s="157">
        <v>2018</v>
      </c>
      <c r="U527" s="332"/>
      <c r="V527" s="332"/>
      <c r="W527" s="332"/>
      <c r="X527" s="332"/>
      <c r="Y527" s="332"/>
      <c r="Z527" s="160">
        <v>2000</v>
      </c>
      <c r="AA527" s="160"/>
      <c r="AB527" s="160"/>
      <c r="AC527" s="333"/>
      <c r="AD527" s="160"/>
      <c r="AE527" s="160"/>
      <c r="AF527" s="160"/>
      <c r="AG527" s="160"/>
      <c r="AH527" s="160"/>
      <c r="AI527" s="160"/>
      <c r="AJ527" s="160"/>
      <c r="AK527" s="160"/>
      <c r="AL527" s="160"/>
      <c r="AM527" s="160"/>
      <c r="AN527" s="160"/>
      <c r="AO527" s="167"/>
      <c r="AP527" s="167"/>
      <c r="AQ527" s="167"/>
      <c r="AR527" s="167"/>
      <c r="AS527" s="167" t="s">
        <v>12533</v>
      </c>
    </row>
    <row r="528" spans="1:45" s="37" customFormat="1" ht="24.95" hidden="1" customHeight="1">
      <c r="A528" s="400"/>
      <c r="B528" s="337"/>
      <c r="C528" s="160" t="s">
        <v>3625</v>
      </c>
      <c r="D528" s="160" t="s">
        <v>15018</v>
      </c>
      <c r="E528" s="331" t="s">
        <v>12534</v>
      </c>
      <c r="F528" s="160" t="s">
        <v>13820</v>
      </c>
      <c r="G528" s="160">
        <v>1619</v>
      </c>
      <c r="H528" s="160">
        <v>1619</v>
      </c>
      <c r="I528" s="160">
        <v>4562</v>
      </c>
      <c r="J528" s="160"/>
      <c r="K528" s="160"/>
      <c r="L528" s="160"/>
      <c r="M528" s="160"/>
      <c r="N528" s="160"/>
      <c r="O528" s="160"/>
      <c r="P528" s="160"/>
      <c r="Q528" s="332"/>
      <c r="R528" s="332"/>
      <c r="S528" s="332"/>
      <c r="T528" s="157">
        <v>2018</v>
      </c>
      <c r="U528" s="332"/>
      <c r="V528" s="332"/>
      <c r="W528" s="332"/>
      <c r="X528" s="332"/>
      <c r="Y528" s="332"/>
      <c r="Z528" s="160">
        <v>2000</v>
      </c>
      <c r="AA528" s="160"/>
      <c r="AB528" s="160"/>
      <c r="AC528" s="333"/>
      <c r="AD528" s="160"/>
      <c r="AE528" s="160"/>
      <c r="AF528" s="160"/>
      <c r="AG528" s="160"/>
      <c r="AH528" s="160"/>
      <c r="AI528" s="160"/>
      <c r="AJ528" s="160"/>
      <c r="AK528" s="160"/>
      <c r="AL528" s="160"/>
      <c r="AM528" s="160"/>
      <c r="AN528" s="160"/>
      <c r="AO528" s="167"/>
      <c r="AP528" s="167"/>
      <c r="AQ528" s="167"/>
      <c r="AR528" s="167"/>
      <c r="AS528" s="167"/>
    </row>
    <row r="529" spans="1:45" s="37" customFormat="1" ht="24.95" hidden="1" customHeight="1">
      <c r="A529" s="400"/>
      <c r="B529" s="337"/>
      <c r="C529" s="160" t="s">
        <v>3479</v>
      </c>
      <c r="D529" s="160" t="s">
        <v>15019</v>
      </c>
      <c r="E529" s="167" t="s">
        <v>11103</v>
      </c>
      <c r="F529" s="160" t="s">
        <v>3479</v>
      </c>
      <c r="G529" s="167"/>
      <c r="H529" s="160"/>
      <c r="I529" s="160" t="s">
        <v>3479</v>
      </c>
      <c r="J529" s="167"/>
      <c r="K529" s="167">
        <v>1500</v>
      </c>
      <c r="L529" s="167">
        <v>1500</v>
      </c>
      <c r="M529" s="167" t="s">
        <v>384</v>
      </c>
      <c r="N529" s="167">
        <v>18</v>
      </c>
      <c r="O529" s="160">
        <v>22</v>
      </c>
      <c r="P529" s="160">
        <v>396</v>
      </c>
      <c r="Q529" s="332" t="s">
        <v>384</v>
      </c>
      <c r="R529" s="332" t="s">
        <v>384</v>
      </c>
      <c r="S529" s="332">
        <v>2015</v>
      </c>
      <c r="T529" s="170"/>
      <c r="U529" s="159"/>
      <c r="V529" s="332"/>
      <c r="W529" s="332"/>
      <c r="X529" s="332"/>
      <c r="Y529" s="332"/>
      <c r="Z529" s="159">
        <v>225</v>
      </c>
      <c r="AA529" s="160"/>
      <c r="AB529" s="160"/>
      <c r="AC529" s="333"/>
      <c r="AD529" s="160"/>
      <c r="AE529" s="160"/>
      <c r="AF529" s="160"/>
      <c r="AG529" s="160"/>
      <c r="AH529" s="160"/>
      <c r="AI529" s="160"/>
      <c r="AJ529" s="160"/>
      <c r="AK529" s="160"/>
      <c r="AL529" s="160"/>
      <c r="AM529" s="160"/>
      <c r="AN529" s="160"/>
      <c r="AO529" s="334"/>
      <c r="AP529" s="334"/>
      <c r="AQ529" s="334" t="s">
        <v>4823</v>
      </c>
      <c r="AR529" s="334"/>
      <c r="AS529" s="334"/>
    </row>
    <row r="530" spans="1:45" s="37" customFormat="1" ht="24.95" hidden="1" customHeight="1">
      <c r="A530" s="400"/>
      <c r="B530" s="337"/>
      <c r="C530" s="160" t="s">
        <v>3485</v>
      </c>
      <c r="D530" s="160" t="s">
        <v>15020</v>
      </c>
      <c r="E530" s="167" t="s">
        <v>4825</v>
      </c>
      <c r="F530" s="160" t="s">
        <v>3485</v>
      </c>
      <c r="G530" s="167">
        <v>189</v>
      </c>
      <c r="H530" s="160">
        <v>189</v>
      </c>
      <c r="I530" s="160">
        <v>189</v>
      </c>
      <c r="J530" s="167"/>
      <c r="K530" s="167"/>
      <c r="L530" s="167"/>
      <c r="M530" s="167"/>
      <c r="N530" s="167">
        <v>189</v>
      </c>
      <c r="O530" s="160"/>
      <c r="P530" s="160"/>
      <c r="Q530" s="332"/>
      <c r="R530" s="332"/>
      <c r="S530" s="332"/>
      <c r="T530" s="170">
        <v>2011</v>
      </c>
      <c r="U530" s="159"/>
      <c r="V530" s="332"/>
      <c r="W530" s="332"/>
      <c r="X530" s="332"/>
      <c r="Y530" s="332"/>
      <c r="Z530" s="159">
        <v>200</v>
      </c>
      <c r="AA530" s="160"/>
      <c r="AB530" s="160"/>
      <c r="AC530" s="333"/>
      <c r="AD530" s="160"/>
      <c r="AE530" s="160"/>
      <c r="AF530" s="160"/>
      <c r="AG530" s="160"/>
      <c r="AH530" s="160"/>
      <c r="AI530" s="160"/>
      <c r="AJ530" s="160"/>
      <c r="AK530" s="160"/>
      <c r="AL530" s="160"/>
      <c r="AM530" s="160"/>
      <c r="AN530" s="160"/>
      <c r="AO530" s="334"/>
      <c r="AP530" s="334"/>
      <c r="AQ530" s="334"/>
      <c r="AR530" s="334"/>
      <c r="AS530" s="334"/>
    </row>
    <row r="531" spans="1:45" s="37" customFormat="1" ht="24.95" hidden="1" customHeight="1">
      <c r="A531" s="400"/>
      <c r="B531" s="337"/>
      <c r="C531" s="160" t="s">
        <v>3485</v>
      </c>
      <c r="D531" s="160" t="s">
        <v>15021</v>
      </c>
      <c r="E531" s="167" t="s">
        <v>2621</v>
      </c>
      <c r="F531" s="160" t="s">
        <v>3485</v>
      </c>
      <c r="G531" s="167"/>
      <c r="H531" s="160"/>
      <c r="I531" s="160"/>
      <c r="J531" s="167"/>
      <c r="K531" s="167"/>
      <c r="L531" s="167"/>
      <c r="M531" s="167"/>
      <c r="N531" s="167"/>
      <c r="O531" s="160"/>
      <c r="P531" s="160"/>
      <c r="Q531" s="332"/>
      <c r="R531" s="332"/>
      <c r="S531" s="332"/>
      <c r="T531" s="170"/>
      <c r="U531" s="159"/>
      <c r="V531" s="332"/>
      <c r="W531" s="332"/>
      <c r="X531" s="332"/>
      <c r="Y531" s="332"/>
      <c r="Z531" s="159"/>
      <c r="AA531" s="160"/>
      <c r="AB531" s="160"/>
      <c r="AC531" s="333"/>
      <c r="AD531" s="160"/>
      <c r="AE531" s="160"/>
      <c r="AF531" s="160"/>
      <c r="AG531" s="160"/>
      <c r="AH531" s="160"/>
      <c r="AI531" s="160"/>
      <c r="AJ531" s="160"/>
      <c r="AK531" s="160"/>
      <c r="AL531" s="160"/>
      <c r="AM531" s="160"/>
      <c r="AN531" s="160"/>
      <c r="AO531" s="334"/>
      <c r="AP531" s="334"/>
      <c r="AQ531" s="334"/>
      <c r="AR531" s="334"/>
      <c r="AS531" s="167"/>
    </row>
    <row r="532" spans="1:45" s="37" customFormat="1" ht="24.95" hidden="1" customHeight="1">
      <c r="A532" s="400"/>
      <c r="B532" s="337"/>
      <c r="C532" s="160" t="s">
        <v>3485</v>
      </c>
      <c r="D532" s="160" t="s">
        <v>15022</v>
      </c>
      <c r="E532" s="160" t="s">
        <v>2621</v>
      </c>
      <c r="F532" s="160" t="s">
        <v>3485</v>
      </c>
      <c r="G532" s="160"/>
      <c r="H532" s="160"/>
      <c r="I532" s="160"/>
      <c r="J532" s="160"/>
      <c r="K532" s="160"/>
      <c r="L532" s="167"/>
      <c r="M532" s="167"/>
      <c r="N532" s="167"/>
      <c r="O532" s="160"/>
      <c r="P532" s="160"/>
      <c r="Q532" s="332"/>
      <c r="R532" s="332"/>
      <c r="S532" s="332"/>
      <c r="T532" s="157"/>
      <c r="U532" s="159"/>
      <c r="V532" s="160"/>
      <c r="W532" s="332"/>
      <c r="X532" s="332"/>
      <c r="Y532" s="332"/>
      <c r="Z532" s="159"/>
      <c r="AA532" s="160"/>
      <c r="AB532" s="160"/>
      <c r="AC532" s="333"/>
      <c r="AD532" s="160"/>
      <c r="AE532" s="160"/>
      <c r="AF532" s="160"/>
      <c r="AG532" s="160"/>
      <c r="AH532" s="160"/>
      <c r="AI532" s="160"/>
      <c r="AJ532" s="160"/>
      <c r="AK532" s="160"/>
      <c r="AL532" s="160"/>
      <c r="AM532" s="160"/>
      <c r="AN532" s="160"/>
      <c r="AO532" s="334"/>
      <c r="AP532" s="334"/>
      <c r="AQ532" s="334"/>
      <c r="AR532" s="334"/>
      <c r="AS532" s="167"/>
    </row>
    <row r="533" spans="1:45" s="37" customFormat="1" ht="36.950000000000003" hidden="1" customHeight="1">
      <c r="A533" s="400"/>
      <c r="B533" s="337"/>
      <c r="C533" s="160" t="s">
        <v>3485</v>
      </c>
      <c r="D533" s="160" t="s">
        <v>15023</v>
      </c>
      <c r="E533" s="160" t="s">
        <v>2619</v>
      </c>
      <c r="F533" s="160" t="s">
        <v>3485</v>
      </c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332"/>
      <c r="R533" s="332"/>
      <c r="S533" s="157"/>
      <c r="T533" s="157"/>
      <c r="U533" s="332"/>
      <c r="V533" s="332"/>
      <c r="W533" s="332"/>
      <c r="X533" s="332"/>
      <c r="Y533" s="332"/>
      <c r="Z533" s="159"/>
      <c r="AA533" s="160"/>
      <c r="AB533" s="160"/>
      <c r="AC533" s="160"/>
      <c r="AD533" s="160"/>
      <c r="AE533" s="160"/>
      <c r="AF533" s="160"/>
      <c r="AG533" s="160"/>
      <c r="AH533" s="160"/>
      <c r="AI533" s="160"/>
      <c r="AJ533" s="160"/>
      <c r="AK533" s="160"/>
      <c r="AL533" s="160"/>
      <c r="AM533" s="160"/>
      <c r="AN533" s="160"/>
      <c r="AO533" s="160"/>
      <c r="AP533" s="160"/>
      <c r="AQ533" s="160"/>
      <c r="AR533" s="160"/>
      <c r="AS533" s="160"/>
    </row>
    <row r="534" spans="1:45" s="37" customFormat="1" ht="36.950000000000003" hidden="1" customHeight="1">
      <c r="A534" s="400"/>
      <c r="B534" s="337"/>
      <c r="C534" s="160" t="s">
        <v>3510</v>
      </c>
      <c r="D534" s="160" t="s">
        <v>15024</v>
      </c>
      <c r="E534" s="160" t="s">
        <v>4826</v>
      </c>
      <c r="F534" s="160" t="s">
        <v>299</v>
      </c>
      <c r="G534" s="160">
        <v>9780</v>
      </c>
      <c r="H534" s="160">
        <v>671</v>
      </c>
      <c r="I534" s="160">
        <v>671</v>
      </c>
      <c r="J534" s="160"/>
      <c r="K534" s="160"/>
      <c r="L534" s="160"/>
      <c r="M534" s="160"/>
      <c r="N534" s="160"/>
      <c r="O534" s="160"/>
      <c r="P534" s="160"/>
      <c r="Q534" s="332"/>
      <c r="R534" s="332"/>
      <c r="S534" s="157"/>
      <c r="T534" s="157">
        <v>1997</v>
      </c>
      <c r="U534" s="332"/>
      <c r="V534" s="332"/>
      <c r="W534" s="332"/>
      <c r="X534" s="332"/>
      <c r="Y534" s="332"/>
      <c r="Z534" s="159">
        <v>1985</v>
      </c>
      <c r="AA534" s="160"/>
      <c r="AB534" s="160"/>
      <c r="AC534" s="160"/>
      <c r="AD534" s="160"/>
      <c r="AE534" s="160"/>
      <c r="AF534" s="160"/>
      <c r="AG534" s="160"/>
      <c r="AH534" s="160"/>
      <c r="AI534" s="160"/>
      <c r="AJ534" s="160"/>
      <c r="AK534" s="160"/>
      <c r="AL534" s="160"/>
      <c r="AM534" s="160"/>
      <c r="AN534" s="160"/>
      <c r="AO534" s="160"/>
      <c r="AP534" s="160"/>
      <c r="AQ534" s="160"/>
      <c r="AR534" s="160"/>
      <c r="AS534" s="160"/>
    </row>
    <row r="535" spans="1:45" s="37" customFormat="1" ht="24.95" hidden="1" customHeight="1">
      <c r="A535" s="400"/>
      <c r="B535" s="337"/>
      <c r="C535" s="160" t="s">
        <v>3510</v>
      </c>
      <c r="D535" s="160" t="s">
        <v>15025</v>
      </c>
      <c r="E535" s="160" t="s">
        <v>15026</v>
      </c>
      <c r="F535" s="160" t="s">
        <v>299</v>
      </c>
      <c r="G535" s="160">
        <v>40087</v>
      </c>
      <c r="H535" s="160"/>
      <c r="I535" s="160"/>
      <c r="J535" s="160"/>
      <c r="K535" s="160"/>
      <c r="L535" s="160"/>
      <c r="M535" s="160"/>
      <c r="N535" s="160"/>
      <c r="O535" s="160"/>
      <c r="P535" s="160"/>
      <c r="Q535" s="332"/>
      <c r="R535" s="332"/>
      <c r="S535" s="157">
        <v>2017</v>
      </c>
      <c r="T535" s="157">
        <v>2017</v>
      </c>
      <c r="U535" s="332">
        <v>2017</v>
      </c>
      <c r="V535" s="332"/>
      <c r="W535" s="332"/>
      <c r="X535" s="332"/>
      <c r="Y535" s="332"/>
      <c r="Z535" s="159">
        <v>1362</v>
      </c>
      <c r="AA535" s="160"/>
      <c r="AB535" s="160"/>
      <c r="AC535" s="160"/>
      <c r="AD535" s="160"/>
      <c r="AE535" s="160"/>
      <c r="AF535" s="160"/>
      <c r="AG535" s="160"/>
      <c r="AH535" s="160"/>
      <c r="AI535" s="160"/>
      <c r="AJ535" s="160"/>
      <c r="AK535" s="160"/>
      <c r="AL535" s="160"/>
      <c r="AM535" s="160"/>
      <c r="AN535" s="160"/>
      <c r="AO535" s="160"/>
      <c r="AP535" s="160"/>
      <c r="AQ535" s="160"/>
      <c r="AR535" s="160"/>
      <c r="AS535" s="160"/>
    </row>
    <row r="536" spans="1:45" s="37" customFormat="1" ht="24.95" hidden="1" customHeight="1">
      <c r="A536" s="400"/>
      <c r="B536" s="337"/>
      <c r="C536" s="160" t="s">
        <v>3514</v>
      </c>
      <c r="D536" s="160" t="s">
        <v>15027</v>
      </c>
      <c r="E536" s="160" t="s">
        <v>15028</v>
      </c>
      <c r="F536" s="160" t="s">
        <v>15029</v>
      </c>
      <c r="G536" s="160">
        <v>5312</v>
      </c>
      <c r="H536" s="160"/>
      <c r="I536" s="160">
        <v>5312</v>
      </c>
      <c r="J536" s="160"/>
      <c r="K536" s="160"/>
      <c r="L536" s="160"/>
      <c r="M536" s="160"/>
      <c r="N536" s="160"/>
      <c r="O536" s="160"/>
      <c r="P536" s="160"/>
      <c r="Q536" s="332"/>
      <c r="R536" s="332"/>
      <c r="S536" s="157"/>
      <c r="T536" s="157">
        <v>2013</v>
      </c>
      <c r="U536" s="332"/>
      <c r="V536" s="332"/>
      <c r="W536" s="332"/>
      <c r="X536" s="332"/>
      <c r="Y536" s="332"/>
      <c r="Z536" s="159"/>
      <c r="AA536" s="160"/>
      <c r="AB536" s="160"/>
      <c r="AC536" s="160"/>
      <c r="AD536" s="160"/>
      <c r="AE536" s="160"/>
      <c r="AF536" s="160"/>
      <c r="AG536" s="160"/>
      <c r="AH536" s="160"/>
      <c r="AI536" s="160"/>
      <c r="AJ536" s="160"/>
      <c r="AK536" s="160"/>
      <c r="AL536" s="160"/>
      <c r="AM536" s="160"/>
      <c r="AN536" s="160"/>
      <c r="AO536" s="160"/>
      <c r="AP536" s="160"/>
      <c r="AQ536" s="160"/>
      <c r="AR536" s="160"/>
      <c r="AS536" s="160"/>
    </row>
    <row r="537" spans="1:45" s="37" customFormat="1" ht="26.45" hidden="1" customHeight="1">
      <c r="A537" s="400"/>
      <c r="B537" s="337"/>
      <c r="C537" s="157" t="s">
        <v>3514</v>
      </c>
      <c r="D537" s="165" t="s">
        <v>4165</v>
      </c>
      <c r="E537" s="157" t="s">
        <v>15030</v>
      </c>
      <c r="F537" s="157" t="s">
        <v>15031</v>
      </c>
      <c r="G537" s="157"/>
      <c r="H537" s="157"/>
      <c r="I537" s="157">
        <v>1800</v>
      </c>
      <c r="J537" s="160"/>
      <c r="K537" s="160"/>
      <c r="L537" s="160"/>
      <c r="M537" s="160"/>
      <c r="N537" s="160"/>
      <c r="O537" s="160"/>
      <c r="P537" s="160"/>
      <c r="Q537" s="160"/>
      <c r="R537" s="160"/>
      <c r="S537" s="157"/>
      <c r="T537" s="421">
        <v>2014</v>
      </c>
      <c r="U537" s="421"/>
      <c r="V537" s="421"/>
      <c r="W537" s="421"/>
      <c r="X537" s="421"/>
      <c r="Y537" s="421"/>
      <c r="Z537" s="199"/>
      <c r="AA537" s="157"/>
      <c r="AB537" s="157"/>
      <c r="AC537" s="166"/>
      <c r="AD537" s="165"/>
      <c r="AE537" s="165"/>
      <c r="AF537" s="165"/>
      <c r="AG537" s="165"/>
      <c r="AH537" s="165"/>
      <c r="AI537" s="165"/>
      <c r="AJ537" s="165"/>
      <c r="AK537" s="165"/>
      <c r="AL537" s="165"/>
      <c r="AM537" s="165"/>
      <c r="AN537" s="165"/>
      <c r="AO537" s="165"/>
      <c r="AP537" s="165"/>
      <c r="AQ537" s="165"/>
      <c r="AR537" s="160"/>
      <c r="AS537" s="422"/>
    </row>
    <row r="538" spans="1:45" s="37" customFormat="1" ht="26.45" hidden="1" customHeight="1">
      <c r="A538" s="400"/>
      <c r="B538" s="337"/>
      <c r="C538" s="160" t="s">
        <v>3514</v>
      </c>
      <c r="D538" s="160" t="s">
        <v>15032</v>
      </c>
      <c r="E538" s="160" t="s">
        <v>15033</v>
      </c>
      <c r="F538" s="160" t="s">
        <v>15034</v>
      </c>
      <c r="G538" s="160"/>
      <c r="H538" s="160"/>
      <c r="I538" s="160">
        <v>1900</v>
      </c>
      <c r="J538" s="160"/>
      <c r="K538" s="160"/>
      <c r="L538" s="160"/>
      <c r="M538" s="160"/>
      <c r="N538" s="160"/>
      <c r="O538" s="160"/>
      <c r="P538" s="160"/>
      <c r="Q538" s="332"/>
      <c r="R538" s="332"/>
      <c r="S538" s="157"/>
      <c r="T538" s="157">
        <v>2012</v>
      </c>
      <c r="U538" s="332"/>
      <c r="V538" s="332"/>
      <c r="W538" s="332"/>
      <c r="X538" s="332"/>
      <c r="Y538" s="332"/>
      <c r="Z538" s="159"/>
      <c r="AA538" s="160"/>
      <c r="AB538" s="160"/>
      <c r="AC538" s="160"/>
      <c r="AD538" s="160"/>
      <c r="AE538" s="160"/>
      <c r="AF538" s="160"/>
      <c r="AG538" s="160"/>
      <c r="AH538" s="160"/>
      <c r="AI538" s="160"/>
      <c r="AJ538" s="160"/>
      <c r="AK538" s="160"/>
      <c r="AL538" s="160"/>
      <c r="AM538" s="160"/>
      <c r="AN538" s="160"/>
      <c r="AO538" s="160"/>
      <c r="AP538" s="160"/>
      <c r="AQ538" s="160"/>
      <c r="AR538" s="160"/>
      <c r="AS538" s="160"/>
    </row>
    <row r="539" spans="1:45" s="37" customFormat="1" ht="26.45" hidden="1" customHeight="1">
      <c r="A539" s="400"/>
      <c r="B539" s="337"/>
      <c r="C539" s="160" t="s">
        <v>3514</v>
      </c>
      <c r="D539" s="160" t="s">
        <v>15035</v>
      </c>
      <c r="E539" s="160" t="s">
        <v>15036</v>
      </c>
      <c r="F539" s="160" t="s">
        <v>15037</v>
      </c>
      <c r="G539" s="160"/>
      <c r="H539" s="160"/>
      <c r="I539" s="160">
        <v>1800</v>
      </c>
      <c r="J539" s="160"/>
      <c r="K539" s="160"/>
      <c r="L539" s="160"/>
      <c r="M539" s="160"/>
      <c r="N539" s="160"/>
      <c r="O539" s="160"/>
      <c r="P539" s="160"/>
      <c r="Q539" s="332"/>
      <c r="R539" s="332"/>
      <c r="S539" s="157"/>
      <c r="T539" s="157">
        <v>2002</v>
      </c>
      <c r="U539" s="332"/>
      <c r="V539" s="332"/>
      <c r="W539" s="332"/>
      <c r="X539" s="332"/>
      <c r="Y539" s="332"/>
      <c r="Z539" s="159"/>
      <c r="AA539" s="160"/>
      <c r="AB539" s="160"/>
      <c r="AC539" s="160"/>
      <c r="AD539" s="160"/>
      <c r="AE539" s="160"/>
      <c r="AF539" s="160"/>
      <c r="AG539" s="160"/>
      <c r="AH539" s="160"/>
      <c r="AI539" s="160"/>
      <c r="AJ539" s="160"/>
      <c r="AK539" s="160"/>
      <c r="AL539" s="160"/>
      <c r="AM539" s="160"/>
      <c r="AN539" s="160"/>
      <c r="AO539" s="160"/>
      <c r="AP539" s="160"/>
      <c r="AQ539" s="160"/>
      <c r="AR539" s="160"/>
      <c r="AS539" s="160"/>
    </row>
    <row r="540" spans="1:45" s="37" customFormat="1" ht="26.45" hidden="1" customHeight="1">
      <c r="A540" s="400"/>
      <c r="B540" s="337"/>
      <c r="C540" s="160" t="s">
        <v>3514</v>
      </c>
      <c r="D540" s="160" t="s">
        <v>15038</v>
      </c>
      <c r="E540" s="160" t="s">
        <v>15039</v>
      </c>
      <c r="F540" s="160" t="s">
        <v>15040</v>
      </c>
      <c r="G540" s="160"/>
      <c r="H540" s="160"/>
      <c r="I540" s="160">
        <v>2000</v>
      </c>
      <c r="J540" s="160"/>
      <c r="K540" s="160"/>
      <c r="L540" s="160"/>
      <c r="M540" s="160"/>
      <c r="N540" s="160"/>
      <c r="O540" s="160"/>
      <c r="P540" s="160"/>
      <c r="Q540" s="332"/>
      <c r="R540" s="332"/>
      <c r="S540" s="157"/>
      <c r="T540" s="157">
        <v>2018</v>
      </c>
      <c r="U540" s="332"/>
      <c r="V540" s="332"/>
      <c r="W540" s="332"/>
      <c r="X540" s="332"/>
      <c r="Y540" s="332"/>
      <c r="Z540" s="159"/>
      <c r="AA540" s="160"/>
      <c r="AB540" s="160"/>
      <c r="AC540" s="160"/>
      <c r="AD540" s="160"/>
      <c r="AE540" s="160"/>
      <c r="AF540" s="160"/>
      <c r="AG540" s="160"/>
      <c r="AH540" s="160"/>
      <c r="AI540" s="160"/>
      <c r="AJ540" s="160"/>
      <c r="AK540" s="160"/>
      <c r="AL540" s="160"/>
      <c r="AM540" s="160"/>
      <c r="AN540" s="160"/>
      <c r="AO540" s="160"/>
      <c r="AP540" s="160"/>
      <c r="AQ540" s="160"/>
      <c r="AR540" s="160"/>
      <c r="AS540" s="160"/>
    </row>
    <row r="541" spans="1:45" s="37" customFormat="1" ht="26.45" hidden="1" customHeight="1">
      <c r="A541" s="400"/>
      <c r="B541" s="337"/>
      <c r="C541" s="160" t="s">
        <v>3514</v>
      </c>
      <c r="D541" s="160" t="s">
        <v>15041</v>
      </c>
      <c r="E541" s="423" t="s">
        <v>4827</v>
      </c>
      <c r="F541" s="160" t="s">
        <v>3514</v>
      </c>
      <c r="G541" s="160">
        <v>1008</v>
      </c>
      <c r="H541" s="160"/>
      <c r="I541" s="160">
        <v>1008</v>
      </c>
      <c r="J541" s="160">
        <v>24</v>
      </c>
      <c r="K541" s="160">
        <v>42</v>
      </c>
      <c r="L541" s="160"/>
      <c r="M541" s="160"/>
      <c r="N541" s="160">
        <v>1008</v>
      </c>
      <c r="O541" s="160"/>
      <c r="P541" s="160"/>
      <c r="Q541" s="332"/>
      <c r="R541" s="332"/>
      <c r="S541" s="332"/>
      <c r="T541" s="157">
        <v>2014</v>
      </c>
      <c r="U541" s="332"/>
      <c r="V541" s="332"/>
      <c r="W541" s="332"/>
      <c r="X541" s="332"/>
      <c r="Y541" s="332"/>
      <c r="Z541" s="160"/>
      <c r="AA541" s="160"/>
      <c r="AB541" s="160"/>
      <c r="AC541" s="333"/>
      <c r="AD541" s="160"/>
      <c r="AE541" s="160"/>
      <c r="AF541" s="160"/>
      <c r="AG541" s="160"/>
      <c r="AH541" s="160"/>
      <c r="AI541" s="160"/>
      <c r="AJ541" s="160"/>
      <c r="AK541" s="160"/>
      <c r="AL541" s="160"/>
      <c r="AM541" s="160"/>
      <c r="AN541" s="160"/>
      <c r="AO541" s="334"/>
      <c r="AP541" s="334"/>
      <c r="AQ541" s="334"/>
      <c r="AR541" s="334"/>
      <c r="AS541" s="167"/>
    </row>
    <row r="542" spans="1:45" s="35" customFormat="1" ht="26.45" customHeight="1">
      <c r="A542" s="424"/>
      <c r="B542" s="404" t="s">
        <v>2510</v>
      </c>
      <c r="C542" s="160" t="s">
        <v>2499</v>
      </c>
      <c r="D542" s="160"/>
      <c r="E542" s="331">
        <f>COUNTA(E543:E656)</f>
        <v>114</v>
      </c>
      <c r="F542" s="160"/>
      <c r="G542" s="160">
        <f>SUM(G543:G656)</f>
        <v>1440701.3</v>
      </c>
      <c r="H542" s="160">
        <f>SUM(H543:H656)</f>
        <v>7927.75</v>
      </c>
      <c r="I542" s="160">
        <f>SUM(I543:I656)</f>
        <v>7813.5</v>
      </c>
      <c r="J542" s="160"/>
      <c r="K542" s="160"/>
      <c r="L542" s="160"/>
      <c r="M542" s="160"/>
      <c r="N542" s="160"/>
      <c r="O542" s="160"/>
      <c r="P542" s="160"/>
      <c r="Q542" s="332"/>
      <c r="R542" s="332"/>
      <c r="S542" s="332"/>
      <c r="T542" s="157"/>
      <c r="U542" s="332"/>
      <c r="V542" s="332"/>
      <c r="W542" s="332"/>
      <c r="X542" s="332"/>
      <c r="Y542" s="332"/>
      <c r="Z542" s="160"/>
      <c r="AA542" s="160"/>
      <c r="AB542" s="160"/>
      <c r="AC542" s="333"/>
      <c r="AD542" s="160"/>
      <c r="AE542" s="160"/>
      <c r="AF542" s="160"/>
      <c r="AG542" s="160"/>
      <c r="AH542" s="160"/>
      <c r="AI542" s="160"/>
      <c r="AJ542" s="160"/>
      <c r="AK542" s="160"/>
      <c r="AL542" s="160"/>
      <c r="AM542" s="160"/>
      <c r="AN542" s="160"/>
      <c r="AO542" s="167"/>
      <c r="AP542" s="167"/>
      <c r="AQ542" s="167"/>
      <c r="AR542" s="167"/>
      <c r="AS542" s="167"/>
    </row>
    <row r="543" spans="1:45" s="37" customFormat="1" ht="26.45" customHeight="1">
      <c r="A543" s="400"/>
      <c r="B543" s="404" t="s">
        <v>57</v>
      </c>
      <c r="C543" s="160" t="s">
        <v>5112</v>
      </c>
      <c r="D543" s="160" t="s">
        <v>1827</v>
      </c>
      <c r="E543" s="160" t="s">
        <v>1828</v>
      </c>
      <c r="F543" s="160" t="s">
        <v>1829</v>
      </c>
      <c r="G543" s="160">
        <v>3996</v>
      </c>
      <c r="H543" s="160">
        <v>297.99</v>
      </c>
      <c r="I543" s="160">
        <v>395.97</v>
      </c>
      <c r="J543" s="160" t="s">
        <v>1830</v>
      </c>
      <c r="K543" s="160" t="s">
        <v>1831</v>
      </c>
      <c r="L543" s="160"/>
      <c r="M543" s="160"/>
      <c r="N543" s="160" t="s">
        <v>1832</v>
      </c>
      <c r="O543" s="160"/>
      <c r="P543" s="332"/>
      <c r="Q543" s="332"/>
      <c r="R543" s="332"/>
      <c r="S543" s="411"/>
      <c r="T543" s="411">
        <v>2010</v>
      </c>
      <c r="U543" s="332"/>
      <c r="V543" s="332"/>
      <c r="W543" s="332"/>
      <c r="X543" s="332"/>
      <c r="Y543" s="332"/>
      <c r="Z543" s="159">
        <v>1000</v>
      </c>
      <c r="AA543" s="160"/>
      <c r="AB543" s="160"/>
      <c r="AC543" s="160"/>
      <c r="AD543" s="160"/>
      <c r="AE543" s="160"/>
      <c r="AF543" s="160"/>
      <c r="AG543" s="160"/>
      <c r="AH543" s="160"/>
      <c r="AI543" s="160"/>
      <c r="AJ543" s="160"/>
      <c r="AK543" s="160"/>
      <c r="AL543" s="160"/>
      <c r="AM543" s="160"/>
      <c r="AN543" s="160"/>
      <c r="AO543" s="160"/>
      <c r="AP543" s="160"/>
      <c r="AQ543" s="160"/>
      <c r="AR543" s="160" t="s">
        <v>1580</v>
      </c>
      <c r="AS543" s="167"/>
    </row>
    <row r="544" spans="1:45" s="37" customFormat="1" ht="26.45" customHeight="1">
      <c r="A544" s="400"/>
      <c r="B544" s="404" t="s">
        <v>57</v>
      </c>
      <c r="C544" s="160" t="s">
        <v>617</v>
      </c>
      <c r="D544" s="160" t="s">
        <v>1827</v>
      </c>
      <c r="E544" s="160" t="s">
        <v>5113</v>
      </c>
      <c r="F544" s="160" t="s">
        <v>4828</v>
      </c>
      <c r="G544" s="160">
        <v>30624</v>
      </c>
      <c r="H544" s="160">
        <v>166.05</v>
      </c>
      <c r="I544" s="160">
        <v>144.08000000000001</v>
      </c>
      <c r="J544" s="160"/>
      <c r="K544" s="160"/>
      <c r="L544" s="160"/>
      <c r="M544" s="160"/>
      <c r="N544" s="160">
        <v>30624</v>
      </c>
      <c r="O544" s="160"/>
      <c r="P544" s="332"/>
      <c r="Q544" s="332"/>
      <c r="R544" s="332"/>
      <c r="S544" s="411"/>
      <c r="T544" s="411">
        <v>2013</v>
      </c>
      <c r="U544" s="332"/>
      <c r="V544" s="332"/>
      <c r="W544" s="332"/>
      <c r="X544" s="332"/>
      <c r="Y544" s="332"/>
      <c r="Z544" s="159">
        <v>1650</v>
      </c>
      <c r="AA544" s="160"/>
      <c r="AB544" s="160"/>
      <c r="AC544" s="160"/>
      <c r="AD544" s="160"/>
      <c r="AE544" s="160"/>
      <c r="AF544" s="160"/>
      <c r="AG544" s="160"/>
      <c r="AH544" s="160"/>
      <c r="AI544" s="160"/>
      <c r="AJ544" s="160"/>
      <c r="AK544" s="160"/>
      <c r="AL544" s="160"/>
      <c r="AM544" s="160"/>
      <c r="AN544" s="160"/>
      <c r="AO544" s="160"/>
      <c r="AP544" s="160"/>
      <c r="AQ544" s="160"/>
      <c r="AR544" s="160"/>
      <c r="AS544" s="167"/>
    </row>
    <row r="545" spans="1:45" s="37" customFormat="1" ht="26.45" customHeight="1">
      <c r="A545" s="400"/>
      <c r="B545" s="404" t="s">
        <v>57</v>
      </c>
      <c r="C545" s="160" t="s">
        <v>622</v>
      </c>
      <c r="D545" s="160"/>
      <c r="E545" s="160" t="s">
        <v>12294</v>
      </c>
      <c r="F545" s="160" t="s">
        <v>622</v>
      </c>
      <c r="G545" s="160">
        <v>1300</v>
      </c>
      <c r="H545" s="160"/>
      <c r="I545" s="160"/>
      <c r="J545" s="160">
        <v>16.5</v>
      </c>
      <c r="K545" s="160">
        <v>28</v>
      </c>
      <c r="L545" s="160"/>
      <c r="M545" s="160"/>
      <c r="N545" s="160">
        <v>462</v>
      </c>
      <c r="O545" s="160"/>
      <c r="P545" s="332"/>
      <c r="Q545" s="332"/>
      <c r="R545" s="332"/>
      <c r="S545" s="411"/>
      <c r="T545" s="411">
        <v>2016</v>
      </c>
      <c r="U545" s="332"/>
      <c r="V545" s="332"/>
      <c r="W545" s="332"/>
      <c r="X545" s="332"/>
      <c r="Y545" s="332"/>
      <c r="Z545" s="159">
        <v>200</v>
      </c>
      <c r="AA545" s="160"/>
      <c r="AB545" s="160"/>
      <c r="AC545" s="160"/>
      <c r="AD545" s="160"/>
      <c r="AE545" s="160"/>
      <c r="AF545" s="160"/>
      <c r="AG545" s="160"/>
      <c r="AH545" s="160"/>
      <c r="AI545" s="160"/>
      <c r="AJ545" s="160"/>
      <c r="AK545" s="160"/>
      <c r="AL545" s="160"/>
      <c r="AM545" s="160"/>
      <c r="AN545" s="160"/>
      <c r="AO545" s="160"/>
      <c r="AP545" s="160"/>
      <c r="AQ545" s="160"/>
      <c r="AR545" s="160"/>
      <c r="AS545" s="167"/>
    </row>
    <row r="546" spans="1:45" s="37" customFormat="1" ht="26.45" customHeight="1">
      <c r="A546" s="400"/>
      <c r="B546" s="404" t="s">
        <v>57</v>
      </c>
      <c r="C546" s="1441" t="s">
        <v>622</v>
      </c>
      <c r="D546" s="1441"/>
      <c r="E546" s="1441" t="s">
        <v>4765</v>
      </c>
      <c r="F546" s="1441" t="s">
        <v>622</v>
      </c>
      <c r="G546" s="1441">
        <v>6700</v>
      </c>
      <c r="H546" s="1441"/>
      <c r="I546" s="1441"/>
      <c r="J546" s="1441"/>
      <c r="K546" s="1441"/>
      <c r="L546" s="1441"/>
      <c r="M546" s="1441"/>
      <c r="N546" s="1441">
        <v>6700</v>
      </c>
      <c r="O546" s="1441"/>
      <c r="P546" s="332"/>
      <c r="Q546" s="332"/>
      <c r="R546" s="332"/>
      <c r="S546" s="411"/>
      <c r="T546" s="411">
        <v>2016</v>
      </c>
      <c r="U546" s="332"/>
      <c r="V546" s="332"/>
      <c r="W546" s="332"/>
      <c r="X546" s="332"/>
      <c r="Y546" s="332"/>
      <c r="Z546" s="159">
        <v>200</v>
      </c>
      <c r="AA546" s="1441"/>
      <c r="AB546" s="1441"/>
      <c r="AC546" s="1441"/>
      <c r="AD546" s="1441"/>
      <c r="AE546" s="1441"/>
      <c r="AF546" s="1441"/>
      <c r="AG546" s="1441"/>
      <c r="AH546" s="1441"/>
      <c r="AI546" s="1441"/>
      <c r="AJ546" s="1441"/>
      <c r="AK546" s="1441"/>
      <c r="AL546" s="1441"/>
      <c r="AM546" s="1441"/>
      <c r="AN546" s="1441"/>
      <c r="AO546" s="1441"/>
      <c r="AP546" s="1441"/>
      <c r="AQ546" s="1441"/>
      <c r="AR546" s="1441"/>
      <c r="AS546" s="167"/>
    </row>
    <row r="547" spans="1:45" s="37" customFormat="1" ht="26.45" customHeight="1">
      <c r="A547" s="400"/>
      <c r="B547" s="404" t="s">
        <v>57</v>
      </c>
      <c r="C547" s="1441" t="s">
        <v>622</v>
      </c>
      <c r="D547" s="1441"/>
      <c r="E547" s="1441" t="s">
        <v>12231</v>
      </c>
      <c r="F547" s="1441" t="s">
        <v>622</v>
      </c>
      <c r="G547" s="1441">
        <v>2200</v>
      </c>
      <c r="H547" s="1441"/>
      <c r="I547" s="1441"/>
      <c r="J547" s="1441"/>
      <c r="K547" s="1441"/>
      <c r="L547" s="1441"/>
      <c r="M547" s="1441"/>
      <c r="N547" s="1441">
        <v>2900</v>
      </c>
      <c r="O547" s="1441"/>
      <c r="P547" s="332"/>
      <c r="Q547" s="332"/>
      <c r="R547" s="332"/>
      <c r="S547" s="411"/>
      <c r="T547" s="411">
        <v>2017</v>
      </c>
      <c r="U547" s="332"/>
      <c r="V547" s="332"/>
      <c r="W547" s="332"/>
      <c r="X547" s="332"/>
      <c r="Y547" s="332"/>
      <c r="Z547" s="159">
        <v>500</v>
      </c>
      <c r="AA547" s="1441"/>
      <c r="AB547" s="1441"/>
      <c r="AC547" s="1441"/>
      <c r="AD547" s="1441"/>
      <c r="AE547" s="1441"/>
      <c r="AF547" s="1441"/>
      <c r="AG547" s="1441"/>
      <c r="AH547" s="1441"/>
      <c r="AI547" s="1441"/>
      <c r="AJ547" s="1441"/>
      <c r="AK547" s="1441"/>
      <c r="AL547" s="1441"/>
      <c r="AM547" s="1441"/>
      <c r="AN547" s="1441"/>
      <c r="AO547" s="1441"/>
      <c r="AP547" s="1441"/>
      <c r="AQ547" s="1441"/>
      <c r="AR547" s="1441"/>
      <c r="AS547" s="167"/>
    </row>
    <row r="548" spans="1:45" s="37" customFormat="1" ht="26.45" customHeight="1">
      <c r="A548" s="400"/>
      <c r="B548" s="404" t="s">
        <v>57</v>
      </c>
      <c r="C548" s="1441" t="s">
        <v>622</v>
      </c>
      <c r="D548" s="1441"/>
      <c r="E548" s="1441" t="s">
        <v>12232</v>
      </c>
      <c r="F548" s="1441" t="s">
        <v>622</v>
      </c>
      <c r="G548" s="1441">
        <v>1200</v>
      </c>
      <c r="H548" s="1441"/>
      <c r="I548" s="1441"/>
      <c r="J548" s="1441"/>
      <c r="K548" s="1441"/>
      <c r="L548" s="1441"/>
      <c r="M548" s="1441"/>
      <c r="N548" s="1441">
        <v>818</v>
      </c>
      <c r="O548" s="1441"/>
      <c r="P548" s="332"/>
      <c r="Q548" s="332"/>
      <c r="R548" s="332"/>
      <c r="S548" s="411"/>
      <c r="T548" s="411">
        <v>2017</v>
      </c>
      <c r="U548" s="332"/>
      <c r="V548" s="332"/>
      <c r="W548" s="332"/>
      <c r="X548" s="332"/>
      <c r="Y548" s="332"/>
      <c r="Z548" s="159">
        <v>200</v>
      </c>
      <c r="AA548" s="1441"/>
      <c r="AB548" s="1441"/>
      <c r="AC548" s="1441"/>
      <c r="AD548" s="1441"/>
      <c r="AE548" s="1441"/>
      <c r="AF548" s="1441"/>
      <c r="AG548" s="1441"/>
      <c r="AH548" s="1441"/>
      <c r="AI548" s="1441"/>
      <c r="AJ548" s="1441"/>
      <c r="AK548" s="1441"/>
      <c r="AL548" s="1441"/>
      <c r="AM548" s="1441"/>
      <c r="AN548" s="1441"/>
      <c r="AO548" s="1441"/>
      <c r="AP548" s="1441"/>
      <c r="AQ548" s="1441"/>
      <c r="AR548" s="1441"/>
      <c r="AS548" s="167"/>
    </row>
    <row r="549" spans="1:45" s="37" customFormat="1" ht="26.45" customHeight="1">
      <c r="A549" s="400"/>
      <c r="B549" s="404" t="s">
        <v>57</v>
      </c>
      <c r="C549" s="1441" t="s">
        <v>622</v>
      </c>
      <c r="D549" s="1441"/>
      <c r="E549" s="1441" t="s">
        <v>12233</v>
      </c>
      <c r="F549" s="1441" t="s">
        <v>622</v>
      </c>
      <c r="G549" s="1441">
        <v>600</v>
      </c>
      <c r="H549" s="1441"/>
      <c r="I549" s="1441"/>
      <c r="J549" s="1441"/>
      <c r="K549" s="1441"/>
      <c r="L549" s="1441"/>
      <c r="M549" s="1441"/>
      <c r="N549" s="1441">
        <v>554</v>
      </c>
      <c r="O549" s="1441"/>
      <c r="P549" s="332"/>
      <c r="Q549" s="332"/>
      <c r="R549" s="332"/>
      <c r="S549" s="411"/>
      <c r="T549" s="411">
        <v>2017</v>
      </c>
      <c r="U549" s="332"/>
      <c r="V549" s="332"/>
      <c r="W549" s="332"/>
      <c r="X549" s="332"/>
      <c r="Y549" s="332"/>
      <c r="Z549" s="159">
        <v>65</v>
      </c>
      <c r="AA549" s="1441"/>
      <c r="AB549" s="1441"/>
      <c r="AC549" s="1441"/>
      <c r="AD549" s="1441"/>
      <c r="AE549" s="1441"/>
      <c r="AF549" s="1441"/>
      <c r="AG549" s="1441"/>
      <c r="AH549" s="1441"/>
      <c r="AI549" s="1441"/>
      <c r="AJ549" s="1441"/>
      <c r="AK549" s="1441"/>
      <c r="AL549" s="1441"/>
      <c r="AM549" s="1441"/>
      <c r="AN549" s="1441"/>
      <c r="AO549" s="1441"/>
      <c r="AP549" s="1441"/>
      <c r="AQ549" s="1441"/>
      <c r="AR549" s="1441"/>
      <c r="AS549" s="167"/>
    </row>
    <row r="550" spans="1:45" s="37" customFormat="1" ht="26.45" customHeight="1">
      <c r="A550" s="400"/>
      <c r="B550" s="404" t="s">
        <v>57</v>
      </c>
      <c r="C550" s="1441" t="s">
        <v>622</v>
      </c>
      <c r="D550" s="1441"/>
      <c r="E550" s="1441" t="s">
        <v>12295</v>
      </c>
      <c r="F550" s="1597" t="s">
        <v>16452</v>
      </c>
      <c r="G550" s="1441">
        <v>200</v>
      </c>
      <c r="H550" s="1441"/>
      <c r="I550" s="1441"/>
      <c r="J550" s="1441"/>
      <c r="K550" s="1441"/>
      <c r="L550" s="1441"/>
      <c r="M550" s="1441"/>
      <c r="N550" s="1441">
        <v>100</v>
      </c>
      <c r="O550" s="1441"/>
      <c r="P550" s="332"/>
      <c r="Q550" s="332"/>
      <c r="R550" s="332"/>
      <c r="S550" s="411"/>
      <c r="T550" s="411">
        <v>2018</v>
      </c>
      <c r="U550" s="332"/>
      <c r="V550" s="332"/>
      <c r="W550" s="332"/>
      <c r="X550" s="332"/>
      <c r="Y550" s="332"/>
      <c r="Z550" s="159">
        <v>320</v>
      </c>
      <c r="AA550" s="1441"/>
      <c r="AB550" s="1441"/>
      <c r="AC550" s="1441"/>
      <c r="AD550" s="1441"/>
      <c r="AE550" s="1441"/>
      <c r="AF550" s="1441"/>
      <c r="AG550" s="1441"/>
      <c r="AH550" s="1441"/>
      <c r="AI550" s="1441"/>
      <c r="AJ550" s="1441"/>
      <c r="AK550" s="1441"/>
      <c r="AL550" s="1441"/>
      <c r="AM550" s="1441"/>
      <c r="AN550" s="1441"/>
      <c r="AO550" s="1441"/>
      <c r="AP550" s="1441"/>
      <c r="AQ550" s="1441"/>
      <c r="AR550" s="1441"/>
      <c r="AS550" s="167"/>
    </row>
    <row r="551" spans="1:45" s="37" customFormat="1" ht="26.45" customHeight="1">
      <c r="A551" s="400"/>
      <c r="B551" s="1616" t="s">
        <v>57</v>
      </c>
      <c r="C551" s="1601" t="s">
        <v>17156</v>
      </c>
      <c r="D551" s="1585"/>
      <c r="E551" s="1601" t="s">
        <v>17171</v>
      </c>
      <c r="F551" s="1601" t="s">
        <v>17158</v>
      </c>
      <c r="G551" s="1601">
        <v>31824</v>
      </c>
      <c r="H551" s="1601"/>
      <c r="I551" s="1601"/>
      <c r="J551" s="1601">
        <v>25</v>
      </c>
      <c r="K551" s="1601">
        <v>42</v>
      </c>
      <c r="L551" s="1601"/>
      <c r="M551" s="1601"/>
      <c r="N551" s="1601"/>
      <c r="O551" s="1601"/>
      <c r="P551" s="1617"/>
      <c r="Q551" s="1617"/>
      <c r="R551" s="332"/>
      <c r="S551" s="1618"/>
      <c r="T551" s="1618">
        <v>2021</v>
      </c>
      <c r="U551" s="332"/>
      <c r="V551" s="332"/>
      <c r="W551" s="332"/>
      <c r="X551" s="332"/>
      <c r="Y551" s="332"/>
      <c r="Z551" s="1619">
        <v>3800</v>
      </c>
      <c r="AA551" s="1585"/>
      <c r="AB551" s="1585"/>
      <c r="AC551" s="1585"/>
      <c r="AD551" s="1585"/>
      <c r="AE551" s="1585"/>
      <c r="AF551" s="1585"/>
      <c r="AG551" s="1585"/>
      <c r="AH551" s="1585"/>
      <c r="AI551" s="1585"/>
      <c r="AJ551" s="1585"/>
      <c r="AK551" s="1585"/>
      <c r="AL551" s="1585"/>
      <c r="AM551" s="1585"/>
      <c r="AN551" s="1585"/>
      <c r="AO551" s="1585"/>
      <c r="AP551" s="1585"/>
      <c r="AQ551" s="1585"/>
      <c r="AR551" s="1585"/>
      <c r="AS551" s="1614" t="s">
        <v>17160</v>
      </c>
    </row>
    <row r="552" spans="1:45" s="37" customFormat="1" ht="26.45" customHeight="1">
      <c r="A552" s="400"/>
      <c r="B552" s="404" t="s">
        <v>57</v>
      </c>
      <c r="C552" s="1441" t="s">
        <v>636</v>
      </c>
      <c r="D552" s="1441"/>
      <c r="E552" s="1441" t="s">
        <v>1410</v>
      </c>
      <c r="F552" s="1441" t="s">
        <v>299</v>
      </c>
      <c r="G552" s="1441">
        <v>1500</v>
      </c>
      <c r="H552" s="1441">
        <v>148.1</v>
      </c>
      <c r="I552" s="1441">
        <v>51.84</v>
      </c>
      <c r="J552" s="1441">
        <v>14.2</v>
      </c>
      <c r="K552" s="1441">
        <v>16.3</v>
      </c>
      <c r="L552" s="1441"/>
      <c r="M552" s="1441"/>
      <c r="N552" s="1441">
        <v>231.46</v>
      </c>
      <c r="O552" s="1441"/>
      <c r="P552" s="332"/>
      <c r="Q552" s="332"/>
      <c r="R552" s="332"/>
      <c r="S552" s="411"/>
      <c r="T552" s="411">
        <v>2009</v>
      </c>
      <c r="U552" s="332"/>
      <c r="V552" s="332"/>
      <c r="W552" s="332"/>
      <c r="X552" s="332"/>
      <c r="Y552" s="332"/>
      <c r="Z552" s="159">
        <v>500</v>
      </c>
      <c r="AA552" s="1441"/>
      <c r="AB552" s="1441"/>
      <c r="AC552" s="1441"/>
      <c r="AD552" s="1441"/>
      <c r="AE552" s="1441"/>
      <c r="AF552" s="1441"/>
      <c r="AG552" s="1441"/>
      <c r="AH552" s="1441"/>
      <c r="AI552" s="1441"/>
      <c r="AJ552" s="1441"/>
      <c r="AK552" s="1441"/>
      <c r="AL552" s="1441"/>
      <c r="AM552" s="1441"/>
      <c r="AN552" s="1441"/>
      <c r="AO552" s="1441"/>
      <c r="AP552" s="1441"/>
      <c r="AQ552" s="1441"/>
      <c r="AR552" s="1441"/>
      <c r="AS552" s="167"/>
    </row>
    <row r="553" spans="1:45" s="37" customFormat="1" ht="26.45" customHeight="1">
      <c r="A553" s="400"/>
      <c r="B553" s="404" t="s">
        <v>57</v>
      </c>
      <c r="C553" s="1441" t="s">
        <v>636</v>
      </c>
      <c r="D553" s="1441"/>
      <c r="E553" s="1441" t="s">
        <v>5114</v>
      </c>
      <c r="F553" s="1441" t="s">
        <v>299</v>
      </c>
      <c r="G553" s="1441">
        <v>2620</v>
      </c>
      <c r="H553" s="1441"/>
      <c r="I553" s="1441"/>
      <c r="J553" s="1441">
        <v>10</v>
      </c>
      <c r="K553" s="1441">
        <v>140</v>
      </c>
      <c r="L553" s="1441">
        <v>6</v>
      </c>
      <c r="M553" s="1441">
        <v>1</v>
      </c>
      <c r="N553" s="1441">
        <v>1400</v>
      </c>
      <c r="O553" s="1441"/>
      <c r="P553" s="332"/>
      <c r="Q553" s="332"/>
      <c r="R553" s="332"/>
      <c r="S553" s="411"/>
      <c r="T553" s="411">
        <v>2010</v>
      </c>
      <c r="U553" s="332"/>
      <c r="V553" s="332"/>
      <c r="W553" s="332"/>
      <c r="X553" s="332"/>
      <c r="Y553" s="332"/>
      <c r="Z553" s="159"/>
      <c r="AA553" s="1441"/>
      <c r="AB553" s="1441"/>
      <c r="AC553" s="1441"/>
      <c r="AD553" s="1441"/>
      <c r="AE553" s="1441"/>
      <c r="AF553" s="1441"/>
      <c r="AG553" s="1441"/>
      <c r="AH553" s="1441"/>
      <c r="AI553" s="1441"/>
      <c r="AJ553" s="1441"/>
      <c r="AK553" s="1441"/>
      <c r="AL553" s="1441"/>
      <c r="AM553" s="1441"/>
      <c r="AN553" s="1441"/>
      <c r="AO553" s="1441"/>
      <c r="AP553" s="1441"/>
      <c r="AQ553" s="1441"/>
      <c r="AR553" s="1441"/>
      <c r="AS553" s="167"/>
    </row>
    <row r="554" spans="1:45" s="37" customFormat="1" ht="26.45" customHeight="1">
      <c r="A554" s="400"/>
      <c r="B554" s="404" t="s">
        <v>57</v>
      </c>
      <c r="C554" s="1441" t="s">
        <v>636</v>
      </c>
      <c r="D554" s="1441"/>
      <c r="E554" s="1441" t="s">
        <v>5115</v>
      </c>
      <c r="F554" s="1441" t="s">
        <v>299</v>
      </c>
      <c r="G554" s="1441">
        <v>4050</v>
      </c>
      <c r="H554" s="1441"/>
      <c r="I554" s="1441"/>
      <c r="J554" s="1441">
        <v>20</v>
      </c>
      <c r="K554" s="1441">
        <v>80</v>
      </c>
      <c r="L554" s="1441"/>
      <c r="M554" s="1441"/>
      <c r="N554" s="1441">
        <v>3200</v>
      </c>
      <c r="O554" s="1441"/>
      <c r="P554" s="332"/>
      <c r="Q554" s="332"/>
      <c r="R554" s="332"/>
      <c r="S554" s="411"/>
      <c r="T554" s="411" t="s">
        <v>5116</v>
      </c>
      <c r="U554" s="332"/>
      <c r="V554" s="332"/>
      <c r="W554" s="332"/>
      <c r="X554" s="332"/>
      <c r="Y554" s="332"/>
      <c r="Z554" s="159"/>
      <c r="AA554" s="1441"/>
      <c r="AB554" s="1441"/>
      <c r="AC554" s="1441"/>
      <c r="AD554" s="1441"/>
      <c r="AE554" s="1441"/>
      <c r="AF554" s="1441"/>
      <c r="AG554" s="1441"/>
      <c r="AH554" s="1441"/>
      <c r="AI554" s="1441"/>
      <c r="AJ554" s="1441"/>
      <c r="AK554" s="1441"/>
      <c r="AL554" s="1441"/>
      <c r="AM554" s="1441"/>
      <c r="AN554" s="1441"/>
      <c r="AO554" s="1441"/>
      <c r="AP554" s="1441"/>
      <c r="AQ554" s="1441"/>
      <c r="AR554" s="1441"/>
      <c r="AS554" s="167"/>
    </row>
    <row r="555" spans="1:45" s="37" customFormat="1" ht="26.45" customHeight="1">
      <c r="A555" s="400"/>
      <c r="B555" s="404" t="s">
        <v>57</v>
      </c>
      <c r="C555" s="1441" t="s">
        <v>636</v>
      </c>
      <c r="D555" s="1441"/>
      <c r="E555" s="1441" t="s">
        <v>5117</v>
      </c>
      <c r="F555" s="1441" t="s">
        <v>299</v>
      </c>
      <c r="G555" s="1441">
        <v>3900</v>
      </c>
      <c r="H555" s="1441"/>
      <c r="I555" s="1441"/>
      <c r="J555" s="1441">
        <v>15</v>
      </c>
      <c r="K555" s="1441">
        <v>140</v>
      </c>
      <c r="L555" s="1441"/>
      <c r="M555" s="1441"/>
      <c r="N555" s="1441">
        <v>2100</v>
      </c>
      <c r="O555" s="1441"/>
      <c r="P555" s="332"/>
      <c r="Q555" s="332"/>
      <c r="R555" s="332"/>
      <c r="S555" s="411"/>
      <c r="T555" s="411">
        <v>2007</v>
      </c>
      <c r="U555" s="332"/>
      <c r="V555" s="332"/>
      <c r="W555" s="332"/>
      <c r="X555" s="332"/>
      <c r="Y555" s="332"/>
      <c r="Z555" s="159"/>
      <c r="AA555" s="1441"/>
      <c r="AB555" s="1441"/>
      <c r="AC555" s="1441"/>
      <c r="AD555" s="1441"/>
      <c r="AE555" s="1441"/>
      <c r="AF555" s="1441"/>
      <c r="AG555" s="1441"/>
      <c r="AH555" s="1441"/>
      <c r="AI555" s="1441"/>
      <c r="AJ555" s="1441"/>
      <c r="AK555" s="1441"/>
      <c r="AL555" s="1441"/>
      <c r="AM555" s="1441"/>
      <c r="AN555" s="1441"/>
      <c r="AO555" s="1441"/>
      <c r="AP555" s="1441"/>
      <c r="AQ555" s="1441"/>
      <c r="AR555" s="1441"/>
      <c r="AS555" s="167"/>
    </row>
    <row r="556" spans="1:45" s="37" customFormat="1" ht="26.45" customHeight="1">
      <c r="A556" s="400"/>
      <c r="B556" s="404" t="s">
        <v>57</v>
      </c>
      <c r="C556" s="1441" t="s">
        <v>636</v>
      </c>
      <c r="D556" s="1441"/>
      <c r="E556" s="1441" t="s">
        <v>5118</v>
      </c>
      <c r="F556" s="1441" t="s">
        <v>299</v>
      </c>
      <c r="G556" s="1441">
        <v>4800</v>
      </c>
      <c r="H556" s="1441"/>
      <c r="I556" s="1441"/>
      <c r="J556" s="1441">
        <v>7</v>
      </c>
      <c r="K556" s="1441">
        <v>64</v>
      </c>
      <c r="L556" s="1441"/>
      <c r="M556" s="1441"/>
      <c r="N556" s="1441">
        <v>448</v>
      </c>
      <c r="O556" s="1441"/>
      <c r="P556" s="332"/>
      <c r="Q556" s="332"/>
      <c r="R556" s="332"/>
      <c r="S556" s="411"/>
      <c r="T556" s="411">
        <v>2007</v>
      </c>
      <c r="U556" s="332"/>
      <c r="V556" s="332"/>
      <c r="W556" s="332"/>
      <c r="X556" s="332"/>
      <c r="Y556" s="332"/>
      <c r="Z556" s="159"/>
      <c r="AA556" s="1441"/>
      <c r="AB556" s="1441"/>
      <c r="AC556" s="1441"/>
      <c r="AD556" s="1441"/>
      <c r="AE556" s="1441"/>
      <c r="AF556" s="1441"/>
      <c r="AG556" s="1441"/>
      <c r="AH556" s="1441"/>
      <c r="AI556" s="1441"/>
      <c r="AJ556" s="1441"/>
      <c r="AK556" s="1441"/>
      <c r="AL556" s="1441"/>
      <c r="AM556" s="1441"/>
      <c r="AN556" s="1441"/>
      <c r="AO556" s="1441"/>
      <c r="AP556" s="1441"/>
      <c r="AQ556" s="1441"/>
      <c r="AR556" s="1441"/>
      <c r="AS556" s="167"/>
    </row>
    <row r="557" spans="1:45" s="37" customFormat="1" ht="26.45" customHeight="1">
      <c r="A557" s="400"/>
      <c r="B557" s="404" t="s">
        <v>57</v>
      </c>
      <c r="C557" s="1441" t="s">
        <v>636</v>
      </c>
      <c r="D557" s="1441"/>
      <c r="E557" s="1441" t="s">
        <v>5119</v>
      </c>
      <c r="F557" s="1441" t="s">
        <v>299</v>
      </c>
      <c r="G557" s="1441">
        <v>2030</v>
      </c>
      <c r="H557" s="1441"/>
      <c r="I557" s="1441"/>
      <c r="J557" s="1441">
        <v>6</v>
      </c>
      <c r="K557" s="1441">
        <v>65</v>
      </c>
      <c r="L557" s="1441"/>
      <c r="M557" s="1441"/>
      <c r="N557" s="1441">
        <v>390</v>
      </c>
      <c r="O557" s="1441"/>
      <c r="P557" s="332"/>
      <c r="Q557" s="332"/>
      <c r="R557" s="332"/>
      <c r="S557" s="411"/>
      <c r="T557" s="411">
        <v>2007</v>
      </c>
      <c r="U557" s="332"/>
      <c r="V557" s="332"/>
      <c r="W557" s="332"/>
      <c r="X557" s="332"/>
      <c r="Y557" s="332"/>
      <c r="Z557" s="159"/>
      <c r="AA557" s="1441"/>
      <c r="AB557" s="1441"/>
      <c r="AC557" s="1441"/>
      <c r="AD557" s="1441"/>
      <c r="AE557" s="1441"/>
      <c r="AF557" s="1441"/>
      <c r="AG557" s="1441"/>
      <c r="AH557" s="1441"/>
      <c r="AI557" s="1441"/>
      <c r="AJ557" s="1441"/>
      <c r="AK557" s="1441"/>
      <c r="AL557" s="1441"/>
      <c r="AM557" s="1441"/>
      <c r="AN557" s="1441"/>
      <c r="AO557" s="1441"/>
      <c r="AP557" s="1441"/>
      <c r="AQ557" s="1441"/>
      <c r="AR557" s="1441"/>
      <c r="AS557" s="167"/>
    </row>
    <row r="558" spans="1:45" s="37" customFormat="1" ht="26.45" customHeight="1">
      <c r="A558" s="400"/>
      <c r="B558" s="404" t="s">
        <v>57</v>
      </c>
      <c r="C558" s="1441" t="s">
        <v>638</v>
      </c>
      <c r="D558" s="1441"/>
      <c r="E558" s="1441" t="s">
        <v>12296</v>
      </c>
      <c r="F558" s="1441" t="s">
        <v>638</v>
      </c>
      <c r="G558" s="1441">
        <v>2100</v>
      </c>
      <c r="H558" s="1441"/>
      <c r="I558" s="1441"/>
      <c r="J558" s="1441">
        <v>36.6</v>
      </c>
      <c r="K558" s="1441">
        <v>26</v>
      </c>
      <c r="L558" s="1441"/>
      <c r="M558" s="1441"/>
      <c r="N558" s="1441">
        <v>1800</v>
      </c>
      <c r="O558" s="1441"/>
      <c r="P558" s="332"/>
      <c r="Q558" s="332"/>
      <c r="R558" s="332"/>
      <c r="S558" s="411"/>
      <c r="T558" s="411">
        <v>2008</v>
      </c>
      <c r="U558" s="332"/>
      <c r="V558" s="332"/>
      <c r="W558" s="332"/>
      <c r="X558" s="332"/>
      <c r="Y558" s="332"/>
      <c r="Z558" s="159">
        <v>280</v>
      </c>
      <c r="AA558" s="1441"/>
      <c r="AB558" s="1441"/>
      <c r="AC558" s="1441"/>
      <c r="AD558" s="1441"/>
      <c r="AE558" s="1441"/>
      <c r="AF558" s="1441"/>
      <c r="AG558" s="1441"/>
      <c r="AH558" s="1441"/>
      <c r="AI558" s="1441"/>
      <c r="AJ558" s="1441"/>
      <c r="AK558" s="1441"/>
      <c r="AL558" s="1441"/>
      <c r="AM558" s="1441"/>
      <c r="AN558" s="1441"/>
      <c r="AO558" s="1441"/>
      <c r="AP558" s="1441"/>
      <c r="AQ558" s="1441"/>
      <c r="AR558" s="1441"/>
      <c r="AS558" s="167"/>
    </row>
    <row r="559" spans="1:45" s="37" customFormat="1" ht="26.45" customHeight="1">
      <c r="A559" s="400"/>
      <c r="B559" s="404" t="s">
        <v>57</v>
      </c>
      <c r="C559" s="1441" t="s">
        <v>638</v>
      </c>
      <c r="D559" s="1441"/>
      <c r="E559" s="1441" t="s">
        <v>12297</v>
      </c>
      <c r="F559" s="1441" t="s">
        <v>638</v>
      </c>
      <c r="G559" s="1441">
        <v>2100</v>
      </c>
      <c r="H559" s="1441"/>
      <c r="I559" s="1441"/>
      <c r="J559" s="1441">
        <v>40</v>
      </c>
      <c r="K559" s="1441">
        <v>20</v>
      </c>
      <c r="L559" s="1441"/>
      <c r="M559" s="1441"/>
      <c r="N559" s="1441">
        <v>1800</v>
      </c>
      <c r="O559" s="1441"/>
      <c r="P559" s="332"/>
      <c r="Q559" s="332"/>
      <c r="R559" s="332"/>
      <c r="S559" s="411"/>
      <c r="T559" s="411">
        <v>2008</v>
      </c>
      <c r="U559" s="332"/>
      <c r="V559" s="332"/>
      <c r="W559" s="332"/>
      <c r="X559" s="332"/>
      <c r="Y559" s="332"/>
      <c r="Z559" s="159">
        <v>300</v>
      </c>
      <c r="AA559" s="1441"/>
      <c r="AB559" s="1441"/>
      <c r="AC559" s="1441"/>
      <c r="AD559" s="1441"/>
      <c r="AE559" s="1441"/>
      <c r="AF559" s="1441"/>
      <c r="AG559" s="1441"/>
      <c r="AH559" s="1441"/>
      <c r="AI559" s="1441"/>
      <c r="AJ559" s="1441"/>
      <c r="AK559" s="1441"/>
      <c r="AL559" s="1441"/>
      <c r="AM559" s="1441"/>
      <c r="AN559" s="1441"/>
      <c r="AO559" s="1441"/>
      <c r="AP559" s="1441"/>
      <c r="AQ559" s="1441"/>
      <c r="AR559" s="1441"/>
      <c r="AS559" s="167"/>
    </row>
    <row r="560" spans="1:45" s="37" customFormat="1" ht="26.45" customHeight="1">
      <c r="A560" s="400"/>
      <c r="B560" s="404" t="s">
        <v>57</v>
      </c>
      <c r="C560" s="1441" t="s">
        <v>638</v>
      </c>
      <c r="D560" s="1441"/>
      <c r="E560" s="1441" t="s">
        <v>5120</v>
      </c>
      <c r="F560" s="1441" t="s">
        <v>638</v>
      </c>
      <c r="G560" s="1441">
        <v>1418</v>
      </c>
      <c r="H560" s="1441">
        <v>1418</v>
      </c>
      <c r="I560" s="1441">
        <v>1418</v>
      </c>
      <c r="J560" s="1441"/>
      <c r="K560" s="1441"/>
      <c r="L560" s="1441" t="s">
        <v>5121</v>
      </c>
      <c r="M560" s="1441"/>
      <c r="N560" s="1441"/>
      <c r="O560" s="1441"/>
      <c r="P560" s="332"/>
      <c r="Q560" s="332"/>
      <c r="R560" s="332"/>
      <c r="S560" s="411"/>
      <c r="T560" s="411">
        <v>2016</v>
      </c>
      <c r="U560" s="332"/>
      <c r="V560" s="332"/>
      <c r="W560" s="332"/>
      <c r="X560" s="332"/>
      <c r="Y560" s="332"/>
      <c r="Z560" s="159">
        <v>1021</v>
      </c>
      <c r="AA560" s="1441"/>
      <c r="AB560" s="1441"/>
      <c r="AC560" s="1441"/>
      <c r="AD560" s="1441"/>
      <c r="AE560" s="1441"/>
      <c r="AF560" s="1441"/>
      <c r="AG560" s="1441"/>
      <c r="AH560" s="1441"/>
      <c r="AI560" s="1441"/>
      <c r="AJ560" s="1441"/>
      <c r="AK560" s="1441"/>
      <c r="AL560" s="1441"/>
      <c r="AM560" s="1441"/>
      <c r="AN560" s="1441"/>
      <c r="AO560" s="1441"/>
      <c r="AP560" s="1441"/>
      <c r="AQ560" s="1441"/>
      <c r="AR560" s="1441"/>
      <c r="AS560" s="167"/>
    </row>
    <row r="561" spans="1:45" s="37" customFormat="1" ht="26.45" customHeight="1">
      <c r="A561" s="400"/>
      <c r="B561" s="404" t="s">
        <v>57</v>
      </c>
      <c r="C561" s="672" t="s">
        <v>646</v>
      </c>
      <c r="D561" s="672"/>
      <c r="E561" s="672" t="s">
        <v>17225</v>
      </c>
      <c r="F561" s="672" t="s">
        <v>5122</v>
      </c>
      <c r="G561" s="672">
        <v>19622</v>
      </c>
      <c r="H561" s="672"/>
      <c r="I561" s="672"/>
      <c r="J561" s="672">
        <v>20</v>
      </c>
      <c r="K561" s="672">
        <v>30</v>
      </c>
      <c r="L561" s="672"/>
      <c r="M561" s="672"/>
      <c r="N561" s="672">
        <v>600</v>
      </c>
      <c r="O561" s="672"/>
      <c r="P561" s="332"/>
      <c r="Q561" s="332"/>
      <c r="R561" s="332"/>
      <c r="S561" s="411"/>
      <c r="T561" s="411">
        <v>2014</v>
      </c>
      <c r="U561" s="332"/>
      <c r="V561" s="332"/>
      <c r="W561" s="332"/>
      <c r="X561" s="332"/>
      <c r="Y561" s="332"/>
      <c r="Z561" s="159">
        <v>100</v>
      </c>
      <c r="AA561" s="672"/>
      <c r="AB561" s="672"/>
      <c r="AC561" s="672"/>
      <c r="AD561" s="672"/>
      <c r="AE561" s="672"/>
      <c r="AF561" s="672"/>
      <c r="AG561" s="672"/>
      <c r="AH561" s="672"/>
      <c r="AI561" s="672"/>
      <c r="AJ561" s="672"/>
      <c r="AK561" s="672"/>
      <c r="AL561" s="672"/>
      <c r="AM561" s="672"/>
      <c r="AN561" s="672"/>
      <c r="AO561" s="672"/>
      <c r="AP561" s="672"/>
      <c r="AQ561" s="672"/>
      <c r="AR561" s="672"/>
      <c r="AS561" s="167"/>
    </row>
    <row r="562" spans="1:45" s="37" customFormat="1" ht="26.45" customHeight="1">
      <c r="A562" s="400"/>
      <c r="B562" s="404" t="s">
        <v>57</v>
      </c>
      <c r="C562" s="672" t="s">
        <v>646</v>
      </c>
      <c r="D562" s="672"/>
      <c r="E562" s="672" t="s">
        <v>5123</v>
      </c>
      <c r="F562" s="672" t="s">
        <v>5124</v>
      </c>
      <c r="G562" s="672">
        <v>19622</v>
      </c>
      <c r="H562" s="672"/>
      <c r="I562" s="672"/>
      <c r="J562" s="672">
        <v>20</v>
      </c>
      <c r="K562" s="672">
        <v>40</v>
      </c>
      <c r="L562" s="672"/>
      <c r="M562" s="672"/>
      <c r="N562" s="672">
        <v>800</v>
      </c>
      <c r="O562" s="672"/>
      <c r="P562" s="332"/>
      <c r="Q562" s="332"/>
      <c r="R562" s="332"/>
      <c r="S562" s="411"/>
      <c r="T562" s="411">
        <v>2005</v>
      </c>
      <c r="U562" s="332"/>
      <c r="V562" s="332"/>
      <c r="W562" s="332"/>
      <c r="X562" s="332"/>
      <c r="Y562" s="332"/>
      <c r="Z562" s="159">
        <v>150</v>
      </c>
      <c r="AA562" s="672"/>
      <c r="AB562" s="672"/>
      <c r="AC562" s="672"/>
      <c r="AD562" s="672"/>
      <c r="AE562" s="672"/>
      <c r="AF562" s="672"/>
      <c r="AG562" s="672"/>
      <c r="AH562" s="672"/>
      <c r="AI562" s="672"/>
      <c r="AJ562" s="672"/>
      <c r="AK562" s="672"/>
      <c r="AL562" s="672"/>
      <c r="AM562" s="672"/>
      <c r="AN562" s="672"/>
      <c r="AO562" s="672"/>
      <c r="AP562" s="672"/>
      <c r="AQ562" s="672"/>
      <c r="AR562" s="672"/>
      <c r="AS562" s="167"/>
    </row>
    <row r="563" spans="1:45" s="37" customFormat="1" ht="26.45" customHeight="1">
      <c r="A563" s="400"/>
      <c r="B563" s="404" t="s">
        <v>57</v>
      </c>
      <c r="C563" s="672" t="s">
        <v>646</v>
      </c>
      <c r="D563" s="672"/>
      <c r="E563" s="672" t="s">
        <v>5125</v>
      </c>
      <c r="F563" s="1601" t="s">
        <v>17204</v>
      </c>
      <c r="G563" s="672">
        <v>3636</v>
      </c>
      <c r="H563" s="672"/>
      <c r="I563" s="672"/>
      <c r="J563" s="672">
        <v>20</v>
      </c>
      <c r="K563" s="672">
        <v>40</v>
      </c>
      <c r="L563" s="672"/>
      <c r="M563" s="672"/>
      <c r="N563" s="672">
        <v>800</v>
      </c>
      <c r="O563" s="672"/>
      <c r="P563" s="332"/>
      <c r="Q563" s="332"/>
      <c r="R563" s="332"/>
      <c r="S563" s="411"/>
      <c r="T563" s="411">
        <v>2007</v>
      </c>
      <c r="U563" s="332"/>
      <c r="V563" s="332"/>
      <c r="W563" s="332"/>
      <c r="X563" s="332"/>
      <c r="Y563" s="332"/>
      <c r="Z563" s="159">
        <v>250</v>
      </c>
      <c r="AA563" s="672"/>
      <c r="AB563" s="672"/>
      <c r="AC563" s="672"/>
      <c r="AD563" s="672"/>
      <c r="AE563" s="672"/>
      <c r="AF563" s="672"/>
      <c r="AG563" s="672"/>
      <c r="AH563" s="672"/>
      <c r="AI563" s="672"/>
      <c r="AJ563" s="672"/>
      <c r="AK563" s="672"/>
      <c r="AL563" s="672"/>
      <c r="AM563" s="672"/>
      <c r="AN563" s="672"/>
      <c r="AO563" s="672"/>
      <c r="AP563" s="672"/>
      <c r="AQ563" s="672"/>
      <c r="AR563" s="672"/>
      <c r="AS563" s="167"/>
    </row>
    <row r="564" spans="1:45" s="37" customFormat="1" ht="26.45" customHeight="1">
      <c r="A564" s="400"/>
      <c r="B564" s="1616" t="s">
        <v>57</v>
      </c>
      <c r="C564" s="1601" t="s">
        <v>646</v>
      </c>
      <c r="D564" s="1589"/>
      <c r="E564" s="1601" t="s">
        <v>17226</v>
      </c>
      <c r="F564" s="1601" t="s">
        <v>17227</v>
      </c>
      <c r="G564" s="1601">
        <v>15178</v>
      </c>
      <c r="H564" s="1601"/>
      <c r="I564" s="1601"/>
      <c r="J564" s="1601"/>
      <c r="K564" s="1601"/>
      <c r="L564" s="1601" t="s">
        <v>17228</v>
      </c>
      <c r="M564" s="1601"/>
      <c r="N564" s="1601"/>
      <c r="O564" s="1601"/>
      <c r="P564" s="1617"/>
      <c r="Q564" s="1617"/>
      <c r="R564" s="1618"/>
      <c r="S564" s="1618"/>
      <c r="T564" s="1618">
        <v>2021</v>
      </c>
      <c r="U564" s="332"/>
      <c r="V564" s="332"/>
      <c r="W564" s="332"/>
      <c r="X564" s="332"/>
      <c r="Y564" s="332"/>
      <c r="Z564" s="1619">
        <v>481</v>
      </c>
      <c r="AA564" s="1589"/>
      <c r="AB564" s="1589"/>
      <c r="AC564" s="1589"/>
      <c r="AD564" s="1589"/>
      <c r="AE564" s="1589"/>
      <c r="AF564" s="1589"/>
      <c r="AG564" s="1589"/>
      <c r="AH564" s="1589"/>
      <c r="AI564" s="1589"/>
      <c r="AJ564" s="1589"/>
      <c r="AK564" s="1589"/>
      <c r="AL564" s="1589"/>
      <c r="AM564" s="1589"/>
      <c r="AN564" s="1589"/>
      <c r="AO564" s="1589"/>
      <c r="AP564" s="1589"/>
      <c r="AQ564" s="1589"/>
      <c r="AR564" s="1589"/>
      <c r="AS564" s="1614" t="s">
        <v>17160</v>
      </c>
    </row>
    <row r="565" spans="1:45" s="37" customFormat="1" ht="26.45" customHeight="1">
      <c r="A565" s="400"/>
      <c r="B565" s="1616" t="s">
        <v>57</v>
      </c>
      <c r="C565" s="1601" t="s">
        <v>646</v>
      </c>
      <c r="D565" s="1589"/>
      <c r="E565" s="1601" t="s">
        <v>17229</v>
      </c>
      <c r="F565" s="1601" t="s">
        <v>17204</v>
      </c>
      <c r="G565" s="1601"/>
      <c r="H565" s="1601"/>
      <c r="I565" s="1601"/>
      <c r="J565" s="1601">
        <v>32</v>
      </c>
      <c r="K565" s="1601">
        <v>17</v>
      </c>
      <c r="L565" s="1601"/>
      <c r="M565" s="1601"/>
      <c r="N565" s="1601"/>
      <c r="O565" s="1601"/>
      <c r="P565" s="1617"/>
      <c r="Q565" s="1617"/>
      <c r="R565" s="332"/>
      <c r="S565" s="1618"/>
      <c r="T565" s="1618">
        <v>2015</v>
      </c>
      <c r="U565" s="332"/>
      <c r="V565" s="332"/>
      <c r="W565" s="332"/>
      <c r="X565" s="332"/>
      <c r="Y565" s="332"/>
      <c r="Z565" s="1619"/>
      <c r="AA565" s="1589"/>
      <c r="AB565" s="1589"/>
      <c r="AC565" s="1589"/>
      <c r="AD565" s="1589"/>
      <c r="AE565" s="1589"/>
      <c r="AF565" s="1589"/>
      <c r="AG565" s="1589"/>
      <c r="AH565" s="1589"/>
      <c r="AI565" s="1589"/>
      <c r="AJ565" s="1589"/>
      <c r="AK565" s="1589"/>
      <c r="AL565" s="1589"/>
      <c r="AM565" s="1589"/>
      <c r="AN565" s="1589"/>
      <c r="AO565" s="1589"/>
      <c r="AP565" s="1589"/>
      <c r="AQ565" s="1589"/>
      <c r="AR565" s="1589"/>
      <c r="AS565" s="1614" t="s">
        <v>17193</v>
      </c>
    </row>
    <row r="566" spans="1:45" s="37" customFormat="1" ht="26.45" customHeight="1">
      <c r="A566" s="400"/>
      <c r="B566" s="1616" t="s">
        <v>57</v>
      </c>
      <c r="C566" s="1601" t="s">
        <v>646</v>
      </c>
      <c r="D566" s="1589"/>
      <c r="E566" s="1601" t="s">
        <v>17230</v>
      </c>
      <c r="F566" s="1601" t="s">
        <v>17204</v>
      </c>
      <c r="G566" s="1601"/>
      <c r="H566" s="1601"/>
      <c r="I566" s="1601"/>
      <c r="J566" s="1601">
        <v>35</v>
      </c>
      <c r="K566" s="1601">
        <v>21</v>
      </c>
      <c r="L566" s="1601"/>
      <c r="M566" s="1601"/>
      <c r="N566" s="1601"/>
      <c r="O566" s="1601"/>
      <c r="P566" s="1617"/>
      <c r="Q566" s="1617"/>
      <c r="R566" s="332"/>
      <c r="S566" s="1618"/>
      <c r="T566" s="1618">
        <v>2015</v>
      </c>
      <c r="U566" s="332"/>
      <c r="V566" s="332"/>
      <c r="W566" s="332"/>
      <c r="X566" s="332"/>
      <c r="Y566" s="332"/>
      <c r="Z566" s="1619"/>
      <c r="AA566" s="1589"/>
      <c r="AB566" s="1589"/>
      <c r="AC566" s="1589"/>
      <c r="AD566" s="1589"/>
      <c r="AE566" s="1589"/>
      <c r="AF566" s="1589"/>
      <c r="AG566" s="1589"/>
      <c r="AH566" s="1589"/>
      <c r="AI566" s="1589"/>
      <c r="AJ566" s="1589"/>
      <c r="AK566" s="1589"/>
      <c r="AL566" s="1589"/>
      <c r="AM566" s="1589"/>
      <c r="AN566" s="1589"/>
      <c r="AO566" s="1589"/>
      <c r="AP566" s="1589"/>
      <c r="AQ566" s="1589"/>
      <c r="AR566" s="1589"/>
      <c r="AS566" s="1614" t="s">
        <v>17193</v>
      </c>
    </row>
    <row r="567" spans="1:45" s="37" customFormat="1" ht="26.45" customHeight="1">
      <c r="A567" s="400"/>
      <c r="B567" s="1616" t="s">
        <v>57</v>
      </c>
      <c r="C567" s="1601" t="s">
        <v>646</v>
      </c>
      <c r="D567" s="1589"/>
      <c r="E567" s="1601" t="s">
        <v>17231</v>
      </c>
      <c r="F567" s="1601" t="s">
        <v>17204</v>
      </c>
      <c r="G567" s="1601"/>
      <c r="H567" s="1601"/>
      <c r="I567" s="1601"/>
      <c r="J567" s="1601">
        <v>32</v>
      </c>
      <c r="K567" s="1601">
        <v>19</v>
      </c>
      <c r="L567" s="1601"/>
      <c r="M567" s="1601"/>
      <c r="N567" s="1601"/>
      <c r="O567" s="1601"/>
      <c r="P567" s="1617"/>
      <c r="Q567" s="1617"/>
      <c r="R567" s="332"/>
      <c r="S567" s="1618"/>
      <c r="T567" s="1618">
        <v>2015</v>
      </c>
      <c r="U567" s="332"/>
      <c r="V567" s="332"/>
      <c r="W567" s="332"/>
      <c r="X567" s="332"/>
      <c r="Y567" s="332"/>
      <c r="Z567" s="1619"/>
      <c r="AA567" s="1589"/>
      <c r="AB567" s="1589"/>
      <c r="AC567" s="1589"/>
      <c r="AD567" s="1589"/>
      <c r="AE567" s="1589"/>
      <c r="AF567" s="1589"/>
      <c r="AG567" s="1589"/>
      <c r="AH567" s="1589"/>
      <c r="AI567" s="1589"/>
      <c r="AJ567" s="1589"/>
      <c r="AK567" s="1589"/>
      <c r="AL567" s="1589"/>
      <c r="AM567" s="1589"/>
      <c r="AN567" s="1589"/>
      <c r="AO567" s="1589"/>
      <c r="AP567" s="1589"/>
      <c r="AQ567" s="1589"/>
      <c r="AR567" s="1589"/>
      <c r="AS567" s="1614" t="s">
        <v>17193</v>
      </c>
    </row>
    <row r="568" spans="1:45" s="37" customFormat="1" ht="26.45" customHeight="1">
      <c r="A568" s="400"/>
      <c r="B568" s="1616" t="s">
        <v>57</v>
      </c>
      <c r="C568" s="1601" t="s">
        <v>17210</v>
      </c>
      <c r="D568" s="1589"/>
      <c r="E568" s="1601" t="s">
        <v>17232</v>
      </c>
      <c r="F568" s="1601" t="s">
        <v>17210</v>
      </c>
      <c r="G568" s="1601"/>
      <c r="H568" s="1601"/>
      <c r="I568" s="1601"/>
      <c r="J568" s="1601">
        <v>20</v>
      </c>
      <c r="K568" s="1601">
        <v>15</v>
      </c>
      <c r="L568" s="1601"/>
      <c r="M568" s="1601"/>
      <c r="N568" s="1601">
        <v>300</v>
      </c>
      <c r="O568" s="1601"/>
      <c r="P568" s="1617"/>
      <c r="Q568" s="1617"/>
      <c r="R568" s="332"/>
      <c r="S568" s="1618"/>
      <c r="T568" s="1618">
        <v>2018</v>
      </c>
      <c r="U568" s="332"/>
      <c r="V568" s="332"/>
      <c r="W568" s="332"/>
      <c r="X568" s="332"/>
      <c r="Y568" s="332"/>
      <c r="Z568" s="1619">
        <v>63</v>
      </c>
      <c r="AA568" s="1589"/>
      <c r="AB568" s="1589"/>
      <c r="AC568" s="1589"/>
      <c r="AD568" s="1589"/>
      <c r="AE568" s="1589"/>
      <c r="AF568" s="1589"/>
      <c r="AG568" s="1589"/>
      <c r="AH568" s="1589"/>
      <c r="AI568" s="1589"/>
      <c r="AJ568" s="1589"/>
      <c r="AK568" s="1589"/>
      <c r="AL568" s="1589"/>
      <c r="AM568" s="1589"/>
      <c r="AN568" s="1589"/>
      <c r="AO568" s="1589"/>
      <c r="AP568" s="1589"/>
      <c r="AQ568" s="1589"/>
      <c r="AR568" s="1589"/>
      <c r="AS568" s="1614" t="s">
        <v>17193</v>
      </c>
    </row>
    <row r="569" spans="1:45" s="37" customFormat="1" ht="26.45" customHeight="1">
      <c r="A569" s="400"/>
      <c r="B569" s="1616" t="s">
        <v>57</v>
      </c>
      <c r="C569" s="1601" t="s">
        <v>17210</v>
      </c>
      <c r="D569" s="1589"/>
      <c r="E569" s="1601" t="s">
        <v>17233</v>
      </c>
      <c r="F569" s="1601" t="s">
        <v>17234</v>
      </c>
      <c r="G569" s="1601">
        <v>979</v>
      </c>
      <c r="H569" s="1601">
        <v>223</v>
      </c>
      <c r="I569" s="1601">
        <v>223</v>
      </c>
      <c r="J569" s="1601"/>
      <c r="K569" s="1601"/>
      <c r="L569" s="1601"/>
      <c r="M569" s="1601"/>
      <c r="N569" s="1601"/>
      <c r="O569" s="1601"/>
      <c r="P569" s="1617"/>
      <c r="Q569" s="1617"/>
      <c r="R569" s="332"/>
      <c r="S569" s="1618"/>
      <c r="T569" s="1618">
        <v>2015</v>
      </c>
      <c r="U569" s="332"/>
      <c r="V569" s="332"/>
      <c r="W569" s="332"/>
      <c r="X569" s="332"/>
      <c r="Y569" s="332"/>
      <c r="Z569" s="1619">
        <v>7</v>
      </c>
      <c r="AA569" s="1589"/>
      <c r="AB569" s="1589"/>
      <c r="AC569" s="1589"/>
      <c r="AD569" s="1589"/>
      <c r="AE569" s="1589"/>
      <c r="AF569" s="1589"/>
      <c r="AG569" s="1589"/>
      <c r="AH569" s="1589"/>
      <c r="AI569" s="1589"/>
      <c r="AJ569" s="1589"/>
      <c r="AK569" s="1589"/>
      <c r="AL569" s="1589"/>
      <c r="AM569" s="1589"/>
      <c r="AN569" s="1589"/>
      <c r="AO569" s="1589"/>
      <c r="AP569" s="1589"/>
      <c r="AQ569" s="1589"/>
      <c r="AR569" s="1589"/>
      <c r="AS569" s="1614" t="s">
        <v>17193</v>
      </c>
    </row>
    <row r="570" spans="1:45" s="37" customFormat="1" ht="26.45" customHeight="1">
      <c r="A570" s="400"/>
      <c r="B570" s="404" t="s">
        <v>57</v>
      </c>
      <c r="C570" s="672" t="s">
        <v>650</v>
      </c>
      <c r="D570" s="672"/>
      <c r="E570" s="672" t="s">
        <v>5126</v>
      </c>
      <c r="F570" s="672" t="s">
        <v>5127</v>
      </c>
      <c r="G570" s="672">
        <v>1836</v>
      </c>
      <c r="H570" s="672"/>
      <c r="I570" s="672"/>
      <c r="J570" s="672">
        <v>17</v>
      </c>
      <c r="K570" s="672">
        <v>33</v>
      </c>
      <c r="L570" s="672"/>
      <c r="M570" s="672"/>
      <c r="N570" s="672">
        <v>1836</v>
      </c>
      <c r="O570" s="672"/>
      <c r="P570" s="332"/>
      <c r="Q570" s="332"/>
      <c r="R570" s="332"/>
      <c r="S570" s="411"/>
      <c r="T570" s="411">
        <v>2008</v>
      </c>
      <c r="U570" s="332">
        <v>137</v>
      </c>
      <c r="V570" s="332"/>
      <c r="W570" s="332"/>
      <c r="X570" s="332"/>
      <c r="Y570" s="332"/>
      <c r="Z570" s="159">
        <v>137</v>
      </c>
      <c r="AA570" s="672"/>
      <c r="AB570" s="672"/>
      <c r="AC570" s="672"/>
      <c r="AD570" s="672"/>
      <c r="AE570" s="672"/>
      <c r="AF570" s="672"/>
      <c r="AG570" s="672"/>
      <c r="AH570" s="672"/>
      <c r="AI570" s="672"/>
      <c r="AJ570" s="672"/>
      <c r="AK570" s="672"/>
      <c r="AL570" s="672"/>
      <c r="AM570" s="672"/>
      <c r="AN570" s="672"/>
      <c r="AO570" s="672"/>
      <c r="AP570" s="672"/>
      <c r="AQ570" s="672"/>
      <c r="AR570" s="672"/>
      <c r="AS570" s="167"/>
    </row>
    <row r="571" spans="1:45" s="37" customFormat="1" ht="26.45" customHeight="1">
      <c r="A571" s="400"/>
      <c r="B571" s="404" t="s">
        <v>57</v>
      </c>
      <c r="C571" s="672" t="s">
        <v>650</v>
      </c>
      <c r="D571" s="672"/>
      <c r="E571" s="672" t="s">
        <v>5128</v>
      </c>
      <c r="F571" s="672" t="s">
        <v>5129</v>
      </c>
      <c r="G571" s="672">
        <v>1000</v>
      </c>
      <c r="H571" s="672"/>
      <c r="I571" s="672"/>
      <c r="J571" s="672">
        <v>25</v>
      </c>
      <c r="K571" s="672">
        <v>40</v>
      </c>
      <c r="L571" s="672"/>
      <c r="M571" s="672"/>
      <c r="N571" s="672">
        <v>1000</v>
      </c>
      <c r="O571" s="672"/>
      <c r="P571" s="332"/>
      <c r="Q571" s="332"/>
      <c r="R571" s="332"/>
      <c r="S571" s="411"/>
      <c r="T571" s="411">
        <v>2004</v>
      </c>
      <c r="U571" s="332">
        <v>100</v>
      </c>
      <c r="V571" s="332"/>
      <c r="W571" s="332"/>
      <c r="X571" s="332"/>
      <c r="Y571" s="332"/>
      <c r="Z571" s="159">
        <v>100</v>
      </c>
      <c r="AA571" s="672"/>
      <c r="AB571" s="672"/>
      <c r="AC571" s="672"/>
      <c r="AD571" s="672"/>
      <c r="AE571" s="672"/>
      <c r="AF571" s="672"/>
      <c r="AG571" s="672"/>
      <c r="AH571" s="672"/>
      <c r="AI571" s="672"/>
      <c r="AJ571" s="672"/>
      <c r="AK571" s="672"/>
      <c r="AL571" s="672"/>
      <c r="AM571" s="672"/>
      <c r="AN571" s="672"/>
      <c r="AO571" s="672"/>
      <c r="AP571" s="672"/>
      <c r="AQ571" s="672"/>
      <c r="AR571" s="672"/>
      <c r="AS571" s="167"/>
    </row>
    <row r="572" spans="1:45" s="37" customFormat="1" ht="26.45" customHeight="1">
      <c r="A572" s="400"/>
      <c r="B572" s="404" t="s">
        <v>57</v>
      </c>
      <c r="C572" s="672" t="s">
        <v>650</v>
      </c>
      <c r="D572" s="672"/>
      <c r="E572" s="672" t="s">
        <v>5130</v>
      </c>
      <c r="F572" s="672" t="s">
        <v>5129</v>
      </c>
      <c r="G572" s="672">
        <v>1100</v>
      </c>
      <c r="H572" s="672"/>
      <c r="I572" s="672"/>
      <c r="J572" s="672">
        <v>24</v>
      </c>
      <c r="K572" s="672">
        <v>44</v>
      </c>
      <c r="L572" s="672"/>
      <c r="M572" s="672"/>
      <c r="N572" s="672">
        <v>1056</v>
      </c>
      <c r="O572" s="672"/>
      <c r="P572" s="332"/>
      <c r="Q572" s="332"/>
      <c r="R572" s="332"/>
      <c r="S572" s="411"/>
      <c r="T572" s="411">
        <v>2008</v>
      </c>
      <c r="U572" s="332">
        <v>168</v>
      </c>
      <c r="V572" s="332"/>
      <c r="W572" s="332"/>
      <c r="X572" s="332"/>
      <c r="Y572" s="332"/>
      <c r="Z572" s="159">
        <v>168</v>
      </c>
      <c r="AA572" s="672"/>
      <c r="AB572" s="672"/>
      <c r="AC572" s="672"/>
      <c r="AD572" s="672"/>
      <c r="AE572" s="672"/>
      <c r="AF572" s="672"/>
      <c r="AG572" s="672"/>
      <c r="AH572" s="672"/>
      <c r="AI572" s="672"/>
      <c r="AJ572" s="672"/>
      <c r="AK572" s="672"/>
      <c r="AL572" s="672"/>
      <c r="AM572" s="672"/>
      <c r="AN572" s="672"/>
      <c r="AO572" s="672"/>
      <c r="AP572" s="672"/>
      <c r="AQ572" s="672"/>
      <c r="AR572" s="672"/>
      <c r="AS572" s="167"/>
    </row>
    <row r="573" spans="1:45" s="37" customFormat="1" ht="26.45" customHeight="1">
      <c r="A573" s="400"/>
      <c r="B573" s="404" t="s">
        <v>57</v>
      </c>
      <c r="C573" s="672" t="s">
        <v>650</v>
      </c>
      <c r="D573" s="672"/>
      <c r="E573" s="672" t="s">
        <v>5131</v>
      </c>
      <c r="F573" s="672" t="s">
        <v>5129</v>
      </c>
      <c r="G573" s="672">
        <v>1188</v>
      </c>
      <c r="H573" s="672"/>
      <c r="I573" s="672"/>
      <c r="J573" s="672">
        <v>20</v>
      </c>
      <c r="K573" s="672">
        <v>40</v>
      </c>
      <c r="L573" s="672"/>
      <c r="M573" s="672"/>
      <c r="N573" s="672">
        <v>984</v>
      </c>
      <c r="O573" s="672"/>
      <c r="P573" s="332"/>
      <c r="Q573" s="332"/>
      <c r="R573" s="332"/>
      <c r="S573" s="411"/>
      <c r="T573" s="411">
        <v>2009</v>
      </c>
      <c r="U573" s="332">
        <v>116</v>
      </c>
      <c r="V573" s="332"/>
      <c r="W573" s="332"/>
      <c r="X573" s="332"/>
      <c r="Y573" s="332"/>
      <c r="Z573" s="159">
        <v>116</v>
      </c>
      <c r="AA573" s="672"/>
      <c r="AB573" s="672"/>
      <c r="AC573" s="672"/>
      <c r="AD573" s="672"/>
      <c r="AE573" s="672"/>
      <c r="AF573" s="672"/>
      <c r="AG573" s="672"/>
      <c r="AH573" s="672"/>
      <c r="AI573" s="672"/>
      <c r="AJ573" s="672"/>
      <c r="AK573" s="672"/>
      <c r="AL573" s="672"/>
      <c r="AM573" s="672"/>
      <c r="AN573" s="672"/>
      <c r="AO573" s="672"/>
      <c r="AP573" s="672"/>
      <c r="AQ573" s="672"/>
      <c r="AR573" s="672"/>
      <c r="AS573" s="167"/>
    </row>
    <row r="574" spans="1:45" s="37" customFormat="1" ht="26.45" customHeight="1">
      <c r="A574" s="400"/>
      <c r="B574" s="404" t="s">
        <v>57</v>
      </c>
      <c r="C574" s="160" t="s">
        <v>650</v>
      </c>
      <c r="D574" s="160"/>
      <c r="E574" s="160" t="s">
        <v>5132</v>
      </c>
      <c r="F574" s="160" t="s">
        <v>5129</v>
      </c>
      <c r="G574" s="160">
        <v>1050</v>
      </c>
      <c r="H574" s="160"/>
      <c r="I574" s="160"/>
      <c r="J574" s="160">
        <v>25</v>
      </c>
      <c r="K574" s="160">
        <v>40</v>
      </c>
      <c r="L574" s="160"/>
      <c r="M574" s="160"/>
      <c r="N574" s="160">
        <v>1050</v>
      </c>
      <c r="O574" s="160"/>
      <c r="P574" s="332"/>
      <c r="Q574" s="332"/>
      <c r="R574" s="332"/>
      <c r="S574" s="411"/>
      <c r="T574" s="411">
        <v>2013</v>
      </c>
      <c r="U574" s="332">
        <v>300</v>
      </c>
      <c r="V574" s="332"/>
      <c r="W574" s="332"/>
      <c r="X574" s="332"/>
      <c r="Y574" s="332"/>
      <c r="Z574" s="159">
        <v>300</v>
      </c>
      <c r="AA574" s="160"/>
      <c r="AB574" s="160"/>
      <c r="AC574" s="160"/>
      <c r="AD574" s="160"/>
      <c r="AE574" s="160"/>
      <c r="AF574" s="160"/>
      <c r="AG574" s="160"/>
      <c r="AH574" s="160"/>
      <c r="AI574" s="160"/>
      <c r="AJ574" s="160"/>
      <c r="AK574" s="160"/>
      <c r="AL574" s="160"/>
      <c r="AM574" s="160"/>
      <c r="AN574" s="160"/>
      <c r="AO574" s="160"/>
      <c r="AP574" s="160"/>
      <c r="AQ574" s="160"/>
      <c r="AR574" s="160"/>
      <c r="AS574" s="167"/>
    </row>
    <row r="575" spans="1:45" s="37" customFormat="1" ht="26.45" customHeight="1">
      <c r="A575" s="400"/>
      <c r="B575" s="404" t="s">
        <v>57</v>
      </c>
      <c r="C575" s="160" t="s">
        <v>650</v>
      </c>
      <c r="D575" s="160"/>
      <c r="E575" s="160" t="s">
        <v>12234</v>
      </c>
      <c r="F575" s="160" t="s">
        <v>5129</v>
      </c>
      <c r="G575" s="160">
        <v>684</v>
      </c>
      <c r="H575" s="160"/>
      <c r="I575" s="160"/>
      <c r="J575" s="160">
        <v>38</v>
      </c>
      <c r="K575" s="160">
        <v>18</v>
      </c>
      <c r="L575" s="160"/>
      <c r="M575" s="160"/>
      <c r="N575" s="160">
        <v>684</v>
      </c>
      <c r="O575" s="160"/>
      <c r="P575" s="332"/>
      <c r="Q575" s="332"/>
      <c r="R575" s="332"/>
      <c r="S575" s="411"/>
      <c r="T575" s="411">
        <v>2010</v>
      </c>
      <c r="U575" s="332">
        <v>300</v>
      </c>
      <c r="V575" s="332"/>
      <c r="W575" s="332"/>
      <c r="X575" s="332"/>
      <c r="Y575" s="332"/>
      <c r="Z575" s="159">
        <v>55</v>
      </c>
      <c r="AA575" s="160"/>
      <c r="AB575" s="160"/>
      <c r="AC575" s="160"/>
      <c r="AD575" s="160"/>
      <c r="AE575" s="160"/>
      <c r="AF575" s="160"/>
      <c r="AG575" s="160"/>
      <c r="AH575" s="160"/>
      <c r="AI575" s="160"/>
      <c r="AJ575" s="160"/>
      <c r="AK575" s="160"/>
      <c r="AL575" s="160"/>
      <c r="AM575" s="160"/>
      <c r="AN575" s="160"/>
      <c r="AO575" s="160"/>
      <c r="AP575" s="160"/>
      <c r="AQ575" s="160"/>
      <c r="AR575" s="160"/>
      <c r="AS575" s="167"/>
    </row>
    <row r="576" spans="1:45" s="37" customFormat="1" ht="26.45" customHeight="1">
      <c r="A576" s="400"/>
      <c r="B576" s="404" t="s">
        <v>57</v>
      </c>
      <c r="C576" s="160" t="s">
        <v>650</v>
      </c>
      <c r="D576" s="160"/>
      <c r="E576" s="160" t="s">
        <v>16454</v>
      </c>
      <c r="F576" s="160" t="s">
        <v>650</v>
      </c>
      <c r="G576" s="160">
        <v>2654</v>
      </c>
      <c r="H576" s="160"/>
      <c r="I576" s="160"/>
      <c r="J576" s="160">
        <v>21</v>
      </c>
      <c r="K576" s="160">
        <v>39</v>
      </c>
      <c r="L576" s="160"/>
      <c r="M576" s="160"/>
      <c r="N576" s="160">
        <v>264</v>
      </c>
      <c r="O576" s="160"/>
      <c r="P576" s="332"/>
      <c r="Q576" s="332"/>
      <c r="R576" s="332"/>
      <c r="S576" s="411"/>
      <c r="T576" s="411">
        <v>2020</v>
      </c>
      <c r="U576" s="332"/>
      <c r="V576" s="332"/>
      <c r="W576" s="332"/>
      <c r="X576" s="332"/>
      <c r="Y576" s="332"/>
      <c r="Z576" s="159">
        <v>2133</v>
      </c>
      <c r="AA576" s="160"/>
      <c r="AB576" s="160"/>
      <c r="AC576" s="160"/>
      <c r="AD576" s="160"/>
      <c r="AE576" s="160"/>
      <c r="AF576" s="160"/>
      <c r="AG576" s="160"/>
      <c r="AH576" s="160"/>
      <c r="AI576" s="160"/>
      <c r="AJ576" s="160"/>
      <c r="AK576" s="160"/>
      <c r="AL576" s="160"/>
      <c r="AM576" s="160"/>
      <c r="AN576" s="160"/>
      <c r="AO576" s="160"/>
      <c r="AP576" s="160"/>
      <c r="AQ576" s="160"/>
      <c r="AR576" s="160"/>
      <c r="AS576" s="167"/>
    </row>
    <row r="577" spans="1:45" s="37" customFormat="1" ht="26.45" customHeight="1">
      <c r="A577" s="400"/>
      <c r="B577" s="404" t="s">
        <v>57</v>
      </c>
      <c r="C577" s="160" t="s">
        <v>323</v>
      </c>
      <c r="D577" s="160" t="s">
        <v>1827</v>
      </c>
      <c r="E577" s="160" t="s">
        <v>5133</v>
      </c>
      <c r="F577" s="160" t="s">
        <v>323</v>
      </c>
      <c r="G577" s="160">
        <v>4090</v>
      </c>
      <c r="H577" s="160"/>
      <c r="I577" s="160"/>
      <c r="J577" s="160">
        <v>31</v>
      </c>
      <c r="K577" s="160">
        <v>120</v>
      </c>
      <c r="L577" s="160"/>
      <c r="M577" s="160"/>
      <c r="N577" s="160">
        <v>3720</v>
      </c>
      <c r="O577" s="160"/>
      <c r="P577" s="332"/>
      <c r="Q577" s="332"/>
      <c r="R577" s="332"/>
      <c r="S577" s="411"/>
      <c r="T577" s="411">
        <v>2009</v>
      </c>
      <c r="U577" s="332"/>
      <c r="V577" s="332"/>
      <c r="W577" s="332"/>
      <c r="X577" s="332"/>
      <c r="Y577" s="332"/>
      <c r="Z577" s="159">
        <v>170</v>
      </c>
      <c r="AA577" s="160"/>
      <c r="AB577" s="160"/>
      <c r="AC577" s="160"/>
      <c r="AD577" s="160"/>
      <c r="AE577" s="160"/>
      <c r="AF577" s="160"/>
      <c r="AG577" s="160"/>
      <c r="AH577" s="160"/>
      <c r="AI577" s="160"/>
      <c r="AJ577" s="160"/>
      <c r="AK577" s="160"/>
      <c r="AL577" s="160"/>
      <c r="AM577" s="160"/>
      <c r="AN577" s="160"/>
      <c r="AO577" s="160"/>
      <c r="AP577" s="160"/>
      <c r="AQ577" s="160"/>
      <c r="AR577" s="160" t="s">
        <v>1580</v>
      </c>
      <c r="AS577" s="167"/>
    </row>
    <row r="578" spans="1:45" s="37" customFormat="1" ht="26.45" customHeight="1">
      <c r="A578" s="400"/>
      <c r="B578" s="404" t="s">
        <v>57</v>
      </c>
      <c r="C578" s="160" t="s">
        <v>323</v>
      </c>
      <c r="D578" s="160"/>
      <c r="E578" s="160" t="s">
        <v>5134</v>
      </c>
      <c r="F578" s="160" t="s">
        <v>323</v>
      </c>
      <c r="G578" s="160">
        <v>11850</v>
      </c>
      <c r="H578" s="160">
        <v>183</v>
      </c>
      <c r="I578" s="160">
        <v>183</v>
      </c>
      <c r="J578" s="160">
        <v>40</v>
      </c>
      <c r="K578" s="160">
        <v>27</v>
      </c>
      <c r="L578" s="160"/>
      <c r="M578" s="160"/>
      <c r="N578" s="160">
        <v>1400</v>
      </c>
      <c r="O578" s="160"/>
      <c r="P578" s="332"/>
      <c r="Q578" s="332"/>
      <c r="R578" s="332"/>
      <c r="S578" s="411"/>
      <c r="T578" s="411">
        <v>2012</v>
      </c>
      <c r="U578" s="332"/>
      <c r="V578" s="332"/>
      <c r="W578" s="332"/>
      <c r="X578" s="332"/>
      <c r="Y578" s="332"/>
      <c r="Z578" s="159">
        <v>1000</v>
      </c>
      <c r="AA578" s="160"/>
      <c r="AB578" s="160"/>
      <c r="AC578" s="160"/>
      <c r="AD578" s="160"/>
      <c r="AE578" s="160"/>
      <c r="AF578" s="160"/>
      <c r="AG578" s="160"/>
      <c r="AH578" s="160"/>
      <c r="AI578" s="160"/>
      <c r="AJ578" s="160"/>
      <c r="AK578" s="160"/>
      <c r="AL578" s="160"/>
      <c r="AM578" s="160"/>
      <c r="AN578" s="160"/>
      <c r="AO578" s="160"/>
      <c r="AP578" s="160"/>
      <c r="AQ578" s="160"/>
      <c r="AR578" s="160"/>
      <c r="AS578" s="167"/>
    </row>
    <row r="579" spans="1:45" s="37" customFormat="1" ht="26.45" customHeight="1">
      <c r="A579" s="400"/>
      <c r="B579" s="404" t="s">
        <v>57</v>
      </c>
      <c r="C579" s="160" t="s">
        <v>323</v>
      </c>
      <c r="D579" s="160"/>
      <c r="E579" s="160" t="s">
        <v>5135</v>
      </c>
      <c r="F579" s="160" t="s">
        <v>323</v>
      </c>
      <c r="G579" s="160">
        <v>1250</v>
      </c>
      <c r="H579" s="160"/>
      <c r="I579" s="160"/>
      <c r="J579" s="160">
        <v>20</v>
      </c>
      <c r="K579" s="160">
        <v>40</v>
      </c>
      <c r="L579" s="160"/>
      <c r="M579" s="160"/>
      <c r="N579" s="160">
        <v>800</v>
      </c>
      <c r="O579" s="160"/>
      <c r="P579" s="332"/>
      <c r="Q579" s="332"/>
      <c r="R579" s="332"/>
      <c r="S579" s="411"/>
      <c r="T579" s="411">
        <v>2013</v>
      </c>
      <c r="U579" s="332"/>
      <c r="V579" s="332"/>
      <c r="W579" s="332"/>
      <c r="X579" s="332"/>
      <c r="Y579" s="332"/>
      <c r="Z579" s="159">
        <v>90</v>
      </c>
      <c r="AA579" s="160"/>
      <c r="AB579" s="160"/>
      <c r="AC579" s="160"/>
      <c r="AD579" s="160"/>
      <c r="AE579" s="160"/>
      <c r="AF579" s="160"/>
      <c r="AG579" s="160"/>
      <c r="AH579" s="160"/>
      <c r="AI579" s="160"/>
      <c r="AJ579" s="160"/>
      <c r="AK579" s="160"/>
      <c r="AL579" s="160"/>
      <c r="AM579" s="160"/>
      <c r="AN579" s="160"/>
      <c r="AO579" s="160"/>
      <c r="AP579" s="160"/>
      <c r="AQ579" s="160"/>
      <c r="AR579" s="160"/>
      <c r="AS579" s="167"/>
    </row>
    <row r="580" spans="1:45" s="37" customFormat="1" ht="26.45" customHeight="1">
      <c r="A580" s="400"/>
      <c r="B580" s="404" t="s">
        <v>57</v>
      </c>
      <c r="C580" s="160" t="s">
        <v>323</v>
      </c>
      <c r="D580" s="160"/>
      <c r="E580" s="160" t="s">
        <v>5136</v>
      </c>
      <c r="F580" s="160" t="s">
        <v>323</v>
      </c>
      <c r="G580" s="160">
        <v>1250</v>
      </c>
      <c r="H580" s="160"/>
      <c r="I580" s="160"/>
      <c r="J580" s="160">
        <v>20</v>
      </c>
      <c r="K580" s="160">
        <v>38</v>
      </c>
      <c r="L580" s="160"/>
      <c r="M580" s="160"/>
      <c r="N580" s="160">
        <v>760</v>
      </c>
      <c r="O580" s="160"/>
      <c r="P580" s="332"/>
      <c r="Q580" s="332"/>
      <c r="R580" s="332"/>
      <c r="S580" s="411"/>
      <c r="T580" s="411">
        <v>2013</v>
      </c>
      <c r="U580" s="332"/>
      <c r="V580" s="332"/>
      <c r="W580" s="332"/>
      <c r="X580" s="332"/>
      <c r="Y580" s="332"/>
      <c r="Z580" s="159">
        <v>90</v>
      </c>
      <c r="AA580" s="160"/>
      <c r="AB580" s="160"/>
      <c r="AC580" s="160"/>
      <c r="AD580" s="160"/>
      <c r="AE580" s="160"/>
      <c r="AF580" s="160"/>
      <c r="AG580" s="160"/>
      <c r="AH580" s="160"/>
      <c r="AI580" s="160"/>
      <c r="AJ580" s="160"/>
      <c r="AK580" s="160"/>
      <c r="AL580" s="160"/>
      <c r="AM580" s="160"/>
      <c r="AN580" s="160"/>
      <c r="AO580" s="160"/>
      <c r="AP580" s="160"/>
      <c r="AQ580" s="160"/>
      <c r="AR580" s="160"/>
      <c r="AS580" s="167"/>
    </row>
    <row r="581" spans="1:45" s="37" customFormat="1" ht="26.45" customHeight="1">
      <c r="A581" s="400"/>
      <c r="B581" s="404" t="s">
        <v>57</v>
      </c>
      <c r="C581" s="160" t="s">
        <v>323</v>
      </c>
      <c r="D581" s="160"/>
      <c r="E581" s="160" t="s">
        <v>5137</v>
      </c>
      <c r="F581" s="160" t="s">
        <v>323</v>
      </c>
      <c r="G581" s="160">
        <v>1250</v>
      </c>
      <c r="H581" s="160"/>
      <c r="I581" s="160"/>
      <c r="J581" s="160">
        <v>22</v>
      </c>
      <c r="K581" s="160">
        <v>41</v>
      </c>
      <c r="L581" s="160"/>
      <c r="M581" s="160"/>
      <c r="N581" s="160">
        <v>924</v>
      </c>
      <c r="O581" s="160"/>
      <c r="P581" s="332"/>
      <c r="Q581" s="332"/>
      <c r="R581" s="332"/>
      <c r="S581" s="411"/>
      <c r="T581" s="411">
        <v>2013</v>
      </c>
      <c r="U581" s="332"/>
      <c r="V581" s="332"/>
      <c r="W581" s="332"/>
      <c r="X581" s="332"/>
      <c r="Y581" s="332"/>
      <c r="Z581" s="159">
        <v>90</v>
      </c>
      <c r="AA581" s="160"/>
      <c r="AB581" s="160"/>
      <c r="AC581" s="160"/>
      <c r="AD581" s="160"/>
      <c r="AE581" s="160"/>
      <c r="AF581" s="160"/>
      <c r="AG581" s="160"/>
      <c r="AH581" s="160"/>
      <c r="AI581" s="160"/>
      <c r="AJ581" s="160"/>
      <c r="AK581" s="160"/>
      <c r="AL581" s="160"/>
      <c r="AM581" s="160"/>
      <c r="AN581" s="160"/>
      <c r="AO581" s="160"/>
      <c r="AP581" s="160"/>
      <c r="AQ581" s="160"/>
      <c r="AR581" s="160"/>
      <c r="AS581" s="167"/>
    </row>
    <row r="582" spans="1:45" s="37" customFormat="1" ht="26.45" customHeight="1">
      <c r="A582" s="400"/>
      <c r="B582" s="404" t="s">
        <v>57</v>
      </c>
      <c r="C582" s="160" t="s">
        <v>323</v>
      </c>
      <c r="D582" s="160"/>
      <c r="E582" s="160" t="s">
        <v>5138</v>
      </c>
      <c r="F582" s="160" t="s">
        <v>323</v>
      </c>
      <c r="G582" s="160">
        <v>1250</v>
      </c>
      <c r="H582" s="160"/>
      <c r="I582" s="160"/>
      <c r="J582" s="160">
        <v>20</v>
      </c>
      <c r="K582" s="160">
        <v>40</v>
      </c>
      <c r="L582" s="160"/>
      <c r="M582" s="160"/>
      <c r="N582" s="160">
        <v>500</v>
      </c>
      <c r="O582" s="160"/>
      <c r="P582" s="332"/>
      <c r="Q582" s="332"/>
      <c r="R582" s="332"/>
      <c r="S582" s="411"/>
      <c r="T582" s="411">
        <v>2013</v>
      </c>
      <c r="U582" s="332"/>
      <c r="V582" s="332"/>
      <c r="W582" s="332"/>
      <c r="X582" s="332"/>
      <c r="Y582" s="332"/>
      <c r="Z582" s="159">
        <v>120</v>
      </c>
      <c r="AA582" s="160"/>
      <c r="AB582" s="160"/>
      <c r="AC582" s="160"/>
      <c r="AD582" s="160"/>
      <c r="AE582" s="160"/>
      <c r="AF582" s="160"/>
      <c r="AG582" s="160"/>
      <c r="AH582" s="160"/>
      <c r="AI582" s="160"/>
      <c r="AJ582" s="160"/>
      <c r="AK582" s="160"/>
      <c r="AL582" s="160"/>
      <c r="AM582" s="160"/>
      <c r="AN582" s="160"/>
      <c r="AO582" s="160"/>
      <c r="AP582" s="160"/>
      <c r="AQ582" s="160"/>
      <c r="AR582" s="160"/>
      <c r="AS582" s="167"/>
    </row>
    <row r="583" spans="1:45" s="37" customFormat="1" ht="26.45" customHeight="1">
      <c r="A583" s="400"/>
      <c r="B583" s="404" t="s">
        <v>57</v>
      </c>
      <c r="C583" s="160" t="s">
        <v>323</v>
      </c>
      <c r="D583" s="160"/>
      <c r="E583" s="160" t="s">
        <v>5139</v>
      </c>
      <c r="F583" s="160" t="s">
        <v>323</v>
      </c>
      <c r="G583" s="160">
        <v>1250</v>
      </c>
      <c r="H583" s="160"/>
      <c r="I583" s="160"/>
      <c r="J583" s="160">
        <v>20</v>
      </c>
      <c r="K583" s="160">
        <v>40</v>
      </c>
      <c r="L583" s="160"/>
      <c r="M583" s="160"/>
      <c r="N583" s="160">
        <v>800</v>
      </c>
      <c r="O583" s="160"/>
      <c r="P583" s="332"/>
      <c r="Q583" s="332"/>
      <c r="R583" s="332"/>
      <c r="S583" s="411"/>
      <c r="T583" s="411">
        <v>2013</v>
      </c>
      <c r="U583" s="332"/>
      <c r="V583" s="332"/>
      <c r="W583" s="332"/>
      <c r="X583" s="332"/>
      <c r="Y583" s="332"/>
      <c r="Z583" s="159">
        <v>120</v>
      </c>
      <c r="AA583" s="160"/>
      <c r="AB583" s="160"/>
      <c r="AC583" s="160"/>
      <c r="AD583" s="160"/>
      <c r="AE583" s="160"/>
      <c r="AF583" s="160"/>
      <c r="AG583" s="160"/>
      <c r="AH583" s="160"/>
      <c r="AI583" s="160"/>
      <c r="AJ583" s="160"/>
      <c r="AK583" s="160"/>
      <c r="AL583" s="160"/>
      <c r="AM583" s="160"/>
      <c r="AN583" s="160"/>
      <c r="AO583" s="160"/>
      <c r="AP583" s="160"/>
      <c r="AQ583" s="160"/>
      <c r="AR583" s="160"/>
      <c r="AS583" s="167"/>
    </row>
    <row r="584" spans="1:45" s="37" customFormat="1" ht="26.45" customHeight="1">
      <c r="A584" s="400"/>
      <c r="B584" s="404" t="s">
        <v>57</v>
      </c>
      <c r="C584" s="160" t="s">
        <v>657</v>
      </c>
      <c r="D584" s="160"/>
      <c r="E584" s="160" t="s">
        <v>5140</v>
      </c>
      <c r="F584" s="160" t="s">
        <v>657</v>
      </c>
      <c r="G584" s="160">
        <v>2097</v>
      </c>
      <c r="H584" s="160"/>
      <c r="I584" s="160"/>
      <c r="J584" s="160">
        <v>20</v>
      </c>
      <c r="K584" s="160">
        <v>40</v>
      </c>
      <c r="L584" s="160"/>
      <c r="M584" s="160"/>
      <c r="N584" s="160">
        <v>800</v>
      </c>
      <c r="O584" s="160"/>
      <c r="P584" s="332"/>
      <c r="Q584" s="332"/>
      <c r="R584" s="332"/>
      <c r="S584" s="411"/>
      <c r="T584" s="411">
        <v>2000</v>
      </c>
      <c r="U584" s="332"/>
      <c r="V584" s="332"/>
      <c r="W584" s="332"/>
      <c r="X584" s="332"/>
      <c r="Y584" s="332"/>
      <c r="Z584" s="159"/>
      <c r="AA584" s="160"/>
      <c r="AB584" s="160"/>
      <c r="AC584" s="160"/>
      <c r="AD584" s="160"/>
      <c r="AE584" s="160"/>
      <c r="AF584" s="160"/>
      <c r="AG584" s="160"/>
      <c r="AH584" s="160"/>
      <c r="AI584" s="160"/>
      <c r="AJ584" s="160"/>
      <c r="AK584" s="160"/>
      <c r="AL584" s="160"/>
      <c r="AM584" s="160"/>
      <c r="AN584" s="160"/>
      <c r="AO584" s="160"/>
      <c r="AP584" s="160"/>
      <c r="AQ584" s="160"/>
      <c r="AR584" s="160"/>
      <c r="AS584" s="167"/>
    </row>
    <row r="585" spans="1:45" s="37" customFormat="1" ht="26.45" customHeight="1">
      <c r="A585" s="400"/>
      <c r="B585" s="404" t="s">
        <v>57</v>
      </c>
      <c r="C585" s="160" t="s">
        <v>657</v>
      </c>
      <c r="D585" s="160"/>
      <c r="E585" s="160" t="s">
        <v>12298</v>
      </c>
      <c r="F585" s="160" t="s">
        <v>657</v>
      </c>
      <c r="G585" s="160">
        <v>7383</v>
      </c>
      <c r="H585" s="160"/>
      <c r="I585" s="160"/>
      <c r="J585" s="160"/>
      <c r="K585" s="160"/>
      <c r="L585" s="160"/>
      <c r="M585" s="160"/>
      <c r="N585" s="160"/>
      <c r="O585" s="160"/>
      <c r="P585" s="332"/>
      <c r="Q585" s="332"/>
      <c r="R585" s="332"/>
      <c r="S585" s="411"/>
      <c r="T585" s="411">
        <v>2017</v>
      </c>
      <c r="U585" s="332"/>
      <c r="V585" s="332"/>
      <c r="W585" s="332"/>
      <c r="X585" s="332"/>
      <c r="Y585" s="332"/>
      <c r="Z585" s="159">
        <v>163</v>
      </c>
      <c r="AA585" s="160"/>
      <c r="AB585" s="160"/>
      <c r="AC585" s="160"/>
      <c r="AD585" s="160"/>
      <c r="AE585" s="160"/>
      <c r="AF585" s="160"/>
      <c r="AG585" s="160"/>
      <c r="AH585" s="160"/>
      <c r="AI585" s="160"/>
      <c r="AJ585" s="160"/>
      <c r="AK585" s="160"/>
      <c r="AL585" s="160"/>
      <c r="AM585" s="160"/>
      <c r="AN585" s="160"/>
      <c r="AO585" s="160"/>
      <c r="AP585" s="160"/>
      <c r="AQ585" s="160"/>
      <c r="AR585" s="160"/>
      <c r="AS585" s="167"/>
    </row>
    <row r="586" spans="1:45" s="37" customFormat="1" ht="26.45" customHeight="1">
      <c r="A586" s="400"/>
      <c r="B586" s="404" t="s">
        <v>57</v>
      </c>
      <c r="C586" s="160" t="s">
        <v>657</v>
      </c>
      <c r="D586" s="160"/>
      <c r="E586" s="160" t="s">
        <v>12299</v>
      </c>
      <c r="F586" s="160" t="s">
        <v>657</v>
      </c>
      <c r="G586" s="160">
        <v>7822</v>
      </c>
      <c r="H586" s="160"/>
      <c r="I586" s="160"/>
      <c r="J586" s="160"/>
      <c r="K586" s="160"/>
      <c r="L586" s="160"/>
      <c r="M586" s="160"/>
      <c r="N586" s="160"/>
      <c r="O586" s="160"/>
      <c r="P586" s="332"/>
      <c r="Q586" s="332"/>
      <c r="R586" s="332"/>
      <c r="S586" s="411"/>
      <c r="T586" s="411">
        <v>2018</v>
      </c>
      <c r="U586" s="332"/>
      <c r="V586" s="332"/>
      <c r="W586" s="332"/>
      <c r="X586" s="332"/>
      <c r="Y586" s="332"/>
      <c r="Z586" s="159">
        <v>240</v>
      </c>
      <c r="AA586" s="160"/>
      <c r="AB586" s="160"/>
      <c r="AC586" s="160"/>
      <c r="AD586" s="160"/>
      <c r="AE586" s="160"/>
      <c r="AF586" s="160"/>
      <c r="AG586" s="160"/>
      <c r="AH586" s="160"/>
      <c r="AI586" s="160"/>
      <c r="AJ586" s="160"/>
      <c r="AK586" s="160"/>
      <c r="AL586" s="160"/>
      <c r="AM586" s="160"/>
      <c r="AN586" s="160"/>
      <c r="AO586" s="160"/>
      <c r="AP586" s="160"/>
      <c r="AQ586" s="160"/>
      <c r="AR586" s="160"/>
      <c r="AS586" s="167"/>
    </row>
    <row r="587" spans="1:45" s="37" customFormat="1" ht="26.45" customHeight="1">
      <c r="A587" s="400"/>
      <c r="B587" s="404" t="s">
        <v>57</v>
      </c>
      <c r="C587" s="160" t="s">
        <v>657</v>
      </c>
      <c r="D587" s="160"/>
      <c r="E587" s="160" t="s">
        <v>5141</v>
      </c>
      <c r="F587" s="160" t="s">
        <v>12235</v>
      </c>
      <c r="G587" s="160">
        <v>2557</v>
      </c>
      <c r="H587" s="160"/>
      <c r="I587" s="160"/>
      <c r="J587" s="160">
        <v>40</v>
      </c>
      <c r="K587" s="160">
        <v>60</v>
      </c>
      <c r="L587" s="160"/>
      <c r="M587" s="160"/>
      <c r="N587" s="160">
        <v>2400</v>
      </c>
      <c r="O587" s="160"/>
      <c r="P587" s="332"/>
      <c r="Q587" s="332"/>
      <c r="R587" s="332"/>
      <c r="S587" s="411"/>
      <c r="T587" s="411">
        <v>2000</v>
      </c>
      <c r="U587" s="332"/>
      <c r="V587" s="332"/>
      <c r="W587" s="332"/>
      <c r="X587" s="332"/>
      <c r="Y587" s="332"/>
      <c r="Z587" s="159"/>
      <c r="AA587" s="160"/>
      <c r="AB587" s="160"/>
      <c r="AC587" s="160"/>
      <c r="AD587" s="160"/>
      <c r="AE587" s="160"/>
      <c r="AF587" s="160"/>
      <c r="AG587" s="160"/>
      <c r="AH587" s="160"/>
      <c r="AI587" s="160"/>
      <c r="AJ587" s="160"/>
      <c r="AK587" s="160"/>
      <c r="AL587" s="160"/>
      <c r="AM587" s="160"/>
      <c r="AN587" s="160"/>
      <c r="AO587" s="160"/>
      <c r="AP587" s="160"/>
      <c r="AQ587" s="160"/>
      <c r="AR587" s="160"/>
      <c r="AS587" s="167"/>
    </row>
    <row r="588" spans="1:45" s="37" customFormat="1" ht="26.45" customHeight="1">
      <c r="A588" s="400"/>
      <c r="B588" s="404" t="s">
        <v>57</v>
      </c>
      <c r="C588" s="160" t="s">
        <v>672</v>
      </c>
      <c r="D588" s="160"/>
      <c r="E588" s="160" t="s">
        <v>1833</v>
      </c>
      <c r="F588" s="160" t="s">
        <v>16455</v>
      </c>
      <c r="G588" s="160">
        <v>1548</v>
      </c>
      <c r="H588" s="160"/>
      <c r="I588" s="160"/>
      <c r="J588" s="160">
        <v>43</v>
      </c>
      <c r="K588" s="160">
        <v>36</v>
      </c>
      <c r="L588" s="160"/>
      <c r="M588" s="160"/>
      <c r="N588" s="160">
        <v>1548</v>
      </c>
      <c r="O588" s="160"/>
      <c r="P588" s="332"/>
      <c r="Q588" s="332"/>
      <c r="R588" s="332"/>
      <c r="S588" s="411"/>
      <c r="T588" s="411">
        <v>2012</v>
      </c>
      <c r="U588" s="332"/>
      <c r="V588" s="332"/>
      <c r="W588" s="332"/>
      <c r="X588" s="332"/>
      <c r="Y588" s="332"/>
      <c r="Z588" s="159">
        <v>258</v>
      </c>
      <c r="AA588" s="160"/>
      <c r="AB588" s="160"/>
      <c r="AC588" s="160"/>
      <c r="AD588" s="160"/>
      <c r="AE588" s="160"/>
      <c r="AF588" s="160"/>
      <c r="AG588" s="160"/>
      <c r="AH588" s="160"/>
      <c r="AI588" s="160"/>
      <c r="AJ588" s="160"/>
      <c r="AK588" s="160"/>
      <c r="AL588" s="160"/>
      <c r="AM588" s="160"/>
      <c r="AN588" s="160"/>
      <c r="AO588" s="160"/>
      <c r="AP588" s="160"/>
      <c r="AQ588" s="160"/>
      <c r="AR588" s="160"/>
      <c r="AS588" s="167"/>
    </row>
    <row r="589" spans="1:45" s="37" customFormat="1" ht="26.45" customHeight="1">
      <c r="A589" s="400"/>
      <c r="B589" s="404" t="s">
        <v>57</v>
      </c>
      <c r="C589" s="160" t="s">
        <v>672</v>
      </c>
      <c r="D589" s="160"/>
      <c r="E589" s="160" t="s">
        <v>5142</v>
      </c>
      <c r="F589" s="160" t="s">
        <v>672</v>
      </c>
      <c r="G589" s="160">
        <v>13600</v>
      </c>
      <c r="H589" s="160"/>
      <c r="I589" s="160"/>
      <c r="J589" s="160">
        <v>80</v>
      </c>
      <c r="K589" s="160">
        <v>170</v>
      </c>
      <c r="L589" s="160"/>
      <c r="M589" s="160"/>
      <c r="N589" s="160">
        <v>13600</v>
      </c>
      <c r="O589" s="160"/>
      <c r="P589" s="332"/>
      <c r="Q589" s="332"/>
      <c r="R589" s="332"/>
      <c r="S589" s="411"/>
      <c r="T589" s="411">
        <v>205</v>
      </c>
      <c r="U589" s="332"/>
      <c r="V589" s="332"/>
      <c r="W589" s="332"/>
      <c r="X589" s="332"/>
      <c r="Y589" s="332"/>
      <c r="Z589" s="159">
        <v>800</v>
      </c>
      <c r="AA589" s="160"/>
      <c r="AB589" s="160"/>
      <c r="AC589" s="160"/>
      <c r="AD589" s="160"/>
      <c r="AE589" s="160"/>
      <c r="AF589" s="160"/>
      <c r="AG589" s="160"/>
      <c r="AH589" s="160"/>
      <c r="AI589" s="160"/>
      <c r="AJ589" s="160"/>
      <c r="AK589" s="160"/>
      <c r="AL589" s="160"/>
      <c r="AM589" s="160"/>
      <c r="AN589" s="160"/>
      <c r="AO589" s="160"/>
      <c r="AP589" s="160"/>
      <c r="AQ589" s="160"/>
      <c r="AR589" s="160"/>
      <c r="AS589" s="167"/>
    </row>
    <row r="590" spans="1:45" s="37" customFormat="1" ht="26.45" customHeight="1">
      <c r="A590" s="400"/>
      <c r="B590" s="404" t="s">
        <v>57</v>
      </c>
      <c r="C590" s="160" t="s">
        <v>672</v>
      </c>
      <c r="D590" s="160" t="s">
        <v>5143</v>
      </c>
      <c r="E590" s="160" t="s">
        <v>5143</v>
      </c>
      <c r="F590" s="160" t="s">
        <v>16456</v>
      </c>
      <c r="G590" s="160">
        <v>197688</v>
      </c>
      <c r="H590" s="160"/>
      <c r="I590" s="160"/>
      <c r="J590" s="160">
        <v>51</v>
      </c>
      <c r="K590" s="160">
        <v>46</v>
      </c>
      <c r="L590" s="160"/>
      <c r="M590" s="160"/>
      <c r="N590" s="160">
        <v>2346</v>
      </c>
      <c r="O590" s="160"/>
      <c r="P590" s="332"/>
      <c r="Q590" s="332"/>
      <c r="R590" s="332"/>
      <c r="S590" s="411"/>
      <c r="T590" s="411">
        <v>2011</v>
      </c>
      <c r="U590" s="332"/>
      <c r="V590" s="332"/>
      <c r="W590" s="332"/>
      <c r="X590" s="332"/>
      <c r="Y590" s="332"/>
      <c r="Z590" s="159"/>
      <c r="AA590" s="160"/>
      <c r="AB590" s="160"/>
      <c r="AC590" s="160"/>
      <c r="AD590" s="160"/>
      <c r="AE590" s="160"/>
      <c r="AF590" s="160"/>
      <c r="AG590" s="160"/>
      <c r="AH590" s="160"/>
      <c r="AI590" s="160"/>
      <c r="AJ590" s="160"/>
      <c r="AK590" s="160"/>
      <c r="AL590" s="160"/>
      <c r="AM590" s="160"/>
      <c r="AN590" s="160"/>
      <c r="AO590" s="160"/>
      <c r="AP590" s="160"/>
      <c r="AQ590" s="160"/>
      <c r="AR590" s="160"/>
      <c r="AS590" s="167"/>
    </row>
    <row r="591" spans="1:45" s="37" customFormat="1" ht="26.45" customHeight="1">
      <c r="A591" s="400"/>
      <c r="B591" s="404" t="s">
        <v>57</v>
      </c>
      <c r="C591" s="160" t="s">
        <v>672</v>
      </c>
      <c r="D591" s="160" t="s">
        <v>5144</v>
      </c>
      <c r="E591" s="160" t="s">
        <v>5144</v>
      </c>
      <c r="F591" s="160" t="s">
        <v>16457</v>
      </c>
      <c r="G591" s="160">
        <v>197688</v>
      </c>
      <c r="H591" s="160"/>
      <c r="I591" s="160"/>
      <c r="J591" s="160">
        <v>45</v>
      </c>
      <c r="K591" s="160">
        <v>71</v>
      </c>
      <c r="L591" s="160"/>
      <c r="M591" s="160"/>
      <c r="N591" s="160">
        <v>3195</v>
      </c>
      <c r="O591" s="160"/>
      <c r="P591" s="332"/>
      <c r="Q591" s="332"/>
      <c r="R591" s="332"/>
      <c r="S591" s="411"/>
      <c r="T591" s="411">
        <v>2011</v>
      </c>
      <c r="U591" s="332"/>
      <c r="V591" s="332"/>
      <c r="W591" s="332"/>
      <c r="X591" s="332"/>
      <c r="Y591" s="332"/>
      <c r="Z591" s="159"/>
      <c r="AA591" s="160"/>
      <c r="AB591" s="160"/>
      <c r="AC591" s="160"/>
      <c r="AD591" s="160"/>
      <c r="AE591" s="160"/>
      <c r="AF591" s="160"/>
      <c r="AG591" s="160"/>
      <c r="AH591" s="160"/>
      <c r="AI591" s="160"/>
      <c r="AJ591" s="160"/>
      <c r="AK591" s="160"/>
      <c r="AL591" s="160"/>
      <c r="AM591" s="160"/>
      <c r="AN591" s="160"/>
      <c r="AO591" s="160"/>
      <c r="AP591" s="160"/>
      <c r="AQ591" s="160"/>
      <c r="AR591" s="160"/>
      <c r="AS591" s="167"/>
    </row>
    <row r="592" spans="1:45" s="37" customFormat="1" ht="26.45" customHeight="1">
      <c r="A592" s="400"/>
      <c r="B592" s="404" t="s">
        <v>57</v>
      </c>
      <c r="C592" s="160" t="s">
        <v>672</v>
      </c>
      <c r="D592" s="160" t="s">
        <v>5145</v>
      </c>
      <c r="E592" s="160" t="s">
        <v>5145</v>
      </c>
      <c r="F592" s="160" t="s">
        <v>672</v>
      </c>
      <c r="G592" s="160">
        <v>197688</v>
      </c>
      <c r="H592" s="160"/>
      <c r="I592" s="160"/>
      <c r="J592" s="160">
        <v>42</v>
      </c>
      <c r="K592" s="160">
        <v>34</v>
      </c>
      <c r="L592" s="160"/>
      <c r="M592" s="160"/>
      <c r="N592" s="160">
        <v>1428</v>
      </c>
      <c r="O592" s="160"/>
      <c r="P592" s="332"/>
      <c r="Q592" s="332"/>
      <c r="R592" s="332"/>
      <c r="S592" s="411"/>
      <c r="T592" s="411">
        <v>2011</v>
      </c>
      <c r="U592" s="332"/>
      <c r="V592" s="332"/>
      <c r="W592" s="332"/>
      <c r="X592" s="332"/>
      <c r="Y592" s="332"/>
      <c r="Z592" s="159"/>
      <c r="AA592" s="160"/>
      <c r="AB592" s="160"/>
      <c r="AC592" s="160"/>
      <c r="AD592" s="160"/>
      <c r="AE592" s="160"/>
      <c r="AF592" s="160"/>
      <c r="AG592" s="160"/>
      <c r="AH592" s="160"/>
      <c r="AI592" s="160"/>
      <c r="AJ592" s="160"/>
      <c r="AK592" s="160"/>
      <c r="AL592" s="160"/>
      <c r="AM592" s="160"/>
      <c r="AN592" s="160"/>
      <c r="AO592" s="160"/>
      <c r="AP592" s="160"/>
      <c r="AQ592" s="160"/>
      <c r="AR592" s="160"/>
      <c r="AS592" s="167"/>
    </row>
    <row r="593" spans="1:45" s="37" customFormat="1" ht="26.45" customHeight="1">
      <c r="A593" s="400"/>
      <c r="B593" s="404" t="s">
        <v>57</v>
      </c>
      <c r="C593" s="160" t="s">
        <v>672</v>
      </c>
      <c r="D593" s="160" t="s">
        <v>5146</v>
      </c>
      <c r="E593" s="160" t="s">
        <v>5146</v>
      </c>
      <c r="F593" s="160" t="s">
        <v>16458</v>
      </c>
      <c r="G593" s="160">
        <v>14350</v>
      </c>
      <c r="H593" s="160"/>
      <c r="I593" s="160"/>
      <c r="J593" s="160">
        <v>34</v>
      </c>
      <c r="K593" s="160">
        <v>98</v>
      </c>
      <c r="L593" s="160"/>
      <c r="M593" s="160"/>
      <c r="N593" s="160">
        <v>3332</v>
      </c>
      <c r="O593" s="160"/>
      <c r="P593" s="332"/>
      <c r="Q593" s="332"/>
      <c r="R593" s="332"/>
      <c r="S593" s="411"/>
      <c r="T593" s="411">
        <v>2011</v>
      </c>
      <c r="U593" s="332">
        <v>23</v>
      </c>
      <c r="V593" s="332"/>
      <c r="W593" s="332"/>
      <c r="X593" s="332"/>
      <c r="Y593" s="332"/>
      <c r="Z593" s="159">
        <v>23</v>
      </c>
      <c r="AA593" s="160"/>
      <c r="AB593" s="160"/>
      <c r="AC593" s="160"/>
      <c r="AD593" s="160"/>
      <c r="AE593" s="160"/>
      <c r="AF593" s="160"/>
      <c r="AG593" s="160"/>
      <c r="AH593" s="160"/>
      <c r="AI593" s="160"/>
      <c r="AJ593" s="160"/>
      <c r="AK593" s="160"/>
      <c r="AL593" s="160"/>
      <c r="AM593" s="160"/>
      <c r="AN593" s="160"/>
      <c r="AO593" s="160"/>
      <c r="AP593" s="160"/>
      <c r="AQ593" s="160"/>
      <c r="AR593" s="160"/>
      <c r="AS593" s="167"/>
    </row>
    <row r="594" spans="1:45" s="37" customFormat="1" ht="26.45" customHeight="1">
      <c r="A594" s="400"/>
      <c r="B594" s="404" t="s">
        <v>57</v>
      </c>
      <c r="C594" s="160" t="s">
        <v>672</v>
      </c>
      <c r="D594" s="160" t="s">
        <v>5147</v>
      </c>
      <c r="E594" s="160" t="s">
        <v>5147</v>
      </c>
      <c r="F594" s="160" t="s">
        <v>16459</v>
      </c>
      <c r="G594" s="160">
        <v>2803</v>
      </c>
      <c r="H594" s="160"/>
      <c r="I594" s="160"/>
      <c r="J594" s="160">
        <v>22</v>
      </c>
      <c r="K594" s="160">
        <v>43</v>
      </c>
      <c r="L594" s="160"/>
      <c r="M594" s="160"/>
      <c r="N594" s="160">
        <v>946</v>
      </c>
      <c r="O594" s="160"/>
      <c r="P594" s="332"/>
      <c r="Q594" s="332"/>
      <c r="R594" s="332"/>
      <c r="S594" s="411"/>
      <c r="T594" s="411">
        <v>2009</v>
      </c>
      <c r="U594" s="332">
        <v>164</v>
      </c>
      <c r="V594" s="332"/>
      <c r="W594" s="332"/>
      <c r="X594" s="332"/>
      <c r="Y594" s="332"/>
      <c r="Z594" s="159">
        <v>164</v>
      </c>
      <c r="AA594" s="160"/>
      <c r="AB594" s="160"/>
      <c r="AC594" s="160"/>
      <c r="AD594" s="160"/>
      <c r="AE594" s="160"/>
      <c r="AF594" s="160"/>
      <c r="AG594" s="160"/>
      <c r="AH594" s="160"/>
      <c r="AI594" s="160"/>
      <c r="AJ594" s="160"/>
      <c r="AK594" s="160"/>
      <c r="AL594" s="160"/>
      <c r="AM594" s="160"/>
      <c r="AN594" s="160"/>
      <c r="AO594" s="160"/>
      <c r="AP594" s="160"/>
      <c r="AQ594" s="160"/>
      <c r="AR594" s="160"/>
      <c r="AS594" s="167"/>
    </row>
    <row r="595" spans="1:45" s="37" customFormat="1" ht="26.45" customHeight="1">
      <c r="A595" s="400"/>
      <c r="B595" s="404" t="s">
        <v>57</v>
      </c>
      <c r="C595" s="160" t="s">
        <v>672</v>
      </c>
      <c r="D595" s="160" t="s">
        <v>5148</v>
      </c>
      <c r="E595" s="160" t="s">
        <v>5148</v>
      </c>
      <c r="F595" s="160" t="s">
        <v>16460</v>
      </c>
      <c r="G595" s="160">
        <v>14912</v>
      </c>
      <c r="H595" s="160"/>
      <c r="I595" s="160"/>
      <c r="J595" s="160">
        <v>23</v>
      </c>
      <c r="K595" s="160">
        <v>43</v>
      </c>
      <c r="L595" s="160"/>
      <c r="M595" s="160"/>
      <c r="N595" s="160">
        <v>989</v>
      </c>
      <c r="O595" s="160"/>
      <c r="P595" s="332"/>
      <c r="Q595" s="332"/>
      <c r="R595" s="332"/>
      <c r="S595" s="411"/>
      <c r="T595" s="411">
        <v>2009</v>
      </c>
      <c r="U595" s="332">
        <v>180</v>
      </c>
      <c r="V595" s="332"/>
      <c r="W595" s="332"/>
      <c r="X595" s="332"/>
      <c r="Y595" s="332"/>
      <c r="Z595" s="159">
        <v>180</v>
      </c>
      <c r="AA595" s="160"/>
      <c r="AB595" s="160"/>
      <c r="AC595" s="160"/>
      <c r="AD595" s="160"/>
      <c r="AE595" s="160"/>
      <c r="AF595" s="160"/>
      <c r="AG595" s="160"/>
      <c r="AH595" s="160"/>
      <c r="AI595" s="160"/>
      <c r="AJ595" s="160"/>
      <c r="AK595" s="160"/>
      <c r="AL595" s="160"/>
      <c r="AM595" s="160"/>
      <c r="AN595" s="160"/>
      <c r="AO595" s="160"/>
      <c r="AP595" s="160"/>
      <c r="AQ595" s="160"/>
      <c r="AR595" s="160"/>
      <c r="AS595" s="167"/>
    </row>
    <row r="596" spans="1:45" s="37" customFormat="1" ht="34.5" customHeight="1">
      <c r="A596" s="400"/>
      <c r="B596" s="404" t="s">
        <v>57</v>
      </c>
      <c r="C596" s="160" t="s">
        <v>672</v>
      </c>
      <c r="D596" s="160" t="s">
        <v>5149</v>
      </c>
      <c r="E596" s="160" t="s">
        <v>5149</v>
      </c>
      <c r="F596" s="160" t="s">
        <v>16461</v>
      </c>
      <c r="G596" s="160">
        <v>11441</v>
      </c>
      <c r="H596" s="160"/>
      <c r="I596" s="160"/>
      <c r="J596" s="160">
        <v>22</v>
      </c>
      <c r="K596" s="160">
        <v>41</v>
      </c>
      <c r="L596" s="160"/>
      <c r="M596" s="160"/>
      <c r="N596" s="160">
        <v>902</v>
      </c>
      <c r="O596" s="160"/>
      <c r="P596" s="332"/>
      <c r="Q596" s="332"/>
      <c r="R596" s="332"/>
      <c r="S596" s="411"/>
      <c r="T596" s="411">
        <v>2009</v>
      </c>
      <c r="U596" s="332">
        <v>148</v>
      </c>
      <c r="V596" s="332"/>
      <c r="W596" s="332"/>
      <c r="X596" s="332"/>
      <c r="Y596" s="332"/>
      <c r="Z596" s="159">
        <v>148</v>
      </c>
      <c r="AA596" s="160"/>
      <c r="AB596" s="160"/>
      <c r="AC596" s="160"/>
      <c r="AD596" s="160"/>
      <c r="AE596" s="160"/>
      <c r="AF596" s="160"/>
      <c r="AG596" s="160"/>
      <c r="AH596" s="160"/>
      <c r="AI596" s="160"/>
      <c r="AJ596" s="160"/>
      <c r="AK596" s="160"/>
      <c r="AL596" s="160"/>
      <c r="AM596" s="160"/>
      <c r="AN596" s="160"/>
      <c r="AO596" s="160"/>
      <c r="AP596" s="160"/>
      <c r="AQ596" s="160"/>
      <c r="AR596" s="160"/>
      <c r="AS596" s="167"/>
    </row>
    <row r="597" spans="1:45" s="37" customFormat="1" ht="26.45" customHeight="1">
      <c r="A597" s="400"/>
      <c r="B597" s="404" t="s">
        <v>57</v>
      </c>
      <c r="C597" s="160" t="s">
        <v>672</v>
      </c>
      <c r="D597" s="160" t="s">
        <v>5150</v>
      </c>
      <c r="E597" s="160" t="s">
        <v>5150</v>
      </c>
      <c r="F597" s="160" t="s">
        <v>16462</v>
      </c>
      <c r="G597" s="160">
        <v>11498</v>
      </c>
      <c r="H597" s="160"/>
      <c r="I597" s="160"/>
      <c r="J597" s="160">
        <v>26</v>
      </c>
      <c r="K597" s="160">
        <v>45</v>
      </c>
      <c r="L597" s="160"/>
      <c r="M597" s="160"/>
      <c r="N597" s="160">
        <v>1170</v>
      </c>
      <c r="O597" s="160"/>
      <c r="P597" s="332"/>
      <c r="Q597" s="332"/>
      <c r="R597" s="332"/>
      <c r="S597" s="411"/>
      <c r="T597" s="411">
        <v>2008</v>
      </c>
      <c r="U597" s="332">
        <v>127</v>
      </c>
      <c r="V597" s="332"/>
      <c r="W597" s="332"/>
      <c r="X597" s="332"/>
      <c r="Y597" s="332"/>
      <c r="Z597" s="159">
        <v>127</v>
      </c>
      <c r="AA597" s="160"/>
      <c r="AB597" s="160"/>
      <c r="AC597" s="160"/>
      <c r="AD597" s="160"/>
      <c r="AE597" s="160"/>
      <c r="AF597" s="160"/>
      <c r="AG597" s="160"/>
      <c r="AH597" s="160"/>
      <c r="AI597" s="160"/>
      <c r="AJ597" s="160"/>
      <c r="AK597" s="160"/>
      <c r="AL597" s="160"/>
      <c r="AM597" s="160"/>
      <c r="AN597" s="160"/>
      <c r="AO597" s="160"/>
      <c r="AP597" s="160"/>
      <c r="AQ597" s="160"/>
      <c r="AR597" s="160"/>
      <c r="AS597" s="167"/>
    </row>
    <row r="598" spans="1:45" s="37" customFormat="1" ht="26.45" customHeight="1">
      <c r="A598" s="400"/>
      <c r="B598" s="404" t="s">
        <v>57</v>
      </c>
      <c r="C598" s="160" t="s">
        <v>672</v>
      </c>
      <c r="D598" s="160" t="s">
        <v>5151</v>
      </c>
      <c r="E598" s="160" t="s">
        <v>5151</v>
      </c>
      <c r="F598" s="160" t="s">
        <v>16463</v>
      </c>
      <c r="G598" s="160">
        <v>39071</v>
      </c>
      <c r="H598" s="160"/>
      <c r="I598" s="160"/>
      <c r="J598" s="160">
        <v>24</v>
      </c>
      <c r="K598" s="160">
        <v>44</v>
      </c>
      <c r="L598" s="160"/>
      <c r="M598" s="160"/>
      <c r="N598" s="160">
        <v>1056</v>
      </c>
      <c r="O598" s="160"/>
      <c r="P598" s="332"/>
      <c r="Q598" s="332"/>
      <c r="R598" s="332"/>
      <c r="S598" s="411"/>
      <c r="T598" s="411">
        <v>2008</v>
      </c>
      <c r="U598" s="332">
        <v>190</v>
      </c>
      <c r="V598" s="332"/>
      <c r="W598" s="332"/>
      <c r="X598" s="332"/>
      <c r="Y598" s="332"/>
      <c r="Z598" s="159">
        <v>190</v>
      </c>
      <c r="AA598" s="160"/>
      <c r="AB598" s="160"/>
      <c r="AC598" s="160"/>
      <c r="AD598" s="160"/>
      <c r="AE598" s="160"/>
      <c r="AF598" s="160"/>
      <c r="AG598" s="160"/>
      <c r="AH598" s="160"/>
      <c r="AI598" s="160"/>
      <c r="AJ598" s="160"/>
      <c r="AK598" s="160"/>
      <c r="AL598" s="160"/>
      <c r="AM598" s="160"/>
      <c r="AN598" s="160"/>
      <c r="AO598" s="160"/>
      <c r="AP598" s="160"/>
      <c r="AQ598" s="160"/>
      <c r="AR598" s="160"/>
      <c r="AS598" s="167"/>
    </row>
    <row r="599" spans="1:45" s="37" customFormat="1" ht="26.45" customHeight="1">
      <c r="A599" s="400"/>
      <c r="B599" s="404" t="s">
        <v>57</v>
      </c>
      <c r="C599" s="160" t="s">
        <v>672</v>
      </c>
      <c r="D599" s="160" t="s">
        <v>5152</v>
      </c>
      <c r="E599" s="160" t="s">
        <v>5152</v>
      </c>
      <c r="F599" s="160" t="s">
        <v>16464</v>
      </c>
      <c r="G599" s="160">
        <v>109899</v>
      </c>
      <c r="H599" s="160"/>
      <c r="I599" s="160"/>
      <c r="J599" s="160">
        <v>25</v>
      </c>
      <c r="K599" s="160">
        <v>42</v>
      </c>
      <c r="L599" s="160"/>
      <c r="M599" s="160"/>
      <c r="N599" s="160">
        <v>1050</v>
      </c>
      <c r="O599" s="160"/>
      <c r="P599" s="332"/>
      <c r="Q599" s="332"/>
      <c r="R599" s="332"/>
      <c r="S599" s="411"/>
      <c r="T599" s="411">
        <v>2006</v>
      </c>
      <c r="U599" s="332">
        <v>70</v>
      </c>
      <c r="V599" s="332"/>
      <c r="W599" s="332"/>
      <c r="X599" s="332"/>
      <c r="Y599" s="332"/>
      <c r="Z599" s="159">
        <v>70</v>
      </c>
      <c r="AA599" s="160"/>
      <c r="AB599" s="160"/>
      <c r="AC599" s="160"/>
      <c r="AD599" s="160"/>
      <c r="AE599" s="160"/>
      <c r="AF599" s="160"/>
      <c r="AG599" s="160"/>
      <c r="AH599" s="160"/>
      <c r="AI599" s="160"/>
      <c r="AJ599" s="160"/>
      <c r="AK599" s="160"/>
      <c r="AL599" s="160"/>
      <c r="AM599" s="160"/>
      <c r="AN599" s="160"/>
      <c r="AO599" s="160"/>
      <c r="AP599" s="160"/>
      <c r="AQ599" s="160"/>
      <c r="AR599" s="160"/>
      <c r="AS599" s="167"/>
    </row>
    <row r="600" spans="1:45" s="37" customFormat="1" ht="26.45" customHeight="1">
      <c r="A600" s="400"/>
      <c r="B600" s="404" t="s">
        <v>57</v>
      </c>
      <c r="C600" s="160" t="s">
        <v>672</v>
      </c>
      <c r="D600" s="160" t="s">
        <v>5153</v>
      </c>
      <c r="E600" s="160" t="s">
        <v>16465</v>
      </c>
      <c r="F600" s="160" t="s">
        <v>16466</v>
      </c>
      <c r="G600" s="160">
        <v>38650</v>
      </c>
      <c r="H600" s="160"/>
      <c r="I600" s="160"/>
      <c r="J600" s="160">
        <v>23</v>
      </c>
      <c r="K600" s="160">
        <v>42</v>
      </c>
      <c r="L600" s="160"/>
      <c r="M600" s="160"/>
      <c r="N600" s="160">
        <v>966</v>
      </c>
      <c r="O600" s="160"/>
      <c r="P600" s="332"/>
      <c r="Q600" s="332"/>
      <c r="R600" s="332"/>
      <c r="S600" s="411"/>
      <c r="T600" s="411">
        <v>2005</v>
      </c>
      <c r="U600" s="332">
        <v>110</v>
      </c>
      <c r="V600" s="332"/>
      <c r="W600" s="332"/>
      <c r="X600" s="332"/>
      <c r="Y600" s="332"/>
      <c r="Z600" s="159">
        <v>110</v>
      </c>
      <c r="AA600" s="160"/>
      <c r="AB600" s="160"/>
      <c r="AC600" s="160"/>
      <c r="AD600" s="160"/>
      <c r="AE600" s="160"/>
      <c r="AF600" s="160"/>
      <c r="AG600" s="160"/>
      <c r="AH600" s="160"/>
      <c r="AI600" s="160"/>
      <c r="AJ600" s="160"/>
      <c r="AK600" s="160"/>
      <c r="AL600" s="160"/>
      <c r="AM600" s="160"/>
      <c r="AN600" s="160"/>
      <c r="AO600" s="160"/>
      <c r="AP600" s="160"/>
      <c r="AQ600" s="160"/>
      <c r="AR600" s="160"/>
      <c r="AS600" s="167"/>
    </row>
    <row r="601" spans="1:45" s="37" customFormat="1" ht="26.45" customHeight="1">
      <c r="A601" s="400"/>
      <c r="B601" s="404" t="s">
        <v>57</v>
      </c>
      <c r="C601" s="160" t="s">
        <v>672</v>
      </c>
      <c r="D601" s="160" t="s">
        <v>5154</v>
      </c>
      <c r="E601" s="160" t="s">
        <v>5154</v>
      </c>
      <c r="F601" s="160" t="s">
        <v>16456</v>
      </c>
      <c r="G601" s="160">
        <v>4454</v>
      </c>
      <c r="H601" s="160"/>
      <c r="I601" s="160"/>
      <c r="J601" s="160">
        <v>19</v>
      </c>
      <c r="K601" s="160">
        <v>40</v>
      </c>
      <c r="L601" s="160"/>
      <c r="M601" s="160"/>
      <c r="N601" s="160">
        <v>760</v>
      </c>
      <c r="O601" s="160"/>
      <c r="P601" s="332"/>
      <c r="Q601" s="332"/>
      <c r="R601" s="332"/>
      <c r="S601" s="411"/>
      <c r="T601" s="411">
        <v>1999</v>
      </c>
      <c r="U601" s="332">
        <v>108</v>
      </c>
      <c r="V601" s="332"/>
      <c r="W601" s="332"/>
      <c r="X601" s="332"/>
      <c r="Y601" s="332"/>
      <c r="Z601" s="159">
        <v>108</v>
      </c>
      <c r="AA601" s="160"/>
      <c r="AB601" s="160"/>
      <c r="AC601" s="160"/>
      <c r="AD601" s="160"/>
      <c r="AE601" s="160"/>
      <c r="AF601" s="160"/>
      <c r="AG601" s="160"/>
      <c r="AH601" s="160"/>
      <c r="AI601" s="160"/>
      <c r="AJ601" s="160"/>
      <c r="AK601" s="160"/>
      <c r="AL601" s="160"/>
      <c r="AM601" s="160"/>
      <c r="AN601" s="160"/>
      <c r="AO601" s="160"/>
      <c r="AP601" s="160"/>
      <c r="AQ601" s="160"/>
      <c r="AR601" s="160"/>
      <c r="AS601" s="167"/>
    </row>
    <row r="602" spans="1:45" s="37" customFormat="1" ht="26.45" customHeight="1">
      <c r="A602" s="400"/>
      <c r="B602" s="404" t="s">
        <v>57</v>
      </c>
      <c r="C602" s="160" t="s">
        <v>672</v>
      </c>
      <c r="D602" s="160"/>
      <c r="E602" s="160" t="s">
        <v>12236</v>
      </c>
      <c r="F602" s="160" t="s">
        <v>16467</v>
      </c>
      <c r="G602" s="160">
        <v>9041</v>
      </c>
      <c r="H602" s="160"/>
      <c r="I602" s="160"/>
      <c r="J602" s="160"/>
      <c r="K602" s="160"/>
      <c r="L602" s="160"/>
      <c r="M602" s="160"/>
      <c r="N602" s="160">
        <v>9041</v>
      </c>
      <c r="O602" s="160"/>
      <c r="P602" s="332"/>
      <c r="Q602" s="332"/>
      <c r="R602" s="332"/>
      <c r="S602" s="411"/>
      <c r="T602" s="411">
        <v>2017</v>
      </c>
      <c r="U602" s="332"/>
      <c r="V602" s="332"/>
      <c r="W602" s="332"/>
      <c r="X602" s="332"/>
      <c r="Y602" s="332"/>
      <c r="Z602" s="159">
        <v>140</v>
      </c>
      <c r="AA602" s="160"/>
      <c r="AB602" s="160"/>
      <c r="AC602" s="160"/>
      <c r="AD602" s="160"/>
      <c r="AE602" s="160"/>
      <c r="AF602" s="160"/>
      <c r="AG602" s="160"/>
      <c r="AH602" s="160"/>
      <c r="AI602" s="160"/>
      <c r="AJ602" s="160"/>
      <c r="AK602" s="160"/>
      <c r="AL602" s="160"/>
      <c r="AM602" s="160"/>
      <c r="AN602" s="160"/>
      <c r="AO602" s="160"/>
      <c r="AP602" s="160"/>
      <c r="AQ602" s="160"/>
      <c r="AR602" s="160"/>
      <c r="AS602" s="167"/>
    </row>
    <row r="603" spans="1:45" s="37" customFormat="1" ht="26.45" customHeight="1">
      <c r="A603" s="400"/>
      <c r="B603" s="404" t="s">
        <v>57</v>
      </c>
      <c r="C603" s="160" t="s">
        <v>672</v>
      </c>
      <c r="D603" s="160"/>
      <c r="E603" s="160" t="s">
        <v>12300</v>
      </c>
      <c r="F603" s="160" t="s">
        <v>299</v>
      </c>
      <c r="G603" s="160">
        <v>996.3</v>
      </c>
      <c r="H603" s="160">
        <v>996.3</v>
      </c>
      <c r="I603" s="160">
        <v>996.3</v>
      </c>
      <c r="J603" s="160">
        <v>27</v>
      </c>
      <c r="K603" s="160">
        <v>27</v>
      </c>
      <c r="L603" s="160" t="s">
        <v>12301</v>
      </c>
      <c r="M603" s="160"/>
      <c r="N603" s="160">
        <v>721</v>
      </c>
      <c r="O603" s="160"/>
      <c r="P603" s="332"/>
      <c r="Q603" s="332"/>
      <c r="R603" s="332"/>
      <c r="S603" s="411"/>
      <c r="T603" s="411">
        <v>2018</v>
      </c>
      <c r="U603" s="332"/>
      <c r="V603" s="332"/>
      <c r="W603" s="332"/>
      <c r="X603" s="332"/>
      <c r="Y603" s="332"/>
      <c r="Z603" s="159">
        <v>2800</v>
      </c>
      <c r="AA603" s="160"/>
      <c r="AB603" s="160"/>
      <c r="AC603" s="160"/>
      <c r="AD603" s="160"/>
      <c r="AE603" s="160"/>
      <c r="AF603" s="160"/>
      <c r="AG603" s="160"/>
      <c r="AH603" s="160"/>
      <c r="AI603" s="160"/>
      <c r="AJ603" s="160"/>
      <c r="AK603" s="160"/>
      <c r="AL603" s="160"/>
      <c r="AM603" s="160"/>
      <c r="AN603" s="160"/>
      <c r="AO603" s="160"/>
      <c r="AP603" s="160"/>
      <c r="AQ603" s="160"/>
      <c r="AR603" s="160"/>
      <c r="AS603" s="167"/>
    </row>
    <row r="604" spans="1:45" s="37" customFormat="1" ht="26.45" customHeight="1">
      <c r="A604" s="400"/>
      <c r="B604" s="1616" t="s">
        <v>57</v>
      </c>
      <c r="C604" s="1601" t="s">
        <v>672</v>
      </c>
      <c r="D604" s="1589"/>
      <c r="E604" s="1601" t="s">
        <v>17242</v>
      </c>
      <c r="F604" s="1601" t="s">
        <v>17243</v>
      </c>
      <c r="G604" s="1601">
        <v>2997</v>
      </c>
      <c r="H604" s="1601"/>
      <c r="I604" s="1601"/>
      <c r="J604" s="1601"/>
      <c r="K604" s="1601"/>
      <c r="L604" s="1601"/>
      <c r="M604" s="1601"/>
      <c r="N604" s="1601">
        <v>2997</v>
      </c>
      <c r="O604" s="1601"/>
      <c r="P604" s="1617"/>
      <c r="Q604" s="1617"/>
      <c r="R604" s="332"/>
      <c r="S604" s="1618"/>
      <c r="T604" s="1618">
        <v>2021</v>
      </c>
      <c r="U604" s="332"/>
      <c r="V604" s="332"/>
      <c r="W604" s="332"/>
      <c r="X604" s="332"/>
      <c r="Y604" s="332"/>
      <c r="Z604" s="1619">
        <v>300</v>
      </c>
      <c r="AA604" s="1589"/>
      <c r="AB604" s="1589"/>
      <c r="AC604" s="1589"/>
      <c r="AD604" s="1589"/>
      <c r="AE604" s="1589"/>
      <c r="AF604" s="1589"/>
      <c r="AG604" s="1589"/>
      <c r="AH604" s="1589"/>
      <c r="AI604" s="1589"/>
      <c r="AJ604" s="1589"/>
      <c r="AK604" s="1589"/>
      <c r="AL604" s="1589"/>
      <c r="AM604" s="1589"/>
      <c r="AN604" s="1589"/>
      <c r="AO604" s="1589"/>
      <c r="AP604" s="1589"/>
      <c r="AQ604" s="1589"/>
      <c r="AR604" s="1589"/>
      <c r="AS604" s="1614" t="s">
        <v>17238</v>
      </c>
    </row>
    <row r="605" spans="1:45" s="37" customFormat="1" ht="26.45" customHeight="1">
      <c r="A605" s="400"/>
      <c r="B605" s="1616" t="s">
        <v>57</v>
      </c>
      <c r="C605" s="1601" t="s">
        <v>17244</v>
      </c>
      <c r="D605" s="1589"/>
      <c r="E605" s="1643" t="s">
        <v>17251</v>
      </c>
      <c r="F605" s="1601" t="s">
        <v>17244</v>
      </c>
      <c r="G605" s="1601">
        <v>1200</v>
      </c>
      <c r="H605" s="1601"/>
      <c r="I605" s="1601"/>
      <c r="J605" s="1601">
        <v>20</v>
      </c>
      <c r="K605" s="1601">
        <v>30</v>
      </c>
      <c r="L605" s="1601"/>
      <c r="M605" s="1601"/>
      <c r="N605" s="1601"/>
      <c r="O605" s="1601"/>
      <c r="P605" s="1601"/>
      <c r="Q605" s="1617"/>
      <c r="R605" s="332"/>
      <c r="S605" s="1617"/>
      <c r="T605" s="1597">
        <v>2014</v>
      </c>
      <c r="U605" s="332"/>
      <c r="V605" s="332"/>
      <c r="W605" s="332"/>
      <c r="X605" s="332"/>
      <c r="Y605" s="332"/>
      <c r="Z605" s="1601">
        <v>600</v>
      </c>
      <c r="AA605" s="1589"/>
      <c r="AB605" s="1589"/>
      <c r="AC605" s="1589"/>
      <c r="AD605" s="1589"/>
      <c r="AE605" s="1589"/>
      <c r="AF605" s="1589"/>
      <c r="AG605" s="1589"/>
      <c r="AH605" s="1589"/>
      <c r="AI605" s="1589"/>
      <c r="AJ605" s="1589"/>
      <c r="AK605" s="1589"/>
      <c r="AL605" s="1589"/>
      <c r="AM605" s="1589"/>
      <c r="AN605" s="1589"/>
      <c r="AO605" s="1589"/>
      <c r="AP605" s="1589"/>
      <c r="AQ605" s="1589"/>
      <c r="AR605" s="1589"/>
      <c r="AS605" s="1614" t="s">
        <v>17260</v>
      </c>
    </row>
    <row r="606" spans="1:45" s="37" customFormat="1" ht="26.45" customHeight="1">
      <c r="A606" s="400"/>
      <c r="B606" s="1616" t="s">
        <v>57</v>
      </c>
      <c r="C606" s="1601" t="s">
        <v>17244</v>
      </c>
      <c r="D606" s="1589"/>
      <c r="E606" s="1643" t="s">
        <v>17252</v>
      </c>
      <c r="F606" s="1601" t="s">
        <v>17244</v>
      </c>
      <c r="G606" s="1601">
        <v>1200</v>
      </c>
      <c r="H606" s="1601"/>
      <c r="I606" s="1601"/>
      <c r="J606" s="1601">
        <v>20</v>
      </c>
      <c r="K606" s="1601">
        <v>10</v>
      </c>
      <c r="L606" s="1601"/>
      <c r="M606" s="1601"/>
      <c r="N606" s="1601"/>
      <c r="O606" s="1601"/>
      <c r="P606" s="1601"/>
      <c r="Q606" s="1617"/>
      <c r="R606" s="332"/>
      <c r="S606" s="1617"/>
      <c r="T606" s="1597">
        <v>2014</v>
      </c>
      <c r="U606" s="332"/>
      <c r="V606" s="332"/>
      <c r="W606" s="332"/>
      <c r="X606" s="332"/>
      <c r="Y606" s="332"/>
      <c r="Z606" s="1601">
        <v>600</v>
      </c>
      <c r="AA606" s="1589"/>
      <c r="AB606" s="1589"/>
      <c r="AC606" s="1589"/>
      <c r="AD606" s="1589"/>
      <c r="AE606" s="1589"/>
      <c r="AF606" s="1589"/>
      <c r="AG606" s="1589"/>
      <c r="AH606" s="1589"/>
      <c r="AI606" s="1589"/>
      <c r="AJ606" s="1589"/>
      <c r="AK606" s="1589"/>
      <c r="AL606" s="1589"/>
      <c r="AM606" s="1589"/>
      <c r="AN606" s="1589"/>
      <c r="AO606" s="1589"/>
      <c r="AP606" s="1589"/>
      <c r="AQ606" s="1589"/>
      <c r="AR606" s="1589"/>
      <c r="AS606" s="1614" t="s">
        <v>17260</v>
      </c>
    </row>
    <row r="607" spans="1:45" s="37" customFormat="1" ht="26.45" customHeight="1">
      <c r="A607" s="400"/>
      <c r="B607" s="1616" t="s">
        <v>57</v>
      </c>
      <c r="C607" s="1601" t="s">
        <v>17244</v>
      </c>
      <c r="D607" s="1589"/>
      <c r="E607" s="1655" t="s">
        <v>17253</v>
      </c>
      <c r="F607" s="1601" t="s">
        <v>17244</v>
      </c>
      <c r="G607" s="1601">
        <v>5000</v>
      </c>
      <c r="H607" s="1601"/>
      <c r="I607" s="1601"/>
      <c r="J607" s="1601">
        <v>40</v>
      </c>
      <c r="K607" s="1601">
        <v>20</v>
      </c>
      <c r="L607" s="1601"/>
      <c r="M607" s="1601"/>
      <c r="N607" s="1601"/>
      <c r="O607" s="1601"/>
      <c r="P607" s="1601"/>
      <c r="Q607" s="1617"/>
      <c r="R607" s="332"/>
      <c r="S607" s="1617"/>
      <c r="T607" s="1597">
        <v>2014</v>
      </c>
      <c r="U607" s="332"/>
      <c r="V607" s="332"/>
      <c r="W607" s="332"/>
      <c r="X607" s="332"/>
      <c r="Y607" s="332"/>
      <c r="Z607" s="1601">
        <v>600</v>
      </c>
      <c r="AA607" s="1589"/>
      <c r="AB607" s="1589"/>
      <c r="AC607" s="1589"/>
      <c r="AD607" s="1589"/>
      <c r="AE607" s="1589"/>
      <c r="AF607" s="1589"/>
      <c r="AG607" s="1589"/>
      <c r="AH607" s="1589"/>
      <c r="AI607" s="1589"/>
      <c r="AJ607" s="1589"/>
      <c r="AK607" s="1589"/>
      <c r="AL607" s="1589"/>
      <c r="AM607" s="1589"/>
      <c r="AN607" s="1589"/>
      <c r="AO607" s="1589"/>
      <c r="AP607" s="1589"/>
      <c r="AQ607" s="1589"/>
      <c r="AR607" s="1589"/>
      <c r="AS607" s="1614" t="s">
        <v>17260</v>
      </c>
    </row>
    <row r="608" spans="1:45" s="37" customFormat="1" ht="26.45" customHeight="1">
      <c r="A608" s="400"/>
      <c r="B608" s="1616" t="s">
        <v>57</v>
      </c>
      <c r="C608" s="1601" t="s">
        <v>17244</v>
      </c>
      <c r="D608" s="1589"/>
      <c r="E608" s="1643" t="s">
        <v>17254</v>
      </c>
      <c r="F608" s="1601" t="s">
        <v>17244</v>
      </c>
      <c r="G608" s="1601">
        <v>9700</v>
      </c>
      <c r="H608" s="1601">
        <v>58.31</v>
      </c>
      <c r="I608" s="1601">
        <v>58.31</v>
      </c>
      <c r="J608" s="1601"/>
      <c r="K608" s="1601"/>
      <c r="L608" s="1601"/>
      <c r="M608" s="1601"/>
      <c r="N608" s="1601"/>
      <c r="O608" s="1601"/>
      <c r="P608" s="1601"/>
      <c r="Q608" s="1617"/>
      <c r="R608" s="332"/>
      <c r="S608" s="1617"/>
      <c r="T608" s="1597">
        <v>2017</v>
      </c>
      <c r="U608" s="332"/>
      <c r="V608" s="332"/>
      <c r="W608" s="332"/>
      <c r="X608" s="332"/>
      <c r="Y608" s="332"/>
      <c r="Z608" s="1601">
        <v>7600</v>
      </c>
      <c r="AA608" s="1589"/>
      <c r="AB608" s="1589"/>
      <c r="AC608" s="1589"/>
      <c r="AD608" s="1589"/>
      <c r="AE608" s="1589"/>
      <c r="AF608" s="1589"/>
      <c r="AG608" s="1589"/>
      <c r="AH608" s="1589"/>
      <c r="AI608" s="1589"/>
      <c r="AJ608" s="1589"/>
      <c r="AK608" s="1589"/>
      <c r="AL608" s="1589"/>
      <c r="AM608" s="1589"/>
      <c r="AN608" s="1589"/>
      <c r="AO608" s="1589"/>
      <c r="AP608" s="1589"/>
      <c r="AQ608" s="1589"/>
      <c r="AR608" s="1589"/>
      <c r="AS608" s="1614" t="s">
        <v>17260</v>
      </c>
    </row>
    <row r="609" spans="1:45" s="37" customFormat="1" ht="26.45" customHeight="1">
      <c r="A609" s="400"/>
      <c r="B609" s="1616" t="s">
        <v>57</v>
      </c>
      <c r="C609" s="1601" t="s">
        <v>17244</v>
      </c>
      <c r="D609" s="1589"/>
      <c r="E609" s="1643" t="s">
        <v>17255</v>
      </c>
      <c r="F609" s="1601" t="s">
        <v>17244</v>
      </c>
      <c r="G609" s="1601">
        <v>1200</v>
      </c>
      <c r="H609" s="1601"/>
      <c r="I609" s="1601"/>
      <c r="J609" s="1601">
        <v>20</v>
      </c>
      <c r="K609" s="1601">
        <v>40</v>
      </c>
      <c r="L609" s="1601"/>
      <c r="M609" s="1601"/>
      <c r="N609" s="1601"/>
      <c r="O609" s="1601"/>
      <c r="P609" s="1601"/>
      <c r="Q609" s="1617"/>
      <c r="R609" s="332"/>
      <c r="S609" s="1617"/>
      <c r="T609" s="1597">
        <v>2017</v>
      </c>
      <c r="U609" s="332"/>
      <c r="V609" s="332"/>
      <c r="W609" s="332"/>
      <c r="X609" s="332"/>
      <c r="Y609" s="332"/>
      <c r="Z609" s="1601">
        <v>7600</v>
      </c>
      <c r="AA609" s="1589"/>
      <c r="AB609" s="1589"/>
      <c r="AC609" s="1589"/>
      <c r="AD609" s="1589"/>
      <c r="AE609" s="1589"/>
      <c r="AF609" s="1589"/>
      <c r="AG609" s="1589"/>
      <c r="AH609" s="1589"/>
      <c r="AI609" s="1589"/>
      <c r="AJ609" s="1589"/>
      <c r="AK609" s="1589"/>
      <c r="AL609" s="1589"/>
      <c r="AM609" s="1589"/>
      <c r="AN609" s="1589"/>
      <c r="AO609" s="1589"/>
      <c r="AP609" s="1589"/>
      <c r="AQ609" s="1589"/>
      <c r="AR609" s="1589"/>
      <c r="AS609" s="1614" t="s">
        <v>17260</v>
      </c>
    </row>
    <row r="610" spans="1:45" s="37" customFormat="1" ht="26.45" customHeight="1">
      <c r="A610" s="400"/>
      <c r="B610" s="1616" t="s">
        <v>57</v>
      </c>
      <c r="C610" s="1601" t="s">
        <v>17244</v>
      </c>
      <c r="D610" s="1589"/>
      <c r="E610" s="1643" t="s">
        <v>17256</v>
      </c>
      <c r="F610" s="1601" t="s">
        <v>17244</v>
      </c>
      <c r="G610" s="1601">
        <v>1452</v>
      </c>
      <c r="H610" s="1601"/>
      <c r="I610" s="1601"/>
      <c r="J610" s="1601">
        <v>20</v>
      </c>
      <c r="K610" s="1601">
        <v>40</v>
      </c>
      <c r="L610" s="1601"/>
      <c r="M610" s="1601"/>
      <c r="N610" s="1601"/>
      <c r="O610" s="1601"/>
      <c r="P610" s="1601"/>
      <c r="Q610" s="1617"/>
      <c r="R610" s="332"/>
      <c r="S610" s="1617"/>
      <c r="T610" s="1597">
        <v>2019</v>
      </c>
      <c r="U610" s="332"/>
      <c r="V610" s="332"/>
      <c r="W610" s="332"/>
      <c r="X610" s="332"/>
      <c r="Y610" s="332"/>
      <c r="Z610" s="1601">
        <v>5850</v>
      </c>
      <c r="AA610" s="1589"/>
      <c r="AB610" s="1589"/>
      <c r="AC610" s="1589"/>
      <c r="AD610" s="1589"/>
      <c r="AE610" s="1589"/>
      <c r="AF610" s="1589"/>
      <c r="AG610" s="1589"/>
      <c r="AH610" s="1589"/>
      <c r="AI610" s="1589"/>
      <c r="AJ610" s="1589"/>
      <c r="AK610" s="1589"/>
      <c r="AL610" s="1589"/>
      <c r="AM610" s="1589"/>
      <c r="AN610" s="1589"/>
      <c r="AO610" s="1589"/>
      <c r="AP610" s="1589"/>
      <c r="AQ610" s="1589"/>
      <c r="AR610" s="1589"/>
      <c r="AS610" s="1614" t="s">
        <v>17260</v>
      </c>
    </row>
    <row r="611" spans="1:45" s="37" customFormat="1" ht="26.45" customHeight="1">
      <c r="A611" s="400"/>
      <c r="B611" s="1616" t="s">
        <v>57</v>
      </c>
      <c r="C611" s="1601" t="s">
        <v>17244</v>
      </c>
      <c r="D611" s="1589"/>
      <c r="E611" s="1643" t="s">
        <v>17257</v>
      </c>
      <c r="F611" s="1601" t="s">
        <v>17244</v>
      </c>
      <c r="G611" s="1601">
        <v>2450</v>
      </c>
      <c r="H611" s="1601"/>
      <c r="I611" s="1601"/>
      <c r="J611" s="1601">
        <v>20</v>
      </c>
      <c r="K611" s="1601">
        <v>30</v>
      </c>
      <c r="L611" s="1601"/>
      <c r="M611" s="1601"/>
      <c r="N611" s="1601"/>
      <c r="O611" s="1601"/>
      <c r="P611" s="1601"/>
      <c r="Q611" s="1617"/>
      <c r="R611" s="332"/>
      <c r="S611" s="1617"/>
      <c r="T611" s="1597">
        <v>2019</v>
      </c>
      <c r="U611" s="332"/>
      <c r="V611" s="332"/>
      <c r="W611" s="332"/>
      <c r="X611" s="332"/>
      <c r="Y611" s="332"/>
      <c r="Z611" s="1601">
        <v>5850</v>
      </c>
      <c r="AA611" s="1589"/>
      <c r="AB611" s="1589"/>
      <c r="AC611" s="1589"/>
      <c r="AD611" s="1589"/>
      <c r="AE611" s="1589"/>
      <c r="AF611" s="1589"/>
      <c r="AG611" s="1589"/>
      <c r="AH611" s="1589"/>
      <c r="AI611" s="1589"/>
      <c r="AJ611" s="1589"/>
      <c r="AK611" s="1589"/>
      <c r="AL611" s="1589"/>
      <c r="AM611" s="1589"/>
      <c r="AN611" s="1589"/>
      <c r="AO611" s="1589"/>
      <c r="AP611" s="1589"/>
      <c r="AQ611" s="1589"/>
      <c r="AR611" s="1589"/>
      <c r="AS611" s="1614" t="s">
        <v>17260</v>
      </c>
    </row>
    <row r="612" spans="1:45" s="37" customFormat="1" ht="26.45" customHeight="1">
      <c r="A612" s="400"/>
      <c r="B612" s="1616" t="s">
        <v>57</v>
      </c>
      <c r="C612" s="1601" t="s">
        <v>17244</v>
      </c>
      <c r="D612" s="1589"/>
      <c r="E612" s="1643" t="s">
        <v>17258</v>
      </c>
      <c r="F612" s="1601" t="s">
        <v>17259</v>
      </c>
      <c r="G612" s="1601">
        <v>20501</v>
      </c>
      <c r="H612" s="1601">
        <v>325</v>
      </c>
      <c r="I612" s="1601">
        <v>132</v>
      </c>
      <c r="J612" s="1601"/>
      <c r="K612" s="1601"/>
      <c r="L612" s="1601"/>
      <c r="M612" s="1601"/>
      <c r="N612" s="1601"/>
      <c r="O612" s="1601"/>
      <c r="P612" s="1601"/>
      <c r="Q612" s="1617"/>
      <c r="R612" s="332"/>
      <c r="S612" s="1617"/>
      <c r="T612" s="1597">
        <v>2015</v>
      </c>
      <c r="U612" s="332"/>
      <c r="V612" s="332"/>
      <c r="W612" s="332"/>
      <c r="X612" s="332"/>
      <c r="Y612" s="332"/>
      <c r="Z612" s="1601">
        <v>803</v>
      </c>
      <c r="AA612" s="1589"/>
      <c r="AB612" s="1589"/>
      <c r="AC612" s="1589"/>
      <c r="AD612" s="1589"/>
      <c r="AE612" s="1589"/>
      <c r="AF612" s="1589"/>
      <c r="AG612" s="1589"/>
      <c r="AH612" s="1589"/>
      <c r="AI612" s="1589"/>
      <c r="AJ612" s="1589"/>
      <c r="AK612" s="1589"/>
      <c r="AL612" s="1589"/>
      <c r="AM612" s="1589"/>
      <c r="AN612" s="1589"/>
      <c r="AO612" s="1589"/>
      <c r="AP612" s="1589"/>
      <c r="AQ612" s="1589"/>
      <c r="AR612" s="1589"/>
      <c r="AS612" s="1614" t="s">
        <v>17260</v>
      </c>
    </row>
    <row r="613" spans="1:45" s="37" customFormat="1" ht="26.45" customHeight="1">
      <c r="A613" s="400"/>
      <c r="B613" s="404" t="s">
        <v>57</v>
      </c>
      <c r="C613" s="160" t="s">
        <v>4855</v>
      </c>
      <c r="D613" s="160"/>
      <c r="E613" s="331" t="s">
        <v>16468</v>
      </c>
      <c r="F613" s="160" t="s">
        <v>16469</v>
      </c>
      <c r="G613" s="160">
        <v>15332</v>
      </c>
      <c r="H613" s="160"/>
      <c r="I613" s="160"/>
      <c r="J613" s="160">
        <v>18</v>
      </c>
      <c r="K613" s="160"/>
      <c r="L613" s="160"/>
      <c r="M613" s="160"/>
      <c r="N613" s="160">
        <v>15332</v>
      </c>
      <c r="O613" s="160"/>
      <c r="P613" s="160"/>
      <c r="Q613" s="332"/>
      <c r="R613" s="332"/>
      <c r="S613" s="332"/>
      <c r="T613" s="157">
        <v>2012</v>
      </c>
      <c r="U613" s="332"/>
      <c r="V613" s="332"/>
      <c r="W613" s="332"/>
      <c r="X613" s="332"/>
      <c r="Y613" s="332"/>
      <c r="Z613" s="160">
        <v>150</v>
      </c>
      <c r="AA613" s="160"/>
      <c r="AB613" s="160"/>
      <c r="AC613" s="333"/>
      <c r="AD613" s="160"/>
      <c r="AE613" s="160"/>
      <c r="AF613" s="160"/>
      <c r="AG613" s="160"/>
      <c r="AH613" s="160"/>
      <c r="AI613" s="160"/>
      <c r="AJ613" s="160"/>
      <c r="AK613" s="160"/>
      <c r="AL613" s="160"/>
      <c r="AM613" s="160"/>
      <c r="AN613" s="160"/>
      <c r="AO613" s="334"/>
      <c r="AP613" s="334"/>
      <c r="AQ613" s="334"/>
      <c r="AR613" s="334"/>
      <c r="AS613" s="167"/>
    </row>
    <row r="614" spans="1:45" s="37" customFormat="1" ht="26.45" customHeight="1">
      <c r="A614" s="400"/>
      <c r="B614" s="404" t="s">
        <v>57</v>
      </c>
      <c r="C614" s="160" t="s">
        <v>4855</v>
      </c>
      <c r="D614" s="160"/>
      <c r="E614" s="331" t="s">
        <v>12237</v>
      </c>
      <c r="F614" s="160" t="s">
        <v>16470</v>
      </c>
      <c r="G614" s="160">
        <v>25646</v>
      </c>
      <c r="H614" s="160"/>
      <c r="I614" s="160"/>
      <c r="J614" s="160">
        <v>18</v>
      </c>
      <c r="K614" s="160"/>
      <c r="L614" s="160"/>
      <c r="M614" s="160"/>
      <c r="N614" s="160">
        <v>25646</v>
      </c>
      <c r="O614" s="160"/>
      <c r="P614" s="160"/>
      <c r="Q614" s="332"/>
      <c r="R614" s="332"/>
      <c r="S614" s="332"/>
      <c r="T614" s="157">
        <v>2017</v>
      </c>
      <c r="U614" s="332"/>
      <c r="V614" s="332"/>
      <c r="W614" s="332"/>
      <c r="X614" s="332"/>
      <c r="Y614" s="332"/>
      <c r="Z614" s="160">
        <v>840</v>
      </c>
      <c r="AA614" s="160"/>
      <c r="AB614" s="160"/>
      <c r="AC614" s="333"/>
      <c r="AD614" s="160"/>
      <c r="AE614" s="160"/>
      <c r="AF614" s="160"/>
      <c r="AG614" s="160"/>
      <c r="AH614" s="160"/>
      <c r="AI614" s="160"/>
      <c r="AJ614" s="160"/>
      <c r="AK614" s="160"/>
      <c r="AL614" s="160"/>
      <c r="AM614" s="160"/>
      <c r="AN614" s="160"/>
      <c r="AO614" s="334"/>
      <c r="AP614" s="334"/>
      <c r="AQ614" s="334"/>
      <c r="AR614" s="334"/>
      <c r="AS614" s="167"/>
    </row>
    <row r="615" spans="1:45" s="37" customFormat="1" ht="26.45" customHeight="1">
      <c r="A615" s="400"/>
      <c r="B615" s="404" t="s">
        <v>57</v>
      </c>
      <c r="C615" s="160" t="s">
        <v>4855</v>
      </c>
      <c r="D615" s="160"/>
      <c r="E615" s="331" t="s">
        <v>16471</v>
      </c>
      <c r="F615" s="160" t="s">
        <v>16472</v>
      </c>
      <c r="G615" s="160">
        <v>3150</v>
      </c>
      <c r="H615" s="160"/>
      <c r="I615" s="160"/>
      <c r="J615" s="160">
        <v>45</v>
      </c>
      <c r="K615" s="160">
        <v>70</v>
      </c>
      <c r="L615" s="160"/>
      <c r="M615" s="160"/>
      <c r="N615" s="160">
        <v>3150</v>
      </c>
      <c r="O615" s="160"/>
      <c r="P615" s="160"/>
      <c r="Q615" s="332"/>
      <c r="R615" s="332"/>
      <c r="S615" s="332"/>
      <c r="T615" s="157">
        <v>2019</v>
      </c>
      <c r="U615" s="332"/>
      <c r="V615" s="332"/>
      <c r="W615" s="332"/>
      <c r="X615" s="332"/>
      <c r="Y615" s="332"/>
      <c r="Z615" s="160">
        <v>400</v>
      </c>
      <c r="AA615" s="160"/>
      <c r="AB615" s="160"/>
      <c r="AC615" s="333"/>
      <c r="AD615" s="160"/>
      <c r="AE615" s="160"/>
      <c r="AF615" s="160"/>
      <c r="AG615" s="160"/>
      <c r="AH615" s="160"/>
      <c r="AI615" s="160"/>
      <c r="AJ615" s="160"/>
      <c r="AK615" s="160"/>
      <c r="AL615" s="160"/>
      <c r="AM615" s="160"/>
      <c r="AN615" s="160"/>
      <c r="AO615" s="334"/>
      <c r="AP615" s="334"/>
      <c r="AQ615" s="334"/>
      <c r="AR615" s="334"/>
      <c r="AS615" s="167"/>
    </row>
    <row r="616" spans="1:45" s="37" customFormat="1" ht="26.45" customHeight="1">
      <c r="A616" s="400"/>
      <c r="B616" s="404" t="s">
        <v>57</v>
      </c>
      <c r="C616" s="160" t="s">
        <v>4855</v>
      </c>
      <c r="D616" s="160"/>
      <c r="E616" s="331" t="s">
        <v>12238</v>
      </c>
      <c r="F616" s="160" t="s">
        <v>16473</v>
      </c>
      <c r="G616" s="160">
        <v>3500</v>
      </c>
      <c r="H616" s="160"/>
      <c r="I616" s="160"/>
      <c r="J616" s="160">
        <v>50</v>
      </c>
      <c r="K616" s="160">
        <v>70</v>
      </c>
      <c r="L616" s="160"/>
      <c r="M616" s="160"/>
      <c r="N616" s="160">
        <v>3500</v>
      </c>
      <c r="O616" s="160"/>
      <c r="P616" s="160"/>
      <c r="Q616" s="332"/>
      <c r="R616" s="332"/>
      <c r="S616" s="332"/>
      <c r="T616" s="157">
        <v>2017</v>
      </c>
      <c r="U616" s="332"/>
      <c r="V616" s="332"/>
      <c r="W616" s="332"/>
      <c r="X616" s="332"/>
      <c r="Y616" s="332"/>
      <c r="Z616" s="160">
        <v>182</v>
      </c>
      <c r="AA616" s="160"/>
      <c r="AB616" s="160"/>
      <c r="AC616" s="333"/>
      <c r="AD616" s="160"/>
      <c r="AE616" s="160"/>
      <c r="AF616" s="160"/>
      <c r="AG616" s="160"/>
      <c r="AH616" s="160"/>
      <c r="AI616" s="160"/>
      <c r="AJ616" s="160"/>
      <c r="AK616" s="160"/>
      <c r="AL616" s="160"/>
      <c r="AM616" s="160"/>
      <c r="AN616" s="160"/>
      <c r="AO616" s="334"/>
      <c r="AP616" s="334"/>
      <c r="AQ616" s="334"/>
      <c r="AR616" s="334"/>
      <c r="AS616" s="167"/>
    </row>
    <row r="617" spans="1:45" s="37" customFormat="1" ht="26.45" customHeight="1">
      <c r="A617" s="400"/>
      <c r="B617" s="404" t="s">
        <v>57</v>
      </c>
      <c r="C617" s="160" t="s">
        <v>679</v>
      </c>
      <c r="D617" s="160"/>
      <c r="E617" s="331" t="s">
        <v>12239</v>
      </c>
      <c r="F617" s="160" t="s">
        <v>679</v>
      </c>
      <c r="G617" s="160">
        <v>4470</v>
      </c>
      <c r="H617" s="160">
        <v>1485</v>
      </c>
      <c r="I617" s="160">
        <v>1485</v>
      </c>
      <c r="J617" s="160">
        <v>25</v>
      </c>
      <c r="K617" s="160">
        <v>43</v>
      </c>
      <c r="L617" s="160"/>
      <c r="M617" s="160"/>
      <c r="N617" s="160">
        <v>1691</v>
      </c>
      <c r="O617" s="160"/>
      <c r="P617" s="160"/>
      <c r="Q617" s="332"/>
      <c r="R617" s="332"/>
      <c r="S617" s="332"/>
      <c r="T617" s="157">
        <v>2017</v>
      </c>
      <c r="U617" s="332"/>
      <c r="V617" s="332"/>
      <c r="W617" s="332"/>
      <c r="X617" s="332"/>
      <c r="Y617" s="332"/>
      <c r="Z617" s="160">
        <v>830</v>
      </c>
      <c r="AA617" s="160"/>
      <c r="AB617" s="160"/>
      <c r="AC617" s="333"/>
      <c r="AD617" s="160"/>
      <c r="AE617" s="160"/>
      <c r="AF617" s="160"/>
      <c r="AG617" s="160"/>
      <c r="AH617" s="160"/>
      <c r="AI617" s="160"/>
      <c r="AJ617" s="160"/>
      <c r="AK617" s="160"/>
      <c r="AL617" s="160"/>
      <c r="AM617" s="160"/>
      <c r="AN617" s="160"/>
      <c r="AO617" s="334"/>
      <c r="AP617" s="334"/>
      <c r="AQ617" s="334"/>
      <c r="AR617" s="334"/>
      <c r="AS617" s="167"/>
    </row>
    <row r="618" spans="1:45" s="37" customFormat="1" ht="26.45" customHeight="1">
      <c r="A618" s="400"/>
      <c r="B618" s="1616" t="s">
        <v>57</v>
      </c>
      <c r="C618" s="1601" t="s">
        <v>679</v>
      </c>
      <c r="D618" s="1589"/>
      <c r="E618" s="1643" t="s">
        <v>17268</v>
      </c>
      <c r="F618" s="1601" t="s">
        <v>17261</v>
      </c>
      <c r="G618" s="1601">
        <v>800</v>
      </c>
      <c r="H618" s="1601"/>
      <c r="I618" s="1601"/>
      <c r="J618" s="1601">
        <v>40</v>
      </c>
      <c r="K618" s="1601">
        <v>20</v>
      </c>
      <c r="L618" s="1601"/>
      <c r="M618" s="1601"/>
      <c r="N618" s="1601">
        <v>800</v>
      </c>
      <c r="O618" s="1601"/>
      <c r="P618" s="1601"/>
      <c r="Q618" s="1617"/>
      <c r="R618" s="332"/>
      <c r="S618" s="1617"/>
      <c r="T618" s="1597">
        <v>2005</v>
      </c>
      <c r="U618" s="332"/>
      <c r="V618" s="332"/>
      <c r="W618" s="332"/>
      <c r="X618" s="332"/>
      <c r="Y618" s="332"/>
      <c r="Z618" s="1601">
        <v>2334</v>
      </c>
      <c r="AA618" s="1589"/>
      <c r="AB618" s="1589"/>
      <c r="AC618" s="333"/>
      <c r="AD618" s="1589"/>
      <c r="AE618" s="1589"/>
      <c r="AF618" s="1589"/>
      <c r="AG618" s="1589"/>
      <c r="AH618" s="1589"/>
      <c r="AI618" s="1589"/>
      <c r="AJ618" s="1589"/>
      <c r="AK618" s="1589"/>
      <c r="AL618" s="1589"/>
      <c r="AM618" s="1589"/>
      <c r="AN618" s="1589"/>
      <c r="AO618" s="334"/>
      <c r="AP618" s="334"/>
      <c r="AQ618" s="334"/>
      <c r="AR618" s="334"/>
      <c r="AS618" s="1614" t="s">
        <v>17193</v>
      </c>
    </row>
    <row r="619" spans="1:45" s="37" customFormat="1" ht="26.45" customHeight="1">
      <c r="A619" s="400"/>
      <c r="B619" s="1616" t="s">
        <v>57</v>
      </c>
      <c r="C619" s="1601" t="s">
        <v>679</v>
      </c>
      <c r="D619" s="1589"/>
      <c r="E619" s="1643" t="s">
        <v>17269</v>
      </c>
      <c r="F619" s="1601" t="s">
        <v>17261</v>
      </c>
      <c r="G619" s="1601">
        <v>2030</v>
      </c>
      <c r="H619" s="1601"/>
      <c r="I619" s="1601"/>
      <c r="J619" s="1601"/>
      <c r="K619" s="1601"/>
      <c r="L619" s="1601" t="s">
        <v>17270</v>
      </c>
      <c r="M619" s="1601"/>
      <c r="N619" s="1601"/>
      <c r="O619" s="1601"/>
      <c r="P619" s="1601"/>
      <c r="Q619" s="1617"/>
      <c r="R619" s="332"/>
      <c r="S619" s="1617"/>
      <c r="T619" s="1597">
        <v>2016</v>
      </c>
      <c r="U619" s="332"/>
      <c r="V619" s="332"/>
      <c r="W619" s="332"/>
      <c r="X619" s="332"/>
      <c r="Y619" s="332"/>
      <c r="Z619" s="1601">
        <v>1547</v>
      </c>
      <c r="AA619" s="1589"/>
      <c r="AB619" s="1589"/>
      <c r="AC619" s="333"/>
      <c r="AD619" s="1589"/>
      <c r="AE619" s="1589"/>
      <c r="AF619" s="1589"/>
      <c r="AG619" s="1589"/>
      <c r="AH619" s="1589"/>
      <c r="AI619" s="1589"/>
      <c r="AJ619" s="1589"/>
      <c r="AK619" s="1589"/>
      <c r="AL619" s="1589"/>
      <c r="AM619" s="1589"/>
      <c r="AN619" s="1589"/>
      <c r="AO619" s="334"/>
      <c r="AP619" s="334"/>
      <c r="AQ619" s="334"/>
      <c r="AR619" s="334"/>
      <c r="AS619" s="1614" t="s">
        <v>17193</v>
      </c>
    </row>
    <row r="620" spans="1:45" s="37" customFormat="1" ht="26.45" customHeight="1">
      <c r="A620" s="400"/>
      <c r="B620" s="404" t="s">
        <v>57</v>
      </c>
      <c r="C620" s="160" t="s">
        <v>680</v>
      </c>
      <c r="D620" s="160"/>
      <c r="E620" s="331" t="s">
        <v>12240</v>
      </c>
      <c r="F620" s="160" t="s">
        <v>680</v>
      </c>
      <c r="G620" s="160"/>
      <c r="H620" s="160"/>
      <c r="I620" s="160"/>
      <c r="J620" s="160"/>
      <c r="K620" s="160"/>
      <c r="L620" s="160">
        <v>5</v>
      </c>
      <c r="M620" s="160"/>
      <c r="N620" s="160"/>
      <c r="O620" s="160"/>
      <c r="P620" s="160"/>
      <c r="Q620" s="332"/>
      <c r="R620" s="332"/>
      <c r="S620" s="332"/>
      <c r="T620" s="157">
        <v>2017</v>
      </c>
      <c r="U620" s="332"/>
      <c r="V620" s="332"/>
      <c r="W620" s="332"/>
      <c r="X620" s="332"/>
      <c r="Y620" s="332"/>
      <c r="Z620" s="160">
        <v>4800</v>
      </c>
      <c r="AA620" s="160"/>
      <c r="AB620" s="160"/>
      <c r="AC620" s="333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334"/>
      <c r="AP620" s="334"/>
      <c r="AQ620" s="334"/>
      <c r="AR620" s="334"/>
      <c r="AS620" s="167"/>
    </row>
    <row r="621" spans="1:45" s="37" customFormat="1" ht="26.45" customHeight="1">
      <c r="A621" s="400"/>
      <c r="B621" s="404" t="s">
        <v>57</v>
      </c>
      <c r="C621" s="160" t="s">
        <v>680</v>
      </c>
      <c r="D621" s="160"/>
      <c r="E621" s="331" t="s">
        <v>12241</v>
      </c>
      <c r="F621" s="193" t="s">
        <v>680</v>
      </c>
      <c r="G621" s="160">
        <v>924</v>
      </c>
      <c r="H621" s="160"/>
      <c r="I621" s="160"/>
      <c r="J621" s="160"/>
      <c r="K621" s="160"/>
      <c r="L621" s="160"/>
      <c r="M621" s="160"/>
      <c r="N621" s="160">
        <v>924</v>
      </c>
      <c r="O621" s="160">
        <v>100</v>
      </c>
      <c r="P621" s="160">
        <v>100</v>
      </c>
      <c r="Q621" s="332" t="s">
        <v>12242</v>
      </c>
      <c r="R621" s="332"/>
      <c r="S621" s="332"/>
      <c r="T621" s="157">
        <v>2017</v>
      </c>
      <c r="U621" s="332"/>
      <c r="V621" s="332"/>
      <c r="W621" s="332"/>
      <c r="X621" s="332"/>
      <c r="Y621" s="332"/>
      <c r="Z621" s="160">
        <v>100</v>
      </c>
      <c r="AA621" s="160"/>
      <c r="AB621" s="160"/>
      <c r="AC621" s="333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334"/>
      <c r="AP621" s="334"/>
      <c r="AQ621" s="334"/>
      <c r="AR621" s="334"/>
      <c r="AS621" s="167"/>
    </row>
    <row r="622" spans="1:45" s="37" customFormat="1" ht="26.45" customHeight="1">
      <c r="A622" s="400"/>
      <c r="B622" s="404" t="s">
        <v>57</v>
      </c>
      <c r="C622" s="160" t="s">
        <v>680</v>
      </c>
      <c r="D622" s="160"/>
      <c r="E622" s="331" t="s">
        <v>12243</v>
      </c>
      <c r="F622" s="193" t="s">
        <v>680</v>
      </c>
      <c r="G622" s="160">
        <v>832</v>
      </c>
      <c r="H622" s="160"/>
      <c r="I622" s="160"/>
      <c r="J622" s="160"/>
      <c r="K622" s="160"/>
      <c r="L622" s="160"/>
      <c r="M622" s="160"/>
      <c r="N622" s="160">
        <v>832</v>
      </c>
      <c r="O622" s="160">
        <v>100</v>
      </c>
      <c r="P622" s="160">
        <v>100</v>
      </c>
      <c r="Q622" s="332" t="s">
        <v>12242</v>
      </c>
      <c r="R622" s="332"/>
      <c r="S622" s="332"/>
      <c r="T622" s="157">
        <v>2017</v>
      </c>
      <c r="U622" s="332"/>
      <c r="V622" s="332"/>
      <c r="W622" s="332"/>
      <c r="X622" s="332"/>
      <c r="Y622" s="332"/>
      <c r="Z622" s="160">
        <v>100</v>
      </c>
      <c r="AA622" s="160"/>
      <c r="AB622" s="160"/>
      <c r="AC622" s="333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334"/>
      <c r="AP622" s="334"/>
      <c r="AQ622" s="334"/>
      <c r="AR622" s="334"/>
      <c r="AS622" s="167"/>
    </row>
    <row r="623" spans="1:45" s="37" customFormat="1" ht="26.45" customHeight="1">
      <c r="A623" s="400"/>
      <c r="B623" s="404" t="s">
        <v>57</v>
      </c>
      <c r="C623" s="160" t="s">
        <v>680</v>
      </c>
      <c r="D623" s="160"/>
      <c r="E623" s="331" t="s">
        <v>12244</v>
      </c>
      <c r="F623" s="193" t="s">
        <v>680</v>
      </c>
      <c r="G623" s="160">
        <v>604</v>
      </c>
      <c r="H623" s="160"/>
      <c r="I623" s="160"/>
      <c r="J623" s="160"/>
      <c r="K623" s="160"/>
      <c r="L623" s="160"/>
      <c r="M623" s="160"/>
      <c r="N623" s="160">
        <v>604</v>
      </c>
      <c r="O623" s="160">
        <v>100</v>
      </c>
      <c r="P623" s="160">
        <v>100</v>
      </c>
      <c r="Q623" s="332" t="s">
        <v>12242</v>
      </c>
      <c r="R623" s="332"/>
      <c r="S623" s="332"/>
      <c r="T623" s="157">
        <v>2017</v>
      </c>
      <c r="U623" s="332"/>
      <c r="V623" s="332"/>
      <c r="W623" s="332"/>
      <c r="X623" s="332"/>
      <c r="Y623" s="332"/>
      <c r="Z623" s="160">
        <v>100</v>
      </c>
      <c r="AA623" s="160"/>
      <c r="AB623" s="160"/>
      <c r="AC623" s="333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334"/>
      <c r="AP623" s="334"/>
      <c r="AQ623" s="334"/>
      <c r="AR623" s="334"/>
      <c r="AS623" s="167"/>
    </row>
    <row r="624" spans="1:45" s="37" customFormat="1" ht="26.45" customHeight="1">
      <c r="A624" s="400"/>
      <c r="B624" s="404" t="s">
        <v>57</v>
      </c>
      <c r="C624" s="160" t="s">
        <v>680</v>
      </c>
      <c r="D624" s="160"/>
      <c r="E624" s="331" t="s">
        <v>12245</v>
      </c>
      <c r="F624" s="193" t="s">
        <v>680</v>
      </c>
      <c r="G624" s="160">
        <v>1125</v>
      </c>
      <c r="H624" s="160"/>
      <c r="I624" s="160"/>
      <c r="J624" s="160">
        <v>25</v>
      </c>
      <c r="K624" s="160">
        <v>45</v>
      </c>
      <c r="L624" s="160"/>
      <c r="M624" s="160"/>
      <c r="N624" s="160">
        <v>1125</v>
      </c>
      <c r="O624" s="160">
        <v>100</v>
      </c>
      <c r="P624" s="160">
        <v>100</v>
      </c>
      <c r="Q624" s="332" t="s">
        <v>12242</v>
      </c>
      <c r="R624" s="332"/>
      <c r="S624" s="332"/>
      <c r="T624" s="157">
        <v>2017</v>
      </c>
      <c r="U624" s="332"/>
      <c r="V624" s="332"/>
      <c r="W624" s="332"/>
      <c r="X624" s="332"/>
      <c r="Y624" s="332"/>
      <c r="Z624" s="160">
        <v>300</v>
      </c>
      <c r="AA624" s="160"/>
      <c r="AB624" s="160"/>
      <c r="AC624" s="333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334"/>
      <c r="AP624" s="334"/>
      <c r="AQ624" s="334"/>
      <c r="AR624" s="334"/>
      <c r="AS624" s="167"/>
    </row>
    <row r="625" spans="1:50" s="37" customFormat="1" ht="26.45" customHeight="1">
      <c r="A625" s="400"/>
      <c r="B625" s="404" t="s">
        <v>57</v>
      </c>
      <c r="C625" s="160" t="s">
        <v>680</v>
      </c>
      <c r="D625" s="160"/>
      <c r="E625" s="160" t="s">
        <v>12302</v>
      </c>
      <c r="F625" s="160" t="s">
        <v>680</v>
      </c>
      <c r="G625" s="160">
        <v>33692</v>
      </c>
      <c r="H625" s="160"/>
      <c r="I625" s="160"/>
      <c r="J625" s="160"/>
      <c r="K625" s="160"/>
      <c r="L625" s="160"/>
      <c r="M625" s="160"/>
      <c r="N625" s="160"/>
      <c r="O625" s="160"/>
      <c r="P625" s="332"/>
      <c r="Q625" s="332"/>
      <c r="R625" s="332"/>
      <c r="S625" s="411"/>
      <c r="T625" s="411">
        <v>2018</v>
      </c>
      <c r="U625" s="332"/>
      <c r="V625" s="332"/>
      <c r="W625" s="332"/>
      <c r="X625" s="332"/>
      <c r="Y625" s="332"/>
      <c r="Z625" s="159">
        <v>356</v>
      </c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7"/>
    </row>
    <row r="626" spans="1:50" s="37" customFormat="1" ht="26.45" customHeight="1">
      <c r="A626" s="400"/>
      <c r="B626" s="404" t="s">
        <v>57</v>
      </c>
      <c r="C626" s="160" t="s">
        <v>680</v>
      </c>
      <c r="D626" s="160"/>
      <c r="E626" s="160" t="s">
        <v>16474</v>
      </c>
      <c r="F626" s="160" t="s">
        <v>680</v>
      </c>
      <c r="G626" s="160">
        <v>595</v>
      </c>
      <c r="H626" s="160"/>
      <c r="I626" s="160"/>
      <c r="J626" s="160">
        <v>7</v>
      </c>
      <c r="K626" s="160">
        <v>15</v>
      </c>
      <c r="L626" s="160"/>
      <c r="M626" s="160"/>
      <c r="N626" s="160">
        <v>98</v>
      </c>
      <c r="O626" s="160"/>
      <c r="P626" s="332"/>
      <c r="Q626" s="332"/>
      <c r="R626" s="332"/>
      <c r="S626" s="411"/>
      <c r="T626" s="411">
        <v>2020</v>
      </c>
      <c r="U626" s="332"/>
      <c r="V626" s="332"/>
      <c r="W626" s="332"/>
      <c r="X626" s="332"/>
      <c r="Y626" s="332"/>
      <c r="Z626" s="159">
        <v>150</v>
      </c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7"/>
    </row>
    <row r="627" spans="1:50" s="37" customFormat="1" ht="26.45" customHeight="1">
      <c r="A627" s="400"/>
      <c r="B627" s="404" t="s">
        <v>57</v>
      </c>
      <c r="C627" s="160" t="s">
        <v>680</v>
      </c>
      <c r="D627" s="160"/>
      <c r="E627" s="160" t="s">
        <v>16475</v>
      </c>
      <c r="F627" s="160" t="s">
        <v>680</v>
      </c>
      <c r="G627" s="160">
        <v>46463</v>
      </c>
      <c r="H627" s="160"/>
      <c r="I627" s="160"/>
      <c r="J627" s="160"/>
      <c r="K627" s="160"/>
      <c r="L627" s="160"/>
      <c r="M627" s="160"/>
      <c r="N627" s="160"/>
      <c r="O627" s="160"/>
      <c r="P627" s="332"/>
      <c r="Q627" s="332"/>
      <c r="R627" s="332"/>
      <c r="S627" s="411"/>
      <c r="T627" s="411">
        <v>2020</v>
      </c>
      <c r="U627" s="332"/>
      <c r="V627" s="332"/>
      <c r="W627" s="332"/>
      <c r="X627" s="332"/>
      <c r="Y627" s="332"/>
      <c r="Z627" s="159">
        <v>75</v>
      </c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7"/>
    </row>
    <row r="628" spans="1:50" s="37" customFormat="1" ht="26.45" customHeight="1">
      <c r="A628" s="400"/>
      <c r="B628" s="404" t="s">
        <v>57</v>
      </c>
      <c r="C628" s="160" t="s">
        <v>683</v>
      </c>
      <c r="D628" s="160"/>
      <c r="E628" s="160" t="s">
        <v>5155</v>
      </c>
      <c r="F628" s="160" t="s">
        <v>4881</v>
      </c>
      <c r="G628" s="160">
        <v>2001</v>
      </c>
      <c r="H628" s="160">
        <v>1500</v>
      </c>
      <c r="I628" s="160">
        <v>1500</v>
      </c>
      <c r="J628" s="160">
        <v>26</v>
      </c>
      <c r="K628" s="160">
        <v>45</v>
      </c>
      <c r="L628" s="160"/>
      <c r="M628" s="160"/>
      <c r="N628" s="160">
        <v>1170</v>
      </c>
      <c r="O628" s="160">
        <v>0</v>
      </c>
      <c r="P628" s="332">
        <v>0</v>
      </c>
      <c r="Q628" s="332">
        <v>0</v>
      </c>
      <c r="R628" s="332"/>
      <c r="S628" s="411">
        <v>0</v>
      </c>
      <c r="T628" s="411">
        <v>2016</v>
      </c>
      <c r="U628" s="332"/>
      <c r="V628" s="332"/>
      <c r="W628" s="332"/>
      <c r="X628" s="332"/>
      <c r="Y628" s="332"/>
      <c r="Z628" s="159">
        <v>800</v>
      </c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 t="s">
        <v>1580</v>
      </c>
      <c r="AS628" s="167"/>
    </row>
    <row r="629" spans="1:50" s="37" customFormat="1" ht="26.45" customHeight="1">
      <c r="A629" s="400"/>
      <c r="B629" s="404" t="s">
        <v>57</v>
      </c>
      <c r="C629" s="160" t="s">
        <v>683</v>
      </c>
      <c r="D629" s="160"/>
      <c r="E629" s="160" t="s">
        <v>16476</v>
      </c>
      <c r="F629" s="160" t="s">
        <v>4881</v>
      </c>
      <c r="G629" s="160">
        <v>2226</v>
      </c>
      <c r="H629" s="160"/>
      <c r="I629" s="160"/>
      <c r="J629" s="160"/>
      <c r="K629" s="160"/>
      <c r="L629" s="160"/>
      <c r="M629" s="160"/>
      <c r="N629" s="160">
        <v>2226</v>
      </c>
      <c r="O629" s="160">
        <v>0</v>
      </c>
      <c r="P629" s="332">
        <v>0</v>
      </c>
      <c r="Q629" s="332">
        <v>0</v>
      </c>
      <c r="R629" s="332"/>
      <c r="S629" s="411">
        <v>0</v>
      </c>
      <c r="T629" s="411">
        <v>2020</v>
      </c>
      <c r="U629" s="332"/>
      <c r="V629" s="332"/>
      <c r="W629" s="332"/>
      <c r="X629" s="332"/>
      <c r="Y629" s="332"/>
      <c r="Z629" s="159">
        <v>227</v>
      </c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7"/>
    </row>
    <row r="630" spans="1:50" s="37" customFormat="1" ht="26.45" customHeight="1">
      <c r="A630" s="400"/>
      <c r="B630" s="404" t="s">
        <v>57</v>
      </c>
      <c r="C630" s="160" t="s">
        <v>683</v>
      </c>
      <c r="D630" s="160"/>
      <c r="E630" s="160" t="s">
        <v>16477</v>
      </c>
      <c r="F630" s="160" t="s">
        <v>4881</v>
      </c>
      <c r="G630" s="160">
        <v>3127</v>
      </c>
      <c r="H630" s="160">
        <v>162</v>
      </c>
      <c r="I630" s="160">
        <v>162</v>
      </c>
      <c r="J630" s="160"/>
      <c r="K630" s="160"/>
      <c r="L630" s="160"/>
      <c r="M630" s="160"/>
      <c r="N630" s="160">
        <v>162</v>
      </c>
      <c r="O630" s="160">
        <v>0</v>
      </c>
      <c r="P630" s="332">
        <v>0</v>
      </c>
      <c r="Q630" s="332">
        <v>0</v>
      </c>
      <c r="R630" s="332"/>
      <c r="S630" s="411">
        <v>0</v>
      </c>
      <c r="T630" s="411">
        <v>2017</v>
      </c>
      <c r="U630" s="332"/>
      <c r="V630" s="332"/>
      <c r="W630" s="332"/>
      <c r="X630" s="332"/>
      <c r="Y630" s="332"/>
      <c r="Z630" s="159">
        <v>613</v>
      </c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7"/>
    </row>
    <row r="631" spans="1:50" s="37" customFormat="1" ht="26.45" customHeight="1">
      <c r="A631" s="400"/>
      <c r="B631" s="404" t="s">
        <v>57</v>
      </c>
      <c r="C631" s="160" t="s">
        <v>683</v>
      </c>
      <c r="D631" s="160"/>
      <c r="E631" s="331" t="s">
        <v>16478</v>
      </c>
      <c r="F631" s="160" t="s">
        <v>4881</v>
      </c>
      <c r="G631" s="160">
        <v>103</v>
      </c>
      <c r="H631" s="160"/>
      <c r="I631" s="160">
        <v>103</v>
      </c>
      <c r="J631" s="160"/>
      <c r="K631" s="160"/>
      <c r="L631" s="160"/>
      <c r="M631" s="160"/>
      <c r="N631" s="160">
        <v>103</v>
      </c>
      <c r="O631" s="160">
        <v>0</v>
      </c>
      <c r="P631" s="160">
        <v>0</v>
      </c>
      <c r="Q631" s="332">
        <v>0</v>
      </c>
      <c r="R631" s="332"/>
      <c r="S631" s="332">
        <v>0</v>
      </c>
      <c r="T631" s="157">
        <v>2019</v>
      </c>
      <c r="U631" s="332"/>
      <c r="V631" s="332"/>
      <c r="W631" s="332"/>
      <c r="X631" s="332"/>
      <c r="Y631" s="332"/>
      <c r="Z631" s="160">
        <v>279</v>
      </c>
      <c r="AA631" s="160"/>
      <c r="AB631" s="160"/>
      <c r="AC631" s="333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334"/>
      <c r="AP631" s="334"/>
      <c r="AQ631" s="334"/>
      <c r="AR631" s="334"/>
      <c r="AS631" s="167"/>
    </row>
    <row r="632" spans="1:50" s="37" customFormat="1" ht="26.45" customHeight="1">
      <c r="A632" s="400"/>
      <c r="B632" s="1616" t="s">
        <v>57</v>
      </c>
      <c r="C632" s="1601" t="s">
        <v>683</v>
      </c>
      <c r="D632" s="1589"/>
      <c r="E632" s="1643" t="s">
        <v>17271</v>
      </c>
      <c r="F632" s="1601" t="s">
        <v>4881</v>
      </c>
      <c r="G632" s="1601">
        <v>29000</v>
      </c>
      <c r="H632" s="1601"/>
      <c r="I632" s="1601"/>
      <c r="J632" s="1601"/>
      <c r="K632" s="1601"/>
      <c r="L632" s="1601"/>
      <c r="M632" s="1601"/>
      <c r="N632" s="1601">
        <v>29000</v>
      </c>
      <c r="O632" s="1601">
        <v>0</v>
      </c>
      <c r="P632" s="1601">
        <v>0</v>
      </c>
      <c r="Q632" s="1617">
        <v>0</v>
      </c>
      <c r="R632" s="332"/>
      <c r="S632" s="1617">
        <v>0</v>
      </c>
      <c r="T632" s="1597">
        <v>2021</v>
      </c>
      <c r="U632" s="332"/>
      <c r="V632" s="332"/>
      <c r="W632" s="332"/>
      <c r="X632" s="332"/>
      <c r="Y632" s="332"/>
      <c r="Z632" s="1601">
        <v>400</v>
      </c>
      <c r="AA632" s="1589"/>
      <c r="AB632" s="1589"/>
      <c r="AC632" s="333"/>
      <c r="AD632" s="1589"/>
      <c r="AE632" s="1589"/>
      <c r="AF632" s="1589"/>
      <c r="AG632" s="1589"/>
      <c r="AH632" s="1589"/>
      <c r="AI632" s="1589"/>
      <c r="AJ632" s="1589"/>
      <c r="AK632" s="1589"/>
      <c r="AL632" s="1589"/>
      <c r="AM632" s="1589"/>
      <c r="AN632" s="1589"/>
      <c r="AO632" s="334"/>
      <c r="AP632" s="334"/>
      <c r="AQ632" s="334"/>
      <c r="AR632" s="334"/>
      <c r="AS632" s="1614" t="s">
        <v>17160</v>
      </c>
    </row>
    <row r="633" spans="1:50" s="37" customFormat="1" ht="26.45" customHeight="1">
      <c r="A633" s="400"/>
      <c r="B633" s="404" t="s">
        <v>57</v>
      </c>
      <c r="C633" s="160" t="s">
        <v>692</v>
      </c>
      <c r="D633" s="160"/>
      <c r="E633" s="331" t="s">
        <v>5156</v>
      </c>
      <c r="F633" s="160" t="s">
        <v>692</v>
      </c>
      <c r="G633" s="160">
        <v>4620</v>
      </c>
      <c r="H633" s="160">
        <v>124</v>
      </c>
      <c r="I633" s="160">
        <v>120</v>
      </c>
      <c r="J633" s="160">
        <v>50</v>
      </c>
      <c r="K633" s="160">
        <v>30</v>
      </c>
      <c r="L633" s="160"/>
      <c r="M633" s="160"/>
      <c r="N633" s="160">
        <v>2800</v>
      </c>
      <c r="O633" s="160"/>
      <c r="P633" s="160"/>
      <c r="Q633" s="332"/>
      <c r="R633" s="332"/>
      <c r="S633" s="332"/>
      <c r="T633" s="157">
        <v>2015</v>
      </c>
      <c r="U633" s="332"/>
      <c r="V633" s="332"/>
      <c r="W633" s="332"/>
      <c r="X633" s="332"/>
      <c r="Y633" s="332"/>
      <c r="Z633" s="160">
        <v>700</v>
      </c>
      <c r="AA633" s="160"/>
      <c r="AB633" s="160"/>
      <c r="AC633" s="333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334"/>
      <c r="AP633" s="334"/>
      <c r="AQ633" s="334"/>
      <c r="AR633" s="334"/>
      <c r="AS633" s="167"/>
    </row>
    <row r="634" spans="1:50" s="37" customFormat="1" ht="26.45" customHeight="1">
      <c r="A634" s="400"/>
      <c r="B634" s="404" t="s">
        <v>57</v>
      </c>
      <c r="C634" s="160" t="s">
        <v>692</v>
      </c>
      <c r="D634" s="160"/>
      <c r="E634" s="331" t="s">
        <v>16479</v>
      </c>
      <c r="F634" s="160" t="s">
        <v>692</v>
      </c>
      <c r="G634" s="160">
        <v>4620</v>
      </c>
      <c r="H634" s="160"/>
      <c r="I634" s="160"/>
      <c r="J634" s="160">
        <v>40</v>
      </c>
      <c r="K634" s="160">
        <v>20</v>
      </c>
      <c r="L634" s="160"/>
      <c r="M634" s="160"/>
      <c r="N634" s="160">
        <v>1500</v>
      </c>
      <c r="O634" s="160"/>
      <c r="P634" s="160"/>
      <c r="Q634" s="332"/>
      <c r="R634" s="332"/>
      <c r="S634" s="332"/>
      <c r="T634" s="157">
        <v>2015</v>
      </c>
      <c r="U634" s="332"/>
      <c r="V634" s="332"/>
      <c r="W634" s="332"/>
      <c r="X634" s="332"/>
      <c r="Y634" s="332"/>
      <c r="Z634" s="160">
        <v>300</v>
      </c>
      <c r="AA634" s="160"/>
      <c r="AB634" s="160"/>
      <c r="AC634" s="333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334"/>
      <c r="AP634" s="334"/>
      <c r="AQ634" s="334"/>
      <c r="AR634" s="334"/>
      <c r="AS634" s="167"/>
    </row>
    <row r="635" spans="1:50" s="37" customFormat="1" ht="26.45" customHeight="1">
      <c r="A635" s="400"/>
      <c r="B635" s="404" t="s">
        <v>57</v>
      </c>
      <c r="C635" s="160" t="s">
        <v>692</v>
      </c>
      <c r="D635" s="160"/>
      <c r="E635" s="331" t="s">
        <v>12246</v>
      </c>
      <c r="F635" s="160" t="s">
        <v>692</v>
      </c>
      <c r="G635" s="160">
        <v>2500</v>
      </c>
      <c r="H635" s="160"/>
      <c r="I635" s="160"/>
      <c r="J635" s="160">
        <v>40</v>
      </c>
      <c r="K635" s="160">
        <v>20</v>
      </c>
      <c r="L635" s="160"/>
      <c r="M635" s="160"/>
      <c r="N635" s="160">
        <v>1056</v>
      </c>
      <c r="O635" s="160"/>
      <c r="P635" s="160"/>
      <c r="Q635" s="332"/>
      <c r="R635" s="332"/>
      <c r="S635" s="332"/>
      <c r="T635" s="157">
        <v>2016</v>
      </c>
      <c r="U635" s="332"/>
      <c r="V635" s="332"/>
      <c r="W635" s="332"/>
      <c r="X635" s="332"/>
      <c r="Y635" s="332"/>
      <c r="Z635" s="160">
        <v>300</v>
      </c>
      <c r="AA635" s="160"/>
      <c r="AB635" s="160"/>
      <c r="AC635" s="333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334"/>
      <c r="AP635" s="334"/>
      <c r="AQ635" s="334"/>
      <c r="AR635" s="334"/>
      <c r="AS635" s="167"/>
    </row>
    <row r="636" spans="1:50" s="37" customFormat="1" ht="26.45" customHeight="1">
      <c r="A636" s="400"/>
      <c r="B636" s="404" t="s">
        <v>57</v>
      </c>
      <c r="C636" s="160" t="s">
        <v>692</v>
      </c>
      <c r="D636" s="160"/>
      <c r="E636" s="331" t="s">
        <v>12247</v>
      </c>
      <c r="F636" s="160" t="s">
        <v>4889</v>
      </c>
      <c r="G636" s="160">
        <v>6064</v>
      </c>
      <c r="H636" s="160"/>
      <c r="I636" s="160"/>
      <c r="J636" s="160">
        <v>43</v>
      </c>
      <c r="K636" s="160">
        <v>32</v>
      </c>
      <c r="L636" s="160"/>
      <c r="M636" s="160"/>
      <c r="N636" s="160">
        <v>1376</v>
      </c>
      <c r="O636" s="160"/>
      <c r="P636" s="160"/>
      <c r="Q636" s="332"/>
      <c r="R636" s="332"/>
      <c r="S636" s="332"/>
      <c r="T636" s="157">
        <v>2017</v>
      </c>
      <c r="U636" s="332"/>
      <c r="V636" s="332"/>
      <c r="W636" s="332"/>
      <c r="X636" s="332"/>
      <c r="Y636" s="332"/>
      <c r="Z636" s="160">
        <v>250</v>
      </c>
      <c r="AA636" s="160"/>
      <c r="AB636" s="160"/>
      <c r="AC636" s="333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334"/>
      <c r="AP636" s="334"/>
      <c r="AQ636" s="334"/>
      <c r="AR636" s="334"/>
      <c r="AS636" s="167"/>
    </row>
    <row r="637" spans="1:50" s="37" customFormat="1" ht="26.45" customHeight="1">
      <c r="A637" s="400"/>
      <c r="B637" s="404" t="s">
        <v>57</v>
      </c>
      <c r="C637" s="160" t="s">
        <v>692</v>
      </c>
      <c r="D637" s="160"/>
      <c r="E637" s="331" t="s">
        <v>12248</v>
      </c>
      <c r="F637" s="160" t="s">
        <v>4882</v>
      </c>
      <c r="G637" s="160">
        <v>2587</v>
      </c>
      <c r="H637" s="160"/>
      <c r="I637" s="160"/>
      <c r="J637" s="160">
        <v>40</v>
      </c>
      <c r="K637" s="160">
        <v>20</v>
      </c>
      <c r="L637" s="160"/>
      <c r="M637" s="160"/>
      <c r="N637" s="160">
        <v>1070</v>
      </c>
      <c r="O637" s="160"/>
      <c r="P637" s="160"/>
      <c r="Q637" s="332"/>
      <c r="R637" s="332"/>
      <c r="S637" s="332"/>
      <c r="T637" s="157">
        <v>2015</v>
      </c>
      <c r="U637" s="332"/>
      <c r="V637" s="332"/>
      <c r="W637" s="332"/>
      <c r="X637" s="332"/>
      <c r="Y637" s="332"/>
      <c r="Z637" s="160">
        <v>200</v>
      </c>
      <c r="AA637" s="160"/>
      <c r="AB637" s="160"/>
      <c r="AC637" s="333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334"/>
      <c r="AP637" s="334"/>
      <c r="AQ637" s="334"/>
      <c r="AR637" s="334"/>
      <c r="AS637" s="167"/>
    </row>
    <row r="638" spans="1:50" s="37" customFormat="1" ht="26.45" customHeight="1">
      <c r="A638" s="400"/>
      <c r="B638" s="404" t="s">
        <v>57</v>
      </c>
      <c r="C638" s="160" t="s">
        <v>692</v>
      </c>
      <c r="D638" s="167"/>
      <c r="E638" s="167" t="s">
        <v>16480</v>
      </c>
      <c r="F638" s="160" t="s">
        <v>4887</v>
      </c>
      <c r="G638" s="167">
        <v>1350</v>
      </c>
      <c r="H638" s="167"/>
      <c r="I638" s="167"/>
      <c r="J638" s="167"/>
      <c r="K638" s="167"/>
      <c r="L638" s="167"/>
      <c r="M638" s="167"/>
      <c r="N638" s="167">
        <v>1350</v>
      </c>
      <c r="O638" s="167"/>
      <c r="P638" s="167"/>
      <c r="Q638" s="167"/>
      <c r="R638" s="167"/>
      <c r="S638" s="167"/>
      <c r="T638" s="170">
        <v>2015</v>
      </c>
      <c r="U638" s="167"/>
      <c r="V638" s="167"/>
      <c r="W638" s="167"/>
      <c r="X638" s="167"/>
      <c r="Y638" s="167"/>
      <c r="Z638" s="167">
        <v>80</v>
      </c>
      <c r="AA638" s="167"/>
      <c r="AB638" s="167"/>
      <c r="AC638" s="167"/>
      <c r="AD638" s="167"/>
      <c r="AE638" s="167"/>
      <c r="AF638" s="167"/>
      <c r="AG638" s="167"/>
      <c r="AH638" s="167"/>
      <c r="AI638" s="167"/>
      <c r="AJ638" s="167"/>
      <c r="AK638" s="167"/>
      <c r="AL638" s="167"/>
      <c r="AM638" s="167"/>
      <c r="AN638" s="167"/>
      <c r="AO638" s="167"/>
      <c r="AP638" s="167"/>
      <c r="AQ638" s="167"/>
      <c r="AR638" s="167"/>
      <c r="AS638" s="167"/>
      <c r="AT638" s="79"/>
      <c r="AU638" s="79"/>
      <c r="AV638" s="79"/>
      <c r="AW638" s="79"/>
      <c r="AX638" s="79"/>
    </row>
    <row r="639" spans="1:50" s="37" customFormat="1" ht="26.45" customHeight="1">
      <c r="A639" s="400"/>
      <c r="B639" s="404" t="s">
        <v>57</v>
      </c>
      <c r="C639" s="160" t="s">
        <v>692</v>
      </c>
      <c r="D639" s="167"/>
      <c r="E639" s="167" t="s">
        <v>16481</v>
      </c>
      <c r="F639" s="333" t="s">
        <v>4882</v>
      </c>
      <c r="G639" s="167">
        <v>1994</v>
      </c>
      <c r="H639" s="167"/>
      <c r="I639" s="167"/>
      <c r="J639" s="167"/>
      <c r="K639" s="167"/>
      <c r="L639" s="167"/>
      <c r="M639" s="167"/>
      <c r="N639" s="167">
        <v>1994</v>
      </c>
      <c r="O639" s="167"/>
      <c r="P639" s="167"/>
      <c r="Q639" s="167"/>
      <c r="R639" s="167"/>
      <c r="S639" s="167"/>
      <c r="T639" s="170">
        <v>2009</v>
      </c>
      <c r="U639" s="167"/>
      <c r="V639" s="167"/>
      <c r="W639" s="167"/>
      <c r="X639" s="167"/>
      <c r="Y639" s="167"/>
      <c r="Z639" s="167">
        <v>50</v>
      </c>
      <c r="AA639" s="167"/>
      <c r="AB639" s="167"/>
      <c r="AC639" s="167"/>
      <c r="AD639" s="167"/>
      <c r="AE639" s="167"/>
      <c r="AF639" s="167"/>
      <c r="AG639" s="167"/>
      <c r="AH639" s="167"/>
      <c r="AI639" s="167"/>
      <c r="AJ639" s="167"/>
      <c r="AK639" s="167"/>
      <c r="AL639" s="167"/>
      <c r="AM639" s="167"/>
      <c r="AN639" s="167"/>
      <c r="AO639" s="167"/>
      <c r="AP639" s="167"/>
      <c r="AQ639" s="167"/>
      <c r="AR639" s="167"/>
      <c r="AS639" s="167"/>
      <c r="AT639" s="79"/>
      <c r="AU639" s="79"/>
      <c r="AV639" s="79"/>
      <c r="AW639" s="79"/>
      <c r="AX639" s="79"/>
    </row>
    <row r="640" spans="1:50" s="37" customFormat="1" ht="26.45" customHeight="1">
      <c r="A640" s="400"/>
      <c r="B640" s="404" t="s">
        <v>57</v>
      </c>
      <c r="C640" s="160" t="s">
        <v>692</v>
      </c>
      <c r="D640" s="167"/>
      <c r="E640" s="167" t="s">
        <v>16482</v>
      </c>
      <c r="F640" s="160" t="s">
        <v>4884</v>
      </c>
      <c r="G640" s="167">
        <v>4657</v>
      </c>
      <c r="H640" s="167"/>
      <c r="I640" s="167"/>
      <c r="J640" s="167"/>
      <c r="K640" s="167"/>
      <c r="L640" s="167"/>
      <c r="M640" s="167"/>
      <c r="N640" s="167">
        <v>1225</v>
      </c>
      <c r="O640" s="167"/>
      <c r="P640" s="167"/>
      <c r="Q640" s="167"/>
      <c r="R640" s="167"/>
      <c r="S640" s="167"/>
      <c r="T640" s="170">
        <v>2011</v>
      </c>
      <c r="U640" s="167"/>
      <c r="V640" s="167"/>
      <c r="W640" s="167"/>
      <c r="X640" s="167"/>
      <c r="Y640" s="167"/>
      <c r="Z640" s="167">
        <v>50</v>
      </c>
      <c r="AA640" s="167"/>
      <c r="AB640" s="167"/>
      <c r="AC640" s="167"/>
      <c r="AD640" s="167"/>
      <c r="AE640" s="167"/>
      <c r="AF640" s="167"/>
      <c r="AG640" s="167"/>
      <c r="AH640" s="167"/>
      <c r="AI640" s="167"/>
      <c r="AJ640" s="167"/>
      <c r="AK640" s="167"/>
      <c r="AL640" s="167"/>
      <c r="AM640" s="167"/>
      <c r="AN640" s="167"/>
      <c r="AO640" s="167"/>
      <c r="AP640" s="167"/>
      <c r="AQ640" s="167"/>
      <c r="AR640" s="167"/>
      <c r="AS640" s="167"/>
    </row>
    <row r="641" spans="1:50" s="37" customFormat="1" ht="26.45" customHeight="1">
      <c r="A641" s="400"/>
      <c r="B641" s="404" t="s">
        <v>57</v>
      </c>
      <c r="C641" s="160" t="s">
        <v>692</v>
      </c>
      <c r="D641" s="160"/>
      <c r="E641" s="331" t="s">
        <v>16483</v>
      </c>
      <c r="F641" s="160" t="s">
        <v>4882</v>
      </c>
      <c r="G641" s="160">
        <v>700</v>
      </c>
      <c r="H641" s="160"/>
      <c r="I641" s="160"/>
      <c r="J641" s="160"/>
      <c r="K641" s="160"/>
      <c r="L641" s="160"/>
      <c r="M641" s="160"/>
      <c r="N641" s="160">
        <v>700</v>
      </c>
      <c r="O641" s="160"/>
      <c r="P641" s="160"/>
      <c r="Q641" s="332"/>
      <c r="R641" s="332"/>
      <c r="S641" s="332"/>
      <c r="T641" s="157">
        <v>2009</v>
      </c>
      <c r="U641" s="332"/>
      <c r="V641" s="332"/>
      <c r="W641" s="332"/>
      <c r="X641" s="332"/>
      <c r="Y641" s="332"/>
      <c r="Z641" s="160"/>
      <c r="AA641" s="160"/>
      <c r="AB641" s="160"/>
      <c r="AC641" s="333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334"/>
      <c r="AP641" s="334"/>
      <c r="AQ641" s="334"/>
      <c r="AR641" s="334"/>
      <c r="AS641" s="167"/>
    </row>
    <row r="642" spans="1:50" s="37" customFormat="1" ht="26.45" customHeight="1">
      <c r="A642" s="400"/>
      <c r="B642" s="404" t="s">
        <v>57</v>
      </c>
      <c r="C642" s="160" t="s">
        <v>692</v>
      </c>
      <c r="D642" s="160"/>
      <c r="E642" s="331" t="s">
        <v>16484</v>
      </c>
      <c r="F642" s="160" t="s">
        <v>4889</v>
      </c>
      <c r="G642" s="160">
        <v>2100</v>
      </c>
      <c r="H642" s="160"/>
      <c r="I642" s="160"/>
      <c r="J642" s="160"/>
      <c r="K642" s="160"/>
      <c r="L642" s="160"/>
      <c r="M642" s="160"/>
      <c r="N642" s="160">
        <v>600</v>
      </c>
      <c r="O642" s="160"/>
      <c r="P642" s="160"/>
      <c r="Q642" s="332"/>
      <c r="R642" s="332"/>
      <c r="S642" s="332"/>
      <c r="T642" s="157">
        <v>2016</v>
      </c>
      <c r="U642" s="332"/>
      <c r="V642" s="332"/>
      <c r="W642" s="332"/>
      <c r="X642" s="332"/>
      <c r="Y642" s="332"/>
      <c r="Z642" s="160"/>
      <c r="AA642" s="160"/>
      <c r="AB642" s="160"/>
      <c r="AC642" s="333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334"/>
      <c r="AP642" s="334"/>
      <c r="AQ642" s="334"/>
      <c r="AR642" s="334"/>
      <c r="AS642" s="167"/>
      <c r="AT642" s="79"/>
      <c r="AU642" s="79"/>
      <c r="AV642" s="79"/>
      <c r="AW642" s="79"/>
      <c r="AX642" s="79"/>
    </row>
    <row r="643" spans="1:50" s="37" customFormat="1" ht="26.45" customHeight="1">
      <c r="A643" s="400"/>
      <c r="B643" s="404" t="s">
        <v>57</v>
      </c>
      <c r="C643" s="160" t="s">
        <v>692</v>
      </c>
      <c r="D643" s="160"/>
      <c r="E643" s="331" t="s">
        <v>16485</v>
      </c>
      <c r="F643" s="160" t="s">
        <v>692</v>
      </c>
      <c r="G643" s="160">
        <v>6706</v>
      </c>
      <c r="H643" s="160">
        <v>841</v>
      </c>
      <c r="I643" s="160">
        <v>841</v>
      </c>
      <c r="J643" s="160">
        <v>18</v>
      </c>
      <c r="K643" s="160">
        <v>40</v>
      </c>
      <c r="L643" s="160"/>
      <c r="M643" s="160"/>
      <c r="N643" s="160">
        <v>779</v>
      </c>
      <c r="O643" s="160"/>
      <c r="P643" s="160"/>
      <c r="Q643" s="332"/>
      <c r="R643" s="332"/>
      <c r="S643" s="332"/>
      <c r="T643" s="157">
        <v>2020</v>
      </c>
      <c r="U643" s="332"/>
      <c r="V643" s="332"/>
      <c r="W643" s="332"/>
      <c r="X643" s="332"/>
      <c r="Y643" s="332"/>
      <c r="Z643" s="160">
        <v>1200</v>
      </c>
      <c r="AA643" s="160"/>
      <c r="AB643" s="160"/>
      <c r="AC643" s="333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334"/>
      <c r="AP643" s="334"/>
      <c r="AQ643" s="334"/>
      <c r="AR643" s="334"/>
      <c r="AS643" s="167"/>
      <c r="AT643" s="79"/>
      <c r="AU643" s="79"/>
      <c r="AV643" s="79"/>
      <c r="AW643" s="79"/>
      <c r="AX643" s="79"/>
    </row>
    <row r="644" spans="1:50" s="37" customFormat="1" ht="26.45" customHeight="1">
      <c r="A644" s="400"/>
      <c r="B644" s="404" t="s">
        <v>57</v>
      </c>
      <c r="C644" s="160" t="s">
        <v>692</v>
      </c>
      <c r="D644" s="160"/>
      <c r="E644" s="331" t="s">
        <v>12304</v>
      </c>
      <c r="F644" s="160" t="s">
        <v>692</v>
      </c>
      <c r="G644" s="160">
        <v>11894</v>
      </c>
      <c r="H644" s="160"/>
      <c r="I644" s="160"/>
      <c r="J644" s="1601" t="s">
        <v>17285</v>
      </c>
      <c r="K644" s="1601">
        <v>270</v>
      </c>
      <c r="L644" s="160"/>
      <c r="M644" s="160"/>
      <c r="N644" s="160"/>
      <c r="O644" s="160"/>
      <c r="P644" s="160"/>
      <c r="Q644" s="332"/>
      <c r="R644" s="332"/>
      <c r="S644" s="332"/>
      <c r="T644" s="157">
        <v>2018</v>
      </c>
      <c r="U644" s="332"/>
      <c r="V644" s="332"/>
      <c r="W644" s="332"/>
      <c r="X644" s="332"/>
      <c r="Y644" s="332"/>
      <c r="Z644" s="160">
        <v>150</v>
      </c>
      <c r="AA644" s="160"/>
      <c r="AB644" s="160"/>
      <c r="AC644" s="333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334"/>
      <c r="AP644" s="334"/>
      <c r="AQ644" s="334"/>
      <c r="AR644" s="334"/>
      <c r="AS644" s="167" t="s">
        <v>17278</v>
      </c>
      <c r="AT644" s="79"/>
      <c r="AU644" s="79"/>
      <c r="AV644" s="79"/>
      <c r="AW644" s="79"/>
      <c r="AX644" s="79"/>
    </row>
    <row r="645" spans="1:50" s="37" customFormat="1" ht="24.95" customHeight="1">
      <c r="A645" s="400"/>
      <c r="B645" s="404" t="s">
        <v>57</v>
      </c>
      <c r="C645" s="160" t="s">
        <v>695</v>
      </c>
      <c r="D645" s="160"/>
      <c r="E645" s="331" t="s">
        <v>16486</v>
      </c>
      <c r="F645" s="160" t="s">
        <v>695</v>
      </c>
      <c r="G645" s="160">
        <v>1700</v>
      </c>
      <c r="H645" s="160"/>
      <c r="I645" s="160"/>
      <c r="J645" s="160"/>
      <c r="K645" s="160"/>
      <c r="L645" s="160"/>
      <c r="M645" s="160"/>
      <c r="N645" s="160"/>
      <c r="O645" s="160"/>
      <c r="P645" s="160"/>
      <c r="Q645" s="332"/>
      <c r="R645" s="332"/>
      <c r="S645" s="332"/>
      <c r="T645" s="157">
        <v>2006</v>
      </c>
      <c r="U645" s="332"/>
      <c r="V645" s="332"/>
      <c r="W645" s="332"/>
      <c r="X645" s="332"/>
      <c r="Y645" s="332"/>
      <c r="Z645" s="160">
        <v>300</v>
      </c>
      <c r="AA645" s="160"/>
      <c r="AB645" s="160"/>
      <c r="AC645" s="333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334"/>
      <c r="AP645" s="334"/>
      <c r="AQ645" s="334"/>
      <c r="AR645" s="334"/>
      <c r="AS645" s="167"/>
    </row>
    <row r="646" spans="1:50" s="37" customFormat="1" ht="24.95" customHeight="1">
      <c r="A646" s="400"/>
      <c r="B646" s="404" t="s">
        <v>57</v>
      </c>
      <c r="C646" s="160" t="s">
        <v>705</v>
      </c>
      <c r="D646" s="160"/>
      <c r="E646" s="331" t="s">
        <v>5157</v>
      </c>
      <c r="F646" s="160" t="s">
        <v>705</v>
      </c>
      <c r="G646" s="160">
        <v>1125</v>
      </c>
      <c r="H646" s="160"/>
      <c r="I646" s="160"/>
      <c r="J646" s="160">
        <v>25</v>
      </c>
      <c r="K646" s="160">
        <v>45</v>
      </c>
      <c r="L646" s="160"/>
      <c r="M646" s="160"/>
      <c r="N646" s="160">
        <v>1125</v>
      </c>
      <c r="O646" s="160"/>
      <c r="P646" s="160"/>
      <c r="Q646" s="332"/>
      <c r="R646" s="332"/>
      <c r="S646" s="332"/>
      <c r="T646" s="157">
        <v>2007</v>
      </c>
      <c r="U646" s="332"/>
      <c r="V646" s="332"/>
      <c r="W646" s="332"/>
      <c r="X646" s="332"/>
      <c r="Y646" s="332"/>
      <c r="Z646" s="160">
        <v>62</v>
      </c>
      <c r="AA646" s="160"/>
      <c r="AB646" s="160"/>
      <c r="AC646" s="333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334"/>
      <c r="AP646" s="334"/>
      <c r="AQ646" s="334"/>
      <c r="AR646" s="334"/>
      <c r="AS646" s="167"/>
      <c r="AT646" s="79"/>
      <c r="AU646" s="79"/>
      <c r="AV646" s="79"/>
      <c r="AW646" s="79"/>
      <c r="AX646" s="79"/>
    </row>
    <row r="647" spans="1:50" s="37" customFormat="1" ht="24.95" customHeight="1">
      <c r="A647" s="400"/>
      <c r="B647" s="404" t="s">
        <v>57</v>
      </c>
      <c r="C647" s="160" t="s">
        <v>705</v>
      </c>
      <c r="D647" s="160"/>
      <c r="E647" s="331" t="s">
        <v>5158</v>
      </c>
      <c r="F647" s="160" t="s">
        <v>705</v>
      </c>
      <c r="G647" s="160">
        <v>1100</v>
      </c>
      <c r="H647" s="160"/>
      <c r="I647" s="160"/>
      <c r="J647" s="160">
        <v>25</v>
      </c>
      <c r="K647" s="160">
        <v>44</v>
      </c>
      <c r="L647" s="160"/>
      <c r="M647" s="160"/>
      <c r="N647" s="160">
        <v>1100</v>
      </c>
      <c r="O647" s="160"/>
      <c r="P647" s="160"/>
      <c r="Q647" s="332"/>
      <c r="R647" s="332"/>
      <c r="S647" s="332"/>
      <c r="T647" s="157">
        <v>2008</v>
      </c>
      <c r="U647" s="332"/>
      <c r="V647" s="332"/>
      <c r="W647" s="332"/>
      <c r="X647" s="332"/>
      <c r="Y647" s="332"/>
      <c r="Z647" s="160">
        <v>64</v>
      </c>
      <c r="AA647" s="160"/>
      <c r="AB647" s="160"/>
      <c r="AC647" s="333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334"/>
      <c r="AP647" s="334"/>
      <c r="AQ647" s="334"/>
      <c r="AR647" s="334"/>
      <c r="AS647" s="167"/>
      <c r="AT647" s="79"/>
      <c r="AU647" s="79"/>
      <c r="AV647" s="79"/>
      <c r="AW647" s="79"/>
      <c r="AX647" s="79"/>
    </row>
    <row r="648" spans="1:50" s="37" customFormat="1" ht="24.95" customHeight="1">
      <c r="A648" s="400"/>
      <c r="B648" s="404" t="s">
        <v>57</v>
      </c>
      <c r="C648" s="160" t="s">
        <v>705</v>
      </c>
      <c r="D648" s="160"/>
      <c r="E648" s="331" t="s">
        <v>5159</v>
      </c>
      <c r="F648" s="160" t="s">
        <v>705</v>
      </c>
      <c r="G648" s="160">
        <v>1100</v>
      </c>
      <c r="H648" s="160"/>
      <c r="I648" s="160"/>
      <c r="J648" s="160">
        <v>25</v>
      </c>
      <c r="K648" s="160">
        <v>44</v>
      </c>
      <c r="L648" s="160"/>
      <c r="M648" s="160"/>
      <c r="N648" s="160">
        <v>1100</v>
      </c>
      <c r="O648" s="160"/>
      <c r="P648" s="160"/>
      <c r="Q648" s="332"/>
      <c r="R648" s="332"/>
      <c r="S648" s="332"/>
      <c r="T648" s="157">
        <v>2008</v>
      </c>
      <c r="U648" s="332"/>
      <c r="V648" s="332"/>
      <c r="W648" s="332"/>
      <c r="X648" s="332"/>
      <c r="Y648" s="332"/>
      <c r="Z648" s="160">
        <v>64</v>
      </c>
      <c r="AA648" s="160"/>
      <c r="AB648" s="160"/>
      <c r="AC648" s="333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334"/>
      <c r="AP648" s="334"/>
      <c r="AQ648" s="334"/>
      <c r="AR648" s="334"/>
      <c r="AS648" s="167"/>
      <c r="AT648" s="79"/>
      <c r="AU648" s="79"/>
      <c r="AV648" s="79"/>
      <c r="AW648" s="79"/>
      <c r="AX648" s="79"/>
    </row>
    <row r="649" spans="1:50" s="37" customFormat="1" ht="24.95" customHeight="1">
      <c r="A649" s="400"/>
      <c r="B649" s="404" t="s">
        <v>57</v>
      </c>
      <c r="C649" s="160" t="s">
        <v>705</v>
      </c>
      <c r="D649" s="160"/>
      <c r="E649" s="331" t="s">
        <v>5160</v>
      </c>
      <c r="F649" s="160" t="s">
        <v>705</v>
      </c>
      <c r="G649" s="160">
        <v>1100</v>
      </c>
      <c r="H649" s="160"/>
      <c r="I649" s="160"/>
      <c r="J649" s="160">
        <v>25</v>
      </c>
      <c r="K649" s="160">
        <v>44</v>
      </c>
      <c r="L649" s="160"/>
      <c r="M649" s="160"/>
      <c r="N649" s="160">
        <v>1100</v>
      </c>
      <c r="O649" s="160"/>
      <c r="P649" s="160"/>
      <c r="Q649" s="332"/>
      <c r="R649" s="332"/>
      <c r="S649" s="332"/>
      <c r="T649" s="157">
        <v>2009</v>
      </c>
      <c r="U649" s="332"/>
      <c r="V649" s="332"/>
      <c r="W649" s="332"/>
      <c r="X649" s="332"/>
      <c r="Y649" s="332"/>
      <c r="Z649" s="160">
        <v>63</v>
      </c>
      <c r="AA649" s="160"/>
      <c r="AB649" s="160"/>
      <c r="AC649" s="333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334"/>
      <c r="AP649" s="334"/>
      <c r="AQ649" s="334"/>
      <c r="AR649" s="334"/>
      <c r="AS649" s="167" t="s">
        <v>17203</v>
      </c>
      <c r="AT649" s="79"/>
      <c r="AU649" s="79"/>
      <c r="AV649" s="79"/>
      <c r="AW649" s="79"/>
      <c r="AX649" s="79"/>
    </row>
    <row r="650" spans="1:50" s="37" customFormat="1" ht="24.95" customHeight="1">
      <c r="A650" s="400"/>
      <c r="B650" s="404" t="s">
        <v>57</v>
      </c>
      <c r="C650" s="160" t="s">
        <v>705</v>
      </c>
      <c r="D650" s="160"/>
      <c r="E650" s="331" t="s">
        <v>5161</v>
      </c>
      <c r="F650" s="160" t="s">
        <v>705</v>
      </c>
      <c r="G650" s="160">
        <v>1409</v>
      </c>
      <c r="H650" s="160"/>
      <c r="I650" s="160"/>
      <c r="J650" s="160">
        <v>25</v>
      </c>
      <c r="K650" s="160">
        <v>44</v>
      </c>
      <c r="L650" s="160"/>
      <c r="M650" s="160"/>
      <c r="N650" s="160">
        <v>1100</v>
      </c>
      <c r="O650" s="160"/>
      <c r="P650" s="160"/>
      <c r="Q650" s="332"/>
      <c r="R650" s="332"/>
      <c r="S650" s="332"/>
      <c r="T650" s="157">
        <v>2009</v>
      </c>
      <c r="U650" s="332"/>
      <c r="V650" s="332"/>
      <c r="W650" s="332"/>
      <c r="X650" s="332"/>
      <c r="Y650" s="332"/>
      <c r="Z650" s="160">
        <v>60</v>
      </c>
      <c r="AA650" s="160"/>
      <c r="AB650" s="160"/>
      <c r="AC650" s="333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334"/>
      <c r="AP650" s="334"/>
      <c r="AQ650" s="334"/>
      <c r="AR650" s="334"/>
      <c r="AS650" s="167"/>
      <c r="AT650" s="79"/>
      <c r="AU650" s="79"/>
      <c r="AV650" s="79"/>
      <c r="AW650" s="79"/>
      <c r="AX650" s="79"/>
    </row>
    <row r="651" spans="1:50" s="37" customFormat="1" ht="24.95" customHeight="1">
      <c r="A651" s="400"/>
      <c r="B651" s="1616" t="s">
        <v>57</v>
      </c>
      <c r="C651" s="1601" t="s">
        <v>705</v>
      </c>
      <c r="D651" s="1585"/>
      <c r="E651" s="1643" t="s">
        <v>17198</v>
      </c>
      <c r="F651" s="1601" t="s">
        <v>705</v>
      </c>
      <c r="G651" s="1601">
        <v>1612</v>
      </c>
      <c r="H651" s="1601"/>
      <c r="I651" s="1601"/>
      <c r="J651" s="1601">
        <v>25</v>
      </c>
      <c r="K651" s="1601">
        <v>44</v>
      </c>
      <c r="L651" s="1601"/>
      <c r="M651" s="1601"/>
      <c r="N651" s="1601">
        <v>1100</v>
      </c>
      <c r="O651" s="1601"/>
      <c r="P651" s="1601"/>
      <c r="Q651" s="1617"/>
      <c r="R651" s="332"/>
      <c r="S651" s="1617"/>
      <c r="T651" s="1597">
        <v>2016</v>
      </c>
      <c r="U651" s="332"/>
      <c r="V651" s="332"/>
      <c r="W651" s="332"/>
      <c r="X651" s="332"/>
      <c r="Y651" s="332"/>
      <c r="Z651" s="1601"/>
      <c r="AA651" s="1585"/>
      <c r="AB651" s="1585"/>
      <c r="AC651" s="333"/>
      <c r="AD651" s="1585"/>
      <c r="AE651" s="1585"/>
      <c r="AF651" s="1585"/>
      <c r="AG651" s="1585"/>
      <c r="AH651" s="1585"/>
      <c r="AI651" s="1585"/>
      <c r="AJ651" s="1585"/>
      <c r="AK651" s="1585"/>
      <c r="AL651" s="1585"/>
      <c r="AM651" s="1585"/>
      <c r="AN651" s="1585"/>
      <c r="AO651" s="334"/>
      <c r="AP651" s="334"/>
      <c r="AQ651" s="334"/>
      <c r="AR651" s="334"/>
      <c r="AS651" s="1614" t="s">
        <v>17192</v>
      </c>
      <c r="AT651" s="79"/>
      <c r="AU651" s="79"/>
      <c r="AV651" s="79"/>
      <c r="AW651" s="79"/>
      <c r="AX651" s="79"/>
    </row>
    <row r="652" spans="1:50" s="37" customFormat="1" ht="24.95" customHeight="1">
      <c r="A652" s="400"/>
      <c r="B652" s="1616" t="s">
        <v>57</v>
      </c>
      <c r="C652" s="1601" t="s">
        <v>705</v>
      </c>
      <c r="D652" s="1585"/>
      <c r="E652" s="1643" t="s">
        <v>17199</v>
      </c>
      <c r="F652" s="1601" t="s">
        <v>705</v>
      </c>
      <c r="G652" s="1601">
        <v>3203</v>
      </c>
      <c r="H652" s="1601"/>
      <c r="I652" s="1601"/>
      <c r="J652" s="1601">
        <v>6.5</v>
      </c>
      <c r="K652" s="1601">
        <v>15</v>
      </c>
      <c r="L652" s="1601"/>
      <c r="M652" s="1601"/>
      <c r="N652" s="1601">
        <v>1768</v>
      </c>
      <c r="O652" s="1601"/>
      <c r="P652" s="1601"/>
      <c r="Q652" s="1617"/>
      <c r="R652" s="332"/>
      <c r="S652" s="1617"/>
      <c r="T652" s="1597">
        <v>2016</v>
      </c>
      <c r="U652" s="332"/>
      <c r="V652" s="332"/>
      <c r="W652" s="332"/>
      <c r="X652" s="332"/>
      <c r="Y652" s="332"/>
      <c r="Z652" s="1601"/>
      <c r="AA652" s="1585"/>
      <c r="AB652" s="1585"/>
      <c r="AC652" s="333"/>
      <c r="AD652" s="1585"/>
      <c r="AE652" s="1585"/>
      <c r="AF652" s="1585"/>
      <c r="AG652" s="1585"/>
      <c r="AH652" s="1585"/>
      <c r="AI652" s="1585"/>
      <c r="AJ652" s="1585"/>
      <c r="AK652" s="1585"/>
      <c r="AL652" s="1585"/>
      <c r="AM652" s="1585"/>
      <c r="AN652" s="1585"/>
      <c r="AO652" s="334"/>
      <c r="AP652" s="334"/>
      <c r="AQ652" s="334"/>
      <c r="AR652" s="334"/>
      <c r="AS652" s="1614" t="s">
        <v>17201</v>
      </c>
      <c r="AT652" s="79"/>
      <c r="AU652" s="79"/>
      <c r="AV652" s="79"/>
      <c r="AW652" s="79"/>
      <c r="AX652" s="79"/>
    </row>
    <row r="653" spans="1:50" s="37" customFormat="1" ht="24.95" customHeight="1">
      <c r="A653" s="400"/>
      <c r="B653" s="1616" t="s">
        <v>57</v>
      </c>
      <c r="C653" s="1601" t="s">
        <v>705</v>
      </c>
      <c r="D653" s="1585"/>
      <c r="E653" s="1643" t="s">
        <v>17200</v>
      </c>
      <c r="F653" s="1601" t="s">
        <v>705</v>
      </c>
      <c r="G653" s="1601">
        <v>1306</v>
      </c>
      <c r="H653" s="1601"/>
      <c r="I653" s="1601"/>
      <c r="J653" s="1601">
        <v>15</v>
      </c>
      <c r="K653" s="1601">
        <v>28</v>
      </c>
      <c r="L653" s="1601"/>
      <c r="M653" s="1601"/>
      <c r="N653" s="1601">
        <v>420</v>
      </c>
      <c r="O653" s="1601"/>
      <c r="P653" s="1601"/>
      <c r="Q653" s="1617"/>
      <c r="R653" s="332"/>
      <c r="S653" s="1617"/>
      <c r="T653" s="1597">
        <v>2016</v>
      </c>
      <c r="U653" s="332"/>
      <c r="V653" s="332"/>
      <c r="W653" s="332"/>
      <c r="X653" s="332"/>
      <c r="Y653" s="332"/>
      <c r="Z653" s="1601"/>
      <c r="AA653" s="1585"/>
      <c r="AB653" s="1585"/>
      <c r="AC653" s="333"/>
      <c r="AD653" s="1585"/>
      <c r="AE653" s="1585"/>
      <c r="AF653" s="1585"/>
      <c r="AG653" s="1585"/>
      <c r="AH653" s="1585"/>
      <c r="AI653" s="1585"/>
      <c r="AJ653" s="1585"/>
      <c r="AK653" s="1585"/>
      <c r="AL653" s="1585"/>
      <c r="AM653" s="1585"/>
      <c r="AN653" s="1585"/>
      <c r="AO653" s="334"/>
      <c r="AP653" s="334"/>
      <c r="AQ653" s="334"/>
      <c r="AR653" s="334"/>
      <c r="AS653" s="1614" t="s">
        <v>17192</v>
      </c>
      <c r="AT653" s="79"/>
      <c r="AU653" s="79"/>
      <c r="AV653" s="79"/>
      <c r="AW653" s="79"/>
      <c r="AX653" s="79"/>
    </row>
    <row r="654" spans="1:50" s="37" customFormat="1" ht="24.95" customHeight="1">
      <c r="A654" s="400"/>
      <c r="B654" s="1616" t="s">
        <v>57</v>
      </c>
      <c r="C654" s="1601" t="s">
        <v>705</v>
      </c>
      <c r="D654" s="1585"/>
      <c r="E654" s="1643" t="s">
        <v>17202</v>
      </c>
      <c r="F654" s="1601" t="s">
        <v>705</v>
      </c>
      <c r="G654" s="1601">
        <v>28000</v>
      </c>
      <c r="H654" s="1601"/>
      <c r="I654" s="1601"/>
      <c r="J654" s="1601">
        <v>64</v>
      </c>
      <c r="K654" s="1601">
        <v>1116</v>
      </c>
      <c r="L654" s="1601"/>
      <c r="M654" s="1601"/>
      <c r="N654" s="1601">
        <v>28000</v>
      </c>
      <c r="O654" s="1601"/>
      <c r="P654" s="1601"/>
      <c r="Q654" s="1617"/>
      <c r="R654" s="332"/>
      <c r="S654" s="1617"/>
      <c r="T654" s="1597">
        <v>2020</v>
      </c>
      <c r="U654" s="332"/>
      <c r="V654" s="332"/>
      <c r="W654" s="332"/>
      <c r="X654" s="332"/>
      <c r="Y654" s="332"/>
      <c r="Z654" s="1601">
        <v>1037</v>
      </c>
      <c r="AA654" s="1585"/>
      <c r="AB654" s="1585"/>
      <c r="AC654" s="333"/>
      <c r="AD654" s="1585"/>
      <c r="AE654" s="1585"/>
      <c r="AF654" s="1585"/>
      <c r="AG654" s="1585"/>
      <c r="AH654" s="1585"/>
      <c r="AI654" s="1585"/>
      <c r="AJ654" s="1585"/>
      <c r="AK654" s="1585"/>
      <c r="AL654" s="1585"/>
      <c r="AM654" s="1585"/>
      <c r="AN654" s="1585"/>
      <c r="AO654" s="334"/>
      <c r="AP654" s="334"/>
      <c r="AQ654" s="334"/>
      <c r="AR654" s="334"/>
      <c r="AS654" s="1614" t="s">
        <v>17160</v>
      </c>
      <c r="AT654" s="79"/>
      <c r="AU654" s="79"/>
      <c r="AV654" s="79"/>
      <c r="AW654" s="79"/>
      <c r="AX654" s="79"/>
    </row>
    <row r="655" spans="1:50" s="37" customFormat="1" ht="24.95" customHeight="1">
      <c r="A655" s="400"/>
      <c r="B655" s="404" t="s">
        <v>57</v>
      </c>
      <c r="C655" s="160" t="s">
        <v>705</v>
      </c>
      <c r="D655" s="160"/>
      <c r="E655" s="331" t="s">
        <v>5162</v>
      </c>
      <c r="F655" s="160" t="s">
        <v>705</v>
      </c>
      <c r="G655" s="160">
        <v>40890</v>
      </c>
      <c r="H655" s="160"/>
      <c r="I655" s="160"/>
      <c r="J655" s="160">
        <v>10</v>
      </c>
      <c r="K655" s="160">
        <v>400</v>
      </c>
      <c r="L655" s="160">
        <v>5</v>
      </c>
      <c r="M655" s="160">
        <v>8</v>
      </c>
      <c r="N655" s="160">
        <v>7223</v>
      </c>
      <c r="O655" s="160"/>
      <c r="P655" s="160">
        <v>100</v>
      </c>
      <c r="Q655" s="332"/>
      <c r="R655" s="332"/>
      <c r="S655" s="332"/>
      <c r="T655" s="157">
        <v>2005</v>
      </c>
      <c r="U655" s="332"/>
      <c r="V655" s="332"/>
      <c r="W655" s="332"/>
      <c r="X655" s="332"/>
      <c r="Y655" s="332"/>
      <c r="Z655" s="160">
        <v>1900</v>
      </c>
      <c r="AA655" s="160"/>
      <c r="AB655" s="160"/>
      <c r="AC655" s="333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334"/>
      <c r="AP655" s="334"/>
      <c r="AQ655" s="334"/>
      <c r="AR655" s="334"/>
      <c r="AS655" s="167"/>
      <c r="AT655" s="79"/>
      <c r="AU655" s="79"/>
      <c r="AV655" s="79"/>
      <c r="AW655" s="79"/>
      <c r="AX655" s="79"/>
    </row>
    <row r="656" spans="1:50" s="37" customFormat="1" ht="34.5" customHeight="1">
      <c r="A656" s="400"/>
      <c r="B656" s="404" t="s">
        <v>57</v>
      </c>
      <c r="C656" s="160" t="s">
        <v>705</v>
      </c>
      <c r="D656" s="160"/>
      <c r="E656" s="331" t="s">
        <v>5163</v>
      </c>
      <c r="F656" s="160" t="s">
        <v>705</v>
      </c>
      <c r="G656" s="160">
        <v>7957</v>
      </c>
      <c r="H656" s="160"/>
      <c r="I656" s="160"/>
      <c r="J656" s="160">
        <v>1.5</v>
      </c>
      <c r="K656" s="160">
        <v>11600</v>
      </c>
      <c r="L656" s="160"/>
      <c r="M656" s="160"/>
      <c r="N656" s="160">
        <v>7957</v>
      </c>
      <c r="O656" s="160"/>
      <c r="P656" s="160"/>
      <c r="Q656" s="332"/>
      <c r="R656" s="332"/>
      <c r="S656" s="332" t="s">
        <v>5164</v>
      </c>
      <c r="T656" s="157">
        <v>2015</v>
      </c>
      <c r="U656" s="332"/>
      <c r="V656" s="332"/>
      <c r="W656" s="332"/>
      <c r="X656" s="332"/>
      <c r="Y656" s="332"/>
      <c r="Z656" s="160">
        <v>114</v>
      </c>
      <c r="AA656" s="160"/>
      <c r="AB656" s="160"/>
      <c r="AC656" s="333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334"/>
      <c r="AP656" s="334"/>
      <c r="AQ656" s="334"/>
      <c r="AR656" s="334"/>
      <c r="AS656" s="167"/>
      <c r="AT656" s="79"/>
      <c r="AU656" s="79"/>
      <c r="AV656" s="79"/>
      <c r="AW656" s="79"/>
      <c r="AX656" s="79"/>
    </row>
    <row r="657" spans="1:45" s="37" customFormat="1" ht="26.1" hidden="1" customHeight="1">
      <c r="A657" s="400"/>
      <c r="B657" s="404" t="s">
        <v>2266</v>
      </c>
      <c r="C657" s="160" t="s">
        <v>2234</v>
      </c>
      <c r="D657" s="160"/>
      <c r="E657" s="331">
        <f>COUNTA(E658:E689)</f>
        <v>32</v>
      </c>
      <c r="F657" s="160"/>
      <c r="G657" s="160">
        <f>SUM(G658:G689)</f>
        <v>825812</v>
      </c>
      <c r="H657" s="160">
        <f>SUM(H658:H689)</f>
        <v>4484.6100000000006</v>
      </c>
      <c r="I657" s="160">
        <f>SUM(I658:I689)</f>
        <v>10149.17</v>
      </c>
      <c r="J657" s="160"/>
      <c r="K657" s="160"/>
      <c r="L657" s="160"/>
      <c r="M657" s="160"/>
      <c r="N657" s="160"/>
      <c r="O657" s="160"/>
      <c r="P657" s="160"/>
      <c r="Q657" s="332"/>
      <c r="R657" s="332"/>
      <c r="S657" s="157"/>
      <c r="T657" s="157"/>
      <c r="U657" s="332"/>
      <c r="V657" s="332"/>
      <c r="W657" s="332"/>
      <c r="X657" s="332"/>
      <c r="Y657" s="332"/>
      <c r="Z657" s="160"/>
      <c r="AA657" s="160"/>
      <c r="AB657" s="160"/>
      <c r="AC657" s="333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334"/>
      <c r="AP657" s="334"/>
      <c r="AQ657" s="334"/>
      <c r="AR657" s="334"/>
      <c r="AS657" s="167"/>
    </row>
    <row r="658" spans="1:45" s="37" customFormat="1" ht="26.1" hidden="1" customHeight="1">
      <c r="A658" s="400"/>
      <c r="B658" s="405"/>
      <c r="C658" s="160" t="s">
        <v>5183</v>
      </c>
      <c r="D658" s="160"/>
      <c r="E658" s="331" t="s">
        <v>16505</v>
      </c>
      <c r="F658" s="160" t="s">
        <v>5183</v>
      </c>
      <c r="G658" s="160">
        <v>13239</v>
      </c>
      <c r="H658" s="160">
        <v>342</v>
      </c>
      <c r="I658" s="160">
        <v>342</v>
      </c>
      <c r="J658" s="160"/>
      <c r="K658" s="160"/>
      <c r="L658" s="160"/>
      <c r="M658" s="160"/>
      <c r="N658" s="160">
        <v>342</v>
      </c>
      <c r="O658" s="160"/>
      <c r="P658" s="160"/>
      <c r="Q658" s="332"/>
      <c r="R658" s="332"/>
      <c r="S658" s="157"/>
      <c r="T658" s="157">
        <v>2006</v>
      </c>
      <c r="U658" s="332"/>
      <c r="V658" s="332"/>
      <c r="W658" s="332"/>
      <c r="X658" s="332"/>
      <c r="Y658" s="332"/>
      <c r="Z658" s="160">
        <v>600</v>
      </c>
      <c r="AA658" s="160"/>
      <c r="AB658" s="160"/>
      <c r="AC658" s="333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334"/>
      <c r="AP658" s="334"/>
      <c r="AQ658" s="334"/>
      <c r="AR658" s="334"/>
      <c r="AS658" s="167"/>
    </row>
    <row r="659" spans="1:45" s="37" customFormat="1" ht="26.1" hidden="1" customHeight="1">
      <c r="A659" s="400"/>
      <c r="B659" s="405"/>
      <c r="C659" s="160" t="s">
        <v>5183</v>
      </c>
      <c r="D659" s="160"/>
      <c r="E659" s="331" t="s">
        <v>16506</v>
      </c>
      <c r="F659" s="160" t="s">
        <v>5183</v>
      </c>
      <c r="G659" s="160">
        <v>1739</v>
      </c>
      <c r="H659" s="160">
        <v>236</v>
      </c>
      <c r="I659" s="160">
        <v>236</v>
      </c>
      <c r="J659" s="160"/>
      <c r="K659" s="160"/>
      <c r="L659" s="160"/>
      <c r="M659" s="160"/>
      <c r="N659" s="160">
        <v>130</v>
      </c>
      <c r="O659" s="160"/>
      <c r="P659" s="160">
        <v>20</v>
      </c>
      <c r="Q659" s="332"/>
      <c r="R659" s="332"/>
      <c r="S659" s="157"/>
      <c r="T659" s="157">
        <v>2015</v>
      </c>
      <c r="U659" s="332"/>
      <c r="V659" s="332"/>
      <c r="W659" s="332"/>
      <c r="X659" s="332"/>
      <c r="Y659" s="332"/>
      <c r="Z659" s="160">
        <v>130</v>
      </c>
      <c r="AA659" s="160"/>
      <c r="AB659" s="160"/>
      <c r="AC659" s="333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334"/>
      <c r="AP659" s="334"/>
      <c r="AQ659" s="334"/>
      <c r="AR659" s="334"/>
      <c r="AS659" s="167"/>
    </row>
    <row r="660" spans="1:45" s="37" customFormat="1" ht="26.1" hidden="1" customHeight="1">
      <c r="A660" s="400"/>
      <c r="B660" s="405"/>
      <c r="C660" s="1349" t="s">
        <v>5183</v>
      </c>
      <c r="D660" s="1349"/>
      <c r="E660" s="331" t="s">
        <v>15597</v>
      </c>
      <c r="F660" s="1349" t="s">
        <v>5183</v>
      </c>
      <c r="G660" s="1349">
        <v>33711</v>
      </c>
      <c r="H660" s="1349"/>
      <c r="I660" s="1349"/>
      <c r="J660" s="1349"/>
      <c r="K660" s="1349"/>
      <c r="L660" s="1349"/>
      <c r="M660" s="1349"/>
      <c r="N660" s="1349">
        <v>33711</v>
      </c>
      <c r="O660" s="1349"/>
      <c r="P660" s="1349"/>
      <c r="Q660" s="332"/>
      <c r="R660" s="332"/>
      <c r="S660" s="1348"/>
      <c r="T660" s="1348">
        <v>2017</v>
      </c>
      <c r="U660" s="332"/>
      <c r="V660" s="332"/>
      <c r="W660" s="332"/>
      <c r="X660" s="332"/>
      <c r="Y660" s="332"/>
      <c r="Z660" s="1349">
        <v>700</v>
      </c>
      <c r="AA660" s="1349"/>
      <c r="AB660" s="1349"/>
      <c r="AC660" s="333"/>
      <c r="AD660" s="1349"/>
      <c r="AE660" s="1349"/>
      <c r="AF660" s="1349"/>
      <c r="AG660" s="1349"/>
      <c r="AH660" s="1349"/>
      <c r="AI660" s="1349"/>
      <c r="AJ660" s="1349"/>
      <c r="AK660" s="1349"/>
      <c r="AL660" s="1349"/>
      <c r="AM660" s="1349"/>
      <c r="AN660" s="1349"/>
      <c r="AO660" s="334"/>
      <c r="AP660" s="334"/>
      <c r="AQ660" s="334"/>
      <c r="AR660" s="334"/>
      <c r="AS660" s="167" t="s">
        <v>2025</v>
      </c>
    </row>
    <row r="661" spans="1:45" s="37" customFormat="1" ht="26.1" hidden="1" customHeight="1">
      <c r="A661" s="400"/>
      <c r="B661" s="405"/>
      <c r="C661" s="1349" t="s">
        <v>5183</v>
      </c>
      <c r="D661" s="1349"/>
      <c r="E661" s="331" t="s">
        <v>15598</v>
      </c>
      <c r="F661" s="1349" t="s">
        <v>5183</v>
      </c>
      <c r="G661" s="1349">
        <v>12852</v>
      </c>
      <c r="H661" s="1349"/>
      <c r="I661" s="1349"/>
      <c r="J661" s="1349"/>
      <c r="K661" s="1349"/>
      <c r="L661" s="1349"/>
      <c r="M661" s="1349"/>
      <c r="N661" s="1349">
        <v>12852</v>
      </c>
      <c r="O661" s="1349"/>
      <c r="P661" s="1349"/>
      <c r="Q661" s="332"/>
      <c r="R661" s="332"/>
      <c r="S661" s="1348"/>
      <c r="T661" s="1348">
        <v>2017</v>
      </c>
      <c r="U661" s="332"/>
      <c r="V661" s="332"/>
      <c r="W661" s="332"/>
      <c r="X661" s="332"/>
      <c r="Y661" s="332"/>
      <c r="Z661" s="1349">
        <v>200</v>
      </c>
      <c r="AA661" s="1349"/>
      <c r="AB661" s="1349"/>
      <c r="AC661" s="333"/>
      <c r="AD661" s="1349"/>
      <c r="AE661" s="1349"/>
      <c r="AF661" s="1349"/>
      <c r="AG661" s="1349"/>
      <c r="AH661" s="1349"/>
      <c r="AI661" s="1349"/>
      <c r="AJ661" s="1349"/>
      <c r="AK661" s="1349"/>
      <c r="AL661" s="1349"/>
      <c r="AM661" s="1349"/>
      <c r="AN661" s="1349"/>
      <c r="AO661" s="334"/>
      <c r="AP661" s="334"/>
      <c r="AQ661" s="334"/>
      <c r="AR661" s="334"/>
      <c r="AS661" s="167" t="s">
        <v>2025</v>
      </c>
    </row>
    <row r="662" spans="1:45" s="37" customFormat="1" ht="26.1" hidden="1" customHeight="1">
      <c r="A662" s="400"/>
      <c r="B662" s="405"/>
      <c r="C662" s="1349" t="s">
        <v>5183</v>
      </c>
      <c r="D662" s="1349"/>
      <c r="E662" s="331" t="s">
        <v>15599</v>
      </c>
      <c r="F662" s="1349" t="s">
        <v>5183</v>
      </c>
      <c r="G662" s="1349">
        <v>26640</v>
      </c>
      <c r="H662" s="1349"/>
      <c r="I662" s="1349"/>
      <c r="J662" s="1349"/>
      <c r="K662" s="1349"/>
      <c r="L662" s="1349"/>
      <c r="M662" s="1349"/>
      <c r="N662" s="1349">
        <v>26640</v>
      </c>
      <c r="O662" s="1349"/>
      <c r="P662" s="1349"/>
      <c r="Q662" s="332"/>
      <c r="R662" s="332"/>
      <c r="S662" s="1348"/>
      <c r="T662" s="1348">
        <v>2016</v>
      </c>
      <c r="U662" s="332"/>
      <c r="V662" s="332"/>
      <c r="W662" s="332"/>
      <c r="X662" s="332"/>
      <c r="Y662" s="332"/>
      <c r="Z662" s="1349">
        <v>300</v>
      </c>
      <c r="AA662" s="1349"/>
      <c r="AB662" s="1349"/>
      <c r="AC662" s="333"/>
      <c r="AD662" s="1349"/>
      <c r="AE662" s="1349"/>
      <c r="AF662" s="1349"/>
      <c r="AG662" s="1349"/>
      <c r="AH662" s="1349"/>
      <c r="AI662" s="1349"/>
      <c r="AJ662" s="1349"/>
      <c r="AK662" s="1349"/>
      <c r="AL662" s="1349"/>
      <c r="AM662" s="1349"/>
      <c r="AN662" s="1349"/>
      <c r="AO662" s="334"/>
      <c r="AP662" s="334"/>
      <c r="AQ662" s="334"/>
      <c r="AR662" s="334"/>
      <c r="AS662" s="167" t="s">
        <v>2025</v>
      </c>
    </row>
    <row r="663" spans="1:45" s="37" customFormat="1" ht="26.1" hidden="1" customHeight="1">
      <c r="A663" s="400"/>
      <c r="B663" s="405"/>
      <c r="C663" s="1445" t="s">
        <v>5183</v>
      </c>
      <c r="D663" s="1445"/>
      <c r="E663" s="331" t="s">
        <v>16507</v>
      </c>
      <c r="F663" s="1445" t="s">
        <v>5183</v>
      </c>
      <c r="G663" s="1445">
        <v>20498</v>
      </c>
      <c r="H663" s="1445"/>
      <c r="I663" s="1445"/>
      <c r="J663" s="1445"/>
      <c r="K663" s="1445"/>
      <c r="L663" s="1445"/>
      <c r="M663" s="1445"/>
      <c r="N663" s="1445">
        <v>20498</v>
      </c>
      <c r="O663" s="1445"/>
      <c r="P663" s="1445"/>
      <c r="Q663" s="332"/>
      <c r="R663" s="332"/>
      <c r="S663" s="1444"/>
      <c r="T663" s="1444">
        <v>2019</v>
      </c>
      <c r="U663" s="332"/>
      <c r="V663" s="332"/>
      <c r="W663" s="332"/>
      <c r="X663" s="332"/>
      <c r="Y663" s="332"/>
      <c r="Z663" s="1445" t="s">
        <v>16508</v>
      </c>
      <c r="AA663" s="1445" t="s">
        <v>2025</v>
      </c>
      <c r="AB663" s="1445"/>
      <c r="AC663" s="333"/>
      <c r="AD663" s="1445"/>
      <c r="AE663" s="1445"/>
      <c r="AF663" s="1445"/>
      <c r="AG663" s="1445"/>
      <c r="AH663" s="1445"/>
      <c r="AI663" s="1445"/>
      <c r="AJ663" s="1445"/>
      <c r="AK663" s="1445"/>
      <c r="AL663" s="1445"/>
      <c r="AM663" s="1445"/>
      <c r="AN663" s="1445"/>
      <c r="AO663" s="334"/>
      <c r="AP663" s="334"/>
      <c r="AQ663" s="334"/>
      <c r="AR663" s="334"/>
      <c r="AS663" s="167" t="s">
        <v>2025</v>
      </c>
    </row>
    <row r="664" spans="1:45" s="37" customFormat="1" ht="26.1" hidden="1" customHeight="1">
      <c r="A664" s="400"/>
      <c r="B664" s="405"/>
      <c r="C664" s="160" t="s">
        <v>11200</v>
      </c>
      <c r="D664" s="160"/>
      <c r="E664" s="160" t="s">
        <v>11201</v>
      </c>
      <c r="F664" s="160" t="s">
        <v>11200</v>
      </c>
      <c r="G664" s="160">
        <v>18000</v>
      </c>
      <c r="H664" s="1893">
        <v>167.05</v>
      </c>
      <c r="I664" s="1893">
        <v>167.05</v>
      </c>
      <c r="J664" s="160">
        <v>2</v>
      </c>
      <c r="K664" s="160">
        <v>6000</v>
      </c>
      <c r="L664" s="160"/>
      <c r="M664" s="160"/>
      <c r="N664" s="160">
        <v>18000</v>
      </c>
      <c r="O664" s="160"/>
      <c r="P664" s="160">
        <v>0</v>
      </c>
      <c r="Q664" s="332"/>
      <c r="R664" s="332"/>
      <c r="S664" s="157" t="s">
        <v>11202</v>
      </c>
      <c r="T664" s="393" t="s">
        <v>11203</v>
      </c>
      <c r="U664" s="332"/>
      <c r="V664" s="332"/>
      <c r="W664" s="332"/>
      <c r="X664" s="332"/>
      <c r="Y664" s="332"/>
      <c r="Z664" s="160">
        <v>1280</v>
      </c>
      <c r="AA664" s="160"/>
      <c r="AB664" s="160"/>
      <c r="AC664" s="333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334"/>
      <c r="AP664" s="334"/>
      <c r="AQ664" s="334"/>
      <c r="AR664" s="334"/>
      <c r="AS664" s="167"/>
    </row>
    <row r="665" spans="1:45" s="37" customFormat="1" ht="26.1" hidden="1" customHeight="1">
      <c r="A665" s="400"/>
      <c r="B665" s="405"/>
      <c r="C665" s="160" t="s">
        <v>11200</v>
      </c>
      <c r="D665" s="160"/>
      <c r="E665" s="160" t="s">
        <v>11204</v>
      </c>
      <c r="F665" s="160" t="s">
        <v>11200</v>
      </c>
      <c r="G665" s="160">
        <v>3600</v>
      </c>
      <c r="H665" s="1893"/>
      <c r="I665" s="1893"/>
      <c r="J665" s="160">
        <v>1</v>
      </c>
      <c r="K665" s="160">
        <v>1800</v>
      </c>
      <c r="L665" s="160"/>
      <c r="M665" s="160"/>
      <c r="N665" s="160">
        <v>3600</v>
      </c>
      <c r="O665" s="160"/>
      <c r="P665" s="160">
        <v>0</v>
      </c>
      <c r="Q665" s="332"/>
      <c r="R665" s="332"/>
      <c r="S665" s="157" t="s">
        <v>11202</v>
      </c>
      <c r="T665" s="393" t="s">
        <v>11203</v>
      </c>
      <c r="U665" s="332"/>
      <c r="V665" s="332"/>
      <c r="W665" s="332"/>
      <c r="X665" s="332"/>
      <c r="Y665" s="332"/>
      <c r="Z665" s="160"/>
      <c r="AA665" s="160"/>
      <c r="AB665" s="160"/>
      <c r="AC665" s="333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334"/>
      <c r="AP665" s="334"/>
      <c r="AQ665" s="334"/>
      <c r="AR665" s="334"/>
      <c r="AS665" s="160"/>
    </row>
    <row r="666" spans="1:45" s="37" customFormat="1" ht="26.1" hidden="1" customHeight="1">
      <c r="A666" s="400"/>
      <c r="B666" s="405"/>
      <c r="C666" s="160" t="s">
        <v>11200</v>
      </c>
      <c r="D666" s="160"/>
      <c r="E666" s="160" t="s">
        <v>11205</v>
      </c>
      <c r="F666" s="160" t="s">
        <v>11200</v>
      </c>
      <c r="G666" s="160">
        <v>4000</v>
      </c>
      <c r="H666" s="1893"/>
      <c r="I666" s="1893"/>
      <c r="J666" s="160">
        <v>8</v>
      </c>
      <c r="K666" s="160">
        <v>365</v>
      </c>
      <c r="L666" s="160"/>
      <c r="M666" s="160"/>
      <c r="N666" s="160">
        <v>4015</v>
      </c>
      <c r="O666" s="160"/>
      <c r="P666" s="160">
        <v>600</v>
      </c>
      <c r="Q666" s="332" t="s">
        <v>11206</v>
      </c>
      <c r="R666" s="332"/>
      <c r="S666" s="157" t="s">
        <v>11202</v>
      </c>
      <c r="T666" s="393" t="s">
        <v>11203</v>
      </c>
      <c r="U666" s="332"/>
      <c r="V666" s="332"/>
      <c r="W666" s="332"/>
      <c r="X666" s="332"/>
      <c r="Y666" s="332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</row>
    <row r="667" spans="1:45" s="37" customFormat="1" ht="26.1" hidden="1" customHeight="1">
      <c r="A667" s="400"/>
      <c r="B667" s="405"/>
      <c r="C667" s="160" t="s">
        <v>11200</v>
      </c>
      <c r="D667" s="160"/>
      <c r="E667" s="160" t="s">
        <v>11207</v>
      </c>
      <c r="F667" s="160" t="s">
        <v>11208</v>
      </c>
      <c r="G667" s="160">
        <v>362265</v>
      </c>
      <c r="H667" s="160">
        <v>1193</v>
      </c>
      <c r="I667" s="160">
        <v>1193</v>
      </c>
      <c r="J667" s="160"/>
      <c r="K667" s="160"/>
      <c r="L667" s="160"/>
      <c r="M667" s="160"/>
      <c r="N667" s="160">
        <v>362265</v>
      </c>
      <c r="O667" s="160"/>
      <c r="P667" s="160"/>
      <c r="Q667" s="332"/>
      <c r="R667" s="332"/>
      <c r="S667" s="157"/>
      <c r="T667" s="393">
        <v>2012</v>
      </c>
      <c r="U667" s="332"/>
      <c r="V667" s="332"/>
      <c r="W667" s="332"/>
      <c r="X667" s="332"/>
      <c r="Y667" s="332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</row>
    <row r="668" spans="1:45" s="37" customFormat="1" ht="26.1" hidden="1" customHeight="1">
      <c r="A668" s="400"/>
      <c r="B668" s="405"/>
      <c r="C668" s="1445" t="s">
        <v>706</v>
      </c>
      <c r="D668" s="1445"/>
      <c r="E668" s="1445" t="s">
        <v>16509</v>
      </c>
      <c r="F668" s="1445" t="s">
        <v>16502</v>
      </c>
      <c r="G668" s="1445">
        <v>17676</v>
      </c>
      <c r="H668" s="1445">
        <v>137.56</v>
      </c>
      <c r="I668" s="1445">
        <v>226.12</v>
      </c>
      <c r="J668" s="1445">
        <v>111</v>
      </c>
      <c r="K668" s="1445">
        <v>68</v>
      </c>
      <c r="L668" s="1445"/>
      <c r="M668" s="1445"/>
      <c r="N668" s="1445">
        <v>7548</v>
      </c>
      <c r="O668" s="1445">
        <v>186</v>
      </c>
      <c r="P668" s="1445">
        <v>350</v>
      </c>
      <c r="Q668" s="332" t="s">
        <v>173</v>
      </c>
      <c r="R668" s="332"/>
      <c r="S668" s="1444"/>
      <c r="T668" s="393">
        <v>2020</v>
      </c>
      <c r="U668" s="332"/>
      <c r="V668" s="332"/>
      <c r="W668" s="332"/>
      <c r="X668" s="332"/>
      <c r="Y668" s="332"/>
      <c r="Z668" s="1445">
        <v>4130</v>
      </c>
      <c r="AA668" s="1445"/>
      <c r="AB668" s="1445"/>
      <c r="AC668" s="1445"/>
      <c r="AD668" s="1445"/>
      <c r="AE668" s="1445"/>
      <c r="AF668" s="1445"/>
      <c r="AG668" s="1445"/>
      <c r="AH668" s="1445"/>
      <c r="AI668" s="1445"/>
      <c r="AJ668" s="1445"/>
      <c r="AK668" s="1445"/>
      <c r="AL668" s="1445"/>
      <c r="AM668" s="1445"/>
      <c r="AN668" s="1445"/>
      <c r="AO668" s="1445"/>
      <c r="AP668" s="1445"/>
      <c r="AQ668" s="1445"/>
      <c r="AR668" s="1445"/>
      <c r="AS668" s="1445" t="s">
        <v>2025</v>
      </c>
    </row>
    <row r="669" spans="1:45" s="37" customFormat="1" ht="26.1" hidden="1" customHeight="1">
      <c r="A669" s="400"/>
      <c r="B669" s="405"/>
      <c r="C669" s="160" t="s">
        <v>11209</v>
      </c>
      <c r="D669" s="160"/>
      <c r="E669" s="160" t="s">
        <v>11210</v>
      </c>
      <c r="F669" s="160" t="s">
        <v>11209</v>
      </c>
      <c r="G669" s="160">
        <v>200</v>
      </c>
      <c r="H669" s="160">
        <v>191</v>
      </c>
      <c r="I669" s="160">
        <v>351</v>
      </c>
      <c r="J669" s="160">
        <v>12</v>
      </c>
      <c r="K669" s="160">
        <v>13</v>
      </c>
      <c r="L669" s="160"/>
      <c r="M669" s="160"/>
      <c r="N669" s="160">
        <v>184</v>
      </c>
      <c r="O669" s="160"/>
      <c r="P669" s="160"/>
      <c r="Q669" s="332"/>
      <c r="R669" s="332"/>
      <c r="S669" s="157"/>
      <c r="T669" s="393">
        <v>2013</v>
      </c>
      <c r="U669" s="332"/>
      <c r="V669" s="332"/>
      <c r="W669" s="332"/>
      <c r="X669" s="332"/>
      <c r="Y669" s="332"/>
      <c r="Z669" s="160">
        <v>375</v>
      </c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</row>
    <row r="670" spans="1:45" s="37" customFormat="1" ht="26.1" hidden="1" customHeight="1">
      <c r="A670" s="400"/>
      <c r="B670" s="405"/>
      <c r="C670" s="160" t="s">
        <v>11209</v>
      </c>
      <c r="D670" s="160"/>
      <c r="E670" s="160" t="s">
        <v>11211</v>
      </c>
      <c r="F670" s="160" t="s">
        <v>11209</v>
      </c>
      <c r="G670" s="160"/>
      <c r="H670" s="160">
        <v>27</v>
      </c>
      <c r="I670" s="160">
        <v>27</v>
      </c>
      <c r="J670" s="160">
        <v>47</v>
      </c>
      <c r="K670" s="160">
        <v>58</v>
      </c>
      <c r="L670" s="160"/>
      <c r="M670" s="160"/>
      <c r="N670" s="160">
        <v>2726</v>
      </c>
      <c r="O670" s="160"/>
      <c r="P670" s="160"/>
      <c r="Q670" s="332"/>
      <c r="R670" s="332"/>
      <c r="S670" s="157"/>
      <c r="T670" s="393">
        <v>2017</v>
      </c>
      <c r="U670" s="332"/>
      <c r="V670" s="332"/>
      <c r="W670" s="332"/>
      <c r="X670" s="332"/>
      <c r="Y670" s="332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</row>
    <row r="671" spans="1:45" s="37" customFormat="1" ht="26.1" hidden="1" customHeight="1">
      <c r="A671" s="400"/>
      <c r="B671" s="405"/>
      <c r="C671" s="1349" t="s">
        <v>5197</v>
      </c>
      <c r="D671" s="1349"/>
      <c r="E671" s="1349" t="s">
        <v>15600</v>
      </c>
      <c r="F671" s="1349" t="s">
        <v>5197</v>
      </c>
      <c r="G671" s="1349"/>
      <c r="H671" s="1349">
        <v>1480</v>
      </c>
      <c r="I671" s="1349">
        <v>1480</v>
      </c>
      <c r="J671" s="1349"/>
      <c r="K671" s="1349"/>
      <c r="L671" s="1349"/>
      <c r="M671" s="1349"/>
      <c r="N671" s="1349"/>
      <c r="O671" s="1349"/>
      <c r="P671" s="1349"/>
      <c r="Q671" s="332"/>
      <c r="R671" s="332"/>
      <c r="S671" s="1348"/>
      <c r="T671" s="393">
        <v>2018</v>
      </c>
      <c r="U671" s="332"/>
      <c r="V671" s="332"/>
      <c r="W671" s="332"/>
      <c r="X671" s="332"/>
      <c r="Y671" s="332"/>
      <c r="Z671" s="1349">
        <v>1465</v>
      </c>
      <c r="AA671" s="1349"/>
      <c r="AB671" s="1349"/>
      <c r="AC671" s="1349"/>
      <c r="AD671" s="1349"/>
      <c r="AE671" s="1349"/>
      <c r="AF671" s="1349"/>
      <c r="AG671" s="1349"/>
      <c r="AH671" s="1349"/>
      <c r="AI671" s="1349"/>
      <c r="AJ671" s="1349"/>
      <c r="AK671" s="1349"/>
      <c r="AL671" s="1349"/>
      <c r="AM671" s="1349"/>
      <c r="AN671" s="1349"/>
      <c r="AO671" s="1349"/>
      <c r="AP671" s="1349"/>
      <c r="AQ671" s="1349"/>
      <c r="AR671" s="1349"/>
      <c r="AS671" s="1349" t="s">
        <v>6506</v>
      </c>
    </row>
    <row r="672" spans="1:45" s="37" customFormat="1" ht="26.1" hidden="1" customHeight="1">
      <c r="A672" s="400"/>
      <c r="B672" s="405"/>
      <c r="C672" s="160" t="s">
        <v>11212</v>
      </c>
      <c r="D672" s="160"/>
      <c r="E672" s="160" t="s">
        <v>11213</v>
      </c>
      <c r="F672" s="157" t="s">
        <v>11214</v>
      </c>
      <c r="G672" s="160">
        <v>1034</v>
      </c>
      <c r="H672" s="160">
        <v>581</v>
      </c>
      <c r="I672" s="160">
        <v>1162</v>
      </c>
      <c r="J672" s="160"/>
      <c r="K672" s="160"/>
      <c r="L672" s="160"/>
      <c r="M672" s="160"/>
      <c r="N672" s="160"/>
      <c r="O672" s="160"/>
      <c r="P672" s="160"/>
      <c r="Q672" s="332"/>
      <c r="R672" s="332"/>
      <c r="S672" s="157"/>
      <c r="T672" s="170" t="s">
        <v>11215</v>
      </c>
      <c r="U672" s="166"/>
      <c r="V672" s="166"/>
      <c r="W672" s="166"/>
      <c r="X672" s="166"/>
      <c r="Y672" s="166"/>
      <c r="Z672" s="166"/>
      <c r="AA672" s="167">
        <v>573</v>
      </c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 t="s">
        <v>11216</v>
      </c>
    </row>
    <row r="673" spans="1:45" s="37" customFormat="1" ht="26.45" hidden="1" customHeight="1">
      <c r="A673" s="400"/>
      <c r="B673" s="405"/>
      <c r="C673" s="167" t="s">
        <v>11212</v>
      </c>
      <c r="D673" s="167"/>
      <c r="E673" s="406" t="s">
        <v>11217</v>
      </c>
      <c r="F673" s="167" t="s">
        <v>11212</v>
      </c>
      <c r="G673" s="167">
        <v>1125</v>
      </c>
      <c r="H673" s="167"/>
      <c r="I673" s="167"/>
      <c r="J673" s="167">
        <v>25</v>
      </c>
      <c r="K673" s="167">
        <v>45</v>
      </c>
      <c r="L673" s="167"/>
      <c r="M673" s="167"/>
      <c r="N673" s="167">
        <v>1125</v>
      </c>
      <c r="O673" s="167"/>
      <c r="P673" s="167"/>
      <c r="Q673" s="167"/>
      <c r="R673" s="167"/>
      <c r="S673" s="167"/>
      <c r="T673" s="170">
        <v>2015</v>
      </c>
      <c r="U673" s="167"/>
      <c r="V673" s="167"/>
      <c r="W673" s="167"/>
      <c r="X673" s="167"/>
      <c r="Y673" s="167"/>
      <c r="Z673" s="167"/>
      <c r="AA673" s="167"/>
      <c r="AB673" s="167"/>
      <c r="AC673" s="167"/>
      <c r="AD673" s="167"/>
      <c r="AE673" s="167"/>
      <c r="AF673" s="167"/>
      <c r="AG673" s="167"/>
      <c r="AH673" s="167"/>
      <c r="AI673" s="167"/>
      <c r="AJ673" s="167"/>
      <c r="AK673" s="167"/>
      <c r="AL673" s="167"/>
      <c r="AM673" s="167"/>
      <c r="AN673" s="167"/>
      <c r="AO673" s="167"/>
      <c r="AP673" s="167"/>
      <c r="AQ673" s="167"/>
      <c r="AR673" s="167"/>
      <c r="AS673" s="167"/>
    </row>
    <row r="674" spans="1:45" s="37" customFormat="1" ht="26.45" hidden="1" customHeight="1">
      <c r="A674" s="400"/>
      <c r="B674" s="405"/>
      <c r="C674" s="167" t="s">
        <v>11212</v>
      </c>
      <c r="D674" s="167"/>
      <c r="E674" s="406" t="s">
        <v>11218</v>
      </c>
      <c r="F674" s="167" t="s">
        <v>11212</v>
      </c>
      <c r="G674" s="167">
        <v>2640</v>
      </c>
      <c r="H674" s="167"/>
      <c r="I674" s="167"/>
      <c r="J674" s="167">
        <v>40</v>
      </c>
      <c r="K674" s="167">
        <v>58</v>
      </c>
      <c r="L674" s="167"/>
      <c r="M674" s="167"/>
      <c r="N674" s="167">
        <v>2320</v>
      </c>
      <c r="O674" s="167"/>
      <c r="P674" s="167"/>
      <c r="Q674" s="167"/>
      <c r="R674" s="167"/>
      <c r="S674" s="167"/>
      <c r="T674" s="170">
        <v>2015</v>
      </c>
      <c r="U674" s="167"/>
      <c r="V674" s="167"/>
      <c r="W674" s="167"/>
      <c r="X674" s="167"/>
      <c r="Y674" s="167"/>
      <c r="Z674" s="167"/>
      <c r="AA674" s="167"/>
      <c r="AB674" s="167"/>
      <c r="AC674" s="167"/>
      <c r="AD674" s="167"/>
      <c r="AE674" s="167"/>
      <c r="AF674" s="167"/>
      <c r="AG674" s="167"/>
      <c r="AH674" s="167"/>
      <c r="AI674" s="167"/>
      <c r="AJ674" s="167"/>
      <c r="AK674" s="167"/>
      <c r="AL674" s="167"/>
      <c r="AM674" s="167"/>
      <c r="AN674" s="167"/>
      <c r="AO674" s="167"/>
      <c r="AP674" s="167"/>
      <c r="AQ674" s="167"/>
      <c r="AR674" s="167"/>
      <c r="AS674" s="167"/>
    </row>
    <row r="675" spans="1:45" s="37" customFormat="1" ht="26.45" hidden="1" customHeight="1">
      <c r="A675" s="400"/>
      <c r="B675" s="405"/>
      <c r="C675" s="167" t="s">
        <v>2052</v>
      </c>
      <c r="D675" s="167"/>
      <c r="E675" s="406" t="s">
        <v>16510</v>
      </c>
      <c r="F675" s="167" t="s">
        <v>2052</v>
      </c>
      <c r="G675" s="167">
        <v>2530</v>
      </c>
      <c r="H675" s="167">
        <v>130</v>
      </c>
      <c r="I675" s="167">
        <v>2530</v>
      </c>
      <c r="J675" s="167">
        <v>60</v>
      </c>
      <c r="K675" s="167">
        <v>40</v>
      </c>
      <c r="L675" s="167"/>
      <c r="M675" s="167"/>
      <c r="N675" s="167">
        <v>2400</v>
      </c>
      <c r="O675" s="167"/>
      <c r="P675" s="167"/>
      <c r="Q675" s="167"/>
      <c r="R675" s="167"/>
      <c r="S675" s="167"/>
      <c r="T675" s="1324" t="s">
        <v>16511</v>
      </c>
      <c r="U675" s="167"/>
      <c r="V675" s="167"/>
      <c r="W675" s="167"/>
      <c r="X675" s="167"/>
      <c r="Y675" s="167"/>
      <c r="Z675" s="404"/>
      <c r="AA675" s="167"/>
      <c r="AB675" s="167"/>
      <c r="AC675" s="167"/>
      <c r="AD675" s="167"/>
      <c r="AE675" s="167"/>
      <c r="AF675" s="167"/>
      <c r="AG675" s="167"/>
      <c r="AH675" s="167"/>
      <c r="AI675" s="167"/>
      <c r="AJ675" s="167"/>
      <c r="AK675" s="167"/>
      <c r="AL675" s="167"/>
      <c r="AM675" s="167"/>
      <c r="AN675" s="167"/>
      <c r="AO675" s="167"/>
      <c r="AP675" s="167"/>
      <c r="AQ675" s="167"/>
      <c r="AR675" s="167"/>
      <c r="AS675" s="167" t="s">
        <v>13097</v>
      </c>
    </row>
    <row r="676" spans="1:45" s="37" customFormat="1" ht="33.75" hidden="1" customHeight="1">
      <c r="A676" s="400"/>
      <c r="B676" s="405"/>
      <c r="C676" s="160" t="s">
        <v>11219</v>
      </c>
      <c r="D676" s="167"/>
      <c r="E676" s="160" t="s">
        <v>11220</v>
      </c>
      <c r="F676" s="157" t="s">
        <v>11219</v>
      </c>
      <c r="G676" s="160">
        <v>2158</v>
      </c>
      <c r="H676" s="167"/>
      <c r="I676" s="167"/>
      <c r="J676" s="167"/>
      <c r="K676" s="167"/>
      <c r="L676" s="167"/>
      <c r="M676" s="167"/>
      <c r="N676" s="167"/>
      <c r="O676" s="167"/>
      <c r="P676" s="167"/>
      <c r="Q676" s="167"/>
      <c r="R676" s="167"/>
      <c r="S676" s="167"/>
      <c r="T676" s="157">
        <v>2013</v>
      </c>
      <c r="U676" s="167"/>
      <c r="V676" s="167"/>
      <c r="W676" s="167"/>
      <c r="X676" s="167"/>
      <c r="Y676" s="167"/>
      <c r="Z676" s="1894">
        <v>3840</v>
      </c>
      <c r="AA676" s="167"/>
      <c r="AB676" s="167"/>
      <c r="AC676" s="167"/>
      <c r="AD676" s="167"/>
      <c r="AE676" s="167"/>
      <c r="AF676" s="167"/>
      <c r="AG676" s="167"/>
      <c r="AH676" s="167"/>
      <c r="AI676" s="167"/>
      <c r="AJ676" s="167"/>
      <c r="AK676" s="167"/>
      <c r="AL676" s="167"/>
      <c r="AM676" s="167"/>
      <c r="AN676" s="167"/>
      <c r="AO676" s="167"/>
      <c r="AP676" s="167"/>
      <c r="AQ676" s="167"/>
      <c r="AR676" s="167"/>
      <c r="AS676" s="160"/>
    </row>
    <row r="677" spans="1:45" s="37" customFormat="1" ht="26.45" hidden="1" customHeight="1">
      <c r="A677" s="400"/>
      <c r="B677" s="405"/>
      <c r="C677" s="160" t="s">
        <v>11219</v>
      </c>
      <c r="D677" s="167"/>
      <c r="E677" s="160" t="s">
        <v>11221</v>
      </c>
      <c r="F677" s="157" t="s">
        <v>11219</v>
      </c>
      <c r="G677" s="160">
        <v>572</v>
      </c>
      <c r="H677" s="167"/>
      <c r="I677" s="167"/>
      <c r="J677" s="167"/>
      <c r="K677" s="167"/>
      <c r="L677" s="167"/>
      <c r="M677" s="167"/>
      <c r="N677" s="167"/>
      <c r="O677" s="167"/>
      <c r="P677" s="167"/>
      <c r="Q677" s="167"/>
      <c r="R677" s="167"/>
      <c r="S677" s="167"/>
      <c r="T677" s="157">
        <v>2013</v>
      </c>
      <c r="U677" s="167"/>
      <c r="V677" s="167"/>
      <c r="W677" s="167"/>
      <c r="X677" s="167"/>
      <c r="Y677" s="167"/>
      <c r="Z677" s="1895"/>
      <c r="AA677" s="167"/>
      <c r="AB677" s="167"/>
      <c r="AC677" s="167"/>
      <c r="AD677" s="167"/>
      <c r="AE677" s="167"/>
      <c r="AF677" s="167"/>
      <c r="AG677" s="167"/>
      <c r="AH677" s="167"/>
      <c r="AI677" s="167"/>
      <c r="AJ677" s="167"/>
      <c r="AK677" s="167"/>
      <c r="AL677" s="167"/>
      <c r="AM677" s="167"/>
      <c r="AN677" s="167"/>
      <c r="AO677" s="167"/>
      <c r="AP677" s="167"/>
      <c r="AQ677" s="167"/>
      <c r="AR677" s="167"/>
      <c r="AS677" s="160"/>
    </row>
    <row r="678" spans="1:45" s="37" customFormat="1" ht="26.45" hidden="1" customHeight="1">
      <c r="A678" s="400"/>
      <c r="B678" s="405"/>
      <c r="C678" s="160" t="s">
        <v>11219</v>
      </c>
      <c r="D678" s="167"/>
      <c r="E678" s="160" t="s">
        <v>11222</v>
      </c>
      <c r="F678" s="157" t="s">
        <v>11219</v>
      </c>
      <c r="G678" s="160">
        <v>572</v>
      </c>
      <c r="H678" s="167"/>
      <c r="I678" s="167"/>
      <c r="J678" s="167"/>
      <c r="K678" s="167"/>
      <c r="L678" s="167"/>
      <c r="M678" s="167"/>
      <c r="N678" s="167"/>
      <c r="O678" s="167"/>
      <c r="P678" s="167"/>
      <c r="Q678" s="167"/>
      <c r="R678" s="167"/>
      <c r="S678" s="167"/>
      <c r="T678" s="157">
        <v>2013</v>
      </c>
      <c r="U678" s="167"/>
      <c r="V678" s="167"/>
      <c r="W678" s="167"/>
      <c r="X678" s="167"/>
      <c r="Y678" s="167"/>
      <c r="Z678" s="1896"/>
      <c r="AA678" s="167"/>
      <c r="AB678" s="167"/>
      <c r="AC678" s="167"/>
      <c r="AD678" s="167"/>
      <c r="AE678" s="167"/>
      <c r="AF678" s="167"/>
      <c r="AG678" s="167"/>
      <c r="AH678" s="167"/>
      <c r="AI678" s="167"/>
      <c r="AJ678" s="167"/>
      <c r="AK678" s="167"/>
      <c r="AL678" s="167"/>
      <c r="AM678" s="167"/>
      <c r="AN678" s="167"/>
      <c r="AO678" s="167"/>
      <c r="AP678" s="167"/>
      <c r="AQ678" s="167"/>
      <c r="AR678" s="167"/>
      <c r="AS678" s="160"/>
    </row>
    <row r="679" spans="1:45" s="37" customFormat="1" ht="26.45" hidden="1" customHeight="1">
      <c r="A679" s="400"/>
      <c r="B679" s="405"/>
      <c r="C679" s="160" t="s">
        <v>11219</v>
      </c>
      <c r="D679" s="167"/>
      <c r="E679" s="160" t="s">
        <v>11223</v>
      </c>
      <c r="F679" s="157" t="s">
        <v>11219</v>
      </c>
      <c r="G679" s="160">
        <v>2000</v>
      </c>
      <c r="H679" s="167"/>
      <c r="I679" s="167"/>
      <c r="J679" s="167"/>
      <c r="K679" s="167"/>
      <c r="L679" s="167"/>
      <c r="M679" s="167"/>
      <c r="N679" s="167"/>
      <c r="O679" s="167"/>
      <c r="P679" s="167"/>
      <c r="Q679" s="167"/>
      <c r="R679" s="167"/>
      <c r="S679" s="167"/>
      <c r="T679" s="157">
        <v>2010</v>
      </c>
      <c r="U679" s="167"/>
      <c r="V679" s="167"/>
      <c r="W679" s="167"/>
      <c r="X679" s="167"/>
      <c r="Y679" s="167"/>
      <c r="Z679" s="165">
        <v>150</v>
      </c>
      <c r="AA679" s="167"/>
      <c r="AB679" s="167"/>
      <c r="AC679" s="167"/>
      <c r="AD679" s="167"/>
      <c r="AE679" s="167"/>
      <c r="AF679" s="167"/>
      <c r="AG679" s="167"/>
      <c r="AH679" s="167"/>
      <c r="AI679" s="167"/>
      <c r="AJ679" s="167"/>
      <c r="AK679" s="167"/>
      <c r="AL679" s="167"/>
      <c r="AM679" s="167"/>
      <c r="AN679" s="167"/>
      <c r="AO679" s="167"/>
      <c r="AP679" s="167"/>
      <c r="AQ679" s="167"/>
      <c r="AR679" s="167"/>
      <c r="AS679" s="160"/>
    </row>
    <row r="680" spans="1:45" s="37" customFormat="1" ht="26.45" hidden="1" customHeight="1">
      <c r="A680" s="400"/>
      <c r="B680" s="405"/>
      <c r="C680" s="160" t="s">
        <v>11219</v>
      </c>
      <c r="D680" s="167"/>
      <c r="E680" s="160" t="s">
        <v>11224</v>
      </c>
      <c r="F680" s="157" t="s">
        <v>11219</v>
      </c>
      <c r="G680" s="160">
        <v>1800</v>
      </c>
      <c r="H680" s="167"/>
      <c r="I680" s="167"/>
      <c r="J680" s="167"/>
      <c r="K680" s="167"/>
      <c r="L680" s="167"/>
      <c r="M680" s="167"/>
      <c r="N680" s="167"/>
      <c r="O680" s="167"/>
      <c r="P680" s="167"/>
      <c r="Q680" s="167"/>
      <c r="R680" s="167"/>
      <c r="S680" s="167"/>
      <c r="T680" s="157">
        <v>2010</v>
      </c>
      <c r="U680" s="167"/>
      <c r="V680" s="167"/>
      <c r="W680" s="167"/>
      <c r="X680" s="167"/>
      <c r="Y680" s="167"/>
      <c r="Z680" s="165" t="s">
        <v>11225</v>
      </c>
      <c r="AA680" s="167"/>
      <c r="AB680" s="167"/>
      <c r="AC680" s="167"/>
      <c r="AD680" s="167"/>
      <c r="AE680" s="167"/>
      <c r="AF680" s="167"/>
      <c r="AG680" s="167"/>
      <c r="AH680" s="167"/>
      <c r="AI680" s="167"/>
      <c r="AJ680" s="167"/>
      <c r="AK680" s="167"/>
      <c r="AL680" s="167"/>
      <c r="AM680" s="167"/>
      <c r="AN680" s="167"/>
      <c r="AO680" s="167"/>
      <c r="AP680" s="167"/>
      <c r="AQ680" s="167"/>
      <c r="AR680" s="167"/>
      <c r="AS680" s="160"/>
    </row>
    <row r="681" spans="1:45" s="37" customFormat="1" ht="26.45" hidden="1" customHeight="1">
      <c r="A681" s="400"/>
      <c r="B681" s="405"/>
      <c r="C681" s="160" t="s">
        <v>11219</v>
      </c>
      <c r="D681" s="167"/>
      <c r="E681" s="160" t="s">
        <v>11226</v>
      </c>
      <c r="F681" s="157" t="s">
        <v>11219</v>
      </c>
      <c r="G681" s="160">
        <v>2204</v>
      </c>
      <c r="H681" s="167"/>
      <c r="I681" s="167"/>
      <c r="J681" s="167"/>
      <c r="K681" s="167"/>
      <c r="L681" s="167"/>
      <c r="M681" s="167"/>
      <c r="N681" s="167"/>
      <c r="O681" s="167"/>
      <c r="P681" s="167"/>
      <c r="Q681" s="167"/>
      <c r="R681" s="167"/>
      <c r="S681" s="167"/>
      <c r="T681" s="157">
        <v>2015</v>
      </c>
      <c r="U681" s="167"/>
      <c r="V681" s="167"/>
      <c r="W681" s="167"/>
      <c r="X681" s="167"/>
      <c r="Y681" s="167"/>
      <c r="Z681" s="165">
        <v>255</v>
      </c>
      <c r="AA681" s="167"/>
      <c r="AB681" s="167"/>
      <c r="AC681" s="167"/>
      <c r="AD681" s="167"/>
      <c r="AE681" s="167"/>
      <c r="AF681" s="167"/>
      <c r="AG681" s="167"/>
      <c r="AH681" s="167"/>
      <c r="AI681" s="167"/>
      <c r="AJ681" s="167"/>
      <c r="AK681" s="167"/>
      <c r="AL681" s="167"/>
      <c r="AM681" s="167"/>
      <c r="AN681" s="167"/>
      <c r="AO681" s="167"/>
      <c r="AP681" s="167"/>
      <c r="AQ681" s="167"/>
      <c r="AR681" s="167"/>
      <c r="AS681" s="160"/>
    </row>
    <row r="682" spans="1:45" s="37" customFormat="1" ht="26.45" hidden="1" customHeight="1">
      <c r="A682" s="400"/>
      <c r="B682" s="405"/>
      <c r="C682" s="160" t="s">
        <v>11219</v>
      </c>
      <c r="D682" s="167"/>
      <c r="E682" s="160" t="s">
        <v>11227</v>
      </c>
      <c r="F682" s="157" t="s">
        <v>11219</v>
      </c>
      <c r="G682" s="160">
        <v>2600</v>
      </c>
      <c r="H682" s="167"/>
      <c r="I682" s="167"/>
      <c r="J682" s="167"/>
      <c r="K682" s="167"/>
      <c r="L682" s="167"/>
      <c r="M682" s="167"/>
      <c r="N682" s="167"/>
      <c r="O682" s="167"/>
      <c r="P682" s="167"/>
      <c r="Q682" s="167"/>
      <c r="R682" s="167"/>
      <c r="S682" s="167"/>
      <c r="T682" s="157">
        <v>2015</v>
      </c>
      <c r="U682" s="167"/>
      <c r="V682" s="167"/>
      <c r="W682" s="167"/>
      <c r="X682" s="167"/>
      <c r="Y682" s="167"/>
      <c r="Z682" s="165">
        <v>304</v>
      </c>
      <c r="AA682" s="167"/>
      <c r="AB682" s="167"/>
      <c r="AC682" s="167"/>
      <c r="AD682" s="167"/>
      <c r="AE682" s="167"/>
      <c r="AF682" s="167"/>
      <c r="AG682" s="167"/>
      <c r="AH682" s="167"/>
      <c r="AI682" s="167"/>
      <c r="AJ682" s="167"/>
      <c r="AK682" s="167"/>
      <c r="AL682" s="167"/>
      <c r="AM682" s="167"/>
      <c r="AN682" s="167"/>
      <c r="AO682" s="167"/>
      <c r="AP682" s="167"/>
      <c r="AQ682" s="167"/>
      <c r="AR682" s="167"/>
      <c r="AS682" s="160"/>
    </row>
    <row r="683" spans="1:45" s="37" customFormat="1" ht="26.45" hidden="1" customHeight="1">
      <c r="A683" s="400"/>
      <c r="B683" s="405"/>
      <c r="C683" s="160" t="s">
        <v>11219</v>
      </c>
      <c r="D683" s="167"/>
      <c r="E683" s="160" t="s">
        <v>11228</v>
      </c>
      <c r="F683" s="157" t="s">
        <v>11219</v>
      </c>
      <c r="G683" s="160">
        <v>3030</v>
      </c>
      <c r="H683" s="167"/>
      <c r="I683" s="167"/>
      <c r="J683" s="167"/>
      <c r="K683" s="167"/>
      <c r="L683" s="167"/>
      <c r="M683" s="167"/>
      <c r="N683" s="167"/>
      <c r="O683" s="167"/>
      <c r="P683" s="167"/>
      <c r="Q683" s="167"/>
      <c r="R683" s="167"/>
      <c r="S683" s="167"/>
      <c r="T683" s="157">
        <v>2014</v>
      </c>
      <c r="U683" s="167"/>
      <c r="V683" s="167"/>
      <c r="W683" s="167"/>
      <c r="X683" s="167"/>
      <c r="Y683" s="167"/>
      <c r="Z683" s="165">
        <v>100</v>
      </c>
      <c r="AA683" s="167"/>
      <c r="AB683" s="167"/>
      <c r="AC683" s="167"/>
      <c r="AD683" s="167"/>
      <c r="AE683" s="167"/>
      <c r="AF683" s="167"/>
      <c r="AG683" s="167"/>
      <c r="AH683" s="167"/>
      <c r="AI683" s="167"/>
      <c r="AJ683" s="167"/>
      <c r="AK683" s="167"/>
      <c r="AL683" s="167"/>
      <c r="AM683" s="167"/>
      <c r="AN683" s="167"/>
      <c r="AO683" s="167"/>
      <c r="AP683" s="167"/>
      <c r="AQ683" s="167"/>
      <c r="AR683" s="167"/>
      <c r="AS683" s="160"/>
    </row>
    <row r="684" spans="1:45" s="37" customFormat="1" ht="26.45" hidden="1" customHeight="1">
      <c r="A684" s="400"/>
      <c r="B684" s="405"/>
      <c r="C684" s="160" t="s">
        <v>11219</v>
      </c>
      <c r="D684" s="167"/>
      <c r="E684" s="160" t="s">
        <v>11229</v>
      </c>
      <c r="F684" s="157" t="s">
        <v>11219</v>
      </c>
      <c r="G684" s="160">
        <v>1840</v>
      </c>
      <c r="H684" s="167"/>
      <c r="I684" s="167"/>
      <c r="J684" s="167"/>
      <c r="K684" s="167"/>
      <c r="L684" s="167"/>
      <c r="M684" s="167"/>
      <c r="N684" s="167">
        <v>800</v>
      </c>
      <c r="O684" s="167"/>
      <c r="P684" s="167"/>
      <c r="Q684" s="167"/>
      <c r="R684" s="167"/>
      <c r="S684" s="167"/>
      <c r="T684" s="157">
        <v>2016</v>
      </c>
      <c r="U684" s="167"/>
      <c r="V684" s="167"/>
      <c r="W684" s="167"/>
      <c r="X684" s="167"/>
      <c r="Y684" s="167"/>
      <c r="Z684" s="165">
        <v>400</v>
      </c>
      <c r="AA684" s="167"/>
      <c r="AB684" s="167"/>
      <c r="AC684" s="167"/>
      <c r="AD684" s="167"/>
      <c r="AE684" s="167"/>
      <c r="AF684" s="167"/>
      <c r="AG684" s="167"/>
      <c r="AH684" s="167"/>
      <c r="AI684" s="167"/>
      <c r="AJ684" s="167"/>
      <c r="AK684" s="167"/>
      <c r="AL684" s="167"/>
      <c r="AM684" s="167"/>
      <c r="AN684" s="167"/>
      <c r="AO684" s="167"/>
      <c r="AP684" s="167"/>
      <c r="AQ684" s="167"/>
      <c r="AR684" s="167"/>
      <c r="AS684" s="160"/>
    </row>
    <row r="685" spans="1:45" s="37" customFormat="1" ht="26.45" hidden="1" customHeight="1">
      <c r="A685" s="400"/>
      <c r="B685" s="405"/>
      <c r="C685" s="1445" t="s">
        <v>468</v>
      </c>
      <c r="D685" s="167"/>
      <c r="E685" s="1445" t="s">
        <v>16512</v>
      </c>
      <c r="F685" s="1444" t="s">
        <v>468</v>
      </c>
      <c r="G685" s="1445">
        <v>877</v>
      </c>
      <c r="H685" s="167"/>
      <c r="I685" s="167"/>
      <c r="J685" s="167"/>
      <c r="K685" s="167"/>
      <c r="L685" s="167"/>
      <c r="M685" s="167"/>
      <c r="N685" s="167">
        <v>877</v>
      </c>
      <c r="O685" s="167"/>
      <c r="P685" s="167"/>
      <c r="Q685" s="167"/>
      <c r="R685" s="167"/>
      <c r="S685" s="167"/>
      <c r="T685" s="1444">
        <v>2016</v>
      </c>
      <c r="U685" s="167"/>
      <c r="V685" s="167"/>
      <c r="W685" s="167"/>
      <c r="X685" s="167"/>
      <c r="Y685" s="167"/>
      <c r="Z685" s="709">
        <v>200</v>
      </c>
      <c r="AA685" s="167"/>
      <c r="AB685" s="167"/>
      <c r="AC685" s="167"/>
      <c r="AD685" s="167"/>
      <c r="AE685" s="167"/>
      <c r="AF685" s="167"/>
      <c r="AG685" s="167"/>
      <c r="AH685" s="167"/>
      <c r="AI685" s="167"/>
      <c r="AJ685" s="167"/>
      <c r="AK685" s="167"/>
      <c r="AL685" s="167"/>
      <c r="AM685" s="167"/>
      <c r="AN685" s="167"/>
      <c r="AO685" s="167"/>
      <c r="AP685" s="167"/>
      <c r="AQ685" s="167"/>
      <c r="AR685" s="167"/>
      <c r="AS685" s="1445"/>
    </row>
    <row r="686" spans="1:45" s="37" customFormat="1" ht="26.45" hidden="1" customHeight="1">
      <c r="A686" s="400"/>
      <c r="B686" s="405"/>
      <c r="C686" s="1445" t="s">
        <v>2052</v>
      </c>
      <c r="D686" s="167"/>
      <c r="E686" s="1445" t="s">
        <v>16513</v>
      </c>
      <c r="F686" s="1444" t="s">
        <v>2052</v>
      </c>
      <c r="G686" s="1445">
        <v>2307</v>
      </c>
      <c r="H686" s="167"/>
      <c r="I686" s="167"/>
      <c r="J686" s="167">
        <v>65</v>
      </c>
      <c r="K686" s="167">
        <v>35.5</v>
      </c>
      <c r="L686" s="167"/>
      <c r="M686" s="167"/>
      <c r="N686" s="167">
        <v>2307</v>
      </c>
      <c r="O686" s="167"/>
      <c r="P686" s="167"/>
      <c r="Q686" s="167"/>
      <c r="R686" s="167"/>
      <c r="S686" s="167"/>
      <c r="T686" s="1444">
        <v>2017</v>
      </c>
      <c r="U686" s="167"/>
      <c r="V686" s="167"/>
      <c r="W686" s="167"/>
      <c r="X686" s="167"/>
      <c r="Y686" s="167"/>
      <c r="Z686" s="709"/>
      <c r="AA686" s="167"/>
      <c r="AB686" s="167"/>
      <c r="AC686" s="167"/>
      <c r="AD686" s="167"/>
      <c r="AE686" s="167"/>
      <c r="AF686" s="167"/>
      <c r="AG686" s="167"/>
      <c r="AH686" s="167"/>
      <c r="AI686" s="167"/>
      <c r="AJ686" s="167"/>
      <c r="AK686" s="167"/>
      <c r="AL686" s="167"/>
      <c r="AM686" s="167"/>
      <c r="AN686" s="167"/>
      <c r="AO686" s="167"/>
      <c r="AP686" s="167"/>
      <c r="AQ686" s="167"/>
      <c r="AR686" s="167"/>
      <c r="AS686" s="1445"/>
    </row>
    <row r="687" spans="1:45" s="37" customFormat="1" ht="26.45" hidden="1" customHeight="1">
      <c r="A687" s="400"/>
      <c r="B687" s="405"/>
      <c r="C687" s="160" t="s">
        <v>5215</v>
      </c>
      <c r="D687" s="167"/>
      <c r="E687" s="160" t="s">
        <v>16514</v>
      </c>
      <c r="F687" s="157" t="s">
        <v>5215</v>
      </c>
      <c r="G687" s="160">
        <v>8461</v>
      </c>
      <c r="H687" s="167"/>
      <c r="I687" s="167">
        <v>2435</v>
      </c>
      <c r="J687" s="167"/>
      <c r="K687" s="167"/>
      <c r="L687" s="167"/>
      <c r="M687" s="167"/>
      <c r="N687" s="167">
        <v>2435</v>
      </c>
      <c r="O687" s="167"/>
      <c r="P687" s="167"/>
      <c r="Q687" s="167"/>
      <c r="R687" s="167"/>
      <c r="S687" s="167"/>
      <c r="T687" s="157">
        <v>2016</v>
      </c>
      <c r="U687" s="167"/>
      <c r="V687" s="167"/>
      <c r="W687" s="167"/>
      <c r="X687" s="167"/>
      <c r="Y687" s="167"/>
      <c r="Z687" s="165">
        <v>1000</v>
      </c>
      <c r="AA687" s="167"/>
      <c r="AB687" s="167"/>
      <c r="AC687" s="167"/>
      <c r="AD687" s="167"/>
      <c r="AE687" s="167"/>
      <c r="AF687" s="167"/>
      <c r="AG687" s="167"/>
      <c r="AH687" s="167"/>
      <c r="AI687" s="167"/>
      <c r="AJ687" s="167"/>
      <c r="AK687" s="167"/>
      <c r="AL687" s="167"/>
      <c r="AM687" s="167"/>
      <c r="AN687" s="167"/>
      <c r="AO687" s="167"/>
      <c r="AP687" s="167"/>
      <c r="AQ687" s="167"/>
      <c r="AR687" s="167"/>
      <c r="AS687" s="160"/>
    </row>
    <row r="688" spans="1:45" s="37" customFormat="1" ht="26.45" hidden="1" customHeight="1">
      <c r="A688" s="400"/>
      <c r="B688" s="405"/>
      <c r="C688" s="160" t="s">
        <v>5215</v>
      </c>
      <c r="D688" s="167"/>
      <c r="E688" s="167" t="s">
        <v>16515</v>
      </c>
      <c r="F688" s="167" t="s">
        <v>5215</v>
      </c>
      <c r="G688" s="167">
        <v>137821</v>
      </c>
      <c r="H688" s="167"/>
      <c r="I688" s="167"/>
      <c r="J688" s="167">
        <v>25</v>
      </c>
      <c r="K688" s="167">
        <v>42</v>
      </c>
      <c r="L688" s="167"/>
      <c r="M688" s="167"/>
      <c r="N688" s="167">
        <v>1050</v>
      </c>
      <c r="O688" s="167"/>
      <c r="P688" s="167"/>
      <c r="Q688" s="167"/>
      <c r="R688" s="167"/>
      <c r="S688" s="167"/>
      <c r="T688" s="170">
        <v>2020</v>
      </c>
      <c r="U688" s="167"/>
      <c r="V688" s="167"/>
      <c r="W688" s="167"/>
      <c r="X688" s="167"/>
      <c r="Y688" s="167"/>
      <c r="Z688" s="165">
        <v>35244</v>
      </c>
      <c r="AA688" s="167"/>
      <c r="AB688" s="167"/>
      <c r="AC688" s="167"/>
      <c r="AD688" s="167"/>
      <c r="AE688" s="167"/>
      <c r="AF688" s="167"/>
      <c r="AG688" s="167"/>
      <c r="AH688" s="167"/>
      <c r="AI688" s="167"/>
      <c r="AJ688" s="167"/>
      <c r="AK688" s="167"/>
      <c r="AL688" s="167"/>
      <c r="AM688" s="167"/>
      <c r="AN688" s="167"/>
      <c r="AO688" s="167"/>
      <c r="AP688" s="167"/>
      <c r="AQ688" s="167"/>
      <c r="AR688" s="167"/>
      <c r="AS688" s="160" t="s">
        <v>6506</v>
      </c>
    </row>
    <row r="689" spans="1:45" s="37" customFormat="1" ht="26.45" hidden="1" customHeight="1">
      <c r="A689" s="400"/>
      <c r="B689" s="200"/>
      <c r="C689" s="160" t="s">
        <v>5215</v>
      </c>
      <c r="D689" s="167"/>
      <c r="E689" s="160" t="s">
        <v>16516</v>
      </c>
      <c r="F689" s="157" t="s">
        <v>5215</v>
      </c>
      <c r="G689" s="160">
        <v>137821</v>
      </c>
      <c r="H689" s="167"/>
      <c r="I689" s="167"/>
      <c r="J689" s="167">
        <v>50</v>
      </c>
      <c r="K689" s="167">
        <v>70</v>
      </c>
      <c r="L689" s="167"/>
      <c r="M689" s="167"/>
      <c r="N689" s="167">
        <v>3500</v>
      </c>
      <c r="O689" s="167"/>
      <c r="P689" s="167"/>
      <c r="Q689" s="167"/>
      <c r="R689" s="167"/>
      <c r="S689" s="167"/>
      <c r="T689" s="157">
        <v>2020</v>
      </c>
      <c r="U689" s="167"/>
      <c r="V689" s="167"/>
      <c r="W689" s="167"/>
      <c r="X689" s="167"/>
      <c r="Y689" s="167"/>
      <c r="Z689" s="165">
        <v>35244</v>
      </c>
      <c r="AA689" s="167"/>
      <c r="AB689" s="167"/>
      <c r="AC689" s="167"/>
      <c r="AD689" s="167"/>
      <c r="AE689" s="167"/>
      <c r="AF689" s="167"/>
      <c r="AG689" s="167"/>
      <c r="AH689" s="167"/>
      <c r="AI689" s="167"/>
      <c r="AJ689" s="167"/>
      <c r="AK689" s="167"/>
      <c r="AL689" s="167"/>
      <c r="AM689" s="167"/>
      <c r="AN689" s="167"/>
      <c r="AO689" s="167"/>
      <c r="AP689" s="167"/>
      <c r="AQ689" s="167"/>
      <c r="AR689" s="167"/>
      <c r="AS689" s="160" t="s">
        <v>6506</v>
      </c>
    </row>
    <row r="690" spans="1:45" s="37" customFormat="1" ht="26.45" hidden="1" customHeight="1">
      <c r="A690" s="400"/>
      <c r="B690" s="404" t="s">
        <v>2267</v>
      </c>
      <c r="C690" s="160" t="s">
        <v>2234</v>
      </c>
      <c r="D690" s="160"/>
      <c r="E690" s="331">
        <f>COUNTA(E691:E717)</f>
        <v>27</v>
      </c>
      <c r="F690" s="160"/>
      <c r="G690" s="160">
        <f>SUM(G691:G717)</f>
        <v>575278</v>
      </c>
      <c r="H690" s="160">
        <f>SUM(H691:H717)</f>
        <v>2321.2200000000003</v>
      </c>
      <c r="I690" s="160">
        <f>SUM(I691:I717)</f>
        <v>15817.25</v>
      </c>
      <c r="J690" s="160"/>
      <c r="K690" s="160"/>
      <c r="L690" s="160"/>
      <c r="M690" s="160"/>
      <c r="N690" s="160"/>
      <c r="O690" s="160"/>
      <c r="P690" s="160"/>
      <c r="Q690" s="332"/>
      <c r="R690" s="332"/>
      <c r="S690" s="157"/>
      <c r="T690" s="393"/>
      <c r="U690" s="332"/>
      <c r="V690" s="332"/>
      <c r="W690" s="332"/>
      <c r="X690" s="332"/>
      <c r="Y690" s="332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</row>
    <row r="691" spans="1:45" s="37" customFormat="1" ht="26.45" hidden="1" customHeight="1">
      <c r="A691" s="400"/>
      <c r="B691" s="405"/>
      <c r="C691" s="160" t="s">
        <v>1848</v>
      </c>
      <c r="D691" s="160" t="s">
        <v>1827</v>
      </c>
      <c r="E691" s="160" t="s">
        <v>16648</v>
      </c>
      <c r="F691" s="160" t="s">
        <v>16538</v>
      </c>
      <c r="G691" s="160">
        <v>2250</v>
      </c>
      <c r="H691" s="160">
        <v>355</v>
      </c>
      <c r="I691" s="160">
        <v>493</v>
      </c>
      <c r="J691" s="160">
        <v>17</v>
      </c>
      <c r="K691" s="160">
        <v>21</v>
      </c>
      <c r="L691" s="160"/>
      <c r="M691" s="160"/>
      <c r="N691" s="160">
        <v>355</v>
      </c>
      <c r="O691" s="160"/>
      <c r="P691" s="160"/>
      <c r="Q691" s="332"/>
      <c r="R691" s="332"/>
      <c r="S691" s="157"/>
      <c r="T691" s="393">
        <v>2005</v>
      </c>
      <c r="U691" s="332"/>
      <c r="V691" s="332"/>
      <c r="W691" s="332"/>
      <c r="X691" s="332"/>
      <c r="Y691" s="332"/>
      <c r="Z691" s="160">
        <v>500</v>
      </c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</row>
    <row r="692" spans="1:45" s="37" customFormat="1" ht="26.45" hidden="1" customHeight="1">
      <c r="A692" s="400"/>
      <c r="B692" s="405"/>
      <c r="C692" s="1349" t="s">
        <v>1848</v>
      </c>
      <c r="D692" s="1349"/>
      <c r="E692" s="1349" t="s">
        <v>15576</v>
      </c>
      <c r="F692" s="1349" t="s">
        <v>16538</v>
      </c>
      <c r="G692" s="1349">
        <v>38843</v>
      </c>
      <c r="H692" s="1349">
        <v>225.18</v>
      </c>
      <c r="I692" s="1349">
        <v>242.94</v>
      </c>
      <c r="J692" s="1349"/>
      <c r="K692" s="1349"/>
      <c r="L692" s="1349"/>
      <c r="M692" s="1349"/>
      <c r="N692" s="1349">
        <v>243</v>
      </c>
      <c r="O692" s="1349"/>
      <c r="P692" s="1349"/>
      <c r="Q692" s="332"/>
      <c r="R692" s="332"/>
      <c r="S692" s="1348"/>
      <c r="T692" s="393">
        <v>2019</v>
      </c>
      <c r="U692" s="332"/>
      <c r="V692" s="332"/>
      <c r="W692" s="332"/>
      <c r="X692" s="332"/>
      <c r="Y692" s="332"/>
      <c r="Z692" s="1349">
        <v>1300</v>
      </c>
      <c r="AA692" s="1349"/>
      <c r="AB692" s="1349"/>
      <c r="AC692" s="1349"/>
      <c r="AD692" s="1349"/>
      <c r="AE692" s="1349"/>
      <c r="AF692" s="1349"/>
      <c r="AG692" s="1349"/>
      <c r="AH692" s="1349"/>
      <c r="AI692" s="1349"/>
      <c r="AJ692" s="1349"/>
      <c r="AK692" s="1349"/>
      <c r="AL692" s="1349"/>
      <c r="AM692" s="1349"/>
      <c r="AN692" s="1349"/>
      <c r="AO692" s="1349"/>
      <c r="AP692" s="1349"/>
      <c r="AQ692" s="1349"/>
      <c r="AR692" s="1349"/>
      <c r="AS692" s="1349"/>
    </row>
    <row r="693" spans="1:45" s="37" customFormat="1" ht="26.45" hidden="1" customHeight="1">
      <c r="A693" s="400"/>
      <c r="B693" s="405"/>
      <c r="C693" s="1349" t="s">
        <v>5630</v>
      </c>
      <c r="D693" s="1349"/>
      <c r="E693" s="1349" t="s">
        <v>13144</v>
      </c>
      <c r="F693" s="1349" t="s">
        <v>16649</v>
      </c>
      <c r="G693" s="1349">
        <v>14919</v>
      </c>
      <c r="H693" s="1349"/>
      <c r="I693" s="1349"/>
      <c r="J693" s="1349">
        <v>24</v>
      </c>
      <c r="K693" s="1349">
        <v>44</v>
      </c>
      <c r="L693" s="1349"/>
      <c r="M693" s="1349"/>
      <c r="N693" s="1349">
        <v>1056</v>
      </c>
      <c r="O693" s="1349"/>
      <c r="P693" s="1349"/>
      <c r="Q693" s="332"/>
      <c r="R693" s="332"/>
      <c r="S693" s="1348"/>
      <c r="T693" s="393">
        <v>2018</v>
      </c>
      <c r="U693" s="332"/>
      <c r="V693" s="332"/>
      <c r="W693" s="332"/>
      <c r="X693" s="332"/>
      <c r="Y693" s="332"/>
      <c r="Z693" s="1349" t="s">
        <v>3794</v>
      </c>
      <c r="AA693" s="1349"/>
      <c r="AB693" s="1349"/>
      <c r="AC693" s="1349"/>
      <c r="AD693" s="1349"/>
      <c r="AE693" s="1349"/>
      <c r="AF693" s="1349"/>
      <c r="AG693" s="1349"/>
      <c r="AH693" s="1349"/>
      <c r="AI693" s="1349"/>
      <c r="AJ693" s="1349"/>
      <c r="AK693" s="1349"/>
      <c r="AL693" s="1349"/>
      <c r="AM693" s="1349"/>
      <c r="AN693" s="1349"/>
      <c r="AO693" s="1349"/>
      <c r="AP693" s="1349"/>
      <c r="AQ693" s="1349"/>
      <c r="AR693" s="1349"/>
      <c r="AS693" s="1349" t="s">
        <v>16552</v>
      </c>
    </row>
    <row r="694" spans="1:45" s="37" customFormat="1" ht="26.45" hidden="1" customHeight="1">
      <c r="A694" s="400"/>
      <c r="B694" s="405"/>
      <c r="C694" s="1456" t="s">
        <v>5632</v>
      </c>
      <c r="D694" s="1456"/>
      <c r="E694" s="1456" t="s">
        <v>12249</v>
      </c>
      <c r="F694" s="1456" t="s">
        <v>11374</v>
      </c>
      <c r="G694" s="1456">
        <v>9992</v>
      </c>
      <c r="H694" s="1456" t="s">
        <v>384</v>
      </c>
      <c r="I694" s="1456" t="s">
        <v>384</v>
      </c>
      <c r="J694" s="1456"/>
      <c r="K694" s="1456"/>
      <c r="L694" s="1456"/>
      <c r="M694" s="1456"/>
      <c r="N694" s="1456">
        <v>5103</v>
      </c>
      <c r="O694" s="1456"/>
      <c r="P694" s="1456"/>
      <c r="Q694" s="332"/>
      <c r="R694" s="332"/>
      <c r="S694" s="1455"/>
      <c r="T694" s="393">
        <v>2017</v>
      </c>
      <c r="U694" s="332"/>
      <c r="V694" s="332"/>
      <c r="W694" s="332"/>
      <c r="X694" s="332"/>
      <c r="Y694" s="332"/>
      <c r="Z694" s="1456">
        <v>2236</v>
      </c>
      <c r="AA694" s="1456"/>
      <c r="AB694" s="1456"/>
      <c r="AC694" s="1456"/>
      <c r="AD694" s="1456"/>
      <c r="AE694" s="1456"/>
      <c r="AF694" s="1456"/>
      <c r="AG694" s="1456"/>
      <c r="AH694" s="1456"/>
      <c r="AI694" s="1456"/>
      <c r="AJ694" s="1456"/>
      <c r="AK694" s="1456"/>
      <c r="AL694" s="1456"/>
      <c r="AM694" s="1456"/>
      <c r="AN694" s="1456"/>
      <c r="AO694" s="1456"/>
      <c r="AP694" s="1456"/>
      <c r="AQ694" s="1456"/>
      <c r="AR694" s="1456"/>
      <c r="AS694" s="1456" t="s">
        <v>12250</v>
      </c>
    </row>
    <row r="695" spans="1:45" s="37" customFormat="1" ht="26.45" hidden="1" customHeight="1">
      <c r="A695" s="400"/>
      <c r="B695" s="405"/>
      <c r="C695" s="1456" t="s">
        <v>5632</v>
      </c>
      <c r="D695" s="1456"/>
      <c r="E695" s="1456" t="s">
        <v>16650</v>
      </c>
      <c r="F695" s="1456" t="s">
        <v>11374</v>
      </c>
      <c r="G695" s="1456"/>
      <c r="H695" s="1456">
        <v>300</v>
      </c>
      <c r="I695" s="1456">
        <v>300</v>
      </c>
      <c r="J695" s="1456">
        <v>4.5</v>
      </c>
      <c r="K695" s="1456">
        <v>12</v>
      </c>
      <c r="L695" s="1456"/>
      <c r="M695" s="1456"/>
      <c r="N695" s="1456"/>
      <c r="O695" s="1456"/>
      <c r="P695" s="1456"/>
      <c r="Q695" s="332"/>
      <c r="R695" s="332"/>
      <c r="S695" s="1455"/>
      <c r="T695" s="393">
        <v>2020</v>
      </c>
      <c r="U695" s="332"/>
      <c r="V695" s="332"/>
      <c r="W695" s="332"/>
      <c r="X695" s="332"/>
      <c r="Y695" s="332"/>
      <c r="Z695" s="1456">
        <v>480</v>
      </c>
      <c r="AA695" s="1456"/>
      <c r="AB695" s="1456"/>
      <c r="AC695" s="1456"/>
      <c r="AD695" s="1456"/>
      <c r="AE695" s="1456"/>
      <c r="AF695" s="1456"/>
      <c r="AG695" s="1456"/>
      <c r="AH695" s="1456"/>
      <c r="AI695" s="1456"/>
      <c r="AJ695" s="1456"/>
      <c r="AK695" s="1456"/>
      <c r="AL695" s="1456"/>
      <c r="AM695" s="1456"/>
      <c r="AN695" s="1456"/>
      <c r="AO695" s="1456"/>
      <c r="AP695" s="1456"/>
      <c r="AQ695" s="1456"/>
      <c r="AR695" s="1456"/>
      <c r="AS695" s="1456" t="s">
        <v>16651</v>
      </c>
    </row>
    <row r="696" spans="1:45" s="37" customFormat="1" ht="26.45" hidden="1" customHeight="1">
      <c r="A696" s="400"/>
      <c r="B696" s="405"/>
      <c r="C696" s="1456" t="s">
        <v>1850</v>
      </c>
      <c r="D696" s="1456"/>
      <c r="E696" s="1456" t="s">
        <v>15572</v>
      </c>
      <c r="F696" s="1456" t="s">
        <v>15573</v>
      </c>
      <c r="G696" s="1456">
        <v>5584</v>
      </c>
      <c r="H696" s="1456"/>
      <c r="I696" s="1456"/>
      <c r="J696" s="1456"/>
      <c r="K696" s="1456"/>
      <c r="L696" s="1456"/>
      <c r="M696" s="1456"/>
      <c r="N696" s="1456"/>
      <c r="O696" s="1456"/>
      <c r="P696" s="1456"/>
      <c r="Q696" s="332"/>
      <c r="R696" s="332"/>
      <c r="S696" s="1455"/>
      <c r="T696" s="393">
        <v>2016</v>
      </c>
      <c r="U696" s="332"/>
      <c r="V696" s="332"/>
      <c r="W696" s="332"/>
      <c r="X696" s="332"/>
      <c r="Y696" s="332"/>
      <c r="Z696" s="1456">
        <v>390.88000000000005</v>
      </c>
      <c r="AA696" s="1456"/>
      <c r="AB696" s="1456"/>
      <c r="AC696" s="1456"/>
      <c r="AD696" s="1456"/>
      <c r="AE696" s="1456"/>
      <c r="AF696" s="1456"/>
      <c r="AG696" s="1456"/>
      <c r="AH696" s="1456"/>
      <c r="AI696" s="1456"/>
      <c r="AJ696" s="1456"/>
      <c r="AK696" s="1456"/>
      <c r="AL696" s="1456"/>
      <c r="AM696" s="1456"/>
      <c r="AN696" s="1456"/>
      <c r="AO696" s="1456"/>
      <c r="AP696" s="1456"/>
      <c r="AQ696" s="1456"/>
      <c r="AR696" s="1456"/>
      <c r="AS696" s="1456"/>
    </row>
    <row r="697" spans="1:45" s="37" customFormat="1" ht="26.45" hidden="1" customHeight="1">
      <c r="A697" s="400"/>
      <c r="B697" s="405"/>
      <c r="C697" s="1456" t="s">
        <v>1850</v>
      </c>
      <c r="D697" s="1456"/>
      <c r="E697" s="1456" t="s">
        <v>15574</v>
      </c>
      <c r="F697" s="1456" t="s">
        <v>15575</v>
      </c>
      <c r="G697" s="1456">
        <v>20435</v>
      </c>
      <c r="H697" s="1456"/>
      <c r="I697" s="1456"/>
      <c r="J697" s="1456"/>
      <c r="K697" s="1456"/>
      <c r="L697" s="1456"/>
      <c r="M697" s="1456"/>
      <c r="N697" s="1456"/>
      <c r="O697" s="1456"/>
      <c r="P697" s="1456"/>
      <c r="Q697" s="332"/>
      <c r="R697" s="332"/>
      <c r="S697" s="1455"/>
      <c r="T697" s="393">
        <v>2014</v>
      </c>
      <c r="U697" s="332"/>
      <c r="V697" s="332"/>
      <c r="W697" s="332"/>
      <c r="X697" s="332"/>
      <c r="Y697" s="332"/>
      <c r="Z697" s="1456">
        <v>1430.45</v>
      </c>
      <c r="AA697" s="1456"/>
      <c r="AB697" s="1456"/>
      <c r="AC697" s="1456"/>
      <c r="AD697" s="1456"/>
      <c r="AE697" s="1456"/>
      <c r="AF697" s="1456"/>
      <c r="AG697" s="1456"/>
      <c r="AH697" s="1456"/>
      <c r="AI697" s="1456"/>
      <c r="AJ697" s="1456"/>
      <c r="AK697" s="1456"/>
      <c r="AL697" s="1456"/>
      <c r="AM697" s="1456"/>
      <c r="AN697" s="1456"/>
      <c r="AO697" s="1456"/>
      <c r="AP697" s="1456"/>
      <c r="AQ697" s="1456"/>
      <c r="AR697" s="1456"/>
      <c r="AS697" s="1456"/>
    </row>
    <row r="698" spans="1:45" s="37" customFormat="1" ht="26.45" hidden="1" customHeight="1">
      <c r="A698" s="400"/>
      <c r="B698" s="405"/>
      <c r="C698" s="1456" t="s">
        <v>1850</v>
      </c>
      <c r="D698" s="1456"/>
      <c r="E698" s="1456" t="s">
        <v>16652</v>
      </c>
      <c r="F698" s="1456" t="s">
        <v>1850</v>
      </c>
      <c r="G698" s="1456"/>
      <c r="H698" s="1456"/>
      <c r="I698" s="1456">
        <v>841</v>
      </c>
      <c r="J698" s="1456"/>
      <c r="K698" s="1456"/>
      <c r="L698" s="1456"/>
      <c r="M698" s="1456"/>
      <c r="N698" s="1456"/>
      <c r="O698" s="1456"/>
      <c r="P698" s="1456"/>
      <c r="Q698" s="332"/>
      <c r="R698" s="332"/>
      <c r="S698" s="1455"/>
      <c r="T698" s="393">
        <v>2002</v>
      </c>
      <c r="U698" s="332"/>
      <c r="V698" s="332"/>
      <c r="W698" s="332"/>
      <c r="X698" s="332"/>
      <c r="Y698" s="332"/>
      <c r="Z698" s="1456">
        <v>200</v>
      </c>
      <c r="AA698" s="1456"/>
      <c r="AB698" s="1456"/>
      <c r="AC698" s="1456"/>
      <c r="AD698" s="1456"/>
      <c r="AE698" s="1456"/>
      <c r="AF698" s="1456"/>
      <c r="AG698" s="1456"/>
      <c r="AH698" s="1456"/>
      <c r="AI698" s="1456"/>
      <c r="AJ698" s="1456"/>
      <c r="AK698" s="1456"/>
      <c r="AL698" s="1456"/>
      <c r="AM698" s="1456"/>
      <c r="AN698" s="1456"/>
      <c r="AO698" s="1456"/>
      <c r="AP698" s="1456"/>
      <c r="AQ698" s="1456"/>
      <c r="AR698" s="1456"/>
      <c r="AS698" s="1456"/>
    </row>
    <row r="699" spans="1:45" s="37" customFormat="1" ht="26.45" hidden="1" customHeight="1">
      <c r="A699" s="400"/>
      <c r="B699" s="405"/>
      <c r="C699" s="1456" t="s">
        <v>1855</v>
      </c>
      <c r="D699" s="1456"/>
      <c r="E699" s="1456" t="s">
        <v>16653</v>
      </c>
      <c r="F699" s="1456" t="s">
        <v>1855</v>
      </c>
      <c r="G699" s="1456">
        <v>20000</v>
      </c>
      <c r="H699" s="1456"/>
      <c r="I699" s="1456"/>
      <c r="J699" s="1456"/>
      <c r="K699" s="1456"/>
      <c r="L699" s="1456"/>
      <c r="M699" s="1456"/>
      <c r="N699" s="1456">
        <v>10000</v>
      </c>
      <c r="O699" s="1456"/>
      <c r="P699" s="1456"/>
      <c r="Q699" s="332"/>
      <c r="R699" s="332"/>
      <c r="S699" s="1455"/>
      <c r="T699" s="393">
        <v>2018</v>
      </c>
      <c r="U699" s="332"/>
      <c r="V699" s="332"/>
      <c r="W699" s="332"/>
      <c r="X699" s="332"/>
      <c r="Y699" s="332"/>
      <c r="Z699" s="1456">
        <v>400</v>
      </c>
      <c r="AA699" s="1456"/>
      <c r="AB699" s="1456"/>
      <c r="AC699" s="1456"/>
      <c r="AD699" s="1456"/>
      <c r="AE699" s="1456"/>
      <c r="AF699" s="1456"/>
      <c r="AG699" s="1456"/>
      <c r="AH699" s="1456"/>
      <c r="AI699" s="1456"/>
      <c r="AJ699" s="1456"/>
      <c r="AK699" s="1456"/>
      <c r="AL699" s="1456"/>
      <c r="AM699" s="1456"/>
      <c r="AN699" s="1456"/>
      <c r="AO699" s="1456"/>
      <c r="AP699" s="1456"/>
      <c r="AQ699" s="1456"/>
      <c r="AR699" s="1456"/>
      <c r="AS699" s="1456"/>
    </row>
    <row r="700" spans="1:45" s="37" customFormat="1" ht="26.45" hidden="1" customHeight="1">
      <c r="A700" s="400"/>
      <c r="B700" s="405"/>
      <c r="C700" s="1456" t="s">
        <v>1855</v>
      </c>
      <c r="D700" s="1456" t="s">
        <v>16654</v>
      </c>
      <c r="E700" s="1456" t="s">
        <v>16654</v>
      </c>
      <c r="F700" s="1456" t="s">
        <v>1855</v>
      </c>
      <c r="G700" s="1456">
        <v>5592</v>
      </c>
      <c r="H700" s="1456"/>
      <c r="I700" s="1456"/>
      <c r="J700" s="1456"/>
      <c r="K700" s="1456"/>
      <c r="L700" s="1456"/>
      <c r="M700" s="1456"/>
      <c r="N700" s="1456">
        <v>2755</v>
      </c>
      <c r="O700" s="1456"/>
      <c r="P700" s="1456"/>
      <c r="Q700" s="332"/>
      <c r="R700" s="332">
        <v>2019</v>
      </c>
      <c r="S700" s="1455"/>
      <c r="T700" s="393">
        <v>2019</v>
      </c>
      <c r="U700" s="332"/>
      <c r="V700" s="332"/>
      <c r="W700" s="332"/>
      <c r="X700" s="332"/>
      <c r="Y700" s="332"/>
      <c r="Z700" s="1456">
        <v>600</v>
      </c>
      <c r="AA700" s="1456"/>
      <c r="AB700" s="1456"/>
      <c r="AC700" s="1456"/>
      <c r="AD700" s="1456"/>
      <c r="AE700" s="1456"/>
      <c r="AF700" s="1456"/>
      <c r="AG700" s="1456"/>
      <c r="AH700" s="1456"/>
      <c r="AI700" s="1456"/>
      <c r="AJ700" s="1456"/>
      <c r="AK700" s="1456"/>
      <c r="AL700" s="1456"/>
      <c r="AM700" s="1456"/>
      <c r="AN700" s="1456"/>
      <c r="AO700" s="1456"/>
      <c r="AP700" s="1456"/>
      <c r="AQ700" s="1456"/>
      <c r="AR700" s="1456"/>
      <c r="AS700" s="1456"/>
    </row>
    <row r="701" spans="1:45" s="37" customFormat="1" ht="26.45" hidden="1" customHeight="1">
      <c r="A701" s="400"/>
      <c r="B701" s="405"/>
      <c r="C701" s="1349" t="s">
        <v>1855</v>
      </c>
      <c r="D701" s="1349"/>
      <c r="E701" s="1349" t="s">
        <v>16655</v>
      </c>
      <c r="F701" s="1349" t="s">
        <v>1855</v>
      </c>
      <c r="G701" s="1349">
        <v>10000</v>
      </c>
      <c r="H701" s="1349"/>
      <c r="I701" s="1349"/>
      <c r="J701" s="1349"/>
      <c r="K701" s="1349"/>
      <c r="L701" s="1349"/>
      <c r="M701" s="1349"/>
      <c r="N701" s="1349">
        <v>6000</v>
      </c>
      <c r="O701" s="1349"/>
      <c r="P701" s="1349"/>
      <c r="Q701" s="332"/>
      <c r="R701" s="332"/>
      <c r="S701" s="1348"/>
      <c r="T701" s="393">
        <v>2020</v>
      </c>
      <c r="U701" s="332"/>
      <c r="V701" s="332"/>
      <c r="W701" s="332"/>
      <c r="X701" s="332"/>
      <c r="Y701" s="332"/>
      <c r="Z701" s="1349">
        <v>300</v>
      </c>
      <c r="AA701" s="1349"/>
      <c r="AB701" s="1349"/>
      <c r="AC701" s="1349"/>
      <c r="AD701" s="1349"/>
      <c r="AE701" s="1349"/>
      <c r="AF701" s="1349"/>
      <c r="AG701" s="1349"/>
      <c r="AH701" s="1349"/>
      <c r="AI701" s="1349"/>
      <c r="AJ701" s="1349"/>
      <c r="AK701" s="1349"/>
      <c r="AL701" s="1349"/>
      <c r="AM701" s="1349"/>
      <c r="AN701" s="1349"/>
      <c r="AO701" s="1349"/>
      <c r="AP701" s="1349"/>
      <c r="AQ701" s="1349"/>
      <c r="AR701" s="1349"/>
      <c r="AS701" s="1349"/>
    </row>
    <row r="702" spans="1:45" s="37" customFormat="1" ht="26.45" hidden="1" customHeight="1">
      <c r="A702" s="400"/>
      <c r="B702" s="405"/>
      <c r="C702" s="1349" t="s">
        <v>1866</v>
      </c>
      <c r="D702" s="1349"/>
      <c r="E702" s="1349" t="s">
        <v>16656</v>
      </c>
      <c r="F702" s="1349" t="s">
        <v>1866</v>
      </c>
      <c r="G702" s="1349" t="s">
        <v>16657</v>
      </c>
      <c r="H702" s="1349"/>
      <c r="I702" s="1349"/>
      <c r="J702" s="1349"/>
      <c r="K702" s="1349"/>
      <c r="L702" s="1349"/>
      <c r="M702" s="1349"/>
      <c r="N702" s="1349"/>
      <c r="O702" s="1349"/>
      <c r="P702" s="1349"/>
      <c r="Q702" s="332"/>
      <c r="R702" s="332"/>
      <c r="S702" s="1348"/>
      <c r="T702" s="393">
        <v>2020</v>
      </c>
      <c r="U702" s="332"/>
      <c r="V702" s="332"/>
      <c r="W702" s="332"/>
      <c r="X702" s="332"/>
      <c r="Y702" s="332"/>
      <c r="Z702" s="1349">
        <v>484</v>
      </c>
      <c r="AA702" s="1349"/>
      <c r="AB702" s="1349"/>
      <c r="AC702" s="1349"/>
      <c r="AD702" s="1349"/>
      <c r="AE702" s="1349"/>
      <c r="AF702" s="1349"/>
      <c r="AG702" s="1349"/>
      <c r="AH702" s="1349"/>
      <c r="AI702" s="1349"/>
      <c r="AJ702" s="1349"/>
      <c r="AK702" s="1349"/>
      <c r="AL702" s="1349"/>
      <c r="AM702" s="1349"/>
      <c r="AN702" s="1349"/>
      <c r="AO702" s="1349"/>
      <c r="AP702" s="1349"/>
      <c r="AQ702" s="1349"/>
      <c r="AR702" s="1349"/>
      <c r="AS702" s="1349"/>
    </row>
    <row r="703" spans="1:45" s="37" customFormat="1" ht="26.45" hidden="1" customHeight="1">
      <c r="A703" s="400"/>
      <c r="B703" s="405"/>
      <c r="C703" s="1349" t="s">
        <v>1866</v>
      </c>
      <c r="D703" s="1349"/>
      <c r="E703" s="1349" t="s">
        <v>1867</v>
      </c>
      <c r="F703" s="1349" t="s">
        <v>1868</v>
      </c>
      <c r="G703" s="1349">
        <v>55210</v>
      </c>
      <c r="H703" s="1349">
        <v>87.71</v>
      </c>
      <c r="I703" s="1349">
        <v>6228.98</v>
      </c>
      <c r="J703" s="1349">
        <v>45</v>
      </c>
      <c r="K703" s="1349">
        <v>48</v>
      </c>
      <c r="L703" s="1349"/>
      <c r="M703" s="1349"/>
      <c r="N703" s="1349">
        <v>2160</v>
      </c>
      <c r="O703" s="1349"/>
      <c r="P703" s="1349"/>
      <c r="Q703" s="332"/>
      <c r="R703" s="332"/>
      <c r="S703" s="1348"/>
      <c r="T703" s="393" t="s">
        <v>1869</v>
      </c>
      <c r="U703" s="332"/>
      <c r="V703" s="332"/>
      <c r="W703" s="332"/>
      <c r="X703" s="332"/>
      <c r="Y703" s="332"/>
      <c r="Z703" s="1349">
        <v>150</v>
      </c>
      <c r="AA703" s="1349"/>
      <c r="AB703" s="1349"/>
      <c r="AC703" s="1349"/>
      <c r="AD703" s="1349"/>
      <c r="AE703" s="1349"/>
      <c r="AF703" s="1349"/>
      <c r="AG703" s="1349"/>
      <c r="AH703" s="1349"/>
      <c r="AI703" s="1349"/>
      <c r="AJ703" s="1349"/>
      <c r="AK703" s="1349"/>
      <c r="AL703" s="1349"/>
      <c r="AM703" s="1349"/>
      <c r="AN703" s="1349"/>
      <c r="AO703" s="1349"/>
      <c r="AP703" s="1349"/>
      <c r="AQ703" s="1349"/>
      <c r="AR703" s="1349"/>
      <c r="AS703" s="1349"/>
    </row>
    <row r="704" spans="1:45" s="37" customFormat="1" ht="26.45" hidden="1" customHeight="1">
      <c r="A704" s="400"/>
      <c r="B704" s="405"/>
      <c r="C704" s="160" t="s">
        <v>5639</v>
      </c>
      <c r="D704" s="160"/>
      <c r="E704" s="160" t="s">
        <v>13145</v>
      </c>
      <c r="F704" s="160" t="s">
        <v>13146</v>
      </c>
      <c r="G704" s="159">
        <v>148808</v>
      </c>
      <c r="H704" s="159"/>
      <c r="I704" s="159"/>
      <c r="J704" s="159"/>
      <c r="K704" s="159"/>
      <c r="L704" s="159"/>
      <c r="M704" s="159"/>
      <c r="N704" s="159">
        <v>16500</v>
      </c>
      <c r="O704" s="165"/>
      <c r="P704" s="165"/>
      <c r="Q704" s="165"/>
      <c r="R704" s="165"/>
      <c r="S704" s="165"/>
      <c r="T704" s="425" t="s">
        <v>13147</v>
      </c>
      <c r="U704" s="165"/>
      <c r="V704" s="165"/>
      <c r="W704" s="165"/>
      <c r="X704" s="165"/>
      <c r="Y704" s="165"/>
      <c r="Z704" s="159">
        <v>1000</v>
      </c>
      <c r="AA704" s="165"/>
      <c r="AB704" s="165"/>
      <c r="AC704" s="165"/>
      <c r="AD704" s="165"/>
      <c r="AE704" s="165"/>
      <c r="AF704" s="165"/>
      <c r="AG704" s="165"/>
      <c r="AH704" s="165"/>
      <c r="AI704" s="165"/>
      <c r="AJ704" s="165"/>
      <c r="AK704" s="165"/>
      <c r="AL704" s="165"/>
      <c r="AM704" s="165"/>
      <c r="AN704" s="165"/>
      <c r="AO704" s="165"/>
      <c r="AP704" s="165"/>
      <c r="AQ704" s="165"/>
      <c r="AR704" s="165"/>
      <c r="AS704" s="165"/>
    </row>
    <row r="705" spans="1:45" s="37" customFormat="1" ht="26.45" hidden="1" customHeight="1">
      <c r="A705" s="400"/>
      <c r="B705" s="405"/>
      <c r="C705" s="160" t="s">
        <v>5639</v>
      </c>
      <c r="D705" s="160"/>
      <c r="E705" s="160" t="s">
        <v>13148</v>
      </c>
      <c r="F705" s="160" t="s">
        <v>13146</v>
      </c>
      <c r="G705" s="159">
        <v>12405</v>
      </c>
      <c r="H705" s="159"/>
      <c r="I705" s="159"/>
      <c r="J705" s="159"/>
      <c r="K705" s="159"/>
      <c r="L705" s="159"/>
      <c r="M705" s="159"/>
      <c r="N705" s="159">
        <v>1640</v>
      </c>
      <c r="O705" s="165"/>
      <c r="P705" s="165"/>
      <c r="Q705" s="165"/>
      <c r="R705" s="165"/>
      <c r="S705" s="165"/>
      <c r="T705" s="425" t="s">
        <v>13147</v>
      </c>
      <c r="U705" s="165"/>
      <c r="V705" s="165"/>
      <c r="W705" s="165"/>
      <c r="X705" s="165"/>
      <c r="Y705" s="165"/>
      <c r="Z705" s="159">
        <v>680</v>
      </c>
      <c r="AA705" s="165"/>
      <c r="AB705" s="165"/>
      <c r="AC705" s="165"/>
      <c r="AD705" s="165"/>
      <c r="AE705" s="165"/>
      <c r="AF705" s="165"/>
      <c r="AG705" s="165"/>
      <c r="AH705" s="165"/>
      <c r="AI705" s="165"/>
      <c r="AJ705" s="165"/>
      <c r="AK705" s="165"/>
      <c r="AL705" s="165"/>
      <c r="AM705" s="165"/>
      <c r="AN705" s="165"/>
      <c r="AO705" s="165"/>
      <c r="AP705" s="165"/>
      <c r="AQ705" s="165"/>
      <c r="AR705" s="165"/>
      <c r="AS705" s="165"/>
    </row>
    <row r="706" spans="1:45" s="37" customFormat="1" ht="26.45" hidden="1" customHeight="1">
      <c r="A706" s="400"/>
      <c r="B706" s="405"/>
      <c r="C706" s="679" t="s">
        <v>5639</v>
      </c>
      <c r="D706" s="679"/>
      <c r="E706" s="679" t="s">
        <v>13149</v>
      </c>
      <c r="F706" s="679" t="s">
        <v>13146</v>
      </c>
      <c r="G706" s="159">
        <v>11242</v>
      </c>
      <c r="H706" s="159"/>
      <c r="I706" s="159"/>
      <c r="J706" s="159"/>
      <c r="K706" s="159"/>
      <c r="L706" s="159"/>
      <c r="M706" s="159"/>
      <c r="N706" s="159">
        <v>4400</v>
      </c>
      <c r="O706" s="680"/>
      <c r="P706" s="680"/>
      <c r="Q706" s="680"/>
      <c r="R706" s="680"/>
      <c r="S706" s="680"/>
      <c r="T706" s="425" t="s">
        <v>13147</v>
      </c>
      <c r="U706" s="680"/>
      <c r="V706" s="680"/>
      <c r="W706" s="680"/>
      <c r="X706" s="680"/>
      <c r="Y706" s="680"/>
      <c r="Z706" s="159">
        <v>1000</v>
      </c>
      <c r="AA706" s="680"/>
      <c r="AB706" s="680"/>
      <c r="AC706" s="680"/>
      <c r="AD706" s="680"/>
      <c r="AE706" s="680"/>
      <c r="AF706" s="680"/>
      <c r="AG706" s="680"/>
      <c r="AH706" s="680"/>
      <c r="AI706" s="680"/>
      <c r="AJ706" s="680"/>
      <c r="AK706" s="680"/>
      <c r="AL706" s="680"/>
      <c r="AM706" s="680"/>
      <c r="AN706" s="680"/>
      <c r="AO706" s="680"/>
      <c r="AP706" s="680"/>
      <c r="AQ706" s="680"/>
      <c r="AR706" s="680"/>
      <c r="AS706" s="680"/>
    </row>
    <row r="707" spans="1:45" s="37" customFormat="1" ht="26.45" hidden="1" customHeight="1">
      <c r="A707" s="400"/>
      <c r="B707" s="405"/>
      <c r="C707" s="679" t="s">
        <v>5641</v>
      </c>
      <c r="D707" s="679"/>
      <c r="E707" s="679" t="s">
        <v>1410</v>
      </c>
      <c r="F707" s="679" t="s">
        <v>16658</v>
      </c>
      <c r="G707" s="159">
        <v>5720</v>
      </c>
      <c r="H707" s="159">
        <v>241.5</v>
      </c>
      <c r="I707" s="159">
        <v>241.5</v>
      </c>
      <c r="J707" s="159">
        <v>18.899999999999999</v>
      </c>
      <c r="K707" s="159">
        <v>17.7</v>
      </c>
      <c r="L707" s="159"/>
      <c r="M707" s="159"/>
      <c r="N707" s="159"/>
      <c r="O707" s="680"/>
      <c r="P707" s="680"/>
      <c r="Q707" s="680"/>
      <c r="R707" s="680"/>
      <c r="S707" s="680"/>
      <c r="T707" s="425" t="s">
        <v>6159</v>
      </c>
      <c r="U707" s="680"/>
      <c r="V707" s="680"/>
      <c r="W707" s="680"/>
      <c r="X707" s="680"/>
      <c r="Y707" s="680"/>
      <c r="Z707" s="159">
        <v>665</v>
      </c>
      <c r="AA707" s="680"/>
      <c r="AB707" s="680"/>
      <c r="AC707" s="680"/>
      <c r="AD707" s="680"/>
      <c r="AE707" s="680"/>
      <c r="AF707" s="680"/>
      <c r="AG707" s="680"/>
      <c r="AH707" s="680"/>
      <c r="AI707" s="680"/>
      <c r="AJ707" s="680"/>
      <c r="AK707" s="680"/>
      <c r="AL707" s="680"/>
      <c r="AM707" s="680"/>
      <c r="AN707" s="680"/>
      <c r="AO707" s="680"/>
      <c r="AP707" s="680"/>
      <c r="AQ707" s="680"/>
      <c r="AR707" s="680"/>
      <c r="AS707" s="680" t="s">
        <v>6160</v>
      </c>
    </row>
    <row r="708" spans="1:45" s="37" customFormat="1" ht="26.45" hidden="1" customHeight="1">
      <c r="A708" s="400"/>
      <c r="B708" s="405"/>
      <c r="C708" s="679" t="s">
        <v>5643</v>
      </c>
      <c r="D708" s="679"/>
      <c r="E708" s="679" t="s">
        <v>16659</v>
      </c>
      <c r="F708" s="679" t="s">
        <v>5643</v>
      </c>
      <c r="G708" s="159">
        <v>1304</v>
      </c>
      <c r="H708" s="159">
        <v>919</v>
      </c>
      <c r="I708" s="159">
        <v>7277</v>
      </c>
      <c r="J708" s="159">
        <v>30</v>
      </c>
      <c r="K708" s="159">
        <v>30</v>
      </c>
      <c r="L708" s="159"/>
      <c r="M708" s="159"/>
      <c r="N708" s="159">
        <v>900</v>
      </c>
      <c r="O708" s="680"/>
      <c r="P708" s="680"/>
      <c r="Q708" s="680"/>
      <c r="R708" s="680"/>
      <c r="S708" s="680"/>
      <c r="T708" s="425">
        <v>2013</v>
      </c>
      <c r="U708" s="680"/>
      <c r="V708" s="680"/>
      <c r="W708" s="680"/>
      <c r="X708" s="680"/>
      <c r="Y708" s="680"/>
      <c r="Z708" s="159">
        <v>900</v>
      </c>
      <c r="AA708" s="680"/>
      <c r="AB708" s="680"/>
      <c r="AC708" s="680"/>
      <c r="AD708" s="680"/>
      <c r="AE708" s="680"/>
      <c r="AF708" s="680"/>
      <c r="AG708" s="680"/>
      <c r="AH708" s="680"/>
      <c r="AI708" s="680"/>
      <c r="AJ708" s="680"/>
      <c r="AK708" s="680"/>
      <c r="AL708" s="680"/>
      <c r="AM708" s="680"/>
      <c r="AN708" s="680"/>
      <c r="AO708" s="680"/>
      <c r="AP708" s="680"/>
      <c r="AQ708" s="680"/>
      <c r="AR708" s="680"/>
      <c r="AS708" s="680"/>
    </row>
    <row r="709" spans="1:45" s="37" customFormat="1" ht="26.45" hidden="1" customHeight="1">
      <c r="A709" s="400"/>
      <c r="B709" s="405"/>
      <c r="C709" s="679" t="s">
        <v>5643</v>
      </c>
      <c r="D709" s="679"/>
      <c r="E709" s="679" t="s">
        <v>16660</v>
      </c>
      <c r="F709" s="679" t="s">
        <v>5643</v>
      </c>
      <c r="G709" s="159"/>
      <c r="H709" s="159"/>
      <c r="I709" s="159"/>
      <c r="J709" s="159"/>
      <c r="K709" s="159"/>
      <c r="L709" s="159"/>
      <c r="M709" s="159"/>
      <c r="N709" s="159">
        <v>5000</v>
      </c>
      <c r="O709" s="680"/>
      <c r="P709" s="680"/>
      <c r="Q709" s="680"/>
      <c r="R709" s="680"/>
      <c r="S709" s="680"/>
      <c r="T709" s="425">
        <v>2015</v>
      </c>
      <c r="U709" s="680"/>
      <c r="V709" s="680"/>
      <c r="W709" s="680"/>
      <c r="X709" s="680"/>
      <c r="Y709" s="680"/>
      <c r="Z709" s="159">
        <v>150</v>
      </c>
      <c r="AA709" s="680"/>
      <c r="AB709" s="680"/>
      <c r="AC709" s="680"/>
      <c r="AD709" s="680"/>
      <c r="AE709" s="680"/>
      <c r="AF709" s="680"/>
      <c r="AG709" s="680"/>
      <c r="AH709" s="680"/>
      <c r="AI709" s="680"/>
      <c r="AJ709" s="680"/>
      <c r="AK709" s="680"/>
      <c r="AL709" s="680"/>
      <c r="AM709" s="680"/>
      <c r="AN709" s="680"/>
      <c r="AO709" s="680"/>
      <c r="AP709" s="680"/>
      <c r="AQ709" s="680"/>
      <c r="AR709" s="680"/>
      <c r="AS709" s="680"/>
    </row>
    <row r="710" spans="1:45" s="37" customFormat="1" ht="26.45" hidden="1" customHeight="1">
      <c r="A710" s="400"/>
      <c r="B710" s="405"/>
      <c r="C710" s="679" t="s">
        <v>5643</v>
      </c>
      <c r="D710" s="679"/>
      <c r="E710" s="679" t="s">
        <v>16661</v>
      </c>
      <c r="F710" s="679" t="s">
        <v>5643</v>
      </c>
      <c r="G710" s="159">
        <v>85000</v>
      </c>
      <c r="H710" s="159"/>
      <c r="I710" s="159"/>
      <c r="J710" s="159"/>
      <c r="K710" s="159"/>
      <c r="L710" s="159"/>
      <c r="M710" s="159"/>
      <c r="N710" s="159">
        <v>39000</v>
      </c>
      <c r="O710" s="680"/>
      <c r="P710" s="680"/>
      <c r="Q710" s="680"/>
      <c r="R710" s="680"/>
      <c r="S710" s="680"/>
      <c r="T710" s="425">
        <v>2013</v>
      </c>
      <c r="U710" s="680"/>
      <c r="V710" s="680"/>
      <c r="W710" s="680"/>
      <c r="X710" s="680"/>
      <c r="Y710" s="680"/>
      <c r="Z710" s="159">
        <v>1000</v>
      </c>
      <c r="AA710" s="680"/>
      <c r="AB710" s="680"/>
      <c r="AC710" s="680"/>
      <c r="AD710" s="680"/>
      <c r="AE710" s="680"/>
      <c r="AF710" s="680"/>
      <c r="AG710" s="680"/>
      <c r="AH710" s="680"/>
      <c r="AI710" s="680"/>
      <c r="AJ710" s="680"/>
      <c r="AK710" s="680"/>
      <c r="AL710" s="680"/>
      <c r="AM710" s="680"/>
      <c r="AN710" s="680"/>
      <c r="AO710" s="680"/>
      <c r="AP710" s="680"/>
      <c r="AQ710" s="680"/>
      <c r="AR710" s="680"/>
      <c r="AS710" s="680" t="s">
        <v>16662</v>
      </c>
    </row>
    <row r="711" spans="1:45" s="37" customFormat="1" ht="26.45" hidden="1" customHeight="1">
      <c r="A711" s="400"/>
      <c r="B711" s="405"/>
      <c r="C711" s="160" t="s">
        <v>708</v>
      </c>
      <c r="D711" s="160"/>
      <c r="E711" s="160" t="s">
        <v>15570</v>
      </c>
      <c r="F711" s="160" t="s">
        <v>708</v>
      </c>
      <c r="G711" s="159">
        <v>7300</v>
      </c>
      <c r="H711" s="159"/>
      <c r="I711" s="159"/>
      <c r="J711" s="159">
        <v>73</v>
      </c>
      <c r="K711" s="159">
        <v>100</v>
      </c>
      <c r="L711" s="159"/>
      <c r="M711" s="159"/>
      <c r="N711" s="159">
        <v>7300</v>
      </c>
      <c r="O711" s="165"/>
      <c r="P711" s="165"/>
      <c r="Q711" s="165"/>
      <c r="R711" s="165"/>
      <c r="S711" s="165"/>
      <c r="T711" s="425">
        <v>2019</v>
      </c>
      <c r="U711" s="165"/>
      <c r="V711" s="165"/>
      <c r="W711" s="165"/>
      <c r="X711" s="165"/>
      <c r="Y711" s="165"/>
      <c r="Z711" s="159">
        <v>40</v>
      </c>
      <c r="AA711" s="165"/>
      <c r="AB711" s="165"/>
      <c r="AC711" s="165"/>
      <c r="AD711" s="165"/>
      <c r="AE711" s="165"/>
      <c r="AF711" s="165"/>
      <c r="AG711" s="165"/>
      <c r="AH711" s="165"/>
      <c r="AI711" s="165"/>
      <c r="AJ711" s="165"/>
      <c r="AK711" s="165"/>
      <c r="AL711" s="165"/>
      <c r="AM711" s="165"/>
      <c r="AN711" s="165"/>
      <c r="AO711" s="165"/>
      <c r="AP711" s="165"/>
      <c r="AQ711" s="165"/>
      <c r="AR711" s="165"/>
      <c r="AS711" s="165"/>
    </row>
    <row r="712" spans="1:45" s="37" customFormat="1" ht="26.45" hidden="1" customHeight="1">
      <c r="A712" s="400"/>
      <c r="B712" s="405"/>
      <c r="C712" s="160" t="s">
        <v>708</v>
      </c>
      <c r="D712" s="160"/>
      <c r="E712" s="160" t="s">
        <v>15571</v>
      </c>
      <c r="F712" s="160" t="s">
        <v>708</v>
      </c>
      <c r="G712" s="159">
        <v>60000</v>
      </c>
      <c r="H712" s="159"/>
      <c r="I712" s="159"/>
      <c r="J712" s="159">
        <v>230</v>
      </c>
      <c r="K712" s="159">
        <v>360</v>
      </c>
      <c r="L712" s="159"/>
      <c r="M712" s="159"/>
      <c r="N712" s="159">
        <v>60000</v>
      </c>
      <c r="O712" s="165"/>
      <c r="P712" s="165"/>
      <c r="Q712" s="165"/>
      <c r="R712" s="165"/>
      <c r="S712" s="165"/>
      <c r="T712" s="425">
        <v>2015</v>
      </c>
      <c r="U712" s="165"/>
      <c r="V712" s="165"/>
      <c r="W712" s="165"/>
      <c r="X712" s="165"/>
      <c r="Y712" s="165"/>
      <c r="Z712" s="159">
        <v>50</v>
      </c>
      <c r="AA712" s="165"/>
      <c r="AB712" s="165"/>
      <c r="AC712" s="165"/>
      <c r="AD712" s="165"/>
      <c r="AE712" s="165"/>
      <c r="AF712" s="165"/>
      <c r="AG712" s="165"/>
      <c r="AH712" s="165"/>
      <c r="AI712" s="165"/>
      <c r="AJ712" s="165"/>
      <c r="AK712" s="165"/>
      <c r="AL712" s="165"/>
      <c r="AM712" s="165"/>
      <c r="AN712" s="165"/>
      <c r="AO712" s="165"/>
      <c r="AP712" s="165"/>
      <c r="AQ712" s="165"/>
      <c r="AR712" s="165"/>
      <c r="AS712" s="165"/>
    </row>
    <row r="713" spans="1:45" s="37" customFormat="1" ht="26.45" hidden="1" customHeight="1">
      <c r="A713" s="400"/>
      <c r="B713" s="405"/>
      <c r="C713" s="160" t="s">
        <v>5744</v>
      </c>
      <c r="D713" s="160" t="s">
        <v>6161</v>
      </c>
      <c r="E713" s="160" t="s">
        <v>6161</v>
      </c>
      <c r="F713" s="160" t="s">
        <v>5744</v>
      </c>
      <c r="G713" s="159">
        <v>7230</v>
      </c>
      <c r="H713" s="159" t="s">
        <v>384</v>
      </c>
      <c r="I713" s="159" t="s">
        <v>384</v>
      </c>
      <c r="J713" s="159">
        <v>55</v>
      </c>
      <c r="K713" s="159">
        <v>87.3</v>
      </c>
      <c r="L713" s="159"/>
      <c r="M713" s="159"/>
      <c r="N713" s="159">
        <v>4800</v>
      </c>
      <c r="O713" s="165"/>
      <c r="P713" s="165"/>
      <c r="Q713" s="165"/>
      <c r="R713" s="165">
        <v>2010</v>
      </c>
      <c r="S713" s="165"/>
      <c r="T713" s="425">
        <v>2010</v>
      </c>
      <c r="U713" s="165">
        <v>741</v>
      </c>
      <c r="V713" s="165"/>
      <c r="W713" s="165"/>
      <c r="X713" s="165"/>
      <c r="Y713" s="165"/>
      <c r="Z713" s="159">
        <v>741</v>
      </c>
      <c r="AA713" s="165"/>
      <c r="AB713" s="165"/>
      <c r="AC713" s="165"/>
      <c r="AD713" s="165"/>
      <c r="AE713" s="165"/>
      <c r="AF713" s="165"/>
      <c r="AG713" s="165"/>
      <c r="AH713" s="165"/>
      <c r="AI713" s="165"/>
      <c r="AJ713" s="165"/>
      <c r="AK713" s="165"/>
      <c r="AL713" s="165"/>
      <c r="AM713" s="165"/>
      <c r="AN713" s="165"/>
      <c r="AO713" s="165"/>
      <c r="AP713" s="165"/>
      <c r="AQ713" s="165"/>
      <c r="AR713" s="165"/>
      <c r="AS713" s="165"/>
    </row>
    <row r="714" spans="1:45" s="37" customFormat="1" ht="26.45" hidden="1" customHeight="1">
      <c r="A714" s="400"/>
      <c r="B714" s="405"/>
      <c r="C714" s="160" t="s">
        <v>5744</v>
      </c>
      <c r="D714" s="160"/>
      <c r="E714" s="160" t="s">
        <v>6162</v>
      </c>
      <c r="F714" s="160" t="s">
        <v>5744</v>
      </c>
      <c r="G714" s="159">
        <v>2133</v>
      </c>
      <c r="H714" s="159">
        <v>192.83</v>
      </c>
      <c r="I714" s="159">
        <v>192.83</v>
      </c>
      <c r="J714" s="159">
        <v>10</v>
      </c>
      <c r="K714" s="159">
        <v>10</v>
      </c>
      <c r="L714" s="159"/>
      <c r="M714" s="159"/>
      <c r="N714" s="159">
        <v>100</v>
      </c>
      <c r="O714" s="165"/>
      <c r="P714" s="165"/>
      <c r="Q714" s="165"/>
      <c r="R714" s="165"/>
      <c r="S714" s="165"/>
      <c r="T714" s="425">
        <v>2004</v>
      </c>
      <c r="U714" s="165"/>
      <c r="V714" s="165"/>
      <c r="W714" s="165"/>
      <c r="X714" s="165"/>
      <c r="Y714" s="165"/>
      <c r="Z714" s="159">
        <v>50</v>
      </c>
      <c r="AA714" s="165"/>
      <c r="AB714" s="165"/>
      <c r="AC714" s="165"/>
      <c r="AD714" s="165"/>
      <c r="AE714" s="165"/>
      <c r="AF714" s="165"/>
      <c r="AG714" s="165"/>
      <c r="AH714" s="165"/>
      <c r="AI714" s="165"/>
      <c r="AJ714" s="165"/>
      <c r="AK714" s="165"/>
      <c r="AL714" s="165"/>
      <c r="AM714" s="165"/>
      <c r="AN714" s="165"/>
      <c r="AO714" s="165"/>
      <c r="AP714" s="165"/>
      <c r="AQ714" s="165"/>
      <c r="AR714" s="165"/>
      <c r="AS714" s="165"/>
    </row>
    <row r="715" spans="1:45" s="37" customFormat="1" ht="26.45" hidden="1" customHeight="1">
      <c r="A715" s="400"/>
      <c r="B715" s="405"/>
      <c r="C715" s="160" t="s">
        <v>5649</v>
      </c>
      <c r="D715" s="160"/>
      <c r="E715" s="160" t="s">
        <v>12251</v>
      </c>
      <c r="F715" s="426" t="s">
        <v>6164</v>
      </c>
      <c r="G715" s="159">
        <v>4274</v>
      </c>
      <c r="H715" s="159" t="s">
        <v>384</v>
      </c>
      <c r="I715" s="159" t="s">
        <v>384</v>
      </c>
      <c r="J715" s="159"/>
      <c r="K715" s="159"/>
      <c r="L715" s="159"/>
      <c r="M715" s="159"/>
      <c r="N715" s="159"/>
      <c r="O715" s="165"/>
      <c r="P715" s="165"/>
      <c r="Q715" s="165"/>
      <c r="R715" s="165"/>
      <c r="S715" s="165"/>
      <c r="T715" s="425">
        <v>2016</v>
      </c>
      <c r="U715" s="165"/>
      <c r="V715" s="165"/>
      <c r="W715" s="165"/>
      <c r="X715" s="165"/>
      <c r="Y715" s="165"/>
      <c r="Z715" s="159">
        <v>480</v>
      </c>
      <c r="AA715" s="165"/>
      <c r="AB715" s="165"/>
      <c r="AC715" s="165"/>
      <c r="AD715" s="165"/>
      <c r="AE715" s="165"/>
      <c r="AF715" s="165"/>
      <c r="AG715" s="165"/>
      <c r="AH715" s="165"/>
      <c r="AI715" s="165"/>
      <c r="AJ715" s="165"/>
      <c r="AK715" s="165"/>
      <c r="AL715" s="165"/>
      <c r="AM715" s="165"/>
      <c r="AN715" s="165"/>
      <c r="AO715" s="165"/>
      <c r="AP715" s="165"/>
      <c r="AQ715" s="165"/>
      <c r="AR715" s="165"/>
      <c r="AS715" s="165" t="s">
        <v>6165</v>
      </c>
    </row>
    <row r="716" spans="1:45" s="37" customFormat="1" ht="26.45" hidden="1" customHeight="1">
      <c r="A716" s="400"/>
      <c r="B716" s="405"/>
      <c r="C716" s="160" t="s">
        <v>5654</v>
      </c>
      <c r="D716" s="160"/>
      <c r="E716" s="160" t="s">
        <v>6163</v>
      </c>
      <c r="F716" s="157" t="s">
        <v>5654</v>
      </c>
      <c r="G716" s="160">
        <v>33380</v>
      </c>
      <c r="H716" s="160" t="s">
        <v>384</v>
      </c>
      <c r="I716" s="160" t="s">
        <v>384</v>
      </c>
      <c r="J716" s="160">
        <v>110</v>
      </c>
      <c r="K716" s="160">
        <v>240</v>
      </c>
      <c r="L716" s="160"/>
      <c r="M716" s="160"/>
      <c r="N716" s="160">
        <v>33380</v>
      </c>
      <c r="O716" s="160"/>
      <c r="P716" s="332"/>
      <c r="Q716" s="157"/>
      <c r="R716" s="393"/>
      <c r="S716" s="160">
        <v>2016</v>
      </c>
      <c r="T716" s="393">
        <v>1673</v>
      </c>
      <c r="U716" s="160"/>
      <c r="V716" s="165"/>
      <c r="W716" s="165"/>
      <c r="X716" s="165"/>
      <c r="Y716" s="165"/>
      <c r="Z716" s="160">
        <v>1000</v>
      </c>
      <c r="AA716" s="165"/>
      <c r="AB716" s="165"/>
      <c r="AC716" s="165"/>
      <c r="AD716" s="165"/>
      <c r="AE716" s="165"/>
      <c r="AF716" s="165"/>
      <c r="AG716" s="165"/>
      <c r="AH716" s="165"/>
      <c r="AI716" s="165"/>
      <c r="AJ716" s="165"/>
      <c r="AK716" s="165"/>
      <c r="AL716" s="165"/>
      <c r="AM716" s="165"/>
      <c r="AN716" s="165"/>
      <c r="AO716" s="165"/>
      <c r="AP716" s="165"/>
      <c r="AQ716" s="165"/>
      <c r="AR716" s="165"/>
      <c r="AS716" s="165"/>
    </row>
    <row r="717" spans="1:45" s="37" customFormat="1" ht="26.45" hidden="1" customHeight="1">
      <c r="A717" s="400"/>
      <c r="B717" s="200"/>
      <c r="C717" s="160" t="s">
        <v>5657</v>
      </c>
      <c r="D717" s="160"/>
      <c r="E717" s="160" t="s">
        <v>13150</v>
      </c>
      <c r="F717" s="160" t="s">
        <v>5657</v>
      </c>
      <c r="G717" s="160">
        <v>13657</v>
      </c>
      <c r="H717" s="160" t="s">
        <v>384</v>
      </c>
      <c r="I717" s="160" t="s">
        <v>384</v>
      </c>
      <c r="J717" s="160">
        <v>110</v>
      </c>
      <c r="K717" s="160">
        <v>240</v>
      </c>
      <c r="L717" s="160"/>
      <c r="M717" s="160"/>
      <c r="N717" s="160">
        <v>13657</v>
      </c>
      <c r="O717" s="160"/>
      <c r="P717" s="160"/>
      <c r="Q717" s="332"/>
      <c r="R717" s="332"/>
      <c r="S717" s="157"/>
      <c r="T717" s="393">
        <v>2018</v>
      </c>
      <c r="U717" s="332"/>
      <c r="V717" s="332"/>
      <c r="W717" s="332"/>
      <c r="X717" s="332"/>
      <c r="Y717" s="332"/>
      <c r="Z717" s="160">
        <v>325</v>
      </c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</row>
    <row r="718" spans="1:45" s="37" customFormat="1" ht="26.45" hidden="1" customHeight="1">
      <c r="A718" s="400"/>
      <c r="B718" s="404" t="s">
        <v>2541</v>
      </c>
      <c r="C718" s="160" t="s">
        <v>2542</v>
      </c>
      <c r="D718" s="160"/>
      <c r="E718" s="331">
        <f>COUNTA(E719:E730)</f>
        <v>12</v>
      </c>
      <c r="F718" s="160" t="s">
        <v>2543</v>
      </c>
      <c r="G718" s="160">
        <f>SUM(G719:G730)</f>
        <v>442662</v>
      </c>
      <c r="H718" s="160">
        <f>SUM(H719:H730)</f>
        <v>7627.48</v>
      </c>
      <c r="I718" s="160">
        <f>SUM(I719:I730)</f>
        <v>16919.329999999998</v>
      </c>
      <c r="J718" s="160"/>
      <c r="K718" s="160"/>
      <c r="L718" s="160"/>
      <c r="M718" s="160"/>
      <c r="N718" s="160"/>
      <c r="O718" s="160"/>
      <c r="P718" s="160"/>
      <c r="Q718" s="399"/>
      <c r="R718" s="399"/>
      <c r="S718" s="157"/>
      <c r="T718" s="393"/>
      <c r="U718" s="399"/>
      <c r="V718" s="399"/>
      <c r="W718" s="399"/>
      <c r="X718" s="399"/>
      <c r="Y718" s="399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</row>
    <row r="719" spans="1:45" s="37" customFormat="1" ht="24.95" hidden="1" customHeight="1">
      <c r="A719" s="400"/>
      <c r="B719" s="405"/>
      <c r="C719" s="167" t="s">
        <v>6166</v>
      </c>
      <c r="D719" s="167"/>
      <c r="E719" s="167" t="s">
        <v>15513</v>
      </c>
      <c r="F719" s="167" t="s">
        <v>12224</v>
      </c>
      <c r="G719" s="167">
        <v>76969</v>
      </c>
      <c r="H719" s="167">
        <v>475</v>
      </c>
      <c r="I719" s="167">
        <v>134</v>
      </c>
      <c r="J719" s="167">
        <v>30</v>
      </c>
      <c r="K719" s="167">
        <v>16</v>
      </c>
      <c r="L719" s="167"/>
      <c r="M719" s="167"/>
      <c r="N719" s="167"/>
      <c r="O719" s="167"/>
      <c r="P719" s="167"/>
      <c r="Q719" s="167"/>
      <c r="R719" s="167"/>
      <c r="S719" s="167"/>
      <c r="T719" s="170">
        <v>2008</v>
      </c>
      <c r="U719" s="167"/>
      <c r="V719" s="167"/>
      <c r="W719" s="167"/>
      <c r="X719" s="167"/>
      <c r="Y719" s="167"/>
      <c r="Z719" s="167"/>
      <c r="AA719" s="385"/>
      <c r="AB719" s="385"/>
      <c r="AC719" s="385"/>
      <c r="AD719" s="385"/>
      <c r="AE719" s="385"/>
      <c r="AF719" s="385"/>
      <c r="AG719" s="385"/>
      <c r="AH719" s="385"/>
      <c r="AI719" s="385"/>
      <c r="AJ719" s="385"/>
      <c r="AK719" s="385"/>
      <c r="AL719" s="385"/>
      <c r="AM719" s="385"/>
      <c r="AN719" s="385"/>
      <c r="AO719" s="385"/>
      <c r="AP719" s="385"/>
      <c r="AQ719" s="385"/>
      <c r="AR719" s="385"/>
      <c r="AS719" s="167"/>
    </row>
    <row r="720" spans="1:45" s="37" customFormat="1" ht="24.95" hidden="1" customHeight="1">
      <c r="A720" s="400"/>
      <c r="B720" s="405"/>
      <c r="C720" s="160" t="s">
        <v>6166</v>
      </c>
      <c r="D720" s="160"/>
      <c r="E720" s="160" t="s">
        <v>15514</v>
      </c>
      <c r="F720" s="160" t="s">
        <v>12224</v>
      </c>
      <c r="G720" s="160"/>
      <c r="H720" s="160">
        <v>856</v>
      </c>
      <c r="I720" s="160">
        <v>1338</v>
      </c>
      <c r="J720" s="160">
        <v>22</v>
      </c>
      <c r="K720" s="160">
        <v>5</v>
      </c>
      <c r="L720" s="160"/>
      <c r="M720" s="160"/>
      <c r="N720" s="160">
        <v>117</v>
      </c>
      <c r="O720" s="160"/>
      <c r="P720" s="160"/>
      <c r="Q720" s="399"/>
      <c r="R720" s="399"/>
      <c r="S720" s="157"/>
      <c r="T720" s="393">
        <v>2018</v>
      </c>
      <c r="U720" s="399"/>
      <c r="V720" s="399"/>
      <c r="W720" s="399"/>
      <c r="X720" s="399"/>
      <c r="Y720" s="399"/>
      <c r="Z720" s="160">
        <v>568</v>
      </c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 t="s">
        <v>15515</v>
      </c>
    </row>
    <row r="721" spans="1:45" s="37" customFormat="1" ht="24.95" hidden="1" customHeight="1">
      <c r="A721" s="400"/>
      <c r="B721" s="405"/>
      <c r="C721" s="1314" t="s">
        <v>6166</v>
      </c>
      <c r="D721" s="1314"/>
      <c r="E721" s="1314" t="s">
        <v>15516</v>
      </c>
      <c r="F721" s="1314" t="s">
        <v>12224</v>
      </c>
      <c r="G721" s="1314"/>
      <c r="H721" s="1314"/>
      <c r="I721" s="1314">
        <v>5929</v>
      </c>
      <c r="J721" s="1314">
        <v>20</v>
      </c>
      <c r="K721" s="1314">
        <v>33</v>
      </c>
      <c r="L721" s="1314"/>
      <c r="M721" s="1314"/>
      <c r="N721" s="1314">
        <v>660</v>
      </c>
      <c r="O721" s="1314"/>
      <c r="P721" s="1314"/>
      <c r="Q721" s="399"/>
      <c r="R721" s="399"/>
      <c r="S721" s="1313"/>
      <c r="T721" s="393">
        <v>2016</v>
      </c>
      <c r="U721" s="399"/>
      <c r="V721" s="399"/>
      <c r="W721" s="399"/>
      <c r="X721" s="399"/>
      <c r="Y721" s="399"/>
      <c r="Z721" s="1314">
        <v>807</v>
      </c>
      <c r="AA721" s="1314"/>
      <c r="AB721" s="1314"/>
      <c r="AC721" s="1314"/>
      <c r="AD721" s="1314"/>
      <c r="AE721" s="1314"/>
      <c r="AF721" s="1314"/>
      <c r="AG721" s="1314"/>
      <c r="AH721" s="1314"/>
      <c r="AI721" s="1314"/>
      <c r="AJ721" s="1314"/>
      <c r="AK721" s="1314"/>
      <c r="AL721" s="1314"/>
      <c r="AM721" s="1314"/>
      <c r="AN721" s="1314"/>
      <c r="AO721" s="1314"/>
      <c r="AP721" s="1314"/>
      <c r="AQ721" s="1314"/>
      <c r="AR721" s="1314"/>
      <c r="AS721" s="1314" t="s">
        <v>3305</v>
      </c>
    </row>
    <row r="722" spans="1:45" s="37" customFormat="1" ht="24.95" hidden="1" customHeight="1">
      <c r="A722" s="400"/>
      <c r="B722" s="405"/>
      <c r="C722" s="1314" t="s">
        <v>6166</v>
      </c>
      <c r="D722" s="1314"/>
      <c r="E722" s="1314" t="s">
        <v>15517</v>
      </c>
      <c r="F722" s="1314" t="s">
        <v>12224</v>
      </c>
      <c r="G722" s="1314"/>
      <c r="H722" s="1314"/>
      <c r="I722" s="1314">
        <v>1375</v>
      </c>
      <c r="J722" s="1314">
        <v>19</v>
      </c>
      <c r="K722" s="1314">
        <v>32</v>
      </c>
      <c r="L722" s="1314"/>
      <c r="M722" s="1314"/>
      <c r="N722" s="1314">
        <v>608</v>
      </c>
      <c r="O722" s="1314"/>
      <c r="P722" s="1314"/>
      <c r="Q722" s="399"/>
      <c r="R722" s="399"/>
      <c r="S722" s="1313"/>
      <c r="T722" s="393">
        <v>2018</v>
      </c>
      <c r="U722" s="399"/>
      <c r="V722" s="399"/>
      <c r="W722" s="399"/>
      <c r="X722" s="399"/>
      <c r="Y722" s="399"/>
      <c r="Z722" s="1314">
        <v>119</v>
      </c>
      <c r="AA722" s="1314"/>
      <c r="AB722" s="1314"/>
      <c r="AC722" s="1314"/>
      <c r="AD722" s="1314"/>
      <c r="AE722" s="1314"/>
      <c r="AF722" s="1314"/>
      <c r="AG722" s="1314"/>
      <c r="AH722" s="1314"/>
      <c r="AI722" s="1314"/>
      <c r="AJ722" s="1314"/>
      <c r="AK722" s="1314"/>
      <c r="AL722" s="1314"/>
      <c r="AM722" s="1314"/>
      <c r="AN722" s="1314"/>
      <c r="AO722" s="1314"/>
      <c r="AP722" s="1314"/>
      <c r="AQ722" s="1314"/>
      <c r="AR722" s="1314"/>
      <c r="AS722" s="1314" t="s">
        <v>3881</v>
      </c>
    </row>
    <row r="723" spans="1:45" s="37" customFormat="1" ht="24.95" hidden="1" customHeight="1">
      <c r="A723" s="400"/>
      <c r="B723" s="405"/>
      <c r="C723" s="1459" t="s">
        <v>6184</v>
      </c>
      <c r="D723" s="1459"/>
      <c r="E723" s="1459" t="s">
        <v>1410</v>
      </c>
      <c r="F723" s="1459" t="s">
        <v>6184</v>
      </c>
      <c r="G723" s="1459">
        <v>76969</v>
      </c>
      <c r="H723" s="1459">
        <v>366</v>
      </c>
      <c r="I723" s="1459">
        <v>322</v>
      </c>
      <c r="J723" s="1459"/>
      <c r="K723" s="1459"/>
      <c r="L723" s="1459"/>
      <c r="M723" s="1459"/>
      <c r="N723" s="1459"/>
      <c r="O723" s="1459"/>
      <c r="P723" s="1459"/>
      <c r="Q723" s="399"/>
      <c r="R723" s="399"/>
      <c r="S723" s="1458"/>
      <c r="T723" s="393">
        <v>2003</v>
      </c>
      <c r="U723" s="399"/>
      <c r="V723" s="399"/>
      <c r="W723" s="399"/>
      <c r="X723" s="399"/>
      <c r="Y723" s="399"/>
      <c r="Z723" s="1459">
        <v>376</v>
      </c>
      <c r="AA723" s="1459"/>
      <c r="AB723" s="1459"/>
      <c r="AC723" s="1459"/>
      <c r="AD723" s="1459"/>
      <c r="AE723" s="1459"/>
      <c r="AF723" s="1459"/>
      <c r="AG723" s="1459"/>
      <c r="AH723" s="1459"/>
      <c r="AI723" s="1459"/>
      <c r="AJ723" s="1459"/>
      <c r="AK723" s="1459"/>
      <c r="AL723" s="1459"/>
      <c r="AM723" s="1459"/>
      <c r="AN723" s="1459"/>
      <c r="AO723" s="1459"/>
      <c r="AP723" s="1459"/>
      <c r="AQ723" s="1459"/>
      <c r="AR723" s="1459"/>
      <c r="AS723" s="1459"/>
    </row>
    <row r="724" spans="1:45" s="37" customFormat="1" ht="24.95" hidden="1" customHeight="1">
      <c r="A724" s="400"/>
      <c r="B724" s="405"/>
      <c r="C724" s="672" t="s">
        <v>6191</v>
      </c>
      <c r="D724" s="672"/>
      <c r="E724" s="672" t="s">
        <v>12225</v>
      </c>
      <c r="F724" s="672" t="s">
        <v>6191</v>
      </c>
      <c r="G724" s="672">
        <v>3500</v>
      </c>
      <c r="H724" s="672">
        <v>3500</v>
      </c>
      <c r="I724" s="672">
        <v>3500</v>
      </c>
      <c r="J724" s="672">
        <v>40</v>
      </c>
      <c r="K724" s="672">
        <v>50</v>
      </c>
      <c r="L724" s="672"/>
      <c r="M724" s="672"/>
      <c r="N724" s="672">
        <v>2000</v>
      </c>
      <c r="O724" s="672"/>
      <c r="P724" s="672"/>
      <c r="Q724" s="399"/>
      <c r="R724" s="399"/>
      <c r="S724" s="674"/>
      <c r="T724" s="393">
        <v>2011</v>
      </c>
      <c r="U724" s="399"/>
      <c r="V724" s="399"/>
      <c r="W724" s="399"/>
      <c r="X724" s="399"/>
      <c r="Y724" s="399"/>
      <c r="Z724" s="672">
        <v>1200</v>
      </c>
      <c r="AA724" s="672"/>
      <c r="AB724" s="672"/>
      <c r="AC724" s="672"/>
      <c r="AD724" s="672"/>
      <c r="AE724" s="672"/>
      <c r="AF724" s="672"/>
      <c r="AG724" s="672"/>
      <c r="AH724" s="672"/>
      <c r="AI724" s="672"/>
      <c r="AJ724" s="672"/>
      <c r="AK724" s="672"/>
      <c r="AL724" s="672"/>
      <c r="AM724" s="672"/>
      <c r="AN724" s="672"/>
      <c r="AO724" s="672"/>
      <c r="AP724" s="672"/>
      <c r="AQ724" s="672"/>
      <c r="AR724" s="672"/>
      <c r="AS724" s="672"/>
    </row>
    <row r="725" spans="1:45" s="37" customFormat="1" ht="24.95" hidden="1" customHeight="1">
      <c r="A725" s="400"/>
      <c r="B725" s="405"/>
      <c r="C725" s="167" t="s">
        <v>6191</v>
      </c>
      <c r="D725" s="167"/>
      <c r="E725" s="167" t="s">
        <v>1410</v>
      </c>
      <c r="F725" s="167" t="s">
        <v>6191</v>
      </c>
      <c r="G725" s="167">
        <v>635</v>
      </c>
      <c r="H725" s="167">
        <v>406.5</v>
      </c>
      <c r="I725" s="167">
        <v>635.29999999999995</v>
      </c>
      <c r="J725" s="167">
        <v>16</v>
      </c>
      <c r="K725" s="167">
        <v>16</v>
      </c>
      <c r="L725" s="167"/>
      <c r="M725" s="167"/>
      <c r="N725" s="167">
        <v>256</v>
      </c>
      <c r="O725" s="167"/>
      <c r="P725" s="167"/>
      <c r="Q725" s="167"/>
      <c r="R725" s="167"/>
      <c r="S725" s="167"/>
      <c r="T725" s="170">
        <v>2011</v>
      </c>
      <c r="U725" s="167"/>
      <c r="V725" s="167"/>
      <c r="W725" s="167"/>
      <c r="X725" s="167"/>
      <c r="Y725" s="167"/>
      <c r="Z725" s="167">
        <v>950</v>
      </c>
      <c r="AA725" s="385"/>
      <c r="AB725" s="385"/>
      <c r="AC725" s="385"/>
      <c r="AD725" s="385"/>
      <c r="AE725" s="385"/>
      <c r="AF725" s="385"/>
      <c r="AG725" s="385"/>
      <c r="AH725" s="385"/>
      <c r="AI725" s="385"/>
      <c r="AJ725" s="385"/>
      <c r="AK725" s="385"/>
      <c r="AL725" s="385"/>
      <c r="AM725" s="385"/>
      <c r="AN725" s="385"/>
      <c r="AO725" s="385"/>
      <c r="AP725" s="385"/>
      <c r="AQ725" s="385"/>
      <c r="AR725" s="385"/>
      <c r="AS725" s="167"/>
    </row>
    <row r="726" spans="1:45" s="37" customFormat="1" ht="24.95" hidden="1" customHeight="1">
      <c r="A726" s="400"/>
      <c r="B726" s="405"/>
      <c r="C726" s="167" t="s">
        <v>6220</v>
      </c>
      <c r="D726" s="167"/>
      <c r="E726" s="167" t="s">
        <v>1410</v>
      </c>
      <c r="F726" s="167" t="s">
        <v>6220</v>
      </c>
      <c r="G726" s="167">
        <v>209</v>
      </c>
      <c r="H726" s="167">
        <v>209</v>
      </c>
      <c r="I726" s="167">
        <v>253</v>
      </c>
      <c r="J726" s="167">
        <v>15</v>
      </c>
      <c r="K726" s="167">
        <v>15</v>
      </c>
      <c r="L726" s="167"/>
      <c r="M726" s="167"/>
      <c r="N726" s="167">
        <v>225</v>
      </c>
      <c r="O726" s="167"/>
      <c r="P726" s="167"/>
      <c r="Q726" s="167"/>
      <c r="R726" s="167"/>
      <c r="S726" s="167"/>
      <c r="T726" s="170">
        <v>2015</v>
      </c>
      <c r="U726" s="167"/>
      <c r="V726" s="167"/>
      <c r="W726" s="167"/>
      <c r="X726" s="167"/>
      <c r="Y726" s="167"/>
      <c r="Z726" s="167">
        <v>600</v>
      </c>
      <c r="AA726" s="385"/>
      <c r="AB726" s="385"/>
      <c r="AC726" s="385"/>
      <c r="AD726" s="385"/>
      <c r="AE726" s="385"/>
      <c r="AF726" s="385"/>
      <c r="AG726" s="385"/>
      <c r="AH726" s="385"/>
      <c r="AI726" s="385"/>
      <c r="AJ726" s="385"/>
      <c r="AK726" s="385"/>
      <c r="AL726" s="385"/>
      <c r="AM726" s="385"/>
      <c r="AN726" s="385"/>
      <c r="AO726" s="385"/>
      <c r="AP726" s="385"/>
      <c r="AQ726" s="385"/>
      <c r="AR726" s="385"/>
      <c r="AS726" s="167"/>
    </row>
    <row r="727" spans="1:45" s="37" customFormat="1" ht="24.95" hidden="1" customHeight="1">
      <c r="A727" s="400"/>
      <c r="B727" s="405"/>
      <c r="C727" s="160" t="s">
        <v>353</v>
      </c>
      <c r="D727" s="160"/>
      <c r="E727" s="160" t="s">
        <v>12226</v>
      </c>
      <c r="F727" s="160" t="s">
        <v>353</v>
      </c>
      <c r="G727" s="160">
        <v>2217</v>
      </c>
      <c r="H727" s="160">
        <v>552</v>
      </c>
      <c r="I727" s="160">
        <v>1051</v>
      </c>
      <c r="J727" s="160"/>
      <c r="K727" s="160"/>
      <c r="L727" s="160"/>
      <c r="M727" s="160"/>
      <c r="N727" s="160"/>
      <c r="O727" s="160"/>
      <c r="P727" s="160"/>
      <c r="Q727" s="399"/>
      <c r="R727" s="399"/>
      <c r="S727" s="157"/>
      <c r="T727" s="393">
        <v>2017</v>
      </c>
      <c r="U727" s="399"/>
      <c r="V727" s="399"/>
      <c r="W727" s="399"/>
      <c r="X727" s="399"/>
      <c r="Y727" s="399"/>
      <c r="Z727" s="160">
        <v>2200</v>
      </c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</row>
    <row r="728" spans="1:45" s="37" customFormat="1" ht="24.95" hidden="1" customHeight="1">
      <c r="A728" s="400"/>
      <c r="B728" s="405"/>
      <c r="C728" s="160" t="s">
        <v>6299</v>
      </c>
      <c r="D728" s="160"/>
      <c r="E728" s="160" t="s">
        <v>13102</v>
      </c>
      <c r="F728" s="160" t="s">
        <v>6299</v>
      </c>
      <c r="G728" s="160">
        <v>2977</v>
      </c>
      <c r="H728" s="160">
        <v>128.4</v>
      </c>
      <c r="I728" s="160">
        <v>194.44</v>
      </c>
      <c r="J728" s="160"/>
      <c r="K728" s="160"/>
      <c r="L728" s="160"/>
      <c r="M728" s="160"/>
      <c r="N728" s="160"/>
      <c r="O728" s="160"/>
      <c r="P728" s="160"/>
      <c r="Q728" s="399"/>
      <c r="R728" s="399"/>
      <c r="S728" s="157"/>
      <c r="T728" s="393">
        <v>2018</v>
      </c>
      <c r="U728" s="399"/>
      <c r="V728" s="399"/>
      <c r="W728" s="399"/>
      <c r="X728" s="399"/>
      <c r="Y728" s="399"/>
      <c r="Z728" s="160">
        <v>1420</v>
      </c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</row>
    <row r="729" spans="1:45" s="37" customFormat="1" ht="24.95" hidden="1" customHeight="1">
      <c r="A729" s="400"/>
      <c r="B729" s="405"/>
      <c r="C729" s="160" t="s">
        <v>6305</v>
      </c>
      <c r="D729" s="160"/>
      <c r="E729" s="160" t="s">
        <v>16703</v>
      </c>
      <c r="F729" s="160" t="s">
        <v>6305</v>
      </c>
      <c r="G729" s="160">
        <v>254825</v>
      </c>
      <c r="H729" s="160">
        <v>997.07</v>
      </c>
      <c r="I729" s="160">
        <v>2050.08</v>
      </c>
      <c r="J729" s="160"/>
      <c r="K729" s="160"/>
      <c r="L729" s="160"/>
      <c r="M729" s="160"/>
      <c r="N729" s="160"/>
      <c r="O729" s="160"/>
      <c r="P729" s="160"/>
      <c r="Q729" s="399"/>
      <c r="R729" s="399"/>
      <c r="S729" s="157"/>
      <c r="T729" s="393">
        <v>2020</v>
      </c>
      <c r="U729" s="399"/>
      <c r="V729" s="399"/>
      <c r="W729" s="399"/>
      <c r="X729" s="399"/>
      <c r="Y729" s="399"/>
      <c r="Z729" s="160">
        <v>5350</v>
      </c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 t="s">
        <v>2025</v>
      </c>
    </row>
    <row r="730" spans="1:45" s="37" customFormat="1" ht="24.95" hidden="1" customHeight="1">
      <c r="A730" s="400"/>
      <c r="B730" s="200"/>
      <c r="C730" s="160" t="s">
        <v>6305</v>
      </c>
      <c r="D730" s="160"/>
      <c r="E730" s="160" t="s">
        <v>12227</v>
      </c>
      <c r="F730" s="160" t="s">
        <v>6305</v>
      </c>
      <c r="G730" s="160">
        <v>24361</v>
      </c>
      <c r="H730" s="160">
        <v>137.51</v>
      </c>
      <c r="I730" s="160">
        <v>137.51</v>
      </c>
      <c r="J730" s="160"/>
      <c r="K730" s="160"/>
      <c r="L730" s="160"/>
      <c r="M730" s="160"/>
      <c r="N730" s="160"/>
      <c r="O730" s="160"/>
      <c r="P730" s="160"/>
      <c r="Q730" s="399"/>
      <c r="R730" s="399"/>
      <c r="S730" s="157"/>
      <c r="T730" s="393">
        <v>2015</v>
      </c>
      <c r="U730" s="399"/>
      <c r="V730" s="399"/>
      <c r="W730" s="399"/>
      <c r="X730" s="399"/>
      <c r="Y730" s="399"/>
      <c r="Z730" s="160">
        <v>1000</v>
      </c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</row>
    <row r="731" spans="1:45" s="37" customFormat="1" ht="24.95" hidden="1" customHeight="1">
      <c r="A731" s="400"/>
      <c r="B731" s="404" t="s">
        <v>2544</v>
      </c>
      <c r="C731" s="160" t="s">
        <v>2542</v>
      </c>
      <c r="D731" s="160"/>
      <c r="E731" s="331">
        <f>COUNTA(E732:E789)</f>
        <v>58</v>
      </c>
      <c r="F731" s="160"/>
      <c r="G731" s="160">
        <f>SUM(G732:G789)</f>
        <v>2764295.6</v>
      </c>
      <c r="H731" s="160">
        <f>SUM(H732:H789)</f>
        <v>88123.659999999989</v>
      </c>
      <c r="I731" s="160">
        <f>SUM(I732:I789)</f>
        <v>117835.70000000001</v>
      </c>
      <c r="J731" s="160"/>
      <c r="K731" s="160"/>
      <c r="L731" s="160"/>
      <c r="M731" s="160"/>
      <c r="N731" s="160"/>
      <c r="O731" s="160"/>
      <c r="P731" s="160"/>
      <c r="Q731" s="332"/>
      <c r="R731" s="332"/>
      <c r="S731" s="157"/>
      <c r="T731" s="393"/>
      <c r="U731" s="332"/>
      <c r="V731" s="332"/>
      <c r="W731" s="332"/>
      <c r="X731" s="332"/>
      <c r="Y731" s="332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</row>
    <row r="732" spans="1:45" s="37" customFormat="1" ht="34.5" hidden="1" customHeight="1">
      <c r="A732" s="400"/>
      <c r="B732" s="337"/>
      <c r="C732" s="160" t="s">
        <v>7343</v>
      </c>
      <c r="D732" s="160"/>
      <c r="E732" s="160" t="s">
        <v>7344</v>
      </c>
      <c r="F732" s="160" t="s">
        <v>7345</v>
      </c>
      <c r="G732" s="160">
        <v>1698060.6</v>
      </c>
      <c r="H732" s="193">
        <v>79297.94</v>
      </c>
      <c r="I732" s="193">
        <v>79297.94</v>
      </c>
      <c r="J732" s="160">
        <v>12</v>
      </c>
      <c r="K732" s="160">
        <v>6123</v>
      </c>
      <c r="L732" s="160">
        <v>2</v>
      </c>
      <c r="M732" s="160">
        <v>12</v>
      </c>
      <c r="N732" s="160">
        <v>99498</v>
      </c>
      <c r="O732" s="160">
        <v>118351</v>
      </c>
      <c r="P732" s="160">
        <v>120000</v>
      </c>
      <c r="Q732" s="332" t="s">
        <v>2177</v>
      </c>
      <c r="R732" s="332"/>
      <c r="S732" s="157" t="s">
        <v>7346</v>
      </c>
      <c r="T732" s="157">
        <v>2011</v>
      </c>
      <c r="U732" s="332"/>
      <c r="V732" s="332"/>
      <c r="W732" s="332"/>
      <c r="X732" s="332"/>
      <c r="Y732" s="332"/>
      <c r="Z732" s="401">
        <v>422500</v>
      </c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</row>
    <row r="733" spans="1:45" s="37" customFormat="1" ht="34.5" hidden="1" customHeight="1">
      <c r="A733" s="400"/>
      <c r="B733" s="337"/>
      <c r="C733" s="1472" t="s">
        <v>2138</v>
      </c>
      <c r="D733" s="1472"/>
      <c r="E733" s="1472" t="s">
        <v>2175</v>
      </c>
      <c r="F733" s="1472" t="s">
        <v>2176</v>
      </c>
      <c r="G733" s="1472">
        <v>4654</v>
      </c>
      <c r="H733" s="193">
        <v>300</v>
      </c>
      <c r="I733" s="193">
        <v>537.44000000000005</v>
      </c>
      <c r="J733" s="1472"/>
      <c r="K733" s="1472"/>
      <c r="L733" s="1472"/>
      <c r="M733" s="1472"/>
      <c r="N733" s="1472"/>
      <c r="O733" s="1472">
        <v>500</v>
      </c>
      <c r="P733" s="1472"/>
      <c r="Q733" s="332" t="s">
        <v>2177</v>
      </c>
      <c r="R733" s="332"/>
      <c r="S733" s="1471">
        <v>2012</v>
      </c>
      <c r="T733" s="1471">
        <v>2012</v>
      </c>
      <c r="U733" s="332"/>
      <c r="V733" s="332"/>
      <c r="W733" s="332"/>
      <c r="X733" s="332"/>
      <c r="Y733" s="332"/>
      <c r="Z733" s="401">
        <v>2255</v>
      </c>
      <c r="AA733" s="1472"/>
      <c r="AB733" s="1472"/>
      <c r="AC733" s="1472"/>
      <c r="AD733" s="1472"/>
      <c r="AE733" s="1472"/>
      <c r="AF733" s="1472"/>
      <c r="AG733" s="1472"/>
      <c r="AH733" s="1472"/>
      <c r="AI733" s="1472"/>
      <c r="AJ733" s="1472"/>
      <c r="AK733" s="1472"/>
      <c r="AL733" s="1472"/>
      <c r="AM733" s="1472"/>
      <c r="AN733" s="1472"/>
      <c r="AO733" s="1472"/>
      <c r="AP733" s="1472"/>
      <c r="AQ733" s="1472"/>
      <c r="AR733" s="1472"/>
      <c r="AS733" s="1472" t="s">
        <v>2178</v>
      </c>
    </row>
    <row r="734" spans="1:45" s="37" customFormat="1" ht="34.5" hidden="1" customHeight="1">
      <c r="A734" s="400"/>
      <c r="B734" s="337"/>
      <c r="C734" s="1472" t="s">
        <v>2138</v>
      </c>
      <c r="D734" s="1472"/>
      <c r="E734" s="1472" t="s">
        <v>13373</v>
      </c>
      <c r="F734" s="1472" t="s">
        <v>2179</v>
      </c>
      <c r="G734" s="1472">
        <v>40000</v>
      </c>
      <c r="H734" s="193">
        <v>131</v>
      </c>
      <c r="I734" s="193">
        <v>131</v>
      </c>
      <c r="J734" s="1472"/>
      <c r="K734" s="1472"/>
      <c r="L734" s="1472"/>
      <c r="M734" s="1472"/>
      <c r="N734" s="1472">
        <v>20224</v>
      </c>
      <c r="O734" s="1472"/>
      <c r="P734" s="1472"/>
      <c r="Q734" s="332"/>
      <c r="R734" s="332"/>
      <c r="S734" s="1471"/>
      <c r="T734" s="1471">
        <v>2004</v>
      </c>
      <c r="U734" s="332"/>
      <c r="V734" s="332"/>
      <c r="W734" s="332"/>
      <c r="X734" s="332"/>
      <c r="Y734" s="332"/>
      <c r="Z734" s="401">
        <v>1300</v>
      </c>
      <c r="AA734" s="1472"/>
      <c r="AB734" s="1472"/>
      <c r="AC734" s="1472"/>
      <c r="AD734" s="1472"/>
      <c r="AE734" s="1472"/>
      <c r="AF734" s="1472"/>
      <c r="AG734" s="1472"/>
      <c r="AH734" s="1472"/>
      <c r="AI734" s="1472"/>
      <c r="AJ734" s="1472"/>
      <c r="AK734" s="1472"/>
      <c r="AL734" s="1472"/>
      <c r="AM734" s="1472"/>
      <c r="AN734" s="1472"/>
      <c r="AO734" s="1472"/>
      <c r="AP734" s="1472"/>
      <c r="AQ734" s="1472"/>
      <c r="AR734" s="1472"/>
      <c r="AS734" s="1472"/>
    </row>
    <row r="735" spans="1:45" s="37" customFormat="1" ht="34.5" hidden="1" customHeight="1">
      <c r="A735" s="400"/>
      <c r="B735" s="337"/>
      <c r="C735" s="1472" t="s">
        <v>2138</v>
      </c>
      <c r="D735" s="1472"/>
      <c r="E735" s="1472" t="s">
        <v>13374</v>
      </c>
      <c r="F735" s="1472" t="s">
        <v>2138</v>
      </c>
      <c r="G735" s="1472">
        <v>6600</v>
      </c>
      <c r="H735" s="193"/>
      <c r="I735" s="193"/>
      <c r="J735" s="1472"/>
      <c r="K735" s="1472"/>
      <c r="L735" s="1472"/>
      <c r="M735" s="1472"/>
      <c r="N735" s="1472">
        <v>6600</v>
      </c>
      <c r="O735" s="1472"/>
      <c r="P735" s="1472"/>
      <c r="Q735" s="332"/>
      <c r="R735" s="332"/>
      <c r="S735" s="1471"/>
      <c r="T735" s="1471">
        <v>2003</v>
      </c>
      <c r="U735" s="332"/>
      <c r="V735" s="332"/>
      <c r="W735" s="332"/>
      <c r="X735" s="332"/>
      <c r="Y735" s="332"/>
      <c r="Z735" s="401">
        <v>70</v>
      </c>
      <c r="AA735" s="1472"/>
      <c r="AB735" s="1472"/>
      <c r="AC735" s="1472"/>
      <c r="AD735" s="1472"/>
      <c r="AE735" s="1472"/>
      <c r="AF735" s="1472"/>
      <c r="AG735" s="1472"/>
      <c r="AH735" s="1472"/>
      <c r="AI735" s="1472"/>
      <c r="AJ735" s="1472"/>
      <c r="AK735" s="1472"/>
      <c r="AL735" s="1472"/>
      <c r="AM735" s="1472"/>
      <c r="AN735" s="1472"/>
      <c r="AO735" s="1472"/>
      <c r="AP735" s="1472"/>
      <c r="AQ735" s="1472"/>
      <c r="AR735" s="1472"/>
      <c r="AS735" s="1472" t="s">
        <v>9218</v>
      </c>
    </row>
    <row r="736" spans="1:45" s="37" customFormat="1" ht="34.5" hidden="1" customHeight="1">
      <c r="A736" s="400"/>
      <c r="B736" s="337"/>
      <c r="C736" s="1472" t="s">
        <v>2138</v>
      </c>
      <c r="D736" s="1472"/>
      <c r="E736" s="1472" t="s">
        <v>15431</v>
      </c>
      <c r="F736" s="1472" t="s">
        <v>2138</v>
      </c>
      <c r="G736" s="1472">
        <v>4708</v>
      </c>
      <c r="H736" s="193"/>
      <c r="I736" s="193"/>
      <c r="J736" s="1472">
        <v>22</v>
      </c>
      <c r="K736" s="1472">
        <v>214</v>
      </c>
      <c r="L736" s="1472"/>
      <c r="M736" s="1472"/>
      <c r="N736" s="1472">
        <v>4708</v>
      </c>
      <c r="O736" s="1472"/>
      <c r="P736" s="1472"/>
      <c r="Q736" s="332"/>
      <c r="R736" s="332"/>
      <c r="S736" s="1471"/>
      <c r="T736" s="1471">
        <v>2004</v>
      </c>
      <c r="U736" s="332"/>
      <c r="V736" s="332"/>
      <c r="W736" s="332"/>
      <c r="X736" s="332"/>
      <c r="Y736" s="332"/>
      <c r="Z736" s="401"/>
      <c r="AA736" s="1472"/>
      <c r="AB736" s="1472"/>
      <c r="AC736" s="1472"/>
      <c r="AD736" s="1472"/>
      <c r="AE736" s="1472"/>
      <c r="AF736" s="1472"/>
      <c r="AG736" s="1472"/>
      <c r="AH736" s="1472"/>
      <c r="AI736" s="1472"/>
      <c r="AJ736" s="1472"/>
      <c r="AK736" s="1472"/>
      <c r="AL736" s="1472"/>
      <c r="AM736" s="1472"/>
      <c r="AN736" s="1472"/>
      <c r="AO736" s="1472"/>
      <c r="AP736" s="1472"/>
      <c r="AQ736" s="1472"/>
      <c r="AR736" s="1472"/>
      <c r="AS736" s="1472"/>
    </row>
    <row r="737" spans="1:45" s="37" customFormat="1" ht="34.5" hidden="1" customHeight="1">
      <c r="A737" s="400"/>
      <c r="B737" s="337"/>
      <c r="C737" s="1472" t="s">
        <v>2138</v>
      </c>
      <c r="D737" s="1472"/>
      <c r="E737" s="1472" t="s">
        <v>13375</v>
      </c>
      <c r="F737" s="1472" t="s">
        <v>2138</v>
      </c>
      <c r="G737" s="1472">
        <v>79319</v>
      </c>
      <c r="H737" s="193"/>
      <c r="I737" s="193"/>
      <c r="J737" s="1472"/>
      <c r="K737" s="1472"/>
      <c r="L737" s="1472"/>
      <c r="M737" s="1472"/>
      <c r="N737" s="1472">
        <v>79319</v>
      </c>
      <c r="O737" s="1472"/>
      <c r="P737" s="1472"/>
      <c r="Q737" s="332"/>
      <c r="R737" s="332"/>
      <c r="S737" s="1471"/>
      <c r="T737" s="1471">
        <v>2006</v>
      </c>
      <c r="U737" s="332"/>
      <c r="V737" s="332"/>
      <c r="W737" s="332"/>
      <c r="X737" s="332"/>
      <c r="Y737" s="332"/>
      <c r="Z737" s="401">
        <v>250</v>
      </c>
      <c r="AA737" s="1472"/>
      <c r="AB737" s="1472"/>
      <c r="AC737" s="1472"/>
      <c r="AD737" s="1472"/>
      <c r="AE737" s="1472"/>
      <c r="AF737" s="1472"/>
      <c r="AG737" s="1472"/>
      <c r="AH737" s="1472"/>
      <c r="AI737" s="1472"/>
      <c r="AJ737" s="1472"/>
      <c r="AK737" s="1472"/>
      <c r="AL737" s="1472"/>
      <c r="AM737" s="1472"/>
      <c r="AN737" s="1472"/>
      <c r="AO737" s="1472"/>
      <c r="AP737" s="1472"/>
      <c r="AQ737" s="1472"/>
      <c r="AR737" s="1472"/>
      <c r="AS737" s="1472" t="s">
        <v>9218</v>
      </c>
    </row>
    <row r="738" spans="1:45" s="37" customFormat="1" ht="34.5" hidden="1" customHeight="1">
      <c r="A738" s="400"/>
      <c r="B738" s="337"/>
      <c r="C738" s="1472" t="s">
        <v>2138</v>
      </c>
      <c r="D738" s="1472"/>
      <c r="E738" s="1472" t="s">
        <v>13376</v>
      </c>
      <c r="F738" s="1472" t="s">
        <v>2138</v>
      </c>
      <c r="G738" s="1472">
        <v>18374</v>
      </c>
      <c r="H738" s="193"/>
      <c r="I738" s="193"/>
      <c r="J738" s="1472"/>
      <c r="K738" s="1472"/>
      <c r="L738" s="1472"/>
      <c r="M738" s="1472"/>
      <c r="N738" s="1472">
        <v>18374</v>
      </c>
      <c r="O738" s="1472"/>
      <c r="P738" s="1472"/>
      <c r="Q738" s="332"/>
      <c r="R738" s="332"/>
      <c r="S738" s="1471"/>
      <c r="T738" s="1471">
        <v>2001</v>
      </c>
      <c r="U738" s="332"/>
      <c r="V738" s="332"/>
      <c r="W738" s="332"/>
      <c r="X738" s="332"/>
      <c r="Y738" s="332"/>
      <c r="Z738" s="401">
        <v>150</v>
      </c>
      <c r="AA738" s="1472"/>
      <c r="AB738" s="1472"/>
      <c r="AC738" s="1472"/>
      <c r="AD738" s="1472"/>
      <c r="AE738" s="1472"/>
      <c r="AF738" s="1472"/>
      <c r="AG738" s="1472"/>
      <c r="AH738" s="1472"/>
      <c r="AI738" s="1472"/>
      <c r="AJ738" s="1472"/>
      <c r="AK738" s="1472"/>
      <c r="AL738" s="1472"/>
      <c r="AM738" s="1472"/>
      <c r="AN738" s="1472"/>
      <c r="AO738" s="1472"/>
      <c r="AP738" s="1472"/>
      <c r="AQ738" s="1472"/>
      <c r="AR738" s="1472"/>
      <c r="AS738" s="1472" t="s">
        <v>11304</v>
      </c>
    </row>
    <row r="739" spans="1:45" s="37" customFormat="1" ht="35.25" hidden="1" customHeight="1">
      <c r="A739" s="400"/>
      <c r="B739" s="337"/>
      <c r="C739" s="160" t="s">
        <v>2138</v>
      </c>
      <c r="D739" s="160"/>
      <c r="E739" s="160" t="s">
        <v>13377</v>
      </c>
      <c r="F739" s="160" t="s">
        <v>2179</v>
      </c>
      <c r="G739" s="160">
        <v>11000</v>
      </c>
      <c r="H739" s="160">
        <v>0</v>
      </c>
      <c r="I739" s="427">
        <v>11000</v>
      </c>
      <c r="J739" s="160"/>
      <c r="K739" s="160"/>
      <c r="L739" s="160"/>
      <c r="M739" s="160"/>
      <c r="N739" s="160">
        <v>7000</v>
      </c>
      <c r="O739" s="160"/>
      <c r="P739" s="160"/>
      <c r="Q739" s="332"/>
      <c r="R739" s="332"/>
      <c r="S739" s="157"/>
      <c r="T739" s="393">
        <v>2013</v>
      </c>
      <c r="U739" s="332"/>
      <c r="V739" s="332"/>
      <c r="W739" s="332"/>
      <c r="X739" s="332"/>
      <c r="Y739" s="332"/>
      <c r="Z739" s="160">
        <v>104</v>
      </c>
      <c r="AA739" s="160"/>
      <c r="AB739" s="160"/>
      <c r="AC739" s="160"/>
      <c r="AD739" s="160"/>
      <c r="AE739" s="160"/>
      <c r="AF739" s="160"/>
      <c r="AG739" s="160"/>
      <c r="AH739" s="160"/>
      <c r="AI739" s="160"/>
      <c r="AJ739" s="160"/>
      <c r="AK739" s="160"/>
      <c r="AL739" s="160"/>
      <c r="AM739" s="160"/>
      <c r="AN739" s="160"/>
      <c r="AO739" s="160"/>
      <c r="AP739" s="160"/>
      <c r="AQ739" s="160"/>
      <c r="AR739" s="160"/>
      <c r="AS739" s="160"/>
    </row>
    <row r="740" spans="1:45" s="37" customFormat="1" ht="35.25" hidden="1" customHeight="1">
      <c r="A740" s="400"/>
      <c r="B740" s="337"/>
      <c r="C740" s="1314" t="s">
        <v>2138</v>
      </c>
      <c r="D740" s="1314"/>
      <c r="E740" s="1314" t="s">
        <v>16817</v>
      </c>
      <c r="F740" s="1314" t="s">
        <v>2138</v>
      </c>
      <c r="G740" s="1314">
        <v>4331</v>
      </c>
      <c r="H740" s="1314"/>
      <c r="I740" s="427"/>
      <c r="J740" s="1314">
        <v>37.5</v>
      </c>
      <c r="K740" s="1314">
        <v>115.5</v>
      </c>
      <c r="L740" s="1314"/>
      <c r="M740" s="1314"/>
      <c r="N740" s="1314">
        <v>4331</v>
      </c>
      <c r="O740" s="1314"/>
      <c r="P740" s="1314"/>
      <c r="Q740" s="332"/>
      <c r="R740" s="332"/>
      <c r="S740" s="1313"/>
      <c r="T740" s="393">
        <v>2004</v>
      </c>
      <c r="U740" s="332"/>
      <c r="V740" s="332"/>
      <c r="W740" s="332"/>
      <c r="X740" s="332"/>
      <c r="Y740" s="332"/>
      <c r="Z740" s="1314"/>
      <c r="AA740" s="1314"/>
      <c r="AB740" s="1314"/>
      <c r="AC740" s="1314"/>
      <c r="AD740" s="1314"/>
      <c r="AE740" s="1314"/>
      <c r="AF740" s="1314"/>
      <c r="AG740" s="1314"/>
      <c r="AH740" s="1314"/>
      <c r="AI740" s="1314"/>
      <c r="AJ740" s="1314"/>
      <c r="AK740" s="1314"/>
      <c r="AL740" s="1314"/>
      <c r="AM740" s="1314"/>
      <c r="AN740" s="1314"/>
      <c r="AO740" s="1314"/>
      <c r="AP740" s="1314"/>
      <c r="AQ740" s="1314"/>
      <c r="AR740" s="1314"/>
      <c r="AS740" s="1314" t="s">
        <v>3615</v>
      </c>
    </row>
    <row r="741" spans="1:45" s="37" customFormat="1" ht="35.25" hidden="1" customHeight="1">
      <c r="A741" s="400"/>
      <c r="B741" s="337"/>
      <c r="C741" s="1314" t="s">
        <v>2138</v>
      </c>
      <c r="D741" s="1314"/>
      <c r="E741" s="1314" t="s">
        <v>2180</v>
      </c>
      <c r="F741" s="1314" t="s">
        <v>2138</v>
      </c>
      <c r="G741" s="1314">
        <v>148000</v>
      </c>
      <c r="H741" s="1314"/>
      <c r="I741" s="427"/>
      <c r="J741" s="1314">
        <v>1</v>
      </c>
      <c r="K741" s="1314">
        <v>7470</v>
      </c>
      <c r="L741" s="1314"/>
      <c r="M741" s="1314"/>
      <c r="N741" s="1314">
        <v>7470</v>
      </c>
      <c r="O741" s="1314"/>
      <c r="P741" s="1314"/>
      <c r="Q741" s="332"/>
      <c r="R741" s="332"/>
      <c r="S741" s="1313"/>
      <c r="T741" s="393">
        <v>2005</v>
      </c>
      <c r="U741" s="332"/>
      <c r="V741" s="332"/>
      <c r="W741" s="332"/>
      <c r="X741" s="332"/>
      <c r="Y741" s="332"/>
      <c r="Z741" s="1314">
        <v>872</v>
      </c>
      <c r="AA741" s="1314"/>
      <c r="AB741" s="1314"/>
      <c r="AC741" s="1314"/>
      <c r="AD741" s="1314"/>
      <c r="AE741" s="1314"/>
      <c r="AF741" s="1314"/>
      <c r="AG741" s="1314"/>
      <c r="AH741" s="1314"/>
      <c r="AI741" s="1314"/>
      <c r="AJ741" s="1314"/>
      <c r="AK741" s="1314"/>
      <c r="AL741" s="1314"/>
      <c r="AM741" s="1314"/>
      <c r="AN741" s="1314"/>
      <c r="AO741" s="1314"/>
      <c r="AP741" s="1314"/>
      <c r="AQ741" s="1314"/>
      <c r="AR741" s="1314"/>
      <c r="AS741" s="1314"/>
    </row>
    <row r="742" spans="1:45" s="37" customFormat="1" ht="35.25" hidden="1" customHeight="1">
      <c r="A742" s="400"/>
      <c r="B742" s="337"/>
      <c r="C742" s="1314" t="s">
        <v>2138</v>
      </c>
      <c r="D742" s="1314"/>
      <c r="E742" s="1314" t="s">
        <v>2181</v>
      </c>
      <c r="F742" s="1314" t="s">
        <v>2138</v>
      </c>
      <c r="G742" s="1314">
        <v>4340</v>
      </c>
      <c r="H742" s="1314">
        <v>63</v>
      </c>
      <c r="I742" s="427">
        <v>63</v>
      </c>
      <c r="J742" s="1314"/>
      <c r="K742" s="1314"/>
      <c r="L742" s="1314"/>
      <c r="M742" s="1314"/>
      <c r="N742" s="1314">
        <v>4340</v>
      </c>
      <c r="O742" s="1314"/>
      <c r="P742" s="1314"/>
      <c r="Q742" s="332"/>
      <c r="R742" s="332"/>
      <c r="S742" s="1313"/>
      <c r="T742" s="393">
        <v>2003</v>
      </c>
      <c r="U742" s="332"/>
      <c r="V742" s="332"/>
      <c r="W742" s="332"/>
      <c r="X742" s="332"/>
      <c r="Y742" s="332"/>
      <c r="Z742" s="1314">
        <v>70</v>
      </c>
      <c r="AA742" s="1314"/>
      <c r="AB742" s="1314"/>
      <c r="AC742" s="1314"/>
      <c r="AD742" s="1314"/>
      <c r="AE742" s="1314"/>
      <c r="AF742" s="1314"/>
      <c r="AG742" s="1314"/>
      <c r="AH742" s="1314"/>
      <c r="AI742" s="1314"/>
      <c r="AJ742" s="1314"/>
      <c r="AK742" s="1314"/>
      <c r="AL742" s="1314"/>
      <c r="AM742" s="1314"/>
      <c r="AN742" s="1314"/>
      <c r="AO742" s="1314"/>
      <c r="AP742" s="1314"/>
      <c r="AQ742" s="1314"/>
      <c r="AR742" s="1314"/>
      <c r="AS742" s="1314"/>
    </row>
    <row r="743" spans="1:45" s="37" customFormat="1" ht="35.25" hidden="1" customHeight="1">
      <c r="A743" s="400"/>
      <c r="B743" s="337"/>
      <c r="C743" s="1314" t="s">
        <v>1881</v>
      </c>
      <c r="D743" s="1314"/>
      <c r="E743" s="1314" t="s">
        <v>13378</v>
      </c>
      <c r="F743" s="1314" t="s">
        <v>1881</v>
      </c>
      <c r="G743" s="1314">
        <v>337837</v>
      </c>
      <c r="H743" s="1314">
        <v>2418.1999999999998</v>
      </c>
      <c r="I743" s="427">
        <v>2261.38</v>
      </c>
      <c r="J743" s="1314">
        <v>35.700000000000003</v>
      </c>
      <c r="K743" s="1314">
        <v>62.5</v>
      </c>
      <c r="L743" s="1314"/>
      <c r="M743" s="1314"/>
      <c r="N743" s="1314">
        <v>2231.25</v>
      </c>
      <c r="O743" s="1314"/>
      <c r="P743" s="1314"/>
      <c r="Q743" s="332"/>
      <c r="R743" s="332"/>
      <c r="S743" s="1313"/>
      <c r="T743" s="393">
        <v>2018</v>
      </c>
      <c r="U743" s="332"/>
      <c r="V743" s="332"/>
      <c r="W743" s="332"/>
      <c r="X743" s="332"/>
      <c r="Y743" s="332"/>
      <c r="Z743" s="1314">
        <v>1950</v>
      </c>
      <c r="AA743" s="1314"/>
      <c r="AB743" s="1314"/>
      <c r="AC743" s="1314"/>
      <c r="AD743" s="1314"/>
      <c r="AE743" s="1314"/>
      <c r="AF743" s="1314"/>
      <c r="AG743" s="1314"/>
      <c r="AH743" s="1314"/>
      <c r="AI743" s="1314"/>
      <c r="AJ743" s="1314"/>
      <c r="AK743" s="1314"/>
      <c r="AL743" s="1314"/>
      <c r="AM743" s="1314"/>
      <c r="AN743" s="1314"/>
      <c r="AO743" s="1314"/>
      <c r="AP743" s="1314"/>
      <c r="AQ743" s="1314"/>
      <c r="AR743" s="1314"/>
      <c r="AS743" s="1314" t="s">
        <v>2620</v>
      </c>
    </row>
    <row r="744" spans="1:45" s="37" customFormat="1" ht="35.25" hidden="1" customHeight="1">
      <c r="A744" s="400"/>
      <c r="B744" s="337"/>
      <c r="C744" s="1314" t="s">
        <v>6760</v>
      </c>
      <c r="D744" s="1314"/>
      <c r="E744" s="1314" t="s">
        <v>13379</v>
      </c>
      <c r="F744" s="1314" t="s">
        <v>6760</v>
      </c>
      <c r="G744" s="1314">
        <v>4791</v>
      </c>
      <c r="H744" s="1314">
        <v>264.39999999999998</v>
      </c>
      <c r="I744" s="427">
        <v>118.8</v>
      </c>
      <c r="J744" s="1314">
        <v>45</v>
      </c>
      <c r="K744" s="1314">
        <v>40</v>
      </c>
      <c r="L744" s="1314"/>
      <c r="M744" s="1314"/>
      <c r="N744" s="1314">
        <v>1800</v>
      </c>
      <c r="O744" s="1314"/>
      <c r="P744" s="1314"/>
      <c r="Q744" s="332"/>
      <c r="R744" s="332"/>
      <c r="S744" s="1313"/>
      <c r="T744" s="393">
        <v>2017</v>
      </c>
      <c r="U744" s="332"/>
      <c r="V744" s="332"/>
      <c r="W744" s="332"/>
      <c r="X744" s="332"/>
      <c r="Y744" s="332"/>
      <c r="Z744" s="1314">
        <v>1200</v>
      </c>
      <c r="AA744" s="1314"/>
      <c r="AB744" s="1314"/>
      <c r="AC744" s="1314"/>
      <c r="AD744" s="1314"/>
      <c r="AE744" s="1314"/>
      <c r="AF744" s="1314"/>
      <c r="AG744" s="1314"/>
      <c r="AH744" s="1314"/>
      <c r="AI744" s="1314"/>
      <c r="AJ744" s="1314"/>
      <c r="AK744" s="1314"/>
      <c r="AL744" s="1314"/>
      <c r="AM744" s="1314"/>
      <c r="AN744" s="1314"/>
      <c r="AO744" s="1314"/>
      <c r="AP744" s="1314"/>
      <c r="AQ744" s="1314"/>
      <c r="AR744" s="1314"/>
      <c r="AS744" s="1314"/>
    </row>
    <row r="745" spans="1:45" s="37" customFormat="1" ht="35.25" hidden="1" customHeight="1">
      <c r="A745" s="400"/>
      <c r="B745" s="337"/>
      <c r="C745" s="1314" t="s">
        <v>6760</v>
      </c>
      <c r="D745" s="1314"/>
      <c r="E745" s="1314" t="s">
        <v>2984</v>
      </c>
      <c r="F745" s="1314" t="s">
        <v>6760</v>
      </c>
      <c r="G745" s="1314">
        <v>4791</v>
      </c>
      <c r="H745" s="1314"/>
      <c r="I745" s="427"/>
      <c r="J745" s="1314">
        <v>26</v>
      </c>
      <c r="K745" s="1314">
        <v>15.6</v>
      </c>
      <c r="L745" s="1314"/>
      <c r="M745" s="1314"/>
      <c r="N745" s="1314">
        <v>406</v>
      </c>
      <c r="O745" s="1314"/>
      <c r="P745" s="1314"/>
      <c r="Q745" s="332"/>
      <c r="R745" s="332"/>
      <c r="S745" s="1313"/>
      <c r="T745" s="393">
        <v>2017</v>
      </c>
      <c r="U745" s="332"/>
      <c r="V745" s="332"/>
      <c r="W745" s="332"/>
      <c r="X745" s="332"/>
      <c r="Y745" s="332"/>
      <c r="Z745" s="1314">
        <v>300</v>
      </c>
      <c r="AA745" s="1314"/>
      <c r="AB745" s="1314"/>
      <c r="AC745" s="1314"/>
      <c r="AD745" s="1314"/>
      <c r="AE745" s="1314"/>
      <c r="AF745" s="1314"/>
      <c r="AG745" s="1314"/>
      <c r="AH745" s="1314"/>
      <c r="AI745" s="1314"/>
      <c r="AJ745" s="1314"/>
      <c r="AK745" s="1314"/>
      <c r="AL745" s="1314"/>
      <c r="AM745" s="1314"/>
      <c r="AN745" s="1314"/>
      <c r="AO745" s="1314"/>
      <c r="AP745" s="1314"/>
      <c r="AQ745" s="1314"/>
      <c r="AR745" s="1314"/>
      <c r="AS745" s="1314"/>
    </row>
    <row r="746" spans="1:45" s="37" customFormat="1" ht="35.25" hidden="1" customHeight="1">
      <c r="A746" s="400"/>
      <c r="B746" s="337"/>
      <c r="C746" s="1314" t="s">
        <v>6760</v>
      </c>
      <c r="D746" s="1314"/>
      <c r="E746" s="1314" t="s">
        <v>7347</v>
      </c>
      <c r="F746" s="1314" t="s">
        <v>6760</v>
      </c>
      <c r="G746" s="1314" t="s">
        <v>6760</v>
      </c>
      <c r="H746" s="1314"/>
      <c r="I746" s="427"/>
      <c r="J746" s="1314">
        <v>25</v>
      </c>
      <c r="K746" s="1314">
        <v>42</v>
      </c>
      <c r="L746" s="1314"/>
      <c r="M746" s="1314"/>
      <c r="N746" s="1314"/>
      <c r="O746" s="1314"/>
      <c r="P746" s="1314"/>
      <c r="Q746" s="332"/>
      <c r="R746" s="332"/>
      <c r="S746" s="1313"/>
      <c r="T746" s="393">
        <v>2015</v>
      </c>
      <c r="U746" s="332"/>
      <c r="V746" s="332"/>
      <c r="W746" s="332"/>
      <c r="X746" s="332"/>
      <c r="Y746" s="332"/>
      <c r="Z746" s="1314"/>
      <c r="AA746" s="1314"/>
      <c r="AB746" s="1314"/>
      <c r="AC746" s="1314"/>
      <c r="AD746" s="1314"/>
      <c r="AE746" s="1314"/>
      <c r="AF746" s="1314"/>
      <c r="AG746" s="1314"/>
      <c r="AH746" s="1314"/>
      <c r="AI746" s="1314"/>
      <c r="AJ746" s="1314"/>
      <c r="AK746" s="1314"/>
      <c r="AL746" s="1314"/>
      <c r="AM746" s="1314"/>
      <c r="AN746" s="1314"/>
      <c r="AO746" s="1314"/>
      <c r="AP746" s="1314"/>
      <c r="AQ746" s="1314"/>
      <c r="AR746" s="1314"/>
      <c r="AS746" s="1314"/>
    </row>
    <row r="747" spans="1:45" s="37" customFormat="1" ht="35.25" hidden="1" customHeight="1">
      <c r="A747" s="400"/>
      <c r="B747" s="337"/>
      <c r="C747" s="1314" t="s">
        <v>6760</v>
      </c>
      <c r="D747" s="1314"/>
      <c r="E747" s="1314" t="s">
        <v>1410</v>
      </c>
      <c r="F747" s="1314" t="s">
        <v>6760</v>
      </c>
      <c r="G747" s="1314">
        <v>1610</v>
      </c>
      <c r="H747" s="1314"/>
      <c r="I747" s="427">
        <v>212.4</v>
      </c>
      <c r="J747" s="1314"/>
      <c r="K747" s="1314"/>
      <c r="L747" s="1314"/>
      <c r="M747" s="1314"/>
      <c r="N747" s="1314"/>
      <c r="O747" s="1314"/>
      <c r="P747" s="1314"/>
      <c r="Q747" s="332"/>
      <c r="R747" s="332"/>
      <c r="S747" s="1313"/>
      <c r="T747" s="393">
        <v>2019</v>
      </c>
      <c r="U747" s="332"/>
      <c r="V747" s="332"/>
      <c r="W747" s="332"/>
      <c r="X747" s="332"/>
      <c r="Y747" s="332"/>
      <c r="Z747" s="1314">
        <v>1000</v>
      </c>
      <c r="AA747" s="1314"/>
      <c r="AB747" s="1314"/>
      <c r="AC747" s="1314"/>
      <c r="AD747" s="1314"/>
      <c r="AE747" s="1314"/>
      <c r="AF747" s="1314"/>
      <c r="AG747" s="1314"/>
      <c r="AH747" s="1314"/>
      <c r="AI747" s="1314"/>
      <c r="AJ747" s="1314"/>
      <c r="AK747" s="1314"/>
      <c r="AL747" s="1314"/>
      <c r="AM747" s="1314"/>
      <c r="AN747" s="1314"/>
      <c r="AO747" s="1314"/>
      <c r="AP747" s="1314"/>
      <c r="AQ747" s="1314"/>
      <c r="AR747" s="1314"/>
      <c r="AS747" s="1314" t="s">
        <v>3615</v>
      </c>
    </row>
    <row r="748" spans="1:45" s="37" customFormat="1" ht="35.25" hidden="1" customHeight="1">
      <c r="A748" s="400"/>
      <c r="B748" s="337"/>
      <c r="C748" s="1314" t="s">
        <v>6765</v>
      </c>
      <c r="D748" s="1314"/>
      <c r="E748" s="1314" t="s">
        <v>7348</v>
      </c>
      <c r="F748" s="1314" t="s">
        <v>6765</v>
      </c>
      <c r="G748" s="1314">
        <v>13466</v>
      </c>
      <c r="H748" s="1314">
        <v>114</v>
      </c>
      <c r="I748" s="427">
        <v>114</v>
      </c>
      <c r="J748" s="1314">
        <v>70</v>
      </c>
      <c r="K748" s="1314">
        <v>180</v>
      </c>
      <c r="L748" s="1314"/>
      <c r="M748" s="1314"/>
      <c r="N748" s="1314">
        <v>13466</v>
      </c>
      <c r="O748" s="1314"/>
      <c r="P748" s="1314"/>
      <c r="Q748" s="332"/>
      <c r="R748" s="332"/>
      <c r="S748" s="1313"/>
      <c r="T748" s="393">
        <v>2014</v>
      </c>
      <c r="U748" s="332"/>
      <c r="V748" s="332"/>
      <c r="W748" s="332"/>
      <c r="X748" s="332"/>
      <c r="Y748" s="332"/>
      <c r="Z748" s="1314">
        <v>300</v>
      </c>
      <c r="AA748" s="1314"/>
      <c r="AB748" s="1314"/>
      <c r="AC748" s="1314"/>
      <c r="AD748" s="1314"/>
      <c r="AE748" s="1314"/>
      <c r="AF748" s="1314"/>
      <c r="AG748" s="1314"/>
      <c r="AH748" s="1314"/>
      <c r="AI748" s="1314"/>
      <c r="AJ748" s="1314"/>
      <c r="AK748" s="1314"/>
      <c r="AL748" s="1314"/>
      <c r="AM748" s="1314"/>
      <c r="AN748" s="1314"/>
      <c r="AO748" s="1314"/>
      <c r="AP748" s="1314"/>
      <c r="AQ748" s="1314"/>
      <c r="AR748" s="1314"/>
      <c r="AS748" s="1314"/>
    </row>
    <row r="749" spans="1:45" s="37" customFormat="1" ht="35.25" hidden="1" customHeight="1">
      <c r="A749" s="400"/>
      <c r="B749" s="337"/>
      <c r="C749" s="1314" t="s">
        <v>6768</v>
      </c>
      <c r="D749" s="1314"/>
      <c r="E749" s="1314" t="s">
        <v>7349</v>
      </c>
      <c r="F749" s="1314" t="s">
        <v>6768</v>
      </c>
      <c r="G749" s="1314">
        <v>3674</v>
      </c>
      <c r="H749" s="1314">
        <v>50</v>
      </c>
      <c r="I749" s="427">
        <v>50</v>
      </c>
      <c r="J749" s="1314"/>
      <c r="K749" s="1314"/>
      <c r="L749" s="1314"/>
      <c r="M749" s="1314"/>
      <c r="N749" s="1314"/>
      <c r="O749" s="1314"/>
      <c r="P749" s="1314"/>
      <c r="Q749" s="332"/>
      <c r="R749" s="332"/>
      <c r="S749" s="1313"/>
      <c r="T749" s="393">
        <v>2004</v>
      </c>
      <c r="U749" s="332"/>
      <c r="V749" s="332"/>
      <c r="W749" s="332"/>
      <c r="X749" s="332"/>
      <c r="Y749" s="332"/>
      <c r="Z749" s="1314">
        <v>200</v>
      </c>
      <c r="AA749" s="1314"/>
      <c r="AB749" s="1314"/>
      <c r="AC749" s="1314"/>
      <c r="AD749" s="1314"/>
      <c r="AE749" s="1314"/>
      <c r="AF749" s="1314"/>
      <c r="AG749" s="1314"/>
      <c r="AH749" s="1314"/>
      <c r="AI749" s="1314"/>
      <c r="AJ749" s="1314"/>
      <c r="AK749" s="1314"/>
      <c r="AL749" s="1314"/>
      <c r="AM749" s="1314"/>
      <c r="AN749" s="1314"/>
      <c r="AO749" s="1314"/>
      <c r="AP749" s="1314"/>
      <c r="AQ749" s="1314"/>
      <c r="AR749" s="1314"/>
      <c r="AS749" s="1314"/>
    </row>
    <row r="750" spans="1:45" s="37" customFormat="1" ht="35.25" hidden="1" customHeight="1">
      <c r="A750" s="400"/>
      <c r="B750" s="337"/>
      <c r="C750" s="1314" t="s">
        <v>6768</v>
      </c>
      <c r="D750" s="1314"/>
      <c r="E750" s="1314" t="s">
        <v>7350</v>
      </c>
      <c r="F750" s="1314" t="s">
        <v>6768</v>
      </c>
      <c r="G750" s="1314">
        <v>1488</v>
      </c>
      <c r="H750" s="1314"/>
      <c r="I750" s="427">
        <v>1488</v>
      </c>
      <c r="J750" s="1314">
        <v>30</v>
      </c>
      <c r="K750" s="1314">
        <v>50</v>
      </c>
      <c r="L750" s="1314"/>
      <c r="M750" s="1314"/>
      <c r="N750" s="1314">
        <v>1500</v>
      </c>
      <c r="O750" s="1314"/>
      <c r="P750" s="1314"/>
      <c r="Q750" s="332"/>
      <c r="R750" s="332"/>
      <c r="S750" s="1313"/>
      <c r="T750" s="393">
        <v>2009</v>
      </c>
      <c r="U750" s="332"/>
      <c r="V750" s="332"/>
      <c r="W750" s="332"/>
      <c r="X750" s="332"/>
      <c r="Y750" s="332"/>
      <c r="Z750" s="1314">
        <v>300</v>
      </c>
      <c r="AA750" s="1314"/>
      <c r="AB750" s="1314"/>
      <c r="AC750" s="1314"/>
      <c r="AD750" s="1314"/>
      <c r="AE750" s="1314"/>
      <c r="AF750" s="1314"/>
      <c r="AG750" s="1314"/>
      <c r="AH750" s="1314"/>
      <c r="AI750" s="1314"/>
      <c r="AJ750" s="1314"/>
      <c r="AK750" s="1314"/>
      <c r="AL750" s="1314"/>
      <c r="AM750" s="1314"/>
      <c r="AN750" s="1314"/>
      <c r="AO750" s="1314"/>
      <c r="AP750" s="1314"/>
      <c r="AQ750" s="1314"/>
      <c r="AR750" s="1314"/>
      <c r="AS750" s="1314"/>
    </row>
    <row r="751" spans="1:45" s="37" customFormat="1" ht="35.25" hidden="1" customHeight="1">
      <c r="A751" s="400"/>
      <c r="B751" s="337"/>
      <c r="C751" s="1314" t="s">
        <v>6768</v>
      </c>
      <c r="D751" s="1314"/>
      <c r="E751" s="1314" t="s">
        <v>7351</v>
      </c>
      <c r="F751" s="1314" t="s">
        <v>6768</v>
      </c>
      <c r="G751" s="1314">
        <v>1488</v>
      </c>
      <c r="H751" s="1314"/>
      <c r="I751" s="427">
        <v>1488</v>
      </c>
      <c r="J751" s="1314">
        <v>30</v>
      </c>
      <c r="K751" s="1314">
        <v>50</v>
      </c>
      <c r="L751" s="1314"/>
      <c r="M751" s="1314"/>
      <c r="N751" s="1314">
        <v>1500</v>
      </c>
      <c r="O751" s="1314"/>
      <c r="P751" s="1314"/>
      <c r="Q751" s="332"/>
      <c r="R751" s="332"/>
      <c r="S751" s="1313"/>
      <c r="T751" s="393">
        <v>2009</v>
      </c>
      <c r="U751" s="332"/>
      <c r="V751" s="332"/>
      <c r="W751" s="332"/>
      <c r="X751" s="332"/>
      <c r="Y751" s="332"/>
      <c r="Z751" s="1314">
        <v>300</v>
      </c>
      <c r="AA751" s="1314"/>
      <c r="AB751" s="1314"/>
      <c r="AC751" s="1314"/>
      <c r="AD751" s="1314"/>
      <c r="AE751" s="1314"/>
      <c r="AF751" s="1314"/>
      <c r="AG751" s="1314"/>
      <c r="AH751" s="1314"/>
      <c r="AI751" s="1314"/>
      <c r="AJ751" s="1314"/>
      <c r="AK751" s="1314"/>
      <c r="AL751" s="1314"/>
      <c r="AM751" s="1314"/>
      <c r="AN751" s="1314"/>
      <c r="AO751" s="1314"/>
      <c r="AP751" s="1314"/>
      <c r="AQ751" s="1314"/>
      <c r="AR751" s="1314"/>
      <c r="AS751" s="1314"/>
    </row>
    <row r="752" spans="1:45" s="37" customFormat="1" ht="35.25" hidden="1" customHeight="1">
      <c r="A752" s="400"/>
      <c r="B752" s="337"/>
      <c r="C752" s="1314" t="s">
        <v>6768</v>
      </c>
      <c r="D752" s="1314"/>
      <c r="E752" s="1314" t="s">
        <v>13380</v>
      </c>
      <c r="F752" s="1314" t="s">
        <v>6768</v>
      </c>
      <c r="G752" s="1314"/>
      <c r="H752" s="1314"/>
      <c r="I752" s="427"/>
      <c r="J752" s="1314">
        <v>21</v>
      </c>
      <c r="K752" s="1314">
        <v>12.5</v>
      </c>
      <c r="L752" s="1314"/>
      <c r="M752" s="1314"/>
      <c r="N752" s="1314">
        <v>262.5</v>
      </c>
      <c r="O752" s="1314"/>
      <c r="P752" s="1314"/>
      <c r="Q752" s="332"/>
      <c r="R752" s="332"/>
      <c r="S752" s="1313"/>
      <c r="T752" s="393">
        <v>2018</v>
      </c>
      <c r="U752" s="332"/>
      <c r="V752" s="332"/>
      <c r="W752" s="332"/>
      <c r="X752" s="332"/>
      <c r="Y752" s="332"/>
      <c r="Z752" s="1314">
        <v>35</v>
      </c>
      <c r="AA752" s="1314"/>
      <c r="AB752" s="1314"/>
      <c r="AC752" s="1314"/>
      <c r="AD752" s="1314"/>
      <c r="AE752" s="1314"/>
      <c r="AF752" s="1314"/>
      <c r="AG752" s="1314"/>
      <c r="AH752" s="1314"/>
      <c r="AI752" s="1314"/>
      <c r="AJ752" s="1314"/>
      <c r="AK752" s="1314"/>
      <c r="AL752" s="1314"/>
      <c r="AM752" s="1314"/>
      <c r="AN752" s="1314"/>
      <c r="AO752" s="1314"/>
      <c r="AP752" s="1314"/>
      <c r="AQ752" s="1314"/>
      <c r="AR752" s="1314"/>
      <c r="AS752" s="1314"/>
    </row>
    <row r="753" spans="1:45" s="37" customFormat="1" ht="35.25" hidden="1" customHeight="1">
      <c r="A753" s="400"/>
      <c r="B753" s="337"/>
      <c r="C753" s="1314" t="s">
        <v>6768</v>
      </c>
      <c r="D753" s="1314"/>
      <c r="E753" s="1314" t="s">
        <v>13381</v>
      </c>
      <c r="F753" s="1314" t="s">
        <v>6768</v>
      </c>
      <c r="G753" s="1314"/>
      <c r="H753" s="1314"/>
      <c r="I753" s="427"/>
      <c r="J753" s="1314"/>
      <c r="K753" s="1314"/>
      <c r="L753" s="1314"/>
      <c r="M753" s="1314"/>
      <c r="N753" s="1314">
        <v>3700</v>
      </c>
      <c r="O753" s="1314"/>
      <c r="P753" s="1314"/>
      <c r="Q753" s="332"/>
      <c r="R753" s="332"/>
      <c r="S753" s="1313"/>
      <c r="T753" s="393">
        <v>2018</v>
      </c>
      <c r="U753" s="332"/>
      <c r="V753" s="332"/>
      <c r="W753" s="332"/>
      <c r="X753" s="332"/>
      <c r="Y753" s="332"/>
      <c r="Z753" s="1314">
        <v>198</v>
      </c>
      <c r="AA753" s="1314"/>
      <c r="AB753" s="1314"/>
      <c r="AC753" s="1314"/>
      <c r="AD753" s="1314"/>
      <c r="AE753" s="1314"/>
      <c r="AF753" s="1314"/>
      <c r="AG753" s="1314"/>
      <c r="AH753" s="1314"/>
      <c r="AI753" s="1314"/>
      <c r="AJ753" s="1314"/>
      <c r="AK753" s="1314"/>
      <c r="AL753" s="1314"/>
      <c r="AM753" s="1314"/>
      <c r="AN753" s="1314"/>
      <c r="AO753" s="1314"/>
      <c r="AP753" s="1314"/>
      <c r="AQ753" s="1314"/>
      <c r="AR753" s="1314"/>
      <c r="AS753" s="1314"/>
    </row>
    <row r="754" spans="1:45" s="37" customFormat="1" ht="35.25" hidden="1" customHeight="1">
      <c r="A754" s="400"/>
      <c r="B754" s="337"/>
      <c r="C754" s="1314" t="s">
        <v>6768</v>
      </c>
      <c r="D754" s="1314"/>
      <c r="E754" s="1314" t="s">
        <v>15432</v>
      </c>
      <c r="F754" s="1314" t="s">
        <v>6768</v>
      </c>
      <c r="G754" s="1314"/>
      <c r="H754" s="1314"/>
      <c r="I754" s="427"/>
      <c r="J754" s="1314"/>
      <c r="K754" s="1314"/>
      <c r="L754" s="1314"/>
      <c r="M754" s="1314"/>
      <c r="N754" s="1314">
        <v>7750</v>
      </c>
      <c r="O754" s="1314"/>
      <c r="P754" s="1314"/>
      <c r="Q754" s="332"/>
      <c r="R754" s="332"/>
      <c r="S754" s="1313"/>
      <c r="T754" s="393">
        <v>2008</v>
      </c>
      <c r="U754" s="332"/>
      <c r="V754" s="332"/>
      <c r="W754" s="332"/>
      <c r="X754" s="332"/>
      <c r="Y754" s="332"/>
      <c r="Z754" s="1314">
        <v>550</v>
      </c>
      <c r="AA754" s="1314"/>
      <c r="AB754" s="1314"/>
      <c r="AC754" s="1314"/>
      <c r="AD754" s="1314"/>
      <c r="AE754" s="1314"/>
      <c r="AF754" s="1314"/>
      <c r="AG754" s="1314"/>
      <c r="AH754" s="1314"/>
      <c r="AI754" s="1314"/>
      <c r="AJ754" s="1314"/>
      <c r="AK754" s="1314"/>
      <c r="AL754" s="1314"/>
      <c r="AM754" s="1314"/>
      <c r="AN754" s="1314"/>
      <c r="AO754" s="1314"/>
      <c r="AP754" s="1314"/>
      <c r="AQ754" s="1314"/>
      <c r="AR754" s="1314"/>
      <c r="AS754" s="1314"/>
    </row>
    <row r="755" spans="1:45" s="37" customFormat="1" ht="35.25" hidden="1" customHeight="1">
      <c r="A755" s="400"/>
      <c r="B755" s="337"/>
      <c r="C755" s="1314" t="s">
        <v>6768</v>
      </c>
      <c r="D755" s="1314"/>
      <c r="E755" s="1314" t="s">
        <v>15433</v>
      </c>
      <c r="F755" s="1314" t="s">
        <v>6768</v>
      </c>
      <c r="G755" s="1314"/>
      <c r="H755" s="1314"/>
      <c r="I755" s="427">
        <v>1705</v>
      </c>
      <c r="J755" s="1314"/>
      <c r="K755" s="1314"/>
      <c r="L755" s="1314"/>
      <c r="M755" s="1314"/>
      <c r="N755" s="1314">
        <v>1705</v>
      </c>
      <c r="O755" s="1314"/>
      <c r="P755" s="1314"/>
      <c r="Q755" s="332"/>
      <c r="R755" s="332"/>
      <c r="S755" s="1313"/>
      <c r="T755" s="393">
        <v>2018</v>
      </c>
      <c r="U755" s="332"/>
      <c r="V755" s="332"/>
      <c r="W755" s="332"/>
      <c r="X755" s="332"/>
      <c r="Y755" s="332"/>
      <c r="Z755" s="1314">
        <v>175</v>
      </c>
      <c r="AA755" s="1314"/>
      <c r="AB755" s="1314"/>
      <c r="AC755" s="1314"/>
      <c r="AD755" s="1314"/>
      <c r="AE755" s="1314"/>
      <c r="AF755" s="1314"/>
      <c r="AG755" s="1314"/>
      <c r="AH755" s="1314"/>
      <c r="AI755" s="1314"/>
      <c r="AJ755" s="1314"/>
      <c r="AK755" s="1314"/>
      <c r="AL755" s="1314"/>
      <c r="AM755" s="1314"/>
      <c r="AN755" s="1314"/>
      <c r="AO755" s="1314"/>
      <c r="AP755" s="1314"/>
      <c r="AQ755" s="1314"/>
      <c r="AR755" s="1314"/>
      <c r="AS755" s="1314"/>
    </row>
    <row r="756" spans="1:45" s="37" customFormat="1" ht="35.25" hidden="1" customHeight="1">
      <c r="A756" s="400"/>
      <c r="B756" s="337"/>
      <c r="C756" s="1314" t="s">
        <v>6768</v>
      </c>
      <c r="D756" s="1314"/>
      <c r="E756" s="1314" t="s">
        <v>15434</v>
      </c>
      <c r="F756" s="1314" t="s">
        <v>6768</v>
      </c>
      <c r="G756" s="1314"/>
      <c r="H756" s="1314"/>
      <c r="I756" s="427"/>
      <c r="J756" s="1314"/>
      <c r="K756" s="1314"/>
      <c r="L756" s="1314"/>
      <c r="M756" s="1314"/>
      <c r="N756" s="1314">
        <v>6471</v>
      </c>
      <c r="O756" s="1314"/>
      <c r="P756" s="1314"/>
      <c r="Q756" s="332"/>
      <c r="R756" s="332"/>
      <c r="S756" s="1313"/>
      <c r="T756" s="393">
        <v>2010</v>
      </c>
      <c r="U756" s="332"/>
      <c r="V756" s="332"/>
      <c r="W756" s="332"/>
      <c r="X756" s="332"/>
      <c r="Y756" s="332"/>
      <c r="Z756" s="1314">
        <v>25</v>
      </c>
      <c r="AA756" s="1314"/>
      <c r="AB756" s="1314"/>
      <c r="AC756" s="1314"/>
      <c r="AD756" s="1314"/>
      <c r="AE756" s="1314"/>
      <c r="AF756" s="1314"/>
      <c r="AG756" s="1314"/>
      <c r="AH756" s="1314"/>
      <c r="AI756" s="1314"/>
      <c r="AJ756" s="1314"/>
      <c r="AK756" s="1314"/>
      <c r="AL756" s="1314"/>
      <c r="AM756" s="1314"/>
      <c r="AN756" s="1314"/>
      <c r="AO756" s="1314"/>
      <c r="AP756" s="1314"/>
      <c r="AQ756" s="1314"/>
      <c r="AR756" s="1314"/>
      <c r="AS756" s="1314"/>
    </row>
    <row r="757" spans="1:45" s="37" customFormat="1" ht="35.25" hidden="1" customHeight="1">
      <c r="A757" s="400"/>
      <c r="B757" s="337"/>
      <c r="C757" s="1314" t="s">
        <v>6768</v>
      </c>
      <c r="D757" s="1314"/>
      <c r="E757" s="1314" t="s">
        <v>15435</v>
      </c>
      <c r="F757" s="1314" t="s">
        <v>6768</v>
      </c>
      <c r="G757" s="1314"/>
      <c r="H757" s="1314"/>
      <c r="I757" s="427"/>
      <c r="J757" s="1314"/>
      <c r="K757" s="1314"/>
      <c r="L757" s="1314"/>
      <c r="M757" s="1314"/>
      <c r="N757" s="1314">
        <v>1850</v>
      </c>
      <c r="O757" s="1314"/>
      <c r="P757" s="1314"/>
      <c r="Q757" s="332"/>
      <c r="R757" s="332"/>
      <c r="S757" s="1313"/>
      <c r="T757" s="393">
        <v>2016</v>
      </c>
      <c r="U757" s="332"/>
      <c r="V757" s="332"/>
      <c r="W757" s="332"/>
      <c r="X757" s="332"/>
      <c r="Y757" s="332"/>
      <c r="Z757" s="1314"/>
      <c r="AA757" s="1314"/>
      <c r="AB757" s="1314"/>
      <c r="AC757" s="1314"/>
      <c r="AD757" s="1314"/>
      <c r="AE757" s="1314"/>
      <c r="AF757" s="1314"/>
      <c r="AG757" s="1314"/>
      <c r="AH757" s="1314"/>
      <c r="AI757" s="1314"/>
      <c r="AJ757" s="1314"/>
      <c r="AK757" s="1314"/>
      <c r="AL757" s="1314"/>
      <c r="AM757" s="1314"/>
      <c r="AN757" s="1314"/>
      <c r="AO757" s="1314"/>
      <c r="AP757" s="1314"/>
      <c r="AQ757" s="1314"/>
      <c r="AR757" s="1314"/>
      <c r="AS757" s="1314"/>
    </row>
    <row r="758" spans="1:45" s="37" customFormat="1" ht="35.25" hidden="1" customHeight="1">
      <c r="A758" s="400"/>
      <c r="B758" s="337"/>
      <c r="C758" s="160" t="s">
        <v>6768</v>
      </c>
      <c r="D758" s="160"/>
      <c r="E758" s="160" t="s">
        <v>15436</v>
      </c>
      <c r="F758" s="160" t="s">
        <v>6768</v>
      </c>
      <c r="G758" s="160"/>
      <c r="H758" s="160"/>
      <c r="I758" s="427"/>
      <c r="J758" s="160"/>
      <c r="K758" s="160"/>
      <c r="L758" s="160"/>
      <c r="M758" s="160"/>
      <c r="N758" s="160">
        <v>8751</v>
      </c>
      <c r="O758" s="160"/>
      <c r="P758" s="160"/>
      <c r="Q758" s="332"/>
      <c r="R758" s="332"/>
      <c r="S758" s="157"/>
      <c r="T758" s="393">
        <v>2011</v>
      </c>
      <c r="U758" s="332"/>
      <c r="V758" s="332"/>
      <c r="W758" s="332"/>
      <c r="X758" s="332"/>
      <c r="Y758" s="332"/>
      <c r="Z758" s="160"/>
      <c r="AA758" s="160"/>
      <c r="AB758" s="160"/>
      <c r="AC758" s="160"/>
      <c r="AD758" s="160"/>
      <c r="AE758" s="160"/>
      <c r="AF758" s="160"/>
      <c r="AG758" s="160"/>
      <c r="AH758" s="160"/>
      <c r="AI758" s="160"/>
      <c r="AJ758" s="160"/>
      <c r="AK758" s="160"/>
      <c r="AL758" s="160"/>
      <c r="AM758" s="160"/>
      <c r="AN758" s="160"/>
      <c r="AO758" s="160"/>
      <c r="AP758" s="160"/>
      <c r="AQ758" s="160"/>
      <c r="AR758" s="160"/>
      <c r="AS758" s="160"/>
    </row>
    <row r="759" spans="1:45" s="37" customFormat="1" ht="35.25" hidden="1" customHeight="1">
      <c r="A759" s="400"/>
      <c r="B759" s="337"/>
      <c r="C759" s="712" t="s">
        <v>6768</v>
      </c>
      <c r="D759" s="712"/>
      <c r="E759" s="712" t="s">
        <v>15437</v>
      </c>
      <c r="F759" s="712" t="s">
        <v>6768</v>
      </c>
      <c r="G759" s="712"/>
      <c r="H759" s="712"/>
      <c r="I759" s="427"/>
      <c r="J759" s="712"/>
      <c r="K759" s="712"/>
      <c r="L759" s="712"/>
      <c r="M759" s="712"/>
      <c r="N759" s="712">
        <v>6313</v>
      </c>
      <c r="O759" s="712"/>
      <c r="P759" s="712"/>
      <c r="Q759" s="332"/>
      <c r="R759" s="332"/>
      <c r="S759" s="710"/>
      <c r="T759" s="393">
        <v>2011</v>
      </c>
      <c r="U759" s="332"/>
      <c r="V759" s="332"/>
      <c r="W759" s="332"/>
      <c r="X759" s="332"/>
      <c r="Y759" s="332"/>
      <c r="Z759" s="712"/>
      <c r="AA759" s="712"/>
      <c r="AB759" s="712"/>
      <c r="AC759" s="712"/>
      <c r="AD759" s="712"/>
      <c r="AE759" s="712"/>
      <c r="AF759" s="712"/>
      <c r="AG759" s="712"/>
      <c r="AH759" s="712"/>
      <c r="AI759" s="712"/>
      <c r="AJ759" s="712"/>
      <c r="AK759" s="712"/>
      <c r="AL759" s="712"/>
      <c r="AM759" s="712"/>
      <c r="AN759" s="712"/>
      <c r="AO759" s="712"/>
      <c r="AP759" s="712"/>
      <c r="AQ759" s="712"/>
      <c r="AR759" s="712"/>
      <c r="AS759" s="712"/>
    </row>
    <row r="760" spans="1:45" s="37" customFormat="1" ht="35.25" hidden="1" customHeight="1">
      <c r="A760" s="400"/>
      <c r="B760" s="337"/>
      <c r="C760" s="712" t="s">
        <v>6768</v>
      </c>
      <c r="D760" s="712"/>
      <c r="E760" s="712" t="s">
        <v>15438</v>
      </c>
      <c r="F760" s="712" t="s">
        <v>6768</v>
      </c>
      <c r="G760" s="712"/>
      <c r="H760" s="712"/>
      <c r="I760" s="427"/>
      <c r="J760" s="712"/>
      <c r="K760" s="712"/>
      <c r="L760" s="712"/>
      <c r="M760" s="712"/>
      <c r="N760" s="712">
        <v>2860</v>
      </c>
      <c r="O760" s="712"/>
      <c r="P760" s="712"/>
      <c r="Q760" s="332"/>
      <c r="R760" s="332"/>
      <c r="S760" s="710"/>
      <c r="T760" s="393">
        <v>2019</v>
      </c>
      <c r="U760" s="332"/>
      <c r="V760" s="332"/>
      <c r="W760" s="332"/>
      <c r="X760" s="332"/>
      <c r="Y760" s="332"/>
      <c r="Z760" s="712">
        <v>240</v>
      </c>
      <c r="AA760" s="712"/>
      <c r="AB760" s="712"/>
      <c r="AC760" s="712"/>
      <c r="AD760" s="712"/>
      <c r="AE760" s="712"/>
      <c r="AF760" s="712"/>
      <c r="AG760" s="712"/>
      <c r="AH760" s="712"/>
      <c r="AI760" s="712"/>
      <c r="AJ760" s="712"/>
      <c r="AK760" s="712"/>
      <c r="AL760" s="712"/>
      <c r="AM760" s="712"/>
      <c r="AN760" s="712"/>
      <c r="AO760" s="712"/>
      <c r="AP760" s="712"/>
      <c r="AQ760" s="712"/>
      <c r="AR760" s="712"/>
      <c r="AS760" s="712"/>
    </row>
    <row r="761" spans="1:45" s="37" customFormat="1" ht="35.25" hidden="1" customHeight="1">
      <c r="A761" s="400"/>
      <c r="B761" s="337"/>
      <c r="C761" s="712" t="s">
        <v>6768</v>
      </c>
      <c r="D761" s="712"/>
      <c r="E761" s="712" t="s">
        <v>15439</v>
      </c>
      <c r="F761" s="712" t="s">
        <v>6768</v>
      </c>
      <c r="G761" s="712"/>
      <c r="H761" s="712"/>
      <c r="I761" s="427"/>
      <c r="J761" s="712"/>
      <c r="K761" s="712"/>
      <c r="L761" s="712"/>
      <c r="M761" s="712"/>
      <c r="N761" s="712">
        <v>3366</v>
      </c>
      <c r="O761" s="712"/>
      <c r="P761" s="712"/>
      <c r="Q761" s="332"/>
      <c r="R761" s="332"/>
      <c r="S761" s="710"/>
      <c r="T761" s="393">
        <v>2019</v>
      </c>
      <c r="U761" s="332"/>
      <c r="V761" s="332"/>
      <c r="W761" s="332"/>
      <c r="X761" s="332"/>
      <c r="Y761" s="332"/>
      <c r="Z761" s="712">
        <v>418</v>
      </c>
      <c r="AA761" s="712"/>
      <c r="AB761" s="712"/>
      <c r="AC761" s="712"/>
      <c r="AD761" s="712"/>
      <c r="AE761" s="712"/>
      <c r="AF761" s="712"/>
      <c r="AG761" s="712"/>
      <c r="AH761" s="712"/>
      <c r="AI761" s="712"/>
      <c r="AJ761" s="712"/>
      <c r="AK761" s="712"/>
      <c r="AL761" s="712"/>
      <c r="AM761" s="712"/>
      <c r="AN761" s="712"/>
      <c r="AO761" s="712"/>
      <c r="AP761" s="712"/>
      <c r="AQ761" s="712"/>
      <c r="AR761" s="712"/>
      <c r="AS761" s="712"/>
    </row>
    <row r="762" spans="1:45" s="37" customFormat="1" ht="35.25" hidden="1" customHeight="1">
      <c r="A762" s="400"/>
      <c r="B762" s="337"/>
      <c r="C762" s="712" t="s">
        <v>6768</v>
      </c>
      <c r="D762" s="712"/>
      <c r="E762" s="712" t="s">
        <v>15440</v>
      </c>
      <c r="F762" s="712" t="s">
        <v>6768</v>
      </c>
      <c r="G762" s="712"/>
      <c r="H762" s="712"/>
      <c r="I762" s="427"/>
      <c r="J762" s="712"/>
      <c r="K762" s="712"/>
      <c r="L762" s="712"/>
      <c r="M762" s="712"/>
      <c r="N762" s="712">
        <v>8000</v>
      </c>
      <c r="O762" s="712"/>
      <c r="P762" s="712"/>
      <c r="Q762" s="332"/>
      <c r="R762" s="332"/>
      <c r="S762" s="710"/>
      <c r="T762" s="393">
        <v>2017</v>
      </c>
      <c r="U762" s="332"/>
      <c r="V762" s="332"/>
      <c r="W762" s="332"/>
      <c r="X762" s="332"/>
      <c r="Y762" s="332"/>
      <c r="Z762" s="712">
        <v>13</v>
      </c>
      <c r="AA762" s="712"/>
      <c r="AB762" s="712"/>
      <c r="AC762" s="712"/>
      <c r="AD762" s="712"/>
      <c r="AE762" s="712"/>
      <c r="AF762" s="712"/>
      <c r="AG762" s="712"/>
      <c r="AH762" s="712"/>
      <c r="AI762" s="712"/>
      <c r="AJ762" s="712"/>
      <c r="AK762" s="712"/>
      <c r="AL762" s="712"/>
      <c r="AM762" s="712"/>
      <c r="AN762" s="712"/>
      <c r="AO762" s="712"/>
      <c r="AP762" s="712"/>
      <c r="AQ762" s="712"/>
      <c r="AR762" s="712"/>
      <c r="AS762" s="712"/>
    </row>
    <row r="763" spans="1:45" s="37" customFormat="1" ht="35.25" hidden="1" customHeight="1">
      <c r="A763" s="400"/>
      <c r="B763" s="337"/>
      <c r="C763" s="712" t="s">
        <v>6772</v>
      </c>
      <c r="D763" s="712"/>
      <c r="E763" s="712" t="s">
        <v>7352</v>
      </c>
      <c r="F763" s="712" t="s">
        <v>6772</v>
      </c>
      <c r="G763" s="712">
        <v>24454</v>
      </c>
      <c r="H763" s="712"/>
      <c r="I763" s="427"/>
      <c r="J763" s="712"/>
      <c r="K763" s="712"/>
      <c r="L763" s="712"/>
      <c r="M763" s="712"/>
      <c r="N763" s="712"/>
      <c r="O763" s="712"/>
      <c r="P763" s="712"/>
      <c r="Q763" s="332"/>
      <c r="R763" s="332"/>
      <c r="S763" s="710"/>
      <c r="T763" s="393" t="s">
        <v>7353</v>
      </c>
      <c r="U763" s="332"/>
      <c r="V763" s="332"/>
      <c r="W763" s="332"/>
      <c r="X763" s="332"/>
      <c r="Y763" s="332"/>
      <c r="Z763" s="712">
        <v>80</v>
      </c>
      <c r="AA763" s="712"/>
      <c r="AB763" s="712"/>
      <c r="AC763" s="712"/>
      <c r="AD763" s="712"/>
      <c r="AE763" s="712"/>
      <c r="AF763" s="712"/>
      <c r="AG763" s="712"/>
      <c r="AH763" s="712"/>
      <c r="AI763" s="712"/>
      <c r="AJ763" s="712"/>
      <c r="AK763" s="712"/>
      <c r="AL763" s="712"/>
      <c r="AM763" s="712"/>
      <c r="AN763" s="712"/>
      <c r="AO763" s="712"/>
      <c r="AP763" s="712"/>
      <c r="AQ763" s="712"/>
      <c r="AR763" s="712"/>
      <c r="AS763" s="712"/>
    </row>
    <row r="764" spans="1:45" s="37" customFormat="1" ht="35.25" hidden="1" customHeight="1">
      <c r="A764" s="400"/>
      <c r="B764" s="337"/>
      <c r="C764" s="712" t="s">
        <v>6799</v>
      </c>
      <c r="D764" s="712"/>
      <c r="E764" s="712" t="s">
        <v>7354</v>
      </c>
      <c r="F764" s="712" t="s">
        <v>7355</v>
      </c>
      <c r="G764" s="712">
        <v>3200</v>
      </c>
      <c r="H764" s="712"/>
      <c r="I764" s="427">
        <v>3200</v>
      </c>
      <c r="J764" s="712">
        <v>39</v>
      </c>
      <c r="K764" s="712">
        <v>40</v>
      </c>
      <c r="L764" s="712">
        <v>2</v>
      </c>
      <c r="M764" s="712"/>
      <c r="N764" s="712">
        <v>1560</v>
      </c>
      <c r="O764" s="712">
        <v>100</v>
      </c>
      <c r="P764" s="712"/>
      <c r="Q764" s="332" t="s">
        <v>2177</v>
      </c>
      <c r="R764" s="332"/>
      <c r="S764" s="710"/>
      <c r="T764" s="393">
        <v>2013</v>
      </c>
      <c r="U764" s="332"/>
      <c r="V764" s="332"/>
      <c r="W764" s="332"/>
      <c r="X764" s="332"/>
      <c r="Y764" s="332"/>
      <c r="Z764" s="712">
        <v>400</v>
      </c>
      <c r="AA764" s="712"/>
      <c r="AB764" s="712"/>
      <c r="AC764" s="712"/>
      <c r="AD764" s="712"/>
      <c r="AE764" s="712"/>
      <c r="AF764" s="712"/>
      <c r="AG764" s="712"/>
      <c r="AH764" s="712"/>
      <c r="AI764" s="712"/>
      <c r="AJ764" s="712"/>
      <c r="AK764" s="712"/>
      <c r="AL764" s="712"/>
      <c r="AM764" s="712"/>
      <c r="AN764" s="712"/>
      <c r="AO764" s="712"/>
      <c r="AP764" s="712"/>
      <c r="AQ764" s="712"/>
      <c r="AR764" s="712"/>
      <c r="AS764" s="712"/>
    </row>
    <row r="765" spans="1:45" s="37" customFormat="1" ht="35.25" hidden="1" customHeight="1">
      <c r="A765" s="400"/>
      <c r="B765" s="337"/>
      <c r="C765" s="712" t="s">
        <v>6799</v>
      </c>
      <c r="D765" s="712"/>
      <c r="E765" s="712" t="s">
        <v>7356</v>
      </c>
      <c r="F765" s="712" t="s">
        <v>6227</v>
      </c>
      <c r="G765" s="712">
        <v>506</v>
      </c>
      <c r="H765" s="712"/>
      <c r="I765" s="427">
        <v>506</v>
      </c>
      <c r="J765" s="712">
        <v>22</v>
      </c>
      <c r="K765" s="712">
        <v>23</v>
      </c>
      <c r="L765" s="712"/>
      <c r="M765" s="712"/>
      <c r="N765" s="712">
        <v>506</v>
      </c>
      <c r="O765" s="712"/>
      <c r="P765" s="712"/>
      <c r="Q765" s="332"/>
      <c r="R765" s="332"/>
      <c r="S765" s="710"/>
      <c r="T765" s="393">
        <v>2014</v>
      </c>
      <c r="U765" s="332"/>
      <c r="V765" s="332"/>
      <c r="W765" s="332"/>
      <c r="X765" s="332"/>
      <c r="Y765" s="332"/>
      <c r="Z765" s="712">
        <v>140</v>
      </c>
      <c r="AA765" s="712"/>
      <c r="AB765" s="712"/>
      <c r="AC765" s="712"/>
      <c r="AD765" s="712"/>
      <c r="AE765" s="712"/>
      <c r="AF765" s="712"/>
      <c r="AG765" s="712"/>
      <c r="AH765" s="712"/>
      <c r="AI765" s="712"/>
      <c r="AJ765" s="712"/>
      <c r="AK765" s="712"/>
      <c r="AL765" s="712"/>
      <c r="AM765" s="712"/>
      <c r="AN765" s="712"/>
      <c r="AO765" s="712"/>
      <c r="AP765" s="712"/>
      <c r="AQ765" s="712"/>
      <c r="AR765" s="712"/>
      <c r="AS765" s="712"/>
    </row>
    <row r="766" spans="1:45" s="37" customFormat="1" ht="35.25" hidden="1" customHeight="1">
      <c r="A766" s="400"/>
      <c r="B766" s="337"/>
      <c r="C766" s="712" t="s">
        <v>6799</v>
      </c>
      <c r="D766" s="712"/>
      <c r="E766" s="712" t="s">
        <v>16818</v>
      </c>
      <c r="F766" s="712" t="s">
        <v>6799</v>
      </c>
      <c r="G766" s="712">
        <v>3453</v>
      </c>
      <c r="H766" s="712"/>
      <c r="I766" s="427"/>
      <c r="J766" s="712"/>
      <c r="K766" s="712"/>
      <c r="L766" s="712"/>
      <c r="M766" s="712"/>
      <c r="N766" s="712">
        <v>3453</v>
      </c>
      <c r="O766" s="712"/>
      <c r="P766" s="712"/>
      <c r="Q766" s="332"/>
      <c r="R766" s="332"/>
      <c r="S766" s="710"/>
      <c r="T766" s="393">
        <v>2020</v>
      </c>
      <c r="U766" s="332"/>
      <c r="V766" s="332"/>
      <c r="W766" s="332"/>
      <c r="X766" s="332"/>
      <c r="Y766" s="332"/>
      <c r="Z766" s="712">
        <v>435</v>
      </c>
      <c r="AA766" s="712"/>
      <c r="AB766" s="712"/>
      <c r="AC766" s="712"/>
      <c r="AD766" s="712"/>
      <c r="AE766" s="712"/>
      <c r="AF766" s="712"/>
      <c r="AG766" s="712"/>
      <c r="AH766" s="712"/>
      <c r="AI766" s="712"/>
      <c r="AJ766" s="712"/>
      <c r="AK766" s="712"/>
      <c r="AL766" s="712"/>
      <c r="AM766" s="712"/>
      <c r="AN766" s="712"/>
      <c r="AO766" s="712"/>
      <c r="AP766" s="712"/>
      <c r="AQ766" s="712"/>
      <c r="AR766" s="712"/>
      <c r="AS766" s="712" t="s">
        <v>16819</v>
      </c>
    </row>
    <row r="767" spans="1:45" s="37" customFormat="1" ht="35.25" hidden="1" customHeight="1">
      <c r="A767" s="400"/>
      <c r="B767" s="337"/>
      <c r="C767" s="712" t="s">
        <v>6799</v>
      </c>
      <c r="D767" s="712"/>
      <c r="E767" s="712" t="s">
        <v>16820</v>
      </c>
      <c r="F767" s="712" t="s">
        <v>6799</v>
      </c>
      <c r="G767" s="712">
        <v>5215</v>
      </c>
      <c r="H767" s="712"/>
      <c r="I767" s="427"/>
      <c r="J767" s="712"/>
      <c r="K767" s="712"/>
      <c r="L767" s="712"/>
      <c r="M767" s="712"/>
      <c r="N767" s="712">
        <v>5215</v>
      </c>
      <c r="O767" s="712"/>
      <c r="P767" s="712"/>
      <c r="Q767" s="332"/>
      <c r="R767" s="332"/>
      <c r="S767" s="710"/>
      <c r="T767" s="393">
        <v>2020</v>
      </c>
      <c r="U767" s="332"/>
      <c r="V767" s="332"/>
      <c r="W767" s="332"/>
      <c r="X767" s="332"/>
      <c r="Y767" s="332"/>
      <c r="Z767" s="712">
        <v>630</v>
      </c>
      <c r="AA767" s="712"/>
      <c r="AB767" s="712"/>
      <c r="AC767" s="712"/>
      <c r="AD767" s="712"/>
      <c r="AE767" s="712"/>
      <c r="AF767" s="712"/>
      <c r="AG767" s="712"/>
      <c r="AH767" s="712"/>
      <c r="AI767" s="712"/>
      <c r="AJ767" s="712"/>
      <c r="AK767" s="712"/>
      <c r="AL767" s="712"/>
      <c r="AM767" s="712"/>
      <c r="AN767" s="712"/>
      <c r="AO767" s="712"/>
      <c r="AP767" s="712"/>
      <c r="AQ767" s="712"/>
      <c r="AR767" s="712"/>
      <c r="AS767" s="712" t="s">
        <v>3615</v>
      </c>
    </row>
    <row r="768" spans="1:45" s="37" customFormat="1" ht="35.25" hidden="1" customHeight="1">
      <c r="A768" s="400"/>
      <c r="B768" s="337"/>
      <c r="C768" s="712" t="s">
        <v>199</v>
      </c>
      <c r="D768" s="712"/>
      <c r="E768" s="712" t="s">
        <v>11309</v>
      </c>
      <c r="F768" s="712" t="s">
        <v>199</v>
      </c>
      <c r="G768" s="712">
        <v>93612</v>
      </c>
      <c r="H768" s="712">
        <v>2304</v>
      </c>
      <c r="I768" s="427">
        <v>2304</v>
      </c>
      <c r="J768" s="712"/>
      <c r="K768" s="712"/>
      <c r="L768" s="712"/>
      <c r="M768" s="712"/>
      <c r="N768" s="712">
        <v>2304</v>
      </c>
      <c r="O768" s="712"/>
      <c r="P768" s="712"/>
      <c r="Q768" s="332"/>
      <c r="R768" s="332"/>
      <c r="S768" s="710"/>
      <c r="T768" s="393">
        <v>2017</v>
      </c>
      <c r="U768" s="332"/>
      <c r="V768" s="332"/>
      <c r="W768" s="332"/>
      <c r="X768" s="332"/>
      <c r="Y768" s="332"/>
      <c r="Z768" s="712">
        <v>1800</v>
      </c>
      <c r="AA768" s="712"/>
      <c r="AB768" s="712"/>
      <c r="AC768" s="712"/>
      <c r="AD768" s="712"/>
      <c r="AE768" s="712"/>
      <c r="AF768" s="712"/>
      <c r="AG768" s="712"/>
      <c r="AH768" s="712"/>
      <c r="AI768" s="712"/>
      <c r="AJ768" s="712"/>
      <c r="AK768" s="712"/>
      <c r="AL768" s="712"/>
      <c r="AM768" s="712"/>
      <c r="AN768" s="712"/>
      <c r="AO768" s="712"/>
      <c r="AP768" s="712"/>
      <c r="AQ768" s="712"/>
      <c r="AR768" s="712"/>
      <c r="AS768" s="712"/>
    </row>
    <row r="769" spans="1:45" s="37" customFormat="1" ht="35.25" hidden="1" customHeight="1">
      <c r="A769" s="400"/>
      <c r="B769" s="337"/>
      <c r="C769" s="160" t="s">
        <v>199</v>
      </c>
      <c r="D769" s="160"/>
      <c r="E769" s="160" t="s">
        <v>13382</v>
      </c>
      <c r="F769" s="160" t="s">
        <v>199</v>
      </c>
      <c r="G769" s="160">
        <v>1768</v>
      </c>
      <c r="H769" s="160">
        <v>97</v>
      </c>
      <c r="I769" s="427">
        <v>97</v>
      </c>
      <c r="J769" s="160">
        <v>10.97</v>
      </c>
      <c r="K769" s="160">
        <v>23.77</v>
      </c>
      <c r="L769" s="160">
        <v>4</v>
      </c>
      <c r="M769" s="160">
        <v>4.5</v>
      </c>
      <c r="N769" s="160">
        <v>261.8</v>
      </c>
      <c r="O769" s="160"/>
      <c r="P769" s="160">
        <v>300</v>
      </c>
      <c r="Q769" s="332"/>
      <c r="R769" s="332"/>
      <c r="S769" s="157">
        <v>2018</v>
      </c>
      <c r="T769" s="393">
        <v>2018</v>
      </c>
      <c r="U769" s="332"/>
      <c r="V769" s="332"/>
      <c r="W769" s="332"/>
      <c r="X769" s="332"/>
      <c r="Y769" s="332"/>
      <c r="Z769" s="160">
        <v>1500</v>
      </c>
      <c r="AA769" s="160"/>
      <c r="AB769" s="160"/>
      <c r="AC769" s="160"/>
      <c r="AD769" s="160"/>
      <c r="AE769" s="160"/>
      <c r="AF769" s="160"/>
      <c r="AG769" s="160"/>
      <c r="AH769" s="160"/>
      <c r="AI769" s="160"/>
      <c r="AJ769" s="160"/>
      <c r="AK769" s="160"/>
      <c r="AL769" s="160"/>
      <c r="AM769" s="160"/>
      <c r="AN769" s="160"/>
      <c r="AO769" s="160"/>
      <c r="AP769" s="160"/>
      <c r="AQ769" s="160"/>
      <c r="AR769" s="160"/>
      <c r="AS769" s="160"/>
    </row>
    <row r="770" spans="1:45" s="37" customFormat="1" ht="35.25" hidden="1" customHeight="1">
      <c r="A770" s="400"/>
      <c r="B770" s="337"/>
      <c r="C770" s="160" t="s">
        <v>6813</v>
      </c>
      <c r="D770" s="160"/>
      <c r="E770" s="160" t="s">
        <v>4767</v>
      </c>
      <c r="F770" s="160" t="s">
        <v>6813</v>
      </c>
      <c r="G770" s="160">
        <v>4300</v>
      </c>
      <c r="H770" s="160"/>
      <c r="I770" s="427"/>
      <c r="J770" s="160">
        <v>40</v>
      </c>
      <c r="K770" s="160">
        <v>70</v>
      </c>
      <c r="L770" s="160"/>
      <c r="M770" s="160"/>
      <c r="N770" s="160"/>
      <c r="O770" s="160"/>
      <c r="P770" s="160"/>
      <c r="Q770" s="332"/>
      <c r="R770" s="332"/>
      <c r="S770" s="157"/>
      <c r="T770" s="393">
        <v>2019</v>
      </c>
      <c r="U770" s="332"/>
      <c r="V770" s="332"/>
      <c r="W770" s="332"/>
      <c r="X770" s="332"/>
      <c r="Y770" s="332"/>
      <c r="Z770" s="160">
        <v>371</v>
      </c>
      <c r="AA770" s="160"/>
      <c r="AB770" s="160"/>
      <c r="AC770" s="160"/>
      <c r="AD770" s="160"/>
      <c r="AE770" s="160"/>
      <c r="AF770" s="160"/>
      <c r="AG770" s="160"/>
      <c r="AH770" s="160"/>
      <c r="AI770" s="160"/>
      <c r="AJ770" s="160"/>
      <c r="AK770" s="160"/>
      <c r="AL770" s="160"/>
      <c r="AM770" s="160"/>
      <c r="AN770" s="160"/>
      <c r="AO770" s="160"/>
      <c r="AP770" s="160"/>
      <c r="AQ770" s="160"/>
      <c r="AR770" s="160"/>
      <c r="AS770" s="160"/>
    </row>
    <row r="771" spans="1:45" s="37" customFormat="1" ht="35.25" hidden="1" customHeight="1">
      <c r="A771" s="400"/>
      <c r="B771" s="337"/>
      <c r="C771" s="160" t="s">
        <v>6813</v>
      </c>
      <c r="D771" s="160"/>
      <c r="E771" s="160" t="s">
        <v>15441</v>
      </c>
      <c r="F771" s="160" t="s">
        <v>6813</v>
      </c>
      <c r="G771" s="160">
        <v>591</v>
      </c>
      <c r="H771" s="160"/>
      <c r="I771" s="427"/>
      <c r="J771" s="160">
        <v>7</v>
      </c>
      <c r="K771" s="160">
        <v>16</v>
      </c>
      <c r="L771" s="160"/>
      <c r="M771" s="160"/>
      <c r="N771" s="160">
        <v>112</v>
      </c>
      <c r="O771" s="160"/>
      <c r="P771" s="160"/>
      <c r="Q771" s="332"/>
      <c r="R771" s="332"/>
      <c r="S771" s="157"/>
      <c r="T771" s="393">
        <v>2010</v>
      </c>
      <c r="U771" s="332"/>
      <c r="V771" s="332"/>
      <c r="W771" s="332"/>
      <c r="X771" s="332"/>
      <c r="Y771" s="332"/>
      <c r="Z771" s="160">
        <v>100</v>
      </c>
      <c r="AA771" s="160"/>
      <c r="AB771" s="160"/>
      <c r="AC771" s="160"/>
      <c r="AD771" s="160"/>
      <c r="AE771" s="160"/>
      <c r="AF771" s="160"/>
      <c r="AG771" s="160"/>
      <c r="AH771" s="160"/>
      <c r="AI771" s="160"/>
      <c r="AJ771" s="160"/>
      <c r="AK771" s="160"/>
      <c r="AL771" s="160"/>
      <c r="AM771" s="160"/>
      <c r="AN771" s="160"/>
      <c r="AO771" s="160"/>
      <c r="AP771" s="160"/>
      <c r="AQ771" s="160"/>
      <c r="AR771" s="160"/>
      <c r="AS771" s="160"/>
    </row>
    <row r="772" spans="1:45" s="37" customFormat="1" ht="35.25" hidden="1" customHeight="1">
      <c r="A772" s="400"/>
      <c r="B772" s="337"/>
      <c r="C772" s="160" t="s">
        <v>6813</v>
      </c>
      <c r="D772" s="160"/>
      <c r="E772" s="160" t="s">
        <v>15442</v>
      </c>
      <c r="F772" s="160" t="s">
        <v>6813</v>
      </c>
      <c r="G772" s="160">
        <v>6567</v>
      </c>
      <c r="H772" s="160"/>
      <c r="I772" s="427"/>
      <c r="J772" s="160">
        <v>20</v>
      </c>
      <c r="K772" s="160">
        <v>40</v>
      </c>
      <c r="L772" s="160"/>
      <c r="M772" s="160"/>
      <c r="N772" s="160">
        <v>816</v>
      </c>
      <c r="O772" s="160"/>
      <c r="P772" s="160"/>
      <c r="Q772" s="332"/>
      <c r="R772" s="332"/>
      <c r="S772" s="157"/>
      <c r="T772" s="393">
        <v>2012</v>
      </c>
      <c r="U772" s="332"/>
      <c r="V772" s="332"/>
      <c r="W772" s="332"/>
      <c r="X772" s="332"/>
      <c r="Y772" s="332"/>
      <c r="Z772" s="160">
        <v>300</v>
      </c>
      <c r="AA772" s="160"/>
      <c r="AB772" s="160"/>
      <c r="AC772" s="160"/>
      <c r="AD772" s="160"/>
      <c r="AE772" s="160"/>
      <c r="AF772" s="160"/>
      <c r="AG772" s="160"/>
      <c r="AH772" s="160"/>
      <c r="AI772" s="160"/>
      <c r="AJ772" s="160"/>
      <c r="AK772" s="160"/>
      <c r="AL772" s="160"/>
      <c r="AM772" s="160"/>
      <c r="AN772" s="160"/>
      <c r="AO772" s="160"/>
      <c r="AP772" s="160"/>
      <c r="AQ772" s="160"/>
      <c r="AR772" s="160"/>
      <c r="AS772" s="160"/>
    </row>
    <row r="773" spans="1:45" s="37" customFormat="1" ht="35.25" hidden="1" customHeight="1">
      <c r="A773" s="400"/>
      <c r="B773" s="337"/>
      <c r="C773" s="160" t="s">
        <v>6813</v>
      </c>
      <c r="D773" s="160"/>
      <c r="E773" s="160" t="s">
        <v>15443</v>
      </c>
      <c r="F773" s="160" t="s">
        <v>6813</v>
      </c>
      <c r="G773" s="160">
        <v>19326</v>
      </c>
      <c r="H773" s="160"/>
      <c r="I773" s="427"/>
      <c r="J773" s="160">
        <v>20</v>
      </c>
      <c r="K773" s="160">
        <v>40</v>
      </c>
      <c r="L773" s="160"/>
      <c r="M773" s="160"/>
      <c r="N773" s="160">
        <v>800</v>
      </c>
      <c r="O773" s="160"/>
      <c r="P773" s="160"/>
      <c r="Q773" s="332"/>
      <c r="R773" s="332"/>
      <c r="S773" s="157"/>
      <c r="T773" s="393">
        <v>2011</v>
      </c>
      <c r="U773" s="332"/>
      <c r="V773" s="332"/>
      <c r="W773" s="332"/>
      <c r="X773" s="332"/>
      <c r="Y773" s="332"/>
      <c r="Z773" s="160">
        <v>300</v>
      </c>
      <c r="AA773" s="160"/>
      <c r="AB773" s="160"/>
      <c r="AC773" s="160"/>
      <c r="AD773" s="160"/>
      <c r="AE773" s="160"/>
      <c r="AF773" s="160"/>
      <c r="AG773" s="160"/>
      <c r="AH773" s="160"/>
      <c r="AI773" s="160"/>
      <c r="AJ773" s="160"/>
      <c r="AK773" s="160"/>
      <c r="AL773" s="160"/>
      <c r="AM773" s="160"/>
      <c r="AN773" s="160"/>
      <c r="AO773" s="160"/>
      <c r="AP773" s="160"/>
      <c r="AQ773" s="160"/>
      <c r="AR773" s="160"/>
      <c r="AS773" s="160"/>
    </row>
    <row r="774" spans="1:45" s="37" customFormat="1" ht="35.25" hidden="1" customHeight="1">
      <c r="A774" s="400"/>
      <c r="B774" s="337"/>
      <c r="C774" s="160" t="s">
        <v>6813</v>
      </c>
      <c r="D774" s="160"/>
      <c r="E774" s="160" t="s">
        <v>15444</v>
      </c>
      <c r="F774" s="160" t="s">
        <v>6813</v>
      </c>
      <c r="G774" s="160">
        <v>19326</v>
      </c>
      <c r="H774" s="160"/>
      <c r="I774" s="427"/>
      <c r="J774" s="160"/>
      <c r="K774" s="160"/>
      <c r="L774" s="160"/>
      <c r="M774" s="160"/>
      <c r="N774" s="160">
        <v>830</v>
      </c>
      <c r="O774" s="160"/>
      <c r="P774" s="160"/>
      <c r="Q774" s="332"/>
      <c r="R774" s="332"/>
      <c r="S774" s="157"/>
      <c r="T774" s="393">
        <v>2010</v>
      </c>
      <c r="U774" s="332"/>
      <c r="V774" s="332"/>
      <c r="W774" s="332"/>
      <c r="X774" s="332"/>
      <c r="Y774" s="332"/>
      <c r="Z774" s="160">
        <v>100</v>
      </c>
      <c r="AA774" s="160"/>
      <c r="AB774" s="160"/>
      <c r="AC774" s="160"/>
      <c r="AD774" s="160"/>
      <c r="AE774" s="160"/>
      <c r="AF774" s="160"/>
      <c r="AG774" s="160"/>
      <c r="AH774" s="160"/>
      <c r="AI774" s="160"/>
      <c r="AJ774" s="160"/>
      <c r="AK774" s="160"/>
      <c r="AL774" s="160"/>
      <c r="AM774" s="160"/>
      <c r="AN774" s="160"/>
      <c r="AO774" s="160"/>
      <c r="AP774" s="160"/>
      <c r="AQ774" s="160"/>
      <c r="AR774" s="160"/>
      <c r="AS774" s="160"/>
    </row>
    <row r="775" spans="1:45" s="37" customFormat="1" ht="35.25" hidden="1" customHeight="1">
      <c r="A775" s="400"/>
      <c r="B775" s="337"/>
      <c r="C775" s="160" t="s">
        <v>6813</v>
      </c>
      <c r="D775" s="160"/>
      <c r="E775" s="160" t="s">
        <v>15445</v>
      </c>
      <c r="F775" s="160" t="s">
        <v>6813</v>
      </c>
      <c r="G775" s="160">
        <v>5497</v>
      </c>
      <c r="H775" s="160"/>
      <c r="I775" s="427"/>
      <c r="J775" s="160">
        <v>20</v>
      </c>
      <c r="K775" s="160">
        <v>40</v>
      </c>
      <c r="L775" s="160"/>
      <c r="M775" s="160"/>
      <c r="N775" s="160">
        <v>984</v>
      </c>
      <c r="O775" s="160"/>
      <c r="P775" s="160"/>
      <c r="Q775" s="332"/>
      <c r="R775" s="332"/>
      <c r="S775" s="157"/>
      <c r="T775" s="393">
        <v>2012</v>
      </c>
      <c r="U775" s="332"/>
      <c r="V775" s="332"/>
      <c r="W775" s="332"/>
      <c r="X775" s="332"/>
      <c r="Y775" s="332"/>
      <c r="Z775" s="160">
        <v>300</v>
      </c>
      <c r="AA775" s="160"/>
      <c r="AB775" s="160"/>
      <c r="AC775" s="160"/>
      <c r="AD775" s="160"/>
      <c r="AE775" s="160"/>
      <c r="AF775" s="160"/>
      <c r="AG775" s="160"/>
      <c r="AH775" s="160"/>
      <c r="AI775" s="160"/>
      <c r="AJ775" s="160"/>
      <c r="AK775" s="160"/>
      <c r="AL775" s="160"/>
      <c r="AM775" s="160"/>
      <c r="AN775" s="160"/>
      <c r="AO775" s="160"/>
      <c r="AP775" s="160"/>
      <c r="AQ775" s="160"/>
      <c r="AR775" s="160"/>
      <c r="AS775" s="160"/>
    </row>
    <row r="776" spans="1:45" s="37" customFormat="1" ht="25.35" hidden="1" customHeight="1">
      <c r="A776" s="400"/>
      <c r="B776" s="337"/>
      <c r="C776" s="160" t="s">
        <v>6813</v>
      </c>
      <c r="D776" s="160"/>
      <c r="E776" s="160" t="s">
        <v>15446</v>
      </c>
      <c r="F776" s="160" t="s">
        <v>6813</v>
      </c>
      <c r="G776" s="160">
        <v>5497</v>
      </c>
      <c r="H776" s="160"/>
      <c r="I776" s="427"/>
      <c r="J776" s="160"/>
      <c r="K776" s="160"/>
      <c r="L776" s="160"/>
      <c r="M776" s="160"/>
      <c r="N776" s="160">
        <v>112</v>
      </c>
      <c r="O776" s="160"/>
      <c r="P776" s="160"/>
      <c r="Q776" s="332"/>
      <c r="R776" s="332"/>
      <c r="S776" s="157"/>
      <c r="T776" s="393">
        <v>2012</v>
      </c>
      <c r="U776" s="332"/>
      <c r="V776" s="332"/>
      <c r="W776" s="332"/>
      <c r="X776" s="332"/>
      <c r="Y776" s="332"/>
      <c r="Z776" s="160">
        <v>100</v>
      </c>
      <c r="AA776" s="160"/>
      <c r="AB776" s="160"/>
      <c r="AC776" s="160"/>
      <c r="AD776" s="160"/>
      <c r="AE776" s="160"/>
      <c r="AF776" s="160"/>
      <c r="AG776" s="160"/>
      <c r="AH776" s="160"/>
      <c r="AI776" s="160"/>
      <c r="AJ776" s="160"/>
      <c r="AK776" s="160"/>
      <c r="AL776" s="160"/>
      <c r="AM776" s="160"/>
      <c r="AN776" s="160"/>
      <c r="AO776" s="160"/>
      <c r="AP776" s="160"/>
      <c r="AQ776" s="160"/>
      <c r="AR776" s="160"/>
      <c r="AS776" s="160"/>
    </row>
    <row r="777" spans="1:45" s="37" customFormat="1" ht="25.35" hidden="1" customHeight="1">
      <c r="A777" s="400"/>
      <c r="B777" s="337"/>
      <c r="C777" s="160" t="s">
        <v>6815</v>
      </c>
      <c r="D777" s="160"/>
      <c r="E777" s="160" t="s">
        <v>7357</v>
      </c>
      <c r="F777" s="160" t="s">
        <v>6815</v>
      </c>
      <c r="G777" s="160">
        <v>32300</v>
      </c>
      <c r="H777" s="160"/>
      <c r="I777" s="427">
        <v>11874</v>
      </c>
      <c r="J777" s="160"/>
      <c r="K777" s="160"/>
      <c r="L777" s="160"/>
      <c r="M777" s="160"/>
      <c r="N777" s="160"/>
      <c r="O777" s="160"/>
      <c r="P777" s="160"/>
      <c r="Q777" s="332"/>
      <c r="R777" s="332"/>
      <c r="S777" s="157"/>
      <c r="T777" s="393">
        <v>2009</v>
      </c>
      <c r="U777" s="332"/>
      <c r="V777" s="332"/>
      <c r="W777" s="332"/>
      <c r="X777" s="332"/>
      <c r="Y777" s="332"/>
      <c r="Z777" s="160">
        <v>425</v>
      </c>
      <c r="AA777" s="160"/>
      <c r="AB777" s="160"/>
      <c r="AC777" s="160"/>
      <c r="AD777" s="160"/>
      <c r="AE777" s="160"/>
      <c r="AF777" s="160"/>
      <c r="AG777" s="160"/>
      <c r="AH777" s="160"/>
      <c r="AI777" s="160"/>
      <c r="AJ777" s="160"/>
      <c r="AK777" s="160"/>
      <c r="AL777" s="160"/>
      <c r="AM777" s="160"/>
      <c r="AN777" s="160"/>
      <c r="AO777" s="160"/>
      <c r="AP777" s="160"/>
      <c r="AQ777" s="160"/>
      <c r="AR777" s="160"/>
      <c r="AS777" s="160"/>
    </row>
    <row r="778" spans="1:45" s="37" customFormat="1" ht="25.35" hidden="1" customHeight="1">
      <c r="A778" s="400"/>
      <c r="B778" s="337"/>
      <c r="C778" s="160" t="s">
        <v>6815</v>
      </c>
      <c r="D778" s="160"/>
      <c r="E778" s="160" t="s">
        <v>7358</v>
      </c>
      <c r="F778" s="160" t="s">
        <v>6815</v>
      </c>
      <c r="G778" s="160">
        <v>9808</v>
      </c>
      <c r="H778" s="160">
        <v>2241</v>
      </c>
      <c r="I778" s="427"/>
      <c r="J778" s="160"/>
      <c r="K778" s="160"/>
      <c r="L778" s="160"/>
      <c r="M778" s="160"/>
      <c r="N778" s="160"/>
      <c r="O778" s="160"/>
      <c r="P778" s="160"/>
      <c r="Q778" s="332"/>
      <c r="R778" s="332"/>
      <c r="S778" s="157"/>
      <c r="T778" s="393">
        <v>2002</v>
      </c>
      <c r="U778" s="332"/>
      <c r="V778" s="332"/>
      <c r="W778" s="332"/>
      <c r="X778" s="332"/>
      <c r="Y778" s="332"/>
      <c r="Z778" s="160">
        <v>406</v>
      </c>
      <c r="AA778" s="160"/>
      <c r="AB778" s="160"/>
      <c r="AC778" s="160"/>
      <c r="AD778" s="160"/>
      <c r="AE778" s="160"/>
      <c r="AF778" s="160"/>
      <c r="AG778" s="160"/>
      <c r="AH778" s="160"/>
      <c r="AI778" s="160"/>
      <c r="AJ778" s="160"/>
      <c r="AK778" s="160"/>
      <c r="AL778" s="160"/>
      <c r="AM778" s="160"/>
      <c r="AN778" s="160"/>
      <c r="AO778" s="160"/>
      <c r="AP778" s="160"/>
      <c r="AQ778" s="160"/>
      <c r="AR778" s="160"/>
      <c r="AS778" s="160"/>
    </row>
    <row r="779" spans="1:45" s="37" customFormat="1" ht="25.15" hidden="1" customHeight="1">
      <c r="A779" s="400"/>
      <c r="B779" s="337"/>
      <c r="C779" s="160" t="s">
        <v>6815</v>
      </c>
      <c r="D779" s="160"/>
      <c r="E779" s="160" t="s">
        <v>12216</v>
      </c>
      <c r="F779" s="160" t="s">
        <v>6815</v>
      </c>
      <c r="G779" s="160">
        <v>115772</v>
      </c>
      <c r="H779" s="160">
        <v>348.12</v>
      </c>
      <c r="I779" s="427">
        <v>862.74</v>
      </c>
      <c r="J779" s="160"/>
      <c r="K779" s="160"/>
      <c r="L779" s="160"/>
      <c r="M779" s="160"/>
      <c r="N779" s="160"/>
      <c r="O779" s="160"/>
      <c r="P779" s="160"/>
      <c r="Q779" s="332"/>
      <c r="R779" s="332"/>
      <c r="S779" s="157"/>
      <c r="T779" s="393">
        <v>2016</v>
      </c>
      <c r="U779" s="332"/>
      <c r="V779" s="332"/>
      <c r="W779" s="332"/>
      <c r="X779" s="332"/>
      <c r="Y779" s="332"/>
      <c r="Z779" s="160">
        <v>1850</v>
      </c>
      <c r="AA779" s="160"/>
      <c r="AB779" s="160"/>
      <c r="AC779" s="160"/>
      <c r="AD779" s="160"/>
      <c r="AE779" s="160"/>
      <c r="AF779" s="160"/>
      <c r="AG779" s="160"/>
      <c r="AH779" s="160"/>
      <c r="AI779" s="160"/>
      <c r="AJ779" s="160"/>
      <c r="AK779" s="160"/>
      <c r="AL779" s="160"/>
      <c r="AM779" s="160"/>
      <c r="AN779" s="160"/>
      <c r="AO779" s="160"/>
      <c r="AP779" s="160"/>
      <c r="AQ779" s="160"/>
      <c r="AR779" s="160"/>
      <c r="AS779" s="160"/>
    </row>
    <row r="780" spans="1:45" s="37" customFormat="1" ht="25.15" hidden="1" customHeight="1">
      <c r="A780" s="400"/>
      <c r="B780" s="337"/>
      <c r="C780" s="160" t="s">
        <v>6826</v>
      </c>
      <c r="D780" s="160"/>
      <c r="E780" s="160" t="s">
        <v>12217</v>
      </c>
      <c r="F780" s="160" t="s">
        <v>6826</v>
      </c>
      <c r="G780" s="160">
        <v>1100</v>
      </c>
      <c r="H780" s="160"/>
      <c r="I780" s="427"/>
      <c r="J780" s="160">
        <v>20</v>
      </c>
      <c r="K780" s="160">
        <v>40</v>
      </c>
      <c r="L780" s="160"/>
      <c r="M780" s="160"/>
      <c r="N780" s="160"/>
      <c r="O780" s="160"/>
      <c r="P780" s="160"/>
      <c r="Q780" s="332"/>
      <c r="R780" s="332"/>
      <c r="S780" s="157"/>
      <c r="T780" s="393">
        <v>2013</v>
      </c>
      <c r="U780" s="332"/>
      <c r="V780" s="332"/>
      <c r="W780" s="332"/>
      <c r="X780" s="332"/>
      <c r="Y780" s="332"/>
      <c r="Z780" s="160">
        <v>1660</v>
      </c>
      <c r="AA780" s="160"/>
      <c r="AB780" s="160"/>
      <c r="AC780" s="160"/>
      <c r="AD780" s="160"/>
      <c r="AE780" s="160"/>
      <c r="AF780" s="160"/>
      <c r="AG780" s="160"/>
      <c r="AH780" s="160"/>
      <c r="AI780" s="160"/>
      <c r="AJ780" s="160"/>
      <c r="AK780" s="160"/>
      <c r="AL780" s="160"/>
      <c r="AM780" s="160"/>
      <c r="AN780" s="160"/>
      <c r="AO780" s="160"/>
      <c r="AP780" s="160"/>
      <c r="AQ780" s="160"/>
      <c r="AR780" s="160"/>
      <c r="AS780" s="160"/>
    </row>
    <row r="781" spans="1:45" s="37" customFormat="1" ht="25.15" hidden="1" customHeight="1">
      <c r="A781" s="400"/>
      <c r="B781" s="337"/>
      <c r="C781" s="160" t="s">
        <v>6826</v>
      </c>
      <c r="D781" s="160"/>
      <c r="E781" s="160" t="s">
        <v>12218</v>
      </c>
      <c r="F781" s="160" t="s">
        <v>6826</v>
      </c>
      <c r="G781" s="160">
        <v>1300</v>
      </c>
      <c r="H781" s="160"/>
      <c r="I781" s="427"/>
      <c r="J781" s="160">
        <v>31</v>
      </c>
      <c r="K781" s="160">
        <v>20.5</v>
      </c>
      <c r="L781" s="160"/>
      <c r="M781" s="160"/>
      <c r="N781" s="160"/>
      <c r="O781" s="160"/>
      <c r="P781" s="160"/>
      <c r="Q781" s="332"/>
      <c r="R781" s="332"/>
      <c r="S781" s="157"/>
      <c r="T781" s="393"/>
      <c r="U781" s="332"/>
      <c r="V781" s="332"/>
      <c r="W781" s="332"/>
      <c r="X781" s="332"/>
      <c r="Y781" s="332"/>
      <c r="Z781" s="160"/>
      <c r="AA781" s="160"/>
      <c r="AB781" s="160"/>
      <c r="AC781" s="160"/>
      <c r="AD781" s="160"/>
      <c r="AE781" s="160"/>
      <c r="AF781" s="160"/>
      <c r="AG781" s="160"/>
      <c r="AH781" s="160"/>
      <c r="AI781" s="160"/>
      <c r="AJ781" s="160"/>
      <c r="AK781" s="160"/>
      <c r="AL781" s="160"/>
      <c r="AM781" s="160"/>
      <c r="AN781" s="160"/>
      <c r="AO781" s="160"/>
      <c r="AP781" s="160"/>
      <c r="AQ781" s="160"/>
      <c r="AR781" s="160"/>
      <c r="AS781" s="160"/>
    </row>
    <row r="782" spans="1:45" s="37" customFormat="1" ht="25.5" hidden="1" customHeight="1">
      <c r="A782" s="400"/>
      <c r="B782" s="337"/>
      <c r="C782" s="160" t="s">
        <v>6826</v>
      </c>
      <c r="D782" s="160"/>
      <c r="E782" s="160" t="s">
        <v>12219</v>
      </c>
      <c r="F782" s="160" t="s">
        <v>6826</v>
      </c>
      <c r="G782" s="160">
        <v>1200</v>
      </c>
      <c r="H782" s="160"/>
      <c r="I782" s="427"/>
      <c r="J782" s="160">
        <v>19</v>
      </c>
      <c r="K782" s="160">
        <v>28</v>
      </c>
      <c r="L782" s="160"/>
      <c r="M782" s="160"/>
      <c r="N782" s="160"/>
      <c r="O782" s="160"/>
      <c r="P782" s="160"/>
      <c r="Q782" s="332"/>
      <c r="R782" s="332"/>
      <c r="S782" s="157"/>
      <c r="T782" s="393"/>
      <c r="U782" s="332"/>
      <c r="V782" s="332"/>
      <c r="W782" s="332"/>
      <c r="X782" s="332"/>
      <c r="Y782" s="332"/>
      <c r="Z782" s="160"/>
      <c r="AA782" s="160"/>
      <c r="AB782" s="160"/>
      <c r="AC782" s="160"/>
      <c r="AD782" s="160"/>
      <c r="AE782" s="160"/>
      <c r="AF782" s="160"/>
      <c r="AG782" s="160"/>
      <c r="AH782" s="160"/>
      <c r="AI782" s="160"/>
      <c r="AJ782" s="160"/>
      <c r="AK782" s="160"/>
      <c r="AL782" s="160"/>
      <c r="AM782" s="160"/>
      <c r="AN782" s="160"/>
      <c r="AO782" s="160"/>
      <c r="AP782" s="160"/>
      <c r="AQ782" s="160"/>
      <c r="AR782" s="160"/>
      <c r="AS782" s="401"/>
    </row>
    <row r="783" spans="1:45" s="37" customFormat="1" ht="25.5" hidden="1" customHeight="1">
      <c r="A783" s="400"/>
      <c r="B783" s="337"/>
      <c r="C783" s="160" t="s">
        <v>6826</v>
      </c>
      <c r="D783" s="160"/>
      <c r="E783" s="160" t="s">
        <v>12220</v>
      </c>
      <c r="F783" s="160" t="s">
        <v>6826</v>
      </c>
      <c r="G783" s="160">
        <v>1600</v>
      </c>
      <c r="H783" s="160"/>
      <c r="I783" s="427"/>
      <c r="J783" s="160">
        <v>20</v>
      </c>
      <c r="K783" s="160">
        <v>40</v>
      </c>
      <c r="L783" s="160"/>
      <c r="M783" s="160"/>
      <c r="N783" s="160"/>
      <c r="O783" s="160"/>
      <c r="P783" s="160"/>
      <c r="Q783" s="332"/>
      <c r="R783" s="332"/>
      <c r="S783" s="157"/>
      <c r="T783" s="393"/>
      <c r="U783" s="332"/>
      <c r="V783" s="332"/>
      <c r="W783" s="332"/>
      <c r="X783" s="332"/>
      <c r="Y783" s="332"/>
      <c r="Z783" s="160"/>
      <c r="AA783" s="160"/>
      <c r="AB783" s="160"/>
      <c r="AC783" s="160"/>
      <c r="AD783" s="160"/>
      <c r="AE783" s="160"/>
      <c r="AF783" s="160"/>
      <c r="AG783" s="160"/>
      <c r="AH783" s="160"/>
      <c r="AI783" s="160"/>
      <c r="AJ783" s="160"/>
      <c r="AK783" s="160"/>
      <c r="AL783" s="160"/>
      <c r="AM783" s="160"/>
      <c r="AN783" s="160"/>
      <c r="AO783" s="160"/>
      <c r="AP783" s="160"/>
      <c r="AQ783" s="160"/>
      <c r="AR783" s="160"/>
      <c r="AS783" s="401"/>
    </row>
    <row r="784" spans="1:45" s="37" customFormat="1" ht="25.5" hidden="1" customHeight="1">
      <c r="A784" s="400"/>
      <c r="B784" s="337"/>
      <c r="C784" s="160" t="s">
        <v>6826</v>
      </c>
      <c r="D784" s="160"/>
      <c r="E784" s="160" t="s">
        <v>12221</v>
      </c>
      <c r="F784" s="160" t="s">
        <v>6826</v>
      </c>
      <c r="G784" s="160">
        <v>2170</v>
      </c>
      <c r="H784" s="160"/>
      <c r="I784" s="427"/>
      <c r="J784" s="160">
        <v>23</v>
      </c>
      <c r="K784" s="160">
        <v>43</v>
      </c>
      <c r="L784" s="160"/>
      <c r="M784" s="160"/>
      <c r="N784" s="160"/>
      <c r="O784" s="160"/>
      <c r="P784" s="160"/>
      <c r="Q784" s="332"/>
      <c r="R784" s="332"/>
      <c r="S784" s="157"/>
      <c r="T784" s="393">
        <v>2009</v>
      </c>
      <c r="U784" s="332"/>
      <c r="V784" s="332"/>
      <c r="W784" s="332"/>
      <c r="X784" s="332"/>
      <c r="Y784" s="332"/>
      <c r="Z784" s="160">
        <v>75</v>
      </c>
      <c r="AA784" s="160"/>
      <c r="AB784" s="160"/>
      <c r="AC784" s="160"/>
      <c r="AD784" s="160"/>
      <c r="AE784" s="160"/>
      <c r="AF784" s="160"/>
      <c r="AG784" s="160"/>
      <c r="AH784" s="160"/>
      <c r="AI784" s="160"/>
      <c r="AJ784" s="160"/>
      <c r="AK784" s="160"/>
      <c r="AL784" s="160"/>
      <c r="AM784" s="160"/>
      <c r="AN784" s="160"/>
      <c r="AO784" s="160"/>
      <c r="AP784" s="160"/>
      <c r="AQ784" s="160"/>
      <c r="AR784" s="160"/>
      <c r="AS784" s="160"/>
    </row>
    <row r="785" spans="1:45" s="37" customFormat="1" ht="25.5" hidden="1" customHeight="1">
      <c r="A785" s="400"/>
      <c r="B785" s="337"/>
      <c r="C785" s="160" t="s">
        <v>6826</v>
      </c>
      <c r="D785" s="160"/>
      <c r="E785" s="160" t="s">
        <v>12222</v>
      </c>
      <c r="F785" s="160" t="s">
        <v>6826</v>
      </c>
      <c r="G785" s="160">
        <v>8774</v>
      </c>
      <c r="H785" s="160"/>
      <c r="I785" s="427"/>
      <c r="J785" s="160"/>
      <c r="K785" s="160"/>
      <c r="L785" s="160"/>
      <c r="M785" s="160"/>
      <c r="N785" s="160"/>
      <c r="O785" s="160"/>
      <c r="P785" s="160"/>
      <c r="Q785" s="332"/>
      <c r="R785" s="332"/>
      <c r="S785" s="157"/>
      <c r="T785" s="393">
        <v>2013</v>
      </c>
      <c r="U785" s="332"/>
      <c r="V785" s="332"/>
      <c r="W785" s="332"/>
      <c r="X785" s="332"/>
      <c r="Y785" s="332"/>
      <c r="Z785" s="160">
        <v>460</v>
      </c>
      <c r="AA785" s="160"/>
      <c r="AB785" s="160"/>
      <c r="AC785" s="160"/>
      <c r="AD785" s="160"/>
      <c r="AE785" s="160"/>
      <c r="AF785" s="160"/>
      <c r="AG785" s="160"/>
      <c r="AH785" s="160"/>
      <c r="AI785" s="160"/>
      <c r="AJ785" s="160"/>
      <c r="AK785" s="160"/>
      <c r="AL785" s="160"/>
      <c r="AM785" s="160"/>
      <c r="AN785" s="160"/>
      <c r="AO785" s="160"/>
      <c r="AP785" s="160"/>
      <c r="AQ785" s="160"/>
      <c r="AR785" s="160"/>
      <c r="AS785" s="160"/>
    </row>
    <row r="786" spans="1:45" s="37" customFormat="1" ht="25.5" hidden="1" customHeight="1">
      <c r="A786" s="400"/>
      <c r="B786" s="337"/>
      <c r="C786" s="160" t="s">
        <v>6826</v>
      </c>
      <c r="D786" s="160"/>
      <c r="E786" s="160" t="s">
        <v>12223</v>
      </c>
      <c r="F786" s="160" t="s">
        <v>6826</v>
      </c>
      <c r="G786" s="160">
        <v>3500</v>
      </c>
      <c r="H786" s="160"/>
      <c r="I786" s="427"/>
      <c r="J786" s="160">
        <v>70</v>
      </c>
      <c r="K786" s="160">
        <v>50</v>
      </c>
      <c r="L786" s="160"/>
      <c r="M786" s="160"/>
      <c r="N786" s="160"/>
      <c r="O786" s="160"/>
      <c r="P786" s="160"/>
      <c r="Q786" s="332"/>
      <c r="R786" s="332"/>
      <c r="S786" s="157"/>
      <c r="T786" s="393">
        <v>2013</v>
      </c>
      <c r="U786" s="332"/>
      <c r="V786" s="332"/>
      <c r="W786" s="332"/>
      <c r="X786" s="332"/>
      <c r="Y786" s="332"/>
      <c r="Z786" s="160">
        <v>60</v>
      </c>
      <c r="AA786" s="160"/>
      <c r="AB786" s="160"/>
      <c r="AC786" s="160"/>
      <c r="AD786" s="160"/>
      <c r="AE786" s="160"/>
      <c r="AF786" s="160"/>
      <c r="AG786" s="160"/>
      <c r="AH786" s="160"/>
      <c r="AI786" s="160"/>
      <c r="AJ786" s="160"/>
      <c r="AK786" s="160"/>
      <c r="AL786" s="160"/>
      <c r="AM786" s="160"/>
      <c r="AN786" s="160"/>
      <c r="AO786" s="160"/>
      <c r="AP786" s="160"/>
      <c r="AQ786" s="160"/>
      <c r="AR786" s="160"/>
      <c r="AS786" s="160"/>
    </row>
    <row r="787" spans="1:45" s="37" customFormat="1" ht="25.5" hidden="1" customHeight="1">
      <c r="A787" s="400"/>
      <c r="B787" s="337"/>
      <c r="C787" s="160" t="s">
        <v>6826</v>
      </c>
      <c r="D787" s="160"/>
      <c r="E787" s="160" t="s">
        <v>15447</v>
      </c>
      <c r="F787" s="160" t="s">
        <v>6826</v>
      </c>
      <c r="G787" s="160">
        <v>3500</v>
      </c>
      <c r="H787" s="193"/>
      <c r="I787" s="193"/>
      <c r="J787" s="160">
        <v>70</v>
      </c>
      <c r="K787" s="160">
        <v>50</v>
      </c>
      <c r="L787" s="160"/>
      <c r="M787" s="160"/>
      <c r="N787" s="160"/>
      <c r="O787" s="160"/>
      <c r="P787" s="160"/>
      <c r="Q787" s="332"/>
      <c r="R787" s="332"/>
      <c r="S787" s="157"/>
      <c r="T787" s="157">
        <v>2019</v>
      </c>
      <c r="U787" s="332"/>
      <c r="V787" s="332"/>
      <c r="W787" s="332"/>
      <c r="X787" s="332"/>
      <c r="Y787" s="332"/>
      <c r="Z787" s="160">
        <v>153</v>
      </c>
      <c r="AA787" s="160"/>
      <c r="AB787" s="160"/>
      <c r="AC787" s="160"/>
      <c r="AD787" s="160"/>
      <c r="AE787" s="160"/>
      <c r="AF787" s="160"/>
      <c r="AG787" s="160"/>
      <c r="AH787" s="160"/>
      <c r="AI787" s="160"/>
      <c r="AJ787" s="160"/>
      <c r="AK787" s="160"/>
      <c r="AL787" s="160"/>
      <c r="AM787" s="160"/>
      <c r="AN787" s="160"/>
      <c r="AO787" s="160"/>
      <c r="AP787" s="160"/>
      <c r="AQ787" s="160"/>
      <c r="AR787" s="160"/>
      <c r="AS787" s="160"/>
    </row>
    <row r="788" spans="1:45" s="37" customFormat="1" ht="24.75" hidden="1" customHeight="1">
      <c r="A788" s="400"/>
      <c r="B788" s="337"/>
      <c r="C788" s="160" t="s">
        <v>6826</v>
      </c>
      <c r="D788" s="160"/>
      <c r="E788" s="160" t="s">
        <v>16821</v>
      </c>
      <c r="F788" s="160" t="s">
        <v>6826</v>
      </c>
      <c r="G788" s="160">
        <v>1428</v>
      </c>
      <c r="H788" s="160"/>
      <c r="I788" s="427"/>
      <c r="J788" s="160">
        <v>34</v>
      </c>
      <c r="K788" s="160">
        <v>42</v>
      </c>
      <c r="L788" s="160"/>
      <c r="M788" s="160"/>
      <c r="N788" s="160"/>
      <c r="O788" s="160"/>
      <c r="P788" s="160"/>
      <c r="Q788" s="332"/>
      <c r="R788" s="332"/>
      <c r="S788" s="157"/>
      <c r="T788" s="393">
        <v>2019</v>
      </c>
      <c r="U788" s="332"/>
      <c r="V788" s="332"/>
      <c r="W788" s="332"/>
      <c r="X788" s="332"/>
      <c r="Y788" s="332"/>
      <c r="Z788" s="160">
        <v>80</v>
      </c>
      <c r="AA788" s="160"/>
      <c r="AB788" s="160"/>
      <c r="AC788" s="160"/>
      <c r="AD788" s="160"/>
      <c r="AE788" s="160"/>
      <c r="AF788" s="160"/>
      <c r="AG788" s="160"/>
      <c r="AH788" s="160"/>
      <c r="AI788" s="160"/>
      <c r="AJ788" s="160"/>
      <c r="AK788" s="160"/>
      <c r="AL788" s="160"/>
      <c r="AM788" s="160"/>
      <c r="AN788" s="160"/>
      <c r="AO788" s="160"/>
      <c r="AP788" s="160"/>
      <c r="AQ788" s="160"/>
      <c r="AR788" s="160"/>
      <c r="AS788" s="160" t="s">
        <v>3615</v>
      </c>
    </row>
    <row r="789" spans="1:45" s="37" customFormat="1" ht="24.75" hidden="1" customHeight="1">
      <c r="A789" s="400"/>
      <c r="B789" s="338"/>
      <c r="C789" s="160" t="s">
        <v>6838</v>
      </c>
      <c r="D789" s="160"/>
      <c r="E789" s="160" t="s">
        <v>16822</v>
      </c>
      <c r="F789" s="160" t="s">
        <v>6838</v>
      </c>
      <c r="G789" s="160"/>
      <c r="H789" s="160">
        <v>495</v>
      </c>
      <c r="I789" s="427">
        <v>525</v>
      </c>
      <c r="J789" s="160"/>
      <c r="K789" s="160"/>
      <c r="L789" s="160"/>
      <c r="M789" s="160"/>
      <c r="N789" s="160"/>
      <c r="O789" s="160"/>
      <c r="P789" s="160"/>
      <c r="Q789" s="332"/>
      <c r="R789" s="332"/>
      <c r="S789" s="157"/>
      <c r="T789" s="393">
        <v>2019</v>
      </c>
      <c r="U789" s="332"/>
      <c r="V789" s="332"/>
      <c r="W789" s="332"/>
      <c r="X789" s="332"/>
      <c r="Y789" s="332"/>
      <c r="Z789" s="160">
        <v>1026</v>
      </c>
      <c r="AA789" s="160"/>
      <c r="AB789" s="160"/>
      <c r="AC789" s="160"/>
      <c r="AD789" s="160"/>
      <c r="AE789" s="160"/>
      <c r="AF789" s="160"/>
      <c r="AG789" s="160"/>
      <c r="AH789" s="160"/>
      <c r="AI789" s="160"/>
      <c r="AJ789" s="160"/>
      <c r="AK789" s="160"/>
      <c r="AL789" s="160"/>
      <c r="AM789" s="160"/>
      <c r="AN789" s="160"/>
      <c r="AO789" s="160"/>
      <c r="AP789" s="160"/>
      <c r="AQ789" s="160"/>
      <c r="AR789" s="160"/>
      <c r="AS789" s="160" t="s">
        <v>3615</v>
      </c>
    </row>
    <row r="790" spans="1:45" s="37" customFormat="1" ht="24.75" hidden="1" customHeight="1">
      <c r="A790" s="400"/>
      <c r="B790" s="404" t="s">
        <v>2489</v>
      </c>
      <c r="C790" s="428" t="s">
        <v>2488</v>
      </c>
      <c r="D790" s="165"/>
      <c r="E790" s="331">
        <f>COUNTA(E791:E843)</f>
        <v>53</v>
      </c>
      <c r="F790" s="160"/>
      <c r="G790" s="160">
        <f>SUM(G791:G843)</f>
        <v>285267</v>
      </c>
      <c r="H790" s="160">
        <f>SUM(H791:H843)</f>
        <v>3267.81</v>
      </c>
      <c r="I790" s="160">
        <f>SUM(I791:I843)</f>
        <v>12543.712</v>
      </c>
      <c r="J790" s="167"/>
      <c r="K790" s="167"/>
      <c r="L790" s="167"/>
      <c r="M790" s="160"/>
      <c r="N790" s="160"/>
      <c r="O790" s="160"/>
      <c r="P790" s="160"/>
      <c r="Q790" s="160"/>
      <c r="R790" s="165"/>
      <c r="S790" s="195"/>
      <c r="T790" s="160"/>
      <c r="U790" s="165"/>
      <c r="V790" s="429"/>
      <c r="W790" s="429"/>
      <c r="X790" s="429"/>
      <c r="Y790" s="429"/>
      <c r="Z790" s="429"/>
      <c r="AA790" s="429"/>
      <c r="AB790" s="429"/>
      <c r="AC790" s="429"/>
      <c r="AD790" s="429"/>
      <c r="AE790" s="429"/>
      <c r="AF790" s="429"/>
      <c r="AG790" s="429"/>
      <c r="AH790" s="429"/>
      <c r="AI790" s="429"/>
      <c r="AJ790" s="429"/>
      <c r="AK790" s="429"/>
      <c r="AL790" s="429"/>
      <c r="AM790" s="429"/>
      <c r="AN790" s="429"/>
      <c r="AO790" s="429"/>
      <c r="AP790" s="429"/>
      <c r="AQ790" s="429"/>
      <c r="AR790" s="430"/>
      <c r="AS790" s="430"/>
    </row>
    <row r="791" spans="1:45" s="7" customFormat="1" ht="24.95" hidden="1" customHeight="1">
      <c r="A791" s="213"/>
      <c r="B791" s="213"/>
      <c r="C791" s="431" t="s">
        <v>7359</v>
      </c>
      <c r="D791" s="431"/>
      <c r="E791" s="431" t="s">
        <v>16859</v>
      </c>
      <c r="F791" s="431" t="s">
        <v>7359</v>
      </c>
      <c r="G791" s="431">
        <v>735</v>
      </c>
      <c r="H791" s="431" t="s">
        <v>384</v>
      </c>
      <c r="I791" s="431" t="s">
        <v>384</v>
      </c>
      <c r="J791" s="431">
        <v>15</v>
      </c>
      <c r="K791" s="431">
        <v>20</v>
      </c>
      <c r="L791" s="431" t="s">
        <v>384</v>
      </c>
      <c r="M791" s="431" t="s">
        <v>384</v>
      </c>
      <c r="N791" s="431" t="s">
        <v>384</v>
      </c>
      <c r="O791" s="431" t="s">
        <v>384</v>
      </c>
      <c r="P791" s="431" t="s">
        <v>384</v>
      </c>
      <c r="Q791" s="431" t="s">
        <v>384</v>
      </c>
      <c r="R791" s="431"/>
      <c r="S791" s="431" t="s">
        <v>384</v>
      </c>
      <c r="T791" s="432">
        <v>2020</v>
      </c>
      <c r="U791" s="431"/>
      <c r="V791" s="431"/>
      <c r="W791" s="431"/>
      <c r="X791" s="431"/>
      <c r="Y791" s="431"/>
      <c r="Z791" s="431">
        <v>143</v>
      </c>
      <c r="AA791" s="431"/>
      <c r="AB791" s="431"/>
      <c r="AC791" s="431"/>
      <c r="AD791" s="431"/>
      <c r="AE791" s="431"/>
      <c r="AF791" s="431"/>
      <c r="AG791" s="431"/>
      <c r="AH791" s="431"/>
      <c r="AI791" s="431"/>
      <c r="AJ791" s="431"/>
      <c r="AK791" s="431"/>
      <c r="AL791" s="431"/>
      <c r="AM791" s="431"/>
      <c r="AN791" s="431"/>
      <c r="AO791" s="431"/>
      <c r="AP791" s="431"/>
      <c r="AQ791" s="431"/>
      <c r="AR791" s="431"/>
      <c r="AS791" s="431"/>
    </row>
    <row r="792" spans="1:45" s="7" customFormat="1" ht="24.95" hidden="1" customHeight="1">
      <c r="A792" s="213"/>
      <c r="B792" s="213"/>
      <c r="C792" s="431" t="s">
        <v>7377</v>
      </c>
      <c r="D792" s="431"/>
      <c r="E792" s="431" t="s">
        <v>12684</v>
      </c>
      <c r="F792" s="431" t="s">
        <v>7377</v>
      </c>
      <c r="G792" s="431">
        <v>1875</v>
      </c>
      <c r="H792" s="431"/>
      <c r="I792" s="431"/>
      <c r="J792" s="431">
        <v>25</v>
      </c>
      <c r="K792" s="431">
        <v>75</v>
      </c>
      <c r="L792" s="431"/>
      <c r="M792" s="431"/>
      <c r="N792" s="431">
        <v>1875</v>
      </c>
      <c r="O792" s="431"/>
      <c r="P792" s="431"/>
      <c r="Q792" s="431"/>
      <c r="R792" s="431"/>
      <c r="S792" s="431"/>
      <c r="T792" s="432">
        <v>2017</v>
      </c>
      <c r="U792" s="431"/>
      <c r="V792" s="431"/>
      <c r="W792" s="431"/>
      <c r="X792" s="431"/>
      <c r="Y792" s="431"/>
      <c r="Z792" s="431">
        <v>360</v>
      </c>
      <c r="AA792" s="431"/>
      <c r="AB792" s="431"/>
      <c r="AC792" s="431"/>
      <c r="AD792" s="431"/>
      <c r="AE792" s="431"/>
      <c r="AF792" s="431"/>
      <c r="AG792" s="431"/>
      <c r="AH792" s="431"/>
      <c r="AI792" s="431"/>
      <c r="AJ792" s="431"/>
      <c r="AK792" s="431"/>
      <c r="AL792" s="431"/>
      <c r="AM792" s="431"/>
      <c r="AN792" s="431"/>
      <c r="AO792" s="431"/>
      <c r="AP792" s="431"/>
      <c r="AQ792" s="431"/>
      <c r="AR792" s="431"/>
      <c r="AS792" s="431" t="s">
        <v>719</v>
      </c>
    </row>
    <row r="793" spans="1:45" s="7" customFormat="1" ht="24.95" hidden="1" customHeight="1">
      <c r="A793" s="213"/>
      <c r="B793" s="213"/>
      <c r="C793" s="431" t="s">
        <v>7377</v>
      </c>
      <c r="D793" s="431"/>
      <c r="E793" s="431" t="s">
        <v>12685</v>
      </c>
      <c r="F793" s="431" t="s">
        <v>7377</v>
      </c>
      <c r="G793" s="431">
        <v>2595</v>
      </c>
      <c r="H793" s="431"/>
      <c r="I793" s="431"/>
      <c r="J793" s="431"/>
      <c r="K793" s="431"/>
      <c r="L793" s="431"/>
      <c r="M793" s="431"/>
      <c r="N793" s="431">
        <v>958</v>
      </c>
      <c r="O793" s="431">
        <v>200</v>
      </c>
      <c r="P793" s="431">
        <v>250</v>
      </c>
      <c r="Q793" s="431"/>
      <c r="R793" s="431"/>
      <c r="S793" s="431"/>
      <c r="T793" s="432">
        <v>2018</v>
      </c>
      <c r="U793" s="431"/>
      <c r="V793" s="431"/>
      <c r="W793" s="431"/>
      <c r="X793" s="431"/>
      <c r="Y793" s="431"/>
      <c r="Z793" s="431">
        <v>2000</v>
      </c>
      <c r="AA793" s="431"/>
      <c r="AB793" s="431"/>
      <c r="AC793" s="431"/>
      <c r="AD793" s="431"/>
      <c r="AE793" s="431"/>
      <c r="AF793" s="431"/>
      <c r="AG793" s="431"/>
      <c r="AH793" s="431"/>
      <c r="AI793" s="431"/>
      <c r="AJ793" s="431"/>
      <c r="AK793" s="431"/>
      <c r="AL793" s="431"/>
      <c r="AM793" s="431"/>
      <c r="AN793" s="431"/>
      <c r="AO793" s="431"/>
      <c r="AP793" s="431"/>
      <c r="AQ793" s="431"/>
      <c r="AR793" s="431"/>
      <c r="AS793" s="431" t="s">
        <v>2027</v>
      </c>
    </row>
    <row r="794" spans="1:45" s="7" customFormat="1" ht="24.95" hidden="1" customHeight="1">
      <c r="A794" s="213"/>
      <c r="B794" s="213"/>
      <c r="C794" s="431" t="s">
        <v>7377</v>
      </c>
      <c r="D794" s="431"/>
      <c r="E794" s="431" t="s">
        <v>16860</v>
      </c>
      <c r="F794" s="431" t="s">
        <v>7377</v>
      </c>
      <c r="G794" s="431">
        <v>0</v>
      </c>
      <c r="H794" s="431">
        <v>466.7</v>
      </c>
      <c r="I794" s="431">
        <v>466.7</v>
      </c>
      <c r="J794" s="431" t="s">
        <v>384</v>
      </c>
      <c r="K794" s="431" t="s">
        <v>384</v>
      </c>
      <c r="L794" s="431" t="s">
        <v>384</v>
      </c>
      <c r="M794" s="431" t="s">
        <v>384</v>
      </c>
      <c r="N794" s="431" t="s">
        <v>384</v>
      </c>
      <c r="O794" s="431" t="s">
        <v>384</v>
      </c>
      <c r="P794" s="431" t="s">
        <v>384</v>
      </c>
      <c r="Q794" s="431" t="s">
        <v>384</v>
      </c>
      <c r="R794" s="431"/>
      <c r="S794" s="431" t="s">
        <v>384</v>
      </c>
      <c r="T794" s="432">
        <v>2020</v>
      </c>
      <c r="U794" s="431"/>
      <c r="V794" s="431"/>
      <c r="W794" s="431"/>
      <c r="X794" s="431"/>
      <c r="Y794" s="431"/>
      <c r="Z794" s="431">
        <v>1900</v>
      </c>
      <c r="AA794" s="431"/>
      <c r="AB794" s="431"/>
      <c r="AC794" s="431"/>
      <c r="AD794" s="431"/>
      <c r="AE794" s="431"/>
      <c r="AF794" s="431"/>
      <c r="AG794" s="431"/>
      <c r="AH794" s="431"/>
      <c r="AI794" s="431"/>
      <c r="AJ794" s="431"/>
      <c r="AK794" s="431"/>
      <c r="AL794" s="431"/>
      <c r="AM794" s="431"/>
      <c r="AN794" s="431"/>
      <c r="AO794" s="431"/>
      <c r="AP794" s="431"/>
      <c r="AQ794" s="431"/>
      <c r="AR794" s="431"/>
      <c r="AS794" s="431" t="s">
        <v>16861</v>
      </c>
    </row>
    <row r="795" spans="1:45" s="7" customFormat="1" ht="24.95" hidden="1" customHeight="1">
      <c r="A795" s="213"/>
      <c r="B795" s="213"/>
      <c r="C795" s="431" t="s">
        <v>2055</v>
      </c>
      <c r="D795" s="431"/>
      <c r="E795" s="431" t="s">
        <v>12686</v>
      </c>
      <c r="F795" s="431" t="s">
        <v>2055</v>
      </c>
      <c r="G795" s="431">
        <v>4961</v>
      </c>
      <c r="H795" s="431">
        <v>438.64</v>
      </c>
      <c r="I795" s="431">
        <v>961</v>
      </c>
      <c r="J795" s="431"/>
      <c r="K795" s="431"/>
      <c r="L795" s="431"/>
      <c r="M795" s="431"/>
      <c r="N795" s="431"/>
      <c r="O795" s="431"/>
      <c r="P795" s="431"/>
      <c r="Q795" s="431"/>
      <c r="R795" s="431"/>
      <c r="S795" s="431"/>
      <c r="T795" s="432">
        <v>2012</v>
      </c>
      <c r="U795" s="431"/>
      <c r="V795" s="431"/>
      <c r="W795" s="431"/>
      <c r="X795" s="431"/>
      <c r="Y795" s="431"/>
      <c r="Z795" s="431"/>
      <c r="AA795" s="431"/>
      <c r="AB795" s="431"/>
      <c r="AC795" s="431"/>
      <c r="AD795" s="431"/>
      <c r="AE795" s="431"/>
      <c r="AF795" s="431"/>
      <c r="AG795" s="431"/>
      <c r="AH795" s="431"/>
      <c r="AI795" s="431"/>
      <c r="AJ795" s="431"/>
      <c r="AK795" s="431"/>
      <c r="AL795" s="431"/>
      <c r="AM795" s="431"/>
      <c r="AN795" s="431"/>
      <c r="AO795" s="431"/>
      <c r="AP795" s="431"/>
      <c r="AQ795" s="431"/>
      <c r="AR795" s="431"/>
      <c r="AS795" s="431" t="s">
        <v>12687</v>
      </c>
    </row>
    <row r="796" spans="1:45" s="7" customFormat="1" ht="24.95" hidden="1" customHeight="1">
      <c r="A796" s="213"/>
      <c r="B796" s="213"/>
      <c r="C796" s="431" t="s">
        <v>2055</v>
      </c>
      <c r="D796" s="431"/>
      <c r="E796" s="431" t="s">
        <v>12688</v>
      </c>
      <c r="F796" s="431" t="s">
        <v>2055</v>
      </c>
      <c r="G796" s="431">
        <v>1669</v>
      </c>
      <c r="H796" s="431">
        <v>188.77</v>
      </c>
      <c r="I796" s="431">
        <v>282.14999999999998</v>
      </c>
      <c r="J796" s="431" t="s">
        <v>12682</v>
      </c>
      <c r="K796" s="431" t="s">
        <v>12689</v>
      </c>
      <c r="L796" s="431"/>
      <c r="M796" s="431"/>
      <c r="N796" s="431">
        <v>650</v>
      </c>
      <c r="O796" s="431"/>
      <c r="P796" s="431"/>
      <c r="Q796" s="431"/>
      <c r="R796" s="431"/>
      <c r="S796" s="431"/>
      <c r="T796" s="432" t="s">
        <v>12690</v>
      </c>
      <c r="U796" s="431"/>
      <c r="V796" s="431"/>
      <c r="W796" s="431"/>
      <c r="X796" s="431"/>
      <c r="Y796" s="431"/>
      <c r="Z796" s="431"/>
      <c r="AA796" s="431"/>
      <c r="AB796" s="431"/>
      <c r="AC796" s="431"/>
      <c r="AD796" s="431"/>
      <c r="AE796" s="431"/>
      <c r="AF796" s="431"/>
      <c r="AG796" s="431"/>
      <c r="AH796" s="431"/>
      <c r="AI796" s="431"/>
      <c r="AJ796" s="431"/>
      <c r="AK796" s="431"/>
      <c r="AL796" s="431"/>
      <c r="AM796" s="431"/>
      <c r="AN796" s="431"/>
      <c r="AO796" s="431"/>
      <c r="AP796" s="431"/>
      <c r="AQ796" s="431"/>
      <c r="AR796" s="431"/>
      <c r="AS796" s="431"/>
    </row>
    <row r="797" spans="1:45" s="7" customFormat="1" ht="24.95" hidden="1" customHeight="1">
      <c r="A797" s="213"/>
      <c r="B797" s="213"/>
      <c r="C797" s="431" t="s">
        <v>2055</v>
      </c>
      <c r="D797" s="431"/>
      <c r="E797" s="431" t="s">
        <v>12691</v>
      </c>
      <c r="F797" s="431" t="s">
        <v>2055</v>
      </c>
      <c r="G797" s="431">
        <v>6817</v>
      </c>
      <c r="H797" s="431"/>
      <c r="I797" s="431"/>
      <c r="J797" s="431">
        <v>15</v>
      </c>
      <c r="K797" s="431">
        <v>20</v>
      </c>
      <c r="L797" s="431"/>
      <c r="M797" s="431"/>
      <c r="N797" s="431">
        <v>4800</v>
      </c>
      <c r="O797" s="431"/>
      <c r="P797" s="431"/>
      <c r="Q797" s="431"/>
      <c r="R797" s="431"/>
      <c r="S797" s="431"/>
      <c r="T797" s="432" t="s">
        <v>12692</v>
      </c>
      <c r="U797" s="431"/>
      <c r="V797" s="431"/>
      <c r="W797" s="431"/>
      <c r="X797" s="431"/>
      <c r="Y797" s="431"/>
      <c r="Z797" s="431">
        <v>800</v>
      </c>
      <c r="AA797" s="431" t="s">
        <v>7791</v>
      </c>
      <c r="AB797" s="431" t="s">
        <v>12693</v>
      </c>
      <c r="AC797" s="431"/>
      <c r="AD797" s="431"/>
      <c r="AE797" s="431"/>
      <c r="AF797" s="431"/>
      <c r="AG797" s="431"/>
      <c r="AH797" s="431"/>
      <c r="AI797" s="431"/>
      <c r="AJ797" s="431"/>
      <c r="AK797" s="431"/>
      <c r="AL797" s="431"/>
      <c r="AM797" s="431"/>
      <c r="AN797" s="431"/>
      <c r="AO797" s="431"/>
      <c r="AP797" s="431"/>
      <c r="AQ797" s="431"/>
      <c r="AR797" s="431"/>
      <c r="AS797" s="431" t="s">
        <v>12694</v>
      </c>
    </row>
    <row r="798" spans="1:45" s="7" customFormat="1" ht="24.95" hidden="1" customHeight="1">
      <c r="A798" s="213"/>
      <c r="B798" s="213"/>
      <c r="C798" s="431" t="s">
        <v>2055</v>
      </c>
      <c r="D798" s="431"/>
      <c r="E798" s="431" t="s">
        <v>12695</v>
      </c>
      <c r="F798" s="431" t="s">
        <v>2055</v>
      </c>
      <c r="G798" s="431">
        <v>1200</v>
      </c>
      <c r="H798" s="431"/>
      <c r="I798" s="431"/>
      <c r="J798" s="431">
        <v>15</v>
      </c>
      <c r="K798" s="431">
        <v>20</v>
      </c>
      <c r="L798" s="431"/>
      <c r="M798" s="431"/>
      <c r="N798" s="431">
        <v>600</v>
      </c>
      <c r="O798" s="431"/>
      <c r="P798" s="431"/>
      <c r="Q798" s="431"/>
      <c r="R798" s="431"/>
      <c r="S798" s="431"/>
      <c r="T798" s="432">
        <v>2010</v>
      </c>
      <c r="U798" s="431"/>
      <c r="V798" s="431"/>
      <c r="W798" s="431"/>
      <c r="X798" s="431"/>
      <c r="Y798" s="431"/>
      <c r="Z798" s="431"/>
      <c r="AA798" s="431"/>
      <c r="AB798" s="431"/>
      <c r="AC798" s="431"/>
      <c r="AD798" s="431"/>
      <c r="AE798" s="431"/>
      <c r="AF798" s="431"/>
      <c r="AG798" s="431"/>
      <c r="AH798" s="431"/>
      <c r="AI798" s="431"/>
      <c r="AJ798" s="431"/>
      <c r="AK798" s="431"/>
      <c r="AL798" s="431"/>
      <c r="AM798" s="431"/>
      <c r="AN798" s="431"/>
      <c r="AO798" s="431"/>
      <c r="AP798" s="431"/>
      <c r="AQ798" s="431"/>
      <c r="AR798" s="431"/>
      <c r="AS798" s="431" t="s">
        <v>12696</v>
      </c>
    </row>
    <row r="799" spans="1:45" s="7" customFormat="1" ht="24.95" hidden="1" customHeight="1">
      <c r="A799" s="213"/>
      <c r="B799" s="213"/>
      <c r="C799" s="431" t="s">
        <v>2055</v>
      </c>
      <c r="D799" s="431"/>
      <c r="E799" s="431" t="s">
        <v>12697</v>
      </c>
      <c r="F799" s="431" t="s">
        <v>2055</v>
      </c>
      <c r="G799" s="431">
        <v>30000</v>
      </c>
      <c r="H799" s="431"/>
      <c r="I799" s="431"/>
      <c r="J799" s="431"/>
      <c r="K799" s="431"/>
      <c r="L799" s="431"/>
      <c r="M799" s="431"/>
      <c r="N799" s="431">
        <v>30000</v>
      </c>
      <c r="O799" s="431"/>
      <c r="P799" s="431"/>
      <c r="Q799" s="431"/>
      <c r="R799" s="431"/>
      <c r="S799" s="431"/>
      <c r="T799" s="432">
        <v>2013</v>
      </c>
      <c r="U799" s="431"/>
      <c r="V799" s="431"/>
      <c r="W799" s="431"/>
      <c r="X799" s="431"/>
      <c r="Y799" s="431"/>
      <c r="Z799" s="431"/>
      <c r="AA799" s="431"/>
      <c r="AB799" s="431"/>
      <c r="AC799" s="431"/>
      <c r="AD799" s="431"/>
      <c r="AE799" s="431"/>
      <c r="AF799" s="431"/>
      <c r="AG799" s="431"/>
      <c r="AH799" s="431"/>
      <c r="AI799" s="431"/>
      <c r="AJ799" s="431"/>
      <c r="AK799" s="431"/>
      <c r="AL799" s="431"/>
      <c r="AM799" s="431"/>
      <c r="AN799" s="431"/>
      <c r="AO799" s="431"/>
      <c r="AP799" s="431"/>
      <c r="AQ799" s="431"/>
      <c r="AR799" s="431"/>
      <c r="AS799" s="431" t="s">
        <v>12698</v>
      </c>
    </row>
    <row r="800" spans="1:45" s="7" customFormat="1" ht="24.95" hidden="1" customHeight="1">
      <c r="A800" s="213"/>
      <c r="B800" s="213"/>
      <c r="C800" s="431" t="s">
        <v>2055</v>
      </c>
      <c r="D800" s="431"/>
      <c r="E800" s="431" t="s">
        <v>12699</v>
      </c>
      <c r="F800" s="431" t="s">
        <v>2055</v>
      </c>
      <c r="G800" s="431">
        <v>5300</v>
      </c>
      <c r="H800" s="431"/>
      <c r="I800" s="431"/>
      <c r="J800" s="431"/>
      <c r="K800" s="431"/>
      <c r="L800" s="431"/>
      <c r="M800" s="431"/>
      <c r="N800" s="431">
        <v>5300</v>
      </c>
      <c r="O800" s="431"/>
      <c r="P800" s="431"/>
      <c r="Q800" s="431"/>
      <c r="R800" s="431"/>
      <c r="S800" s="431"/>
      <c r="T800" s="432">
        <v>2010</v>
      </c>
      <c r="U800" s="431"/>
      <c r="V800" s="431"/>
      <c r="W800" s="431"/>
      <c r="X800" s="431"/>
      <c r="Y800" s="431"/>
      <c r="Z800" s="431"/>
      <c r="AA800" s="431"/>
      <c r="AB800" s="431"/>
      <c r="AC800" s="431"/>
      <c r="AD800" s="431"/>
      <c r="AE800" s="431"/>
      <c r="AF800" s="431"/>
      <c r="AG800" s="431"/>
      <c r="AH800" s="431"/>
      <c r="AI800" s="431"/>
      <c r="AJ800" s="431"/>
      <c r="AK800" s="431"/>
      <c r="AL800" s="431"/>
      <c r="AM800" s="431"/>
      <c r="AN800" s="431"/>
      <c r="AO800" s="431"/>
      <c r="AP800" s="431"/>
      <c r="AQ800" s="431"/>
      <c r="AR800" s="431"/>
      <c r="AS800" s="431" t="s">
        <v>11304</v>
      </c>
    </row>
    <row r="801" spans="1:45" s="7" customFormat="1" ht="24.95" hidden="1" customHeight="1">
      <c r="A801" s="213"/>
      <c r="B801" s="213"/>
      <c r="C801" s="431" t="s">
        <v>2055</v>
      </c>
      <c r="D801" s="431"/>
      <c r="E801" s="431" t="s">
        <v>12700</v>
      </c>
      <c r="F801" s="431" t="s">
        <v>2055</v>
      </c>
      <c r="G801" s="431">
        <v>19014</v>
      </c>
      <c r="H801" s="431"/>
      <c r="I801" s="431"/>
      <c r="J801" s="431"/>
      <c r="K801" s="431"/>
      <c r="L801" s="431"/>
      <c r="M801" s="431"/>
      <c r="N801" s="431">
        <v>19014</v>
      </c>
      <c r="O801" s="431"/>
      <c r="P801" s="431"/>
      <c r="Q801" s="431"/>
      <c r="R801" s="431"/>
      <c r="S801" s="431"/>
      <c r="T801" s="432">
        <v>2015</v>
      </c>
      <c r="U801" s="431"/>
      <c r="V801" s="431"/>
      <c r="W801" s="431"/>
      <c r="X801" s="431"/>
      <c r="Y801" s="431"/>
      <c r="Z801" s="431"/>
      <c r="AA801" s="431"/>
      <c r="AB801" s="431"/>
      <c r="AC801" s="431"/>
      <c r="AD801" s="431"/>
      <c r="AE801" s="431"/>
      <c r="AF801" s="431"/>
      <c r="AG801" s="431"/>
      <c r="AH801" s="431"/>
      <c r="AI801" s="431"/>
      <c r="AJ801" s="431"/>
      <c r="AK801" s="431"/>
      <c r="AL801" s="431"/>
      <c r="AM801" s="431"/>
      <c r="AN801" s="431"/>
      <c r="AO801" s="431"/>
      <c r="AP801" s="431"/>
      <c r="AQ801" s="431"/>
      <c r="AR801" s="431"/>
      <c r="AS801" s="431" t="s">
        <v>9218</v>
      </c>
    </row>
    <row r="802" spans="1:45" s="7" customFormat="1" ht="24.95" hidden="1" customHeight="1">
      <c r="A802" s="213"/>
      <c r="B802" s="213"/>
      <c r="C802" s="431" t="s">
        <v>2055</v>
      </c>
      <c r="D802" s="431"/>
      <c r="E802" s="431" t="s">
        <v>4767</v>
      </c>
      <c r="F802" s="431" t="s">
        <v>2055</v>
      </c>
      <c r="G802" s="431">
        <v>10500</v>
      </c>
      <c r="H802" s="431"/>
      <c r="I802" s="431"/>
      <c r="J802" s="431"/>
      <c r="K802" s="431"/>
      <c r="L802" s="431"/>
      <c r="M802" s="431"/>
      <c r="N802" s="431">
        <v>10500</v>
      </c>
      <c r="O802" s="431"/>
      <c r="P802" s="431"/>
      <c r="Q802" s="431"/>
      <c r="R802" s="431"/>
      <c r="S802" s="431"/>
      <c r="T802" s="432">
        <v>2013</v>
      </c>
      <c r="U802" s="431"/>
      <c r="V802" s="431"/>
      <c r="W802" s="431"/>
      <c r="X802" s="431"/>
      <c r="Y802" s="431"/>
      <c r="Z802" s="431"/>
      <c r="AA802" s="431"/>
      <c r="AB802" s="431"/>
      <c r="AC802" s="431"/>
      <c r="AD802" s="431"/>
      <c r="AE802" s="431"/>
      <c r="AF802" s="431"/>
      <c r="AG802" s="431"/>
      <c r="AH802" s="431"/>
      <c r="AI802" s="431"/>
      <c r="AJ802" s="431"/>
      <c r="AK802" s="431"/>
      <c r="AL802" s="431"/>
      <c r="AM802" s="431"/>
      <c r="AN802" s="431"/>
      <c r="AO802" s="431"/>
      <c r="AP802" s="431"/>
      <c r="AQ802" s="431"/>
      <c r="AR802" s="431"/>
      <c r="AS802" s="431" t="s">
        <v>9218</v>
      </c>
    </row>
    <row r="803" spans="1:45" s="7" customFormat="1" ht="24.95" hidden="1" customHeight="1">
      <c r="A803" s="213"/>
      <c r="B803" s="213"/>
      <c r="C803" s="431" t="s">
        <v>2055</v>
      </c>
      <c r="D803" s="431"/>
      <c r="E803" s="431" t="s">
        <v>2621</v>
      </c>
      <c r="F803" s="431" t="s">
        <v>2055</v>
      </c>
      <c r="G803" s="431">
        <v>4700</v>
      </c>
      <c r="H803" s="431"/>
      <c r="I803" s="431"/>
      <c r="J803" s="431">
        <v>6</v>
      </c>
      <c r="K803" s="431">
        <v>15</v>
      </c>
      <c r="L803" s="431"/>
      <c r="M803" s="431"/>
      <c r="N803" s="431">
        <v>540</v>
      </c>
      <c r="O803" s="431"/>
      <c r="P803" s="431"/>
      <c r="Q803" s="431"/>
      <c r="R803" s="431"/>
      <c r="S803" s="431"/>
      <c r="T803" s="432">
        <v>2010</v>
      </c>
      <c r="U803" s="431"/>
      <c r="V803" s="431"/>
      <c r="W803" s="431"/>
      <c r="X803" s="431"/>
      <c r="Y803" s="431"/>
      <c r="Z803" s="431"/>
      <c r="AA803" s="431"/>
      <c r="AB803" s="431"/>
      <c r="AC803" s="431"/>
      <c r="AD803" s="431"/>
      <c r="AE803" s="431"/>
      <c r="AF803" s="431"/>
      <c r="AG803" s="431"/>
      <c r="AH803" s="431"/>
      <c r="AI803" s="431"/>
      <c r="AJ803" s="431"/>
      <c r="AK803" s="431"/>
      <c r="AL803" s="431"/>
      <c r="AM803" s="431"/>
      <c r="AN803" s="431"/>
      <c r="AO803" s="431"/>
      <c r="AP803" s="431"/>
      <c r="AQ803" s="431"/>
      <c r="AR803" s="431"/>
      <c r="AS803" s="431" t="s">
        <v>12701</v>
      </c>
    </row>
    <row r="804" spans="1:45" s="7" customFormat="1" ht="24.95" hidden="1" customHeight="1">
      <c r="A804" s="213"/>
      <c r="B804" s="213"/>
      <c r="C804" s="431" t="s">
        <v>2055</v>
      </c>
      <c r="D804" s="431"/>
      <c r="E804" s="431" t="s">
        <v>2619</v>
      </c>
      <c r="F804" s="431" t="s">
        <v>2055</v>
      </c>
      <c r="G804" s="431">
        <v>5330</v>
      </c>
      <c r="H804" s="431"/>
      <c r="I804" s="431"/>
      <c r="J804" s="431">
        <v>20</v>
      </c>
      <c r="K804" s="431">
        <v>40</v>
      </c>
      <c r="L804" s="431"/>
      <c r="M804" s="431"/>
      <c r="N804" s="431">
        <v>3200</v>
      </c>
      <c r="O804" s="431"/>
      <c r="P804" s="431"/>
      <c r="Q804" s="431"/>
      <c r="R804" s="431"/>
      <c r="S804" s="431"/>
      <c r="T804" s="432">
        <v>2013</v>
      </c>
      <c r="U804" s="431"/>
      <c r="V804" s="431"/>
      <c r="W804" s="431"/>
      <c r="X804" s="431"/>
      <c r="Y804" s="431"/>
      <c r="Z804" s="431"/>
      <c r="AA804" s="431"/>
      <c r="AB804" s="431"/>
      <c r="AC804" s="431"/>
      <c r="AD804" s="431"/>
      <c r="AE804" s="431"/>
      <c r="AF804" s="431"/>
      <c r="AG804" s="431"/>
      <c r="AH804" s="431"/>
      <c r="AI804" s="431"/>
      <c r="AJ804" s="431"/>
      <c r="AK804" s="431"/>
      <c r="AL804" s="431"/>
      <c r="AM804" s="431"/>
      <c r="AN804" s="431"/>
      <c r="AO804" s="431"/>
      <c r="AP804" s="431"/>
      <c r="AQ804" s="431"/>
      <c r="AR804" s="431"/>
      <c r="AS804" s="431" t="s">
        <v>12702</v>
      </c>
    </row>
    <row r="805" spans="1:45" s="7" customFormat="1" ht="24.95" hidden="1" customHeight="1">
      <c r="A805" s="213"/>
      <c r="B805" s="213"/>
      <c r="C805" s="431" t="s">
        <v>7413</v>
      </c>
      <c r="D805" s="431"/>
      <c r="E805" s="431" t="s">
        <v>12703</v>
      </c>
      <c r="F805" s="431" t="s">
        <v>7413</v>
      </c>
      <c r="G805" s="431">
        <v>880</v>
      </c>
      <c r="H805" s="431">
        <v>0</v>
      </c>
      <c r="I805" s="431">
        <v>0</v>
      </c>
      <c r="J805" s="431">
        <v>20</v>
      </c>
      <c r="K805" s="431">
        <v>40</v>
      </c>
      <c r="L805" s="431"/>
      <c r="M805" s="431"/>
      <c r="N805" s="431">
        <v>800</v>
      </c>
      <c r="O805" s="431">
        <v>0</v>
      </c>
      <c r="P805" s="431">
        <v>0</v>
      </c>
      <c r="Q805" s="431">
        <v>0</v>
      </c>
      <c r="R805" s="431"/>
      <c r="S805" s="431"/>
      <c r="T805" s="432">
        <v>2016</v>
      </c>
      <c r="U805" s="431"/>
      <c r="V805" s="431"/>
      <c r="W805" s="431"/>
      <c r="X805" s="431"/>
      <c r="Y805" s="431"/>
      <c r="Z805" s="431">
        <v>190</v>
      </c>
      <c r="AA805" s="431"/>
      <c r="AB805" s="431"/>
      <c r="AC805" s="431"/>
      <c r="AD805" s="431"/>
      <c r="AE805" s="431"/>
      <c r="AF805" s="431"/>
      <c r="AG805" s="431"/>
      <c r="AH805" s="431"/>
      <c r="AI805" s="431"/>
      <c r="AJ805" s="431"/>
      <c r="AK805" s="431"/>
      <c r="AL805" s="431"/>
      <c r="AM805" s="431"/>
      <c r="AN805" s="431"/>
      <c r="AO805" s="431"/>
      <c r="AP805" s="431"/>
      <c r="AQ805" s="431"/>
      <c r="AR805" s="431"/>
      <c r="AS805" s="431"/>
    </row>
    <row r="806" spans="1:45" s="7" customFormat="1" ht="24.95" hidden="1" customHeight="1">
      <c r="A806" s="213"/>
      <c r="B806" s="213"/>
      <c r="C806" s="431" t="s">
        <v>7419</v>
      </c>
      <c r="D806" s="431"/>
      <c r="E806" s="431" t="s">
        <v>12704</v>
      </c>
      <c r="F806" s="431" t="s">
        <v>7419</v>
      </c>
      <c r="G806" s="431"/>
      <c r="H806" s="431">
        <v>438.7</v>
      </c>
      <c r="I806" s="431">
        <v>971.41200000000003</v>
      </c>
      <c r="J806" s="431"/>
      <c r="K806" s="431"/>
      <c r="L806" s="431"/>
      <c r="M806" s="431"/>
      <c r="N806" s="431"/>
      <c r="O806" s="431"/>
      <c r="P806" s="431"/>
      <c r="Q806" s="431"/>
      <c r="R806" s="431"/>
      <c r="S806" s="431"/>
      <c r="T806" s="432">
        <v>2017</v>
      </c>
      <c r="U806" s="431"/>
      <c r="V806" s="431"/>
      <c r="W806" s="431"/>
      <c r="X806" s="431"/>
      <c r="Y806" s="431"/>
      <c r="Z806" s="431">
        <v>2360</v>
      </c>
      <c r="AA806" s="431"/>
      <c r="AB806" s="431"/>
      <c r="AC806" s="431"/>
      <c r="AD806" s="431"/>
      <c r="AE806" s="431"/>
      <c r="AF806" s="431"/>
      <c r="AG806" s="431"/>
      <c r="AH806" s="431"/>
      <c r="AI806" s="431"/>
      <c r="AJ806" s="431"/>
      <c r="AK806" s="431"/>
      <c r="AL806" s="431"/>
      <c r="AM806" s="431"/>
      <c r="AN806" s="431"/>
      <c r="AO806" s="431"/>
      <c r="AP806" s="431"/>
      <c r="AQ806" s="431"/>
      <c r="AR806" s="431"/>
      <c r="AS806" s="431"/>
    </row>
    <row r="807" spans="1:45" s="7" customFormat="1" ht="24.95" hidden="1" customHeight="1">
      <c r="A807" s="213"/>
      <c r="B807" s="213"/>
      <c r="C807" s="431" t="s">
        <v>7419</v>
      </c>
      <c r="D807" s="431"/>
      <c r="E807" s="431" t="s">
        <v>12705</v>
      </c>
      <c r="F807" s="431" t="s">
        <v>7419</v>
      </c>
      <c r="G807" s="431">
        <v>2888</v>
      </c>
      <c r="H807" s="431">
        <v>1600</v>
      </c>
      <c r="I807" s="431">
        <v>1600</v>
      </c>
      <c r="J807" s="431">
        <v>40</v>
      </c>
      <c r="K807" s="431">
        <v>40</v>
      </c>
      <c r="L807" s="431"/>
      <c r="M807" s="431"/>
      <c r="N807" s="431">
        <v>1600</v>
      </c>
      <c r="O807" s="431">
        <v>0</v>
      </c>
      <c r="P807" s="431">
        <v>0</v>
      </c>
      <c r="Q807" s="431">
        <v>0</v>
      </c>
      <c r="R807" s="431"/>
      <c r="S807" s="431">
        <v>2011</v>
      </c>
      <c r="T807" s="432">
        <v>2011</v>
      </c>
      <c r="U807" s="431"/>
      <c r="V807" s="431"/>
      <c r="W807" s="431"/>
      <c r="X807" s="431"/>
      <c r="Y807" s="431"/>
      <c r="Z807" s="431">
        <v>360</v>
      </c>
      <c r="AA807" s="431"/>
      <c r="AB807" s="431"/>
      <c r="AC807" s="431"/>
      <c r="AD807" s="431"/>
      <c r="AE807" s="431"/>
      <c r="AF807" s="431"/>
      <c r="AG807" s="431"/>
      <c r="AH807" s="431"/>
      <c r="AI807" s="431"/>
      <c r="AJ807" s="431"/>
      <c r="AK807" s="431"/>
      <c r="AL807" s="431"/>
      <c r="AM807" s="431"/>
      <c r="AN807" s="431"/>
      <c r="AO807" s="431"/>
      <c r="AP807" s="431"/>
      <c r="AQ807" s="431"/>
      <c r="AR807" s="431"/>
      <c r="AS807" s="431"/>
    </row>
    <row r="808" spans="1:45" s="117" customFormat="1" ht="24.95" hidden="1" customHeight="1">
      <c r="A808" s="433"/>
      <c r="B808" s="434"/>
      <c r="C808" s="435" t="s">
        <v>7419</v>
      </c>
      <c r="D808" s="236"/>
      <c r="E808" s="222" t="s">
        <v>15183</v>
      </c>
      <c r="F808" s="235" t="s">
        <v>7419</v>
      </c>
      <c r="G808" s="235">
        <v>22732</v>
      </c>
      <c r="H808" s="235"/>
      <c r="I808" s="235"/>
      <c r="J808" s="222"/>
      <c r="K808" s="222"/>
      <c r="L808" s="222"/>
      <c r="M808" s="235"/>
      <c r="N808" s="235"/>
      <c r="O808" s="235"/>
      <c r="P808" s="235"/>
      <c r="Q808" s="235"/>
      <c r="R808" s="236"/>
      <c r="S808" s="237"/>
      <c r="T808" s="313">
        <v>2018</v>
      </c>
      <c r="U808" s="236"/>
      <c r="V808" s="682"/>
      <c r="W808" s="682"/>
      <c r="X808" s="682"/>
      <c r="Y808" s="682"/>
      <c r="Z808" s="682">
        <v>410</v>
      </c>
      <c r="AA808" s="682"/>
      <c r="AB808" s="682"/>
      <c r="AC808" s="682"/>
      <c r="AD808" s="682"/>
      <c r="AE808" s="682"/>
      <c r="AF808" s="682"/>
      <c r="AG808" s="682"/>
      <c r="AH808" s="682"/>
      <c r="AI808" s="682"/>
      <c r="AJ808" s="682"/>
      <c r="AK808" s="682"/>
      <c r="AL808" s="682"/>
      <c r="AM808" s="682"/>
      <c r="AN808" s="682"/>
      <c r="AO808" s="682"/>
      <c r="AP808" s="682"/>
      <c r="AQ808" s="682"/>
      <c r="AR808" s="260"/>
      <c r="AS808" s="260" t="s">
        <v>12713</v>
      </c>
    </row>
    <row r="809" spans="1:45" s="117" customFormat="1" ht="24.95" hidden="1" customHeight="1">
      <c r="A809" s="433"/>
      <c r="B809" s="434"/>
      <c r="C809" s="435" t="s">
        <v>7455</v>
      </c>
      <c r="D809" s="236"/>
      <c r="E809" s="222" t="s">
        <v>12706</v>
      </c>
      <c r="F809" s="235" t="s">
        <v>7455</v>
      </c>
      <c r="G809" s="235">
        <v>1400</v>
      </c>
      <c r="H809" s="235"/>
      <c r="I809" s="235"/>
      <c r="J809" s="222">
        <v>20</v>
      </c>
      <c r="K809" s="222">
        <v>40</v>
      </c>
      <c r="L809" s="222"/>
      <c r="M809" s="235"/>
      <c r="N809" s="235">
        <v>800</v>
      </c>
      <c r="O809" s="235"/>
      <c r="P809" s="235"/>
      <c r="Q809" s="235"/>
      <c r="R809" s="236"/>
      <c r="S809" s="237"/>
      <c r="T809" s="671">
        <v>2009</v>
      </c>
      <c r="U809" s="236"/>
      <c r="V809" s="682"/>
      <c r="W809" s="682"/>
      <c r="X809" s="682"/>
      <c r="Y809" s="682"/>
      <c r="Z809" s="682"/>
      <c r="AA809" s="682"/>
      <c r="AB809" s="682"/>
      <c r="AC809" s="682"/>
      <c r="AD809" s="682"/>
      <c r="AE809" s="682"/>
      <c r="AF809" s="682"/>
      <c r="AG809" s="682"/>
      <c r="AH809" s="682"/>
      <c r="AI809" s="682"/>
      <c r="AJ809" s="682"/>
      <c r="AK809" s="682"/>
      <c r="AL809" s="682"/>
      <c r="AM809" s="682"/>
      <c r="AN809" s="682"/>
      <c r="AO809" s="682"/>
      <c r="AP809" s="682"/>
      <c r="AQ809" s="682"/>
      <c r="AR809" s="260"/>
      <c r="AS809" s="260" t="s">
        <v>12707</v>
      </c>
    </row>
    <row r="810" spans="1:45" s="117" customFormat="1" ht="24.95" hidden="1" customHeight="1">
      <c r="A810" s="433"/>
      <c r="B810" s="434"/>
      <c r="C810" s="435" t="s">
        <v>7455</v>
      </c>
      <c r="D810" s="1298"/>
      <c r="E810" s="222" t="s">
        <v>16862</v>
      </c>
      <c r="F810" s="235" t="s">
        <v>7455</v>
      </c>
      <c r="G810" s="235">
        <v>9422</v>
      </c>
      <c r="H810" s="235"/>
      <c r="I810" s="235"/>
      <c r="J810" s="222"/>
      <c r="K810" s="222"/>
      <c r="L810" s="222"/>
      <c r="M810" s="235"/>
      <c r="N810" s="235"/>
      <c r="O810" s="235"/>
      <c r="P810" s="235"/>
      <c r="Q810" s="235"/>
      <c r="R810" s="1298"/>
      <c r="S810" s="237"/>
      <c r="T810" s="1288">
        <v>2007</v>
      </c>
      <c r="U810" s="1298"/>
      <c r="V810" s="682"/>
      <c r="W810" s="682"/>
      <c r="X810" s="682"/>
      <c r="Y810" s="682"/>
      <c r="Z810" s="682"/>
      <c r="AA810" s="682"/>
      <c r="AB810" s="1315"/>
      <c r="AC810" s="682"/>
      <c r="AD810" s="682"/>
      <c r="AE810" s="682"/>
      <c r="AF810" s="682"/>
      <c r="AG810" s="682"/>
      <c r="AH810" s="682"/>
      <c r="AI810" s="682"/>
      <c r="AJ810" s="682"/>
      <c r="AK810" s="682"/>
      <c r="AL810" s="682"/>
      <c r="AM810" s="682"/>
      <c r="AN810" s="682"/>
      <c r="AO810" s="682"/>
      <c r="AP810" s="682"/>
      <c r="AQ810" s="682"/>
      <c r="AR810" s="1332"/>
      <c r="AS810" s="1332" t="s">
        <v>9218</v>
      </c>
    </row>
    <row r="811" spans="1:45" s="117" customFormat="1" ht="24.95" hidden="1" customHeight="1">
      <c r="A811" s="433"/>
      <c r="B811" s="434"/>
      <c r="C811" s="435" t="s">
        <v>7455</v>
      </c>
      <c r="D811" s="1298"/>
      <c r="E811" s="222" t="s">
        <v>16863</v>
      </c>
      <c r="F811" s="235" t="s">
        <v>7455</v>
      </c>
      <c r="G811" s="235">
        <v>26403</v>
      </c>
      <c r="H811" s="235">
        <v>0</v>
      </c>
      <c r="I811" s="235">
        <v>0</v>
      </c>
      <c r="J811" s="222"/>
      <c r="K811" s="222"/>
      <c r="L811" s="222"/>
      <c r="M811" s="235"/>
      <c r="N811" s="235"/>
      <c r="O811" s="235"/>
      <c r="P811" s="235"/>
      <c r="Q811" s="235"/>
      <c r="R811" s="1298"/>
      <c r="S811" s="237"/>
      <c r="T811" s="1288">
        <v>2020</v>
      </c>
      <c r="U811" s="1298"/>
      <c r="V811" s="682"/>
      <c r="W811" s="682"/>
      <c r="X811" s="682"/>
      <c r="Y811" s="682"/>
      <c r="Z811" s="682">
        <v>680</v>
      </c>
      <c r="AA811" s="682"/>
      <c r="AB811" s="1315"/>
      <c r="AC811" s="682"/>
      <c r="AD811" s="682"/>
      <c r="AE811" s="682"/>
      <c r="AF811" s="682"/>
      <c r="AG811" s="682"/>
      <c r="AH811" s="682"/>
      <c r="AI811" s="682"/>
      <c r="AJ811" s="682"/>
      <c r="AK811" s="682"/>
      <c r="AL811" s="682"/>
      <c r="AM811" s="682"/>
      <c r="AN811" s="682"/>
      <c r="AO811" s="682"/>
      <c r="AP811" s="682"/>
      <c r="AQ811" s="682"/>
      <c r="AR811" s="1332"/>
      <c r="AS811" s="1332" t="s">
        <v>9218</v>
      </c>
    </row>
    <row r="812" spans="1:45" s="117" customFormat="1" ht="24.95" hidden="1" customHeight="1">
      <c r="A812" s="433"/>
      <c r="B812" s="434"/>
      <c r="C812" s="435" t="s">
        <v>7511</v>
      </c>
      <c r="D812" s="236" t="s">
        <v>12721</v>
      </c>
      <c r="E812" s="222" t="s">
        <v>16864</v>
      </c>
      <c r="F812" s="235" t="s">
        <v>7511</v>
      </c>
      <c r="G812" s="235">
        <v>2329</v>
      </c>
      <c r="H812" s="235"/>
      <c r="I812" s="235"/>
      <c r="J812" s="222">
        <v>26</v>
      </c>
      <c r="K812" s="222">
        <v>40</v>
      </c>
      <c r="L812" s="222"/>
      <c r="M812" s="235"/>
      <c r="N812" s="235">
        <v>1040</v>
      </c>
      <c r="O812" s="235"/>
      <c r="P812" s="235"/>
      <c r="Q812" s="235"/>
      <c r="R812" s="236"/>
      <c r="S812" s="237"/>
      <c r="T812" s="221">
        <v>2020</v>
      </c>
      <c r="U812" s="221"/>
      <c r="V812" s="221"/>
      <c r="W812" s="221"/>
      <c r="X812" s="221"/>
      <c r="Y812" s="221"/>
      <c r="Z812" s="222">
        <v>800</v>
      </c>
      <c r="AA812" s="222"/>
      <c r="AB812" s="436"/>
      <c r="AC812" s="682"/>
      <c r="AD812" s="682"/>
      <c r="AE812" s="682"/>
      <c r="AF812" s="682"/>
      <c r="AG812" s="682"/>
      <c r="AH812" s="682"/>
      <c r="AI812" s="682"/>
      <c r="AJ812" s="682"/>
      <c r="AK812" s="682"/>
      <c r="AL812" s="682"/>
      <c r="AM812" s="682"/>
      <c r="AN812" s="682"/>
      <c r="AO812" s="682"/>
      <c r="AP812" s="682"/>
      <c r="AQ812" s="682"/>
      <c r="AR812" s="260"/>
      <c r="AS812" s="222" t="s">
        <v>16865</v>
      </c>
    </row>
    <row r="813" spans="1:45" s="117" customFormat="1" ht="24.95" hidden="1" customHeight="1">
      <c r="A813" s="433"/>
      <c r="B813" s="434"/>
      <c r="C813" s="435" t="s">
        <v>7430</v>
      </c>
      <c r="D813" s="236"/>
      <c r="E813" s="222" t="s">
        <v>12708</v>
      </c>
      <c r="F813" s="235" t="s">
        <v>7430</v>
      </c>
      <c r="G813" s="235">
        <v>1183</v>
      </c>
      <c r="H813" s="235">
        <v>135</v>
      </c>
      <c r="I813" s="235">
        <v>77</v>
      </c>
      <c r="J813" s="222" t="s">
        <v>12683</v>
      </c>
      <c r="K813" s="222" t="s">
        <v>4594</v>
      </c>
      <c r="L813" s="222"/>
      <c r="M813" s="235"/>
      <c r="N813" s="235">
        <v>231</v>
      </c>
      <c r="O813" s="235">
        <v>0</v>
      </c>
      <c r="P813" s="235">
        <v>0</v>
      </c>
      <c r="Q813" s="235">
        <v>0</v>
      </c>
      <c r="R813" s="236"/>
      <c r="S813" s="237"/>
      <c r="T813" s="221">
        <v>2014</v>
      </c>
      <c r="U813" s="221"/>
      <c r="V813" s="221"/>
      <c r="W813" s="221"/>
      <c r="X813" s="221"/>
      <c r="Y813" s="221"/>
      <c r="Z813" s="222">
        <v>900</v>
      </c>
      <c r="AA813" s="222"/>
      <c r="AB813" s="436"/>
      <c r="AC813" s="682"/>
      <c r="AD813" s="682"/>
      <c r="AE813" s="682"/>
      <c r="AF813" s="682"/>
      <c r="AG813" s="682"/>
      <c r="AH813" s="682"/>
      <c r="AI813" s="682"/>
      <c r="AJ813" s="682"/>
      <c r="AK813" s="682"/>
      <c r="AL813" s="682"/>
      <c r="AM813" s="682"/>
      <c r="AN813" s="682"/>
      <c r="AO813" s="682"/>
      <c r="AP813" s="682"/>
      <c r="AQ813" s="682"/>
      <c r="AR813" s="260"/>
      <c r="AS813" s="222"/>
    </row>
    <row r="814" spans="1:45" s="117" customFormat="1" ht="24.95" hidden="1" customHeight="1">
      <c r="A814" s="433"/>
      <c r="B814" s="434"/>
      <c r="C814" s="435" t="s">
        <v>7450</v>
      </c>
      <c r="D814" s="236"/>
      <c r="E814" s="222" t="s">
        <v>16866</v>
      </c>
      <c r="F814" s="235" t="s">
        <v>456</v>
      </c>
      <c r="G814" s="235">
        <v>27355</v>
      </c>
      <c r="H814" s="235">
        <v>0</v>
      </c>
      <c r="I814" s="235">
        <v>0</v>
      </c>
      <c r="J814" s="222"/>
      <c r="K814" s="222"/>
      <c r="L814" s="222"/>
      <c r="M814" s="235"/>
      <c r="N814" s="235">
        <v>27355</v>
      </c>
      <c r="O814" s="235"/>
      <c r="P814" s="235"/>
      <c r="Q814" s="235"/>
      <c r="R814" s="236"/>
      <c r="S814" s="237"/>
      <c r="T814" s="221">
        <v>2016</v>
      </c>
      <c r="U814" s="221"/>
      <c r="V814" s="221"/>
      <c r="W814" s="221"/>
      <c r="X814" s="221"/>
      <c r="Y814" s="221"/>
      <c r="Z814" s="222">
        <v>1172</v>
      </c>
      <c r="AA814" s="222"/>
      <c r="AB814" s="436"/>
      <c r="AC814" s="682"/>
      <c r="AD814" s="682"/>
      <c r="AE814" s="682"/>
      <c r="AF814" s="682"/>
      <c r="AG814" s="682"/>
      <c r="AH814" s="682"/>
      <c r="AI814" s="682"/>
      <c r="AJ814" s="682"/>
      <c r="AK814" s="682"/>
      <c r="AL814" s="682"/>
      <c r="AM814" s="682"/>
      <c r="AN814" s="682"/>
      <c r="AO814" s="682"/>
      <c r="AP814" s="682"/>
      <c r="AQ814" s="682"/>
      <c r="AR814" s="260"/>
      <c r="AS814" s="222" t="s">
        <v>9218</v>
      </c>
    </row>
    <row r="815" spans="1:45" s="117" customFormat="1" ht="24.95" hidden="1" customHeight="1">
      <c r="A815" s="433"/>
      <c r="B815" s="434"/>
      <c r="C815" s="435" t="s">
        <v>7450</v>
      </c>
      <c r="D815" s="236"/>
      <c r="E815" s="222" t="s">
        <v>16867</v>
      </c>
      <c r="F815" s="235" t="s">
        <v>456</v>
      </c>
      <c r="G815" s="235">
        <v>1104</v>
      </c>
      <c r="H815" s="235">
        <v>0</v>
      </c>
      <c r="I815" s="235">
        <v>0</v>
      </c>
      <c r="J815" s="222">
        <v>6</v>
      </c>
      <c r="K815" s="222">
        <v>15</v>
      </c>
      <c r="L815" s="222"/>
      <c r="M815" s="235"/>
      <c r="N815" s="235">
        <v>210</v>
      </c>
      <c r="O815" s="235"/>
      <c r="P815" s="235"/>
      <c r="Q815" s="235"/>
      <c r="R815" s="236"/>
      <c r="S815" s="237"/>
      <c r="T815" s="221">
        <v>2015</v>
      </c>
      <c r="U815" s="221"/>
      <c r="V815" s="221"/>
      <c r="W815" s="221"/>
      <c r="X815" s="221"/>
      <c r="Y815" s="221"/>
      <c r="Z815" s="222"/>
      <c r="AA815" s="222"/>
      <c r="AB815" s="436"/>
      <c r="AC815" s="682"/>
      <c r="AD815" s="682"/>
      <c r="AE815" s="682"/>
      <c r="AF815" s="682"/>
      <c r="AG815" s="682"/>
      <c r="AH815" s="682"/>
      <c r="AI815" s="682"/>
      <c r="AJ815" s="682"/>
      <c r="AK815" s="682"/>
      <c r="AL815" s="682"/>
      <c r="AM815" s="682"/>
      <c r="AN815" s="682"/>
      <c r="AO815" s="682"/>
      <c r="AP815" s="682"/>
      <c r="AQ815" s="682"/>
      <c r="AR815" s="260"/>
      <c r="AS815" s="222" t="s">
        <v>16868</v>
      </c>
    </row>
    <row r="816" spans="1:45" s="117" customFormat="1" ht="24.95" hidden="1" customHeight="1">
      <c r="A816" s="433"/>
      <c r="B816" s="434"/>
      <c r="C816" s="435" t="s">
        <v>7450</v>
      </c>
      <c r="D816" s="236"/>
      <c r="E816" s="222" t="s">
        <v>16869</v>
      </c>
      <c r="F816" s="235" t="s">
        <v>456</v>
      </c>
      <c r="G816" s="235">
        <v>2209</v>
      </c>
      <c r="H816" s="235">
        <v>0</v>
      </c>
      <c r="I816" s="235">
        <v>0</v>
      </c>
      <c r="J816" s="222">
        <v>20</v>
      </c>
      <c r="K816" s="222">
        <v>40</v>
      </c>
      <c r="L816" s="222"/>
      <c r="M816" s="235"/>
      <c r="N816" s="235">
        <v>1600</v>
      </c>
      <c r="O816" s="235"/>
      <c r="P816" s="235"/>
      <c r="Q816" s="235"/>
      <c r="R816" s="236"/>
      <c r="S816" s="237"/>
      <c r="T816" s="221">
        <v>2015</v>
      </c>
      <c r="U816" s="221"/>
      <c r="V816" s="221"/>
      <c r="W816" s="221"/>
      <c r="X816" s="221"/>
      <c r="Y816" s="221"/>
      <c r="Z816" s="222"/>
      <c r="AA816" s="222"/>
      <c r="AB816" s="436"/>
      <c r="AC816" s="682"/>
      <c r="AD816" s="682"/>
      <c r="AE816" s="682"/>
      <c r="AF816" s="682"/>
      <c r="AG816" s="682"/>
      <c r="AH816" s="682"/>
      <c r="AI816" s="682"/>
      <c r="AJ816" s="682"/>
      <c r="AK816" s="682"/>
      <c r="AL816" s="682"/>
      <c r="AM816" s="682"/>
      <c r="AN816" s="682"/>
      <c r="AO816" s="682"/>
      <c r="AP816" s="682"/>
      <c r="AQ816" s="682"/>
      <c r="AR816" s="260"/>
      <c r="AS816" s="222" t="s">
        <v>16870</v>
      </c>
    </row>
    <row r="817" spans="1:45" s="117" customFormat="1" ht="24.95" hidden="1" customHeight="1">
      <c r="A817" s="433"/>
      <c r="B817" s="434"/>
      <c r="C817" s="435" t="s">
        <v>7517</v>
      </c>
      <c r="D817" s="236"/>
      <c r="E817" s="222" t="s">
        <v>12709</v>
      </c>
      <c r="F817" s="235" t="s">
        <v>7517</v>
      </c>
      <c r="G817" s="235">
        <v>25000</v>
      </c>
      <c r="H817" s="235"/>
      <c r="I817" s="235"/>
      <c r="J817" s="222"/>
      <c r="K817" s="222"/>
      <c r="L817" s="222"/>
      <c r="M817" s="235"/>
      <c r="N817" s="235"/>
      <c r="O817" s="235"/>
      <c r="P817" s="235"/>
      <c r="Q817" s="235"/>
      <c r="R817" s="236"/>
      <c r="S817" s="237"/>
      <c r="T817" s="221">
        <v>2017</v>
      </c>
      <c r="U817" s="221"/>
      <c r="V817" s="221"/>
      <c r="W817" s="221"/>
      <c r="X817" s="221"/>
      <c r="Y817" s="221"/>
      <c r="Z817" s="222">
        <v>400</v>
      </c>
      <c r="AA817" s="222"/>
      <c r="AB817" s="436"/>
      <c r="AC817" s="682"/>
      <c r="AD817" s="682"/>
      <c r="AE817" s="682"/>
      <c r="AF817" s="682"/>
      <c r="AG817" s="682"/>
      <c r="AH817" s="682"/>
      <c r="AI817" s="682"/>
      <c r="AJ817" s="682"/>
      <c r="AK817" s="682"/>
      <c r="AL817" s="682"/>
      <c r="AM817" s="682"/>
      <c r="AN817" s="682"/>
      <c r="AO817" s="682"/>
      <c r="AP817" s="682"/>
      <c r="AQ817" s="682"/>
      <c r="AR817" s="260"/>
      <c r="AS817" s="222"/>
    </row>
    <row r="818" spans="1:45" s="117" customFormat="1" ht="24.95" hidden="1" customHeight="1">
      <c r="A818" s="433"/>
      <c r="B818" s="434"/>
      <c r="C818" s="435" t="s">
        <v>7517</v>
      </c>
      <c r="D818" s="236"/>
      <c r="E818" s="222" t="s">
        <v>12710</v>
      </c>
      <c r="F818" s="235" t="s">
        <v>7517</v>
      </c>
      <c r="G818" s="235">
        <v>10000</v>
      </c>
      <c r="H818" s="235"/>
      <c r="I818" s="235"/>
      <c r="J818" s="222"/>
      <c r="K818" s="222"/>
      <c r="L818" s="222"/>
      <c r="M818" s="235"/>
      <c r="N818" s="235"/>
      <c r="O818" s="235"/>
      <c r="P818" s="235"/>
      <c r="Q818" s="235"/>
      <c r="R818" s="236"/>
      <c r="S818" s="237"/>
      <c r="T818" s="221">
        <v>2017</v>
      </c>
      <c r="U818" s="221"/>
      <c r="V818" s="221"/>
      <c r="W818" s="221"/>
      <c r="X818" s="221"/>
      <c r="Y818" s="221"/>
      <c r="Z818" s="222">
        <v>100</v>
      </c>
      <c r="AA818" s="222"/>
      <c r="AB818" s="436"/>
      <c r="AC818" s="682"/>
      <c r="AD818" s="682"/>
      <c r="AE818" s="682"/>
      <c r="AF818" s="682"/>
      <c r="AG818" s="682"/>
      <c r="AH818" s="682"/>
      <c r="AI818" s="682"/>
      <c r="AJ818" s="682"/>
      <c r="AK818" s="682"/>
      <c r="AL818" s="682"/>
      <c r="AM818" s="682"/>
      <c r="AN818" s="682"/>
      <c r="AO818" s="682"/>
      <c r="AP818" s="682"/>
      <c r="AQ818" s="682"/>
      <c r="AR818" s="260"/>
      <c r="AS818" s="222"/>
    </row>
    <row r="819" spans="1:45" s="117" customFormat="1" ht="24.95" hidden="1" customHeight="1">
      <c r="A819" s="433"/>
      <c r="B819" s="434"/>
      <c r="C819" s="435" t="s">
        <v>7517</v>
      </c>
      <c r="D819" s="236"/>
      <c r="E819" s="222" t="s">
        <v>4767</v>
      </c>
      <c r="F819" s="235" t="s">
        <v>7517</v>
      </c>
      <c r="G819" s="235">
        <v>3000</v>
      </c>
      <c r="H819" s="235"/>
      <c r="I819" s="235"/>
      <c r="J819" s="222"/>
      <c r="K819" s="222"/>
      <c r="L819" s="222"/>
      <c r="M819" s="235"/>
      <c r="N819" s="235"/>
      <c r="O819" s="235"/>
      <c r="P819" s="235"/>
      <c r="Q819" s="235"/>
      <c r="R819" s="236"/>
      <c r="S819" s="237"/>
      <c r="T819" s="221">
        <v>2018</v>
      </c>
      <c r="U819" s="221"/>
      <c r="V819" s="221"/>
      <c r="W819" s="221"/>
      <c r="X819" s="221"/>
      <c r="Y819" s="221"/>
      <c r="Z819" s="222">
        <v>150</v>
      </c>
      <c r="AA819" s="222"/>
      <c r="AB819" s="436"/>
      <c r="AC819" s="682"/>
      <c r="AD819" s="682"/>
      <c r="AE819" s="682"/>
      <c r="AF819" s="682"/>
      <c r="AG819" s="682"/>
      <c r="AH819" s="682"/>
      <c r="AI819" s="682"/>
      <c r="AJ819" s="682"/>
      <c r="AK819" s="682"/>
      <c r="AL819" s="682"/>
      <c r="AM819" s="682"/>
      <c r="AN819" s="682"/>
      <c r="AO819" s="682"/>
      <c r="AP819" s="682"/>
      <c r="AQ819" s="682"/>
      <c r="AR819" s="260"/>
      <c r="AS819" s="222"/>
    </row>
    <row r="820" spans="1:45" s="117" customFormat="1" ht="24.95" hidden="1" customHeight="1">
      <c r="A820" s="433"/>
      <c r="B820" s="434"/>
      <c r="C820" s="435" t="s">
        <v>7461</v>
      </c>
      <c r="D820" s="236"/>
      <c r="E820" s="222" t="s">
        <v>12711</v>
      </c>
      <c r="F820" s="235" t="s">
        <v>7461</v>
      </c>
      <c r="G820" s="235">
        <v>6412</v>
      </c>
      <c r="H820" s="235"/>
      <c r="I820" s="235"/>
      <c r="J820" s="222"/>
      <c r="K820" s="222"/>
      <c r="L820" s="222"/>
      <c r="M820" s="235"/>
      <c r="N820" s="235"/>
      <c r="O820" s="235"/>
      <c r="P820" s="235"/>
      <c r="Q820" s="235"/>
      <c r="R820" s="236"/>
      <c r="S820" s="237"/>
      <c r="T820" s="221">
        <v>2013</v>
      </c>
      <c r="U820" s="221"/>
      <c r="V820" s="221"/>
      <c r="W820" s="221"/>
      <c r="X820" s="221"/>
      <c r="Y820" s="221"/>
      <c r="Z820" s="222">
        <v>100</v>
      </c>
      <c r="AA820" s="222"/>
      <c r="AB820" s="436"/>
      <c r="AC820" s="682"/>
      <c r="AD820" s="682"/>
      <c r="AE820" s="682"/>
      <c r="AF820" s="682"/>
      <c r="AG820" s="682"/>
      <c r="AH820" s="682"/>
      <c r="AI820" s="682"/>
      <c r="AJ820" s="682"/>
      <c r="AK820" s="682"/>
      <c r="AL820" s="682"/>
      <c r="AM820" s="682"/>
      <c r="AN820" s="682"/>
      <c r="AO820" s="682"/>
      <c r="AP820" s="682"/>
      <c r="AQ820" s="682"/>
      <c r="AR820" s="260"/>
      <c r="AS820" s="222" t="s">
        <v>9218</v>
      </c>
    </row>
    <row r="821" spans="1:45" s="117" customFormat="1" ht="24.95" hidden="1" customHeight="1">
      <c r="A821" s="433"/>
      <c r="B821" s="434"/>
      <c r="C821" s="435" t="s">
        <v>7461</v>
      </c>
      <c r="D821" s="236"/>
      <c r="E821" s="222" t="s">
        <v>12712</v>
      </c>
      <c r="F821" s="235" t="s">
        <v>7461</v>
      </c>
      <c r="G821" s="235">
        <v>9000</v>
      </c>
      <c r="H821" s="235"/>
      <c r="I821" s="235"/>
      <c r="J821" s="222"/>
      <c r="K821" s="222"/>
      <c r="L821" s="222"/>
      <c r="M821" s="235"/>
      <c r="N821" s="235"/>
      <c r="O821" s="235"/>
      <c r="P821" s="235"/>
      <c r="Q821" s="235"/>
      <c r="R821" s="236"/>
      <c r="S821" s="237"/>
      <c r="T821" s="221">
        <v>2015</v>
      </c>
      <c r="U821" s="221"/>
      <c r="V821" s="221"/>
      <c r="W821" s="221"/>
      <c r="X821" s="221"/>
      <c r="Y821" s="221"/>
      <c r="Z821" s="222">
        <v>50</v>
      </c>
      <c r="AA821" s="222"/>
      <c r="AB821" s="436"/>
      <c r="AC821" s="682"/>
      <c r="AD821" s="682"/>
      <c r="AE821" s="682"/>
      <c r="AF821" s="682"/>
      <c r="AG821" s="682"/>
      <c r="AH821" s="682"/>
      <c r="AI821" s="682"/>
      <c r="AJ821" s="682"/>
      <c r="AK821" s="682"/>
      <c r="AL821" s="682"/>
      <c r="AM821" s="682"/>
      <c r="AN821" s="682"/>
      <c r="AO821" s="682"/>
      <c r="AP821" s="682"/>
      <c r="AQ821" s="682"/>
      <c r="AR821" s="260"/>
      <c r="AS821" s="222" t="s">
        <v>11304</v>
      </c>
    </row>
    <row r="822" spans="1:45" s="117" customFormat="1" ht="24.95" hidden="1" customHeight="1">
      <c r="A822" s="433"/>
      <c r="B822" s="434"/>
      <c r="C822" s="435" t="s">
        <v>7461</v>
      </c>
      <c r="D822" s="236"/>
      <c r="E822" s="222" t="s">
        <v>12714</v>
      </c>
      <c r="F822" s="235" t="s">
        <v>7461</v>
      </c>
      <c r="G822" s="235">
        <v>10224</v>
      </c>
      <c r="H822" s="235"/>
      <c r="I822" s="235"/>
      <c r="J822" s="222"/>
      <c r="K822" s="222"/>
      <c r="L822" s="222"/>
      <c r="M822" s="235"/>
      <c r="N822" s="235"/>
      <c r="O822" s="235"/>
      <c r="P822" s="235"/>
      <c r="Q822" s="235"/>
      <c r="R822" s="236"/>
      <c r="S822" s="237"/>
      <c r="T822" s="221">
        <v>2018</v>
      </c>
      <c r="U822" s="221"/>
      <c r="V822" s="221"/>
      <c r="W822" s="221"/>
      <c r="X822" s="221"/>
      <c r="Y822" s="221"/>
      <c r="Z822" s="222">
        <v>200</v>
      </c>
      <c r="AA822" s="222"/>
      <c r="AB822" s="436"/>
      <c r="AC822" s="682"/>
      <c r="AD822" s="682"/>
      <c r="AE822" s="682"/>
      <c r="AF822" s="682"/>
      <c r="AG822" s="682"/>
      <c r="AH822" s="682"/>
      <c r="AI822" s="682"/>
      <c r="AJ822" s="682"/>
      <c r="AK822" s="682"/>
      <c r="AL822" s="682"/>
      <c r="AM822" s="682"/>
      <c r="AN822" s="682"/>
      <c r="AO822" s="682"/>
      <c r="AP822" s="682"/>
      <c r="AQ822" s="682"/>
      <c r="AR822" s="260"/>
      <c r="AS822" s="222" t="s">
        <v>9218</v>
      </c>
    </row>
    <row r="823" spans="1:45" s="117" customFormat="1" ht="24.95" hidden="1" customHeight="1">
      <c r="A823" s="433"/>
      <c r="B823" s="434"/>
      <c r="C823" s="435" t="s">
        <v>7461</v>
      </c>
      <c r="D823" s="236"/>
      <c r="E823" s="222" t="s">
        <v>15184</v>
      </c>
      <c r="F823" s="235" t="s">
        <v>7461</v>
      </c>
      <c r="G823" s="235">
        <v>4226</v>
      </c>
      <c r="H823" s="235"/>
      <c r="I823" s="235"/>
      <c r="J823" s="222"/>
      <c r="K823" s="222"/>
      <c r="L823" s="222"/>
      <c r="M823" s="235"/>
      <c r="N823" s="235"/>
      <c r="O823" s="235"/>
      <c r="P823" s="235"/>
      <c r="Q823" s="235"/>
      <c r="R823" s="236"/>
      <c r="S823" s="237"/>
      <c r="T823" s="221">
        <v>2010</v>
      </c>
      <c r="U823" s="221"/>
      <c r="V823" s="221"/>
      <c r="W823" s="221"/>
      <c r="X823" s="221"/>
      <c r="Y823" s="221"/>
      <c r="Z823" s="222">
        <v>100</v>
      </c>
      <c r="AA823" s="222"/>
      <c r="AB823" s="436"/>
      <c r="AC823" s="682"/>
      <c r="AD823" s="682"/>
      <c r="AE823" s="682"/>
      <c r="AF823" s="682"/>
      <c r="AG823" s="682"/>
      <c r="AH823" s="682"/>
      <c r="AI823" s="682"/>
      <c r="AJ823" s="682"/>
      <c r="AK823" s="682"/>
      <c r="AL823" s="682"/>
      <c r="AM823" s="682"/>
      <c r="AN823" s="682"/>
      <c r="AO823" s="682"/>
      <c r="AP823" s="682"/>
      <c r="AQ823" s="682"/>
      <c r="AR823" s="260"/>
      <c r="AS823" s="222" t="s">
        <v>15185</v>
      </c>
    </row>
    <row r="824" spans="1:45" s="117" customFormat="1" ht="24.95" hidden="1" customHeight="1">
      <c r="A824" s="433"/>
      <c r="B824" s="434"/>
      <c r="C824" s="435" t="s">
        <v>7523</v>
      </c>
      <c r="D824" s="236" t="s">
        <v>12715</v>
      </c>
      <c r="E824" s="222" t="s">
        <v>12715</v>
      </c>
      <c r="F824" s="235" t="s">
        <v>7523</v>
      </c>
      <c r="G824" s="235">
        <v>525</v>
      </c>
      <c r="H824" s="235"/>
      <c r="I824" s="235">
        <v>633.45000000000005</v>
      </c>
      <c r="J824" s="222">
        <v>16.78</v>
      </c>
      <c r="K824" s="222">
        <v>37.75</v>
      </c>
      <c r="L824" s="222"/>
      <c r="M824" s="235"/>
      <c r="N824" s="235">
        <v>633.45000000000005</v>
      </c>
      <c r="O824" s="235"/>
      <c r="P824" s="235"/>
      <c r="Q824" s="235"/>
      <c r="R824" s="236"/>
      <c r="S824" s="237"/>
      <c r="T824" s="221">
        <v>2016</v>
      </c>
      <c r="U824" s="221">
        <v>110</v>
      </c>
      <c r="V824" s="221"/>
      <c r="W824" s="221"/>
      <c r="X824" s="221"/>
      <c r="Y824" s="221"/>
      <c r="Z824" s="222">
        <v>110</v>
      </c>
      <c r="AA824" s="222"/>
      <c r="AB824" s="436"/>
      <c r="AC824" s="682"/>
      <c r="AD824" s="682"/>
      <c r="AE824" s="682"/>
      <c r="AF824" s="682"/>
      <c r="AG824" s="682"/>
      <c r="AH824" s="682"/>
      <c r="AI824" s="682"/>
      <c r="AJ824" s="682"/>
      <c r="AK824" s="682"/>
      <c r="AL824" s="682"/>
      <c r="AM824" s="682"/>
      <c r="AN824" s="682"/>
      <c r="AO824" s="682"/>
      <c r="AP824" s="682"/>
      <c r="AQ824" s="682"/>
      <c r="AR824" s="260"/>
      <c r="AS824" s="222"/>
    </row>
    <row r="825" spans="1:45" s="117" customFormat="1" ht="24.95" hidden="1" customHeight="1">
      <c r="A825" s="433"/>
      <c r="B825" s="434"/>
      <c r="C825" s="435" t="s">
        <v>7523</v>
      </c>
      <c r="D825" s="236" t="s">
        <v>12716</v>
      </c>
      <c r="E825" s="222" t="s">
        <v>12716</v>
      </c>
      <c r="F825" s="235" t="s">
        <v>7523</v>
      </c>
      <c r="G825" s="235">
        <v>920</v>
      </c>
      <c r="H825" s="235"/>
      <c r="I825" s="235">
        <v>700</v>
      </c>
      <c r="J825" s="222">
        <v>20</v>
      </c>
      <c r="K825" s="222">
        <v>35</v>
      </c>
      <c r="L825" s="222"/>
      <c r="M825" s="235"/>
      <c r="N825" s="235"/>
      <c r="O825" s="235"/>
      <c r="P825" s="235"/>
      <c r="Q825" s="235"/>
      <c r="R825" s="236"/>
      <c r="S825" s="237"/>
      <c r="T825" s="671">
        <v>2017</v>
      </c>
      <c r="U825" s="236">
        <v>75</v>
      </c>
      <c r="V825" s="682"/>
      <c r="W825" s="682"/>
      <c r="X825" s="682"/>
      <c r="Y825" s="682"/>
      <c r="Z825" s="682">
        <v>75</v>
      </c>
      <c r="AA825" s="682"/>
      <c r="AB825" s="682"/>
      <c r="AC825" s="682"/>
      <c r="AD825" s="682"/>
      <c r="AE825" s="682"/>
      <c r="AF825" s="682"/>
      <c r="AG825" s="682"/>
      <c r="AH825" s="682"/>
      <c r="AI825" s="682"/>
      <c r="AJ825" s="682"/>
      <c r="AK825" s="682"/>
      <c r="AL825" s="682"/>
      <c r="AM825" s="682"/>
      <c r="AN825" s="682"/>
      <c r="AO825" s="682"/>
      <c r="AP825" s="682"/>
      <c r="AQ825" s="682"/>
      <c r="AR825" s="260"/>
      <c r="AS825" s="221"/>
    </row>
    <row r="826" spans="1:45" s="117" customFormat="1" ht="24.95" hidden="1" customHeight="1">
      <c r="A826" s="433"/>
      <c r="B826" s="434"/>
      <c r="C826" s="435" t="s">
        <v>7523</v>
      </c>
      <c r="D826" s="236" t="s">
        <v>12717</v>
      </c>
      <c r="E826" s="222" t="s">
        <v>12717</v>
      </c>
      <c r="F826" s="235" t="s">
        <v>7523</v>
      </c>
      <c r="G826" s="235">
        <v>1000</v>
      </c>
      <c r="H826" s="235"/>
      <c r="I826" s="235">
        <v>1000</v>
      </c>
      <c r="J826" s="222">
        <v>20</v>
      </c>
      <c r="K826" s="222">
        <v>50</v>
      </c>
      <c r="L826" s="222"/>
      <c r="M826" s="235"/>
      <c r="N826" s="235"/>
      <c r="O826" s="235"/>
      <c r="P826" s="235"/>
      <c r="Q826" s="235"/>
      <c r="R826" s="236"/>
      <c r="S826" s="237"/>
      <c r="T826" s="671">
        <v>2015</v>
      </c>
      <c r="U826" s="236">
        <v>61</v>
      </c>
      <c r="V826" s="682"/>
      <c r="W826" s="682"/>
      <c r="X826" s="682"/>
      <c r="Y826" s="682"/>
      <c r="Z826" s="682">
        <v>61</v>
      </c>
      <c r="AA826" s="682"/>
      <c r="AB826" s="682"/>
      <c r="AC826" s="682"/>
      <c r="AD826" s="682"/>
      <c r="AE826" s="682"/>
      <c r="AF826" s="682"/>
      <c r="AG826" s="682"/>
      <c r="AH826" s="682"/>
      <c r="AI826" s="682"/>
      <c r="AJ826" s="682"/>
      <c r="AK826" s="682"/>
      <c r="AL826" s="682"/>
      <c r="AM826" s="682"/>
      <c r="AN826" s="682"/>
      <c r="AO826" s="682"/>
      <c r="AP826" s="682"/>
      <c r="AQ826" s="682"/>
      <c r="AR826" s="260"/>
      <c r="AS826" s="221"/>
    </row>
    <row r="827" spans="1:45" s="117" customFormat="1" ht="24.95" hidden="1" customHeight="1">
      <c r="A827" s="433"/>
      <c r="B827" s="434"/>
      <c r="C827" s="435" t="s">
        <v>7523</v>
      </c>
      <c r="D827" s="236" t="s">
        <v>12718</v>
      </c>
      <c r="E827" s="222" t="s">
        <v>12718</v>
      </c>
      <c r="F827" s="235" t="s">
        <v>7523</v>
      </c>
      <c r="G827" s="235">
        <v>500</v>
      </c>
      <c r="H827" s="235"/>
      <c r="I827" s="235">
        <v>500</v>
      </c>
      <c r="J827" s="222">
        <v>20</v>
      </c>
      <c r="K827" s="222">
        <v>25</v>
      </c>
      <c r="L827" s="222"/>
      <c r="M827" s="235"/>
      <c r="N827" s="235"/>
      <c r="O827" s="235"/>
      <c r="P827" s="235"/>
      <c r="Q827" s="235"/>
      <c r="R827" s="236"/>
      <c r="S827" s="237"/>
      <c r="T827" s="671">
        <v>2017</v>
      </c>
      <c r="U827" s="236">
        <v>41</v>
      </c>
      <c r="V827" s="682"/>
      <c r="W827" s="682"/>
      <c r="X827" s="682"/>
      <c r="Y827" s="682"/>
      <c r="Z827" s="682">
        <v>41</v>
      </c>
      <c r="AA827" s="682"/>
      <c r="AB827" s="682"/>
      <c r="AC827" s="682"/>
      <c r="AD827" s="682"/>
      <c r="AE827" s="682"/>
      <c r="AF827" s="682"/>
      <c r="AG827" s="682"/>
      <c r="AH827" s="682"/>
      <c r="AI827" s="682"/>
      <c r="AJ827" s="682"/>
      <c r="AK827" s="682"/>
      <c r="AL827" s="682"/>
      <c r="AM827" s="682"/>
      <c r="AN827" s="682"/>
      <c r="AO827" s="682"/>
      <c r="AP827" s="682"/>
      <c r="AQ827" s="682"/>
      <c r="AR827" s="260"/>
      <c r="AS827" s="221"/>
    </row>
    <row r="828" spans="1:45" s="117" customFormat="1" ht="24.95" hidden="1" customHeight="1">
      <c r="A828" s="433"/>
      <c r="B828" s="434"/>
      <c r="C828" s="435" t="s">
        <v>7523</v>
      </c>
      <c r="D828" s="236" t="s">
        <v>12719</v>
      </c>
      <c r="E828" s="222" t="s">
        <v>12719</v>
      </c>
      <c r="F828" s="235" t="s">
        <v>7523</v>
      </c>
      <c r="G828" s="235">
        <v>200</v>
      </c>
      <c r="H828" s="235"/>
      <c r="I828" s="235">
        <v>200</v>
      </c>
      <c r="J828" s="222">
        <v>10</v>
      </c>
      <c r="K828" s="222">
        <v>20</v>
      </c>
      <c r="L828" s="222"/>
      <c r="M828" s="235"/>
      <c r="N828" s="235"/>
      <c r="O828" s="235"/>
      <c r="P828" s="235"/>
      <c r="Q828" s="235"/>
      <c r="R828" s="236"/>
      <c r="S828" s="237"/>
      <c r="T828" s="671">
        <v>2014</v>
      </c>
      <c r="U828" s="236">
        <v>20</v>
      </c>
      <c r="V828" s="682"/>
      <c r="W828" s="682"/>
      <c r="X828" s="682"/>
      <c r="Y828" s="682"/>
      <c r="Z828" s="682">
        <v>20</v>
      </c>
      <c r="AA828" s="682"/>
      <c r="AB828" s="682"/>
      <c r="AC828" s="682"/>
      <c r="AD828" s="682"/>
      <c r="AE828" s="682"/>
      <c r="AF828" s="682"/>
      <c r="AG828" s="682"/>
      <c r="AH828" s="682"/>
      <c r="AI828" s="682"/>
      <c r="AJ828" s="682"/>
      <c r="AK828" s="682"/>
      <c r="AL828" s="682"/>
      <c r="AM828" s="682"/>
      <c r="AN828" s="682"/>
      <c r="AO828" s="682"/>
      <c r="AP828" s="682"/>
      <c r="AQ828" s="682"/>
      <c r="AR828" s="260"/>
      <c r="AS828" s="221"/>
    </row>
    <row r="829" spans="1:45" s="117" customFormat="1" ht="24.95" hidden="1" customHeight="1">
      <c r="A829" s="433"/>
      <c r="B829" s="434"/>
      <c r="C829" s="435" t="s">
        <v>7523</v>
      </c>
      <c r="D829" s="236" t="s">
        <v>12720</v>
      </c>
      <c r="E829" s="246" t="s">
        <v>12720</v>
      </c>
      <c r="F829" s="235" t="s">
        <v>7523</v>
      </c>
      <c r="G829" s="235">
        <v>400</v>
      </c>
      <c r="H829" s="235"/>
      <c r="I829" s="235">
        <v>400</v>
      </c>
      <c r="J829" s="222">
        <v>20</v>
      </c>
      <c r="K829" s="222">
        <v>20</v>
      </c>
      <c r="L829" s="222"/>
      <c r="M829" s="235"/>
      <c r="N829" s="235"/>
      <c r="O829" s="235"/>
      <c r="P829" s="235"/>
      <c r="Q829" s="235"/>
      <c r="R829" s="236"/>
      <c r="S829" s="237"/>
      <c r="T829" s="219">
        <v>2014</v>
      </c>
      <c r="U829" s="236">
        <v>60</v>
      </c>
      <c r="V829" s="682"/>
      <c r="W829" s="682"/>
      <c r="X829" s="682"/>
      <c r="Y829" s="682"/>
      <c r="Z829" s="222">
        <v>60</v>
      </c>
      <c r="AA829" s="682"/>
      <c r="AB829" s="682"/>
      <c r="AC829" s="682"/>
      <c r="AD829" s="682"/>
      <c r="AE829" s="682"/>
      <c r="AF829" s="682"/>
      <c r="AG829" s="682"/>
      <c r="AH829" s="682"/>
      <c r="AI829" s="682"/>
      <c r="AJ829" s="682"/>
      <c r="AK829" s="682"/>
      <c r="AL829" s="682"/>
      <c r="AM829" s="682"/>
      <c r="AN829" s="682"/>
      <c r="AO829" s="682"/>
      <c r="AP829" s="682"/>
      <c r="AQ829" s="682"/>
      <c r="AR829" s="260"/>
      <c r="AS829" s="260"/>
    </row>
    <row r="830" spans="1:45" s="117" customFormat="1" ht="24.95" hidden="1" customHeight="1">
      <c r="A830" s="433"/>
      <c r="B830" s="434"/>
      <c r="C830" s="435" t="s">
        <v>7523</v>
      </c>
      <c r="D830" s="236" t="s">
        <v>12721</v>
      </c>
      <c r="E830" s="246" t="s">
        <v>12721</v>
      </c>
      <c r="F830" s="235" t="s">
        <v>7523</v>
      </c>
      <c r="G830" s="235">
        <v>800</v>
      </c>
      <c r="H830" s="235"/>
      <c r="I830" s="235">
        <v>800</v>
      </c>
      <c r="J830" s="222">
        <v>20</v>
      </c>
      <c r="K830" s="222">
        <v>40</v>
      </c>
      <c r="L830" s="222"/>
      <c r="M830" s="235"/>
      <c r="N830" s="235"/>
      <c r="O830" s="235"/>
      <c r="P830" s="235"/>
      <c r="Q830" s="235"/>
      <c r="R830" s="236"/>
      <c r="S830" s="237"/>
      <c r="T830" s="235">
        <v>2016</v>
      </c>
      <c r="U830" s="236">
        <v>100</v>
      </c>
      <c r="V830" s="682"/>
      <c r="W830" s="682"/>
      <c r="X830" s="682"/>
      <c r="Y830" s="682"/>
      <c r="Z830" s="437">
        <v>100</v>
      </c>
      <c r="AA830" s="682"/>
      <c r="AB830" s="682"/>
      <c r="AC830" s="682"/>
      <c r="AD830" s="682"/>
      <c r="AE830" s="682"/>
      <c r="AF830" s="682"/>
      <c r="AG830" s="682"/>
      <c r="AH830" s="682"/>
      <c r="AI830" s="682"/>
      <c r="AJ830" s="682"/>
      <c r="AK830" s="682"/>
      <c r="AL830" s="682"/>
      <c r="AM830" s="682"/>
      <c r="AN830" s="682"/>
      <c r="AO830" s="682"/>
      <c r="AP830" s="682"/>
      <c r="AQ830" s="682"/>
      <c r="AR830" s="260"/>
      <c r="AS830" s="260"/>
    </row>
    <row r="831" spans="1:45" s="117" customFormat="1" ht="24.95" hidden="1" customHeight="1">
      <c r="A831" s="433"/>
      <c r="B831" s="676"/>
      <c r="C831" s="222" t="s">
        <v>7523</v>
      </c>
      <c r="D831" s="222" t="s">
        <v>12722</v>
      </c>
      <c r="E831" s="222" t="s">
        <v>12722</v>
      </c>
      <c r="F831" s="222" t="s">
        <v>7523</v>
      </c>
      <c r="G831" s="222">
        <v>200</v>
      </c>
      <c r="H831" s="222"/>
      <c r="I831" s="222">
        <v>200</v>
      </c>
      <c r="J831" s="222">
        <v>10</v>
      </c>
      <c r="K831" s="222">
        <v>20</v>
      </c>
      <c r="L831" s="222"/>
      <c r="M831" s="222"/>
      <c r="N831" s="222"/>
      <c r="O831" s="222"/>
      <c r="P831" s="222"/>
      <c r="Q831" s="222"/>
      <c r="R831" s="222"/>
      <c r="S831" s="223"/>
      <c r="T831" s="219">
        <v>2015</v>
      </c>
      <c r="U831" s="222">
        <v>50</v>
      </c>
      <c r="V831" s="222"/>
      <c r="W831" s="222"/>
      <c r="X831" s="222"/>
      <c r="Y831" s="222"/>
      <c r="Z831" s="222">
        <v>50</v>
      </c>
      <c r="AA831" s="222"/>
      <c r="AB831" s="222"/>
      <c r="AC831" s="222"/>
      <c r="AD831" s="222"/>
      <c r="AE831" s="222"/>
      <c r="AF831" s="222"/>
      <c r="AG831" s="222"/>
      <c r="AH831" s="222"/>
      <c r="AI831" s="222"/>
      <c r="AJ831" s="222"/>
      <c r="AK831" s="222"/>
      <c r="AL831" s="222"/>
      <c r="AM831" s="222"/>
      <c r="AN831" s="222"/>
      <c r="AO831" s="222"/>
      <c r="AP831" s="222"/>
      <c r="AQ831" s="222"/>
      <c r="AR831" s="222"/>
      <c r="AS831" s="222"/>
    </row>
    <row r="832" spans="1:45" s="117" customFormat="1" ht="24.95" hidden="1" customHeight="1">
      <c r="A832" s="433"/>
      <c r="B832" s="677"/>
      <c r="C832" s="222" t="s">
        <v>7523</v>
      </c>
      <c r="D832" s="222" t="s">
        <v>12723</v>
      </c>
      <c r="E832" s="222" t="s">
        <v>12723</v>
      </c>
      <c r="F832" s="222" t="s">
        <v>7523</v>
      </c>
      <c r="G832" s="222">
        <v>3752</v>
      </c>
      <c r="H832" s="222"/>
      <c r="I832" s="222">
        <v>3752</v>
      </c>
      <c r="J832" s="222"/>
      <c r="K832" s="222"/>
      <c r="L832" s="222"/>
      <c r="M832" s="222"/>
      <c r="N832" s="222"/>
      <c r="O832" s="222"/>
      <c r="P832" s="222">
        <v>100</v>
      </c>
      <c r="Q832" s="222"/>
      <c r="R832" s="222"/>
      <c r="S832" s="223"/>
      <c r="T832" s="219">
        <v>2012</v>
      </c>
      <c r="U832" s="222">
        <v>254</v>
      </c>
      <c r="V832" s="222"/>
      <c r="W832" s="222"/>
      <c r="X832" s="222"/>
      <c r="Y832" s="222"/>
      <c r="Z832" s="222">
        <v>254</v>
      </c>
      <c r="AA832" s="222"/>
      <c r="AB832" s="222"/>
      <c r="AC832" s="222"/>
      <c r="AD832" s="222"/>
      <c r="AE832" s="222"/>
      <c r="AF832" s="222"/>
      <c r="AG832" s="222"/>
      <c r="AH832" s="222"/>
      <c r="AI832" s="222"/>
      <c r="AJ832" s="222"/>
      <c r="AK832" s="222"/>
      <c r="AL832" s="222"/>
      <c r="AM832" s="222"/>
      <c r="AN832" s="222"/>
      <c r="AO832" s="222"/>
      <c r="AP832" s="222"/>
      <c r="AQ832" s="222"/>
      <c r="AR832" s="222"/>
      <c r="AS832" s="222"/>
    </row>
    <row r="833" spans="1:45" s="117" customFormat="1" ht="24.95" hidden="1" customHeight="1">
      <c r="A833" s="433"/>
      <c r="B833" s="677"/>
      <c r="C833" s="222" t="s">
        <v>7459</v>
      </c>
      <c r="D833" s="222" t="s">
        <v>12721</v>
      </c>
      <c r="E833" s="222" t="s">
        <v>12724</v>
      </c>
      <c r="F833" s="222" t="s">
        <v>7459</v>
      </c>
      <c r="G833" s="222">
        <v>861</v>
      </c>
      <c r="H833" s="222"/>
      <c r="I833" s="222"/>
      <c r="J833" s="222">
        <v>41</v>
      </c>
      <c r="K833" s="222">
        <v>21</v>
      </c>
      <c r="L833" s="222"/>
      <c r="M833" s="222"/>
      <c r="N833" s="222">
        <v>861</v>
      </c>
      <c r="O833" s="222"/>
      <c r="P833" s="222"/>
      <c r="Q833" s="222"/>
      <c r="R833" s="222"/>
      <c r="S833" s="223"/>
      <c r="T833" s="219">
        <v>2012</v>
      </c>
      <c r="U833" s="222"/>
      <c r="V833" s="222"/>
      <c r="W833" s="222"/>
      <c r="X833" s="222"/>
      <c r="Y833" s="222"/>
      <c r="Z833" s="222">
        <v>59</v>
      </c>
      <c r="AA833" s="222"/>
      <c r="AB833" s="222"/>
      <c r="AC833" s="222"/>
      <c r="AD833" s="222"/>
      <c r="AE833" s="222"/>
      <c r="AF833" s="222"/>
      <c r="AG833" s="222"/>
      <c r="AH833" s="222"/>
      <c r="AI833" s="222"/>
      <c r="AJ833" s="222"/>
      <c r="AK833" s="222"/>
      <c r="AL833" s="222"/>
      <c r="AM833" s="222"/>
      <c r="AN833" s="222"/>
      <c r="AO833" s="222"/>
      <c r="AP833" s="222"/>
      <c r="AQ833" s="222"/>
      <c r="AR833" s="222"/>
      <c r="AS833" s="222"/>
    </row>
    <row r="834" spans="1:45" s="117" customFormat="1" ht="24.95" hidden="1" customHeight="1">
      <c r="A834" s="433"/>
      <c r="B834" s="677"/>
      <c r="C834" s="222" t="s">
        <v>7459</v>
      </c>
      <c r="D834" s="222" t="s">
        <v>12722</v>
      </c>
      <c r="E834" s="222" t="s">
        <v>12725</v>
      </c>
      <c r="F834" s="222" t="s">
        <v>7459</v>
      </c>
      <c r="G834" s="222">
        <v>861</v>
      </c>
      <c r="H834" s="222"/>
      <c r="I834" s="222"/>
      <c r="J834" s="222">
        <v>41</v>
      </c>
      <c r="K834" s="222">
        <v>21</v>
      </c>
      <c r="L834" s="222"/>
      <c r="M834" s="222"/>
      <c r="N834" s="222">
        <v>861</v>
      </c>
      <c r="O834" s="222"/>
      <c r="P834" s="222"/>
      <c r="Q834" s="222"/>
      <c r="R834" s="222"/>
      <c r="S834" s="223"/>
      <c r="T834" s="219">
        <v>2013</v>
      </c>
      <c r="U834" s="222"/>
      <c r="V834" s="222"/>
      <c r="W834" s="222"/>
      <c r="X834" s="222"/>
      <c r="Y834" s="222"/>
      <c r="Z834" s="222">
        <v>41</v>
      </c>
      <c r="AA834" s="222"/>
      <c r="AB834" s="222"/>
      <c r="AC834" s="222"/>
      <c r="AD834" s="222"/>
      <c r="AE834" s="222"/>
      <c r="AF834" s="222"/>
      <c r="AG834" s="222"/>
      <c r="AH834" s="222"/>
      <c r="AI834" s="222"/>
      <c r="AJ834" s="222"/>
      <c r="AK834" s="222"/>
      <c r="AL834" s="222"/>
      <c r="AM834" s="222"/>
      <c r="AN834" s="222"/>
      <c r="AO834" s="222"/>
      <c r="AP834" s="222"/>
      <c r="AQ834" s="222"/>
      <c r="AR834" s="222"/>
      <c r="AS834" s="222"/>
    </row>
    <row r="835" spans="1:45" s="117" customFormat="1" ht="24.95" hidden="1" customHeight="1">
      <c r="A835" s="433"/>
      <c r="B835" s="677"/>
      <c r="C835" s="222" t="s">
        <v>7459</v>
      </c>
      <c r="D835" s="438"/>
      <c r="E835" s="438" t="s">
        <v>16871</v>
      </c>
      <c r="F835" s="222" t="s">
        <v>7459</v>
      </c>
      <c r="G835" s="222">
        <v>1400</v>
      </c>
      <c r="H835" s="222"/>
      <c r="I835" s="219"/>
      <c r="J835" s="219">
        <v>40</v>
      </c>
      <c r="K835" s="219">
        <v>20</v>
      </c>
      <c r="L835" s="222"/>
      <c r="M835" s="222"/>
      <c r="N835" s="219">
        <v>1400</v>
      </c>
      <c r="O835" s="222"/>
      <c r="P835" s="222"/>
      <c r="Q835" s="222"/>
      <c r="R835" s="222"/>
      <c r="S835" s="223"/>
      <c r="T835" s="219">
        <v>2018</v>
      </c>
      <c r="U835" s="222"/>
      <c r="V835" s="222"/>
      <c r="W835" s="222"/>
      <c r="X835" s="222"/>
      <c r="Y835" s="222"/>
      <c r="Z835" s="222"/>
      <c r="AA835" s="222"/>
      <c r="AB835" s="222"/>
      <c r="AC835" s="222"/>
      <c r="AD835" s="222"/>
      <c r="AE835" s="222"/>
      <c r="AF835" s="222"/>
      <c r="AG835" s="222"/>
      <c r="AH835" s="222"/>
      <c r="AI835" s="222"/>
      <c r="AJ835" s="222"/>
      <c r="AK835" s="222"/>
      <c r="AL835" s="222"/>
      <c r="AM835" s="222"/>
      <c r="AN835" s="222"/>
      <c r="AO835" s="222"/>
      <c r="AP835" s="222"/>
      <c r="AQ835" s="222"/>
      <c r="AR835" s="222"/>
      <c r="AS835" s="222"/>
    </row>
    <row r="836" spans="1:45" s="117" customFormat="1" ht="24.95" hidden="1" customHeight="1">
      <c r="A836" s="433"/>
      <c r="B836" s="677"/>
      <c r="C836" s="222" t="s">
        <v>7459</v>
      </c>
      <c r="D836" s="438"/>
      <c r="E836" s="438" t="s">
        <v>16872</v>
      </c>
      <c r="F836" s="222" t="s">
        <v>7459</v>
      </c>
      <c r="G836" s="222">
        <v>374</v>
      </c>
      <c r="H836" s="222"/>
      <c r="I836" s="222"/>
      <c r="J836" s="222">
        <v>22</v>
      </c>
      <c r="K836" s="222">
        <v>17</v>
      </c>
      <c r="L836" s="222"/>
      <c r="M836" s="222"/>
      <c r="N836" s="222">
        <v>374</v>
      </c>
      <c r="O836" s="222"/>
      <c r="P836" s="222"/>
      <c r="Q836" s="222"/>
      <c r="R836" s="222"/>
      <c r="S836" s="223"/>
      <c r="T836" s="219">
        <v>2009</v>
      </c>
      <c r="U836" s="222"/>
      <c r="V836" s="222"/>
      <c r="W836" s="222"/>
      <c r="X836" s="222"/>
      <c r="Y836" s="222"/>
      <c r="Z836" s="222"/>
      <c r="AA836" s="222"/>
      <c r="AB836" s="222"/>
      <c r="AC836" s="222"/>
      <c r="AD836" s="222"/>
      <c r="AE836" s="222"/>
      <c r="AF836" s="222"/>
      <c r="AG836" s="222"/>
      <c r="AH836" s="222"/>
      <c r="AI836" s="222"/>
      <c r="AJ836" s="222"/>
      <c r="AK836" s="222"/>
      <c r="AL836" s="222"/>
      <c r="AM836" s="222"/>
      <c r="AN836" s="222"/>
      <c r="AO836" s="222"/>
      <c r="AP836" s="222"/>
      <c r="AQ836" s="222"/>
      <c r="AR836" s="222"/>
      <c r="AS836" s="222"/>
    </row>
    <row r="837" spans="1:45" s="117" customFormat="1" ht="24.95" hidden="1" customHeight="1">
      <c r="A837" s="433"/>
      <c r="B837" s="677"/>
      <c r="C837" s="222" t="s">
        <v>7459</v>
      </c>
      <c r="D837" s="438"/>
      <c r="E837" s="438" t="s">
        <v>16873</v>
      </c>
      <c r="F837" s="222" t="s">
        <v>7459</v>
      </c>
      <c r="G837" s="222">
        <v>861</v>
      </c>
      <c r="H837" s="222"/>
      <c r="I837" s="222"/>
      <c r="J837" s="222">
        <v>40</v>
      </c>
      <c r="K837" s="222">
        <v>20</v>
      </c>
      <c r="L837" s="222"/>
      <c r="M837" s="222"/>
      <c r="N837" s="222">
        <v>861</v>
      </c>
      <c r="O837" s="222"/>
      <c r="P837" s="222"/>
      <c r="Q837" s="222"/>
      <c r="R837" s="222"/>
      <c r="S837" s="223"/>
      <c r="T837" s="219">
        <v>2007</v>
      </c>
      <c r="U837" s="222"/>
      <c r="V837" s="222"/>
      <c r="W837" s="222"/>
      <c r="X837" s="222"/>
      <c r="Y837" s="222"/>
      <c r="Z837" s="222"/>
      <c r="AA837" s="222"/>
      <c r="AB837" s="222"/>
      <c r="AC837" s="222"/>
      <c r="AD837" s="222"/>
      <c r="AE837" s="222"/>
      <c r="AF837" s="222"/>
      <c r="AG837" s="222"/>
      <c r="AH837" s="222"/>
      <c r="AI837" s="222"/>
      <c r="AJ837" s="222"/>
      <c r="AK837" s="222"/>
      <c r="AL837" s="222"/>
      <c r="AM837" s="222"/>
      <c r="AN837" s="222"/>
      <c r="AO837" s="222"/>
      <c r="AP837" s="222"/>
      <c r="AQ837" s="222"/>
      <c r="AR837" s="222"/>
      <c r="AS837" s="222"/>
    </row>
    <row r="838" spans="1:45" s="117" customFormat="1" ht="24.95" hidden="1" customHeight="1">
      <c r="A838" s="433"/>
      <c r="B838" s="677"/>
      <c r="C838" s="222" t="s">
        <v>7459</v>
      </c>
      <c r="D838" s="438"/>
      <c r="E838" s="438" t="s">
        <v>16874</v>
      </c>
      <c r="F838" s="222" t="s">
        <v>7459</v>
      </c>
      <c r="G838" s="222">
        <v>881</v>
      </c>
      <c r="H838" s="222"/>
      <c r="I838" s="222"/>
      <c r="J838" s="222">
        <v>40</v>
      </c>
      <c r="K838" s="222">
        <v>20</v>
      </c>
      <c r="L838" s="222"/>
      <c r="M838" s="222"/>
      <c r="N838" s="222">
        <v>881</v>
      </c>
      <c r="O838" s="222"/>
      <c r="P838" s="222"/>
      <c r="Q838" s="222"/>
      <c r="R838" s="222"/>
      <c r="S838" s="223"/>
      <c r="T838" s="219">
        <v>2019</v>
      </c>
      <c r="U838" s="222"/>
      <c r="V838" s="222"/>
      <c r="W838" s="222"/>
      <c r="X838" s="222"/>
      <c r="Y838" s="222"/>
      <c r="Z838" s="222"/>
      <c r="AA838" s="222"/>
      <c r="AB838" s="222"/>
      <c r="AC838" s="222"/>
      <c r="AD838" s="222"/>
      <c r="AE838" s="222"/>
      <c r="AF838" s="222"/>
      <c r="AG838" s="222"/>
      <c r="AH838" s="222"/>
      <c r="AI838" s="222"/>
      <c r="AJ838" s="222"/>
      <c r="AK838" s="222"/>
      <c r="AL838" s="222"/>
      <c r="AM838" s="222"/>
      <c r="AN838" s="222"/>
      <c r="AO838" s="222"/>
      <c r="AP838" s="222"/>
      <c r="AQ838" s="222"/>
      <c r="AR838" s="222"/>
      <c r="AS838" s="222"/>
    </row>
    <row r="839" spans="1:45" s="117" customFormat="1" ht="24.95" hidden="1" customHeight="1">
      <c r="A839" s="433"/>
      <c r="B839" s="677"/>
      <c r="C839" s="222" t="s">
        <v>7459</v>
      </c>
      <c r="D839" s="438"/>
      <c r="E839" s="438" t="s">
        <v>16875</v>
      </c>
      <c r="F839" s="222" t="s">
        <v>7459</v>
      </c>
      <c r="G839" s="222">
        <v>861</v>
      </c>
      <c r="H839" s="222"/>
      <c r="I839" s="222"/>
      <c r="J839" s="222">
        <v>40</v>
      </c>
      <c r="K839" s="222">
        <v>20</v>
      </c>
      <c r="L839" s="222"/>
      <c r="M839" s="222"/>
      <c r="N839" s="222">
        <v>861</v>
      </c>
      <c r="O839" s="222"/>
      <c r="P839" s="222"/>
      <c r="Q839" s="222"/>
      <c r="R839" s="222"/>
      <c r="S839" s="223"/>
      <c r="T839" s="219">
        <v>2007</v>
      </c>
      <c r="U839" s="222"/>
      <c r="V839" s="222"/>
      <c r="W839" s="222"/>
      <c r="X839" s="222"/>
      <c r="Y839" s="222"/>
      <c r="Z839" s="222"/>
      <c r="AA839" s="222"/>
      <c r="AB839" s="222"/>
      <c r="AC839" s="222"/>
      <c r="AD839" s="222"/>
      <c r="AE839" s="222"/>
      <c r="AF839" s="222"/>
      <c r="AG839" s="222"/>
      <c r="AH839" s="222"/>
      <c r="AI839" s="222"/>
      <c r="AJ839" s="222"/>
      <c r="AK839" s="222"/>
      <c r="AL839" s="222"/>
      <c r="AM839" s="222"/>
      <c r="AN839" s="222"/>
      <c r="AO839" s="222"/>
      <c r="AP839" s="222"/>
      <c r="AQ839" s="222"/>
      <c r="AR839" s="222"/>
      <c r="AS839" s="222"/>
    </row>
    <row r="840" spans="1:45" s="117" customFormat="1" ht="24.95" hidden="1" customHeight="1">
      <c r="A840" s="433"/>
      <c r="B840" s="677"/>
      <c r="C840" s="222" t="s">
        <v>7459</v>
      </c>
      <c r="D840" s="438" t="s">
        <v>12721</v>
      </c>
      <c r="E840" s="438" t="s">
        <v>16876</v>
      </c>
      <c r="F840" s="222" t="s">
        <v>7459</v>
      </c>
      <c r="G840" s="222">
        <v>338</v>
      </c>
      <c r="H840" s="222"/>
      <c r="I840" s="222"/>
      <c r="J840" s="222">
        <v>22</v>
      </c>
      <c r="K840" s="222">
        <v>12</v>
      </c>
      <c r="L840" s="222"/>
      <c r="M840" s="222"/>
      <c r="N840" s="222">
        <v>338</v>
      </c>
      <c r="O840" s="222"/>
      <c r="P840" s="222"/>
      <c r="Q840" s="222"/>
      <c r="R840" s="222"/>
      <c r="S840" s="223"/>
      <c r="T840" s="219">
        <v>2002</v>
      </c>
      <c r="U840" s="222"/>
      <c r="V840" s="222"/>
      <c r="W840" s="222"/>
      <c r="X840" s="222"/>
      <c r="Y840" s="222"/>
      <c r="Z840" s="222"/>
      <c r="AA840" s="222"/>
      <c r="AB840" s="222"/>
      <c r="AC840" s="222"/>
      <c r="AD840" s="222"/>
      <c r="AE840" s="222"/>
      <c r="AF840" s="222"/>
      <c r="AG840" s="222"/>
      <c r="AH840" s="222"/>
      <c r="AI840" s="222"/>
      <c r="AJ840" s="222"/>
      <c r="AK840" s="222"/>
      <c r="AL840" s="222"/>
      <c r="AM840" s="222"/>
      <c r="AN840" s="222"/>
      <c r="AO840" s="222"/>
      <c r="AP840" s="222"/>
      <c r="AQ840" s="222"/>
      <c r="AR840" s="222"/>
      <c r="AS840" s="222"/>
    </row>
    <row r="841" spans="1:45" s="117" customFormat="1" ht="24.95" hidden="1" customHeight="1">
      <c r="A841" s="433"/>
      <c r="B841" s="677"/>
      <c r="C841" s="222" t="s">
        <v>7459</v>
      </c>
      <c r="D841" s="438" t="s">
        <v>12721</v>
      </c>
      <c r="E841" s="438" t="s">
        <v>16877</v>
      </c>
      <c r="F841" s="222" t="s">
        <v>7459</v>
      </c>
      <c r="G841" s="222">
        <v>740</v>
      </c>
      <c r="H841" s="222"/>
      <c r="I841" s="222"/>
      <c r="J841" s="222">
        <v>40</v>
      </c>
      <c r="K841" s="222">
        <v>20</v>
      </c>
      <c r="L841" s="222"/>
      <c r="M841" s="222"/>
      <c r="N841" s="222">
        <v>740</v>
      </c>
      <c r="O841" s="222"/>
      <c r="P841" s="222"/>
      <c r="Q841" s="222"/>
      <c r="R841" s="222"/>
      <c r="S841" s="223"/>
      <c r="T841" s="219">
        <v>2007</v>
      </c>
      <c r="U841" s="222"/>
      <c r="V841" s="222"/>
      <c r="W841" s="222"/>
      <c r="X841" s="222"/>
      <c r="Y841" s="222"/>
      <c r="Z841" s="222"/>
      <c r="AA841" s="222"/>
      <c r="AB841" s="222"/>
      <c r="AC841" s="222"/>
      <c r="AD841" s="222"/>
      <c r="AE841" s="222"/>
      <c r="AF841" s="222"/>
      <c r="AG841" s="222"/>
      <c r="AH841" s="222"/>
      <c r="AI841" s="222"/>
      <c r="AJ841" s="222"/>
      <c r="AK841" s="222"/>
      <c r="AL841" s="222"/>
      <c r="AM841" s="222"/>
      <c r="AN841" s="222"/>
      <c r="AO841" s="222"/>
      <c r="AP841" s="222"/>
      <c r="AQ841" s="222"/>
      <c r="AR841" s="222"/>
      <c r="AS841" s="222"/>
    </row>
    <row r="842" spans="1:45" s="117" customFormat="1" ht="24.95" hidden="1" customHeight="1">
      <c r="A842" s="433"/>
      <c r="B842" s="677"/>
      <c r="C842" s="222" t="s">
        <v>7459</v>
      </c>
      <c r="D842" s="438" t="s">
        <v>12721</v>
      </c>
      <c r="E842" s="438" t="s">
        <v>16878</v>
      </c>
      <c r="F842" s="222" t="s">
        <v>7459</v>
      </c>
      <c r="G842" s="222">
        <v>9000</v>
      </c>
      <c r="H842" s="222"/>
      <c r="I842" s="222"/>
      <c r="J842" s="222">
        <v>60</v>
      </c>
      <c r="K842" s="222">
        <v>150</v>
      </c>
      <c r="L842" s="222"/>
      <c r="M842" s="222"/>
      <c r="N842" s="219">
        <v>9000</v>
      </c>
      <c r="O842" s="222"/>
      <c r="P842" s="222"/>
      <c r="Q842" s="222"/>
      <c r="R842" s="222"/>
      <c r="S842" s="223"/>
      <c r="T842" s="219">
        <v>2010</v>
      </c>
      <c r="U842" s="222"/>
      <c r="V842" s="222"/>
      <c r="W842" s="222"/>
      <c r="X842" s="222"/>
      <c r="Y842" s="222"/>
      <c r="Z842" s="222"/>
      <c r="AA842" s="222"/>
      <c r="AB842" s="222"/>
      <c r="AC842" s="222"/>
      <c r="AD842" s="222"/>
      <c r="AE842" s="222"/>
      <c r="AF842" s="222"/>
      <c r="AG842" s="222"/>
      <c r="AH842" s="222"/>
      <c r="AI842" s="222"/>
      <c r="AJ842" s="222"/>
      <c r="AK842" s="222"/>
      <c r="AL842" s="222"/>
      <c r="AM842" s="222"/>
      <c r="AN842" s="222"/>
      <c r="AO842" s="222"/>
      <c r="AP842" s="222"/>
      <c r="AQ842" s="222"/>
      <c r="AR842" s="222"/>
      <c r="AS842" s="222"/>
    </row>
    <row r="843" spans="1:45" s="117" customFormat="1" ht="24.95" hidden="1" customHeight="1">
      <c r="A843" s="433"/>
      <c r="B843" s="677"/>
      <c r="C843" s="222" t="s">
        <v>7459</v>
      </c>
      <c r="D843" s="438" t="s">
        <v>12721</v>
      </c>
      <c r="E843" s="438" t="s">
        <v>12726</v>
      </c>
      <c r="F843" s="222" t="s">
        <v>7459</v>
      </c>
      <c r="G843" s="222">
        <v>330</v>
      </c>
      <c r="H843" s="222"/>
      <c r="I843" s="222"/>
      <c r="J843" s="222">
        <v>10</v>
      </c>
      <c r="K843" s="222">
        <v>20</v>
      </c>
      <c r="L843" s="222"/>
      <c r="M843" s="222"/>
      <c r="N843" s="222">
        <v>200</v>
      </c>
      <c r="O843" s="222"/>
      <c r="P843" s="222"/>
      <c r="Q843" s="222"/>
      <c r="R843" s="222"/>
      <c r="S843" s="223"/>
      <c r="T843" s="219">
        <v>2017</v>
      </c>
      <c r="U843" s="222"/>
      <c r="V843" s="222"/>
      <c r="W843" s="222"/>
      <c r="X843" s="222"/>
      <c r="Y843" s="222"/>
      <c r="Z843" s="222">
        <v>120</v>
      </c>
      <c r="AA843" s="222"/>
      <c r="AB843" s="222"/>
      <c r="AC843" s="222"/>
      <c r="AD843" s="222"/>
      <c r="AE843" s="222"/>
      <c r="AF843" s="222"/>
      <c r="AG843" s="222"/>
      <c r="AH843" s="222"/>
      <c r="AI843" s="222"/>
      <c r="AJ843" s="222"/>
      <c r="AK843" s="222"/>
      <c r="AL843" s="222"/>
      <c r="AM843" s="222"/>
      <c r="AN843" s="222"/>
      <c r="AO843" s="222"/>
      <c r="AP843" s="222"/>
      <c r="AQ843" s="222"/>
      <c r="AR843" s="222"/>
      <c r="AS843" s="222"/>
    </row>
    <row r="844" spans="1:45" s="37" customFormat="1" ht="24.75" hidden="1" customHeight="1">
      <c r="A844" s="400"/>
      <c r="B844" s="404" t="s">
        <v>2490</v>
      </c>
      <c r="C844" s="160" t="s">
        <v>2283</v>
      </c>
      <c r="D844" s="160"/>
      <c r="E844" s="331">
        <f>COUNTA(E845:E986)</f>
        <v>142</v>
      </c>
      <c r="F844" s="160"/>
      <c r="G844" s="160">
        <f>SUM(G845:G986)</f>
        <v>828701.5</v>
      </c>
      <c r="H844" s="160">
        <f>SUM(H845:H986)</f>
        <v>26385.9</v>
      </c>
      <c r="I844" s="160">
        <f>SUM(I845:I986)</f>
        <v>73407.91</v>
      </c>
      <c r="J844" s="160"/>
      <c r="K844" s="160"/>
      <c r="L844" s="160"/>
      <c r="M844" s="160"/>
      <c r="N844" s="160">
        <f>SUM(N845:N986)</f>
        <v>217978</v>
      </c>
      <c r="O844" s="160"/>
      <c r="P844" s="160"/>
      <c r="Q844" s="160"/>
      <c r="R844" s="160"/>
      <c r="S844" s="160"/>
      <c r="T844" s="157"/>
      <c r="U844" s="160"/>
      <c r="V844" s="160"/>
      <c r="W844" s="160"/>
      <c r="X844" s="160"/>
      <c r="Y844" s="160"/>
      <c r="Z844" s="160"/>
      <c r="AA844" s="160"/>
      <c r="AB844" s="160"/>
      <c r="AC844" s="160"/>
      <c r="AD844" s="160"/>
      <c r="AE844" s="160"/>
      <c r="AF844" s="160"/>
      <c r="AG844" s="160"/>
      <c r="AH844" s="167"/>
      <c r="AI844" s="167"/>
      <c r="AJ844" s="160"/>
      <c r="AK844" s="160"/>
      <c r="AL844" s="160"/>
      <c r="AM844" s="160"/>
      <c r="AN844" s="160"/>
      <c r="AO844" s="160"/>
      <c r="AP844" s="160"/>
      <c r="AQ844" s="160"/>
      <c r="AR844" s="160"/>
      <c r="AS844" s="160"/>
    </row>
    <row r="845" spans="1:45" s="37" customFormat="1" ht="24.75" hidden="1" customHeight="1">
      <c r="A845" s="400"/>
      <c r="B845" s="337"/>
      <c r="C845" s="167" t="s">
        <v>296</v>
      </c>
      <c r="D845" s="167"/>
      <c r="E845" s="167" t="s">
        <v>16977</v>
      </c>
      <c r="F845" s="167" t="s">
        <v>296</v>
      </c>
      <c r="G845" s="167">
        <v>512</v>
      </c>
      <c r="H845" s="167"/>
      <c r="I845" s="167"/>
      <c r="J845" s="167">
        <v>16</v>
      </c>
      <c r="K845" s="167">
        <v>32</v>
      </c>
      <c r="L845" s="167"/>
      <c r="M845" s="167"/>
      <c r="N845" s="167"/>
      <c r="O845" s="167"/>
      <c r="P845" s="167"/>
      <c r="Q845" s="167"/>
      <c r="R845" s="167"/>
      <c r="S845" s="167"/>
      <c r="T845" s="170">
        <v>2012</v>
      </c>
      <c r="U845" s="167"/>
      <c r="V845" s="167"/>
      <c r="W845" s="167"/>
      <c r="X845" s="167"/>
      <c r="Y845" s="167"/>
      <c r="Z845" s="167"/>
      <c r="AA845" s="167"/>
      <c r="AB845" s="167"/>
      <c r="AC845" s="167"/>
      <c r="AD845" s="167"/>
      <c r="AE845" s="167"/>
      <c r="AF845" s="167"/>
      <c r="AG845" s="167"/>
      <c r="AH845" s="167"/>
      <c r="AI845" s="167"/>
      <c r="AJ845" s="167"/>
      <c r="AK845" s="167"/>
      <c r="AL845" s="167"/>
      <c r="AM845" s="167"/>
      <c r="AN845" s="167"/>
      <c r="AO845" s="167"/>
      <c r="AP845" s="167"/>
      <c r="AQ845" s="167"/>
      <c r="AR845" s="167"/>
      <c r="AS845" s="167" t="s">
        <v>1552</v>
      </c>
    </row>
    <row r="846" spans="1:45" s="37" customFormat="1" ht="24.75" hidden="1" customHeight="1">
      <c r="A846" s="400"/>
      <c r="B846" s="337"/>
      <c r="C846" s="167" t="s">
        <v>296</v>
      </c>
      <c r="D846" s="167"/>
      <c r="E846" s="167" t="s">
        <v>16978</v>
      </c>
      <c r="F846" s="167" t="s">
        <v>296</v>
      </c>
      <c r="G846" s="167"/>
      <c r="H846" s="167"/>
      <c r="I846" s="167"/>
      <c r="J846" s="167"/>
      <c r="K846" s="167"/>
      <c r="L846" s="167"/>
      <c r="M846" s="167"/>
      <c r="N846" s="167"/>
      <c r="O846" s="167"/>
      <c r="P846" s="167"/>
      <c r="Q846" s="167"/>
      <c r="R846" s="167"/>
      <c r="S846" s="167"/>
      <c r="T846" s="1324">
        <v>2009</v>
      </c>
      <c r="U846" s="167"/>
      <c r="V846" s="167"/>
      <c r="W846" s="167"/>
      <c r="X846" s="167"/>
      <c r="Y846" s="167"/>
      <c r="Z846" s="167"/>
      <c r="AA846" s="167"/>
      <c r="AB846" s="167"/>
      <c r="AC846" s="167"/>
      <c r="AD846" s="167"/>
      <c r="AE846" s="167"/>
      <c r="AF846" s="167"/>
      <c r="AG846" s="167"/>
      <c r="AH846" s="167"/>
      <c r="AI846" s="167"/>
      <c r="AJ846" s="167"/>
      <c r="AK846" s="167"/>
      <c r="AL846" s="167"/>
      <c r="AM846" s="167"/>
      <c r="AN846" s="167"/>
      <c r="AO846" s="167"/>
      <c r="AP846" s="167"/>
      <c r="AQ846" s="167"/>
      <c r="AR846" s="167"/>
      <c r="AS846" s="167" t="s">
        <v>1552</v>
      </c>
    </row>
    <row r="847" spans="1:45" s="37" customFormat="1" ht="24.75" hidden="1" customHeight="1">
      <c r="A847" s="400"/>
      <c r="B847" s="337"/>
      <c r="C847" s="167" t="s">
        <v>296</v>
      </c>
      <c r="D847" s="167"/>
      <c r="E847" s="167" t="s">
        <v>16979</v>
      </c>
      <c r="F847" s="167" t="s">
        <v>296</v>
      </c>
      <c r="G847" s="167"/>
      <c r="H847" s="167"/>
      <c r="I847" s="167"/>
      <c r="J847" s="167"/>
      <c r="K847" s="167"/>
      <c r="L847" s="167"/>
      <c r="M847" s="167"/>
      <c r="N847" s="167"/>
      <c r="O847" s="167"/>
      <c r="P847" s="167"/>
      <c r="Q847" s="167"/>
      <c r="R847" s="167"/>
      <c r="S847" s="167"/>
      <c r="T847" s="1324">
        <v>2009</v>
      </c>
      <c r="U847" s="167"/>
      <c r="V847" s="167"/>
      <c r="W847" s="167"/>
      <c r="X847" s="167"/>
      <c r="Y847" s="167"/>
      <c r="Z847" s="167"/>
      <c r="AA847" s="167"/>
      <c r="AB847" s="167"/>
      <c r="AC847" s="167"/>
      <c r="AD847" s="167"/>
      <c r="AE847" s="167"/>
      <c r="AF847" s="167"/>
      <c r="AG847" s="167"/>
      <c r="AH847" s="167"/>
      <c r="AI847" s="167"/>
      <c r="AJ847" s="167"/>
      <c r="AK847" s="167"/>
      <c r="AL847" s="167"/>
      <c r="AM847" s="167"/>
      <c r="AN847" s="167"/>
      <c r="AO847" s="167"/>
      <c r="AP847" s="167"/>
      <c r="AQ847" s="167"/>
      <c r="AR847" s="167"/>
      <c r="AS847" s="167" t="s">
        <v>719</v>
      </c>
    </row>
    <row r="848" spans="1:45" s="37" customFormat="1" ht="24.75" hidden="1" customHeight="1">
      <c r="A848" s="400"/>
      <c r="B848" s="337"/>
      <c r="C848" s="167" t="s">
        <v>296</v>
      </c>
      <c r="D848" s="167"/>
      <c r="E848" s="167" t="s">
        <v>16980</v>
      </c>
      <c r="F848" s="167" t="s">
        <v>296</v>
      </c>
      <c r="G848" s="167">
        <v>98</v>
      </c>
      <c r="H848" s="167"/>
      <c r="I848" s="167"/>
      <c r="J848" s="167">
        <v>7</v>
      </c>
      <c r="K848" s="167">
        <v>14</v>
      </c>
      <c r="L848" s="167"/>
      <c r="M848" s="167"/>
      <c r="N848" s="167"/>
      <c r="O848" s="167"/>
      <c r="P848" s="167"/>
      <c r="Q848" s="167"/>
      <c r="R848" s="167"/>
      <c r="S848" s="167"/>
      <c r="T848" s="1324">
        <v>2001</v>
      </c>
      <c r="U848" s="167"/>
      <c r="V848" s="167"/>
      <c r="W848" s="167"/>
      <c r="X848" s="167"/>
      <c r="Y848" s="167"/>
      <c r="Z848" s="167"/>
      <c r="AA848" s="167"/>
      <c r="AB848" s="167"/>
      <c r="AC848" s="167"/>
      <c r="AD848" s="167"/>
      <c r="AE848" s="167"/>
      <c r="AF848" s="167"/>
      <c r="AG848" s="167"/>
      <c r="AH848" s="167"/>
      <c r="AI848" s="167"/>
      <c r="AJ848" s="167"/>
      <c r="AK848" s="167"/>
      <c r="AL848" s="167"/>
      <c r="AM848" s="167"/>
      <c r="AN848" s="167"/>
      <c r="AO848" s="167"/>
      <c r="AP848" s="167"/>
      <c r="AQ848" s="167"/>
      <c r="AR848" s="167"/>
      <c r="AS848" s="167" t="s">
        <v>1552</v>
      </c>
    </row>
    <row r="849" spans="1:45" s="37" customFormat="1" ht="24.75" hidden="1" customHeight="1">
      <c r="A849" s="400"/>
      <c r="B849" s="337"/>
      <c r="C849" s="167" t="s">
        <v>296</v>
      </c>
      <c r="D849" s="167"/>
      <c r="E849" s="167" t="s">
        <v>16981</v>
      </c>
      <c r="F849" s="167" t="s">
        <v>296</v>
      </c>
      <c r="G849" s="167">
        <v>2586</v>
      </c>
      <c r="H849" s="167"/>
      <c r="I849" s="167"/>
      <c r="J849" s="167">
        <v>10</v>
      </c>
      <c r="K849" s="167">
        <v>27</v>
      </c>
      <c r="L849" s="167"/>
      <c r="M849" s="167"/>
      <c r="N849" s="167"/>
      <c r="O849" s="167"/>
      <c r="P849" s="167"/>
      <c r="Q849" s="167"/>
      <c r="R849" s="167"/>
      <c r="S849" s="167"/>
      <c r="T849" s="1324">
        <v>2003</v>
      </c>
      <c r="U849" s="167"/>
      <c r="V849" s="167"/>
      <c r="W849" s="167"/>
      <c r="X849" s="167"/>
      <c r="Y849" s="167"/>
      <c r="Z849" s="167"/>
      <c r="AA849" s="167"/>
      <c r="AB849" s="167"/>
      <c r="AC849" s="167"/>
      <c r="AD849" s="167"/>
      <c r="AE849" s="167"/>
      <c r="AF849" s="167"/>
      <c r="AG849" s="167"/>
      <c r="AH849" s="167"/>
      <c r="AI849" s="167"/>
      <c r="AJ849" s="167"/>
      <c r="AK849" s="167"/>
      <c r="AL849" s="167"/>
      <c r="AM849" s="167"/>
      <c r="AN849" s="167"/>
      <c r="AO849" s="167"/>
      <c r="AP849" s="167"/>
      <c r="AQ849" s="167"/>
      <c r="AR849" s="167"/>
      <c r="AS849" s="167" t="s">
        <v>719</v>
      </c>
    </row>
    <row r="850" spans="1:45" s="37" customFormat="1" ht="24.75" hidden="1" customHeight="1">
      <c r="A850" s="400"/>
      <c r="B850" s="337"/>
      <c r="C850" s="167" t="s">
        <v>296</v>
      </c>
      <c r="D850" s="167"/>
      <c r="E850" s="167" t="s">
        <v>16982</v>
      </c>
      <c r="F850" s="167" t="s">
        <v>296</v>
      </c>
      <c r="G850" s="167">
        <v>1082</v>
      </c>
      <c r="H850" s="167"/>
      <c r="I850" s="167"/>
      <c r="J850" s="167">
        <v>10</v>
      </c>
      <c r="K850" s="167">
        <v>25</v>
      </c>
      <c r="L850" s="167"/>
      <c r="M850" s="167"/>
      <c r="N850" s="167"/>
      <c r="O850" s="167"/>
      <c r="P850" s="167"/>
      <c r="Q850" s="167"/>
      <c r="R850" s="167"/>
      <c r="S850" s="167"/>
      <c r="T850" s="1324">
        <v>2015</v>
      </c>
      <c r="U850" s="167"/>
      <c r="V850" s="167"/>
      <c r="W850" s="167"/>
      <c r="X850" s="167"/>
      <c r="Y850" s="167"/>
      <c r="Z850" s="167"/>
      <c r="AA850" s="167"/>
      <c r="AB850" s="167"/>
      <c r="AC850" s="167"/>
      <c r="AD850" s="167"/>
      <c r="AE850" s="167"/>
      <c r="AF850" s="167"/>
      <c r="AG850" s="167"/>
      <c r="AH850" s="167"/>
      <c r="AI850" s="167"/>
      <c r="AJ850" s="167"/>
      <c r="AK850" s="167"/>
      <c r="AL850" s="167"/>
      <c r="AM850" s="167"/>
      <c r="AN850" s="167"/>
      <c r="AO850" s="167"/>
      <c r="AP850" s="167"/>
      <c r="AQ850" s="167"/>
      <c r="AR850" s="167"/>
      <c r="AS850" s="167" t="s">
        <v>2121</v>
      </c>
    </row>
    <row r="851" spans="1:45" s="37" customFormat="1" ht="24.75" hidden="1" customHeight="1">
      <c r="A851" s="400"/>
      <c r="B851" s="337"/>
      <c r="C851" s="167" t="s">
        <v>296</v>
      </c>
      <c r="D851" s="167"/>
      <c r="E851" s="167" t="s">
        <v>16983</v>
      </c>
      <c r="F851" s="167" t="s">
        <v>296</v>
      </c>
      <c r="G851" s="167">
        <v>484</v>
      </c>
      <c r="H851" s="167"/>
      <c r="I851" s="167"/>
      <c r="J851" s="167">
        <v>11</v>
      </c>
      <c r="K851" s="167">
        <v>22</v>
      </c>
      <c r="L851" s="167"/>
      <c r="M851" s="167"/>
      <c r="N851" s="167"/>
      <c r="O851" s="167"/>
      <c r="P851" s="167"/>
      <c r="Q851" s="167"/>
      <c r="R851" s="167"/>
      <c r="S851" s="167"/>
      <c r="T851" s="1324">
        <v>2009</v>
      </c>
      <c r="U851" s="167"/>
      <c r="V851" s="167"/>
      <c r="W851" s="167"/>
      <c r="X851" s="167"/>
      <c r="Y851" s="167"/>
      <c r="Z851" s="167"/>
      <c r="AA851" s="167"/>
      <c r="AB851" s="167"/>
      <c r="AC851" s="167"/>
      <c r="AD851" s="167"/>
      <c r="AE851" s="167"/>
      <c r="AF851" s="167"/>
      <c r="AG851" s="167"/>
      <c r="AH851" s="167"/>
      <c r="AI851" s="167"/>
      <c r="AJ851" s="167"/>
      <c r="AK851" s="167"/>
      <c r="AL851" s="167"/>
      <c r="AM851" s="167"/>
      <c r="AN851" s="167"/>
      <c r="AO851" s="167"/>
      <c r="AP851" s="167"/>
      <c r="AQ851" s="167"/>
      <c r="AR851" s="167"/>
      <c r="AS851" s="167" t="s">
        <v>1552</v>
      </c>
    </row>
    <row r="852" spans="1:45" s="37" customFormat="1" ht="24.75" hidden="1" customHeight="1">
      <c r="A852" s="400"/>
      <c r="B852" s="337"/>
      <c r="C852" s="167" t="s">
        <v>296</v>
      </c>
      <c r="D852" s="167"/>
      <c r="E852" s="167" t="s">
        <v>16984</v>
      </c>
      <c r="F852" s="167" t="s">
        <v>296</v>
      </c>
      <c r="G852" s="167">
        <v>576</v>
      </c>
      <c r="H852" s="167"/>
      <c r="I852" s="167"/>
      <c r="J852" s="167">
        <v>9</v>
      </c>
      <c r="K852" s="167">
        <v>18</v>
      </c>
      <c r="L852" s="167"/>
      <c r="M852" s="167"/>
      <c r="N852" s="167"/>
      <c r="O852" s="167"/>
      <c r="P852" s="167"/>
      <c r="Q852" s="167"/>
      <c r="R852" s="167"/>
      <c r="S852" s="167"/>
      <c r="T852" s="1324">
        <v>2009</v>
      </c>
      <c r="U852" s="167"/>
      <c r="V852" s="167"/>
      <c r="W852" s="167"/>
      <c r="X852" s="167"/>
      <c r="Y852" s="167"/>
      <c r="Z852" s="167"/>
      <c r="AA852" s="167"/>
      <c r="AB852" s="167"/>
      <c r="AC852" s="167"/>
      <c r="AD852" s="167"/>
      <c r="AE852" s="167"/>
      <c r="AF852" s="167"/>
      <c r="AG852" s="167"/>
      <c r="AH852" s="167"/>
      <c r="AI852" s="167"/>
      <c r="AJ852" s="167"/>
      <c r="AK852" s="167"/>
      <c r="AL852" s="167"/>
      <c r="AM852" s="167"/>
      <c r="AN852" s="167"/>
      <c r="AO852" s="167"/>
      <c r="AP852" s="167"/>
      <c r="AQ852" s="167"/>
      <c r="AR852" s="167"/>
      <c r="AS852" s="167" t="s">
        <v>1552</v>
      </c>
    </row>
    <row r="853" spans="1:45" s="37" customFormat="1" ht="24.75" hidden="1" customHeight="1">
      <c r="A853" s="400"/>
      <c r="B853" s="337"/>
      <c r="C853" s="167" t="s">
        <v>296</v>
      </c>
      <c r="D853" s="167"/>
      <c r="E853" s="167" t="s">
        <v>16985</v>
      </c>
      <c r="F853" s="167" t="s">
        <v>296</v>
      </c>
      <c r="G853" s="167"/>
      <c r="H853" s="167"/>
      <c r="I853" s="167"/>
      <c r="J853" s="167"/>
      <c r="K853" s="167"/>
      <c r="L853" s="167"/>
      <c r="M853" s="167"/>
      <c r="N853" s="167"/>
      <c r="O853" s="167"/>
      <c r="P853" s="167"/>
      <c r="Q853" s="167"/>
      <c r="R853" s="167"/>
      <c r="S853" s="167"/>
      <c r="T853" s="1324">
        <v>2002</v>
      </c>
      <c r="U853" s="167"/>
      <c r="V853" s="167"/>
      <c r="W853" s="167"/>
      <c r="X853" s="167"/>
      <c r="Y853" s="167"/>
      <c r="Z853" s="167"/>
      <c r="AA853" s="167"/>
      <c r="AB853" s="167"/>
      <c r="AC853" s="167"/>
      <c r="AD853" s="167"/>
      <c r="AE853" s="167"/>
      <c r="AF853" s="167"/>
      <c r="AG853" s="167"/>
      <c r="AH853" s="167"/>
      <c r="AI853" s="167"/>
      <c r="AJ853" s="167"/>
      <c r="AK853" s="167"/>
      <c r="AL853" s="167"/>
      <c r="AM853" s="167"/>
      <c r="AN853" s="167"/>
      <c r="AO853" s="167"/>
      <c r="AP853" s="167"/>
      <c r="AQ853" s="167"/>
      <c r="AR853" s="167"/>
      <c r="AS853" s="167" t="s">
        <v>1552</v>
      </c>
    </row>
    <row r="854" spans="1:45" s="37" customFormat="1" ht="24.75" hidden="1" customHeight="1">
      <c r="A854" s="400"/>
      <c r="B854" s="337"/>
      <c r="C854" s="167" t="s">
        <v>296</v>
      </c>
      <c r="D854" s="167"/>
      <c r="E854" s="167" t="s">
        <v>16986</v>
      </c>
      <c r="F854" s="167" t="s">
        <v>296</v>
      </c>
      <c r="G854" s="167">
        <v>347</v>
      </c>
      <c r="H854" s="167"/>
      <c r="I854" s="167"/>
      <c r="J854" s="167">
        <v>9</v>
      </c>
      <c r="K854" s="167">
        <v>18</v>
      </c>
      <c r="L854" s="167"/>
      <c r="M854" s="167"/>
      <c r="N854" s="167"/>
      <c r="O854" s="167"/>
      <c r="P854" s="167"/>
      <c r="Q854" s="167"/>
      <c r="R854" s="167"/>
      <c r="S854" s="167"/>
      <c r="T854" s="1324">
        <v>2008</v>
      </c>
      <c r="U854" s="167"/>
      <c r="V854" s="167"/>
      <c r="W854" s="167"/>
      <c r="X854" s="167"/>
      <c r="Y854" s="167"/>
      <c r="Z854" s="167"/>
      <c r="AA854" s="167"/>
      <c r="AB854" s="167"/>
      <c r="AC854" s="167"/>
      <c r="AD854" s="167"/>
      <c r="AE854" s="167"/>
      <c r="AF854" s="167"/>
      <c r="AG854" s="167"/>
      <c r="AH854" s="167"/>
      <c r="AI854" s="167"/>
      <c r="AJ854" s="167"/>
      <c r="AK854" s="167"/>
      <c r="AL854" s="167"/>
      <c r="AM854" s="167"/>
      <c r="AN854" s="167"/>
      <c r="AO854" s="167"/>
      <c r="AP854" s="167"/>
      <c r="AQ854" s="167"/>
      <c r="AR854" s="167"/>
      <c r="AS854" s="167" t="s">
        <v>1552</v>
      </c>
    </row>
    <row r="855" spans="1:45" s="37" customFormat="1" ht="24.75" hidden="1" customHeight="1">
      <c r="A855" s="400"/>
      <c r="B855" s="337"/>
      <c r="C855" s="167" t="s">
        <v>296</v>
      </c>
      <c r="D855" s="167"/>
      <c r="E855" s="167" t="s">
        <v>16987</v>
      </c>
      <c r="F855" s="167" t="s">
        <v>296</v>
      </c>
      <c r="G855" s="167"/>
      <c r="H855" s="167"/>
      <c r="I855" s="167"/>
      <c r="J855" s="167"/>
      <c r="K855" s="167"/>
      <c r="L855" s="167"/>
      <c r="M855" s="167"/>
      <c r="N855" s="167"/>
      <c r="O855" s="167"/>
      <c r="P855" s="167"/>
      <c r="Q855" s="167"/>
      <c r="R855" s="167"/>
      <c r="S855" s="167"/>
      <c r="T855" s="1324">
        <v>2009</v>
      </c>
      <c r="U855" s="167"/>
      <c r="V855" s="167"/>
      <c r="W855" s="167"/>
      <c r="X855" s="167"/>
      <c r="Y855" s="167"/>
      <c r="Z855" s="167"/>
      <c r="AA855" s="167"/>
      <c r="AB855" s="167"/>
      <c r="AC855" s="167"/>
      <c r="AD855" s="167"/>
      <c r="AE855" s="167"/>
      <c r="AF855" s="167"/>
      <c r="AG855" s="167"/>
      <c r="AH855" s="167"/>
      <c r="AI855" s="167"/>
      <c r="AJ855" s="167"/>
      <c r="AK855" s="167"/>
      <c r="AL855" s="167"/>
      <c r="AM855" s="167"/>
      <c r="AN855" s="167"/>
      <c r="AO855" s="167"/>
      <c r="AP855" s="167"/>
      <c r="AQ855" s="167"/>
      <c r="AR855" s="167"/>
      <c r="AS855" s="167" t="s">
        <v>1552</v>
      </c>
    </row>
    <row r="856" spans="1:45" s="37" customFormat="1" ht="24.75" hidden="1" customHeight="1">
      <c r="A856" s="400"/>
      <c r="B856" s="337"/>
      <c r="C856" s="167" t="s">
        <v>296</v>
      </c>
      <c r="D856" s="167"/>
      <c r="E856" s="167" t="s">
        <v>16988</v>
      </c>
      <c r="F856" s="167" t="s">
        <v>296</v>
      </c>
      <c r="G856" s="167"/>
      <c r="H856" s="167"/>
      <c r="I856" s="167"/>
      <c r="J856" s="167"/>
      <c r="K856" s="167"/>
      <c r="L856" s="167"/>
      <c r="M856" s="167"/>
      <c r="N856" s="167"/>
      <c r="O856" s="167"/>
      <c r="P856" s="167"/>
      <c r="Q856" s="167"/>
      <c r="R856" s="167"/>
      <c r="S856" s="167"/>
      <c r="T856" s="1324">
        <v>1993</v>
      </c>
      <c r="U856" s="167"/>
      <c r="V856" s="167"/>
      <c r="W856" s="167"/>
      <c r="X856" s="167"/>
      <c r="Y856" s="167"/>
      <c r="Z856" s="167"/>
      <c r="AA856" s="167"/>
      <c r="AB856" s="167"/>
      <c r="AC856" s="167"/>
      <c r="AD856" s="167"/>
      <c r="AE856" s="167"/>
      <c r="AF856" s="167"/>
      <c r="AG856" s="167"/>
      <c r="AH856" s="167"/>
      <c r="AI856" s="167"/>
      <c r="AJ856" s="167"/>
      <c r="AK856" s="167"/>
      <c r="AL856" s="167"/>
      <c r="AM856" s="167"/>
      <c r="AN856" s="167"/>
      <c r="AO856" s="167"/>
      <c r="AP856" s="167"/>
      <c r="AQ856" s="167"/>
      <c r="AR856" s="167"/>
      <c r="AS856" s="167" t="s">
        <v>1552</v>
      </c>
    </row>
    <row r="857" spans="1:45" s="37" customFormat="1" ht="24.75" hidden="1" customHeight="1">
      <c r="A857" s="400"/>
      <c r="B857" s="337"/>
      <c r="C857" s="167" t="s">
        <v>296</v>
      </c>
      <c r="D857" s="167"/>
      <c r="E857" s="167" t="s">
        <v>16989</v>
      </c>
      <c r="F857" s="167" t="s">
        <v>296</v>
      </c>
      <c r="G857" s="167">
        <v>675</v>
      </c>
      <c r="H857" s="167"/>
      <c r="I857" s="167"/>
      <c r="J857" s="167">
        <v>15</v>
      </c>
      <c r="K857" s="167">
        <v>45</v>
      </c>
      <c r="L857" s="167"/>
      <c r="M857" s="167"/>
      <c r="N857" s="167"/>
      <c r="O857" s="167"/>
      <c r="P857" s="167"/>
      <c r="Q857" s="167"/>
      <c r="R857" s="167"/>
      <c r="S857" s="167"/>
      <c r="T857" s="1324">
        <v>2012</v>
      </c>
      <c r="U857" s="167"/>
      <c r="V857" s="167"/>
      <c r="W857" s="167"/>
      <c r="X857" s="167"/>
      <c r="Y857" s="167"/>
      <c r="Z857" s="167"/>
      <c r="AA857" s="167"/>
      <c r="AB857" s="167"/>
      <c r="AC857" s="167"/>
      <c r="AD857" s="167"/>
      <c r="AE857" s="167"/>
      <c r="AF857" s="167"/>
      <c r="AG857" s="167"/>
      <c r="AH857" s="167"/>
      <c r="AI857" s="167"/>
      <c r="AJ857" s="167"/>
      <c r="AK857" s="167"/>
      <c r="AL857" s="167"/>
      <c r="AM857" s="167"/>
      <c r="AN857" s="167"/>
      <c r="AO857" s="167"/>
      <c r="AP857" s="167"/>
      <c r="AQ857" s="167"/>
      <c r="AR857" s="167"/>
      <c r="AS857" s="167" t="s">
        <v>1552</v>
      </c>
    </row>
    <row r="858" spans="1:45" s="37" customFormat="1" ht="24.75" hidden="1" customHeight="1">
      <c r="A858" s="400"/>
      <c r="B858" s="337"/>
      <c r="C858" s="167" t="s">
        <v>296</v>
      </c>
      <c r="D858" s="167"/>
      <c r="E858" s="167" t="s">
        <v>16990</v>
      </c>
      <c r="F858" s="167" t="s">
        <v>296</v>
      </c>
      <c r="G858" s="167">
        <v>476</v>
      </c>
      <c r="H858" s="167"/>
      <c r="I858" s="167"/>
      <c r="J858" s="167">
        <v>17</v>
      </c>
      <c r="K858" s="167">
        <v>28</v>
      </c>
      <c r="L858" s="167"/>
      <c r="M858" s="167"/>
      <c r="N858" s="167"/>
      <c r="O858" s="167"/>
      <c r="P858" s="167"/>
      <c r="Q858" s="167"/>
      <c r="R858" s="167"/>
      <c r="S858" s="167"/>
      <c r="T858" s="1324">
        <v>1983</v>
      </c>
      <c r="U858" s="167"/>
      <c r="V858" s="167"/>
      <c r="W858" s="167"/>
      <c r="X858" s="167"/>
      <c r="Y858" s="167"/>
      <c r="Z858" s="167"/>
      <c r="AA858" s="167"/>
      <c r="AB858" s="167"/>
      <c r="AC858" s="167"/>
      <c r="AD858" s="167"/>
      <c r="AE858" s="167"/>
      <c r="AF858" s="167"/>
      <c r="AG858" s="167"/>
      <c r="AH858" s="167"/>
      <c r="AI858" s="167"/>
      <c r="AJ858" s="167"/>
      <c r="AK858" s="167"/>
      <c r="AL858" s="167"/>
      <c r="AM858" s="167"/>
      <c r="AN858" s="167"/>
      <c r="AO858" s="167"/>
      <c r="AP858" s="167"/>
      <c r="AQ858" s="167"/>
      <c r="AR858" s="167"/>
      <c r="AS858" s="167" t="s">
        <v>1552</v>
      </c>
    </row>
    <row r="859" spans="1:45" s="37" customFormat="1" ht="24.75" hidden="1" customHeight="1">
      <c r="A859" s="400"/>
      <c r="B859" s="337"/>
      <c r="C859" s="167" t="s">
        <v>296</v>
      </c>
      <c r="D859" s="167"/>
      <c r="E859" s="167" t="s">
        <v>16991</v>
      </c>
      <c r="F859" s="167" t="s">
        <v>296</v>
      </c>
      <c r="G859" s="167"/>
      <c r="H859" s="167"/>
      <c r="I859" s="167"/>
      <c r="J859" s="167"/>
      <c r="K859" s="167"/>
      <c r="L859" s="167"/>
      <c r="M859" s="167"/>
      <c r="N859" s="167"/>
      <c r="O859" s="167"/>
      <c r="P859" s="167"/>
      <c r="Q859" s="167"/>
      <c r="R859" s="167"/>
      <c r="S859" s="167"/>
      <c r="T859" s="1324">
        <v>2009</v>
      </c>
      <c r="U859" s="167"/>
      <c r="V859" s="167"/>
      <c r="W859" s="167"/>
      <c r="X859" s="167"/>
      <c r="Y859" s="167"/>
      <c r="Z859" s="167"/>
      <c r="AA859" s="167"/>
      <c r="AB859" s="167"/>
      <c r="AC859" s="167"/>
      <c r="AD859" s="167"/>
      <c r="AE859" s="167"/>
      <c r="AF859" s="167"/>
      <c r="AG859" s="167"/>
      <c r="AH859" s="167"/>
      <c r="AI859" s="167"/>
      <c r="AJ859" s="167"/>
      <c r="AK859" s="167"/>
      <c r="AL859" s="167"/>
      <c r="AM859" s="167"/>
      <c r="AN859" s="167"/>
      <c r="AO859" s="167"/>
      <c r="AP859" s="167"/>
      <c r="AQ859" s="167"/>
      <c r="AR859" s="167"/>
      <c r="AS859" s="167" t="s">
        <v>719</v>
      </c>
    </row>
    <row r="860" spans="1:45" s="37" customFormat="1" ht="24.75" hidden="1" customHeight="1">
      <c r="A860" s="400"/>
      <c r="B860" s="337"/>
      <c r="C860" s="167" t="s">
        <v>296</v>
      </c>
      <c r="D860" s="167"/>
      <c r="E860" s="167" t="s">
        <v>16992</v>
      </c>
      <c r="F860" s="167" t="s">
        <v>296</v>
      </c>
      <c r="G860" s="167">
        <v>528</v>
      </c>
      <c r="H860" s="167"/>
      <c r="I860" s="167"/>
      <c r="J860" s="167">
        <v>13</v>
      </c>
      <c r="K860" s="167">
        <v>21</v>
      </c>
      <c r="L860" s="167"/>
      <c r="M860" s="167"/>
      <c r="N860" s="167"/>
      <c r="O860" s="167"/>
      <c r="P860" s="167"/>
      <c r="Q860" s="167"/>
      <c r="R860" s="167"/>
      <c r="S860" s="167"/>
      <c r="T860" s="1324">
        <v>1998</v>
      </c>
      <c r="U860" s="167"/>
      <c r="V860" s="167"/>
      <c r="W860" s="167"/>
      <c r="X860" s="167"/>
      <c r="Y860" s="167"/>
      <c r="Z860" s="167"/>
      <c r="AA860" s="167"/>
      <c r="AB860" s="167"/>
      <c r="AC860" s="167"/>
      <c r="AD860" s="167"/>
      <c r="AE860" s="167"/>
      <c r="AF860" s="167"/>
      <c r="AG860" s="167"/>
      <c r="AH860" s="167"/>
      <c r="AI860" s="167"/>
      <c r="AJ860" s="167"/>
      <c r="AK860" s="167"/>
      <c r="AL860" s="167"/>
      <c r="AM860" s="167"/>
      <c r="AN860" s="167"/>
      <c r="AO860" s="167"/>
      <c r="AP860" s="167"/>
      <c r="AQ860" s="167"/>
      <c r="AR860" s="167"/>
      <c r="AS860" s="167" t="s">
        <v>1552</v>
      </c>
    </row>
    <row r="861" spans="1:45" s="37" customFormat="1" ht="24.75" hidden="1" customHeight="1">
      <c r="A861" s="400"/>
      <c r="B861" s="337"/>
      <c r="C861" s="167" t="s">
        <v>296</v>
      </c>
      <c r="D861" s="167"/>
      <c r="E861" s="167" t="s">
        <v>16993</v>
      </c>
      <c r="F861" s="167" t="s">
        <v>296</v>
      </c>
      <c r="G861" s="167">
        <v>544</v>
      </c>
      <c r="H861" s="167"/>
      <c r="I861" s="167"/>
      <c r="J861" s="167">
        <v>17</v>
      </c>
      <c r="K861" s="167">
        <v>32</v>
      </c>
      <c r="L861" s="167"/>
      <c r="M861" s="167"/>
      <c r="N861" s="167"/>
      <c r="O861" s="167"/>
      <c r="P861" s="167"/>
      <c r="Q861" s="167"/>
      <c r="R861" s="167"/>
      <c r="S861" s="167"/>
      <c r="T861" s="1324">
        <v>1997</v>
      </c>
      <c r="U861" s="167"/>
      <c r="V861" s="167"/>
      <c r="W861" s="167"/>
      <c r="X861" s="167"/>
      <c r="Y861" s="167"/>
      <c r="Z861" s="167"/>
      <c r="AA861" s="167"/>
      <c r="AB861" s="167"/>
      <c r="AC861" s="167"/>
      <c r="AD861" s="167"/>
      <c r="AE861" s="167"/>
      <c r="AF861" s="167"/>
      <c r="AG861" s="167"/>
      <c r="AH861" s="167"/>
      <c r="AI861" s="167"/>
      <c r="AJ861" s="167"/>
      <c r="AK861" s="167"/>
      <c r="AL861" s="167"/>
      <c r="AM861" s="167"/>
      <c r="AN861" s="167"/>
      <c r="AO861" s="167"/>
      <c r="AP861" s="167"/>
      <c r="AQ861" s="167"/>
      <c r="AR861" s="167"/>
      <c r="AS861" s="167" t="s">
        <v>1552</v>
      </c>
    </row>
    <row r="862" spans="1:45" s="37" customFormat="1" ht="24.75" hidden="1" customHeight="1">
      <c r="A862" s="400"/>
      <c r="B862" s="337"/>
      <c r="C862" s="167" t="s">
        <v>296</v>
      </c>
      <c r="D862" s="167"/>
      <c r="E862" s="167" t="s">
        <v>16994</v>
      </c>
      <c r="F862" s="167" t="s">
        <v>296</v>
      </c>
      <c r="G862" s="167">
        <v>631</v>
      </c>
      <c r="H862" s="167"/>
      <c r="I862" s="167"/>
      <c r="J862" s="167">
        <v>10</v>
      </c>
      <c r="K862" s="167">
        <v>19</v>
      </c>
      <c r="L862" s="167"/>
      <c r="M862" s="167"/>
      <c r="N862" s="167"/>
      <c r="O862" s="167"/>
      <c r="P862" s="167"/>
      <c r="Q862" s="167"/>
      <c r="R862" s="167"/>
      <c r="S862" s="167"/>
      <c r="T862" s="1324">
        <v>2010</v>
      </c>
      <c r="U862" s="167"/>
      <c r="V862" s="167"/>
      <c r="W862" s="167"/>
      <c r="X862" s="167"/>
      <c r="Y862" s="167"/>
      <c r="Z862" s="167"/>
      <c r="AA862" s="167"/>
      <c r="AB862" s="167"/>
      <c r="AC862" s="167"/>
      <c r="AD862" s="167"/>
      <c r="AE862" s="167"/>
      <c r="AF862" s="167"/>
      <c r="AG862" s="167"/>
      <c r="AH862" s="167"/>
      <c r="AI862" s="167"/>
      <c r="AJ862" s="167"/>
      <c r="AK862" s="167"/>
      <c r="AL862" s="167"/>
      <c r="AM862" s="167"/>
      <c r="AN862" s="167"/>
      <c r="AO862" s="167"/>
      <c r="AP862" s="167"/>
      <c r="AQ862" s="167"/>
      <c r="AR862" s="167"/>
      <c r="AS862" s="167" t="s">
        <v>1552</v>
      </c>
    </row>
    <row r="863" spans="1:45" s="37" customFormat="1" ht="24.75" hidden="1" customHeight="1">
      <c r="A863" s="400"/>
      <c r="B863" s="337"/>
      <c r="C863" s="167" t="s">
        <v>296</v>
      </c>
      <c r="D863" s="167"/>
      <c r="E863" s="167" t="s">
        <v>16995</v>
      </c>
      <c r="F863" s="167" t="s">
        <v>296</v>
      </c>
      <c r="G863" s="167">
        <v>600</v>
      </c>
      <c r="H863" s="167"/>
      <c r="I863" s="167"/>
      <c r="J863" s="167">
        <v>9</v>
      </c>
      <c r="K863" s="167">
        <v>21</v>
      </c>
      <c r="L863" s="167"/>
      <c r="M863" s="167"/>
      <c r="N863" s="167"/>
      <c r="O863" s="167"/>
      <c r="P863" s="167"/>
      <c r="Q863" s="167"/>
      <c r="R863" s="167"/>
      <c r="S863" s="167"/>
      <c r="T863" s="1324">
        <v>2011</v>
      </c>
      <c r="U863" s="167"/>
      <c r="V863" s="167"/>
      <c r="W863" s="167"/>
      <c r="X863" s="167"/>
      <c r="Y863" s="167"/>
      <c r="Z863" s="167"/>
      <c r="AA863" s="167"/>
      <c r="AB863" s="167"/>
      <c r="AC863" s="167"/>
      <c r="AD863" s="167"/>
      <c r="AE863" s="167"/>
      <c r="AF863" s="167"/>
      <c r="AG863" s="167"/>
      <c r="AH863" s="167"/>
      <c r="AI863" s="167"/>
      <c r="AJ863" s="167"/>
      <c r="AK863" s="167"/>
      <c r="AL863" s="167"/>
      <c r="AM863" s="167"/>
      <c r="AN863" s="167"/>
      <c r="AO863" s="167"/>
      <c r="AP863" s="167"/>
      <c r="AQ863" s="167"/>
      <c r="AR863" s="167"/>
      <c r="AS863" s="167" t="s">
        <v>1552</v>
      </c>
    </row>
    <row r="864" spans="1:45" s="37" customFormat="1" ht="24.75" hidden="1" customHeight="1">
      <c r="A864" s="400"/>
      <c r="B864" s="337"/>
      <c r="C864" s="167" t="s">
        <v>296</v>
      </c>
      <c r="D864" s="167"/>
      <c r="E864" s="167" t="s">
        <v>16996</v>
      </c>
      <c r="F864" s="167" t="s">
        <v>296</v>
      </c>
      <c r="G864" s="167">
        <v>300</v>
      </c>
      <c r="H864" s="167"/>
      <c r="I864" s="167"/>
      <c r="J864" s="167">
        <v>9</v>
      </c>
      <c r="K864" s="167">
        <v>19</v>
      </c>
      <c r="L864" s="167"/>
      <c r="M864" s="167"/>
      <c r="N864" s="167"/>
      <c r="O864" s="167"/>
      <c r="P864" s="167"/>
      <c r="Q864" s="167"/>
      <c r="R864" s="167"/>
      <c r="S864" s="167"/>
      <c r="T864" s="1324">
        <v>2001</v>
      </c>
      <c r="U864" s="167"/>
      <c r="V864" s="167"/>
      <c r="W864" s="167"/>
      <c r="X864" s="167"/>
      <c r="Y864" s="167"/>
      <c r="Z864" s="167"/>
      <c r="AA864" s="167"/>
      <c r="AB864" s="167"/>
      <c r="AC864" s="167"/>
      <c r="AD864" s="167"/>
      <c r="AE864" s="167"/>
      <c r="AF864" s="167"/>
      <c r="AG864" s="167"/>
      <c r="AH864" s="167"/>
      <c r="AI864" s="167"/>
      <c r="AJ864" s="167"/>
      <c r="AK864" s="167"/>
      <c r="AL864" s="167"/>
      <c r="AM864" s="167"/>
      <c r="AN864" s="167"/>
      <c r="AO864" s="167"/>
      <c r="AP864" s="167"/>
      <c r="AQ864" s="167"/>
      <c r="AR864" s="167"/>
      <c r="AS864" s="167" t="s">
        <v>1552</v>
      </c>
    </row>
    <row r="865" spans="1:45" s="37" customFormat="1" ht="24.75" hidden="1" customHeight="1">
      <c r="A865" s="400"/>
      <c r="B865" s="337"/>
      <c r="C865" s="167" t="s">
        <v>296</v>
      </c>
      <c r="D865" s="167"/>
      <c r="E865" s="167" t="s">
        <v>16997</v>
      </c>
      <c r="F865" s="167" t="s">
        <v>296</v>
      </c>
      <c r="G865" s="167"/>
      <c r="H865" s="167"/>
      <c r="I865" s="167"/>
      <c r="J865" s="167"/>
      <c r="K865" s="167"/>
      <c r="L865" s="167"/>
      <c r="M865" s="167"/>
      <c r="N865" s="167"/>
      <c r="O865" s="167"/>
      <c r="P865" s="167"/>
      <c r="Q865" s="167"/>
      <c r="R865" s="167"/>
      <c r="S865" s="167"/>
      <c r="T865" s="1324"/>
      <c r="U865" s="167"/>
      <c r="V865" s="167"/>
      <c r="W865" s="167"/>
      <c r="X865" s="167"/>
      <c r="Y865" s="167"/>
      <c r="Z865" s="167"/>
      <c r="AA865" s="167"/>
      <c r="AB865" s="167"/>
      <c r="AC865" s="167"/>
      <c r="AD865" s="167"/>
      <c r="AE865" s="167"/>
      <c r="AF865" s="167"/>
      <c r="AG865" s="167"/>
      <c r="AH865" s="167"/>
      <c r="AI865" s="167"/>
      <c r="AJ865" s="167"/>
      <c r="AK865" s="167"/>
      <c r="AL865" s="167"/>
      <c r="AM865" s="167"/>
      <c r="AN865" s="167"/>
      <c r="AO865" s="167"/>
      <c r="AP865" s="167"/>
      <c r="AQ865" s="167"/>
      <c r="AR865" s="167"/>
      <c r="AS865" s="167" t="s">
        <v>1552</v>
      </c>
    </row>
    <row r="866" spans="1:45" s="37" customFormat="1" ht="24.75" hidden="1" customHeight="1">
      <c r="A866" s="400"/>
      <c r="B866" s="337"/>
      <c r="C866" s="167" t="s">
        <v>296</v>
      </c>
      <c r="D866" s="167"/>
      <c r="E866" s="167" t="s">
        <v>16998</v>
      </c>
      <c r="F866" s="167" t="s">
        <v>296</v>
      </c>
      <c r="G866" s="167"/>
      <c r="H866" s="167"/>
      <c r="I866" s="167"/>
      <c r="J866" s="167"/>
      <c r="K866" s="167"/>
      <c r="L866" s="167"/>
      <c r="M866" s="167"/>
      <c r="N866" s="167"/>
      <c r="O866" s="167"/>
      <c r="P866" s="167"/>
      <c r="Q866" s="167"/>
      <c r="R866" s="167"/>
      <c r="S866" s="167"/>
      <c r="T866" s="1324"/>
      <c r="U866" s="167"/>
      <c r="V866" s="167"/>
      <c r="W866" s="167"/>
      <c r="X866" s="167"/>
      <c r="Y866" s="167"/>
      <c r="Z866" s="167"/>
      <c r="AA866" s="167"/>
      <c r="AB866" s="167"/>
      <c r="AC866" s="167"/>
      <c r="AD866" s="167"/>
      <c r="AE866" s="167"/>
      <c r="AF866" s="167"/>
      <c r="AG866" s="167"/>
      <c r="AH866" s="167"/>
      <c r="AI866" s="167"/>
      <c r="AJ866" s="167"/>
      <c r="AK866" s="167"/>
      <c r="AL866" s="167"/>
      <c r="AM866" s="167"/>
      <c r="AN866" s="167"/>
      <c r="AO866" s="167"/>
      <c r="AP866" s="167"/>
      <c r="AQ866" s="167"/>
      <c r="AR866" s="167"/>
      <c r="AS866" s="167" t="s">
        <v>719</v>
      </c>
    </row>
    <row r="867" spans="1:45" s="37" customFormat="1" ht="24.75" hidden="1" customHeight="1">
      <c r="A867" s="400"/>
      <c r="B867" s="337"/>
      <c r="C867" s="167" t="s">
        <v>296</v>
      </c>
      <c r="D867" s="167"/>
      <c r="E867" s="167" t="s">
        <v>16999</v>
      </c>
      <c r="F867" s="167" t="s">
        <v>296</v>
      </c>
      <c r="G867" s="167">
        <v>544</v>
      </c>
      <c r="H867" s="167"/>
      <c r="I867" s="167"/>
      <c r="J867" s="167">
        <v>17</v>
      </c>
      <c r="K867" s="167">
        <v>32</v>
      </c>
      <c r="L867" s="167"/>
      <c r="M867" s="167"/>
      <c r="N867" s="167"/>
      <c r="O867" s="167"/>
      <c r="P867" s="167"/>
      <c r="Q867" s="167"/>
      <c r="R867" s="167"/>
      <c r="S867" s="167"/>
      <c r="T867" s="1324">
        <v>1995</v>
      </c>
      <c r="U867" s="167"/>
      <c r="V867" s="167"/>
      <c r="W867" s="167"/>
      <c r="X867" s="167"/>
      <c r="Y867" s="167"/>
      <c r="Z867" s="167"/>
      <c r="AA867" s="167"/>
      <c r="AB867" s="167"/>
      <c r="AC867" s="167"/>
      <c r="AD867" s="167"/>
      <c r="AE867" s="167"/>
      <c r="AF867" s="167"/>
      <c r="AG867" s="167"/>
      <c r="AH867" s="167"/>
      <c r="AI867" s="167"/>
      <c r="AJ867" s="167"/>
      <c r="AK867" s="167"/>
      <c r="AL867" s="167"/>
      <c r="AM867" s="167"/>
      <c r="AN867" s="167"/>
      <c r="AO867" s="167"/>
      <c r="AP867" s="167"/>
      <c r="AQ867" s="167"/>
      <c r="AR867" s="167"/>
      <c r="AS867" s="167" t="s">
        <v>1552</v>
      </c>
    </row>
    <row r="868" spans="1:45" s="37" customFormat="1" ht="24.75" hidden="1" customHeight="1">
      <c r="A868" s="400"/>
      <c r="B868" s="337"/>
      <c r="C868" s="167" t="s">
        <v>296</v>
      </c>
      <c r="D868" s="167"/>
      <c r="E868" s="167" t="s">
        <v>17000</v>
      </c>
      <c r="F868" s="167" t="s">
        <v>296</v>
      </c>
      <c r="G868" s="167"/>
      <c r="H868" s="167"/>
      <c r="I868" s="167"/>
      <c r="J868" s="167"/>
      <c r="K868" s="167"/>
      <c r="L868" s="167"/>
      <c r="M868" s="167"/>
      <c r="N868" s="167"/>
      <c r="O868" s="167"/>
      <c r="P868" s="167"/>
      <c r="Q868" s="167"/>
      <c r="R868" s="167"/>
      <c r="S868" s="167"/>
      <c r="T868" s="1324">
        <v>2004</v>
      </c>
      <c r="U868" s="167"/>
      <c r="V868" s="167"/>
      <c r="W868" s="167"/>
      <c r="X868" s="167"/>
      <c r="Y868" s="167"/>
      <c r="Z868" s="167"/>
      <c r="AA868" s="167"/>
      <c r="AB868" s="167"/>
      <c r="AC868" s="167"/>
      <c r="AD868" s="167"/>
      <c r="AE868" s="167"/>
      <c r="AF868" s="167"/>
      <c r="AG868" s="167"/>
      <c r="AH868" s="167"/>
      <c r="AI868" s="167"/>
      <c r="AJ868" s="167"/>
      <c r="AK868" s="167"/>
      <c r="AL868" s="167"/>
      <c r="AM868" s="167"/>
      <c r="AN868" s="167"/>
      <c r="AO868" s="167"/>
      <c r="AP868" s="167"/>
      <c r="AQ868" s="167"/>
      <c r="AR868" s="167"/>
      <c r="AS868" s="167" t="s">
        <v>1552</v>
      </c>
    </row>
    <row r="869" spans="1:45" s="37" customFormat="1" ht="24.75" hidden="1" customHeight="1">
      <c r="A869" s="400"/>
      <c r="B869" s="337"/>
      <c r="C869" s="167" t="s">
        <v>296</v>
      </c>
      <c r="D869" s="167"/>
      <c r="E869" s="167" t="s">
        <v>17001</v>
      </c>
      <c r="F869" s="167" t="s">
        <v>296</v>
      </c>
      <c r="G869" s="167"/>
      <c r="H869" s="167"/>
      <c r="I869" s="167"/>
      <c r="J869" s="167"/>
      <c r="K869" s="167"/>
      <c r="L869" s="167"/>
      <c r="M869" s="167"/>
      <c r="N869" s="167"/>
      <c r="O869" s="167"/>
      <c r="P869" s="167"/>
      <c r="Q869" s="167"/>
      <c r="R869" s="167"/>
      <c r="S869" s="167"/>
      <c r="T869" s="1324">
        <v>2013</v>
      </c>
      <c r="U869" s="167"/>
      <c r="V869" s="167"/>
      <c r="W869" s="167"/>
      <c r="X869" s="167"/>
      <c r="Y869" s="167"/>
      <c r="Z869" s="167"/>
      <c r="AA869" s="167"/>
      <c r="AB869" s="167"/>
      <c r="AC869" s="167"/>
      <c r="AD869" s="167"/>
      <c r="AE869" s="167"/>
      <c r="AF869" s="167"/>
      <c r="AG869" s="167"/>
      <c r="AH869" s="167"/>
      <c r="AI869" s="167"/>
      <c r="AJ869" s="167"/>
      <c r="AK869" s="167"/>
      <c r="AL869" s="167"/>
      <c r="AM869" s="167"/>
      <c r="AN869" s="167"/>
      <c r="AO869" s="167"/>
      <c r="AP869" s="167"/>
      <c r="AQ869" s="167"/>
      <c r="AR869" s="167"/>
      <c r="AS869" s="167" t="s">
        <v>719</v>
      </c>
    </row>
    <row r="870" spans="1:45" s="37" customFormat="1" ht="24.75" hidden="1" customHeight="1">
      <c r="A870" s="400"/>
      <c r="B870" s="337"/>
      <c r="C870" s="167" t="s">
        <v>296</v>
      </c>
      <c r="D870" s="167"/>
      <c r="E870" s="167" t="s">
        <v>17002</v>
      </c>
      <c r="F870" s="167" t="s">
        <v>296</v>
      </c>
      <c r="G870" s="167">
        <v>1123</v>
      </c>
      <c r="H870" s="167"/>
      <c r="I870" s="167"/>
      <c r="J870" s="167">
        <v>12</v>
      </c>
      <c r="K870" s="167">
        <v>31</v>
      </c>
      <c r="L870" s="167"/>
      <c r="M870" s="167"/>
      <c r="N870" s="167"/>
      <c r="O870" s="167"/>
      <c r="P870" s="167"/>
      <c r="Q870" s="167"/>
      <c r="R870" s="167"/>
      <c r="S870" s="167"/>
      <c r="T870" s="1324">
        <v>1997</v>
      </c>
      <c r="U870" s="167"/>
      <c r="V870" s="167"/>
      <c r="W870" s="167"/>
      <c r="X870" s="167"/>
      <c r="Y870" s="167"/>
      <c r="Z870" s="167"/>
      <c r="AA870" s="167"/>
      <c r="AB870" s="167"/>
      <c r="AC870" s="167"/>
      <c r="AD870" s="167"/>
      <c r="AE870" s="167"/>
      <c r="AF870" s="167"/>
      <c r="AG870" s="167"/>
      <c r="AH870" s="167"/>
      <c r="AI870" s="167"/>
      <c r="AJ870" s="167"/>
      <c r="AK870" s="167"/>
      <c r="AL870" s="167"/>
      <c r="AM870" s="167"/>
      <c r="AN870" s="167"/>
      <c r="AO870" s="167"/>
      <c r="AP870" s="167"/>
      <c r="AQ870" s="167"/>
      <c r="AR870" s="167"/>
      <c r="AS870" s="167" t="s">
        <v>719</v>
      </c>
    </row>
    <row r="871" spans="1:45" s="37" customFormat="1" ht="24.75" hidden="1" customHeight="1">
      <c r="A871" s="400"/>
      <c r="B871" s="337"/>
      <c r="C871" s="167" t="s">
        <v>296</v>
      </c>
      <c r="D871" s="167"/>
      <c r="E871" s="167" t="s">
        <v>17003</v>
      </c>
      <c r="F871" s="167" t="s">
        <v>296</v>
      </c>
      <c r="G871" s="167">
        <v>643</v>
      </c>
      <c r="H871" s="167"/>
      <c r="I871" s="167"/>
      <c r="J871" s="167">
        <v>20</v>
      </c>
      <c r="K871" s="167">
        <v>31</v>
      </c>
      <c r="L871" s="167"/>
      <c r="M871" s="167"/>
      <c r="N871" s="167"/>
      <c r="O871" s="167"/>
      <c r="P871" s="167"/>
      <c r="Q871" s="167"/>
      <c r="R871" s="167"/>
      <c r="S871" s="167"/>
      <c r="T871" s="1324">
        <v>2000</v>
      </c>
      <c r="U871" s="167"/>
      <c r="V871" s="167"/>
      <c r="W871" s="167"/>
      <c r="X871" s="167"/>
      <c r="Y871" s="167"/>
      <c r="Z871" s="167"/>
      <c r="AA871" s="167"/>
      <c r="AB871" s="167"/>
      <c r="AC871" s="167"/>
      <c r="AD871" s="167"/>
      <c r="AE871" s="167"/>
      <c r="AF871" s="167"/>
      <c r="AG871" s="167"/>
      <c r="AH871" s="167"/>
      <c r="AI871" s="167"/>
      <c r="AJ871" s="167"/>
      <c r="AK871" s="167"/>
      <c r="AL871" s="167"/>
      <c r="AM871" s="167"/>
      <c r="AN871" s="167"/>
      <c r="AO871" s="167"/>
      <c r="AP871" s="167"/>
      <c r="AQ871" s="167"/>
      <c r="AR871" s="167"/>
      <c r="AS871" s="167" t="s">
        <v>1552</v>
      </c>
    </row>
    <row r="872" spans="1:45" s="37" customFormat="1" ht="24.75" hidden="1" customHeight="1">
      <c r="A872" s="400"/>
      <c r="B872" s="337"/>
      <c r="C872" s="167" t="s">
        <v>296</v>
      </c>
      <c r="D872" s="167"/>
      <c r="E872" s="167" t="s">
        <v>17004</v>
      </c>
      <c r="F872" s="167" t="s">
        <v>296</v>
      </c>
      <c r="G872" s="167">
        <v>685</v>
      </c>
      <c r="H872" s="167"/>
      <c r="I872" s="167"/>
      <c r="J872" s="167">
        <v>15</v>
      </c>
      <c r="K872" s="167">
        <v>30</v>
      </c>
      <c r="L872" s="167"/>
      <c r="M872" s="167"/>
      <c r="N872" s="167"/>
      <c r="O872" s="167"/>
      <c r="P872" s="167"/>
      <c r="Q872" s="167"/>
      <c r="R872" s="167"/>
      <c r="S872" s="167"/>
      <c r="T872" s="1324">
        <v>2010</v>
      </c>
      <c r="U872" s="167"/>
      <c r="V872" s="167"/>
      <c r="W872" s="167"/>
      <c r="X872" s="167"/>
      <c r="Y872" s="167"/>
      <c r="Z872" s="167"/>
      <c r="AA872" s="167"/>
      <c r="AB872" s="167"/>
      <c r="AC872" s="167"/>
      <c r="AD872" s="167"/>
      <c r="AE872" s="167"/>
      <c r="AF872" s="167"/>
      <c r="AG872" s="167"/>
      <c r="AH872" s="167"/>
      <c r="AI872" s="167"/>
      <c r="AJ872" s="167"/>
      <c r="AK872" s="167"/>
      <c r="AL872" s="167"/>
      <c r="AM872" s="167"/>
      <c r="AN872" s="167"/>
      <c r="AO872" s="167"/>
      <c r="AP872" s="167"/>
      <c r="AQ872" s="167"/>
      <c r="AR872" s="167"/>
      <c r="AS872" s="167" t="s">
        <v>1552</v>
      </c>
    </row>
    <row r="873" spans="1:45" s="37" customFormat="1" ht="24.75" hidden="1" customHeight="1">
      <c r="A873" s="400"/>
      <c r="B873" s="337"/>
      <c r="C873" s="167" t="s">
        <v>296</v>
      </c>
      <c r="D873" s="167"/>
      <c r="E873" s="167" t="s">
        <v>17005</v>
      </c>
      <c r="F873" s="167" t="s">
        <v>296</v>
      </c>
      <c r="G873" s="167">
        <v>480</v>
      </c>
      <c r="H873" s="167"/>
      <c r="I873" s="167"/>
      <c r="J873" s="167">
        <v>15</v>
      </c>
      <c r="K873" s="167">
        <v>32</v>
      </c>
      <c r="L873" s="167"/>
      <c r="M873" s="167"/>
      <c r="N873" s="167"/>
      <c r="O873" s="167"/>
      <c r="P873" s="167"/>
      <c r="Q873" s="167"/>
      <c r="R873" s="167"/>
      <c r="S873" s="167"/>
      <c r="T873" s="1324">
        <v>2010</v>
      </c>
      <c r="U873" s="167"/>
      <c r="V873" s="167"/>
      <c r="W873" s="167"/>
      <c r="X873" s="167"/>
      <c r="Y873" s="167"/>
      <c r="Z873" s="167"/>
      <c r="AA873" s="167"/>
      <c r="AB873" s="167"/>
      <c r="AC873" s="167"/>
      <c r="AD873" s="167"/>
      <c r="AE873" s="167"/>
      <c r="AF873" s="167"/>
      <c r="AG873" s="167"/>
      <c r="AH873" s="167"/>
      <c r="AI873" s="167"/>
      <c r="AJ873" s="167"/>
      <c r="AK873" s="167"/>
      <c r="AL873" s="167"/>
      <c r="AM873" s="167"/>
      <c r="AN873" s="167"/>
      <c r="AO873" s="167"/>
      <c r="AP873" s="167"/>
      <c r="AQ873" s="167"/>
      <c r="AR873" s="167"/>
      <c r="AS873" s="167" t="s">
        <v>1552</v>
      </c>
    </row>
    <row r="874" spans="1:45" s="37" customFormat="1" ht="24.75" hidden="1" customHeight="1">
      <c r="A874" s="400"/>
      <c r="B874" s="337"/>
      <c r="C874" s="167" t="s">
        <v>296</v>
      </c>
      <c r="D874" s="167"/>
      <c r="E874" s="167" t="s">
        <v>17006</v>
      </c>
      <c r="F874" s="167" t="s">
        <v>296</v>
      </c>
      <c r="G874" s="167">
        <v>527</v>
      </c>
      <c r="H874" s="167"/>
      <c r="I874" s="167"/>
      <c r="J874" s="167">
        <v>17</v>
      </c>
      <c r="K874" s="167">
        <v>31</v>
      </c>
      <c r="L874" s="167"/>
      <c r="M874" s="167"/>
      <c r="N874" s="167"/>
      <c r="O874" s="167"/>
      <c r="P874" s="167"/>
      <c r="Q874" s="167"/>
      <c r="R874" s="167"/>
      <c r="S874" s="167"/>
      <c r="T874" s="1324">
        <v>2010</v>
      </c>
      <c r="U874" s="167"/>
      <c r="V874" s="167"/>
      <c r="W874" s="167"/>
      <c r="X874" s="167"/>
      <c r="Y874" s="167"/>
      <c r="Z874" s="167"/>
      <c r="AA874" s="167"/>
      <c r="AB874" s="167"/>
      <c r="AC874" s="167"/>
      <c r="AD874" s="167"/>
      <c r="AE874" s="167"/>
      <c r="AF874" s="167"/>
      <c r="AG874" s="167"/>
      <c r="AH874" s="167"/>
      <c r="AI874" s="167"/>
      <c r="AJ874" s="167"/>
      <c r="AK874" s="167"/>
      <c r="AL874" s="167"/>
      <c r="AM874" s="167"/>
      <c r="AN874" s="167"/>
      <c r="AO874" s="167"/>
      <c r="AP874" s="167"/>
      <c r="AQ874" s="167"/>
      <c r="AR874" s="167"/>
      <c r="AS874" s="167" t="s">
        <v>1552</v>
      </c>
    </row>
    <row r="875" spans="1:45" s="37" customFormat="1" ht="24.75" hidden="1" customHeight="1">
      <c r="A875" s="400"/>
      <c r="B875" s="337"/>
      <c r="C875" s="167" t="s">
        <v>296</v>
      </c>
      <c r="D875" s="167"/>
      <c r="E875" s="167" t="s">
        <v>17007</v>
      </c>
      <c r="F875" s="167" t="s">
        <v>296</v>
      </c>
      <c r="G875" s="167">
        <v>704</v>
      </c>
      <c r="H875" s="167"/>
      <c r="I875" s="167"/>
      <c r="J875" s="167">
        <v>12</v>
      </c>
      <c r="K875" s="167">
        <v>24</v>
      </c>
      <c r="L875" s="167"/>
      <c r="M875" s="167"/>
      <c r="N875" s="167"/>
      <c r="O875" s="167"/>
      <c r="P875" s="167"/>
      <c r="Q875" s="167"/>
      <c r="R875" s="167"/>
      <c r="S875" s="167"/>
      <c r="T875" s="1324">
        <v>2007</v>
      </c>
      <c r="U875" s="167"/>
      <c r="V875" s="167"/>
      <c r="W875" s="167"/>
      <c r="X875" s="167"/>
      <c r="Y875" s="167"/>
      <c r="Z875" s="167"/>
      <c r="AA875" s="167"/>
      <c r="AB875" s="167"/>
      <c r="AC875" s="167"/>
      <c r="AD875" s="167"/>
      <c r="AE875" s="167"/>
      <c r="AF875" s="167"/>
      <c r="AG875" s="167"/>
      <c r="AH875" s="167"/>
      <c r="AI875" s="167"/>
      <c r="AJ875" s="167"/>
      <c r="AK875" s="167"/>
      <c r="AL875" s="167"/>
      <c r="AM875" s="167"/>
      <c r="AN875" s="167"/>
      <c r="AO875" s="167"/>
      <c r="AP875" s="167"/>
      <c r="AQ875" s="167"/>
      <c r="AR875" s="167"/>
      <c r="AS875" s="167" t="s">
        <v>1552</v>
      </c>
    </row>
    <row r="876" spans="1:45" s="37" customFormat="1" ht="24.75" hidden="1" customHeight="1">
      <c r="A876" s="400"/>
      <c r="B876" s="337"/>
      <c r="C876" s="167" t="s">
        <v>296</v>
      </c>
      <c r="D876" s="167"/>
      <c r="E876" s="167" t="s">
        <v>17008</v>
      </c>
      <c r="F876" s="167" t="s">
        <v>296</v>
      </c>
      <c r="G876" s="167">
        <v>2161</v>
      </c>
      <c r="H876" s="167"/>
      <c r="I876" s="167"/>
      <c r="J876" s="167">
        <v>16</v>
      </c>
      <c r="K876" s="167">
        <v>34</v>
      </c>
      <c r="L876" s="167"/>
      <c r="M876" s="167"/>
      <c r="N876" s="167"/>
      <c r="O876" s="167"/>
      <c r="P876" s="167"/>
      <c r="Q876" s="167"/>
      <c r="R876" s="167"/>
      <c r="S876" s="167"/>
      <c r="T876" s="1324">
        <v>2011</v>
      </c>
      <c r="U876" s="167"/>
      <c r="V876" s="167"/>
      <c r="W876" s="167"/>
      <c r="X876" s="167"/>
      <c r="Y876" s="167"/>
      <c r="Z876" s="167"/>
      <c r="AA876" s="167"/>
      <c r="AB876" s="167"/>
      <c r="AC876" s="167"/>
      <c r="AD876" s="167"/>
      <c r="AE876" s="167"/>
      <c r="AF876" s="167"/>
      <c r="AG876" s="167"/>
      <c r="AH876" s="167"/>
      <c r="AI876" s="167"/>
      <c r="AJ876" s="167"/>
      <c r="AK876" s="167"/>
      <c r="AL876" s="167"/>
      <c r="AM876" s="167"/>
      <c r="AN876" s="167"/>
      <c r="AO876" s="167"/>
      <c r="AP876" s="167"/>
      <c r="AQ876" s="167"/>
      <c r="AR876" s="167"/>
      <c r="AS876" s="167" t="s">
        <v>2121</v>
      </c>
    </row>
    <row r="877" spans="1:45" s="37" customFormat="1" ht="24.75" hidden="1" customHeight="1">
      <c r="A877" s="400"/>
      <c r="B877" s="337"/>
      <c r="C877" s="167" t="s">
        <v>296</v>
      </c>
      <c r="D877" s="167"/>
      <c r="E877" s="167" t="s">
        <v>17009</v>
      </c>
      <c r="F877" s="167" t="s">
        <v>296</v>
      </c>
      <c r="G877" s="167">
        <v>350</v>
      </c>
      <c r="H877" s="167"/>
      <c r="I877" s="167"/>
      <c r="J877" s="167">
        <v>14</v>
      </c>
      <c r="K877" s="167">
        <v>25</v>
      </c>
      <c r="L877" s="167"/>
      <c r="M877" s="167"/>
      <c r="N877" s="167"/>
      <c r="O877" s="167"/>
      <c r="P877" s="167"/>
      <c r="Q877" s="167"/>
      <c r="R877" s="167"/>
      <c r="S877" s="167"/>
      <c r="T877" s="1324">
        <v>2008</v>
      </c>
      <c r="U877" s="167"/>
      <c r="V877" s="167"/>
      <c r="W877" s="167"/>
      <c r="X877" s="167"/>
      <c r="Y877" s="167"/>
      <c r="Z877" s="167"/>
      <c r="AA877" s="167"/>
      <c r="AB877" s="167"/>
      <c r="AC877" s="167"/>
      <c r="AD877" s="167"/>
      <c r="AE877" s="167"/>
      <c r="AF877" s="167"/>
      <c r="AG877" s="167"/>
      <c r="AH877" s="167"/>
      <c r="AI877" s="167"/>
      <c r="AJ877" s="167"/>
      <c r="AK877" s="167"/>
      <c r="AL877" s="167"/>
      <c r="AM877" s="167"/>
      <c r="AN877" s="167"/>
      <c r="AO877" s="167"/>
      <c r="AP877" s="167"/>
      <c r="AQ877" s="167"/>
      <c r="AR877" s="167"/>
      <c r="AS877" s="167" t="s">
        <v>1552</v>
      </c>
    </row>
    <row r="878" spans="1:45" s="37" customFormat="1" ht="24.75" hidden="1" customHeight="1">
      <c r="A878" s="400"/>
      <c r="B878" s="337"/>
      <c r="C878" s="167" t="s">
        <v>296</v>
      </c>
      <c r="D878" s="167"/>
      <c r="E878" s="167" t="s">
        <v>17010</v>
      </c>
      <c r="F878" s="167" t="s">
        <v>296</v>
      </c>
      <c r="G878" s="167">
        <v>1145</v>
      </c>
      <c r="H878" s="167"/>
      <c r="I878" s="167"/>
      <c r="J878" s="167">
        <v>15</v>
      </c>
      <c r="K878" s="167">
        <v>27</v>
      </c>
      <c r="L878" s="167"/>
      <c r="M878" s="167"/>
      <c r="N878" s="167"/>
      <c r="O878" s="167"/>
      <c r="P878" s="167"/>
      <c r="Q878" s="167"/>
      <c r="R878" s="167"/>
      <c r="S878" s="167"/>
      <c r="T878" s="1324">
        <v>2013</v>
      </c>
      <c r="U878" s="167"/>
      <c r="V878" s="167"/>
      <c r="W878" s="167"/>
      <c r="X878" s="167"/>
      <c r="Y878" s="167"/>
      <c r="Z878" s="167"/>
      <c r="AA878" s="167"/>
      <c r="AB878" s="167"/>
      <c r="AC878" s="167"/>
      <c r="AD878" s="167"/>
      <c r="AE878" s="167"/>
      <c r="AF878" s="167"/>
      <c r="AG878" s="167"/>
      <c r="AH878" s="167"/>
      <c r="AI878" s="167"/>
      <c r="AJ878" s="167"/>
      <c r="AK878" s="167"/>
      <c r="AL878" s="167"/>
      <c r="AM878" s="167"/>
      <c r="AN878" s="167"/>
      <c r="AO878" s="167"/>
      <c r="AP878" s="167"/>
      <c r="AQ878" s="167"/>
      <c r="AR878" s="167"/>
      <c r="AS878" s="167" t="s">
        <v>1552</v>
      </c>
    </row>
    <row r="879" spans="1:45" s="37" customFormat="1" ht="24.75" hidden="1" customHeight="1">
      <c r="A879" s="400"/>
      <c r="B879" s="337"/>
      <c r="C879" s="167" t="s">
        <v>296</v>
      </c>
      <c r="D879" s="167"/>
      <c r="E879" s="167" t="s">
        <v>17011</v>
      </c>
      <c r="F879" s="167" t="s">
        <v>296</v>
      </c>
      <c r="G879" s="167">
        <v>1148</v>
      </c>
      <c r="H879" s="167"/>
      <c r="I879" s="167"/>
      <c r="J879" s="167">
        <v>28</v>
      </c>
      <c r="K879" s="167">
        <v>41</v>
      </c>
      <c r="L879" s="167"/>
      <c r="M879" s="167"/>
      <c r="N879" s="167"/>
      <c r="O879" s="167"/>
      <c r="P879" s="167"/>
      <c r="Q879" s="167"/>
      <c r="R879" s="167"/>
      <c r="S879" s="167"/>
      <c r="T879" s="1324">
        <v>1997</v>
      </c>
      <c r="U879" s="167"/>
      <c r="V879" s="167"/>
      <c r="W879" s="167"/>
      <c r="X879" s="167"/>
      <c r="Y879" s="167"/>
      <c r="Z879" s="167"/>
      <c r="AA879" s="167"/>
      <c r="AB879" s="167"/>
      <c r="AC879" s="167"/>
      <c r="AD879" s="167"/>
      <c r="AE879" s="167"/>
      <c r="AF879" s="167"/>
      <c r="AG879" s="167"/>
      <c r="AH879" s="167"/>
      <c r="AI879" s="167"/>
      <c r="AJ879" s="167"/>
      <c r="AK879" s="167"/>
      <c r="AL879" s="167"/>
      <c r="AM879" s="167"/>
      <c r="AN879" s="167"/>
      <c r="AO879" s="167"/>
      <c r="AP879" s="167"/>
      <c r="AQ879" s="167"/>
      <c r="AR879" s="167"/>
      <c r="AS879" s="167" t="s">
        <v>1552</v>
      </c>
    </row>
    <row r="880" spans="1:45" s="37" customFormat="1" ht="24.75" hidden="1" customHeight="1">
      <c r="A880" s="400"/>
      <c r="B880" s="337"/>
      <c r="C880" s="167" t="s">
        <v>296</v>
      </c>
      <c r="D880" s="167"/>
      <c r="E880" s="167" t="s">
        <v>17012</v>
      </c>
      <c r="F880" s="167" t="s">
        <v>296</v>
      </c>
      <c r="G880" s="167">
        <v>500</v>
      </c>
      <c r="H880" s="167"/>
      <c r="I880" s="167"/>
      <c r="J880" s="167">
        <v>13</v>
      </c>
      <c r="K880" s="167">
        <v>23</v>
      </c>
      <c r="L880" s="167"/>
      <c r="M880" s="167"/>
      <c r="N880" s="167"/>
      <c r="O880" s="167"/>
      <c r="P880" s="167"/>
      <c r="Q880" s="167"/>
      <c r="R880" s="167"/>
      <c r="S880" s="167"/>
      <c r="T880" s="1324">
        <v>1997</v>
      </c>
      <c r="U880" s="167"/>
      <c r="V880" s="167"/>
      <c r="W880" s="167"/>
      <c r="X880" s="167"/>
      <c r="Y880" s="167"/>
      <c r="Z880" s="167"/>
      <c r="AA880" s="167"/>
      <c r="AB880" s="167"/>
      <c r="AC880" s="167"/>
      <c r="AD880" s="167"/>
      <c r="AE880" s="167"/>
      <c r="AF880" s="167"/>
      <c r="AG880" s="167"/>
      <c r="AH880" s="167"/>
      <c r="AI880" s="167"/>
      <c r="AJ880" s="167"/>
      <c r="AK880" s="167"/>
      <c r="AL880" s="167"/>
      <c r="AM880" s="167"/>
      <c r="AN880" s="167"/>
      <c r="AO880" s="167"/>
      <c r="AP880" s="167"/>
      <c r="AQ880" s="167"/>
      <c r="AR880" s="167"/>
      <c r="AS880" s="167" t="s">
        <v>719</v>
      </c>
    </row>
    <row r="881" spans="1:45" s="37" customFormat="1" ht="24.75" hidden="1" customHeight="1">
      <c r="A881" s="400"/>
      <c r="B881" s="337"/>
      <c r="C881" s="167" t="s">
        <v>296</v>
      </c>
      <c r="D881" s="167"/>
      <c r="E881" s="167" t="s">
        <v>17013</v>
      </c>
      <c r="F881" s="167" t="s">
        <v>296</v>
      </c>
      <c r="G881" s="167"/>
      <c r="H881" s="167"/>
      <c r="I881" s="167"/>
      <c r="J881" s="167">
        <v>10</v>
      </c>
      <c r="K881" s="167">
        <v>30</v>
      </c>
      <c r="L881" s="167"/>
      <c r="M881" s="167"/>
      <c r="N881" s="167"/>
      <c r="O881" s="167"/>
      <c r="P881" s="167"/>
      <c r="Q881" s="167"/>
      <c r="R881" s="167"/>
      <c r="S881" s="167"/>
      <c r="T881" s="1324">
        <v>1981</v>
      </c>
      <c r="U881" s="167"/>
      <c r="V881" s="167"/>
      <c r="W881" s="167"/>
      <c r="X881" s="167"/>
      <c r="Y881" s="167"/>
      <c r="Z881" s="167"/>
      <c r="AA881" s="167"/>
      <c r="AB881" s="167"/>
      <c r="AC881" s="167"/>
      <c r="AD881" s="167"/>
      <c r="AE881" s="167"/>
      <c r="AF881" s="167"/>
      <c r="AG881" s="167"/>
      <c r="AH881" s="167"/>
      <c r="AI881" s="167"/>
      <c r="AJ881" s="167"/>
      <c r="AK881" s="167"/>
      <c r="AL881" s="167"/>
      <c r="AM881" s="167"/>
      <c r="AN881" s="167"/>
      <c r="AO881" s="167"/>
      <c r="AP881" s="167"/>
      <c r="AQ881" s="167"/>
      <c r="AR881" s="167"/>
      <c r="AS881" s="167" t="s">
        <v>1552</v>
      </c>
    </row>
    <row r="882" spans="1:45" s="37" customFormat="1" ht="24.75" hidden="1" customHeight="1">
      <c r="A882" s="400"/>
      <c r="B882" s="337"/>
      <c r="C882" s="167" t="s">
        <v>296</v>
      </c>
      <c r="D882" s="167"/>
      <c r="E882" s="167" t="s">
        <v>17014</v>
      </c>
      <c r="F882" s="167" t="s">
        <v>296</v>
      </c>
      <c r="G882" s="167">
        <v>400</v>
      </c>
      <c r="H882" s="167"/>
      <c r="I882" s="167"/>
      <c r="J882" s="167">
        <v>7</v>
      </c>
      <c r="K882" s="167">
        <v>13</v>
      </c>
      <c r="L882" s="167"/>
      <c r="M882" s="167"/>
      <c r="N882" s="167"/>
      <c r="O882" s="167"/>
      <c r="P882" s="167"/>
      <c r="Q882" s="167"/>
      <c r="R882" s="167"/>
      <c r="S882" s="167"/>
      <c r="T882" s="1324">
        <v>2009</v>
      </c>
      <c r="U882" s="167"/>
      <c r="V882" s="167"/>
      <c r="W882" s="167"/>
      <c r="X882" s="167"/>
      <c r="Y882" s="167"/>
      <c r="Z882" s="167"/>
      <c r="AA882" s="167"/>
      <c r="AB882" s="167"/>
      <c r="AC882" s="167"/>
      <c r="AD882" s="167"/>
      <c r="AE882" s="167"/>
      <c r="AF882" s="167"/>
      <c r="AG882" s="167"/>
      <c r="AH882" s="167"/>
      <c r="AI882" s="167"/>
      <c r="AJ882" s="167"/>
      <c r="AK882" s="167"/>
      <c r="AL882" s="167"/>
      <c r="AM882" s="167"/>
      <c r="AN882" s="167"/>
      <c r="AO882" s="167"/>
      <c r="AP882" s="167"/>
      <c r="AQ882" s="167"/>
      <c r="AR882" s="167"/>
      <c r="AS882" s="167" t="s">
        <v>2121</v>
      </c>
    </row>
    <row r="883" spans="1:45" s="37" customFormat="1" ht="24.75" hidden="1" customHeight="1">
      <c r="A883" s="400"/>
      <c r="B883" s="337"/>
      <c r="C883" s="167" t="s">
        <v>296</v>
      </c>
      <c r="D883" s="167"/>
      <c r="E883" s="167" t="s">
        <v>17015</v>
      </c>
      <c r="F883" s="167" t="s">
        <v>296</v>
      </c>
      <c r="G883" s="167"/>
      <c r="H883" s="167"/>
      <c r="I883" s="167"/>
      <c r="J883" s="167"/>
      <c r="K883" s="167"/>
      <c r="L883" s="167"/>
      <c r="M883" s="167"/>
      <c r="N883" s="167"/>
      <c r="O883" s="167"/>
      <c r="P883" s="167"/>
      <c r="Q883" s="167"/>
      <c r="R883" s="167"/>
      <c r="S883" s="167"/>
      <c r="T883" s="1324">
        <v>2008</v>
      </c>
      <c r="U883" s="167"/>
      <c r="V883" s="167"/>
      <c r="W883" s="167"/>
      <c r="X883" s="167"/>
      <c r="Y883" s="167"/>
      <c r="Z883" s="167"/>
      <c r="AA883" s="167"/>
      <c r="AB883" s="167"/>
      <c r="AC883" s="167"/>
      <c r="AD883" s="167"/>
      <c r="AE883" s="167"/>
      <c r="AF883" s="167"/>
      <c r="AG883" s="167"/>
      <c r="AH883" s="167"/>
      <c r="AI883" s="167"/>
      <c r="AJ883" s="167"/>
      <c r="AK883" s="167"/>
      <c r="AL883" s="167"/>
      <c r="AM883" s="167"/>
      <c r="AN883" s="167"/>
      <c r="AO883" s="167"/>
      <c r="AP883" s="167"/>
      <c r="AQ883" s="167"/>
      <c r="AR883" s="167"/>
      <c r="AS883" s="167" t="s">
        <v>1552</v>
      </c>
    </row>
    <row r="884" spans="1:45" s="37" customFormat="1" ht="24.75" hidden="1" customHeight="1">
      <c r="A884" s="400"/>
      <c r="B884" s="337"/>
      <c r="C884" s="167" t="s">
        <v>296</v>
      </c>
      <c r="D884" s="167"/>
      <c r="E884" s="167" t="s">
        <v>17016</v>
      </c>
      <c r="F884" s="167" t="s">
        <v>296</v>
      </c>
      <c r="G884" s="167">
        <v>350</v>
      </c>
      <c r="H884" s="167"/>
      <c r="I884" s="167"/>
      <c r="J884" s="167">
        <v>7</v>
      </c>
      <c r="K884" s="167">
        <v>20</v>
      </c>
      <c r="L884" s="167"/>
      <c r="M884" s="167"/>
      <c r="N884" s="167"/>
      <c r="O884" s="167"/>
      <c r="P884" s="167"/>
      <c r="Q884" s="167"/>
      <c r="R884" s="167"/>
      <c r="S884" s="167"/>
      <c r="T884" s="1324">
        <v>1997</v>
      </c>
      <c r="U884" s="167"/>
      <c r="V884" s="167"/>
      <c r="W884" s="167"/>
      <c r="X884" s="167"/>
      <c r="Y884" s="167"/>
      <c r="Z884" s="167"/>
      <c r="AA884" s="167"/>
      <c r="AB884" s="167"/>
      <c r="AC884" s="167"/>
      <c r="AD884" s="167"/>
      <c r="AE884" s="167"/>
      <c r="AF884" s="167"/>
      <c r="AG884" s="167"/>
      <c r="AH884" s="167"/>
      <c r="AI884" s="167"/>
      <c r="AJ884" s="167"/>
      <c r="AK884" s="167"/>
      <c r="AL884" s="167"/>
      <c r="AM884" s="167"/>
      <c r="AN884" s="167"/>
      <c r="AO884" s="167"/>
      <c r="AP884" s="167"/>
      <c r="AQ884" s="167"/>
      <c r="AR884" s="167"/>
      <c r="AS884" s="167" t="s">
        <v>719</v>
      </c>
    </row>
    <row r="885" spans="1:45" s="37" customFormat="1" ht="24.75" hidden="1" customHeight="1">
      <c r="A885" s="400"/>
      <c r="B885" s="337"/>
      <c r="C885" s="167" t="s">
        <v>296</v>
      </c>
      <c r="D885" s="167"/>
      <c r="E885" s="167" t="s">
        <v>17017</v>
      </c>
      <c r="F885" s="167" t="s">
        <v>296</v>
      </c>
      <c r="G885" s="167">
        <v>400</v>
      </c>
      <c r="H885" s="167"/>
      <c r="I885" s="167"/>
      <c r="J885" s="167">
        <v>7</v>
      </c>
      <c r="K885" s="167">
        <v>13</v>
      </c>
      <c r="L885" s="167"/>
      <c r="M885" s="167"/>
      <c r="N885" s="167"/>
      <c r="O885" s="167"/>
      <c r="P885" s="167"/>
      <c r="Q885" s="167"/>
      <c r="R885" s="167"/>
      <c r="S885" s="167"/>
      <c r="T885" s="1324">
        <v>1997</v>
      </c>
      <c r="U885" s="167"/>
      <c r="V885" s="167"/>
      <c r="W885" s="167"/>
      <c r="X885" s="167"/>
      <c r="Y885" s="167"/>
      <c r="Z885" s="167"/>
      <c r="AA885" s="167"/>
      <c r="AB885" s="167"/>
      <c r="AC885" s="167"/>
      <c r="AD885" s="167"/>
      <c r="AE885" s="167"/>
      <c r="AF885" s="167"/>
      <c r="AG885" s="167"/>
      <c r="AH885" s="167"/>
      <c r="AI885" s="167"/>
      <c r="AJ885" s="167"/>
      <c r="AK885" s="167"/>
      <c r="AL885" s="167"/>
      <c r="AM885" s="167"/>
      <c r="AN885" s="167"/>
      <c r="AO885" s="167"/>
      <c r="AP885" s="167"/>
      <c r="AQ885" s="167"/>
      <c r="AR885" s="167"/>
      <c r="AS885" s="167" t="s">
        <v>719</v>
      </c>
    </row>
    <row r="886" spans="1:45" s="37" customFormat="1" ht="24.75" hidden="1" customHeight="1">
      <c r="A886" s="400"/>
      <c r="B886" s="337"/>
      <c r="C886" s="167" t="s">
        <v>296</v>
      </c>
      <c r="D886" s="167"/>
      <c r="E886" s="167" t="s">
        <v>17018</v>
      </c>
      <c r="F886" s="167" t="s">
        <v>296</v>
      </c>
      <c r="G886" s="167"/>
      <c r="H886" s="167"/>
      <c r="I886" s="167"/>
      <c r="J886" s="167"/>
      <c r="K886" s="167"/>
      <c r="L886" s="167"/>
      <c r="M886" s="167"/>
      <c r="N886" s="167"/>
      <c r="O886" s="167"/>
      <c r="P886" s="167"/>
      <c r="Q886" s="167"/>
      <c r="R886" s="167"/>
      <c r="S886" s="167"/>
      <c r="T886" s="1324">
        <v>2001</v>
      </c>
      <c r="U886" s="167"/>
      <c r="V886" s="167"/>
      <c r="W886" s="167"/>
      <c r="X886" s="167"/>
      <c r="Y886" s="167"/>
      <c r="Z886" s="167"/>
      <c r="AA886" s="167"/>
      <c r="AB886" s="167"/>
      <c r="AC886" s="167"/>
      <c r="AD886" s="167"/>
      <c r="AE886" s="167"/>
      <c r="AF886" s="167"/>
      <c r="AG886" s="167"/>
      <c r="AH886" s="167"/>
      <c r="AI886" s="167"/>
      <c r="AJ886" s="167"/>
      <c r="AK886" s="167"/>
      <c r="AL886" s="167"/>
      <c r="AM886" s="167"/>
      <c r="AN886" s="167"/>
      <c r="AO886" s="167"/>
      <c r="AP886" s="167"/>
      <c r="AQ886" s="167"/>
      <c r="AR886" s="167"/>
      <c r="AS886" s="167" t="s">
        <v>1552</v>
      </c>
    </row>
    <row r="887" spans="1:45" s="37" customFormat="1" ht="24.75" hidden="1" customHeight="1">
      <c r="A887" s="400"/>
      <c r="B887" s="337"/>
      <c r="C887" s="167" t="s">
        <v>296</v>
      </c>
      <c r="D887" s="167"/>
      <c r="E887" s="167" t="s">
        <v>17019</v>
      </c>
      <c r="F887" s="167" t="s">
        <v>296</v>
      </c>
      <c r="G887" s="167"/>
      <c r="H887" s="167"/>
      <c r="I887" s="167"/>
      <c r="J887" s="167"/>
      <c r="K887" s="167"/>
      <c r="L887" s="167"/>
      <c r="M887" s="167"/>
      <c r="N887" s="167"/>
      <c r="O887" s="167"/>
      <c r="P887" s="167"/>
      <c r="Q887" s="167"/>
      <c r="R887" s="167"/>
      <c r="S887" s="167"/>
      <c r="T887" s="1324">
        <v>2001</v>
      </c>
      <c r="U887" s="167"/>
      <c r="V887" s="167"/>
      <c r="W887" s="167"/>
      <c r="X887" s="167"/>
      <c r="Y887" s="167"/>
      <c r="Z887" s="167"/>
      <c r="AA887" s="167"/>
      <c r="AB887" s="167"/>
      <c r="AC887" s="167"/>
      <c r="AD887" s="167"/>
      <c r="AE887" s="167"/>
      <c r="AF887" s="167"/>
      <c r="AG887" s="167"/>
      <c r="AH887" s="167"/>
      <c r="AI887" s="167"/>
      <c r="AJ887" s="167"/>
      <c r="AK887" s="167"/>
      <c r="AL887" s="167"/>
      <c r="AM887" s="167"/>
      <c r="AN887" s="167"/>
      <c r="AO887" s="167"/>
      <c r="AP887" s="167"/>
      <c r="AQ887" s="167"/>
      <c r="AR887" s="167"/>
      <c r="AS887" s="167" t="s">
        <v>2620</v>
      </c>
    </row>
    <row r="888" spans="1:45" s="37" customFormat="1" ht="24.75" hidden="1" customHeight="1">
      <c r="A888" s="400"/>
      <c r="B888" s="337"/>
      <c r="C888" s="167" t="s">
        <v>296</v>
      </c>
      <c r="D888" s="167"/>
      <c r="E888" s="167" t="s">
        <v>17020</v>
      </c>
      <c r="F888" s="167" t="s">
        <v>296</v>
      </c>
      <c r="G888" s="167">
        <v>1800</v>
      </c>
      <c r="H888" s="167"/>
      <c r="I888" s="167"/>
      <c r="J888" s="167"/>
      <c r="K888" s="167"/>
      <c r="L888" s="167"/>
      <c r="M888" s="167"/>
      <c r="N888" s="167"/>
      <c r="O888" s="167"/>
      <c r="P888" s="167"/>
      <c r="Q888" s="167"/>
      <c r="R888" s="167"/>
      <c r="S888" s="167"/>
      <c r="T888" s="1324">
        <v>1995</v>
      </c>
      <c r="U888" s="167"/>
      <c r="V888" s="167"/>
      <c r="W888" s="167"/>
      <c r="X888" s="167"/>
      <c r="Y888" s="167"/>
      <c r="Z888" s="167"/>
      <c r="AA888" s="167"/>
      <c r="AB888" s="167"/>
      <c r="AC888" s="167"/>
      <c r="AD888" s="167"/>
      <c r="AE888" s="167"/>
      <c r="AF888" s="167"/>
      <c r="AG888" s="167"/>
      <c r="AH888" s="167"/>
      <c r="AI888" s="167"/>
      <c r="AJ888" s="167"/>
      <c r="AK888" s="167"/>
      <c r="AL888" s="167"/>
      <c r="AM888" s="167"/>
      <c r="AN888" s="167"/>
      <c r="AO888" s="167"/>
      <c r="AP888" s="167"/>
      <c r="AQ888" s="167"/>
      <c r="AR888" s="167"/>
      <c r="AS888" s="167" t="s">
        <v>2027</v>
      </c>
    </row>
    <row r="889" spans="1:45" s="37" customFormat="1" ht="24.75" hidden="1" customHeight="1">
      <c r="A889" s="400"/>
      <c r="B889" s="337"/>
      <c r="C889" s="167" t="s">
        <v>296</v>
      </c>
      <c r="D889" s="167"/>
      <c r="E889" s="167" t="s">
        <v>17021</v>
      </c>
      <c r="F889" s="167" t="s">
        <v>296</v>
      </c>
      <c r="G889" s="167">
        <v>1161</v>
      </c>
      <c r="H889" s="167"/>
      <c r="I889" s="167"/>
      <c r="J889" s="167">
        <v>27</v>
      </c>
      <c r="K889" s="167">
        <v>43</v>
      </c>
      <c r="L889" s="167"/>
      <c r="M889" s="167"/>
      <c r="N889" s="167"/>
      <c r="O889" s="167"/>
      <c r="P889" s="167"/>
      <c r="Q889" s="167"/>
      <c r="R889" s="167"/>
      <c r="S889" s="167"/>
      <c r="T889" s="1324">
        <v>1997</v>
      </c>
      <c r="U889" s="167"/>
      <c r="V889" s="167"/>
      <c r="W889" s="167"/>
      <c r="X889" s="167"/>
      <c r="Y889" s="167"/>
      <c r="Z889" s="167"/>
      <c r="AA889" s="167"/>
      <c r="AB889" s="167"/>
      <c r="AC889" s="167"/>
      <c r="AD889" s="167"/>
      <c r="AE889" s="167"/>
      <c r="AF889" s="167"/>
      <c r="AG889" s="167"/>
      <c r="AH889" s="167"/>
      <c r="AI889" s="167"/>
      <c r="AJ889" s="167"/>
      <c r="AK889" s="167"/>
      <c r="AL889" s="167"/>
      <c r="AM889" s="167"/>
      <c r="AN889" s="167"/>
      <c r="AO889" s="167"/>
      <c r="AP889" s="167"/>
      <c r="AQ889" s="167"/>
      <c r="AR889" s="167"/>
      <c r="AS889" s="167" t="s">
        <v>1552</v>
      </c>
    </row>
    <row r="890" spans="1:45" s="37" customFormat="1" ht="24.75" hidden="1" customHeight="1">
      <c r="A890" s="400"/>
      <c r="B890" s="337"/>
      <c r="C890" s="167" t="s">
        <v>296</v>
      </c>
      <c r="D890" s="167"/>
      <c r="E890" s="167" t="s">
        <v>17022</v>
      </c>
      <c r="F890" s="167" t="s">
        <v>296</v>
      </c>
      <c r="G890" s="167"/>
      <c r="H890" s="167"/>
      <c r="I890" s="167"/>
      <c r="J890" s="167"/>
      <c r="K890" s="167"/>
      <c r="L890" s="167"/>
      <c r="M890" s="167"/>
      <c r="N890" s="167"/>
      <c r="O890" s="167"/>
      <c r="P890" s="167"/>
      <c r="Q890" s="167"/>
      <c r="R890" s="167"/>
      <c r="S890" s="167"/>
      <c r="T890" s="1324">
        <v>2017</v>
      </c>
      <c r="U890" s="167"/>
      <c r="V890" s="167"/>
      <c r="W890" s="167"/>
      <c r="X890" s="167"/>
      <c r="Y890" s="167"/>
      <c r="Z890" s="167"/>
      <c r="AA890" s="167"/>
      <c r="AB890" s="167"/>
      <c r="AC890" s="167"/>
      <c r="AD890" s="167"/>
      <c r="AE890" s="167"/>
      <c r="AF890" s="167"/>
      <c r="AG890" s="167"/>
      <c r="AH890" s="167"/>
      <c r="AI890" s="167"/>
      <c r="AJ890" s="167"/>
      <c r="AK890" s="167"/>
      <c r="AL890" s="167"/>
      <c r="AM890" s="167"/>
      <c r="AN890" s="167"/>
      <c r="AO890" s="167"/>
      <c r="AP890" s="167"/>
      <c r="AQ890" s="167"/>
      <c r="AR890" s="167"/>
      <c r="AS890" s="167" t="s">
        <v>1552</v>
      </c>
    </row>
    <row r="891" spans="1:45" s="37" customFormat="1" ht="24.75" hidden="1" customHeight="1">
      <c r="A891" s="400"/>
      <c r="B891" s="337"/>
      <c r="C891" s="167" t="s">
        <v>296</v>
      </c>
      <c r="D891" s="167"/>
      <c r="E891" s="167" t="s">
        <v>17023</v>
      </c>
      <c r="F891" s="167" t="s">
        <v>296</v>
      </c>
      <c r="G891" s="167"/>
      <c r="H891" s="167"/>
      <c r="I891" s="167"/>
      <c r="J891" s="167"/>
      <c r="K891" s="167"/>
      <c r="L891" s="167"/>
      <c r="M891" s="167"/>
      <c r="N891" s="167"/>
      <c r="O891" s="167"/>
      <c r="P891" s="167"/>
      <c r="Q891" s="167"/>
      <c r="R891" s="167"/>
      <c r="S891" s="167"/>
      <c r="T891" s="1324"/>
      <c r="U891" s="167"/>
      <c r="V891" s="167"/>
      <c r="W891" s="167"/>
      <c r="X891" s="167"/>
      <c r="Y891" s="167"/>
      <c r="Z891" s="167"/>
      <c r="AA891" s="167"/>
      <c r="AB891" s="167"/>
      <c r="AC891" s="167"/>
      <c r="AD891" s="167"/>
      <c r="AE891" s="167"/>
      <c r="AF891" s="167"/>
      <c r="AG891" s="167"/>
      <c r="AH891" s="167"/>
      <c r="AI891" s="167"/>
      <c r="AJ891" s="167"/>
      <c r="AK891" s="167"/>
      <c r="AL891" s="167"/>
      <c r="AM891" s="167"/>
      <c r="AN891" s="167"/>
      <c r="AO891" s="167"/>
      <c r="AP891" s="167"/>
      <c r="AQ891" s="167"/>
      <c r="AR891" s="167"/>
      <c r="AS891" s="167" t="s">
        <v>1552</v>
      </c>
    </row>
    <row r="892" spans="1:45" s="37" customFormat="1" ht="24.75" hidden="1" customHeight="1">
      <c r="A892" s="400"/>
      <c r="B892" s="337"/>
      <c r="C892" s="167" t="s">
        <v>296</v>
      </c>
      <c r="D892" s="167"/>
      <c r="E892" s="167" t="s">
        <v>17024</v>
      </c>
      <c r="F892" s="167" t="s">
        <v>296</v>
      </c>
      <c r="G892" s="167">
        <v>830</v>
      </c>
      <c r="H892" s="167"/>
      <c r="I892" s="167"/>
      <c r="J892" s="167">
        <v>14</v>
      </c>
      <c r="K892" s="167">
        <v>40</v>
      </c>
      <c r="L892" s="167"/>
      <c r="M892" s="167"/>
      <c r="N892" s="167"/>
      <c r="O892" s="167"/>
      <c r="P892" s="167"/>
      <c r="Q892" s="167"/>
      <c r="R892" s="167"/>
      <c r="S892" s="167"/>
      <c r="T892" s="1324">
        <v>2010</v>
      </c>
      <c r="U892" s="167"/>
      <c r="V892" s="167"/>
      <c r="W892" s="167"/>
      <c r="X892" s="167"/>
      <c r="Y892" s="167"/>
      <c r="Z892" s="167"/>
      <c r="AA892" s="167"/>
      <c r="AB892" s="167"/>
      <c r="AC892" s="167"/>
      <c r="AD892" s="167"/>
      <c r="AE892" s="167"/>
      <c r="AF892" s="167"/>
      <c r="AG892" s="167"/>
      <c r="AH892" s="167"/>
      <c r="AI892" s="167"/>
      <c r="AJ892" s="167"/>
      <c r="AK892" s="167"/>
      <c r="AL892" s="167"/>
      <c r="AM892" s="167"/>
      <c r="AN892" s="167"/>
      <c r="AO892" s="167"/>
      <c r="AP892" s="167"/>
      <c r="AQ892" s="167"/>
      <c r="AR892" s="167"/>
      <c r="AS892" s="167" t="s">
        <v>1552</v>
      </c>
    </row>
    <row r="893" spans="1:45" s="37" customFormat="1" ht="24.75" hidden="1" customHeight="1">
      <c r="A893" s="400"/>
      <c r="B893" s="337"/>
      <c r="C893" s="167" t="s">
        <v>296</v>
      </c>
      <c r="D893" s="167"/>
      <c r="E893" s="167" t="s">
        <v>17025</v>
      </c>
      <c r="F893" s="167" t="s">
        <v>296</v>
      </c>
      <c r="G893" s="167">
        <v>1450</v>
      </c>
      <c r="H893" s="167"/>
      <c r="I893" s="167"/>
      <c r="J893" s="167">
        <v>20</v>
      </c>
      <c r="K893" s="167">
        <v>40</v>
      </c>
      <c r="L893" s="167"/>
      <c r="M893" s="167"/>
      <c r="N893" s="167"/>
      <c r="O893" s="167"/>
      <c r="P893" s="167"/>
      <c r="Q893" s="167"/>
      <c r="R893" s="167"/>
      <c r="S893" s="167"/>
      <c r="T893" s="1324">
        <v>2013</v>
      </c>
      <c r="U893" s="167"/>
      <c r="V893" s="167"/>
      <c r="W893" s="167"/>
      <c r="X893" s="167"/>
      <c r="Y893" s="167"/>
      <c r="Z893" s="167"/>
      <c r="AA893" s="167"/>
      <c r="AB893" s="167"/>
      <c r="AC893" s="167"/>
      <c r="AD893" s="167"/>
      <c r="AE893" s="167"/>
      <c r="AF893" s="167"/>
      <c r="AG893" s="167"/>
      <c r="AH893" s="167"/>
      <c r="AI893" s="167"/>
      <c r="AJ893" s="167"/>
      <c r="AK893" s="167"/>
      <c r="AL893" s="167"/>
      <c r="AM893" s="167"/>
      <c r="AN893" s="167"/>
      <c r="AO893" s="167"/>
      <c r="AP893" s="167"/>
      <c r="AQ893" s="167"/>
      <c r="AR893" s="167"/>
      <c r="AS893" s="167" t="s">
        <v>1552</v>
      </c>
    </row>
    <row r="894" spans="1:45" s="37" customFormat="1" ht="24.75" hidden="1" customHeight="1">
      <c r="A894" s="400"/>
      <c r="B894" s="337"/>
      <c r="C894" s="167" t="s">
        <v>296</v>
      </c>
      <c r="D894" s="167"/>
      <c r="E894" s="167" t="s">
        <v>17026</v>
      </c>
      <c r="F894" s="167" t="s">
        <v>296</v>
      </c>
      <c r="G894" s="167">
        <v>5704</v>
      </c>
      <c r="H894" s="167"/>
      <c r="I894" s="167"/>
      <c r="J894" s="167">
        <v>62</v>
      </c>
      <c r="K894" s="167">
        <v>92</v>
      </c>
      <c r="L894" s="167"/>
      <c r="M894" s="167"/>
      <c r="N894" s="167"/>
      <c r="O894" s="167"/>
      <c r="P894" s="167"/>
      <c r="Q894" s="167"/>
      <c r="R894" s="167"/>
      <c r="S894" s="167"/>
      <c r="T894" s="1324">
        <v>1997</v>
      </c>
      <c r="U894" s="167"/>
      <c r="V894" s="167"/>
      <c r="W894" s="167"/>
      <c r="X894" s="167"/>
      <c r="Y894" s="167"/>
      <c r="Z894" s="167"/>
      <c r="AA894" s="167"/>
      <c r="AB894" s="167"/>
      <c r="AC894" s="167"/>
      <c r="AD894" s="167"/>
      <c r="AE894" s="167"/>
      <c r="AF894" s="167"/>
      <c r="AG894" s="167"/>
      <c r="AH894" s="167"/>
      <c r="AI894" s="167"/>
      <c r="AJ894" s="167"/>
      <c r="AK894" s="167"/>
      <c r="AL894" s="167"/>
      <c r="AM894" s="167"/>
      <c r="AN894" s="167"/>
      <c r="AO894" s="167"/>
      <c r="AP894" s="167"/>
      <c r="AQ894" s="167"/>
      <c r="AR894" s="167"/>
      <c r="AS894" s="167"/>
    </row>
    <row r="895" spans="1:45" s="37" customFormat="1" ht="24.75" hidden="1" customHeight="1">
      <c r="A895" s="400"/>
      <c r="B895" s="337"/>
      <c r="C895" s="167" t="s">
        <v>296</v>
      </c>
      <c r="D895" s="167"/>
      <c r="E895" s="167" t="s">
        <v>17027</v>
      </c>
      <c r="F895" s="167" t="s">
        <v>296</v>
      </c>
      <c r="G895" s="167">
        <v>5880</v>
      </c>
      <c r="H895" s="167"/>
      <c r="I895" s="167"/>
      <c r="J895" s="167">
        <v>56</v>
      </c>
      <c r="K895" s="167">
        <v>105</v>
      </c>
      <c r="L895" s="167"/>
      <c r="M895" s="167"/>
      <c r="N895" s="167"/>
      <c r="O895" s="167"/>
      <c r="P895" s="167"/>
      <c r="Q895" s="167"/>
      <c r="R895" s="167"/>
      <c r="S895" s="167"/>
      <c r="T895" s="1324">
        <v>1997</v>
      </c>
      <c r="U895" s="167"/>
      <c r="V895" s="167"/>
      <c r="W895" s="167"/>
      <c r="X895" s="167"/>
      <c r="Y895" s="167"/>
      <c r="Z895" s="167"/>
      <c r="AA895" s="167"/>
      <c r="AB895" s="167"/>
      <c r="AC895" s="167"/>
      <c r="AD895" s="167"/>
      <c r="AE895" s="167"/>
      <c r="AF895" s="167"/>
      <c r="AG895" s="167"/>
      <c r="AH895" s="167"/>
      <c r="AI895" s="167"/>
      <c r="AJ895" s="167"/>
      <c r="AK895" s="167"/>
      <c r="AL895" s="167"/>
      <c r="AM895" s="167"/>
      <c r="AN895" s="167"/>
      <c r="AO895" s="167"/>
      <c r="AP895" s="167"/>
      <c r="AQ895" s="167"/>
      <c r="AR895" s="167"/>
      <c r="AS895" s="167"/>
    </row>
    <row r="896" spans="1:45" s="37" customFormat="1" ht="24.75" hidden="1" customHeight="1">
      <c r="A896" s="400"/>
      <c r="B896" s="337"/>
      <c r="C896" s="167" t="s">
        <v>296</v>
      </c>
      <c r="D896" s="167"/>
      <c r="E896" s="167" t="s">
        <v>17028</v>
      </c>
      <c r="F896" s="167" t="s">
        <v>296</v>
      </c>
      <c r="G896" s="167">
        <v>5170</v>
      </c>
      <c r="H896" s="167"/>
      <c r="I896" s="167"/>
      <c r="J896" s="167">
        <v>55</v>
      </c>
      <c r="K896" s="167">
        <v>94</v>
      </c>
      <c r="L896" s="167"/>
      <c r="M896" s="167"/>
      <c r="N896" s="167"/>
      <c r="O896" s="167"/>
      <c r="P896" s="167"/>
      <c r="Q896" s="167"/>
      <c r="R896" s="167"/>
      <c r="S896" s="167"/>
      <c r="T896" s="1324">
        <v>1996</v>
      </c>
      <c r="U896" s="167"/>
      <c r="V896" s="167"/>
      <c r="W896" s="167"/>
      <c r="X896" s="167"/>
      <c r="Y896" s="167"/>
      <c r="Z896" s="167"/>
      <c r="AA896" s="167"/>
      <c r="AB896" s="167"/>
      <c r="AC896" s="167"/>
      <c r="AD896" s="167"/>
      <c r="AE896" s="167"/>
      <c r="AF896" s="167"/>
      <c r="AG896" s="167"/>
      <c r="AH896" s="167"/>
      <c r="AI896" s="167"/>
      <c r="AJ896" s="167"/>
      <c r="AK896" s="167"/>
      <c r="AL896" s="167"/>
      <c r="AM896" s="167"/>
      <c r="AN896" s="167"/>
      <c r="AO896" s="167"/>
      <c r="AP896" s="167"/>
      <c r="AQ896" s="167"/>
      <c r="AR896" s="167"/>
      <c r="AS896" s="167"/>
    </row>
    <row r="897" spans="1:45" s="37" customFormat="1" ht="24.75" hidden="1" customHeight="1">
      <c r="A897" s="400"/>
      <c r="B897" s="337"/>
      <c r="C897" s="167" t="s">
        <v>296</v>
      </c>
      <c r="D897" s="167"/>
      <c r="E897" s="167" t="s">
        <v>17029</v>
      </c>
      <c r="F897" s="167" t="s">
        <v>296</v>
      </c>
      <c r="G897" s="167">
        <v>4950</v>
      </c>
      <c r="H897" s="167"/>
      <c r="I897" s="167"/>
      <c r="J897" s="167">
        <v>55</v>
      </c>
      <c r="K897" s="167">
        <v>90</v>
      </c>
      <c r="L897" s="167"/>
      <c r="M897" s="167"/>
      <c r="N897" s="167"/>
      <c r="O897" s="167"/>
      <c r="P897" s="167"/>
      <c r="Q897" s="167"/>
      <c r="R897" s="167"/>
      <c r="S897" s="167"/>
      <c r="T897" s="1324">
        <v>1993</v>
      </c>
      <c r="U897" s="167"/>
      <c r="V897" s="167"/>
      <c r="W897" s="167"/>
      <c r="X897" s="167"/>
      <c r="Y897" s="167"/>
      <c r="Z897" s="167"/>
      <c r="AA897" s="167"/>
      <c r="AB897" s="167"/>
      <c r="AC897" s="167"/>
      <c r="AD897" s="167"/>
      <c r="AE897" s="167"/>
      <c r="AF897" s="167"/>
      <c r="AG897" s="167"/>
      <c r="AH897" s="167"/>
      <c r="AI897" s="167"/>
      <c r="AJ897" s="167"/>
      <c r="AK897" s="167"/>
      <c r="AL897" s="167"/>
      <c r="AM897" s="167"/>
      <c r="AN897" s="167"/>
      <c r="AO897" s="167"/>
      <c r="AP897" s="167"/>
      <c r="AQ897" s="167"/>
      <c r="AR897" s="167"/>
      <c r="AS897" s="167"/>
    </row>
    <row r="898" spans="1:45" s="37" customFormat="1" ht="24.75" hidden="1" customHeight="1">
      <c r="A898" s="400"/>
      <c r="B898" s="337"/>
      <c r="C898" s="167" t="s">
        <v>296</v>
      </c>
      <c r="D898" s="167"/>
      <c r="E898" s="167" t="s">
        <v>17030</v>
      </c>
      <c r="F898" s="167" t="s">
        <v>296</v>
      </c>
      <c r="G898" s="167">
        <v>5720</v>
      </c>
      <c r="H898" s="167"/>
      <c r="I898" s="167"/>
      <c r="J898" s="167">
        <v>65</v>
      </c>
      <c r="K898" s="167">
        <v>88</v>
      </c>
      <c r="L898" s="167"/>
      <c r="M898" s="167"/>
      <c r="N898" s="167"/>
      <c r="O898" s="167"/>
      <c r="P898" s="167"/>
      <c r="Q898" s="167"/>
      <c r="R898" s="167"/>
      <c r="S898" s="167"/>
      <c r="T898" s="1324">
        <v>1993</v>
      </c>
      <c r="U898" s="167"/>
      <c r="V898" s="167"/>
      <c r="W898" s="167"/>
      <c r="X898" s="167"/>
      <c r="Y898" s="167"/>
      <c r="Z898" s="167"/>
      <c r="AA898" s="167"/>
      <c r="AB898" s="167"/>
      <c r="AC898" s="167"/>
      <c r="AD898" s="167"/>
      <c r="AE898" s="167"/>
      <c r="AF898" s="167"/>
      <c r="AG898" s="167"/>
      <c r="AH898" s="167"/>
      <c r="AI898" s="167"/>
      <c r="AJ898" s="167"/>
      <c r="AK898" s="167"/>
      <c r="AL898" s="167"/>
      <c r="AM898" s="167"/>
      <c r="AN898" s="167"/>
      <c r="AO898" s="167"/>
      <c r="AP898" s="167"/>
      <c r="AQ898" s="167"/>
      <c r="AR898" s="167"/>
      <c r="AS898" s="167"/>
    </row>
    <row r="899" spans="1:45" s="37" customFormat="1" ht="24.75" hidden="1" customHeight="1">
      <c r="A899" s="400"/>
      <c r="B899" s="337"/>
      <c r="C899" s="167" t="s">
        <v>296</v>
      </c>
      <c r="D899" s="167"/>
      <c r="E899" s="167" t="s">
        <v>17031</v>
      </c>
      <c r="F899" s="167" t="s">
        <v>296</v>
      </c>
      <c r="G899" s="167">
        <v>2380</v>
      </c>
      <c r="H899" s="167"/>
      <c r="I899" s="167"/>
      <c r="J899" s="167">
        <v>34</v>
      </c>
      <c r="K899" s="167">
        <v>70</v>
      </c>
      <c r="L899" s="167"/>
      <c r="M899" s="167"/>
      <c r="N899" s="167"/>
      <c r="O899" s="167"/>
      <c r="P899" s="167"/>
      <c r="Q899" s="167"/>
      <c r="R899" s="167"/>
      <c r="S899" s="167"/>
      <c r="T899" s="1324">
        <v>1993</v>
      </c>
      <c r="U899" s="167"/>
      <c r="V899" s="167"/>
      <c r="W899" s="167"/>
      <c r="X899" s="167"/>
      <c r="Y899" s="167"/>
      <c r="Z899" s="167"/>
      <c r="AA899" s="167"/>
      <c r="AB899" s="167"/>
      <c r="AC899" s="167"/>
      <c r="AD899" s="167"/>
      <c r="AE899" s="167"/>
      <c r="AF899" s="167"/>
      <c r="AG899" s="167"/>
      <c r="AH899" s="167"/>
      <c r="AI899" s="167"/>
      <c r="AJ899" s="167"/>
      <c r="AK899" s="167"/>
      <c r="AL899" s="167"/>
      <c r="AM899" s="167"/>
      <c r="AN899" s="167"/>
      <c r="AO899" s="167"/>
      <c r="AP899" s="167"/>
      <c r="AQ899" s="167"/>
      <c r="AR899" s="167"/>
      <c r="AS899" s="167"/>
    </row>
    <row r="900" spans="1:45" s="37" customFormat="1" ht="24.75" hidden="1" customHeight="1">
      <c r="A900" s="400"/>
      <c r="B900" s="337"/>
      <c r="C900" s="167" t="s">
        <v>296</v>
      </c>
      <c r="D900" s="167"/>
      <c r="E900" s="167" t="s">
        <v>17032</v>
      </c>
      <c r="F900" s="167" t="s">
        <v>296</v>
      </c>
      <c r="G900" s="167">
        <v>6300</v>
      </c>
      <c r="H900" s="167"/>
      <c r="I900" s="167"/>
      <c r="J900" s="167">
        <v>60</v>
      </c>
      <c r="K900" s="167">
        <v>105</v>
      </c>
      <c r="L900" s="167"/>
      <c r="M900" s="167"/>
      <c r="N900" s="167"/>
      <c r="O900" s="167"/>
      <c r="P900" s="167"/>
      <c r="Q900" s="167"/>
      <c r="R900" s="167"/>
      <c r="S900" s="167"/>
      <c r="T900" s="1324">
        <v>2011</v>
      </c>
      <c r="U900" s="167"/>
      <c r="V900" s="167"/>
      <c r="W900" s="167"/>
      <c r="X900" s="167"/>
      <c r="Y900" s="167"/>
      <c r="Z900" s="167"/>
      <c r="AA900" s="167"/>
      <c r="AB900" s="167"/>
      <c r="AC900" s="167"/>
      <c r="AD900" s="167"/>
      <c r="AE900" s="167"/>
      <c r="AF900" s="167"/>
      <c r="AG900" s="167"/>
      <c r="AH900" s="167"/>
      <c r="AI900" s="167"/>
      <c r="AJ900" s="167"/>
      <c r="AK900" s="167"/>
      <c r="AL900" s="167"/>
      <c r="AM900" s="167"/>
      <c r="AN900" s="167"/>
      <c r="AO900" s="167"/>
      <c r="AP900" s="167"/>
      <c r="AQ900" s="167"/>
      <c r="AR900" s="167"/>
      <c r="AS900" s="167"/>
    </row>
    <row r="901" spans="1:45" s="37" customFormat="1" ht="24.75" hidden="1" customHeight="1">
      <c r="A901" s="400"/>
      <c r="B901" s="337"/>
      <c r="C901" s="167" t="s">
        <v>296</v>
      </c>
      <c r="D901" s="167"/>
      <c r="E901" s="167" t="s">
        <v>17033</v>
      </c>
      <c r="F901" s="167" t="s">
        <v>296</v>
      </c>
      <c r="G901" s="167">
        <v>13259</v>
      </c>
      <c r="H901" s="167"/>
      <c r="I901" s="167"/>
      <c r="J901" s="167">
        <v>97</v>
      </c>
      <c r="K901" s="167">
        <v>122</v>
      </c>
      <c r="L901" s="167"/>
      <c r="M901" s="167"/>
      <c r="N901" s="167"/>
      <c r="O901" s="167"/>
      <c r="P901" s="167"/>
      <c r="Q901" s="167"/>
      <c r="R901" s="167"/>
      <c r="S901" s="167"/>
      <c r="T901" s="1324">
        <v>2014</v>
      </c>
      <c r="U901" s="167"/>
      <c r="V901" s="167"/>
      <c r="W901" s="167"/>
      <c r="X901" s="167"/>
      <c r="Y901" s="167"/>
      <c r="Z901" s="167"/>
      <c r="AA901" s="167"/>
      <c r="AB901" s="167"/>
      <c r="AC901" s="167"/>
      <c r="AD901" s="167"/>
      <c r="AE901" s="167"/>
      <c r="AF901" s="167"/>
      <c r="AG901" s="167"/>
      <c r="AH901" s="167"/>
      <c r="AI901" s="167"/>
      <c r="AJ901" s="167"/>
      <c r="AK901" s="167"/>
      <c r="AL901" s="167"/>
      <c r="AM901" s="167"/>
      <c r="AN901" s="167"/>
      <c r="AO901" s="167"/>
      <c r="AP901" s="167"/>
      <c r="AQ901" s="167"/>
      <c r="AR901" s="167"/>
      <c r="AS901" s="167"/>
    </row>
    <row r="902" spans="1:45" s="37" customFormat="1" ht="24.75" hidden="1" customHeight="1">
      <c r="A902" s="400"/>
      <c r="B902" s="337"/>
      <c r="C902" s="167" t="s">
        <v>7915</v>
      </c>
      <c r="D902" s="167"/>
      <c r="E902" s="167" t="s">
        <v>8983</v>
      </c>
      <c r="F902" s="167" t="s">
        <v>7915</v>
      </c>
      <c r="G902" s="167">
        <v>6443</v>
      </c>
      <c r="H902" s="167">
        <v>99</v>
      </c>
      <c r="I902" s="167">
        <v>99</v>
      </c>
      <c r="J902" s="167">
        <v>40</v>
      </c>
      <c r="K902" s="167">
        <v>40</v>
      </c>
      <c r="L902" s="167"/>
      <c r="M902" s="167"/>
      <c r="N902" s="167">
        <v>1600</v>
      </c>
      <c r="O902" s="167"/>
      <c r="P902" s="167"/>
      <c r="Q902" s="167"/>
      <c r="R902" s="167"/>
      <c r="S902" s="167"/>
      <c r="T902" s="1324">
        <v>2011</v>
      </c>
      <c r="U902" s="167"/>
      <c r="V902" s="167"/>
      <c r="W902" s="167"/>
      <c r="X902" s="167"/>
      <c r="Y902" s="167"/>
      <c r="Z902" s="167">
        <v>1200</v>
      </c>
      <c r="AA902" s="167"/>
      <c r="AB902" s="167"/>
      <c r="AC902" s="167"/>
      <c r="AD902" s="167"/>
      <c r="AE902" s="167"/>
      <c r="AF902" s="167"/>
      <c r="AG902" s="167"/>
      <c r="AH902" s="167"/>
      <c r="AI902" s="167"/>
      <c r="AJ902" s="167"/>
      <c r="AK902" s="167"/>
      <c r="AL902" s="167"/>
      <c r="AM902" s="167"/>
      <c r="AN902" s="167"/>
      <c r="AO902" s="167"/>
      <c r="AP902" s="167"/>
      <c r="AQ902" s="167"/>
      <c r="AR902" s="167"/>
      <c r="AS902" s="167" t="s">
        <v>8984</v>
      </c>
    </row>
    <row r="903" spans="1:45" s="37" customFormat="1" ht="24.75" hidden="1" customHeight="1">
      <c r="A903" s="400"/>
      <c r="B903" s="337"/>
      <c r="C903" s="167" t="s">
        <v>7915</v>
      </c>
      <c r="D903" s="167"/>
      <c r="E903" s="167" t="s">
        <v>8985</v>
      </c>
      <c r="F903" s="167" t="s">
        <v>7915</v>
      </c>
      <c r="G903" s="167">
        <v>4076</v>
      </c>
      <c r="H903" s="167">
        <v>100</v>
      </c>
      <c r="I903" s="167">
        <v>100</v>
      </c>
      <c r="J903" s="167"/>
      <c r="K903" s="167"/>
      <c r="L903" s="167"/>
      <c r="M903" s="167"/>
      <c r="N903" s="167">
        <v>4092</v>
      </c>
      <c r="O903" s="167"/>
      <c r="P903" s="167"/>
      <c r="Q903" s="167"/>
      <c r="R903" s="167"/>
      <c r="S903" s="167"/>
      <c r="T903" s="1324">
        <v>2010</v>
      </c>
      <c r="U903" s="167"/>
      <c r="V903" s="167"/>
      <c r="W903" s="167"/>
      <c r="X903" s="167"/>
      <c r="Y903" s="167"/>
      <c r="Z903" s="167">
        <v>1022</v>
      </c>
      <c r="AA903" s="167"/>
      <c r="AB903" s="167"/>
      <c r="AC903" s="167"/>
      <c r="AD903" s="167"/>
      <c r="AE903" s="167"/>
      <c r="AF903" s="167"/>
      <c r="AG903" s="167"/>
      <c r="AH903" s="167"/>
      <c r="AI903" s="167"/>
      <c r="AJ903" s="167"/>
      <c r="AK903" s="167"/>
      <c r="AL903" s="167"/>
      <c r="AM903" s="167"/>
      <c r="AN903" s="167"/>
      <c r="AO903" s="167"/>
      <c r="AP903" s="167"/>
      <c r="AQ903" s="167"/>
      <c r="AR903" s="167"/>
      <c r="AS903" s="167" t="s">
        <v>1840</v>
      </c>
    </row>
    <row r="904" spans="1:45" s="37" customFormat="1" ht="24.75" hidden="1" customHeight="1">
      <c r="A904" s="400"/>
      <c r="B904" s="337"/>
      <c r="C904" s="167" t="s">
        <v>7927</v>
      </c>
      <c r="D904" s="167"/>
      <c r="E904" s="167" t="s">
        <v>8986</v>
      </c>
      <c r="F904" s="167" t="s">
        <v>8987</v>
      </c>
      <c r="G904" s="167"/>
      <c r="H904" s="167">
        <v>126</v>
      </c>
      <c r="I904" s="167">
        <v>126</v>
      </c>
      <c r="J904" s="167">
        <v>18</v>
      </c>
      <c r="K904" s="167">
        <v>7</v>
      </c>
      <c r="L904" s="167"/>
      <c r="M904" s="167"/>
      <c r="N904" s="167">
        <v>126</v>
      </c>
      <c r="O904" s="167"/>
      <c r="P904" s="167"/>
      <c r="Q904" s="167"/>
      <c r="R904" s="167"/>
      <c r="S904" s="167"/>
      <c r="T904" s="1324">
        <v>2014</v>
      </c>
      <c r="U904" s="167"/>
      <c r="V904" s="167"/>
      <c r="W904" s="167"/>
      <c r="X904" s="167"/>
      <c r="Y904" s="167"/>
      <c r="Z904" s="167">
        <v>300</v>
      </c>
      <c r="AA904" s="167"/>
      <c r="AB904" s="167"/>
      <c r="AC904" s="167"/>
      <c r="AD904" s="167"/>
      <c r="AE904" s="167"/>
      <c r="AF904" s="167"/>
      <c r="AG904" s="167"/>
      <c r="AH904" s="167"/>
      <c r="AI904" s="167"/>
      <c r="AJ904" s="167"/>
      <c r="AK904" s="167"/>
      <c r="AL904" s="167"/>
      <c r="AM904" s="167"/>
      <c r="AN904" s="167"/>
      <c r="AO904" s="167"/>
      <c r="AP904" s="167"/>
      <c r="AQ904" s="167"/>
      <c r="AR904" s="167"/>
      <c r="AS904" s="167" t="s">
        <v>8988</v>
      </c>
    </row>
    <row r="905" spans="1:45" s="37" customFormat="1" ht="24.75" hidden="1" customHeight="1">
      <c r="A905" s="400"/>
      <c r="B905" s="337"/>
      <c r="C905" s="167" t="s">
        <v>7927</v>
      </c>
      <c r="D905" s="167"/>
      <c r="E905" s="167" t="s">
        <v>1410</v>
      </c>
      <c r="F905" s="167" t="s">
        <v>8987</v>
      </c>
      <c r="G905" s="167"/>
      <c r="H905" s="167">
        <v>96</v>
      </c>
      <c r="I905" s="167">
        <v>96</v>
      </c>
      <c r="J905" s="167">
        <v>14</v>
      </c>
      <c r="K905" s="167">
        <v>19</v>
      </c>
      <c r="L905" s="167"/>
      <c r="M905" s="167"/>
      <c r="N905" s="167">
        <v>96</v>
      </c>
      <c r="O905" s="167"/>
      <c r="P905" s="167"/>
      <c r="Q905" s="167"/>
      <c r="R905" s="167"/>
      <c r="S905" s="167"/>
      <c r="T905" s="1324">
        <v>2004</v>
      </c>
      <c r="U905" s="167"/>
      <c r="V905" s="167"/>
      <c r="W905" s="167"/>
      <c r="X905" s="167"/>
      <c r="Y905" s="167"/>
      <c r="Z905" s="167">
        <v>200</v>
      </c>
      <c r="AA905" s="167"/>
      <c r="AB905" s="167"/>
      <c r="AC905" s="167"/>
      <c r="AD905" s="167"/>
      <c r="AE905" s="167"/>
      <c r="AF905" s="167"/>
      <c r="AG905" s="167"/>
      <c r="AH905" s="167"/>
      <c r="AI905" s="167"/>
      <c r="AJ905" s="167"/>
      <c r="AK905" s="167"/>
      <c r="AL905" s="167"/>
      <c r="AM905" s="167"/>
      <c r="AN905" s="167"/>
      <c r="AO905" s="167"/>
      <c r="AP905" s="167"/>
      <c r="AQ905" s="167"/>
      <c r="AR905" s="167"/>
      <c r="AS905" s="167" t="s">
        <v>12228</v>
      </c>
    </row>
    <row r="906" spans="1:45" s="37" customFormat="1" ht="24.75" hidden="1" customHeight="1">
      <c r="A906" s="400"/>
      <c r="B906" s="337"/>
      <c r="C906" s="167" t="s">
        <v>712</v>
      </c>
      <c r="D906" s="167"/>
      <c r="E906" s="167" t="s">
        <v>1410</v>
      </c>
      <c r="F906" s="167" t="s">
        <v>7938</v>
      </c>
      <c r="G906" s="167">
        <v>1500</v>
      </c>
      <c r="H906" s="167">
        <v>116.38</v>
      </c>
      <c r="I906" s="167">
        <v>232.76</v>
      </c>
      <c r="J906" s="167">
        <v>27</v>
      </c>
      <c r="K906" s="167">
        <v>18</v>
      </c>
      <c r="L906" s="167"/>
      <c r="M906" s="167"/>
      <c r="N906" s="167">
        <v>486</v>
      </c>
      <c r="O906" s="167"/>
      <c r="P906" s="167"/>
      <c r="Q906" s="167"/>
      <c r="R906" s="167"/>
      <c r="S906" s="167" t="s">
        <v>8989</v>
      </c>
      <c r="T906" s="1324">
        <v>2014</v>
      </c>
      <c r="U906" s="167"/>
      <c r="V906" s="167"/>
      <c r="W906" s="167"/>
      <c r="X906" s="167"/>
      <c r="Y906" s="167"/>
      <c r="Z906" s="167">
        <v>1100</v>
      </c>
      <c r="AA906" s="167"/>
      <c r="AB906" s="167"/>
      <c r="AC906" s="167"/>
      <c r="AD906" s="167"/>
      <c r="AE906" s="167"/>
      <c r="AF906" s="167"/>
      <c r="AG906" s="167"/>
      <c r="AH906" s="167"/>
      <c r="AI906" s="167"/>
      <c r="AJ906" s="167"/>
      <c r="AK906" s="167"/>
      <c r="AL906" s="167"/>
      <c r="AM906" s="167"/>
      <c r="AN906" s="167"/>
      <c r="AO906" s="167"/>
      <c r="AP906" s="167"/>
      <c r="AQ906" s="167"/>
      <c r="AR906" s="167"/>
      <c r="AS906" s="167" t="s">
        <v>8990</v>
      </c>
    </row>
    <row r="907" spans="1:45" s="37" customFormat="1" ht="24.75" hidden="1" customHeight="1">
      <c r="A907" s="400"/>
      <c r="B907" s="337"/>
      <c r="C907" s="167" t="s">
        <v>712</v>
      </c>
      <c r="D907" s="167" t="s">
        <v>12583</v>
      </c>
      <c r="E907" s="167" t="s">
        <v>12583</v>
      </c>
      <c r="F907" s="167" t="s">
        <v>7938</v>
      </c>
      <c r="G907" s="167">
        <v>23207</v>
      </c>
      <c r="H907" s="167"/>
      <c r="I907" s="167"/>
      <c r="J907" s="167">
        <v>47</v>
      </c>
      <c r="K907" s="167">
        <v>88</v>
      </c>
      <c r="L907" s="167"/>
      <c r="M907" s="167"/>
      <c r="N907" s="167">
        <v>4136</v>
      </c>
      <c r="O907" s="167"/>
      <c r="P907" s="167"/>
      <c r="Q907" s="167"/>
      <c r="R907" s="167">
        <v>2018</v>
      </c>
      <c r="S907" s="167"/>
      <c r="T907" s="1324">
        <v>2018</v>
      </c>
      <c r="U907" s="167"/>
      <c r="V907" s="167"/>
      <c r="W907" s="167"/>
      <c r="X907" s="167"/>
      <c r="Y907" s="167"/>
      <c r="Z907" s="167">
        <v>5700</v>
      </c>
      <c r="AA907" s="167"/>
      <c r="AB907" s="167"/>
      <c r="AC907" s="167"/>
      <c r="AD907" s="167"/>
      <c r="AE907" s="167"/>
      <c r="AF907" s="167"/>
      <c r="AG907" s="167"/>
      <c r="AH907" s="167"/>
      <c r="AI907" s="167"/>
      <c r="AJ907" s="167"/>
      <c r="AK907" s="167"/>
      <c r="AL907" s="167"/>
      <c r="AM907" s="167"/>
      <c r="AN907" s="167"/>
      <c r="AO907" s="167"/>
      <c r="AP907" s="167"/>
      <c r="AQ907" s="167"/>
      <c r="AR907" s="167"/>
      <c r="AS907" s="167" t="s">
        <v>12584</v>
      </c>
    </row>
    <row r="908" spans="1:45" s="37" customFormat="1" ht="24.75" hidden="1" customHeight="1">
      <c r="A908" s="400"/>
      <c r="B908" s="337"/>
      <c r="C908" s="167" t="s">
        <v>7944</v>
      </c>
      <c r="D908" s="167"/>
      <c r="E908" s="167" t="s">
        <v>15131</v>
      </c>
      <c r="F908" s="167" t="s">
        <v>12536</v>
      </c>
      <c r="G908" s="167">
        <v>8062</v>
      </c>
      <c r="H908" s="167"/>
      <c r="I908" s="167">
        <v>4500</v>
      </c>
      <c r="J908" s="167">
        <v>25</v>
      </c>
      <c r="K908" s="167">
        <v>45</v>
      </c>
      <c r="L908" s="167"/>
      <c r="M908" s="167"/>
      <c r="N908" s="167">
        <v>9982</v>
      </c>
      <c r="O908" s="167"/>
      <c r="P908" s="167"/>
      <c r="Q908" s="167"/>
      <c r="R908" s="167"/>
      <c r="S908" s="167"/>
      <c r="T908" s="1324">
        <v>2012</v>
      </c>
      <c r="U908" s="167"/>
      <c r="V908" s="167"/>
      <c r="W908" s="167"/>
      <c r="X908" s="167"/>
      <c r="Y908" s="167"/>
      <c r="Z908" s="167">
        <v>400</v>
      </c>
      <c r="AA908" s="167"/>
      <c r="AB908" s="167"/>
      <c r="AC908" s="167"/>
      <c r="AD908" s="167"/>
      <c r="AE908" s="167"/>
      <c r="AF908" s="167"/>
      <c r="AG908" s="167"/>
      <c r="AH908" s="167"/>
      <c r="AI908" s="167"/>
      <c r="AJ908" s="167"/>
      <c r="AK908" s="167"/>
      <c r="AL908" s="167"/>
      <c r="AM908" s="167"/>
      <c r="AN908" s="167"/>
      <c r="AO908" s="167"/>
      <c r="AP908" s="167"/>
      <c r="AQ908" s="167"/>
      <c r="AR908" s="167"/>
      <c r="AS908" s="167" t="s">
        <v>3484</v>
      </c>
    </row>
    <row r="909" spans="1:45" s="37" customFormat="1" ht="24.75" hidden="1" customHeight="1">
      <c r="A909" s="400"/>
      <c r="B909" s="337"/>
      <c r="C909" s="167" t="s">
        <v>7944</v>
      </c>
      <c r="D909" s="167"/>
      <c r="E909" s="167" t="s">
        <v>17034</v>
      </c>
      <c r="F909" s="167" t="s">
        <v>12536</v>
      </c>
      <c r="G909" s="167">
        <v>81000</v>
      </c>
      <c r="H909" s="167"/>
      <c r="I909" s="167"/>
      <c r="J909" s="167"/>
      <c r="K909" s="167"/>
      <c r="L909" s="167"/>
      <c r="M909" s="167"/>
      <c r="N909" s="167">
        <v>81000</v>
      </c>
      <c r="O909" s="167"/>
      <c r="P909" s="167"/>
      <c r="Q909" s="167"/>
      <c r="R909" s="167"/>
      <c r="S909" s="167"/>
      <c r="T909" s="1324">
        <v>2020</v>
      </c>
      <c r="U909" s="167"/>
      <c r="V909" s="167"/>
      <c r="W909" s="167"/>
      <c r="X909" s="167"/>
      <c r="Y909" s="167"/>
      <c r="Z909" s="167"/>
      <c r="AA909" s="167"/>
      <c r="AB909" s="167"/>
      <c r="AC909" s="167"/>
      <c r="AD909" s="167"/>
      <c r="AE909" s="167"/>
      <c r="AF909" s="167"/>
      <c r="AG909" s="167"/>
      <c r="AH909" s="167"/>
      <c r="AI909" s="167"/>
      <c r="AJ909" s="167"/>
      <c r="AK909" s="167"/>
      <c r="AL909" s="167"/>
      <c r="AM909" s="167"/>
      <c r="AN909" s="167"/>
      <c r="AO909" s="167"/>
      <c r="AP909" s="167"/>
      <c r="AQ909" s="167"/>
      <c r="AR909" s="167"/>
      <c r="AS909" s="167" t="s">
        <v>3615</v>
      </c>
    </row>
    <row r="910" spans="1:45" s="37" customFormat="1" ht="24.75" hidden="1" customHeight="1">
      <c r="A910" s="400"/>
      <c r="B910" s="337"/>
      <c r="C910" s="167" t="s">
        <v>7944</v>
      </c>
      <c r="D910" s="167"/>
      <c r="E910" s="167" t="s">
        <v>17035</v>
      </c>
      <c r="F910" s="167" t="s">
        <v>12536</v>
      </c>
      <c r="G910" s="167">
        <v>10000</v>
      </c>
      <c r="H910" s="167"/>
      <c r="I910" s="167"/>
      <c r="J910" s="167"/>
      <c r="K910" s="167"/>
      <c r="L910" s="167"/>
      <c r="M910" s="167"/>
      <c r="N910" s="167">
        <v>10000</v>
      </c>
      <c r="O910" s="167"/>
      <c r="P910" s="167"/>
      <c r="Q910" s="167"/>
      <c r="R910" s="167"/>
      <c r="S910" s="167"/>
      <c r="T910" s="1324">
        <v>2020</v>
      </c>
      <c r="U910" s="167"/>
      <c r="V910" s="167"/>
      <c r="W910" s="167"/>
      <c r="X910" s="167"/>
      <c r="Y910" s="167"/>
      <c r="Z910" s="167"/>
      <c r="AA910" s="167"/>
      <c r="AB910" s="167"/>
      <c r="AC910" s="167"/>
      <c r="AD910" s="167"/>
      <c r="AE910" s="167"/>
      <c r="AF910" s="167"/>
      <c r="AG910" s="167"/>
      <c r="AH910" s="167"/>
      <c r="AI910" s="167"/>
      <c r="AJ910" s="167"/>
      <c r="AK910" s="167"/>
      <c r="AL910" s="167"/>
      <c r="AM910" s="167"/>
      <c r="AN910" s="167"/>
      <c r="AO910" s="167"/>
      <c r="AP910" s="167"/>
      <c r="AQ910" s="167"/>
      <c r="AR910" s="167"/>
      <c r="AS910" s="167" t="s">
        <v>3615</v>
      </c>
    </row>
    <row r="911" spans="1:45" s="37" customFormat="1" ht="24.75" hidden="1" customHeight="1">
      <c r="A911" s="400"/>
      <c r="B911" s="337"/>
      <c r="C911" s="167" t="s">
        <v>7944</v>
      </c>
      <c r="D911" s="167"/>
      <c r="E911" s="167" t="s">
        <v>17036</v>
      </c>
      <c r="F911" s="167" t="s">
        <v>12536</v>
      </c>
      <c r="G911" s="167">
        <v>36440</v>
      </c>
      <c r="H911" s="167"/>
      <c r="I911" s="167">
        <v>36440</v>
      </c>
      <c r="J911" s="167">
        <v>67</v>
      </c>
      <c r="K911" s="167">
        <v>104</v>
      </c>
      <c r="L911" s="167"/>
      <c r="M911" s="167"/>
      <c r="N911" s="167">
        <v>6968</v>
      </c>
      <c r="O911" s="167"/>
      <c r="P911" s="167"/>
      <c r="Q911" s="167"/>
      <c r="R911" s="167"/>
      <c r="S911" s="167"/>
      <c r="T911" s="1324"/>
      <c r="U911" s="167"/>
      <c r="V911" s="167"/>
      <c r="W911" s="167"/>
      <c r="X911" s="167"/>
      <c r="Y911" s="167"/>
      <c r="Z911" s="167"/>
      <c r="AA911" s="167"/>
      <c r="AB911" s="167"/>
      <c r="AC911" s="167"/>
      <c r="AD911" s="167"/>
      <c r="AE911" s="167"/>
      <c r="AF911" s="167"/>
      <c r="AG911" s="167"/>
      <c r="AH911" s="167"/>
      <c r="AI911" s="167"/>
      <c r="AJ911" s="167"/>
      <c r="AK911" s="167"/>
      <c r="AL911" s="167"/>
      <c r="AM911" s="167"/>
      <c r="AN911" s="167"/>
      <c r="AO911" s="167"/>
      <c r="AP911" s="167"/>
      <c r="AQ911" s="167"/>
      <c r="AR911" s="167"/>
      <c r="AS911" s="167" t="s">
        <v>3615</v>
      </c>
    </row>
    <row r="912" spans="1:45" s="37" customFormat="1" ht="24.75" hidden="1" customHeight="1">
      <c r="A912" s="400"/>
      <c r="B912" s="337"/>
      <c r="C912" s="167" t="s">
        <v>7944</v>
      </c>
      <c r="D912" s="167"/>
      <c r="E912" s="167" t="s">
        <v>15132</v>
      </c>
      <c r="F912" s="167" t="s">
        <v>12536</v>
      </c>
      <c r="G912" s="167">
        <v>2338</v>
      </c>
      <c r="H912" s="167"/>
      <c r="I912" s="167"/>
      <c r="J912" s="167">
        <v>35</v>
      </c>
      <c r="K912" s="167">
        <v>55</v>
      </c>
      <c r="L912" s="167"/>
      <c r="M912" s="167"/>
      <c r="N912" s="167">
        <v>2562</v>
      </c>
      <c r="O912" s="167"/>
      <c r="P912" s="167"/>
      <c r="Q912" s="167"/>
      <c r="R912" s="167"/>
      <c r="S912" s="167"/>
      <c r="T912" s="1324">
        <v>2019</v>
      </c>
      <c r="U912" s="167"/>
      <c r="V912" s="167"/>
      <c r="W912" s="167"/>
      <c r="X912" s="167"/>
      <c r="Y912" s="167"/>
      <c r="Z912" s="167">
        <v>294</v>
      </c>
      <c r="AA912" s="167"/>
      <c r="AB912" s="167"/>
      <c r="AC912" s="167"/>
      <c r="AD912" s="167"/>
      <c r="AE912" s="167"/>
      <c r="AF912" s="167"/>
      <c r="AG912" s="167"/>
      <c r="AH912" s="167"/>
      <c r="AI912" s="167"/>
      <c r="AJ912" s="167"/>
      <c r="AK912" s="167"/>
      <c r="AL912" s="167"/>
      <c r="AM912" s="167"/>
      <c r="AN912" s="167"/>
      <c r="AO912" s="167"/>
      <c r="AP912" s="167"/>
      <c r="AQ912" s="167"/>
      <c r="AR912" s="167"/>
      <c r="AS912" s="167" t="s">
        <v>10447</v>
      </c>
    </row>
    <row r="913" spans="1:45" s="37" customFormat="1" ht="24.75" hidden="1" customHeight="1">
      <c r="A913" s="400"/>
      <c r="B913" s="337"/>
      <c r="C913" s="167" t="s">
        <v>7953</v>
      </c>
      <c r="D913" s="167" t="s">
        <v>16922</v>
      </c>
      <c r="E913" s="167" t="s">
        <v>8568</v>
      </c>
      <c r="F913" s="167" t="s">
        <v>7953</v>
      </c>
      <c r="G913" s="167">
        <v>8094</v>
      </c>
      <c r="H913" s="167"/>
      <c r="I913" s="167"/>
      <c r="J913" s="167"/>
      <c r="K913" s="167"/>
      <c r="L913" s="167"/>
      <c r="M913" s="167"/>
      <c r="N913" s="167"/>
      <c r="O913" s="167"/>
      <c r="P913" s="167"/>
      <c r="Q913" s="167"/>
      <c r="R913" s="167"/>
      <c r="S913" s="167"/>
      <c r="T913" s="1324">
        <v>2013</v>
      </c>
      <c r="U913" s="167">
        <v>683</v>
      </c>
      <c r="V913" s="167"/>
      <c r="W913" s="167"/>
      <c r="X913" s="167"/>
      <c r="Y913" s="167"/>
      <c r="Z913" s="167">
        <v>683</v>
      </c>
      <c r="AA913" s="167"/>
      <c r="AB913" s="167"/>
      <c r="AC913" s="167"/>
      <c r="AD913" s="167"/>
      <c r="AE913" s="167"/>
      <c r="AF913" s="167"/>
      <c r="AG913" s="167"/>
      <c r="AH913" s="167"/>
      <c r="AI913" s="167"/>
      <c r="AJ913" s="167"/>
      <c r="AK913" s="167"/>
      <c r="AL913" s="167"/>
      <c r="AM913" s="167"/>
      <c r="AN913" s="167"/>
      <c r="AO913" s="167"/>
      <c r="AP913" s="167"/>
      <c r="AQ913" s="167"/>
      <c r="AR913" s="167"/>
      <c r="AS913" s="167" t="s">
        <v>3615</v>
      </c>
    </row>
    <row r="914" spans="1:45" s="37" customFormat="1" ht="24.75" hidden="1" customHeight="1">
      <c r="A914" s="400"/>
      <c r="B914" s="337"/>
      <c r="C914" s="167" t="s">
        <v>7953</v>
      </c>
      <c r="D914" s="167" t="s">
        <v>17037</v>
      </c>
      <c r="E914" s="167" t="s">
        <v>8569</v>
      </c>
      <c r="F914" s="167" t="s">
        <v>7953</v>
      </c>
      <c r="G914" s="167">
        <v>4010</v>
      </c>
      <c r="H914" s="167"/>
      <c r="I914" s="167"/>
      <c r="J914" s="167">
        <v>20</v>
      </c>
      <c r="K914" s="167">
        <v>40</v>
      </c>
      <c r="L914" s="167"/>
      <c r="M914" s="167"/>
      <c r="N914" s="167">
        <v>800</v>
      </c>
      <c r="O914" s="167"/>
      <c r="P914" s="167"/>
      <c r="Q914" s="167"/>
      <c r="R914" s="167"/>
      <c r="S914" s="167"/>
      <c r="T914" s="1324">
        <v>2013</v>
      </c>
      <c r="U914" s="167">
        <v>200</v>
      </c>
      <c r="V914" s="167"/>
      <c r="W914" s="167"/>
      <c r="X914" s="167"/>
      <c r="Y914" s="167"/>
      <c r="Z914" s="167">
        <v>200</v>
      </c>
      <c r="AA914" s="167"/>
      <c r="AB914" s="167"/>
      <c r="AC914" s="167"/>
      <c r="AD914" s="167"/>
      <c r="AE914" s="167"/>
      <c r="AF914" s="167"/>
      <c r="AG914" s="167"/>
      <c r="AH914" s="167"/>
      <c r="AI914" s="167"/>
      <c r="AJ914" s="167"/>
      <c r="AK914" s="167"/>
      <c r="AL914" s="167"/>
      <c r="AM914" s="167"/>
      <c r="AN914" s="167"/>
      <c r="AO914" s="167"/>
      <c r="AP914" s="167"/>
      <c r="AQ914" s="167"/>
      <c r="AR914" s="167"/>
      <c r="AS914" s="167" t="s">
        <v>3615</v>
      </c>
    </row>
    <row r="915" spans="1:45" s="37" customFormat="1" ht="24.75" hidden="1" customHeight="1">
      <c r="A915" s="400"/>
      <c r="B915" s="337"/>
      <c r="C915" s="167" t="s">
        <v>7953</v>
      </c>
      <c r="D915" s="167"/>
      <c r="E915" s="167" t="s">
        <v>8991</v>
      </c>
      <c r="F915" s="167" t="s">
        <v>7953</v>
      </c>
      <c r="G915" s="167">
        <v>1075</v>
      </c>
      <c r="H915" s="167" t="s">
        <v>384</v>
      </c>
      <c r="I915" s="167" t="s">
        <v>384</v>
      </c>
      <c r="J915" s="167">
        <v>20</v>
      </c>
      <c r="K915" s="167">
        <v>40</v>
      </c>
      <c r="L915" s="167"/>
      <c r="M915" s="167"/>
      <c r="N915" s="167">
        <v>8911</v>
      </c>
      <c r="O915" s="167"/>
      <c r="P915" s="167"/>
      <c r="Q915" s="167"/>
      <c r="R915" s="167"/>
      <c r="S915" s="167"/>
      <c r="T915" s="1324">
        <v>2010</v>
      </c>
      <c r="U915" s="167"/>
      <c r="V915" s="167"/>
      <c r="W915" s="167"/>
      <c r="X915" s="167"/>
      <c r="Y915" s="167"/>
      <c r="Z915" s="167">
        <v>595</v>
      </c>
      <c r="AA915" s="167"/>
      <c r="AB915" s="167"/>
      <c r="AC915" s="167"/>
      <c r="AD915" s="167"/>
      <c r="AE915" s="167"/>
      <c r="AF915" s="167"/>
      <c r="AG915" s="167"/>
      <c r="AH915" s="167"/>
      <c r="AI915" s="167"/>
      <c r="AJ915" s="167"/>
      <c r="AK915" s="167"/>
      <c r="AL915" s="167"/>
      <c r="AM915" s="167"/>
      <c r="AN915" s="167"/>
      <c r="AO915" s="167"/>
      <c r="AP915" s="167"/>
      <c r="AQ915" s="167"/>
      <c r="AR915" s="167"/>
      <c r="AS915" s="167"/>
    </row>
    <row r="916" spans="1:45" s="37" customFormat="1" ht="24.75" hidden="1" customHeight="1">
      <c r="A916" s="400"/>
      <c r="B916" s="337"/>
      <c r="C916" s="167" t="s">
        <v>7953</v>
      </c>
      <c r="D916" s="167"/>
      <c r="E916" s="167" t="s">
        <v>1410</v>
      </c>
      <c r="F916" s="167" t="s">
        <v>7953</v>
      </c>
      <c r="G916" s="167">
        <v>1172.5</v>
      </c>
      <c r="H916" s="167"/>
      <c r="I916" s="167"/>
      <c r="J916" s="167">
        <v>12.8</v>
      </c>
      <c r="K916" s="167"/>
      <c r="L916" s="167"/>
      <c r="M916" s="167"/>
      <c r="N916" s="167"/>
      <c r="O916" s="167"/>
      <c r="P916" s="167"/>
      <c r="Q916" s="167"/>
      <c r="R916" s="167"/>
      <c r="S916" s="167"/>
      <c r="T916" s="1324">
        <v>1998</v>
      </c>
      <c r="U916" s="167"/>
      <c r="V916" s="167"/>
      <c r="W916" s="167"/>
      <c r="X916" s="167"/>
      <c r="Y916" s="167"/>
      <c r="Z916" s="167">
        <v>48</v>
      </c>
      <c r="AA916" s="167"/>
      <c r="AB916" s="167"/>
      <c r="AC916" s="167"/>
      <c r="AD916" s="167"/>
      <c r="AE916" s="167"/>
      <c r="AF916" s="167"/>
      <c r="AG916" s="167"/>
      <c r="AH916" s="167"/>
      <c r="AI916" s="167"/>
      <c r="AJ916" s="167"/>
      <c r="AK916" s="167"/>
      <c r="AL916" s="167"/>
      <c r="AM916" s="167"/>
      <c r="AN916" s="167"/>
      <c r="AO916" s="167"/>
      <c r="AP916" s="167"/>
      <c r="AQ916" s="167"/>
      <c r="AR916" s="167"/>
      <c r="AS916" s="167"/>
    </row>
    <row r="917" spans="1:45" s="37" customFormat="1" ht="24.75" hidden="1" customHeight="1">
      <c r="A917" s="400"/>
      <c r="B917" s="337"/>
      <c r="C917" s="167" t="s">
        <v>714</v>
      </c>
      <c r="D917" s="167"/>
      <c r="E917" s="167" t="s">
        <v>1410</v>
      </c>
      <c r="F917" s="167" t="s">
        <v>17038</v>
      </c>
      <c r="G917" s="167">
        <v>301</v>
      </c>
      <c r="H917" s="167">
        <v>98</v>
      </c>
      <c r="I917" s="167">
        <v>98</v>
      </c>
      <c r="J917" s="167">
        <v>8</v>
      </c>
      <c r="K917" s="167">
        <v>16</v>
      </c>
      <c r="L917" s="167"/>
      <c r="M917" s="167"/>
      <c r="N917" s="167">
        <v>301</v>
      </c>
      <c r="O917" s="167"/>
      <c r="P917" s="167"/>
      <c r="Q917" s="167"/>
      <c r="R917" s="167"/>
      <c r="S917" s="167"/>
      <c r="T917" s="1324">
        <v>2016</v>
      </c>
      <c r="U917" s="167"/>
      <c r="V917" s="167"/>
      <c r="W917" s="167"/>
      <c r="X917" s="167"/>
      <c r="Y917" s="167"/>
      <c r="Z917" s="167">
        <v>426</v>
      </c>
      <c r="AA917" s="167"/>
      <c r="AB917" s="167"/>
      <c r="AC917" s="167"/>
      <c r="AD917" s="167"/>
      <c r="AE917" s="167"/>
      <c r="AF917" s="167"/>
      <c r="AG917" s="167"/>
      <c r="AH917" s="167"/>
      <c r="AI917" s="167"/>
      <c r="AJ917" s="167"/>
      <c r="AK917" s="167"/>
      <c r="AL917" s="167"/>
      <c r="AM917" s="167"/>
      <c r="AN917" s="167"/>
      <c r="AO917" s="167"/>
      <c r="AP917" s="167"/>
      <c r="AQ917" s="167"/>
      <c r="AR917" s="167"/>
      <c r="AS917" s="167" t="s">
        <v>12229</v>
      </c>
    </row>
    <row r="918" spans="1:45" s="37" customFormat="1" ht="24.75" hidden="1" customHeight="1">
      <c r="A918" s="400"/>
      <c r="B918" s="337"/>
      <c r="C918" s="167" t="s">
        <v>715</v>
      </c>
      <c r="D918" s="167"/>
      <c r="E918" s="167" t="s">
        <v>8992</v>
      </c>
      <c r="F918" s="167" t="s">
        <v>715</v>
      </c>
      <c r="G918" s="167">
        <v>3440</v>
      </c>
      <c r="H918" s="167"/>
      <c r="I918" s="167"/>
      <c r="J918" s="167">
        <v>20</v>
      </c>
      <c r="K918" s="167">
        <v>40</v>
      </c>
      <c r="L918" s="167"/>
      <c r="M918" s="167"/>
      <c r="N918" s="167">
        <v>1053</v>
      </c>
      <c r="O918" s="167"/>
      <c r="P918" s="167"/>
      <c r="Q918" s="167"/>
      <c r="R918" s="167"/>
      <c r="S918" s="167"/>
      <c r="T918" s="1324">
        <v>2016</v>
      </c>
      <c r="U918" s="167"/>
      <c r="V918" s="167"/>
      <c r="W918" s="167"/>
      <c r="X918" s="167"/>
      <c r="Y918" s="167"/>
      <c r="Z918" s="167">
        <v>466</v>
      </c>
      <c r="AA918" s="167"/>
      <c r="AB918" s="167"/>
      <c r="AC918" s="167"/>
      <c r="AD918" s="167"/>
      <c r="AE918" s="167"/>
      <c r="AF918" s="167"/>
      <c r="AG918" s="167"/>
      <c r="AH918" s="167"/>
      <c r="AI918" s="167"/>
      <c r="AJ918" s="167"/>
      <c r="AK918" s="167"/>
      <c r="AL918" s="167"/>
      <c r="AM918" s="167"/>
      <c r="AN918" s="167"/>
      <c r="AO918" s="167"/>
      <c r="AP918" s="167"/>
      <c r="AQ918" s="167"/>
      <c r="AR918" s="167"/>
      <c r="AS918" s="167" t="s">
        <v>3615</v>
      </c>
    </row>
    <row r="919" spans="1:45" s="37" customFormat="1" ht="24.75" hidden="1" customHeight="1">
      <c r="A919" s="400"/>
      <c r="B919" s="337"/>
      <c r="C919" s="167" t="s">
        <v>715</v>
      </c>
      <c r="D919" s="167"/>
      <c r="E919" s="167" t="s">
        <v>15133</v>
      </c>
      <c r="F919" s="167" t="s">
        <v>715</v>
      </c>
      <c r="G919" s="167">
        <v>1170</v>
      </c>
      <c r="H919" s="167"/>
      <c r="I919" s="167"/>
      <c r="J919" s="167">
        <v>16</v>
      </c>
      <c r="K919" s="167">
        <v>37</v>
      </c>
      <c r="L919" s="167"/>
      <c r="M919" s="167"/>
      <c r="N919" s="167">
        <v>1148</v>
      </c>
      <c r="O919" s="167"/>
      <c r="P919" s="167"/>
      <c r="Q919" s="167"/>
      <c r="R919" s="167"/>
      <c r="S919" s="167"/>
      <c r="T919" s="1324">
        <v>2018</v>
      </c>
      <c r="U919" s="167"/>
      <c r="V919" s="167"/>
      <c r="W919" s="167"/>
      <c r="X919" s="167"/>
      <c r="Y919" s="167"/>
      <c r="Z919" s="167"/>
      <c r="AA919" s="167"/>
      <c r="AB919" s="167"/>
      <c r="AC919" s="167"/>
      <c r="AD919" s="167"/>
      <c r="AE919" s="167"/>
      <c r="AF919" s="167"/>
      <c r="AG919" s="167"/>
      <c r="AH919" s="167"/>
      <c r="AI919" s="167"/>
      <c r="AJ919" s="167"/>
      <c r="AK919" s="167"/>
      <c r="AL919" s="167"/>
      <c r="AM919" s="167"/>
      <c r="AN919" s="167"/>
      <c r="AO919" s="167"/>
      <c r="AP919" s="167"/>
      <c r="AQ919" s="167"/>
      <c r="AR919" s="167"/>
      <c r="AS919" s="167"/>
    </row>
    <row r="920" spans="1:45" s="37" customFormat="1" ht="24.75" hidden="1" customHeight="1">
      <c r="A920" s="400"/>
      <c r="B920" s="337"/>
      <c r="C920" s="167" t="s">
        <v>715</v>
      </c>
      <c r="D920" s="167"/>
      <c r="E920" s="167" t="s">
        <v>15134</v>
      </c>
      <c r="F920" s="167" t="s">
        <v>715</v>
      </c>
      <c r="G920" s="167">
        <v>1165</v>
      </c>
      <c r="H920" s="167"/>
      <c r="I920" s="167"/>
      <c r="J920" s="167">
        <v>24</v>
      </c>
      <c r="K920" s="167">
        <v>38</v>
      </c>
      <c r="L920" s="167"/>
      <c r="M920" s="167"/>
      <c r="N920" s="167">
        <v>1103</v>
      </c>
      <c r="O920" s="167"/>
      <c r="P920" s="167"/>
      <c r="Q920" s="167"/>
      <c r="R920" s="167"/>
      <c r="S920" s="167"/>
      <c r="T920" s="1324">
        <v>2012</v>
      </c>
      <c r="U920" s="167"/>
      <c r="V920" s="167"/>
      <c r="W920" s="167"/>
      <c r="X920" s="167"/>
      <c r="Y920" s="167"/>
      <c r="Z920" s="167"/>
      <c r="AA920" s="167"/>
      <c r="AB920" s="167"/>
      <c r="AC920" s="167"/>
      <c r="AD920" s="167"/>
      <c r="AE920" s="167"/>
      <c r="AF920" s="167"/>
      <c r="AG920" s="167"/>
      <c r="AH920" s="167"/>
      <c r="AI920" s="167"/>
      <c r="AJ920" s="167"/>
      <c r="AK920" s="167"/>
      <c r="AL920" s="167"/>
      <c r="AM920" s="167"/>
      <c r="AN920" s="167"/>
      <c r="AO920" s="167"/>
      <c r="AP920" s="167"/>
      <c r="AQ920" s="167"/>
      <c r="AR920" s="167"/>
      <c r="AS920" s="167"/>
    </row>
    <row r="921" spans="1:45" s="37" customFormat="1" ht="24.75" hidden="1" customHeight="1">
      <c r="A921" s="400"/>
      <c r="B921" s="337"/>
      <c r="C921" s="167" t="s">
        <v>715</v>
      </c>
      <c r="D921" s="167"/>
      <c r="E921" s="167" t="s">
        <v>15135</v>
      </c>
      <c r="F921" s="167" t="s">
        <v>715</v>
      </c>
      <c r="G921" s="167">
        <v>1977</v>
      </c>
      <c r="H921" s="167"/>
      <c r="I921" s="167"/>
      <c r="J921" s="167">
        <v>20</v>
      </c>
      <c r="K921" s="167">
        <v>30</v>
      </c>
      <c r="L921" s="167"/>
      <c r="M921" s="167"/>
      <c r="N921" s="167">
        <v>748</v>
      </c>
      <c r="O921" s="167"/>
      <c r="P921" s="167"/>
      <c r="Q921" s="167"/>
      <c r="R921" s="167"/>
      <c r="S921" s="167"/>
      <c r="T921" s="1324">
        <v>2019</v>
      </c>
      <c r="U921" s="167">
        <v>141</v>
      </c>
      <c r="V921" s="167"/>
      <c r="W921" s="167"/>
      <c r="X921" s="167"/>
      <c r="Y921" s="167"/>
      <c r="Z921" s="167">
        <v>141</v>
      </c>
      <c r="AA921" s="167"/>
      <c r="AB921" s="167"/>
      <c r="AC921" s="167"/>
      <c r="AD921" s="167"/>
      <c r="AE921" s="167"/>
      <c r="AF921" s="167"/>
      <c r="AG921" s="167"/>
      <c r="AH921" s="167"/>
      <c r="AI921" s="167"/>
      <c r="AJ921" s="167"/>
      <c r="AK921" s="167"/>
      <c r="AL921" s="167"/>
      <c r="AM921" s="167"/>
      <c r="AN921" s="167"/>
      <c r="AO921" s="167"/>
      <c r="AP921" s="167"/>
      <c r="AQ921" s="167"/>
      <c r="AR921" s="167"/>
      <c r="AS921" s="167"/>
    </row>
    <row r="922" spans="1:45" s="37" customFormat="1" ht="24.75" hidden="1" customHeight="1">
      <c r="A922" s="400"/>
      <c r="B922" s="337"/>
      <c r="C922" s="167" t="s">
        <v>715</v>
      </c>
      <c r="D922" s="167"/>
      <c r="E922" s="167" t="s">
        <v>15136</v>
      </c>
      <c r="F922" s="167" t="s">
        <v>715</v>
      </c>
      <c r="G922" s="167">
        <v>13157</v>
      </c>
      <c r="H922" s="167"/>
      <c r="I922" s="167"/>
      <c r="J922" s="167">
        <v>38</v>
      </c>
      <c r="K922" s="167">
        <v>114</v>
      </c>
      <c r="L922" s="167"/>
      <c r="M922" s="167"/>
      <c r="N922" s="167">
        <v>4900</v>
      </c>
      <c r="O922" s="167"/>
      <c r="P922" s="167"/>
      <c r="Q922" s="167"/>
      <c r="R922" s="167"/>
      <c r="S922" s="167"/>
      <c r="T922" s="1324">
        <v>2014</v>
      </c>
      <c r="U922" s="167"/>
      <c r="V922" s="167"/>
      <c r="W922" s="167"/>
      <c r="X922" s="167"/>
      <c r="Y922" s="167"/>
      <c r="Z922" s="167"/>
      <c r="AA922" s="167"/>
      <c r="AB922" s="167"/>
      <c r="AC922" s="167"/>
      <c r="AD922" s="167"/>
      <c r="AE922" s="167"/>
      <c r="AF922" s="167"/>
      <c r="AG922" s="167"/>
      <c r="AH922" s="167"/>
      <c r="AI922" s="167"/>
      <c r="AJ922" s="167"/>
      <c r="AK922" s="167"/>
      <c r="AL922" s="167"/>
      <c r="AM922" s="167"/>
      <c r="AN922" s="167"/>
      <c r="AO922" s="167"/>
      <c r="AP922" s="167"/>
      <c r="AQ922" s="167"/>
      <c r="AR922" s="167"/>
      <c r="AS922" s="167"/>
    </row>
    <row r="923" spans="1:45" s="37" customFormat="1" ht="24.75" hidden="1" customHeight="1">
      <c r="A923" s="400"/>
      <c r="B923" s="337"/>
      <c r="C923" s="167" t="s">
        <v>715</v>
      </c>
      <c r="D923" s="167"/>
      <c r="E923" s="167" t="s">
        <v>15137</v>
      </c>
      <c r="F923" s="167" t="s">
        <v>715</v>
      </c>
      <c r="G923" s="167">
        <v>11892</v>
      </c>
      <c r="H923" s="167"/>
      <c r="I923" s="167"/>
      <c r="J923" s="167">
        <v>56</v>
      </c>
      <c r="K923" s="167">
        <v>88</v>
      </c>
      <c r="L923" s="167"/>
      <c r="M923" s="167"/>
      <c r="N923" s="167">
        <v>4872</v>
      </c>
      <c r="O923" s="167"/>
      <c r="P923" s="167"/>
      <c r="Q923" s="167"/>
      <c r="R923" s="167"/>
      <c r="S923" s="167"/>
      <c r="T923" s="1324">
        <v>2016</v>
      </c>
      <c r="U923" s="167"/>
      <c r="V923" s="167"/>
      <c r="W923" s="167"/>
      <c r="X923" s="167"/>
      <c r="Y923" s="167"/>
      <c r="Z923" s="167"/>
      <c r="AA923" s="167"/>
      <c r="AB923" s="167"/>
      <c r="AC923" s="167"/>
      <c r="AD923" s="167"/>
      <c r="AE923" s="167"/>
      <c r="AF923" s="167"/>
      <c r="AG923" s="167"/>
      <c r="AH923" s="167"/>
      <c r="AI923" s="167"/>
      <c r="AJ923" s="167"/>
      <c r="AK923" s="167"/>
      <c r="AL923" s="167"/>
      <c r="AM923" s="167"/>
      <c r="AN923" s="167"/>
      <c r="AO923" s="167"/>
      <c r="AP923" s="167"/>
      <c r="AQ923" s="167"/>
      <c r="AR923" s="167"/>
      <c r="AS923" s="167"/>
    </row>
    <row r="924" spans="1:45" s="37" customFormat="1" ht="24.75" hidden="1" customHeight="1">
      <c r="A924" s="400"/>
      <c r="B924" s="337"/>
      <c r="C924" s="167" t="s">
        <v>715</v>
      </c>
      <c r="D924" s="167"/>
      <c r="E924" s="167" t="s">
        <v>15138</v>
      </c>
      <c r="F924" s="167" t="s">
        <v>715</v>
      </c>
      <c r="G924" s="167">
        <v>3833</v>
      </c>
      <c r="H924" s="167"/>
      <c r="I924" s="167"/>
      <c r="J924" s="167">
        <v>47</v>
      </c>
      <c r="K924" s="167">
        <v>60</v>
      </c>
      <c r="L924" s="167"/>
      <c r="M924" s="167"/>
      <c r="N924" s="167">
        <v>2620</v>
      </c>
      <c r="O924" s="167"/>
      <c r="P924" s="167"/>
      <c r="Q924" s="167"/>
      <c r="R924" s="167"/>
      <c r="S924" s="167"/>
      <c r="T924" s="1324">
        <v>2013</v>
      </c>
      <c r="U924" s="167"/>
      <c r="V924" s="167"/>
      <c r="W924" s="167"/>
      <c r="X924" s="167"/>
      <c r="Y924" s="167"/>
      <c r="Z924" s="167"/>
      <c r="AA924" s="167"/>
      <c r="AB924" s="167"/>
      <c r="AC924" s="167"/>
      <c r="AD924" s="167"/>
      <c r="AE924" s="167"/>
      <c r="AF924" s="167"/>
      <c r="AG924" s="167"/>
      <c r="AH924" s="167"/>
      <c r="AI924" s="167"/>
      <c r="AJ924" s="167"/>
      <c r="AK924" s="167"/>
      <c r="AL924" s="167"/>
      <c r="AM924" s="167"/>
      <c r="AN924" s="167"/>
      <c r="AO924" s="167"/>
      <c r="AP924" s="167"/>
      <c r="AQ924" s="167"/>
      <c r="AR924" s="167"/>
      <c r="AS924" s="167"/>
    </row>
    <row r="925" spans="1:45" s="37" customFormat="1" ht="24.75" hidden="1" customHeight="1">
      <c r="A925" s="400"/>
      <c r="B925" s="337"/>
      <c r="C925" s="167" t="s">
        <v>715</v>
      </c>
      <c r="D925" s="167"/>
      <c r="E925" s="167" t="s">
        <v>15139</v>
      </c>
      <c r="F925" s="167" t="s">
        <v>715</v>
      </c>
      <c r="G925" s="167">
        <v>14595</v>
      </c>
      <c r="H925" s="167">
        <v>697</v>
      </c>
      <c r="I925" s="167">
        <v>697</v>
      </c>
      <c r="J925" s="167"/>
      <c r="K925" s="167"/>
      <c r="L925" s="167"/>
      <c r="M925" s="167"/>
      <c r="N925" s="167"/>
      <c r="O925" s="167"/>
      <c r="P925" s="167"/>
      <c r="Q925" s="167"/>
      <c r="R925" s="167"/>
      <c r="S925" s="167"/>
      <c r="T925" s="1324">
        <v>2018</v>
      </c>
      <c r="U925" s="167"/>
      <c r="V925" s="167"/>
      <c r="W925" s="167"/>
      <c r="X925" s="167"/>
      <c r="Y925" s="167"/>
      <c r="Z925" s="167"/>
      <c r="AA925" s="167"/>
      <c r="AB925" s="167"/>
      <c r="AC925" s="167"/>
      <c r="AD925" s="167"/>
      <c r="AE925" s="167"/>
      <c r="AF925" s="167"/>
      <c r="AG925" s="167"/>
      <c r="AH925" s="167"/>
      <c r="AI925" s="167"/>
      <c r="AJ925" s="167"/>
      <c r="AK925" s="167"/>
      <c r="AL925" s="167"/>
      <c r="AM925" s="167"/>
      <c r="AN925" s="167"/>
      <c r="AO925" s="167"/>
      <c r="AP925" s="167"/>
      <c r="AQ925" s="167"/>
      <c r="AR925" s="167"/>
      <c r="AS925" s="167"/>
    </row>
    <row r="926" spans="1:45" s="37" customFormat="1" ht="24.75" hidden="1" customHeight="1">
      <c r="A926" s="400"/>
      <c r="B926" s="337"/>
      <c r="C926" s="167" t="s">
        <v>715</v>
      </c>
      <c r="D926" s="167"/>
      <c r="E926" s="167" t="s">
        <v>15140</v>
      </c>
      <c r="F926" s="167" t="s">
        <v>715</v>
      </c>
      <c r="G926" s="167">
        <v>581</v>
      </c>
      <c r="H926" s="167">
        <v>300</v>
      </c>
      <c r="I926" s="167">
        <v>300</v>
      </c>
      <c r="J926" s="167"/>
      <c r="K926" s="167"/>
      <c r="L926" s="167"/>
      <c r="M926" s="167"/>
      <c r="N926" s="167"/>
      <c r="O926" s="167"/>
      <c r="P926" s="167"/>
      <c r="Q926" s="167"/>
      <c r="R926" s="167"/>
      <c r="S926" s="167"/>
      <c r="T926" s="1324">
        <v>2009</v>
      </c>
      <c r="U926" s="167"/>
      <c r="V926" s="167"/>
      <c r="W926" s="167"/>
      <c r="X926" s="167"/>
      <c r="Y926" s="167"/>
      <c r="Z926" s="167"/>
      <c r="AA926" s="167"/>
      <c r="AB926" s="167"/>
      <c r="AC926" s="167"/>
      <c r="AD926" s="167"/>
      <c r="AE926" s="167"/>
      <c r="AF926" s="167"/>
      <c r="AG926" s="167"/>
      <c r="AH926" s="167"/>
      <c r="AI926" s="167"/>
      <c r="AJ926" s="167"/>
      <c r="AK926" s="167"/>
      <c r="AL926" s="167"/>
      <c r="AM926" s="167"/>
      <c r="AN926" s="167"/>
      <c r="AO926" s="167"/>
      <c r="AP926" s="167"/>
      <c r="AQ926" s="167"/>
      <c r="AR926" s="167"/>
      <c r="AS926" s="167"/>
    </row>
    <row r="927" spans="1:45" s="37" customFormat="1" ht="24.75" hidden="1" customHeight="1">
      <c r="A927" s="400"/>
      <c r="B927" s="337"/>
      <c r="C927" s="167" t="s">
        <v>715</v>
      </c>
      <c r="D927" s="167"/>
      <c r="E927" s="167" t="s">
        <v>15141</v>
      </c>
      <c r="F927" s="167" t="s">
        <v>715</v>
      </c>
      <c r="G927" s="167">
        <v>2400</v>
      </c>
      <c r="H927" s="167">
        <v>336</v>
      </c>
      <c r="I927" s="167">
        <v>336</v>
      </c>
      <c r="J927" s="167"/>
      <c r="K927" s="167"/>
      <c r="L927" s="167"/>
      <c r="M927" s="167"/>
      <c r="N927" s="167"/>
      <c r="O927" s="167"/>
      <c r="P927" s="167"/>
      <c r="Q927" s="167"/>
      <c r="R927" s="167"/>
      <c r="S927" s="167"/>
      <c r="T927" s="1324">
        <v>2016</v>
      </c>
      <c r="U927" s="167"/>
      <c r="V927" s="167"/>
      <c r="W927" s="167"/>
      <c r="X927" s="167"/>
      <c r="Y927" s="167"/>
      <c r="Z927" s="167"/>
      <c r="AA927" s="167"/>
      <c r="AB927" s="167"/>
      <c r="AC927" s="167"/>
      <c r="AD927" s="167"/>
      <c r="AE927" s="167"/>
      <c r="AF927" s="167"/>
      <c r="AG927" s="167"/>
      <c r="AH927" s="167"/>
      <c r="AI927" s="167"/>
      <c r="AJ927" s="167"/>
      <c r="AK927" s="167"/>
      <c r="AL927" s="167"/>
      <c r="AM927" s="167"/>
      <c r="AN927" s="167"/>
      <c r="AO927" s="167"/>
      <c r="AP927" s="167"/>
      <c r="AQ927" s="167"/>
      <c r="AR927" s="167"/>
      <c r="AS927" s="167"/>
    </row>
    <row r="928" spans="1:45" s="37" customFormat="1" ht="24.75" hidden="1" customHeight="1">
      <c r="A928" s="400"/>
      <c r="B928" s="337"/>
      <c r="C928" s="167" t="s">
        <v>715</v>
      </c>
      <c r="D928" s="167"/>
      <c r="E928" s="167" t="s">
        <v>17039</v>
      </c>
      <c r="F928" s="167" t="s">
        <v>715</v>
      </c>
      <c r="G928" s="167">
        <v>41665</v>
      </c>
      <c r="H928" s="167"/>
      <c r="I928" s="167"/>
      <c r="J928" s="167">
        <v>17</v>
      </c>
      <c r="K928" s="167">
        <v>29</v>
      </c>
      <c r="L928" s="167"/>
      <c r="M928" s="167"/>
      <c r="N928" s="167">
        <v>493</v>
      </c>
      <c r="O928" s="167"/>
      <c r="P928" s="167"/>
      <c r="Q928" s="167"/>
      <c r="R928" s="167"/>
      <c r="S928" s="167"/>
      <c r="T928" s="1324">
        <v>2007</v>
      </c>
      <c r="U928" s="167"/>
      <c r="V928" s="167"/>
      <c r="W928" s="167"/>
      <c r="X928" s="167"/>
      <c r="Y928" s="167"/>
      <c r="Z928" s="167"/>
      <c r="AA928" s="167"/>
      <c r="AB928" s="167"/>
      <c r="AC928" s="167"/>
      <c r="AD928" s="167"/>
      <c r="AE928" s="167"/>
      <c r="AF928" s="167"/>
      <c r="AG928" s="167"/>
      <c r="AH928" s="167"/>
      <c r="AI928" s="167"/>
      <c r="AJ928" s="167"/>
      <c r="AK928" s="167"/>
      <c r="AL928" s="167"/>
      <c r="AM928" s="167"/>
      <c r="AN928" s="167"/>
      <c r="AO928" s="167"/>
      <c r="AP928" s="167"/>
      <c r="AQ928" s="167"/>
      <c r="AR928" s="167"/>
      <c r="AS928" s="167" t="s">
        <v>3484</v>
      </c>
    </row>
    <row r="929" spans="1:45" s="37" customFormat="1" ht="24.75" hidden="1" customHeight="1">
      <c r="A929" s="400"/>
      <c r="B929" s="337"/>
      <c r="C929" s="167" t="s">
        <v>715</v>
      </c>
      <c r="D929" s="167"/>
      <c r="E929" s="167" t="s">
        <v>17040</v>
      </c>
      <c r="F929" s="167" t="s">
        <v>715</v>
      </c>
      <c r="G929" s="167">
        <v>1344</v>
      </c>
      <c r="H929" s="167"/>
      <c r="I929" s="167"/>
      <c r="J929" s="167">
        <v>32</v>
      </c>
      <c r="K929" s="167">
        <v>42</v>
      </c>
      <c r="L929" s="167"/>
      <c r="M929" s="167"/>
      <c r="N929" s="167">
        <v>1344</v>
      </c>
      <c r="O929" s="167"/>
      <c r="P929" s="167"/>
      <c r="Q929" s="167"/>
      <c r="R929" s="167"/>
      <c r="S929" s="167"/>
      <c r="T929" s="1324">
        <v>1991</v>
      </c>
      <c r="U929" s="167"/>
      <c r="V929" s="167"/>
      <c r="W929" s="167"/>
      <c r="X929" s="167"/>
      <c r="Y929" s="167"/>
      <c r="Z929" s="167"/>
      <c r="AA929" s="167"/>
      <c r="AB929" s="167"/>
      <c r="AC929" s="167"/>
      <c r="AD929" s="167"/>
      <c r="AE929" s="167"/>
      <c r="AF929" s="167"/>
      <c r="AG929" s="167"/>
      <c r="AH929" s="167"/>
      <c r="AI929" s="167"/>
      <c r="AJ929" s="167"/>
      <c r="AK929" s="167"/>
      <c r="AL929" s="167"/>
      <c r="AM929" s="167"/>
      <c r="AN929" s="167"/>
      <c r="AO929" s="167"/>
      <c r="AP929" s="167"/>
      <c r="AQ929" s="167"/>
      <c r="AR929" s="167"/>
      <c r="AS929" s="167" t="s">
        <v>3484</v>
      </c>
    </row>
    <row r="930" spans="1:45" s="37" customFormat="1" ht="24.75" hidden="1" customHeight="1">
      <c r="A930" s="400"/>
      <c r="B930" s="337"/>
      <c r="C930" s="167" t="s">
        <v>715</v>
      </c>
      <c r="D930" s="167"/>
      <c r="E930" s="167" t="s">
        <v>17041</v>
      </c>
      <c r="F930" s="167" t="s">
        <v>715</v>
      </c>
      <c r="G930" s="167">
        <v>1404</v>
      </c>
      <c r="H930" s="167"/>
      <c r="I930" s="167"/>
      <c r="J930" s="167">
        <v>12</v>
      </c>
      <c r="K930" s="167">
        <v>25</v>
      </c>
      <c r="L930" s="167"/>
      <c r="M930" s="167"/>
      <c r="N930" s="167">
        <v>300</v>
      </c>
      <c r="O930" s="167"/>
      <c r="P930" s="167"/>
      <c r="Q930" s="167"/>
      <c r="R930" s="167"/>
      <c r="S930" s="167"/>
      <c r="T930" s="1324">
        <v>2009</v>
      </c>
      <c r="U930" s="167"/>
      <c r="V930" s="167"/>
      <c r="W930" s="167"/>
      <c r="X930" s="167"/>
      <c r="Y930" s="167"/>
      <c r="Z930" s="167"/>
      <c r="AA930" s="167"/>
      <c r="AB930" s="167"/>
      <c r="AC930" s="167"/>
      <c r="AD930" s="167"/>
      <c r="AE930" s="167"/>
      <c r="AF930" s="167"/>
      <c r="AG930" s="167"/>
      <c r="AH930" s="167"/>
      <c r="AI930" s="167"/>
      <c r="AJ930" s="167"/>
      <c r="AK930" s="167"/>
      <c r="AL930" s="167"/>
      <c r="AM930" s="167"/>
      <c r="AN930" s="167"/>
      <c r="AO930" s="167"/>
      <c r="AP930" s="167"/>
      <c r="AQ930" s="167"/>
      <c r="AR930" s="167"/>
      <c r="AS930" s="167" t="s">
        <v>3484</v>
      </c>
    </row>
    <row r="931" spans="1:45" s="37" customFormat="1" ht="24.75" hidden="1" customHeight="1">
      <c r="A931" s="400"/>
      <c r="B931" s="337"/>
      <c r="C931" s="167" t="s">
        <v>715</v>
      </c>
      <c r="D931" s="167"/>
      <c r="E931" s="167" t="s">
        <v>17042</v>
      </c>
      <c r="F931" s="167" t="s">
        <v>715</v>
      </c>
      <c r="G931" s="167">
        <v>670</v>
      </c>
      <c r="H931" s="167"/>
      <c r="I931" s="167"/>
      <c r="J931" s="167">
        <v>12</v>
      </c>
      <c r="K931" s="167">
        <v>23</v>
      </c>
      <c r="L931" s="167"/>
      <c r="M931" s="167"/>
      <c r="N931" s="167">
        <v>276</v>
      </c>
      <c r="O931" s="167"/>
      <c r="P931" s="167"/>
      <c r="Q931" s="167"/>
      <c r="R931" s="167"/>
      <c r="S931" s="167"/>
      <c r="T931" s="1324">
        <v>2012</v>
      </c>
      <c r="U931" s="167"/>
      <c r="V931" s="167"/>
      <c r="W931" s="167"/>
      <c r="X931" s="167"/>
      <c r="Y931" s="167"/>
      <c r="Z931" s="167"/>
      <c r="AA931" s="167"/>
      <c r="AB931" s="167"/>
      <c r="AC931" s="167"/>
      <c r="AD931" s="167"/>
      <c r="AE931" s="167"/>
      <c r="AF931" s="167"/>
      <c r="AG931" s="167"/>
      <c r="AH931" s="167"/>
      <c r="AI931" s="167"/>
      <c r="AJ931" s="167"/>
      <c r="AK931" s="167"/>
      <c r="AL931" s="167"/>
      <c r="AM931" s="167"/>
      <c r="AN931" s="167"/>
      <c r="AO931" s="167"/>
      <c r="AP931" s="167"/>
      <c r="AQ931" s="167"/>
      <c r="AR931" s="167"/>
      <c r="AS931" s="167" t="s">
        <v>3484</v>
      </c>
    </row>
    <row r="932" spans="1:45" s="37" customFormat="1" ht="24.75" hidden="1" customHeight="1">
      <c r="A932" s="400"/>
      <c r="B932" s="337"/>
      <c r="C932" s="167" t="s">
        <v>715</v>
      </c>
      <c r="D932" s="167"/>
      <c r="E932" s="167" t="s">
        <v>17043</v>
      </c>
      <c r="F932" s="167" t="s">
        <v>715</v>
      </c>
      <c r="G932" s="167">
        <v>713</v>
      </c>
      <c r="H932" s="167"/>
      <c r="I932" s="167"/>
      <c r="J932" s="167">
        <v>15</v>
      </c>
      <c r="K932" s="167">
        <v>25</v>
      </c>
      <c r="L932" s="167"/>
      <c r="M932" s="167"/>
      <c r="N932" s="167">
        <v>375</v>
      </c>
      <c r="O932" s="167"/>
      <c r="P932" s="167"/>
      <c r="Q932" s="167"/>
      <c r="R932" s="167"/>
      <c r="S932" s="167"/>
      <c r="T932" s="1324">
        <v>1996</v>
      </c>
      <c r="U932" s="167"/>
      <c r="V932" s="167"/>
      <c r="W932" s="167"/>
      <c r="X932" s="167"/>
      <c r="Y932" s="167"/>
      <c r="Z932" s="167"/>
      <c r="AA932" s="167"/>
      <c r="AB932" s="167"/>
      <c r="AC932" s="167"/>
      <c r="AD932" s="167"/>
      <c r="AE932" s="167"/>
      <c r="AF932" s="167"/>
      <c r="AG932" s="167"/>
      <c r="AH932" s="167"/>
      <c r="AI932" s="167"/>
      <c r="AJ932" s="167"/>
      <c r="AK932" s="167"/>
      <c r="AL932" s="167"/>
      <c r="AM932" s="167"/>
      <c r="AN932" s="167"/>
      <c r="AO932" s="167"/>
      <c r="AP932" s="167"/>
      <c r="AQ932" s="167"/>
      <c r="AR932" s="167"/>
      <c r="AS932" s="167" t="s">
        <v>3484</v>
      </c>
    </row>
    <row r="933" spans="1:45" s="37" customFormat="1" ht="24.75" hidden="1" customHeight="1">
      <c r="A933" s="400"/>
      <c r="B933" s="337"/>
      <c r="C933" s="167" t="s">
        <v>715</v>
      </c>
      <c r="D933" s="167"/>
      <c r="E933" s="167" t="s">
        <v>17044</v>
      </c>
      <c r="F933" s="167" t="s">
        <v>715</v>
      </c>
      <c r="G933" s="167">
        <v>390</v>
      </c>
      <c r="H933" s="167"/>
      <c r="I933" s="167"/>
      <c r="J933" s="167">
        <v>15</v>
      </c>
      <c r="K933" s="167">
        <v>26</v>
      </c>
      <c r="L933" s="167"/>
      <c r="M933" s="167"/>
      <c r="N933" s="167">
        <v>390</v>
      </c>
      <c r="O933" s="167"/>
      <c r="P933" s="167"/>
      <c r="Q933" s="167"/>
      <c r="R933" s="167"/>
      <c r="S933" s="167"/>
      <c r="T933" s="1324">
        <v>2010</v>
      </c>
      <c r="U933" s="167"/>
      <c r="V933" s="167"/>
      <c r="W933" s="167"/>
      <c r="X933" s="167"/>
      <c r="Y933" s="167"/>
      <c r="Z933" s="167"/>
      <c r="AA933" s="167"/>
      <c r="AB933" s="167"/>
      <c r="AC933" s="167"/>
      <c r="AD933" s="167"/>
      <c r="AE933" s="167"/>
      <c r="AF933" s="167"/>
      <c r="AG933" s="167"/>
      <c r="AH933" s="167"/>
      <c r="AI933" s="167"/>
      <c r="AJ933" s="167"/>
      <c r="AK933" s="167"/>
      <c r="AL933" s="167"/>
      <c r="AM933" s="167"/>
      <c r="AN933" s="167"/>
      <c r="AO933" s="167"/>
      <c r="AP933" s="167"/>
      <c r="AQ933" s="167"/>
      <c r="AR933" s="167"/>
      <c r="AS933" s="167" t="s">
        <v>3484</v>
      </c>
    </row>
    <row r="934" spans="1:45" s="37" customFormat="1" ht="24.75" hidden="1" customHeight="1">
      <c r="A934" s="400"/>
      <c r="B934" s="337"/>
      <c r="C934" s="167" t="s">
        <v>715</v>
      </c>
      <c r="D934" s="167"/>
      <c r="E934" s="167" t="s">
        <v>17045</v>
      </c>
      <c r="F934" s="167" t="s">
        <v>715</v>
      </c>
      <c r="G934" s="167">
        <v>971</v>
      </c>
      <c r="H934" s="167"/>
      <c r="I934" s="167"/>
      <c r="J934" s="167">
        <v>20</v>
      </c>
      <c r="K934" s="167">
        <v>37</v>
      </c>
      <c r="L934" s="167"/>
      <c r="M934" s="167"/>
      <c r="N934" s="167">
        <v>740</v>
      </c>
      <c r="O934" s="167"/>
      <c r="P934" s="167"/>
      <c r="Q934" s="167"/>
      <c r="R934" s="167"/>
      <c r="S934" s="167"/>
      <c r="T934" s="1324">
        <v>2016</v>
      </c>
      <c r="U934" s="167"/>
      <c r="V934" s="167"/>
      <c r="W934" s="167"/>
      <c r="X934" s="167"/>
      <c r="Y934" s="167"/>
      <c r="Z934" s="167"/>
      <c r="AA934" s="167"/>
      <c r="AB934" s="167"/>
      <c r="AC934" s="167"/>
      <c r="AD934" s="167"/>
      <c r="AE934" s="167"/>
      <c r="AF934" s="167"/>
      <c r="AG934" s="167"/>
      <c r="AH934" s="167"/>
      <c r="AI934" s="167"/>
      <c r="AJ934" s="167"/>
      <c r="AK934" s="167"/>
      <c r="AL934" s="167"/>
      <c r="AM934" s="167"/>
      <c r="AN934" s="167"/>
      <c r="AO934" s="167"/>
      <c r="AP934" s="167"/>
      <c r="AQ934" s="167"/>
      <c r="AR934" s="167"/>
      <c r="AS934" s="167" t="s">
        <v>3484</v>
      </c>
    </row>
    <row r="935" spans="1:45" s="37" customFormat="1" ht="24.75" hidden="1" customHeight="1">
      <c r="A935" s="400"/>
      <c r="B935" s="337"/>
      <c r="C935" s="167" t="s">
        <v>715</v>
      </c>
      <c r="D935" s="167"/>
      <c r="E935" s="167" t="s">
        <v>17046</v>
      </c>
      <c r="F935" s="167" t="s">
        <v>715</v>
      </c>
      <c r="G935" s="167">
        <v>600</v>
      </c>
      <c r="H935" s="167"/>
      <c r="I935" s="167"/>
      <c r="J935" s="167">
        <v>18</v>
      </c>
      <c r="K935" s="167">
        <v>30</v>
      </c>
      <c r="L935" s="167"/>
      <c r="M935" s="167"/>
      <c r="N935" s="167">
        <v>540</v>
      </c>
      <c r="O935" s="167"/>
      <c r="P935" s="167"/>
      <c r="Q935" s="167"/>
      <c r="R935" s="167"/>
      <c r="S935" s="167"/>
      <c r="T935" s="1324">
        <v>2018</v>
      </c>
      <c r="U935" s="167"/>
      <c r="V935" s="167"/>
      <c r="W935" s="167"/>
      <c r="X935" s="167"/>
      <c r="Y935" s="167"/>
      <c r="Z935" s="167"/>
      <c r="AA935" s="167"/>
      <c r="AB935" s="167"/>
      <c r="AC935" s="167"/>
      <c r="AD935" s="167"/>
      <c r="AE935" s="167"/>
      <c r="AF935" s="167"/>
      <c r="AG935" s="167"/>
      <c r="AH935" s="167"/>
      <c r="AI935" s="167"/>
      <c r="AJ935" s="167"/>
      <c r="AK935" s="167"/>
      <c r="AL935" s="167"/>
      <c r="AM935" s="167"/>
      <c r="AN935" s="167"/>
      <c r="AO935" s="167"/>
      <c r="AP935" s="167"/>
      <c r="AQ935" s="167"/>
      <c r="AR935" s="167"/>
      <c r="AS935" s="167" t="s">
        <v>3484</v>
      </c>
    </row>
    <row r="936" spans="1:45" s="37" customFormat="1" ht="24.75" hidden="1" customHeight="1">
      <c r="A936" s="400"/>
      <c r="B936" s="337"/>
      <c r="C936" s="167" t="s">
        <v>715</v>
      </c>
      <c r="D936" s="167"/>
      <c r="E936" s="167" t="s">
        <v>17047</v>
      </c>
      <c r="F936" s="167" t="s">
        <v>715</v>
      </c>
      <c r="G936" s="167">
        <v>902</v>
      </c>
      <c r="H936" s="167"/>
      <c r="I936" s="167"/>
      <c r="J936" s="167">
        <v>15</v>
      </c>
      <c r="K936" s="167">
        <v>33</v>
      </c>
      <c r="L936" s="167"/>
      <c r="M936" s="167"/>
      <c r="N936" s="167">
        <v>195</v>
      </c>
      <c r="O936" s="167"/>
      <c r="P936" s="167"/>
      <c r="Q936" s="167"/>
      <c r="R936" s="167"/>
      <c r="S936" s="167"/>
      <c r="T936" s="1324">
        <v>2009</v>
      </c>
      <c r="U936" s="167"/>
      <c r="V936" s="167"/>
      <c r="W936" s="167"/>
      <c r="X936" s="167"/>
      <c r="Y936" s="167"/>
      <c r="Z936" s="167"/>
      <c r="AA936" s="167"/>
      <c r="AB936" s="167"/>
      <c r="AC936" s="167"/>
      <c r="AD936" s="167"/>
      <c r="AE936" s="167"/>
      <c r="AF936" s="167"/>
      <c r="AG936" s="167"/>
      <c r="AH936" s="167"/>
      <c r="AI936" s="167"/>
      <c r="AJ936" s="167"/>
      <c r="AK936" s="167"/>
      <c r="AL936" s="167"/>
      <c r="AM936" s="167"/>
      <c r="AN936" s="167"/>
      <c r="AO936" s="167"/>
      <c r="AP936" s="167"/>
      <c r="AQ936" s="167"/>
      <c r="AR936" s="167"/>
      <c r="AS936" s="167" t="s">
        <v>3484</v>
      </c>
    </row>
    <row r="937" spans="1:45" s="37" customFormat="1" ht="24.75" hidden="1" customHeight="1">
      <c r="A937" s="400"/>
      <c r="B937" s="337"/>
      <c r="C937" s="167" t="s">
        <v>715</v>
      </c>
      <c r="D937" s="167"/>
      <c r="E937" s="167" t="s">
        <v>17048</v>
      </c>
      <c r="F937" s="167" t="s">
        <v>715</v>
      </c>
      <c r="G937" s="167">
        <v>1014</v>
      </c>
      <c r="H937" s="167"/>
      <c r="I937" s="167"/>
      <c r="J937" s="167">
        <v>21</v>
      </c>
      <c r="K937" s="167">
        <v>26</v>
      </c>
      <c r="L937" s="167"/>
      <c r="M937" s="167"/>
      <c r="N937" s="167">
        <v>546</v>
      </c>
      <c r="O937" s="167"/>
      <c r="P937" s="167"/>
      <c r="Q937" s="167"/>
      <c r="R937" s="167"/>
      <c r="S937" s="167"/>
      <c r="T937" s="1324">
        <v>2006</v>
      </c>
      <c r="U937" s="167"/>
      <c r="V937" s="167"/>
      <c r="W937" s="167"/>
      <c r="X937" s="167"/>
      <c r="Y937" s="167"/>
      <c r="Z937" s="167"/>
      <c r="AA937" s="167"/>
      <c r="AB937" s="167"/>
      <c r="AC937" s="167"/>
      <c r="AD937" s="167"/>
      <c r="AE937" s="167"/>
      <c r="AF937" s="167"/>
      <c r="AG937" s="167"/>
      <c r="AH937" s="167"/>
      <c r="AI937" s="167"/>
      <c r="AJ937" s="167"/>
      <c r="AK937" s="167"/>
      <c r="AL937" s="167"/>
      <c r="AM937" s="167"/>
      <c r="AN937" s="167"/>
      <c r="AO937" s="167"/>
      <c r="AP937" s="167"/>
      <c r="AQ937" s="167"/>
      <c r="AR937" s="167"/>
      <c r="AS937" s="167" t="s">
        <v>3484</v>
      </c>
    </row>
    <row r="938" spans="1:45" s="37" customFormat="1" ht="24.75" hidden="1" customHeight="1">
      <c r="A938" s="400"/>
      <c r="B938" s="337"/>
      <c r="C938" s="167" t="s">
        <v>715</v>
      </c>
      <c r="D938" s="167"/>
      <c r="E938" s="167" t="s">
        <v>17049</v>
      </c>
      <c r="F938" s="167" t="s">
        <v>715</v>
      </c>
      <c r="G938" s="167">
        <v>2879</v>
      </c>
      <c r="H938" s="167"/>
      <c r="I938" s="167"/>
      <c r="J938" s="167">
        <v>22</v>
      </c>
      <c r="K938" s="167">
        <v>38</v>
      </c>
      <c r="L938" s="167"/>
      <c r="M938" s="167"/>
      <c r="N938" s="167">
        <v>830</v>
      </c>
      <c r="O938" s="167"/>
      <c r="P938" s="167"/>
      <c r="Q938" s="167"/>
      <c r="R938" s="167"/>
      <c r="S938" s="167"/>
      <c r="T938" s="1324">
        <v>2008</v>
      </c>
      <c r="U938" s="167"/>
      <c r="V938" s="167"/>
      <c r="W938" s="167"/>
      <c r="X938" s="167"/>
      <c r="Y938" s="167"/>
      <c r="Z938" s="167"/>
      <c r="AA938" s="167"/>
      <c r="AB938" s="167"/>
      <c r="AC938" s="167"/>
      <c r="AD938" s="167"/>
      <c r="AE938" s="167"/>
      <c r="AF938" s="167"/>
      <c r="AG938" s="167"/>
      <c r="AH938" s="167"/>
      <c r="AI938" s="167"/>
      <c r="AJ938" s="167"/>
      <c r="AK938" s="167"/>
      <c r="AL938" s="167"/>
      <c r="AM938" s="167"/>
      <c r="AN938" s="167"/>
      <c r="AO938" s="167"/>
      <c r="AP938" s="167"/>
      <c r="AQ938" s="167"/>
      <c r="AR938" s="167"/>
      <c r="AS938" s="167" t="s">
        <v>3484</v>
      </c>
    </row>
    <row r="939" spans="1:45" s="37" customFormat="1" ht="24.75" hidden="1" customHeight="1">
      <c r="A939" s="400"/>
      <c r="B939" s="337"/>
      <c r="C939" s="167" t="s">
        <v>715</v>
      </c>
      <c r="D939" s="167"/>
      <c r="E939" s="167" t="s">
        <v>17050</v>
      </c>
      <c r="F939" s="167" t="s">
        <v>715</v>
      </c>
      <c r="G939" s="167">
        <v>880</v>
      </c>
      <c r="H939" s="167"/>
      <c r="I939" s="167"/>
      <c r="J939" s="167">
        <v>15</v>
      </c>
      <c r="K939" s="167">
        <v>30</v>
      </c>
      <c r="L939" s="167"/>
      <c r="M939" s="167"/>
      <c r="N939" s="167">
        <v>450</v>
      </c>
      <c r="O939" s="167"/>
      <c r="P939" s="167"/>
      <c r="Q939" s="167"/>
      <c r="R939" s="167"/>
      <c r="S939" s="167"/>
      <c r="T939" s="1324">
        <v>2009</v>
      </c>
      <c r="U939" s="167"/>
      <c r="V939" s="167"/>
      <c r="W939" s="167"/>
      <c r="X939" s="167"/>
      <c r="Y939" s="167"/>
      <c r="Z939" s="167"/>
      <c r="AA939" s="167"/>
      <c r="AB939" s="167"/>
      <c r="AC939" s="167"/>
      <c r="AD939" s="167"/>
      <c r="AE939" s="167"/>
      <c r="AF939" s="167"/>
      <c r="AG939" s="167"/>
      <c r="AH939" s="167"/>
      <c r="AI939" s="167"/>
      <c r="AJ939" s="167"/>
      <c r="AK939" s="167"/>
      <c r="AL939" s="167"/>
      <c r="AM939" s="167"/>
      <c r="AN939" s="167"/>
      <c r="AO939" s="167"/>
      <c r="AP939" s="167"/>
      <c r="AQ939" s="167"/>
      <c r="AR939" s="167"/>
      <c r="AS939" s="167" t="s">
        <v>3484</v>
      </c>
    </row>
    <row r="940" spans="1:45" s="37" customFormat="1" ht="24.75" hidden="1" customHeight="1">
      <c r="A940" s="400"/>
      <c r="B940" s="337"/>
      <c r="C940" s="167" t="s">
        <v>715</v>
      </c>
      <c r="D940" s="167"/>
      <c r="E940" s="167" t="s">
        <v>17051</v>
      </c>
      <c r="F940" s="167" t="s">
        <v>715</v>
      </c>
      <c r="G940" s="167">
        <v>841</v>
      </c>
      <c r="H940" s="167"/>
      <c r="I940" s="167"/>
      <c r="J940" s="167">
        <v>14</v>
      </c>
      <c r="K940" s="167">
        <v>36</v>
      </c>
      <c r="L940" s="167"/>
      <c r="M940" s="167"/>
      <c r="N940" s="167">
        <v>504</v>
      </c>
      <c r="O940" s="167"/>
      <c r="P940" s="167"/>
      <c r="Q940" s="167"/>
      <c r="R940" s="167"/>
      <c r="S940" s="167"/>
      <c r="T940" s="1324">
        <v>2010</v>
      </c>
      <c r="U940" s="167"/>
      <c r="V940" s="167"/>
      <c r="W940" s="167"/>
      <c r="X940" s="167"/>
      <c r="Y940" s="167"/>
      <c r="Z940" s="167"/>
      <c r="AA940" s="167"/>
      <c r="AB940" s="167"/>
      <c r="AC940" s="167"/>
      <c r="AD940" s="167"/>
      <c r="AE940" s="167"/>
      <c r="AF940" s="167"/>
      <c r="AG940" s="167"/>
      <c r="AH940" s="167"/>
      <c r="AI940" s="167"/>
      <c r="AJ940" s="167"/>
      <c r="AK940" s="167"/>
      <c r="AL940" s="167"/>
      <c r="AM940" s="167"/>
      <c r="AN940" s="167"/>
      <c r="AO940" s="167"/>
      <c r="AP940" s="167"/>
      <c r="AQ940" s="167"/>
      <c r="AR940" s="167"/>
      <c r="AS940" s="167" t="s">
        <v>3484</v>
      </c>
    </row>
    <row r="941" spans="1:45" s="37" customFormat="1" ht="24.75" hidden="1" customHeight="1">
      <c r="A941" s="400"/>
      <c r="B941" s="337"/>
      <c r="C941" s="167" t="s">
        <v>715</v>
      </c>
      <c r="D941" s="167"/>
      <c r="E941" s="167" t="s">
        <v>17052</v>
      </c>
      <c r="F941" s="167" t="s">
        <v>715</v>
      </c>
      <c r="G941" s="167">
        <v>736</v>
      </c>
      <c r="H941" s="167"/>
      <c r="I941" s="167"/>
      <c r="J941" s="167">
        <v>18</v>
      </c>
      <c r="K941" s="167">
        <v>24</v>
      </c>
      <c r="L941" s="167"/>
      <c r="M941" s="167"/>
      <c r="N941" s="167">
        <v>432</v>
      </c>
      <c r="O941" s="167"/>
      <c r="P941" s="167"/>
      <c r="Q941" s="167"/>
      <c r="R941" s="167"/>
      <c r="S941" s="167"/>
      <c r="T941" s="1324">
        <v>2010</v>
      </c>
      <c r="U941" s="167"/>
      <c r="V941" s="167"/>
      <c r="W941" s="167"/>
      <c r="X941" s="167"/>
      <c r="Y941" s="167"/>
      <c r="Z941" s="167"/>
      <c r="AA941" s="167"/>
      <c r="AB941" s="167"/>
      <c r="AC941" s="167"/>
      <c r="AD941" s="167"/>
      <c r="AE941" s="167"/>
      <c r="AF941" s="167"/>
      <c r="AG941" s="167"/>
      <c r="AH941" s="167"/>
      <c r="AI941" s="167"/>
      <c r="AJ941" s="167"/>
      <c r="AK941" s="167"/>
      <c r="AL941" s="167"/>
      <c r="AM941" s="167"/>
      <c r="AN941" s="167"/>
      <c r="AO941" s="167"/>
      <c r="AP941" s="167"/>
      <c r="AQ941" s="167"/>
      <c r="AR941" s="167"/>
      <c r="AS941" s="167" t="s">
        <v>3484</v>
      </c>
    </row>
    <row r="942" spans="1:45" s="37" customFormat="1" ht="24.75" hidden="1" customHeight="1">
      <c r="A942" s="400"/>
      <c r="B942" s="337"/>
      <c r="C942" s="167" t="s">
        <v>715</v>
      </c>
      <c r="D942" s="167"/>
      <c r="E942" s="167" t="s">
        <v>17053</v>
      </c>
      <c r="F942" s="167" t="s">
        <v>715</v>
      </c>
      <c r="G942" s="167">
        <v>1309</v>
      </c>
      <c r="H942" s="167"/>
      <c r="I942" s="167"/>
      <c r="J942" s="167">
        <v>23</v>
      </c>
      <c r="K942" s="167">
        <v>38</v>
      </c>
      <c r="L942" s="167"/>
      <c r="M942" s="167"/>
      <c r="N942" s="167">
        <v>874</v>
      </c>
      <c r="O942" s="167"/>
      <c r="P942" s="167"/>
      <c r="Q942" s="167"/>
      <c r="R942" s="167"/>
      <c r="S942" s="167"/>
      <c r="T942" s="1324">
        <v>2010</v>
      </c>
      <c r="U942" s="167"/>
      <c r="V942" s="167"/>
      <c r="W942" s="167"/>
      <c r="X942" s="167"/>
      <c r="Y942" s="167"/>
      <c r="Z942" s="167"/>
      <c r="AA942" s="167"/>
      <c r="AB942" s="167"/>
      <c r="AC942" s="167"/>
      <c r="AD942" s="167"/>
      <c r="AE942" s="167"/>
      <c r="AF942" s="167"/>
      <c r="AG942" s="167"/>
      <c r="AH942" s="167"/>
      <c r="AI942" s="167"/>
      <c r="AJ942" s="167"/>
      <c r="AK942" s="167"/>
      <c r="AL942" s="167"/>
      <c r="AM942" s="167"/>
      <c r="AN942" s="167"/>
      <c r="AO942" s="167"/>
      <c r="AP942" s="167"/>
      <c r="AQ942" s="167"/>
      <c r="AR942" s="167"/>
      <c r="AS942" s="167" t="s">
        <v>3484</v>
      </c>
    </row>
    <row r="943" spans="1:45" s="37" customFormat="1" ht="24.75" hidden="1" customHeight="1">
      <c r="A943" s="400"/>
      <c r="B943" s="337"/>
      <c r="C943" s="167" t="s">
        <v>715</v>
      </c>
      <c r="D943" s="167"/>
      <c r="E943" s="167" t="s">
        <v>17054</v>
      </c>
      <c r="F943" s="167" t="s">
        <v>715</v>
      </c>
      <c r="G943" s="167">
        <v>1592</v>
      </c>
      <c r="H943" s="167"/>
      <c r="I943" s="167"/>
      <c r="J943" s="167">
        <v>25</v>
      </c>
      <c r="K943" s="167">
        <v>43</v>
      </c>
      <c r="L943" s="167"/>
      <c r="M943" s="167"/>
      <c r="N943" s="167">
        <v>1075</v>
      </c>
      <c r="O943" s="167"/>
      <c r="P943" s="167"/>
      <c r="Q943" s="167"/>
      <c r="R943" s="167"/>
      <c r="S943" s="167"/>
      <c r="T943" s="1324">
        <v>2009</v>
      </c>
      <c r="U943" s="167"/>
      <c r="V943" s="167"/>
      <c r="W943" s="167"/>
      <c r="X943" s="167"/>
      <c r="Y943" s="167"/>
      <c r="Z943" s="167"/>
      <c r="AA943" s="167"/>
      <c r="AB943" s="167"/>
      <c r="AC943" s="167"/>
      <c r="AD943" s="167"/>
      <c r="AE943" s="167"/>
      <c r="AF943" s="167"/>
      <c r="AG943" s="167"/>
      <c r="AH943" s="167"/>
      <c r="AI943" s="167"/>
      <c r="AJ943" s="167"/>
      <c r="AK943" s="167"/>
      <c r="AL943" s="167"/>
      <c r="AM943" s="167"/>
      <c r="AN943" s="167"/>
      <c r="AO943" s="167"/>
      <c r="AP943" s="167"/>
      <c r="AQ943" s="167"/>
      <c r="AR943" s="167"/>
      <c r="AS943" s="167" t="s">
        <v>3484</v>
      </c>
    </row>
    <row r="944" spans="1:45" s="37" customFormat="1" ht="24.75" hidden="1" customHeight="1">
      <c r="A944" s="400"/>
      <c r="B944" s="337"/>
      <c r="C944" s="167" t="s">
        <v>715</v>
      </c>
      <c r="D944" s="167"/>
      <c r="E944" s="167" t="s">
        <v>17055</v>
      </c>
      <c r="F944" s="167" t="s">
        <v>715</v>
      </c>
      <c r="G944" s="167">
        <v>971</v>
      </c>
      <c r="H944" s="167"/>
      <c r="I944" s="167"/>
      <c r="J944" s="167">
        <v>22</v>
      </c>
      <c r="K944" s="167">
        <v>30</v>
      </c>
      <c r="L944" s="167"/>
      <c r="M944" s="167"/>
      <c r="N944" s="167">
        <v>660</v>
      </c>
      <c r="O944" s="167"/>
      <c r="P944" s="167"/>
      <c r="Q944" s="167"/>
      <c r="R944" s="167"/>
      <c r="S944" s="167"/>
      <c r="T944" s="1324">
        <v>2004</v>
      </c>
      <c r="U944" s="167"/>
      <c r="V944" s="167"/>
      <c r="W944" s="167"/>
      <c r="X944" s="167"/>
      <c r="Y944" s="167"/>
      <c r="Z944" s="167"/>
      <c r="AA944" s="167"/>
      <c r="AB944" s="167"/>
      <c r="AC944" s="167"/>
      <c r="AD944" s="167"/>
      <c r="AE944" s="167"/>
      <c r="AF944" s="167"/>
      <c r="AG944" s="167"/>
      <c r="AH944" s="167"/>
      <c r="AI944" s="167"/>
      <c r="AJ944" s="167"/>
      <c r="AK944" s="167"/>
      <c r="AL944" s="167"/>
      <c r="AM944" s="167"/>
      <c r="AN944" s="167"/>
      <c r="AO944" s="167"/>
      <c r="AP944" s="167"/>
      <c r="AQ944" s="167"/>
      <c r="AR944" s="167"/>
      <c r="AS944" s="167" t="s">
        <v>3484</v>
      </c>
    </row>
    <row r="945" spans="1:45" s="37" customFormat="1" ht="24.75" hidden="1" customHeight="1">
      <c r="A945" s="400"/>
      <c r="B945" s="337"/>
      <c r="C945" s="167" t="s">
        <v>715</v>
      </c>
      <c r="D945" s="167"/>
      <c r="E945" s="167" t="s">
        <v>17056</v>
      </c>
      <c r="F945" s="167" t="s">
        <v>715</v>
      </c>
      <c r="G945" s="167">
        <v>41665</v>
      </c>
      <c r="H945" s="167"/>
      <c r="I945" s="167"/>
      <c r="J945" s="167">
        <v>32</v>
      </c>
      <c r="K945" s="167">
        <v>35</v>
      </c>
      <c r="L945" s="167"/>
      <c r="M945" s="167"/>
      <c r="N945" s="167">
        <v>1120</v>
      </c>
      <c r="O945" s="167"/>
      <c r="P945" s="167"/>
      <c r="Q945" s="167"/>
      <c r="R945" s="167"/>
      <c r="S945" s="167"/>
      <c r="T945" s="1324">
        <v>2007</v>
      </c>
      <c r="U945" s="167"/>
      <c r="V945" s="167"/>
      <c r="W945" s="167"/>
      <c r="X945" s="167"/>
      <c r="Y945" s="167"/>
      <c r="Z945" s="167"/>
      <c r="AA945" s="167"/>
      <c r="AB945" s="167"/>
      <c r="AC945" s="167"/>
      <c r="AD945" s="167"/>
      <c r="AE945" s="167"/>
      <c r="AF945" s="167"/>
      <c r="AG945" s="167"/>
      <c r="AH945" s="167"/>
      <c r="AI945" s="167"/>
      <c r="AJ945" s="167"/>
      <c r="AK945" s="167"/>
      <c r="AL945" s="167"/>
      <c r="AM945" s="167"/>
      <c r="AN945" s="167"/>
      <c r="AO945" s="167"/>
      <c r="AP945" s="167"/>
      <c r="AQ945" s="167"/>
      <c r="AR945" s="167"/>
      <c r="AS945" s="167" t="s">
        <v>3484</v>
      </c>
    </row>
    <row r="946" spans="1:45" s="37" customFormat="1" ht="24.75" hidden="1" customHeight="1">
      <c r="A946" s="400"/>
      <c r="B946" s="337"/>
      <c r="C946" s="167" t="s">
        <v>7980</v>
      </c>
      <c r="D946" s="167"/>
      <c r="E946" s="167" t="s">
        <v>8993</v>
      </c>
      <c r="F946" s="167" t="s">
        <v>1809</v>
      </c>
      <c r="G946" s="167">
        <v>1762</v>
      </c>
      <c r="H946" s="167">
        <v>847</v>
      </c>
      <c r="I946" s="167">
        <v>847</v>
      </c>
      <c r="J946" s="167">
        <v>45</v>
      </c>
      <c r="K946" s="167">
        <v>19.152000000000001</v>
      </c>
      <c r="L946" s="167"/>
      <c r="M946" s="167"/>
      <c r="N946" s="167">
        <v>846</v>
      </c>
      <c r="O946" s="167"/>
      <c r="P946" s="167"/>
      <c r="Q946" s="167"/>
      <c r="R946" s="167"/>
      <c r="S946" s="167"/>
      <c r="T946" s="1324">
        <v>2013</v>
      </c>
      <c r="U946" s="167"/>
      <c r="V946" s="167"/>
      <c r="W946" s="167"/>
      <c r="X946" s="167"/>
      <c r="Y946" s="167"/>
      <c r="Z946" s="167">
        <v>1100</v>
      </c>
      <c r="AA946" s="167"/>
      <c r="AB946" s="167"/>
      <c r="AC946" s="167"/>
      <c r="AD946" s="167"/>
      <c r="AE946" s="167"/>
      <c r="AF946" s="167"/>
      <c r="AG946" s="167"/>
      <c r="AH946" s="167"/>
      <c r="AI946" s="167"/>
      <c r="AJ946" s="167"/>
      <c r="AK946" s="167"/>
      <c r="AL946" s="167"/>
      <c r="AM946" s="167"/>
      <c r="AN946" s="167"/>
      <c r="AO946" s="167"/>
      <c r="AP946" s="167"/>
      <c r="AQ946" s="167"/>
      <c r="AR946" s="167"/>
      <c r="AS946" s="167"/>
    </row>
    <row r="947" spans="1:45" s="37" customFormat="1" ht="24.75" hidden="1" customHeight="1">
      <c r="A947" s="400"/>
      <c r="B947" s="337"/>
      <c r="C947" s="167" t="s">
        <v>7980</v>
      </c>
      <c r="D947" s="167"/>
      <c r="E947" s="167" t="s">
        <v>8994</v>
      </c>
      <c r="F947" s="167" t="s">
        <v>12230</v>
      </c>
      <c r="G947" s="167">
        <v>16800</v>
      </c>
      <c r="H947" s="167">
        <v>343</v>
      </c>
      <c r="I947" s="167">
        <v>343</v>
      </c>
      <c r="J947" s="167">
        <v>14</v>
      </c>
      <c r="K947" s="167">
        <v>24.5</v>
      </c>
      <c r="L947" s="167"/>
      <c r="M947" s="167"/>
      <c r="N947" s="167">
        <v>342</v>
      </c>
      <c r="O947" s="167"/>
      <c r="P947" s="167"/>
      <c r="Q947" s="167"/>
      <c r="R947" s="167"/>
      <c r="S947" s="167"/>
      <c r="T947" s="1324">
        <v>2016</v>
      </c>
      <c r="U947" s="167"/>
      <c r="V947" s="167"/>
      <c r="W947" s="167"/>
      <c r="X947" s="167"/>
      <c r="Y947" s="167"/>
      <c r="Z947" s="167">
        <v>447</v>
      </c>
      <c r="AA947" s="167"/>
      <c r="AB947" s="167"/>
      <c r="AC947" s="167"/>
      <c r="AD947" s="167"/>
      <c r="AE947" s="167"/>
      <c r="AF947" s="167"/>
      <c r="AG947" s="167"/>
      <c r="AH947" s="167"/>
      <c r="AI947" s="167"/>
      <c r="AJ947" s="167"/>
      <c r="AK947" s="167"/>
      <c r="AL947" s="167"/>
      <c r="AM947" s="167"/>
      <c r="AN947" s="167"/>
      <c r="AO947" s="167"/>
      <c r="AP947" s="167"/>
      <c r="AQ947" s="167"/>
      <c r="AR947" s="167"/>
      <c r="AS947" s="167"/>
    </row>
    <row r="948" spans="1:45" s="37" customFormat="1" ht="24.75" hidden="1" customHeight="1">
      <c r="A948" s="400"/>
      <c r="B948" s="337"/>
      <c r="C948" s="167" t="s">
        <v>7987</v>
      </c>
      <c r="D948" s="167"/>
      <c r="E948" s="167" t="s">
        <v>17057</v>
      </c>
      <c r="F948" s="167" t="s">
        <v>2753</v>
      </c>
      <c r="G948" s="167">
        <v>2944</v>
      </c>
      <c r="H948" s="167"/>
      <c r="I948" s="167">
        <v>2944</v>
      </c>
      <c r="J948" s="167">
        <v>46</v>
      </c>
      <c r="K948" s="167">
        <v>64</v>
      </c>
      <c r="L948" s="167"/>
      <c r="M948" s="167"/>
      <c r="N948" s="167">
        <v>2944</v>
      </c>
      <c r="O948" s="167"/>
      <c r="P948" s="167">
        <v>500</v>
      </c>
      <c r="Q948" s="167"/>
      <c r="R948" s="167"/>
      <c r="S948" s="167"/>
      <c r="T948" s="1324">
        <v>2020</v>
      </c>
      <c r="U948" s="167"/>
      <c r="V948" s="167"/>
      <c r="W948" s="167"/>
      <c r="X948" s="167"/>
      <c r="Y948" s="167"/>
      <c r="Z948" s="167">
        <v>800</v>
      </c>
      <c r="AA948" s="167"/>
      <c r="AB948" s="167"/>
      <c r="AC948" s="167"/>
      <c r="AD948" s="167"/>
      <c r="AE948" s="167"/>
      <c r="AF948" s="167"/>
      <c r="AG948" s="167"/>
      <c r="AH948" s="167"/>
      <c r="AI948" s="167"/>
      <c r="AJ948" s="167"/>
      <c r="AK948" s="167"/>
      <c r="AL948" s="167"/>
      <c r="AM948" s="167"/>
      <c r="AN948" s="167"/>
      <c r="AO948" s="167"/>
      <c r="AP948" s="167"/>
      <c r="AQ948" s="167"/>
      <c r="AR948" s="167"/>
      <c r="AS948" s="167" t="s">
        <v>2025</v>
      </c>
    </row>
    <row r="949" spans="1:45" s="37" customFormat="1" ht="24.75" hidden="1" customHeight="1">
      <c r="A949" s="400"/>
      <c r="B949" s="337"/>
      <c r="C949" s="167" t="s">
        <v>7987</v>
      </c>
      <c r="D949" s="167"/>
      <c r="E949" s="167" t="s">
        <v>17058</v>
      </c>
      <c r="F949" s="167" t="s">
        <v>17059</v>
      </c>
      <c r="G949" s="167">
        <v>3186</v>
      </c>
      <c r="H949" s="167"/>
      <c r="I949" s="167">
        <v>3186</v>
      </c>
      <c r="J949" s="167">
        <v>48</v>
      </c>
      <c r="K949" s="167">
        <v>66</v>
      </c>
      <c r="L949" s="167"/>
      <c r="M949" s="167"/>
      <c r="N949" s="167">
        <v>3186</v>
      </c>
      <c r="O949" s="167"/>
      <c r="P949" s="167">
        <v>500</v>
      </c>
      <c r="Q949" s="167"/>
      <c r="R949" s="167"/>
      <c r="S949" s="167"/>
      <c r="T949" s="1324">
        <v>2018</v>
      </c>
      <c r="U949" s="167"/>
      <c r="V949" s="167"/>
      <c r="W949" s="167"/>
      <c r="X949" s="167"/>
      <c r="Y949" s="167"/>
      <c r="Z949" s="167">
        <v>420</v>
      </c>
      <c r="AA949" s="167"/>
      <c r="AB949" s="167"/>
      <c r="AC949" s="167"/>
      <c r="AD949" s="167"/>
      <c r="AE949" s="167"/>
      <c r="AF949" s="167"/>
      <c r="AG949" s="167"/>
      <c r="AH949" s="167"/>
      <c r="AI949" s="167"/>
      <c r="AJ949" s="167"/>
      <c r="AK949" s="167"/>
      <c r="AL949" s="167"/>
      <c r="AM949" s="167"/>
      <c r="AN949" s="167"/>
      <c r="AO949" s="167"/>
      <c r="AP949" s="167"/>
      <c r="AQ949" s="167"/>
      <c r="AR949" s="167"/>
      <c r="AS949" s="167" t="s">
        <v>4617</v>
      </c>
    </row>
    <row r="950" spans="1:45" s="37" customFormat="1" ht="24.75" hidden="1" customHeight="1">
      <c r="A950" s="400"/>
      <c r="B950" s="337"/>
      <c r="C950" s="167" t="s">
        <v>7999</v>
      </c>
      <c r="D950" s="167"/>
      <c r="E950" s="167" t="s">
        <v>17060</v>
      </c>
      <c r="F950" s="167" t="s">
        <v>14401</v>
      </c>
      <c r="G950" s="167">
        <v>2332</v>
      </c>
      <c r="H950" s="167">
        <v>2332</v>
      </c>
      <c r="I950" s="167">
        <v>2332</v>
      </c>
      <c r="J950" s="167">
        <v>42</v>
      </c>
      <c r="K950" s="167">
        <v>54</v>
      </c>
      <c r="L950" s="167"/>
      <c r="M950" s="167"/>
      <c r="N950" s="167">
        <v>2268</v>
      </c>
      <c r="O950" s="167" t="s">
        <v>384</v>
      </c>
      <c r="P950" s="167" t="s">
        <v>384</v>
      </c>
      <c r="Q950" s="167" t="s">
        <v>384</v>
      </c>
      <c r="R950" s="167"/>
      <c r="S950" s="167">
        <v>2012</v>
      </c>
      <c r="T950" s="1324">
        <v>2012</v>
      </c>
      <c r="U950" s="167"/>
      <c r="V950" s="167"/>
      <c r="W950" s="167"/>
      <c r="X950" s="167"/>
      <c r="Y950" s="167"/>
      <c r="Z950" s="167" t="s">
        <v>17061</v>
      </c>
      <c r="AA950" s="167"/>
      <c r="AB950" s="167"/>
      <c r="AC950" s="167"/>
      <c r="AD950" s="167"/>
      <c r="AE950" s="167"/>
      <c r="AF950" s="167"/>
      <c r="AG950" s="167"/>
      <c r="AH950" s="167"/>
      <c r="AI950" s="167"/>
      <c r="AJ950" s="167"/>
      <c r="AK950" s="167"/>
      <c r="AL950" s="167"/>
      <c r="AM950" s="167"/>
      <c r="AN950" s="167"/>
      <c r="AO950" s="167"/>
      <c r="AP950" s="167"/>
      <c r="AQ950" s="167"/>
      <c r="AR950" s="167"/>
      <c r="AS950" s="167" t="s">
        <v>3484</v>
      </c>
    </row>
    <row r="951" spans="1:45" s="37" customFormat="1" ht="24.75" hidden="1" customHeight="1">
      <c r="A951" s="400"/>
      <c r="B951" s="337"/>
      <c r="C951" s="167" t="s">
        <v>7999</v>
      </c>
      <c r="D951" s="167"/>
      <c r="E951" s="167" t="s">
        <v>17062</v>
      </c>
      <c r="F951" s="167" t="s">
        <v>17063</v>
      </c>
      <c r="G951" s="167">
        <v>3682</v>
      </c>
      <c r="H951" s="167">
        <v>3682</v>
      </c>
      <c r="I951" s="167">
        <v>3682</v>
      </c>
      <c r="J951" s="167">
        <v>44</v>
      </c>
      <c r="K951" s="167">
        <v>80</v>
      </c>
      <c r="L951" s="167"/>
      <c r="M951" s="167"/>
      <c r="N951" s="167">
        <v>3520</v>
      </c>
      <c r="O951" s="167" t="s">
        <v>384</v>
      </c>
      <c r="P951" s="167" t="s">
        <v>384</v>
      </c>
      <c r="Q951" s="167" t="s">
        <v>384</v>
      </c>
      <c r="R951" s="167"/>
      <c r="S951" s="167">
        <v>2010</v>
      </c>
      <c r="T951" s="1324">
        <v>2010</v>
      </c>
      <c r="U951" s="167"/>
      <c r="V951" s="167"/>
      <c r="W951" s="167"/>
      <c r="X951" s="167"/>
      <c r="Y951" s="167"/>
      <c r="Z951" s="167" t="s">
        <v>17061</v>
      </c>
      <c r="AA951" s="167"/>
      <c r="AB951" s="167"/>
      <c r="AC951" s="167"/>
      <c r="AD951" s="167"/>
      <c r="AE951" s="167"/>
      <c r="AF951" s="167"/>
      <c r="AG951" s="167"/>
      <c r="AH951" s="167"/>
      <c r="AI951" s="167"/>
      <c r="AJ951" s="167"/>
      <c r="AK951" s="167"/>
      <c r="AL951" s="167"/>
      <c r="AM951" s="167"/>
      <c r="AN951" s="167"/>
      <c r="AO951" s="167"/>
      <c r="AP951" s="167"/>
      <c r="AQ951" s="167"/>
      <c r="AR951" s="167"/>
      <c r="AS951" s="167" t="s">
        <v>3484</v>
      </c>
    </row>
    <row r="952" spans="1:45" s="37" customFormat="1" ht="24.75" hidden="1" customHeight="1">
      <c r="A952" s="400"/>
      <c r="B952" s="337"/>
      <c r="C952" s="167" t="s">
        <v>7999</v>
      </c>
      <c r="D952" s="167"/>
      <c r="E952" s="167" t="s">
        <v>17064</v>
      </c>
      <c r="F952" s="167" t="s">
        <v>14401</v>
      </c>
      <c r="G952" s="167">
        <v>3220</v>
      </c>
      <c r="H952" s="167">
        <v>3220</v>
      </c>
      <c r="I952" s="167">
        <v>3220</v>
      </c>
      <c r="J952" s="167">
        <v>45</v>
      </c>
      <c r="K952" s="167">
        <v>70</v>
      </c>
      <c r="L952" s="167"/>
      <c r="M952" s="167"/>
      <c r="N952" s="167">
        <v>3150</v>
      </c>
      <c r="O952" s="167" t="s">
        <v>384</v>
      </c>
      <c r="P952" s="167" t="s">
        <v>384</v>
      </c>
      <c r="Q952" s="167" t="s">
        <v>384</v>
      </c>
      <c r="R952" s="167"/>
      <c r="S952" s="167">
        <v>2019</v>
      </c>
      <c r="T952" s="1324">
        <v>2019</v>
      </c>
      <c r="U952" s="167"/>
      <c r="V952" s="167"/>
      <c r="W952" s="167"/>
      <c r="X952" s="167"/>
      <c r="Y952" s="167"/>
      <c r="Z952" s="167">
        <v>341</v>
      </c>
      <c r="AA952" s="167"/>
      <c r="AB952" s="167"/>
      <c r="AC952" s="167"/>
      <c r="AD952" s="167"/>
      <c r="AE952" s="167"/>
      <c r="AF952" s="167"/>
      <c r="AG952" s="167"/>
      <c r="AH952" s="167"/>
      <c r="AI952" s="167"/>
      <c r="AJ952" s="167"/>
      <c r="AK952" s="167"/>
      <c r="AL952" s="167"/>
      <c r="AM952" s="167"/>
      <c r="AN952" s="167"/>
      <c r="AO952" s="167"/>
      <c r="AP952" s="167"/>
      <c r="AQ952" s="167"/>
      <c r="AR952" s="167"/>
      <c r="AS952" s="167" t="s">
        <v>3484</v>
      </c>
    </row>
    <row r="953" spans="1:45" s="37" customFormat="1" ht="24.75" hidden="1" customHeight="1">
      <c r="A953" s="400"/>
      <c r="B953" s="337"/>
      <c r="C953" s="167" t="s">
        <v>7999</v>
      </c>
      <c r="D953" s="167"/>
      <c r="E953" s="167" t="s">
        <v>17065</v>
      </c>
      <c r="F953" s="167" t="s">
        <v>14401</v>
      </c>
      <c r="G953" s="167">
        <v>2425</v>
      </c>
      <c r="H953" s="167">
        <v>2425</v>
      </c>
      <c r="I953" s="167">
        <v>2425</v>
      </c>
      <c r="J953" s="167">
        <v>23</v>
      </c>
      <c r="K953" s="167">
        <v>88</v>
      </c>
      <c r="L953" s="167"/>
      <c r="M953" s="167"/>
      <c r="N953" s="167">
        <v>2024</v>
      </c>
      <c r="O953" s="167" t="s">
        <v>384</v>
      </c>
      <c r="P953" s="167" t="s">
        <v>384</v>
      </c>
      <c r="Q953" s="167" t="s">
        <v>384</v>
      </c>
      <c r="R953" s="167"/>
      <c r="S953" s="167">
        <v>2019</v>
      </c>
      <c r="T953" s="1324">
        <v>2019</v>
      </c>
      <c r="U953" s="167"/>
      <c r="V953" s="167"/>
      <c r="W953" s="167"/>
      <c r="X953" s="167"/>
      <c r="Y953" s="167"/>
      <c r="Z953" s="167" t="s">
        <v>17061</v>
      </c>
      <c r="AA953" s="167"/>
      <c r="AB953" s="167"/>
      <c r="AC953" s="167"/>
      <c r="AD953" s="167"/>
      <c r="AE953" s="167"/>
      <c r="AF953" s="167"/>
      <c r="AG953" s="167"/>
      <c r="AH953" s="167"/>
      <c r="AI953" s="167"/>
      <c r="AJ953" s="167"/>
      <c r="AK953" s="167"/>
      <c r="AL953" s="167"/>
      <c r="AM953" s="167"/>
      <c r="AN953" s="167"/>
      <c r="AO953" s="167"/>
      <c r="AP953" s="167"/>
      <c r="AQ953" s="167"/>
      <c r="AR953" s="167"/>
      <c r="AS953" s="167" t="s">
        <v>3484</v>
      </c>
    </row>
    <row r="954" spans="1:45" s="37" customFormat="1" ht="24.75" hidden="1" customHeight="1">
      <c r="A954" s="400"/>
      <c r="B954" s="337"/>
      <c r="C954" s="167" t="s">
        <v>7999</v>
      </c>
      <c r="D954" s="167"/>
      <c r="E954" s="167" t="s">
        <v>17066</v>
      </c>
      <c r="F954" s="167" t="s">
        <v>14401</v>
      </c>
      <c r="G954" s="167">
        <v>953</v>
      </c>
      <c r="H954" s="167">
        <v>953</v>
      </c>
      <c r="I954" s="167">
        <v>953</v>
      </c>
      <c r="J954" s="167">
        <v>6.5</v>
      </c>
      <c r="K954" s="167">
        <v>20</v>
      </c>
      <c r="L954" s="167"/>
      <c r="M954" s="167"/>
      <c r="N954" s="167">
        <v>130</v>
      </c>
      <c r="O954" s="167" t="s">
        <v>384</v>
      </c>
      <c r="P954" s="167" t="s">
        <v>384</v>
      </c>
      <c r="Q954" s="167" t="s">
        <v>384</v>
      </c>
      <c r="R954" s="167"/>
      <c r="S954" s="167">
        <v>2008</v>
      </c>
      <c r="T954" s="1324">
        <v>2008</v>
      </c>
      <c r="U954" s="167"/>
      <c r="V954" s="167"/>
      <c r="W954" s="167"/>
      <c r="X954" s="167"/>
      <c r="Y954" s="167"/>
      <c r="Z954" s="167" t="s">
        <v>17061</v>
      </c>
      <c r="AA954" s="167"/>
      <c r="AB954" s="167"/>
      <c r="AC954" s="167"/>
      <c r="AD954" s="167"/>
      <c r="AE954" s="167"/>
      <c r="AF954" s="167"/>
      <c r="AG954" s="167"/>
      <c r="AH954" s="167"/>
      <c r="AI954" s="167"/>
      <c r="AJ954" s="167"/>
      <c r="AK954" s="167"/>
      <c r="AL954" s="167"/>
      <c r="AM954" s="167"/>
      <c r="AN954" s="167"/>
      <c r="AO954" s="167"/>
      <c r="AP954" s="167"/>
      <c r="AQ954" s="167"/>
      <c r="AR954" s="167"/>
      <c r="AS954" s="167" t="s">
        <v>3484</v>
      </c>
    </row>
    <row r="955" spans="1:45" s="37" customFormat="1" ht="24.75" hidden="1" customHeight="1">
      <c r="A955" s="400"/>
      <c r="B955" s="337"/>
      <c r="C955" s="167" t="s">
        <v>7999</v>
      </c>
      <c r="D955" s="167"/>
      <c r="E955" s="167" t="s">
        <v>17067</v>
      </c>
      <c r="F955" s="167" t="s">
        <v>14401</v>
      </c>
      <c r="G955" s="167">
        <v>577</v>
      </c>
      <c r="H955" s="167">
        <v>577</v>
      </c>
      <c r="I955" s="167">
        <v>577</v>
      </c>
      <c r="J955" s="167">
        <v>6.5</v>
      </c>
      <c r="K955" s="167">
        <v>20</v>
      </c>
      <c r="L955" s="167"/>
      <c r="M955" s="167"/>
      <c r="N955" s="167">
        <v>130</v>
      </c>
      <c r="O955" s="167" t="s">
        <v>384</v>
      </c>
      <c r="P955" s="167" t="s">
        <v>384</v>
      </c>
      <c r="Q955" s="167" t="s">
        <v>384</v>
      </c>
      <c r="R955" s="167"/>
      <c r="S955" s="167">
        <v>2012</v>
      </c>
      <c r="T955" s="1324">
        <v>2012</v>
      </c>
      <c r="U955" s="167"/>
      <c r="V955" s="167"/>
      <c r="W955" s="167"/>
      <c r="X955" s="167"/>
      <c r="Y955" s="167"/>
      <c r="Z955" s="167" t="s">
        <v>17061</v>
      </c>
      <c r="AA955" s="167"/>
      <c r="AB955" s="167"/>
      <c r="AC955" s="167"/>
      <c r="AD955" s="167"/>
      <c r="AE955" s="167"/>
      <c r="AF955" s="167"/>
      <c r="AG955" s="167"/>
      <c r="AH955" s="167"/>
      <c r="AI955" s="167"/>
      <c r="AJ955" s="167"/>
      <c r="AK955" s="167"/>
      <c r="AL955" s="167"/>
      <c r="AM955" s="167"/>
      <c r="AN955" s="167"/>
      <c r="AO955" s="167"/>
      <c r="AP955" s="167"/>
      <c r="AQ955" s="167"/>
      <c r="AR955" s="167"/>
      <c r="AS955" s="167" t="s">
        <v>3484</v>
      </c>
    </row>
    <row r="956" spans="1:45" s="37" customFormat="1" ht="24.75" hidden="1" customHeight="1">
      <c r="A956" s="400"/>
      <c r="B956" s="337"/>
      <c r="C956" s="167" t="s">
        <v>7999</v>
      </c>
      <c r="D956" s="167"/>
      <c r="E956" s="167" t="s">
        <v>17068</v>
      </c>
      <c r="F956" s="167" t="s">
        <v>17069</v>
      </c>
      <c r="G956" s="167">
        <v>462</v>
      </c>
      <c r="H956" s="167">
        <v>462</v>
      </c>
      <c r="I956" s="167">
        <v>462</v>
      </c>
      <c r="J956" s="167">
        <v>6.5</v>
      </c>
      <c r="K956" s="167">
        <v>20</v>
      </c>
      <c r="L956" s="167"/>
      <c r="M956" s="167"/>
      <c r="N956" s="167">
        <v>130</v>
      </c>
      <c r="O956" s="167" t="s">
        <v>384</v>
      </c>
      <c r="P956" s="167" t="s">
        <v>384</v>
      </c>
      <c r="Q956" s="167" t="s">
        <v>384</v>
      </c>
      <c r="R956" s="167"/>
      <c r="S956" s="167">
        <v>2014</v>
      </c>
      <c r="T956" s="1324">
        <v>2014</v>
      </c>
      <c r="U956" s="167"/>
      <c r="V956" s="167"/>
      <c r="W956" s="167"/>
      <c r="X956" s="167"/>
      <c r="Y956" s="167"/>
      <c r="Z956" s="167" t="s">
        <v>17061</v>
      </c>
      <c r="AA956" s="167"/>
      <c r="AB956" s="167"/>
      <c r="AC956" s="167"/>
      <c r="AD956" s="167"/>
      <c r="AE956" s="167"/>
      <c r="AF956" s="167"/>
      <c r="AG956" s="167"/>
      <c r="AH956" s="167"/>
      <c r="AI956" s="167"/>
      <c r="AJ956" s="167"/>
      <c r="AK956" s="167"/>
      <c r="AL956" s="167"/>
      <c r="AM956" s="167"/>
      <c r="AN956" s="167"/>
      <c r="AO956" s="167"/>
      <c r="AP956" s="167"/>
      <c r="AQ956" s="167"/>
      <c r="AR956" s="167"/>
      <c r="AS956" s="167" t="s">
        <v>3484</v>
      </c>
    </row>
    <row r="957" spans="1:45" s="37" customFormat="1" ht="24.75" hidden="1" customHeight="1">
      <c r="A957" s="400"/>
      <c r="B957" s="337"/>
      <c r="C957" s="167" t="s">
        <v>7999</v>
      </c>
      <c r="D957" s="167"/>
      <c r="E957" s="167" t="s">
        <v>17070</v>
      </c>
      <c r="F957" s="167" t="s">
        <v>17071</v>
      </c>
      <c r="G957" s="167">
        <v>444</v>
      </c>
      <c r="H957" s="167">
        <v>444</v>
      </c>
      <c r="I957" s="167">
        <v>444</v>
      </c>
      <c r="J957" s="167">
        <v>6.5</v>
      </c>
      <c r="K957" s="167">
        <v>20</v>
      </c>
      <c r="L957" s="167"/>
      <c r="M957" s="167"/>
      <c r="N957" s="167">
        <v>130</v>
      </c>
      <c r="O957" s="167" t="s">
        <v>384</v>
      </c>
      <c r="P957" s="167" t="s">
        <v>384</v>
      </c>
      <c r="Q957" s="167" t="s">
        <v>384</v>
      </c>
      <c r="R957" s="167"/>
      <c r="S957" s="167" t="s">
        <v>17061</v>
      </c>
      <c r="T957" s="1324" t="s">
        <v>17061</v>
      </c>
      <c r="U957" s="167"/>
      <c r="V957" s="167"/>
      <c r="W957" s="167"/>
      <c r="X957" s="167"/>
      <c r="Y957" s="167"/>
      <c r="Z957" s="167" t="s">
        <v>17061</v>
      </c>
      <c r="AA957" s="167"/>
      <c r="AB957" s="167"/>
      <c r="AC957" s="167"/>
      <c r="AD957" s="167"/>
      <c r="AE957" s="167"/>
      <c r="AF957" s="167"/>
      <c r="AG957" s="167"/>
      <c r="AH957" s="167"/>
      <c r="AI957" s="167"/>
      <c r="AJ957" s="167"/>
      <c r="AK957" s="167"/>
      <c r="AL957" s="167"/>
      <c r="AM957" s="167"/>
      <c r="AN957" s="167"/>
      <c r="AO957" s="167"/>
      <c r="AP957" s="167"/>
      <c r="AQ957" s="167"/>
      <c r="AR957" s="167"/>
      <c r="AS957" s="167" t="s">
        <v>3484</v>
      </c>
    </row>
    <row r="958" spans="1:45" s="37" customFormat="1" ht="24.75" hidden="1" customHeight="1">
      <c r="A958" s="400"/>
      <c r="B958" s="337"/>
      <c r="C958" s="167" t="s">
        <v>7999</v>
      </c>
      <c r="D958" s="167"/>
      <c r="E958" s="167" t="s">
        <v>17072</v>
      </c>
      <c r="F958" s="167" t="s">
        <v>17073</v>
      </c>
      <c r="G958" s="167">
        <v>819</v>
      </c>
      <c r="H958" s="167">
        <v>819</v>
      </c>
      <c r="I958" s="167">
        <v>819</v>
      </c>
      <c r="J958" s="167">
        <v>21</v>
      </c>
      <c r="K958" s="167">
        <v>39</v>
      </c>
      <c r="L958" s="167"/>
      <c r="M958" s="167"/>
      <c r="N958" s="167">
        <v>819</v>
      </c>
      <c r="O958" s="167" t="s">
        <v>384</v>
      </c>
      <c r="P958" s="167" t="s">
        <v>384</v>
      </c>
      <c r="Q958" s="167" t="s">
        <v>384</v>
      </c>
      <c r="R958" s="167"/>
      <c r="S958" s="167" t="s">
        <v>384</v>
      </c>
      <c r="T958" s="1324" t="s">
        <v>384</v>
      </c>
      <c r="U958" s="167"/>
      <c r="V958" s="167"/>
      <c r="W958" s="167"/>
      <c r="X958" s="167"/>
      <c r="Y958" s="167"/>
      <c r="Z958" s="167" t="s">
        <v>17061</v>
      </c>
      <c r="AA958" s="167"/>
      <c r="AB958" s="167"/>
      <c r="AC958" s="167"/>
      <c r="AD958" s="167"/>
      <c r="AE958" s="167"/>
      <c r="AF958" s="167"/>
      <c r="AG958" s="167"/>
      <c r="AH958" s="167"/>
      <c r="AI958" s="167"/>
      <c r="AJ958" s="167"/>
      <c r="AK958" s="167"/>
      <c r="AL958" s="167"/>
      <c r="AM958" s="167"/>
      <c r="AN958" s="167"/>
      <c r="AO958" s="167"/>
      <c r="AP958" s="167"/>
      <c r="AQ958" s="167"/>
      <c r="AR958" s="167"/>
      <c r="AS958" s="167" t="s">
        <v>3484</v>
      </c>
    </row>
    <row r="959" spans="1:45" s="37" customFormat="1" ht="24.75" hidden="1" customHeight="1">
      <c r="A959" s="400"/>
      <c r="B959" s="337"/>
      <c r="C959" s="167" t="s">
        <v>7999</v>
      </c>
      <c r="D959" s="167"/>
      <c r="E959" s="167" t="s">
        <v>17074</v>
      </c>
      <c r="F959" s="167" t="s">
        <v>17075</v>
      </c>
      <c r="G959" s="167">
        <v>481</v>
      </c>
      <c r="H959" s="167">
        <v>481</v>
      </c>
      <c r="I959" s="167">
        <v>481</v>
      </c>
      <c r="J959" s="167">
        <v>6.5</v>
      </c>
      <c r="K959" s="167">
        <v>20</v>
      </c>
      <c r="L959" s="167"/>
      <c r="M959" s="167"/>
      <c r="N959" s="167">
        <v>130</v>
      </c>
      <c r="O959" s="167" t="s">
        <v>384</v>
      </c>
      <c r="P959" s="167" t="s">
        <v>384</v>
      </c>
      <c r="Q959" s="167" t="s">
        <v>384</v>
      </c>
      <c r="R959" s="167"/>
      <c r="S959" s="167">
        <v>2014</v>
      </c>
      <c r="T959" s="1324">
        <v>2014</v>
      </c>
      <c r="U959" s="167"/>
      <c r="V959" s="167"/>
      <c r="W959" s="167"/>
      <c r="X959" s="167"/>
      <c r="Y959" s="167"/>
      <c r="Z959" s="167" t="s">
        <v>17061</v>
      </c>
      <c r="AA959" s="167"/>
      <c r="AB959" s="167"/>
      <c r="AC959" s="167"/>
      <c r="AD959" s="167"/>
      <c r="AE959" s="167"/>
      <c r="AF959" s="167"/>
      <c r="AG959" s="167"/>
      <c r="AH959" s="167"/>
      <c r="AI959" s="167"/>
      <c r="AJ959" s="167"/>
      <c r="AK959" s="167"/>
      <c r="AL959" s="167"/>
      <c r="AM959" s="167"/>
      <c r="AN959" s="167"/>
      <c r="AO959" s="167"/>
      <c r="AP959" s="167"/>
      <c r="AQ959" s="167"/>
      <c r="AR959" s="167"/>
      <c r="AS959" s="167" t="s">
        <v>3484</v>
      </c>
    </row>
    <row r="960" spans="1:45" s="37" customFormat="1" ht="24.75" hidden="1" customHeight="1">
      <c r="A960" s="400"/>
      <c r="B960" s="337"/>
      <c r="C960" s="167" t="s">
        <v>7999</v>
      </c>
      <c r="D960" s="167"/>
      <c r="E960" s="167" t="s">
        <v>17076</v>
      </c>
      <c r="F960" s="167" t="s">
        <v>14401</v>
      </c>
      <c r="G960" s="167">
        <v>819</v>
      </c>
      <c r="H960" s="167">
        <v>819</v>
      </c>
      <c r="I960" s="167">
        <v>819</v>
      </c>
      <c r="J960" s="167">
        <v>21</v>
      </c>
      <c r="K960" s="167">
        <v>39</v>
      </c>
      <c r="L960" s="167"/>
      <c r="M960" s="167"/>
      <c r="N960" s="167">
        <v>819</v>
      </c>
      <c r="O960" s="167" t="s">
        <v>384</v>
      </c>
      <c r="P960" s="167" t="s">
        <v>384</v>
      </c>
      <c r="Q960" s="167" t="s">
        <v>384</v>
      </c>
      <c r="R960" s="167"/>
      <c r="S960" s="167" t="s">
        <v>384</v>
      </c>
      <c r="T960" s="1324" t="s">
        <v>384</v>
      </c>
      <c r="U960" s="167"/>
      <c r="V960" s="167"/>
      <c r="W960" s="167"/>
      <c r="X960" s="167"/>
      <c r="Y960" s="167"/>
      <c r="Z960" s="167" t="s">
        <v>17061</v>
      </c>
      <c r="AA960" s="167"/>
      <c r="AB960" s="167"/>
      <c r="AC960" s="167"/>
      <c r="AD960" s="167"/>
      <c r="AE960" s="167"/>
      <c r="AF960" s="167"/>
      <c r="AG960" s="167"/>
      <c r="AH960" s="167"/>
      <c r="AI960" s="167"/>
      <c r="AJ960" s="167"/>
      <c r="AK960" s="167"/>
      <c r="AL960" s="167"/>
      <c r="AM960" s="167"/>
      <c r="AN960" s="167"/>
      <c r="AO960" s="167"/>
      <c r="AP960" s="167"/>
      <c r="AQ960" s="167"/>
      <c r="AR960" s="167"/>
      <c r="AS960" s="167" t="s">
        <v>3484</v>
      </c>
    </row>
    <row r="961" spans="1:45" s="37" customFormat="1" ht="24.75" hidden="1" customHeight="1">
      <c r="A961" s="400"/>
      <c r="B961" s="337"/>
      <c r="C961" s="167" t="s">
        <v>7999</v>
      </c>
      <c r="D961" s="167"/>
      <c r="E961" s="167" t="s">
        <v>17077</v>
      </c>
      <c r="F961" s="167" t="s">
        <v>14401</v>
      </c>
      <c r="G961" s="167">
        <v>814</v>
      </c>
      <c r="H961" s="167">
        <v>814</v>
      </c>
      <c r="I961" s="167">
        <v>814</v>
      </c>
      <c r="J961" s="167">
        <v>22</v>
      </c>
      <c r="K961" s="167">
        <v>37</v>
      </c>
      <c r="L961" s="167"/>
      <c r="M961" s="167"/>
      <c r="N961" s="167">
        <v>814</v>
      </c>
      <c r="O961" s="167" t="s">
        <v>384</v>
      </c>
      <c r="P961" s="167" t="s">
        <v>384</v>
      </c>
      <c r="Q961" s="167" t="s">
        <v>384</v>
      </c>
      <c r="R961" s="167"/>
      <c r="S961" s="167">
        <v>2009</v>
      </c>
      <c r="T961" s="1324">
        <v>2009</v>
      </c>
      <c r="U961" s="167"/>
      <c r="V961" s="167"/>
      <c r="W961" s="167"/>
      <c r="X961" s="167"/>
      <c r="Y961" s="167"/>
      <c r="Z961" s="167" t="s">
        <v>17061</v>
      </c>
      <c r="AA961" s="167"/>
      <c r="AB961" s="167"/>
      <c r="AC961" s="167"/>
      <c r="AD961" s="167"/>
      <c r="AE961" s="167"/>
      <c r="AF961" s="167"/>
      <c r="AG961" s="167"/>
      <c r="AH961" s="167"/>
      <c r="AI961" s="167"/>
      <c r="AJ961" s="167"/>
      <c r="AK961" s="167"/>
      <c r="AL961" s="167"/>
      <c r="AM961" s="167"/>
      <c r="AN961" s="167"/>
      <c r="AO961" s="167"/>
      <c r="AP961" s="167"/>
      <c r="AQ961" s="167"/>
      <c r="AR961" s="167"/>
      <c r="AS961" s="167" t="s">
        <v>3484</v>
      </c>
    </row>
    <row r="962" spans="1:45" s="37" customFormat="1" ht="24.75" hidden="1" customHeight="1">
      <c r="A962" s="400"/>
      <c r="B962" s="337"/>
      <c r="C962" s="167" t="s">
        <v>7999</v>
      </c>
      <c r="D962" s="167"/>
      <c r="E962" s="167" t="s">
        <v>17078</v>
      </c>
      <c r="F962" s="167" t="s">
        <v>14401</v>
      </c>
      <c r="G962" s="167">
        <v>1350</v>
      </c>
      <c r="H962" s="167">
        <v>1350</v>
      </c>
      <c r="I962" s="167">
        <v>1350</v>
      </c>
      <c r="J962" s="167">
        <v>30</v>
      </c>
      <c r="K962" s="167">
        <v>45</v>
      </c>
      <c r="L962" s="167"/>
      <c r="M962" s="167"/>
      <c r="N962" s="167">
        <v>1350</v>
      </c>
      <c r="O962" s="167" t="s">
        <v>384</v>
      </c>
      <c r="P962" s="167" t="s">
        <v>384</v>
      </c>
      <c r="Q962" s="167" t="s">
        <v>384</v>
      </c>
      <c r="R962" s="167"/>
      <c r="S962" s="167">
        <v>2012</v>
      </c>
      <c r="T962" s="1324">
        <v>2012</v>
      </c>
      <c r="U962" s="167"/>
      <c r="V962" s="167"/>
      <c r="W962" s="167"/>
      <c r="X962" s="167"/>
      <c r="Y962" s="167"/>
      <c r="Z962" s="167" t="s">
        <v>17061</v>
      </c>
      <c r="AA962" s="167"/>
      <c r="AB962" s="167"/>
      <c r="AC962" s="167"/>
      <c r="AD962" s="167"/>
      <c r="AE962" s="167"/>
      <c r="AF962" s="167"/>
      <c r="AG962" s="167"/>
      <c r="AH962" s="167"/>
      <c r="AI962" s="167"/>
      <c r="AJ962" s="167"/>
      <c r="AK962" s="167"/>
      <c r="AL962" s="167"/>
      <c r="AM962" s="167"/>
      <c r="AN962" s="167"/>
      <c r="AO962" s="167"/>
      <c r="AP962" s="167"/>
      <c r="AQ962" s="167"/>
      <c r="AR962" s="167"/>
      <c r="AS962" s="167" t="s">
        <v>3484</v>
      </c>
    </row>
    <row r="963" spans="1:45" s="37" customFormat="1" ht="24.75" hidden="1" customHeight="1">
      <c r="A963" s="400"/>
      <c r="B963" s="337"/>
      <c r="C963" s="167" t="s">
        <v>7999</v>
      </c>
      <c r="D963" s="167"/>
      <c r="E963" s="167" t="s">
        <v>17079</v>
      </c>
      <c r="F963" s="167" t="s">
        <v>17063</v>
      </c>
      <c r="G963" s="167">
        <v>989</v>
      </c>
      <c r="H963" s="167">
        <v>989</v>
      </c>
      <c r="I963" s="167">
        <v>989</v>
      </c>
      <c r="J963" s="167">
        <v>23</v>
      </c>
      <c r="K963" s="167">
        <v>43</v>
      </c>
      <c r="L963" s="167"/>
      <c r="M963" s="167"/>
      <c r="N963" s="167">
        <v>989</v>
      </c>
      <c r="O963" s="167" t="s">
        <v>384</v>
      </c>
      <c r="P963" s="167" t="s">
        <v>384</v>
      </c>
      <c r="Q963" s="167" t="s">
        <v>384</v>
      </c>
      <c r="R963" s="167"/>
      <c r="S963" s="167">
        <v>2010</v>
      </c>
      <c r="T963" s="1324">
        <v>2010</v>
      </c>
      <c r="U963" s="167"/>
      <c r="V963" s="167"/>
      <c r="W963" s="167"/>
      <c r="X963" s="167"/>
      <c r="Y963" s="167"/>
      <c r="Z963" s="167" t="s">
        <v>17061</v>
      </c>
      <c r="AA963" s="167"/>
      <c r="AB963" s="167"/>
      <c r="AC963" s="167"/>
      <c r="AD963" s="167"/>
      <c r="AE963" s="167"/>
      <c r="AF963" s="167"/>
      <c r="AG963" s="167"/>
      <c r="AH963" s="167"/>
      <c r="AI963" s="167"/>
      <c r="AJ963" s="167"/>
      <c r="AK963" s="167"/>
      <c r="AL963" s="167"/>
      <c r="AM963" s="167"/>
      <c r="AN963" s="167"/>
      <c r="AO963" s="167"/>
      <c r="AP963" s="167"/>
      <c r="AQ963" s="167"/>
      <c r="AR963" s="167"/>
      <c r="AS963" s="167" t="s">
        <v>3484</v>
      </c>
    </row>
    <row r="964" spans="1:45" s="37" customFormat="1" ht="24.75" hidden="1" customHeight="1">
      <c r="A964" s="400"/>
      <c r="B964" s="337"/>
      <c r="C964" s="167" t="s">
        <v>7999</v>
      </c>
      <c r="D964" s="167"/>
      <c r="E964" s="167" t="s">
        <v>17080</v>
      </c>
      <c r="F964" s="167" t="s">
        <v>14401</v>
      </c>
      <c r="G964" s="167">
        <v>1310</v>
      </c>
      <c r="H964" s="167">
        <v>1310</v>
      </c>
      <c r="I964" s="167">
        <v>1310</v>
      </c>
      <c r="J964" s="167">
        <v>19</v>
      </c>
      <c r="K964" s="167">
        <v>34</v>
      </c>
      <c r="L964" s="167"/>
      <c r="M964" s="167"/>
      <c r="N964" s="167">
        <v>646</v>
      </c>
      <c r="O964" s="167" t="s">
        <v>384</v>
      </c>
      <c r="P964" s="167" t="s">
        <v>384</v>
      </c>
      <c r="Q964" s="167" t="s">
        <v>384</v>
      </c>
      <c r="R964" s="167"/>
      <c r="S964" s="167">
        <v>2002</v>
      </c>
      <c r="T964" s="1324">
        <v>2002</v>
      </c>
      <c r="U964" s="167"/>
      <c r="V964" s="167"/>
      <c r="W964" s="167"/>
      <c r="X964" s="167"/>
      <c r="Y964" s="167"/>
      <c r="Z964" s="167" t="s">
        <v>17061</v>
      </c>
      <c r="AA964" s="167"/>
      <c r="AB964" s="167"/>
      <c r="AC964" s="167"/>
      <c r="AD964" s="167"/>
      <c r="AE964" s="167"/>
      <c r="AF964" s="167"/>
      <c r="AG964" s="167"/>
      <c r="AH964" s="167"/>
      <c r="AI964" s="167"/>
      <c r="AJ964" s="167"/>
      <c r="AK964" s="167"/>
      <c r="AL964" s="167"/>
      <c r="AM964" s="167"/>
      <c r="AN964" s="167"/>
      <c r="AO964" s="167"/>
      <c r="AP964" s="167"/>
      <c r="AQ964" s="167"/>
      <c r="AR964" s="167"/>
      <c r="AS964" s="167" t="s">
        <v>3484</v>
      </c>
    </row>
    <row r="965" spans="1:45" s="37" customFormat="1" ht="24.75" hidden="1" customHeight="1">
      <c r="A965" s="400"/>
      <c r="B965" s="337"/>
      <c r="C965" s="167" t="s">
        <v>8007</v>
      </c>
      <c r="D965" s="167"/>
      <c r="E965" s="167" t="s">
        <v>12585</v>
      </c>
      <c r="F965" s="167" t="s">
        <v>8007</v>
      </c>
      <c r="G965" s="167">
        <v>37539</v>
      </c>
      <c r="H965" s="167"/>
      <c r="I965" s="167"/>
      <c r="J965" s="167">
        <v>30</v>
      </c>
      <c r="K965" s="167">
        <v>44</v>
      </c>
      <c r="L965" s="167"/>
      <c r="M965" s="167"/>
      <c r="N965" s="167">
        <v>1320</v>
      </c>
      <c r="O965" s="167"/>
      <c r="P965" s="167"/>
      <c r="Q965" s="167"/>
      <c r="R965" s="167"/>
      <c r="S965" s="167"/>
      <c r="T965" s="1324">
        <v>2013</v>
      </c>
      <c r="U965" s="167"/>
      <c r="V965" s="167"/>
      <c r="W965" s="167"/>
      <c r="X965" s="167"/>
      <c r="Y965" s="167"/>
      <c r="Z965" s="167">
        <v>400</v>
      </c>
      <c r="AA965" s="167"/>
      <c r="AB965" s="167"/>
      <c r="AC965" s="167"/>
      <c r="AD965" s="167"/>
      <c r="AE965" s="167"/>
      <c r="AF965" s="167"/>
      <c r="AG965" s="167"/>
      <c r="AH965" s="167"/>
      <c r="AI965" s="167"/>
      <c r="AJ965" s="167"/>
      <c r="AK965" s="167"/>
      <c r="AL965" s="167"/>
      <c r="AM965" s="167"/>
      <c r="AN965" s="167"/>
      <c r="AO965" s="167"/>
      <c r="AP965" s="167"/>
      <c r="AQ965" s="167"/>
      <c r="AR965" s="167"/>
      <c r="AS965" s="167" t="s">
        <v>3484</v>
      </c>
    </row>
    <row r="966" spans="1:45" s="37" customFormat="1" ht="24.75" hidden="1" customHeight="1">
      <c r="A966" s="400"/>
      <c r="B966" s="337"/>
      <c r="C966" s="167" t="s">
        <v>8007</v>
      </c>
      <c r="D966" s="167"/>
      <c r="E966" s="167" t="s">
        <v>12586</v>
      </c>
      <c r="F966" s="167" t="s">
        <v>8007</v>
      </c>
      <c r="G966" s="167">
        <v>37539</v>
      </c>
      <c r="H966" s="167"/>
      <c r="I966" s="167"/>
      <c r="J966" s="167">
        <v>24</v>
      </c>
      <c r="K966" s="167">
        <v>38</v>
      </c>
      <c r="L966" s="167"/>
      <c r="M966" s="167"/>
      <c r="N966" s="167">
        <v>912</v>
      </c>
      <c r="O966" s="167"/>
      <c r="P966" s="167"/>
      <c r="Q966" s="167"/>
      <c r="R966" s="167"/>
      <c r="S966" s="167"/>
      <c r="T966" s="1324">
        <v>2013</v>
      </c>
      <c r="U966" s="167"/>
      <c r="V966" s="167"/>
      <c r="W966" s="167"/>
      <c r="X966" s="167"/>
      <c r="Y966" s="167"/>
      <c r="Z966" s="167">
        <v>250</v>
      </c>
      <c r="AA966" s="167"/>
      <c r="AB966" s="167"/>
      <c r="AC966" s="167"/>
      <c r="AD966" s="167"/>
      <c r="AE966" s="167"/>
      <c r="AF966" s="167"/>
      <c r="AG966" s="167"/>
      <c r="AH966" s="167"/>
      <c r="AI966" s="167"/>
      <c r="AJ966" s="167"/>
      <c r="AK966" s="167"/>
      <c r="AL966" s="167"/>
      <c r="AM966" s="167"/>
      <c r="AN966" s="167"/>
      <c r="AO966" s="167"/>
      <c r="AP966" s="167"/>
      <c r="AQ966" s="167"/>
      <c r="AR966" s="167"/>
      <c r="AS966" s="167" t="s">
        <v>3484</v>
      </c>
    </row>
    <row r="967" spans="1:45" s="37" customFormat="1" ht="24.75" hidden="1" customHeight="1">
      <c r="A967" s="400"/>
      <c r="B967" s="337"/>
      <c r="C967" s="167" t="s">
        <v>8007</v>
      </c>
      <c r="D967" s="167"/>
      <c r="E967" s="167" t="s">
        <v>12587</v>
      </c>
      <c r="F967" s="167" t="s">
        <v>8007</v>
      </c>
      <c r="G967" s="167">
        <v>23857</v>
      </c>
      <c r="H967" s="167"/>
      <c r="I967" s="167"/>
      <c r="J967" s="167">
        <v>23</v>
      </c>
      <c r="K967" s="167">
        <v>31</v>
      </c>
      <c r="L967" s="167"/>
      <c r="M967" s="167"/>
      <c r="N967" s="167">
        <v>713</v>
      </c>
      <c r="O967" s="167"/>
      <c r="P967" s="167"/>
      <c r="Q967" s="167"/>
      <c r="R967" s="167"/>
      <c r="S967" s="167"/>
      <c r="T967" s="170">
        <v>2018</v>
      </c>
      <c r="U967" s="167"/>
      <c r="V967" s="167"/>
      <c r="W967" s="167"/>
      <c r="X967" s="167"/>
      <c r="Y967" s="167"/>
      <c r="Z967" s="167">
        <v>300</v>
      </c>
      <c r="AA967" s="167"/>
      <c r="AB967" s="167"/>
      <c r="AC967" s="167"/>
      <c r="AD967" s="167"/>
      <c r="AE967" s="167"/>
      <c r="AF967" s="167"/>
      <c r="AG967" s="167"/>
      <c r="AH967" s="167"/>
      <c r="AI967" s="167"/>
      <c r="AJ967" s="167"/>
      <c r="AK967" s="167"/>
      <c r="AL967" s="167"/>
      <c r="AM967" s="167"/>
      <c r="AN967" s="167"/>
      <c r="AO967" s="167"/>
      <c r="AP967" s="167"/>
      <c r="AQ967" s="167"/>
      <c r="AR967" s="167"/>
      <c r="AS967" s="167" t="s">
        <v>3615</v>
      </c>
    </row>
    <row r="968" spans="1:45" s="37" customFormat="1" ht="24.75" hidden="1" customHeight="1">
      <c r="A968" s="400"/>
      <c r="B968" s="337"/>
      <c r="C968" s="167" t="s">
        <v>8007</v>
      </c>
      <c r="D968" s="167"/>
      <c r="E968" s="167" t="s">
        <v>12588</v>
      </c>
      <c r="F968" s="167" t="s">
        <v>8007</v>
      </c>
      <c r="G968" s="167">
        <v>912</v>
      </c>
      <c r="H968" s="167"/>
      <c r="I968" s="167"/>
      <c r="J968" s="167">
        <v>24</v>
      </c>
      <c r="K968" s="167">
        <v>38</v>
      </c>
      <c r="L968" s="167"/>
      <c r="M968" s="167"/>
      <c r="N968" s="167">
        <v>912</v>
      </c>
      <c r="O968" s="167"/>
      <c r="P968" s="167"/>
      <c r="Q968" s="167"/>
      <c r="R968" s="167"/>
      <c r="S968" s="167"/>
      <c r="T968" s="170">
        <v>2017</v>
      </c>
      <c r="U968" s="167"/>
      <c r="V968" s="167"/>
      <c r="W968" s="167"/>
      <c r="X968" s="167"/>
      <c r="Y968" s="167"/>
      <c r="Z968" s="167">
        <v>250</v>
      </c>
      <c r="AA968" s="167"/>
      <c r="AB968" s="167"/>
      <c r="AC968" s="167"/>
      <c r="AD968" s="167"/>
      <c r="AE968" s="167"/>
      <c r="AF968" s="167"/>
      <c r="AG968" s="167"/>
      <c r="AH968" s="167"/>
      <c r="AI968" s="167"/>
      <c r="AJ968" s="167"/>
      <c r="AK968" s="167"/>
      <c r="AL968" s="167"/>
      <c r="AM968" s="167"/>
      <c r="AN968" s="167"/>
      <c r="AO968" s="167"/>
      <c r="AP968" s="167"/>
      <c r="AQ968" s="167"/>
      <c r="AR968" s="167"/>
      <c r="AS968" s="167" t="s">
        <v>3484</v>
      </c>
    </row>
    <row r="969" spans="1:45" s="37" customFormat="1" ht="24.75" hidden="1" customHeight="1">
      <c r="A969" s="400"/>
      <c r="B969" s="337"/>
      <c r="C969" s="167" t="s">
        <v>8007</v>
      </c>
      <c r="D969" s="167"/>
      <c r="E969" s="167" t="s">
        <v>12589</v>
      </c>
      <c r="F969" s="167" t="s">
        <v>8007</v>
      </c>
      <c r="G969" s="167">
        <v>912</v>
      </c>
      <c r="H969" s="167"/>
      <c r="I969" s="167"/>
      <c r="J969" s="167">
        <v>24</v>
      </c>
      <c r="K969" s="167">
        <v>38</v>
      </c>
      <c r="L969" s="167"/>
      <c r="M969" s="167"/>
      <c r="N969" s="167">
        <v>912</v>
      </c>
      <c r="O969" s="167"/>
      <c r="P969" s="167"/>
      <c r="Q969" s="167"/>
      <c r="R969" s="167"/>
      <c r="S969" s="167"/>
      <c r="T969" s="170">
        <v>2018</v>
      </c>
      <c r="U969" s="167"/>
      <c r="V969" s="167"/>
      <c r="W969" s="167"/>
      <c r="X969" s="167"/>
      <c r="Y969" s="167"/>
      <c r="Z969" s="167">
        <v>250</v>
      </c>
      <c r="AA969" s="167"/>
      <c r="AB969" s="167"/>
      <c r="AC969" s="167"/>
      <c r="AD969" s="167"/>
      <c r="AE969" s="167"/>
      <c r="AF969" s="167"/>
      <c r="AG969" s="167"/>
      <c r="AH969" s="167"/>
      <c r="AI969" s="167"/>
      <c r="AJ969" s="167"/>
      <c r="AK969" s="167"/>
      <c r="AL969" s="167"/>
      <c r="AM969" s="167"/>
      <c r="AN969" s="167"/>
      <c r="AO969" s="167"/>
      <c r="AP969" s="167"/>
      <c r="AQ969" s="167"/>
      <c r="AR969" s="167"/>
      <c r="AS969" s="167" t="s">
        <v>3615</v>
      </c>
    </row>
    <row r="970" spans="1:45" s="37" customFormat="1" ht="24.75" hidden="1" customHeight="1">
      <c r="A970" s="400"/>
      <c r="B970" s="337"/>
      <c r="C970" s="167" t="s">
        <v>8007</v>
      </c>
      <c r="D970" s="167"/>
      <c r="E970" s="167" t="s">
        <v>12590</v>
      </c>
      <c r="F970" s="167" t="s">
        <v>8007</v>
      </c>
      <c r="G970" s="167">
        <v>2586</v>
      </c>
      <c r="H970" s="167"/>
      <c r="I970" s="167"/>
      <c r="J970" s="167">
        <v>25</v>
      </c>
      <c r="K970" s="167">
        <v>31</v>
      </c>
      <c r="L970" s="167"/>
      <c r="M970" s="167"/>
      <c r="N970" s="167">
        <v>775</v>
      </c>
      <c r="O970" s="167"/>
      <c r="P970" s="167"/>
      <c r="Q970" s="167"/>
      <c r="R970" s="167"/>
      <c r="S970" s="167"/>
      <c r="T970" s="170">
        <v>2018</v>
      </c>
      <c r="U970" s="167"/>
      <c r="V970" s="167"/>
      <c r="W970" s="167"/>
      <c r="X970" s="167"/>
      <c r="Y970" s="167"/>
      <c r="Z970" s="167">
        <v>250</v>
      </c>
      <c r="AA970" s="167"/>
      <c r="AB970" s="167"/>
      <c r="AC970" s="167"/>
      <c r="AD970" s="167"/>
      <c r="AE970" s="167"/>
      <c r="AF970" s="167"/>
      <c r="AG970" s="167"/>
      <c r="AH970" s="167"/>
      <c r="AI970" s="167"/>
      <c r="AJ970" s="167"/>
      <c r="AK970" s="167"/>
      <c r="AL970" s="167"/>
      <c r="AM970" s="167"/>
      <c r="AN970" s="167"/>
      <c r="AO970" s="167"/>
      <c r="AP970" s="167"/>
      <c r="AQ970" s="167"/>
      <c r="AR970" s="167"/>
      <c r="AS970" s="167" t="s">
        <v>3615</v>
      </c>
    </row>
    <row r="971" spans="1:45" s="37" customFormat="1" ht="24.75" hidden="1" customHeight="1">
      <c r="A971" s="400"/>
      <c r="B971" s="337"/>
      <c r="C971" s="167" t="s">
        <v>8007</v>
      </c>
      <c r="D971" s="167"/>
      <c r="E971" s="167" t="s">
        <v>12591</v>
      </c>
      <c r="F971" s="167" t="s">
        <v>8007</v>
      </c>
      <c r="G971" s="167">
        <v>1419</v>
      </c>
      <c r="H971" s="167">
        <v>121</v>
      </c>
      <c r="I971" s="167">
        <v>111</v>
      </c>
      <c r="J971" s="167">
        <v>35</v>
      </c>
      <c r="K971" s="167">
        <v>60</v>
      </c>
      <c r="L971" s="167"/>
      <c r="M971" s="167"/>
      <c r="N971" s="167">
        <v>2100</v>
      </c>
      <c r="O971" s="167"/>
      <c r="P971" s="167"/>
      <c r="Q971" s="167"/>
      <c r="R971" s="167"/>
      <c r="S971" s="167"/>
      <c r="T971" s="170">
        <v>2017</v>
      </c>
      <c r="U971" s="167"/>
      <c r="V971" s="167"/>
      <c r="W971" s="167"/>
      <c r="X971" s="167"/>
      <c r="Y971" s="167"/>
      <c r="Z971" s="167">
        <v>200</v>
      </c>
      <c r="AA971" s="167"/>
      <c r="AB971" s="167"/>
      <c r="AC971" s="167"/>
      <c r="AD971" s="167"/>
      <c r="AE971" s="167"/>
      <c r="AF971" s="167"/>
      <c r="AG971" s="167"/>
      <c r="AH971" s="167"/>
      <c r="AI971" s="167"/>
      <c r="AJ971" s="167"/>
      <c r="AK971" s="167"/>
      <c r="AL971" s="167"/>
      <c r="AM971" s="167"/>
      <c r="AN971" s="167"/>
      <c r="AO971" s="167"/>
      <c r="AP971" s="167"/>
      <c r="AQ971" s="167"/>
      <c r="AR971" s="167"/>
      <c r="AS971" s="167" t="s">
        <v>3484</v>
      </c>
    </row>
    <row r="972" spans="1:45" s="37" customFormat="1" ht="24.75" hidden="1" customHeight="1">
      <c r="A972" s="400"/>
      <c r="B972" s="337"/>
      <c r="C972" s="167" t="s">
        <v>8003</v>
      </c>
      <c r="D972" s="167"/>
      <c r="E972" s="167" t="s">
        <v>17081</v>
      </c>
      <c r="F972" s="167" t="s">
        <v>8003</v>
      </c>
      <c r="G972" s="167">
        <v>8740</v>
      </c>
      <c r="H972" s="167"/>
      <c r="I972" s="167"/>
      <c r="J972" s="167">
        <v>22</v>
      </c>
      <c r="K972" s="167">
        <v>66</v>
      </c>
      <c r="L972" s="167"/>
      <c r="M972" s="167"/>
      <c r="N972" s="167">
        <v>1452</v>
      </c>
      <c r="O972" s="167"/>
      <c r="P972" s="167"/>
      <c r="Q972" s="167"/>
      <c r="R972" s="167"/>
      <c r="S972" s="167"/>
      <c r="T972" s="170">
        <v>2008</v>
      </c>
      <c r="U972" s="167"/>
      <c r="V972" s="167"/>
      <c r="W972" s="167"/>
      <c r="X972" s="167"/>
      <c r="Y972" s="167"/>
      <c r="Z972" s="167"/>
      <c r="AA972" s="167"/>
      <c r="AB972" s="167"/>
      <c r="AC972" s="167"/>
      <c r="AD972" s="167"/>
      <c r="AE972" s="167"/>
      <c r="AF972" s="167"/>
      <c r="AG972" s="167"/>
      <c r="AH972" s="167"/>
      <c r="AI972" s="167"/>
      <c r="AJ972" s="167"/>
      <c r="AK972" s="167"/>
      <c r="AL972" s="167"/>
      <c r="AM972" s="167"/>
      <c r="AN972" s="167"/>
      <c r="AO972" s="167"/>
      <c r="AP972" s="167"/>
      <c r="AQ972" s="167"/>
      <c r="AR972" s="167"/>
      <c r="AS972" s="167" t="s">
        <v>3484</v>
      </c>
    </row>
    <row r="973" spans="1:45" s="37" customFormat="1" ht="24.75" hidden="1" customHeight="1">
      <c r="A973" s="400"/>
      <c r="B973" s="337"/>
      <c r="C973" s="167" t="s">
        <v>8003</v>
      </c>
      <c r="D973" s="167"/>
      <c r="E973" s="167" t="s">
        <v>17082</v>
      </c>
      <c r="F973" s="167" t="s">
        <v>8003</v>
      </c>
      <c r="G973" s="167">
        <v>7350</v>
      </c>
      <c r="H973" s="167"/>
      <c r="I973" s="167"/>
      <c r="J973" s="167">
        <v>23</v>
      </c>
      <c r="K973" s="167">
        <v>58</v>
      </c>
      <c r="L973" s="167"/>
      <c r="M973" s="167"/>
      <c r="N973" s="167">
        <v>1334</v>
      </c>
      <c r="O973" s="167"/>
      <c r="P973" s="167"/>
      <c r="Q973" s="167"/>
      <c r="R973" s="167"/>
      <c r="S973" s="167"/>
      <c r="T973" s="170">
        <v>2007</v>
      </c>
      <c r="U973" s="167"/>
      <c r="V973" s="167"/>
      <c r="W973" s="167"/>
      <c r="X973" s="167"/>
      <c r="Y973" s="167"/>
      <c r="Z973" s="167"/>
      <c r="AA973" s="167"/>
      <c r="AB973" s="167"/>
      <c r="AC973" s="167"/>
      <c r="AD973" s="167"/>
      <c r="AE973" s="167"/>
      <c r="AF973" s="167"/>
      <c r="AG973" s="167"/>
      <c r="AH973" s="167"/>
      <c r="AI973" s="167"/>
      <c r="AJ973" s="167"/>
      <c r="AK973" s="167"/>
      <c r="AL973" s="167"/>
      <c r="AM973" s="167"/>
      <c r="AN973" s="167"/>
      <c r="AO973" s="167"/>
      <c r="AP973" s="167"/>
      <c r="AQ973" s="167"/>
      <c r="AR973" s="167"/>
      <c r="AS973" s="167" t="s">
        <v>3484</v>
      </c>
    </row>
    <row r="974" spans="1:45" s="37" customFormat="1" ht="24.75" hidden="1" customHeight="1">
      <c r="A974" s="400"/>
      <c r="B974" s="337"/>
      <c r="C974" s="167" t="s">
        <v>8003</v>
      </c>
      <c r="D974" s="167"/>
      <c r="E974" s="167" t="s">
        <v>17083</v>
      </c>
      <c r="F974" s="167" t="s">
        <v>8003</v>
      </c>
      <c r="G974" s="167">
        <v>7350</v>
      </c>
      <c r="H974" s="167"/>
      <c r="I974" s="167"/>
      <c r="J974" s="167">
        <v>22</v>
      </c>
      <c r="K974" s="167">
        <v>66</v>
      </c>
      <c r="L974" s="167"/>
      <c r="M974" s="167"/>
      <c r="N974" s="167">
        <v>1452</v>
      </c>
      <c r="O974" s="167"/>
      <c r="P974" s="167"/>
      <c r="Q974" s="167"/>
      <c r="R974" s="167"/>
      <c r="S974" s="167"/>
      <c r="T974" s="170">
        <v>2009</v>
      </c>
      <c r="U974" s="167"/>
      <c r="V974" s="167"/>
      <c r="W974" s="167"/>
      <c r="X974" s="167"/>
      <c r="Y974" s="167"/>
      <c r="Z974" s="167"/>
      <c r="AA974" s="167"/>
      <c r="AB974" s="167"/>
      <c r="AC974" s="167"/>
      <c r="AD974" s="167"/>
      <c r="AE974" s="167"/>
      <c r="AF974" s="167"/>
      <c r="AG974" s="167"/>
      <c r="AH974" s="167"/>
      <c r="AI974" s="167"/>
      <c r="AJ974" s="167"/>
      <c r="AK974" s="167"/>
      <c r="AL974" s="167"/>
      <c r="AM974" s="167"/>
      <c r="AN974" s="167"/>
      <c r="AO974" s="167"/>
      <c r="AP974" s="167"/>
      <c r="AQ974" s="167"/>
      <c r="AR974" s="167"/>
      <c r="AS974" s="167" t="s">
        <v>3484</v>
      </c>
    </row>
    <row r="975" spans="1:45" s="37" customFormat="1" ht="24.75" hidden="1" customHeight="1">
      <c r="A975" s="400"/>
      <c r="B975" s="337"/>
      <c r="C975" s="167" t="s">
        <v>8003</v>
      </c>
      <c r="D975" s="167"/>
      <c r="E975" s="167" t="s">
        <v>17084</v>
      </c>
      <c r="F975" s="167" t="s">
        <v>8003</v>
      </c>
      <c r="G975" s="167">
        <v>6023</v>
      </c>
      <c r="H975" s="167"/>
      <c r="I975" s="167"/>
      <c r="J975" s="167">
        <v>22</v>
      </c>
      <c r="K975" s="167">
        <v>63</v>
      </c>
      <c r="L975" s="167"/>
      <c r="M975" s="167"/>
      <c r="N975" s="167">
        <v>1386</v>
      </c>
      <c r="O975" s="167"/>
      <c r="P975" s="167"/>
      <c r="Q975" s="167"/>
      <c r="R975" s="167"/>
      <c r="S975" s="167"/>
      <c r="T975" s="170">
        <v>2007</v>
      </c>
      <c r="U975" s="167"/>
      <c r="V975" s="167"/>
      <c r="W975" s="167"/>
      <c r="X975" s="167"/>
      <c r="Y975" s="167"/>
      <c r="Z975" s="167"/>
      <c r="AA975" s="167"/>
      <c r="AB975" s="167"/>
      <c r="AC975" s="167"/>
      <c r="AD975" s="167"/>
      <c r="AE975" s="167"/>
      <c r="AF975" s="167"/>
      <c r="AG975" s="167"/>
      <c r="AH975" s="167"/>
      <c r="AI975" s="167"/>
      <c r="AJ975" s="167"/>
      <c r="AK975" s="167"/>
      <c r="AL975" s="167"/>
      <c r="AM975" s="167"/>
      <c r="AN975" s="167"/>
      <c r="AO975" s="167"/>
      <c r="AP975" s="167"/>
      <c r="AQ975" s="167"/>
      <c r="AR975" s="167"/>
      <c r="AS975" s="167" t="s">
        <v>3484</v>
      </c>
    </row>
    <row r="976" spans="1:45" s="37" customFormat="1" ht="24.75" hidden="1" customHeight="1">
      <c r="A976" s="400"/>
      <c r="B976" s="337"/>
      <c r="C976" s="167" t="s">
        <v>8003</v>
      </c>
      <c r="D976" s="167"/>
      <c r="E976" s="167" t="s">
        <v>17085</v>
      </c>
      <c r="F976" s="167" t="s">
        <v>8003</v>
      </c>
      <c r="G976" s="167">
        <v>11430</v>
      </c>
      <c r="H976" s="167"/>
      <c r="I976" s="167"/>
      <c r="J976" s="167">
        <v>22</v>
      </c>
      <c r="K976" s="167">
        <v>65</v>
      </c>
      <c r="L976" s="167"/>
      <c r="M976" s="167"/>
      <c r="N976" s="167">
        <v>1430</v>
      </c>
      <c r="O976" s="167"/>
      <c r="P976" s="167"/>
      <c r="Q976" s="167"/>
      <c r="R976" s="167"/>
      <c r="S976" s="167"/>
      <c r="T976" s="170">
        <v>2012</v>
      </c>
      <c r="U976" s="167"/>
      <c r="V976" s="167"/>
      <c r="W976" s="167"/>
      <c r="X976" s="167"/>
      <c r="Y976" s="167"/>
      <c r="Z976" s="167"/>
      <c r="AA976" s="167"/>
      <c r="AB976" s="167"/>
      <c r="AC976" s="167"/>
      <c r="AD976" s="167"/>
      <c r="AE976" s="167"/>
      <c r="AF976" s="167"/>
      <c r="AG976" s="167"/>
      <c r="AH976" s="167"/>
      <c r="AI976" s="167"/>
      <c r="AJ976" s="167"/>
      <c r="AK976" s="167"/>
      <c r="AL976" s="167"/>
      <c r="AM976" s="167"/>
      <c r="AN976" s="167"/>
      <c r="AO976" s="167"/>
      <c r="AP976" s="167"/>
      <c r="AQ976" s="167"/>
      <c r="AR976" s="167"/>
      <c r="AS976" s="167" t="s">
        <v>3484</v>
      </c>
    </row>
    <row r="977" spans="1:45" s="37" customFormat="1" ht="24.75" hidden="1" customHeight="1">
      <c r="A977" s="400"/>
      <c r="B977" s="337"/>
      <c r="C977" s="167" t="s">
        <v>716</v>
      </c>
      <c r="D977" s="167"/>
      <c r="E977" s="167" t="s">
        <v>17086</v>
      </c>
      <c r="F977" s="167" t="s">
        <v>716</v>
      </c>
      <c r="G977" s="167">
        <v>3574</v>
      </c>
      <c r="H977" s="167">
        <v>1144</v>
      </c>
      <c r="I977" s="167">
        <v>1144</v>
      </c>
      <c r="J977" s="167">
        <v>1.72</v>
      </c>
      <c r="K977" s="167">
        <v>23</v>
      </c>
      <c r="L977" s="167">
        <v>12</v>
      </c>
      <c r="M977" s="167"/>
      <c r="N977" s="167"/>
      <c r="O977" s="167"/>
      <c r="P977" s="167"/>
      <c r="Q977" s="167"/>
      <c r="R977" s="167"/>
      <c r="S977" s="167"/>
      <c r="T977" s="170">
        <v>2020</v>
      </c>
      <c r="U977" s="167"/>
      <c r="V977" s="167"/>
      <c r="W977" s="167"/>
      <c r="X977" s="167"/>
      <c r="Y977" s="167"/>
      <c r="Z977" s="167">
        <v>1134</v>
      </c>
      <c r="AA977" s="167"/>
      <c r="AB977" s="167"/>
      <c r="AC977" s="167"/>
      <c r="AD977" s="167"/>
      <c r="AE977" s="167"/>
      <c r="AF977" s="167"/>
      <c r="AG977" s="167"/>
      <c r="AH977" s="167"/>
      <c r="AI977" s="167"/>
      <c r="AJ977" s="167"/>
      <c r="AK977" s="167"/>
      <c r="AL977" s="167"/>
      <c r="AM977" s="167"/>
      <c r="AN977" s="167"/>
      <c r="AO977" s="167"/>
      <c r="AP977" s="167"/>
      <c r="AQ977" s="167"/>
      <c r="AR977" s="167"/>
      <c r="AS977" s="167" t="s">
        <v>10467</v>
      </c>
    </row>
    <row r="978" spans="1:45" s="37" customFormat="1" ht="24.75" hidden="1" customHeight="1">
      <c r="A978" s="400"/>
      <c r="B978" s="337"/>
      <c r="C978" s="167" t="s">
        <v>716</v>
      </c>
      <c r="D978" s="167"/>
      <c r="E978" s="167" t="s">
        <v>8995</v>
      </c>
      <c r="F978" s="167" t="s">
        <v>716</v>
      </c>
      <c r="G978" s="167">
        <v>5908</v>
      </c>
      <c r="H978" s="167">
        <v>200.52</v>
      </c>
      <c r="I978" s="167">
        <v>191.15</v>
      </c>
      <c r="J978" s="167">
        <v>9</v>
      </c>
      <c r="K978" s="167">
        <v>18</v>
      </c>
      <c r="L978" s="167"/>
      <c r="M978" s="167"/>
      <c r="N978" s="167">
        <v>162</v>
      </c>
      <c r="O978" s="167"/>
      <c r="P978" s="167"/>
      <c r="Q978" s="167"/>
      <c r="R978" s="167"/>
      <c r="S978" s="167"/>
      <c r="T978" s="170" t="s">
        <v>8996</v>
      </c>
      <c r="U978" s="167"/>
      <c r="V978" s="167"/>
      <c r="W978" s="167"/>
      <c r="X978" s="167"/>
      <c r="Y978" s="167"/>
      <c r="Z978" s="167">
        <v>25</v>
      </c>
      <c r="AA978" s="167"/>
      <c r="AB978" s="167"/>
      <c r="AC978" s="167"/>
      <c r="AD978" s="167"/>
      <c r="AE978" s="167"/>
      <c r="AF978" s="167"/>
      <c r="AG978" s="167"/>
      <c r="AH978" s="167"/>
      <c r="AI978" s="167"/>
      <c r="AJ978" s="167"/>
      <c r="AK978" s="167"/>
      <c r="AL978" s="167"/>
      <c r="AM978" s="167"/>
      <c r="AN978" s="167"/>
      <c r="AO978" s="167"/>
      <c r="AP978" s="167"/>
      <c r="AQ978" s="167"/>
      <c r="AR978" s="167"/>
      <c r="AS978" s="167"/>
    </row>
    <row r="979" spans="1:45" s="37" customFormat="1" ht="24.75" hidden="1" customHeight="1">
      <c r="A979" s="400"/>
      <c r="B979" s="337"/>
      <c r="C979" s="167" t="s">
        <v>716</v>
      </c>
      <c r="D979" s="167"/>
      <c r="E979" s="167" t="s">
        <v>15142</v>
      </c>
      <c r="F979" s="167" t="s">
        <v>716</v>
      </c>
      <c r="G979" s="167">
        <v>210516</v>
      </c>
      <c r="H979" s="167">
        <v>1085</v>
      </c>
      <c r="I979" s="167">
        <v>940</v>
      </c>
      <c r="J979" s="167">
        <v>22</v>
      </c>
      <c r="K979" s="167">
        <v>26.6</v>
      </c>
      <c r="L979" s="167"/>
      <c r="M979" s="167"/>
      <c r="N979" s="167">
        <v>497</v>
      </c>
      <c r="O979" s="167"/>
      <c r="P979" s="167"/>
      <c r="Q979" s="167"/>
      <c r="R979" s="167"/>
      <c r="S979" s="167"/>
      <c r="T979" s="170">
        <v>2017</v>
      </c>
      <c r="U979" s="167"/>
      <c r="V979" s="167"/>
      <c r="W979" s="167"/>
      <c r="X979" s="167"/>
      <c r="Y979" s="167"/>
      <c r="Z979" s="167"/>
      <c r="AA979" s="167"/>
      <c r="AB979" s="167"/>
      <c r="AC979" s="167"/>
      <c r="AD979" s="167"/>
      <c r="AE979" s="167"/>
      <c r="AF979" s="167"/>
      <c r="AG979" s="167"/>
      <c r="AH979" s="167"/>
      <c r="AI979" s="167"/>
      <c r="AJ979" s="167"/>
      <c r="AK979" s="167"/>
      <c r="AL979" s="167"/>
      <c r="AM979" s="167"/>
      <c r="AN979" s="167"/>
      <c r="AO979" s="167"/>
      <c r="AP979" s="167"/>
      <c r="AQ979" s="167"/>
      <c r="AR979" s="167"/>
      <c r="AS979" s="167" t="s">
        <v>4617</v>
      </c>
    </row>
    <row r="980" spans="1:45" s="37" customFormat="1" ht="24.75" hidden="1" customHeight="1">
      <c r="A980" s="400"/>
      <c r="B980" s="337"/>
      <c r="C980" s="167" t="s">
        <v>8021</v>
      </c>
      <c r="D980" s="167"/>
      <c r="E980" s="167" t="s">
        <v>15143</v>
      </c>
      <c r="F980" s="167" t="s">
        <v>8021</v>
      </c>
      <c r="G980" s="167"/>
      <c r="H980" s="167"/>
      <c r="I980" s="167"/>
      <c r="J980" s="167">
        <v>69</v>
      </c>
      <c r="K980" s="167">
        <v>51</v>
      </c>
      <c r="L980" s="167"/>
      <c r="M980" s="167"/>
      <c r="N980" s="167">
        <v>3519</v>
      </c>
      <c r="O980" s="167"/>
      <c r="P980" s="167"/>
      <c r="Q980" s="167"/>
      <c r="R980" s="167"/>
      <c r="S980" s="167"/>
      <c r="T980" s="170">
        <v>2019</v>
      </c>
      <c r="U980" s="167"/>
      <c r="V980" s="167"/>
      <c r="W980" s="167"/>
      <c r="X980" s="167"/>
      <c r="Y980" s="167"/>
      <c r="Z980" s="167">
        <v>222</v>
      </c>
      <c r="AA980" s="167"/>
      <c r="AB980" s="167"/>
      <c r="AC980" s="167"/>
      <c r="AD980" s="167"/>
      <c r="AE980" s="167"/>
      <c r="AF980" s="167"/>
      <c r="AG980" s="167"/>
      <c r="AH980" s="167"/>
      <c r="AI980" s="167"/>
      <c r="AJ980" s="167"/>
      <c r="AK980" s="167"/>
      <c r="AL980" s="167"/>
      <c r="AM980" s="167"/>
      <c r="AN980" s="167"/>
      <c r="AO980" s="167"/>
      <c r="AP980" s="167"/>
      <c r="AQ980" s="167"/>
      <c r="AR980" s="167"/>
      <c r="AS980" s="167" t="s">
        <v>15144</v>
      </c>
    </row>
    <row r="981" spans="1:45" s="37" customFormat="1" ht="24.75" hidden="1" customHeight="1">
      <c r="A981" s="400"/>
      <c r="B981" s="337"/>
      <c r="C981" s="167" t="s">
        <v>8021</v>
      </c>
      <c r="D981" s="167"/>
      <c r="E981" s="167" t="s">
        <v>15145</v>
      </c>
      <c r="F981" s="167" t="s">
        <v>8021</v>
      </c>
      <c r="G981" s="167"/>
      <c r="H981" s="167"/>
      <c r="I981" s="167"/>
      <c r="J981" s="167">
        <v>68</v>
      </c>
      <c r="K981" s="167">
        <v>52</v>
      </c>
      <c r="L981" s="167"/>
      <c r="M981" s="167"/>
      <c r="N981" s="167">
        <v>3508</v>
      </c>
      <c r="O981" s="167"/>
      <c r="P981" s="167"/>
      <c r="Q981" s="167"/>
      <c r="R981" s="167"/>
      <c r="S981" s="167"/>
      <c r="T981" s="170">
        <v>2015</v>
      </c>
      <c r="U981" s="167"/>
      <c r="V981" s="167"/>
      <c r="W981" s="167"/>
      <c r="X981" s="167"/>
      <c r="Y981" s="167"/>
      <c r="Z981" s="167">
        <v>220</v>
      </c>
      <c r="AA981" s="167"/>
      <c r="AB981" s="167"/>
      <c r="AC981" s="167"/>
      <c r="AD981" s="167"/>
      <c r="AE981" s="167"/>
      <c r="AF981" s="167"/>
      <c r="AG981" s="167"/>
      <c r="AH981" s="167"/>
      <c r="AI981" s="167"/>
      <c r="AJ981" s="167"/>
      <c r="AK981" s="167"/>
      <c r="AL981" s="167"/>
      <c r="AM981" s="167"/>
      <c r="AN981" s="167"/>
      <c r="AO981" s="167"/>
      <c r="AP981" s="167"/>
      <c r="AQ981" s="167"/>
      <c r="AR981" s="167"/>
      <c r="AS981" s="167" t="s">
        <v>15144</v>
      </c>
    </row>
    <row r="982" spans="1:45" s="37" customFormat="1" ht="24.75" hidden="1" customHeight="1">
      <c r="A982" s="400"/>
      <c r="B982" s="337"/>
      <c r="C982" s="167" t="s">
        <v>8021</v>
      </c>
      <c r="D982" s="167"/>
      <c r="E982" s="167" t="s">
        <v>15146</v>
      </c>
      <c r="F982" s="167" t="s">
        <v>8021</v>
      </c>
      <c r="G982" s="167"/>
      <c r="H982" s="167"/>
      <c r="I982" s="167"/>
      <c r="J982" s="167">
        <v>110</v>
      </c>
      <c r="K982" s="167">
        <v>34</v>
      </c>
      <c r="L982" s="167"/>
      <c r="M982" s="167"/>
      <c r="N982" s="167">
        <v>2466</v>
      </c>
      <c r="O982" s="167"/>
      <c r="P982" s="167"/>
      <c r="Q982" s="167"/>
      <c r="R982" s="167"/>
      <c r="S982" s="167"/>
      <c r="T982" s="170">
        <v>2008</v>
      </c>
      <c r="U982" s="167"/>
      <c r="V982" s="167"/>
      <c r="W982" s="167"/>
      <c r="X982" s="167"/>
      <c r="Y982" s="167"/>
      <c r="Z982" s="167">
        <v>200</v>
      </c>
      <c r="AA982" s="167"/>
      <c r="AB982" s="167"/>
      <c r="AC982" s="167"/>
      <c r="AD982" s="167"/>
      <c r="AE982" s="167"/>
      <c r="AF982" s="167"/>
      <c r="AG982" s="167"/>
      <c r="AH982" s="167"/>
      <c r="AI982" s="167"/>
      <c r="AJ982" s="167"/>
      <c r="AK982" s="167"/>
      <c r="AL982" s="167"/>
      <c r="AM982" s="167"/>
      <c r="AN982" s="167"/>
      <c r="AO982" s="167"/>
      <c r="AP982" s="167"/>
      <c r="AQ982" s="167"/>
      <c r="AR982" s="167"/>
      <c r="AS982" s="167"/>
    </row>
    <row r="983" spans="1:45" s="37" customFormat="1" ht="24.75" hidden="1" customHeight="1">
      <c r="A983" s="400"/>
      <c r="B983" s="337"/>
      <c r="C983" s="167" t="s">
        <v>8021</v>
      </c>
      <c r="D983" s="167"/>
      <c r="E983" s="167" t="s">
        <v>15147</v>
      </c>
      <c r="F983" s="167" t="s">
        <v>8021</v>
      </c>
      <c r="G983" s="167"/>
      <c r="H983" s="167"/>
      <c r="I983" s="167"/>
      <c r="J983" s="439">
        <v>53</v>
      </c>
      <c r="K983" s="167">
        <v>33</v>
      </c>
      <c r="L983" s="167"/>
      <c r="M983" s="167"/>
      <c r="N983" s="167">
        <v>1749</v>
      </c>
      <c r="O983" s="167"/>
      <c r="P983" s="167"/>
      <c r="Q983" s="167"/>
      <c r="R983" s="167"/>
      <c r="S983" s="167"/>
      <c r="T983" s="170">
        <v>2018</v>
      </c>
      <c r="U983" s="167"/>
      <c r="V983" s="167"/>
      <c r="W983" s="167"/>
      <c r="X983" s="167"/>
      <c r="Y983" s="167"/>
      <c r="Z983" s="167">
        <v>205</v>
      </c>
      <c r="AA983" s="167"/>
      <c r="AB983" s="167"/>
      <c r="AC983" s="167"/>
      <c r="AD983" s="167"/>
      <c r="AE983" s="167"/>
      <c r="AF983" s="167"/>
      <c r="AG983" s="167"/>
      <c r="AH983" s="167"/>
      <c r="AI983" s="167"/>
      <c r="AJ983" s="167"/>
      <c r="AK983" s="167"/>
      <c r="AL983" s="167"/>
      <c r="AM983" s="167"/>
      <c r="AN983" s="167"/>
      <c r="AO983" s="167"/>
      <c r="AP983" s="167"/>
      <c r="AQ983" s="167"/>
      <c r="AR983" s="167"/>
      <c r="AS983" s="167"/>
    </row>
    <row r="984" spans="1:45" s="37" customFormat="1" ht="24.75" hidden="1" customHeight="1">
      <c r="A984" s="400"/>
      <c r="B984" s="337"/>
      <c r="C984" s="167" t="s">
        <v>8021</v>
      </c>
      <c r="D984" s="167"/>
      <c r="E984" s="167" t="s">
        <v>15148</v>
      </c>
      <c r="F984" s="167" t="s">
        <v>8021</v>
      </c>
      <c r="G984" s="167"/>
      <c r="H984" s="167"/>
      <c r="I984" s="167"/>
      <c r="J984" s="167">
        <v>70</v>
      </c>
      <c r="K984" s="167">
        <v>30</v>
      </c>
      <c r="L984" s="167"/>
      <c r="M984" s="167"/>
      <c r="N984" s="167">
        <v>2100</v>
      </c>
      <c r="O984" s="167"/>
      <c r="P984" s="167"/>
      <c r="Q984" s="167"/>
      <c r="R984" s="167"/>
      <c r="S984" s="167"/>
      <c r="T984" s="170">
        <v>2017</v>
      </c>
      <c r="U984" s="167"/>
      <c r="V984" s="167"/>
      <c r="W984" s="167"/>
      <c r="X984" s="167"/>
      <c r="Y984" s="167"/>
      <c r="Z984" s="167">
        <v>482</v>
      </c>
      <c r="AA984" s="167"/>
      <c r="AB984" s="167"/>
      <c r="AC984" s="167"/>
      <c r="AD984" s="167"/>
      <c r="AE984" s="167"/>
      <c r="AF984" s="167"/>
      <c r="AG984" s="167"/>
      <c r="AH984" s="167"/>
      <c r="AI984" s="167"/>
      <c r="AJ984" s="167"/>
      <c r="AK984" s="167"/>
      <c r="AL984" s="167"/>
      <c r="AM984" s="167"/>
      <c r="AN984" s="167"/>
      <c r="AO984" s="167"/>
      <c r="AP984" s="167"/>
      <c r="AQ984" s="167"/>
      <c r="AR984" s="167"/>
      <c r="AS984" s="167" t="s">
        <v>15149</v>
      </c>
    </row>
    <row r="985" spans="1:45" s="37" customFormat="1" ht="24.75" hidden="1" customHeight="1">
      <c r="A985" s="400"/>
      <c r="B985" s="405"/>
      <c r="C985" s="167" t="s">
        <v>8021</v>
      </c>
      <c r="D985" s="167"/>
      <c r="E985" s="167" t="s">
        <v>15150</v>
      </c>
      <c r="F985" s="167" t="s">
        <v>8021</v>
      </c>
      <c r="G985" s="167"/>
      <c r="H985" s="167"/>
      <c r="I985" s="167"/>
      <c r="J985" s="167">
        <v>54</v>
      </c>
      <c r="K985" s="167">
        <v>46</v>
      </c>
      <c r="L985" s="167"/>
      <c r="M985" s="167"/>
      <c r="N985" s="167">
        <v>2484</v>
      </c>
      <c r="O985" s="167"/>
      <c r="P985" s="167"/>
      <c r="Q985" s="167"/>
      <c r="R985" s="167"/>
      <c r="S985" s="167"/>
      <c r="T985" s="157">
        <v>2019</v>
      </c>
      <c r="U985" s="167"/>
      <c r="V985" s="167"/>
      <c r="W985" s="167"/>
      <c r="X985" s="167"/>
      <c r="Y985" s="167"/>
      <c r="Z985" s="167">
        <v>282</v>
      </c>
      <c r="AA985" s="167"/>
      <c r="AB985" s="167"/>
      <c r="AC985" s="167"/>
      <c r="AD985" s="167"/>
      <c r="AE985" s="167"/>
      <c r="AF985" s="167"/>
      <c r="AG985" s="167"/>
      <c r="AH985" s="167"/>
      <c r="AI985" s="167"/>
      <c r="AJ985" s="167"/>
      <c r="AK985" s="167"/>
      <c r="AL985" s="167"/>
      <c r="AM985" s="167"/>
      <c r="AN985" s="167"/>
      <c r="AO985" s="167"/>
      <c r="AP985" s="167"/>
      <c r="AQ985" s="167"/>
      <c r="AR985" s="167"/>
      <c r="AS985" s="167"/>
    </row>
    <row r="986" spans="1:45" s="37" customFormat="1" ht="24.75" hidden="1" customHeight="1">
      <c r="A986" s="400"/>
      <c r="B986" s="337"/>
      <c r="C986" s="167" t="s">
        <v>8021</v>
      </c>
      <c r="D986" s="167"/>
      <c r="E986" s="167" t="s">
        <v>17087</v>
      </c>
      <c r="F986" s="167" t="s">
        <v>8021</v>
      </c>
      <c r="G986" s="167"/>
      <c r="H986" s="167"/>
      <c r="I986" s="167"/>
      <c r="J986" s="167">
        <v>54</v>
      </c>
      <c r="K986" s="167">
        <v>70</v>
      </c>
      <c r="L986" s="167"/>
      <c r="M986" s="167"/>
      <c r="N986" s="167">
        <v>3780</v>
      </c>
      <c r="O986" s="167"/>
      <c r="P986" s="167"/>
      <c r="Q986" s="167"/>
      <c r="R986" s="167"/>
      <c r="S986" s="167"/>
      <c r="T986" s="170">
        <v>2020</v>
      </c>
      <c r="U986" s="167"/>
      <c r="V986" s="167"/>
      <c r="W986" s="167"/>
      <c r="X986" s="167"/>
      <c r="Y986" s="167"/>
      <c r="Z986" s="167">
        <v>438</v>
      </c>
      <c r="AA986" s="167"/>
      <c r="AB986" s="167"/>
      <c r="AC986" s="167"/>
      <c r="AD986" s="167"/>
      <c r="AE986" s="167"/>
      <c r="AF986" s="167"/>
      <c r="AG986" s="167"/>
      <c r="AH986" s="167"/>
      <c r="AI986" s="167"/>
      <c r="AJ986" s="167"/>
      <c r="AK986" s="167"/>
      <c r="AL986" s="167"/>
      <c r="AM986" s="167"/>
      <c r="AN986" s="167"/>
      <c r="AO986" s="167"/>
      <c r="AP986" s="167"/>
      <c r="AQ986" s="167"/>
      <c r="AR986" s="167"/>
      <c r="AS986" s="167" t="s">
        <v>3615</v>
      </c>
    </row>
    <row r="987" spans="1:45" s="37" customFormat="1" ht="24.75" hidden="1" customHeight="1">
      <c r="A987" s="400"/>
      <c r="B987" s="404" t="s">
        <v>2364</v>
      </c>
      <c r="C987" s="160" t="s">
        <v>2488</v>
      </c>
      <c r="D987" s="160"/>
      <c r="E987" s="331">
        <f>COUNTA(E988:E1006)</f>
        <v>19</v>
      </c>
      <c r="F987" s="160"/>
      <c r="G987" s="160">
        <f>SUM(G988:G1006)</f>
        <v>187113</v>
      </c>
      <c r="H987" s="160">
        <f t="shared" ref="H987:I987" si="0">SUM(H988:H1006)</f>
        <v>6738</v>
      </c>
      <c r="I987" s="160">
        <f t="shared" si="0"/>
        <v>91040</v>
      </c>
      <c r="J987" s="160"/>
      <c r="K987" s="160"/>
      <c r="L987" s="160"/>
      <c r="M987" s="160"/>
      <c r="N987" s="160">
        <f t="shared" ref="N987" si="1">SUM(N988:N1005)</f>
        <v>63804</v>
      </c>
      <c r="O987" s="160"/>
      <c r="P987" s="160"/>
      <c r="Q987" s="160"/>
      <c r="R987" s="160"/>
      <c r="S987" s="160"/>
      <c r="T987" s="160"/>
      <c r="U987" s="160">
        <f t="shared" ref="U987:Y987" si="2">SUM(U988:U1005)</f>
        <v>0</v>
      </c>
      <c r="V987" s="160">
        <f t="shared" si="2"/>
        <v>0</v>
      </c>
      <c r="W987" s="160">
        <f t="shared" si="2"/>
        <v>0</v>
      </c>
      <c r="X987" s="160">
        <f t="shared" si="2"/>
        <v>0</v>
      </c>
      <c r="Y987" s="160">
        <f t="shared" si="2"/>
        <v>0</v>
      </c>
      <c r="Z987" s="160"/>
      <c r="AA987" s="160"/>
      <c r="AB987" s="160"/>
      <c r="AC987" s="160"/>
      <c r="AD987" s="160"/>
      <c r="AE987" s="160"/>
      <c r="AF987" s="160"/>
      <c r="AG987" s="160"/>
      <c r="AH987" s="160"/>
      <c r="AI987" s="160"/>
      <c r="AJ987" s="160"/>
      <c r="AK987" s="160"/>
      <c r="AL987" s="160"/>
      <c r="AM987" s="160"/>
      <c r="AN987" s="160"/>
      <c r="AO987" s="160"/>
      <c r="AP987" s="160"/>
      <c r="AQ987" s="160"/>
      <c r="AR987" s="160"/>
      <c r="AS987" s="160"/>
    </row>
    <row r="988" spans="1:45" s="37" customFormat="1" ht="25.15" hidden="1" customHeight="1">
      <c r="A988" s="400"/>
      <c r="B988" s="405"/>
      <c r="C988" s="167" t="s">
        <v>8997</v>
      </c>
      <c r="D988" s="167"/>
      <c r="E988" s="167" t="s">
        <v>9211</v>
      </c>
      <c r="F988" s="167" t="s">
        <v>9078</v>
      </c>
      <c r="G988" s="167">
        <v>58490</v>
      </c>
      <c r="H988" s="167">
        <v>1860</v>
      </c>
      <c r="I988" s="167">
        <v>1860</v>
      </c>
      <c r="J988" s="167">
        <v>37</v>
      </c>
      <c r="K988" s="167">
        <v>40</v>
      </c>
      <c r="L988" s="167"/>
      <c r="M988" s="167"/>
      <c r="N988" s="167">
        <v>1480</v>
      </c>
      <c r="O988" s="167"/>
      <c r="P988" s="167"/>
      <c r="Q988" s="167"/>
      <c r="R988" s="167"/>
      <c r="S988" s="167"/>
      <c r="T988" s="170">
        <v>2012</v>
      </c>
      <c r="U988" s="167"/>
      <c r="V988" s="167"/>
      <c r="W988" s="167"/>
      <c r="X988" s="167"/>
      <c r="Y988" s="167"/>
      <c r="Z988" s="167"/>
      <c r="AA988" s="167"/>
      <c r="AB988" s="167"/>
      <c r="AC988" s="167"/>
      <c r="AD988" s="167"/>
      <c r="AE988" s="167"/>
      <c r="AF988" s="167"/>
      <c r="AG988" s="167"/>
      <c r="AH988" s="167"/>
      <c r="AI988" s="167"/>
      <c r="AJ988" s="167"/>
      <c r="AK988" s="167"/>
      <c r="AL988" s="167"/>
      <c r="AM988" s="167"/>
      <c r="AN988" s="167"/>
      <c r="AO988" s="167"/>
      <c r="AP988" s="167"/>
      <c r="AQ988" s="167"/>
      <c r="AR988" s="167"/>
      <c r="AS988" s="167"/>
    </row>
    <row r="989" spans="1:45" s="37" customFormat="1" ht="25.15" hidden="1" customHeight="1">
      <c r="A989" s="400"/>
      <c r="B989" s="405"/>
      <c r="C989" s="167" t="s">
        <v>8997</v>
      </c>
      <c r="D989" s="167"/>
      <c r="E989" s="167" t="s">
        <v>9212</v>
      </c>
      <c r="F989" s="167" t="s">
        <v>9119</v>
      </c>
      <c r="G989" s="167">
        <v>21370</v>
      </c>
      <c r="H989" s="167"/>
      <c r="I989" s="167"/>
      <c r="J989" s="167">
        <v>20</v>
      </c>
      <c r="K989" s="167">
        <v>30</v>
      </c>
      <c r="L989" s="167"/>
      <c r="M989" s="167"/>
      <c r="N989" s="167">
        <v>600</v>
      </c>
      <c r="O989" s="167"/>
      <c r="P989" s="167"/>
      <c r="Q989" s="167"/>
      <c r="R989" s="167"/>
      <c r="S989" s="167"/>
      <c r="T989" s="170">
        <v>2001</v>
      </c>
      <c r="U989" s="167"/>
      <c r="V989" s="167"/>
      <c r="W989" s="167"/>
      <c r="X989" s="167"/>
      <c r="Y989" s="167"/>
      <c r="Z989" s="167"/>
      <c r="AA989" s="167"/>
      <c r="AB989" s="167"/>
      <c r="AC989" s="167"/>
      <c r="AD989" s="167"/>
      <c r="AE989" s="167"/>
      <c r="AF989" s="167"/>
      <c r="AG989" s="167"/>
      <c r="AH989" s="167"/>
      <c r="AI989" s="167"/>
      <c r="AJ989" s="167"/>
      <c r="AK989" s="167"/>
      <c r="AL989" s="167"/>
      <c r="AM989" s="167"/>
      <c r="AN989" s="167"/>
      <c r="AO989" s="167"/>
      <c r="AP989" s="167"/>
      <c r="AQ989" s="167"/>
      <c r="AR989" s="167"/>
      <c r="AS989" s="167"/>
    </row>
    <row r="990" spans="1:45" s="37" customFormat="1" ht="25.15" hidden="1" customHeight="1">
      <c r="A990" s="400"/>
      <c r="B990" s="405"/>
      <c r="C990" s="167" t="s">
        <v>8997</v>
      </c>
      <c r="D990" s="167"/>
      <c r="E990" s="167" t="s">
        <v>1410</v>
      </c>
      <c r="F990" s="167" t="s">
        <v>9213</v>
      </c>
      <c r="G990" s="167">
        <v>1273</v>
      </c>
      <c r="H990" s="167">
        <v>614</v>
      </c>
      <c r="I990" s="167">
        <v>614</v>
      </c>
      <c r="J990" s="167"/>
      <c r="K990" s="167"/>
      <c r="L990" s="167"/>
      <c r="M990" s="167"/>
      <c r="N990" s="167"/>
      <c r="O990" s="167"/>
      <c r="P990" s="167">
        <v>100</v>
      </c>
      <c r="Q990" s="167"/>
      <c r="R990" s="167"/>
      <c r="S990" s="167"/>
      <c r="T990" s="170">
        <v>2014</v>
      </c>
      <c r="U990" s="167"/>
      <c r="V990" s="167"/>
      <c r="W990" s="167"/>
      <c r="X990" s="167"/>
      <c r="Y990" s="167"/>
      <c r="Z990" s="167">
        <v>686</v>
      </c>
      <c r="AA990" s="167"/>
      <c r="AB990" s="167"/>
      <c r="AC990" s="167"/>
      <c r="AD990" s="167"/>
      <c r="AE990" s="167"/>
      <c r="AF990" s="167"/>
      <c r="AG990" s="167"/>
      <c r="AH990" s="167"/>
      <c r="AI990" s="167"/>
      <c r="AJ990" s="167"/>
      <c r="AK990" s="167"/>
      <c r="AL990" s="167"/>
      <c r="AM990" s="167"/>
      <c r="AN990" s="167"/>
      <c r="AO990" s="167"/>
      <c r="AP990" s="167"/>
      <c r="AQ990" s="167"/>
      <c r="AR990" s="167"/>
      <c r="AS990" s="167"/>
    </row>
    <row r="991" spans="1:45" s="37" customFormat="1" ht="25.15" hidden="1" customHeight="1">
      <c r="A991" s="400"/>
      <c r="B991" s="405"/>
      <c r="C991" s="167" t="s">
        <v>8997</v>
      </c>
      <c r="D991" s="167"/>
      <c r="E991" s="167" t="s">
        <v>9214</v>
      </c>
      <c r="F991" s="167" t="s">
        <v>9070</v>
      </c>
      <c r="G991" s="167">
        <v>1225</v>
      </c>
      <c r="H991" s="167">
        <v>1317</v>
      </c>
      <c r="I991" s="167">
        <v>1317</v>
      </c>
      <c r="J991" s="167"/>
      <c r="K991" s="167"/>
      <c r="L991" s="167"/>
      <c r="M991" s="167"/>
      <c r="N991" s="167"/>
      <c r="O991" s="167"/>
      <c r="P991" s="167">
        <v>100</v>
      </c>
      <c r="Q991" s="167"/>
      <c r="R991" s="167"/>
      <c r="S991" s="167"/>
      <c r="T991" s="170">
        <v>2014</v>
      </c>
      <c r="U991" s="167"/>
      <c r="V991" s="167"/>
      <c r="W991" s="167"/>
      <c r="X991" s="167"/>
      <c r="Y991" s="167"/>
      <c r="Z991" s="167">
        <v>1223</v>
      </c>
      <c r="AA991" s="167"/>
      <c r="AB991" s="167"/>
      <c r="AC991" s="167"/>
      <c r="AD991" s="167"/>
      <c r="AE991" s="167"/>
      <c r="AF991" s="167"/>
      <c r="AG991" s="167"/>
      <c r="AH991" s="167"/>
      <c r="AI991" s="167"/>
      <c r="AJ991" s="167"/>
      <c r="AK991" s="167"/>
      <c r="AL991" s="167"/>
      <c r="AM991" s="167"/>
      <c r="AN991" s="167"/>
      <c r="AO991" s="167"/>
      <c r="AP991" s="167"/>
      <c r="AQ991" s="167"/>
      <c r="AR991" s="167"/>
      <c r="AS991" s="167"/>
    </row>
    <row r="992" spans="1:45" s="37" customFormat="1" ht="25.15" hidden="1" customHeight="1">
      <c r="A992" s="400"/>
      <c r="B992" s="405"/>
      <c r="C992" s="167" t="s">
        <v>8997</v>
      </c>
      <c r="D992" s="167"/>
      <c r="E992" s="167" t="s">
        <v>9215</v>
      </c>
      <c r="F992" s="167" t="s">
        <v>9070</v>
      </c>
      <c r="G992" s="167">
        <v>280</v>
      </c>
      <c r="H992" s="167"/>
      <c r="I992" s="167">
        <v>357</v>
      </c>
      <c r="J992" s="167">
        <v>21</v>
      </c>
      <c r="K992" s="167">
        <v>17</v>
      </c>
      <c r="L992" s="167"/>
      <c r="M992" s="167"/>
      <c r="N992" s="167"/>
      <c r="O992" s="167"/>
      <c r="P992" s="167">
        <v>50</v>
      </c>
      <c r="Q992" s="167"/>
      <c r="R992" s="167"/>
      <c r="S992" s="167"/>
      <c r="T992" s="1324">
        <v>2007</v>
      </c>
      <c r="U992" s="167"/>
      <c r="V992" s="167"/>
      <c r="W992" s="167"/>
      <c r="X992" s="167"/>
      <c r="Y992" s="167"/>
      <c r="Z992" s="167">
        <v>200</v>
      </c>
      <c r="AA992" s="167"/>
      <c r="AB992" s="167"/>
      <c r="AC992" s="167"/>
      <c r="AD992" s="167"/>
      <c r="AE992" s="167"/>
      <c r="AF992" s="167"/>
      <c r="AG992" s="167"/>
      <c r="AH992" s="167"/>
      <c r="AI992" s="167"/>
      <c r="AJ992" s="167"/>
      <c r="AK992" s="167"/>
      <c r="AL992" s="167"/>
      <c r="AM992" s="167"/>
      <c r="AN992" s="167"/>
      <c r="AO992" s="167"/>
      <c r="AP992" s="167"/>
      <c r="AQ992" s="167"/>
      <c r="AR992" s="167"/>
      <c r="AS992" s="167"/>
    </row>
    <row r="993" spans="1:45" s="37" customFormat="1" ht="25.15" hidden="1" customHeight="1">
      <c r="A993" s="400"/>
      <c r="B993" s="405"/>
      <c r="C993" s="167" t="s">
        <v>8997</v>
      </c>
      <c r="D993" s="167" t="s">
        <v>9215</v>
      </c>
      <c r="E993" s="167" t="s">
        <v>9216</v>
      </c>
      <c r="F993" s="167" t="s">
        <v>9070</v>
      </c>
      <c r="G993" s="167">
        <v>608</v>
      </c>
      <c r="H993" s="167"/>
      <c r="I993" s="167">
        <v>630</v>
      </c>
      <c r="J993" s="167">
        <v>35</v>
      </c>
      <c r="K993" s="167">
        <v>18</v>
      </c>
      <c r="L993" s="167"/>
      <c r="M993" s="167"/>
      <c r="N993" s="167"/>
      <c r="O993" s="167"/>
      <c r="P993" s="167">
        <v>100</v>
      </c>
      <c r="Q993" s="167"/>
      <c r="R993" s="167">
        <v>2007</v>
      </c>
      <c r="S993" s="167"/>
      <c r="T993" s="1324">
        <v>2007</v>
      </c>
      <c r="U993" s="167"/>
      <c r="V993" s="167"/>
      <c r="W993" s="167"/>
      <c r="X993" s="167"/>
      <c r="Y993" s="167"/>
      <c r="Z993" s="167">
        <v>200</v>
      </c>
      <c r="AA993" s="167"/>
      <c r="AB993" s="167"/>
      <c r="AC993" s="167"/>
      <c r="AD993" s="167"/>
      <c r="AE993" s="167"/>
      <c r="AF993" s="167"/>
      <c r="AG993" s="167"/>
      <c r="AH993" s="167"/>
      <c r="AI993" s="167"/>
      <c r="AJ993" s="167"/>
      <c r="AK993" s="167"/>
      <c r="AL993" s="167"/>
      <c r="AM993" s="167"/>
      <c r="AN993" s="167"/>
      <c r="AO993" s="167"/>
      <c r="AP993" s="167"/>
      <c r="AQ993" s="167"/>
      <c r="AR993" s="167"/>
      <c r="AS993" s="167"/>
    </row>
    <row r="994" spans="1:45" s="37" customFormat="1" ht="25.15" hidden="1" customHeight="1">
      <c r="A994" s="400"/>
      <c r="B994" s="405"/>
      <c r="C994" s="167" t="s">
        <v>8997</v>
      </c>
      <c r="D994" s="167"/>
      <c r="E994" s="167" t="s">
        <v>9217</v>
      </c>
      <c r="F994" s="167" t="s">
        <v>9026</v>
      </c>
      <c r="G994" s="167">
        <v>38777</v>
      </c>
      <c r="H994" s="167"/>
      <c r="I994" s="167">
        <v>38777</v>
      </c>
      <c r="J994" s="167"/>
      <c r="K994" s="167"/>
      <c r="L994" s="167"/>
      <c r="M994" s="167"/>
      <c r="N994" s="167"/>
      <c r="O994" s="167"/>
      <c r="P994" s="167">
        <v>500</v>
      </c>
      <c r="Q994" s="167"/>
      <c r="R994" s="167"/>
      <c r="S994" s="167"/>
      <c r="T994" s="1324">
        <v>2014</v>
      </c>
      <c r="U994" s="167"/>
      <c r="V994" s="167"/>
      <c r="W994" s="167"/>
      <c r="X994" s="167"/>
      <c r="Y994" s="167"/>
      <c r="Z994" s="167">
        <v>856</v>
      </c>
      <c r="AA994" s="167"/>
      <c r="AB994" s="167"/>
      <c r="AC994" s="167"/>
      <c r="AD994" s="167"/>
      <c r="AE994" s="167"/>
      <c r="AF994" s="167"/>
      <c r="AG994" s="167"/>
      <c r="AH994" s="167"/>
      <c r="AI994" s="167"/>
      <c r="AJ994" s="167"/>
      <c r="AK994" s="167"/>
      <c r="AL994" s="167"/>
      <c r="AM994" s="167"/>
      <c r="AN994" s="167"/>
      <c r="AO994" s="167"/>
      <c r="AP994" s="167"/>
      <c r="AQ994" s="167"/>
      <c r="AR994" s="167"/>
      <c r="AS994" s="167" t="s">
        <v>9218</v>
      </c>
    </row>
    <row r="995" spans="1:45" s="37" customFormat="1" ht="25.15" hidden="1" customHeight="1">
      <c r="A995" s="400"/>
      <c r="B995" s="405"/>
      <c r="C995" s="167" t="s">
        <v>8997</v>
      </c>
      <c r="D995" s="167"/>
      <c r="E995" s="167" t="s">
        <v>13129</v>
      </c>
      <c r="F995" s="167" t="s">
        <v>13130</v>
      </c>
      <c r="G995" s="167">
        <v>4426</v>
      </c>
      <c r="H995" s="167"/>
      <c r="I995" s="167">
        <v>7467</v>
      </c>
      <c r="J995" s="167"/>
      <c r="K995" s="167"/>
      <c r="L995" s="167"/>
      <c r="M995" s="167"/>
      <c r="N995" s="167"/>
      <c r="O995" s="167"/>
      <c r="P995" s="167"/>
      <c r="Q995" s="167"/>
      <c r="R995" s="167"/>
      <c r="S995" s="167"/>
      <c r="T995" s="1324">
        <v>1998</v>
      </c>
      <c r="U995" s="167"/>
      <c r="V995" s="167"/>
      <c r="W995" s="167"/>
      <c r="X995" s="167"/>
      <c r="Y995" s="167"/>
      <c r="Z995" s="167"/>
      <c r="AA995" s="167"/>
      <c r="AB995" s="167"/>
      <c r="AC995" s="167"/>
      <c r="AD995" s="167"/>
      <c r="AE995" s="167"/>
      <c r="AF995" s="167"/>
      <c r="AG995" s="167"/>
      <c r="AH995" s="167"/>
      <c r="AI995" s="167"/>
      <c r="AJ995" s="167"/>
      <c r="AK995" s="167"/>
      <c r="AL995" s="167"/>
      <c r="AM995" s="167"/>
      <c r="AN995" s="167"/>
      <c r="AO995" s="167"/>
      <c r="AP995" s="167"/>
      <c r="AQ995" s="167"/>
      <c r="AR995" s="167"/>
      <c r="AS995" s="167"/>
    </row>
    <row r="996" spans="1:45" s="37" customFormat="1" ht="25.15" hidden="1" customHeight="1">
      <c r="A996" s="400"/>
      <c r="B996" s="405"/>
      <c r="C996" s="167" t="s">
        <v>8997</v>
      </c>
      <c r="D996" s="167"/>
      <c r="E996" s="167" t="s">
        <v>13131</v>
      </c>
      <c r="F996" s="167" t="s">
        <v>9070</v>
      </c>
      <c r="G996" s="167"/>
      <c r="H996" s="167"/>
      <c r="I996" s="167">
        <v>3940</v>
      </c>
      <c r="J996" s="167"/>
      <c r="K996" s="167">
        <v>100</v>
      </c>
      <c r="L996" s="167"/>
      <c r="M996" s="167"/>
      <c r="N996" s="167">
        <v>2583</v>
      </c>
      <c r="O996" s="167"/>
      <c r="P996" s="167"/>
      <c r="Q996" s="167"/>
      <c r="R996" s="167"/>
      <c r="S996" s="167"/>
      <c r="T996" s="170">
        <v>2018</v>
      </c>
      <c r="U996" s="167"/>
      <c r="V996" s="167"/>
      <c r="W996" s="167"/>
      <c r="X996" s="167"/>
      <c r="Y996" s="167"/>
      <c r="Z996" s="167"/>
      <c r="AA996" s="167"/>
      <c r="AB996" s="167"/>
      <c r="AC996" s="167"/>
      <c r="AD996" s="167"/>
      <c r="AE996" s="167"/>
      <c r="AF996" s="167"/>
      <c r="AG996" s="167"/>
      <c r="AH996" s="167"/>
      <c r="AI996" s="167"/>
      <c r="AJ996" s="167"/>
      <c r="AK996" s="167"/>
      <c r="AL996" s="167"/>
      <c r="AM996" s="167"/>
      <c r="AN996" s="167"/>
      <c r="AO996" s="167"/>
      <c r="AP996" s="167"/>
      <c r="AQ996" s="167"/>
      <c r="AR996" s="167"/>
      <c r="AS996" s="167"/>
    </row>
    <row r="997" spans="1:45" s="37" customFormat="1" ht="25.15" hidden="1" customHeight="1">
      <c r="A997" s="400"/>
      <c r="B997" s="405"/>
      <c r="C997" s="167" t="s">
        <v>8997</v>
      </c>
      <c r="D997" s="167"/>
      <c r="E997" s="167" t="s">
        <v>15546</v>
      </c>
      <c r="F997" s="167" t="s">
        <v>9213</v>
      </c>
      <c r="G997" s="167"/>
      <c r="H997" s="167">
        <v>525</v>
      </c>
      <c r="I997" s="167">
        <v>493</v>
      </c>
      <c r="J997" s="167"/>
      <c r="K997" s="167"/>
      <c r="L997" s="167"/>
      <c r="M997" s="167"/>
      <c r="N997" s="167"/>
      <c r="O997" s="167"/>
      <c r="P997" s="167"/>
      <c r="Q997" s="167"/>
      <c r="R997" s="167"/>
      <c r="S997" s="167"/>
      <c r="T997" s="170">
        <v>2019</v>
      </c>
      <c r="U997" s="167"/>
      <c r="V997" s="167"/>
      <c r="W997" s="167"/>
      <c r="X997" s="167"/>
      <c r="Y997" s="167"/>
      <c r="Z997" s="167">
        <v>1700</v>
      </c>
      <c r="AA997" s="167"/>
      <c r="AB997" s="167"/>
      <c r="AC997" s="167"/>
      <c r="AD997" s="167"/>
      <c r="AE997" s="167"/>
      <c r="AF997" s="167"/>
      <c r="AG997" s="167"/>
      <c r="AH997" s="167"/>
      <c r="AI997" s="167"/>
      <c r="AJ997" s="167"/>
      <c r="AK997" s="167"/>
      <c r="AL997" s="167"/>
      <c r="AM997" s="167"/>
      <c r="AN997" s="167"/>
      <c r="AO997" s="167"/>
      <c r="AP997" s="167"/>
      <c r="AQ997" s="167"/>
      <c r="AR997" s="167"/>
      <c r="AS997" s="167" t="s">
        <v>15547</v>
      </c>
    </row>
    <row r="998" spans="1:45" s="37" customFormat="1" ht="25.15" hidden="1" customHeight="1">
      <c r="A998" s="400"/>
      <c r="B998" s="405"/>
      <c r="C998" s="167" t="s">
        <v>9012</v>
      </c>
      <c r="D998" s="167"/>
      <c r="E998" s="167" t="s">
        <v>15548</v>
      </c>
      <c r="F998" s="167" t="s">
        <v>9014</v>
      </c>
      <c r="G998" s="167">
        <v>7500</v>
      </c>
      <c r="H998" s="167"/>
      <c r="I998" s="167"/>
      <c r="J998" s="167"/>
      <c r="K998" s="167"/>
      <c r="L998" s="167"/>
      <c r="M998" s="167"/>
      <c r="N998" s="167">
        <v>7500</v>
      </c>
      <c r="O998" s="167"/>
      <c r="P998" s="167"/>
      <c r="Q998" s="167"/>
      <c r="R998" s="167"/>
      <c r="S998" s="167"/>
      <c r="T998" s="170">
        <v>2011</v>
      </c>
      <c r="U998" s="167"/>
      <c r="V998" s="167"/>
      <c r="W998" s="167"/>
      <c r="X998" s="167"/>
      <c r="Y998" s="167"/>
      <c r="Z998" s="167"/>
      <c r="AA998" s="167"/>
      <c r="AB998" s="167"/>
      <c r="AC998" s="167"/>
      <c r="AD998" s="167"/>
      <c r="AE998" s="167"/>
      <c r="AF998" s="167"/>
      <c r="AG998" s="167"/>
      <c r="AH998" s="167"/>
      <c r="AI998" s="167"/>
      <c r="AJ998" s="167"/>
      <c r="AK998" s="167"/>
      <c r="AL998" s="167"/>
      <c r="AM998" s="167"/>
      <c r="AN998" s="167"/>
      <c r="AO998" s="167"/>
      <c r="AP998" s="167"/>
      <c r="AQ998" s="167"/>
      <c r="AR998" s="167"/>
      <c r="AS998" s="167" t="s">
        <v>9218</v>
      </c>
    </row>
    <row r="999" spans="1:45" s="37" customFormat="1" ht="25.15" hidden="1" customHeight="1">
      <c r="A999" s="400"/>
      <c r="B999" s="405"/>
      <c r="C999" s="167" t="s">
        <v>9012</v>
      </c>
      <c r="D999" s="167"/>
      <c r="E999" s="167" t="s">
        <v>13132</v>
      </c>
      <c r="F999" s="167" t="s">
        <v>13133</v>
      </c>
      <c r="G999" s="167">
        <v>6233</v>
      </c>
      <c r="H999" s="167"/>
      <c r="I999" s="167"/>
      <c r="J999" s="167"/>
      <c r="K999" s="167"/>
      <c r="L999" s="167"/>
      <c r="M999" s="167"/>
      <c r="N999" s="167">
        <v>6233</v>
      </c>
      <c r="O999" s="167"/>
      <c r="P999" s="167"/>
      <c r="Q999" s="167"/>
      <c r="R999" s="167"/>
      <c r="S999" s="167"/>
      <c r="T999" s="170">
        <v>2018</v>
      </c>
      <c r="U999" s="167"/>
      <c r="V999" s="167"/>
      <c r="W999" s="167"/>
      <c r="X999" s="167"/>
      <c r="Y999" s="167"/>
      <c r="Z999" s="167"/>
      <c r="AA999" s="167"/>
      <c r="AB999" s="167"/>
      <c r="AC999" s="167"/>
      <c r="AD999" s="167"/>
      <c r="AE999" s="167"/>
      <c r="AF999" s="167"/>
      <c r="AG999" s="167"/>
      <c r="AH999" s="167"/>
      <c r="AI999" s="167"/>
      <c r="AJ999" s="167"/>
      <c r="AK999" s="167"/>
      <c r="AL999" s="167"/>
      <c r="AM999" s="167"/>
      <c r="AN999" s="167"/>
      <c r="AO999" s="167"/>
      <c r="AP999" s="167"/>
      <c r="AQ999" s="167"/>
      <c r="AR999" s="167"/>
      <c r="AS999" s="167" t="s">
        <v>11304</v>
      </c>
    </row>
    <row r="1000" spans="1:45" s="37" customFormat="1" ht="25.15" hidden="1" customHeight="1">
      <c r="A1000" s="400"/>
      <c r="B1000" s="405"/>
      <c r="C1000" s="167" t="s">
        <v>9012</v>
      </c>
      <c r="D1000" s="167"/>
      <c r="E1000" s="167" t="s">
        <v>15549</v>
      </c>
      <c r="F1000" s="167" t="s">
        <v>15550</v>
      </c>
      <c r="G1000" s="167">
        <v>16589</v>
      </c>
      <c r="H1000" s="167">
        <v>810</v>
      </c>
      <c r="I1000" s="167">
        <v>2053</v>
      </c>
      <c r="J1000" s="167">
        <v>3</v>
      </c>
      <c r="K1000" s="167">
        <v>3400</v>
      </c>
      <c r="L1000" s="167">
        <v>1</v>
      </c>
      <c r="M1000" s="167">
        <v>3</v>
      </c>
      <c r="N1000" s="167">
        <v>12000</v>
      </c>
      <c r="O1000" s="167"/>
      <c r="P1000" s="167"/>
      <c r="Q1000" s="167"/>
      <c r="R1000" s="167">
        <v>1</v>
      </c>
      <c r="S1000" s="167"/>
      <c r="T1000" s="170">
        <v>2005</v>
      </c>
      <c r="U1000" s="167"/>
      <c r="V1000" s="167"/>
      <c r="W1000" s="167"/>
      <c r="X1000" s="167"/>
      <c r="Y1000" s="167"/>
      <c r="Z1000" s="167">
        <v>3200</v>
      </c>
      <c r="AA1000" s="167">
        <v>2005</v>
      </c>
      <c r="AB1000" s="167"/>
      <c r="AC1000" s="167"/>
      <c r="AD1000" s="167"/>
      <c r="AE1000" s="167"/>
      <c r="AF1000" s="167"/>
      <c r="AG1000" s="167"/>
      <c r="AH1000" s="167">
        <v>3200</v>
      </c>
      <c r="AI1000" s="167"/>
      <c r="AJ1000" s="167"/>
      <c r="AK1000" s="167"/>
      <c r="AL1000" s="167"/>
      <c r="AM1000" s="167"/>
      <c r="AN1000" s="167"/>
      <c r="AO1000" s="167"/>
      <c r="AP1000" s="167"/>
      <c r="AQ1000" s="167"/>
      <c r="AR1000" s="167"/>
      <c r="AS1000" s="167"/>
    </row>
    <row r="1001" spans="1:45" s="37" customFormat="1" ht="25.15" hidden="1" customHeight="1">
      <c r="A1001" s="400"/>
      <c r="B1001" s="405"/>
      <c r="C1001" s="167" t="s">
        <v>9012</v>
      </c>
      <c r="D1001" s="167"/>
      <c r="E1001" s="167" t="s">
        <v>15551</v>
      </c>
      <c r="F1001" s="167" t="s">
        <v>9014</v>
      </c>
      <c r="G1001" s="167"/>
      <c r="H1001" s="167">
        <v>127</v>
      </c>
      <c r="I1001" s="167">
        <v>127</v>
      </c>
      <c r="J1001" s="167">
        <v>9.5</v>
      </c>
      <c r="K1001" s="167">
        <v>13.4</v>
      </c>
      <c r="L1001" s="167"/>
      <c r="M1001" s="167"/>
      <c r="N1001" s="167">
        <v>127</v>
      </c>
      <c r="O1001" s="167"/>
      <c r="P1001" s="167"/>
      <c r="Q1001" s="167"/>
      <c r="R1001" s="167"/>
      <c r="S1001" s="167"/>
      <c r="T1001" s="170">
        <v>2014</v>
      </c>
      <c r="U1001" s="167"/>
      <c r="V1001" s="167"/>
      <c r="W1001" s="167"/>
      <c r="X1001" s="167"/>
      <c r="Y1001" s="167"/>
      <c r="Z1001" s="167">
        <v>100</v>
      </c>
      <c r="AA1001" s="167"/>
      <c r="AB1001" s="167"/>
      <c r="AC1001" s="167"/>
      <c r="AD1001" s="167"/>
      <c r="AE1001" s="167"/>
      <c r="AF1001" s="167"/>
      <c r="AG1001" s="167"/>
      <c r="AH1001" s="167"/>
      <c r="AI1001" s="167"/>
      <c r="AJ1001" s="167"/>
      <c r="AK1001" s="167"/>
      <c r="AL1001" s="167"/>
      <c r="AM1001" s="167"/>
      <c r="AN1001" s="167"/>
      <c r="AO1001" s="167"/>
      <c r="AP1001" s="167"/>
      <c r="AQ1001" s="167"/>
      <c r="AR1001" s="167"/>
      <c r="AS1001" s="167" t="s">
        <v>9219</v>
      </c>
    </row>
    <row r="1002" spans="1:45" s="37" customFormat="1" ht="25.15" hidden="1" customHeight="1">
      <c r="A1002" s="400"/>
      <c r="B1002" s="405"/>
      <c r="C1002" s="404" t="s">
        <v>9012</v>
      </c>
      <c r="D1002" s="404"/>
      <c r="E1002" s="404" t="s">
        <v>9220</v>
      </c>
      <c r="F1002" s="404" t="s">
        <v>9014</v>
      </c>
      <c r="G1002" s="404"/>
      <c r="H1002" s="404">
        <v>955</v>
      </c>
      <c r="I1002" s="404">
        <v>955</v>
      </c>
      <c r="J1002" s="404"/>
      <c r="K1002" s="404">
        <v>100</v>
      </c>
      <c r="L1002" s="404">
        <v>3</v>
      </c>
      <c r="M1002" s="404"/>
      <c r="N1002" s="404">
        <v>995</v>
      </c>
      <c r="O1002" s="404"/>
      <c r="P1002" s="404"/>
      <c r="Q1002" s="404"/>
      <c r="R1002" s="404"/>
      <c r="S1002" s="404"/>
      <c r="T1002" s="203">
        <v>2016</v>
      </c>
      <c r="U1002" s="404"/>
      <c r="V1002" s="404"/>
      <c r="W1002" s="404"/>
      <c r="X1002" s="404"/>
      <c r="Y1002" s="404"/>
      <c r="Z1002" s="404">
        <v>1190</v>
      </c>
      <c r="AA1002" s="404"/>
      <c r="AB1002" s="404"/>
      <c r="AC1002" s="404"/>
      <c r="AD1002" s="404"/>
      <c r="AE1002" s="404"/>
      <c r="AF1002" s="404"/>
      <c r="AG1002" s="404"/>
      <c r="AH1002" s="404"/>
      <c r="AI1002" s="404"/>
      <c r="AJ1002" s="404"/>
      <c r="AK1002" s="404"/>
      <c r="AL1002" s="404"/>
      <c r="AM1002" s="404"/>
      <c r="AN1002" s="404"/>
      <c r="AO1002" s="404"/>
      <c r="AP1002" s="404"/>
      <c r="AQ1002" s="404"/>
      <c r="AR1002" s="404"/>
      <c r="AS1002" s="404"/>
    </row>
    <row r="1003" spans="1:45" s="37" customFormat="1" ht="25.15" hidden="1" customHeight="1">
      <c r="A1003" s="400"/>
      <c r="B1003" s="405"/>
      <c r="C1003" s="167" t="s">
        <v>9012</v>
      </c>
      <c r="D1003" s="167"/>
      <c r="E1003" s="167" t="s">
        <v>10195</v>
      </c>
      <c r="F1003" s="167" t="s">
        <v>9058</v>
      </c>
      <c r="G1003" s="167">
        <v>30342</v>
      </c>
      <c r="H1003" s="167"/>
      <c r="I1003" s="167">
        <v>30320</v>
      </c>
      <c r="J1003" s="167"/>
      <c r="K1003" s="167"/>
      <c r="L1003" s="167"/>
      <c r="M1003" s="167"/>
      <c r="N1003" s="167">
        <v>30342</v>
      </c>
      <c r="O1003" s="167"/>
      <c r="P1003" s="167"/>
      <c r="Q1003" s="167"/>
      <c r="R1003" s="167"/>
      <c r="S1003" s="167"/>
      <c r="T1003" s="170">
        <v>2017</v>
      </c>
      <c r="U1003" s="167"/>
      <c r="V1003" s="167"/>
      <c r="W1003" s="167"/>
      <c r="X1003" s="167"/>
      <c r="Y1003" s="167"/>
      <c r="Z1003" s="167">
        <v>2000</v>
      </c>
      <c r="AA1003" s="167"/>
      <c r="AB1003" s="167"/>
      <c r="AC1003" s="167"/>
      <c r="AD1003" s="167"/>
      <c r="AE1003" s="167"/>
      <c r="AF1003" s="167"/>
      <c r="AG1003" s="167"/>
      <c r="AH1003" s="167"/>
      <c r="AI1003" s="167"/>
      <c r="AJ1003" s="167"/>
      <c r="AK1003" s="167"/>
      <c r="AL1003" s="167"/>
      <c r="AM1003" s="167"/>
      <c r="AN1003" s="167"/>
      <c r="AO1003" s="167"/>
      <c r="AP1003" s="167"/>
      <c r="AQ1003" s="167"/>
      <c r="AR1003" s="167"/>
      <c r="AS1003" s="167" t="s">
        <v>10196</v>
      </c>
    </row>
    <row r="1004" spans="1:45" s="37" customFormat="1" ht="33" hidden="1" customHeight="1">
      <c r="A1004" s="400"/>
      <c r="B1004" s="405"/>
      <c r="C1004" s="157" t="s">
        <v>9012</v>
      </c>
      <c r="D1004" s="157"/>
      <c r="E1004" s="157" t="s">
        <v>15552</v>
      </c>
      <c r="F1004" s="157" t="s">
        <v>9014</v>
      </c>
      <c r="G1004" s="159"/>
      <c r="H1004" s="159"/>
      <c r="I1004" s="159"/>
      <c r="J1004" s="157" t="s">
        <v>17122</v>
      </c>
      <c r="K1004" s="157" t="s">
        <v>17123</v>
      </c>
      <c r="L1004" s="159"/>
      <c r="M1004" s="159"/>
      <c r="N1004" s="159">
        <v>1944</v>
      </c>
      <c r="O1004" s="157"/>
      <c r="P1004" s="159"/>
      <c r="Q1004" s="157"/>
      <c r="R1004" s="157"/>
      <c r="S1004" s="157"/>
      <c r="T1004" s="157">
        <v>2010</v>
      </c>
      <c r="U1004" s="159"/>
      <c r="V1004" s="159"/>
      <c r="W1004" s="160"/>
      <c r="X1004" s="160"/>
      <c r="Y1004" s="157"/>
      <c r="Z1004" s="157">
        <v>1800</v>
      </c>
      <c r="AA1004" s="393"/>
      <c r="AB1004" s="157"/>
      <c r="AC1004" s="157"/>
      <c r="AD1004" s="157"/>
      <c r="AE1004" s="157"/>
      <c r="AF1004" s="157"/>
      <c r="AG1004" s="157"/>
      <c r="AH1004" s="160"/>
      <c r="AI1004" s="157"/>
      <c r="AJ1004" s="157"/>
      <c r="AK1004" s="157"/>
      <c r="AL1004" s="157"/>
      <c r="AM1004" s="157"/>
      <c r="AN1004" s="157"/>
      <c r="AO1004" s="157"/>
      <c r="AP1004" s="157"/>
      <c r="AQ1004" s="157"/>
      <c r="AR1004" s="157"/>
      <c r="AS1004" s="157" t="s">
        <v>15553</v>
      </c>
    </row>
    <row r="1005" spans="1:45" ht="25.15" hidden="1" customHeight="1">
      <c r="B1005" s="405"/>
      <c r="C1005" s="157" t="s">
        <v>9012</v>
      </c>
      <c r="D1005" s="167">
        <v>6.2</v>
      </c>
      <c r="E1005" s="167" t="s">
        <v>15554</v>
      </c>
      <c r="F1005" s="167" t="s">
        <v>9024</v>
      </c>
      <c r="G1005" s="167"/>
      <c r="H1005" s="167"/>
      <c r="I1005" s="167">
        <v>1600</v>
      </c>
      <c r="J1005" s="439"/>
      <c r="K1005" s="439" t="s">
        <v>15555</v>
      </c>
      <c r="L1005" s="167" t="s">
        <v>15556</v>
      </c>
      <c r="M1005" s="167" t="s">
        <v>15557</v>
      </c>
      <c r="N1005" s="439"/>
      <c r="O1005" s="167"/>
      <c r="P1005" s="167"/>
      <c r="Q1005" s="167"/>
      <c r="R1005" s="167"/>
      <c r="S1005" s="167"/>
      <c r="T1005" s="170"/>
      <c r="U1005" s="167"/>
      <c r="V1005" s="167"/>
      <c r="W1005" s="167"/>
      <c r="X1005" s="167"/>
      <c r="Y1005" s="167"/>
      <c r="Z1005" s="167"/>
      <c r="AA1005" s="167"/>
      <c r="AB1005" s="167"/>
      <c r="AC1005" s="167"/>
      <c r="AD1005" s="167"/>
      <c r="AE1005" s="167"/>
      <c r="AF1005" s="167"/>
      <c r="AG1005" s="167"/>
      <c r="AH1005" s="167"/>
      <c r="AI1005" s="167"/>
      <c r="AJ1005" s="167"/>
      <c r="AK1005" s="167"/>
      <c r="AL1005" s="167"/>
      <c r="AM1005" s="167"/>
      <c r="AN1005" s="167"/>
      <c r="AO1005" s="167"/>
      <c r="AP1005" s="167"/>
      <c r="AQ1005" s="167"/>
      <c r="AR1005" s="167"/>
      <c r="AS1005" s="440"/>
    </row>
    <row r="1006" spans="1:45" ht="33.75" hidden="1">
      <c r="B1006" s="1350"/>
      <c r="C1006" s="384" t="s">
        <v>9012</v>
      </c>
      <c r="D1006" s="384"/>
      <c r="E1006" s="384" t="s">
        <v>15558</v>
      </c>
      <c r="F1006" s="384" t="s">
        <v>9014</v>
      </c>
      <c r="G1006" s="384"/>
      <c r="H1006" s="384">
        <v>530</v>
      </c>
      <c r="I1006" s="384">
        <v>530</v>
      </c>
      <c r="J1006" s="384">
        <v>6.2</v>
      </c>
      <c r="K1006" s="384">
        <v>6.2</v>
      </c>
      <c r="L1006" s="384"/>
      <c r="M1006" s="384"/>
      <c r="N1006" s="384">
        <v>38.44</v>
      </c>
      <c r="O1006" s="384"/>
      <c r="P1006" s="384"/>
      <c r="Q1006" s="384"/>
      <c r="R1006" s="384"/>
      <c r="S1006" s="384"/>
      <c r="T1006" s="441"/>
      <c r="U1006" s="384">
        <v>6.2</v>
      </c>
      <c r="V1006" s="384">
        <v>6.2</v>
      </c>
      <c r="W1006" s="384">
        <v>38.44</v>
      </c>
      <c r="X1006" s="384"/>
      <c r="Y1006" s="384"/>
      <c r="Z1006" s="384"/>
      <c r="AA1006" s="384"/>
      <c r="AB1006" s="384"/>
      <c r="AC1006" s="384"/>
      <c r="AD1006" s="384"/>
      <c r="AE1006" s="384"/>
      <c r="AF1006" s="384"/>
      <c r="AG1006" s="384"/>
      <c r="AH1006" s="384"/>
      <c r="AI1006" s="384"/>
      <c r="AJ1006" s="384"/>
      <c r="AK1006" s="384"/>
      <c r="AL1006" s="384"/>
      <c r="AM1006" s="384"/>
      <c r="AN1006" s="384"/>
      <c r="AO1006" s="384"/>
      <c r="AP1006" s="384"/>
      <c r="AQ1006" s="384"/>
      <c r="AR1006" s="384"/>
      <c r="AS1006" s="384" t="s">
        <v>9188</v>
      </c>
    </row>
  </sheetData>
  <autoFilter ref="A5:AX1006">
    <filterColumn colId="1">
      <filters>
        <filter val="강원"/>
      </filters>
    </filterColumn>
  </autoFilter>
  <mergeCells count="36">
    <mergeCell ref="U48:Z48"/>
    <mergeCell ref="H664:H666"/>
    <mergeCell ref="I664:I666"/>
    <mergeCell ref="Z676:Z678"/>
    <mergeCell ref="B1:H1"/>
    <mergeCell ref="T1:AS1"/>
    <mergeCell ref="F2:F4"/>
    <mergeCell ref="G2:G4"/>
    <mergeCell ref="H2:H4"/>
    <mergeCell ref="I2:I4"/>
    <mergeCell ref="U2:Z4"/>
    <mergeCell ref="E2:E4"/>
    <mergeCell ref="AS2:AS4"/>
    <mergeCell ref="AI2:AR2"/>
    <mergeCell ref="AN3:AR3"/>
    <mergeCell ref="AC2:AH2"/>
    <mergeCell ref="AE3:AG3"/>
    <mergeCell ref="Q3:Q4"/>
    <mergeCell ref="AH3:AH4"/>
    <mergeCell ref="AI3:AM3"/>
    <mergeCell ref="AC3:AD3"/>
    <mergeCell ref="T2:T4"/>
    <mergeCell ref="R3:R4"/>
    <mergeCell ref="O2:R2"/>
    <mergeCell ref="A2:A4"/>
    <mergeCell ref="B2:B4"/>
    <mergeCell ref="C2:C4"/>
    <mergeCell ref="D2:D4"/>
    <mergeCell ref="AA2:AB2"/>
    <mergeCell ref="AA3:AA4"/>
    <mergeCell ref="J2:N2"/>
    <mergeCell ref="P3:P4"/>
    <mergeCell ref="AB3:AB4"/>
    <mergeCell ref="S2:S4"/>
    <mergeCell ref="O3:O4"/>
    <mergeCell ref="J3:N3"/>
  </mergeCells>
  <phoneticPr fontId="2" type="noConversion"/>
  <printOptions horizontalCentered="1"/>
  <pageMargins left="0.78740157480314965" right="0.78740157480314965" top="0.98425196850393704" bottom="0.98425196850393704" header="0.51181102362204722" footer="0.51181102362204722"/>
  <pageSetup paperSize="9" scale="84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31"/>
  <sheetViews>
    <sheetView view="pageBreakPreview" topLeftCell="A7" zoomScaleNormal="100" zoomScaleSheetLayoutView="100" workbookViewId="0">
      <selection activeCell="D18" sqref="D18"/>
    </sheetView>
  </sheetViews>
  <sheetFormatPr defaultColWidth="8.88671875" defaultRowHeight="10.5"/>
  <cols>
    <col min="1" max="1" width="15.88671875" style="1692" customWidth="1"/>
    <col min="2" max="2" width="5.21875" style="1692" customWidth="1"/>
    <col min="3" max="3" width="8.88671875" style="1692" customWidth="1"/>
    <col min="4" max="16384" width="8.88671875" style="1692"/>
  </cols>
  <sheetData>
    <row r="1" spans="1:3" s="1679" customFormat="1" ht="22.15" customHeight="1">
      <c r="A1" s="1698" t="s">
        <v>17301</v>
      </c>
      <c r="B1" s="1698" t="s">
        <v>57</v>
      </c>
      <c r="C1" s="1698"/>
    </row>
    <row r="2" spans="1:3" s="1679" customFormat="1" ht="22.15" customHeight="1">
      <c r="A2" s="1698"/>
      <c r="B2" s="1683" t="s">
        <v>17302</v>
      </c>
      <c r="C2" s="1683" t="s">
        <v>37</v>
      </c>
    </row>
    <row r="3" spans="1:3" s="1681" customFormat="1" ht="22.15" customHeight="1">
      <c r="A3" s="1684" t="s">
        <v>17303</v>
      </c>
      <c r="B3" s="1680">
        <f>SUM(B4:B12,B16:B28)</f>
        <v>2806</v>
      </c>
      <c r="C3" s="1680">
        <f>SUM(C4:C12,C16:C28)</f>
        <v>15309385.860000001</v>
      </c>
    </row>
    <row r="4" spans="1:3" s="37" customFormat="1" ht="21" customHeight="1">
      <c r="A4" s="1685" t="s">
        <v>17304</v>
      </c>
      <c r="B4" s="35">
        <v>33</v>
      </c>
      <c r="C4" s="35">
        <v>1837713</v>
      </c>
    </row>
    <row r="5" spans="1:3" s="37" customFormat="1" ht="21" customHeight="1">
      <c r="A5" s="1686" t="s">
        <v>17305</v>
      </c>
      <c r="B5" s="35">
        <v>74</v>
      </c>
      <c r="C5" s="35">
        <v>2039189</v>
      </c>
    </row>
    <row r="6" spans="1:3" s="37" customFormat="1" ht="21" customHeight="1">
      <c r="A6" s="1686" t="s">
        <v>17306</v>
      </c>
      <c r="B6" s="35">
        <v>2</v>
      </c>
      <c r="C6" s="35">
        <v>38157</v>
      </c>
    </row>
    <row r="7" spans="1:3" s="37" customFormat="1" ht="21" customHeight="1">
      <c r="A7" s="1686" t="s">
        <v>17307</v>
      </c>
      <c r="B7" s="35">
        <v>25</v>
      </c>
      <c r="C7" s="35">
        <v>738142</v>
      </c>
    </row>
    <row r="8" spans="1:3" s="37" customFormat="1" ht="21" customHeight="1">
      <c r="A8" s="1686" t="s">
        <v>17308</v>
      </c>
      <c r="B8" s="35">
        <v>1</v>
      </c>
      <c r="C8" s="35">
        <v>82346</v>
      </c>
    </row>
    <row r="9" spans="1:3" s="37" customFormat="1" ht="21" customHeight="1">
      <c r="A9" s="1686" t="s">
        <v>17309</v>
      </c>
      <c r="B9" s="35">
        <v>76</v>
      </c>
      <c r="C9" s="35">
        <v>958476.9</v>
      </c>
    </row>
    <row r="10" spans="1:3" s="37" customFormat="1" ht="21" customHeight="1">
      <c r="A10" s="1686" t="s">
        <v>17310</v>
      </c>
      <c r="B10" s="35">
        <v>4</v>
      </c>
      <c r="C10" s="35">
        <v>9076</v>
      </c>
    </row>
    <row r="11" spans="1:3" s="37" customFormat="1" ht="21" customHeight="1">
      <c r="A11" s="1687" t="s">
        <v>17311</v>
      </c>
      <c r="B11" s="35">
        <v>2050</v>
      </c>
      <c r="C11" s="35">
        <v>2875283</v>
      </c>
    </row>
    <row r="12" spans="1:3" s="37" customFormat="1" ht="21" customHeight="1">
      <c r="A12" s="1686" t="s">
        <v>17312</v>
      </c>
      <c r="B12" s="35">
        <f>B13+B14+B15</f>
        <v>97</v>
      </c>
      <c r="C12" s="35">
        <f>C13+C14+C15</f>
        <v>2033725.4</v>
      </c>
    </row>
    <row r="13" spans="1:3" s="37" customFormat="1" ht="21" customHeight="1">
      <c r="A13" s="1686" t="s">
        <v>17313</v>
      </c>
      <c r="B13" s="35">
        <v>39</v>
      </c>
      <c r="C13" s="35">
        <v>1136912</v>
      </c>
    </row>
    <row r="14" spans="1:3" s="37" customFormat="1" ht="21" customHeight="1">
      <c r="A14" s="1686" t="s">
        <v>17314</v>
      </c>
      <c r="B14" s="35">
        <v>9</v>
      </c>
      <c r="C14" s="35">
        <v>98301</v>
      </c>
    </row>
    <row r="15" spans="1:3" s="37" customFormat="1" ht="21" customHeight="1">
      <c r="A15" s="1686" t="s">
        <v>17315</v>
      </c>
      <c r="B15" s="35">
        <v>49</v>
      </c>
      <c r="C15" s="35">
        <v>798512.4</v>
      </c>
    </row>
    <row r="16" spans="1:3" s="37" customFormat="1" ht="21" customHeight="1">
      <c r="A16" s="1686" t="s">
        <v>17316</v>
      </c>
      <c r="B16" s="35">
        <v>234</v>
      </c>
      <c r="C16" s="35">
        <v>1054813.3600000001</v>
      </c>
    </row>
    <row r="17" spans="1:3" s="37" customFormat="1" ht="21" customHeight="1">
      <c r="A17" s="1686" t="s">
        <v>17317</v>
      </c>
      <c r="B17" s="35">
        <v>20</v>
      </c>
      <c r="C17" s="35">
        <v>241935</v>
      </c>
    </row>
    <row r="18" spans="1:3" s="37" customFormat="1" ht="21" customHeight="1">
      <c r="A18" s="1686" t="s">
        <v>17318</v>
      </c>
      <c r="B18" s="35">
        <v>10</v>
      </c>
      <c r="C18" s="35">
        <v>261451</v>
      </c>
    </row>
    <row r="19" spans="1:3" s="37" customFormat="1" ht="21" customHeight="1">
      <c r="A19" s="1686" t="s">
        <v>17319</v>
      </c>
      <c r="B19" s="35">
        <v>5</v>
      </c>
      <c r="C19" s="35">
        <v>59004</v>
      </c>
    </row>
    <row r="20" spans="1:3" s="37" customFormat="1" ht="21" customHeight="1">
      <c r="A20" s="1686" t="s">
        <v>17320</v>
      </c>
      <c r="B20" s="35">
        <v>32</v>
      </c>
      <c r="C20" s="35">
        <v>377915</v>
      </c>
    </row>
    <row r="21" spans="1:3" s="37" customFormat="1" ht="21" customHeight="1">
      <c r="A21" s="1686" t="s">
        <v>17321</v>
      </c>
      <c r="B21" s="35">
        <v>4</v>
      </c>
      <c r="C21" s="35">
        <v>140234</v>
      </c>
    </row>
    <row r="22" spans="1:3" s="37" customFormat="1" ht="21" customHeight="1">
      <c r="A22" s="1686" t="s">
        <v>17322</v>
      </c>
      <c r="B22" s="35">
        <v>2</v>
      </c>
      <c r="C22" s="35">
        <v>40423</v>
      </c>
    </row>
    <row r="23" spans="1:3" s="37" customFormat="1" ht="21" customHeight="1">
      <c r="A23" s="1686" t="s">
        <v>17323</v>
      </c>
      <c r="B23" s="35">
        <v>9</v>
      </c>
      <c r="C23" s="35">
        <v>88575</v>
      </c>
    </row>
    <row r="24" spans="1:3" s="37" customFormat="1" ht="21" customHeight="1">
      <c r="A24" s="1686" t="s">
        <v>17324</v>
      </c>
      <c r="B24" s="35">
        <v>1</v>
      </c>
      <c r="C24" s="35">
        <v>4191</v>
      </c>
    </row>
    <row r="25" spans="1:3" s="37" customFormat="1" ht="21" customHeight="1">
      <c r="A25" s="1688" t="s">
        <v>17325</v>
      </c>
      <c r="B25" s="35">
        <v>2</v>
      </c>
      <c r="C25" s="35">
        <v>23370</v>
      </c>
    </row>
    <row r="26" spans="1:3" s="37" customFormat="1" ht="21" customHeight="1">
      <c r="A26" s="1688" t="s">
        <v>17326</v>
      </c>
      <c r="B26" s="35">
        <v>7</v>
      </c>
      <c r="C26" s="35">
        <v>502165</v>
      </c>
    </row>
    <row r="27" spans="1:3" s="37" customFormat="1" ht="21" customHeight="1">
      <c r="A27" s="1682" t="s">
        <v>17327</v>
      </c>
      <c r="B27" s="35">
        <v>4</v>
      </c>
      <c r="C27" s="35">
        <v>462499.9</v>
      </c>
    </row>
    <row r="28" spans="1:3" s="37" customFormat="1" ht="21" customHeight="1">
      <c r="A28" s="1689" t="s">
        <v>17328</v>
      </c>
      <c r="B28" s="35">
        <v>114</v>
      </c>
      <c r="C28" s="35">
        <v>1440701.3</v>
      </c>
    </row>
    <row r="29" spans="1:3">
      <c r="A29" s="1690"/>
      <c r="B29" s="1691"/>
      <c r="C29" s="1691"/>
    </row>
    <row r="30" spans="1:3">
      <c r="B30" s="1693"/>
      <c r="C30" s="1693"/>
    </row>
    <row r="31" spans="1:3">
      <c r="B31" s="1694"/>
      <c r="C31" s="1694"/>
    </row>
  </sheetData>
  <mergeCells count="2">
    <mergeCell ref="A1:A2"/>
    <mergeCell ref="B1:C1"/>
  </mergeCells>
  <phoneticPr fontId="2" type="noConversion"/>
  <printOptions horizontalCentered="1"/>
  <pageMargins left="0.78740157480314965" right="0.78740157480314965" top="0.98425196850393704" bottom="0.78740157480314965" header="0.74803149606299213" footer="0.51181102362204722"/>
  <pageSetup paperSize="9" orientation="portrait" verticalDpi="200" r:id="rId1"/>
  <headerFooter alignWithMargins="0">
    <oddHeader>&amp;L&amp;"돋움,굵게"2. 시ㆍ도별 현황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 tint="-0.14999847407452621"/>
  </sheetPr>
  <dimension ref="A1:BL274"/>
  <sheetViews>
    <sheetView view="pageBreakPreview" topLeftCell="B1" zoomScaleNormal="85" zoomScaleSheetLayoutView="100" workbookViewId="0">
      <pane ySplit="6" topLeftCell="A7" activePane="bottomLeft" state="frozen"/>
      <selection activeCell="A17" sqref="A17:L17"/>
      <selection pane="bottomLeft" activeCell="E92" sqref="E92"/>
    </sheetView>
  </sheetViews>
  <sheetFormatPr defaultColWidth="8.88671875" defaultRowHeight="21.75" customHeight="1"/>
  <cols>
    <col min="1" max="1" width="6" style="668" hidden="1" customWidth="1"/>
    <col min="2" max="2" width="4.21875" style="668" customWidth="1"/>
    <col min="3" max="3" width="6.21875" style="668" customWidth="1"/>
    <col min="4" max="4" width="14.44140625" style="668" hidden="1" customWidth="1"/>
    <col min="5" max="5" width="14.6640625" style="668" customWidth="1"/>
    <col min="6" max="6" width="7.6640625" style="668" customWidth="1"/>
    <col min="7" max="7" width="25.109375" style="668" hidden="1" customWidth="1"/>
    <col min="8" max="8" width="27.21875" style="668" hidden="1" customWidth="1"/>
    <col min="9" max="9" width="15.109375" style="668" customWidth="1"/>
    <col min="10" max="10" width="6.6640625" style="735" hidden="1" customWidth="1"/>
    <col min="11" max="11" width="4" style="668" hidden="1" customWidth="1"/>
    <col min="12" max="12" width="9.6640625" style="749" customWidth="1"/>
    <col min="13" max="13" width="9.21875" style="768" customWidth="1"/>
    <col min="14" max="14" width="8.44140625" style="768" customWidth="1"/>
    <col min="15" max="15" width="9.5546875" style="668" bestFit="1" customWidth="1"/>
    <col min="16" max="16" width="6.44140625" style="668" customWidth="1"/>
    <col min="17" max="17" width="7.44140625" style="668" hidden="1" customWidth="1"/>
    <col min="18" max="18" width="5.33203125" style="668" customWidth="1"/>
    <col min="19" max="19" width="9.109375" style="668" hidden="1" customWidth="1"/>
    <col min="20" max="20" width="6.88671875" style="668" customWidth="1"/>
    <col min="21" max="21" width="5" style="749" customWidth="1"/>
    <col min="22" max="22" width="6.33203125" style="749" customWidth="1"/>
    <col min="23" max="23" width="6.77734375" style="750" customWidth="1"/>
    <col min="24" max="24" width="7.44140625" style="750" customWidth="1"/>
    <col min="25" max="25" width="12.44140625" style="668" hidden="1" customWidth="1"/>
    <col min="26" max="26" width="19.77734375" style="668" hidden="1" customWidth="1"/>
    <col min="27" max="27" width="6.109375" style="668" customWidth="1"/>
    <col min="28" max="28" width="9.5546875" style="668" hidden="1" customWidth="1"/>
    <col min="29" max="29" width="9.77734375" style="668" hidden="1" customWidth="1"/>
    <col min="30" max="30" width="9.109375" style="668" hidden="1" customWidth="1"/>
    <col min="31" max="31" width="8.44140625" style="668" hidden="1" customWidth="1"/>
    <col min="32" max="32" width="7.33203125" style="668" hidden="1" customWidth="1"/>
    <col min="33" max="33" width="8" style="668" hidden="1" customWidth="1"/>
    <col min="34" max="34" width="8.109375" style="750" customWidth="1"/>
    <col min="35" max="35" width="9.109375" style="668" hidden="1" customWidth="1"/>
    <col min="36" max="36" width="7.77734375" style="668" hidden="1" customWidth="1"/>
    <col min="37" max="37" width="17.88671875" style="668" hidden="1" customWidth="1"/>
    <col min="38" max="38" width="8.44140625" style="668" hidden="1" customWidth="1"/>
    <col min="39" max="39" width="11" style="668" hidden="1" customWidth="1"/>
    <col min="40" max="40" width="10.77734375" style="668" hidden="1" customWidth="1"/>
    <col min="41" max="41" width="13.21875" style="668" hidden="1" customWidth="1"/>
    <col min="42" max="42" width="29.6640625" style="668" hidden="1" customWidth="1"/>
    <col min="43" max="43" width="18.5546875" style="668" hidden="1" customWidth="1"/>
    <col min="44" max="44" width="5.33203125" style="668" hidden="1" customWidth="1"/>
    <col min="45" max="45" width="9.5546875" style="668" hidden="1" customWidth="1"/>
    <col min="46" max="46" width="28.77734375" style="668" hidden="1" customWidth="1"/>
    <col min="47" max="47" width="22.21875" style="668" hidden="1" customWidth="1"/>
    <col min="48" max="48" width="13.44140625" style="668" hidden="1" customWidth="1"/>
    <col min="49" max="49" width="6.44140625" style="668" hidden="1" customWidth="1"/>
    <col min="50" max="50" width="7.77734375" style="668" hidden="1" customWidth="1"/>
    <col min="51" max="51" width="15.33203125" style="668" hidden="1" customWidth="1"/>
    <col min="52" max="52" width="22.21875" style="668" hidden="1" customWidth="1"/>
    <col min="53" max="53" width="17.5546875" style="668" hidden="1" customWidth="1"/>
    <col min="54" max="54" width="5.109375" style="668" hidden="1" customWidth="1"/>
    <col min="55" max="55" width="7.33203125" style="668" hidden="1" customWidth="1"/>
    <col min="56" max="56" width="15.33203125" style="668" hidden="1" customWidth="1"/>
    <col min="57" max="57" width="15.109375" style="668" hidden="1" customWidth="1"/>
    <col min="58" max="58" width="10.21875" style="668" hidden="1" customWidth="1"/>
    <col min="59" max="60" width="4" style="668" hidden="1" customWidth="1"/>
    <col min="61" max="61" width="15.33203125" style="668" hidden="1" customWidth="1"/>
    <col min="62" max="62" width="14.109375" style="668" hidden="1" customWidth="1"/>
    <col min="63" max="63" width="19.44140625" style="707" customWidth="1"/>
    <col min="64" max="16384" width="8.88671875" style="20"/>
  </cols>
  <sheetData>
    <row r="1" spans="1:64" s="46" customFormat="1" ht="22.9" customHeight="1">
      <c r="A1" s="663"/>
      <c r="B1" s="1704" t="s">
        <v>95</v>
      </c>
      <c r="C1" s="1704"/>
      <c r="D1" s="1704"/>
      <c r="E1" s="1704"/>
      <c r="F1" s="663"/>
      <c r="G1" s="663"/>
      <c r="H1" s="663"/>
      <c r="I1" s="663"/>
      <c r="J1" s="664"/>
      <c r="K1" s="663"/>
      <c r="L1" s="665"/>
      <c r="M1" s="666"/>
      <c r="N1" s="666"/>
      <c r="O1" s="663"/>
      <c r="P1" s="663"/>
      <c r="Q1" s="663"/>
      <c r="R1" s="663"/>
      <c r="S1" s="663"/>
      <c r="T1" s="663"/>
      <c r="U1" s="665"/>
      <c r="V1" s="665"/>
      <c r="W1" s="667"/>
      <c r="X1" s="667"/>
      <c r="Y1" s="663"/>
      <c r="Z1" s="663"/>
      <c r="AA1" s="663"/>
      <c r="AB1" s="663"/>
      <c r="AC1" s="663"/>
      <c r="AD1" s="663"/>
      <c r="AE1" s="663"/>
      <c r="AF1" s="663"/>
      <c r="AG1" s="663"/>
      <c r="AH1" s="1705" t="s">
        <v>259</v>
      </c>
      <c r="AI1" s="1705"/>
      <c r="AJ1" s="1705"/>
      <c r="AK1" s="1705"/>
      <c r="AL1" s="1705"/>
      <c r="AM1" s="1705"/>
      <c r="AN1" s="1705"/>
      <c r="AO1" s="1705"/>
      <c r="AP1" s="1705"/>
      <c r="AQ1" s="1705"/>
      <c r="AR1" s="1705"/>
      <c r="AS1" s="1705"/>
      <c r="AT1" s="1705"/>
      <c r="AU1" s="1705"/>
      <c r="AV1" s="1705"/>
      <c r="AW1" s="1705"/>
      <c r="AX1" s="1705"/>
      <c r="AY1" s="1705"/>
      <c r="AZ1" s="1705"/>
      <c r="BA1" s="1705"/>
      <c r="BB1" s="1705"/>
      <c r="BC1" s="1705"/>
      <c r="BD1" s="1705"/>
      <c r="BE1" s="1705"/>
      <c r="BF1" s="1705"/>
      <c r="BG1" s="1705"/>
      <c r="BH1" s="1705"/>
      <c r="BI1" s="1705"/>
      <c r="BJ1" s="1705"/>
      <c r="BK1" s="1705"/>
    </row>
    <row r="2" spans="1:64" ht="25.15" customHeight="1">
      <c r="A2" s="1699" t="s">
        <v>277</v>
      </c>
      <c r="B2" s="1700" t="s">
        <v>278</v>
      </c>
      <c r="C2" s="1700" t="s">
        <v>363</v>
      </c>
      <c r="D2" s="1700" t="s">
        <v>279</v>
      </c>
      <c r="E2" s="1700" t="s">
        <v>280</v>
      </c>
      <c r="F2" s="1700" t="s">
        <v>366</v>
      </c>
      <c r="G2" s="1700" t="s">
        <v>367</v>
      </c>
      <c r="H2" s="721"/>
      <c r="I2" s="1700" t="s">
        <v>216</v>
      </c>
      <c r="J2" s="1700" t="s">
        <v>369</v>
      </c>
      <c r="K2" s="1700" t="s">
        <v>370</v>
      </c>
      <c r="L2" s="1700" t="s">
        <v>217</v>
      </c>
      <c r="M2" s="1700" t="s">
        <v>218</v>
      </c>
      <c r="N2" s="1700" t="s">
        <v>219</v>
      </c>
      <c r="O2" s="1700" t="s">
        <v>374</v>
      </c>
      <c r="P2" s="1700"/>
      <c r="Q2" s="1700"/>
      <c r="R2" s="1700"/>
      <c r="S2" s="1700"/>
      <c r="T2" s="1700"/>
      <c r="U2" s="1700"/>
      <c r="V2" s="1700"/>
      <c r="W2" s="1700" t="s">
        <v>221</v>
      </c>
      <c r="X2" s="1700"/>
      <c r="Y2" s="1700"/>
      <c r="Z2" s="1700"/>
      <c r="AA2" s="1700" t="s">
        <v>153</v>
      </c>
      <c r="AB2" s="1701" t="s">
        <v>223</v>
      </c>
      <c r="AC2" s="1701"/>
      <c r="AD2" s="1701"/>
      <c r="AE2" s="1701"/>
      <c r="AF2" s="1701"/>
      <c r="AG2" s="1701"/>
      <c r="AH2" s="1701"/>
      <c r="AI2" s="1700" t="s">
        <v>224</v>
      </c>
      <c r="AJ2" s="1700"/>
      <c r="AK2" s="1700" t="s">
        <v>225</v>
      </c>
      <c r="AL2" s="1700"/>
      <c r="AM2" s="1700"/>
      <c r="AN2" s="1700"/>
      <c r="AO2" s="1700"/>
      <c r="AP2" s="1700"/>
      <c r="AQ2" s="1700" t="s">
        <v>226</v>
      </c>
      <c r="AR2" s="1700"/>
      <c r="AS2" s="1700"/>
      <c r="AT2" s="1700"/>
      <c r="AU2" s="1700"/>
      <c r="AV2" s="1700"/>
      <c r="AW2" s="1700"/>
      <c r="AX2" s="1700"/>
      <c r="AY2" s="1700"/>
      <c r="AZ2" s="1700"/>
      <c r="BA2" s="1700"/>
      <c r="BB2" s="1700"/>
      <c r="BC2" s="1700"/>
      <c r="BD2" s="1700"/>
      <c r="BE2" s="1700"/>
      <c r="BF2" s="1700"/>
      <c r="BG2" s="1700"/>
      <c r="BH2" s="1700"/>
      <c r="BI2" s="1700"/>
      <c r="BJ2" s="1700"/>
      <c r="BK2" s="1700" t="s">
        <v>227</v>
      </c>
    </row>
    <row r="3" spans="1:64" ht="21" customHeight="1">
      <c r="A3" s="1699"/>
      <c r="B3" s="1700"/>
      <c r="C3" s="1700"/>
      <c r="D3" s="1700"/>
      <c r="E3" s="1700"/>
      <c r="F3" s="1700"/>
      <c r="G3" s="1700"/>
      <c r="H3" s="721" t="s">
        <v>436</v>
      </c>
      <c r="I3" s="1700"/>
      <c r="J3" s="1700"/>
      <c r="K3" s="1700"/>
      <c r="L3" s="1700"/>
      <c r="M3" s="1700"/>
      <c r="N3" s="1700"/>
      <c r="O3" s="1700" t="s">
        <v>228</v>
      </c>
      <c r="P3" s="1700"/>
      <c r="Q3" s="1700"/>
      <c r="R3" s="1700"/>
      <c r="S3" s="1700"/>
      <c r="T3" s="1700" t="s">
        <v>438</v>
      </c>
      <c r="U3" s="1700"/>
      <c r="V3" s="1700"/>
      <c r="W3" s="1700" t="s">
        <v>229</v>
      </c>
      <c r="X3" s="1700" t="s">
        <v>440</v>
      </c>
      <c r="Y3" s="1700" t="s">
        <v>441</v>
      </c>
      <c r="Z3" s="1700" t="s">
        <v>232</v>
      </c>
      <c r="AA3" s="1700"/>
      <c r="AB3" s="1702"/>
      <c r="AC3" s="1702"/>
      <c r="AD3" s="1702"/>
      <c r="AE3" s="1702"/>
      <c r="AF3" s="1702"/>
      <c r="AG3" s="1702"/>
      <c r="AH3" s="1702"/>
      <c r="AI3" s="1700" t="s">
        <v>233</v>
      </c>
      <c r="AJ3" s="1700" t="s">
        <v>234</v>
      </c>
      <c r="AK3" s="1700" t="s">
        <v>83</v>
      </c>
      <c r="AL3" s="1700"/>
      <c r="AM3" s="1700" t="s">
        <v>93</v>
      </c>
      <c r="AN3" s="1700"/>
      <c r="AO3" s="1700"/>
      <c r="AP3" s="1700" t="s">
        <v>237</v>
      </c>
      <c r="AQ3" s="1700" t="s">
        <v>238</v>
      </c>
      <c r="AR3" s="1700"/>
      <c r="AS3" s="1700"/>
      <c r="AT3" s="1700"/>
      <c r="AU3" s="1700"/>
      <c r="AV3" s="1700" t="s">
        <v>239</v>
      </c>
      <c r="AW3" s="1700"/>
      <c r="AX3" s="1700"/>
      <c r="AY3" s="1700"/>
      <c r="AZ3" s="1700"/>
      <c r="BA3" s="1700" t="s">
        <v>156</v>
      </c>
      <c r="BB3" s="1700"/>
      <c r="BC3" s="1700"/>
      <c r="BD3" s="1700"/>
      <c r="BE3" s="1700"/>
      <c r="BF3" s="1700" t="s">
        <v>60</v>
      </c>
      <c r="BG3" s="1700"/>
      <c r="BH3" s="1700"/>
      <c r="BI3" s="1700"/>
      <c r="BJ3" s="1700"/>
      <c r="BK3" s="1700"/>
    </row>
    <row r="4" spans="1:64" ht="19.899999999999999" customHeight="1">
      <c r="A4" s="1699"/>
      <c r="B4" s="1700"/>
      <c r="C4" s="1700"/>
      <c r="D4" s="1700"/>
      <c r="E4" s="1700"/>
      <c r="F4" s="1700"/>
      <c r="G4" s="1700"/>
      <c r="H4" s="721"/>
      <c r="I4" s="1700"/>
      <c r="J4" s="1700"/>
      <c r="K4" s="1700"/>
      <c r="L4" s="1700"/>
      <c r="M4" s="1700"/>
      <c r="N4" s="1700"/>
      <c r="O4" s="721" t="s">
        <v>157</v>
      </c>
      <c r="P4" s="721" t="s">
        <v>158</v>
      </c>
      <c r="Q4" s="721" t="s">
        <v>61</v>
      </c>
      <c r="R4" s="721" t="s">
        <v>242</v>
      </c>
      <c r="S4" s="721" t="s">
        <v>63</v>
      </c>
      <c r="T4" s="721" t="s">
        <v>157</v>
      </c>
      <c r="U4" s="721" t="s">
        <v>240</v>
      </c>
      <c r="V4" s="721" t="s">
        <v>241</v>
      </c>
      <c r="W4" s="1700"/>
      <c r="X4" s="1700"/>
      <c r="Y4" s="1700"/>
      <c r="Z4" s="1700"/>
      <c r="AA4" s="1700"/>
      <c r="AB4" s="1703"/>
      <c r="AC4" s="1703"/>
      <c r="AD4" s="1703"/>
      <c r="AE4" s="1703"/>
      <c r="AF4" s="1703"/>
      <c r="AG4" s="1703"/>
      <c r="AH4" s="1703"/>
      <c r="AI4" s="1700"/>
      <c r="AJ4" s="1700"/>
      <c r="AK4" s="721" t="s">
        <v>245</v>
      </c>
      <c r="AL4" s="721" t="s">
        <v>246</v>
      </c>
      <c r="AM4" s="721" t="s">
        <v>245</v>
      </c>
      <c r="AN4" s="721" t="s">
        <v>247</v>
      </c>
      <c r="AO4" s="721" t="s">
        <v>246</v>
      </c>
      <c r="AP4" s="1700"/>
      <c r="AQ4" s="721" t="s">
        <v>248</v>
      </c>
      <c r="AR4" s="721" t="s">
        <v>249</v>
      </c>
      <c r="AS4" s="721" t="s">
        <v>132</v>
      </c>
      <c r="AT4" s="721" t="s">
        <v>250</v>
      </c>
      <c r="AU4" s="721" t="s">
        <v>251</v>
      </c>
      <c r="AV4" s="721" t="s">
        <v>248</v>
      </c>
      <c r="AW4" s="721" t="s">
        <v>249</v>
      </c>
      <c r="AX4" s="721" t="s">
        <v>132</v>
      </c>
      <c r="AY4" s="721" t="s">
        <v>250</v>
      </c>
      <c r="AZ4" s="721" t="s">
        <v>251</v>
      </c>
      <c r="BA4" s="721" t="s">
        <v>248</v>
      </c>
      <c r="BB4" s="721" t="s">
        <v>249</v>
      </c>
      <c r="BC4" s="721" t="s">
        <v>132</v>
      </c>
      <c r="BD4" s="721" t="s">
        <v>250</v>
      </c>
      <c r="BE4" s="721" t="s">
        <v>251</v>
      </c>
      <c r="BF4" s="721" t="s">
        <v>248</v>
      </c>
      <c r="BG4" s="721" t="s">
        <v>249</v>
      </c>
      <c r="BH4" s="721" t="s">
        <v>132</v>
      </c>
      <c r="BI4" s="721" t="s">
        <v>250</v>
      </c>
      <c r="BJ4" s="721" t="s">
        <v>251</v>
      </c>
      <c r="BK4" s="1700"/>
    </row>
    <row r="5" spans="1:64" ht="19.899999999999999" customHeight="1">
      <c r="A5" s="1502"/>
      <c r="B5" s="1503"/>
      <c r="C5" s="1503"/>
      <c r="D5" s="1503"/>
      <c r="E5" s="1503"/>
      <c r="F5" s="1503"/>
      <c r="G5" s="1503"/>
      <c r="H5" s="1503"/>
      <c r="I5" s="1503"/>
      <c r="J5" s="1503"/>
      <c r="K5" s="1503"/>
      <c r="L5" s="1503"/>
      <c r="M5" s="1503"/>
      <c r="N5" s="1503"/>
      <c r="O5" s="1503"/>
      <c r="P5" s="1503"/>
      <c r="Q5" s="1503"/>
      <c r="R5" s="1503"/>
      <c r="S5" s="1503"/>
      <c r="T5" s="1503"/>
      <c r="U5" s="1503"/>
      <c r="V5" s="1503"/>
      <c r="W5" s="1503"/>
      <c r="X5" s="1503"/>
      <c r="Y5" s="1503"/>
      <c r="Z5" s="1503"/>
      <c r="AA5" s="1503"/>
      <c r="AB5" s="1504"/>
      <c r="AC5" s="1504"/>
      <c r="AD5" s="1504"/>
      <c r="AE5" s="1504"/>
      <c r="AF5" s="1504"/>
      <c r="AG5" s="1504"/>
      <c r="AH5" s="1504"/>
      <c r="AI5" s="1503"/>
      <c r="AJ5" s="1503"/>
      <c r="AK5" s="1503"/>
      <c r="AL5" s="1503"/>
      <c r="AM5" s="1503"/>
      <c r="AN5" s="1503"/>
      <c r="AO5" s="1503"/>
      <c r="AP5" s="1503"/>
      <c r="AQ5" s="1503"/>
      <c r="AR5" s="1503"/>
      <c r="AS5" s="1503"/>
      <c r="AT5" s="1503"/>
      <c r="AU5" s="1503"/>
      <c r="AV5" s="1503"/>
      <c r="AW5" s="1503"/>
      <c r="AX5" s="1503"/>
      <c r="AY5" s="1503"/>
      <c r="AZ5" s="1503"/>
      <c r="BA5" s="1503"/>
      <c r="BB5" s="1503"/>
      <c r="BC5" s="1503"/>
      <c r="BD5" s="1503"/>
      <c r="BE5" s="1503"/>
      <c r="BF5" s="1503"/>
      <c r="BG5" s="1503"/>
      <c r="BH5" s="1503"/>
      <c r="BI5" s="1503"/>
      <c r="BJ5" s="1503"/>
      <c r="BK5" s="1503"/>
    </row>
    <row r="6" spans="1:64" s="720" customFormat="1" ht="24.6" hidden="1" customHeight="1">
      <c r="A6" s="707"/>
      <c r="B6" s="707" t="s">
        <v>48</v>
      </c>
      <c r="C6" s="707" t="s">
        <v>1</v>
      </c>
      <c r="D6" s="707"/>
      <c r="E6" s="246">
        <f>COUNTA(E8:E10,E12:E14,E16:E20,E22:E25,E27:E28,E30:E32,E34:E38,E40:E82,E84:E116,E118:E134,E136:E150,E152:E166,E168:E194,E196:E227,E229:E259,E261:E274)</f>
        <v>252</v>
      </c>
      <c r="F6" s="707"/>
      <c r="G6" s="707"/>
      <c r="H6" s="707"/>
      <c r="I6" s="707"/>
      <c r="J6" s="707"/>
      <c r="K6" s="707"/>
      <c r="L6" s="314">
        <f>SUM(L8:L10,L12:L14,L16:L20,L22:L25,L27:L28,L30:L32,L34:L38,L40:L82,L84:L116,L118:L134,L136:L150,L152:L166,L168:L194,L196:L227,L229:L259,L261:L274)</f>
        <v>20554055.960000001</v>
      </c>
      <c r="M6" s="314">
        <f>SUM(M8:M10,M12:M14,M16:M19,M22:M23,M27:M28,M30:M32,M34:M38,M40:M81,M84:M115,M118:M134,M136:M150,M152:M166,M168:M194,M196:M227,M229:M259,M261:M274)</f>
        <v>1594011.53</v>
      </c>
      <c r="N6" s="314">
        <f>SUM(N8:N10,N12:N14,N16:N19,N22:N23,N27:N28,N30:N32,N34:N38,N40:N81,N84:N115,N118:N134,N136:N150,N152:N166,N168:N194,N196:N227,N229:N259,N261:N274)</f>
        <v>2353069.0099999998</v>
      </c>
      <c r="O6" s="707"/>
      <c r="P6" s="707"/>
      <c r="Q6" s="707"/>
      <c r="R6" s="707"/>
      <c r="S6" s="707"/>
      <c r="T6" s="707"/>
      <c r="U6" s="314"/>
      <c r="V6" s="314"/>
      <c r="W6" s="235"/>
      <c r="X6" s="235"/>
      <c r="Y6" s="707"/>
      <c r="Z6" s="707"/>
      <c r="AA6" s="707"/>
      <c r="AB6" s="707"/>
      <c r="AC6" s="707"/>
      <c r="AD6" s="707"/>
      <c r="AE6" s="707"/>
      <c r="AF6" s="707"/>
      <c r="AG6" s="707"/>
      <c r="AH6" s="235"/>
      <c r="AI6" s="707"/>
      <c r="AJ6" s="707"/>
      <c r="AK6" s="707"/>
      <c r="AL6" s="707"/>
      <c r="AM6" s="707"/>
      <c r="AN6" s="707"/>
      <c r="AO6" s="707"/>
      <c r="AP6" s="707"/>
      <c r="AQ6" s="707"/>
      <c r="AR6" s="707"/>
      <c r="AS6" s="707"/>
      <c r="AT6" s="707"/>
      <c r="AU6" s="707"/>
      <c r="AV6" s="707"/>
      <c r="AW6" s="707"/>
      <c r="AX6" s="707"/>
      <c r="AY6" s="707"/>
      <c r="AZ6" s="707"/>
      <c r="BA6" s="707"/>
      <c r="BB6" s="707"/>
      <c r="BC6" s="707"/>
      <c r="BD6" s="707"/>
      <c r="BE6" s="707"/>
      <c r="BF6" s="707"/>
      <c r="BG6" s="707"/>
      <c r="BH6" s="707"/>
      <c r="BI6" s="707"/>
      <c r="BJ6" s="707"/>
      <c r="BK6" s="707"/>
    </row>
    <row r="7" spans="1:64" s="720" customFormat="1" ht="24.6" hidden="1" customHeight="1">
      <c r="A7" s="707"/>
      <c r="B7" s="239" t="s">
        <v>56</v>
      </c>
      <c r="C7" s="707" t="s">
        <v>535</v>
      </c>
      <c r="D7" s="707"/>
      <c r="E7" s="246">
        <f>COUNTA(E8:E10)</f>
        <v>3</v>
      </c>
      <c r="F7" s="707"/>
      <c r="G7" s="707"/>
      <c r="H7" s="707"/>
      <c r="I7" s="707"/>
      <c r="J7" s="707"/>
      <c r="K7" s="707"/>
      <c r="L7" s="314">
        <f>SUM(L8:L10)</f>
        <v>249613</v>
      </c>
      <c r="M7" s="314">
        <f>SUM(M8:M10)</f>
        <v>41874</v>
      </c>
      <c r="N7" s="314">
        <f>SUM(N8:N10)</f>
        <v>124334</v>
      </c>
      <c r="O7" s="707"/>
      <c r="P7" s="707"/>
      <c r="Q7" s="707"/>
      <c r="R7" s="707"/>
      <c r="S7" s="707"/>
      <c r="T7" s="707"/>
      <c r="U7" s="314"/>
      <c r="V7" s="314"/>
      <c r="W7" s="235"/>
      <c r="X7" s="235"/>
      <c r="Y7" s="707"/>
      <c r="Z7" s="707"/>
      <c r="AA7" s="707"/>
      <c r="AB7" s="707"/>
      <c r="AC7" s="707"/>
      <c r="AD7" s="707"/>
      <c r="AE7" s="707"/>
      <c r="AF7" s="707"/>
      <c r="AG7" s="707"/>
      <c r="AH7" s="235"/>
      <c r="AI7" s="707"/>
      <c r="AJ7" s="707"/>
      <c r="AK7" s="707"/>
      <c r="AL7" s="707"/>
      <c r="AM7" s="707"/>
      <c r="AN7" s="707"/>
      <c r="AO7" s="707"/>
      <c r="AP7" s="707"/>
      <c r="AQ7" s="707"/>
      <c r="AR7" s="707"/>
      <c r="AS7" s="707"/>
      <c r="AT7" s="707"/>
      <c r="AU7" s="707"/>
      <c r="AV7" s="707"/>
      <c r="AW7" s="707"/>
      <c r="AX7" s="707"/>
      <c r="AY7" s="707"/>
      <c r="AZ7" s="707"/>
      <c r="BA7" s="707"/>
      <c r="BB7" s="707"/>
      <c r="BC7" s="707"/>
      <c r="BD7" s="707"/>
      <c r="BE7" s="707"/>
      <c r="BF7" s="707"/>
      <c r="BG7" s="707"/>
      <c r="BH7" s="707"/>
      <c r="BI7" s="707"/>
      <c r="BJ7" s="707"/>
      <c r="BK7" s="707"/>
    </row>
    <row r="8" spans="1:64" s="720" customFormat="1" ht="24.6" hidden="1" customHeight="1">
      <c r="A8" s="313" t="s">
        <v>145</v>
      </c>
      <c r="B8" s="242"/>
      <c r="C8" s="707" t="s">
        <v>536</v>
      </c>
      <c r="D8" s="707" t="s">
        <v>537</v>
      </c>
      <c r="E8" s="707" t="s">
        <v>538</v>
      </c>
      <c r="F8" s="707" t="s">
        <v>66</v>
      </c>
      <c r="G8" s="707" t="s">
        <v>539</v>
      </c>
      <c r="H8" s="718" t="s">
        <v>540</v>
      </c>
      <c r="I8" s="707" t="s">
        <v>541</v>
      </c>
      <c r="J8" s="707">
        <v>26</v>
      </c>
      <c r="K8" s="707"/>
      <c r="L8" s="314">
        <v>49327</v>
      </c>
      <c r="M8" s="314">
        <v>5860</v>
      </c>
      <c r="N8" s="314">
        <v>22124</v>
      </c>
      <c r="O8" s="707" t="s">
        <v>142</v>
      </c>
      <c r="P8" s="707">
        <v>400</v>
      </c>
      <c r="Q8" s="707"/>
      <c r="R8" s="707">
        <v>8</v>
      </c>
      <c r="S8" s="707"/>
      <c r="T8" s="707" t="s">
        <v>282</v>
      </c>
      <c r="U8" s="314">
        <v>105</v>
      </c>
      <c r="V8" s="314">
        <v>68</v>
      </c>
      <c r="W8" s="234">
        <v>20236</v>
      </c>
      <c r="X8" s="234">
        <v>30000</v>
      </c>
      <c r="Y8" s="707" t="s">
        <v>465</v>
      </c>
      <c r="Z8" s="707" t="s">
        <v>466</v>
      </c>
      <c r="AA8" s="707">
        <v>1989</v>
      </c>
      <c r="AB8" s="707">
        <v>8111</v>
      </c>
      <c r="AC8" s="707"/>
      <c r="AD8" s="707"/>
      <c r="AE8" s="707"/>
      <c r="AF8" s="707"/>
      <c r="AG8" s="707"/>
      <c r="AH8" s="234">
        <v>8111</v>
      </c>
      <c r="AI8" s="707" t="s">
        <v>542</v>
      </c>
      <c r="AJ8" s="707"/>
      <c r="AK8" s="707" t="s">
        <v>543</v>
      </c>
      <c r="AL8" s="707"/>
      <c r="AM8" s="707" t="s">
        <v>544</v>
      </c>
      <c r="AN8" s="707"/>
      <c r="AO8" s="707"/>
      <c r="AP8" s="707"/>
      <c r="AQ8" s="707"/>
      <c r="AR8" s="707"/>
      <c r="AS8" s="707"/>
      <c r="AT8" s="719"/>
      <c r="AU8" s="707"/>
      <c r="AV8" s="707"/>
      <c r="AW8" s="707"/>
      <c r="AX8" s="707"/>
      <c r="AY8" s="707"/>
      <c r="AZ8" s="707"/>
      <c r="BA8" s="707"/>
      <c r="BB8" s="707"/>
      <c r="BC8" s="707"/>
      <c r="BD8" s="707"/>
      <c r="BE8" s="707"/>
      <c r="BF8" s="707"/>
      <c r="BG8" s="707"/>
      <c r="BH8" s="707"/>
      <c r="BI8" s="707"/>
      <c r="BJ8" s="707"/>
      <c r="BK8" s="707"/>
      <c r="BL8" s="724"/>
    </row>
    <row r="9" spans="1:64" s="720" customFormat="1" ht="24.6" hidden="1" customHeight="1">
      <c r="A9" s="313" t="s">
        <v>91</v>
      </c>
      <c r="B9" s="242"/>
      <c r="C9" s="707" t="s">
        <v>545</v>
      </c>
      <c r="D9" s="707" t="s">
        <v>546</v>
      </c>
      <c r="E9" s="707" t="s">
        <v>547</v>
      </c>
      <c r="F9" s="707" t="s">
        <v>66</v>
      </c>
      <c r="G9" s="707" t="s">
        <v>548</v>
      </c>
      <c r="H9" s="718" t="s">
        <v>540</v>
      </c>
      <c r="I9" s="707" t="s">
        <v>541</v>
      </c>
      <c r="J9" s="707">
        <v>7</v>
      </c>
      <c r="K9" s="707" t="s">
        <v>549</v>
      </c>
      <c r="L9" s="314">
        <v>179386</v>
      </c>
      <c r="M9" s="314">
        <v>33957</v>
      </c>
      <c r="N9" s="314">
        <v>100151</v>
      </c>
      <c r="O9" s="707" t="s">
        <v>142</v>
      </c>
      <c r="P9" s="707">
        <v>400</v>
      </c>
      <c r="Q9" s="707"/>
      <c r="R9" s="707">
        <v>8</v>
      </c>
      <c r="S9" s="707"/>
      <c r="T9" s="707" t="s">
        <v>143</v>
      </c>
      <c r="U9" s="314">
        <v>105</v>
      </c>
      <c r="V9" s="314">
        <v>70</v>
      </c>
      <c r="W9" s="234">
        <v>69599</v>
      </c>
      <c r="X9" s="234">
        <v>100000</v>
      </c>
      <c r="Y9" s="707" t="s">
        <v>465</v>
      </c>
      <c r="Z9" s="707" t="s">
        <v>466</v>
      </c>
      <c r="AA9" s="707">
        <v>1984</v>
      </c>
      <c r="AB9" s="707">
        <v>47962</v>
      </c>
      <c r="AC9" s="707"/>
      <c r="AD9" s="707">
        <v>10002</v>
      </c>
      <c r="AE9" s="707"/>
      <c r="AF9" s="707"/>
      <c r="AG9" s="707"/>
      <c r="AH9" s="234">
        <v>47962</v>
      </c>
      <c r="AI9" s="707" t="s">
        <v>550</v>
      </c>
      <c r="AJ9" s="707"/>
      <c r="AK9" s="707" t="s">
        <v>543</v>
      </c>
      <c r="AL9" s="707"/>
      <c r="AM9" s="707" t="s">
        <v>551</v>
      </c>
      <c r="AN9" s="707"/>
      <c r="AO9" s="707"/>
      <c r="AP9" s="707"/>
      <c r="AQ9" s="707"/>
      <c r="AR9" s="707"/>
      <c r="AS9" s="707"/>
      <c r="AT9" s="707"/>
      <c r="AU9" s="707"/>
      <c r="AV9" s="707"/>
      <c r="AW9" s="707"/>
      <c r="AX9" s="707"/>
      <c r="AY9" s="707"/>
      <c r="AZ9" s="707"/>
      <c r="BA9" s="707"/>
      <c r="BB9" s="707"/>
      <c r="BC9" s="707"/>
      <c r="BD9" s="707"/>
      <c r="BE9" s="707"/>
      <c r="BF9" s="707"/>
      <c r="BG9" s="707"/>
      <c r="BH9" s="707"/>
      <c r="BI9" s="707"/>
      <c r="BJ9" s="707"/>
      <c r="BK9" s="707"/>
      <c r="BL9" s="724"/>
    </row>
    <row r="10" spans="1:64" s="720" customFormat="1" ht="24.6" hidden="1" customHeight="1">
      <c r="A10" s="313" t="s">
        <v>310</v>
      </c>
      <c r="B10" s="248"/>
      <c r="C10" s="707" t="s">
        <v>545</v>
      </c>
      <c r="D10" s="707" t="s">
        <v>546</v>
      </c>
      <c r="E10" s="707" t="s">
        <v>552</v>
      </c>
      <c r="F10" s="707" t="s">
        <v>66</v>
      </c>
      <c r="G10" s="707" t="s">
        <v>553</v>
      </c>
      <c r="H10" s="718" t="s">
        <v>540</v>
      </c>
      <c r="I10" s="707" t="s">
        <v>541</v>
      </c>
      <c r="J10" s="707">
        <v>2</v>
      </c>
      <c r="K10" s="707" t="s">
        <v>554</v>
      </c>
      <c r="L10" s="314">
        <v>20900</v>
      </c>
      <c r="M10" s="314">
        <v>2057</v>
      </c>
      <c r="N10" s="314">
        <v>2059</v>
      </c>
      <c r="O10" s="707" t="s">
        <v>142</v>
      </c>
      <c r="P10" s="707">
        <v>400</v>
      </c>
      <c r="Q10" s="707"/>
      <c r="R10" s="707">
        <v>8</v>
      </c>
      <c r="S10" s="707"/>
      <c r="T10" s="707" t="s">
        <v>143</v>
      </c>
      <c r="U10" s="314">
        <v>105</v>
      </c>
      <c r="V10" s="314">
        <v>68</v>
      </c>
      <c r="W10" s="234">
        <v>1809</v>
      </c>
      <c r="X10" s="234">
        <v>4000</v>
      </c>
      <c r="Y10" s="707" t="s">
        <v>173</v>
      </c>
      <c r="Z10" s="707" t="s">
        <v>466</v>
      </c>
      <c r="AA10" s="707">
        <v>1984</v>
      </c>
      <c r="AB10" s="707"/>
      <c r="AC10" s="707"/>
      <c r="AD10" s="707"/>
      <c r="AE10" s="707"/>
      <c r="AF10" s="707"/>
      <c r="AG10" s="707"/>
      <c r="AH10" s="234" t="s">
        <v>15846</v>
      </c>
      <c r="AI10" s="707" t="s">
        <v>550</v>
      </c>
      <c r="AJ10" s="707"/>
      <c r="AK10" s="707"/>
      <c r="AL10" s="707"/>
      <c r="AM10" s="707" t="s">
        <v>551</v>
      </c>
      <c r="AN10" s="707"/>
      <c r="AO10" s="707"/>
      <c r="AP10" s="707"/>
      <c r="AQ10" s="707"/>
      <c r="AR10" s="707"/>
      <c r="AS10" s="707"/>
      <c r="AT10" s="707"/>
      <c r="AU10" s="707"/>
      <c r="AV10" s="707"/>
      <c r="AW10" s="707"/>
      <c r="AX10" s="707"/>
      <c r="AY10" s="707"/>
      <c r="AZ10" s="707"/>
      <c r="BA10" s="707"/>
      <c r="BB10" s="707"/>
      <c r="BC10" s="707"/>
      <c r="BD10" s="707"/>
      <c r="BE10" s="707"/>
      <c r="BF10" s="707"/>
      <c r="BG10" s="707"/>
      <c r="BH10" s="707"/>
      <c r="BI10" s="707"/>
      <c r="BJ10" s="707"/>
      <c r="BK10" s="707"/>
      <c r="BL10" s="724"/>
    </row>
    <row r="11" spans="1:64" s="720" customFormat="1" ht="24.6" hidden="1" customHeight="1">
      <c r="A11" s="313"/>
      <c r="B11" s="725" t="s">
        <v>1934</v>
      </c>
      <c r="C11" s="726" t="s">
        <v>556</v>
      </c>
      <c r="D11" s="726"/>
      <c r="E11" s="727">
        <f>COUNTA(E12:E14)</f>
        <v>3</v>
      </c>
      <c r="F11" s="726"/>
      <c r="G11" s="726"/>
      <c r="H11" s="728"/>
      <c r="I11" s="726"/>
      <c r="J11" s="726"/>
      <c r="K11" s="726"/>
      <c r="L11" s="729">
        <f>SUM(L12:L14)</f>
        <v>144597</v>
      </c>
      <c r="M11" s="729">
        <f>SUM(M12:M14)</f>
        <v>67787</v>
      </c>
      <c r="N11" s="729">
        <f>SUM(N12:N14)</f>
        <v>107462</v>
      </c>
      <c r="O11" s="726"/>
      <c r="P11" s="726"/>
      <c r="Q11" s="726"/>
      <c r="R11" s="726"/>
      <c r="S11" s="726"/>
      <c r="T11" s="726"/>
      <c r="U11" s="729"/>
      <c r="V11" s="729"/>
      <c r="W11" s="730"/>
      <c r="X11" s="730"/>
      <c r="Y11" s="726"/>
      <c r="Z11" s="726"/>
      <c r="AA11" s="726"/>
      <c r="AB11" s="726"/>
      <c r="AC11" s="726"/>
      <c r="AD11" s="726"/>
      <c r="AE11" s="726"/>
      <c r="AF11" s="726"/>
      <c r="AG11" s="726"/>
      <c r="AH11" s="730"/>
      <c r="AI11" s="726"/>
      <c r="AJ11" s="726"/>
      <c r="AK11" s="726"/>
      <c r="AL11" s="726"/>
      <c r="AM11" s="726"/>
      <c r="AN11" s="726"/>
      <c r="AO11" s="726"/>
      <c r="AP11" s="726"/>
      <c r="AQ11" s="726"/>
      <c r="AR11" s="726"/>
      <c r="AS11" s="726"/>
      <c r="AT11" s="726"/>
      <c r="AU11" s="726"/>
      <c r="AV11" s="726"/>
      <c r="AW11" s="726"/>
      <c r="AX11" s="726"/>
      <c r="AY11" s="726"/>
      <c r="AZ11" s="726"/>
      <c r="BA11" s="726"/>
      <c r="BB11" s="726"/>
      <c r="BC11" s="726"/>
      <c r="BD11" s="726"/>
      <c r="BE11" s="726"/>
      <c r="BF11" s="726"/>
      <c r="BG11" s="726"/>
      <c r="BH11" s="726"/>
      <c r="BI11" s="726"/>
      <c r="BJ11" s="726"/>
      <c r="BK11" s="726"/>
      <c r="BL11" s="724"/>
    </row>
    <row r="12" spans="1:64" s="720" customFormat="1" ht="24.6" hidden="1" customHeight="1">
      <c r="A12" s="313" t="s">
        <v>145</v>
      </c>
      <c r="B12" s="731"/>
      <c r="C12" s="726" t="s">
        <v>557</v>
      </c>
      <c r="D12" s="726" t="s">
        <v>558</v>
      </c>
      <c r="E12" s="726" t="s">
        <v>559</v>
      </c>
      <c r="F12" s="726" t="s">
        <v>560</v>
      </c>
      <c r="G12" s="726" t="s">
        <v>561</v>
      </c>
      <c r="H12" s="728" t="s">
        <v>562</v>
      </c>
      <c r="I12" s="726" t="s">
        <v>541</v>
      </c>
      <c r="J12" s="726">
        <v>119</v>
      </c>
      <c r="K12" s="726" t="s">
        <v>563</v>
      </c>
      <c r="L12" s="729">
        <v>89055</v>
      </c>
      <c r="M12" s="729">
        <v>54930</v>
      </c>
      <c r="N12" s="729">
        <v>92707</v>
      </c>
      <c r="O12" s="726" t="s">
        <v>142</v>
      </c>
      <c r="P12" s="726">
        <v>400</v>
      </c>
      <c r="Q12" s="726">
        <v>1.2</v>
      </c>
      <c r="R12" s="726">
        <v>8</v>
      </c>
      <c r="S12" s="726"/>
      <c r="T12" s="726" t="s">
        <v>143</v>
      </c>
      <c r="U12" s="729">
        <v>75.28</v>
      </c>
      <c r="V12" s="729">
        <v>109</v>
      </c>
      <c r="W12" s="730">
        <v>53769</v>
      </c>
      <c r="X12" s="730">
        <v>80000</v>
      </c>
      <c r="Y12" s="726" t="s">
        <v>465</v>
      </c>
      <c r="Z12" s="726" t="s">
        <v>466</v>
      </c>
      <c r="AA12" s="726">
        <v>2001</v>
      </c>
      <c r="AB12" s="726"/>
      <c r="AC12" s="726">
        <v>158948</v>
      </c>
      <c r="AD12" s="726">
        <v>68000</v>
      </c>
      <c r="AE12" s="726"/>
      <c r="AF12" s="726"/>
      <c r="AG12" s="726"/>
      <c r="AH12" s="730">
        <v>226948</v>
      </c>
      <c r="AI12" s="726"/>
      <c r="AJ12" s="726"/>
      <c r="AK12" s="726" t="s">
        <v>564</v>
      </c>
      <c r="AL12" s="726">
        <v>6170</v>
      </c>
      <c r="AM12" s="726">
        <v>2</v>
      </c>
      <c r="AN12" s="726">
        <v>3096</v>
      </c>
      <c r="AO12" s="726">
        <v>528</v>
      </c>
      <c r="AP12" s="726" t="s">
        <v>565</v>
      </c>
      <c r="AQ12" s="726"/>
      <c r="AR12" s="726"/>
      <c r="AS12" s="726"/>
      <c r="AT12" s="732"/>
      <c r="AU12" s="726"/>
      <c r="AV12" s="726"/>
      <c r="AW12" s="726"/>
      <c r="AX12" s="726"/>
      <c r="AY12" s="726"/>
      <c r="AZ12" s="726"/>
      <c r="BA12" s="726"/>
      <c r="BB12" s="726"/>
      <c r="BC12" s="726"/>
      <c r="BD12" s="726"/>
      <c r="BE12" s="726"/>
      <c r="BF12" s="726"/>
      <c r="BG12" s="726"/>
      <c r="BH12" s="726"/>
      <c r="BI12" s="726"/>
      <c r="BJ12" s="726"/>
      <c r="BK12" s="726"/>
    </row>
    <row r="13" spans="1:64" s="720" customFormat="1" ht="24.6" hidden="1" customHeight="1">
      <c r="A13" s="313" t="s">
        <v>91</v>
      </c>
      <c r="B13" s="731"/>
      <c r="C13" s="726" t="s">
        <v>557</v>
      </c>
      <c r="D13" s="726" t="s">
        <v>558</v>
      </c>
      <c r="E13" s="726" t="s">
        <v>566</v>
      </c>
      <c r="F13" s="726" t="s">
        <v>560</v>
      </c>
      <c r="G13" s="726" t="s">
        <v>561</v>
      </c>
      <c r="H13" s="728" t="s">
        <v>562</v>
      </c>
      <c r="I13" s="726" t="s">
        <v>541</v>
      </c>
      <c r="J13" s="726"/>
      <c r="K13" s="726" t="s">
        <v>563</v>
      </c>
      <c r="L13" s="314">
        <v>25043</v>
      </c>
      <c r="M13" s="314">
        <v>0</v>
      </c>
      <c r="N13" s="314">
        <v>1408</v>
      </c>
      <c r="O13" s="707" t="s">
        <v>142</v>
      </c>
      <c r="P13" s="707">
        <v>400</v>
      </c>
      <c r="Q13" s="707">
        <v>1.2</v>
      </c>
      <c r="R13" s="707">
        <v>8</v>
      </c>
      <c r="S13" s="707"/>
      <c r="T13" s="707" t="s">
        <v>143</v>
      </c>
      <c r="U13" s="314">
        <v>75.28</v>
      </c>
      <c r="V13" s="314">
        <v>109</v>
      </c>
      <c r="W13" s="235">
        <v>4549</v>
      </c>
      <c r="X13" s="235">
        <v>15000</v>
      </c>
      <c r="Y13" s="707" t="s">
        <v>465</v>
      </c>
      <c r="Z13" s="707" t="s">
        <v>466</v>
      </c>
      <c r="AA13" s="707">
        <v>2001</v>
      </c>
      <c r="AB13" s="707"/>
      <c r="AC13" s="707"/>
      <c r="AD13" s="707"/>
      <c r="AE13" s="707"/>
      <c r="AF13" s="707"/>
      <c r="AG13" s="707"/>
      <c r="AH13" s="235" t="s">
        <v>555</v>
      </c>
      <c r="AI13" s="707"/>
      <c r="AJ13" s="707"/>
      <c r="AK13" s="707"/>
      <c r="AL13" s="707"/>
      <c r="AM13" s="707">
        <v>2</v>
      </c>
      <c r="AN13" s="707">
        <v>2000</v>
      </c>
      <c r="AO13" s="707">
        <v>196</v>
      </c>
      <c r="AP13" s="707"/>
      <c r="AQ13" s="707"/>
      <c r="AR13" s="707"/>
      <c r="AS13" s="707"/>
      <c r="AT13" s="707"/>
      <c r="AU13" s="707"/>
      <c r="AV13" s="707"/>
      <c r="AW13" s="707"/>
      <c r="AX13" s="707"/>
      <c r="AY13" s="707"/>
      <c r="AZ13" s="707"/>
      <c r="BA13" s="707"/>
      <c r="BB13" s="707"/>
      <c r="BC13" s="707"/>
      <c r="BD13" s="707"/>
      <c r="BE13" s="707"/>
      <c r="BF13" s="707"/>
      <c r="BG13" s="707"/>
      <c r="BH13" s="707"/>
      <c r="BI13" s="707"/>
      <c r="BJ13" s="707"/>
      <c r="BK13" s="707"/>
    </row>
    <row r="14" spans="1:64" s="720" customFormat="1" ht="24.6" hidden="1" customHeight="1">
      <c r="A14" s="313" t="s">
        <v>310</v>
      </c>
      <c r="B14" s="733"/>
      <c r="C14" s="726" t="s">
        <v>567</v>
      </c>
      <c r="D14" s="726"/>
      <c r="E14" s="726" t="s">
        <v>568</v>
      </c>
      <c r="F14" s="726" t="s">
        <v>560</v>
      </c>
      <c r="G14" s="726" t="s">
        <v>569</v>
      </c>
      <c r="H14" s="728" t="s">
        <v>562</v>
      </c>
      <c r="I14" s="726" t="s">
        <v>541</v>
      </c>
      <c r="J14" s="726">
        <v>35</v>
      </c>
      <c r="K14" s="726"/>
      <c r="L14" s="314">
        <v>30499</v>
      </c>
      <c r="M14" s="314">
        <v>12857</v>
      </c>
      <c r="N14" s="314">
        <v>13347</v>
      </c>
      <c r="O14" s="707" t="s">
        <v>142</v>
      </c>
      <c r="P14" s="707">
        <v>400</v>
      </c>
      <c r="Q14" s="707"/>
      <c r="R14" s="707">
        <v>8</v>
      </c>
      <c r="S14" s="707"/>
      <c r="T14" s="707" t="s">
        <v>143</v>
      </c>
      <c r="U14" s="314">
        <v>72</v>
      </c>
      <c r="V14" s="314">
        <v>109</v>
      </c>
      <c r="W14" s="235">
        <v>12349</v>
      </c>
      <c r="X14" s="235">
        <v>12349</v>
      </c>
      <c r="Y14" s="707" t="s">
        <v>465</v>
      </c>
      <c r="Z14" s="707" t="s">
        <v>466</v>
      </c>
      <c r="AA14" s="707">
        <v>1973</v>
      </c>
      <c r="AB14" s="707"/>
      <c r="AC14" s="707">
        <v>5888</v>
      </c>
      <c r="AD14" s="707"/>
      <c r="AE14" s="707"/>
      <c r="AF14" s="707"/>
      <c r="AG14" s="707"/>
      <c r="AH14" s="235">
        <v>1828</v>
      </c>
      <c r="AI14" s="707">
        <v>2000</v>
      </c>
      <c r="AJ14" s="707">
        <v>2001</v>
      </c>
      <c r="AK14" s="707" t="s">
        <v>570</v>
      </c>
      <c r="AL14" s="707">
        <v>2823</v>
      </c>
      <c r="AM14" s="707">
        <v>5</v>
      </c>
      <c r="AN14" s="707">
        <v>1400</v>
      </c>
      <c r="AO14" s="707" t="s">
        <v>571</v>
      </c>
      <c r="AP14" s="707"/>
      <c r="AQ14" s="707" t="s">
        <v>572</v>
      </c>
      <c r="AR14" s="707">
        <v>1</v>
      </c>
      <c r="AS14" s="707"/>
      <c r="AT14" s="707"/>
      <c r="AU14" s="707"/>
      <c r="AV14" s="707" t="s">
        <v>573</v>
      </c>
      <c r="AW14" s="707">
        <v>1</v>
      </c>
      <c r="AX14" s="707"/>
      <c r="AY14" s="707"/>
      <c r="AZ14" s="707"/>
      <c r="BA14" s="707"/>
      <c r="BB14" s="707"/>
      <c r="BC14" s="707"/>
      <c r="BD14" s="707"/>
      <c r="BE14" s="707"/>
      <c r="BF14" s="707"/>
      <c r="BG14" s="707"/>
      <c r="BH14" s="707"/>
      <c r="BI14" s="707"/>
      <c r="BJ14" s="707"/>
      <c r="BK14" s="707"/>
    </row>
    <row r="15" spans="1:64" s="720" customFormat="1" ht="24.6" hidden="1" customHeight="1">
      <c r="A15" s="313"/>
      <c r="B15" s="239" t="s">
        <v>2183</v>
      </c>
      <c r="C15" s="707" t="s">
        <v>2184</v>
      </c>
      <c r="D15" s="707"/>
      <c r="E15" s="246">
        <f>COUNTA(E16:E20)</f>
        <v>5</v>
      </c>
      <c r="F15" s="707"/>
      <c r="G15" s="707"/>
      <c r="H15" s="718"/>
      <c r="I15" s="707"/>
      <c r="J15" s="707"/>
      <c r="K15" s="707"/>
      <c r="L15" s="314">
        <f>SUM(L16:L20)</f>
        <v>708147</v>
      </c>
      <c r="M15" s="314">
        <f>SUM(M16:M20)</f>
        <v>89737</v>
      </c>
      <c r="N15" s="314">
        <f>SUM(N16:N20)</f>
        <v>163425</v>
      </c>
      <c r="O15" s="707"/>
      <c r="P15" s="707"/>
      <c r="Q15" s="707"/>
      <c r="R15" s="707"/>
      <c r="S15" s="707"/>
      <c r="T15" s="707"/>
      <c r="U15" s="314"/>
      <c r="V15" s="314"/>
      <c r="W15" s="235"/>
      <c r="X15" s="235"/>
      <c r="Y15" s="707"/>
      <c r="Z15" s="707"/>
      <c r="AA15" s="707"/>
      <c r="AB15" s="707"/>
      <c r="AC15" s="707"/>
      <c r="AD15" s="707"/>
      <c r="AE15" s="707"/>
      <c r="AF15" s="707"/>
      <c r="AG15" s="707"/>
      <c r="AH15" s="235"/>
      <c r="AI15" s="707"/>
      <c r="AJ15" s="707"/>
      <c r="AK15" s="707"/>
      <c r="AL15" s="707"/>
      <c r="AM15" s="707"/>
      <c r="AN15" s="707"/>
      <c r="AO15" s="707"/>
      <c r="AP15" s="707"/>
      <c r="AQ15" s="707"/>
      <c r="AR15" s="707"/>
      <c r="AS15" s="707"/>
      <c r="AT15" s="707"/>
      <c r="AU15" s="707"/>
      <c r="AV15" s="707"/>
      <c r="AW15" s="707"/>
      <c r="AX15" s="707"/>
      <c r="AY15" s="707"/>
      <c r="AZ15" s="707"/>
      <c r="BA15" s="707"/>
      <c r="BB15" s="707"/>
      <c r="BC15" s="707"/>
      <c r="BD15" s="707"/>
      <c r="BE15" s="707"/>
      <c r="BF15" s="707"/>
      <c r="BG15" s="707"/>
      <c r="BH15" s="707"/>
      <c r="BI15" s="707"/>
      <c r="BJ15" s="707"/>
      <c r="BK15" s="707"/>
    </row>
    <row r="16" spans="1:64" s="720" customFormat="1" ht="24.6" hidden="1" customHeight="1">
      <c r="A16" s="313">
        <v>1</v>
      </c>
      <c r="B16" s="242"/>
      <c r="C16" s="707" t="s">
        <v>2185</v>
      </c>
      <c r="D16" s="707"/>
      <c r="E16" s="246" t="s">
        <v>2186</v>
      </c>
      <c r="F16" s="707" t="s">
        <v>2187</v>
      </c>
      <c r="G16" s="707"/>
      <c r="H16" s="718"/>
      <c r="I16" s="707" t="s">
        <v>2188</v>
      </c>
      <c r="J16" s="707"/>
      <c r="K16" s="707"/>
      <c r="L16" s="314">
        <v>24128</v>
      </c>
      <c r="M16" s="314"/>
      <c r="N16" s="314"/>
      <c r="O16" s="707" t="s">
        <v>2189</v>
      </c>
      <c r="P16" s="707">
        <v>400</v>
      </c>
      <c r="Q16" s="707"/>
      <c r="R16" s="707">
        <v>8</v>
      </c>
      <c r="S16" s="707"/>
      <c r="T16" s="707" t="s">
        <v>2190</v>
      </c>
      <c r="U16" s="314">
        <v>68</v>
      </c>
      <c r="V16" s="314">
        <v>105</v>
      </c>
      <c r="W16" s="235">
        <v>880</v>
      </c>
      <c r="X16" s="235">
        <v>990</v>
      </c>
      <c r="Y16" s="707"/>
      <c r="Z16" s="707"/>
      <c r="AA16" s="707">
        <v>2009</v>
      </c>
      <c r="AB16" s="707"/>
      <c r="AC16" s="707"/>
      <c r="AD16" s="707"/>
      <c r="AE16" s="707"/>
      <c r="AF16" s="707"/>
      <c r="AG16" s="707"/>
      <c r="AH16" s="235">
        <v>1373</v>
      </c>
      <c r="AI16" s="707"/>
      <c r="AJ16" s="707"/>
      <c r="AK16" s="707"/>
      <c r="AL16" s="707"/>
      <c r="AM16" s="707"/>
      <c r="AN16" s="707"/>
      <c r="AO16" s="707"/>
      <c r="AP16" s="707"/>
      <c r="AQ16" s="707"/>
      <c r="AR16" s="707"/>
      <c r="AS16" s="707"/>
      <c r="AT16" s="707"/>
      <c r="AU16" s="707"/>
      <c r="AV16" s="707"/>
      <c r="AW16" s="707"/>
      <c r="AX16" s="707"/>
      <c r="AY16" s="707"/>
      <c r="AZ16" s="707"/>
      <c r="BA16" s="707"/>
      <c r="BB16" s="707"/>
      <c r="BC16" s="707"/>
      <c r="BD16" s="707"/>
      <c r="BE16" s="707"/>
      <c r="BF16" s="707"/>
      <c r="BG16" s="707"/>
      <c r="BH16" s="707"/>
      <c r="BI16" s="707"/>
      <c r="BJ16" s="707"/>
      <c r="BK16" s="313"/>
    </row>
    <row r="17" spans="1:63" s="720" customFormat="1" ht="24.6" hidden="1" customHeight="1">
      <c r="A17" s="313"/>
      <c r="B17" s="242"/>
      <c r="C17" s="707" t="s">
        <v>2196</v>
      </c>
      <c r="D17" s="707" t="s">
        <v>2197</v>
      </c>
      <c r="E17" s="707" t="s">
        <v>2198</v>
      </c>
      <c r="F17" s="707" t="s">
        <v>2187</v>
      </c>
      <c r="G17" s="707" t="s">
        <v>2191</v>
      </c>
      <c r="H17" s="707" t="s">
        <v>2192</v>
      </c>
      <c r="I17" s="707" t="s">
        <v>2193</v>
      </c>
      <c r="J17" s="707">
        <v>45</v>
      </c>
      <c r="K17" s="707" t="s">
        <v>2199</v>
      </c>
      <c r="L17" s="314">
        <v>467779</v>
      </c>
      <c r="M17" s="314">
        <v>45939</v>
      </c>
      <c r="N17" s="314">
        <v>140995</v>
      </c>
      <c r="O17" s="707" t="s">
        <v>2189</v>
      </c>
      <c r="P17" s="707">
        <v>400</v>
      </c>
      <c r="Q17" s="707"/>
      <c r="R17" s="707">
        <v>8</v>
      </c>
      <c r="S17" s="707"/>
      <c r="T17" s="707" t="s">
        <v>2194</v>
      </c>
      <c r="U17" s="314">
        <v>72</v>
      </c>
      <c r="V17" s="314">
        <v>109</v>
      </c>
      <c r="W17" s="235">
        <v>66422</v>
      </c>
      <c r="X17" s="235">
        <v>100000</v>
      </c>
      <c r="Y17" s="707" t="s">
        <v>2195</v>
      </c>
      <c r="Z17" s="707" t="s">
        <v>2200</v>
      </c>
      <c r="AA17" s="707">
        <v>2001</v>
      </c>
      <c r="AB17" s="707"/>
      <c r="AC17" s="707" t="s">
        <v>2201</v>
      </c>
      <c r="AD17" s="707" t="s">
        <v>2202</v>
      </c>
      <c r="AE17" s="707"/>
      <c r="AF17" s="707"/>
      <c r="AG17" s="707"/>
      <c r="AH17" s="235">
        <v>283600</v>
      </c>
      <c r="AI17" s="707"/>
      <c r="AJ17" s="707"/>
      <c r="AK17" s="707"/>
      <c r="AL17" s="707"/>
      <c r="AM17" s="707"/>
      <c r="AN17" s="707"/>
      <c r="AO17" s="707"/>
      <c r="AP17" s="707"/>
      <c r="AQ17" s="707"/>
      <c r="AR17" s="707"/>
      <c r="AS17" s="707"/>
      <c r="AT17" s="707"/>
      <c r="AU17" s="707"/>
      <c r="AV17" s="707"/>
      <c r="AW17" s="707"/>
      <c r="AX17" s="707"/>
      <c r="AY17" s="707"/>
      <c r="AZ17" s="707"/>
      <c r="BA17" s="707"/>
      <c r="BB17" s="707"/>
      <c r="BC17" s="707"/>
      <c r="BD17" s="707"/>
      <c r="BE17" s="707"/>
      <c r="BF17" s="707"/>
      <c r="BG17" s="707"/>
      <c r="BH17" s="707"/>
      <c r="BI17" s="707"/>
      <c r="BJ17" s="707"/>
      <c r="BK17" s="707"/>
    </row>
    <row r="18" spans="1:63" s="720" customFormat="1" ht="24.6" hidden="1" customHeight="1">
      <c r="A18" s="313"/>
      <c r="B18" s="242"/>
      <c r="C18" s="707" t="s">
        <v>2196</v>
      </c>
      <c r="D18" s="707"/>
      <c r="E18" s="707" t="s">
        <v>2203</v>
      </c>
      <c r="F18" s="707" t="s">
        <v>2187</v>
      </c>
      <c r="G18" s="707"/>
      <c r="H18" s="707"/>
      <c r="I18" s="707" t="s">
        <v>2193</v>
      </c>
      <c r="J18" s="707"/>
      <c r="K18" s="707"/>
      <c r="L18" s="314">
        <v>44700</v>
      </c>
      <c r="M18" s="314">
        <v>1467</v>
      </c>
      <c r="N18" s="314">
        <v>853</v>
      </c>
      <c r="O18" s="707" t="s">
        <v>2189</v>
      </c>
      <c r="P18" s="707">
        <v>400</v>
      </c>
      <c r="Q18" s="707"/>
      <c r="R18" s="707">
        <v>8</v>
      </c>
      <c r="S18" s="707"/>
      <c r="T18" s="707" t="s">
        <v>2194</v>
      </c>
      <c r="U18" s="314">
        <v>72</v>
      </c>
      <c r="V18" s="314">
        <v>109</v>
      </c>
      <c r="W18" s="235">
        <v>2500</v>
      </c>
      <c r="X18" s="235">
        <v>3000</v>
      </c>
      <c r="Y18" s="707"/>
      <c r="Z18" s="707"/>
      <c r="AA18" s="707">
        <v>2001</v>
      </c>
      <c r="AB18" s="707"/>
      <c r="AC18" s="707"/>
      <c r="AD18" s="707"/>
      <c r="AE18" s="707"/>
      <c r="AF18" s="707"/>
      <c r="AG18" s="707"/>
      <c r="AH18" s="235" t="s">
        <v>2204</v>
      </c>
      <c r="AI18" s="707"/>
      <c r="AJ18" s="707"/>
      <c r="AK18" s="707">
        <v>1</v>
      </c>
      <c r="AL18" s="707" t="s">
        <v>2205</v>
      </c>
      <c r="AM18" s="707">
        <v>1</v>
      </c>
      <c r="AN18" s="707" t="s">
        <v>2206</v>
      </c>
      <c r="AO18" s="707"/>
      <c r="AP18" s="707"/>
      <c r="AQ18" s="707"/>
      <c r="AR18" s="707"/>
      <c r="AS18" s="707"/>
      <c r="AT18" s="707"/>
      <c r="AU18" s="707"/>
      <c r="AV18" s="707"/>
      <c r="AW18" s="707"/>
      <c r="AX18" s="707"/>
      <c r="AY18" s="707"/>
      <c r="AZ18" s="707"/>
      <c r="BA18" s="707"/>
      <c r="BB18" s="707"/>
      <c r="BC18" s="707"/>
      <c r="BD18" s="707"/>
      <c r="BE18" s="707"/>
      <c r="BF18" s="707"/>
      <c r="BG18" s="707"/>
      <c r="BH18" s="707"/>
      <c r="BI18" s="707"/>
      <c r="BJ18" s="707"/>
      <c r="BK18" s="707"/>
    </row>
    <row r="19" spans="1:63" s="720" customFormat="1" ht="24.6" hidden="1" customHeight="1">
      <c r="A19" s="313">
        <v>2</v>
      </c>
      <c r="B19" s="242"/>
      <c r="C19" s="707" t="s">
        <v>2207</v>
      </c>
      <c r="D19" s="707"/>
      <c r="E19" s="707" t="s">
        <v>2208</v>
      </c>
      <c r="F19" s="707" t="s">
        <v>2207</v>
      </c>
      <c r="G19" s="707"/>
      <c r="H19" s="707"/>
      <c r="I19" s="707" t="s">
        <v>2209</v>
      </c>
      <c r="J19" s="707"/>
      <c r="K19" s="707"/>
      <c r="L19" s="314">
        <v>144500</v>
      </c>
      <c r="M19" s="314">
        <v>28900</v>
      </c>
      <c r="N19" s="314"/>
      <c r="O19" s="707" t="s">
        <v>2189</v>
      </c>
      <c r="P19" s="707">
        <v>400</v>
      </c>
      <c r="Q19" s="707"/>
      <c r="R19" s="707">
        <v>8</v>
      </c>
      <c r="S19" s="707"/>
      <c r="T19" s="707" t="s">
        <v>2190</v>
      </c>
      <c r="U19" s="314">
        <v>65</v>
      </c>
      <c r="V19" s="314">
        <v>105</v>
      </c>
      <c r="W19" s="235">
        <v>8758</v>
      </c>
      <c r="X19" s="235"/>
      <c r="Y19" s="707"/>
      <c r="Z19" s="707"/>
      <c r="AA19" s="707">
        <v>2014</v>
      </c>
      <c r="AB19" s="707"/>
      <c r="AC19" s="707"/>
      <c r="AD19" s="707"/>
      <c r="AE19" s="707"/>
      <c r="AF19" s="707"/>
      <c r="AG19" s="707"/>
      <c r="AH19" s="235">
        <v>53600</v>
      </c>
      <c r="AI19" s="707"/>
      <c r="AJ19" s="707"/>
      <c r="AK19" s="707"/>
      <c r="AL19" s="707"/>
      <c r="AM19" s="707"/>
      <c r="AN19" s="707"/>
      <c r="AO19" s="707"/>
      <c r="AP19" s="707"/>
      <c r="AQ19" s="707"/>
      <c r="AR19" s="707"/>
      <c r="AS19" s="707"/>
      <c r="AT19" s="707"/>
      <c r="AU19" s="707"/>
      <c r="AV19" s="707"/>
      <c r="AW19" s="707"/>
      <c r="AX19" s="707"/>
      <c r="AY19" s="707"/>
      <c r="AZ19" s="707"/>
      <c r="BA19" s="707"/>
      <c r="BB19" s="707"/>
      <c r="BC19" s="707"/>
      <c r="BD19" s="707"/>
      <c r="BE19" s="707"/>
      <c r="BF19" s="707"/>
      <c r="BG19" s="707"/>
      <c r="BH19" s="707"/>
      <c r="BI19" s="707"/>
      <c r="BJ19" s="707"/>
      <c r="BK19" s="707"/>
    </row>
    <row r="20" spans="1:63" s="720" customFormat="1" ht="24.6" hidden="1" customHeight="1">
      <c r="A20" s="313"/>
      <c r="B20" s="248"/>
      <c r="C20" s="707" t="s">
        <v>2196</v>
      </c>
      <c r="D20" s="707"/>
      <c r="E20" s="707" t="s">
        <v>2210</v>
      </c>
      <c r="F20" s="707" t="s">
        <v>2187</v>
      </c>
      <c r="G20" s="707"/>
      <c r="H20" s="707"/>
      <c r="I20" s="707" t="s">
        <v>2193</v>
      </c>
      <c r="J20" s="707"/>
      <c r="K20" s="707"/>
      <c r="L20" s="314">
        <v>27040</v>
      </c>
      <c r="M20" s="314">
        <v>13431</v>
      </c>
      <c r="N20" s="314">
        <v>21577</v>
      </c>
      <c r="O20" s="707" t="s">
        <v>2211</v>
      </c>
      <c r="P20" s="707">
        <v>200</v>
      </c>
      <c r="Q20" s="707"/>
      <c r="R20" s="707">
        <v>6</v>
      </c>
      <c r="S20" s="707"/>
      <c r="T20" s="707" t="s">
        <v>2189</v>
      </c>
      <c r="U20" s="314">
        <v>34</v>
      </c>
      <c r="V20" s="314">
        <v>79</v>
      </c>
      <c r="W20" s="235">
        <v>5000</v>
      </c>
      <c r="X20" s="235">
        <v>7500</v>
      </c>
      <c r="Y20" s="707"/>
      <c r="Z20" s="707"/>
      <c r="AA20" s="707">
        <v>2013</v>
      </c>
      <c r="AB20" s="707"/>
      <c r="AC20" s="707"/>
      <c r="AD20" s="707"/>
      <c r="AE20" s="707"/>
      <c r="AF20" s="707"/>
      <c r="AG20" s="707"/>
      <c r="AH20" s="235">
        <v>72451</v>
      </c>
      <c r="AI20" s="707"/>
      <c r="AJ20" s="707"/>
      <c r="AK20" s="707"/>
      <c r="AL20" s="707"/>
      <c r="AM20" s="707"/>
      <c r="AN20" s="707"/>
      <c r="AO20" s="707"/>
      <c r="AP20" s="707"/>
      <c r="AQ20" s="707"/>
      <c r="AR20" s="707"/>
      <c r="AS20" s="707"/>
      <c r="AT20" s="707"/>
      <c r="AU20" s="707"/>
      <c r="AV20" s="707"/>
      <c r="AW20" s="707"/>
      <c r="AX20" s="707"/>
      <c r="AY20" s="707"/>
      <c r="AZ20" s="707"/>
      <c r="BA20" s="707"/>
      <c r="BB20" s="707"/>
      <c r="BC20" s="707"/>
      <c r="BD20" s="707"/>
      <c r="BE20" s="707"/>
      <c r="BF20" s="707"/>
      <c r="BG20" s="707"/>
      <c r="BH20" s="707"/>
      <c r="BI20" s="707"/>
      <c r="BJ20" s="707"/>
      <c r="BK20" s="707"/>
    </row>
    <row r="21" spans="1:63" s="720" customFormat="1" ht="24.6" hidden="1" customHeight="1">
      <c r="A21" s="313"/>
      <c r="B21" s="239" t="s">
        <v>2212</v>
      </c>
      <c r="C21" s="707" t="s">
        <v>535</v>
      </c>
      <c r="D21" s="707"/>
      <c r="E21" s="246">
        <f>COUNTA(E22:E25)</f>
        <v>4</v>
      </c>
      <c r="F21" s="707"/>
      <c r="G21" s="707"/>
      <c r="H21" s="707"/>
      <c r="I21" s="707"/>
      <c r="J21" s="707"/>
      <c r="K21" s="707"/>
      <c r="L21" s="314">
        <f>SUM(L22:L25)</f>
        <v>1064010</v>
      </c>
      <c r="M21" s="314">
        <f>SUM(M22:M25)</f>
        <v>109466</v>
      </c>
      <c r="N21" s="314">
        <f>SUM(N22:N25)</f>
        <v>210428</v>
      </c>
      <c r="O21" s="707"/>
      <c r="P21" s="707"/>
      <c r="Q21" s="707"/>
      <c r="R21" s="707"/>
      <c r="S21" s="707"/>
      <c r="T21" s="707"/>
      <c r="U21" s="314"/>
      <c r="V21" s="314"/>
      <c r="W21" s="235"/>
      <c r="X21" s="235"/>
      <c r="Y21" s="707"/>
      <c r="Z21" s="707"/>
      <c r="AA21" s="707"/>
      <c r="AB21" s="707"/>
      <c r="AC21" s="707"/>
      <c r="AD21" s="707"/>
      <c r="AE21" s="707"/>
      <c r="AF21" s="707"/>
      <c r="AG21" s="707"/>
      <c r="AH21" s="235"/>
      <c r="AI21" s="707"/>
      <c r="AJ21" s="707"/>
      <c r="AK21" s="707"/>
      <c r="AL21" s="707"/>
      <c r="AM21" s="707"/>
      <c r="AN21" s="707"/>
      <c r="AO21" s="707"/>
      <c r="AP21" s="707"/>
      <c r="AQ21" s="707"/>
      <c r="AR21" s="707"/>
      <c r="AS21" s="707"/>
      <c r="AT21" s="707"/>
      <c r="AU21" s="707"/>
      <c r="AV21" s="707"/>
      <c r="AW21" s="707"/>
      <c r="AX21" s="707"/>
      <c r="AY21" s="707"/>
      <c r="AZ21" s="707"/>
      <c r="BA21" s="707"/>
      <c r="BB21" s="707"/>
      <c r="BC21" s="707"/>
      <c r="BD21" s="707"/>
      <c r="BE21" s="707"/>
      <c r="BF21" s="707"/>
      <c r="BG21" s="707"/>
      <c r="BH21" s="707"/>
      <c r="BI21" s="707"/>
      <c r="BJ21" s="707"/>
      <c r="BK21" s="707"/>
    </row>
    <row r="22" spans="1:63" s="720" customFormat="1" ht="24.6" hidden="1" customHeight="1">
      <c r="A22" s="313">
        <v>1</v>
      </c>
      <c r="B22" s="242"/>
      <c r="C22" s="707" t="s">
        <v>13072</v>
      </c>
      <c r="D22" s="707" t="s">
        <v>575</v>
      </c>
      <c r="E22" s="707" t="s">
        <v>576</v>
      </c>
      <c r="F22" s="707" t="s">
        <v>577</v>
      </c>
      <c r="G22" s="707" t="s">
        <v>578</v>
      </c>
      <c r="H22" s="718" t="s">
        <v>579</v>
      </c>
      <c r="I22" s="707" t="s">
        <v>11230</v>
      </c>
      <c r="J22" s="707">
        <v>0.56000000000000005</v>
      </c>
      <c r="K22" s="707" t="s">
        <v>580</v>
      </c>
      <c r="L22" s="314">
        <v>432035</v>
      </c>
      <c r="M22" s="314">
        <v>34355</v>
      </c>
      <c r="N22" s="314">
        <v>95226</v>
      </c>
      <c r="O22" s="707" t="s">
        <v>142</v>
      </c>
      <c r="P22" s="707">
        <v>400</v>
      </c>
      <c r="Q22" s="707"/>
      <c r="R22" s="707">
        <v>8</v>
      </c>
      <c r="S22" s="707"/>
      <c r="T22" s="707" t="s">
        <v>143</v>
      </c>
      <c r="U22" s="314">
        <v>71</v>
      </c>
      <c r="V22" s="314">
        <v>106</v>
      </c>
      <c r="W22" s="235">
        <v>49084</v>
      </c>
      <c r="X22" s="235">
        <v>50500</v>
      </c>
      <c r="Y22" s="235">
        <v>50256</v>
      </c>
      <c r="Z22" s="707" t="s">
        <v>465</v>
      </c>
      <c r="AA22" s="707">
        <v>2002</v>
      </c>
      <c r="AB22" s="707">
        <v>2002</v>
      </c>
      <c r="AC22" s="707"/>
      <c r="AD22" s="707">
        <v>47400</v>
      </c>
      <c r="AE22" s="707"/>
      <c r="AF22" s="707">
        <v>41800</v>
      </c>
      <c r="AG22" s="707">
        <v>36000</v>
      </c>
      <c r="AH22" s="235">
        <v>330518</v>
      </c>
      <c r="AI22" s="235">
        <v>125200</v>
      </c>
      <c r="AJ22" s="707"/>
      <c r="AK22" s="707"/>
      <c r="AL22" s="707">
        <v>1</v>
      </c>
      <c r="AM22" s="707">
        <v>5500</v>
      </c>
      <c r="AN22" s="707">
        <v>2</v>
      </c>
      <c r="AO22" s="707" t="s">
        <v>581</v>
      </c>
      <c r="AP22" s="707">
        <v>4600</v>
      </c>
      <c r="AQ22" s="707"/>
      <c r="AR22" s="707" t="s">
        <v>582</v>
      </c>
      <c r="AS22" s="707"/>
      <c r="AT22" s="707">
        <v>102.49</v>
      </c>
      <c r="AU22" s="719"/>
      <c r="AV22" s="707" t="s">
        <v>583</v>
      </c>
      <c r="AW22" s="707"/>
      <c r="AX22" s="707"/>
      <c r="AY22" s="707"/>
      <c r="AZ22" s="707"/>
      <c r="BA22" s="707"/>
      <c r="BB22" s="707"/>
      <c r="BC22" s="707"/>
      <c r="BD22" s="707"/>
      <c r="BE22" s="707"/>
      <c r="BF22" s="707"/>
      <c r="BG22" s="668"/>
      <c r="BH22" s="668"/>
      <c r="BI22" s="668"/>
      <c r="BJ22" s="668"/>
      <c r="BK22" s="707"/>
    </row>
    <row r="23" spans="1:63" s="720" customFormat="1" ht="24.6" hidden="1" customHeight="1">
      <c r="A23" s="313"/>
      <c r="B23" s="242"/>
      <c r="C23" s="707" t="s">
        <v>13072</v>
      </c>
      <c r="D23" s="707"/>
      <c r="E23" s="707" t="s">
        <v>584</v>
      </c>
      <c r="F23" s="707" t="s">
        <v>577</v>
      </c>
      <c r="G23" s="707"/>
      <c r="H23" s="718"/>
      <c r="I23" s="707" t="s">
        <v>11230</v>
      </c>
      <c r="J23" s="707"/>
      <c r="K23" s="707"/>
      <c r="L23" s="314"/>
      <c r="M23" s="314">
        <v>1009</v>
      </c>
      <c r="N23" s="314">
        <v>1539</v>
      </c>
      <c r="O23" s="707" t="s">
        <v>142</v>
      </c>
      <c r="P23" s="707">
        <v>400</v>
      </c>
      <c r="Q23" s="707"/>
      <c r="R23" s="707">
        <v>8</v>
      </c>
      <c r="S23" s="707"/>
      <c r="T23" s="707" t="s">
        <v>143</v>
      </c>
      <c r="U23" s="314">
        <v>71</v>
      </c>
      <c r="V23" s="314">
        <v>106</v>
      </c>
      <c r="W23" s="707"/>
      <c r="X23" s="235">
        <v>5000</v>
      </c>
      <c r="Y23" s="235">
        <v>5000</v>
      </c>
      <c r="Z23" s="707"/>
      <c r="AA23" s="707">
        <v>2002</v>
      </c>
      <c r="AB23" s="707">
        <v>2002</v>
      </c>
      <c r="AC23" s="707"/>
      <c r="AD23" s="707"/>
      <c r="AE23" s="707"/>
      <c r="AF23" s="707"/>
      <c r="AG23" s="707"/>
      <c r="AH23" s="707" t="s">
        <v>555</v>
      </c>
      <c r="AI23" s="235" t="s">
        <v>585</v>
      </c>
      <c r="AJ23" s="707"/>
      <c r="AK23" s="707"/>
      <c r="AL23" s="707"/>
      <c r="AM23" s="707"/>
      <c r="AN23" s="707"/>
      <c r="AO23" s="707"/>
      <c r="AP23" s="707"/>
      <c r="AQ23" s="707"/>
      <c r="AR23" s="707"/>
      <c r="AS23" s="707"/>
      <c r="AT23" s="707"/>
      <c r="AU23" s="719"/>
      <c r="AV23" s="707"/>
      <c r="AW23" s="707"/>
      <c r="AX23" s="707"/>
      <c r="AY23" s="707"/>
      <c r="AZ23" s="707"/>
      <c r="BA23" s="707"/>
      <c r="BB23" s="707"/>
      <c r="BC23" s="707"/>
      <c r="BD23" s="707"/>
      <c r="BE23" s="707"/>
      <c r="BF23" s="707"/>
      <c r="BG23" s="668"/>
      <c r="BH23" s="668"/>
      <c r="BI23" s="668"/>
      <c r="BJ23" s="668"/>
      <c r="BK23" s="707"/>
    </row>
    <row r="24" spans="1:63" s="720" customFormat="1" ht="24.6" hidden="1" customHeight="1">
      <c r="A24" s="313"/>
      <c r="B24" s="242"/>
      <c r="C24" s="707" t="s">
        <v>567</v>
      </c>
      <c r="D24" s="707"/>
      <c r="E24" s="707" t="s">
        <v>11231</v>
      </c>
      <c r="F24" s="707" t="s">
        <v>577</v>
      </c>
      <c r="G24" s="707"/>
      <c r="H24" s="718"/>
      <c r="I24" s="707" t="s">
        <v>299</v>
      </c>
      <c r="J24" s="707"/>
      <c r="K24" s="707"/>
      <c r="L24" s="314">
        <v>631975</v>
      </c>
      <c r="M24" s="314">
        <v>74102</v>
      </c>
      <c r="N24" s="314">
        <v>113470</v>
      </c>
      <c r="O24" s="707" t="s">
        <v>142</v>
      </c>
      <c r="P24" s="707">
        <v>400</v>
      </c>
      <c r="Q24" s="707"/>
      <c r="R24" s="707">
        <v>8</v>
      </c>
      <c r="S24" s="707"/>
      <c r="T24" s="707" t="s">
        <v>143</v>
      </c>
      <c r="U24" s="314">
        <v>68</v>
      </c>
      <c r="V24" s="314">
        <v>105</v>
      </c>
      <c r="W24" s="235">
        <v>61944</v>
      </c>
      <c r="X24" s="235"/>
      <c r="Y24" s="235"/>
      <c r="Z24" s="707"/>
      <c r="AA24" s="707">
        <v>2014</v>
      </c>
      <c r="AB24" s="707"/>
      <c r="AC24" s="707"/>
      <c r="AD24" s="707"/>
      <c r="AE24" s="707"/>
      <c r="AF24" s="707"/>
      <c r="AG24" s="707"/>
      <c r="AH24" s="314">
        <v>467200</v>
      </c>
      <c r="AI24" s="235"/>
      <c r="AJ24" s="707"/>
      <c r="AK24" s="707"/>
      <c r="AL24" s="707"/>
      <c r="AM24" s="707"/>
      <c r="AN24" s="707"/>
      <c r="AO24" s="707"/>
      <c r="AP24" s="707"/>
      <c r="AQ24" s="707"/>
      <c r="AR24" s="707"/>
      <c r="AS24" s="707"/>
      <c r="AT24" s="707"/>
      <c r="AU24" s="719"/>
      <c r="AV24" s="707"/>
      <c r="AW24" s="707"/>
      <c r="AX24" s="707"/>
      <c r="AY24" s="707"/>
      <c r="AZ24" s="707"/>
      <c r="BA24" s="707"/>
      <c r="BB24" s="707"/>
      <c r="BC24" s="707"/>
      <c r="BD24" s="707"/>
      <c r="BE24" s="707"/>
      <c r="BF24" s="707"/>
      <c r="BG24" s="668"/>
      <c r="BH24" s="668"/>
      <c r="BI24" s="668"/>
      <c r="BJ24" s="668"/>
      <c r="BK24" s="707"/>
    </row>
    <row r="25" spans="1:63" s="720" customFormat="1" ht="24.6" hidden="1" customHeight="1">
      <c r="A25" s="313"/>
      <c r="B25" s="242"/>
      <c r="C25" s="707" t="s">
        <v>567</v>
      </c>
      <c r="D25" s="707"/>
      <c r="E25" s="707" t="s">
        <v>11232</v>
      </c>
      <c r="F25" s="707" t="s">
        <v>577</v>
      </c>
      <c r="G25" s="707"/>
      <c r="H25" s="718"/>
      <c r="I25" s="707" t="s">
        <v>299</v>
      </c>
      <c r="J25" s="707"/>
      <c r="K25" s="707"/>
      <c r="L25" s="314"/>
      <c r="M25" s="314"/>
      <c r="N25" s="314">
        <v>193</v>
      </c>
      <c r="O25" s="707" t="s">
        <v>142</v>
      </c>
      <c r="P25" s="707">
        <v>400</v>
      </c>
      <c r="Q25" s="707"/>
      <c r="R25" s="707">
        <v>8</v>
      </c>
      <c r="S25" s="707"/>
      <c r="T25" s="707" t="s">
        <v>143</v>
      </c>
      <c r="U25" s="314">
        <v>68</v>
      </c>
      <c r="V25" s="314">
        <v>105</v>
      </c>
      <c r="W25" s="235">
        <v>5034</v>
      </c>
      <c r="X25" s="235"/>
      <c r="Y25" s="235"/>
      <c r="Z25" s="707"/>
      <c r="AA25" s="707">
        <v>2014</v>
      </c>
      <c r="AB25" s="707"/>
      <c r="AC25" s="707"/>
      <c r="AD25" s="707"/>
      <c r="AE25" s="707"/>
      <c r="AF25" s="707"/>
      <c r="AG25" s="707"/>
      <c r="AH25" s="707"/>
      <c r="AI25" s="235"/>
      <c r="AJ25" s="707"/>
      <c r="AK25" s="707"/>
      <c r="AL25" s="707"/>
      <c r="AM25" s="707"/>
      <c r="AN25" s="707"/>
      <c r="AO25" s="707"/>
      <c r="AP25" s="707"/>
      <c r="AQ25" s="707"/>
      <c r="AR25" s="707"/>
      <c r="AS25" s="707"/>
      <c r="AT25" s="707"/>
      <c r="AU25" s="719"/>
      <c r="AV25" s="707"/>
      <c r="AW25" s="707"/>
      <c r="AX25" s="707"/>
      <c r="AY25" s="707"/>
      <c r="AZ25" s="707"/>
      <c r="BA25" s="707"/>
      <c r="BB25" s="707"/>
      <c r="BC25" s="707"/>
      <c r="BD25" s="707"/>
      <c r="BE25" s="707"/>
      <c r="BF25" s="707"/>
      <c r="BG25" s="668"/>
      <c r="BH25" s="668"/>
      <c r="BI25" s="668"/>
      <c r="BJ25" s="668"/>
      <c r="BK25" s="707" t="s">
        <v>3524</v>
      </c>
    </row>
    <row r="26" spans="1:63" s="720" customFormat="1" ht="24.6" hidden="1" customHeight="1">
      <c r="A26" s="313"/>
      <c r="B26" s="239" t="s">
        <v>2213</v>
      </c>
      <c r="C26" s="707" t="s">
        <v>586</v>
      </c>
      <c r="D26" s="707"/>
      <c r="E26" s="246">
        <f>COUNTA(E27:E28)</f>
        <v>2</v>
      </c>
      <c r="F26" s="707"/>
      <c r="G26" s="707"/>
      <c r="H26" s="718"/>
      <c r="I26" s="707"/>
      <c r="J26" s="734"/>
      <c r="K26" s="707"/>
      <c r="L26" s="314">
        <f>SUM(L27:L28)</f>
        <v>470278</v>
      </c>
      <c r="M26" s="314">
        <f>SUM(M27:M28)</f>
        <v>20509.509999999998</v>
      </c>
      <c r="N26" s="314">
        <f>SUM(N27:N28)</f>
        <v>69664.3</v>
      </c>
      <c r="O26" s="707"/>
      <c r="P26" s="707"/>
      <c r="Q26" s="707"/>
      <c r="R26" s="707"/>
      <c r="S26" s="707"/>
      <c r="T26" s="707"/>
      <c r="U26" s="314"/>
      <c r="V26" s="314"/>
      <c r="W26" s="235"/>
      <c r="X26" s="235"/>
      <c r="Y26" s="707"/>
      <c r="Z26" s="707"/>
      <c r="AA26" s="707"/>
      <c r="AB26" s="707"/>
      <c r="AC26" s="707"/>
      <c r="AD26" s="707"/>
      <c r="AE26" s="707"/>
      <c r="AF26" s="707"/>
      <c r="AG26" s="707"/>
      <c r="AH26" s="235"/>
      <c r="AI26" s="707"/>
      <c r="AJ26" s="707"/>
      <c r="AK26" s="707"/>
      <c r="AL26" s="707"/>
      <c r="AM26" s="707"/>
      <c r="AN26" s="707"/>
      <c r="AO26" s="707"/>
      <c r="AP26" s="707"/>
      <c r="AQ26" s="707"/>
      <c r="AR26" s="707"/>
      <c r="AS26" s="707"/>
      <c r="AT26" s="707"/>
      <c r="AU26" s="707"/>
      <c r="AV26" s="707"/>
      <c r="AW26" s="707"/>
      <c r="AX26" s="707"/>
      <c r="AY26" s="707"/>
      <c r="AZ26" s="707"/>
      <c r="BA26" s="707"/>
      <c r="BB26" s="707"/>
      <c r="BC26" s="707"/>
      <c r="BD26" s="707"/>
      <c r="BE26" s="707"/>
      <c r="BF26" s="668"/>
      <c r="BG26" s="668"/>
      <c r="BH26" s="668"/>
      <c r="BI26" s="668"/>
      <c r="BJ26" s="668"/>
      <c r="BK26" s="707"/>
    </row>
    <row r="27" spans="1:63" s="720" customFormat="1" ht="24.6" hidden="1" customHeight="1">
      <c r="A27" s="313"/>
      <c r="B27" s="717"/>
      <c r="C27" s="707" t="s">
        <v>567</v>
      </c>
      <c r="D27" s="707"/>
      <c r="E27" s="707" t="s">
        <v>587</v>
      </c>
      <c r="F27" s="707" t="s">
        <v>588</v>
      </c>
      <c r="G27" s="707"/>
      <c r="H27" s="707"/>
      <c r="I27" s="236" t="s">
        <v>589</v>
      </c>
      <c r="J27" s="707"/>
      <c r="K27" s="707"/>
      <c r="L27" s="314">
        <v>470278</v>
      </c>
      <c r="M27" s="314">
        <v>20509.509999999998</v>
      </c>
      <c r="N27" s="314">
        <v>69459.3</v>
      </c>
      <c r="O27" s="707" t="s">
        <v>142</v>
      </c>
      <c r="P27" s="707">
        <v>400</v>
      </c>
      <c r="Q27" s="707">
        <v>8</v>
      </c>
      <c r="R27" s="707">
        <v>8</v>
      </c>
      <c r="S27" s="314">
        <v>68</v>
      </c>
      <c r="T27" s="707" t="s">
        <v>143</v>
      </c>
      <c r="U27" s="314">
        <v>68</v>
      </c>
      <c r="V27" s="314">
        <v>105</v>
      </c>
      <c r="W27" s="235">
        <v>39655</v>
      </c>
      <c r="X27" s="235">
        <v>39655</v>
      </c>
      <c r="Y27" s="707">
        <v>2002</v>
      </c>
      <c r="Z27" s="235">
        <v>158788</v>
      </c>
      <c r="AA27" s="707">
        <v>2002</v>
      </c>
      <c r="AB27" s="707"/>
      <c r="AC27" s="707"/>
      <c r="AD27" s="707"/>
      <c r="AE27" s="707"/>
      <c r="AF27" s="707"/>
      <c r="AG27" s="707"/>
      <c r="AH27" s="235">
        <v>158788</v>
      </c>
      <c r="AI27" s="707"/>
      <c r="AJ27" s="707"/>
      <c r="AK27" s="707"/>
      <c r="AL27" s="707"/>
      <c r="AM27" s="707"/>
      <c r="AN27" s="707"/>
      <c r="AO27" s="707"/>
      <c r="AP27" s="707"/>
      <c r="AQ27" s="707"/>
      <c r="AR27" s="707"/>
      <c r="AS27" s="707"/>
      <c r="AT27" s="707"/>
      <c r="AU27" s="707"/>
      <c r="AV27" s="707"/>
      <c r="AW27" s="707"/>
      <c r="AX27" s="707"/>
      <c r="AY27" s="707"/>
      <c r="AZ27" s="707"/>
      <c r="BA27" s="707"/>
      <c r="BB27" s="707"/>
      <c r="BC27" s="707"/>
      <c r="BD27" s="707"/>
      <c r="BE27" s="707"/>
      <c r="BF27" s="707"/>
      <c r="BG27" s="707"/>
      <c r="BH27" s="707"/>
      <c r="BI27" s="707"/>
      <c r="BJ27" s="707"/>
      <c r="BK27" s="707"/>
    </row>
    <row r="28" spans="1:63" s="720" customFormat="1" ht="24.6" hidden="1" customHeight="1">
      <c r="A28" s="313"/>
      <c r="B28" s="248"/>
      <c r="C28" s="707" t="s">
        <v>567</v>
      </c>
      <c r="D28" s="707"/>
      <c r="E28" s="707" t="s">
        <v>590</v>
      </c>
      <c r="F28" s="707" t="s">
        <v>588</v>
      </c>
      <c r="G28" s="707"/>
      <c r="H28" s="707"/>
      <c r="I28" s="236" t="s">
        <v>589</v>
      </c>
      <c r="J28" s="735"/>
      <c r="K28" s="668"/>
      <c r="L28" s="314" t="s">
        <v>10134</v>
      </c>
      <c r="M28" s="314" t="s">
        <v>591</v>
      </c>
      <c r="N28" s="314">
        <v>205</v>
      </c>
      <c r="O28" s="707" t="s">
        <v>142</v>
      </c>
      <c r="P28" s="707">
        <v>400</v>
      </c>
      <c r="Q28" s="707">
        <v>8</v>
      </c>
      <c r="R28" s="707">
        <v>8</v>
      </c>
      <c r="S28" s="668"/>
      <c r="T28" s="707" t="s">
        <v>143</v>
      </c>
      <c r="U28" s="314">
        <v>68</v>
      </c>
      <c r="V28" s="314">
        <v>105</v>
      </c>
      <c r="W28" s="235">
        <v>831</v>
      </c>
      <c r="X28" s="235">
        <v>831</v>
      </c>
      <c r="Y28" s="707"/>
      <c r="Z28" s="707"/>
      <c r="AA28" s="707">
        <v>2002</v>
      </c>
      <c r="AB28" s="707"/>
      <c r="AC28" s="707"/>
      <c r="AD28" s="707"/>
      <c r="AE28" s="707"/>
      <c r="AF28" s="707"/>
      <c r="AG28" s="707"/>
      <c r="AH28" s="707" t="s">
        <v>555</v>
      </c>
      <c r="AI28" s="707"/>
      <c r="AJ28" s="707"/>
      <c r="AK28" s="707"/>
      <c r="AL28" s="707"/>
      <c r="AM28" s="707"/>
      <c r="AN28" s="707"/>
      <c r="AO28" s="707"/>
      <c r="AP28" s="707"/>
      <c r="AQ28" s="707"/>
      <c r="AR28" s="707"/>
      <c r="AS28" s="707"/>
      <c r="AT28" s="707"/>
      <c r="AU28" s="707"/>
      <c r="AV28" s="707"/>
      <c r="AW28" s="707"/>
      <c r="AX28" s="707"/>
      <c r="AY28" s="707"/>
      <c r="AZ28" s="707"/>
      <c r="BA28" s="707"/>
      <c r="BB28" s="707"/>
      <c r="BC28" s="707"/>
      <c r="BD28" s="707"/>
      <c r="BE28" s="707"/>
      <c r="BF28" s="707"/>
      <c r="BG28" s="707"/>
      <c r="BH28" s="707"/>
      <c r="BI28" s="707"/>
      <c r="BJ28" s="707"/>
      <c r="BK28" s="235" t="s">
        <v>592</v>
      </c>
    </row>
    <row r="29" spans="1:63" s="720" customFormat="1" ht="24.6" hidden="1" customHeight="1">
      <c r="A29" s="288" t="s">
        <v>255</v>
      </c>
      <c r="B29" s="290" t="s">
        <v>2214</v>
      </c>
      <c r="C29" s="707" t="s">
        <v>586</v>
      </c>
      <c r="D29" s="707"/>
      <c r="E29" s="246">
        <f>COUNTA(E30:E32)</f>
        <v>3</v>
      </c>
      <c r="F29" s="707"/>
      <c r="G29" s="707"/>
      <c r="H29" s="707"/>
      <c r="I29" s="707"/>
      <c r="J29" s="707"/>
      <c r="K29" s="707"/>
      <c r="L29" s="314">
        <f>SUM(L30:L32)</f>
        <v>157777</v>
      </c>
      <c r="M29" s="314">
        <f>SUM(M30:M32)</f>
        <v>23784.73</v>
      </c>
      <c r="N29" s="314">
        <f>SUM(N30:N32)</f>
        <v>36974.129999999997</v>
      </c>
      <c r="O29" s="707"/>
      <c r="P29" s="707"/>
      <c r="Q29" s="707"/>
      <c r="R29" s="707"/>
      <c r="S29" s="707"/>
      <c r="T29" s="707"/>
      <c r="U29" s="314"/>
      <c r="V29" s="314"/>
      <c r="W29" s="235"/>
      <c r="X29" s="235"/>
      <c r="Y29" s="707"/>
      <c r="Z29" s="707"/>
      <c r="AA29" s="707"/>
      <c r="AB29" s="707"/>
      <c r="AC29" s="707"/>
      <c r="AD29" s="707"/>
      <c r="AE29" s="707"/>
      <c r="AF29" s="707"/>
      <c r="AG29" s="707"/>
      <c r="AH29" s="235"/>
      <c r="AI29" s="707"/>
      <c r="AJ29" s="707"/>
      <c r="AK29" s="707"/>
      <c r="AL29" s="707"/>
      <c r="AM29" s="707"/>
      <c r="AN29" s="707"/>
      <c r="AO29" s="707"/>
      <c r="AP29" s="707"/>
      <c r="AQ29" s="707"/>
      <c r="AR29" s="707"/>
      <c r="AS29" s="707"/>
      <c r="AT29" s="707"/>
      <c r="AU29" s="707"/>
      <c r="AV29" s="707"/>
      <c r="AW29" s="707"/>
      <c r="AX29" s="707"/>
      <c r="AY29" s="707"/>
      <c r="AZ29" s="707"/>
      <c r="BA29" s="707"/>
      <c r="BB29" s="707"/>
      <c r="BC29" s="707"/>
      <c r="BD29" s="707"/>
      <c r="BE29" s="707"/>
      <c r="BF29" s="707"/>
      <c r="BG29" s="707"/>
      <c r="BH29" s="707"/>
      <c r="BI29" s="707"/>
      <c r="BJ29" s="707"/>
      <c r="BK29" s="707"/>
    </row>
    <row r="30" spans="1:63" s="720" customFormat="1" ht="24.6" hidden="1" customHeight="1">
      <c r="A30" s="288"/>
      <c r="B30" s="282"/>
      <c r="C30" s="236" t="s">
        <v>593</v>
      </c>
      <c r="D30" s="236" t="s">
        <v>594</v>
      </c>
      <c r="E30" s="236" t="s">
        <v>595</v>
      </c>
      <c r="F30" s="236" t="s">
        <v>596</v>
      </c>
      <c r="G30" s="250" t="s">
        <v>597</v>
      </c>
      <c r="H30" s="247" t="s">
        <v>598</v>
      </c>
      <c r="I30" s="236" t="s">
        <v>299</v>
      </c>
      <c r="J30" s="236">
        <v>65</v>
      </c>
      <c r="K30" s="236" t="s">
        <v>599</v>
      </c>
      <c r="L30" s="314">
        <v>157777</v>
      </c>
      <c r="M30" s="314">
        <v>21386</v>
      </c>
      <c r="N30" s="314">
        <v>21394</v>
      </c>
      <c r="O30" s="707" t="s">
        <v>142</v>
      </c>
      <c r="P30" s="707">
        <v>400</v>
      </c>
      <c r="Q30" s="736">
        <v>1.25</v>
      </c>
      <c r="R30" s="707">
        <v>8</v>
      </c>
      <c r="S30" s="236">
        <v>4334</v>
      </c>
      <c r="T30" s="707" t="s">
        <v>143</v>
      </c>
      <c r="U30" s="314">
        <v>76</v>
      </c>
      <c r="V30" s="314">
        <v>110</v>
      </c>
      <c r="W30" s="235">
        <v>17371</v>
      </c>
      <c r="X30" s="235">
        <v>26000</v>
      </c>
      <c r="Y30" s="236" t="s">
        <v>465</v>
      </c>
      <c r="Z30" s="236" t="s">
        <v>466</v>
      </c>
      <c r="AA30" s="707">
        <v>1979</v>
      </c>
      <c r="AB30" s="236"/>
      <c r="AC30" s="236">
        <v>21363</v>
      </c>
      <c r="AD30" s="236">
        <v>1950</v>
      </c>
      <c r="AE30" s="236"/>
      <c r="AF30" s="236"/>
      <c r="AG30" s="236"/>
      <c r="AH30" s="235">
        <v>23313</v>
      </c>
      <c r="AI30" s="707">
        <v>1998</v>
      </c>
      <c r="AJ30" s="707">
        <v>2003</v>
      </c>
      <c r="AK30" s="236">
        <v>1</v>
      </c>
      <c r="AL30" s="236">
        <v>650</v>
      </c>
      <c r="AM30" s="236" t="s">
        <v>600</v>
      </c>
      <c r="AN30" s="236" t="s">
        <v>601</v>
      </c>
      <c r="AO30" s="236"/>
      <c r="AP30" s="236"/>
      <c r="AQ30" s="236" t="s">
        <v>602</v>
      </c>
      <c r="AR30" s="236"/>
      <c r="AS30" s="236">
        <v>2598</v>
      </c>
      <c r="AT30" s="737"/>
      <c r="AU30" s="236" t="s">
        <v>603</v>
      </c>
      <c r="AV30" s="236"/>
      <c r="AW30" s="236"/>
      <c r="AX30" s="236"/>
      <c r="AY30" s="236"/>
      <c r="AZ30" s="236"/>
      <c r="BA30" s="236"/>
      <c r="BB30" s="236"/>
      <c r="BC30" s="236"/>
      <c r="BD30" s="236"/>
      <c r="BE30" s="236"/>
      <c r="BF30" s="236"/>
      <c r="BG30" s="707"/>
      <c r="BH30" s="707"/>
      <c r="BI30" s="707"/>
      <c r="BJ30" s="707"/>
      <c r="BK30" s="707"/>
    </row>
    <row r="31" spans="1:63" s="720" customFormat="1" ht="24.6" hidden="1" customHeight="1">
      <c r="A31" s="288"/>
      <c r="B31" s="282"/>
      <c r="C31" s="236" t="s">
        <v>593</v>
      </c>
      <c r="D31" s="236"/>
      <c r="E31" s="236" t="s">
        <v>604</v>
      </c>
      <c r="F31" s="236" t="s">
        <v>596</v>
      </c>
      <c r="G31" s="250"/>
      <c r="H31" s="247"/>
      <c r="I31" s="236" t="s">
        <v>299</v>
      </c>
      <c r="J31" s="236"/>
      <c r="K31" s="236"/>
      <c r="L31" s="314"/>
      <c r="M31" s="314">
        <v>203.59</v>
      </c>
      <c r="N31" s="314">
        <v>13384.99</v>
      </c>
      <c r="O31" s="707" t="s">
        <v>142</v>
      </c>
      <c r="P31" s="707">
        <v>400</v>
      </c>
      <c r="Q31" s="736"/>
      <c r="R31" s="707">
        <v>4</v>
      </c>
      <c r="S31" s="236"/>
      <c r="T31" s="707" t="s">
        <v>143</v>
      </c>
      <c r="U31" s="314">
        <v>80</v>
      </c>
      <c r="V31" s="314">
        <v>110</v>
      </c>
      <c r="W31" s="235">
        <v>0</v>
      </c>
      <c r="X31" s="235">
        <v>1000</v>
      </c>
      <c r="Y31" s="236"/>
      <c r="Z31" s="236"/>
      <c r="AA31" s="707">
        <v>2009</v>
      </c>
      <c r="AB31" s="236"/>
      <c r="AC31" s="236"/>
      <c r="AD31" s="236"/>
      <c r="AE31" s="236"/>
      <c r="AF31" s="236"/>
      <c r="AG31" s="236"/>
      <c r="AH31" s="235">
        <v>6275</v>
      </c>
      <c r="AI31" s="707"/>
      <c r="AJ31" s="707"/>
      <c r="AK31" s="236"/>
      <c r="AL31" s="236"/>
      <c r="AM31" s="236"/>
      <c r="AN31" s="236"/>
      <c r="AO31" s="236"/>
      <c r="AP31" s="236"/>
      <c r="AQ31" s="236"/>
      <c r="AR31" s="236"/>
      <c r="AS31" s="236"/>
      <c r="AT31" s="737"/>
      <c r="AU31" s="236"/>
      <c r="AV31" s="236"/>
      <c r="AW31" s="236"/>
      <c r="AX31" s="236"/>
      <c r="AY31" s="236"/>
      <c r="AZ31" s="236"/>
      <c r="BA31" s="236"/>
      <c r="BB31" s="236"/>
      <c r="BC31" s="236"/>
      <c r="BD31" s="236"/>
      <c r="BE31" s="236"/>
      <c r="BF31" s="236"/>
      <c r="BG31" s="707"/>
      <c r="BH31" s="707"/>
      <c r="BI31" s="707"/>
      <c r="BJ31" s="707"/>
      <c r="BK31" s="707" t="s">
        <v>605</v>
      </c>
    </row>
    <row r="32" spans="1:63" s="720" customFormat="1" ht="24.6" hidden="1" customHeight="1">
      <c r="A32" s="288"/>
      <c r="B32" s="282"/>
      <c r="C32" s="236" t="s">
        <v>593</v>
      </c>
      <c r="D32" s="236" t="s">
        <v>594</v>
      </c>
      <c r="E32" s="236" t="s">
        <v>606</v>
      </c>
      <c r="F32" s="236" t="s">
        <v>596</v>
      </c>
      <c r="G32" s="250" t="s">
        <v>597</v>
      </c>
      <c r="H32" s="247" t="s">
        <v>598</v>
      </c>
      <c r="I32" s="236" t="s">
        <v>299</v>
      </c>
      <c r="J32" s="236">
        <v>65</v>
      </c>
      <c r="K32" s="236" t="s">
        <v>599</v>
      </c>
      <c r="L32" s="314"/>
      <c r="M32" s="314">
        <v>2195.14</v>
      </c>
      <c r="N32" s="314">
        <v>2195.14</v>
      </c>
      <c r="O32" s="707" t="s">
        <v>142</v>
      </c>
      <c r="P32" s="707">
        <v>125</v>
      </c>
      <c r="Q32" s="736">
        <v>1.25</v>
      </c>
      <c r="R32" s="707">
        <v>6</v>
      </c>
      <c r="S32" s="236">
        <v>4334</v>
      </c>
      <c r="T32" s="707"/>
      <c r="U32" s="314"/>
      <c r="V32" s="314"/>
      <c r="W32" s="235"/>
      <c r="X32" s="235">
        <v>200</v>
      </c>
      <c r="Y32" s="236" t="s">
        <v>465</v>
      </c>
      <c r="Z32" s="236" t="s">
        <v>466</v>
      </c>
      <c r="AA32" s="707">
        <v>1994</v>
      </c>
      <c r="AB32" s="236"/>
      <c r="AC32" s="236">
        <v>21363</v>
      </c>
      <c r="AD32" s="236">
        <v>1950</v>
      </c>
      <c r="AE32" s="236"/>
      <c r="AF32" s="236"/>
      <c r="AG32" s="236"/>
      <c r="AH32" s="235">
        <v>1200</v>
      </c>
      <c r="AI32" s="707">
        <v>1998</v>
      </c>
      <c r="AJ32" s="707">
        <v>2003</v>
      </c>
      <c r="AK32" s="236">
        <v>1</v>
      </c>
      <c r="AL32" s="236">
        <v>650</v>
      </c>
      <c r="AM32" s="236" t="s">
        <v>600</v>
      </c>
      <c r="AN32" s="236" t="s">
        <v>601</v>
      </c>
      <c r="AO32" s="236"/>
      <c r="AP32" s="236"/>
      <c r="AQ32" s="236" t="s">
        <v>602</v>
      </c>
      <c r="AR32" s="236"/>
      <c r="AS32" s="236">
        <v>2598</v>
      </c>
      <c r="AT32" s="737"/>
      <c r="AU32" s="236" t="s">
        <v>603</v>
      </c>
      <c r="AV32" s="236"/>
      <c r="AW32" s="236"/>
      <c r="AX32" s="236"/>
      <c r="AY32" s="236"/>
      <c r="AZ32" s="236"/>
      <c r="BA32" s="236"/>
      <c r="BB32" s="236"/>
      <c r="BC32" s="236"/>
      <c r="BD32" s="236"/>
      <c r="BE32" s="236"/>
      <c r="BF32" s="236"/>
      <c r="BG32" s="707"/>
      <c r="BH32" s="707"/>
      <c r="BI32" s="707"/>
      <c r="BJ32" s="707"/>
      <c r="BK32" s="707" t="s">
        <v>605</v>
      </c>
    </row>
    <row r="33" spans="1:64" s="720" customFormat="1" ht="24.6" hidden="1" customHeight="1">
      <c r="A33" s="288"/>
      <c r="B33" s="239" t="s">
        <v>2215</v>
      </c>
      <c r="C33" s="236" t="s">
        <v>2216</v>
      </c>
      <c r="D33" s="236"/>
      <c r="E33" s="246">
        <f>COUNTA(E34:E38)</f>
        <v>5</v>
      </c>
      <c r="F33" s="236"/>
      <c r="G33" s="250"/>
      <c r="H33" s="247"/>
      <c r="I33" s="236"/>
      <c r="J33" s="236"/>
      <c r="K33" s="236"/>
      <c r="L33" s="314">
        <f>SUM(L34:L38)</f>
        <v>262403</v>
      </c>
      <c r="M33" s="314">
        <f>SUM(M34:M38)</f>
        <v>23047</v>
      </c>
      <c r="N33" s="314">
        <f>SUM(N34:N38)</f>
        <v>33977</v>
      </c>
      <c r="O33" s="707"/>
      <c r="P33" s="707"/>
      <c r="Q33" s="736"/>
      <c r="R33" s="707"/>
      <c r="S33" s="236"/>
      <c r="T33" s="707"/>
      <c r="U33" s="314"/>
      <c r="V33" s="314"/>
      <c r="W33" s="235"/>
      <c r="X33" s="235"/>
      <c r="Y33" s="236"/>
      <c r="Z33" s="236"/>
      <c r="AA33" s="707"/>
      <c r="AB33" s="236"/>
      <c r="AC33" s="236"/>
      <c r="AD33" s="236"/>
      <c r="AE33" s="236"/>
      <c r="AF33" s="236"/>
      <c r="AG33" s="236"/>
      <c r="AH33" s="235"/>
      <c r="AI33" s="707"/>
      <c r="AJ33" s="707"/>
      <c r="AK33" s="236"/>
      <c r="AL33" s="236"/>
      <c r="AM33" s="236"/>
      <c r="AN33" s="236"/>
      <c r="AO33" s="236"/>
      <c r="AP33" s="236"/>
      <c r="AQ33" s="236"/>
      <c r="AR33" s="236"/>
      <c r="AS33" s="236"/>
      <c r="AT33" s="737"/>
      <c r="AU33" s="236"/>
      <c r="AV33" s="236"/>
      <c r="AW33" s="236"/>
      <c r="AX33" s="236"/>
      <c r="AY33" s="236"/>
      <c r="AZ33" s="236"/>
      <c r="BA33" s="236"/>
      <c r="BB33" s="236"/>
      <c r="BC33" s="236"/>
      <c r="BD33" s="236"/>
      <c r="BE33" s="236"/>
      <c r="BF33" s="236"/>
      <c r="BG33" s="707"/>
      <c r="BH33" s="707"/>
      <c r="BI33" s="707"/>
      <c r="BJ33" s="707"/>
      <c r="BK33" s="707"/>
    </row>
    <row r="34" spans="1:64" s="720" customFormat="1" ht="24.6" hidden="1" customHeight="1">
      <c r="A34" s="313" t="s">
        <v>145</v>
      </c>
      <c r="B34" s="717"/>
      <c r="C34" s="236" t="s">
        <v>593</v>
      </c>
      <c r="D34" s="236"/>
      <c r="E34" s="236" t="s">
        <v>16204</v>
      </c>
      <c r="F34" s="236" t="s">
        <v>13175</v>
      </c>
      <c r="G34" s="250"/>
      <c r="H34" s="247"/>
      <c r="I34" s="236" t="s">
        <v>299</v>
      </c>
      <c r="J34" s="236"/>
      <c r="K34" s="236"/>
      <c r="L34" s="314">
        <v>113602</v>
      </c>
      <c r="M34" s="314">
        <v>21612</v>
      </c>
      <c r="N34" s="314">
        <v>32461</v>
      </c>
      <c r="O34" s="707" t="s">
        <v>142</v>
      </c>
      <c r="P34" s="707">
        <v>400</v>
      </c>
      <c r="Q34" s="736"/>
      <c r="R34" s="707">
        <v>8</v>
      </c>
      <c r="S34" s="236"/>
      <c r="T34" s="707" t="s">
        <v>143</v>
      </c>
      <c r="U34" s="314">
        <v>75</v>
      </c>
      <c r="V34" s="314">
        <v>105</v>
      </c>
      <c r="W34" s="235">
        <v>19665</v>
      </c>
      <c r="X34" s="235">
        <v>19665</v>
      </c>
      <c r="Y34" s="236"/>
      <c r="Z34" s="236"/>
      <c r="AA34" s="707">
        <v>2005</v>
      </c>
      <c r="AB34" s="236"/>
      <c r="AC34" s="236"/>
      <c r="AD34" s="236"/>
      <c r="AE34" s="236"/>
      <c r="AF34" s="236"/>
      <c r="AG34" s="236"/>
      <c r="AH34" s="235">
        <v>75590</v>
      </c>
      <c r="AI34" s="707"/>
      <c r="AJ34" s="707"/>
      <c r="AK34" s="236"/>
      <c r="AL34" s="236"/>
      <c r="AM34" s="236"/>
      <c r="AN34" s="236"/>
      <c r="AO34" s="236"/>
      <c r="AP34" s="236"/>
      <c r="AQ34" s="236"/>
      <c r="AR34" s="236"/>
      <c r="AS34" s="236"/>
      <c r="AT34" s="737"/>
      <c r="AU34" s="236"/>
      <c r="AV34" s="236"/>
      <c r="AW34" s="236"/>
      <c r="AX34" s="236"/>
      <c r="AY34" s="236"/>
      <c r="AZ34" s="236"/>
      <c r="BA34" s="236"/>
      <c r="BB34" s="236"/>
      <c r="BC34" s="236"/>
      <c r="BD34" s="236"/>
      <c r="BE34" s="236"/>
      <c r="BF34" s="236"/>
      <c r="BG34" s="707"/>
      <c r="BH34" s="707"/>
      <c r="BI34" s="707"/>
      <c r="BJ34" s="707"/>
      <c r="BK34" s="707"/>
    </row>
    <row r="35" spans="1:64" s="720" customFormat="1" ht="24.6" hidden="1" customHeight="1">
      <c r="A35" s="313"/>
      <c r="B35" s="242"/>
      <c r="C35" s="290" t="s">
        <v>593</v>
      </c>
      <c r="D35" s="290"/>
      <c r="E35" s="290" t="s">
        <v>16205</v>
      </c>
      <c r="F35" s="236" t="s">
        <v>13175</v>
      </c>
      <c r="G35" s="250"/>
      <c r="H35" s="247"/>
      <c r="I35" s="236" t="s">
        <v>299</v>
      </c>
      <c r="J35" s="236"/>
      <c r="K35" s="236"/>
      <c r="L35" s="314" t="s">
        <v>585</v>
      </c>
      <c r="M35" s="314">
        <v>690</v>
      </c>
      <c r="N35" s="314">
        <v>690</v>
      </c>
      <c r="O35" s="707" t="s">
        <v>142</v>
      </c>
      <c r="P35" s="707">
        <v>400</v>
      </c>
      <c r="Q35" s="736"/>
      <c r="R35" s="707">
        <v>4</v>
      </c>
      <c r="S35" s="236"/>
      <c r="T35" s="707" t="s">
        <v>282</v>
      </c>
      <c r="U35" s="314">
        <v>68</v>
      </c>
      <c r="V35" s="314">
        <v>115</v>
      </c>
      <c r="W35" s="235">
        <v>934</v>
      </c>
      <c r="X35" s="235">
        <v>934</v>
      </c>
      <c r="Y35" s="236"/>
      <c r="Z35" s="236"/>
      <c r="AA35" s="707">
        <v>2005</v>
      </c>
      <c r="AB35" s="236"/>
      <c r="AC35" s="236"/>
      <c r="AD35" s="236"/>
      <c r="AE35" s="236"/>
      <c r="AF35" s="236"/>
      <c r="AG35" s="236"/>
      <c r="AH35" s="235" t="s">
        <v>555</v>
      </c>
      <c r="AI35" s="707"/>
      <c r="AJ35" s="707"/>
      <c r="AK35" s="236"/>
      <c r="AL35" s="236"/>
      <c r="AM35" s="236"/>
      <c r="AN35" s="236"/>
      <c r="AO35" s="236"/>
      <c r="AP35" s="236"/>
      <c r="AQ35" s="236"/>
      <c r="AR35" s="236"/>
      <c r="AS35" s="236"/>
      <c r="AT35" s="737"/>
      <c r="AU35" s="236"/>
      <c r="AV35" s="236"/>
      <c r="AW35" s="236"/>
      <c r="AX35" s="236"/>
      <c r="AY35" s="236"/>
      <c r="AZ35" s="236"/>
      <c r="BA35" s="236"/>
      <c r="BB35" s="236"/>
      <c r="BC35" s="236"/>
      <c r="BD35" s="236"/>
      <c r="BE35" s="236"/>
      <c r="BF35" s="236"/>
      <c r="BG35" s="707"/>
      <c r="BH35" s="707"/>
      <c r="BI35" s="707"/>
      <c r="BJ35" s="707"/>
      <c r="BK35" s="707" t="s">
        <v>16206</v>
      </c>
    </row>
    <row r="36" spans="1:64" s="720" customFormat="1" ht="24.6" hidden="1" customHeight="1">
      <c r="A36" s="313"/>
      <c r="B36" s="242"/>
      <c r="C36" s="707" t="s">
        <v>607</v>
      </c>
      <c r="D36" s="707" t="s">
        <v>5644</v>
      </c>
      <c r="E36" s="707" t="s">
        <v>16207</v>
      </c>
      <c r="F36" s="707" t="s">
        <v>607</v>
      </c>
      <c r="G36" s="707" t="s">
        <v>5646</v>
      </c>
      <c r="H36" s="718" t="s">
        <v>5647</v>
      </c>
      <c r="I36" s="707" t="s">
        <v>607</v>
      </c>
      <c r="J36" s="707">
        <v>4</v>
      </c>
      <c r="K36" s="707"/>
      <c r="L36" s="314">
        <v>44131</v>
      </c>
      <c r="M36" s="314">
        <v>68</v>
      </c>
      <c r="N36" s="314">
        <v>68</v>
      </c>
      <c r="O36" s="707" t="s">
        <v>142</v>
      </c>
      <c r="P36" s="707">
        <v>400</v>
      </c>
      <c r="Q36" s="707">
        <v>1.2</v>
      </c>
      <c r="R36" s="707">
        <v>8</v>
      </c>
      <c r="S36" s="707">
        <v>4613</v>
      </c>
      <c r="T36" s="707" t="s">
        <v>282</v>
      </c>
      <c r="U36" s="314">
        <v>68</v>
      </c>
      <c r="V36" s="314">
        <v>105</v>
      </c>
      <c r="W36" s="235">
        <v>1864</v>
      </c>
      <c r="X36" s="235">
        <v>1864</v>
      </c>
      <c r="Y36" s="707" t="s">
        <v>5648</v>
      </c>
      <c r="Z36" s="707" t="s">
        <v>5648</v>
      </c>
      <c r="AA36" s="707">
        <v>2002</v>
      </c>
      <c r="AB36" s="707">
        <v>998</v>
      </c>
      <c r="AC36" s="707">
        <v>2983</v>
      </c>
      <c r="AD36" s="707">
        <v>300</v>
      </c>
      <c r="AE36" s="707">
        <v>0</v>
      </c>
      <c r="AF36" s="707">
        <v>0</v>
      </c>
      <c r="AG36" s="707">
        <v>0</v>
      </c>
      <c r="AH36" s="235">
        <v>4281</v>
      </c>
      <c r="AI36" s="707"/>
      <c r="AJ36" s="707"/>
      <c r="AK36" s="707"/>
      <c r="AL36" s="707"/>
      <c r="AM36" s="707"/>
      <c r="AN36" s="707"/>
      <c r="AO36" s="707"/>
      <c r="AP36" s="707"/>
      <c r="AQ36" s="707"/>
      <c r="AR36" s="707"/>
      <c r="AS36" s="707"/>
      <c r="AT36" s="719"/>
      <c r="AU36" s="707"/>
      <c r="AV36" s="707"/>
      <c r="AW36" s="707"/>
      <c r="AX36" s="707"/>
      <c r="AY36" s="707"/>
      <c r="AZ36" s="707"/>
      <c r="BA36" s="707"/>
      <c r="BB36" s="707"/>
      <c r="BC36" s="707"/>
      <c r="BD36" s="707"/>
      <c r="BE36" s="707"/>
      <c r="BF36" s="707"/>
      <c r="BG36" s="707"/>
      <c r="BH36" s="707"/>
      <c r="BI36" s="707"/>
      <c r="BJ36" s="707"/>
      <c r="BK36" s="707"/>
    </row>
    <row r="37" spans="1:64" s="720" customFormat="1" ht="24.6" hidden="1" customHeight="1">
      <c r="A37" s="313"/>
      <c r="B37" s="242"/>
      <c r="C37" s="707" t="s">
        <v>607</v>
      </c>
      <c r="D37" s="707"/>
      <c r="E37" s="707" t="s">
        <v>13198</v>
      </c>
      <c r="F37" s="707" t="s">
        <v>607</v>
      </c>
      <c r="G37" s="707"/>
      <c r="H37" s="707"/>
      <c r="I37" s="707" t="s">
        <v>607</v>
      </c>
      <c r="J37" s="707"/>
      <c r="K37" s="707"/>
      <c r="L37" s="314">
        <v>21126</v>
      </c>
      <c r="M37" s="314">
        <v>90</v>
      </c>
      <c r="N37" s="314">
        <v>90</v>
      </c>
      <c r="O37" s="707" t="s">
        <v>142</v>
      </c>
      <c r="P37" s="707">
        <v>370</v>
      </c>
      <c r="Q37" s="707"/>
      <c r="R37" s="707">
        <v>3</v>
      </c>
      <c r="S37" s="707"/>
      <c r="T37" s="707" t="s">
        <v>282</v>
      </c>
      <c r="U37" s="314">
        <v>64</v>
      </c>
      <c r="V37" s="314">
        <v>105</v>
      </c>
      <c r="W37" s="235">
        <v>760</v>
      </c>
      <c r="X37" s="235">
        <v>760</v>
      </c>
      <c r="Y37" s="707"/>
      <c r="Z37" s="707"/>
      <c r="AA37" s="707">
        <v>2010</v>
      </c>
      <c r="AB37" s="707"/>
      <c r="AC37" s="707"/>
      <c r="AD37" s="707"/>
      <c r="AE37" s="707"/>
      <c r="AF37" s="707"/>
      <c r="AG37" s="707"/>
      <c r="AH37" s="235">
        <v>6323</v>
      </c>
      <c r="AI37" s="707"/>
      <c r="AJ37" s="707"/>
      <c r="AK37" s="707"/>
      <c r="AL37" s="707"/>
      <c r="AM37" s="707"/>
      <c r="AN37" s="707"/>
      <c r="AO37" s="707"/>
      <c r="AP37" s="707"/>
      <c r="AQ37" s="707"/>
      <c r="AR37" s="707"/>
      <c r="AS37" s="707"/>
      <c r="AT37" s="707"/>
      <c r="AU37" s="707"/>
      <c r="AV37" s="707"/>
      <c r="AW37" s="707"/>
      <c r="AX37" s="707"/>
      <c r="AY37" s="707"/>
      <c r="AZ37" s="707"/>
      <c r="BA37" s="707"/>
      <c r="BB37" s="707"/>
      <c r="BC37" s="707"/>
      <c r="BD37" s="707"/>
      <c r="BE37" s="707"/>
      <c r="BF37" s="707"/>
      <c r="BG37" s="707"/>
      <c r="BH37" s="707"/>
      <c r="BI37" s="707"/>
      <c r="BJ37" s="707"/>
      <c r="BK37" s="707" t="s">
        <v>16208</v>
      </c>
    </row>
    <row r="38" spans="1:64" s="720" customFormat="1" ht="24.6" hidden="1" customHeight="1">
      <c r="A38" s="313"/>
      <c r="B38" s="242"/>
      <c r="C38" s="707" t="s">
        <v>13200</v>
      </c>
      <c r="D38" s="707"/>
      <c r="E38" s="707" t="s">
        <v>16209</v>
      </c>
      <c r="F38" s="707" t="s">
        <v>13200</v>
      </c>
      <c r="G38" s="707"/>
      <c r="H38" s="707"/>
      <c r="I38" s="707" t="s">
        <v>13294</v>
      </c>
      <c r="J38" s="707"/>
      <c r="K38" s="707"/>
      <c r="L38" s="235">
        <v>83544</v>
      </c>
      <c r="M38" s="314">
        <v>587</v>
      </c>
      <c r="N38" s="314">
        <v>668</v>
      </c>
      <c r="O38" s="707" t="s">
        <v>142</v>
      </c>
      <c r="P38" s="707">
        <v>400</v>
      </c>
      <c r="Q38" s="707"/>
      <c r="R38" s="707">
        <v>8</v>
      </c>
      <c r="S38" s="707"/>
      <c r="T38" s="707" t="s">
        <v>608</v>
      </c>
      <c r="U38" s="314" t="s">
        <v>16210</v>
      </c>
      <c r="V38" s="314" t="s">
        <v>609</v>
      </c>
      <c r="W38" s="235">
        <v>4890</v>
      </c>
      <c r="X38" s="235">
        <v>4890</v>
      </c>
      <c r="Y38" s="707"/>
      <c r="Z38" s="707"/>
      <c r="AA38" s="707">
        <v>2007</v>
      </c>
      <c r="AB38" s="707"/>
      <c r="AC38" s="707"/>
      <c r="AD38" s="707"/>
      <c r="AE38" s="707"/>
      <c r="AF38" s="707"/>
      <c r="AG38" s="707"/>
      <c r="AH38" s="235">
        <v>21260</v>
      </c>
      <c r="AI38" s="707"/>
      <c r="AJ38" s="707"/>
      <c r="AK38" s="707"/>
      <c r="AL38" s="707"/>
      <c r="AM38" s="707"/>
      <c r="AN38" s="707"/>
      <c r="AO38" s="707"/>
      <c r="AP38" s="707"/>
      <c r="AQ38" s="707"/>
      <c r="AR38" s="707"/>
      <c r="AS38" s="707"/>
      <c r="AT38" s="707"/>
      <c r="AU38" s="707"/>
      <c r="AV38" s="707"/>
      <c r="AW38" s="707"/>
      <c r="AX38" s="707"/>
      <c r="AY38" s="707"/>
      <c r="AZ38" s="707"/>
      <c r="BA38" s="707"/>
      <c r="BB38" s="707"/>
      <c r="BC38" s="707"/>
      <c r="BD38" s="707"/>
      <c r="BE38" s="707"/>
      <c r="BF38" s="707"/>
      <c r="BG38" s="707"/>
      <c r="BH38" s="707"/>
      <c r="BI38" s="707"/>
      <c r="BJ38" s="707"/>
      <c r="BK38" s="707" t="s">
        <v>16211</v>
      </c>
    </row>
    <row r="39" spans="1:64" s="720" customFormat="1" ht="24.6" hidden="1" customHeight="1">
      <c r="A39" s="313"/>
      <c r="B39" s="239" t="s">
        <v>2220</v>
      </c>
      <c r="C39" s="707" t="s">
        <v>2221</v>
      </c>
      <c r="D39" s="707"/>
      <c r="E39" s="246">
        <f>COUNTA(E40:E82)</f>
        <v>43</v>
      </c>
      <c r="F39" s="707"/>
      <c r="G39" s="707"/>
      <c r="H39" s="718"/>
      <c r="I39" s="707"/>
      <c r="J39" s="707"/>
      <c r="K39" s="707"/>
      <c r="L39" s="314">
        <f>SUM(L40:L82)</f>
        <v>4400172.0600000005</v>
      </c>
      <c r="M39" s="314">
        <f>SUM(M40:M82)</f>
        <v>367713.56</v>
      </c>
      <c r="N39" s="314">
        <f>SUM(N40:N82)</f>
        <v>616014.04</v>
      </c>
      <c r="O39" s="707"/>
      <c r="P39" s="314"/>
      <c r="Q39" s="314">
        <v>69.350000000000009</v>
      </c>
      <c r="R39" s="314"/>
      <c r="S39" s="314">
        <v>94070</v>
      </c>
      <c r="T39" s="707"/>
      <c r="U39" s="314"/>
      <c r="V39" s="314"/>
      <c r="W39" s="738"/>
      <c r="X39" s="314"/>
      <c r="Y39" s="314">
        <v>0</v>
      </c>
      <c r="Z39" s="314">
        <v>0</v>
      </c>
      <c r="AA39" s="314"/>
      <c r="AB39" s="314">
        <v>1816777200</v>
      </c>
      <c r="AC39" s="314">
        <v>213694453</v>
      </c>
      <c r="AD39" s="314">
        <v>640823936</v>
      </c>
      <c r="AE39" s="314">
        <v>0</v>
      </c>
      <c r="AF39" s="314">
        <v>2000</v>
      </c>
      <c r="AG39" s="314">
        <v>7677</v>
      </c>
      <c r="AH39" s="314"/>
      <c r="AI39" s="707"/>
      <c r="AJ39" s="707"/>
      <c r="AK39" s="707"/>
      <c r="AL39" s="707"/>
      <c r="AM39" s="707"/>
      <c r="AN39" s="707"/>
      <c r="AO39" s="707"/>
      <c r="AP39" s="707"/>
      <c r="AQ39" s="707"/>
      <c r="AR39" s="707"/>
      <c r="AS39" s="707"/>
      <c r="AT39" s="719"/>
      <c r="AU39" s="707"/>
      <c r="AV39" s="707"/>
      <c r="AW39" s="707"/>
      <c r="AX39" s="707"/>
      <c r="AY39" s="707"/>
      <c r="AZ39" s="707"/>
      <c r="BA39" s="707"/>
      <c r="BB39" s="707"/>
      <c r="BC39" s="707"/>
      <c r="BD39" s="707"/>
      <c r="BE39" s="707"/>
      <c r="BF39" s="707"/>
      <c r="BG39" s="707"/>
      <c r="BH39" s="707"/>
      <c r="BI39" s="707"/>
      <c r="BJ39" s="707"/>
      <c r="BK39" s="707"/>
    </row>
    <row r="40" spans="1:64" s="720" customFormat="1" ht="24.6" hidden="1" customHeight="1">
      <c r="A40" s="313" t="s">
        <v>145</v>
      </c>
      <c r="B40" s="242"/>
      <c r="C40" s="239" t="s">
        <v>3308</v>
      </c>
      <c r="D40" s="239" t="s">
        <v>3309</v>
      </c>
      <c r="E40" s="239" t="s">
        <v>3310</v>
      </c>
      <c r="F40" s="239" t="s">
        <v>3308</v>
      </c>
      <c r="G40" s="239" t="s">
        <v>3311</v>
      </c>
      <c r="H40" s="739" t="s">
        <v>3312</v>
      </c>
      <c r="I40" s="707" t="s">
        <v>10197</v>
      </c>
      <c r="J40" s="239">
        <v>40</v>
      </c>
      <c r="K40" s="239" t="s">
        <v>13562</v>
      </c>
      <c r="L40" s="740">
        <v>37531</v>
      </c>
      <c r="M40" s="740">
        <v>9710</v>
      </c>
      <c r="N40" s="740">
        <v>17063</v>
      </c>
      <c r="O40" s="239" t="s">
        <v>142</v>
      </c>
      <c r="P40" s="239">
        <v>400</v>
      </c>
      <c r="Q40" s="239">
        <v>1.2</v>
      </c>
      <c r="R40" s="239">
        <v>8</v>
      </c>
      <c r="S40" s="239"/>
      <c r="T40" s="239" t="s">
        <v>143</v>
      </c>
      <c r="U40" s="740">
        <v>70</v>
      </c>
      <c r="V40" s="740">
        <v>105</v>
      </c>
      <c r="W40" s="293">
        <v>11808</v>
      </c>
      <c r="X40" s="293">
        <v>15000</v>
      </c>
      <c r="Y40" s="239" t="s">
        <v>465</v>
      </c>
      <c r="Z40" s="239" t="s">
        <v>466</v>
      </c>
      <c r="AA40" s="239">
        <v>1986</v>
      </c>
      <c r="AB40" s="239">
        <v>2510</v>
      </c>
      <c r="AC40" s="239">
        <v>3346</v>
      </c>
      <c r="AD40" s="239">
        <v>2510</v>
      </c>
      <c r="AE40" s="239"/>
      <c r="AF40" s="239"/>
      <c r="AG40" s="239"/>
      <c r="AH40" s="293">
        <v>8366</v>
      </c>
      <c r="AI40" s="239"/>
      <c r="AJ40" s="239"/>
      <c r="AK40" s="239"/>
      <c r="AL40" s="239"/>
      <c r="AM40" s="239"/>
      <c r="AN40" s="239" t="s">
        <v>3314</v>
      </c>
      <c r="AO40" s="239"/>
      <c r="AP40" s="239"/>
      <c r="AQ40" s="239" t="s">
        <v>610</v>
      </c>
      <c r="AR40" s="239">
        <v>3</v>
      </c>
      <c r="AS40" s="239">
        <v>986</v>
      </c>
      <c r="AT40" s="741" t="s">
        <v>3315</v>
      </c>
      <c r="AU40" s="239" t="s">
        <v>3316</v>
      </c>
      <c r="AV40" s="239"/>
      <c r="AW40" s="239"/>
      <c r="AX40" s="239"/>
      <c r="AY40" s="239"/>
      <c r="AZ40" s="239"/>
      <c r="BA40" s="239"/>
      <c r="BB40" s="239"/>
      <c r="BC40" s="239"/>
      <c r="BD40" s="239"/>
      <c r="BE40" s="239"/>
      <c r="BF40" s="239"/>
      <c r="BG40" s="239"/>
      <c r="BH40" s="239"/>
      <c r="BI40" s="239"/>
      <c r="BJ40" s="239"/>
      <c r="BK40" s="221"/>
    </row>
    <row r="41" spans="1:64" s="720" customFormat="1" ht="24.6" hidden="1" customHeight="1">
      <c r="A41" s="313"/>
      <c r="B41" s="242"/>
      <c r="C41" s="707" t="s">
        <v>3329</v>
      </c>
      <c r="D41" s="707" t="s">
        <v>3330</v>
      </c>
      <c r="E41" s="707" t="s">
        <v>3331</v>
      </c>
      <c r="F41" s="707" t="s">
        <v>3329</v>
      </c>
      <c r="G41" s="707" t="s">
        <v>13563</v>
      </c>
      <c r="H41" s="718"/>
      <c r="I41" s="707" t="s">
        <v>3332</v>
      </c>
      <c r="J41" s="707"/>
      <c r="K41" s="707"/>
      <c r="L41" s="314">
        <v>305350</v>
      </c>
      <c r="M41" s="314">
        <v>25569</v>
      </c>
      <c r="N41" s="314">
        <v>59689</v>
      </c>
      <c r="O41" s="707" t="s">
        <v>3333</v>
      </c>
      <c r="P41" s="707">
        <v>400</v>
      </c>
      <c r="Q41" s="707">
        <v>1.25</v>
      </c>
      <c r="R41" s="707">
        <v>8</v>
      </c>
      <c r="S41" s="707">
        <v>4000</v>
      </c>
      <c r="T41" s="707" t="s">
        <v>143</v>
      </c>
      <c r="U41" s="314">
        <v>68</v>
      </c>
      <c r="V41" s="314">
        <v>105</v>
      </c>
      <c r="W41" s="235">
        <v>43000</v>
      </c>
      <c r="X41" s="235">
        <v>43000</v>
      </c>
      <c r="Y41" s="707" t="s">
        <v>465</v>
      </c>
      <c r="Z41" s="707" t="s">
        <v>466</v>
      </c>
      <c r="AA41" s="707">
        <v>2003</v>
      </c>
      <c r="AB41" s="707">
        <v>108903</v>
      </c>
      <c r="AC41" s="707">
        <v>4500</v>
      </c>
      <c r="AD41" s="707">
        <v>994</v>
      </c>
      <c r="AE41" s="707"/>
      <c r="AF41" s="707"/>
      <c r="AG41" s="707"/>
      <c r="AH41" s="235">
        <v>114397</v>
      </c>
      <c r="AI41" s="707"/>
      <c r="AJ41" s="707"/>
      <c r="AK41" s="707">
        <v>2</v>
      </c>
      <c r="AL41" s="707"/>
      <c r="AM41" s="707">
        <v>6</v>
      </c>
      <c r="AN41" s="707"/>
      <c r="AO41" s="707"/>
      <c r="AP41" s="707"/>
      <c r="AQ41" s="707" t="s">
        <v>611</v>
      </c>
      <c r="AR41" s="707">
        <v>2</v>
      </c>
      <c r="AS41" s="707">
        <v>7140</v>
      </c>
      <c r="AT41" s="719"/>
      <c r="AU41" s="707"/>
      <c r="AV41" s="707"/>
      <c r="AW41" s="707"/>
      <c r="AX41" s="707"/>
      <c r="AY41" s="707"/>
      <c r="AZ41" s="707"/>
      <c r="BA41" s="707"/>
      <c r="BB41" s="707"/>
      <c r="BC41" s="707"/>
      <c r="BD41" s="707"/>
      <c r="BE41" s="707"/>
      <c r="BF41" s="707"/>
      <c r="BG41" s="707"/>
      <c r="BH41" s="707"/>
      <c r="BI41" s="707"/>
      <c r="BJ41" s="707"/>
      <c r="BK41" s="221"/>
    </row>
    <row r="42" spans="1:64" s="720" customFormat="1" ht="24.6" hidden="1" customHeight="1">
      <c r="A42" s="313"/>
      <c r="B42" s="242"/>
      <c r="C42" s="707" t="s">
        <v>3329</v>
      </c>
      <c r="D42" s="707" t="s">
        <v>3330</v>
      </c>
      <c r="E42" s="707" t="s">
        <v>3334</v>
      </c>
      <c r="F42" s="707" t="s">
        <v>3329</v>
      </c>
      <c r="G42" s="707" t="s">
        <v>13563</v>
      </c>
      <c r="H42" s="718"/>
      <c r="I42" s="707" t="s">
        <v>3332</v>
      </c>
      <c r="J42" s="707"/>
      <c r="K42" s="707"/>
      <c r="L42" s="314">
        <v>305350</v>
      </c>
      <c r="M42" s="314">
        <v>675.25</v>
      </c>
      <c r="N42" s="314">
        <v>463</v>
      </c>
      <c r="O42" s="707" t="s">
        <v>3333</v>
      </c>
      <c r="P42" s="707">
        <v>400</v>
      </c>
      <c r="Q42" s="707">
        <v>1.25</v>
      </c>
      <c r="R42" s="707">
        <v>8</v>
      </c>
      <c r="S42" s="707">
        <v>4000</v>
      </c>
      <c r="T42" s="707" t="s">
        <v>143</v>
      </c>
      <c r="U42" s="314">
        <v>68</v>
      </c>
      <c r="V42" s="314">
        <v>105</v>
      </c>
      <c r="W42" s="235">
        <v>1000</v>
      </c>
      <c r="X42" s="235">
        <v>1000</v>
      </c>
      <c r="Y42" s="707" t="s">
        <v>465</v>
      </c>
      <c r="Z42" s="707" t="s">
        <v>466</v>
      </c>
      <c r="AA42" s="707">
        <v>2003</v>
      </c>
      <c r="AB42" s="707"/>
      <c r="AC42" s="707"/>
      <c r="AD42" s="707"/>
      <c r="AE42" s="707"/>
      <c r="AF42" s="707"/>
      <c r="AG42" s="707"/>
      <c r="AH42" s="235"/>
      <c r="AI42" s="707"/>
      <c r="AJ42" s="707"/>
      <c r="AK42" s="707"/>
      <c r="AL42" s="707"/>
      <c r="AM42" s="707"/>
      <c r="AN42" s="707"/>
      <c r="AO42" s="707"/>
      <c r="AP42" s="707"/>
      <c r="AQ42" s="707"/>
      <c r="AR42" s="707"/>
      <c r="AS42" s="707"/>
      <c r="AT42" s="719"/>
      <c r="AU42" s="707"/>
      <c r="AV42" s="707"/>
      <c r="AW42" s="707"/>
      <c r="AX42" s="707"/>
      <c r="AY42" s="707"/>
      <c r="AZ42" s="707"/>
      <c r="BA42" s="707"/>
      <c r="BB42" s="707"/>
      <c r="BC42" s="707"/>
      <c r="BD42" s="707"/>
      <c r="BE42" s="707"/>
      <c r="BF42" s="707"/>
      <c r="BG42" s="707"/>
      <c r="BH42" s="707"/>
      <c r="BI42" s="707"/>
      <c r="BJ42" s="707"/>
      <c r="BK42" s="707" t="s">
        <v>3335</v>
      </c>
    </row>
    <row r="43" spans="1:64" s="720" customFormat="1" ht="24.6" hidden="1" customHeight="1">
      <c r="A43" s="313"/>
      <c r="B43" s="242"/>
      <c r="C43" s="707" t="s">
        <v>3329</v>
      </c>
      <c r="D43" s="707" t="s">
        <v>13564</v>
      </c>
      <c r="E43" s="707" t="s">
        <v>3336</v>
      </c>
      <c r="F43" s="707" t="s">
        <v>3329</v>
      </c>
      <c r="G43" s="707" t="s">
        <v>13563</v>
      </c>
      <c r="H43" s="718"/>
      <c r="I43" s="707" t="s">
        <v>3332</v>
      </c>
      <c r="J43" s="707"/>
      <c r="K43" s="707"/>
      <c r="L43" s="314">
        <v>164242</v>
      </c>
      <c r="M43" s="314">
        <v>1077</v>
      </c>
      <c r="N43" s="314">
        <v>1360</v>
      </c>
      <c r="O43" s="707" t="s">
        <v>3333</v>
      </c>
      <c r="P43" s="707">
        <v>400</v>
      </c>
      <c r="Q43" s="707">
        <v>10</v>
      </c>
      <c r="R43" s="707">
        <v>8</v>
      </c>
      <c r="S43" s="707"/>
      <c r="T43" s="707" t="s">
        <v>282</v>
      </c>
      <c r="U43" s="314">
        <v>64</v>
      </c>
      <c r="V43" s="314">
        <v>101</v>
      </c>
      <c r="W43" s="235">
        <v>2425</v>
      </c>
      <c r="X43" s="235">
        <v>2425</v>
      </c>
      <c r="Y43" s="707" t="s">
        <v>465</v>
      </c>
      <c r="Z43" s="707" t="s">
        <v>466</v>
      </c>
      <c r="AA43" s="707">
        <v>2004</v>
      </c>
      <c r="AB43" s="707"/>
      <c r="AC43" s="707"/>
      <c r="AD43" s="707"/>
      <c r="AE43" s="707"/>
      <c r="AF43" s="707"/>
      <c r="AG43" s="707"/>
      <c r="AH43" s="235">
        <v>5000</v>
      </c>
      <c r="AI43" s="707"/>
      <c r="AJ43" s="707"/>
      <c r="AK43" s="707"/>
      <c r="AL43" s="707"/>
      <c r="AM43" s="707"/>
      <c r="AN43" s="707"/>
      <c r="AO43" s="707"/>
      <c r="AP43" s="707"/>
      <c r="AQ43" s="707"/>
      <c r="AR43" s="707"/>
      <c r="AS43" s="707"/>
      <c r="AT43" s="719"/>
      <c r="AU43" s="707"/>
      <c r="AV43" s="707"/>
      <c r="AW43" s="707"/>
      <c r="AX43" s="707"/>
      <c r="AY43" s="707"/>
      <c r="AZ43" s="707"/>
      <c r="BA43" s="707"/>
      <c r="BB43" s="707"/>
      <c r="BC43" s="707"/>
      <c r="BD43" s="707"/>
      <c r="BE43" s="707"/>
      <c r="BF43" s="707"/>
      <c r="BG43" s="707"/>
      <c r="BH43" s="707"/>
      <c r="BI43" s="707"/>
      <c r="BJ43" s="707"/>
      <c r="BK43" s="707"/>
    </row>
    <row r="44" spans="1:64" s="720" customFormat="1" ht="24.6" hidden="1" customHeight="1">
      <c r="A44" s="313"/>
      <c r="B44" s="242"/>
      <c r="C44" s="707" t="s">
        <v>2005</v>
      </c>
      <c r="D44" s="707" t="s">
        <v>3348</v>
      </c>
      <c r="E44" s="707" t="s">
        <v>3349</v>
      </c>
      <c r="F44" s="707" t="s">
        <v>2005</v>
      </c>
      <c r="G44" s="707" t="s">
        <v>13565</v>
      </c>
      <c r="H44" s="718" t="s">
        <v>3350</v>
      </c>
      <c r="I44" s="707" t="s">
        <v>2011</v>
      </c>
      <c r="J44" s="707">
        <v>2</v>
      </c>
      <c r="K44" s="707" t="s">
        <v>3351</v>
      </c>
      <c r="L44" s="314">
        <v>44268.160000000003</v>
      </c>
      <c r="M44" s="314">
        <v>4020.7</v>
      </c>
      <c r="N44" s="314">
        <v>5277.44</v>
      </c>
      <c r="O44" s="707" t="s">
        <v>142</v>
      </c>
      <c r="P44" s="707">
        <v>400</v>
      </c>
      <c r="Q44" s="707">
        <v>1.2</v>
      </c>
      <c r="R44" s="707">
        <v>8</v>
      </c>
      <c r="S44" s="707">
        <v>3840</v>
      </c>
      <c r="T44" s="707" t="s">
        <v>282</v>
      </c>
      <c r="U44" s="314">
        <v>70</v>
      </c>
      <c r="V44" s="314">
        <v>105</v>
      </c>
      <c r="W44" s="235">
        <v>12000</v>
      </c>
      <c r="X44" s="235">
        <v>20000</v>
      </c>
      <c r="Y44" s="707" t="s">
        <v>465</v>
      </c>
      <c r="Z44" s="707" t="s">
        <v>466</v>
      </c>
      <c r="AA44" s="707">
        <v>2002</v>
      </c>
      <c r="AB44" s="707">
        <v>2465</v>
      </c>
      <c r="AC44" s="707">
        <v>1800</v>
      </c>
      <c r="AD44" s="707">
        <v>600</v>
      </c>
      <c r="AE44" s="707"/>
      <c r="AF44" s="707"/>
      <c r="AG44" s="707"/>
      <c r="AH44" s="235">
        <v>4865</v>
      </c>
      <c r="AI44" s="707"/>
      <c r="AJ44" s="707"/>
      <c r="AK44" s="707" t="s">
        <v>384</v>
      </c>
      <c r="AL44" s="707"/>
      <c r="AM44" s="707"/>
      <c r="AN44" s="707"/>
      <c r="AO44" s="707"/>
      <c r="AP44" s="707"/>
      <c r="AQ44" s="707" t="s">
        <v>1230</v>
      </c>
      <c r="AR44" s="707">
        <v>1</v>
      </c>
      <c r="AS44" s="707">
        <v>80</v>
      </c>
      <c r="AT44" s="719" t="s">
        <v>384</v>
      </c>
      <c r="AU44" s="707" t="s">
        <v>3352</v>
      </c>
      <c r="AV44" s="707"/>
      <c r="AW44" s="707"/>
      <c r="AX44" s="707"/>
      <c r="AY44" s="707"/>
      <c r="AZ44" s="707"/>
      <c r="BA44" s="707"/>
      <c r="BB44" s="707"/>
      <c r="BC44" s="707"/>
      <c r="BD44" s="707"/>
      <c r="BE44" s="707"/>
      <c r="BF44" s="707"/>
      <c r="BG44" s="707"/>
      <c r="BH44" s="707"/>
      <c r="BI44" s="707"/>
      <c r="BJ44" s="707"/>
      <c r="BK44" s="707" t="s">
        <v>3353</v>
      </c>
    </row>
    <row r="45" spans="1:64" s="720" customFormat="1" ht="24.6" hidden="1" customHeight="1">
      <c r="A45" s="313"/>
      <c r="B45" s="242"/>
      <c r="C45" s="707" t="s">
        <v>2005</v>
      </c>
      <c r="D45" s="707" t="s">
        <v>3354</v>
      </c>
      <c r="E45" s="707" t="s">
        <v>3355</v>
      </c>
      <c r="F45" s="707" t="s">
        <v>2005</v>
      </c>
      <c r="G45" s="707" t="s">
        <v>13566</v>
      </c>
      <c r="H45" s="718"/>
      <c r="I45" s="707" t="s">
        <v>2011</v>
      </c>
      <c r="J45" s="707"/>
      <c r="K45" s="707"/>
      <c r="L45" s="314">
        <v>120016</v>
      </c>
      <c r="M45" s="314">
        <v>12313.27</v>
      </c>
      <c r="N45" s="314">
        <v>84512.05</v>
      </c>
      <c r="O45" s="707" t="s">
        <v>142</v>
      </c>
      <c r="P45" s="707">
        <v>400</v>
      </c>
      <c r="Q45" s="707">
        <v>1.2</v>
      </c>
      <c r="R45" s="707">
        <v>8</v>
      </c>
      <c r="S45" s="707">
        <v>3840</v>
      </c>
      <c r="T45" s="707" t="s">
        <v>142</v>
      </c>
      <c r="U45" s="314">
        <v>70</v>
      </c>
      <c r="V45" s="314">
        <v>105</v>
      </c>
      <c r="W45" s="235" t="s">
        <v>3356</v>
      </c>
      <c r="X45" s="235">
        <v>800</v>
      </c>
      <c r="Y45" s="707" t="s">
        <v>173</v>
      </c>
      <c r="Z45" s="707" t="s">
        <v>466</v>
      </c>
      <c r="AA45" s="707">
        <v>2012</v>
      </c>
      <c r="AB45" s="707"/>
      <c r="AC45" s="707"/>
      <c r="AD45" s="707"/>
      <c r="AE45" s="707"/>
      <c r="AF45" s="707"/>
      <c r="AG45" s="707"/>
      <c r="AH45" s="235"/>
      <c r="AI45" s="707"/>
      <c r="AJ45" s="707"/>
      <c r="AK45" s="707"/>
      <c r="AL45" s="707"/>
      <c r="AM45" s="707"/>
      <c r="AN45" s="707"/>
      <c r="AO45" s="707"/>
      <c r="AP45" s="707"/>
      <c r="AQ45" s="707"/>
      <c r="AR45" s="707"/>
      <c r="AS45" s="707"/>
      <c r="AT45" s="707"/>
      <c r="AU45" s="707"/>
      <c r="AV45" s="707"/>
      <c r="AW45" s="707"/>
      <c r="AX45" s="707"/>
      <c r="AY45" s="707"/>
      <c r="AZ45" s="707"/>
      <c r="BA45" s="707"/>
      <c r="BB45" s="707"/>
      <c r="BC45" s="707"/>
      <c r="BD45" s="707"/>
      <c r="BE45" s="707"/>
      <c r="BF45" s="707"/>
      <c r="BG45" s="707"/>
      <c r="BH45" s="707"/>
      <c r="BI45" s="707"/>
      <c r="BJ45" s="707"/>
      <c r="BK45" s="707" t="s">
        <v>3357</v>
      </c>
    </row>
    <row r="46" spans="1:64" s="720" customFormat="1" ht="24.6" hidden="1" customHeight="1">
      <c r="A46" s="313"/>
      <c r="B46" s="242"/>
      <c r="C46" s="236" t="s">
        <v>2005</v>
      </c>
      <c r="D46" s="236" t="s">
        <v>13567</v>
      </c>
      <c r="E46" s="236" t="s">
        <v>16259</v>
      </c>
      <c r="F46" s="236" t="s">
        <v>2005</v>
      </c>
      <c r="G46" s="236" t="s">
        <v>13568</v>
      </c>
      <c r="H46" s="247" t="s">
        <v>3350</v>
      </c>
      <c r="I46" s="236" t="s">
        <v>2011</v>
      </c>
      <c r="J46" s="236">
        <v>2</v>
      </c>
      <c r="K46" s="236" t="s">
        <v>3351</v>
      </c>
      <c r="L46" s="314">
        <v>206123</v>
      </c>
      <c r="M46" s="314">
        <v>31943</v>
      </c>
      <c r="N46" s="314">
        <v>73175</v>
      </c>
      <c r="O46" s="707" t="s">
        <v>142</v>
      </c>
      <c r="P46" s="707">
        <v>400</v>
      </c>
      <c r="Q46" s="736">
        <v>1.2</v>
      </c>
      <c r="R46" s="707">
        <v>8</v>
      </c>
      <c r="S46" s="236">
        <v>3840</v>
      </c>
      <c r="T46" s="707" t="s">
        <v>143</v>
      </c>
      <c r="U46" s="314">
        <v>68</v>
      </c>
      <c r="V46" s="314">
        <v>105</v>
      </c>
      <c r="W46" s="235">
        <v>37155</v>
      </c>
      <c r="X46" s="235">
        <v>37155</v>
      </c>
      <c r="Y46" s="236" t="s">
        <v>465</v>
      </c>
      <c r="Z46" s="236" t="s">
        <v>466</v>
      </c>
      <c r="AA46" s="707">
        <v>2018</v>
      </c>
      <c r="AB46" s="236">
        <v>2465</v>
      </c>
      <c r="AC46" s="236">
        <v>1800</v>
      </c>
      <c r="AD46" s="236">
        <v>600</v>
      </c>
      <c r="AE46" s="236"/>
      <c r="AF46" s="236"/>
      <c r="AG46" s="236"/>
      <c r="AH46" s="235">
        <v>321800</v>
      </c>
      <c r="AI46" s="707"/>
      <c r="AJ46" s="707"/>
      <c r="AK46" s="236" t="s">
        <v>384</v>
      </c>
      <c r="AL46" s="236"/>
      <c r="AM46" s="236"/>
      <c r="AN46" s="236"/>
      <c r="AO46" s="236"/>
      <c r="AP46" s="236"/>
      <c r="AQ46" s="236" t="s">
        <v>1230</v>
      </c>
      <c r="AR46" s="236">
        <v>1</v>
      </c>
      <c r="AS46" s="236">
        <v>80</v>
      </c>
      <c r="AT46" s="236" t="s">
        <v>384</v>
      </c>
      <c r="AU46" s="236" t="s">
        <v>3352</v>
      </c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707"/>
      <c r="BH46" s="707"/>
      <c r="BI46" s="707"/>
      <c r="BJ46" s="707"/>
      <c r="BK46" s="707"/>
    </row>
    <row r="47" spans="1:64" s="720" customFormat="1" ht="24.6" hidden="1" customHeight="1">
      <c r="A47" s="313">
        <v>2</v>
      </c>
      <c r="B47" s="717"/>
      <c r="C47" s="236" t="s">
        <v>3317</v>
      </c>
      <c r="D47" s="236" t="s">
        <v>3318</v>
      </c>
      <c r="E47" s="236" t="s">
        <v>3319</v>
      </c>
      <c r="F47" s="236" t="s">
        <v>3317</v>
      </c>
      <c r="G47" s="236" t="s">
        <v>13569</v>
      </c>
      <c r="H47" s="247" t="s">
        <v>3321</v>
      </c>
      <c r="I47" s="236" t="s">
        <v>3322</v>
      </c>
      <c r="J47" s="236">
        <v>3</v>
      </c>
      <c r="K47" s="236" t="s">
        <v>3323</v>
      </c>
      <c r="L47" s="314">
        <v>101864</v>
      </c>
      <c r="M47" s="314">
        <v>6007</v>
      </c>
      <c r="N47" s="314">
        <v>7100</v>
      </c>
      <c r="O47" s="707" t="s">
        <v>142</v>
      </c>
      <c r="P47" s="707">
        <v>400</v>
      </c>
      <c r="Q47" s="736">
        <v>1.2</v>
      </c>
      <c r="R47" s="707">
        <v>8</v>
      </c>
      <c r="S47" s="236">
        <v>11992</v>
      </c>
      <c r="T47" s="707" t="s">
        <v>143</v>
      </c>
      <c r="U47" s="314">
        <v>72</v>
      </c>
      <c r="V47" s="314">
        <v>111</v>
      </c>
      <c r="W47" s="235">
        <v>21149</v>
      </c>
      <c r="X47" s="235">
        <v>27000</v>
      </c>
      <c r="Y47" s="236" t="s">
        <v>465</v>
      </c>
      <c r="Z47" s="236" t="s">
        <v>466</v>
      </c>
      <c r="AA47" s="707">
        <v>1984</v>
      </c>
      <c r="AB47" s="236">
        <v>108903</v>
      </c>
      <c r="AC47" s="236">
        <v>4500</v>
      </c>
      <c r="AD47" s="236">
        <v>994</v>
      </c>
      <c r="AE47" s="236"/>
      <c r="AF47" s="236"/>
      <c r="AG47" s="236"/>
      <c r="AH47" s="235">
        <v>2501</v>
      </c>
      <c r="AI47" s="707">
        <v>0</v>
      </c>
      <c r="AJ47" s="707"/>
      <c r="AK47" s="236">
        <v>1</v>
      </c>
      <c r="AL47" s="236">
        <v>1324</v>
      </c>
      <c r="AM47" s="236">
        <v>5</v>
      </c>
      <c r="AN47" s="236">
        <v>1200</v>
      </c>
      <c r="AO47" s="236"/>
      <c r="AP47" s="236"/>
      <c r="AQ47" s="236"/>
      <c r="AR47" s="236"/>
      <c r="AS47" s="236"/>
      <c r="AT47" s="236"/>
      <c r="AU47" s="236"/>
      <c r="AV47" s="236"/>
      <c r="AW47" s="236"/>
      <c r="AX47" s="236"/>
      <c r="AY47" s="236"/>
      <c r="AZ47" s="236"/>
      <c r="BA47" s="236"/>
      <c r="BB47" s="236"/>
      <c r="BC47" s="236"/>
      <c r="BD47" s="236"/>
      <c r="BE47" s="236"/>
      <c r="BF47" s="236"/>
      <c r="BG47" s="707"/>
      <c r="BH47" s="707"/>
      <c r="BI47" s="707"/>
      <c r="BJ47" s="707"/>
      <c r="BK47" s="313"/>
    </row>
    <row r="48" spans="1:64" s="720" customFormat="1" ht="24.6" hidden="1" customHeight="1">
      <c r="A48" s="313">
        <v>3</v>
      </c>
      <c r="B48" s="717"/>
      <c r="C48" s="707" t="s">
        <v>3317</v>
      </c>
      <c r="D48" s="707" t="s">
        <v>3324</v>
      </c>
      <c r="E48" s="707" t="s">
        <v>3325</v>
      </c>
      <c r="F48" s="707" t="s">
        <v>3317</v>
      </c>
      <c r="G48" s="707" t="s">
        <v>3326</v>
      </c>
      <c r="H48" s="718" t="s">
        <v>3327</v>
      </c>
      <c r="I48" s="707" t="s">
        <v>3322</v>
      </c>
      <c r="J48" s="314">
        <v>84</v>
      </c>
      <c r="K48" s="707" t="s">
        <v>3328</v>
      </c>
      <c r="L48" s="314">
        <v>117141</v>
      </c>
      <c r="M48" s="314">
        <v>18422</v>
      </c>
      <c r="N48" s="314">
        <v>37163</v>
      </c>
      <c r="O48" s="707" t="s">
        <v>142</v>
      </c>
      <c r="P48" s="707">
        <v>400</v>
      </c>
      <c r="Q48" s="707">
        <v>1.25</v>
      </c>
      <c r="R48" s="707">
        <v>8</v>
      </c>
      <c r="S48" s="707">
        <v>11848</v>
      </c>
      <c r="T48" s="707" t="s">
        <v>143</v>
      </c>
      <c r="U48" s="314">
        <v>72</v>
      </c>
      <c r="V48" s="314">
        <v>109</v>
      </c>
      <c r="W48" s="235">
        <v>16867</v>
      </c>
      <c r="X48" s="235">
        <v>20000</v>
      </c>
      <c r="Y48" s="707" t="s">
        <v>465</v>
      </c>
      <c r="Z48" s="707" t="s">
        <v>466</v>
      </c>
      <c r="AA48" s="707">
        <v>2001</v>
      </c>
      <c r="AB48" s="707">
        <v>108903</v>
      </c>
      <c r="AC48" s="707">
        <v>4500</v>
      </c>
      <c r="AD48" s="707">
        <v>994</v>
      </c>
      <c r="AE48" s="707"/>
      <c r="AF48" s="707"/>
      <c r="AG48" s="707"/>
      <c r="AH48" s="235">
        <v>108800</v>
      </c>
      <c r="AI48" s="707"/>
      <c r="AJ48" s="707"/>
      <c r="AK48" s="707">
        <v>1</v>
      </c>
      <c r="AL48" s="707">
        <v>12</v>
      </c>
      <c r="AM48" s="707">
        <v>4</v>
      </c>
      <c r="AN48" s="707">
        <v>500</v>
      </c>
      <c r="AO48" s="707">
        <v>14.6</v>
      </c>
      <c r="AP48" s="707"/>
      <c r="AQ48" s="707"/>
      <c r="AR48" s="707"/>
      <c r="AS48" s="707"/>
      <c r="AT48" s="719"/>
      <c r="AU48" s="707"/>
      <c r="AV48" s="707"/>
      <c r="AW48" s="707"/>
      <c r="AX48" s="707"/>
      <c r="AY48" s="707"/>
      <c r="AZ48" s="707"/>
      <c r="BA48" s="707"/>
      <c r="BB48" s="707"/>
      <c r="BC48" s="707"/>
      <c r="BD48" s="707"/>
      <c r="BE48" s="707"/>
      <c r="BF48" s="707"/>
      <c r="BG48" s="707"/>
      <c r="BH48" s="707"/>
      <c r="BI48" s="707"/>
      <c r="BJ48" s="707"/>
      <c r="BK48" s="707"/>
      <c r="BL48" s="90"/>
    </row>
    <row r="49" spans="1:63" s="720" customFormat="1" ht="24.6" hidden="1" customHeight="1">
      <c r="A49" s="313">
        <v>4</v>
      </c>
      <c r="B49" s="242"/>
      <c r="C49" s="707" t="s">
        <v>3337</v>
      </c>
      <c r="D49" s="707" t="s">
        <v>3338</v>
      </c>
      <c r="E49" s="707" t="s">
        <v>3339</v>
      </c>
      <c r="F49" s="707" t="s">
        <v>3337</v>
      </c>
      <c r="G49" s="707" t="s">
        <v>13570</v>
      </c>
      <c r="H49" s="718"/>
      <c r="I49" s="707" t="s">
        <v>10198</v>
      </c>
      <c r="J49" s="314">
        <v>19</v>
      </c>
      <c r="K49" s="707" t="s">
        <v>3341</v>
      </c>
      <c r="L49" s="314">
        <v>583905</v>
      </c>
      <c r="M49" s="314">
        <v>51247.98</v>
      </c>
      <c r="N49" s="314">
        <v>58236.01</v>
      </c>
      <c r="O49" s="707" t="s">
        <v>3342</v>
      </c>
      <c r="P49" s="707">
        <v>400</v>
      </c>
      <c r="Q49" s="707">
        <v>1.2</v>
      </c>
      <c r="R49" s="707">
        <v>8</v>
      </c>
      <c r="S49" s="707">
        <v>13110</v>
      </c>
      <c r="T49" s="707" t="s">
        <v>143</v>
      </c>
      <c r="U49" s="314">
        <v>70</v>
      </c>
      <c r="V49" s="314">
        <v>110</v>
      </c>
      <c r="W49" s="235">
        <v>35000</v>
      </c>
      <c r="X49" s="235">
        <v>35000</v>
      </c>
      <c r="Y49" s="707" t="s">
        <v>465</v>
      </c>
      <c r="Z49" s="707" t="s">
        <v>3343</v>
      </c>
      <c r="AA49" s="707">
        <v>2001</v>
      </c>
      <c r="AB49" s="707">
        <v>108903</v>
      </c>
      <c r="AC49" s="707">
        <v>4500</v>
      </c>
      <c r="AD49" s="707">
        <v>994</v>
      </c>
      <c r="AE49" s="707"/>
      <c r="AF49" s="707"/>
      <c r="AG49" s="707"/>
      <c r="AH49" s="235">
        <v>118709</v>
      </c>
      <c r="AI49" s="707"/>
      <c r="AJ49" s="707"/>
      <c r="AK49" s="707">
        <v>1</v>
      </c>
      <c r="AL49" s="707"/>
      <c r="AM49" s="707">
        <v>4</v>
      </c>
      <c r="AN49" s="707" t="s">
        <v>3344</v>
      </c>
      <c r="AO49" s="707"/>
      <c r="AP49" s="707"/>
      <c r="AQ49" s="707" t="s">
        <v>610</v>
      </c>
      <c r="AR49" s="707">
        <v>13</v>
      </c>
      <c r="AS49" s="707">
        <v>9197</v>
      </c>
      <c r="AT49" s="719" t="s">
        <v>3345</v>
      </c>
      <c r="AU49" s="707" t="s">
        <v>612</v>
      </c>
      <c r="AV49" s="707" t="s">
        <v>3346</v>
      </c>
      <c r="AW49" s="707">
        <v>1</v>
      </c>
      <c r="AX49" s="707">
        <v>10662</v>
      </c>
      <c r="AY49" s="707"/>
      <c r="AZ49" s="707" t="s">
        <v>3347</v>
      </c>
      <c r="BA49" s="707"/>
      <c r="BB49" s="707"/>
      <c r="BC49" s="707"/>
      <c r="BD49" s="707"/>
      <c r="BE49" s="707"/>
      <c r="BF49" s="707"/>
      <c r="BG49" s="707"/>
      <c r="BH49" s="707"/>
      <c r="BI49" s="707"/>
      <c r="BJ49" s="707"/>
      <c r="BK49" s="707" t="s">
        <v>3346</v>
      </c>
    </row>
    <row r="50" spans="1:63" s="720" customFormat="1" ht="24.6" hidden="1" customHeight="1">
      <c r="A50" s="313"/>
      <c r="B50" s="242"/>
      <c r="C50" s="707" t="s">
        <v>3404</v>
      </c>
      <c r="D50" s="707" t="s">
        <v>3405</v>
      </c>
      <c r="E50" s="707" t="s">
        <v>3406</v>
      </c>
      <c r="F50" s="707" t="s">
        <v>3404</v>
      </c>
      <c r="G50" s="707" t="s">
        <v>13571</v>
      </c>
      <c r="H50" s="718"/>
      <c r="I50" s="707" t="s">
        <v>3407</v>
      </c>
      <c r="J50" s="314">
        <v>285097</v>
      </c>
      <c r="K50" s="707" t="s">
        <v>13572</v>
      </c>
      <c r="L50" s="314">
        <v>285097</v>
      </c>
      <c r="M50" s="314">
        <v>54020.59</v>
      </c>
      <c r="N50" s="314">
        <v>65076.55</v>
      </c>
      <c r="O50" s="707" t="s">
        <v>613</v>
      </c>
      <c r="P50" s="707">
        <v>400</v>
      </c>
      <c r="Q50" s="707">
        <v>8</v>
      </c>
      <c r="R50" s="707">
        <v>8</v>
      </c>
      <c r="S50" s="707"/>
      <c r="T50" s="707" t="s">
        <v>143</v>
      </c>
      <c r="U50" s="314">
        <v>68</v>
      </c>
      <c r="V50" s="314">
        <v>105</v>
      </c>
      <c r="W50" s="235">
        <v>35270</v>
      </c>
      <c r="X50" s="235">
        <v>35270</v>
      </c>
      <c r="Y50" s="707"/>
      <c r="Z50" s="707"/>
      <c r="AA50" s="707">
        <v>2011</v>
      </c>
      <c r="AB50" s="707"/>
      <c r="AC50" s="707"/>
      <c r="AD50" s="707"/>
      <c r="AE50" s="707"/>
      <c r="AF50" s="707"/>
      <c r="AG50" s="707"/>
      <c r="AH50" s="235">
        <v>169359</v>
      </c>
      <c r="AI50" s="707"/>
      <c r="AJ50" s="707"/>
      <c r="AK50" s="707"/>
      <c r="AL50" s="707"/>
      <c r="AM50" s="707"/>
      <c r="AN50" s="707"/>
      <c r="AO50" s="707"/>
      <c r="AP50" s="707"/>
      <c r="AQ50" s="707"/>
      <c r="AR50" s="707"/>
      <c r="AS50" s="707"/>
      <c r="AT50" s="719"/>
      <c r="AU50" s="707"/>
      <c r="AV50" s="707"/>
      <c r="AW50" s="707"/>
      <c r="AX50" s="707"/>
      <c r="AY50" s="707"/>
      <c r="AZ50" s="707"/>
      <c r="BA50" s="707"/>
      <c r="BB50" s="707"/>
      <c r="BC50" s="707"/>
      <c r="BD50" s="707"/>
      <c r="BE50" s="707"/>
      <c r="BF50" s="707"/>
      <c r="BG50" s="707"/>
      <c r="BH50" s="707"/>
      <c r="BI50" s="707"/>
      <c r="BJ50" s="707"/>
      <c r="BK50" s="707"/>
    </row>
    <row r="51" spans="1:63" s="720" customFormat="1" ht="24.6" hidden="1" customHeight="1">
      <c r="A51" s="313"/>
      <c r="B51" s="242"/>
      <c r="C51" s="707" t="s">
        <v>3404</v>
      </c>
      <c r="D51" s="707" t="s">
        <v>3408</v>
      </c>
      <c r="E51" s="707" t="s">
        <v>3409</v>
      </c>
      <c r="F51" s="707" t="s">
        <v>3404</v>
      </c>
      <c r="G51" s="707" t="s">
        <v>13573</v>
      </c>
      <c r="H51" s="718"/>
      <c r="I51" s="707" t="s">
        <v>3407</v>
      </c>
      <c r="J51" s="314">
        <v>14350</v>
      </c>
      <c r="K51" s="707" t="s">
        <v>13572</v>
      </c>
      <c r="L51" s="314">
        <v>14350</v>
      </c>
      <c r="M51" s="314"/>
      <c r="N51" s="314"/>
      <c r="O51" s="707" t="s">
        <v>613</v>
      </c>
      <c r="P51" s="707">
        <v>400</v>
      </c>
      <c r="Q51" s="707">
        <v>8</v>
      </c>
      <c r="R51" s="707">
        <v>8</v>
      </c>
      <c r="S51" s="707"/>
      <c r="T51" s="707" t="s">
        <v>282</v>
      </c>
      <c r="U51" s="314">
        <v>68</v>
      </c>
      <c r="V51" s="314">
        <v>105</v>
      </c>
      <c r="W51" s="235"/>
      <c r="X51" s="235"/>
      <c r="Y51" s="707"/>
      <c r="Z51" s="707"/>
      <c r="AA51" s="707">
        <v>2009</v>
      </c>
      <c r="AB51" s="707"/>
      <c r="AC51" s="707"/>
      <c r="AD51" s="707"/>
      <c r="AE51" s="707"/>
      <c r="AF51" s="707"/>
      <c r="AG51" s="707"/>
      <c r="AH51" s="235"/>
      <c r="AI51" s="707"/>
      <c r="AJ51" s="707"/>
      <c r="AK51" s="707"/>
      <c r="AL51" s="707"/>
      <c r="AM51" s="707"/>
      <c r="AN51" s="707"/>
      <c r="AO51" s="707"/>
      <c r="AP51" s="707"/>
      <c r="AQ51" s="707"/>
      <c r="AR51" s="707"/>
      <c r="AS51" s="707"/>
      <c r="AT51" s="719"/>
      <c r="AU51" s="707"/>
      <c r="AV51" s="707"/>
      <c r="AW51" s="707"/>
      <c r="AX51" s="707"/>
      <c r="AY51" s="707"/>
      <c r="AZ51" s="707"/>
      <c r="BA51" s="707"/>
      <c r="BB51" s="707"/>
      <c r="BC51" s="707"/>
      <c r="BD51" s="707"/>
      <c r="BE51" s="707"/>
      <c r="BF51" s="707"/>
      <c r="BG51" s="707"/>
      <c r="BH51" s="707"/>
      <c r="BI51" s="707"/>
      <c r="BJ51" s="707"/>
      <c r="BK51" s="707"/>
    </row>
    <row r="52" spans="1:63" s="720" customFormat="1" ht="24.6" hidden="1" customHeight="1">
      <c r="A52" s="313"/>
      <c r="B52" s="242"/>
      <c r="C52" s="707" t="s">
        <v>3404</v>
      </c>
      <c r="D52" s="707" t="s">
        <v>3410</v>
      </c>
      <c r="E52" s="707" t="s">
        <v>3411</v>
      </c>
      <c r="F52" s="707" t="s">
        <v>3404</v>
      </c>
      <c r="G52" s="707" t="s">
        <v>13574</v>
      </c>
      <c r="H52" s="718"/>
      <c r="I52" s="707" t="s">
        <v>3407</v>
      </c>
      <c r="J52" s="707">
        <v>8400</v>
      </c>
      <c r="K52" s="707" t="s">
        <v>13572</v>
      </c>
      <c r="L52" s="314">
        <v>8400</v>
      </c>
      <c r="M52" s="314"/>
      <c r="N52" s="314"/>
      <c r="O52" s="707"/>
      <c r="P52" s="707">
        <v>300</v>
      </c>
      <c r="Q52" s="707">
        <v>6</v>
      </c>
      <c r="R52" s="707">
        <v>6</v>
      </c>
      <c r="S52" s="707"/>
      <c r="T52" s="707" t="s">
        <v>282</v>
      </c>
      <c r="U52" s="314">
        <v>55</v>
      </c>
      <c r="V52" s="314">
        <v>90</v>
      </c>
      <c r="W52" s="235"/>
      <c r="X52" s="235"/>
      <c r="Y52" s="707"/>
      <c r="Z52" s="707"/>
      <c r="AA52" s="707">
        <v>2008</v>
      </c>
      <c r="AB52" s="707"/>
      <c r="AC52" s="707"/>
      <c r="AD52" s="707"/>
      <c r="AE52" s="707"/>
      <c r="AF52" s="707"/>
      <c r="AG52" s="707"/>
      <c r="AH52" s="235"/>
      <c r="AI52" s="707"/>
      <c r="AJ52" s="707"/>
      <c r="AK52" s="707"/>
      <c r="AL52" s="707"/>
      <c r="AM52" s="707"/>
      <c r="AN52" s="707"/>
      <c r="AO52" s="707"/>
      <c r="AP52" s="707"/>
      <c r="AQ52" s="707"/>
      <c r="AR52" s="707"/>
      <c r="AS52" s="707"/>
      <c r="AT52" s="707"/>
      <c r="AU52" s="707"/>
      <c r="AV52" s="707"/>
      <c r="AW52" s="707"/>
      <c r="AX52" s="707"/>
      <c r="AY52" s="707"/>
      <c r="AZ52" s="707"/>
      <c r="BA52" s="707"/>
      <c r="BB52" s="707"/>
      <c r="BC52" s="707"/>
      <c r="BD52" s="707"/>
      <c r="BE52" s="707"/>
      <c r="BF52" s="707"/>
      <c r="BG52" s="707"/>
      <c r="BH52" s="707"/>
      <c r="BI52" s="707"/>
      <c r="BJ52" s="707"/>
      <c r="BK52" s="707"/>
    </row>
    <row r="53" spans="1:63" s="720" customFormat="1" ht="24.6" hidden="1" customHeight="1">
      <c r="A53" s="313"/>
      <c r="B53" s="242"/>
      <c r="C53" s="707" t="s">
        <v>3404</v>
      </c>
      <c r="D53" s="707" t="s">
        <v>3405</v>
      </c>
      <c r="E53" s="707" t="s">
        <v>3412</v>
      </c>
      <c r="F53" s="707" t="s">
        <v>3404</v>
      </c>
      <c r="G53" s="249" t="s">
        <v>13571</v>
      </c>
      <c r="H53" s="718"/>
      <c r="I53" s="707" t="s">
        <v>3407</v>
      </c>
      <c r="J53" s="707"/>
      <c r="K53" s="707" t="s">
        <v>13572</v>
      </c>
      <c r="L53" s="314"/>
      <c r="M53" s="314">
        <v>1499.92</v>
      </c>
      <c r="N53" s="314">
        <v>1712.57</v>
      </c>
      <c r="O53" s="707" t="s">
        <v>613</v>
      </c>
      <c r="P53" s="707">
        <v>400</v>
      </c>
      <c r="Q53" s="707">
        <v>8</v>
      </c>
      <c r="R53" s="707">
        <v>8</v>
      </c>
      <c r="S53" s="707"/>
      <c r="T53" s="707" t="s">
        <v>143</v>
      </c>
      <c r="U53" s="314">
        <v>68</v>
      </c>
      <c r="V53" s="314">
        <v>105</v>
      </c>
      <c r="W53" s="235">
        <v>2002</v>
      </c>
      <c r="X53" s="235">
        <v>2002</v>
      </c>
      <c r="Y53" s="707"/>
      <c r="Z53" s="707"/>
      <c r="AA53" s="707">
        <v>2011</v>
      </c>
      <c r="AB53" s="707"/>
      <c r="AC53" s="707"/>
      <c r="AD53" s="707"/>
      <c r="AE53" s="707"/>
      <c r="AF53" s="707"/>
      <c r="AG53" s="707"/>
      <c r="AH53" s="235"/>
      <c r="AI53" s="707"/>
      <c r="AJ53" s="707"/>
      <c r="AK53" s="707"/>
      <c r="AL53" s="707"/>
      <c r="AM53" s="707"/>
      <c r="AN53" s="707"/>
      <c r="AO53" s="707"/>
      <c r="AP53" s="707"/>
      <c r="AQ53" s="707"/>
      <c r="AR53" s="707"/>
      <c r="AS53" s="707"/>
      <c r="AT53" s="707"/>
      <c r="AU53" s="249"/>
      <c r="AV53" s="707"/>
      <c r="AW53" s="707"/>
      <c r="AX53" s="707"/>
      <c r="AY53" s="707"/>
      <c r="AZ53" s="707"/>
      <c r="BA53" s="707"/>
      <c r="BB53" s="707"/>
      <c r="BC53" s="707"/>
      <c r="BD53" s="707"/>
      <c r="BE53" s="707"/>
      <c r="BF53" s="707"/>
      <c r="BG53" s="707"/>
      <c r="BH53" s="707"/>
      <c r="BI53" s="707"/>
      <c r="BJ53" s="707"/>
      <c r="BK53" s="707" t="s">
        <v>3413</v>
      </c>
    </row>
    <row r="54" spans="1:63" s="720" customFormat="1" ht="24.6" hidden="1" customHeight="1">
      <c r="A54" s="313">
        <v>7</v>
      </c>
      <c r="B54" s="242"/>
      <c r="C54" s="707" t="s">
        <v>3358</v>
      </c>
      <c r="D54" s="707" t="s">
        <v>3359</v>
      </c>
      <c r="E54" s="707" t="s">
        <v>3360</v>
      </c>
      <c r="F54" s="707" t="s">
        <v>3358</v>
      </c>
      <c r="G54" s="249" t="s">
        <v>13575</v>
      </c>
      <c r="H54" s="718"/>
      <c r="I54" s="707" t="s">
        <v>3361</v>
      </c>
      <c r="J54" s="707"/>
      <c r="K54" s="707"/>
      <c r="L54" s="314">
        <v>168437</v>
      </c>
      <c r="M54" s="314">
        <v>22223</v>
      </c>
      <c r="N54" s="314">
        <v>53692</v>
      </c>
      <c r="O54" s="707" t="s">
        <v>142</v>
      </c>
      <c r="P54" s="707">
        <v>400</v>
      </c>
      <c r="Q54" s="707">
        <v>1.2</v>
      </c>
      <c r="R54" s="707">
        <v>8</v>
      </c>
      <c r="S54" s="707">
        <v>3840</v>
      </c>
      <c r="T54" s="707" t="s">
        <v>143</v>
      </c>
      <c r="U54" s="314">
        <v>68</v>
      </c>
      <c r="V54" s="314">
        <v>105</v>
      </c>
      <c r="W54" s="235">
        <v>35008</v>
      </c>
      <c r="X54" s="235">
        <v>35008</v>
      </c>
      <c r="Y54" s="707" t="s">
        <v>465</v>
      </c>
      <c r="Z54" s="707" t="s">
        <v>466</v>
      </c>
      <c r="AA54" s="707">
        <v>2006</v>
      </c>
      <c r="AB54" s="707"/>
      <c r="AC54" s="707"/>
      <c r="AD54" s="707"/>
      <c r="AE54" s="707"/>
      <c r="AF54" s="707"/>
      <c r="AG54" s="707"/>
      <c r="AH54" s="235">
        <v>105967</v>
      </c>
      <c r="AI54" s="707"/>
      <c r="AJ54" s="707"/>
      <c r="AK54" s="707"/>
      <c r="AL54" s="707"/>
      <c r="AM54" s="707"/>
      <c r="AN54" s="707"/>
      <c r="AO54" s="707"/>
      <c r="AP54" s="707"/>
      <c r="AQ54" s="707"/>
      <c r="AR54" s="707"/>
      <c r="AS54" s="707"/>
      <c r="AT54" s="707"/>
      <c r="AU54" s="249"/>
      <c r="AV54" s="707"/>
      <c r="AW54" s="707"/>
      <c r="AX54" s="707"/>
      <c r="AY54" s="707"/>
      <c r="AZ54" s="707"/>
      <c r="BA54" s="707"/>
      <c r="BB54" s="707"/>
      <c r="BC54" s="707"/>
      <c r="BD54" s="707"/>
      <c r="BE54" s="707"/>
      <c r="BF54" s="707"/>
      <c r="BG54" s="707"/>
      <c r="BH54" s="707"/>
      <c r="BI54" s="707"/>
      <c r="BJ54" s="707"/>
      <c r="BK54" s="707" t="s">
        <v>3362</v>
      </c>
    </row>
    <row r="55" spans="1:63" s="720" customFormat="1" ht="24.6" hidden="1" customHeight="1">
      <c r="A55" s="313"/>
      <c r="B55" s="242"/>
      <c r="C55" s="707" t="s">
        <v>328</v>
      </c>
      <c r="D55" s="707" t="s">
        <v>3370</v>
      </c>
      <c r="E55" s="707" t="s">
        <v>3371</v>
      </c>
      <c r="F55" s="707" t="s">
        <v>328</v>
      </c>
      <c r="G55" s="249" t="s">
        <v>3372</v>
      </c>
      <c r="H55" s="718"/>
      <c r="I55" s="707" t="s">
        <v>3373</v>
      </c>
      <c r="J55" s="707">
        <v>5</v>
      </c>
      <c r="K55" s="707" t="s">
        <v>3374</v>
      </c>
      <c r="L55" s="314">
        <v>22911</v>
      </c>
      <c r="M55" s="314">
        <v>528</v>
      </c>
      <c r="N55" s="314">
        <v>576</v>
      </c>
      <c r="O55" s="707" t="s">
        <v>3342</v>
      </c>
      <c r="P55" s="707">
        <v>400</v>
      </c>
      <c r="Q55" s="707">
        <v>1.2</v>
      </c>
      <c r="R55" s="707">
        <v>8</v>
      </c>
      <c r="S55" s="707">
        <v>3840</v>
      </c>
      <c r="T55" s="707" t="s">
        <v>282</v>
      </c>
      <c r="U55" s="314">
        <v>68</v>
      </c>
      <c r="V55" s="314">
        <v>105</v>
      </c>
      <c r="W55" s="235">
        <v>2901</v>
      </c>
      <c r="X55" s="235">
        <v>7000</v>
      </c>
      <c r="Y55" s="707" t="s">
        <v>3375</v>
      </c>
      <c r="Z55" s="707" t="s">
        <v>466</v>
      </c>
      <c r="AA55" s="707">
        <v>2003</v>
      </c>
      <c r="AB55" s="707">
        <v>108903</v>
      </c>
      <c r="AC55" s="707">
        <v>4500</v>
      </c>
      <c r="AD55" s="707">
        <v>994</v>
      </c>
      <c r="AE55" s="707"/>
      <c r="AF55" s="707"/>
      <c r="AG55" s="707"/>
      <c r="AH55" s="235">
        <v>20000</v>
      </c>
      <c r="AI55" s="707"/>
      <c r="AJ55" s="707"/>
      <c r="AK55" s="707">
        <v>0</v>
      </c>
      <c r="AL55" s="707">
        <v>0</v>
      </c>
      <c r="AM55" s="707">
        <v>4</v>
      </c>
      <c r="AN55" s="707" t="s">
        <v>3376</v>
      </c>
      <c r="AO55" s="707">
        <v>700</v>
      </c>
      <c r="AP55" s="707"/>
      <c r="AQ55" s="707" t="s">
        <v>610</v>
      </c>
      <c r="AR55" s="707">
        <v>4</v>
      </c>
      <c r="AS55" s="707">
        <v>3985</v>
      </c>
      <c r="AT55" s="707" t="s">
        <v>3377</v>
      </c>
      <c r="AU55" s="249" t="s">
        <v>328</v>
      </c>
      <c r="AV55" s="707"/>
      <c r="AW55" s="707"/>
      <c r="AX55" s="707"/>
      <c r="AY55" s="707"/>
      <c r="AZ55" s="707"/>
      <c r="BA55" s="707"/>
      <c r="BB55" s="707"/>
      <c r="BC55" s="707"/>
      <c r="BD55" s="707"/>
      <c r="BE55" s="707"/>
      <c r="BF55" s="707"/>
      <c r="BG55" s="707"/>
      <c r="BH55" s="707"/>
      <c r="BI55" s="707"/>
      <c r="BJ55" s="707"/>
      <c r="BK55" s="707"/>
    </row>
    <row r="56" spans="1:63" s="720" customFormat="1" ht="24.6" hidden="1" customHeight="1">
      <c r="A56" s="313"/>
      <c r="B56" s="242"/>
      <c r="C56" s="707" t="s">
        <v>3363</v>
      </c>
      <c r="D56" s="236" t="s">
        <v>3364</v>
      </c>
      <c r="E56" s="236" t="s">
        <v>3365</v>
      </c>
      <c r="F56" s="236" t="s">
        <v>3363</v>
      </c>
      <c r="G56" s="236" t="s">
        <v>3366</v>
      </c>
      <c r="H56" s="247" t="s">
        <v>3367</v>
      </c>
      <c r="I56" s="707" t="s">
        <v>14716</v>
      </c>
      <c r="J56" s="236">
        <v>29</v>
      </c>
      <c r="K56" s="236" t="s">
        <v>3368</v>
      </c>
      <c r="L56" s="314">
        <v>80773</v>
      </c>
      <c r="M56" s="314">
        <v>19040</v>
      </c>
      <c r="N56" s="314">
        <v>32580</v>
      </c>
      <c r="O56" s="707" t="s">
        <v>142</v>
      </c>
      <c r="P56" s="707">
        <v>400</v>
      </c>
      <c r="Q56" s="736">
        <v>1.25</v>
      </c>
      <c r="R56" s="707">
        <v>8</v>
      </c>
      <c r="S56" s="236">
        <v>19040</v>
      </c>
      <c r="T56" s="707" t="s">
        <v>143</v>
      </c>
      <c r="U56" s="314">
        <v>75</v>
      </c>
      <c r="V56" s="314">
        <v>105</v>
      </c>
      <c r="W56" s="235">
        <v>17143</v>
      </c>
      <c r="X56" s="235">
        <v>25000</v>
      </c>
      <c r="Y56" s="236" t="s">
        <v>465</v>
      </c>
      <c r="Z56" s="236" t="s">
        <v>466</v>
      </c>
      <c r="AA56" s="707">
        <v>1986</v>
      </c>
      <c r="AB56" s="236">
        <v>2510</v>
      </c>
      <c r="AC56" s="236">
        <v>3346</v>
      </c>
      <c r="AD56" s="236">
        <v>2510</v>
      </c>
      <c r="AE56" s="236"/>
      <c r="AF56" s="236"/>
      <c r="AG56" s="236"/>
      <c r="AH56" s="235">
        <v>11105</v>
      </c>
      <c r="AI56" s="707"/>
      <c r="AJ56" s="707"/>
      <c r="AK56" s="236" t="s">
        <v>3369</v>
      </c>
      <c r="AL56" s="236">
        <v>1267</v>
      </c>
      <c r="AM56" s="236">
        <v>4</v>
      </c>
      <c r="AN56" s="236" t="s">
        <v>937</v>
      </c>
      <c r="AO56" s="236">
        <v>1299</v>
      </c>
      <c r="AP56" s="236"/>
      <c r="AQ56" s="236"/>
      <c r="AR56" s="236"/>
      <c r="AS56" s="236"/>
      <c r="AT56" s="236"/>
      <c r="AU56" s="236"/>
      <c r="AV56" s="236"/>
      <c r="AW56" s="236"/>
      <c r="AX56" s="236"/>
      <c r="AY56" s="236"/>
      <c r="AZ56" s="236"/>
      <c r="BA56" s="236"/>
      <c r="BB56" s="236"/>
      <c r="BC56" s="236"/>
      <c r="BD56" s="236"/>
      <c r="BE56" s="236"/>
      <c r="BF56" s="236"/>
      <c r="BG56" s="707"/>
      <c r="BH56" s="707"/>
      <c r="BI56" s="707"/>
      <c r="BJ56" s="707"/>
      <c r="BK56" s="707"/>
    </row>
    <row r="57" spans="1:63" s="720" customFormat="1" ht="24.6" hidden="1" customHeight="1">
      <c r="A57" s="742"/>
      <c r="B57" s="242"/>
      <c r="C57" s="707" t="s">
        <v>3387</v>
      </c>
      <c r="D57" s="707" t="s">
        <v>3388</v>
      </c>
      <c r="E57" s="707" t="s">
        <v>3389</v>
      </c>
      <c r="F57" s="707" t="s">
        <v>3387</v>
      </c>
      <c r="G57" s="249" t="s">
        <v>13576</v>
      </c>
      <c r="H57" s="718" t="s">
        <v>3390</v>
      </c>
      <c r="I57" s="707" t="s">
        <v>13705</v>
      </c>
      <c r="J57" s="707">
        <v>8</v>
      </c>
      <c r="K57" s="707" t="s">
        <v>13577</v>
      </c>
      <c r="L57" s="314">
        <v>18037</v>
      </c>
      <c r="M57" s="314">
        <v>3465</v>
      </c>
      <c r="N57" s="314">
        <v>3465</v>
      </c>
      <c r="O57" s="707" t="s">
        <v>142</v>
      </c>
      <c r="P57" s="707">
        <v>400</v>
      </c>
      <c r="Q57" s="707">
        <v>1.2</v>
      </c>
      <c r="R57" s="707">
        <v>8</v>
      </c>
      <c r="S57" s="707">
        <v>3840</v>
      </c>
      <c r="T57" s="707" t="s">
        <v>143</v>
      </c>
      <c r="U57" s="314">
        <v>68</v>
      </c>
      <c r="V57" s="314">
        <v>105</v>
      </c>
      <c r="W57" s="235">
        <v>12738</v>
      </c>
      <c r="X57" s="235">
        <v>15000</v>
      </c>
      <c r="Y57" s="707" t="s">
        <v>465</v>
      </c>
      <c r="Z57" s="707" t="s">
        <v>466</v>
      </c>
      <c r="AA57" s="707">
        <v>1987</v>
      </c>
      <c r="AB57" s="707"/>
      <c r="AC57" s="707">
        <v>1733</v>
      </c>
      <c r="AD57" s="707">
        <v>1300</v>
      </c>
      <c r="AE57" s="707"/>
      <c r="AF57" s="707"/>
      <c r="AG57" s="707">
        <v>3033</v>
      </c>
      <c r="AH57" s="235">
        <v>2928</v>
      </c>
      <c r="AI57" s="707"/>
      <c r="AJ57" s="707"/>
      <c r="AK57" s="707"/>
      <c r="AL57" s="707"/>
      <c r="AM57" s="707"/>
      <c r="AN57" s="707"/>
      <c r="AO57" s="707"/>
      <c r="AP57" s="707"/>
      <c r="AQ57" s="707"/>
      <c r="AR57" s="707"/>
      <c r="AS57" s="707"/>
      <c r="AT57" s="707"/>
      <c r="AU57" s="249"/>
      <c r="AV57" s="707"/>
      <c r="AW57" s="707"/>
      <c r="AX57" s="707"/>
      <c r="AY57" s="707"/>
      <c r="AZ57" s="707"/>
      <c r="BA57" s="707"/>
      <c r="BB57" s="707"/>
      <c r="BC57" s="707"/>
      <c r="BD57" s="707"/>
      <c r="BE57" s="707"/>
      <c r="BF57" s="707"/>
      <c r="BG57" s="707"/>
      <c r="BH57" s="707"/>
      <c r="BI57" s="707"/>
      <c r="BJ57" s="707"/>
      <c r="BK57" s="707"/>
    </row>
    <row r="58" spans="1:63" s="720" customFormat="1" ht="24.6" hidden="1" customHeight="1">
      <c r="A58" s="313"/>
      <c r="B58" s="242"/>
      <c r="C58" s="707" t="s">
        <v>3387</v>
      </c>
      <c r="D58" s="707" t="s">
        <v>3391</v>
      </c>
      <c r="E58" s="707" t="s">
        <v>3392</v>
      </c>
      <c r="F58" s="707" t="s">
        <v>3387</v>
      </c>
      <c r="G58" s="707" t="s">
        <v>13578</v>
      </c>
      <c r="H58" s="718" t="s">
        <v>3390</v>
      </c>
      <c r="I58" s="707" t="s">
        <v>16260</v>
      </c>
      <c r="J58" s="707">
        <v>8</v>
      </c>
      <c r="K58" s="707" t="s">
        <v>3462</v>
      </c>
      <c r="L58" s="314">
        <v>12248</v>
      </c>
      <c r="M58" s="314">
        <v>2614</v>
      </c>
      <c r="N58" s="314">
        <v>1852</v>
      </c>
      <c r="O58" s="707" t="s">
        <v>304</v>
      </c>
      <c r="P58" s="707">
        <v>400</v>
      </c>
      <c r="Q58" s="707">
        <v>1.2</v>
      </c>
      <c r="R58" s="707">
        <v>8</v>
      </c>
      <c r="S58" s="707">
        <v>3840</v>
      </c>
      <c r="T58" s="707" t="s">
        <v>143</v>
      </c>
      <c r="U58" s="314">
        <v>68</v>
      </c>
      <c r="V58" s="314">
        <v>105</v>
      </c>
      <c r="W58" s="235">
        <v>10000</v>
      </c>
      <c r="X58" s="235">
        <v>12000</v>
      </c>
      <c r="Y58" s="707" t="s">
        <v>465</v>
      </c>
      <c r="Z58" s="707" t="s">
        <v>466</v>
      </c>
      <c r="AA58" s="707">
        <v>1996</v>
      </c>
      <c r="AB58" s="707"/>
      <c r="AC58" s="707">
        <v>4164</v>
      </c>
      <c r="AD58" s="707">
        <v>480</v>
      </c>
      <c r="AE58" s="707"/>
      <c r="AF58" s="707"/>
      <c r="AG58" s="707">
        <v>4644</v>
      </c>
      <c r="AH58" s="235">
        <v>4664</v>
      </c>
      <c r="AI58" s="707"/>
      <c r="AJ58" s="707"/>
      <c r="AK58" s="707"/>
      <c r="AL58" s="707"/>
      <c r="AM58" s="707"/>
      <c r="AN58" s="707"/>
      <c r="AO58" s="707"/>
      <c r="AP58" s="707"/>
      <c r="AQ58" s="707"/>
      <c r="AR58" s="707"/>
      <c r="AS58" s="707"/>
      <c r="AT58" s="707"/>
      <c r="AU58" s="707"/>
      <c r="AV58" s="707"/>
      <c r="AW58" s="707"/>
      <c r="AX58" s="707"/>
      <c r="AY58" s="707"/>
      <c r="AZ58" s="707"/>
      <c r="BA58" s="707"/>
      <c r="BB58" s="707"/>
      <c r="BC58" s="707"/>
      <c r="BD58" s="707"/>
      <c r="BE58" s="707"/>
      <c r="BF58" s="707"/>
      <c r="BG58" s="707"/>
      <c r="BH58" s="707"/>
      <c r="BI58" s="707"/>
      <c r="BJ58" s="707"/>
      <c r="BK58" s="707"/>
    </row>
    <row r="59" spans="1:63" s="720" customFormat="1" ht="24.6" hidden="1" customHeight="1">
      <c r="A59" s="313"/>
      <c r="B59" s="242"/>
      <c r="C59" s="707" t="s">
        <v>3393</v>
      </c>
      <c r="D59" s="707" t="s">
        <v>13579</v>
      </c>
      <c r="E59" s="707" t="s">
        <v>3395</v>
      </c>
      <c r="F59" s="707" t="s">
        <v>3393</v>
      </c>
      <c r="G59" s="707" t="s">
        <v>13580</v>
      </c>
      <c r="H59" s="718" t="s">
        <v>3396</v>
      </c>
      <c r="I59" s="707" t="s">
        <v>3393</v>
      </c>
      <c r="J59" s="707">
        <v>4</v>
      </c>
      <c r="K59" s="707" t="s">
        <v>3397</v>
      </c>
      <c r="L59" s="314">
        <v>15600</v>
      </c>
      <c r="M59" s="314">
        <v>558.22</v>
      </c>
      <c r="N59" s="314">
        <v>516.12</v>
      </c>
      <c r="O59" s="707" t="s">
        <v>142</v>
      </c>
      <c r="P59" s="707">
        <v>400</v>
      </c>
      <c r="Q59" s="707">
        <v>1.2</v>
      </c>
      <c r="R59" s="707">
        <v>6</v>
      </c>
      <c r="S59" s="707" t="s">
        <v>3398</v>
      </c>
      <c r="T59" s="707" t="s">
        <v>3399</v>
      </c>
      <c r="U59" s="314">
        <v>68</v>
      </c>
      <c r="V59" s="314">
        <v>105</v>
      </c>
      <c r="W59" s="235">
        <v>1000</v>
      </c>
      <c r="X59" s="235">
        <v>1000</v>
      </c>
      <c r="Y59" s="707" t="s">
        <v>465</v>
      </c>
      <c r="Z59" s="707" t="s">
        <v>466</v>
      </c>
      <c r="AA59" s="707">
        <v>2007</v>
      </c>
      <c r="AB59" s="707">
        <v>907800000</v>
      </c>
      <c r="AC59" s="707">
        <v>106800000</v>
      </c>
      <c r="AD59" s="707">
        <v>320400000</v>
      </c>
      <c r="AE59" s="707"/>
      <c r="AF59" s="707"/>
      <c r="AG59" s="707"/>
      <c r="AH59" s="235">
        <v>2554</v>
      </c>
      <c r="AI59" s="707"/>
      <c r="AJ59" s="707"/>
      <c r="AK59" s="707"/>
      <c r="AL59" s="707"/>
      <c r="AM59" s="707"/>
      <c r="AN59" s="707"/>
      <c r="AO59" s="707"/>
      <c r="AP59" s="707"/>
      <c r="AQ59" s="707" t="s">
        <v>3400</v>
      </c>
      <c r="AR59" s="707">
        <v>1</v>
      </c>
      <c r="AS59" s="707" t="s">
        <v>3401</v>
      </c>
      <c r="AT59" s="719" t="s">
        <v>142</v>
      </c>
      <c r="AU59" s="707" t="s">
        <v>3402</v>
      </c>
      <c r="AV59" s="707"/>
      <c r="AW59" s="707"/>
      <c r="AX59" s="707"/>
      <c r="AY59" s="707"/>
      <c r="AZ59" s="707"/>
      <c r="BA59" s="707"/>
      <c r="BB59" s="707"/>
      <c r="BC59" s="707"/>
      <c r="BD59" s="707"/>
      <c r="BE59" s="707"/>
      <c r="BF59" s="707"/>
      <c r="BG59" s="707"/>
      <c r="BH59" s="707"/>
      <c r="BI59" s="707"/>
      <c r="BJ59" s="707"/>
      <c r="BK59" s="707"/>
    </row>
    <row r="60" spans="1:63" s="720" customFormat="1" ht="24.6" hidden="1" customHeight="1">
      <c r="A60" s="313"/>
      <c r="B60" s="242"/>
      <c r="C60" s="707" t="s">
        <v>3393</v>
      </c>
      <c r="D60" s="707" t="s">
        <v>13581</v>
      </c>
      <c r="E60" s="707" t="s">
        <v>3403</v>
      </c>
      <c r="F60" s="707" t="s">
        <v>3393</v>
      </c>
      <c r="G60" s="707" t="s">
        <v>13582</v>
      </c>
      <c r="H60" s="718"/>
      <c r="I60" s="707" t="s">
        <v>3393</v>
      </c>
      <c r="J60" s="313"/>
      <c r="K60" s="707"/>
      <c r="L60" s="743">
        <v>11581</v>
      </c>
      <c r="M60" s="314" t="s">
        <v>384</v>
      </c>
      <c r="N60" s="314" t="s">
        <v>384</v>
      </c>
      <c r="O60" s="707" t="s">
        <v>142</v>
      </c>
      <c r="P60" s="707">
        <v>400</v>
      </c>
      <c r="Q60" s="707"/>
      <c r="R60" s="707">
        <v>4</v>
      </c>
      <c r="S60" s="707"/>
      <c r="T60" s="707" t="s">
        <v>282</v>
      </c>
      <c r="U60" s="314">
        <v>60</v>
      </c>
      <c r="V60" s="314">
        <v>100</v>
      </c>
      <c r="W60" s="235" t="s">
        <v>384</v>
      </c>
      <c r="X60" s="235" t="s">
        <v>384</v>
      </c>
      <c r="Y60" s="707"/>
      <c r="Z60" s="707"/>
      <c r="AA60" s="707">
        <v>2004</v>
      </c>
      <c r="AB60" s="707"/>
      <c r="AC60" s="707"/>
      <c r="AD60" s="707"/>
      <c r="AE60" s="707"/>
      <c r="AF60" s="707"/>
      <c r="AG60" s="707"/>
      <c r="AH60" s="235">
        <v>120</v>
      </c>
      <c r="AI60" s="707"/>
      <c r="AJ60" s="707"/>
      <c r="AK60" s="707"/>
      <c r="AL60" s="707"/>
      <c r="AM60" s="707"/>
      <c r="AN60" s="707"/>
      <c r="AO60" s="707"/>
      <c r="AP60" s="707"/>
      <c r="AQ60" s="707"/>
      <c r="AR60" s="707"/>
      <c r="AS60" s="707"/>
      <c r="AT60" s="313"/>
      <c r="AU60" s="707"/>
      <c r="AV60" s="707"/>
      <c r="AW60" s="707"/>
      <c r="AX60" s="707"/>
      <c r="AY60" s="707"/>
      <c r="AZ60" s="707"/>
      <c r="BA60" s="707"/>
      <c r="BB60" s="707"/>
      <c r="BC60" s="707"/>
      <c r="BD60" s="707"/>
      <c r="BE60" s="707"/>
      <c r="BF60" s="707"/>
      <c r="BG60" s="707"/>
      <c r="BH60" s="707"/>
      <c r="BI60" s="707"/>
      <c r="BJ60" s="707"/>
      <c r="BK60" s="707"/>
    </row>
    <row r="61" spans="1:63" s="720" customFormat="1" ht="24.6" hidden="1" customHeight="1">
      <c r="A61" s="313"/>
      <c r="B61" s="242"/>
      <c r="C61" s="707" t="s">
        <v>3417</v>
      </c>
      <c r="D61" s="707" t="s">
        <v>13583</v>
      </c>
      <c r="E61" s="707" t="s">
        <v>3418</v>
      </c>
      <c r="F61" s="707" t="s">
        <v>3417</v>
      </c>
      <c r="G61" s="707" t="s">
        <v>13584</v>
      </c>
      <c r="H61" s="718"/>
      <c r="I61" s="707" t="s">
        <v>3417</v>
      </c>
      <c r="J61" s="313"/>
      <c r="K61" s="707"/>
      <c r="L61" s="743">
        <v>158101</v>
      </c>
      <c r="M61" s="314">
        <v>16701</v>
      </c>
      <c r="N61" s="744">
        <v>23423</v>
      </c>
      <c r="O61" s="707" t="s">
        <v>3342</v>
      </c>
      <c r="P61" s="707">
        <v>400</v>
      </c>
      <c r="Q61" s="707"/>
      <c r="R61" s="707">
        <v>8</v>
      </c>
      <c r="S61" s="707"/>
      <c r="T61" s="707" t="s">
        <v>143</v>
      </c>
      <c r="U61" s="314">
        <v>68</v>
      </c>
      <c r="V61" s="314">
        <v>105</v>
      </c>
      <c r="W61" s="235">
        <v>23000</v>
      </c>
      <c r="X61" s="235">
        <v>25000</v>
      </c>
      <c r="Y61" s="707"/>
      <c r="Z61" s="707"/>
      <c r="AA61" s="707">
        <v>2004</v>
      </c>
      <c r="AB61" s="707"/>
      <c r="AC61" s="707"/>
      <c r="AD61" s="707"/>
      <c r="AE61" s="707"/>
      <c r="AF61" s="707"/>
      <c r="AG61" s="707"/>
      <c r="AH61" s="235">
        <v>72748</v>
      </c>
      <c r="AI61" s="707"/>
      <c r="AJ61" s="707"/>
      <c r="AK61" s="707"/>
      <c r="AL61" s="707"/>
      <c r="AM61" s="707"/>
      <c r="AN61" s="707"/>
      <c r="AO61" s="707"/>
      <c r="AP61" s="707"/>
      <c r="AQ61" s="707"/>
      <c r="AR61" s="707"/>
      <c r="AS61" s="707"/>
      <c r="AT61" s="313"/>
      <c r="AU61" s="707"/>
      <c r="AV61" s="707"/>
      <c r="AW61" s="707"/>
      <c r="AX61" s="707"/>
      <c r="AY61" s="707"/>
      <c r="AZ61" s="707"/>
      <c r="BA61" s="707"/>
      <c r="BB61" s="707"/>
      <c r="BC61" s="707"/>
      <c r="BD61" s="707"/>
      <c r="BE61" s="707"/>
      <c r="BF61" s="707"/>
      <c r="BG61" s="707"/>
      <c r="BH61" s="707"/>
      <c r="BI61" s="707"/>
      <c r="BJ61" s="707"/>
      <c r="BK61" s="707" t="s">
        <v>3419</v>
      </c>
    </row>
    <row r="62" spans="1:63" s="720" customFormat="1" ht="24.6" hidden="1" customHeight="1">
      <c r="A62" s="313"/>
      <c r="B62" s="717"/>
      <c r="C62" s="707" t="s">
        <v>3417</v>
      </c>
      <c r="D62" s="707" t="s">
        <v>13583</v>
      </c>
      <c r="E62" s="707" t="s">
        <v>3420</v>
      </c>
      <c r="F62" s="707" t="s">
        <v>3417</v>
      </c>
      <c r="G62" s="707" t="s">
        <v>13584</v>
      </c>
      <c r="H62" s="718"/>
      <c r="I62" s="707" t="s">
        <v>3417</v>
      </c>
      <c r="J62" s="707"/>
      <c r="K62" s="707"/>
      <c r="L62" s="314">
        <v>35607</v>
      </c>
      <c r="M62" s="314"/>
      <c r="N62" s="314"/>
      <c r="O62" s="707" t="s">
        <v>3342</v>
      </c>
      <c r="P62" s="707">
        <v>140</v>
      </c>
      <c r="Q62" s="707"/>
      <c r="R62" s="707">
        <v>6</v>
      </c>
      <c r="S62" s="707"/>
      <c r="T62" s="707" t="s">
        <v>282</v>
      </c>
      <c r="U62" s="314">
        <v>68</v>
      </c>
      <c r="V62" s="314">
        <v>105</v>
      </c>
      <c r="W62" s="235">
        <v>696</v>
      </c>
      <c r="X62" s="235">
        <v>696</v>
      </c>
      <c r="Y62" s="707"/>
      <c r="Z62" s="707"/>
      <c r="AA62" s="707">
        <v>2006</v>
      </c>
      <c r="AB62" s="707"/>
      <c r="AC62" s="707"/>
      <c r="AD62" s="707"/>
      <c r="AE62" s="707"/>
      <c r="AF62" s="707"/>
      <c r="AG62" s="707"/>
      <c r="AH62" s="235">
        <v>2798</v>
      </c>
      <c r="AI62" s="707"/>
      <c r="AJ62" s="707"/>
      <c r="AK62" s="707"/>
      <c r="AL62" s="707"/>
      <c r="AM62" s="707"/>
      <c r="AN62" s="707"/>
      <c r="AO62" s="707"/>
      <c r="AP62" s="707"/>
      <c r="AQ62" s="707"/>
      <c r="AR62" s="707"/>
      <c r="AS62" s="707"/>
      <c r="AT62" s="719"/>
      <c r="AU62" s="707"/>
      <c r="AV62" s="707"/>
      <c r="AW62" s="707"/>
      <c r="AX62" s="707"/>
      <c r="AY62" s="707"/>
      <c r="AZ62" s="707"/>
      <c r="BA62" s="707"/>
      <c r="BB62" s="707"/>
      <c r="BC62" s="707"/>
      <c r="BD62" s="707"/>
      <c r="BE62" s="707"/>
      <c r="BF62" s="707"/>
      <c r="BG62" s="707"/>
      <c r="BH62" s="707"/>
      <c r="BI62" s="707"/>
      <c r="BJ62" s="707"/>
      <c r="BK62" s="707"/>
    </row>
    <row r="63" spans="1:63" s="720" customFormat="1" ht="24.6" hidden="1" customHeight="1">
      <c r="A63" s="313"/>
      <c r="B63" s="242"/>
      <c r="C63" s="707" t="s">
        <v>3417</v>
      </c>
      <c r="D63" s="707" t="s">
        <v>13585</v>
      </c>
      <c r="E63" s="707" t="s">
        <v>12305</v>
      </c>
      <c r="F63" s="707" t="s">
        <v>3417</v>
      </c>
      <c r="G63" s="707" t="s">
        <v>13584</v>
      </c>
      <c r="H63" s="718"/>
      <c r="I63" s="707" t="s">
        <v>3417</v>
      </c>
      <c r="J63" s="707"/>
      <c r="K63" s="707"/>
      <c r="L63" s="314">
        <v>142200.9</v>
      </c>
      <c r="M63" s="314"/>
      <c r="N63" s="314"/>
      <c r="O63" s="707" t="s">
        <v>3421</v>
      </c>
      <c r="P63" s="707">
        <v>400</v>
      </c>
      <c r="Q63" s="707"/>
      <c r="R63" s="707">
        <v>6</v>
      </c>
      <c r="S63" s="707"/>
      <c r="T63" s="707" t="s">
        <v>282</v>
      </c>
      <c r="U63" s="314">
        <v>70</v>
      </c>
      <c r="V63" s="314">
        <v>104</v>
      </c>
      <c r="W63" s="235"/>
      <c r="X63" s="235"/>
      <c r="Y63" s="707"/>
      <c r="Z63" s="707"/>
      <c r="AA63" s="707">
        <v>2014</v>
      </c>
      <c r="AB63" s="707"/>
      <c r="AC63" s="707"/>
      <c r="AD63" s="707"/>
      <c r="AE63" s="707"/>
      <c r="AF63" s="707"/>
      <c r="AG63" s="707"/>
      <c r="AH63" s="235"/>
      <c r="AI63" s="707"/>
      <c r="AJ63" s="707"/>
      <c r="AK63" s="707"/>
      <c r="AL63" s="707"/>
      <c r="AM63" s="707"/>
      <c r="AN63" s="707"/>
      <c r="AO63" s="707"/>
      <c r="AP63" s="707"/>
      <c r="AQ63" s="707"/>
      <c r="AR63" s="707"/>
      <c r="AS63" s="707"/>
      <c r="AT63" s="719"/>
      <c r="AU63" s="707"/>
      <c r="AV63" s="707"/>
      <c r="AW63" s="707"/>
      <c r="AX63" s="707"/>
      <c r="AY63" s="707"/>
      <c r="AZ63" s="707"/>
      <c r="BA63" s="707"/>
      <c r="BB63" s="707"/>
      <c r="BC63" s="707"/>
      <c r="BD63" s="707"/>
      <c r="BE63" s="707"/>
      <c r="BF63" s="707"/>
      <c r="BG63" s="707"/>
      <c r="BH63" s="707"/>
      <c r="BI63" s="707"/>
      <c r="BJ63" s="707"/>
      <c r="BK63" s="707"/>
    </row>
    <row r="64" spans="1:63" s="720" customFormat="1" ht="24.6" hidden="1" customHeight="1">
      <c r="A64" s="313">
        <v>8</v>
      </c>
      <c r="B64" s="242"/>
      <c r="C64" s="707" t="s">
        <v>1578</v>
      </c>
      <c r="D64" s="707" t="s">
        <v>3378</v>
      </c>
      <c r="E64" s="707" t="s">
        <v>3379</v>
      </c>
      <c r="F64" s="707" t="s">
        <v>1578</v>
      </c>
      <c r="G64" s="707" t="s">
        <v>3380</v>
      </c>
      <c r="H64" s="718" t="s">
        <v>3381</v>
      </c>
      <c r="I64" s="707" t="s">
        <v>299</v>
      </c>
      <c r="J64" s="707">
        <v>12</v>
      </c>
      <c r="K64" s="707"/>
      <c r="L64" s="314">
        <v>116475</v>
      </c>
      <c r="M64" s="314">
        <v>32214</v>
      </c>
      <c r="N64" s="314">
        <v>31125</v>
      </c>
      <c r="O64" s="707" t="s">
        <v>142</v>
      </c>
      <c r="P64" s="707">
        <v>400</v>
      </c>
      <c r="Q64" s="707">
        <v>1.2</v>
      </c>
      <c r="R64" s="707">
        <v>8</v>
      </c>
      <c r="S64" s="707">
        <v>3200</v>
      </c>
      <c r="T64" s="707" t="s">
        <v>143</v>
      </c>
      <c r="U64" s="314">
        <v>71</v>
      </c>
      <c r="V64" s="314">
        <v>105</v>
      </c>
      <c r="W64" s="466">
        <v>28001</v>
      </c>
      <c r="X64" s="466">
        <v>30000</v>
      </c>
      <c r="Y64" s="707" t="s">
        <v>465</v>
      </c>
      <c r="Z64" s="707" t="s">
        <v>3383</v>
      </c>
      <c r="AA64" s="707">
        <v>2002</v>
      </c>
      <c r="AB64" s="707">
        <v>49000</v>
      </c>
      <c r="AC64" s="707">
        <v>22406</v>
      </c>
      <c r="AD64" s="707">
        <v>3994</v>
      </c>
      <c r="AE64" s="707"/>
      <c r="AF64" s="707">
        <v>2000</v>
      </c>
      <c r="AG64" s="707"/>
      <c r="AH64" s="235">
        <v>77400</v>
      </c>
      <c r="AI64" s="707"/>
      <c r="AJ64" s="707"/>
      <c r="AK64" s="707" t="s">
        <v>3384</v>
      </c>
      <c r="AL64" s="707">
        <v>800000000</v>
      </c>
      <c r="AM64" s="707">
        <v>4</v>
      </c>
      <c r="AN64" s="707" t="s">
        <v>3385</v>
      </c>
      <c r="AO64" s="707"/>
      <c r="AP64" s="707"/>
      <c r="AQ64" s="707"/>
      <c r="AR64" s="707"/>
      <c r="AS64" s="707"/>
      <c r="AT64" s="719"/>
      <c r="AU64" s="707"/>
      <c r="AV64" s="707"/>
      <c r="AW64" s="707"/>
      <c r="AX64" s="707"/>
      <c r="AY64" s="707"/>
      <c r="AZ64" s="707"/>
      <c r="BA64" s="707"/>
      <c r="BB64" s="707"/>
      <c r="BC64" s="707"/>
      <c r="BD64" s="707"/>
      <c r="BE64" s="707"/>
      <c r="BF64" s="707"/>
      <c r="BG64" s="707"/>
      <c r="BH64" s="707"/>
      <c r="BI64" s="707"/>
      <c r="BJ64" s="707"/>
      <c r="BK64" s="707" t="s">
        <v>3386</v>
      </c>
    </row>
    <row r="65" spans="1:63" s="720" customFormat="1" ht="24.6" hidden="1" customHeight="1">
      <c r="A65" s="313"/>
      <c r="B65" s="242"/>
      <c r="C65" s="707" t="s">
        <v>3434</v>
      </c>
      <c r="D65" s="707" t="s">
        <v>3435</v>
      </c>
      <c r="E65" s="707" t="s">
        <v>3436</v>
      </c>
      <c r="F65" s="707" t="s">
        <v>3434</v>
      </c>
      <c r="G65" s="707" t="s">
        <v>3437</v>
      </c>
      <c r="H65" s="718" t="s">
        <v>203</v>
      </c>
      <c r="I65" s="745" t="s">
        <v>3438</v>
      </c>
      <c r="J65" s="707">
        <v>3</v>
      </c>
      <c r="K65" s="707"/>
      <c r="L65" s="314">
        <v>32573</v>
      </c>
      <c r="M65" s="314">
        <v>3502</v>
      </c>
      <c r="N65" s="314">
        <v>3818</v>
      </c>
      <c r="O65" s="707" t="s">
        <v>3439</v>
      </c>
      <c r="P65" s="707">
        <v>400</v>
      </c>
      <c r="Q65" s="707">
        <v>1.2</v>
      </c>
      <c r="R65" s="707">
        <v>8</v>
      </c>
      <c r="S65" s="707"/>
      <c r="T65" s="707" t="s">
        <v>282</v>
      </c>
      <c r="U65" s="314">
        <v>68</v>
      </c>
      <c r="V65" s="314">
        <v>105</v>
      </c>
      <c r="W65" s="235">
        <v>5068</v>
      </c>
      <c r="X65" s="235">
        <v>10000</v>
      </c>
      <c r="Y65" s="707" t="s">
        <v>173</v>
      </c>
      <c r="Z65" s="707" t="s">
        <v>466</v>
      </c>
      <c r="AA65" s="707">
        <v>1993</v>
      </c>
      <c r="AB65" s="707">
        <v>108903</v>
      </c>
      <c r="AC65" s="707">
        <v>4500</v>
      </c>
      <c r="AD65" s="707">
        <v>994</v>
      </c>
      <c r="AE65" s="707"/>
      <c r="AF65" s="707"/>
      <c r="AG65" s="707"/>
      <c r="AH65" s="235">
        <v>4595</v>
      </c>
      <c r="AI65" s="707">
        <v>1990</v>
      </c>
      <c r="AJ65" s="707">
        <v>1993</v>
      </c>
      <c r="AK65" s="707"/>
      <c r="AL65" s="707"/>
      <c r="AM65" s="707"/>
      <c r="AN65" s="707"/>
      <c r="AO65" s="707"/>
      <c r="AP65" s="707"/>
      <c r="AQ65" s="707" t="s">
        <v>610</v>
      </c>
      <c r="AR65" s="707">
        <v>2</v>
      </c>
      <c r="AS65" s="707">
        <v>1845</v>
      </c>
      <c r="AT65" s="719" t="s">
        <v>3440</v>
      </c>
      <c r="AU65" s="707" t="s">
        <v>3441</v>
      </c>
      <c r="AV65" s="707"/>
      <c r="AW65" s="707"/>
      <c r="AX65" s="707"/>
      <c r="AY65" s="707"/>
      <c r="AZ65" s="707"/>
      <c r="BA65" s="707"/>
      <c r="BB65" s="707"/>
      <c r="BC65" s="707"/>
      <c r="BD65" s="707"/>
      <c r="BE65" s="707"/>
      <c r="BF65" s="707"/>
      <c r="BG65" s="707"/>
      <c r="BH65" s="707"/>
      <c r="BI65" s="707"/>
      <c r="BJ65" s="707"/>
      <c r="BK65" s="707" t="s">
        <v>3442</v>
      </c>
    </row>
    <row r="66" spans="1:63" s="720" customFormat="1" ht="24.6" hidden="1" customHeight="1">
      <c r="A66" s="313"/>
      <c r="B66" s="242"/>
      <c r="C66" s="707" t="s">
        <v>588</v>
      </c>
      <c r="D66" s="707" t="s">
        <v>3426</v>
      </c>
      <c r="E66" s="707" t="s">
        <v>3427</v>
      </c>
      <c r="F66" s="707" t="s">
        <v>588</v>
      </c>
      <c r="G66" s="707" t="s">
        <v>588</v>
      </c>
      <c r="H66" s="718"/>
      <c r="I66" s="707" t="s">
        <v>588</v>
      </c>
      <c r="J66" s="707">
        <v>2</v>
      </c>
      <c r="K66" s="707" t="s">
        <v>3428</v>
      </c>
      <c r="L66" s="314">
        <v>31667</v>
      </c>
      <c r="M66" s="314"/>
      <c r="N66" s="314"/>
      <c r="O66" s="707" t="s">
        <v>3342</v>
      </c>
      <c r="P66" s="707">
        <v>400</v>
      </c>
      <c r="Q66" s="707">
        <v>1.2</v>
      </c>
      <c r="R66" s="707">
        <v>5</v>
      </c>
      <c r="S66" s="707"/>
      <c r="T66" s="707" t="s">
        <v>282</v>
      </c>
      <c r="U66" s="314">
        <v>64</v>
      </c>
      <c r="V66" s="314">
        <v>104</v>
      </c>
      <c r="W66" s="235">
        <v>10000</v>
      </c>
      <c r="X66" s="235">
        <v>10000</v>
      </c>
      <c r="Y66" s="707" t="s">
        <v>173</v>
      </c>
      <c r="Z66" s="707" t="s">
        <v>466</v>
      </c>
      <c r="AA66" s="707">
        <v>2006</v>
      </c>
      <c r="AB66" s="707">
        <v>108903</v>
      </c>
      <c r="AC66" s="707">
        <v>4500</v>
      </c>
      <c r="AD66" s="707">
        <v>994</v>
      </c>
      <c r="AE66" s="707"/>
      <c r="AF66" s="707"/>
      <c r="AG66" s="707"/>
      <c r="AH66" s="235">
        <v>1600</v>
      </c>
      <c r="AI66" s="707"/>
      <c r="AJ66" s="707"/>
      <c r="AK66" s="707"/>
      <c r="AL66" s="707"/>
      <c r="AM66" s="707"/>
      <c r="AN66" s="707"/>
      <c r="AO66" s="707"/>
      <c r="AP66" s="707"/>
      <c r="AQ66" s="707" t="s">
        <v>3429</v>
      </c>
      <c r="AR66" s="707">
        <v>4</v>
      </c>
      <c r="AS66" s="707">
        <v>396</v>
      </c>
      <c r="AT66" s="719" t="s">
        <v>610</v>
      </c>
      <c r="AU66" s="707" t="s">
        <v>3430</v>
      </c>
      <c r="AV66" s="707" t="s">
        <v>454</v>
      </c>
      <c r="AW66" s="707">
        <v>3</v>
      </c>
      <c r="AX66" s="707">
        <v>160</v>
      </c>
      <c r="AY66" s="707" t="s">
        <v>2983</v>
      </c>
      <c r="AZ66" s="707" t="s">
        <v>3431</v>
      </c>
      <c r="BA66" s="707" t="s">
        <v>290</v>
      </c>
      <c r="BB66" s="707">
        <v>1</v>
      </c>
      <c r="BC66" s="707">
        <v>300</v>
      </c>
      <c r="BD66" s="707" t="s">
        <v>614</v>
      </c>
      <c r="BE66" s="707" t="s">
        <v>3432</v>
      </c>
      <c r="BF66" s="707"/>
      <c r="BG66" s="707"/>
      <c r="BH66" s="707"/>
      <c r="BI66" s="707"/>
      <c r="BJ66" s="707"/>
      <c r="BK66" s="707" t="s">
        <v>3433</v>
      </c>
    </row>
    <row r="67" spans="1:63" s="720" customFormat="1" ht="24.6" hidden="1" customHeight="1">
      <c r="A67" s="313">
        <v>16</v>
      </c>
      <c r="B67" s="242"/>
      <c r="C67" s="707" t="s">
        <v>3414</v>
      </c>
      <c r="D67" s="707" t="s">
        <v>3415</v>
      </c>
      <c r="E67" s="707" t="s">
        <v>3416</v>
      </c>
      <c r="F67" s="707" t="s">
        <v>3414</v>
      </c>
      <c r="G67" s="707" t="s">
        <v>13586</v>
      </c>
      <c r="H67" s="718"/>
      <c r="I67" s="707" t="s">
        <v>10199</v>
      </c>
      <c r="J67" s="707"/>
      <c r="K67" s="707"/>
      <c r="L67" s="314">
        <v>34010</v>
      </c>
      <c r="M67" s="314"/>
      <c r="N67" s="314"/>
      <c r="O67" s="707" t="s">
        <v>3342</v>
      </c>
      <c r="P67" s="707">
        <v>400</v>
      </c>
      <c r="Q67" s="707"/>
      <c r="R67" s="707">
        <v>8</v>
      </c>
      <c r="S67" s="707"/>
      <c r="T67" s="707" t="s">
        <v>282</v>
      </c>
      <c r="U67" s="314">
        <v>68</v>
      </c>
      <c r="V67" s="314">
        <v>105</v>
      </c>
      <c r="W67" s="235">
        <v>1000</v>
      </c>
      <c r="X67" s="235">
        <v>1000</v>
      </c>
      <c r="Y67" s="707"/>
      <c r="Z67" s="707"/>
      <c r="AA67" s="707">
        <v>2010</v>
      </c>
      <c r="AB67" s="707"/>
      <c r="AC67" s="707"/>
      <c r="AD67" s="707"/>
      <c r="AE67" s="707"/>
      <c r="AF67" s="707"/>
      <c r="AG67" s="707"/>
      <c r="AH67" s="235">
        <v>5815</v>
      </c>
      <c r="AI67" s="707"/>
      <c r="AJ67" s="707"/>
      <c r="AK67" s="707"/>
      <c r="AL67" s="707"/>
      <c r="AM67" s="707"/>
      <c r="AN67" s="707"/>
      <c r="AO67" s="707"/>
      <c r="AP67" s="707"/>
      <c r="AQ67" s="707"/>
      <c r="AR67" s="707"/>
      <c r="AS67" s="707"/>
      <c r="AT67" s="719"/>
      <c r="AU67" s="707"/>
      <c r="AV67" s="707"/>
      <c r="AW67" s="707"/>
      <c r="AX67" s="707"/>
      <c r="AY67" s="707"/>
      <c r="AZ67" s="707"/>
      <c r="BA67" s="707"/>
      <c r="BB67" s="707"/>
      <c r="BC67" s="707"/>
      <c r="BD67" s="707"/>
      <c r="BE67" s="707"/>
      <c r="BF67" s="707"/>
      <c r="BG67" s="707"/>
      <c r="BH67" s="707"/>
      <c r="BI67" s="707"/>
      <c r="BJ67" s="707"/>
      <c r="BK67" s="707"/>
    </row>
    <row r="68" spans="1:63" s="720" customFormat="1" ht="24.6" hidden="1" customHeight="1">
      <c r="A68" s="313">
        <v>17</v>
      </c>
      <c r="B68" s="717"/>
      <c r="C68" s="707" t="s">
        <v>3422</v>
      </c>
      <c r="D68" s="746" t="s">
        <v>3394</v>
      </c>
      <c r="E68" s="707" t="s">
        <v>3423</v>
      </c>
      <c r="F68" s="707" t="s">
        <v>3422</v>
      </c>
      <c r="G68" s="707" t="s">
        <v>13587</v>
      </c>
      <c r="H68" s="718" t="s">
        <v>3396</v>
      </c>
      <c r="I68" s="707" t="s">
        <v>13587</v>
      </c>
      <c r="J68" s="707">
        <v>4</v>
      </c>
      <c r="K68" s="707" t="s">
        <v>3397</v>
      </c>
      <c r="L68" s="314">
        <v>81985</v>
      </c>
      <c r="M68" s="314"/>
      <c r="N68" s="314"/>
      <c r="O68" s="707" t="s">
        <v>142</v>
      </c>
      <c r="P68" s="707">
        <v>400</v>
      </c>
      <c r="Q68" s="707">
        <v>8</v>
      </c>
      <c r="R68" s="707" t="s">
        <v>282</v>
      </c>
      <c r="S68" s="707">
        <v>70</v>
      </c>
      <c r="T68" s="707">
        <v>105</v>
      </c>
      <c r="U68" s="314">
        <v>70</v>
      </c>
      <c r="V68" s="314">
        <v>105</v>
      </c>
      <c r="W68" s="235">
        <v>1248</v>
      </c>
      <c r="X68" s="235">
        <v>1300</v>
      </c>
      <c r="Y68" s="707" t="s">
        <v>465</v>
      </c>
      <c r="Z68" s="707" t="s">
        <v>466</v>
      </c>
      <c r="AA68" s="707">
        <v>2003</v>
      </c>
      <c r="AB68" s="707">
        <v>907800000</v>
      </c>
      <c r="AC68" s="707">
        <v>106800000</v>
      </c>
      <c r="AD68" s="707">
        <v>320400000</v>
      </c>
      <c r="AE68" s="707"/>
      <c r="AF68" s="707"/>
      <c r="AG68" s="707"/>
      <c r="AH68" s="235">
        <v>2084</v>
      </c>
      <c r="AI68" s="707"/>
      <c r="AJ68" s="707"/>
      <c r="AK68" s="707"/>
      <c r="AL68" s="707"/>
      <c r="AM68" s="707"/>
      <c r="AN68" s="707"/>
      <c r="AO68" s="707"/>
      <c r="AP68" s="707"/>
      <c r="AQ68" s="707" t="s">
        <v>3400</v>
      </c>
      <c r="AR68" s="707">
        <v>1</v>
      </c>
      <c r="AS68" s="707" t="s">
        <v>3401</v>
      </c>
      <c r="AT68" s="719" t="s">
        <v>142</v>
      </c>
      <c r="AU68" s="707" t="s">
        <v>3402</v>
      </c>
      <c r="AV68" s="707"/>
      <c r="AW68" s="707"/>
      <c r="AX68" s="707"/>
      <c r="AY68" s="707"/>
      <c r="AZ68" s="707"/>
      <c r="BA68" s="707"/>
      <c r="BB68" s="707"/>
      <c r="BC68" s="707"/>
      <c r="BD68" s="707"/>
      <c r="BE68" s="707"/>
      <c r="BF68" s="707"/>
      <c r="BG68" s="707"/>
      <c r="BH68" s="707"/>
      <c r="BI68" s="707"/>
      <c r="BJ68" s="707"/>
      <c r="BK68" s="313" t="s">
        <v>10200</v>
      </c>
    </row>
    <row r="69" spans="1:63" s="720" customFormat="1" ht="24.6" hidden="1" customHeight="1">
      <c r="A69" s="313">
        <v>18</v>
      </c>
      <c r="B69" s="717"/>
      <c r="C69" s="707" t="s">
        <v>3422</v>
      </c>
      <c r="D69" s="747" t="s">
        <v>13588</v>
      </c>
      <c r="E69" s="707" t="s">
        <v>3424</v>
      </c>
      <c r="F69" s="707" t="s">
        <v>3422</v>
      </c>
      <c r="G69" s="707" t="s">
        <v>13587</v>
      </c>
      <c r="H69" s="718"/>
      <c r="I69" s="707" t="s">
        <v>13587</v>
      </c>
      <c r="J69" s="707"/>
      <c r="K69" s="707"/>
      <c r="L69" s="314">
        <v>80680</v>
      </c>
      <c r="M69" s="314"/>
      <c r="N69" s="314"/>
      <c r="O69" s="707" t="s">
        <v>3425</v>
      </c>
      <c r="P69" s="707">
        <v>343</v>
      </c>
      <c r="Q69" s="707" t="s">
        <v>16261</v>
      </c>
      <c r="R69" s="707" t="s">
        <v>282</v>
      </c>
      <c r="S69" s="707">
        <v>60</v>
      </c>
      <c r="T69" s="707">
        <v>92</v>
      </c>
      <c r="U69" s="314">
        <v>58</v>
      </c>
      <c r="V69" s="314">
        <v>90</v>
      </c>
      <c r="W69" s="235">
        <v>562</v>
      </c>
      <c r="X69" s="235">
        <v>562</v>
      </c>
      <c r="Y69" s="707"/>
      <c r="Z69" s="707"/>
      <c r="AA69" s="707">
        <v>2014</v>
      </c>
      <c r="AB69" s="707"/>
      <c r="AC69" s="707"/>
      <c r="AD69" s="707"/>
      <c r="AE69" s="707"/>
      <c r="AF69" s="707"/>
      <c r="AG69" s="707"/>
      <c r="AH69" s="235"/>
      <c r="AI69" s="707"/>
      <c r="AJ69" s="707"/>
      <c r="AK69" s="707"/>
      <c r="AL69" s="707"/>
      <c r="AM69" s="707"/>
      <c r="AN69" s="707"/>
      <c r="AO69" s="707"/>
      <c r="AP69" s="707"/>
      <c r="AQ69" s="707"/>
      <c r="AR69" s="707"/>
      <c r="AS69" s="707"/>
      <c r="AT69" s="719"/>
      <c r="AU69" s="707"/>
      <c r="AV69" s="707"/>
      <c r="AW69" s="707"/>
      <c r="AX69" s="707"/>
      <c r="AY69" s="707"/>
      <c r="AZ69" s="707"/>
      <c r="BA69" s="707"/>
      <c r="BB69" s="707"/>
      <c r="BC69" s="707"/>
      <c r="BD69" s="707"/>
      <c r="BE69" s="707"/>
      <c r="BF69" s="707"/>
      <c r="BG69" s="707"/>
      <c r="BH69" s="707"/>
      <c r="BI69" s="707"/>
      <c r="BJ69" s="707"/>
      <c r="BK69" s="313" t="s">
        <v>10201</v>
      </c>
    </row>
    <row r="70" spans="1:63" s="720" customFormat="1" ht="24.6" hidden="1" customHeight="1">
      <c r="A70" s="313"/>
      <c r="B70" s="717"/>
      <c r="C70" s="707" t="s">
        <v>3476</v>
      </c>
      <c r="D70" s="707" t="s">
        <v>13589</v>
      </c>
      <c r="E70" s="707" t="s">
        <v>3477</v>
      </c>
      <c r="F70" s="707" t="s">
        <v>3476</v>
      </c>
      <c r="G70" s="707" t="s">
        <v>299</v>
      </c>
      <c r="H70" s="707" t="s">
        <v>3474</v>
      </c>
      <c r="I70" s="707" t="s">
        <v>3478</v>
      </c>
      <c r="J70" s="707">
        <v>4</v>
      </c>
      <c r="K70" s="707"/>
      <c r="L70" s="314">
        <v>28587</v>
      </c>
      <c r="M70" s="314">
        <v>2219</v>
      </c>
      <c r="N70" s="314">
        <v>4303</v>
      </c>
      <c r="O70" s="707" t="s">
        <v>3333</v>
      </c>
      <c r="P70" s="707">
        <v>400</v>
      </c>
      <c r="Q70" s="707"/>
      <c r="R70" s="707">
        <v>8</v>
      </c>
      <c r="S70" s="707"/>
      <c r="T70" s="707" t="s">
        <v>282</v>
      </c>
      <c r="U70" s="314">
        <v>68</v>
      </c>
      <c r="V70" s="314">
        <v>105</v>
      </c>
      <c r="W70" s="235">
        <v>12057</v>
      </c>
      <c r="X70" s="235">
        <v>12057</v>
      </c>
      <c r="Y70" s="707"/>
      <c r="Z70" s="707"/>
      <c r="AA70" s="707">
        <v>2007</v>
      </c>
      <c r="AB70" s="707"/>
      <c r="AC70" s="707"/>
      <c r="AD70" s="707"/>
      <c r="AE70" s="707"/>
      <c r="AF70" s="707"/>
      <c r="AG70" s="707"/>
      <c r="AH70" s="235">
        <v>57181</v>
      </c>
      <c r="AI70" s="707"/>
      <c r="AJ70" s="707"/>
      <c r="AK70" s="707"/>
      <c r="AL70" s="707"/>
      <c r="AM70" s="707"/>
      <c r="AN70" s="707"/>
      <c r="AO70" s="707"/>
      <c r="AP70" s="707"/>
      <c r="AQ70" s="707"/>
      <c r="AR70" s="707"/>
      <c r="AS70" s="707"/>
      <c r="AT70" s="707"/>
      <c r="AU70" s="707"/>
      <c r="AV70" s="707"/>
      <c r="AW70" s="707"/>
      <c r="AX70" s="707"/>
      <c r="AY70" s="707"/>
      <c r="AZ70" s="707"/>
      <c r="BA70" s="707"/>
      <c r="BB70" s="707"/>
      <c r="BC70" s="707"/>
      <c r="BD70" s="707"/>
      <c r="BE70" s="707"/>
      <c r="BF70" s="707"/>
      <c r="BG70" s="707"/>
      <c r="BH70" s="707"/>
      <c r="BI70" s="707"/>
      <c r="BJ70" s="707"/>
      <c r="BK70" s="707"/>
    </row>
    <row r="71" spans="1:63" s="720" customFormat="1" ht="24.6" hidden="1" customHeight="1">
      <c r="A71" s="313"/>
      <c r="B71" s="717"/>
      <c r="C71" s="707" t="s">
        <v>333</v>
      </c>
      <c r="D71" s="707" t="s">
        <v>13590</v>
      </c>
      <c r="E71" s="707" t="s">
        <v>3473</v>
      </c>
      <c r="F71" s="707" t="s">
        <v>333</v>
      </c>
      <c r="G71" s="707" t="s">
        <v>299</v>
      </c>
      <c r="H71" s="707" t="s">
        <v>3474</v>
      </c>
      <c r="I71" s="707" t="s">
        <v>299</v>
      </c>
      <c r="J71" s="707">
        <v>4</v>
      </c>
      <c r="K71" s="707"/>
      <c r="L71" s="314">
        <v>37900</v>
      </c>
      <c r="M71" s="314">
        <v>5249</v>
      </c>
      <c r="N71" s="314">
        <v>5328</v>
      </c>
      <c r="O71" s="707" t="s">
        <v>142</v>
      </c>
      <c r="P71" s="707">
        <v>400</v>
      </c>
      <c r="Q71" s="707"/>
      <c r="R71" s="707">
        <v>8</v>
      </c>
      <c r="S71" s="707"/>
      <c r="T71" s="707" t="s">
        <v>282</v>
      </c>
      <c r="U71" s="314">
        <v>68</v>
      </c>
      <c r="V71" s="314">
        <v>105</v>
      </c>
      <c r="W71" s="235">
        <v>7914</v>
      </c>
      <c r="X71" s="235">
        <v>12000</v>
      </c>
      <c r="Y71" s="707"/>
      <c r="Z71" s="707"/>
      <c r="AA71" s="707">
        <v>1986</v>
      </c>
      <c r="AB71" s="707"/>
      <c r="AC71" s="707"/>
      <c r="AD71" s="707"/>
      <c r="AE71" s="707"/>
      <c r="AF71" s="707"/>
      <c r="AG71" s="707"/>
      <c r="AH71" s="235">
        <v>1420</v>
      </c>
      <c r="AI71" s="707"/>
      <c r="AJ71" s="707"/>
      <c r="AK71" s="707"/>
      <c r="AL71" s="707"/>
      <c r="AM71" s="707"/>
      <c r="AN71" s="707"/>
      <c r="AO71" s="707"/>
      <c r="AP71" s="707"/>
      <c r="AQ71" s="707"/>
      <c r="AR71" s="707"/>
      <c r="AS71" s="707"/>
      <c r="AT71" s="707"/>
      <c r="AU71" s="707"/>
      <c r="AV71" s="707"/>
      <c r="AW71" s="707"/>
      <c r="AX71" s="707"/>
      <c r="AY71" s="707"/>
      <c r="AZ71" s="707"/>
      <c r="BA71" s="707"/>
      <c r="BB71" s="707"/>
      <c r="BC71" s="707"/>
      <c r="BD71" s="707"/>
      <c r="BE71" s="707"/>
      <c r="BF71" s="707"/>
      <c r="BG71" s="707"/>
      <c r="BH71" s="707"/>
      <c r="BI71" s="707"/>
      <c r="BJ71" s="707"/>
      <c r="BK71" s="707" t="s">
        <v>3475</v>
      </c>
    </row>
    <row r="72" spans="1:63" s="720" customFormat="1" ht="24.6" hidden="1" customHeight="1">
      <c r="A72" s="313"/>
      <c r="B72" s="717"/>
      <c r="C72" s="707" t="s">
        <v>3443</v>
      </c>
      <c r="D72" s="707" t="s">
        <v>13591</v>
      </c>
      <c r="E72" s="707" t="s">
        <v>3444</v>
      </c>
      <c r="F72" s="707" t="s">
        <v>3443</v>
      </c>
      <c r="G72" s="707" t="s">
        <v>3445</v>
      </c>
      <c r="H72" s="707" t="s">
        <v>204</v>
      </c>
      <c r="I72" s="707" t="s">
        <v>3443</v>
      </c>
      <c r="J72" s="707" t="s">
        <v>133</v>
      </c>
      <c r="K72" s="707"/>
      <c r="L72" s="314">
        <v>87447</v>
      </c>
      <c r="M72" s="314">
        <v>8994</v>
      </c>
      <c r="N72" s="314">
        <v>11264</v>
      </c>
      <c r="O72" s="707" t="s">
        <v>142</v>
      </c>
      <c r="P72" s="707">
        <v>400</v>
      </c>
      <c r="Q72" s="707">
        <v>1.2</v>
      </c>
      <c r="R72" s="707">
        <v>8</v>
      </c>
      <c r="S72" s="707">
        <v>3840</v>
      </c>
      <c r="T72" s="707" t="s">
        <v>143</v>
      </c>
      <c r="U72" s="314">
        <v>68</v>
      </c>
      <c r="V72" s="314">
        <v>105</v>
      </c>
      <c r="W72" s="235">
        <v>19428</v>
      </c>
      <c r="X72" s="235">
        <v>30000</v>
      </c>
      <c r="Y72" s="707" t="s">
        <v>465</v>
      </c>
      <c r="Z72" s="707" t="s">
        <v>466</v>
      </c>
      <c r="AA72" s="707">
        <v>2001</v>
      </c>
      <c r="AB72" s="707">
        <v>18568</v>
      </c>
      <c r="AC72" s="707">
        <v>6004</v>
      </c>
      <c r="AD72" s="707">
        <v>864</v>
      </c>
      <c r="AE72" s="707"/>
      <c r="AF72" s="707"/>
      <c r="AG72" s="707"/>
      <c r="AH72" s="235">
        <v>25436</v>
      </c>
      <c r="AI72" s="707"/>
      <c r="AJ72" s="707"/>
      <c r="AK72" s="707" t="s">
        <v>3447</v>
      </c>
      <c r="AL72" s="707">
        <v>624</v>
      </c>
      <c r="AM72" s="707"/>
      <c r="AN72" s="707"/>
      <c r="AO72" s="707"/>
      <c r="AP72" s="707"/>
      <c r="AQ72" s="707" t="s">
        <v>610</v>
      </c>
      <c r="AR72" s="707">
        <v>3</v>
      </c>
      <c r="AS72" s="707">
        <v>1600</v>
      </c>
      <c r="AT72" s="707" t="s">
        <v>3448</v>
      </c>
      <c r="AU72" s="707" t="s">
        <v>3449</v>
      </c>
      <c r="AV72" s="707" t="s">
        <v>2621</v>
      </c>
      <c r="AW72" s="707">
        <v>2</v>
      </c>
      <c r="AX72" s="707">
        <v>875</v>
      </c>
      <c r="AY72" s="707" t="s">
        <v>3450</v>
      </c>
      <c r="AZ72" s="707" t="s">
        <v>3449</v>
      </c>
      <c r="BA72" s="707"/>
      <c r="BB72" s="707"/>
      <c r="BC72" s="707"/>
      <c r="BD72" s="707"/>
      <c r="BE72" s="707"/>
      <c r="BF72" s="707"/>
      <c r="BG72" s="707"/>
      <c r="BH72" s="707"/>
      <c r="BI72" s="707"/>
      <c r="BJ72" s="707"/>
      <c r="BK72" s="707" t="s">
        <v>3451</v>
      </c>
    </row>
    <row r="73" spans="1:63" s="720" customFormat="1" ht="24.6" hidden="1" customHeight="1">
      <c r="A73" s="313"/>
      <c r="B73" s="717"/>
      <c r="C73" s="707" t="s">
        <v>3443</v>
      </c>
      <c r="D73" s="707" t="s">
        <v>13592</v>
      </c>
      <c r="E73" s="707" t="s">
        <v>3452</v>
      </c>
      <c r="F73" s="707" t="s">
        <v>3453</v>
      </c>
      <c r="G73" s="707" t="s">
        <v>13593</v>
      </c>
      <c r="H73" s="707"/>
      <c r="I73" s="707" t="s">
        <v>3454</v>
      </c>
      <c r="J73" s="707"/>
      <c r="K73" s="707" t="s">
        <v>3446</v>
      </c>
      <c r="L73" s="314">
        <v>13000</v>
      </c>
      <c r="M73" s="314"/>
      <c r="N73" s="314"/>
      <c r="O73" s="707" t="s">
        <v>3455</v>
      </c>
      <c r="P73" s="707">
        <v>400</v>
      </c>
      <c r="Q73" s="707"/>
      <c r="R73" s="707">
        <v>8</v>
      </c>
      <c r="S73" s="707"/>
      <c r="T73" s="707" t="s">
        <v>282</v>
      </c>
      <c r="U73" s="314">
        <v>68</v>
      </c>
      <c r="V73" s="314">
        <v>105</v>
      </c>
      <c r="W73" s="235"/>
      <c r="X73" s="235"/>
      <c r="Y73" s="707"/>
      <c r="Z73" s="707"/>
      <c r="AA73" s="707">
        <v>2009</v>
      </c>
      <c r="AB73" s="707"/>
      <c r="AC73" s="707"/>
      <c r="AD73" s="707"/>
      <c r="AE73" s="707"/>
      <c r="AF73" s="707"/>
      <c r="AG73" s="707"/>
      <c r="AH73" s="235">
        <v>2000</v>
      </c>
      <c r="AI73" s="707"/>
      <c r="AJ73" s="707"/>
      <c r="AK73" s="707"/>
      <c r="AL73" s="707"/>
      <c r="AM73" s="707"/>
      <c r="AN73" s="707"/>
      <c r="AO73" s="707"/>
      <c r="AP73" s="707"/>
      <c r="AQ73" s="707"/>
      <c r="AR73" s="707"/>
      <c r="AS73" s="707"/>
      <c r="AT73" s="707"/>
      <c r="AU73" s="707"/>
      <c r="AV73" s="707"/>
      <c r="AW73" s="707"/>
      <c r="AX73" s="707"/>
      <c r="AY73" s="707"/>
      <c r="AZ73" s="707"/>
      <c r="BA73" s="707"/>
      <c r="BB73" s="707"/>
      <c r="BC73" s="707"/>
      <c r="BD73" s="707"/>
      <c r="BE73" s="707"/>
      <c r="BF73" s="707"/>
      <c r="BG73" s="707"/>
      <c r="BH73" s="707"/>
      <c r="BI73" s="707"/>
      <c r="BJ73" s="707"/>
      <c r="BK73" s="707" t="s">
        <v>3456</v>
      </c>
    </row>
    <row r="74" spans="1:63" s="720" customFormat="1" ht="24.6" hidden="1" customHeight="1">
      <c r="A74" s="313">
        <v>21</v>
      </c>
      <c r="B74" s="717"/>
      <c r="C74" s="707" t="s">
        <v>3457</v>
      </c>
      <c r="D74" s="707" t="s">
        <v>3458</v>
      </c>
      <c r="E74" s="707" t="s">
        <v>3459</v>
      </c>
      <c r="F74" s="707" t="s">
        <v>3457</v>
      </c>
      <c r="G74" s="707" t="s">
        <v>3460</v>
      </c>
      <c r="H74" s="707" t="s">
        <v>3461</v>
      </c>
      <c r="I74" s="707" t="s">
        <v>299</v>
      </c>
      <c r="J74" s="707">
        <v>5</v>
      </c>
      <c r="K74" s="707" t="s">
        <v>3462</v>
      </c>
      <c r="L74" s="314">
        <v>115066</v>
      </c>
      <c r="M74" s="314">
        <v>6066</v>
      </c>
      <c r="N74" s="314">
        <v>1710</v>
      </c>
      <c r="O74" s="707" t="s">
        <v>142</v>
      </c>
      <c r="P74" s="707">
        <v>400</v>
      </c>
      <c r="Q74" s="707">
        <v>1.2</v>
      </c>
      <c r="R74" s="707">
        <v>8</v>
      </c>
      <c r="S74" s="707">
        <v>3840</v>
      </c>
      <c r="T74" s="707" t="s">
        <v>143</v>
      </c>
      <c r="U74" s="314">
        <v>105</v>
      </c>
      <c r="V74" s="314">
        <v>70</v>
      </c>
      <c r="W74" s="235">
        <v>7200</v>
      </c>
      <c r="X74" s="235">
        <v>10000</v>
      </c>
      <c r="Y74" s="707" t="s">
        <v>465</v>
      </c>
      <c r="Z74" s="707" t="s">
        <v>466</v>
      </c>
      <c r="AA74" s="707">
        <v>1997</v>
      </c>
      <c r="AB74" s="707">
        <v>6108</v>
      </c>
      <c r="AC74" s="707">
        <v>4654</v>
      </c>
      <c r="AD74" s="707">
        <v>538</v>
      </c>
      <c r="AE74" s="707">
        <v>0</v>
      </c>
      <c r="AF74" s="707">
        <v>0</v>
      </c>
      <c r="AG74" s="707">
        <v>0</v>
      </c>
      <c r="AH74" s="235">
        <v>11300</v>
      </c>
      <c r="AI74" s="707"/>
      <c r="AJ74" s="707"/>
      <c r="AK74" s="707"/>
      <c r="AL74" s="707"/>
      <c r="AM74" s="707"/>
      <c r="AN74" s="707"/>
      <c r="AO74" s="707"/>
      <c r="AP74" s="707"/>
      <c r="AQ74" s="707"/>
      <c r="AR74" s="707"/>
      <c r="AS74" s="707"/>
      <c r="AT74" s="707"/>
      <c r="AU74" s="707"/>
      <c r="AV74" s="707"/>
      <c r="AW74" s="707"/>
      <c r="AX74" s="707"/>
      <c r="AY74" s="707"/>
      <c r="AZ74" s="707"/>
      <c r="BA74" s="707"/>
      <c r="BB74" s="707"/>
      <c r="BC74" s="707"/>
      <c r="BD74" s="707"/>
      <c r="BE74" s="707"/>
      <c r="BF74" s="707"/>
      <c r="BG74" s="707"/>
      <c r="BH74" s="707"/>
      <c r="BI74" s="707"/>
      <c r="BJ74" s="707"/>
      <c r="BK74" s="707"/>
    </row>
    <row r="75" spans="1:63" s="720" customFormat="1" ht="24.6" hidden="1" customHeight="1">
      <c r="A75" s="313"/>
      <c r="B75" s="717"/>
      <c r="C75" s="707" t="s">
        <v>940</v>
      </c>
      <c r="D75" s="707" t="s">
        <v>3464</v>
      </c>
      <c r="E75" s="707" t="s">
        <v>3465</v>
      </c>
      <c r="F75" s="707" t="s">
        <v>940</v>
      </c>
      <c r="G75" s="707" t="s">
        <v>13594</v>
      </c>
      <c r="H75" s="707"/>
      <c r="I75" s="707" t="s">
        <v>13595</v>
      </c>
      <c r="J75" s="707" t="s">
        <v>3466</v>
      </c>
      <c r="K75" s="707" t="s">
        <v>3467</v>
      </c>
      <c r="L75" s="314">
        <v>53401</v>
      </c>
      <c r="M75" s="314">
        <v>4832</v>
      </c>
      <c r="N75" s="314">
        <v>8248</v>
      </c>
      <c r="O75" s="707" t="s">
        <v>142</v>
      </c>
      <c r="P75" s="707">
        <v>400</v>
      </c>
      <c r="Q75" s="707">
        <v>1.2</v>
      </c>
      <c r="R75" s="707">
        <v>8</v>
      </c>
      <c r="S75" s="707">
        <v>3840</v>
      </c>
      <c r="T75" s="707" t="s">
        <v>143</v>
      </c>
      <c r="U75" s="314">
        <v>68</v>
      </c>
      <c r="V75" s="314">
        <v>105</v>
      </c>
      <c r="W75" s="235">
        <v>5964</v>
      </c>
      <c r="X75" s="235">
        <v>7000</v>
      </c>
      <c r="Y75" s="707">
        <v>7000</v>
      </c>
      <c r="Z75" s="707" t="s">
        <v>466</v>
      </c>
      <c r="AA75" s="707">
        <v>1990</v>
      </c>
      <c r="AB75" s="707">
        <v>3081</v>
      </c>
      <c r="AC75" s="707" t="s">
        <v>944</v>
      </c>
      <c r="AD75" s="707">
        <v>400</v>
      </c>
      <c r="AE75" s="707" t="s">
        <v>944</v>
      </c>
      <c r="AF75" s="707" t="s">
        <v>944</v>
      </c>
      <c r="AG75" s="707" t="s">
        <v>944</v>
      </c>
      <c r="AH75" s="235">
        <v>3481</v>
      </c>
      <c r="AI75" s="707">
        <v>1998</v>
      </c>
      <c r="AJ75" s="707"/>
      <c r="AK75" s="707" t="s">
        <v>944</v>
      </c>
      <c r="AL75" s="707"/>
      <c r="AM75" s="707" t="s">
        <v>944</v>
      </c>
      <c r="AN75" s="707"/>
      <c r="AO75" s="707"/>
      <c r="AP75" s="707"/>
      <c r="AQ75" s="707" t="s">
        <v>610</v>
      </c>
      <c r="AR75" s="707">
        <v>4</v>
      </c>
      <c r="AS75" s="707">
        <v>2646</v>
      </c>
      <c r="AT75" s="707" t="s">
        <v>3468</v>
      </c>
      <c r="AU75" s="707" t="s">
        <v>3469</v>
      </c>
      <c r="AV75" s="707" t="s">
        <v>3470</v>
      </c>
      <c r="AW75" s="707">
        <v>1</v>
      </c>
      <c r="AX75" s="707">
        <v>268</v>
      </c>
      <c r="AY75" s="707" t="s">
        <v>3471</v>
      </c>
      <c r="AZ75" s="707"/>
      <c r="BA75" s="707"/>
      <c r="BB75" s="707"/>
      <c r="BC75" s="707"/>
      <c r="BD75" s="707"/>
      <c r="BE75" s="707"/>
      <c r="BF75" s="707"/>
      <c r="BG75" s="707"/>
      <c r="BH75" s="707"/>
      <c r="BI75" s="707"/>
      <c r="BJ75" s="707"/>
      <c r="BK75" s="707" t="s">
        <v>3472</v>
      </c>
    </row>
    <row r="76" spans="1:63" s="720" customFormat="1" ht="24.6" hidden="1" customHeight="1">
      <c r="A76" s="313"/>
      <c r="B76" s="717"/>
      <c r="C76" s="707" t="s">
        <v>3625</v>
      </c>
      <c r="D76" s="707" t="s">
        <v>13596</v>
      </c>
      <c r="E76" s="707" t="s">
        <v>12307</v>
      </c>
      <c r="F76" s="707" t="s">
        <v>3625</v>
      </c>
      <c r="G76" s="707" t="s">
        <v>13597</v>
      </c>
      <c r="H76" s="707"/>
      <c r="I76" s="707" t="s">
        <v>3625</v>
      </c>
      <c r="J76" s="707"/>
      <c r="K76" s="707" t="s">
        <v>13598</v>
      </c>
      <c r="L76" s="314">
        <v>164077</v>
      </c>
      <c r="M76" s="314">
        <v>3526</v>
      </c>
      <c r="N76" s="314">
        <v>4714</v>
      </c>
      <c r="O76" s="707" t="s">
        <v>142</v>
      </c>
      <c r="P76" s="707">
        <v>400</v>
      </c>
      <c r="Q76" s="707">
        <v>1.25</v>
      </c>
      <c r="R76" s="707">
        <v>8</v>
      </c>
      <c r="S76" s="707">
        <v>4000</v>
      </c>
      <c r="T76" s="707" t="s">
        <v>143</v>
      </c>
      <c r="U76" s="314">
        <v>68</v>
      </c>
      <c r="V76" s="314">
        <v>105</v>
      </c>
      <c r="W76" s="235">
        <v>6300</v>
      </c>
      <c r="X76" s="235">
        <v>10000</v>
      </c>
      <c r="Y76" s="707"/>
      <c r="Z76" s="707"/>
      <c r="AA76" s="707">
        <v>2018</v>
      </c>
      <c r="AB76" s="707"/>
      <c r="AC76" s="707"/>
      <c r="AD76" s="707"/>
      <c r="AE76" s="707"/>
      <c r="AF76" s="707"/>
      <c r="AG76" s="707"/>
      <c r="AH76" s="235">
        <v>41300</v>
      </c>
      <c r="AI76" s="707"/>
      <c r="AJ76" s="707"/>
      <c r="AK76" s="707"/>
      <c r="AL76" s="707"/>
      <c r="AM76" s="707"/>
      <c r="AN76" s="707"/>
      <c r="AO76" s="707"/>
      <c r="AP76" s="707"/>
      <c r="AQ76" s="707"/>
      <c r="AR76" s="707"/>
      <c r="AS76" s="707"/>
      <c r="AT76" s="707"/>
      <c r="AU76" s="707"/>
      <c r="AV76" s="707"/>
      <c r="AW76" s="707"/>
      <c r="AX76" s="707"/>
      <c r="AY76" s="707"/>
      <c r="AZ76" s="707"/>
      <c r="BA76" s="707"/>
      <c r="BB76" s="707"/>
      <c r="BC76" s="707"/>
      <c r="BD76" s="707"/>
      <c r="BE76" s="707"/>
      <c r="BF76" s="707"/>
      <c r="BG76" s="707"/>
      <c r="BH76" s="707"/>
      <c r="BI76" s="707"/>
      <c r="BJ76" s="707"/>
      <c r="BK76" s="707" t="s">
        <v>12308</v>
      </c>
    </row>
    <row r="77" spans="1:63" s="720" customFormat="1" ht="24.6" hidden="1" customHeight="1">
      <c r="A77" s="313"/>
      <c r="B77" s="717"/>
      <c r="C77" s="707" t="s">
        <v>3479</v>
      </c>
      <c r="D77" s="707" t="s">
        <v>3480</v>
      </c>
      <c r="E77" s="707" t="s">
        <v>3481</v>
      </c>
      <c r="F77" s="707" t="s">
        <v>3479</v>
      </c>
      <c r="G77" s="707" t="s">
        <v>13599</v>
      </c>
      <c r="H77" s="707" t="s">
        <v>384</v>
      </c>
      <c r="I77" s="707" t="s">
        <v>13600</v>
      </c>
      <c r="J77" s="707">
        <v>1</v>
      </c>
      <c r="K77" s="707" t="s">
        <v>3482</v>
      </c>
      <c r="L77" s="314">
        <v>84397</v>
      </c>
      <c r="M77" s="314">
        <v>2325</v>
      </c>
      <c r="N77" s="314">
        <v>2325</v>
      </c>
      <c r="O77" s="707" t="s">
        <v>142</v>
      </c>
      <c r="P77" s="707">
        <v>400</v>
      </c>
      <c r="Q77" s="707">
        <v>1.25</v>
      </c>
      <c r="R77" s="707">
        <v>8</v>
      </c>
      <c r="S77" s="707"/>
      <c r="T77" s="707" t="s">
        <v>282</v>
      </c>
      <c r="U77" s="314">
        <v>68</v>
      </c>
      <c r="V77" s="314">
        <v>105</v>
      </c>
      <c r="W77" s="235">
        <v>10180</v>
      </c>
      <c r="X77" s="235">
        <v>21600</v>
      </c>
      <c r="Y77" s="707" t="s">
        <v>173</v>
      </c>
      <c r="Z77" s="707" t="s">
        <v>466</v>
      </c>
      <c r="AA77" s="707">
        <v>1990</v>
      </c>
      <c r="AB77" s="707">
        <v>1602</v>
      </c>
      <c r="AC77" s="707"/>
      <c r="AD77" s="707">
        <v>400</v>
      </c>
      <c r="AE77" s="707"/>
      <c r="AF77" s="707"/>
      <c r="AG77" s="707"/>
      <c r="AH77" s="235">
        <v>4890</v>
      </c>
      <c r="AI77" s="707"/>
      <c r="AJ77" s="707"/>
      <c r="AK77" s="707"/>
      <c r="AL77" s="707"/>
      <c r="AM77" s="707"/>
      <c r="AN77" s="707"/>
      <c r="AO77" s="707"/>
      <c r="AP77" s="707"/>
      <c r="AQ77" s="707" t="s">
        <v>610</v>
      </c>
      <c r="AR77" s="707">
        <v>3</v>
      </c>
      <c r="AS77" s="707">
        <v>2400</v>
      </c>
      <c r="AT77" s="707" t="s">
        <v>3450</v>
      </c>
      <c r="AU77" s="707" t="s">
        <v>3483</v>
      </c>
      <c r="AV77" s="707"/>
      <c r="AW77" s="707"/>
      <c r="AX77" s="707"/>
      <c r="AY77" s="707"/>
      <c r="AZ77" s="707"/>
      <c r="BA77" s="707"/>
      <c r="BB77" s="707"/>
      <c r="BC77" s="707"/>
      <c r="BD77" s="707"/>
      <c r="BE77" s="707"/>
      <c r="BF77" s="707"/>
      <c r="BG77" s="707"/>
      <c r="BH77" s="707"/>
      <c r="BI77" s="707"/>
      <c r="BJ77" s="707"/>
      <c r="BK77" s="707"/>
    </row>
    <row r="78" spans="1:63" s="720" customFormat="1" ht="24.6" hidden="1" customHeight="1">
      <c r="A78" s="313"/>
      <c r="B78" s="717"/>
      <c r="C78" s="707" t="s">
        <v>3485</v>
      </c>
      <c r="D78" s="707" t="s">
        <v>3486</v>
      </c>
      <c r="E78" s="707" t="s">
        <v>3487</v>
      </c>
      <c r="F78" s="707" t="s">
        <v>3485</v>
      </c>
      <c r="G78" s="707" t="s">
        <v>3488</v>
      </c>
      <c r="H78" s="718"/>
      <c r="I78" s="707" t="s">
        <v>3485</v>
      </c>
      <c r="J78" s="707">
        <v>5</v>
      </c>
      <c r="K78" s="707"/>
      <c r="L78" s="314">
        <v>128580</v>
      </c>
      <c r="M78" s="314">
        <v>6633</v>
      </c>
      <c r="N78" s="314">
        <v>6633</v>
      </c>
      <c r="O78" s="707" t="s">
        <v>142</v>
      </c>
      <c r="P78" s="707">
        <v>400</v>
      </c>
      <c r="Q78" s="707">
        <v>1.2</v>
      </c>
      <c r="R78" s="707">
        <v>8</v>
      </c>
      <c r="S78" s="707"/>
      <c r="T78" s="707" t="s">
        <v>282</v>
      </c>
      <c r="U78" s="314">
        <v>68</v>
      </c>
      <c r="V78" s="314">
        <v>105</v>
      </c>
      <c r="W78" s="235">
        <v>13983</v>
      </c>
      <c r="X78" s="235">
        <v>20000</v>
      </c>
      <c r="Y78" s="707" t="s">
        <v>173</v>
      </c>
      <c r="Z78" s="707" t="s">
        <v>466</v>
      </c>
      <c r="AA78" s="707">
        <v>2001</v>
      </c>
      <c r="AB78" s="707">
        <v>108903</v>
      </c>
      <c r="AC78" s="707">
        <v>4500</v>
      </c>
      <c r="AD78" s="707">
        <v>994</v>
      </c>
      <c r="AE78" s="707"/>
      <c r="AF78" s="707"/>
      <c r="AG78" s="707"/>
      <c r="AH78" s="235">
        <v>17963</v>
      </c>
      <c r="AI78" s="707"/>
      <c r="AJ78" s="707"/>
      <c r="AK78" s="707">
        <v>0</v>
      </c>
      <c r="AL78" s="707"/>
      <c r="AM78" s="707">
        <v>0</v>
      </c>
      <c r="AN78" s="707">
        <v>0</v>
      </c>
      <c r="AO78" s="707"/>
      <c r="AP78" s="707"/>
      <c r="AQ78" s="707" t="s">
        <v>610</v>
      </c>
      <c r="AR78" s="707">
        <v>6</v>
      </c>
      <c r="AS78" s="707">
        <v>3700</v>
      </c>
      <c r="AT78" s="719" t="s">
        <v>3489</v>
      </c>
      <c r="AU78" s="707" t="s">
        <v>3490</v>
      </c>
      <c r="AV78" s="707" t="s">
        <v>3491</v>
      </c>
      <c r="AW78" s="707">
        <v>2</v>
      </c>
      <c r="AX78" s="707">
        <v>12000</v>
      </c>
      <c r="AY78" s="707" t="s">
        <v>3450</v>
      </c>
      <c r="AZ78" s="707" t="s">
        <v>3492</v>
      </c>
      <c r="BA78" s="707" t="s">
        <v>614</v>
      </c>
      <c r="BB78" s="707">
        <v>1</v>
      </c>
      <c r="BC78" s="707">
        <v>400</v>
      </c>
      <c r="BD78" s="707"/>
      <c r="BE78" s="707"/>
      <c r="BF78" s="707"/>
      <c r="BG78" s="707"/>
      <c r="BH78" s="707"/>
      <c r="BI78" s="707"/>
      <c r="BJ78" s="707"/>
      <c r="BK78" s="707" t="s">
        <v>10202</v>
      </c>
    </row>
    <row r="79" spans="1:63" s="720" customFormat="1" ht="24.6" hidden="1" customHeight="1">
      <c r="A79" s="313"/>
      <c r="B79" s="717"/>
      <c r="C79" s="707" t="s">
        <v>3510</v>
      </c>
      <c r="D79" s="707" t="s">
        <v>3511</v>
      </c>
      <c r="E79" s="707" t="s">
        <v>3511</v>
      </c>
      <c r="F79" s="707" t="s">
        <v>3510</v>
      </c>
      <c r="G79" s="707" t="s">
        <v>13601</v>
      </c>
      <c r="H79" s="707" t="s">
        <v>3512</v>
      </c>
      <c r="I79" s="707" t="s">
        <v>299</v>
      </c>
      <c r="J79" s="707"/>
      <c r="K79" s="707" t="s">
        <v>13602</v>
      </c>
      <c r="L79" s="314">
        <v>62903</v>
      </c>
      <c r="M79" s="314">
        <v>3813</v>
      </c>
      <c r="N79" s="314">
        <v>3069</v>
      </c>
      <c r="O79" s="707" t="s">
        <v>142</v>
      </c>
      <c r="P79" s="707">
        <v>400</v>
      </c>
      <c r="Q79" s="707">
        <v>1.5</v>
      </c>
      <c r="R79" s="707">
        <v>8</v>
      </c>
      <c r="S79" s="707"/>
      <c r="T79" s="707" t="s">
        <v>282</v>
      </c>
      <c r="U79" s="314">
        <v>68</v>
      </c>
      <c r="V79" s="314">
        <v>105</v>
      </c>
      <c r="W79" s="235">
        <v>4293</v>
      </c>
      <c r="X79" s="235">
        <v>5000</v>
      </c>
      <c r="Y79" s="707" t="s">
        <v>3513</v>
      </c>
      <c r="Z79" s="707" t="s">
        <v>466</v>
      </c>
      <c r="AA79" s="707">
        <v>2020</v>
      </c>
      <c r="AB79" s="707">
        <v>7043</v>
      </c>
      <c r="AC79" s="707" t="s">
        <v>16262</v>
      </c>
      <c r="AD79" s="707">
        <v>400</v>
      </c>
      <c r="AE79" s="707"/>
      <c r="AF79" s="707"/>
      <c r="AG79" s="707" t="s">
        <v>616</v>
      </c>
      <c r="AH79" s="235">
        <v>7043</v>
      </c>
      <c r="AI79" s="707"/>
      <c r="AJ79" s="707"/>
      <c r="AK79" s="707"/>
      <c r="AL79" s="707"/>
      <c r="AM79" s="707"/>
      <c r="AN79" s="707" t="s">
        <v>3314</v>
      </c>
      <c r="AO79" s="707"/>
      <c r="AP79" s="707"/>
      <c r="AQ79" s="707" t="s">
        <v>610</v>
      </c>
      <c r="AR79" s="707">
        <v>3</v>
      </c>
      <c r="AS79" s="707">
        <v>986</v>
      </c>
      <c r="AT79" s="707" t="s">
        <v>3315</v>
      </c>
      <c r="AU79" s="707" t="s">
        <v>3316</v>
      </c>
      <c r="AV79" s="707"/>
      <c r="AW79" s="707"/>
      <c r="AX79" s="707"/>
      <c r="AY79" s="707"/>
      <c r="AZ79" s="707"/>
      <c r="BA79" s="707"/>
      <c r="BB79" s="707"/>
      <c r="BC79" s="707"/>
      <c r="BD79" s="707"/>
      <c r="BE79" s="707"/>
      <c r="BF79" s="707"/>
      <c r="BG79" s="707"/>
      <c r="BH79" s="707"/>
      <c r="BI79" s="707"/>
      <c r="BJ79" s="707"/>
      <c r="BK79" s="707" t="s">
        <v>16262</v>
      </c>
    </row>
    <row r="80" spans="1:63" s="720" customFormat="1" ht="24.6" hidden="1" customHeight="1">
      <c r="A80" s="313"/>
      <c r="B80" s="717"/>
      <c r="C80" s="707" t="s">
        <v>3493</v>
      </c>
      <c r="D80" s="707" t="s">
        <v>3494</v>
      </c>
      <c r="E80" s="707" t="s">
        <v>3495</v>
      </c>
      <c r="F80" s="707" t="s">
        <v>3493</v>
      </c>
      <c r="G80" s="707" t="s">
        <v>3496</v>
      </c>
      <c r="H80" s="718" t="s">
        <v>3497</v>
      </c>
      <c r="I80" s="707" t="s">
        <v>299</v>
      </c>
      <c r="J80" s="707" t="s">
        <v>3498</v>
      </c>
      <c r="K80" s="707" t="s">
        <v>3499</v>
      </c>
      <c r="L80" s="314">
        <v>179635</v>
      </c>
      <c r="M80" s="314">
        <v>578.63</v>
      </c>
      <c r="N80" s="314">
        <v>931.3</v>
      </c>
      <c r="O80" s="707" t="s">
        <v>142</v>
      </c>
      <c r="P80" s="707">
        <v>400</v>
      </c>
      <c r="Q80" s="707" t="s">
        <v>3500</v>
      </c>
      <c r="R80" s="707">
        <v>8</v>
      </c>
      <c r="S80" s="707"/>
      <c r="T80" s="707" t="s">
        <v>282</v>
      </c>
      <c r="U80" s="314">
        <v>68</v>
      </c>
      <c r="V80" s="314">
        <v>105</v>
      </c>
      <c r="W80" s="235">
        <v>5000</v>
      </c>
      <c r="X80" s="235">
        <v>6100</v>
      </c>
      <c r="Y80" s="707" t="s">
        <v>3501</v>
      </c>
      <c r="Z80" s="707" t="s">
        <v>466</v>
      </c>
      <c r="AA80" s="707">
        <v>2001</v>
      </c>
      <c r="AB80" s="707">
        <v>108903</v>
      </c>
      <c r="AC80" s="707">
        <v>4500</v>
      </c>
      <c r="AD80" s="707">
        <v>994</v>
      </c>
      <c r="AE80" s="707"/>
      <c r="AF80" s="707"/>
      <c r="AG80" s="707"/>
      <c r="AH80" s="235">
        <v>16162</v>
      </c>
      <c r="AI80" s="707"/>
      <c r="AJ80" s="707"/>
      <c r="AK80" s="707"/>
      <c r="AL80" s="707"/>
      <c r="AM80" s="707" t="s">
        <v>3502</v>
      </c>
      <c r="AN80" s="707" t="s">
        <v>3503</v>
      </c>
      <c r="AO80" s="707"/>
      <c r="AP80" s="707"/>
      <c r="AQ80" s="707" t="s">
        <v>2983</v>
      </c>
      <c r="AR80" s="707">
        <v>4</v>
      </c>
      <c r="AS80" s="707">
        <v>1110</v>
      </c>
      <c r="AT80" s="719" t="s">
        <v>3504</v>
      </c>
      <c r="AU80" s="707" t="s">
        <v>3505</v>
      </c>
      <c r="AV80" s="707" t="s">
        <v>3506</v>
      </c>
      <c r="AW80" s="707">
        <v>2</v>
      </c>
      <c r="AX80" s="707">
        <v>2100</v>
      </c>
      <c r="AY80" s="707" t="s">
        <v>3504</v>
      </c>
      <c r="AZ80" s="707" t="s">
        <v>3505</v>
      </c>
      <c r="BA80" s="707" t="s">
        <v>3507</v>
      </c>
      <c r="BB80" s="707">
        <v>2</v>
      </c>
      <c r="BC80" s="707">
        <v>1700</v>
      </c>
      <c r="BD80" s="707" t="s">
        <v>3504</v>
      </c>
      <c r="BE80" s="707" t="s">
        <v>3505</v>
      </c>
      <c r="BF80" s="707" t="s">
        <v>3508</v>
      </c>
      <c r="BG80" s="707">
        <v>8</v>
      </c>
      <c r="BH80" s="707">
        <v>6200</v>
      </c>
      <c r="BI80" s="707" t="s">
        <v>3509</v>
      </c>
      <c r="BJ80" s="707" t="s">
        <v>3505</v>
      </c>
      <c r="BK80" s="707" t="s">
        <v>10203</v>
      </c>
    </row>
    <row r="81" spans="1:63" s="720" customFormat="1" ht="24.6" hidden="1" customHeight="1">
      <c r="A81" s="313"/>
      <c r="B81" s="717"/>
      <c r="C81" s="707" t="s">
        <v>3514</v>
      </c>
      <c r="D81" s="707" t="s">
        <v>3515</v>
      </c>
      <c r="E81" s="707" t="s">
        <v>3516</v>
      </c>
      <c r="F81" s="707" t="s">
        <v>3514</v>
      </c>
      <c r="G81" s="707" t="s">
        <v>13603</v>
      </c>
      <c r="H81" s="718" t="s">
        <v>944</v>
      </c>
      <c r="I81" s="707" t="s">
        <v>13604</v>
      </c>
      <c r="J81" s="707">
        <v>1</v>
      </c>
      <c r="K81" s="707" t="s">
        <v>3499</v>
      </c>
      <c r="L81" s="314">
        <v>108656</v>
      </c>
      <c r="M81" s="314">
        <v>6127</v>
      </c>
      <c r="N81" s="314">
        <v>3116</v>
      </c>
      <c r="O81" s="707" t="s">
        <v>142</v>
      </c>
      <c r="P81" s="707">
        <v>400</v>
      </c>
      <c r="Q81" s="707">
        <v>1.2</v>
      </c>
      <c r="R81" s="707">
        <v>8</v>
      </c>
      <c r="S81" s="707">
        <v>3840</v>
      </c>
      <c r="T81" s="707" t="s">
        <v>143</v>
      </c>
      <c r="U81" s="314">
        <v>67</v>
      </c>
      <c r="V81" s="314">
        <v>105</v>
      </c>
      <c r="W81" s="235">
        <v>9000</v>
      </c>
      <c r="X81" s="235">
        <v>9000</v>
      </c>
      <c r="Y81" s="707" t="s">
        <v>465</v>
      </c>
      <c r="Z81" s="707" t="s">
        <v>466</v>
      </c>
      <c r="AA81" s="707">
        <v>1994</v>
      </c>
      <c r="AB81" s="707">
        <v>4285</v>
      </c>
      <c r="AC81" s="707">
        <v>4130</v>
      </c>
      <c r="AD81" s="707">
        <v>466</v>
      </c>
      <c r="AE81" s="707">
        <v>0</v>
      </c>
      <c r="AF81" s="707">
        <v>0</v>
      </c>
      <c r="AG81" s="707" t="s">
        <v>616</v>
      </c>
      <c r="AH81" s="235">
        <v>8881</v>
      </c>
      <c r="AI81" s="707">
        <v>0</v>
      </c>
      <c r="AJ81" s="707"/>
      <c r="AK81" s="707">
        <v>1</v>
      </c>
      <c r="AL81" s="707">
        <v>100</v>
      </c>
      <c r="AM81" s="707" t="s">
        <v>944</v>
      </c>
      <c r="AN81" s="707" t="s">
        <v>944</v>
      </c>
      <c r="AO81" s="707"/>
      <c r="AP81" s="707"/>
      <c r="AQ81" s="707" t="s">
        <v>610</v>
      </c>
      <c r="AR81" s="707">
        <v>6</v>
      </c>
      <c r="AS81" s="707">
        <v>3626</v>
      </c>
      <c r="AT81" s="719" t="s">
        <v>3517</v>
      </c>
      <c r="AU81" s="707" t="s">
        <v>3518</v>
      </c>
      <c r="AV81" s="707" t="s">
        <v>614</v>
      </c>
      <c r="AW81" s="707">
        <v>4</v>
      </c>
      <c r="AX81" s="707">
        <v>1500</v>
      </c>
      <c r="AY81" s="707" t="s">
        <v>3450</v>
      </c>
      <c r="AZ81" s="707" t="s">
        <v>3519</v>
      </c>
      <c r="BA81" s="707" t="s">
        <v>2621</v>
      </c>
      <c r="BB81" s="707">
        <v>2</v>
      </c>
      <c r="BC81" s="707">
        <v>500</v>
      </c>
      <c r="BD81" s="707" t="s">
        <v>3520</v>
      </c>
      <c r="BE81" s="707" t="s">
        <v>3518</v>
      </c>
      <c r="BF81" s="707"/>
      <c r="BG81" s="707"/>
      <c r="BH81" s="707"/>
      <c r="BI81" s="707"/>
      <c r="BJ81" s="707"/>
      <c r="BK81" s="707" t="s">
        <v>3521</v>
      </c>
    </row>
    <row r="82" spans="1:63" s="720" customFormat="1" ht="24.6" hidden="1" customHeight="1">
      <c r="A82" s="313"/>
      <c r="B82" s="748"/>
      <c r="C82" s="707" t="s">
        <v>3514</v>
      </c>
      <c r="D82" s="707" t="s">
        <v>3522</v>
      </c>
      <c r="E82" s="707" t="s">
        <v>3523</v>
      </c>
      <c r="F82" s="707" t="s">
        <v>3514</v>
      </c>
      <c r="G82" s="707"/>
      <c r="H82" s="707"/>
      <c r="I82" s="707" t="s">
        <v>299</v>
      </c>
      <c r="J82" s="707"/>
      <c r="K82" s="707"/>
      <c r="L82" s="314"/>
      <c r="M82" s="314"/>
      <c r="N82" s="314">
        <v>2498</v>
      </c>
      <c r="O82" s="707" t="s">
        <v>142</v>
      </c>
      <c r="P82" s="707">
        <v>140</v>
      </c>
      <c r="Q82" s="707"/>
      <c r="R82" s="707">
        <v>6</v>
      </c>
      <c r="S82" s="668"/>
      <c r="T82" s="668"/>
      <c r="U82" s="749"/>
      <c r="V82" s="749"/>
      <c r="W82" s="750"/>
      <c r="X82" s="750"/>
      <c r="Y82" s="668"/>
      <c r="Z82" s="668"/>
      <c r="AA82" s="707">
        <v>2012</v>
      </c>
      <c r="AB82" s="668"/>
      <c r="AC82" s="668"/>
      <c r="AD82" s="668"/>
      <c r="AE82" s="668"/>
      <c r="AF82" s="668"/>
      <c r="AG82" s="668"/>
      <c r="AH82" s="750"/>
      <c r="AI82" s="668"/>
      <c r="AJ82" s="668"/>
      <c r="AK82" s="668"/>
      <c r="AL82" s="668"/>
      <c r="AM82" s="668"/>
      <c r="AN82" s="668"/>
      <c r="AO82" s="668"/>
      <c r="AP82" s="668"/>
      <c r="AQ82" s="668"/>
      <c r="AR82" s="668"/>
      <c r="AS82" s="668"/>
      <c r="AT82" s="668"/>
      <c r="AU82" s="668"/>
      <c r="AV82" s="668"/>
      <c r="AW82" s="668"/>
      <c r="AX82" s="668"/>
      <c r="AY82" s="668"/>
      <c r="AZ82" s="668"/>
      <c r="BA82" s="668"/>
      <c r="BB82" s="668"/>
      <c r="BC82" s="668"/>
      <c r="BD82" s="668"/>
      <c r="BE82" s="668"/>
      <c r="BF82" s="668"/>
      <c r="BG82" s="668"/>
      <c r="BH82" s="668"/>
      <c r="BI82" s="668"/>
      <c r="BJ82" s="668"/>
      <c r="BK82" s="707" t="s">
        <v>3524</v>
      </c>
    </row>
    <row r="83" spans="1:63" s="720" customFormat="1" ht="24.6" customHeight="1">
      <c r="A83" s="313"/>
      <c r="B83" s="239" t="s">
        <v>2228</v>
      </c>
      <c r="C83" s="707" t="s">
        <v>2229</v>
      </c>
      <c r="D83" s="707"/>
      <c r="E83" s="246">
        <f>COUNTA(E84:E116)</f>
        <v>33</v>
      </c>
      <c r="F83" s="707"/>
      <c r="G83" s="707"/>
      <c r="H83" s="718"/>
      <c r="I83" s="707"/>
      <c r="J83" s="707"/>
      <c r="K83" s="707"/>
      <c r="L83" s="314">
        <f>SUM(L84:L116)</f>
        <v>1837713</v>
      </c>
      <c r="M83" s="314">
        <f>SUM(M84:M116)</f>
        <v>165206.75</v>
      </c>
      <c r="N83" s="314">
        <f>SUM(N84:N116)</f>
        <v>176064.4</v>
      </c>
      <c r="O83" s="707"/>
      <c r="P83" s="314"/>
      <c r="Q83" s="707"/>
      <c r="R83" s="314"/>
      <c r="S83" s="707"/>
      <c r="T83" s="707"/>
      <c r="U83" s="314"/>
      <c r="V83" s="314"/>
      <c r="W83" s="314"/>
      <c r="X83" s="314"/>
      <c r="Y83" s="314"/>
      <c r="Z83" s="314"/>
      <c r="AA83" s="314"/>
      <c r="AB83" s="314"/>
      <c r="AC83" s="314"/>
      <c r="AD83" s="314"/>
      <c r="AE83" s="314"/>
      <c r="AF83" s="314"/>
      <c r="AG83" s="314"/>
      <c r="AH83" s="314"/>
      <c r="AI83" s="707"/>
      <c r="AJ83" s="707"/>
      <c r="AK83" s="707"/>
      <c r="AL83" s="707"/>
      <c r="AM83" s="707"/>
      <c r="AN83" s="707"/>
      <c r="AO83" s="707"/>
      <c r="AP83" s="707"/>
      <c r="AQ83" s="707"/>
      <c r="AR83" s="707"/>
      <c r="AS83" s="707"/>
      <c r="AT83" s="719"/>
      <c r="AU83" s="707"/>
      <c r="AV83" s="707"/>
      <c r="AW83" s="707"/>
      <c r="AX83" s="707"/>
      <c r="AY83" s="707"/>
      <c r="AZ83" s="707"/>
      <c r="BA83" s="707"/>
      <c r="BB83" s="707"/>
      <c r="BC83" s="707"/>
      <c r="BD83" s="707"/>
      <c r="BE83" s="707"/>
      <c r="BF83" s="707"/>
      <c r="BG83" s="707"/>
      <c r="BH83" s="707"/>
      <c r="BI83" s="707"/>
      <c r="BJ83" s="707"/>
      <c r="BK83" s="707"/>
    </row>
    <row r="84" spans="1:63" ht="26.25" customHeight="1">
      <c r="A84" s="313" t="s">
        <v>145</v>
      </c>
      <c r="B84" s="1505" t="s">
        <v>57</v>
      </c>
      <c r="C84" s="707" t="s">
        <v>617</v>
      </c>
      <c r="D84" s="707" t="s">
        <v>618</v>
      </c>
      <c r="E84" s="246" t="s">
        <v>619</v>
      </c>
      <c r="F84" s="707" t="s">
        <v>617</v>
      </c>
      <c r="G84" s="707"/>
      <c r="H84" s="718"/>
      <c r="I84" s="707" t="s">
        <v>4828</v>
      </c>
      <c r="J84" s="707"/>
      <c r="K84" s="707"/>
      <c r="L84" s="235">
        <v>75595</v>
      </c>
      <c r="M84" s="314">
        <v>11405.75</v>
      </c>
      <c r="N84" s="314">
        <v>6163.81</v>
      </c>
      <c r="O84" s="707" t="s">
        <v>613</v>
      </c>
      <c r="P84" s="707">
        <v>400</v>
      </c>
      <c r="Q84" s="707"/>
      <c r="R84" s="707">
        <v>8</v>
      </c>
      <c r="S84" s="707"/>
      <c r="T84" s="707" t="s">
        <v>143</v>
      </c>
      <c r="U84" s="314">
        <v>70</v>
      </c>
      <c r="V84" s="314">
        <v>105</v>
      </c>
      <c r="W84" s="235">
        <v>20000</v>
      </c>
      <c r="X84" s="235">
        <v>25000</v>
      </c>
      <c r="Y84" s="707"/>
      <c r="Z84" s="707"/>
      <c r="AA84" s="707">
        <v>2009</v>
      </c>
      <c r="AB84" s="707"/>
      <c r="AC84" s="707"/>
      <c r="AD84" s="707"/>
      <c r="AE84" s="707"/>
      <c r="AF84" s="707"/>
      <c r="AG84" s="707"/>
      <c r="AH84" s="235">
        <v>40000</v>
      </c>
      <c r="AI84" s="707"/>
      <c r="AJ84" s="707"/>
      <c r="AK84" s="707"/>
      <c r="AL84" s="707"/>
      <c r="AM84" s="707"/>
      <c r="AN84" s="707"/>
      <c r="AO84" s="707"/>
      <c r="AP84" s="707"/>
      <c r="AQ84" s="707"/>
      <c r="AR84" s="707"/>
      <c r="AS84" s="707"/>
      <c r="AT84" s="719"/>
      <c r="AU84" s="707"/>
      <c r="AV84" s="707"/>
      <c r="AW84" s="707"/>
      <c r="AX84" s="707"/>
      <c r="AY84" s="707"/>
      <c r="AZ84" s="707"/>
      <c r="BA84" s="707"/>
      <c r="BB84" s="707"/>
      <c r="BC84" s="707"/>
      <c r="BD84" s="707"/>
      <c r="BE84" s="707"/>
      <c r="BF84" s="707"/>
      <c r="BG84" s="707"/>
      <c r="BH84" s="707"/>
      <c r="BI84" s="707"/>
      <c r="BJ84" s="707"/>
    </row>
    <row r="85" spans="1:63" ht="26.25" customHeight="1">
      <c r="A85" s="313"/>
      <c r="B85" s="1505" t="s">
        <v>57</v>
      </c>
      <c r="C85" s="707" t="s">
        <v>617</v>
      </c>
      <c r="D85" s="707"/>
      <c r="E85" s="246" t="s">
        <v>621</v>
      </c>
      <c r="F85" s="236" t="s">
        <v>617</v>
      </c>
      <c r="G85" s="236"/>
      <c r="H85" s="247"/>
      <c r="I85" s="236" t="s">
        <v>4828</v>
      </c>
      <c r="J85" s="236"/>
      <c r="K85" s="235">
        <v>17030</v>
      </c>
      <c r="L85" s="235">
        <v>17030</v>
      </c>
      <c r="M85" s="235">
        <v>130</v>
      </c>
      <c r="N85" s="235">
        <v>130</v>
      </c>
      <c r="O85" s="235" t="s">
        <v>613</v>
      </c>
      <c r="P85" s="235">
        <v>400</v>
      </c>
      <c r="Q85" s="235">
        <v>7350</v>
      </c>
      <c r="R85" s="235">
        <v>4</v>
      </c>
      <c r="S85" s="235"/>
      <c r="T85" s="235" t="s">
        <v>282</v>
      </c>
      <c r="U85" s="314">
        <v>70</v>
      </c>
      <c r="V85" s="314">
        <v>105</v>
      </c>
      <c r="W85" s="707">
        <v>500</v>
      </c>
      <c r="X85" s="235">
        <v>500</v>
      </c>
      <c r="Y85" s="707"/>
      <c r="Z85" s="707"/>
      <c r="AA85" s="707">
        <v>2009</v>
      </c>
      <c r="AB85" s="236"/>
      <c r="AC85" s="236"/>
      <c r="AD85" s="235">
        <v>2000</v>
      </c>
      <c r="AE85" s="707"/>
      <c r="AF85" s="707"/>
      <c r="AG85" s="236"/>
      <c r="AH85" s="235">
        <v>2000</v>
      </c>
      <c r="AI85" s="236"/>
      <c r="AJ85" s="236"/>
      <c r="AK85" s="236"/>
      <c r="AL85" s="236"/>
      <c r="AM85" s="236"/>
      <c r="AN85" s="236"/>
      <c r="AO85" s="236"/>
      <c r="AP85" s="236"/>
      <c r="AQ85" s="236"/>
      <c r="AR85" s="236"/>
      <c r="AS85" s="236"/>
      <c r="AT85" s="236"/>
      <c r="AU85" s="236"/>
      <c r="AV85" s="236"/>
      <c r="AW85" s="236"/>
      <c r="AX85" s="236"/>
      <c r="AY85" s="236"/>
      <c r="AZ85" s="236"/>
      <c r="BA85" s="707"/>
      <c r="BB85" s="707"/>
      <c r="BC85" s="707"/>
      <c r="BD85" s="707"/>
      <c r="BE85" s="707"/>
      <c r="BF85" s="707"/>
      <c r="BG85" s="707"/>
      <c r="BH85" s="707"/>
      <c r="BI85" s="707"/>
      <c r="BJ85" s="707"/>
    </row>
    <row r="86" spans="1:63" s="720" customFormat="1" ht="24.6" customHeight="1">
      <c r="A86" s="313" t="s">
        <v>91</v>
      </c>
      <c r="B86" s="1505" t="s">
        <v>57</v>
      </c>
      <c r="C86" s="707" t="s">
        <v>622</v>
      </c>
      <c r="D86" s="707" t="s">
        <v>623</v>
      </c>
      <c r="E86" s="707" t="s">
        <v>624</v>
      </c>
      <c r="F86" s="707" t="s">
        <v>622</v>
      </c>
      <c r="G86" s="707" t="s">
        <v>90</v>
      </c>
      <c r="H86" s="718" t="s">
        <v>625</v>
      </c>
      <c r="I86" s="1602" t="s">
        <v>17289</v>
      </c>
      <c r="J86" s="707">
        <v>16</v>
      </c>
      <c r="K86" s="707" t="s">
        <v>626</v>
      </c>
      <c r="L86" s="235">
        <v>78905</v>
      </c>
      <c r="M86" s="314">
        <v>18113</v>
      </c>
      <c r="N86" s="314">
        <v>21174</v>
      </c>
      <c r="O86" s="707" t="s">
        <v>142</v>
      </c>
      <c r="P86" s="707">
        <v>400</v>
      </c>
      <c r="Q86" s="707">
        <v>1</v>
      </c>
      <c r="R86" s="707">
        <v>8</v>
      </c>
      <c r="S86" s="707">
        <v>1.2</v>
      </c>
      <c r="T86" s="707" t="s">
        <v>143</v>
      </c>
      <c r="U86" s="314">
        <v>70</v>
      </c>
      <c r="V86" s="314">
        <v>105</v>
      </c>
      <c r="W86" s="235">
        <v>20796</v>
      </c>
      <c r="X86" s="235">
        <v>20796</v>
      </c>
      <c r="Y86" s="707" t="s">
        <v>465</v>
      </c>
      <c r="Z86" s="707" t="s">
        <v>466</v>
      </c>
      <c r="AA86" s="707">
        <v>1980</v>
      </c>
      <c r="AB86" s="235">
        <v>3454</v>
      </c>
      <c r="AC86" s="707" t="s">
        <v>627</v>
      </c>
      <c r="AD86" s="707" t="s">
        <v>628</v>
      </c>
      <c r="AE86" s="707" t="s">
        <v>384</v>
      </c>
      <c r="AF86" s="707" t="s">
        <v>384</v>
      </c>
      <c r="AG86" s="707" t="s">
        <v>384</v>
      </c>
      <c r="AH86" s="235">
        <v>3454</v>
      </c>
      <c r="AI86" s="707">
        <v>1998</v>
      </c>
      <c r="AJ86" s="707">
        <v>2003</v>
      </c>
      <c r="AK86" s="707">
        <v>1</v>
      </c>
      <c r="AL86" s="707">
        <v>675</v>
      </c>
      <c r="AM86" s="707">
        <v>0</v>
      </c>
      <c r="AN86" s="707" t="s">
        <v>384</v>
      </c>
      <c r="AO86" s="707"/>
      <c r="AP86" s="707"/>
      <c r="AQ86" s="707" t="s">
        <v>629</v>
      </c>
      <c r="AR86" s="707">
        <v>1</v>
      </c>
      <c r="AS86" s="707">
        <v>7350</v>
      </c>
      <c r="AT86" s="707" t="s">
        <v>143</v>
      </c>
      <c r="AU86" s="707" t="s">
        <v>615</v>
      </c>
      <c r="AV86" s="707"/>
      <c r="AW86" s="707"/>
      <c r="AX86" s="707"/>
      <c r="AY86" s="707"/>
      <c r="AZ86" s="707"/>
      <c r="BA86" s="707"/>
      <c r="BB86" s="707"/>
      <c r="BC86" s="707"/>
      <c r="BD86" s="707"/>
      <c r="BE86" s="707"/>
      <c r="BF86" s="751"/>
      <c r="BG86" s="751"/>
      <c r="BH86" s="751"/>
      <c r="BI86" s="751"/>
      <c r="BJ86" s="751"/>
      <c r="BK86" s="707"/>
    </row>
    <row r="87" spans="1:63" s="720" customFormat="1" ht="24.6" customHeight="1">
      <c r="A87" s="313" t="s">
        <v>310</v>
      </c>
      <c r="B87" s="1505" t="s">
        <v>57</v>
      </c>
      <c r="C87" s="707" t="s">
        <v>1595</v>
      </c>
      <c r="D87" s="707" t="s">
        <v>4892</v>
      </c>
      <c r="E87" s="707" t="s">
        <v>13409</v>
      </c>
      <c r="F87" s="707" t="s">
        <v>1595</v>
      </c>
      <c r="G87" s="707" t="s">
        <v>1787</v>
      </c>
      <c r="H87" s="707"/>
      <c r="I87" s="1597" t="s">
        <v>17155</v>
      </c>
      <c r="J87" s="707">
        <v>9</v>
      </c>
      <c r="K87" s="707" t="s">
        <v>13410</v>
      </c>
      <c r="L87" s="235">
        <v>39330</v>
      </c>
      <c r="M87" s="314">
        <v>11894</v>
      </c>
      <c r="N87" s="314">
        <v>14548</v>
      </c>
      <c r="O87" s="707" t="s">
        <v>142</v>
      </c>
      <c r="P87" s="707">
        <v>400</v>
      </c>
      <c r="Q87" s="707">
        <v>1.2</v>
      </c>
      <c r="R87" s="707">
        <v>8</v>
      </c>
      <c r="S87" s="707">
        <v>5021</v>
      </c>
      <c r="T87" s="707" t="s">
        <v>143</v>
      </c>
      <c r="U87" s="314">
        <v>68</v>
      </c>
      <c r="V87" s="314">
        <v>103</v>
      </c>
      <c r="W87" s="235">
        <v>33000</v>
      </c>
      <c r="X87" s="235">
        <v>33000</v>
      </c>
      <c r="Y87" s="707" t="s">
        <v>630</v>
      </c>
      <c r="Z87" s="707" t="s">
        <v>466</v>
      </c>
      <c r="AA87" s="707">
        <v>1985</v>
      </c>
      <c r="AB87" s="235">
        <v>6551</v>
      </c>
      <c r="AC87" s="707">
        <v>913</v>
      </c>
      <c r="AD87" s="707">
        <v>650</v>
      </c>
      <c r="AE87" s="707"/>
      <c r="AF87" s="707"/>
      <c r="AG87" s="707"/>
      <c r="AH87" s="235">
        <v>6551</v>
      </c>
      <c r="AI87" s="707"/>
      <c r="AJ87" s="707"/>
      <c r="AK87" s="707">
        <v>1</v>
      </c>
      <c r="AL87" s="707" t="s">
        <v>13411</v>
      </c>
      <c r="AM87" s="707">
        <v>4</v>
      </c>
      <c r="AN87" s="707"/>
      <c r="AO87" s="707" t="s">
        <v>8458</v>
      </c>
      <c r="AP87" s="707"/>
      <c r="AQ87" s="707" t="s">
        <v>631</v>
      </c>
      <c r="AR87" s="707">
        <v>1</v>
      </c>
      <c r="AS87" s="707">
        <v>700</v>
      </c>
      <c r="AT87" s="707"/>
      <c r="AU87" s="707" t="s">
        <v>13412</v>
      </c>
      <c r="AV87" s="707"/>
      <c r="AW87" s="707"/>
      <c r="AX87" s="707"/>
      <c r="AY87" s="707"/>
      <c r="AZ87" s="707"/>
      <c r="BA87" s="707"/>
      <c r="BB87" s="707"/>
      <c r="BC87" s="707"/>
      <c r="BD87" s="707"/>
      <c r="BE87" s="707"/>
      <c r="BF87" s="751"/>
      <c r="BG87" s="751"/>
      <c r="BH87" s="751"/>
      <c r="BI87" s="751"/>
      <c r="BJ87" s="751"/>
      <c r="BK87" s="285"/>
    </row>
    <row r="88" spans="1:63" s="720" customFormat="1" ht="24.6" customHeight="1">
      <c r="A88" s="313"/>
      <c r="B88" s="1505" t="s">
        <v>57</v>
      </c>
      <c r="C88" s="707" t="s">
        <v>1595</v>
      </c>
      <c r="D88" s="707"/>
      <c r="E88" s="707" t="s">
        <v>13413</v>
      </c>
      <c r="F88" s="707" t="s">
        <v>1595</v>
      </c>
      <c r="G88" s="707" t="s">
        <v>1787</v>
      </c>
      <c r="H88" s="707"/>
      <c r="I88" s="1597" t="s">
        <v>17155</v>
      </c>
      <c r="J88" s="707"/>
      <c r="K88" s="707"/>
      <c r="L88" s="235">
        <v>18000</v>
      </c>
      <c r="M88" s="314"/>
      <c r="N88" s="314"/>
      <c r="O88" s="707" t="s">
        <v>142</v>
      </c>
      <c r="P88" s="707">
        <v>400</v>
      </c>
      <c r="Q88" s="707"/>
      <c r="R88" s="707">
        <v>6</v>
      </c>
      <c r="S88" s="707"/>
      <c r="T88" s="707" t="s">
        <v>143</v>
      </c>
      <c r="U88" s="314">
        <v>72</v>
      </c>
      <c r="V88" s="314">
        <v>110</v>
      </c>
      <c r="W88" s="235"/>
      <c r="X88" s="235"/>
      <c r="Y88" s="707"/>
      <c r="Z88" s="707"/>
      <c r="AA88" s="707">
        <v>2015</v>
      </c>
      <c r="AB88" s="235"/>
      <c r="AC88" s="707"/>
      <c r="AD88" s="707"/>
      <c r="AE88" s="707"/>
      <c r="AF88" s="707"/>
      <c r="AG88" s="707"/>
      <c r="AH88" s="235">
        <v>5500</v>
      </c>
      <c r="AI88" s="707"/>
      <c r="AJ88" s="707"/>
      <c r="AK88" s="707"/>
      <c r="AL88" s="707"/>
      <c r="AM88" s="707"/>
      <c r="AN88" s="707"/>
      <c r="AO88" s="707"/>
      <c r="AP88" s="707"/>
      <c r="AQ88" s="707"/>
      <c r="AR88" s="707"/>
      <c r="AS88" s="707"/>
      <c r="AT88" s="707"/>
      <c r="AU88" s="707"/>
      <c r="AV88" s="707"/>
      <c r="AW88" s="707"/>
      <c r="AX88" s="707"/>
      <c r="AY88" s="707"/>
      <c r="AZ88" s="707"/>
      <c r="BA88" s="707"/>
      <c r="BB88" s="707"/>
      <c r="BC88" s="707"/>
      <c r="BD88" s="707"/>
      <c r="BE88" s="707"/>
      <c r="BF88" s="751"/>
      <c r="BG88" s="751"/>
      <c r="BH88" s="751"/>
      <c r="BI88" s="751"/>
      <c r="BJ88" s="751"/>
      <c r="BK88" s="285"/>
    </row>
    <row r="89" spans="1:63" s="720" customFormat="1" ht="24.6" customHeight="1">
      <c r="A89" s="313"/>
      <c r="B89" s="1505" t="s">
        <v>57</v>
      </c>
      <c r="C89" s="707" t="s">
        <v>1595</v>
      </c>
      <c r="D89" s="707" t="s">
        <v>632</v>
      </c>
      <c r="E89" s="707" t="s">
        <v>13414</v>
      </c>
      <c r="F89" s="707" t="s">
        <v>1595</v>
      </c>
      <c r="G89" s="707" t="s">
        <v>633</v>
      </c>
      <c r="H89" s="707" t="s">
        <v>634</v>
      </c>
      <c r="I89" s="707" t="s">
        <v>4834</v>
      </c>
      <c r="J89" s="707">
        <v>79</v>
      </c>
      <c r="K89" s="707"/>
      <c r="L89" s="235">
        <v>39802</v>
      </c>
      <c r="M89" s="314">
        <v>686</v>
      </c>
      <c r="N89" s="314">
        <v>1118</v>
      </c>
      <c r="O89" s="707" t="s">
        <v>142</v>
      </c>
      <c r="P89" s="707">
        <v>400</v>
      </c>
      <c r="Q89" s="707">
        <v>1.2</v>
      </c>
      <c r="R89" s="707">
        <v>4</v>
      </c>
      <c r="S89" s="707"/>
      <c r="T89" s="707" t="s">
        <v>282</v>
      </c>
      <c r="U89" s="314">
        <v>68</v>
      </c>
      <c r="V89" s="314">
        <v>103</v>
      </c>
      <c r="W89" s="235">
        <v>3000</v>
      </c>
      <c r="X89" s="235">
        <v>4000</v>
      </c>
      <c r="Y89" s="707" t="s">
        <v>630</v>
      </c>
      <c r="Z89" s="707" t="s">
        <v>466</v>
      </c>
      <c r="AA89" s="707">
        <v>2005</v>
      </c>
      <c r="AB89" s="235">
        <v>5191</v>
      </c>
      <c r="AC89" s="707">
        <v>3300</v>
      </c>
      <c r="AD89" s="707">
        <v>700</v>
      </c>
      <c r="AE89" s="707"/>
      <c r="AF89" s="707">
        <v>2700</v>
      </c>
      <c r="AG89" s="707"/>
      <c r="AH89" s="235">
        <v>5191</v>
      </c>
      <c r="AI89" s="707"/>
      <c r="AJ89" s="707"/>
      <c r="AK89" s="707">
        <v>1</v>
      </c>
      <c r="AL89" s="707"/>
      <c r="AM89" s="707"/>
      <c r="AN89" s="707"/>
      <c r="AO89" s="707"/>
      <c r="AP89" s="707"/>
      <c r="AQ89" s="707" t="s">
        <v>610</v>
      </c>
      <c r="AR89" s="707">
        <v>5</v>
      </c>
      <c r="AS89" s="707">
        <v>3686</v>
      </c>
      <c r="AT89" s="707" t="s">
        <v>635</v>
      </c>
      <c r="AU89" s="707" t="s">
        <v>633</v>
      </c>
      <c r="AV89" s="707"/>
      <c r="AW89" s="707"/>
      <c r="AX89" s="707"/>
      <c r="AY89" s="707"/>
      <c r="AZ89" s="707"/>
      <c r="BA89" s="707"/>
      <c r="BB89" s="707"/>
      <c r="BC89" s="707"/>
      <c r="BD89" s="707"/>
      <c r="BE89" s="707"/>
      <c r="BF89" s="751"/>
      <c r="BG89" s="751"/>
      <c r="BH89" s="751"/>
      <c r="BI89" s="751"/>
      <c r="BJ89" s="751"/>
      <c r="BK89" s="285"/>
    </row>
    <row r="90" spans="1:63" s="720" customFormat="1" ht="24.6" customHeight="1">
      <c r="A90" s="313"/>
      <c r="B90" s="1505" t="s">
        <v>57</v>
      </c>
      <c r="C90" s="707" t="s">
        <v>636</v>
      </c>
      <c r="D90" s="707" t="s">
        <v>632</v>
      </c>
      <c r="E90" s="707" t="s">
        <v>637</v>
      </c>
      <c r="F90" s="707" t="s">
        <v>636</v>
      </c>
      <c r="G90" s="707" t="s">
        <v>633</v>
      </c>
      <c r="H90" s="707" t="s">
        <v>634</v>
      </c>
      <c r="I90" s="707" t="s">
        <v>299</v>
      </c>
      <c r="J90" s="707">
        <v>79</v>
      </c>
      <c r="K90" s="707"/>
      <c r="L90" s="235">
        <v>78320</v>
      </c>
      <c r="M90" s="314">
        <v>27813</v>
      </c>
      <c r="N90" s="314">
        <v>30316</v>
      </c>
      <c r="O90" s="707" t="s">
        <v>613</v>
      </c>
      <c r="P90" s="707">
        <v>400</v>
      </c>
      <c r="Q90" s="707">
        <v>1.2</v>
      </c>
      <c r="R90" s="707">
        <v>8</v>
      </c>
      <c r="S90" s="707"/>
      <c r="T90" s="707" t="s">
        <v>143</v>
      </c>
      <c r="U90" s="314">
        <v>80</v>
      </c>
      <c r="V90" s="314">
        <v>100</v>
      </c>
      <c r="W90" s="235">
        <v>16800</v>
      </c>
      <c r="X90" s="235">
        <v>25000</v>
      </c>
      <c r="Y90" s="707" t="s">
        <v>630</v>
      </c>
      <c r="Z90" s="707" t="s">
        <v>466</v>
      </c>
      <c r="AA90" s="707">
        <v>1993</v>
      </c>
      <c r="AB90" s="235">
        <v>11160</v>
      </c>
      <c r="AC90" s="707">
        <v>3300</v>
      </c>
      <c r="AD90" s="707">
        <v>700</v>
      </c>
      <c r="AE90" s="707"/>
      <c r="AF90" s="707">
        <v>2700</v>
      </c>
      <c r="AG90" s="707"/>
      <c r="AH90" s="235">
        <v>11160</v>
      </c>
      <c r="AI90" s="707"/>
      <c r="AJ90" s="707"/>
      <c r="AK90" s="707">
        <v>1</v>
      </c>
      <c r="AL90" s="707"/>
      <c r="AM90" s="707"/>
      <c r="AN90" s="707"/>
      <c r="AO90" s="707"/>
      <c r="AP90" s="707"/>
      <c r="AQ90" s="707" t="s">
        <v>610</v>
      </c>
      <c r="AR90" s="707">
        <v>5</v>
      </c>
      <c r="AS90" s="707">
        <v>3686</v>
      </c>
      <c r="AT90" s="707" t="s">
        <v>635</v>
      </c>
      <c r="AU90" s="707" t="s">
        <v>633</v>
      </c>
      <c r="AV90" s="707"/>
      <c r="AW90" s="707"/>
      <c r="AX90" s="707"/>
      <c r="AY90" s="707"/>
      <c r="AZ90" s="707"/>
      <c r="BA90" s="707"/>
      <c r="BB90" s="707"/>
      <c r="BC90" s="707"/>
      <c r="BD90" s="707"/>
      <c r="BE90" s="707"/>
      <c r="BF90" s="751"/>
      <c r="BG90" s="751"/>
      <c r="BH90" s="751"/>
      <c r="BI90" s="751"/>
      <c r="BJ90" s="751"/>
      <c r="BK90" s="707"/>
    </row>
    <row r="91" spans="1:63" s="720" customFormat="1" ht="24.6" customHeight="1">
      <c r="A91" s="313" t="s">
        <v>311</v>
      </c>
      <c r="B91" s="1505" t="s">
        <v>57</v>
      </c>
      <c r="C91" s="707" t="s">
        <v>638</v>
      </c>
      <c r="D91" s="707" t="s">
        <v>639</v>
      </c>
      <c r="E91" s="707" t="s">
        <v>640</v>
      </c>
      <c r="F91" s="707" t="s">
        <v>638</v>
      </c>
      <c r="G91" s="707" t="s">
        <v>641</v>
      </c>
      <c r="H91" s="707" t="s">
        <v>642</v>
      </c>
      <c r="I91" s="707" t="s">
        <v>638</v>
      </c>
      <c r="J91" s="707">
        <v>8</v>
      </c>
      <c r="K91" s="707"/>
      <c r="L91" s="235">
        <v>69278</v>
      </c>
      <c r="M91" s="314">
        <v>18260</v>
      </c>
      <c r="N91" s="314">
        <v>18260</v>
      </c>
      <c r="O91" s="707" t="s">
        <v>142</v>
      </c>
      <c r="P91" s="707">
        <v>400</v>
      </c>
      <c r="Q91" s="707">
        <v>1.2</v>
      </c>
      <c r="R91" s="707">
        <v>8</v>
      </c>
      <c r="S91" s="707"/>
      <c r="T91" s="707" t="s">
        <v>143</v>
      </c>
      <c r="U91" s="314">
        <v>75</v>
      </c>
      <c r="V91" s="314">
        <v>105</v>
      </c>
      <c r="W91" s="235">
        <v>4000</v>
      </c>
      <c r="X91" s="235">
        <v>15000</v>
      </c>
      <c r="Y91" s="707" t="s">
        <v>465</v>
      </c>
      <c r="Z91" s="707" t="s">
        <v>466</v>
      </c>
      <c r="AA91" s="707">
        <v>1992</v>
      </c>
      <c r="AB91" s="235">
        <v>3255</v>
      </c>
      <c r="AC91" s="707">
        <v>1000</v>
      </c>
      <c r="AD91" s="707">
        <v>500</v>
      </c>
      <c r="AE91" s="707">
        <v>30</v>
      </c>
      <c r="AF91" s="707">
        <v>29</v>
      </c>
      <c r="AG91" s="707" t="s">
        <v>616</v>
      </c>
      <c r="AH91" s="235">
        <v>3255</v>
      </c>
      <c r="AI91" s="707">
        <v>1995</v>
      </c>
      <c r="AJ91" s="707">
        <v>2003</v>
      </c>
      <c r="AK91" s="707">
        <v>1</v>
      </c>
      <c r="AL91" s="707" t="s">
        <v>643</v>
      </c>
      <c r="AM91" s="707"/>
      <c r="AN91" s="707"/>
      <c r="AO91" s="707"/>
      <c r="AP91" s="707"/>
      <c r="AQ91" s="707"/>
      <c r="AR91" s="707"/>
      <c r="AS91" s="707"/>
      <c r="AT91" s="707"/>
      <c r="AU91" s="707"/>
      <c r="AV91" s="707"/>
      <c r="AW91" s="707"/>
      <c r="AX91" s="707"/>
      <c r="AY91" s="707"/>
      <c r="AZ91" s="707"/>
      <c r="BA91" s="707"/>
      <c r="BB91" s="707"/>
      <c r="BC91" s="707"/>
      <c r="BD91" s="707"/>
      <c r="BE91" s="707"/>
      <c r="BF91" s="751"/>
      <c r="BG91" s="751"/>
      <c r="BH91" s="751"/>
      <c r="BI91" s="751"/>
      <c r="BJ91" s="751"/>
      <c r="BK91" s="707"/>
    </row>
    <row r="92" spans="1:63" s="720" customFormat="1" ht="24.6" customHeight="1">
      <c r="A92" s="313"/>
      <c r="B92" s="1505" t="s">
        <v>57</v>
      </c>
      <c r="C92" s="707" t="s">
        <v>638</v>
      </c>
      <c r="D92" s="707"/>
      <c r="E92" s="707" t="s">
        <v>644</v>
      </c>
      <c r="F92" s="707" t="s">
        <v>645</v>
      </c>
      <c r="G92" s="707"/>
      <c r="H92" s="707"/>
      <c r="I92" s="707" t="s">
        <v>645</v>
      </c>
      <c r="J92" s="707"/>
      <c r="K92" s="707"/>
      <c r="L92" s="235">
        <v>61486</v>
      </c>
      <c r="M92" s="314">
        <v>1557</v>
      </c>
      <c r="N92" s="314">
        <v>2538</v>
      </c>
      <c r="O92" s="707" t="s">
        <v>142</v>
      </c>
      <c r="P92" s="707">
        <v>400</v>
      </c>
      <c r="Q92" s="707"/>
      <c r="R92" s="707">
        <v>6</v>
      </c>
      <c r="S92" s="707"/>
      <c r="T92" s="707" t="s">
        <v>304</v>
      </c>
      <c r="U92" s="314">
        <v>70</v>
      </c>
      <c r="V92" s="314">
        <v>105</v>
      </c>
      <c r="W92" s="235"/>
      <c r="X92" s="235"/>
      <c r="Y92" s="707"/>
      <c r="Z92" s="707"/>
      <c r="AA92" s="707">
        <v>1998</v>
      </c>
      <c r="AB92" s="235">
        <v>2446</v>
      </c>
      <c r="AC92" s="707"/>
      <c r="AD92" s="707"/>
      <c r="AE92" s="707"/>
      <c r="AF92" s="707"/>
      <c r="AG92" s="707"/>
      <c r="AH92" s="235">
        <v>2446</v>
      </c>
      <c r="AI92" s="707"/>
      <c r="AJ92" s="707"/>
      <c r="AK92" s="707"/>
      <c r="AL92" s="707"/>
      <c r="AM92" s="707"/>
      <c r="AN92" s="707"/>
      <c r="AO92" s="707"/>
      <c r="AP92" s="707"/>
      <c r="AQ92" s="707"/>
      <c r="AR92" s="707"/>
      <c r="AS92" s="707"/>
      <c r="AT92" s="707"/>
      <c r="AU92" s="707"/>
      <c r="AV92" s="707"/>
      <c r="AW92" s="707"/>
      <c r="AX92" s="707"/>
      <c r="AY92" s="707"/>
      <c r="AZ92" s="707"/>
      <c r="BA92" s="707"/>
      <c r="BB92" s="707"/>
      <c r="BC92" s="707"/>
      <c r="BD92" s="707"/>
      <c r="BE92" s="707"/>
      <c r="BF92" s="751"/>
      <c r="BG92" s="751"/>
      <c r="BH92" s="751"/>
      <c r="BI92" s="751"/>
      <c r="BJ92" s="751"/>
      <c r="BK92" s="707"/>
    </row>
    <row r="93" spans="1:63" ht="26.25" customHeight="1">
      <c r="A93" s="313" t="s">
        <v>313</v>
      </c>
      <c r="B93" s="1505" t="s">
        <v>57</v>
      </c>
      <c r="C93" s="707" t="s">
        <v>646</v>
      </c>
      <c r="D93" s="707" t="s">
        <v>647</v>
      </c>
      <c r="E93" s="707" t="s">
        <v>648</v>
      </c>
      <c r="F93" s="707" t="s">
        <v>646</v>
      </c>
      <c r="G93" s="707" t="s">
        <v>299</v>
      </c>
      <c r="H93" s="707" t="s">
        <v>649</v>
      </c>
      <c r="I93" s="1597" t="s">
        <v>17204</v>
      </c>
      <c r="J93" s="707">
        <v>19</v>
      </c>
      <c r="K93" s="707"/>
      <c r="L93" s="314">
        <v>53230</v>
      </c>
      <c r="M93" s="314">
        <v>6400</v>
      </c>
      <c r="N93" s="314">
        <v>5889.08</v>
      </c>
      <c r="O93" s="707" t="s">
        <v>142</v>
      </c>
      <c r="P93" s="707">
        <v>400</v>
      </c>
      <c r="Q93" s="707">
        <v>1.2</v>
      </c>
      <c r="R93" s="707">
        <v>8</v>
      </c>
      <c r="S93" s="707"/>
      <c r="T93" s="707" t="s">
        <v>143</v>
      </c>
      <c r="U93" s="314">
        <v>68</v>
      </c>
      <c r="V93" s="314">
        <v>109</v>
      </c>
      <c r="W93" s="235">
        <v>10000</v>
      </c>
      <c r="X93" s="235">
        <v>25000</v>
      </c>
      <c r="Y93" s="707" t="s">
        <v>465</v>
      </c>
      <c r="Z93" s="707" t="s">
        <v>466</v>
      </c>
      <c r="AA93" s="707">
        <v>1994</v>
      </c>
      <c r="AB93" s="235">
        <v>11533</v>
      </c>
      <c r="AC93" s="707">
        <v>7600</v>
      </c>
      <c r="AD93" s="707">
        <v>600</v>
      </c>
      <c r="AE93" s="707"/>
      <c r="AF93" s="707"/>
      <c r="AG93" s="707"/>
      <c r="AH93" s="235">
        <v>11533</v>
      </c>
      <c r="AI93" s="707"/>
      <c r="AJ93" s="707"/>
      <c r="AK93" s="707">
        <v>1</v>
      </c>
      <c r="AL93" s="707"/>
      <c r="AM93" s="707"/>
      <c r="AN93" s="707"/>
      <c r="AO93" s="707"/>
      <c r="AP93" s="707"/>
      <c r="AQ93" s="707"/>
      <c r="AR93" s="707"/>
      <c r="AS93" s="707"/>
      <c r="AT93" s="707"/>
      <c r="AU93" s="707"/>
      <c r="AV93" s="707"/>
      <c r="AW93" s="707"/>
      <c r="AX93" s="707"/>
      <c r="AY93" s="707"/>
      <c r="AZ93" s="707"/>
      <c r="BA93" s="707"/>
      <c r="BB93" s="707"/>
      <c r="BC93" s="707"/>
      <c r="BD93" s="707"/>
      <c r="BE93" s="707"/>
      <c r="BF93" s="751"/>
      <c r="BG93" s="751"/>
      <c r="BH93" s="751"/>
      <c r="BI93" s="751"/>
      <c r="BJ93" s="751"/>
    </row>
    <row r="94" spans="1:63" s="720" customFormat="1" ht="24.6" customHeight="1">
      <c r="A94" s="313" t="s">
        <v>314</v>
      </c>
      <c r="B94" s="1505" t="s">
        <v>57</v>
      </c>
      <c r="C94" s="707" t="s">
        <v>650</v>
      </c>
      <c r="D94" s="707" t="s">
        <v>651</v>
      </c>
      <c r="E94" s="707" t="s">
        <v>13415</v>
      </c>
      <c r="F94" s="707" t="s">
        <v>650</v>
      </c>
      <c r="G94" s="707" t="s">
        <v>652</v>
      </c>
      <c r="H94" s="707"/>
      <c r="I94" s="707" t="s">
        <v>650</v>
      </c>
      <c r="J94" s="707">
        <v>2</v>
      </c>
      <c r="K94" s="707"/>
      <c r="L94" s="235">
        <v>45289</v>
      </c>
      <c r="M94" s="314">
        <v>1327</v>
      </c>
      <c r="N94" s="314">
        <v>2497</v>
      </c>
      <c r="O94" s="707" t="s">
        <v>142</v>
      </c>
      <c r="P94" s="707">
        <v>400</v>
      </c>
      <c r="Q94" s="707">
        <v>1.2</v>
      </c>
      <c r="R94" s="707">
        <v>8</v>
      </c>
      <c r="S94" s="707"/>
      <c r="T94" s="707" t="s">
        <v>143</v>
      </c>
      <c r="U94" s="314">
        <v>70</v>
      </c>
      <c r="V94" s="314">
        <v>110</v>
      </c>
      <c r="W94" s="235">
        <v>10000</v>
      </c>
      <c r="X94" s="235">
        <v>15000</v>
      </c>
      <c r="Y94" s="707" t="s">
        <v>173</v>
      </c>
      <c r="Z94" s="707" t="s">
        <v>466</v>
      </c>
      <c r="AA94" s="707">
        <v>1984</v>
      </c>
      <c r="AB94" s="235">
        <v>9786</v>
      </c>
      <c r="AC94" s="707">
        <v>4203</v>
      </c>
      <c r="AD94" s="707">
        <v>406</v>
      </c>
      <c r="AE94" s="707"/>
      <c r="AF94" s="707">
        <v>100</v>
      </c>
      <c r="AG94" s="707"/>
      <c r="AH94" s="235">
        <v>9786</v>
      </c>
      <c r="AI94" s="707"/>
      <c r="AJ94" s="707"/>
      <c r="AK94" s="707"/>
      <c r="AL94" s="707"/>
      <c r="AM94" s="707"/>
      <c r="AN94" s="707"/>
      <c r="AO94" s="707"/>
      <c r="AP94" s="707"/>
      <c r="AQ94" s="707"/>
      <c r="AR94" s="707"/>
      <c r="AS94" s="707"/>
      <c r="AT94" s="707"/>
      <c r="AU94" s="707"/>
      <c r="AV94" s="707"/>
      <c r="AW94" s="707"/>
      <c r="AX94" s="707"/>
      <c r="AY94" s="707"/>
      <c r="AZ94" s="707"/>
      <c r="BA94" s="707"/>
      <c r="BB94" s="707"/>
      <c r="BC94" s="707"/>
      <c r="BD94" s="707"/>
      <c r="BE94" s="707"/>
      <c r="BF94" s="751"/>
      <c r="BG94" s="751"/>
      <c r="BH94" s="751"/>
      <c r="BI94" s="751"/>
      <c r="BJ94" s="751"/>
      <c r="BK94" s="707"/>
    </row>
    <row r="95" spans="1:63" s="720" customFormat="1" ht="24.6" customHeight="1">
      <c r="A95" s="313" t="s">
        <v>315</v>
      </c>
      <c r="B95" s="1505" t="s">
        <v>57</v>
      </c>
      <c r="C95" s="707" t="s">
        <v>650</v>
      </c>
      <c r="D95" s="707" t="s">
        <v>653</v>
      </c>
      <c r="E95" s="707" t="s">
        <v>13416</v>
      </c>
      <c r="F95" s="707" t="s">
        <v>650</v>
      </c>
      <c r="G95" s="707" t="s">
        <v>652</v>
      </c>
      <c r="H95" s="707"/>
      <c r="I95" s="707" t="s">
        <v>650</v>
      </c>
      <c r="J95" s="707">
        <v>2</v>
      </c>
      <c r="K95" s="707"/>
      <c r="L95" s="235">
        <v>65651</v>
      </c>
      <c r="M95" s="314">
        <v>4540</v>
      </c>
      <c r="N95" s="314">
        <v>5004</v>
      </c>
      <c r="O95" s="707" t="s">
        <v>142</v>
      </c>
      <c r="P95" s="707">
        <v>400</v>
      </c>
      <c r="Q95" s="707">
        <v>1.2</v>
      </c>
      <c r="R95" s="707">
        <v>8</v>
      </c>
      <c r="S95" s="707"/>
      <c r="T95" s="707" t="s">
        <v>143</v>
      </c>
      <c r="U95" s="314">
        <v>68</v>
      </c>
      <c r="V95" s="314">
        <v>105</v>
      </c>
      <c r="W95" s="235">
        <v>5000</v>
      </c>
      <c r="X95" s="235">
        <v>6500</v>
      </c>
      <c r="Y95" s="707" t="s">
        <v>173</v>
      </c>
      <c r="Z95" s="707" t="s">
        <v>466</v>
      </c>
      <c r="AA95" s="707">
        <v>1993</v>
      </c>
      <c r="AB95" s="235">
        <v>9279</v>
      </c>
      <c r="AC95" s="707">
        <v>400</v>
      </c>
      <c r="AD95" s="707">
        <v>200</v>
      </c>
      <c r="AE95" s="707"/>
      <c r="AF95" s="707"/>
      <c r="AG95" s="707"/>
      <c r="AH95" s="235">
        <v>9279</v>
      </c>
      <c r="AI95" s="707"/>
      <c r="AJ95" s="707"/>
      <c r="AK95" s="707"/>
      <c r="AL95" s="707"/>
      <c r="AM95" s="707"/>
      <c r="AN95" s="707"/>
      <c r="AO95" s="707"/>
      <c r="AP95" s="707"/>
      <c r="AQ95" s="707"/>
      <c r="AR95" s="707"/>
      <c r="AS95" s="707"/>
      <c r="AT95" s="707"/>
      <c r="AU95" s="707"/>
      <c r="AV95" s="707"/>
      <c r="AW95" s="707"/>
      <c r="AX95" s="707"/>
      <c r="AY95" s="707"/>
      <c r="AZ95" s="707"/>
      <c r="BA95" s="707"/>
      <c r="BB95" s="707"/>
      <c r="BC95" s="707"/>
      <c r="BD95" s="707"/>
      <c r="BE95" s="707"/>
      <c r="BF95" s="751"/>
      <c r="BG95" s="751"/>
      <c r="BH95" s="751"/>
      <c r="BI95" s="751"/>
      <c r="BJ95" s="751"/>
      <c r="BK95" s="707"/>
    </row>
    <row r="96" spans="1:63" s="720" customFormat="1" ht="24.6" customHeight="1">
      <c r="A96" s="742" t="s">
        <v>316</v>
      </c>
      <c r="B96" s="1505" t="s">
        <v>57</v>
      </c>
      <c r="C96" s="707" t="s">
        <v>650</v>
      </c>
      <c r="D96" s="707"/>
      <c r="E96" s="707" t="s">
        <v>654</v>
      </c>
      <c r="F96" s="707" t="s">
        <v>650</v>
      </c>
      <c r="G96" s="707"/>
      <c r="H96" s="707"/>
      <c r="I96" s="707" t="s">
        <v>655</v>
      </c>
      <c r="J96" s="707"/>
      <c r="K96" s="707"/>
      <c r="L96" s="235">
        <v>23795</v>
      </c>
      <c r="M96" s="314">
        <v>126</v>
      </c>
      <c r="N96" s="314">
        <v>126</v>
      </c>
      <c r="O96" s="707" t="s">
        <v>142</v>
      </c>
      <c r="P96" s="707">
        <v>400</v>
      </c>
      <c r="Q96" s="707"/>
      <c r="R96" s="707">
        <v>6</v>
      </c>
      <c r="S96" s="707"/>
      <c r="T96" s="707" t="s">
        <v>282</v>
      </c>
      <c r="U96" s="314">
        <v>88</v>
      </c>
      <c r="V96" s="314">
        <v>105</v>
      </c>
      <c r="W96" s="235">
        <v>500</v>
      </c>
      <c r="X96" s="235">
        <v>3000</v>
      </c>
      <c r="Y96" s="707"/>
      <c r="Z96" s="707"/>
      <c r="AA96" s="707">
        <v>2009</v>
      </c>
      <c r="AB96" s="235"/>
      <c r="AC96" s="707"/>
      <c r="AD96" s="707"/>
      <c r="AE96" s="707"/>
      <c r="AF96" s="707"/>
      <c r="AG96" s="707"/>
      <c r="AH96" s="235">
        <v>3700</v>
      </c>
      <c r="AI96" s="707"/>
      <c r="AJ96" s="707"/>
      <c r="AK96" s="707"/>
      <c r="AL96" s="707"/>
      <c r="AM96" s="707"/>
      <c r="AN96" s="707"/>
      <c r="AO96" s="707"/>
      <c r="AP96" s="707"/>
      <c r="AQ96" s="707"/>
      <c r="AR96" s="707"/>
      <c r="AS96" s="707"/>
      <c r="AT96" s="707"/>
      <c r="AU96" s="707"/>
      <c r="AV96" s="707"/>
      <c r="AW96" s="707"/>
      <c r="AX96" s="707"/>
      <c r="AY96" s="707"/>
      <c r="AZ96" s="707"/>
      <c r="BA96" s="707"/>
      <c r="BB96" s="707"/>
      <c r="BC96" s="707"/>
      <c r="BD96" s="707"/>
      <c r="BE96" s="707"/>
      <c r="BF96" s="751"/>
      <c r="BG96" s="751"/>
      <c r="BH96" s="751"/>
      <c r="BI96" s="751"/>
      <c r="BJ96" s="751"/>
      <c r="BK96" s="707"/>
    </row>
    <row r="97" spans="1:63" ht="24.95" customHeight="1">
      <c r="A97" s="313" t="s">
        <v>318</v>
      </c>
      <c r="B97" s="1505" t="s">
        <v>57</v>
      </c>
      <c r="C97" s="707" t="s">
        <v>323</v>
      </c>
      <c r="D97" s="707"/>
      <c r="E97" s="707" t="s">
        <v>656</v>
      </c>
      <c r="F97" s="707" t="s">
        <v>323</v>
      </c>
      <c r="G97" s="707"/>
      <c r="H97" s="707"/>
      <c r="I97" s="707" t="s">
        <v>13417</v>
      </c>
      <c r="J97" s="707"/>
      <c r="K97" s="707"/>
      <c r="L97" s="314">
        <v>107175</v>
      </c>
      <c r="M97" s="314">
        <v>10213</v>
      </c>
      <c r="N97" s="314">
        <v>2846</v>
      </c>
      <c r="O97" s="707" t="s">
        <v>142</v>
      </c>
      <c r="P97" s="707">
        <v>400</v>
      </c>
      <c r="Q97" s="707"/>
      <c r="R97" s="707">
        <v>8</v>
      </c>
      <c r="S97" s="707"/>
      <c r="T97" s="707" t="s">
        <v>143</v>
      </c>
      <c r="U97" s="314">
        <v>76</v>
      </c>
      <c r="V97" s="314">
        <v>109</v>
      </c>
      <c r="W97" s="235">
        <v>8759</v>
      </c>
      <c r="X97" s="235">
        <v>10000</v>
      </c>
      <c r="Y97" s="707"/>
      <c r="Z97" s="707"/>
      <c r="AA97" s="707">
        <v>2004</v>
      </c>
      <c r="AB97" s="235">
        <v>20166</v>
      </c>
      <c r="AC97" s="707"/>
      <c r="AD97" s="707"/>
      <c r="AE97" s="707"/>
      <c r="AF97" s="707"/>
      <c r="AG97" s="707"/>
      <c r="AH97" s="235">
        <v>20166</v>
      </c>
      <c r="AI97" s="707"/>
      <c r="AJ97" s="707"/>
      <c r="AK97" s="707"/>
      <c r="AL97" s="707"/>
      <c r="AM97" s="707"/>
      <c r="AN97" s="707"/>
      <c r="AO97" s="707"/>
      <c r="AP97" s="707"/>
      <c r="AQ97" s="707"/>
      <c r="AR97" s="707"/>
      <c r="AS97" s="707"/>
      <c r="AT97" s="707"/>
      <c r="AU97" s="707"/>
      <c r="AV97" s="707"/>
      <c r="AW97" s="707"/>
      <c r="AX97" s="707"/>
      <c r="AY97" s="707"/>
      <c r="AZ97" s="707"/>
      <c r="BA97" s="707"/>
      <c r="BB97" s="707"/>
      <c r="BC97" s="707"/>
      <c r="BD97" s="707"/>
      <c r="BE97" s="707"/>
      <c r="BF97" s="751"/>
      <c r="BG97" s="751"/>
      <c r="BH97" s="751"/>
      <c r="BI97" s="751"/>
      <c r="BJ97" s="751"/>
    </row>
    <row r="98" spans="1:63" s="720" customFormat="1" ht="24.6" customHeight="1">
      <c r="A98" s="313" t="s">
        <v>118</v>
      </c>
      <c r="B98" s="1505" t="s">
        <v>57</v>
      </c>
      <c r="C98" s="707" t="s">
        <v>657</v>
      </c>
      <c r="D98" s="707" t="s">
        <v>658</v>
      </c>
      <c r="E98" s="707" t="s">
        <v>659</v>
      </c>
      <c r="F98" s="707" t="s">
        <v>657</v>
      </c>
      <c r="G98" s="707" t="s">
        <v>660</v>
      </c>
      <c r="H98" s="707" t="s">
        <v>661</v>
      </c>
      <c r="I98" s="707" t="s">
        <v>657</v>
      </c>
      <c r="J98" s="707">
        <v>4</v>
      </c>
      <c r="K98" s="707" t="s">
        <v>662</v>
      </c>
      <c r="L98" s="235">
        <v>62467</v>
      </c>
      <c r="M98" s="314">
        <v>1617</v>
      </c>
      <c r="N98" s="314">
        <v>5120</v>
      </c>
      <c r="O98" s="707" t="s">
        <v>142</v>
      </c>
      <c r="P98" s="707">
        <v>400</v>
      </c>
      <c r="Q98" s="707">
        <v>1.2</v>
      </c>
      <c r="R98" s="707">
        <v>8</v>
      </c>
      <c r="S98" s="707"/>
      <c r="T98" s="707" t="s">
        <v>143</v>
      </c>
      <c r="U98" s="314">
        <v>80</v>
      </c>
      <c r="V98" s="314">
        <v>110</v>
      </c>
      <c r="W98" s="235">
        <v>5448</v>
      </c>
      <c r="X98" s="235">
        <v>6000</v>
      </c>
      <c r="Y98" s="707" t="s">
        <v>173</v>
      </c>
      <c r="Z98" s="707" t="s">
        <v>466</v>
      </c>
      <c r="AA98" s="707">
        <v>1999</v>
      </c>
      <c r="AB98" s="235">
        <v>11101</v>
      </c>
      <c r="AC98" s="707" t="s">
        <v>663</v>
      </c>
      <c r="AD98" s="707"/>
      <c r="AE98" s="707" t="s">
        <v>664</v>
      </c>
      <c r="AF98" s="707"/>
      <c r="AG98" s="707"/>
      <c r="AH98" s="235">
        <v>11101</v>
      </c>
      <c r="AI98" s="707"/>
      <c r="AJ98" s="707"/>
      <c r="AK98" s="707">
        <v>1</v>
      </c>
      <c r="AL98" s="707" t="s">
        <v>665</v>
      </c>
      <c r="AM98" s="707"/>
      <c r="AN98" s="707"/>
      <c r="AO98" s="707"/>
      <c r="AP98" s="707"/>
      <c r="AQ98" s="707" t="s">
        <v>610</v>
      </c>
      <c r="AR98" s="707">
        <v>4</v>
      </c>
      <c r="AS98" s="707">
        <v>1500</v>
      </c>
      <c r="AT98" s="707" t="s">
        <v>666</v>
      </c>
      <c r="AU98" s="707" t="s">
        <v>667</v>
      </c>
      <c r="AV98" s="707" t="s">
        <v>668</v>
      </c>
      <c r="AW98" s="707">
        <v>1</v>
      </c>
      <c r="AX98" s="707">
        <v>3120</v>
      </c>
      <c r="AY98" s="707" t="s">
        <v>669</v>
      </c>
      <c r="AZ98" s="707" t="s">
        <v>615</v>
      </c>
      <c r="BA98" s="707" t="s">
        <v>670</v>
      </c>
      <c r="BB98" s="707">
        <v>1</v>
      </c>
      <c r="BC98" s="707">
        <v>1500</v>
      </c>
      <c r="BD98" s="707" t="s">
        <v>282</v>
      </c>
      <c r="BE98" s="707" t="s">
        <v>615</v>
      </c>
      <c r="BF98" s="751"/>
      <c r="BG98" s="751"/>
      <c r="BH98" s="751"/>
      <c r="BI98" s="751"/>
      <c r="BJ98" s="751"/>
      <c r="BK98" s="707"/>
    </row>
    <row r="99" spans="1:63" s="720" customFormat="1" ht="24.6" customHeight="1">
      <c r="A99" s="313" t="s">
        <v>133</v>
      </c>
      <c r="B99" s="1505" t="s">
        <v>57</v>
      </c>
      <c r="C99" s="707" t="s">
        <v>657</v>
      </c>
      <c r="D99" s="707"/>
      <c r="E99" s="707" t="s">
        <v>671</v>
      </c>
      <c r="F99" s="707" t="s">
        <v>657</v>
      </c>
      <c r="G99" s="707"/>
      <c r="H99" s="707"/>
      <c r="I99" s="707" t="s">
        <v>657</v>
      </c>
      <c r="J99" s="707"/>
      <c r="K99" s="707"/>
      <c r="L99" s="235">
        <v>11447</v>
      </c>
      <c r="M99" s="314">
        <v>496.72</v>
      </c>
      <c r="N99" s="314">
        <v>659.95</v>
      </c>
      <c r="O99" s="707" t="s">
        <v>142</v>
      </c>
      <c r="P99" s="707">
        <v>400</v>
      </c>
      <c r="Q99" s="707"/>
      <c r="R99" s="707">
        <v>8</v>
      </c>
      <c r="S99" s="707"/>
      <c r="T99" s="707" t="s">
        <v>282</v>
      </c>
      <c r="U99" s="314">
        <v>68</v>
      </c>
      <c r="V99" s="314">
        <v>105</v>
      </c>
      <c r="W99" s="235">
        <v>500</v>
      </c>
      <c r="X99" s="235">
        <v>1000</v>
      </c>
      <c r="Y99" s="707"/>
      <c r="Z99" s="707"/>
      <c r="AA99" s="707">
        <v>2012</v>
      </c>
      <c r="AB99" s="235"/>
      <c r="AC99" s="707"/>
      <c r="AD99" s="707"/>
      <c r="AE99" s="707"/>
      <c r="AF99" s="707"/>
      <c r="AG99" s="707"/>
      <c r="AH99" s="235">
        <v>1500</v>
      </c>
      <c r="AI99" s="707"/>
      <c r="AJ99" s="707"/>
      <c r="AK99" s="707"/>
      <c r="AL99" s="707"/>
      <c r="AM99" s="707"/>
      <c r="AN99" s="707"/>
      <c r="AO99" s="707"/>
      <c r="AP99" s="707"/>
      <c r="AQ99" s="707"/>
      <c r="AR99" s="707"/>
      <c r="AS99" s="707"/>
      <c r="AT99" s="707"/>
      <c r="AU99" s="707"/>
      <c r="AV99" s="707"/>
      <c r="AW99" s="707"/>
      <c r="AX99" s="707"/>
      <c r="AY99" s="707"/>
      <c r="AZ99" s="707"/>
      <c r="BA99" s="707"/>
      <c r="BB99" s="707"/>
      <c r="BC99" s="707"/>
      <c r="BD99" s="707"/>
      <c r="BE99" s="707"/>
      <c r="BF99" s="751"/>
      <c r="BG99" s="751"/>
      <c r="BH99" s="751"/>
      <c r="BI99" s="751"/>
      <c r="BJ99" s="751"/>
      <c r="BK99" s="707"/>
    </row>
    <row r="100" spans="1:63" s="720" customFormat="1" ht="24.6" customHeight="1">
      <c r="A100" s="313"/>
      <c r="B100" s="1505" t="s">
        <v>57</v>
      </c>
      <c r="C100" s="707" t="s">
        <v>672</v>
      </c>
      <c r="D100" s="707" t="s">
        <v>673</v>
      </c>
      <c r="E100" s="707" t="s">
        <v>674</v>
      </c>
      <c r="F100" s="707" t="s">
        <v>672</v>
      </c>
      <c r="G100" s="707" t="s">
        <v>672</v>
      </c>
      <c r="H100" s="707" t="s">
        <v>675</v>
      </c>
      <c r="I100" s="707" t="s">
        <v>676</v>
      </c>
      <c r="J100" s="707">
        <v>3</v>
      </c>
      <c r="K100" s="707" t="s">
        <v>662</v>
      </c>
      <c r="L100" s="235">
        <v>26874</v>
      </c>
      <c r="M100" s="314">
        <v>11189</v>
      </c>
      <c r="N100" s="314">
        <v>11310</v>
      </c>
      <c r="O100" s="707" t="s">
        <v>142</v>
      </c>
      <c r="P100" s="707">
        <v>400</v>
      </c>
      <c r="Q100" s="707">
        <v>1.2</v>
      </c>
      <c r="R100" s="707">
        <v>8</v>
      </c>
      <c r="S100" s="707"/>
      <c r="T100" s="707" t="s">
        <v>143</v>
      </c>
      <c r="U100" s="314">
        <v>68</v>
      </c>
      <c r="V100" s="314">
        <v>105</v>
      </c>
      <c r="W100" s="235">
        <v>3800</v>
      </c>
      <c r="X100" s="235">
        <v>5000</v>
      </c>
      <c r="Y100" s="707" t="s">
        <v>677</v>
      </c>
      <c r="Z100" s="707" t="s">
        <v>466</v>
      </c>
      <c r="AA100" s="707">
        <v>2003</v>
      </c>
      <c r="AB100" s="235">
        <v>3435</v>
      </c>
      <c r="AC100" s="707" t="s">
        <v>678</v>
      </c>
      <c r="AD100" s="707"/>
      <c r="AE100" s="707"/>
      <c r="AF100" s="707"/>
      <c r="AG100" s="707"/>
      <c r="AH100" s="235">
        <v>3435</v>
      </c>
      <c r="AI100" s="707"/>
      <c r="AJ100" s="707"/>
      <c r="AK100" s="707"/>
      <c r="AL100" s="707"/>
      <c r="AM100" s="707"/>
      <c r="AN100" s="707"/>
      <c r="AO100" s="707"/>
      <c r="AP100" s="707"/>
      <c r="AQ100" s="707"/>
      <c r="AR100" s="707"/>
      <c r="AS100" s="707"/>
      <c r="AT100" s="707"/>
      <c r="AU100" s="707"/>
      <c r="AV100" s="707"/>
      <c r="AW100" s="707"/>
      <c r="AX100" s="707"/>
      <c r="AY100" s="707"/>
      <c r="AZ100" s="707"/>
      <c r="BA100" s="707"/>
      <c r="BB100" s="707"/>
      <c r="BC100" s="707"/>
      <c r="BD100" s="707"/>
      <c r="BE100" s="707"/>
      <c r="BF100" s="751"/>
      <c r="BG100" s="751"/>
      <c r="BH100" s="751"/>
      <c r="BI100" s="751"/>
      <c r="BJ100" s="751"/>
      <c r="BK100" s="707"/>
    </row>
    <row r="101" spans="1:63" s="720" customFormat="1" ht="24.6" customHeight="1">
      <c r="A101" s="313"/>
      <c r="B101" s="1505" t="s">
        <v>57</v>
      </c>
      <c r="C101" s="707" t="s">
        <v>1200</v>
      </c>
      <c r="D101" s="707" t="s">
        <v>13418</v>
      </c>
      <c r="E101" s="707" t="s">
        <v>13419</v>
      </c>
      <c r="F101" s="707" t="s">
        <v>1200</v>
      </c>
      <c r="G101" s="707" t="s">
        <v>1200</v>
      </c>
      <c r="H101" s="707"/>
      <c r="I101" s="707" t="s">
        <v>1200</v>
      </c>
      <c r="J101" s="707">
        <v>1</v>
      </c>
      <c r="K101" s="707" t="s">
        <v>662</v>
      </c>
      <c r="L101" s="235">
        <v>56549</v>
      </c>
      <c r="M101" s="314">
        <v>3795</v>
      </c>
      <c r="N101" s="314">
        <v>4826</v>
      </c>
      <c r="O101" s="707" t="s">
        <v>142</v>
      </c>
      <c r="P101" s="707">
        <v>400</v>
      </c>
      <c r="Q101" s="707">
        <v>1.2</v>
      </c>
      <c r="R101" s="707">
        <v>8</v>
      </c>
      <c r="S101" s="707"/>
      <c r="T101" s="707" t="s">
        <v>143</v>
      </c>
      <c r="U101" s="314">
        <v>70</v>
      </c>
      <c r="V101" s="314">
        <v>105</v>
      </c>
      <c r="W101" s="235">
        <v>4750</v>
      </c>
      <c r="X101" s="235">
        <v>6000</v>
      </c>
      <c r="Y101" s="707" t="s">
        <v>13420</v>
      </c>
      <c r="Z101" s="707" t="s">
        <v>466</v>
      </c>
      <c r="AA101" s="707">
        <v>1993</v>
      </c>
      <c r="AB101" s="235">
        <v>6461</v>
      </c>
      <c r="AC101" s="707">
        <v>1200</v>
      </c>
      <c r="AD101" s="707">
        <v>400</v>
      </c>
      <c r="AE101" s="707"/>
      <c r="AF101" s="707"/>
      <c r="AG101" s="707"/>
      <c r="AH101" s="235">
        <v>6461</v>
      </c>
      <c r="AI101" s="707">
        <v>2002</v>
      </c>
      <c r="AJ101" s="707"/>
      <c r="AK101" s="707"/>
      <c r="AL101" s="707"/>
      <c r="AM101" s="707"/>
      <c r="AN101" s="707"/>
      <c r="AO101" s="707"/>
      <c r="AP101" s="707"/>
      <c r="AQ101" s="707"/>
      <c r="AR101" s="707"/>
      <c r="AS101" s="707"/>
      <c r="AT101" s="707"/>
      <c r="AU101" s="707"/>
      <c r="AV101" s="707"/>
      <c r="AW101" s="707"/>
      <c r="AX101" s="707"/>
      <c r="AY101" s="707"/>
      <c r="AZ101" s="707"/>
      <c r="BA101" s="707"/>
      <c r="BB101" s="707"/>
      <c r="BC101" s="707"/>
      <c r="BD101" s="707"/>
      <c r="BE101" s="707"/>
      <c r="BF101" s="751"/>
      <c r="BG101" s="751"/>
      <c r="BH101" s="751"/>
      <c r="BI101" s="751"/>
      <c r="BJ101" s="751"/>
      <c r="BK101" s="707"/>
    </row>
    <row r="102" spans="1:63" s="720" customFormat="1" ht="24.6" customHeight="1">
      <c r="A102" s="722"/>
      <c r="B102" s="1505" t="s">
        <v>57</v>
      </c>
      <c r="C102" s="90" t="s">
        <v>1200</v>
      </c>
      <c r="D102" s="90"/>
      <c r="E102" s="90" t="s">
        <v>13421</v>
      </c>
      <c r="F102" s="90" t="s">
        <v>13422</v>
      </c>
      <c r="G102" s="90"/>
      <c r="H102" s="90"/>
      <c r="I102" s="90" t="s">
        <v>13422</v>
      </c>
      <c r="J102" s="90"/>
      <c r="K102" s="90"/>
      <c r="L102" s="92">
        <v>15000</v>
      </c>
      <c r="M102" s="752">
        <v>41.28</v>
      </c>
      <c r="N102" s="752">
        <v>82.56</v>
      </c>
      <c r="O102" s="90" t="s">
        <v>142</v>
      </c>
      <c r="P102" s="90">
        <v>400</v>
      </c>
      <c r="Q102" s="90"/>
      <c r="R102" s="90">
        <v>8</v>
      </c>
      <c r="S102" s="90"/>
      <c r="T102" s="90" t="s">
        <v>7531</v>
      </c>
      <c r="U102" s="752">
        <v>68</v>
      </c>
      <c r="V102" s="752">
        <v>105</v>
      </c>
      <c r="W102" s="92">
        <v>700</v>
      </c>
      <c r="X102" s="92">
        <v>900</v>
      </c>
      <c r="Y102" s="90"/>
      <c r="Z102" s="90"/>
      <c r="AA102" s="90">
        <v>2018</v>
      </c>
      <c r="AB102" s="92"/>
      <c r="AC102" s="90"/>
      <c r="AD102" s="90"/>
      <c r="AE102" s="90"/>
      <c r="AF102" s="90"/>
      <c r="AG102" s="90"/>
      <c r="AH102" s="92">
        <v>3300</v>
      </c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723"/>
      <c r="BG102" s="723"/>
      <c r="BH102" s="723"/>
      <c r="BI102" s="723"/>
      <c r="BJ102" s="723"/>
      <c r="BK102" s="90"/>
    </row>
    <row r="103" spans="1:63" s="720" customFormat="1" ht="24.6" customHeight="1">
      <c r="A103" s="313"/>
      <c r="B103" s="1505" t="s">
        <v>57</v>
      </c>
      <c r="C103" s="707" t="s">
        <v>4855</v>
      </c>
      <c r="D103" s="707"/>
      <c r="E103" s="707" t="s">
        <v>13423</v>
      </c>
      <c r="F103" s="707" t="s">
        <v>4855</v>
      </c>
      <c r="G103" s="707"/>
      <c r="H103" s="707"/>
      <c r="I103" s="707" t="s">
        <v>299</v>
      </c>
      <c r="J103" s="707"/>
      <c r="K103" s="707"/>
      <c r="L103" s="235">
        <v>29700</v>
      </c>
      <c r="M103" s="314">
        <v>151</v>
      </c>
      <c r="N103" s="314">
        <v>367</v>
      </c>
      <c r="O103" s="707" t="s">
        <v>142</v>
      </c>
      <c r="P103" s="707">
        <v>400</v>
      </c>
      <c r="Q103" s="707"/>
      <c r="R103" s="707">
        <v>6</v>
      </c>
      <c r="S103" s="707"/>
      <c r="T103" s="707" t="s">
        <v>282</v>
      </c>
      <c r="U103" s="314">
        <v>74</v>
      </c>
      <c r="V103" s="314">
        <v>109</v>
      </c>
      <c r="W103" s="235">
        <v>3000</v>
      </c>
      <c r="X103" s="235">
        <v>5000</v>
      </c>
      <c r="Y103" s="707"/>
      <c r="Z103" s="707"/>
      <c r="AA103" s="707">
        <v>2004</v>
      </c>
      <c r="AB103" s="235">
        <v>3500</v>
      </c>
      <c r="AC103" s="707"/>
      <c r="AD103" s="707"/>
      <c r="AE103" s="707"/>
      <c r="AF103" s="707"/>
      <c r="AG103" s="707"/>
      <c r="AH103" s="235">
        <v>3500</v>
      </c>
      <c r="AI103" s="707"/>
      <c r="AJ103" s="707"/>
      <c r="AK103" s="707"/>
      <c r="AL103" s="707"/>
      <c r="AM103" s="707"/>
      <c r="AN103" s="707"/>
      <c r="AO103" s="707"/>
      <c r="AP103" s="707"/>
      <c r="AQ103" s="707"/>
      <c r="AR103" s="707"/>
      <c r="AS103" s="707"/>
      <c r="AT103" s="707"/>
      <c r="AU103" s="707"/>
      <c r="AV103" s="707"/>
      <c r="AW103" s="707"/>
      <c r="AX103" s="707"/>
      <c r="AY103" s="707"/>
      <c r="AZ103" s="707"/>
      <c r="BA103" s="707"/>
      <c r="BB103" s="707"/>
      <c r="BC103" s="707"/>
      <c r="BD103" s="707"/>
      <c r="BE103" s="707"/>
      <c r="BF103" s="751"/>
      <c r="BG103" s="751"/>
      <c r="BH103" s="751"/>
      <c r="BI103" s="751"/>
      <c r="BJ103" s="751"/>
      <c r="BK103" s="707"/>
    </row>
    <row r="104" spans="1:63" s="720" customFormat="1" ht="24.6" customHeight="1">
      <c r="A104" s="313"/>
      <c r="B104" s="1505" t="s">
        <v>57</v>
      </c>
      <c r="C104" s="707" t="s">
        <v>4855</v>
      </c>
      <c r="D104" s="707"/>
      <c r="E104" s="707" t="s">
        <v>13424</v>
      </c>
      <c r="F104" s="707" t="s">
        <v>4855</v>
      </c>
      <c r="G104" s="707"/>
      <c r="H104" s="707"/>
      <c r="I104" s="707" t="s">
        <v>4855</v>
      </c>
      <c r="J104" s="707"/>
      <c r="K104" s="707"/>
      <c r="L104" s="235">
        <v>5972</v>
      </c>
      <c r="M104" s="314">
        <v>11066</v>
      </c>
      <c r="N104" s="314">
        <v>11066</v>
      </c>
      <c r="O104" s="707" t="s">
        <v>304</v>
      </c>
      <c r="P104" s="707"/>
      <c r="Q104" s="707"/>
      <c r="R104" s="707"/>
      <c r="S104" s="707"/>
      <c r="T104" s="707"/>
      <c r="U104" s="314"/>
      <c r="V104" s="314"/>
      <c r="W104" s="235">
        <v>1500</v>
      </c>
      <c r="X104" s="235">
        <v>3000</v>
      </c>
      <c r="Y104" s="707"/>
      <c r="Z104" s="707"/>
      <c r="AA104" s="707">
        <v>1999</v>
      </c>
      <c r="AB104" s="235">
        <v>50</v>
      </c>
      <c r="AC104" s="707"/>
      <c r="AD104" s="707"/>
      <c r="AE104" s="707"/>
      <c r="AF104" s="707"/>
      <c r="AG104" s="707"/>
      <c r="AH104" s="235">
        <v>50</v>
      </c>
      <c r="AI104" s="707"/>
      <c r="AJ104" s="707"/>
      <c r="AK104" s="707"/>
      <c r="AL104" s="707"/>
      <c r="AM104" s="707"/>
      <c r="AN104" s="707"/>
      <c r="AO104" s="707"/>
      <c r="AP104" s="707"/>
      <c r="AQ104" s="707"/>
      <c r="AR104" s="707"/>
      <c r="AS104" s="707"/>
      <c r="AT104" s="707"/>
      <c r="AU104" s="707"/>
      <c r="AV104" s="707"/>
      <c r="AW104" s="707"/>
      <c r="AX104" s="707"/>
      <c r="AY104" s="707"/>
      <c r="AZ104" s="707"/>
      <c r="BA104" s="707"/>
      <c r="BB104" s="707"/>
      <c r="BC104" s="707"/>
      <c r="BD104" s="707"/>
      <c r="BE104" s="707"/>
      <c r="BF104" s="751"/>
      <c r="BG104" s="751"/>
      <c r="BH104" s="751"/>
      <c r="BI104" s="751"/>
      <c r="BJ104" s="751"/>
      <c r="BK104" s="707"/>
    </row>
    <row r="105" spans="1:63" s="720" customFormat="1" ht="24.6" customHeight="1">
      <c r="A105" s="313" t="s">
        <v>134</v>
      </c>
      <c r="B105" s="1505" t="s">
        <v>57</v>
      </c>
      <c r="C105" s="707" t="s">
        <v>4855</v>
      </c>
      <c r="D105" s="707"/>
      <c r="E105" s="707" t="s">
        <v>13425</v>
      </c>
      <c r="F105" s="707" t="s">
        <v>4855</v>
      </c>
      <c r="G105" s="707"/>
      <c r="H105" s="707"/>
      <c r="I105" s="707" t="s">
        <v>13426</v>
      </c>
      <c r="J105" s="707"/>
      <c r="K105" s="707"/>
      <c r="L105" s="235">
        <v>178206</v>
      </c>
      <c r="M105" s="314">
        <v>8810</v>
      </c>
      <c r="N105" s="314">
        <v>13494</v>
      </c>
      <c r="O105" s="707" t="s">
        <v>13427</v>
      </c>
      <c r="P105" s="707">
        <v>400</v>
      </c>
      <c r="Q105" s="707"/>
      <c r="R105" s="707">
        <v>8</v>
      </c>
      <c r="S105" s="707"/>
      <c r="T105" s="707" t="s">
        <v>143</v>
      </c>
      <c r="U105" s="314">
        <v>68</v>
      </c>
      <c r="V105" s="314">
        <v>105</v>
      </c>
      <c r="W105" s="235">
        <v>12000</v>
      </c>
      <c r="X105" s="235">
        <v>12000</v>
      </c>
      <c r="Y105" s="707"/>
      <c r="Z105" s="707"/>
      <c r="AA105" s="707">
        <v>2011</v>
      </c>
      <c r="AB105" s="235"/>
      <c r="AC105" s="707"/>
      <c r="AD105" s="707"/>
      <c r="AE105" s="707"/>
      <c r="AF105" s="707"/>
      <c r="AG105" s="707"/>
      <c r="AH105" s="235">
        <v>3500</v>
      </c>
      <c r="AI105" s="707"/>
      <c r="AJ105" s="707"/>
      <c r="AK105" s="707"/>
      <c r="AL105" s="707"/>
      <c r="AM105" s="707"/>
      <c r="AN105" s="707"/>
      <c r="AO105" s="707"/>
      <c r="AP105" s="707"/>
      <c r="AQ105" s="707"/>
      <c r="AR105" s="707"/>
      <c r="AS105" s="707"/>
      <c r="AT105" s="707"/>
      <c r="AU105" s="707"/>
      <c r="AV105" s="707"/>
      <c r="AW105" s="707"/>
      <c r="AX105" s="707"/>
      <c r="AY105" s="707"/>
      <c r="AZ105" s="707"/>
      <c r="BA105" s="707"/>
      <c r="BB105" s="707"/>
      <c r="BC105" s="707"/>
      <c r="BD105" s="707"/>
      <c r="BE105" s="707"/>
      <c r="BF105" s="751"/>
      <c r="BG105" s="751"/>
      <c r="BH105" s="751"/>
      <c r="BI105" s="751"/>
      <c r="BJ105" s="751"/>
      <c r="BK105" s="707"/>
    </row>
    <row r="106" spans="1:63" ht="26.25" customHeight="1">
      <c r="A106" s="313"/>
      <c r="B106" s="1505" t="s">
        <v>57</v>
      </c>
      <c r="C106" s="239" t="s">
        <v>679</v>
      </c>
      <c r="D106" s="239" t="s">
        <v>13428</v>
      </c>
      <c r="E106" s="239" t="s">
        <v>13429</v>
      </c>
      <c r="F106" s="239" t="s">
        <v>679</v>
      </c>
      <c r="G106" s="239" t="s">
        <v>13430</v>
      </c>
      <c r="H106" s="239"/>
      <c r="I106" s="1636" t="s">
        <v>17261</v>
      </c>
      <c r="J106" s="239">
        <v>6</v>
      </c>
      <c r="K106" s="239"/>
      <c r="L106" s="293">
        <v>176640</v>
      </c>
      <c r="M106" s="740">
        <v>2424</v>
      </c>
      <c r="N106" s="740">
        <v>2891</v>
      </c>
      <c r="O106" s="239" t="s">
        <v>613</v>
      </c>
      <c r="P106" s="239">
        <v>400</v>
      </c>
      <c r="Q106" s="239">
        <v>1.2</v>
      </c>
      <c r="R106" s="239">
        <v>8</v>
      </c>
      <c r="S106" s="239"/>
      <c r="T106" s="239" t="s">
        <v>143</v>
      </c>
      <c r="U106" s="740">
        <v>70</v>
      </c>
      <c r="V106" s="740">
        <v>105</v>
      </c>
      <c r="W106" s="293">
        <v>4739</v>
      </c>
      <c r="X106" s="293">
        <v>5500</v>
      </c>
      <c r="Y106" s="239" t="s">
        <v>465</v>
      </c>
      <c r="Z106" s="239" t="s">
        <v>466</v>
      </c>
      <c r="AA106" s="239">
        <v>1996</v>
      </c>
      <c r="AB106" s="293">
        <v>10476</v>
      </c>
      <c r="AC106" s="239">
        <v>2920</v>
      </c>
      <c r="AD106" s="239">
        <v>336</v>
      </c>
      <c r="AE106" s="239"/>
      <c r="AF106" s="239"/>
      <c r="AG106" s="239"/>
      <c r="AH106" s="293">
        <v>10476</v>
      </c>
      <c r="AI106" s="707">
        <v>2003</v>
      </c>
      <c r="AJ106" s="707"/>
      <c r="AK106" s="707"/>
      <c r="AL106" s="707"/>
      <c r="AM106" s="707"/>
      <c r="AN106" s="707"/>
      <c r="AO106" s="707"/>
      <c r="AP106" s="707"/>
      <c r="AQ106" s="707" t="s">
        <v>610</v>
      </c>
      <c r="AR106" s="707">
        <v>8</v>
      </c>
      <c r="AS106" s="707"/>
      <c r="AT106" s="707" t="s">
        <v>13431</v>
      </c>
      <c r="AU106" s="707" t="s">
        <v>3483</v>
      </c>
      <c r="AV106" s="707" t="s">
        <v>670</v>
      </c>
      <c r="AW106" s="707">
        <v>1</v>
      </c>
      <c r="AX106" s="707"/>
      <c r="AY106" s="707" t="s">
        <v>13432</v>
      </c>
      <c r="AZ106" s="707" t="s">
        <v>13433</v>
      </c>
      <c r="BA106" s="707" t="s">
        <v>13434</v>
      </c>
      <c r="BB106" s="707">
        <v>1</v>
      </c>
      <c r="BC106" s="707"/>
      <c r="BD106" s="707"/>
      <c r="BE106" s="707" t="s">
        <v>13435</v>
      </c>
      <c r="BF106" s="751"/>
      <c r="BG106" s="751"/>
      <c r="BH106" s="751"/>
      <c r="BI106" s="751"/>
      <c r="BJ106" s="751"/>
    </row>
    <row r="107" spans="1:63" ht="26.25" customHeight="1">
      <c r="A107" s="313" t="s">
        <v>135</v>
      </c>
      <c r="B107" s="1505" t="s">
        <v>57</v>
      </c>
      <c r="C107" s="707" t="s">
        <v>680</v>
      </c>
      <c r="D107" s="707"/>
      <c r="E107" s="707" t="s">
        <v>681</v>
      </c>
      <c r="F107" s="707" t="s">
        <v>680</v>
      </c>
      <c r="G107" s="707"/>
      <c r="H107" s="707"/>
      <c r="I107" s="707" t="s">
        <v>680</v>
      </c>
      <c r="J107" s="707"/>
      <c r="K107" s="707"/>
      <c r="L107" s="235">
        <v>101450</v>
      </c>
      <c r="M107" s="314">
        <v>701</v>
      </c>
      <c r="N107" s="314">
        <v>704</v>
      </c>
      <c r="O107" s="707" t="s">
        <v>142</v>
      </c>
      <c r="P107" s="707">
        <v>400</v>
      </c>
      <c r="Q107" s="707"/>
      <c r="R107" s="707">
        <v>8</v>
      </c>
      <c r="S107" s="707"/>
      <c r="T107" s="707" t="s">
        <v>143</v>
      </c>
      <c r="U107" s="314">
        <v>70</v>
      </c>
      <c r="V107" s="314">
        <v>105</v>
      </c>
      <c r="W107" s="235">
        <v>2000</v>
      </c>
      <c r="X107" s="235">
        <v>2000</v>
      </c>
      <c r="Y107" s="707"/>
      <c r="Z107" s="707"/>
      <c r="AA107" s="707">
        <v>2004</v>
      </c>
      <c r="AB107" s="235">
        <v>14618</v>
      </c>
      <c r="AC107" s="707"/>
      <c r="AD107" s="707"/>
      <c r="AE107" s="707"/>
      <c r="AF107" s="707"/>
      <c r="AG107" s="707"/>
      <c r="AH107" s="235">
        <v>14618</v>
      </c>
      <c r="AI107" s="707"/>
      <c r="AJ107" s="707"/>
      <c r="AK107" s="707"/>
      <c r="AL107" s="707"/>
      <c r="AM107" s="707"/>
      <c r="AN107" s="707"/>
      <c r="AO107" s="707"/>
      <c r="AP107" s="707"/>
      <c r="AQ107" s="707"/>
      <c r="AR107" s="707"/>
      <c r="AS107" s="707"/>
      <c r="AT107" s="707"/>
      <c r="AU107" s="707"/>
      <c r="AV107" s="707"/>
      <c r="AW107" s="707"/>
      <c r="AX107" s="707"/>
      <c r="AY107" s="707"/>
      <c r="AZ107" s="707"/>
      <c r="BA107" s="707"/>
      <c r="BB107" s="707"/>
      <c r="BC107" s="707"/>
      <c r="BD107" s="707"/>
      <c r="BE107" s="707"/>
      <c r="BF107" s="707"/>
      <c r="BG107" s="707"/>
      <c r="BH107" s="707"/>
      <c r="BI107" s="707"/>
      <c r="BJ107" s="707"/>
    </row>
    <row r="108" spans="1:63" ht="26.25" customHeight="1">
      <c r="A108" s="313" t="s">
        <v>136</v>
      </c>
      <c r="B108" s="1505" t="s">
        <v>57</v>
      </c>
      <c r="C108" s="707" t="s">
        <v>680</v>
      </c>
      <c r="D108" s="707"/>
      <c r="E108" s="707" t="s">
        <v>682</v>
      </c>
      <c r="F108" s="707" t="s">
        <v>680</v>
      </c>
      <c r="G108" s="707"/>
      <c r="H108" s="707"/>
      <c r="I108" s="707" t="s">
        <v>680</v>
      </c>
      <c r="J108" s="707"/>
      <c r="K108" s="707"/>
      <c r="L108" s="235">
        <v>29289</v>
      </c>
      <c r="M108" s="314">
        <v>205</v>
      </c>
      <c r="N108" s="314">
        <v>483</v>
      </c>
      <c r="O108" s="707" t="s">
        <v>142</v>
      </c>
      <c r="P108" s="707">
        <v>400</v>
      </c>
      <c r="Q108" s="707"/>
      <c r="R108" s="707">
        <v>6</v>
      </c>
      <c r="S108" s="707"/>
      <c r="T108" s="707" t="s">
        <v>143</v>
      </c>
      <c r="U108" s="314">
        <v>70</v>
      </c>
      <c r="V108" s="314">
        <v>104</v>
      </c>
      <c r="W108" s="235">
        <v>3000</v>
      </c>
      <c r="X108" s="235">
        <v>4000</v>
      </c>
      <c r="Y108" s="707"/>
      <c r="Z108" s="707"/>
      <c r="AA108" s="707">
        <v>1987</v>
      </c>
      <c r="AB108" s="235">
        <v>651</v>
      </c>
      <c r="AC108" s="707"/>
      <c r="AD108" s="707"/>
      <c r="AE108" s="707"/>
      <c r="AF108" s="707"/>
      <c r="AG108" s="707"/>
      <c r="AH108" s="235">
        <v>651</v>
      </c>
      <c r="AI108" s="707"/>
      <c r="AJ108" s="707"/>
      <c r="AK108" s="707"/>
      <c r="AL108" s="707"/>
      <c r="AM108" s="707"/>
      <c r="AN108" s="707"/>
      <c r="AO108" s="707"/>
      <c r="AP108" s="707"/>
      <c r="AQ108" s="707"/>
      <c r="AR108" s="707"/>
      <c r="AS108" s="707"/>
      <c r="AT108" s="707"/>
      <c r="AU108" s="707"/>
      <c r="AV108" s="707"/>
      <c r="AW108" s="707"/>
      <c r="AX108" s="707"/>
      <c r="AY108" s="707"/>
      <c r="AZ108" s="707"/>
      <c r="BA108" s="707"/>
      <c r="BB108" s="707"/>
      <c r="BC108" s="707"/>
      <c r="BD108" s="707"/>
      <c r="BE108" s="707"/>
      <c r="BF108" s="751"/>
      <c r="BG108" s="751"/>
      <c r="BH108" s="751"/>
      <c r="BI108" s="751"/>
      <c r="BJ108" s="751"/>
    </row>
    <row r="109" spans="1:63" ht="26.25" customHeight="1">
      <c r="A109" s="313"/>
      <c r="B109" s="1505" t="s">
        <v>57</v>
      </c>
      <c r="C109" s="1421" t="s">
        <v>12266</v>
      </c>
      <c r="D109" s="1422"/>
      <c r="E109" s="1421" t="s">
        <v>12267</v>
      </c>
      <c r="F109" s="1421" t="s">
        <v>12266</v>
      </c>
      <c r="G109" s="1422"/>
      <c r="H109" s="1422"/>
      <c r="I109" s="1421" t="s">
        <v>12266</v>
      </c>
      <c r="J109" s="1422"/>
      <c r="K109" s="1422"/>
      <c r="L109" s="1419">
        <v>44425</v>
      </c>
      <c r="M109" s="1423"/>
      <c r="N109" s="1423"/>
      <c r="O109" s="1422" t="s">
        <v>12263</v>
      </c>
      <c r="P109" s="1422">
        <v>400</v>
      </c>
      <c r="Q109" s="1422"/>
      <c r="R109" s="1422">
        <v>3</v>
      </c>
      <c r="S109" s="1422"/>
      <c r="T109" s="1422" t="s">
        <v>12264</v>
      </c>
      <c r="U109" s="1424">
        <v>77.5</v>
      </c>
      <c r="V109" s="1424">
        <v>111.5</v>
      </c>
      <c r="W109" s="1419">
        <v>1000</v>
      </c>
      <c r="X109" s="1419">
        <v>2000</v>
      </c>
      <c r="Y109" s="1422"/>
      <c r="Z109" s="1422"/>
      <c r="AA109" s="1421">
        <v>2014</v>
      </c>
      <c r="AB109" s="1420"/>
      <c r="AC109" s="1422"/>
      <c r="AD109" s="1422"/>
      <c r="AE109" s="1422"/>
      <c r="AF109" s="1422"/>
      <c r="AG109" s="1422"/>
      <c r="AH109" s="1419">
        <v>5159</v>
      </c>
      <c r="AI109" s="1425"/>
      <c r="AJ109" s="1425"/>
      <c r="AK109" s="1425"/>
      <c r="AL109" s="1425"/>
      <c r="AM109" s="1425"/>
      <c r="AN109" s="1425"/>
      <c r="AO109" s="1425"/>
      <c r="AP109" s="1425"/>
      <c r="AQ109" s="1425"/>
      <c r="AR109" s="1425"/>
      <c r="AS109" s="1425"/>
      <c r="AT109" s="1425"/>
      <c r="AU109" s="1425"/>
      <c r="AV109" s="1425"/>
      <c r="AW109" s="1425"/>
      <c r="AX109" s="1425"/>
      <c r="AY109" s="1425"/>
      <c r="AZ109" s="1425"/>
      <c r="BA109" s="1425"/>
      <c r="BB109" s="1425"/>
      <c r="BC109" s="1425"/>
      <c r="BD109" s="1425"/>
      <c r="BE109" s="1425"/>
      <c r="BF109" s="1425"/>
      <c r="BG109" s="1425"/>
      <c r="BH109" s="1425"/>
      <c r="BI109" s="1425"/>
      <c r="BJ109" s="1425"/>
      <c r="BK109" s="1644"/>
    </row>
    <row r="110" spans="1:63" s="720" customFormat="1" ht="24.6" customHeight="1">
      <c r="A110" s="313"/>
      <c r="B110" s="1505" t="s">
        <v>57</v>
      </c>
      <c r="C110" s="707" t="s">
        <v>683</v>
      </c>
      <c r="D110" s="707" t="s">
        <v>684</v>
      </c>
      <c r="E110" s="707" t="s">
        <v>685</v>
      </c>
      <c r="F110" s="707" t="s">
        <v>683</v>
      </c>
      <c r="G110" s="707" t="s">
        <v>686</v>
      </c>
      <c r="H110" s="707" t="s">
        <v>687</v>
      </c>
      <c r="I110" s="707" t="s">
        <v>4881</v>
      </c>
      <c r="J110" s="707">
        <v>3</v>
      </c>
      <c r="K110" s="707" t="s">
        <v>688</v>
      </c>
      <c r="L110" s="235">
        <v>37834</v>
      </c>
      <c r="M110" s="314">
        <v>5413</v>
      </c>
      <c r="N110" s="314">
        <v>5589</v>
      </c>
      <c r="O110" s="707" t="s">
        <v>142</v>
      </c>
      <c r="P110" s="707">
        <v>400</v>
      </c>
      <c r="Q110" s="707">
        <v>1.2</v>
      </c>
      <c r="R110" s="707">
        <v>8</v>
      </c>
      <c r="S110" s="707">
        <v>9793</v>
      </c>
      <c r="T110" s="707" t="s">
        <v>143</v>
      </c>
      <c r="U110" s="314">
        <v>72</v>
      </c>
      <c r="V110" s="314">
        <v>111</v>
      </c>
      <c r="W110" s="235">
        <v>3904</v>
      </c>
      <c r="X110" s="235">
        <v>5000</v>
      </c>
      <c r="Y110" s="707" t="s">
        <v>465</v>
      </c>
      <c r="Z110" s="707" t="s">
        <v>466</v>
      </c>
      <c r="AA110" s="707">
        <v>1991</v>
      </c>
      <c r="AB110" s="235">
        <v>5988</v>
      </c>
      <c r="AC110" s="707">
        <v>1702</v>
      </c>
      <c r="AD110" s="707">
        <v>1154</v>
      </c>
      <c r="AE110" s="707"/>
      <c r="AF110" s="707">
        <v>550</v>
      </c>
      <c r="AG110" s="707" t="s">
        <v>689</v>
      </c>
      <c r="AH110" s="235">
        <v>5988</v>
      </c>
      <c r="AI110" s="707">
        <v>1999</v>
      </c>
      <c r="AJ110" s="707">
        <v>2000</v>
      </c>
      <c r="AK110" s="707"/>
      <c r="AL110" s="707"/>
      <c r="AM110" s="707"/>
      <c r="AN110" s="707"/>
      <c r="AO110" s="707"/>
      <c r="AP110" s="707"/>
      <c r="AQ110" s="707" t="s">
        <v>610</v>
      </c>
      <c r="AR110" s="707">
        <v>3</v>
      </c>
      <c r="AS110" s="707">
        <v>1000</v>
      </c>
      <c r="AT110" s="707" t="s">
        <v>690</v>
      </c>
      <c r="AU110" s="707" t="s">
        <v>691</v>
      </c>
      <c r="AV110" s="707" t="s">
        <v>631</v>
      </c>
      <c r="AW110" s="707">
        <v>1</v>
      </c>
      <c r="AX110" s="707">
        <v>1200</v>
      </c>
      <c r="AY110" s="707" t="s">
        <v>142</v>
      </c>
      <c r="AZ110" s="707" t="s">
        <v>683</v>
      </c>
      <c r="BA110" s="707"/>
      <c r="BB110" s="707"/>
      <c r="BC110" s="707"/>
      <c r="BD110" s="707"/>
      <c r="BE110" s="707"/>
      <c r="BF110" s="751"/>
      <c r="BG110" s="751"/>
      <c r="BH110" s="751"/>
      <c r="BI110" s="751"/>
      <c r="BJ110" s="751"/>
      <c r="BK110" s="707"/>
    </row>
    <row r="111" spans="1:63" s="720" customFormat="1" ht="24.6" customHeight="1">
      <c r="A111" s="313"/>
      <c r="B111" s="1505" t="s">
        <v>57</v>
      </c>
      <c r="C111" s="707" t="s">
        <v>692</v>
      </c>
      <c r="D111" s="707"/>
      <c r="E111" s="707" t="s">
        <v>693</v>
      </c>
      <c r="F111" s="707" t="s">
        <v>692</v>
      </c>
      <c r="G111" s="707"/>
      <c r="H111" s="707"/>
      <c r="I111" s="707" t="s">
        <v>692</v>
      </c>
      <c r="J111" s="707"/>
      <c r="K111" s="707"/>
      <c r="L111" s="235">
        <v>16720</v>
      </c>
      <c r="M111" s="314">
        <v>859</v>
      </c>
      <c r="N111" s="314">
        <v>1159</v>
      </c>
      <c r="O111" s="707" t="s">
        <v>142</v>
      </c>
      <c r="P111" s="707">
        <v>400</v>
      </c>
      <c r="Q111" s="707"/>
      <c r="R111" s="707">
        <v>6</v>
      </c>
      <c r="S111" s="707"/>
      <c r="T111" s="707" t="s">
        <v>282</v>
      </c>
      <c r="U111" s="314">
        <v>68</v>
      </c>
      <c r="V111" s="314">
        <v>105</v>
      </c>
      <c r="W111" s="235">
        <v>900</v>
      </c>
      <c r="X111" s="235">
        <v>900</v>
      </c>
      <c r="Y111" s="707"/>
      <c r="Z111" s="707"/>
      <c r="AA111" s="707">
        <v>2009</v>
      </c>
      <c r="AB111" s="235"/>
      <c r="AC111" s="707"/>
      <c r="AD111" s="707"/>
      <c r="AE111" s="707"/>
      <c r="AF111" s="707"/>
      <c r="AG111" s="707"/>
      <c r="AH111" s="235">
        <v>2690</v>
      </c>
      <c r="AI111" s="707"/>
      <c r="AJ111" s="707"/>
      <c r="AK111" s="707"/>
      <c r="AL111" s="707"/>
      <c r="AM111" s="707"/>
      <c r="AN111" s="707"/>
      <c r="AO111" s="707"/>
      <c r="AP111" s="707"/>
      <c r="AQ111" s="707"/>
      <c r="AR111" s="707"/>
      <c r="AS111" s="707"/>
      <c r="AT111" s="707"/>
      <c r="AU111" s="707"/>
      <c r="AV111" s="707"/>
      <c r="AW111" s="707"/>
      <c r="AX111" s="707"/>
      <c r="AY111" s="707"/>
      <c r="AZ111" s="707"/>
      <c r="BA111" s="707"/>
      <c r="BB111" s="707"/>
      <c r="BC111" s="707"/>
      <c r="BD111" s="707"/>
      <c r="BE111" s="707"/>
      <c r="BF111" s="751"/>
      <c r="BG111" s="751"/>
      <c r="BH111" s="751"/>
      <c r="BI111" s="751"/>
      <c r="BJ111" s="751"/>
      <c r="BK111" s="707"/>
    </row>
    <row r="112" spans="1:63" s="720" customFormat="1" ht="24.6" customHeight="1">
      <c r="A112" s="313"/>
      <c r="B112" s="1505" t="s">
        <v>57</v>
      </c>
      <c r="C112" s="707" t="s">
        <v>692</v>
      </c>
      <c r="D112" s="707"/>
      <c r="E112" s="1597" t="s">
        <v>17272</v>
      </c>
      <c r="F112" s="707" t="s">
        <v>692</v>
      </c>
      <c r="G112" s="707"/>
      <c r="H112" s="707"/>
      <c r="I112" s="707" t="s">
        <v>692</v>
      </c>
      <c r="J112" s="707"/>
      <c r="K112" s="707"/>
      <c r="L112" s="235">
        <v>17460</v>
      </c>
      <c r="M112" s="314">
        <v>245</v>
      </c>
      <c r="N112" s="314">
        <v>841</v>
      </c>
      <c r="O112" s="707" t="s">
        <v>142</v>
      </c>
      <c r="P112" s="707">
        <v>360</v>
      </c>
      <c r="Q112" s="707"/>
      <c r="R112" s="707">
        <v>6</v>
      </c>
      <c r="S112" s="707"/>
      <c r="T112" s="707" t="s">
        <v>143</v>
      </c>
      <c r="U112" s="314">
        <v>65</v>
      </c>
      <c r="V112" s="314">
        <v>105</v>
      </c>
      <c r="W112" s="235">
        <v>1000</v>
      </c>
      <c r="X112" s="235">
        <v>1000</v>
      </c>
      <c r="Y112" s="707"/>
      <c r="Z112" s="707"/>
      <c r="AA112" s="707">
        <v>2001</v>
      </c>
      <c r="AB112" s="235"/>
      <c r="AC112" s="707"/>
      <c r="AD112" s="707"/>
      <c r="AE112" s="707"/>
      <c r="AF112" s="707"/>
      <c r="AG112" s="707"/>
      <c r="AH112" s="235">
        <v>1037</v>
      </c>
      <c r="AI112" s="707"/>
      <c r="AJ112" s="707"/>
      <c r="AK112" s="707"/>
      <c r="AL112" s="707"/>
      <c r="AM112" s="707"/>
      <c r="AN112" s="707"/>
      <c r="AO112" s="707"/>
      <c r="AP112" s="707"/>
      <c r="AQ112" s="707"/>
      <c r="AR112" s="707"/>
      <c r="AS112" s="707"/>
      <c r="AT112" s="707"/>
      <c r="AU112" s="707"/>
      <c r="AV112" s="707"/>
      <c r="AW112" s="707"/>
      <c r="AX112" s="707"/>
      <c r="AY112" s="707"/>
      <c r="AZ112" s="707"/>
      <c r="BA112" s="707"/>
      <c r="BB112" s="707"/>
      <c r="BC112" s="707"/>
      <c r="BD112" s="707"/>
      <c r="BE112" s="707"/>
      <c r="BF112" s="751"/>
      <c r="BG112" s="751"/>
      <c r="BH112" s="751"/>
      <c r="BI112" s="751"/>
      <c r="BJ112" s="751"/>
      <c r="BK112" s="707"/>
    </row>
    <row r="113" spans="1:63" s="720" customFormat="1" ht="24.6" customHeight="1">
      <c r="A113" s="722"/>
      <c r="B113" s="1505" t="s">
        <v>57</v>
      </c>
      <c r="C113" s="90" t="s">
        <v>692</v>
      </c>
      <c r="D113" s="90"/>
      <c r="E113" s="90" t="s">
        <v>694</v>
      </c>
      <c r="F113" s="90" t="s">
        <v>692</v>
      </c>
      <c r="G113" s="90"/>
      <c r="H113" s="90"/>
      <c r="I113" s="90" t="s">
        <v>4882</v>
      </c>
      <c r="J113" s="90"/>
      <c r="K113" s="90"/>
      <c r="L113" s="92">
        <v>95303</v>
      </c>
      <c r="M113" s="752">
        <v>355</v>
      </c>
      <c r="N113" s="752">
        <v>456</v>
      </c>
      <c r="O113" s="90" t="s">
        <v>142</v>
      </c>
      <c r="P113" s="90">
        <v>400</v>
      </c>
      <c r="Q113" s="90"/>
      <c r="R113" s="90">
        <v>6</v>
      </c>
      <c r="S113" s="90"/>
      <c r="T113" s="90" t="s">
        <v>282</v>
      </c>
      <c r="U113" s="752">
        <v>68</v>
      </c>
      <c r="V113" s="752">
        <v>105</v>
      </c>
      <c r="W113" s="92">
        <v>1000</v>
      </c>
      <c r="X113" s="92">
        <v>1500</v>
      </c>
      <c r="Y113" s="90"/>
      <c r="Z113" s="90"/>
      <c r="AA113" s="90">
        <v>2009</v>
      </c>
      <c r="AB113" s="92"/>
      <c r="AC113" s="90"/>
      <c r="AD113" s="90"/>
      <c r="AE113" s="90"/>
      <c r="AF113" s="90"/>
      <c r="AG113" s="90"/>
      <c r="AH113" s="92">
        <v>11109</v>
      </c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723"/>
      <c r="BG113" s="723"/>
      <c r="BH113" s="723"/>
      <c r="BI113" s="723"/>
      <c r="BJ113" s="723"/>
      <c r="BK113" s="90"/>
    </row>
    <row r="114" spans="1:63" s="720" customFormat="1" ht="24.6" customHeight="1">
      <c r="A114" s="722"/>
      <c r="B114" s="1505" t="s">
        <v>57</v>
      </c>
      <c r="C114" s="95" t="s">
        <v>692</v>
      </c>
      <c r="D114" s="90"/>
      <c r="E114" s="90" t="s">
        <v>13436</v>
      </c>
      <c r="F114" s="90" t="s">
        <v>692</v>
      </c>
      <c r="G114" s="90"/>
      <c r="H114" s="90"/>
      <c r="I114" s="90" t="s">
        <v>4889</v>
      </c>
      <c r="J114" s="90"/>
      <c r="K114" s="90"/>
      <c r="L114" s="92">
        <v>29308</v>
      </c>
      <c r="M114" s="752">
        <v>431</v>
      </c>
      <c r="N114" s="752">
        <v>546</v>
      </c>
      <c r="O114" s="90" t="s">
        <v>142</v>
      </c>
      <c r="P114" s="90">
        <v>400</v>
      </c>
      <c r="Q114" s="90"/>
      <c r="R114" s="90">
        <v>6</v>
      </c>
      <c r="S114" s="90"/>
      <c r="T114" s="90" t="s">
        <v>282</v>
      </c>
      <c r="U114" s="752">
        <v>68</v>
      </c>
      <c r="V114" s="752">
        <v>105</v>
      </c>
      <c r="W114" s="92">
        <v>282</v>
      </c>
      <c r="X114" s="92">
        <v>320</v>
      </c>
      <c r="Y114" s="90"/>
      <c r="Z114" s="90"/>
      <c r="AA114" s="90">
        <v>2016</v>
      </c>
      <c r="AB114" s="92"/>
      <c r="AC114" s="90"/>
      <c r="AD114" s="90"/>
      <c r="AE114" s="90"/>
      <c r="AF114" s="90"/>
      <c r="AG114" s="90"/>
      <c r="AH114" s="92">
        <v>1982</v>
      </c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723"/>
      <c r="BG114" s="723"/>
      <c r="BH114" s="723"/>
      <c r="BI114" s="723"/>
      <c r="BJ114" s="723"/>
      <c r="BK114" s="90"/>
    </row>
    <row r="115" spans="1:63" s="720" customFormat="1" ht="24.6" customHeight="1">
      <c r="A115" s="313"/>
      <c r="B115" s="1505" t="s">
        <v>57</v>
      </c>
      <c r="C115" s="248" t="s">
        <v>695</v>
      </c>
      <c r="D115" s="707" t="s">
        <v>696</v>
      </c>
      <c r="E115" s="707" t="s">
        <v>697</v>
      </c>
      <c r="F115" s="707" t="s">
        <v>695</v>
      </c>
      <c r="G115" s="707" t="s">
        <v>698</v>
      </c>
      <c r="H115" s="707"/>
      <c r="I115" s="707" t="s">
        <v>695</v>
      </c>
      <c r="J115" s="707">
        <v>1</v>
      </c>
      <c r="K115" s="707" t="s">
        <v>612</v>
      </c>
      <c r="L115" s="235">
        <v>39799</v>
      </c>
      <c r="M115" s="314">
        <v>1843</v>
      </c>
      <c r="N115" s="314">
        <v>2455</v>
      </c>
      <c r="O115" s="707" t="s">
        <v>613</v>
      </c>
      <c r="P115" s="707">
        <v>400</v>
      </c>
      <c r="Q115" s="707">
        <v>1.2</v>
      </c>
      <c r="R115" s="707">
        <v>8</v>
      </c>
      <c r="S115" s="707"/>
      <c r="T115" s="707" t="s">
        <v>143</v>
      </c>
      <c r="U115" s="314">
        <v>75</v>
      </c>
      <c r="V115" s="314">
        <v>110</v>
      </c>
      <c r="W115" s="235">
        <v>6800</v>
      </c>
      <c r="X115" s="235">
        <v>10000</v>
      </c>
      <c r="Y115" s="707" t="s">
        <v>173</v>
      </c>
      <c r="Z115" s="707" t="s">
        <v>699</v>
      </c>
      <c r="AA115" s="707" t="s">
        <v>700</v>
      </c>
      <c r="AB115" s="235">
        <v>1605</v>
      </c>
      <c r="AC115" s="707">
        <v>10</v>
      </c>
      <c r="AD115" s="707"/>
      <c r="AE115" s="707"/>
      <c r="AF115" s="707"/>
      <c r="AG115" s="707"/>
      <c r="AH115" s="235">
        <v>1605</v>
      </c>
      <c r="AI115" s="707">
        <v>1995</v>
      </c>
      <c r="AJ115" s="707">
        <v>2002</v>
      </c>
      <c r="AK115" s="707"/>
      <c r="AL115" s="707"/>
      <c r="AM115" s="707"/>
      <c r="AN115" s="707"/>
      <c r="AO115" s="707"/>
      <c r="AP115" s="707"/>
      <c r="AQ115" s="707" t="s">
        <v>611</v>
      </c>
      <c r="AR115" s="707">
        <v>1</v>
      </c>
      <c r="AS115" s="707">
        <v>7857</v>
      </c>
      <c r="AT115" s="707" t="s">
        <v>143</v>
      </c>
      <c r="AU115" s="707" t="s">
        <v>701</v>
      </c>
      <c r="AV115" s="707" t="s">
        <v>614</v>
      </c>
      <c r="AW115" s="707">
        <v>2</v>
      </c>
      <c r="AX115" s="707">
        <v>1100</v>
      </c>
      <c r="AY115" s="707" t="s">
        <v>702</v>
      </c>
      <c r="AZ115" s="707" t="s">
        <v>703</v>
      </c>
      <c r="BA115" s="707" t="s">
        <v>610</v>
      </c>
      <c r="BB115" s="707">
        <v>2</v>
      </c>
      <c r="BC115" s="707">
        <v>1292</v>
      </c>
      <c r="BD115" s="707" t="s">
        <v>704</v>
      </c>
      <c r="BE115" s="707"/>
      <c r="BF115" s="707"/>
      <c r="BG115" s="707"/>
      <c r="BH115" s="707"/>
      <c r="BI115" s="707"/>
      <c r="BJ115" s="707"/>
      <c r="BK115" s="707"/>
    </row>
    <row r="116" spans="1:63" s="720" customFormat="1" ht="24.6" customHeight="1">
      <c r="A116" s="313"/>
      <c r="B116" s="1505" t="s">
        <v>57</v>
      </c>
      <c r="C116" s="248" t="s">
        <v>705</v>
      </c>
      <c r="D116" s="707"/>
      <c r="E116" s="707" t="s">
        <v>13437</v>
      </c>
      <c r="F116" s="707" t="s">
        <v>705</v>
      </c>
      <c r="G116" s="707"/>
      <c r="H116" s="707"/>
      <c r="I116" s="707" t="s">
        <v>705</v>
      </c>
      <c r="J116" s="707"/>
      <c r="K116" s="707"/>
      <c r="L116" s="235">
        <v>90384</v>
      </c>
      <c r="M116" s="314">
        <v>3100</v>
      </c>
      <c r="N116" s="314">
        <v>3405</v>
      </c>
      <c r="O116" s="707" t="s">
        <v>13438</v>
      </c>
      <c r="P116" s="707">
        <v>400</v>
      </c>
      <c r="Q116" s="707"/>
      <c r="R116" s="707">
        <v>8</v>
      </c>
      <c r="S116" s="707"/>
      <c r="T116" s="707" t="s">
        <v>143</v>
      </c>
      <c r="U116" s="314">
        <v>68</v>
      </c>
      <c r="V116" s="314">
        <v>105</v>
      </c>
      <c r="W116" s="235">
        <v>5000</v>
      </c>
      <c r="X116" s="235">
        <v>6000</v>
      </c>
      <c r="Y116" s="707"/>
      <c r="Z116" s="707"/>
      <c r="AA116" s="707">
        <v>2016</v>
      </c>
      <c r="AB116" s="235"/>
      <c r="AC116" s="707"/>
      <c r="AD116" s="707"/>
      <c r="AE116" s="707"/>
      <c r="AF116" s="707"/>
      <c r="AG116" s="707"/>
      <c r="AH116" s="235">
        <v>26300</v>
      </c>
      <c r="AI116" s="707"/>
      <c r="AJ116" s="707"/>
      <c r="AK116" s="707"/>
      <c r="AL116" s="707"/>
      <c r="AM116" s="707"/>
      <c r="AN116" s="707"/>
      <c r="AO116" s="707"/>
      <c r="AP116" s="707"/>
      <c r="AQ116" s="707"/>
      <c r="AR116" s="707"/>
      <c r="AS116" s="707"/>
      <c r="AT116" s="707"/>
      <c r="AU116" s="707"/>
      <c r="AV116" s="707"/>
      <c r="AW116" s="707"/>
      <c r="AX116" s="707"/>
      <c r="AY116" s="707"/>
      <c r="AZ116" s="707"/>
      <c r="BA116" s="707"/>
      <c r="BB116" s="707"/>
      <c r="BC116" s="707"/>
      <c r="BD116" s="707"/>
      <c r="BE116" s="707"/>
      <c r="BF116" s="751"/>
      <c r="BG116" s="751"/>
      <c r="BH116" s="751"/>
      <c r="BI116" s="751"/>
      <c r="BJ116" s="751"/>
      <c r="BK116" s="707"/>
    </row>
    <row r="117" spans="1:63" s="720" customFormat="1" ht="24.6" hidden="1" customHeight="1">
      <c r="A117" s="313">
        <v>1</v>
      </c>
      <c r="B117" s="239" t="s">
        <v>2230</v>
      </c>
      <c r="C117" s="248" t="s">
        <v>55</v>
      </c>
      <c r="D117" s="707"/>
      <c r="E117" s="246">
        <f>COUNTA(E118:E134)</f>
        <v>17</v>
      </c>
      <c r="F117" s="707"/>
      <c r="G117" s="707"/>
      <c r="H117" s="707"/>
      <c r="I117" s="707"/>
      <c r="J117" s="707"/>
      <c r="K117" s="707"/>
      <c r="L117" s="314">
        <f>SUM(L118:L134)</f>
        <v>974260</v>
      </c>
      <c r="M117" s="314">
        <f>SUM(M118:M134)</f>
        <v>102447.61</v>
      </c>
      <c r="N117" s="314">
        <f>SUM(N118:N134)</f>
        <v>98250.23</v>
      </c>
      <c r="O117" s="707"/>
      <c r="P117" s="707"/>
      <c r="Q117" s="707"/>
      <c r="R117" s="707"/>
      <c r="S117" s="707"/>
      <c r="T117" s="707"/>
      <c r="U117" s="314"/>
      <c r="V117" s="314"/>
      <c r="W117" s="235"/>
      <c r="X117" s="235"/>
      <c r="Y117" s="707"/>
      <c r="Z117" s="707"/>
      <c r="AA117" s="707"/>
      <c r="AB117" s="707"/>
      <c r="AC117" s="707"/>
      <c r="AD117" s="707"/>
      <c r="AE117" s="707"/>
      <c r="AF117" s="707"/>
      <c r="AG117" s="707"/>
      <c r="AH117" s="235"/>
      <c r="AI117" s="707"/>
      <c r="AJ117" s="707"/>
      <c r="AK117" s="707"/>
      <c r="AL117" s="707"/>
      <c r="AM117" s="707"/>
      <c r="AN117" s="707"/>
      <c r="AO117" s="707"/>
      <c r="AP117" s="707"/>
      <c r="AQ117" s="707"/>
      <c r="AR117" s="707"/>
      <c r="AS117" s="707"/>
      <c r="AT117" s="707"/>
      <c r="AU117" s="707"/>
      <c r="AV117" s="707"/>
      <c r="AW117" s="707"/>
      <c r="AX117" s="707"/>
      <c r="AY117" s="707"/>
      <c r="AZ117" s="707"/>
      <c r="BA117" s="707"/>
      <c r="BB117" s="707"/>
      <c r="BC117" s="707"/>
      <c r="BD117" s="707"/>
      <c r="BE117" s="707"/>
      <c r="BF117" s="668"/>
      <c r="BG117" s="668"/>
      <c r="BH117" s="668"/>
      <c r="BI117" s="668"/>
      <c r="BJ117" s="668"/>
      <c r="BK117" s="707"/>
    </row>
    <row r="118" spans="1:63" s="720" customFormat="1" ht="24.6" hidden="1" customHeight="1">
      <c r="A118" s="313">
        <v>2</v>
      </c>
      <c r="B118" s="242"/>
      <c r="C118" s="707" t="s">
        <v>461</v>
      </c>
      <c r="D118" s="707" t="s">
        <v>5165</v>
      </c>
      <c r="E118" s="707" t="s">
        <v>5166</v>
      </c>
      <c r="F118" s="707" t="s">
        <v>461</v>
      </c>
      <c r="G118" s="707" t="s">
        <v>5167</v>
      </c>
      <c r="H118" s="718" t="s">
        <v>464</v>
      </c>
      <c r="I118" s="707" t="s">
        <v>5178</v>
      </c>
      <c r="J118" s="707">
        <v>83</v>
      </c>
      <c r="K118" s="707" t="s">
        <v>5168</v>
      </c>
      <c r="L118" s="314">
        <v>33917</v>
      </c>
      <c r="M118" s="314">
        <v>4232</v>
      </c>
      <c r="N118" s="314">
        <v>12198</v>
      </c>
      <c r="O118" s="707" t="s">
        <v>3455</v>
      </c>
      <c r="P118" s="707">
        <v>400</v>
      </c>
      <c r="Q118" s="707">
        <v>1.25</v>
      </c>
      <c r="R118" s="707">
        <v>8</v>
      </c>
      <c r="S118" s="707">
        <v>4375</v>
      </c>
      <c r="T118" s="707" t="s">
        <v>143</v>
      </c>
      <c r="U118" s="314">
        <v>64</v>
      </c>
      <c r="V118" s="314">
        <v>105</v>
      </c>
      <c r="W118" s="235">
        <v>17608</v>
      </c>
      <c r="X118" s="235">
        <v>30000</v>
      </c>
      <c r="Y118" s="707" t="s">
        <v>465</v>
      </c>
      <c r="Z118" s="707" t="s">
        <v>466</v>
      </c>
      <c r="AA118" s="707">
        <v>1979</v>
      </c>
      <c r="AB118" s="707"/>
      <c r="AC118" s="707">
        <v>6197</v>
      </c>
      <c r="AD118" s="707">
        <v>751</v>
      </c>
      <c r="AE118" s="707"/>
      <c r="AF118" s="707">
        <v>53</v>
      </c>
      <c r="AG118" s="707"/>
      <c r="AH118" s="235">
        <v>7001</v>
      </c>
      <c r="AI118" s="707">
        <v>1998</v>
      </c>
      <c r="AJ118" s="707" t="s">
        <v>5169</v>
      </c>
      <c r="AK118" s="707">
        <v>1</v>
      </c>
      <c r="AL118" s="707">
        <v>1900</v>
      </c>
      <c r="AM118" s="707">
        <v>4</v>
      </c>
      <c r="AN118" s="707" t="s">
        <v>5170</v>
      </c>
      <c r="AO118" s="707">
        <v>1075</v>
      </c>
      <c r="AP118" s="707"/>
      <c r="AQ118" s="707" t="s">
        <v>611</v>
      </c>
      <c r="AR118" s="707">
        <v>1</v>
      </c>
      <c r="AS118" s="707">
        <v>7140</v>
      </c>
      <c r="AT118" s="719"/>
      <c r="AU118" s="707" t="s">
        <v>5171</v>
      </c>
      <c r="AV118" s="707" t="s">
        <v>5172</v>
      </c>
      <c r="AW118" s="707">
        <v>2</v>
      </c>
      <c r="AX118" s="707">
        <v>150</v>
      </c>
      <c r="AY118" s="707"/>
      <c r="AZ118" s="707"/>
      <c r="BA118" s="707" t="s">
        <v>5173</v>
      </c>
      <c r="BB118" s="707">
        <v>2</v>
      </c>
      <c r="BC118" s="707">
        <v>60</v>
      </c>
      <c r="BD118" s="707"/>
      <c r="BE118" s="707"/>
      <c r="BF118" s="707"/>
      <c r="BG118" s="668"/>
      <c r="BH118" s="668"/>
      <c r="BI118" s="668"/>
      <c r="BJ118" s="668"/>
      <c r="BK118" s="707"/>
    </row>
    <row r="119" spans="1:63" s="720" customFormat="1" ht="24.6" hidden="1" customHeight="1">
      <c r="A119" s="313">
        <v>3</v>
      </c>
      <c r="B119" s="242"/>
      <c r="C119" s="707" t="s">
        <v>461</v>
      </c>
      <c r="D119" s="707" t="s">
        <v>5174</v>
      </c>
      <c r="E119" s="707" t="s">
        <v>5175</v>
      </c>
      <c r="F119" s="707" t="s">
        <v>461</v>
      </c>
      <c r="G119" s="707" t="s">
        <v>5176</v>
      </c>
      <c r="H119" s="718" t="s">
        <v>5177</v>
      </c>
      <c r="I119" s="707" t="s">
        <v>5178</v>
      </c>
      <c r="J119" s="707">
        <v>3</v>
      </c>
      <c r="K119" s="707" t="s">
        <v>5179</v>
      </c>
      <c r="L119" s="314">
        <v>37447</v>
      </c>
      <c r="M119" s="314">
        <v>834</v>
      </c>
      <c r="N119" s="314">
        <v>954</v>
      </c>
      <c r="O119" s="707" t="s">
        <v>3455</v>
      </c>
      <c r="P119" s="707">
        <v>400</v>
      </c>
      <c r="Q119" s="707">
        <v>1.2</v>
      </c>
      <c r="R119" s="707">
        <v>8</v>
      </c>
      <c r="S119" s="707">
        <v>4534</v>
      </c>
      <c r="T119" s="707" t="s">
        <v>143</v>
      </c>
      <c r="U119" s="314">
        <v>73</v>
      </c>
      <c r="V119" s="314">
        <v>108</v>
      </c>
      <c r="W119" s="235">
        <v>3000</v>
      </c>
      <c r="X119" s="235">
        <v>5000</v>
      </c>
      <c r="Y119" s="707" t="s">
        <v>5180</v>
      </c>
      <c r="Z119" s="707" t="s">
        <v>5181</v>
      </c>
      <c r="AA119" s="707">
        <v>1997</v>
      </c>
      <c r="AB119" s="707">
        <v>2342</v>
      </c>
      <c r="AC119" s="707" t="s">
        <v>944</v>
      </c>
      <c r="AD119" s="707">
        <v>1180</v>
      </c>
      <c r="AE119" s="707"/>
      <c r="AF119" s="707"/>
      <c r="AG119" s="707"/>
      <c r="AH119" s="235">
        <v>3177</v>
      </c>
      <c r="AI119" s="707">
        <v>1999</v>
      </c>
      <c r="AJ119" s="707">
        <v>2001</v>
      </c>
      <c r="AK119" s="707"/>
      <c r="AL119" s="707"/>
      <c r="AM119" s="707"/>
      <c r="AN119" s="707"/>
      <c r="AO119" s="707"/>
      <c r="AP119" s="707"/>
      <c r="AQ119" s="707" t="s">
        <v>3470</v>
      </c>
      <c r="AR119" s="707">
        <v>1</v>
      </c>
      <c r="AS119" s="707">
        <v>130</v>
      </c>
      <c r="AT119" s="707"/>
      <c r="AU119" s="707" t="s">
        <v>5182</v>
      </c>
      <c r="AV119" s="707"/>
      <c r="AW119" s="707"/>
      <c r="AX119" s="707"/>
      <c r="AY119" s="707"/>
      <c r="AZ119" s="707"/>
      <c r="BA119" s="707"/>
      <c r="BB119" s="707"/>
      <c r="BC119" s="707"/>
      <c r="BD119" s="707"/>
      <c r="BE119" s="707"/>
      <c r="BF119" s="707"/>
      <c r="BG119" s="668"/>
      <c r="BH119" s="668"/>
      <c r="BI119" s="668"/>
      <c r="BJ119" s="668"/>
      <c r="BK119" s="707"/>
    </row>
    <row r="120" spans="1:63" s="720" customFormat="1" ht="24.6" hidden="1" customHeight="1">
      <c r="A120" s="313">
        <v>4</v>
      </c>
      <c r="B120" s="242"/>
      <c r="C120" s="707" t="s">
        <v>5183</v>
      </c>
      <c r="D120" s="707" t="s">
        <v>5184</v>
      </c>
      <c r="E120" s="707" t="s">
        <v>11104</v>
      </c>
      <c r="F120" s="707" t="s">
        <v>5183</v>
      </c>
      <c r="G120" s="707" t="s">
        <v>5186</v>
      </c>
      <c r="H120" s="718" t="s">
        <v>5187</v>
      </c>
      <c r="I120" s="707" t="s">
        <v>5183</v>
      </c>
      <c r="J120" s="707">
        <v>18</v>
      </c>
      <c r="K120" s="707" t="s">
        <v>5179</v>
      </c>
      <c r="L120" s="314">
        <v>41392</v>
      </c>
      <c r="M120" s="314">
        <v>6238</v>
      </c>
      <c r="N120" s="314">
        <v>6443</v>
      </c>
      <c r="O120" s="707" t="s">
        <v>142</v>
      </c>
      <c r="P120" s="707">
        <v>400</v>
      </c>
      <c r="Q120" s="707">
        <v>1.2</v>
      </c>
      <c r="R120" s="707">
        <v>8</v>
      </c>
      <c r="S120" s="707">
        <v>5120</v>
      </c>
      <c r="T120" s="707" t="s">
        <v>143</v>
      </c>
      <c r="U120" s="314">
        <v>87</v>
      </c>
      <c r="V120" s="314">
        <v>115</v>
      </c>
      <c r="W120" s="235">
        <v>700</v>
      </c>
      <c r="X120" s="235">
        <v>17000</v>
      </c>
      <c r="Y120" s="707" t="s">
        <v>5188</v>
      </c>
      <c r="Z120" s="707" t="s">
        <v>466</v>
      </c>
      <c r="AA120" s="707">
        <v>1968</v>
      </c>
      <c r="AB120" s="707">
        <v>661.5</v>
      </c>
      <c r="AC120" s="707"/>
      <c r="AD120" s="707"/>
      <c r="AE120" s="707"/>
      <c r="AF120" s="707"/>
      <c r="AG120" s="707"/>
      <c r="AH120" s="235">
        <v>1102</v>
      </c>
      <c r="AI120" s="707">
        <v>1968</v>
      </c>
      <c r="AJ120" s="707">
        <v>1979</v>
      </c>
      <c r="AK120" s="707">
        <v>1</v>
      </c>
      <c r="AL120" s="707">
        <v>3269</v>
      </c>
      <c r="AM120" s="707"/>
      <c r="AN120" s="707"/>
      <c r="AO120" s="707"/>
      <c r="AP120" s="707" t="s">
        <v>5189</v>
      </c>
      <c r="AQ120" s="707"/>
      <c r="AR120" s="707"/>
      <c r="AS120" s="707"/>
      <c r="AT120" s="707"/>
      <c r="AU120" s="707"/>
      <c r="AV120" s="707"/>
      <c r="AW120" s="707"/>
      <c r="AX120" s="707"/>
      <c r="AY120" s="707"/>
      <c r="AZ120" s="707"/>
      <c r="BA120" s="707"/>
      <c r="BB120" s="707"/>
      <c r="BC120" s="707"/>
      <c r="BD120" s="707"/>
      <c r="BE120" s="707"/>
      <c r="BF120" s="707"/>
      <c r="BG120" s="668"/>
      <c r="BH120" s="668"/>
      <c r="BI120" s="668"/>
      <c r="BJ120" s="668"/>
      <c r="BK120" s="707"/>
    </row>
    <row r="121" spans="1:63" s="720" customFormat="1" ht="24.6" hidden="1" customHeight="1">
      <c r="A121" s="313"/>
      <c r="B121" s="242"/>
      <c r="C121" s="707" t="s">
        <v>5183</v>
      </c>
      <c r="D121" s="707"/>
      <c r="E121" s="707" t="s">
        <v>5185</v>
      </c>
      <c r="F121" s="707" t="s">
        <v>5183</v>
      </c>
      <c r="G121" s="707"/>
      <c r="H121" s="718"/>
      <c r="I121" s="707" t="s">
        <v>5183</v>
      </c>
      <c r="J121" s="707"/>
      <c r="K121" s="707"/>
      <c r="L121" s="314">
        <v>307010</v>
      </c>
      <c r="M121" s="314">
        <v>46272</v>
      </c>
      <c r="N121" s="314">
        <v>34717</v>
      </c>
      <c r="O121" s="707" t="s">
        <v>142</v>
      </c>
      <c r="P121" s="707">
        <v>400</v>
      </c>
      <c r="Q121" s="707"/>
      <c r="R121" s="707">
        <v>8</v>
      </c>
      <c r="S121" s="707"/>
      <c r="T121" s="707" t="s">
        <v>143</v>
      </c>
      <c r="U121" s="314">
        <v>67</v>
      </c>
      <c r="V121" s="314">
        <v>105</v>
      </c>
      <c r="W121" s="235">
        <v>15000</v>
      </c>
      <c r="X121" s="235">
        <v>15000</v>
      </c>
      <c r="Y121" s="707"/>
      <c r="Z121" s="707"/>
      <c r="AA121" s="707">
        <v>2017</v>
      </c>
      <c r="AB121" s="707"/>
      <c r="AC121" s="707"/>
      <c r="AD121" s="707"/>
      <c r="AE121" s="707"/>
      <c r="AF121" s="707"/>
      <c r="AG121" s="707"/>
      <c r="AH121" s="235">
        <v>120000</v>
      </c>
      <c r="AI121" s="707"/>
      <c r="AJ121" s="707"/>
      <c r="AK121" s="707"/>
      <c r="AL121" s="707"/>
      <c r="AM121" s="707"/>
      <c r="AN121" s="707"/>
      <c r="AO121" s="707"/>
      <c r="AP121" s="707"/>
      <c r="AQ121" s="707"/>
      <c r="AR121" s="707"/>
      <c r="AS121" s="707"/>
      <c r="AT121" s="707"/>
      <c r="AU121" s="707"/>
      <c r="AV121" s="707"/>
      <c r="AW121" s="707"/>
      <c r="AX121" s="707"/>
      <c r="AY121" s="707"/>
      <c r="AZ121" s="707"/>
      <c r="BA121" s="707"/>
      <c r="BB121" s="707"/>
      <c r="BC121" s="707"/>
      <c r="BD121" s="707"/>
      <c r="BE121" s="707"/>
      <c r="BF121" s="707"/>
      <c r="BG121" s="668"/>
      <c r="BH121" s="668"/>
      <c r="BI121" s="668"/>
      <c r="BJ121" s="668"/>
      <c r="BK121" s="707"/>
    </row>
    <row r="122" spans="1:63" s="720" customFormat="1" ht="24.6" hidden="1" customHeight="1">
      <c r="A122" s="313">
        <v>5</v>
      </c>
      <c r="B122" s="242"/>
      <c r="C122" s="707" t="s">
        <v>706</v>
      </c>
      <c r="D122" s="707" t="s">
        <v>5190</v>
      </c>
      <c r="E122" s="707" t="s">
        <v>5191</v>
      </c>
      <c r="F122" s="707" t="s">
        <v>706</v>
      </c>
      <c r="G122" s="707" t="s">
        <v>5192</v>
      </c>
      <c r="H122" s="718" t="s">
        <v>5193</v>
      </c>
      <c r="I122" s="707" t="s">
        <v>706</v>
      </c>
      <c r="J122" s="707">
        <v>9</v>
      </c>
      <c r="K122" s="707" t="s">
        <v>5179</v>
      </c>
      <c r="L122" s="314">
        <v>55063</v>
      </c>
      <c r="M122" s="314">
        <v>14771</v>
      </c>
      <c r="N122" s="314">
        <v>15379</v>
      </c>
      <c r="O122" s="707" t="s">
        <v>142</v>
      </c>
      <c r="P122" s="707">
        <v>400</v>
      </c>
      <c r="Q122" s="707">
        <v>1.25</v>
      </c>
      <c r="R122" s="707">
        <v>8</v>
      </c>
      <c r="S122" s="707">
        <v>3611</v>
      </c>
      <c r="T122" s="707" t="s">
        <v>143</v>
      </c>
      <c r="U122" s="314">
        <v>68</v>
      </c>
      <c r="V122" s="314">
        <v>105</v>
      </c>
      <c r="W122" s="235">
        <v>25000</v>
      </c>
      <c r="X122" s="235">
        <v>35000</v>
      </c>
      <c r="Y122" s="707" t="s">
        <v>173</v>
      </c>
      <c r="Z122" s="707" t="s">
        <v>466</v>
      </c>
      <c r="AA122" s="707">
        <v>1988</v>
      </c>
      <c r="AB122" s="707">
        <v>3092</v>
      </c>
      <c r="AC122" s="707"/>
      <c r="AD122" s="707">
        <v>850</v>
      </c>
      <c r="AE122" s="707"/>
      <c r="AF122" s="707"/>
      <c r="AG122" s="707"/>
      <c r="AH122" s="235">
        <v>3942</v>
      </c>
      <c r="AI122" s="707">
        <v>1998</v>
      </c>
      <c r="AJ122" s="707"/>
      <c r="AK122" s="707">
        <v>1</v>
      </c>
      <c r="AL122" s="707">
        <v>496</v>
      </c>
      <c r="AM122" s="707"/>
      <c r="AN122" s="707"/>
      <c r="AO122" s="707"/>
      <c r="AP122" s="707"/>
      <c r="AQ122" s="707"/>
      <c r="AR122" s="707"/>
      <c r="AS122" s="707"/>
      <c r="AT122" s="707"/>
      <c r="AU122" s="707"/>
      <c r="AV122" s="707"/>
      <c r="AW122" s="707"/>
      <c r="AX122" s="707"/>
      <c r="AY122" s="707"/>
      <c r="AZ122" s="707"/>
      <c r="BA122" s="707"/>
      <c r="BB122" s="707"/>
      <c r="BC122" s="707"/>
      <c r="BD122" s="707"/>
      <c r="BE122" s="707"/>
      <c r="BF122" s="707"/>
      <c r="BG122" s="668"/>
      <c r="BH122" s="668"/>
      <c r="BI122" s="668"/>
      <c r="BJ122" s="668"/>
      <c r="BK122" s="707"/>
    </row>
    <row r="123" spans="1:63" s="720" customFormat="1" ht="24.6" hidden="1" customHeight="1">
      <c r="A123" s="313">
        <v>6</v>
      </c>
      <c r="B123" s="242"/>
      <c r="C123" s="707" t="s">
        <v>706</v>
      </c>
      <c r="D123" s="707" t="s">
        <v>5194</v>
      </c>
      <c r="E123" s="707" t="s">
        <v>5195</v>
      </c>
      <c r="F123" s="707" t="s">
        <v>706</v>
      </c>
      <c r="G123" s="707" t="s">
        <v>5196</v>
      </c>
      <c r="H123" s="718" t="s">
        <v>5193</v>
      </c>
      <c r="I123" s="707" t="s">
        <v>706</v>
      </c>
      <c r="J123" s="707">
        <v>2</v>
      </c>
      <c r="K123" s="707" t="s">
        <v>5179</v>
      </c>
      <c r="L123" s="314">
        <v>69620</v>
      </c>
      <c r="M123" s="314">
        <v>0</v>
      </c>
      <c r="N123" s="314">
        <v>0</v>
      </c>
      <c r="O123" s="707" t="s">
        <v>304</v>
      </c>
      <c r="P123" s="707">
        <v>400</v>
      </c>
      <c r="Q123" s="707">
        <v>1.25</v>
      </c>
      <c r="R123" s="707">
        <v>8</v>
      </c>
      <c r="S123" s="707">
        <v>3611</v>
      </c>
      <c r="T123" s="707" t="s">
        <v>143</v>
      </c>
      <c r="U123" s="314">
        <v>70</v>
      </c>
      <c r="V123" s="314">
        <v>105</v>
      </c>
      <c r="W123" s="235" t="s">
        <v>944</v>
      </c>
      <c r="X123" s="235">
        <v>1300</v>
      </c>
      <c r="Y123" s="707" t="s">
        <v>173</v>
      </c>
      <c r="Z123" s="707" t="s">
        <v>466</v>
      </c>
      <c r="AA123" s="707">
        <v>1993</v>
      </c>
      <c r="AB123" s="707">
        <v>747</v>
      </c>
      <c r="AC123" s="707"/>
      <c r="AD123" s="707">
        <v>415</v>
      </c>
      <c r="AE123" s="707"/>
      <c r="AF123" s="707"/>
      <c r="AG123" s="707"/>
      <c r="AH123" s="235">
        <v>1162</v>
      </c>
      <c r="AI123" s="707"/>
      <c r="AJ123" s="707"/>
      <c r="AK123" s="707"/>
      <c r="AL123" s="707"/>
      <c r="AM123" s="707"/>
      <c r="AN123" s="707"/>
      <c r="AO123" s="707"/>
      <c r="AP123" s="707"/>
      <c r="AQ123" s="707"/>
      <c r="AR123" s="707"/>
      <c r="AS123" s="707"/>
      <c r="AT123" s="719"/>
      <c r="AU123" s="707"/>
      <c r="AV123" s="707"/>
      <c r="AW123" s="707"/>
      <c r="AX123" s="707"/>
      <c r="AY123" s="707"/>
      <c r="AZ123" s="707"/>
      <c r="BA123" s="707"/>
      <c r="BB123" s="707"/>
      <c r="BC123" s="707"/>
      <c r="BD123" s="707"/>
      <c r="BE123" s="707"/>
      <c r="BF123" s="707"/>
      <c r="BG123" s="668"/>
      <c r="BH123" s="668"/>
      <c r="BI123" s="668"/>
      <c r="BJ123" s="668"/>
      <c r="BK123" s="707"/>
    </row>
    <row r="124" spans="1:63" s="720" customFormat="1" ht="24.6" hidden="1" customHeight="1">
      <c r="A124" s="313"/>
      <c r="B124" s="242"/>
      <c r="C124" s="707" t="s">
        <v>5197</v>
      </c>
      <c r="D124" s="707" t="s">
        <v>5198</v>
      </c>
      <c r="E124" s="707" t="s">
        <v>5199</v>
      </c>
      <c r="F124" s="707" t="s">
        <v>5197</v>
      </c>
      <c r="G124" s="707" t="s">
        <v>5200</v>
      </c>
      <c r="H124" s="718" t="s">
        <v>5201</v>
      </c>
      <c r="I124" s="707" t="s">
        <v>5197</v>
      </c>
      <c r="J124" s="707">
        <v>2</v>
      </c>
      <c r="K124" s="707" t="s">
        <v>5179</v>
      </c>
      <c r="L124" s="314">
        <v>44812</v>
      </c>
      <c r="M124" s="314">
        <v>7730</v>
      </c>
      <c r="N124" s="314">
        <v>5074</v>
      </c>
      <c r="O124" s="707" t="s">
        <v>5202</v>
      </c>
      <c r="P124" s="707">
        <v>400</v>
      </c>
      <c r="Q124" s="707">
        <v>1.2</v>
      </c>
      <c r="R124" s="707">
        <v>8</v>
      </c>
      <c r="S124" s="707">
        <v>3257</v>
      </c>
      <c r="T124" s="707" t="s">
        <v>143</v>
      </c>
      <c r="U124" s="314">
        <v>75</v>
      </c>
      <c r="V124" s="314">
        <v>110</v>
      </c>
      <c r="W124" s="235">
        <v>6000</v>
      </c>
      <c r="X124" s="235">
        <v>8000</v>
      </c>
      <c r="Y124" s="707" t="s">
        <v>173</v>
      </c>
      <c r="Z124" s="707" t="s">
        <v>466</v>
      </c>
      <c r="AA124" s="707">
        <v>2006</v>
      </c>
      <c r="AB124" s="707">
        <v>533</v>
      </c>
      <c r="AC124" s="707">
        <v>0</v>
      </c>
      <c r="AD124" s="707">
        <v>400</v>
      </c>
      <c r="AE124" s="707">
        <v>0</v>
      </c>
      <c r="AF124" s="707">
        <v>0</v>
      </c>
      <c r="AG124" s="707">
        <v>0</v>
      </c>
      <c r="AH124" s="235">
        <v>10950</v>
      </c>
      <c r="AI124" s="707" t="s">
        <v>944</v>
      </c>
      <c r="AJ124" s="707"/>
      <c r="AK124" s="707">
        <v>0</v>
      </c>
      <c r="AL124" s="707"/>
      <c r="AM124" s="707">
        <v>0</v>
      </c>
      <c r="AN124" s="707">
        <v>0</v>
      </c>
      <c r="AO124" s="707"/>
      <c r="AP124" s="707"/>
      <c r="AQ124" s="707">
        <v>0</v>
      </c>
      <c r="AR124" s="707">
        <v>0</v>
      </c>
      <c r="AS124" s="707">
        <v>0</v>
      </c>
      <c r="AT124" s="707">
        <v>0</v>
      </c>
      <c r="AU124" s="707">
        <v>0</v>
      </c>
      <c r="AV124" s="707"/>
      <c r="AW124" s="707"/>
      <c r="AX124" s="707"/>
      <c r="AY124" s="707"/>
      <c r="AZ124" s="707"/>
      <c r="BA124" s="707"/>
      <c r="BB124" s="707"/>
      <c r="BC124" s="707"/>
      <c r="BD124" s="707"/>
      <c r="BE124" s="707"/>
      <c r="BF124" s="707"/>
      <c r="BG124" s="668"/>
      <c r="BH124" s="668"/>
      <c r="BI124" s="668"/>
      <c r="BJ124" s="668"/>
      <c r="BK124" s="707"/>
    </row>
    <row r="125" spans="1:63" s="720" customFormat="1" ht="24.6" hidden="1" customHeight="1">
      <c r="A125" s="313">
        <v>7</v>
      </c>
      <c r="B125" s="242"/>
      <c r="C125" s="707" t="s">
        <v>5197</v>
      </c>
      <c r="D125" s="707" t="s">
        <v>5198</v>
      </c>
      <c r="E125" s="707" t="s">
        <v>5203</v>
      </c>
      <c r="F125" s="707" t="s">
        <v>5197</v>
      </c>
      <c r="G125" s="707"/>
      <c r="H125" s="718"/>
      <c r="I125" s="707" t="s">
        <v>5197</v>
      </c>
      <c r="J125" s="707"/>
      <c r="K125" s="707"/>
      <c r="L125" s="314">
        <v>2672</v>
      </c>
      <c r="M125" s="314">
        <v>2672</v>
      </c>
      <c r="N125" s="314">
        <v>2672</v>
      </c>
      <c r="O125" s="707" t="s">
        <v>5202</v>
      </c>
      <c r="P125" s="707">
        <v>100</v>
      </c>
      <c r="Q125" s="707">
        <v>1.2</v>
      </c>
      <c r="R125" s="707">
        <v>6</v>
      </c>
      <c r="S125" s="707">
        <v>3257</v>
      </c>
      <c r="T125" s="707"/>
      <c r="U125" s="314"/>
      <c r="V125" s="314"/>
      <c r="W125" s="235">
        <v>104</v>
      </c>
      <c r="X125" s="235">
        <v>300</v>
      </c>
      <c r="Y125" s="707"/>
      <c r="Z125" s="707"/>
      <c r="AA125" s="707">
        <v>2011</v>
      </c>
      <c r="AB125" s="707">
        <v>533</v>
      </c>
      <c r="AC125" s="707">
        <v>0</v>
      </c>
      <c r="AD125" s="707">
        <v>400</v>
      </c>
      <c r="AE125" s="707">
        <v>0</v>
      </c>
      <c r="AF125" s="707">
        <v>0</v>
      </c>
      <c r="AG125" s="707">
        <v>0</v>
      </c>
      <c r="AH125" s="235">
        <v>1897</v>
      </c>
      <c r="AI125" s="707"/>
      <c r="AJ125" s="707"/>
      <c r="AK125" s="707"/>
      <c r="AL125" s="707"/>
      <c r="AM125" s="707"/>
      <c r="AN125" s="707"/>
      <c r="AO125" s="707"/>
      <c r="AP125" s="707"/>
      <c r="AQ125" s="707"/>
      <c r="AR125" s="707"/>
      <c r="AS125" s="707"/>
      <c r="AT125" s="719"/>
      <c r="AU125" s="707"/>
      <c r="AV125" s="707"/>
      <c r="AW125" s="707"/>
      <c r="AX125" s="707"/>
      <c r="AY125" s="707"/>
      <c r="AZ125" s="707"/>
      <c r="BA125" s="707"/>
      <c r="BB125" s="707"/>
      <c r="BC125" s="707"/>
      <c r="BD125" s="707"/>
      <c r="BE125" s="707"/>
      <c r="BF125" s="707"/>
      <c r="BG125" s="668"/>
      <c r="BH125" s="668"/>
      <c r="BI125" s="668"/>
      <c r="BJ125" s="668"/>
      <c r="BK125" s="707"/>
    </row>
    <row r="126" spans="1:63" s="720" customFormat="1" ht="24.6" hidden="1" customHeight="1">
      <c r="A126" s="313"/>
      <c r="B126" s="242"/>
      <c r="C126" s="707" t="s">
        <v>5197</v>
      </c>
      <c r="D126" s="707"/>
      <c r="E126" s="756" t="s">
        <v>11105</v>
      </c>
      <c r="F126" s="707" t="s">
        <v>5197</v>
      </c>
      <c r="G126" s="707"/>
      <c r="H126" s="718"/>
      <c r="I126" s="707" t="s">
        <v>5197</v>
      </c>
      <c r="J126" s="707"/>
      <c r="K126" s="707"/>
      <c r="L126" s="314"/>
      <c r="M126" s="314">
        <v>423.58</v>
      </c>
      <c r="N126" s="314">
        <v>419.45</v>
      </c>
      <c r="O126" s="707" t="s">
        <v>5202</v>
      </c>
      <c r="P126" s="707">
        <v>400</v>
      </c>
      <c r="Q126" s="707"/>
      <c r="R126" s="707">
        <v>6</v>
      </c>
      <c r="S126" s="707"/>
      <c r="T126" s="707" t="s">
        <v>143</v>
      </c>
      <c r="U126" s="314">
        <v>68</v>
      </c>
      <c r="V126" s="314">
        <v>105</v>
      </c>
      <c r="W126" s="235"/>
      <c r="X126" s="235"/>
      <c r="Y126" s="707"/>
      <c r="Z126" s="707"/>
      <c r="AA126" s="707">
        <v>2017</v>
      </c>
      <c r="AB126" s="707"/>
      <c r="AC126" s="707"/>
      <c r="AD126" s="707"/>
      <c r="AE126" s="707"/>
      <c r="AF126" s="707"/>
      <c r="AG126" s="707"/>
      <c r="AH126" s="235"/>
      <c r="AI126" s="707"/>
      <c r="AJ126" s="707"/>
      <c r="AK126" s="707"/>
      <c r="AL126" s="707"/>
      <c r="AM126" s="707"/>
      <c r="AN126" s="707"/>
      <c r="AO126" s="707"/>
      <c r="AP126" s="707"/>
      <c r="AQ126" s="707"/>
      <c r="AR126" s="707"/>
      <c r="AS126" s="707"/>
      <c r="AT126" s="719"/>
      <c r="AU126" s="707"/>
      <c r="AV126" s="707"/>
      <c r="AW126" s="707"/>
      <c r="AX126" s="707"/>
      <c r="AY126" s="707"/>
      <c r="AZ126" s="707"/>
      <c r="BA126" s="707"/>
      <c r="BB126" s="707"/>
      <c r="BC126" s="707"/>
      <c r="BD126" s="707"/>
      <c r="BE126" s="707"/>
      <c r="BF126" s="707"/>
      <c r="BG126" s="668"/>
      <c r="BH126" s="668"/>
      <c r="BI126" s="668"/>
      <c r="BJ126" s="668"/>
      <c r="BK126" s="707"/>
    </row>
    <row r="127" spans="1:63" s="720" customFormat="1" ht="24.6" hidden="1" customHeight="1">
      <c r="A127" s="313"/>
      <c r="B127" s="242"/>
      <c r="C127" s="707" t="s">
        <v>468</v>
      </c>
      <c r="D127" s="707" t="s">
        <v>5205</v>
      </c>
      <c r="E127" s="707" t="s">
        <v>5206</v>
      </c>
      <c r="F127" s="707" t="s">
        <v>468</v>
      </c>
      <c r="G127" s="707" t="s">
        <v>5207</v>
      </c>
      <c r="H127" s="718" t="s">
        <v>5208</v>
      </c>
      <c r="I127" s="707" t="s">
        <v>468</v>
      </c>
      <c r="J127" s="707">
        <v>2</v>
      </c>
      <c r="K127" s="707" t="s">
        <v>5179</v>
      </c>
      <c r="L127" s="314">
        <v>34186</v>
      </c>
      <c r="M127" s="314">
        <v>1590.84</v>
      </c>
      <c r="N127" s="314">
        <v>2086.7800000000002</v>
      </c>
      <c r="O127" s="707" t="s">
        <v>3455</v>
      </c>
      <c r="P127" s="707">
        <v>400</v>
      </c>
      <c r="Q127" s="707">
        <v>1.2</v>
      </c>
      <c r="R127" s="707">
        <v>8</v>
      </c>
      <c r="S127" s="707">
        <v>3307</v>
      </c>
      <c r="T127" s="707" t="s">
        <v>282</v>
      </c>
      <c r="U127" s="314">
        <v>64</v>
      </c>
      <c r="V127" s="314">
        <v>100</v>
      </c>
      <c r="W127" s="235">
        <v>864</v>
      </c>
      <c r="X127" s="235">
        <v>6000</v>
      </c>
      <c r="Y127" s="707" t="s">
        <v>173</v>
      </c>
      <c r="Z127" s="707" t="s">
        <v>466</v>
      </c>
      <c r="AA127" s="707">
        <v>1990</v>
      </c>
      <c r="AB127" s="707">
        <v>458</v>
      </c>
      <c r="AC127" s="707">
        <v>0</v>
      </c>
      <c r="AD127" s="707">
        <v>525</v>
      </c>
      <c r="AE127" s="707">
        <v>0</v>
      </c>
      <c r="AF127" s="707">
        <v>0</v>
      </c>
      <c r="AG127" s="707"/>
      <c r="AH127" s="235">
        <v>6833</v>
      </c>
      <c r="AI127" s="707"/>
      <c r="AJ127" s="707"/>
      <c r="AK127" s="707">
        <v>0</v>
      </c>
      <c r="AL127" s="707">
        <v>0</v>
      </c>
      <c r="AM127" s="707">
        <v>0</v>
      </c>
      <c r="AN127" s="707">
        <v>0</v>
      </c>
      <c r="AO127" s="707"/>
      <c r="AP127" s="707"/>
      <c r="AQ127" s="707"/>
      <c r="AR127" s="707"/>
      <c r="AS127" s="707"/>
      <c r="AT127" s="719"/>
      <c r="AU127" s="707"/>
      <c r="AV127" s="707"/>
      <c r="AW127" s="707"/>
      <c r="AX127" s="707"/>
      <c r="AY127" s="707"/>
      <c r="AZ127" s="707"/>
      <c r="BA127" s="707"/>
      <c r="BB127" s="707"/>
      <c r="BC127" s="707"/>
      <c r="BD127" s="707"/>
      <c r="BE127" s="707"/>
      <c r="BF127" s="707"/>
      <c r="BG127" s="668"/>
      <c r="BH127" s="668"/>
      <c r="BI127" s="748"/>
      <c r="BJ127" s="748"/>
      <c r="BK127" s="707"/>
    </row>
    <row r="128" spans="1:63" s="720" customFormat="1" ht="24.6" hidden="1" customHeight="1">
      <c r="A128" s="313">
        <v>8</v>
      </c>
      <c r="B128" s="717"/>
      <c r="C128" s="248" t="s">
        <v>2052</v>
      </c>
      <c r="D128" s="248" t="s">
        <v>5209</v>
      </c>
      <c r="E128" s="248" t="s">
        <v>5210</v>
      </c>
      <c r="F128" s="248" t="s">
        <v>2052</v>
      </c>
      <c r="G128" s="248" t="s">
        <v>5211</v>
      </c>
      <c r="H128" s="757" t="s">
        <v>5212</v>
      </c>
      <c r="I128" s="248" t="s">
        <v>2052</v>
      </c>
      <c r="J128" s="248">
        <v>1</v>
      </c>
      <c r="K128" s="248" t="s">
        <v>5213</v>
      </c>
      <c r="L128" s="314">
        <v>64145</v>
      </c>
      <c r="M128" s="753">
        <v>620</v>
      </c>
      <c r="N128" s="753">
        <v>960</v>
      </c>
      <c r="O128" s="248" t="s">
        <v>5202</v>
      </c>
      <c r="P128" s="248">
        <v>400</v>
      </c>
      <c r="Q128" s="248">
        <v>1.2</v>
      </c>
      <c r="R128" s="248">
        <v>8</v>
      </c>
      <c r="S128" s="248">
        <v>4991</v>
      </c>
      <c r="T128" s="248" t="s">
        <v>143</v>
      </c>
      <c r="U128" s="753">
        <v>68</v>
      </c>
      <c r="V128" s="753">
        <v>105</v>
      </c>
      <c r="W128" s="241">
        <v>5000</v>
      </c>
      <c r="X128" s="241">
        <v>10000</v>
      </c>
      <c r="Y128" s="248" t="s">
        <v>173</v>
      </c>
      <c r="Z128" s="248" t="s">
        <v>466</v>
      </c>
      <c r="AA128" s="248">
        <v>1998</v>
      </c>
      <c r="AB128" s="248">
        <v>5797</v>
      </c>
      <c r="AC128" s="248">
        <v>1100</v>
      </c>
      <c r="AD128" s="248"/>
      <c r="AE128" s="248"/>
      <c r="AF128" s="248"/>
      <c r="AG128" s="248"/>
      <c r="AH128" s="241">
        <v>6897</v>
      </c>
      <c r="AI128" s="248">
        <v>2000</v>
      </c>
      <c r="AJ128" s="248">
        <v>2003</v>
      </c>
      <c r="AK128" s="248"/>
      <c r="AL128" s="248"/>
      <c r="AM128" s="248"/>
      <c r="AN128" s="248"/>
      <c r="AO128" s="248"/>
      <c r="AP128" s="248"/>
      <c r="AQ128" s="248" t="s">
        <v>610</v>
      </c>
      <c r="AR128" s="248">
        <v>6</v>
      </c>
      <c r="AS128" s="248">
        <v>1874</v>
      </c>
      <c r="AT128" s="248"/>
      <c r="AU128" s="248" t="s">
        <v>5214</v>
      </c>
      <c r="AV128" s="248"/>
      <c r="AW128" s="248"/>
      <c r="AX128" s="248"/>
      <c r="AY128" s="248"/>
      <c r="AZ128" s="248"/>
      <c r="BA128" s="248"/>
      <c r="BB128" s="248"/>
      <c r="BC128" s="248"/>
      <c r="BD128" s="248"/>
      <c r="BE128" s="248"/>
      <c r="BF128" s="248"/>
      <c r="BG128" s="748"/>
      <c r="BH128" s="748"/>
      <c r="BI128" s="748"/>
      <c r="BJ128" s="748"/>
      <c r="BK128" s="707"/>
    </row>
    <row r="129" spans="1:63" s="720" customFormat="1" ht="24.6" hidden="1" customHeight="1">
      <c r="A129" s="742">
        <v>9</v>
      </c>
      <c r="B129" s="242"/>
      <c r="C129" s="707" t="s">
        <v>5215</v>
      </c>
      <c r="D129" s="707"/>
      <c r="E129" s="707" t="s">
        <v>5216</v>
      </c>
      <c r="F129" s="707" t="s">
        <v>645</v>
      </c>
      <c r="G129" s="707"/>
      <c r="H129" s="718"/>
      <c r="I129" s="707" t="s">
        <v>5217</v>
      </c>
      <c r="J129" s="707"/>
      <c r="K129" s="707"/>
      <c r="L129" s="314">
        <v>19357</v>
      </c>
      <c r="M129" s="314"/>
      <c r="N129" s="314"/>
      <c r="O129" s="707" t="s">
        <v>3455</v>
      </c>
      <c r="P129" s="707">
        <v>400</v>
      </c>
      <c r="Q129" s="707"/>
      <c r="R129" s="707">
        <v>6</v>
      </c>
      <c r="S129" s="707"/>
      <c r="T129" s="707" t="s">
        <v>143</v>
      </c>
      <c r="U129" s="314"/>
      <c r="V129" s="314"/>
      <c r="W129" s="235">
        <v>40</v>
      </c>
      <c r="X129" s="235">
        <v>40</v>
      </c>
      <c r="Y129" s="707"/>
      <c r="Z129" s="707"/>
      <c r="AA129" s="707">
        <v>2011</v>
      </c>
      <c r="AB129" s="707"/>
      <c r="AC129" s="707"/>
      <c r="AD129" s="707"/>
      <c r="AE129" s="707"/>
      <c r="AF129" s="707"/>
      <c r="AG129" s="707"/>
      <c r="AH129" s="235"/>
      <c r="AI129" s="707"/>
      <c r="AJ129" s="707"/>
      <c r="AK129" s="707"/>
      <c r="AL129" s="707"/>
      <c r="AM129" s="707"/>
      <c r="AN129" s="707"/>
      <c r="AO129" s="707"/>
      <c r="AP129" s="707"/>
      <c r="AQ129" s="707"/>
      <c r="AR129" s="707"/>
      <c r="AS129" s="707"/>
      <c r="AT129" s="707"/>
      <c r="AU129" s="707"/>
      <c r="AV129" s="707"/>
      <c r="AW129" s="707"/>
      <c r="AX129" s="707"/>
      <c r="AY129" s="707"/>
      <c r="AZ129" s="707"/>
      <c r="BA129" s="707"/>
      <c r="BB129" s="707"/>
      <c r="BC129" s="707"/>
      <c r="BD129" s="707"/>
      <c r="BE129" s="707"/>
      <c r="BF129" s="707"/>
      <c r="BG129" s="668"/>
      <c r="BH129" s="668"/>
      <c r="BI129" s="668"/>
      <c r="BJ129" s="668"/>
      <c r="BK129" s="707"/>
    </row>
    <row r="130" spans="1:63" s="720" customFormat="1" ht="24.6" hidden="1" customHeight="1">
      <c r="A130" s="313">
        <v>10</v>
      </c>
      <c r="B130" s="242"/>
      <c r="C130" s="707" t="s">
        <v>5215</v>
      </c>
      <c r="D130" s="707" t="s">
        <v>5218</v>
      </c>
      <c r="E130" s="707" t="s">
        <v>5219</v>
      </c>
      <c r="F130" s="707" t="s">
        <v>5215</v>
      </c>
      <c r="G130" s="707" t="s">
        <v>5220</v>
      </c>
      <c r="H130" s="718" t="s">
        <v>5221</v>
      </c>
      <c r="I130" s="707" t="s">
        <v>5215</v>
      </c>
      <c r="J130" s="707">
        <v>2</v>
      </c>
      <c r="K130" s="707" t="s">
        <v>5222</v>
      </c>
      <c r="L130" s="314">
        <v>61144</v>
      </c>
      <c r="M130" s="314">
        <v>3209</v>
      </c>
      <c r="N130" s="314">
        <v>3093</v>
      </c>
      <c r="O130" s="707" t="s">
        <v>142</v>
      </c>
      <c r="P130" s="707">
        <v>400</v>
      </c>
      <c r="Q130" s="707">
        <v>1.2</v>
      </c>
      <c r="R130" s="707">
        <v>8</v>
      </c>
      <c r="S130" s="707">
        <v>4547</v>
      </c>
      <c r="T130" s="707" t="s">
        <v>143</v>
      </c>
      <c r="U130" s="314">
        <v>70</v>
      </c>
      <c r="V130" s="314">
        <v>100</v>
      </c>
      <c r="W130" s="235">
        <v>6400</v>
      </c>
      <c r="X130" s="235">
        <v>8000</v>
      </c>
      <c r="Y130" s="707" t="s">
        <v>173</v>
      </c>
      <c r="Z130" s="707" t="s">
        <v>466</v>
      </c>
      <c r="AA130" s="707">
        <v>2007</v>
      </c>
      <c r="AB130" s="707">
        <v>201</v>
      </c>
      <c r="AC130" s="707"/>
      <c r="AD130" s="707">
        <v>600</v>
      </c>
      <c r="AE130" s="707"/>
      <c r="AF130" s="707"/>
      <c r="AG130" s="707"/>
      <c r="AH130" s="235">
        <v>9215</v>
      </c>
      <c r="AI130" s="707">
        <v>1995</v>
      </c>
      <c r="AJ130" s="707">
        <v>1998</v>
      </c>
      <c r="AK130" s="707"/>
      <c r="AL130" s="707"/>
      <c r="AM130" s="707"/>
      <c r="AN130" s="707"/>
      <c r="AO130" s="707"/>
      <c r="AP130" s="707" t="s">
        <v>5223</v>
      </c>
      <c r="AQ130" s="707" t="s">
        <v>5224</v>
      </c>
      <c r="AR130" s="707">
        <v>1</v>
      </c>
      <c r="AS130" s="707">
        <v>300</v>
      </c>
      <c r="AT130" s="707" t="s">
        <v>5225</v>
      </c>
      <c r="AU130" s="707" t="s">
        <v>5215</v>
      </c>
      <c r="AV130" s="707"/>
      <c r="AW130" s="707"/>
      <c r="AX130" s="707"/>
      <c r="AY130" s="707"/>
      <c r="AZ130" s="707"/>
      <c r="BA130" s="707"/>
      <c r="BB130" s="707"/>
      <c r="BC130" s="707"/>
      <c r="BD130" s="707"/>
      <c r="BE130" s="707"/>
      <c r="BF130" s="707"/>
      <c r="BG130" s="668"/>
      <c r="BH130" s="668"/>
      <c r="BI130" s="668"/>
      <c r="BJ130" s="668"/>
      <c r="BK130" s="707"/>
    </row>
    <row r="131" spans="1:63" s="720" customFormat="1" ht="24.6" hidden="1" customHeight="1">
      <c r="A131" s="313">
        <v>11</v>
      </c>
      <c r="B131" s="242"/>
      <c r="C131" s="707" t="s">
        <v>5226</v>
      </c>
      <c r="D131" s="707" t="s">
        <v>5227</v>
      </c>
      <c r="E131" s="707" t="s">
        <v>5228</v>
      </c>
      <c r="F131" s="707" t="s">
        <v>5226</v>
      </c>
      <c r="G131" s="707" t="s">
        <v>5229</v>
      </c>
      <c r="H131" s="718" t="s">
        <v>5230</v>
      </c>
      <c r="I131" s="707" t="s">
        <v>5226</v>
      </c>
      <c r="J131" s="707">
        <v>1</v>
      </c>
      <c r="K131" s="707" t="s">
        <v>612</v>
      </c>
      <c r="L131" s="314">
        <v>35709</v>
      </c>
      <c r="M131" s="314">
        <v>2208</v>
      </c>
      <c r="N131" s="314">
        <v>2598</v>
      </c>
      <c r="O131" s="707" t="s">
        <v>5202</v>
      </c>
      <c r="P131" s="707">
        <v>400</v>
      </c>
      <c r="Q131" s="707">
        <v>1.27</v>
      </c>
      <c r="R131" s="707">
        <v>8</v>
      </c>
      <c r="S131" s="707">
        <v>4064</v>
      </c>
      <c r="T131" s="707" t="s">
        <v>143</v>
      </c>
      <c r="U131" s="314">
        <v>68</v>
      </c>
      <c r="V131" s="314">
        <v>110</v>
      </c>
      <c r="W131" s="235">
        <v>6128</v>
      </c>
      <c r="X131" s="235">
        <v>8000</v>
      </c>
      <c r="Y131" s="707" t="s">
        <v>173</v>
      </c>
      <c r="Z131" s="707" t="s">
        <v>466</v>
      </c>
      <c r="AA131" s="707">
        <v>2006</v>
      </c>
      <c r="AB131" s="707">
        <v>136</v>
      </c>
      <c r="AC131" s="707">
        <v>220</v>
      </c>
      <c r="AD131" s="707">
        <v>262</v>
      </c>
      <c r="AE131" s="707" t="s">
        <v>944</v>
      </c>
      <c r="AF131" s="707" t="s">
        <v>944</v>
      </c>
      <c r="AG131" s="707" t="s">
        <v>944</v>
      </c>
      <c r="AH131" s="235">
        <v>8411</v>
      </c>
      <c r="AI131" s="707">
        <v>1994</v>
      </c>
      <c r="AJ131" s="707"/>
      <c r="AK131" s="707" t="s">
        <v>944</v>
      </c>
      <c r="AL131" s="707" t="s">
        <v>944</v>
      </c>
      <c r="AM131" s="707" t="s">
        <v>944</v>
      </c>
      <c r="AN131" s="707" t="s">
        <v>944</v>
      </c>
      <c r="AO131" s="707"/>
      <c r="AP131" s="707"/>
      <c r="AQ131" s="707" t="s">
        <v>610</v>
      </c>
      <c r="AR131" s="707">
        <v>1</v>
      </c>
      <c r="AS131" s="707">
        <v>668</v>
      </c>
      <c r="AT131" s="719" t="s">
        <v>944</v>
      </c>
      <c r="AU131" s="707" t="s">
        <v>5171</v>
      </c>
      <c r="AV131" s="707" t="s">
        <v>614</v>
      </c>
      <c r="AW131" s="707">
        <v>1</v>
      </c>
      <c r="AX131" s="707">
        <v>374</v>
      </c>
      <c r="AY131" s="707"/>
      <c r="AZ131" s="707" t="s">
        <v>5171</v>
      </c>
      <c r="BA131" s="707" t="s">
        <v>707</v>
      </c>
      <c r="BB131" s="707">
        <v>1</v>
      </c>
      <c r="BC131" s="707">
        <v>608</v>
      </c>
      <c r="BD131" s="707"/>
      <c r="BE131" s="707" t="s">
        <v>5171</v>
      </c>
      <c r="BF131" s="707" t="s">
        <v>5231</v>
      </c>
      <c r="BG131" s="668"/>
      <c r="BH131" s="668"/>
      <c r="BI131" s="668"/>
      <c r="BJ131" s="668"/>
      <c r="BK131" s="707"/>
    </row>
    <row r="132" spans="1:63" s="720" customFormat="1" ht="24.6" hidden="1" customHeight="1">
      <c r="A132" s="313">
        <v>13</v>
      </c>
      <c r="B132" s="242"/>
      <c r="C132" s="707" t="s">
        <v>5232</v>
      </c>
      <c r="D132" s="707" t="s">
        <v>5233</v>
      </c>
      <c r="E132" s="707" t="s">
        <v>5234</v>
      </c>
      <c r="F132" s="707" t="s">
        <v>5232</v>
      </c>
      <c r="G132" s="707" t="s">
        <v>5235</v>
      </c>
      <c r="H132" s="718" t="s">
        <v>5236</v>
      </c>
      <c r="I132" s="707" t="s">
        <v>5232</v>
      </c>
      <c r="J132" s="707">
        <v>4</v>
      </c>
      <c r="K132" s="707" t="s">
        <v>5237</v>
      </c>
      <c r="L132" s="314">
        <v>44163</v>
      </c>
      <c r="M132" s="314">
        <v>2127</v>
      </c>
      <c r="N132" s="314">
        <v>2249</v>
      </c>
      <c r="O132" s="707" t="s">
        <v>142</v>
      </c>
      <c r="P132" s="707">
        <v>400</v>
      </c>
      <c r="Q132" s="707">
        <v>1.2</v>
      </c>
      <c r="R132" s="707">
        <v>8</v>
      </c>
      <c r="S132" s="707">
        <v>4319</v>
      </c>
      <c r="T132" s="707" t="s">
        <v>143</v>
      </c>
      <c r="U132" s="314">
        <v>70</v>
      </c>
      <c r="V132" s="314">
        <v>95</v>
      </c>
      <c r="W132" s="235" t="s">
        <v>944</v>
      </c>
      <c r="X132" s="235">
        <v>7000</v>
      </c>
      <c r="Y132" s="707" t="s">
        <v>173</v>
      </c>
      <c r="Z132" s="707" t="s">
        <v>466</v>
      </c>
      <c r="AA132" s="707">
        <v>1990</v>
      </c>
      <c r="AB132" s="707">
        <v>1217</v>
      </c>
      <c r="AC132" s="707">
        <v>1121</v>
      </c>
      <c r="AD132" s="707">
        <v>600</v>
      </c>
      <c r="AE132" s="707" t="s">
        <v>944</v>
      </c>
      <c r="AF132" s="707" t="s">
        <v>944</v>
      </c>
      <c r="AG132" s="707" t="s">
        <v>944</v>
      </c>
      <c r="AH132" s="235">
        <v>3938</v>
      </c>
      <c r="AI132" s="707">
        <v>2001</v>
      </c>
      <c r="AJ132" s="707"/>
      <c r="AK132" s="707">
        <v>1</v>
      </c>
      <c r="AL132" s="707">
        <v>870</v>
      </c>
      <c r="AM132" s="707" t="s">
        <v>944</v>
      </c>
      <c r="AN132" s="707" t="s">
        <v>944</v>
      </c>
      <c r="AO132" s="707"/>
      <c r="AP132" s="707"/>
      <c r="AQ132" s="707" t="s">
        <v>5238</v>
      </c>
      <c r="AR132" s="707">
        <v>1</v>
      </c>
      <c r="AS132" s="707">
        <v>3750</v>
      </c>
      <c r="AT132" s="719" t="s">
        <v>944</v>
      </c>
      <c r="AU132" s="707" t="s">
        <v>5171</v>
      </c>
      <c r="AV132" s="707"/>
      <c r="AW132" s="707"/>
      <c r="AX132" s="707"/>
      <c r="AY132" s="707"/>
      <c r="AZ132" s="707"/>
      <c r="BA132" s="707"/>
      <c r="BB132" s="707"/>
      <c r="BC132" s="707"/>
      <c r="BD132" s="707"/>
      <c r="BE132" s="707"/>
      <c r="BF132" s="707"/>
      <c r="BG132" s="668"/>
      <c r="BH132" s="668"/>
      <c r="BI132" s="668"/>
      <c r="BJ132" s="668"/>
      <c r="BK132" s="707"/>
    </row>
    <row r="133" spans="1:63" s="720" customFormat="1" ht="24.6" hidden="1" customHeight="1">
      <c r="A133" s="313"/>
      <c r="B133" s="242"/>
      <c r="C133" s="707" t="s">
        <v>5232</v>
      </c>
      <c r="D133" s="707" t="s">
        <v>5233</v>
      </c>
      <c r="E133" s="707" t="s">
        <v>5239</v>
      </c>
      <c r="F133" s="707" t="s">
        <v>5232</v>
      </c>
      <c r="G133" s="707" t="s">
        <v>5235</v>
      </c>
      <c r="H133" s="718" t="s">
        <v>5236</v>
      </c>
      <c r="I133" s="707" t="s">
        <v>5232</v>
      </c>
      <c r="J133" s="707">
        <v>4</v>
      </c>
      <c r="K133" s="707" t="s">
        <v>5237</v>
      </c>
      <c r="L133" s="314">
        <v>81623</v>
      </c>
      <c r="M133" s="314">
        <v>1730.19</v>
      </c>
      <c r="N133" s="314">
        <v>1362</v>
      </c>
      <c r="O133" s="707" t="s">
        <v>142</v>
      </c>
      <c r="P133" s="707">
        <v>400</v>
      </c>
      <c r="Q133" s="707">
        <v>1.2</v>
      </c>
      <c r="R133" s="707">
        <v>8</v>
      </c>
      <c r="S133" s="707">
        <v>4319</v>
      </c>
      <c r="T133" s="707" t="s">
        <v>282</v>
      </c>
      <c r="U133" s="314">
        <v>68</v>
      </c>
      <c r="V133" s="314">
        <v>105</v>
      </c>
      <c r="W133" s="235">
        <v>1404</v>
      </c>
      <c r="X133" s="235">
        <v>3000</v>
      </c>
      <c r="Y133" s="707" t="s">
        <v>173</v>
      </c>
      <c r="Z133" s="707" t="s">
        <v>466</v>
      </c>
      <c r="AA133" s="707">
        <v>2008</v>
      </c>
      <c r="AB133" s="707">
        <v>1217</v>
      </c>
      <c r="AC133" s="707">
        <v>1121</v>
      </c>
      <c r="AD133" s="707">
        <v>600</v>
      </c>
      <c r="AE133" s="707" t="s">
        <v>944</v>
      </c>
      <c r="AF133" s="707" t="s">
        <v>944</v>
      </c>
      <c r="AG133" s="707" t="s">
        <v>944</v>
      </c>
      <c r="AH133" s="235">
        <v>17000</v>
      </c>
      <c r="AI133" s="707">
        <v>2001</v>
      </c>
      <c r="AJ133" s="707"/>
      <c r="AK133" s="707">
        <v>1</v>
      </c>
      <c r="AL133" s="707">
        <v>870</v>
      </c>
      <c r="AM133" s="707" t="s">
        <v>944</v>
      </c>
      <c r="AN133" s="707" t="s">
        <v>944</v>
      </c>
      <c r="AO133" s="707"/>
      <c r="AP133" s="707"/>
      <c r="AQ133" s="707" t="s">
        <v>5238</v>
      </c>
      <c r="AR133" s="707">
        <v>1</v>
      </c>
      <c r="AS133" s="707">
        <v>3750</v>
      </c>
      <c r="AT133" s="719" t="s">
        <v>944</v>
      </c>
      <c r="AU133" s="707" t="s">
        <v>5171</v>
      </c>
      <c r="AV133" s="707"/>
      <c r="AW133" s="707"/>
      <c r="AX133" s="707"/>
      <c r="AY133" s="707"/>
      <c r="AZ133" s="707"/>
      <c r="BA133" s="707"/>
      <c r="BB133" s="707"/>
      <c r="BC133" s="707"/>
      <c r="BD133" s="707"/>
      <c r="BE133" s="707"/>
      <c r="BF133" s="707"/>
      <c r="BG133" s="668"/>
      <c r="BH133" s="668"/>
      <c r="BI133" s="668"/>
      <c r="BJ133" s="668"/>
      <c r="BK133" s="707"/>
    </row>
    <row r="134" spans="1:63" s="720" customFormat="1" ht="24.6" hidden="1" customHeight="1">
      <c r="A134" s="313" t="s">
        <v>145</v>
      </c>
      <c r="B134" s="248"/>
      <c r="C134" s="707" t="s">
        <v>5240</v>
      </c>
      <c r="D134" s="707" t="s">
        <v>5241</v>
      </c>
      <c r="E134" s="707" t="s">
        <v>5242</v>
      </c>
      <c r="F134" s="707" t="s">
        <v>5240</v>
      </c>
      <c r="G134" s="707" t="s">
        <v>5243</v>
      </c>
      <c r="H134" s="718" t="s">
        <v>5244</v>
      </c>
      <c r="I134" s="707" t="s">
        <v>5240</v>
      </c>
      <c r="J134" s="707">
        <v>1</v>
      </c>
      <c r="K134" s="707" t="s">
        <v>5179</v>
      </c>
      <c r="L134" s="314">
        <v>42000</v>
      </c>
      <c r="M134" s="314">
        <v>7790</v>
      </c>
      <c r="N134" s="314">
        <v>8045</v>
      </c>
      <c r="O134" s="707" t="s">
        <v>142</v>
      </c>
      <c r="P134" s="707">
        <v>400</v>
      </c>
      <c r="Q134" s="707">
        <v>1.25</v>
      </c>
      <c r="R134" s="707">
        <v>8</v>
      </c>
      <c r="S134" s="707">
        <v>4363</v>
      </c>
      <c r="T134" s="707" t="s">
        <v>282</v>
      </c>
      <c r="U134" s="314">
        <v>70</v>
      </c>
      <c r="V134" s="314">
        <v>130</v>
      </c>
      <c r="W134" s="235">
        <v>9000</v>
      </c>
      <c r="X134" s="235">
        <v>12000</v>
      </c>
      <c r="Y134" s="707" t="s">
        <v>5245</v>
      </c>
      <c r="Z134" s="707" t="s">
        <v>466</v>
      </c>
      <c r="AA134" s="707">
        <v>1988</v>
      </c>
      <c r="AB134" s="707">
        <v>450</v>
      </c>
      <c r="AC134" s="707">
        <v>3289</v>
      </c>
      <c r="AD134" s="707">
        <v>450</v>
      </c>
      <c r="AE134" s="707">
        <v>1200</v>
      </c>
      <c r="AF134" s="707"/>
      <c r="AG134" s="707"/>
      <c r="AH134" s="235">
        <v>5389</v>
      </c>
      <c r="AI134" s="707">
        <v>1999</v>
      </c>
      <c r="AJ134" s="707"/>
      <c r="AK134" s="707">
        <v>1</v>
      </c>
      <c r="AL134" s="707">
        <v>300</v>
      </c>
      <c r="AM134" s="707"/>
      <c r="AN134" s="707"/>
      <c r="AO134" s="707"/>
      <c r="AP134" s="707"/>
      <c r="AQ134" s="707"/>
      <c r="AR134" s="707"/>
      <c r="AS134" s="707"/>
      <c r="AT134" s="707"/>
      <c r="AU134" s="707"/>
      <c r="AV134" s="707"/>
      <c r="AW134" s="707"/>
      <c r="AX134" s="707"/>
      <c r="AY134" s="707"/>
      <c r="AZ134" s="707"/>
      <c r="BA134" s="707"/>
      <c r="BB134" s="707"/>
      <c r="BC134" s="707"/>
      <c r="BD134" s="707"/>
      <c r="BE134" s="707"/>
      <c r="BF134" s="707"/>
      <c r="BG134" s="668"/>
      <c r="BH134" s="668"/>
      <c r="BI134" s="668"/>
      <c r="BJ134" s="668"/>
      <c r="BK134" s="707"/>
    </row>
    <row r="135" spans="1:63" s="720" customFormat="1" ht="24.6" hidden="1" customHeight="1">
      <c r="A135" s="313" t="s">
        <v>148</v>
      </c>
      <c r="B135" s="239" t="s">
        <v>2232</v>
      </c>
      <c r="C135" s="707" t="s">
        <v>2231</v>
      </c>
      <c r="D135" s="707"/>
      <c r="E135" s="246">
        <f>COUNTA(E136:E150)</f>
        <v>15</v>
      </c>
      <c r="F135" s="707"/>
      <c r="G135" s="707"/>
      <c r="H135" s="718"/>
      <c r="I135" s="707"/>
      <c r="J135" s="707"/>
      <c r="K135" s="707"/>
      <c r="L135" s="314">
        <f>SUM(L136:L150)</f>
        <v>1978542</v>
      </c>
      <c r="M135" s="314">
        <f>SUM(M136:M150)</f>
        <v>108788.37999999999</v>
      </c>
      <c r="N135" s="314">
        <f>SUM(N136:N150)</f>
        <v>132838.41000000003</v>
      </c>
      <c r="O135" s="707"/>
      <c r="P135" s="707"/>
      <c r="Q135" s="707"/>
      <c r="R135" s="707"/>
      <c r="S135" s="707"/>
      <c r="T135" s="707"/>
      <c r="U135" s="314"/>
      <c r="V135" s="314"/>
      <c r="W135" s="235"/>
      <c r="X135" s="235"/>
      <c r="Y135" s="707"/>
      <c r="Z135" s="707"/>
      <c r="AA135" s="707"/>
      <c r="AB135" s="707"/>
      <c r="AC135" s="707"/>
      <c r="AD135" s="707"/>
      <c r="AE135" s="707"/>
      <c r="AF135" s="707"/>
      <c r="AG135" s="707"/>
      <c r="AH135" s="235"/>
      <c r="AI135" s="707"/>
      <c r="AJ135" s="707"/>
      <c r="AK135" s="707"/>
      <c r="AL135" s="707"/>
      <c r="AM135" s="707"/>
      <c r="AN135" s="707"/>
      <c r="AO135" s="707"/>
      <c r="AP135" s="707"/>
      <c r="AQ135" s="707"/>
      <c r="AR135" s="707"/>
      <c r="AS135" s="707"/>
      <c r="AT135" s="707"/>
      <c r="AU135" s="707"/>
      <c r="AV135" s="707"/>
      <c r="AW135" s="707"/>
      <c r="AX135" s="707"/>
      <c r="AY135" s="707"/>
      <c r="AZ135" s="707"/>
      <c r="BA135" s="707"/>
      <c r="BB135" s="707"/>
      <c r="BC135" s="707"/>
      <c r="BD135" s="707"/>
      <c r="BE135" s="707"/>
      <c r="BF135" s="707"/>
      <c r="BG135" s="668"/>
      <c r="BH135" s="668"/>
      <c r="BI135" s="707"/>
      <c r="BJ135" s="707"/>
      <c r="BK135" s="707"/>
    </row>
    <row r="136" spans="1:63" s="720" customFormat="1" ht="24.6" hidden="1" customHeight="1">
      <c r="A136" s="313" t="s">
        <v>310</v>
      </c>
      <c r="B136" s="242"/>
      <c r="C136" s="707" t="s">
        <v>1848</v>
      </c>
      <c r="D136" s="707"/>
      <c r="E136" s="707" t="s">
        <v>5629</v>
      </c>
      <c r="F136" s="707" t="s">
        <v>1848</v>
      </c>
      <c r="G136" s="707"/>
      <c r="H136" s="707"/>
      <c r="I136" s="707" t="s">
        <v>16517</v>
      </c>
      <c r="J136" s="707"/>
      <c r="K136" s="707"/>
      <c r="L136" s="314">
        <v>458874</v>
      </c>
      <c r="M136" s="314">
        <v>27109</v>
      </c>
      <c r="N136" s="314">
        <v>39074</v>
      </c>
      <c r="O136" s="707" t="s">
        <v>142</v>
      </c>
      <c r="P136" s="707">
        <v>400</v>
      </c>
      <c r="Q136" s="707"/>
      <c r="R136" s="707">
        <v>8</v>
      </c>
      <c r="S136" s="707"/>
      <c r="T136" s="707" t="s">
        <v>143</v>
      </c>
      <c r="U136" s="314">
        <v>72</v>
      </c>
      <c r="V136" s="314">
        <v>110</v>
      </c>
      <c r="W136" s="235">
        <v>26000</v>
      </c>
      <c r="X136" s="235">
        <v>32000</v>
      </c>
      <c r="Y136" s="707"/>
      <c r="Z136" s="707"/>
      <c r="AA136" s="707">
        <v>2001</v>
      </c>
      <c r="AB136" s="707"/>
      <c r="AC136" s="707"/>
      <c r="AD136" s="707"/>
      <c r="AE136" s="707"/>
      <c r="AF136" s="707"/>
      <c r="AG136" s="707"/>
      <c r="AH136" s="235">
        <v>70700</v>
      </c>
      <c r="AI136" s="707"/>
      <c r="AJ136" s="707"/>
      <c r="AK136" s="707"/>
      <c r="AL136" s="707"/>
      <c r="AM136" s="707"/>
      <c r="AN136" s="707"/>
      <c r="AO136" s="707"/>
      <c r="AP136" s="707"/>
      <c r="AQ136" s="707"/>
      <c r="AR136" s="707"/>
      <c r="AS136" s="707"/>
      <c r="AT136" s="707"/>
      <c r="AU136" s="707"/>
      <c r="AV136" s="707"/>
      <c r="AW136" s="707"/>
      <c r="AX136" s="707"/>
      <c r="AY136" s="707"/>
      <c r="AZ136" s="707"/>
      <c r="BA136" s="707"/>
      <c r="BB136" s="707"/>
      <c r="BC136" s="707"/>
      <c r="BD136" s="707"/>
      <c r="BE136" s="707"/>
      <c r="BF136" s="707"/>
      <c r="BG136" s="707"/>
      <c r="BH136" s="707"/>
      <c r="BI136" s="707"/>
      <c r="BJ136" s="707"/>
      <c r="BK136" s="707"/>
    </row>
    <row r="137" spans="1:63" s="720" customFormat="1" ht="24.6" hidden="1" customHeight="1">
      <c r="A137" s="313"/>
      <c r="B137" s="242"/>
      <c r="C137" s="707" t="s">
        <v>5630</v>
      </c>
      <c r="D137" s="707"/>
      <c r="E137" s="707" t="s">
        <v>5631</v>
      </c>
      <c r="F137" s="707" t="s">
        <v>5630</v>
      </c>
      <c r="G137" s="707"/>
      <c r="H137" s="718"/>
      <c r="I137" s="707" t="s">
        <v>16518</v>
      </c>
      <c r="J137" s="707"/>
      <c r="K137" s="707"/>
      <c r="L137" s="314">
        <v>66110</v>
      </c>
      <c r="M137" s="314">
        <v>1388</v>
      </c>
      <c r="N137" s="314">
        <v>2676</v>
      </c>
      <c r="O137" s="707" t="s">
        <v>142</v>
      </c>
      <c r="P137" s="707">
        <v>400</v>
      </c>
      <c r="Q137" s="707"/>
      <c r="R137" s="707">
        <v>8</v>
      </c>
      <c r="S137" s="707"/>
      <c r="T137" s="707" t="s">
        <v>143</v>
      </c>
      <c r="U137" s="314">
        <v>75</v>
      </c>
      <c r="V137" s="314">
        <v>100</v>
      </c>
      <c r="W137" s="235">
        <v>20000</v>
      </c>
      <c r="X137" s="235">
        <v>27000</v>
      </c>
      <c r="Y137" s="707"/>
      <c r="Z137" s="707"/>
      <c r="AA137" s="707">
        <v>1990</v>
      </c>
      <c r="AB137" s="707"/>
      <c r="AC137" s="707"/>
      <c r="AD137" s="707"/>
      <c r="AE137" s="707"/>
      <c r="AF137" s="707"/>
      <c r="AG137" s="707"/>
      <c r="AH137" s="235">
        <v>6032</v>
      </c>
      <c r="AI137" s="707"/>
      <c r="AJ137" s="707"/>
      <c r="AK137" s="707"/>
      <c r="AL137" s="707"/>
      <c r="AM137" s="707"/>
      <c r="AN137" s="707"/>
      <c r="AO137" s="707"/>
      <c r="AP137" s="707"/>
      <c r="AQ137" s="707"/>
      <c r="AR137" s="707"/>
      <c r="AS137" s="707"/>
      <c r="AT137" s="707"/>
      <c r="AU137" s="707"/>
      <c r="AV137" s="707"/>
      <c r="AW137" s="707"/>
      <c r="AX137" s="707"/>
      <c r="AY137" s="707"/>
      <c r="AZ137" s="707"/>
      <c r="BA137" s="707"/>
      <c r="BB137" s="707"/>
      <c r="BC137" s="707"/>
      <c r="BD137" s="707"/>
      <c r="BE137" s="707"/>
      <c r="BF137" s="707"/>
      <c r="BG137" s="707"/>
      <c r="BH137" s="707"/>
      <c r="BI137" s="707"/>
      <c r="BJ137" s="707"/>
      <c r="BK137" s="707"/>
    </row>
    <row r="138" spans="1:63" s="720" customFormat="1" ht="24.6" hidden="1" customHeight="1">
      <c r="A138" s="313"/>
      <c r="B138" s="242"/>
      <c r="C138" s="707" t="s">
        <v>5632</v>
      </c>
      <c r="D138" s="707"/>
      <c r="E138" s="707" t="s">
        <v>5633</v>
      </c>
      <c r="F138" s="707" t="s">
        <v>5632</v>
      </c>
      <c r="G138" s="707"/>
      <c r="H138" s="718"/>
      <c r="I138" s="707" t="s">
        <v>11374</v>
      </c>
      <c r="J138" s="707"/>
      <c r="K138" s="707"/>
      <c r="L138" s="314">
        <v>113197</v>
      </c>
      <c r="M138" s="314">
        <v>13624</v>
      </c>
      <c r="N138" s="314">
        <v>8801</v>
      </c>
      <c r="O138" s="707" t="s">
        <v>142</v>
      </c>
      <c r="P138" s="707">
        <v>400</v>
      </c>
      <c r="Q138" s="707"/>
      <c r="R138" s="707">
        <v>8</v>
      </c>
      <c r="S138" s="707"/>
      <c r="T138" s="707" t="s">
        <v>143</v>
      </c>
      <c r="U138" s="314">
        <v>70</v>
      </c>
      <c r="V138" s="314">
        <v>105</v>
      </c>
      <c r="W138" s="235">
        <v>20000</v>
      </c>
      <c r="X138" s="235">
        <v>25000</v>
      </c>
      <c r="Y138" s="707"/>
      <c r="Z138" s="707"/>
      <c r="AA138" s="707">
        <v>1995</v>
      </c>
      <c r="AB138" s="707"/>
      <c r="AC138" s="707"/>
      <c r="AD138" s="707"/>
      <c r="AE138" s="707"/>
      <c r="AF138" s="707"/>
      <c r="AG138" s="707"/>
      <c r="AH138" s="235">
        <v>13804</v>
      </c>
      <c r="AI138" s="707"/>
      <c r="AJ138" s="707"/>
      <c r="AK138" s="707"/>
      <c r="AL138" s="707"/>
      <c r="AM138" s="707"/>
      <c r="AN138" s="707"/>
      <c r="AO138" s="707"/>
      <c r="AP138" s="707"/>
      <c r="AQ138" s="707"/>
      <c r="AR138" s="707"/>
      <c r="AS138" s="707"/>
      <c r="AT138" s="707"/>
      <c r="AU138" s="707"/>
      <c r="AV138" s="707"/>
      <c r="AW138" s="707"/>
      <c r="AX138" s="707"/>
      <c r="AY138" s="707"/>
      <c r="AZ138" s="707"/>
      <c r="BA138" s="707"/>
      <c r="BB138" s="707"/>
      <c r="BC138" s="707"/>
      <c r="BD138" s="707"/>
      <c r="BE138" s="707"/>
      <c r="BF138" s="707"/>
      <c r="BG138" s="707"/>
      <c r="BH138" s="707"/>
      <c r="BI138" s="707"/>
      <c r="BJ138" s="707"/>
      <c r="BK138" s="707"/>
    </row>
    <row r="139" spans="1:63" s="720" customFormat="1" ht="24.6" hidden="1" customHeight="1">
      <c r="A139" s="313" t="s">
        <v>311</v>
      </c>
      <c r="B139" s="242"/>
      <c r="C139" s="707" t="s">
        <v>1850</v>
      </c>
      <c r="D139" s="707"/>
      <c r="E139" s="707" t="s">
        <v>5634</v>
      </c>
      <c r="F139" s="707" t="s">
        <v>1850</v>
      </c>
      <c r="G139" s="707"/>
      <c r="H139" s="718"/>
      <c r="I139" s="707" t="s">
        <v>1850</v>
      </c>
      <c r="J139" s="707"/>
      <c r="K139" s="707"/>
      <c r="L139" s="314">
        <v>119209</v>
      </c>
      <c r="M139" s="314">
        <v>13464</v>
      </c>
      <c r="N139" s="314">
        <v>24593</v>
      </c>
      <c r="O139" s="707" t="s">
        <v>142</v>
      </c>
      <c r="P139" s="707">
        <v>400</v>
      </c>
      <c r="Q139" s="707"/>
      <c r="R139" s="707">
        <v>8</v>
      </c>
      <c r="S139" s="707"/>
      <c r="T139" s="707" t="s">
        <v>143</v>
      </c>
      <c r="U139" s="314">
        <v>70</v>
      </c>
      <c r="V139" s="314">
        <v>105</v>
      </c>
      <c r="W139" s="235">
        <v>17789</v>
      </c>
      <c r="X139" s="235">
        <v>25000</v>
      </c>
      <c r="Y139" s="707"/>
      <c r="Z139" s="707"/>
      <c r="AA139" s="707">
        <v>2008</v>
      </c>
      <c r="AB139" s="707"/>
      <c r="AC139" s="707"/>
      <c r="AD139" s="707"/>
      <c r="AE139" s="707"/>
      <c r="AF139" s="707"/>
      <c r="AG139" s="707"/>
      <c r="AH139" s="235">
        <v>46351</v>
      </c>
      <c r="AI139" s="707"/>
      <c r="AJ139" s="707"/>
      <c r="AK139" s="707"/>
      <c r="AL139" s="707"/>
      <c r="AM139" s="707"/>
      <c r="AN139" s="707"/>
      <c r="AO139" s="707"/>
      <c r="AP139" s="707"/>
      <c r="AQ139" s="707"/>
      <c r="AR139" s="707"/>
      <c r="AS139" s="707"/>
      <c r="AT139" s="707"/>
      <c r="AU139" s="707"/>
      <c r="AV139" s="707"/>
      <c r="AW139" s="707"/>
      <c r="AX139" s="707"/>
      <c r="AY139" s="707"/>
      <c r="AZ139" s="707"/>
      <c r="BA139" s="707"/>
      <c r="BB139" s="707"/>
      <c r="BC139" s="707"/>
      <c r="BD139" s="707"/>
      <c r="BE139" s="707"/>
      <c r="BF139" s="707"/>
      <c r="BG139" s="707"/>
      <c r="BH139" s="707"/>
      <c r="BI139" s="707"/>
      <c r="BJ139" s="707"/>
      <c r="BK139" s="707"/>
    </row>
    <row r="140" spans="1:63" s="720" customFormat="1" ht="24.6" hidden="1" customHeight="1">
      <c r="A140" s="313" t="s">
        <v>312</v>
      </c>
      <c r="B140" s="242"/>
      <c r="C140" s="707" t="s">
        <v>1855</v>
      </c>
      <c r="D140" s="707" t="s">
        <v>432</v>
      </c>
      <c r="E140" s="707" t="s">
        <v>5635</v>
      </c>
      <c r="F140" s="707" t="s">
        <v>1855</v>
      </c>
      <c r="G140" s="707" t="s">
        <v>433</v>
      </c>
      <c r="H140" s="707" t="s">
        <v>434</v>
      </c>
      <c r="I140" s="707" t="s">
        <v>1855</v>
      </c>
      <c r="J140" s="707" t="s">
        <v>435</v>
      </c>
      <c r="K140" s="707" t="s">
        <v>122</v>
      </c>
      <c r="L140" s="314">
        <v>34142</v>
      </c>
      <c r="M140" s="314">
        <v>2239.2399999999998</v>
      </c>
      <c r="N140" s="314">
        <v>4851.46</v>
      </c>
      <c r="O140" s="707" t="s">
        <v>5636</v>
      </c>
      <c r="P140" s="707">
        <v>400</v>
      </c>
      <c r="Q140" s="707"/>
      <c r="R140" s="707">
        <v>8</v>
      </c>
      <c r="S140" s="707"/>
      <c r="T140" s="707" t="s">
        <v>123</v>
      </c>
      <c r="U140" s="314">
        <v>70</v>
      </c>
      <c r="V140" s="314">
        <v>105</v>
      </c>
      <c r="W140" s="235">
        <v>2504</v>
      </c>
      <c r="X140" s="235">
        <v>19000</v>
      </c>
      <c r="Y140" s="707" t="s">
        <v>124</v>
      </c>
      <c r="Z140" s="707" t="s">
        <v>466</v>
      </c>
      <c r="AA140" s="707">
        <v>2001</v>
      </c>
      <c r="AB140" s="707"/>
      <c r="AC140" s="707" t="s">
        <v>125</v>
      </c>
      <c r="AD140" s="707" t="s">
        <v>126</v>
      </c>
      <c r="AE140" s="707"/>
      <c r="AF140" s="707"/>
      <c r="AG140" s="707"/>
      <c r="AH140" s="235">
        <v>20995</v>
      </c>
      <c r="AI140" s="707" t="s">
        <v>127</v>
      </c>
      <c r="AJ140" s="707" t="s">
        <v>128</v>
      </c>
      <c r="AK140" s="707" t="s">
        <v>129</v>
      </c>
      <c r="AL140" s="707"/>
      <c r="AM140" s="707"/>
      <c r="AN140" s="707"/>
      <c r="AO140" s="707"/>
      <c r="AP140" s="707"/>
      <c r="AQ140" s="707" t="s">
        <v>130</v>
      </c>
      <c r="AR140" s="707" t="s">
        <v>131</v>
      </c>
      <c r="AS140" s="707" t="s">
        <v>5637</v>
      </c>
      <c r="AT140" s="707"/>
      <c r="AU140" s="707" t="s">
        <v>1787</v>
      </c>
      <c r="AV140" s="707"/>
      <c r="AW140" s="707"/>
      <c r="AX140" s="707"/>
      <c r="AY140" s="707"/>
      <c r="AZ140" s="707"/>
      <c r="BA140" s="707"/>
      <c r="BB140" s="707"/>
      <c r="BC140" s="707"/>
      <c r="BD140" s="707"/>
      <c r="BE140" s="707"/>
      <c r="BF140" s="707"/>
      <c r="BG140" s="707"/>
      <c r="BH140" s="707"/>
      <c r="BI140" s="707"/>
      <c r="BJ140" s="707"/>
      <c r="BK140" s="707"/>
    </row>
    <row r="141" spans="1:63" s="720" customFormat="1" ht="24.6" hidden="1" customHeight="1">
      <c r="A141" s="313" t="s">
        <v>313</v>
      </c>
      <c r="B141" s="242"/>
      <c r="C141" s="707" t="s">
        <v>1866</v>
      </c>
      <c r="D141" s="707" t="s">
        <v>594</v>
      </c>
      <c r="E141" s="707" t="s">
        <v>5638</v>
      </c>
      <c r="F141" s="707" t="s">
        <v>1866</v>
      </c>
      <c r="G141" s="707" t="s">
        <v>597</v>
      </c>
      <c r="H141" s="707" t="s">
        <v>598</v>
      </c>
      <c r="I141" s="707" t="s">
        <v>1866</v>
      </c>
      <c r="J141" s="707">
        <v>65</v>
      </c>
      <c r="K141" s="707" t="s">
        <v>599</v>
      </c>
      <c r="L141" s="314">
        <v>104006</v>
      </c>
      <c r="M141" s="314">
        <v>17943</v>
      </c>
      <c r="N141" s="314">
        <v>12091.41</v>
      </c>
      <c r="O141" s="707" t="s">
        <v>142</v>
      </c>
      <c r="P141" s="707">
        <v>400</v>
      </c>
      <c r="Q141" s="707">
        <v>1.25</v>
      </c>
      <c r="R141" s="707">
        <v>8</v>
      </c>
      <c r="S141" s="707">
        <v>4334</v>
      </c>
      <c r="T141" s="707" t="s">
        <v>143</v>
      </c>
      <c r="U141" s="314">
        <v>70</v>
      </c>
      <c r="V141" s="314">
        <v>105</v>
      </c>
      <c r="W141" s="235">
        <v>20000</v>
      </c>
      <c r="X141" s="235">
        <v>25000</v>
      </c>
      <c r="Y141" s="707" t="s">
        <v>465</v>
      </c>
      <c r="Z141" s="707" t="s">
        <v>466</v>
      </c>
      <c r="AA141" s="707">
        <v>1997</v>
      </c>
      <c r="AB141" s="707"/>
      <c r="AC141" s="707">
        <v>21363</v>
      </c>
      <c r="AD141" s="707">
        <v>1950</v>
      </c>
      <c r="AE141" s="707"/>
      <c r="AF141" s="707"/>
      <c r="AG141" s="707"/>
      <c r="AH141" s="235">
        <v>21390</v>
      </c>
      <c r="AI141" s="707">
        <v>1998</v>
      </c>
      <c r="AJ141" s="707">
        <v>2003</v>
      </c>
      <c r="AK141" s="707">
        <v>1</v>
      </c>
      <c r="AL141" s="707">
        <v>650</v>
      </c>
      <c r="AM141" s="707" t="s">
        <v>600</v>
      </c>
      <c r="AN141" s="707" t="s">
        <v>601</v>
      </c>
      <c r="AO141" s="707"/>
      <c r="AP141" s="707"/>
      <c r="AQ141" s="707" t="s">
        <v>602</v>
      </c>
      <c r="AR141" s="707"/>
      <c r="AS141" s="707">
        <v>2598</v>
      </c>
      <c r="AT141" s="707"/>
      <c r="AU141" s="707" t="s">
        <v>603</v>
      </c>
      <c r="AV141" s="707"/>
      <c r="AW141" s="707"/>
      <c r="AX141" s="707"/>
      <c r="AY141" s="707"/>
      <c r="AZ141" s="707"/>
      <c r="BA141" s="707"/>
      <c r="BB141" s="707"/>
      <c r="BC141" s="707"/>
      <c r="BD141" s="707"/>
      <c r="BE141" s="707"/>
      <c r="BF141" s="707"/>
      <c r="BG141" s="707"/>
      <c r="BH141" s="707"/>
      <c r="BI141" s="707"/>
      <c r="BJ141" s="707"/>
      <c r="BK141" s="707"/>
    </row>
    <row r="142" spans="1:63" s="720" customFormat="1" ht="24.6" hidden="1" customHeight="1">
      <c r="A142" s="313" t="s">
        <v>314</v>
      </c>
      <c r="B142" s="242"/>
      <c r="C142" s="707" t="s">
        <v>5639</v>
      </c>
      <c r="D142" s="707"/>
      <c r="E142" s="707" t="s">
        <v>5640</v>
      </c>
      <c r="F142" s="707" t="s">
        <v>5639</v>
      </c>
      <c r="G142" s="707"/>
      <c r="H142" s="707"/>
      <c r="I142" s="707" t="s">
        <v>11375</v>
      </c>
      <c r="J142" s="707"/>
      <c r="K142" s="707"/>
      <c r="L142" s="314">
        <v>176103</v>
      </c>
      <c r="M142" s="314">
        <v>1965</v>
      </c>
      <c r="N142" s="314">
        <v>2745</v>
      </c>
      <c r="O142" s="707" t="s">
        <v>142</v>
      </c>
      <c r="P142" s="707">
        <v>400</v>
      </c>
      <c r="Q142" s="707"/>
      <c r="R142" s="707">
        <v>8</v>
      </c>
      <c r="S142" s="707"/>
      <c r="T142" s="707" t="s">
        <v>282</v>
      </c>
      <c r="U142" s="314">
        <v>68</v>
      </c>
      <c r="V142" s="314">
        <v>105</v>
      </c>
      <c r="W142" s="235">
        <v>1000</v>
      </c>
      <c r="X142" s="235">
        <v>6000</v>
      </c>
      <c r="Y142" s="707"/>
      <c r="Z142" s="707"/>
      <c r="AA142" s="707">
        <v>2012</v>
      </c>
      <c r="AB142" s="707"/>
      <c r="AC142" s="707"/>
      <c r="AD142" s="707"/>
      <c r="AE142" s="707"/>
      <c r="AF142" s="707"/>
      <c r="AG142" s="707"/>
      <c r="AH142" s="235">
        <v>16540</v>
      </c>
      <c r="AI142" s="707"/>
      <c r="AJ142" s="707"/>
      <c r="AK142" s="707"/>
      <c r="AL142" s="707"/>
      <c r="AM142" s="707"/>
      <c r="AN142" s="707"/>
      <c r="AO142" s="707"/>
      <c r="AP142" s="707"/>
      <c r="AQ142" s="707"/>
      <c r="AR142" s="707"/>
      <c r="AS142" s="707"/>
      <c r="AT142" s="707"/>
      <c r="AU142" s="707"/>
      <c r="AV142" s="707"/>
      <c r="AW142" s="707"/>
      <c r="AX142" s="707"/>
      <c r="AY142" s="707"/>
      <c r="AZ142" s="707"/>
      <c r="BA142" s="707"/>
      <c r="BB142" s="707"/>
      <c r="BC142" s="707"/>
      <c r="BD142" s="707"/>
      <c r="BE142" s="707"/>
      <c r="BF142" s="707"/>
      <c r="BG142" s="707"/>
      <c r="BH142" s="707"/>
      <c r="BI142" s="707"/>
      <c r="BJ142" s="707"/>
      <c r="BK142" s="707"/>
    </row>
    <row r="143" spans="1:63" s="720" customFormat="1" ht="24.6" hidden="1" customHeight="1">
      <c r="A143" s="313" t="s">
        <v>315</v>
      </c>
      <c r="B143" s="242"/>
      <c r="C143" s="707" t="s">
        <v>5641</v>
      </c>
      <c r="D143" s="707" t="s">
        <v>3324</v>
      </c>
      <c r="E143" s="707" t="s">
        <v>16519</v>
      </c>
      <c r="F143" s="707" t="s">
        <v>5641</v>
      </c>
      <c r="G143" s="249" t="s">
        <v>3326</v>
      </c>
      <c r="H143" s="232" t="s">
        <v>3327</v>
      </c>
      <c r="I143" s="707" t="s">
        <v>5641</v>
      </c>
      <c r="J143" s="236">
        <v>84</v>
      </c>
      <c r="K143" s="236" t="s">
        <v>3328</v>
      </c>
      <c r="L143" s="314">
        <v>198622</v>
      </c>
      <c r="M143" s="314">
        <v>3016.97</v>
      </c>
      <c r="N143" s="314">
        <v>4994.99</v>
      </c>
      <c r="O143" s="707" t="s">
        <v>5642</v>
      </c>
      <c r="P143" s="707">
        <v>400</v>
      </c>
      <c r="Q143" s="736">
        <v>1.25</v>
      </c>
      <c r="R143" s="707">
        <v>8</v>
      </c>
      <c r="S143" s="236"/>
      <c r="T143" s="707" t="s">
        <v>143</v>
      </c>
      <c r="U143" s="314">
        <v>73</v>
      </c>
      <c r="V143" s="314">
        <v>109</v>
      </c>
      <c r="W143" s="235">
        <v>5000</v>
      </c>
      <c r="X143" s="235">
        <v>11718</v>
      </c>
      <c r="Y143" s="236" t="s">
        <v>465</v>
      </c>
      <c r="Z143" s="236" t="s">
        <v>466</v>
      </c>
      <c r="AA143" s="707">
        <v>2006</v>
      </c>
      <c r="AB143" s="236">
        <v>108903</v>
      </c>
      <c r="AC143" s="236">
        <v>4500</v>
      </c>
      <c r="AD143" s="236">
        <v>994</v>
      </c>
      <c r="AE143" s="236"/>
      <c r="AF143" s="236"/>
      <c r="AG143" s="236"/>
      <c r="AH143" s="235">
        <v>20300</v>
      </c>
      <c r="AI143" s="707"/>
      <c r="AJ143" s="707"/>
      <c r="AK143" s="236">
        <v>1</v>
      </c>
      <c r="AL143" s="236">
        <v>12</v>
      </c>
      <c r="AM143" s="236">
        <v>4</v>
      </c>
      <c r="AN143" s="236">
        <v>500</v>
      </c>
      <c r="AO143" s="236">
        <v>14.6</v>
      </c>
      <c r="AP143" s="236"/>
      <c r="AQ143" s="236"/>
      <c r="AR143" s="236"/>
      <c r="AS143" s="236"/>
      <c r="AT143" s="236"/>
      <c r="AU143" s="236"/>
      <c r="AV143" s="236"/>
      <c r="AW143" s="236"/>
      <c r="AX143" s="236"/>
      <c r="AY143" s="236"/>
      <c r="AZ143" s="236"/>
      <c r="BA143" s="236"/>
      <c r="BB143" s="236"/>
      <c r="BC143" s="236"/>
      <c r="BD143" s="236"/>
      <c r="BE143" s="236"/>
      <c r="BF143" s="236"/>
      <c r="BG143" s="707"/>
      <c r="BH143" s="707"/>
      <c r="BI143" s="239"/>
      <c r="BJ143" s="239"/>
      <c r="BK143" s="239"/>
    </row>
    <row r="144" spans="1:63" s="720" customFormat="1" ht="24.6" hidden="1" customHeight="1">
      <c r="A144" s="313" t="s">
        <v>316</v>
      </c>
      <c r="B144" s="703"/>
      <c r="C144" s="707" t="s">
        <v>5643</v>
      </c>
      <c r="D144" s="707" t="s">
        <v>5644</v>
      </c>
      <c r="E144" s="707" t="s">
        <v>5645</v>
      </c>
      <c r="F144" s="707" t="s">
        <v>5643</v>
      </c>
      <c r="G144" s="707" t="s">
        <v>5646</v>
      </c>
      <c r="H144" s="707" t="s">
        <v>5647</v>
      </c>
      <c r="I144" s="707" t="s">
        <v>5643</v>
      </c>
      <c r="J144" s="707">
        <v>4</v>
      </c>
      <c r="K144" s="707"/>
      <c r="L144" s="314">
        <v>141142</v>
      </c>
      <c r="M144" s="314">
        <v>6971</v>
      </c>
      <c r="N144" s="314">
        <v>6971</v>
      </c>
      <c r="O144" s="707" t="s">
        <v>142</v>
      </c>
      <c r="P144" s="707">
        <v>400</v>
      </c>
      <c r="Q144" s="707">
        <v>1.2</v>
      </c>
      <c r="R144" s="707">
        <v>8</v>
      </c>
      <c r="S144" s="707">
        <v>4613</v>
      </c>
      <c r="T144" s="707" t="s">
        <v>143</v>
      </c>
      <c r="U144" s="314">
        <v>68</v>
      </c>
      <c r="V144" s="314">
        <v>105</v>
      </c>
      <c r="W144" s="235">
        <v>1059</v>
      </c>
      <c r="X144" s="235">
        <v>5000</v>
      </c>
      <c r="Y144" s="751" t="s">
        <v>5648</v>
      </c>
      <c r="Z144" s="751" t="s">
        <v>5648</v>
      </c>
      <c r="AA144" s="707">
        <v>2018</v>
      </c>
      <c r="AB144" s="751">
        <v>998</v>
      </c>
      <c r="AC144" s="751">
        <v>2983</v>
      </c>
      <c r="AD144" s="751">
        <v>300</v>
      </c>
      <c r="AE144" s="751">
        <v>0</v>
      </c>
      <c r="AF144" s="751">
        <v>0</v>
      </c>
      <c r="AG144" s="751">
        <v>0</v>
      </c>
      <c r="AH144" s="235">
        <v>6695</v>
      </c>
      <c r="AI144" s="751"/>
      <c r="AJ144" s="751"/>
      <c r="AK144" s="751"/>
      <c r="AL144" s="751"/>
      <c r="AM144" s="751"/>
      <c r="AN144" s="751"/>
      <c r="AO144" s="751"/>
      <c r="AP144" s="751"/>
      <c r="AQ144" s="751"/>
      <c r="AR144" s="751"/>
      <c r="AS144" s="751"/>
      <c r="AT144" s="751"/>
      <c r="AU144" s="751"/>
      <c r="AV144" s="751"/>
      <c r="AW144" s="751"/>
      <c r="AX144" s="751"/>
      <c r="AY144" s="751"/>
      <c r="AZ144" s="751"/>
      <c r="BA144" s="751"/>
      <c r="BB144" s="751"/>
      <c r="BC144" s="751"/>
      <c r="BD144" s="751"/>
      <c r="BE144" s="751"/>
      <c r="BF144" s="751"/>
      <c r="BG144" s="751"/>
      <c r="BH144" s="751"/>
      <c r="BI144" s="751"/>
      <c r="BJ144" s="751"/>
      <c r="BK144" s="707"/>
    </row>
    <row r="145" spans="1:63" s="720" customFormat="1" ht="24.6" hidden="1" customHeight="1">
      <c r="A145" s="313" t="s">
        <v>317</v>
      </c>
      <c r="B145" s="242"/>
      <c r="C145" s="239" t="s">
        <v>708</v>
      </c>
      <c r="D145" s="239"/>
      <c r="E145" s="707" t="s">
        <v>709</v>
      </c>
      <c r="F145" s="707" t="s">
        <v>708</v>
      </c>
      <c r="G145" s="707"/>
      <c r="H145" s="707"/>
      <c r="I145" s="707" t="s">
        <v>708</v>
      </c>
      <c r="J145" s="707"/>
      <c r="K145" s="707"/>
      <c r="L145" s="314">
        <v>118446</v>
      </c>
      <c r="M145" s="314">
        <v>4277</v>
      </c>
      <c r="N145" s="314">
        <v>7248</v>
      </c>
      <c r="O145" s="239" t="s">
        <v>613</v>
      </c>
      <c r="P145" s="239">
        <v>400</v>
      </c>
      <c r="Q145" s="239"/>
      <c r="R145" s="239">
        <v>8</v>
      </c>
      <c r="S145" s="239"/>
      <c r="T145" s="239" t="s">
        <v>143</v>
      </c>
      <c r="U145" s="740">
        <v>68</v>
      </c>
      <c r="V145" s="740">
        <v>105</v>
      </c>
      <c r="W145" s="293">
        <v>6000</v>
      </c>
      <c r="X145" s="293">
        <v>10000</v>
      </c>
      <c r="Y145" s="239"/>
      <c r="Z145" s="239"/>
      <c r="AA145" s="239">
        <v>2006</v>
      </c>
      <c r="AB145" s="239"/>
      <c r="AC145" s="239"/>
      <c r="AD145" s="239"/>
      <c r="AE145" s="239"/>
      <c r="AF145" s="239"/>
      <c r="AG145" s="239"/>
      <c r="AH145" s="293">
        <v>21340</v>
      </c>
      <c r="AI145" s="239"/>
      <c r="AJ145" s="239"/>
      <c r="AK145" s="239"/>
      <c r="AL145" s="239"/>
      <c r="AM145" s="239"/>
      <c r="AN145" s="239"/>
      <c r="AO145" s="239"/>
      <c r="AP145" s="239"/>
      <c r="AQ145" s="239"/>
      <c r="AR145" s="239"/>
      <c r="AS145" s="239"/>
      <c r="AT145" s="239"/>
      <c r="AU145" s="239"/>
      <c r="AV145" s="239"/>
      <c r="AW145" s="239"/>
      <c r="AX145" s="239"/>
      <c r="AY145" s="239"/>
      <c r="AZ145" s="239"/>
      <c r="BA145" s="239"/>
      <c r="BB145" s="239"/>
      <c r="BC145" s="239"/>
      <c r="BD145" s="239"/>
      <c r="BE145" s="239"/>
      <c r="BF145" s="239"/>
      <c r="BG145" s="239"/>
      <c r="BH145" s="239"/>
      <c r="BI145" s="707"/>
      <c r="BJ145" s="707"/>
      <c r="BK145" s="707"/>
    </row>
    <row r="146" spans="1:63" s="720" customFormat="1" ht="24.6" hidden="1" customHeight="1">
      <c r="A146" s="313"/>
      <c r="B146" s="242"/>
      <c r="C146" s="707" t="s">
        <v>5744</v>
      </c>
      <c r="D146" s="707"/>
      <c r="E146" s="707" t="s">
        <v>11376</v>
      </c>
      <c r="F146" s="707" t="s">
        <v>5744</v>
      </c>
      <c r="G146" s="707"/>
      <c r="H146" s="718"/>
      <c r="I146" s="707" t="s">
        <v>5744</v>
      </c>
      <c r="J146" s="707"/>
      <c r="K146" s="707"/>
      <c r="L146" s="314">
        <v>92299</v>
      </c>
      <c r="M146" s="314">
        <v>645.25</v>
      </c>
      <c r="N146" s="314">
        <v>929.03</v>
      </c>
      <c r="O146" s="707" t="s">
        <v>142</v>
      </c>
      <c r="P146" s="707">
        <v>400</v>
      </c>
      <c r="Q146" s="707"/>
      <c r="R146" s="707">
        <v>8</v>
      </c>
      <c r="S146" s="707"/>
      <c r="T146" s="707" t="s">
        <v>143</v>
      </c>
      <c r="U146" s="314">
        <v>70</v>
      </c>
      <c r="V146" s="314">
        <v>110</v>
      </c>
      <c r="W146" s="235">
        <v>5000</v>
      </c>
      <c r="X146" s="235">
        <v>10000</v>
      </c>
      <c r="Y146" s="707"/>
      <c r="Z146" s="707"/>
      <c r="AA146" s="707">
        <v>2017</v>
      </c>
      <c r="AB146" s="707"/>
      <c r="AC146" s="707"/>
      <c r="AD146" s="707"/>
      <c r="AE146" s="707"/>
      <c r="AF146" s="707"/>
      <c r="AG146" s="707"/>
      <c r="AH146" s="235">
        <v>21343</v>
      </c>
      <c r="AI146" s="707"/>
      <c r="AJ146" s="707"/>
      <c r="AK146" s="707"/>
      <c r="AL146" s="707"/>
      <c r="AM146" s="707"/>
      <c r="AN146" s="707"/>
      <c r="AO146" s="707"/>
      <c r="AP146" s="707"/>
      <c r="AQ146" s="707"/>
      <c r="AR146" s="707"/>
      <c r="AS146" s="707"/>
      <c r="AT146" s="707"/>
      <c r="AU146" s="707"/>
      <c r="AV146" s="707"/>
      <c r="AW146" s="707"/>
      <c r="AX146" s="707"/>
      <c r="AY146" s="707"/>
      <c r="AZ146" s="707"/>
      <c r="BA146" s="707"/>
      <c r="BB146" s="707"/>
      <c r="BC146" s="707"/>
      <c r="BD146" s="707"/>
      <c r="BE146" s="707"/>
      <c r="BF146" s="707"/>
      <c r="BG146" s="707"/>
      <c r="BH146" s="707"/>
      <c r="BI146" s="707"/>
      <c r="BJ146" s="707"/>
      <c r="BK146" s="707"/>
    </row>
    <row r="147" spans="1:63" s="720" customFormat="1" ht="24.6" hidden="1" customHeight="1">
      <c r="A147" s="313"/>
      <c r="B147" s="242"/>
      <c r="C147" s="707" t="s">
        <v>5649</v>
      </c>
      <c r="D147" s="707"/>
      <c r="E147" s="707" t="s">
        <v>5650</v>
      </c>
      <c r="F147" s="707" t="s">
        <v>5649</v>
      </c>
      <c r="G147" s="249"/>
      <c r="H147" s="232"/>
      <c r="I147" s="707" t="s">
        <v>5810</v>
      </c>
      <c r="J147" s="236"/>
      <c r="K147" s="236"/>
      <c r="L147" s="314">
        <v>102602</v>
      </c>
      <c r="M147" s="314">
        <v>901.92</v>
      </c>
      <c r="N147" s="314">
        <v>1291.52</v>
      </c>
      <c r="O147" s="707" t="s">
        <v>5636</v>
      </c>
      <c r="P147" s="707">
        <v>400</v>
      </c>
      <c r="Q147" s="736">
        <v>2.4</v>
      </c>
      <c r="R147" s="707">
        <v>8</v>
      </c>
      <c r="S147" s="236">
        <v>0</v>
      </c>
      <c r="T147" s="707" t="s">
        <v>143</v>
      </c>
      <c r="U147" s="314">
        <v>75</v>
      </c>
      <c r="V147" s="314">
        <v>109</v>
      </c>
      <c r="W147" s="235">
        <v>1000</v>
      </c>
      <c r="X147" s="235">
        <v>12000</v>
      </c>
      <c r="Y147" s="236">
        <v>0</v>
      </c>
      <c r="Z147" s="236">
        <v>0</v>
      </c>
      <c r="AA147" s="707">
        <v>1996</v>
      </c>
      <c r="AB147" s="236">
        <v>111413</v>
      </c>
      <c r="AC147" s="236">
        <v>7846</v>
      </c>
      <c r="AD147" s="236">
        <v>3504</v>
      </c>
      <c r="AE147" s="236">
        <v>0</v>
      </c>
      <c r="AF147" s="236">
        <v>0</v>
      </c>
      <c r="AG147" s="236">
        <v>0</v>
      </c>
      <c r="AH147" s="235">
        <v>19343</v>
      </c>
      <c r="AI147" s="707"/>
      <c r="AJ147" s="707"/>
      <c r="AK147" s="236"/>
      <c r="AL147" s="236"/>
      <c r="AM147" s="236"/>
      <c r="AN147" s="236"/>
      <c r="AO147" s="236"/>
      <c r="AP147" s="236"/>
      <c r="AQ147" s="236"/>
      <c r="AR147" s="236"/>
      <c r="AS147" s="236"/>
      <c r="AT147" s="236"/>
      <c r="AU147" s="236"/>
      <c r="AV147" s="236"/>
      <c r="AW147" s="236"/>
      <c r="AX147" s="236"/>
      <c r="AY147" s="236"/>
      <c r="AZ147" s="236"/>
      <c r="BA147" s="236"/>
      <c r="BB147" s="236"/>
      <c r="BC147" s="236"/>
      <c r="BD147" s="236"/>
      <c r="BE147" s="236"/>
      <c r="BF147" s="236"/>
      <c r="BG147" s="707"/>
      <c r="BH147" s="707"/>
      <c r="BI147" s="707"/>
      <c r="BJ147" s="707"/>
      <c r="BK147" s="313"/>
    </row>
    <row r="148" spans="1:63" s="720" customFormat="1" ht="24.6" hidden="1" customHeight="1">
      <c r="A148" s="313" t="s">
        <v>145</v>
      </c>
      <c r="B148" s="242"/>
      <c r="C148" s="707" t="s">
        <v>5652</v>
      </c>
      <c r="D148" s="707" t="s">
        <v>3309</v>
      </c>
      <c r="E148" s="707" t="s">
        <v>5653</v>
      </c>
      <c r="F148" s="707" t="s">
        <v>5652</v>
      </c>
      <c r="G148" s="707" t="s">
        <v>3311</v>
      </c>
      <c r="H148" s="718" t="s">
        <v>3312</v>
      </c>
      <c r="I148" s="707" t="s">
        <v>16520</v>
      </c>
      <c r="J148" s="707">
        <v>40</v>
      </c>
      <c r="K148" s="707" t="s">
        <v>3313</v>
      </c>
      <c r="L148" s="314">
        <v>115060</v>
      </c>
      <c r="M148" s="314">
        <v>12711</v>
      </c>
      <c r="N148" s="314">
        <v>12711</v>
      </c>
      <c r="O148" s="707" t="s">
        <v>142</v>
      </c>
      <c r="P148" s="314">
        <v>400</v>
      </c>
      <c r="Q148" s="314">
        <v>1.2</v>
      </c>
      <c r="R148" s="314">
        <v>8</v>
      </c>
      <c r="S148" s="314"/>
      <c r="T148" s="707" t="s">
        <v>143</v>
      </c>
      <c r="U148" s="314">
        <v>74</v>
      </c>
      <c r="V148" s="314">
        <v>110</v>
      </c>
      <c r="W148" s="738">
        <v>15000</v>
      </c>
      <c r="X148" s="314">
        <v>20000</v>
      </c>
      <c r="Y148" s="314" t="s">
        <v>465</v>
      </c>
      <c r="Z148" s="314" t="s">
        <v>466</v>
      </c>
      <c r="AA148" s="707">
        <v>1995</v>
      </c>
      <c r="AB148" s="314">
        <v>2510</v>
      </c>
      <c r="AC148" s="314">
        <v>3346</v>
      </c>
      <c r="AD148" s="314">
        <v>2510</v>
      </c>
      <c r="AE148" s="314"/>
      <c r="AF148" s="314"/>
      <c r="AG148" s="314"/>
      <c r="AH148" s="314">
        <v>16309</v>
      </c>
      <c r="AI148" s="707"/>
      <c r="AJ148" s="707"/>
      <c r="AK148" s="707"/>
      <c r="AL148" s="707"/>
      <c r="AM148" s="707"/>
      <c r="AN148" s="707" t="s">
        <v>3314</v>
      </c>
      <c r="AO148" s="707"/>
      <c r="AP148" s="707"/>
      <c r="AQ148" s="707" t="s">
        <v>610</v>
      </c>
      <c r="AR148" s="707">
        <v>3</v>
      </c>
      <c r="AS148" s="707">
        <v>986</v>
      </c>
      <c r="AT148" s="707" t="s">
        <v>3315</v>
      </c>
      <c r="AU148" s="707" t="s">
        <v>3316</v>
      </c>
      <c r="AV148" s="707"/>
      <c r="AW148" s="707"/>
      <c r="AX148" s="707"/>
      <c r="AY148" s="707"/>
      <c r="AZ148" s="707"/>
      <c r="BA148" s="707"/>
      <c r="BB148" s="707"/>
      <c r="BC148" s="707"/>
      <c r="BD148" s="707"/>
      <c r="BE148" s="707"/>
      <c r="BF148" s="707"/>
      <c r="BG148" s="707"/>
      <c r="BH148" s="707"/>
      <c r="BI148" s="707"/>
      <c r="BJ148" s="707"/>
      <c r="BK148" s="707"/>
    </row>
    <row r="149" spans="1:63" s="720" customFormat="1" ht="24.6" hidden="1" customHeight="1">
      <c r="A149" s="313"/>
      <c r="B149" s="242"/>
      <c r="C149" s="707" t="s">
        <v>5654</v>
      </c>
      <c r="D149" s="707" t="s">
        <v>3318</v>
      </c>
      <c r="E149" s="707" t="s">
        <v>5655</v>
      </c>
      <c r="F149" s="707" t="s">
        <v>5654</v>
      </c>
      <c r="G149" s="707" t="s">
        <v>3320</v>
      </c>
      <c r="H149" s="718" t="s">
        <v>3321</v>
      </c>
      <c r="I149" s="707" t="s">
        <v>5656</v>
      </c>
      <c r="J149" s="707">
        <v>3</v>
      </c>
      <c r="K149" s="707" t="s">
        <v>3323</v>
      </c>
      <c r="L149" s="314">
        <v>44260</v>
      </c>
      <c r="M149" s="314">
        <v>901</v>
      </c>
      <c r="N149" s="314">
        <v>1328</v>
      </c>
      <c r="O149" s="707" t="s">
        <v>5636</v>
      </c>
      <c r="P149" s="707">
        <v>400</v>
      </c>
      <c r="Q149" s="707">
        <v>1.2</v>
      </c>
      <c r="R149" s="707">
        <v>8</v>
      </c>
      <c r="S149" s="707"/>
      <c r="T149" s="707" t="s">
        <v>143</v>
      </c>
      <c r="U149" s="314">
        <v>70</v>
      </c>
      <c r="V149" s="314">
        <v>110</v>
      </c>
      <c r="W149" s="235">
        <v>10000</v>
      </c>
      <c r="X149" s="235">
        <v>10000</v>
      </c>
      <c r="Y149" s="707" t="s">
        <v>465</v>
      </c>
      <c r="Z149" s="707" t="s">
        <v>466</v>
      </c>
      <c r="AA149" s="707">
        <v>1989</v>
      </c>
      <c r="AB149" s="707">
        <v>108903</v>
      </c>
      <c r="AC149" s="707">
        <v>4500</v>
      </c>
      <c r="AD149" s="707">
        <v>994</v>
      </c>
      <c r="AE149" s="707"/>
      <c r="AF149" s="707"/>
      <c r="AG149" s="707"/>
      <c r="AH149" s="235">
        <v>6472</v>
      </c>
      <c r="AI149" s="707">
        <v>0</v>
      </c>
      <c r="AJ149" s="707"/>
      <c r="AK149" s="707">
        <v>1</v>
      </c>
      <c r="AL149" s="707">
        <v>1324</v>
      </c>
      <c r="AM149" s="707">
        <v>5</v>
      </c>
      <c r="AN149" s="707">
        <v>1200</v>
      </c>
      <c r="AO149" s="707"/>
      <c r="AP149" s="707"/>
      <c r="AQ149" s="707"/>
      <c r="AR149" s="707"/>
      <c r="AS149" s="707"/>
      <c r="AT149" s="707"/>
      <c r="AU149" s="707"/>
      <c r="AV149" s="707"/>
      <c r="AW149" s="707"/>
      <c r="AX149" s="707"/>
      <c r="AY149" s="707"/>
      <c r="AZ149" s="707"/>
      <c r="BA149" s="707"/>
      <c r="BB149" s="707"/>
      <c r="BC149" s="707"/>
      <c r="BD149" s="707"/>
      <c r="BE149" s="707"/>
      <c r="BF149" s="707"/>
      <c r="BG149" s="707"/>
      <c r="BH149" s="707"/>
      <c r="BI149" s="707"/>
      <c r="BJ149" s="707"/>
      <c r="BK149" s="707"/>
    </row>
    <row r="150" spans="1:63" s="720" customFormat="1" ht="24.6" hidden="1" customHeight="1">
      <c r="A150" s="313"/>
      <c r="B150" s="242"/>
      <c r="C150" s="707" t="s">
        <v>5657</v>
      </c>
      <c r="D150" s="707" t="s">
        <v>3318</v>
      </c>
      <c r="E150" s="707" t="s">
        <v>5658</v>
      </c>
      <c r="F150" s="707" t="s">
        <v>5657</v>
      </c>
      <c r="G150" s="707" t="s">
        <v>3320</v>
      </c>
      <c r="H150" s="718" t="s">
        <v>3321</v>
      </c>
      <c r="I150" s="707" t="s">
        <v>5659</v>
      </c>
      <c r="J150" s="707">
        <v>3</v>
      </c>
      <c r="K150" s="707" t="s">
        <v>3323</v>
      </c>
      <c r="L150" s="314">
        <v>94470</v>
      </c>
      <c r="M150" s="314">
        <v>1632</v>
      </c>
      <c r="N150" s="314">
        <v>2533</v>
      </c>
      <c r="O150" s="707" t="s">
        <v>142</v>
      </c>
      <c r="P150" s="707">
        <v>400</v>
      </c>
      <c r="Q150" s="707">
        <v>1.2</v>
      </c>
      <c r="R150" s="707">
        <v>8</v>
      </c>
      <c r="S150" s="707"/>
      <c r="T150" s="707" t="s">
        <v>143</v>
      </c>
      <c r="U150" s="314">
        <v>70</v>
      </c>
      <c r="V150" s="314">
        <v>110</v>
      </c>
      <c r="W150" s="235">
        <v>2000</v>
      </c>
      <c r="X150" s="235">
        <v>5000</v>
      </c>
      <c r="Y150" s="707" t="s">
        <v>465</v>
      </c>
      <c r="Z150" s="707" t="s">
        <v>466</v>
      </c>
      <c r="AA150" s="707">
        <v>2016</v>
      </c>
      <c r="AB150" s="707">
        <v>108903</v>
      </c>
      <c r="AC150" s="707">
        <v>4500</v>
      </c>
      <c r="AD150" s="707">
        <v>994</v>
      </c>
      <c r="AE150" s="707"/>
      <c r="AF150" s="707"/>
      <c r="AG150" s="707"/>
      <c r="AH150" s="235">
        <v>11500</v>
      </c>
      <c r="AI150" s="707">
        <v>0</v>
      </c>
      <c r="AJ150" s="707"/>
      <c r="AK150" s="707">
        <v>1</v>
      </c>
      <c r="AL150" s="707">
        <v>1324</v>
      </c>
      <c r="AM150" s="707">
        <v>5</v>
      </c>
      <c r="AN150" s="707">
        <v>1200</v>
      </c>
      <c r="AO150" s="707"/>
      <c r="AP150" s="707"/>
      <c r="AQ150" s="707"/>
      <c r="AR150" s="707"/>
      <c r="AS150" s="707"/>
      <c r="AT150" s="707"/>
      <c r="AU150" s="707"/>
      <c r="AV150" s="707"/>
      <c r="AW150" s="707"/>
      <c r="AX150" s="707"/>
      <c r="AY150" s="707"/>
      <c r="AZ150" s="707"/>
      <c r="BA150" s="707"/>
      <c r="BB150" s="707"/>
      <c r="BC150" s="707"/>
      <c r="BD150" s="707"/>
      <c r="BE150" s="707"/>
      <c r="BF150" s="707"/>
      <c r="BG150" s="707"/>
      <c r="BH150" s="707"/>
      <c r="BI150" s="668"/>
      <c r="BJ150" s="668"/>
      <c r="BK150" s="707"/>
    </row>
    <row r="151" spans="1:63" s="720" customFormat="1" ht="24.6" hidden="1" customHeight="1">
      <c r="A151" s="313" t="s">
        <v>148</v>
      </c>
      <c r="B151" s="239" t="s">
        <v>2233</v>
      </c>
      <c r="C151" s="707" t="s">
        <v>2234</v>
      </c>
      <c r="D151" s="707"/>
      <c r="E151" s="246">
        <f>COUNTA(E152:E166)</f>
        <v>15</v>
      </c>
      <c r="F151" s="707"/>
      <c r="G151" s="707"/>
      <c r="H151" s="718"/>
      <c r="I151" s="707" t="s">
        <v>2235</v>
      </c>
      <c r="J151" s="707"/>
      <c r="K151" s="707"/>
      <c r="L151" s="314">
        <f>SUM(L152:L166)</f>
        <v>1251731</v>
      </c>
      <c r="M151" s="314">
        <f>SUM(M152:M166)</f>
        <v>88671.44</v>
      </c>
      <c r="N151" s="314">
        <f>SUM(N152:N166)</f>
        <v>80827.600000000006</v>
      </c>
      <c r="O151" s="707"/>
      <c r="P151" s="707"/>
      <c r="Q151" s="707"/>
      <c r="R151" s="707"/>
      <c r="S151" s="707"/>
      <c r="T151" s="707"/>
      <c r="U151" s="314"/>
      <c r="V151" s="314"/>
      <c r="W151" s="235"/>
      <c r="X151" s="235"/>
      <c r="Y151" s="707"/>
      <c r="Z151" s="707"/>
      <c r="AA151" s="707"/>
      <c r="AB151" s="707"/>
      <c r="AC151" s="707"/>
      <c r="AD151" s="707"/>
      <c r="AE151" s="707"/>
      <c r="AF151" s="707"/>
      <c r="AG151" s="707"/>
      <c r="AH151" s="235"/>
      <c r="AI151" s="707"/>
      <c r="AJ151" s="707"/>
      <c r="AK151" s="707"/>
      <c r="AL151" s="707"/>
      <c r="AM151" s="707"/>
      <c r="AN151" s="707"/>
      <c r="AO151" s="707"/>
      <c r="AP151" s="707"/>
      <c r="AQ151" s="707"/>
      <c r="AR151" s="707"/>
      <c r="AS151" s="707"/>
      <c r="AT151" s="707"/>
      <c r="AU151" s="707"/>
      <c r="AV151" s="707"/>
      <c r="AW151" s="707"/>
      <c r="AX151" s="707"/>
      <c r="AY151" s="707"/>
      <c r="AZ151" s="707"/>
      <c r="BA151" s="707"/>
      <c r="BB151" s="707"/>
      <c r="BC151" s="707"/>
      <c r="BD151" s="707"/>
      <c r="BE151" s="707"/>
      <c r="BF151" s="668"/>
      <c r="BG151" s="668"/>
      <c r="BH151" s="668"/>
      <c r="BI151" s="668"/>
      <c r="BJ151" s="668"/>
      <c r="BK151" s="707"/>
    </row>
    <row r="152" spans="1:63" s="720" customFormat="1" ht="24.6" hidden="1" customHeight="1">
      <c r="A152" s="313"/>
      <c r="B152" s="242"/>
      <c r="C152" s="707" t="s">
        <v>6166</v>
      </c>
      <c r="D152" s="707" t="s">
        <v>5718</v>
      </c>
      <c r="E152" s="707" t="s">
        <v>11310</v>
      </c>
      <c r="F152" s="707" t="s">
        <v>6166</v>
      </c>
      <c r="G152" s="707" t="s">
        <v>5720</v>
      </c>
      <c r="H152" s="718" t="s">
        <v>11311</v>
      </c>
      <c r="I152" s="707" t="s">
        <v>299</v>
      </c>
      <c r="J152" s="707" t="s">
        <v>2066</v>
      </c>
      <c r="K152" s="707"/>
      <c r="L152" s="314">
        <v>127524</v>
      </c>
      <c r="M152" s="314">
        <v>40310</v>
      </c>
      <c r="N152" s="314">
        <v>36311</v>
      </c>
      <c r="O152" s="707" t="s">
        <v>142</v>
      </c>
      <c r="P152" s="707">
        <v>400</v>
      </c>
      <c r="Q152" s="707">
        <v>1.2</v>
      </c>
      <c r="R152" s="707">
        <v>8</v>
      </c>
      <c r="S152" s="707">
        <v>3840</v>
      </c>
      <c r="T152" s="707" t="s">
        <v>143</v>
      </c>
      <c r="U152" s="314">
        <v>68</v>
      </c>
      <c r="V152" s="314">
        <v>105</v>
      </c>
      <c r="W152" s="235">
        <v>28000</v>
      </c>
      <c r="X152" s="235">
        <v>30000</v>
      </c>
      <c r="Y152" s="235">
        <v>30000</v>
      </c>
      <c r="Z152" s="707" t="s">
        <v>465</v>
      </c>
      <c r="AA152" s="707">
        <v>1980</v>
      </c>
      <c r="AB152" s="707">
        <v>1980</v>
      </c>
      <c r="AC152" s="707"/>
      <c r="AD152" s="707">
        <v>3443</v>
      </c>
      <c r="AE152" s="707">
        <v>630</v>
      </c>
      <c r="AF152" s="707"/>
      <c r="AG152" s="707"/>
      <c r="AH152" s="758">
        <v>3443</v>
      </c>
      <c r="AI152" s="235">
        <v>4073</v>
      </c>
      <c r="AJ152" s="707">
        <v>2003</v>
      </c>
      <c r="AK152" s="707"/>
      <c r="AL152" s="707">
        <v>1</v>
      </c>
      <c r="AM152" s="707">
        <v>930</v>
      </c>
      <c r="AN152" s="707">
        <v>4</v>
      </c>
      <c r="AO152" s="707" t="s">
        <v>11312</v>
      </c>
      <c r="AP152" s="707"/>
      <c r="AQ152" s="707"/>
      <c r="AR152" s="707"/>
      <c r="AS152" s="707"/>
      <c r="AT152" s="707"/>
      <c r="AU152" s="719"/>
      <c r="AV152" s="707"/>
      <c r="AW152" s="707"/>
      <c r="AX152" s="707"/>
      <c r="AY152" s="707"/>
      <c r="AZ152" s="707"/>
      <c r="BA152" s="707"/>
      <c r="BB152" s="707"/>
      <c r="BC152" s="707"/>
      <c r="BD152" s="707"/>
      <c r="BE152" s="707"/>
      <c r="BF152" s="707"/>
      <c r="BG152" s="668"/>
      <c r="BH152" s="668"/>
      <c r="BI152" s="668"/>
      <c r="BJ152" s="668"/>
      <c r="BK152" s="707"/>
    </row>
    <row r="153" spans="1:63" s="720" customFormat="1" ht="24.6" hidden="1" customHeight="1">
      <c r="A153" s="313"/>
      <c r="B153" s="242"/>
      <c r="C153" s="707" t="s">
        <v>6166</v>
      </c>
      <c r="D153" s="707"/>
      <c r="E153" s="707" t="s">
        <v>11313</v>
      </c>
      <c r="F153" s="707" t="s">
        <v>6166</v>
      </c>
      <c r="G153" s="707"/>
      <c r="H153" s="718"/>
      <c r="I153" s="707" t="s">
        <v>299</v>
      </c>
      <c r="J153" s="707"/>
      <c r="K153" s="707"/>
      <c r="L153" s="314"/>
      <c r="M153" s="314"/>
      <c r="N153" s="314">
        <v>4000</v>
      </c>
      <c r="O153" s="707" t="s">
        <v>142</v>
      </c>
      <c r="P153" s="707">
        <v>400</v>
      </c>
      <c r="Q153" s="707"/>
      <c r="R153" s="707">
        <v>8</v>
      </c>
      <c r="S153" s="707"/>
      <c r="T153" s="707"/>
      <c r="U153" s="314"/>
      <c r="V153" s="314"/>
      <c r="W153" s="235"/>
      <c r="X153" s="235"/>
      <c r="Y153" s="235"/>
      <c r="Z153" s="707"/>
      <c r="AA153" s="707"/>
      <c r="AB153" s="707"/>
      <c r="AC153" s="707"/>
      <c r="AD153" s="707"/>
      <c r="AE153" s="707"/>
      <c r="AF153" s="707"/>
      <c r="AG153" s="707"/>
      <c r="AH153" s="758"/>
      <c r="AI153" s="235"/>
      <c r="AJ153" s="707"/>
      <c r="AK153" s="707"/>
      <c r="AL153" s="707"/>
      <c r="AM153" s="707"/>
      <c r="AN153" s="707"/>
      <c r="AO153" s="707"/>
      <c r="AP153" s="707"/>
      <c r="AQ153" s="707"/>
      <c r="AR153" s="707"/>
      <c r="AS153" s="707"/>
      <c r="AT153" s="707"/>
      <c r="AU153" s="719"/>
      <c r="AV153" s="707"/>
      <c r="AW153" s="707"/>
      <c r="AX153" s="707"/>
      <c r="AY153" s="707"/>
      <c r="AZ153" s="707"/>
      <c r="BA153" s="707"/>
      <c r="BB153" s="707"/>
      <c r="BC153" s="707"/>
      <c r="BD153" s="707"/>
      <c r="BE153" s="707"/>
      <c r="BF153" s="707"/>
      <c r="BG153" s="668"/>
      <c r="BH153" s="668"/>
      <c r="BI153" s="668"/>
      <c r="BJ153" s="668"/>
      <c r="BK153" s="707" t="s">
        <v>11314</v>
      </c>
    </row>
    <row r="154" spans="1:63" s="720" customFormat="1" ht="24.6" hidden="1" customHeight="1">
      <c r="A154" s="313"/>
      <c r="B154" s="717"/>
      <c r="C154" s="707" t="s">
        <v>6184</v>
      </c>
      <c r="D154" s="707" t="s">
        <v>6321</v>
      </c>
      <c r="E154" s="707" t="s">
        <v>11315</v>
      </c>
      <c r="F154" s="707" t="s">
        <v>6184</v>
      </c>
      <c r="G154" s="707" t="s">
        <v>6323</v>
      </c>
      <c r="H154" s="759" t="s">
        <v>11316</v>
      </c>
      <c r="I154" s="707" t="s">
        <v>6184</v>
      </c>
      <c r="J154" s="707" t="s">
        <v>6347</v>
      </c>
      <c r="K154" s="707" t="s">
        <v>11317</v>
      </c>
      <c r="L154" s="314">
        <v>30600</v>
      </c>
      <c r="M154" s="314">
        <v>5355</v>
      </c>
      <c r="N154" s="314">
        <v>6472</v>
      </c>
      <c r="O154" s="707" t="s">
        <v>142</v>
      </c>
      <c r="P154" s="707">
        <v>400</v>
      </c>
      <c r="Q154" s="707">
        <v>1.2</v>
      </c>
      <c r="R154" s="707">
        <v>8</v>
      </c>
      <c r="S154" s="707">
        <v>3840</v>
      </c>
      <c r="T154" s="707" t="s">
        <v>282</v>
      </c>
      <c r="U154" s="314">
        <v>74</v>
      </c>
      <c r="V154" s="314">
        <v>110</v>
      </c>
      <c r="W154" s="314">
        <v>6405</v>
      </c>
      <c r="X154" s="235">
        <v>10000</v>
      </c>
      <c r="Y154" s="235">
        <v>10000</v>
      </c>
      <c r="Z154" s="707" t="s">
        <v>173</v>
      </c>
      <c r="AA154" s="707">
        <v>1980</v>
      </c>
      <c r="AB154" s="707">
        <v>1980</v>
      </c>
      <c r="AC154" s="707">
        <v>688</v>
      </c>
      <c r="AD154" s="707"/>
      <c r="AE154" s="707">
        <v>1770</v>
      </c>
      <c r="AF154" s="707"/>
      <c r="AG154" s="707"/>
      <c r="AH154" s="758">
        <v>2338</v>
      </c>
      <c r="AI154" s="235">
        <v>2338</v>
      </c>
      <c r="AJ154" s="707"/>
      <c r="AK154" s="707"/>
      <c r="AL154" s="707">
        <v>1</v>
      </c>
      <c r="AM154" s="707">
        <v>256</v>
      </c>
      <c r="AN154" s="707"/>
      <c r="AO154" s="707"/>
      <c r="AP154" s="707"/>
      <c r="AQ154" s="707"/>
      <c r="AR154" s="707"/>
      <c r="AS154" s="707"/>
      <c r="AT154" s="707"/>
      <c r="AU154" s="719"/>
      <c r="AV154" s="707"/>
      <c r="AW154" s="707"/>
      <c r="AX154" s="707"/>
      <c r="AY154" s="707"/>
      <c r="AZ154" s="707"/>
      <c r="BA154" s="707"/>
      <c r="BB154" s="707"/>
      <c r="BC154" s="707"/>
      <c r="BD154" s="707"/>
      <c r="BE154" s="707"/>
      <c r="BF154" s="707"/>
      <c r="BG154" s="668"/>
      <c r="BH154" s="668"/>
      <c r="BI154" s="668"/>
      <c r="BJ154" s="668"/>
      <c r="BK154" s="707"/>
    </row>
    <row r="155" spans="1:63" s="720" customFormat="1" ht="24.6" hidden="1" customHeight="1">
      <c r="A155" s="313"/>
      <c r="B155" s="717"/>
      <c r="C155" s="707" t="s">
        <v>6191</v>
      </c>
      <c r="D155" s="707" t="s">
        <v>11318</v>
      </c>
      <c r="E155" s="707" t="s">
        <v>11319</v>
      </c>
      <c r="F155" s="707" t="s">
        <v>6191</v>
      </c>
      <c r="G155" s="707" t="s">
        <v>11320</v>
      </c>
      <c r="H155" s="707"/>
      <c r="I155" s="707" t="s">
        <v>6191</v>
      </c>
      <c r="J155" s="707" t="s">
        <v>6664</v>
      </c>
      <c r="K155" s="707"/>
      <c r="L155" s="314">
        <v>135000</v>
      </c>
      <c r="M155" s="314">
        <v>25174</v>
      </c>
      <c r="N155" s="314">
        <v>12761</v>
      </c>
      <c r="O155" s="707" t="s">
        <v>142</v>
      </c>
      <c r="P155" s="707">
        <v>400</v>
      </c>
      <c r="Q155" s="707" t="s">
        <v>3500</v>
      </c>
      <c r="R155" s="707">
        <v>8</v>
      </c>
      <c r="S155" s="707" t="s">
        <v>11321</v>
      </c>
      <c r="T155" s="707" t="s">
        <v>143</v>
      </c>
      <c r="U155" s="314">
        <v>70</v>
      </c>
      <c r="V155" s="314">
        <v>107</v>
      </c>
      <c r="W155" s="235">
        <v>18137</v>
      </c>
      <c r="X155" s="235">
        <v>18137</v>
      </c>
      <c r="Y155" s="235">
        <v>18137</v>
      </c>
      <c r="Z155" s="707" t="s">
        <v>11322</v>
      </c>
      <c r="AA155" s="707">
        <v>1991</v>
      </c>
      <c r="AB155" s="707">
        <v>1991</v>
      </c>
      <c r="AC155" s="707">
        <v>3852</v>
      </c>
      <c r="AD155" s="707">
        <v>800</v>
      </c>
      <c r="AE155" s="707">
        <v>2450</v>
      </c>
      <c r="AF155" s="707"/>
      <c r="AG155" s="707">
        <v>828</v>
      </c>
      <c r="AH155" s="758">
        <v>3852</v>
      </c>
      <c r="AI155" s="235">
        <v>7930</v>
      </c>
      <c r="AJ155" s="707"/>
      <c r="AK155" s="707"/>
      <c r="AL155" s="707">
        <v>1</v>
      </c>
      <c r="AM155" s="707" t="s">
        <v>11323</v>
      </c>
      <c r="AN155" s="707">
        <v>8</v>
      </c>
      <c r="AO155" s="707" t="s">
        <v>11312</v>
      </c>
      <c r="AP155" s="707">
        <v>950</v>
      </c>
      <c r="AQ155" s="707"/>
      <c r="AR155" s="707" t="s">
        <v>610</v>
      </c>
      <c r="AS155" s="707">
        <v>1</v>
      </c>
      <c r="AT155" s="707">
        <v>300</v>
      </c>
      <c r="AU155" s="719"/>
      <c r="AV155" s="707" t="s">
        <v>5171</v>
      </c>
      <c r="AW155" s="707"/>
      <c r="AX155" s="707"/>
      <c r="AY155" s="707"/>
      <c r="AZ155" s="707"/>
      <c r="BA155" s="707"/>
      <c r="BB155" s="707"/>
      <c r="BC155" s="707"/>
      <c r="BD155" s="707"/>
      <c r="BE155" s="707"/>
      <c r="BF155" s="707"/>
      <c r="BG155" s="668"/>
      <c r="BH155" s="668"/>
      <c r="BI155" s="668"/>
      <c r="BJ155" s="668"/>
      <c r="BK155" s="707"/>
    </row>
    <row r="156" spans="1:63" s="720" customFormat="1" ht="24.6" hidden="1" customHeight="1">
      <c r="A156" s="313" t="s">
        <v>310</v>
      </c>
      <c r="B156" s="717"/>
      <c r="C156" s="707" t="s">
        <v>6191</v>
      </c>
      <c r="D156" s="668"/>
      <c r="E156" s="707" t="s">
        <v>11324</v>
      </c>
      <c r="F156" s="707" t="s">
        <v>6191</v>
      </c>
      <c r="G156" s="707" t="s">
        <v>11320</v>
      </c>
      <c r="H156" s="707"/>
      <c r="I156" s="707" t="s">
        <v>6191</v>
      </c>
      <c r="J156" s="735"/>
      <c r="K156" s="668"/>
      <c r="L156" s="314">
        <v>20500</v>
      </c>
      <c r="M156" s="314">
        <v>149</v>
      </c>
      <c r="N156" s="314">
        <v>149</v>
      </c>
      <c r="O156" s="707" t="s">
        <v>142</v>
      </c>
      <c r="P156" s="707">
        <v>400</v>
      </c>
      <c r="Q156" s="707" t="s">
        <v>3500</v>
      </c>
      <c r="R156" s="707">
        <v>6</v>
      </c>
      <c r="S156" s="751"/>
      <c r="T156" s="707" t="s">
        <v>143</v>
      </c>
      <c r="U156" s="314">
        <v>70</v>
      </c>
      <c r="V156" s="314">
        <v>107</v>
      </c>
      <c r="W156" s="235">
        <v>300</v>
      </c>
      <c r="X156" s="235">
        <v>300</v>
      </c>
      <c r="Y156" s="751"/>
      <c r="Z156" s="751"/>
      <c r="AA156" s="707">
        <v>2008</v>
      </c>
      <c r="AB156" s="751"/>
      <c r="AC156" s="751"/>
      <c r="AD156" s="751"/>
      <c r="AE156" s="751"/>
      <c r="AF156" s="751"/>
      <c r="AG156" s="751"/>
      <c r="AH156" s="235">
        <v>3280</v>
      </c>
      <c r="AI156" s="751"/>
      <c r="AJ156" s="751"/>
      <c r="AK156" s="751"/>
      <c r="AL156" s="751"/>
      <c r="AM156" s="751"/>
      <c r="AN156" s="751"/>
      <c r="AO156" s="751"/>
      <c r="AP156" s="751"/>
      <c r="AQ156" s="751"/>
      <c r="AR156" s="751"/>
      <c r="AS156" s="751"/>
      <c r="AT156" s="751"/>
      <c r="AU156" s="751"/>
      <c r="AV156" s="751"/>
      <c r="AW156" s="751"/>
      <c r="AX156" s="751"/>
      <c r="AY156" s="751"/>
      <c r="AZ156" s="751"/>
      <c r="BA156" s="751"/>
      <c r="BB156" s="751"/>
      <c r="BC156" s="751"/>
      <c r="BD156" s="751"/>
      <c r="BE156" s="751"/>
      <c r="BF156" s="751"/>
      <c r="BG156" s="751"/>
      <c r="BH156" s="751"/>
      <c r="BI156" s="751"/>
      <c r="BJ156" s="751"/>
      <c r="BK156" s="707"/>
    </row>
    <row r="157" spans="1:63" s="720" customFormat="1" ht="24.6" hidden="1" customHeight="1">
      <c r="A157" s="313"/>
      <c r="B157" s="717"/>
      <c r="C157" s="707" t="s">
        <v>6210</v>
      </c>
      <c r="D157" s="707" t="s">
        <v>11325</v>
      </c>
      <c r="E157" s="707" t="s">
        <v>15448</v>
      </c>
      <c r="F157" s="707" t="s">
        <v>6210</v>
      </c>
      <c r="G157" s="707" t="s">
        <v>11326</v>
      </c>
      <c r="H157" s="718" t="s">
        <v>11327</v>
      </c>
      <c r="I157" s="707" t="s">
        <v>6210</v>
      </c>
      <c r="J157" s="707" t="s">
        <v>7895</v>
      </c>
      <c r="K157" s="707" t="s">
        <v>11328</v>
      </c>
      <c r="L157" s="314">
        <v>43300</v>
      </c>
      <c r="M157" s="314">
        <v>1179</v>
      </c>
      <c r="N157" s="314">
        <v>1179</v>
      </c>
      <c r="O157" s="707" t="s">
        <v>142</v>
      </c>
      <c r="P157" s="707">
        <v>400</v>
      </c>
      <c r="Q157" s="707">
        <v>1.2</v>
      </c>
      <c r="R157" s="707">
        <v>8</v>
      </c>
      <c r="S157" s="707">
        <v>3840</v>
      </c>
      <c r="T157" s="707" t="s">
        <v>143</v>
      </c>
      <c r="U157" s="314">
        <v>69.7</v>
      </c>
      <c r="V157" s="314">
        <v>100</v>
      </c>
      <c r="W157" s="235">
        <v>15000</v>
      </c>
      <c r="X157" s="235">
        <v>15000</v>
      </c>
      <c r="Y157" s="235">
        <v>15000</v>
      </c>
      <c r="Z157" s="707" t="s">
        <v>465</v>
      </c>
      <c r="AA157" s="707">
        <v>1991</v>
      </c>
      <c r="AB157" s="707">
        <v>1991</v>
      </c>
      <c r="AC157" s="707" t="s">
        <v>11329</v>
      </c>
      <c r="AD157" s="707"/>
      <c r="AE157" s="707" t="s">
        <v>2710</v>
      </c>
      <c r="AF157" s="707"/>
      <c r="AG157" s="707"/>
      <c r="AH157" s="758">
        <v>1265</v>
      </c>
      <c r="AI157" s="235">
        <v>1765</v>
      </c>
      <c r="AJ157" s="707"/>
      <c r="AK157" s="707"/>
      <c r="AL157" s="707">
        <v>1</v>
      </c>
      <c r="AM157" s="707" t="s">
        <v>11330</v>
      </c>
      <c r="AN157" s="707">
        <v>5</v>
      </c>
      <c r="AO157" s="707" t="s">
        <v>11331</v>
      </c>
      <c r="AP157" s="707">
        <v>30</v>
      </c>
      <c r="AQ157" s="707"/>
      <c r="AR157" s="707" t="s">
        <v>610</v>
      </c>
      <c r="AS157" s="707">
        <v>9</v>
      </c>
      <c r="AT157" s="707">
        <v>4406</v>
      </c>
      <c r="AU157" s="707" t="s">
        <v>11332</v>
      </c>
      <c r="AV157" s="707" t="s">
        <v>1809</v>
      </c>
      <c r="AW157" s="707"/>
      <c r="AX157" s="707"/>
      <c r="AY157" s="707"/>
      <c r="AZ157" s="707"/>
      <c r="BA157" s="707"/>
      <c r="BB157" s="707"/>
      <c r="BC157" s="707"/>
      <c r="BD157" s="707"/>
      <c r="BE157" s="707"/>
      <c r="BF157" s="707"/>
      <c r="BG157" s="668"/>
      <c r="BH157" s="668"/>
      <c r="BI157" s="668"/>
      <c r="BJ157" s="668"/>
      <c r="BK157" s="707" t="s">
        <v>16664</v>
      </c>
    </row>
    <row r="158" spans="1:63" s="720" customFormat="1" ht="24.6" hidden="1" customHeight="1">
      <c r="A158" s="313" t="s">
        <v>311</v>
      </c>
      <c r="B158" s="242"/>
      <c r="C158" s="707" t="s">
        <v>6220</v>
      </c>
      <c r="D158" s="707" t="s">
        <v>11333</v>
      </c>
      <c r="E158" s="707" t="s">
        <v>11334</v>
      </c>
      <c r="F158" s="707" t="s">
        <v>11335</v>
      </c>
      <c r="G158" s="707" t="s">
        <v>11336</v>
      </c>
      <c r="H158" s="718"/>
      <c r="I158" s="707" t="s">
        <v>6220</v>
      </c>
      <c r="J158" s="707" t="s">
        <v>11337</v>
      </c>
      <c r="K158" s="707" t="s">
        <v>11338</v>
      </c>
      <c r="L158" s="314">
        <v>157205</v>
      </c>
      <c r="M158" s="314">
        <v>1071</v>
      </c>
      <c r="N158" s="314">
        <v>1071.1600000000001</v>
      </c>
      <c r="O158" s="707" t="s">
        <v>142</v>
      </c>
      <c r="P158" s="707">
        <v>400</v>
      </c>
      <c r="Q158" s="707" t="s">
        <v>3500</v>
      </c>
      <c r="R158" s="707">
        <v>8</v>
      </c>
      <c r="S158" s="707">
        <v>3840</v>
      </c>
      <c r="T158" s="707" t="s">
        <v>143</v>
      </c>
      <c r="U158" s="314">
        <v>68</v>
      </c>
      <c r="V158" s="314">
        <v>105</v>
      </c>
      <c r="W158" s="235">
        <v>10000</v>
      </c>
      <c r="X158" s="235">
        <v>10000</v>
      </c>
      <c r="Y158" s="235">
        <v>10000</v>
      </c>
      <c r="Z158" s="707" t="s">
        <v>11339</v>
      </c>
      <c r="AA158" s="707">
        <v>2002</v>
      </c>
      <c r="AB158" s="707">
        <v>2002</v>
      </c>
      <c r="AC158" s="707">
        <v>6622</v>
      </c>
      <c r="AD158" s="707">
        <v>4900</v>
      </c>
      <c r="AE158" s="707">
        <v>600</v>
      </c>
      <c r="AF158" s="707">
        <v>50</v>
      </c>
      <c r="AG158" s="707"/>
      <c r="AH158" s="758">
        <v>6622</v>
      </c>
      <c r="AI158" s="235">
        <v>12172</v>
      </c>
      <c r="AJ158" s="707"/>
      <c r="AK158" s="707"/>
      <c r="AL158" s="707"/>
      <c r="AM158" s="707"/>
      <c r="AN158" s="707"/>
      <c r="AO158" s="707"/>
      <c r="AP158" s="707"/>
      <c r="AQ158" s="707"/>
      <c r="AR158" s="707"/>
      <c r="AS158" s="707"/>
      <c r="AT158" s="707"/>
      <c r="AU158" s="719"/>
      <c r="AV158" s="707"/>
      <c r="AW158" s="707"/>
      <c r="AX158" s="707"/>
      <c r="AY158" s="707"/>
      <c r="AZ158" s="707"/>
      <c r="BA158" s="707"/>
      <c r="BB158" s="707"/>
      <c r="BC158" s="707"/>
      <c r="BD158" s="707"/>
      <c r="BE158" s="707"/>
      <c r="BF158" s="707"/>
      <c r="BG158" s="668"/>
      <c r="BH158" s="668"/>
      <c r="BI158" s="668"/>
      <c r="BJ158" s="668"/>
      <c r="BK158" s="707"/>
    </row>
    <row r="159" spans="1:63" s="720" customFormat="1" ht="24.6" hidden="1" customHeight="1">
      <c r="A159" s="313">
        <v>5</v>
      </c>
      <c r="B159" s="242"/>
      <c r="C159" s="707" t="s">
        <v>6225</v>
      </c>
      <c r="D159" s="707" t="s">
        <v>11340</v>
      </c>
      <c r="E159" s="707" t="s">
        <v>11341</v>
      </c>
      <c r="F159" s="707" t="s">
        <v>6225</v>
      </c>
      <c r="G159" s="707" t="s">
        <v>6377</v>
      </c>
      <c r="H159" s="718" t="s">
        <v>6378</v>
      </c>
      <c r="I159" s="707" t="s">
        <v>6225</v>
      </c>
      <c r="J159" s="707" t="s">
        <v>1996</v>
      </c>
      <c r="K159" s="707"/>
      <c r="L159" s="314">
        <v>56850</v>
      </c>
      <c r="M159" s="314">
        <v>1315</v>
      </c>
      <c r="N159" s="314">
        <v>2078</v>
      </c>
      <c r="O159" s="707" t="s">
        <v>142</v>
      </c>
      <c r="P159" s="707">
        <v>400</v>
      </c>
      <c r="Q159" s="707">
        <v>1.2</v>
      </c>
      <c r="R159" s="707">
        <v>8</v>
      </c>
      <c r="S159" s="707">
        <v>3840</v>
      </c>
      <c r="T159" s="707" t="s">
        <v>282</v>
      </c>
      <c r="U159" s="314">
        <v>70</v>
      </c>
      <c r="V159" s="314">
        <v>102</v>
      </c>
      <c r="W159" s="235">
        <v>5000</v>
      </c>
      <c r="X159" s="235">
        <v>5000</v>
      </c>
      <c r="Y159" s="235">
        <v>5000</v>
      </c>
      <c r="Z159" s="707" t="s">
        <v>465</v>
      </c>
      <c r="AA159" s="707">
        <v>1994</v>
      </c>
      <c r="AB159" s="707">
        <v>1994</v>
      </c>
      <c r="AC159" s="707">
        <v>2209</v>
      </c>
      <c r="AD159" s="707">
        <v>1000</v>
      </c>
      <c r="AE159" s="707">
        <v>466</v>
      </c>
      <c r="AF159" s="707"/>
      <c r="AG159" s="707"/>
      <c r="AH159" s="758">
        <v>2209</v>
      </c>
      <c r="AI159" s="235">
        <v>3675</v>
      </c>
      <c r="AJ159" s="707">
        <v>2003</v>
      </c>
      <c r="AK159" s="707"/>
      <c r="AL159" s="707">
        <v>0</v>
      </c>
      <c r="AM159" s="707"/>
      <c r="AN159" s="707">
        <v>0</v>
      </c>
      <c r="AO159" s="707"/>
      <c r="AP159" s="707"/>
      <c r="AQ159" s="707"/>
      <c r="AR159" s="707" t="s">
        <v>707</v>
      </c>
      <c r="AS159" s="707">
        <v>1</v>
      </c>
      <c r="AT159" s="707">
        <v>608</v>
      </c>
      <c r="AU159" s="707" t="s">
        <v>11342</v>
      </c>
      <c r="AV159" s="707" t="s">
        <v>5171</v>
      </c>
      <c r="AW159" s="707" t="s">
        <v>5224</v>
      </c>
      <c r="AX159" s="707">
        <v>1</v>
      </c>
      <c r="AY159" s="707">
        <v>162</v>
      </c>
      <c r="AZ159" s="707" t="s">
        <v>11342</v>
      </c>
      <c r="BA159" s="707" t="s">
        <v>5171</v>
      </c>
      <c r="BB159" s="707"/>
      <c r="BC159" s="707"/>
      <c r="BD159" s="707"/>
      <c r="BE159" s="707"/>
      <c r="BF159" s="707"/>
      <c r="BG159" s="668"/>
      <c r="BH159" s="668"/>
      <c r="BI159" s="668"/>
      <c r="BJ159" s="668"/>
      <c r="BK159" s="707"/>
    </row>
    <row r="160" spans="1:63" s="720" customFormat="1" ht="24.6" hidden="1" customHeight="1">
      <c r="A160" s="742">
        <v>6</v>
      </c>
      <c r="B160" s="242"/>
      <c r="C160" s="707" t="s">
        <v>353</v>
      </c>
      <c r="D160" s="707" t="s">
        <v>11343</v>
      </c>
      <c r="E160" s="707" t="s">
        <v>11344</v>
      </c>
      <c r="F160" s="707" t="s">
        <v>353</v>
      </c>
      <c r="G160" s="707" t="s">
        <v>11345</v>
      </c>
      <c r="H160" s="718"/>
      <c r="I160" s="707" t="s">
        <v>353</v>
      </c>
      <c r="J160" s="707" t="s">
        <v>6352</v>
      </c>
      <c r="K160" s="707"/>
      <c r="L160" s="314">
        <v>52830</v>
      </c>
      <c r="M160" s="314">
        <v>1127</v>
      </c>
      <c r="N160" s="314">
        <v>1127</v>
      </c>
      <c r="O160" s="707" t="s">
        <v>142</v>
      </c>
      <c r="P160" s="707">
        <v>400</v>
      </c>
      <c r="Q160" s="707">
        <v>1.2</v>
      </c>
      <c r="R160" s="707">
        <v>8</v>
      </c>
      <c r="S160" s="707">
        <v>720</v>
      </c>
      <c r="T160" s="707" t="s">
        <v>282</v>
      </c>
      <c r="U160" s="314">
        <v>68</v>
      </c>
      <c r="V160" s="314">
        <v>105</v>
      </c>
      <c r="W160" s="235">
        <v>4000</v>
      </c>
      <c r="X160" s="235">
        <v>5000</v>
      </c>
      <c r="Y160" s="235">
        <v>5000</v>
      </c>
      <c r="Z160" s="707" t="s">
        <v>173</v>
      </c>
      <c r="AA160" s="707">
        <v>2007</v>
      </c>
      <c r="AB160" s="707">
        <v>1992</v>
      </c>
      <c r="AC160" s="707">
        <v>1251</v>
      </c>
      <c r="AD160" s="707">
        <v>300</v>
      </c>
      <c r="AE160" s="707">
        <v>400</v>
      </c>
      <c r="AF160" s="707">
        <v>0</v>
      </c>
      <c r="AG160" s="707">
        <v>0</v>
      </c>
      <c r="AH160" s="758">
        <v>4300</v>
      </c>
      <c r="AI160" s="235">
        <v>1951</v>
      </c>
      <c r="AJ160" s="707">
        <v>1998</v>
      </c>
      <c r="AK160" s="707"/>
      <c r="AL160" s="707"/>
      <c r="AM160" s="707"/>
      <c r="AN160" s="707"/>
      <c r="AO160" s="707"/>
      <c r="AP160" s="707"/>
      <c r="AQ160" s="707"/>
      <c r="AR160" s="707" t="s">
        <v>610</v>
      </c>
      <c r="AS160" s="707">
        <v>5</v>
      </c>
      <c r="AT160" s="707">
        <v>3574</v>
      </c>
      <c r="AU160" s="719" t="s">
        <v>11346</v>
      </c>
      <c r="AV160" s="707" t="s">
        <v>11347</v>
      </c>
      <c r="AW160" s="707" t="s">
        <v>614</v>
      </c>
      <c r="AX160" s="707">
        <v>2</v>
      </c>
      <c r="AY160" s="707">
        <v>1334</v>
      </c>
      <c r="AZ160" s="707" t="s">
        <v>11348</v>
      </c>
      <c r="BA160" s="707" t="s">
        <v>11349</v>
      </c>
      <c r="BB160" s="707" t="s">
        <v>11350</v>
      </c>
      <c r="BC160" s="707">
        <v>4</v>
      </c>
      <c r="BD160" s="707">
        <v>400</v>
      </c>
      <c r="BE160" s="707"/>
      <c r="BF160" s="707"/>
      <c r="BG160" s="668"/>
      <c r="BH160" s="668"/>
      <c r="BI160" s="668"/>
      <c r="BJ160" s="668"/>
      <c r="BK160" s="707"/>
    </row>
    <row r="161" spans="1:63" s="720" customFormat="1" ht="26.25" hidden="1" customHeight="1">
      <c r="A161" s="313">
        <v>7</v>
      </c>
      <c r="B161" s="717"/>
      <c r="C161" s="707" t="s">
        <v>6283</v>
      </c>
      <c r="D161" s="707" t="s">
        <v>11351</v>
      </c>
      <c r="E161" s="707" t="s">
        <v>16663</v>
      </c>
      <c r="F161" s="707" t="s">
        <v>6283</v>
      </c>
      <c r="G161" s="707" t="s">
        <v>11352</v>
      </c>
      <c r="H161" s="718">
        <v>0</v>
      </c>
      <c r="I161" s="707" t="s">
        <v>6283</v>
      </c>
      <c r="J161" s="707" t="s">
        <v>1838</v>
      </c>
      <c r="K161" s="707"/>
      <c r="L161" s="314">
        <v>38582</v>
      </c>
      <c r="M161" s="314">
        <v>697</v>
      </c>
      <c r="N161" s="314">
        <v>649</v>
      </c>
      <c r="O161" s="707" t="s">
        <v>143</v>
      </c>
      <c r="P161" s="707">
        <v>350</v>
      </c>
      <c r="Q161" s="707">
        <v>1.2</v>
      </c>
      <c r="R161" s="707">
        <v>8</v>
      </c>
      <c r="S161" s="707">
        <v>3360</v>
      </c>
      <c r="T161" s="707" t="s">
        <v>143</v>
      </c>
      <c r="U161" s="314">
        <v>68</v>
      </c>
      <c r="V161" s="314">
        <v>105</v>
      </c>
      <c r="W161" s="235">
        <v>3000</v>
      </c>
      <c r="X161" s="235">
        <v>3000</v>
      </c>
      <c r="Y161" s="235">
        <v>3000</v>
      </c>
      <c r="Z161" s="707" t="s">
        <v>11353</v>
      </c>
      <c r="AA161" s="707">
        <v>1997</v>
      </c>
      <c r="AB161" s="707">
        <v>1997</v>
      </c>
      <c r="AC161" s="707">
        <v>3204</v>
      </c>
      <c r="AD161" s="707" t="s">
        <v>944</v>
      </c>
      <c r="AE161" s="707" t="s">
        <v>944</v>
      </c>
      <c r="AF161" s="707">
        <v>656</v>
      </c>
      <c r="AG161" s="707" t="s">
        <v>944</v>
      </c>
      <c r="AH161" s="758">
        <v>3204</v>
      </c>
      <c r="AI161" s="235">
        <v>3860</v>
      </c>
      <c r="AJ161" s="707" t="s">
        <v>944</v>
      </c>
      <c r="AK161" s="707"/>
      <c r="AL161" s="707" t="s">
        <v>944</v>
      </c>
      <c r="AM161" s="707"/>
      <c r="AN161" s="707" t="s">
        <v>944</v>
      </c>
      <c r="AO161" s="707" t="s">
        <v>944</v>
      </c>
      <c r="AP161" s="707"/>
      <c r="AQ161" s="707"/>
      <c r="AR161" s="707" t="s">
        <v>944</v>
      </c>
      <c r="AS161" s="707" t="s">
        <v>944</v>
      </c>
      <c r="AT161" s="707" t="s">
        <v>944</v>
      </c>
      <c r="AU161" s="719" t="s">
        <v>944</v>
      </c>
      <c r="AV161" s="707" t="s">
        <v>944</v>
      </c>
      <c r="AW161" s="707" t="s">
        <v>944</v>
      </c>
      <c r="AX161" s="707"/>
      <c r="AY161" s="707"/>
      <c r="AZ161" s="707"/>
      <c r="BA161" s="707"/>
      <c r="BB161" s="707"/>
      <c r="BC161" s="707"/>
      <c r="BD161" s="707"/>
      <c r="BE161" s="707"/>
      <c r="BF161" s="707"/>
      <c r="BG161" s="668"/>
      <c r="BH161" s="668"/>
      <c r="BI161" s="668"/>
      <c r="BJ161" s="668"/>
      <c r="BK161" s="1457" t="s">
        <v>16665</v>
      </c>
    </row>
    <row r="162" spans="1:63" s="720" customFormat="1" ht="26.25" hidden="1" customHeight="1">
      <c r="A162" s="313">
        <v>8</v>
      </c>
      <c r="B162" s="242"/>
      <c r="C162" s="707" t="s">
        <v>6283</v>
      </c>
      <c r="D162" s="707"/>
      <c r="E162" s="707" t="s">
        <v>15449</v>
      </c>
      <c r="F162" s="707" t="s">
        <v>6283</v>
      </c>
      <c r="G162" s="707"/>
      <c r="H162" s="718"/>
      <c r="I162" s="707" t="s">
        <v>6283</v>
      </c>
      <c r="J162" s="707"/>
      <c r="K162" s="707"/>
      <c r="L162" s="314">
        <v>15140</v>
      </c>
      <c r="M162" s="314">
        <v>873</v>
      </c>
      <c r="N162" s="314">
        <v>632</v>
      </c>
      <c r="O162" s="707" t="s">
        <v>142</v>
      </c>
      <c r="P162" s="707">
        <v>400</v>
      </c>
      <c r="Q162" s="707"/>
      <c r="R162" s="707">
        <v>8</v>
      </c>
      <c r="S162" s="707"/>
      <c r="T162" s="707" t="s">
        <v>143</v>
      </c>
      <c r="U162" s="314">
        <v>68</v>
      </c>
      <c r="V162" s="314">
        <v>105</v>
      </c>
      <c r="W162" s="235">
        <v>3000</v>
      </c>
      <c r="X162" s="235">
        <v>3000</v>
      </c>
      <c r="Y162" s="235"/>
      <c r="Z162" s="707"/>
      <c r="AA162" s="707" t="s">
        <v>11354</v>
      </c>
      <c r="AB162" s="758">
        <v>5926</v>
      </c>
      <c r="AC162" s="751" t="s">
        <v>11355</v>
      </c>
      <c r="AD162" s="707"/>
      <c r="AE162" s="707"/>
      <c r="AF162" s="707"/>
      <c r="AG162" s="707"/>
      <c r="AH162" s="758">
        <v>5926</v>
      </c>
      <c r="AI162" s="235"/>
      <c r="AJ162" s="707"/>
      <c r="AK162" s="707"/>
      <c r="AL162" s="707"/>
      <c r="AM162" s="707"/>
      <c r="AN162" s="707"/>
      <c r="AO162" s="707"/>
      <c r="AP162" s="707"/>
      <c r="AQ162" s="707"/>
      <c r="AR162" s="707"/>
      <c r="AS162" s="707"/>
      <c r="AT162" s="707"/>
      <c r="AU162" s="719"/>
      <c r="AV162" s="707"/>
      <c r="AW162" s="707"/>
      <c r="AX162" s="707"/>
      <c r="AY162" s="707"/>
      <c r="AZ162" s="707"/>
      <c r="BA162" s="707"/>
      <c r="BB162" s="707"/>
      <c r="BC162" s="707"/>
      <c r="BD162" s="707"/>
      <c r="BE162" s="707"/>
      <c r="BF162" s="707"/>
      <c r="BG162" s="668"/>
      <c r="BH162" s="668"/>
      <c r="BI162" s="668"/>
      <c r="BJ162" s="668"/>
      <c r="BK162" s="707"/>
    </row>
    <row r="163" spans="1:63" s="720" customFormat="1" ht="26.25" hidden="1" customHeight="1">
      <c r="A163" s="313">
        <v>9</v>
      </c>
      <c r="B163" s="242"/>
      <c r="C163" s="707" t="s">
        <v>6299</v>
      </c>
      <c r="D163" s="707" t="s">
        <v>11351</v>
      </c>
      <c r="E163" s="707" t="s">
        <v>11356</v>
      </c>
      <c r="F163" s="707" t="s">
        <v>6299</v>
      </c>
      <c r="G163" s="707" t="s">
        <v>11352</v>
      </c>
      <c r="H163" s="718">
        <v>0</v>
      </c>
      <c r="I163" s="707" t="s">
        <v>6299</v>
      </c>
      <c r="J163" s="707" t="s">
        <v>1838</v>
      </c>
      <c r="K163" s="707"/>
      <c r="L163" s="314">
        <v>131063</v>
      </c>
      <c r="M163" s="314">
        <v>3068</v>
      </c>
      <c r="N163" s="314">
        <v>3955</v>
      </c>
      <c r="O163" s="707" t="s">
        <v>142</v>
      </c>
      <c r="P163" s="707">
        <v>400</v>
      </c>
      <c r="Q163" s="707">
        <v>1.2</v>
      </c>
      <c r="R163" s="707">
        <v>8</v>
      </c>
      <c r="S163" s="707">
        <v>3360</v>
      </c>
      <c r="T163" s="707" t="s">
        <v>282</v>
      </c>
      <c r="U163" s="314">
        <v>68</v>
      </c>
      <c r="V163" s="314">
        <v>105</v>
      </c>
      <c r="W163" s="235">
        <v>6000</v>
      </c>
      <c r="X163" s="235">
        <v>6000</v>
      </c>
      <c r="Y163" s="235">
        <v>6000</v>
      </c>
      <c r="Z163" s="707" t="s">
        <v>11353</v>
      </c>
      <c r="AA163" s="707">
        <v>2006</v>
      </c>
      <c r="AB163" s="707">
        <v>2006</v>
      </c>
      <c r="AC163" s="707">
        <v>3204</v>
      </c>
      <c r="AD163" s="707" t="s">
        <v>944</v>
      </c>
      <c r="AE163" s="707" t="s">
        <v>944</v>
      </c>
      <c r="AF163" s="707">
        <v>656</v>
      </c>
      <c r="AG163" s="707" t="s">
        <v>944</v>
      </c>
      <c r="AH163" s="758">
        <v>3204</v>
      </c>
      <c r="AI163" s="235">
        <v>9589</v>
      </c>
      <c r="AJ163" s="707" t="s">
        <v>944</v>
      </c>
      <c r="AK163" s="707"/>
      <c r="AL163" s="707" t="s">
        <v>944</v>
      </c>
      <c r="AM163" s="707"/>
      <c r="AN163" s="707" t="s">
        <v>944</v>
      </c>
      <c r="AO163" s="707" t="s">
        <v>944</v>
      </c>
      <c r="AP163" s="707"/>
      <c r="AQ163" s="707"/>
      <c r="AR163" s="707" t="s">
        <v>944</v>
      </c>
      <c r="AS163" s="707" t="s">
        <v>944</v>
      </c>
      <c r="AT163" s="707" t="s">
        <v>944</v>
      </c>
      <c r="AU163" s="719" t="s">
        <v>944</v>
      </c>
      <c r="AV163" s="707" t="s">
        <v>944</v>
      </c>
      <c r="AW163" s="707" t="s">
        <v>944</v>
      </c>
      <c r="AX163" s="707"/>
      <c r="AY163" s="707"/>
      <c r="AZ163" s="707"/>
      <c r="BA163" s="707"/>
      <c r="BB163" s="707"/>
      <c r="BC163" s="707"/>
      <c r="BD163" s="707"/>
      <c r="BE163" s="707"/>
      <c r="BF163" s="707"/>
      <c r="BG163" s="668"/>
      <c r="BH163" s="668"/>
      <c r="BI163" s="668"/>
      <c r="BJ163" s="668"/>
      <c r="BK163" s="707"/>
    </row>
    <row r="164" spans="1:63" s="720" customFormat="1" ht="24.6" hidden="1" customHeight="1">
      <c r="A164" s="313"/>
      <c r="B164" s="242"/>
      <c r="C164" s="707" t="s">
        <v>6301</v>
      </c>
      <c r="D164" s="707"/>
      <c r="E164" s="707" t="s">
        <v>11357</v>
      </c>
      <c r="F164" s="707" t="s">
        <v>6301</v>
      </c>
      <c r="G164" s="707"/>
      <c r="H164" s="718"/>
      <c r="I164" s="707" t="s">
        <v>12635</v>
      </c>
      <c r="J164" s="707"/>
      <c r="K164" s="707"/>
      <c r="L164" s="314">
        <v>182133</v>
      </c>
      <c r="M164" s="314">
        <v>1648</v>
      </c>
      <c r="N164" s="314">
        <v>3084</v>
      </c>
      <c r="O164" s="707" t="s">
        <v>142</v>
      </c>
      <c r="P164" s="707">
        <v>400</v>
      </c>
      <c r="Q164" s="707"/>
      <c r="R164" s="707">
        <v>8</v>
      </c>
      <c r="S164" s="707"/>
      <c r="T164" s="707" t="s">
        <v>282</v>
      </c>
      <c r="U164" s="314">
        <v>68</v>
      </c>
      <c r="V164" s="314">
        <v>105</v>
      </c>
      <c r="W164" s="235">
        <v>1841</v>
      </c>
      <c r="X164" s="235">
        <v>1841</v>
      </c>
      <c r="Y164" s="235"/>
      <c r="Z164" s="707"/>
      <c r="AA164" s="707">
        <v>2008</v>
      </c>
      <c r="AB164" s="707"/>
      <c r="AC164" s="707"/>
      <c r="AD164" s="707"/>
      <c r="AE164" s="707"/>
      <c r="AF164" s="707"/>
      <c r="AG164" s="707"/>
      <c r="AH164" s="758">
        <v>3433</v>
      </c>
      <c r="AI164" s="235"/>
      <c r="AJ164" s="707"/>
      <c r="AK164" s="707"/>
      <c r="AL164" s="707"/>
      <c r="AM164" s="707"/>
      <c r="AN164" s="707"/>
      <c r="AO164" s="707"/>
      <c r="AP164" s="707"/>
      <c r="AQ164" s="707"/>
      <c r="AR164" s="707"/>
      <c r="AS164" s="707"/>
      <c r="AT164" s="707"/>
      <c r="AU164" s="719"/>
      <c r="AV164" s="707"/>
      <c r="AW164" s="707"/>
      <c r="AX164" s="707"/>
      <c r="AY164" s="707"/>
      <c r="AZ164" s="707"/>
      <c r="BA164" s="707"/>
      <c r="BB164" s="707"/>
      <c r="BC164" s="707"/>
      <c r="BD164" s="707"/>
      <c r="BE164" s="707"/>
      <c r="BF164" s="707"/>
      <c r="BG164" s="668"/>
      <c r="BH164" s="668"/>
      <c r="BI164" s="668"/>
      <c r="BJ164" s="668"/>
      <c r="BK164" s="707"/>
    </row>
    <row r="165" spans="1:63" s="720" customFormat="1" ht="24.6" hidden="1" customHeight="1">
      <c r="A165" s="313"/>
      <c r="B165" s="242"/>
      <c r="C165" s="707" t="s">
        <v>6305</v>
      </c>
      <c r="D165" s="707" t="s">
        <v>6415</v>
      </c>
      <c r="E165" s="707" t="s">
        <v>11358</v>
      </c>
      <c r="F165" s="707" t="s">
        <v>6305</v>
      </c>
      <c r="G165" s="707" t="s">
        <v>1880</v>
      </c>
      <c r="H165" s="718" t="s">
        <v>11359</v>
      </c>
      <c r="I165" s="707" t="s">
        <v>6307</v>
      </c>
      <c r="J165" s="707" t="s">
        <v>6419</v>
      </c>
      <c r="K165" s="707"/>
      <c r="L165" s="314">
        <v>111779</v>
      </c>
      <c r="M165" s="314">
        <v>1011.44</v>
      </c>
      <c r="N165" s="314">
        <v>1011.44</v>
      </c>
      <c r="O165" s="707" t="s">
        <v>142</v>
      </c>
      <c r="P165" s="707">
        <v>400</v>
      </c>
      <c r="Q165" s="707">
        <v>1.2</v>
      </c>
      <c r="R165" s="707">
        <v>8</v>
      </c>
      <c r="S165" s="707">
        <v>3840</v>
      </c>
      <c r="T165" s="707" t="s">
        <v>143</v>
      </c>
      <c r="U165" s="314">
        <v>70</v>
      </c>
      <c r="V165" s="314">
        <v>105</v>
      </c>
      <c r="W165" s="235">
        <v>7000</v>
      </c>
      <c r="X165" s="235">
        <v>12500</v>
      </c>
      <c r="Y165" s="235">
        <v>12500</v>
      </c>
      <c r="Z165" s="707" t="s">
        <v>465</v>
      </c>
      <c r="AA165" s="707">
        <v>2001</v>
      </c>
      <c r="AB165" s="707">
        <v>2001</v>
      </c>
      <c r="AC165" s="707">
        <v>8702</v>
      </c>
      <c r="AD165" s="707">
        <v>3000</v>
      </c>
      <c r="AE165" s="707">
        <v>665</v>
      </c>
      <c r="AF165" s="707"/>
      <c r="AG165" s="707"/>
      <c r="AH165" s="758">
        <v>8702</v>
      </c>
      <c r="AI165" s="235">
        <v>21069</v>
      </c>
      <c r="AJ165" s="707"/>
      <c r="AK165" s="707"/>
      <c r="AL165" s="707">
        <v>1</v>
      </c>
      <c r="AM165" s="707">
        <v>218</v>
      </c>
      <c r="AN165" s="707">
        <v>4</v>
      </c>
      <c r="AO165" s="707" t="s">
        <v>6318</v>
      </c>
      <c r="AP165" s="707">
        <v>328</v>
      </c>
      <c r="AQ165" s="707"/>
      <c r="AR165" s="707" t="s">
        <v>11360</v>
      </c>
      <c r="AS165" s="707"/>
      <c r="AT165" s="707"/>
      <c r="AU165" s="719"/>
      <c r="AV165" s="707"/>
      <c r="AW165" s="707" t="s">
        <v>11361</v>
      </c>
      <c r="AX165" s="707"/>
      <c r="AY165" s="707"/>
      <c r="AZ165" s="707"/>
      <c r="BA165" s="707"/>
      <c r="BB165" s="707"/>
      <c r="BC165" s="707"/>
      <c r="BD165" s="707"/>
      <c r="BE165" s="707"/>
      <c r="BF165" s="707"/>
      <c r="BG165" s="668"/>
      <c r="BH165" s="668"/>
      <c r="BI165" s="668"/>
      <c r="BJ165" s="668"/>
      <c r="BK165" s="707"/>
    </row>
    <row r="166" spans="1:63" s="720" customFormat="1" ht="24.6" hidden="1" customHeight="1">
      <c r="A166" s="313" t="s">
        <v>145</v>
      </c>
      <c r="B166" s="248"/>
      <c r="C166" s="707" t="s">
        <v>6308</v>
      </c>
      <c r="D166" s="707" t="s">
        <v>6415</v>
      </c>
      <c r="E166" s="707" t="s">
        <v>11362</v>
      </c>
      <c r="F166" s="707" t="s">
        <v>6308</v>
      </c>
      <c r="G166" s="707" t="s">
        <v>1880</v>
      </c>
      <c r="H166" s="718" t="s">
        <v>11359</v>
      </c>
      <c r="I166" s="707" t="s">
        <v>456</v>
      </c>
      <c r="J166" s="707" t="s">
        <v>6419</v>
      </c>
      <c r="K166" s="707"/>
      <c r="L166" s="314">
        <v>149225</v>
      </c>
      <c r="M166" s="314">
        <v>5694</v>
      </c>
      <c r="N166" s="314">
        <v>6348</v>
      </c>
      <c r="O166" s="707" t="s">
        <v>11363</v>
      </c>
      <c r="P166" s="707">
        <v>400</v>
      </c>
      <c r="Q166" s="707">
        <v>1.2</v>
      </c>
      <c r="R166" s="707">
        <v>8</v>
      </c>
      <c r="S166" s="707">
        <v>3840</v>
      </c>
      <c r="T166" s="707" t="s">
        <v>143</v>
      </c>
      <c r="U166" s="314">
        <v>70</v>
      </c>
      <c r="V166" s="314">
        <v>105</v>
      </c>
      <c r="W166" s="235">
        <v>7300</v>
      </c>
      <c r="X166" s="235">
        <v>13000</v>
      </c>
      <c r="Y166" s="235">
        <v>13000</v>
      </c>
      <c r="Z166" s="707" t="s">
        <v>465</v>
      </c>
      <c r="AA166" s="707">
        <v>2005</v>
      </c>
      <c r="AB166" s="707">
        <v>2005</v>
      </c>
      <c r="AC166" s="707">
        <v>8702</v>
      </c>
      <c r="AD166" s="707">
        <v>3000</v>
      </c>
      <c r="AE166" s="707">
        <v>665</v>
      </c>
      <c r="AF166" s="707"/>
      <c r="AG166" s="707"/>
      <c r="AH166" s="758">
        <v>8702</v>
      </c>
      <c r="AI166" s="235">
        <v>16400</v>
      </c>
      <c r="AJ166" s="707"/>
      <c r="AK166" s="707"/>
      <c r="AL166" s="707">
        <v>1</v>
      </c>
      <c r="AM166" s="707">
        <v>218</v>
      </c>
      <c r="AN166" s="707">
        <v>4</v>
      </c>
      <c r="AO166" s="707" t="s">
        <v>6318</v>
      </c>
      <c r="AP166" s="707">
        <v>328</v>
      </c>
      <c r="AQ166" s="707"/>
      <c r="AR166" s="707" t="s">
        <v>11360</v>
      </c>
      <c r="AS166" s="707"/>
      <c r="AT166" s="707"/>
      <c r="AU166" s="719"/>
      <c r="AV166" s="707"/>
      <c r="AW166" s="707" t="s">
        <v>11361</v>
      </c>
      <c r="AX166" s="707"/>
      <c r="AY166" s="707"/>
      <c r="AZ166" s="707"/>
      <c r="BA166" s="707"/>
      <c r="BB166" s="707"/>
      <c r="BC166" s="707"/>
      <c r="BD166" s="707"/>
      <c r="BE166" s="707"/>
      <c r="BF166" s="707"/>
      <c r="BG166" s="668"/>
      <c r="BH166" s="668"/>
      <c r="BI166" s="668"/>
      <c r="BJ166" s="668"/>
      <c r="BK166" s="707"/>
    </row>
    <row r="167" spans="1:63" s="720" customFormat="1" ht="24.6" hidden="1" customHeight="1">
      <c r="A167" s="313">
        <v>2</v>
      </c>
      <c r="B167" s="239" t="s">
        <v>2237</v>
      </c>
      <c r="C167" s="707" t="s">
        <v>2234</v>
      </c>
      <c r="D167" s="707"/>
      <c r="E167" s="246">
        <f>COUNTA(E168:E194)</f>
        <v>27</v>
      </c>
      <c r="F167" s="707"/>
      <c r="G167" s="707"/>
      <c r="H167" s="718"/>
      <c r="I167" s="707"/>
      <c r="J167" s="707"/>
      <c r="K167" s="707"/>
      <c r="L167" s="314">
        <f>SUM(L168:L194)</f>
        <v>1903777</v>
      </c>
      <c r="M167" s="314">
        <f>SUM(M168:M194)</f>
        <v>75026</v>
      </c>
      <c r="N167" s="314">
        <f>SUM(N168:N194)</f>
        <v>80352</v>
      </c>
      <c r="O167" s="707"/>
      <c r="P167" s="707"/>
      <c r="Q167" s="707"/>
      <c r="R167" s="707"/>
      <c r="S167" s="707"/>
      <c r="T167" s="707"/>
      <c r="U167" s="314"/>
      <c r="V167" s="314"/>
      <c r="W167" s="235"/>
      <c r="X167" s="235"/>
      <c r="Y167" s="707"/>
      <c r="Z167" s="707"/>
      <c r="AA167" s="707"/>
      <c r="AB167" s="707"/>
      <c r="AC167" s="707"/>
      <c r="AD167" s="707"/>
      <c r="AE167" s="707"/>
      <c r="AF167" s="707"/>
      <c r="AG167" s="707"/>
      <c r="AH167" s="235"/>
      <c r="AI167" s="707"/>
      <c r="AJ167" s="707"/>
      <c r="AK167" s="707"/>
      <c r="AL167" s="707"/>
      <c r="AM167" s="707"/>
      <c r="AN167" s="707"/>
      <c r="AO167" s="707"/>
      <c r="AP167" s="707"/>
      <c r="AQ167" s="707"/>
      <c r="AR167" s="707"/>
      <c r="AS167" s="707"/>
      <c r="AT167" s="719"/>
      <c r="AU167" s="707"/>
      <c r="AV167" s="707"/>
      <c r="AW167" s="707"/>
      <c r="AX167" s="707"/>
      <c r="AY167" s="707"/>
      <c r="AZ167" s="707"/>
      <c r="BA167" s="707"/>
      <c r="BB167" s="707"/>
      <c r="BC167" s="707"/>
      <c r="BD167" s="707"/>
      <c r="BE167" s="707"/>
      <c r="BF167" s="668"/>
      <c r="BG167" s="668"/>
      <c r="BH167" s="668"/>
      <c r="BI167" s="668"/>
      <c r="BJ167" s="668"/>
      <c r="BK167" s="707"/>
    </row>
    <row r="168" spans="1:63" s="720" customFormat="1" ht="24.6" hidden="1" customHeight="1">
      <c r="A168" s="313"/>
      <c r="B168" s="242"/>
      <c r="C168" s="707" t="s">
        <v>1881</v>
      </c>
      <c r="D168" s="707" t="s">
        <v>2139</v>
      </c>
      <c r="E168" s="707" t="s">
        <v>6756</v>
      </c>
      <c r="F168" s="707" t="s">
        <v>1881</v>
      </c>
      <c r="G168" s="707" t="s">
        <v>2162</v>
      </c>
      <c r="H168" s="718"/>
      <c r="I168" s="707" t="s">
        <v>1881</v>
      </c>
      <c r="J168" s="707">
        <v>15</v>
      </c>
      <c r="K168" s="707"/>
      <c r="L168" s="314">
        <v>30480</v>
      </c>
      <c r="M168" s="314">
        <v>14811</v>
      </c>
      <c r="N168" s="314">
        <v>3461</v>
      </c>
      <c r="O168" s="707" t="s">
        <v>142</v>
      </c>
      <c r="P168" s="707">
        <v>400</v>
      </c>
      <c r="Q168" s="707">
        <v>1.2</v>
      </c>
      <c r="R168" s="707">
        <v>8</v>
      </c>
      <c r="S168" s="707"/>
      <c r="T168" s="707" t="s">
        <v>282</v>
      </c>
      <c r="U168" s="314">
        <v>70</v>
      </c>
      <c r="V168" s="314">
        <v>105</v>
      </c>
      <c r="W168" s="235">
        <v>15613</v>
      </c>
      <c r="X168" s="235">
        <v>20695</v>
      </c>
      <c r="Y168" s="235">
        <v>20000</v>
      </c>
      <c r="Z168" s="707" t="s">
        <v>465</v>
      </c>
      <c r="AA168" s="707">
        <v>1990</v>
      </c>
      <c r="AB168" s="707">
        <v>5090</v>
      </c>
      <c r="AC168" s="707"/>
      <c r="AD168" s="707">
        <v>600</v>
      </c>
      <c r="AE168" s="707"/>
      <c r="AF168" s="707"/>
      <c r="AG168" s="707"/>
      <c r="AH168" s="235">
        <v>5690</v>
      </c>
      <c r="AI168" s="235">
        <v>600</v>
      </c>
      <c r="AJ168" s="707"/>
      <c r="AK168" s="707"/>
      <c r="AL168" s="707">
        <v>1</v>
      </c>
      <c r="AM168" s="707"/>
      <c r="AN168" s="707"/>
      <c r="AO168" s="707"/>
      <c r="AP168" s="707"/>
      <c r="AQ168" s="707"/>
      <c r="AR168" s="707"/>
      <c r="AS168" s="707"/>
      <c r="AT168" s="707"/>
      <c r="AU168" s="707"/>
      <c r="AV168" s="707"/>
      <c r="AW168" s="707"/>
      <c r="AX168" s="707"/>
      <c r="AY168" s="707"/>
      <c r="AZ168" s="707"/>
      <c r="BA168" s="707"/>
      <c r="BB168" s="707"/>
      <c r="BC168" s="707"/>
      <c r="BD168" s="707"/>
      <c r="BE168" s="707"/>
      <c r="BF168" s="707"/>
      <c r="BG168" s="668"/>
      <c r="BH168" s="668"/>
      <c r="BI168" s="668"/>
      <c r="BJ168" s="668"/>
      <c r="BK168" s="707"/>
    </row>
    <row r="169" spans="1:63" s="720" customFormat="1" ht="24.6" hidden="1" customHeight="1">
      <c r="A169" s="313"/>
      <c r="B169" s="242"/>
      <c r="C169" s="1303" t="s">
        <v>1881</v>
      </c>
      <c r="D169" s="1303" t="s">
        <v>6757</v>
      </c>
      <c r="E169" s="1303" t="s">
        <v>6758</v>
      </c>
      <c r="F169" s="1303" t="s">
        <v>1881</v>
      </c>
      <c r="G169" s="1303" t="s">
        <v>2162</v>
      </c>
      <c r="H169" s="718"/>
      <c r="I169" s="1303" t="s">
        <v>1881</v>
      </c>
      <c r="J169" s="1303">
        <v>6</v>
      </c>
      <c r="K169" s="1303"/>
      <c r="L169" s="314">
        <v>20958</v>
      </c>
      <c r="M169" s="314">
        <v>9976</v>
      </c>
      <c r="N169" s="314">
        <v>9976</v>
      </c>
      <c r="O169" s="1303" t="s">
        <v>142</v>
      </c>
      <c r="P169" s="1303">
        <v>400</v>
      </c>
      <c r="Q169" s="1303">
        <v>1.2</v>
      </c>
      <c r="R169" s="1303">
        <v>8</v>
      </c>
      <c r="S169" s="1303"/>
      <c r="T169" s="1303" t="s">
        <v>143</v>
      </c>
      <c r="U169" s="314">
        <v>68</v>
      </c>
      <c r="V169" s="314">
        <v>105</v>
      </c>
      <c r="W169" s="235">
        <v>17750</v>
      </c>
      <c r="X169" s="235">
        <v>20000</v>
      </c>
      <c r="Y169" s="235">
        <v>20000</v>
      </c>
      <c r="Z169" s="1303" t="s">
        <v>465</v>
      </c>
      <c r="AA169" s="1303">
        <v>1997</v>
      </c>
      <c r="AB169" s="1303">
        <v>17823</v>
      </c>
      <c r="AC169" s="1303"/>
      <c r="AD169" s="1303">
        <v>400</v>
      </c>
      <c r="AE169" s="1303"/>
      <c r="AF169" s="1303"/>
      <c r="AG169" s="1303"/>
      <c r="AH169" s="235">
        <v>15334</v>
      </c>
      <c r="AI169" s="235">
        <v>400</v>
      </c>
      <c r="AJ169" s="1303"/>
      <c r="AK169" s="1303"/>
      <c r="AL169" s="1303">
        <v>1</v>
      </c>
      <c r="AM169" s="1303"/>
      <c r="AN169" s="1303"/>
      <c r="AO169" s="1303"/>
      <c r="AP169" s="1303"/>
      <c r="AQ169" s="1303"/>
      <c r="AR169" s="1303"/>
      <c r="AS169" s="1303"/>
      <c r="AT169" s="1303"/>
      <c r="AU169" s="1303"/>
      <c r="AV169" s="1303"/>
      <c r="AW169" s="1303"/>
      <c r="AX169" s="1303"/>
      <c r="AY169" s="1303"/>
      <c r="AZ169" s="1303"/>
      <c r="BA169" s="1303"/>
      <c r="BB169" s="1303"/>
      <c r="BC169" s="1303"/>
      <c r="BD169" s="1303"/>
      <c r="BE169" s="1303"/>
      <c r="BF169" s="1303"/>
      <c r="BG169" s="668"/>
      <c r="BH169" s="668"/>
      <c r="BI169" s="668"/>
      <c r="BJ169" s="668"/>
      <c r="BK169" s="1303"/>
    </row>
    <row r="170" spans="1:63" s="720" customFormat="1" ht="24.6" hidden="1" customHeight="1">
      <c r="A170" s="313">
        <v>4</v>
      </c>
      <c r="B170" s="242"/>
      <c r="C170" s="707" t="s">
        <v>1881</v>
      </c>
      <c r="D170" s="707" t="s">
        <v>6757</v>
      </c>
      <c r="E170" s="707" t="s">
        <v>6759</v>
      </c>
      <c r="F170" s="707" t="s">
        <v>1881</v>
      </c>
      <c r="G170" s="707" t="s">
        <v>2162</v>
      </c>
      <c r="H170" s="718"/>
      <c r="I170" s="707" t="s">
        <v>1881</v>
      </c>
      <c r="J170" s="707">
        <v>6</v>
      </c>
      <c r="K170" s="707"/>
      <c r="L170" s="314">
        <v>19500</v>
      </c>
      <c r="M170" s="314">
        <v>0</v>
      </c>
      <c r="N170" s="314">
        <v>0</v>
      </c>
      <c r="O170" s="707" t="s">
        <v>142</v>
      </c>
      <c r="P170" s="707">
        <v>400</v>
      </c>
      <c r="Q170" s="707">
        <v>1.2</v>
      </c>
      <c r="R170" s="707">
        <v>4</v>
      </c>
      <c r="S170" s="707"/>
      <c r="T170" s="707" t="s">
        <v>143</v>
      </c>
      <c r="U170" s="314">
        <v>68</v>
      </c>
      <c r="V170" s="314">
        <v>105</v>
      </c>
      <c r="W170" s="235">
        <v>0</v>
      </c>
      <c r="X170" s="235">
        <v>200</v>
      </c>
      <c r="Y170" s="235">
        <v>20000</v>
      </c>
      <c r="Z170" s="707" t="s">
        <v>465</v>
      </c>
      <c r="AA170" s="707">
        <v>2008</v>
      </c>
      <c r="AB170" s="707">
        <v>17823</v>
      </c>
      <c r="AC170" s="707"/>
      <c r="AD170" s="707">
        <v>400</v>
      </c>
      <c r="AE170" s="707"/>
      <c r="AF170" s="707"/>
      <c r="AG170" s="707"/>
      <c r="AH170" s="235">
        <v>1196</v>
      </c>
      <c r="AI170" s="235"/>
      <c r="AJ170" s="707"/>
      <c r="AK170" s="707"/>
      <c r="AL170" s="707"/>
      <c r="AM170" s="707"/>
      <c r="AN170" s="707"/>
      <c r="AO170" s="707"/>
      <c r="AP170" s="707"/>
      <c r="AQ170" s="707"/>
      <c r="AR170" s="707"/>
      <c r="AS170" s="707"/>
      <c r="AT170" s="707"/>
      <c r="AU170" s="719"/>
      <c r="AV170" s="707"/>
      <c r="AW170" s="707"/>
      <c r="AX170" s="707"/>
      <c r="AY170" s="707"/>
      <c r="AZ170" s="707"/>
      <c r="BA170" s="707"/>
      <c r="BB170" s="707"/>
      <c r="BC170" s="707"/>
      <c r="BD170" s="707"/>
      <c r="BE170" s="707"/>
      <c r="BF170" s="707"/>
      <c r="BG170" s="668"/>
      <c r="BH170" s="668"/>
      <c r="BI170" s="668"/>
      <c r="BJ170" s="668"/>
      <c r="BK170" s="707"/>
    </row>
    <row r="171" spans="1:63" s="720" customFormat="1" ht="24.6" hidden="1" customHeight="1">
      <c r="A171" s="313" t="s">
        <v>145</v>
      </c>
      <c r="B171" s="242"/>
      <c r="C171" s="707" t="s">
        <v>6760</v>
      </c>
      <c r="D171" s="707" t="s">
        <v>6761</v>
      </c>
      <c r="E171" s="707" t="s">
        <v>6762</v>
      </c>
      <c r="F171" s="707" t="s">
        <v>6760</v>
      </c>
      <c r="G171" s="707" t="s">
        <v>6763</v>
      </c>
      <c r="H171" s="718"/>
      <c r="I171" s="707" t="s">
        <v>1787</v>
      </c>
      <c r="J171" s="707">
        <v>5.5555555555555552E-2</v>
      </c>
      <c r="K171" s="707" t="s">
        <v>6764</v>
      </c>
      <c r="L171" s="314">
        <v>17009</v>
      </c>
      <c r="M171" s="314">
        <v>2916</v>
      </c>
      <c r="N171" s="314">
        <v>5659</v>
      </c>
      <c r="O171" s="707" t="s">
        <v>142</v>
      </c>
      <c r="P171" s="707">
        <v>400</v>
      </c>
      <c r="Q171" s="707">
        <v>1.2</v>
      </c>
      <c r="R171" s="707">
        <v>8</v>
      </c>
      <c r="S171" s="707">
        <v>4500</v>
      </c>
      <c r="T171" s="707" t="s">
        <v>143</v>
      </c>
      <c r="U171" s="314">
        <v>70</v>
      </c>
      <c r="V171" s="314">
        <v>105</v>
      </c>
      <c r="W171" s="235">
        <v>12703</v>
      </c>
      <c r="X171" s="235">
        <v>22000</v>
      </c>
      <c r="Y171" s="235">
        <v>22000</v>
      </c>
      <c r="Z171" s="707" t="s">
        <v>465</v>
      </c>
      <c r="AA171" s="707">
        <v>1987</v>
      </c>
      <c r="AB171" s="707">
        <v>3348</v>
      </c>
      <c r="AC171" s="707">
        <v>200</v>
      </c>
      <c r="AD171" s="707">
        <v>1650</v>
      </c>
      <c r="AE171" s="707"/>
      <c r="AF171" s="707"/>
      <c r="AG171" s="707"/>
      <c r="AH171" s="235">
        <v>5198</v>
      </c>
      <c r="AI171" s="235">
        <v>1850</v>
      </c>
      <c r="AJ171" s="707"/>
      <c r="AK171" s="707"/>
      <c r="AL171" s="707">
        <v>1</v>
      </c>
      <c r="AM171" s="707">
        <v>198</v>
      </c>
      <c r="AN171" s="707"/>
      <c r="AO171" s="707"/>
      <c r="AP171" s="707"/>
      <c r="AQ171" s="707"/>
      <c r="AR171" s="707"/>
      <c r="AS171" s="707"/>
      <c r="AT171" s="707"/>
      <c r="AU171" s="719"/>
      <c r="AV171" s="707"/>
      <c r="AW171" s="707"/>
      <c r="AX171" s="707"/>
      <c r="AY171" s="707"/>
      <c r="AZ171" s="707"/>
      <c r="BA171" s="707"/>
      <c r="BB171" s="707"/>
      <c r="BC171" s="707"/>
      <c r="BD171" s="707"/>
      <c r="BE171" s="707"/>
      <c r="BF171" s="707"/>
      <c r="BG171" s="668"/>
      <c r="BH171" s="668"/>
      <c r="BI171" s="668"/>
      <c r="BJ171" s="668"/>
      <c r="BK171" s="707"/>
    </row>
    <row r="172" spans="1:63" s="720" customFormat="1" ht="24.6" hidden="1" customHeight="1">
      <c r="A172" s="313">
        <v>6</v>
      </c>
      <c r="B172" s="242"/>
      <c r="C172" s="707" t="s">
        <v>6765</v>
      </c>
      <c r="D172" s="707"/>
      <c r="E172" s="707" t="s">
        <v>6766</v>
      </c>
      <c r="F172" s="707" t="s">
        <v>6765</v>
      </c>
      <c r="G172" s="707"/>
      <c r="H172" s="707"/>
      <c r="I172" s="707" t="s">
        <v>6765</v>
      </c>
      <c r="J172" s="707"/>
      <c r="K172" s="707"/>
      <c r="L172" s="314">
        <v>179425</v>
      </c>
      <c r="M172" s="314">
        <v>4361</v>
      </c>
      <c r="N172" s="314">
        <v>8277</v>
      </c>
      <c r="O172" s="707" t="s">
        <v>142</v>
      </c>
      <c r="P172" s="707">
        <v>400</v>
      </c>
      <c r="Q172" s="707"/>
      <c r="R172" s="707">
        <v>8</v>
      </c>
      <c r="S172" s="707"/>
      <c r="T172" s="707" t="s">
        <v>143</v>
      </c>
      <c r="U172" s="314">
        <v>68</v>
      </c>
      <c r="V172" s="314">
        <v>105</v>
      </c>
      <c r="W172" s="235">
        <v>7110</v>
      </c>
      <c r="X172" s="235">
        <v>10000</v>
      </c>
      <c r="Y172" s="235"/>
      <c r="Z172" s="707"/>
      <c r="AA172" s="707">
        <v>2011</v>
      </c>
      <c r="AB172" s="707"/>
      <c r="AC172" s="707"/>
      <c r="AD172" s="707"/>
      <c r="AE172" s="707"/>
      <c r="AF172" s="707"/>
      <c r="AG172" s="707"/>
      <c r="AH172" s="235">
        <v>37900</v>
      </c>
      <c r="AI172" s="235"/>
      <c r="AJ172" s="707"/>
      <c r="AK172" s="707"/>
      <c r="AL172" s="707"/>
      <c r="AM172" s="707"/>
      <c r="AN172" s="707"/>
      <c r="AO172" s="707"/>
      <c r="AP172" s="707"/>
      <c r="AQ172" s="707"/>
      <c r="AR172" s="707"/>
      <c r="AS172" s="707"/>
      <c r="AT172" s="707"/>
      <c r="AU172" s="707"/>
      <c r="AV172" s="707"/>
      <c r="AW172" s="707"/>
      <c r="AX172" s="707"/>
      <c r="AY172" s="707"/>
      <c r="AZ172" s="707"/>
      <c r="BA172" s="707"/>
      <c r="BB172" s="707"/>
      <c r="BC172" s="707"/>
      <c r="BD172" s="707"/>
      <c r="BE172" s="707"/>
      <c r="BF172" s="707"/>
      <c r="BG172" s="668"/>
      <c r="BH172" s="668"/>
      <c r="BI172" s="668"/>
      <c r="BJ172" s="668"/>
      <c r="BK172" s="707"/>
    </row>
    <row r="173" spans="1:63" s="720" customFormat="1" ht="24.6" hidden="1" customHeight="1">
      <c r="A173" s="313"/>
      <c r="B173" s="242"/>
      <c r="C173" s="707" t="s">
        <v>6765</v>
      </c>
      <c r="D173" s="707"/>
      <c r="E173" s="707" t="s">
        <v>6767</v>
      </c>
      <c r="F173" s="707" t="s">
        <v>6765</v>
      </c>
      <c r="G173" s="707"/>
      <c r="H173" s="718"/>
      <c r="I173" s="707" t="s">
        <v>6765</v>
      </c>
      <c r="J173" s="734"/>
      <c r="K173" s="707"/>
      <c r="L173" s="314">
        <v>41876</v>
      </c>
      <c r="M173" s="314">
        <v>208</v>
      </c>
      <c r="N173" s="314">
        <v>196</v>
      </c>
      <c r="O173" s="707" t="s">
        <v>142</v>
      </c>
      <c r="P173" s="707">
        <v>400</v>
      </c>
      <c r="Q173" s="707"/>
      <c r="R173" s="707">
        <v>5</v>
      </c>
      <c r="S173" s="707"/>
      <c r="T173" s="707" t="s">
        <v>282</v>
      </c>
      <c r="U173" s="314">
        <v>68</v>
      </c>
      <c r="V173" s="314">
        <v>105</v>
      </c>
      <c r="W173" s="235">
        <v>200</v>
      </c>
      <c r="X173" s="235">
        <v>200</v>
      </c>
      <c r="Y173" s="235"/>
      <c r="Z173" s="707"/>
      <c r="AA173" s="707">
        <v>2014</v>
      </c>
      <c r="AB173" s="707"/>
      <c r="AC173" s="707"/>
      <c r="AD173" s="707"/>
      <c r="AE173" s="707"/>
      <c r="AF173" s="707"/>
      <c r="AG173" s="707"/>
      <c r="AH173" s="235">
        <v>2650</v>
      </c>
      <c r="AI173" s="235"/>
      <c r="AJ173" s="707"/>
      <c r="AK173" s="707"/>
      <c r="AL173" s="707"/>
      <c r="AM173" s="707"/>
      <c r="AN173" s="707"/>
      <c r="AO173" s="707"/>
      <c r="AP173" s="707"/>
      <c r="AQ173" s="707"/>
      <c r="AR173" s="707"/>
      <c r="AS173" s="707"/>
      <c r="AT173" s="707"/>
      <c r="AU173" s="707"/>
      <c r="AV173" s="707"/>
      <c r="AW173" s="707"/>
      <c r="AX173" s="707"/>
      <c r="AY173" s="707"/>
      <c r="AZ173" s="707"/>
      <c r="BA173" s="707"/>
      <c r="BB173" s="707"/>
      <c r="BC173" s="707"/>
      <c r="BD173" s="707"/>
      <c r="BE173" s="707"/>
      <c r="BF173" s="707"/>
      <c r="BG173" s="668"/>
      <c r="BH173" s="668"/>
      <c r="BI173" s="668"/>
      <c r="BJ173" s="668"/>
      <c r="BK173" s="707"/>
    </row>
    <row r="174" spans="1:63" s="720" customFormat="1" ht="24.6" hidden="1" customHeight="1">
      <c r="A174" s="313"/>
      <c r="B174" s="242"/>
      <c r="C174" s="707" t="s">
        <v>6768</v>
      </c>
      <c r="D174" s="707" t="s">
        <v>6769</v>
      </c>
      <c r="E174" s="707" t="s">
        <v>6770</v>
      </c>
      <c r="F174" s="707" t="s">
        <v>6768</v>
      </c>
      <c r="G174" s="707" t="s">
        <v>6771</v>
      </c>
      <c r="H174" s="718"/>
      <c r="I174" s="707" t="s">
        <v>6768</v>
      </c>
      <c r="J174" s="707" t="s">
        <v>6232</v>
      </c>
      <c r="K174" s="707"/>
      <c r="L174" s="314">
        <v>48000</v>
      </c>
      <c r="M174" s="314">
        <v>995</v>
      </c>
      <c r="N174" s="314">
        <v>2230</v>
      </c>
      <c r="O174" s="707" t="s">
        <v>142</v>
      </c>
      <c r="P174" s="707">
        <v>400</v>
      </c>
      <c r="Q174" s="707">
        <v>1.2</v>
      </c>
      <c r="R174" s="707">
        <v>8</v>
      </c>
      <c r="S174" s="707">
        <v>3840</v>
      </c>
      <c r="T174" s="707" t="s">
        <v>143</v>
      </c>
      <c r="U174" s="314">
        <v>68</v>
      </c>
      <c r="V174" s="314">
        <v>105</v>
      </c>
      <c r="W174" s="235">
        <v>8020</v>
      </c>
      <c r="X174" s="235">
        <v>11000</v>
      </c>
      <c r="Y174" s="235">
        <v>11000</v>
      </c>
      <c r="Z174" s="707" t="s">
        <v>465</v>
      </c>
      <c r="AA174" s="707">
        <v>2003</v>
      </c>
      <c r="AB174" s="707">
        <v>3315</v>
      </c>
      <c r="AC174" s="707">
        <v>400</v>
      </c>
      <c r="AD174" s="707">
        <v>2426</v>
      </c>
      <c r="AE174" s="707">
        <v>176</v>
      </c>
      <c r="AF174" s="707"/>
      <c r="AG174" s="707"/>
      <c r="AH174" s="235">
        <v>6317</v>
      </c>
      <c r="AI174" s="235">
        <v>3002</v>
      </c>
      <c r="AJ174" s="707"/>
      <c r="AK174" s="707"/>
      <c r="AL174" s="707">
        <v>1</v>
      </c>
      <c r="AM174" s="707"/>
      <c r="AN174" s="707"/>
      <c r="AO174" s="707"/>
      <c r="AP174" s="707"/>
      <c r="AQ174" s="707"/>
      <c r="AR174" s="707"/>
      <c r="AS174" s="707"/>
      <c r="AT174" s="707"/>
      <c r="AU174" s="719"/>
      <c r="AV174" s="707"/>
      <c r="AW174" s="707"/>
      <c r="AX174" s="707"/>
      <c r="AY174" s="707"/>
      <c r="AZ174" s="707"/>
      <c r="BA174" s="707"/>
      <c r="BB174" s="707"/>
      <c r="BC174" s="707"/>
      <c r="BD174" s="707"/>
      <c r="BE174" s="707"/>
      <c r="BF174" s="707"/>
      <c r="BG174" s="668"/>
      <c r="BH174" s="668"/>
      <c r="BI174" s="668"/>
      <c r="BJ174" s="668"/>
      <c r="BK174" s="707"/>
    </row>
    <row r="175" spans="1:63" s="720" customFormat="1" ht="24.6" hidden="1" customHeight="1">
      <c r="A175" s="313">
        <v>7</v>
      </c>
      <c r="B175" s="242"/>
      <c r="C175" s="707" t="s">
        <v>6772</v>
      </c>
      <c r="D175" s="707" t="s">
        <v>6773</v>
      </c>
      <c r="E175" s="707" t="s">
        <v>6774</v>
      </c>
      <c r="F175" s="707" t="s">
        <v>6772</v>
      </c>
      <c r="G175" s="707" t="s">
        <v>6775</v>
      </c>
      <c r="H175" s="718"/>
      <c r="I175" s="707" t="s">
        <v>6772</v>
      </c>
      <c r="J175" s="707">
        <v>1</v>
      </c>
      <c r="K175" s="707" t="s">
        <v>6776</v>
      </c>
      <c r="L175" s="314">
        <v>44250</v>
      </c>
      <c r="M175" s="314">
        <v>293</v>
      </c>
      <c r="N175" s="314">
        <v>595</v>
      </c>
      <c r="O175" s="707" t="s">
        <v>142</v>
      </c>
      <c r="P175" s="707">
        <v>400</v>
      </c>
      <c r="Q175" s="707">
        <v>1.2</v>
      </c>
      <c r="R175" s="707">
        <v>8</v>
      </c>
      <c r="S175" s="707"/>
      <c r="T175" s="707" t="s">
        <v>143</v>
      </c>
      <c r="U175" s="314">
        <v>85</v>
      </c>
      <c r="V175" s="314">
        <v>105</v>
      </c>
      <c r="W175" s="235">
        <v>2500</v>
      </c>
      <c r="X175" s="235">
        <v>4000</v>
      </c>
      <c r="Y175" s="235">
        <v>4000</v>
      </c>
      <c r="Z175" s="707" t="s">
        <v>465</v>
      </c>
      <c r="AA175" s="707">
        <v>2000</v>
      </c>
      <c r="AB175" s="707">
        <v>1100</v>
      </c>
      <c r="AC175" s="707"/>
      <c r="AD175" s="707">
        <v>665</v>
      </c>
      <c r="AE175" s="707"/>
      <c r="AF175" s="707"/>
      <c r="AG175" s="707"/>
      <c r="AH175" s="235">
        <v>1765</v>
      </c>
      <c r="AI175" s="235">
        <v>665</v>
      </c>
      <c r="AJ175" s="707"/>
      <c r="AK175" s="707"/>
      <c r="AL175" s="707"/>
      <c r="AM175" s="707"/>
      <c r="AN175" s="707"/>
      <c r="AO175" s="707"/>
      <c r="AP175" s="707"/>
      <c r="AQ175" s="707"/>
      <c r="AR175" s="707" t="s">
        <v>610</v>
      </c>
      <c r="AS175" s="707">
        <v>3</v>
      </c>
      <c r="AT175" s="707">
        <v>2000</v>
      </c>
      <c r="AU175" s="719" t="s">
        <v>6777</v>
      </c>
      <c r="AV175" s="707" t="s">
        <v>6778</v>
      </c>
      <c r="AW175" s="707"/>
      <c r="AX175" s="707"/>
      <c r="AY175" s="707"/>
      <c r="AZ175" s="707"/>
      <c r="BA175" s="707"/>
      <c r="BB175" s="707"/>
      <c r="BC175" s="707"/>
      <c r="BD175" s="707"/>
      <c r="BE175" s="707"/>
      <c r="BF175" s="707"/>
      <c r="BG175" s="668"/>
      <c r="BH175" s="668"/>
      <c r="BI175" s="668"/>
      <c r="BJ175" s="668"/>
      <c r="BK175" s="707"/>
    </row>
    <row r="176" spans="1:63" s="720" customFormat="1" ht="24.6" hidden="1" customHeight="1">
      <c r="A176" s="313"/>
      <c r="B176" s="242"/>
      <c r="C176" s="707" t="s">
        <v>6779</v>
      </c>
      <c r="D176" s="707"/>
      <c r="E176" s="707" t="s">
        <v>6780</v>
      </c>
      <c r="F176" s="707" t="s">
        <v>6779</v>
      </c>
      <c r="G176" s="707"/>
      <c r="H176" s="718"/>
      <c r="I176" s="707" t="s">
        <v>6779</v>
      </c>
      <c r="J176" s="707"/>
      <c r="K176" s="707"/>
      <c r="L176" s="314">
        <v>162572</v>
      </c>
      <c r="M176" s="314">
        <v>2823</v>
      </c>
      <c r="N176" s="314">
        <v>2823</v>
      </c>
      <c r="O176" s="707" t="s">
        <v>142</v>
      </c>
      <c r="P176" s="707">
        <v>400</v>
      </c>
      <c r="Q176" s="707"/>
      <c r="R176" s="707">
        <v>8</v>
      </c>
      <c r="S176" s="707"/>
      <c r="T176" s="707" t="s">
        <v>282</v>
      </c>
      <c r="U176" s="314">
        <v>68</v>
      </c>
      <c r="V176" s="314">
        <v>105</v>
      </c>
      <c r="W176" s="235">
        <v>1179</v>
      </c>
      <c r="X176" s="235">
        <v>5000</v>
      </c>
      <c r="Y176" s="235"/>
      <c r="Z176" s="707"/>
      <c r="AA176" s="707">
        <v>2008</v>
      </c>
      <c r="AB176" s="707"/>
      <c r="AC176" s="707"/>
      <c r="AD176" s="707"/>
      <c r="AE176" s="707"/>
      <c r="AF176" s="707"/>
      <c r="AG176" s="707"/>
      <c r="AH176" s="235">
        <v>27900</v>
      </c>
      <c r="AI176" s="235"/>
      <c r="AJ176" s="707"/>
      <c r="AK176" s="707"/>
      <c r="AL176" s="707"/>
      <c r="AM176" s="707"/>
      <c r="AN176" s="707"/>
      <c r="AO176" s="707"/>
      <c r="AP176" s="707"/>
      <c r="AQ176" s="707"/>
      <c r="AR176" s="707"/>
      <c r="AS176" s="707"/>
      <c r="AT176" s="707"/>
      <c r="AU176" s="719"/>
      <c r="AV176" s="707"/>
      <c r="AW176" s="707"/>
      <c r="AX176" s="707"/>
      <c r="AY176" s="707"/>
      <c r="AZ176" s="707"/>
      <c r="BA176" s="707"/>
      <c r="BB176" s="707"/>
      <c r="BC176" s="707"/>
      <c r="BD176" s="707"/>
      <c r="BE176" s="707"/>
      <c r="BF176" s="707"/>
      <c r="BG176" s="668"/>
      <c r="BH176" s="668"/>
      <c r="BI176" s="668"/>
      <c r="BJ176" s="668"/>
      <c r="BK176" s="707"/>
    </row>
    <row r="177" spans="1:63" s="720" customFormat="1" ht="24.6" hidden="1" customHeight="1">
      <c r="A177" s="313">
        <v>8</v>
      </c>
      <c r="B177" s="242"/>
      <c r="C177" s="707" t="s">
        <v>6781</v>
      </c>
      <c r="D177" s="707" t="s">
        <v>6782</v>
      </c>
      <c r="E177" s="707" t="s">
        <v>6783</v>
      </c>
      <c r="F177" s="707" t="s">
        <v>6781</v>
      </c>
      <c r="G177" s="707" t="s">
        <v>6784</v>
      </c>
      <c r="H177" s="718"/>
      <c r="I177" s="707" t="s">
        <v>6781</v>
      </c>
      <c r="J177" s="707">
        <v>3</v>
      </c>
      <c r="K177" s="707" t="s">
        <v>6785</v>
      </c>
      <c r="L177" s="314">
        <v>70000</v>
      </c>
      <c r="M177" s="314">
        <v>3687</v>
      </c>
      <c r="N177" s="314">
        <v>5067</v>
      </c>
      <c r="O177" s="707" t="s">
        <v>142</v>
      </c>
      <c r="P177" s="707">
        <v>400</v>
      </c>
      <c r="Q177" s="707">
        <v>1.2</v>
      </c>
      <c r="R177" s="707">
        <v>8</v>
      </c>
      <c r="S177" s="707"/>
      <c r="T177" s="707" t="s">
        <v>143</v>
      </c>
      <c r="U177" s="314">
        <v>75</v>
      </c>
      <c r="V177" s="314">
        <v>105</v>
      </c>
      <c r="W177" s="235">
        <v>7000</v>
      </c>
      <c r="X177" s="235">
        <v>7500</v>
      </c>
      <c r="Y177" s="235">
        <v>7500</v>
      </c>
      <c r="Z177" s="707" t="s">
        <v>173</v>
      </c>
      <c r="AA177" s="707">
        <v>2001</v>
      </c>
      <c r="AB177" s="707">
        <v>11606</v>
      </c>
      <c r="AC177" s="707">
        <v>400</v>
      </c>
      <c r="AD177" s="707">
        <v>387</v>
      </c>
      <c r="AE177" s="707"/>
      <c r="AF177" s="707"/>
      <c r="AG177" s="707"/>
      <c r="AH177" s="235">
        <v>12393</v>
      </c>
      <c r="AI177" s="235">
        <v>787</v>
      </c>
      <c r="AJ177" s="707"/>
      <c r="AK177" s="707"/>
      <c r="AL177" s="707"/>
      <c r="AM177" s="707"/>
      <c r="AN177" s="707"/>
      <c r="AO177" s="707"/>
      <c r="AP177" s="707"/>
      <c r="AQ177" s="707"/>
      <c r="AR177" s="707"/>
      <c r="AS177" s="707"/>
      <c r="AT177" s="707"/>
      <c r="AU177" s="719"/>
      <c r="AV177" s="707"/>
      <c r="AW177" s="707"/>
      <c r="AX177" s="707"/>
      <c r="AY177" s="707"/>
      <c r="AZ177" s="707"/>
      <c r="BA177" s="707"/>
      <c r="BB177" s="707"/>
      <c r="BC177" s="707"/>
      <c r="BD177" s="707"/>
      <c r="BE177" s="707"/>
      <c r="BF177" s="707"/>
      <c r="BG177" s="668"/>
      <c r="BH177" s="668"/>
      <c r="BI177" s="668"/>
      <c r="BJ177" s="668"/>
      <c r="BK177" s="707"/>
    </row>
    <row r="178" spans="1:63" s="720" customFormat="1" ht="24.6" hidden="1" customHeight="1">
      <c r="A178" s="313">
        <v>9</v>
      </c>
      <c r="B178" s="242"/>
      <c r="C178" s="707" t="s">
        <v>6786</v>
      </c>
      <c r="D178" s="707" t="s">
        <v>6787</v>
      </c>
      <c r="E178" s="707" t="s">
        <v>6788</v>
      </c>
      <c r="F178" s="707" t="s">
        <v>6786</v>
      </c>
      <c r="G178" s="707" t="s">
        <v>6789</v>
      </c>
      <c r="H178" s="718"/>
      <c r="I178" s="707" t="s">
        <v>6786</v>
      </c>
      <c r="J178" s="707">
        <v>1</v>
      </c>
      <c r="K178" s="707" t="s">
        <v>6790</v>
      </c>
      <c r="L178" s="314">
        <v>62585</v>
      </c>
      <c r="M178" s="314">
        <v>3163</v>
      </c>
      <c r="N178" s="314">
        <v>3163</v>
      </c>
      <c r="O178" s="707" t="s">
        <v>142</v>
      </c>
      <c r="P178" s="707">
        <v>400</v>
      </c>
      <c r="Q178" s="707"/>
      <c r="R178" s="707">
        <v>8</v>
      </c>
      <c r="S178" s="707"/>
      <c r="T178" s="707" t="s">
        <v>143</v>
      </c>
      <c r="U178" s="314">
        <v>70</v>
      </c>
      <c r="V178" s="314">
        <v>110</v>
      </c>
      <c r="W178" s="235">
        <v>4046</v>
      </c>
      <c r="X178" s="235">
        <v>6000</v>
      </c>
      <c r="Y178" s="235">
        <v>6000</v>
      </c>
      <c r="Z178" s="707" t="s">
        <v>173</v>
      </c>
      <c r="AA178" s="707">
        <v>1994</v>
      </c>
      <c r="AB178" s="707">
        <v>1909</v>
      </c>
      <c r="AC178" s="707"/>
      <c r="AD178" s="707">
        <v>480</v>
      </c>
      <c r="AE178" s="707"/>
      <c r="AF178" s="707"/>
      <c r="AG178" s="707"/>
      <c r="AH178" s="235">
        <v>2389</v>
      </c>
      <c r="AI178" s="235">
        <v>480</v>
      </c>
      <c r="AJ178" s="707"/>
      <c r="AK178" s="707"/>
      <c r="AL178" s="707"/>
      <c r="AM178" s="707"/>
      <c r="AN178" s="707"/>
      <c r="AO178" s="707"/>
      <c r="AP178" s="707"/>
      <c r="AQ178" s="707"/>
      <c r="AR178" s="707"/>
      <c r="AS178" s="707"/>
      <c r="AT178" s="707"/>
      <c r="AU178" s="719"/>
      <c r="AV178" s="707"/>
      <c r="AW178" s="707"/>
      <c r="AX178" s="707"/>
      <c r="AY178" s="707"/>
      <c r="AZ178" s="707"/>
      <c r="BA178" s="707"/>
      <c r="BB178" s="707"/>
      <c r="BC178" s="707"/>
      <c r="BD178" s="707"/>
      <c r="BE178" s="707"/>
      <c r="BF178" s="707"/>
      <c r="BG178" s="668"/>
      <c r="BH178" s="668"/>
      <c r="BI178" s="668"/>
      <c r="BJ178" s="668"/>
      <c r="BK178" s="707"/>
    </row>
    <row r="179" spans="1:63" s="720" customFormat="1" ht="24.6" hidden="1" customHeight="1">
      <c r="A179" s="313">
        <v>10</v>
      </c>
      <c r="B179" s="242"/>
      <c r="C179" s="707" t="s">
        <v>6786</v>
      </c>
      <c r="D179" s="707"/>
      <c r="E179" s="707" t="s">
        <v>6791</v>
      </c>
      <c r="F179" s="707" t="s">
        <v>6786</v>
      </c>
      <c r="G179" s="707"/>
      <c r="H179" s="718"/>
      <c r="I179" s="707" t="s">
        <v>6786</v>
      </c>
      <c r="J179" s="707"/>
      <c r="K179" s="707"/>
      <c r="L179" s="314">
        <v>69420</v>
      </c>
      <c r="M179" s="314">
        <v>579</v>
      </c>
      <c r="N179" s="314">
        <v>579</v>
      </c>
      <c r="O179" s="707" t="s">
        <v>142</v>
      </c>
      <c r="P179" s="707">
        <v>400</v>
      </c>
      <c r="Q179" s="707"/>
      <c r="R179" s="707">
        <v>8</v>
      </c>
      <c r="S179" s="707"/>
      <c r="T179" s="707" t="s">
        <v>282</v>
      </c>
      <c r="U179" s="314">
        <v>68</v>
      </c>
      <c r="V179" s="314">
        <v>105</v>
      </c>
      <c r="W179" s="235">
        <v>500</v>
      </c>
      <c r="X179" s="235">
        <v>1000</v>
      </c>
      <c r="Y179" s="235"/>
      <c r="Z179" s="707"/>
      <c r="AA179" s="707">
        <v>2010</v>
      </c>
      <c r="AB179" s="707"/>
      <c r="AC179" s="707"/>
      <c r="AD179" s="707"/>
      <c r="AE179" s="707"/>
      <c r="AF179" s="707"/>
      <c r="AG179" s="707"/>
      <c r="AH179" s="235">
        <v>5078</v>
      </c>
      <c r="AI179" s="235"/>
      <c r="AJ179" s="707"/>
      <c r="AK179" s="707"/>
      <c r="AL179" s="707"/>
      <c r="AM179" s="707"/>
      <c r="AN179" s="707"/>
      <c r="AO179" s="707"/>
      <c r="AP179" s="707"/>
      <c r="AQ179" s="707"/>
      <c r="AR179" s="707"/>
      <c r="AS179" s="707"/>
      <c r="AT179" s="707"/>
      <c r="AU179" s="719"/>
      <c r="AV179" s="707"/>
      <c r="AW179" s="707"/>
      <c r="AX179" s="707"/>
      <c r="AY179" s="707"/>
      <c r="AZ179" s="707"/>
      <c r="BA179" s="707"/>
      <c r="BB179" s="707"/>
      <c r="BC179" s="707"/>
      <c r="BD179" s="707"/>
      <c r="BE179" s="707"/>
      <c r="BF179" s="707"/>
      <c r="BG179" s="668"/>
      <c r="BH179" s="668"/>
      <c r="BI179" s="668"/>
      <c r="BJ179" s="668"/>
      <c r="BK179" s="707"/>
    </row>
    <row r="180" spans="1:63" s="720" customFormat="1" ht="24.6" hidden="1" customHeight="1">
      <c r="A180" s="313">
        <v>11</v>
      </c>
      <c r="B180" s="242"/>
      <c r="C180" s="707" t="s">
        <v>6792</v>
      </c>
      <c r="D180" s="707" t="s">
        <v>6793</v>
      </c>
      <c r="E180" s="707" t="s">
        <v>6794</v>
      </c>
      <c r="F180" s="707" t="s">
        <v>6792</v>
      </c>
      <c r="G180" s="707" t="s">
        <v>6795</v>
      </c>
      <c r="H180" s="707"/>
      <c r="I180" s="707" t="s">
        <v>6792</v>
      </c>
      <c r="J180" s="707">
        <v>3</v>
      </c>
      <c r="K180" s="707" t="s">
        <v>6796</v>
      </c>
      <c r="L180" s="314">
        <v>95700</v>
      </c>
      <c r="M180" s="314">
        <v>264</v>
      </c>
      <c r="N180" s="314">
        <v>492</v>
      </c>
      <c r="O180" s="707" t="s">
        <v>142</v>
      </c>
      <c r="P180" s="707">
        <v>400</v>
      </c>
      <c r="Q180" s="707">
        <v>1.2</v>
      </c>
      <c r="R180" s="707">
        <v>8</v>
      </c>
      <c r="S180" s="707"/>
      <c r="T180" s="707" t="s">
        <v>143</v>
      </c>
      <c r="U180" s="314">
        <v>70</v>
      </c>
      <c r="V180" s="314">
        <v>105</v>
      </c>
      <c r="W180" s="235"/>
      <c r="X180" s="235">
        <v>10000</v>
      </c>
      <c r="Y180" s="235">
        <v>10000</v>
      </c>
      <c r="Z180" s="707" t="s">
        <v>5181</v>
      </c>
      <c r="AA180" s="707">
        <v>2003</v>
      </c>
      <c r="AB180" s="707">
        <v>4187</v>
      </c>
      <c r="AC180" s="707"/>
      <c r="AD180" s="707">
        <v>466</v>
      </c>
      <c r="AE180" s="707"/>
      <c r="AF180" s="707"/>
      <c r="AG180" s="707"/>
      <c r="AH180" s="235">
        <v>4653</v>
      </c>
      <c r="AI180" s="235">
        <v>466</v>
      </c>
      <c r="AJ180" s="707"/>
      <c r="AK180" s="707"/>
      <c r="AL180" s="707"/>
      <c r="AM180" s="707"/>
      <c r="AN180" s="707"/>
      <c r="AO180" s="707" t="s">
        <v>3314</v>
      </c>
      <c r="AP180" s="707"/>
      <c r="AQ180" s="707"/>
      <c r="AR180" s="707" t="s">
        <v>610</v>
      </c>
      <c r="AS180" s="707">
        <v>6</v>
      </c>
      <c r="AT180" s="707">
        <v>5033</v>
      </c>
      <c r="AU180" s="707" t="s">
        <v>6797</v>
      </c>
      <c r="AV180" s="707" t="s">
        <v>6798</v>
      </c>
      <c r="AW180" s="707"/>
      <c r="AX180" s="707"/>
      <c r="AY180" s="707"/>
      <c r="AZ180" s="707"/>
      <c r="BA180" s="707"/>
      <c r="BB180" s="707"/>
      <c r="BC180" s="707"/>
      <c r="BD180" s="707"/>
      <c r="BE180" s="707"/>
      <c r="BF180" s="707"/>
      <c r="BG180" s="668"/>
      <c r="BH180" s="668"/>
      <c r="BI180" s="668"/>
      <c r="BJ180" s="668"/>
      <c r="BK180" s="707"/>
    </row>
    <row r="181" spans="1:63" s="720" customFormat="1" ht="24.6" hidden="1" customHeight="1">
      <c r="A181" s="313">
        <v>12</v>
      </c>
      <c r="B181" s="242"/>
      <c r="C181" s="707" t="s">
        <v>6799</v>
      </c>
      <c r="D181" s="707" t="s">
        <v>6800</v>
      </c>
      <c r="E181" s="707" t="s">
        <v>6801</v>
      </c>
      <c r="F181" s="707" t="s">
        <v>6799</v>
      </c>
      <c r="G181" s="707" t="s">
        <v>6802</v>
      </c>
      <c r="H181" s="718"/>
      <c r="I181" s="707" t="s">
        <v>6799</v>
      </c>
      <c r="J181" s="707">
        <v>4</v>
      </c>
      <c r="K181" s="707"/>
      <c r="L181" s="314">
        <v>68572</v>
      </c>
      <c r="M181" s="314">
        <v>1050</v>
      </c>
      <c r="N181" s="314">
        <v>1050</v>
      </c>
      <c r="O181" s="707" t="s">
        <v>142</v>
      </c>
      <c r="P181" s="707">
        <v>400</v>
      </c>
      <c r="Q181" s="707">
        <v>8</v>
      </c>
      <c r="R181" s="707" t="s">
        <v>143</v>
      </c>
      <c r="S181" s="707">
        <v>68</v>
      </c>
      <c r="T181" s="707">
        <v>98</v>
      </c>
      <c r="U181" s="314">
        <v>5308</v>
      </c>
      <c r="V181" s="314">
        <v>18000</v>
      </c>
      <c r="W181" s="235">
        <v>6500</v>
      </c>
      <c r="X181" s="235">
        <v>10000</v>
      </c>
      <c r="Y181" s="235">
        <v>6800</v>
      </c>
      <c r="Z181" s="707" t="s">
        <v>173</v>
      </c>
      <c r="AA181" s="707">
        <v>1992</v>
      </c>
      <c r="AB181" s="707">
        <v>1880</v>
      </c>
      <c r="AC181" s="707"/>
      <c r="AD181" s="707">
        <v>400</v>
      </c>
      <c r="AE181" s="707"/>
      <c r="AF181" s="707"/>
      <c r="AG181" s="707"/>
      <c r="AH181" s="235">
        <v>2280</v>
      </c>
      <c r="AI181" s="235">
        <v>400</v>
      </c>
      <c r="AJ181" s="707"/>
      <c r="AK181" s="707"/>
      <c r="AL181" s="707"/>
      <c r="AM181" s="707"/>
      <c r="AN181" s="707"/>
      <c r="AO181" s="707"/>
      <c r="AP181" s="707"/>
      <c r="AQ181" s="707"/>
      <c r="AR181" s="707"/>
      <c r="AS181" s="707"/>
      <c r="AT181" s="707"/>
      <c r="AU181" s="719"/>
      <c r="AV181" s="707"/>
      <c r="AW181" s="707"/>
      <c r="AX181" s="707"/>
      <c r="AY181" s="707"/>
      <c r="AZ181" s="707"/>
      <c r="BA181" s="707"/>
      <c r="BB181" s="707"/>
      <c r="BC181" s="707"/>
      <c r="BD181" s="707"/>
      <c r="BE181" s="707"/>
      <c r="BF181" s="707"/>
      <c r="BG181" s="668"/>
      <c r="BH181" s="668"/>
      <c r="BI181" s="668"/>
      <c r="BJ181" s="668"/>
      <c r="BK181" s="707"/>
    </row>
    <row r="182" spans="1:63" s="720" customFormat="1" ht="24.6" hidden="1" customHeight="1">
      <c r="A182" s="313">
        <v>13</v>
      </c>
      <c r="B182" s="242"/>
      <c r="C182" s="707" t="s">
        <v>6803</v>
      </c>
      <c r="D182" s="707" t="s">
        <v>6804</v>
      </c>
      <c r="E182" s="707" t="s">
        <v>6805</v>
      </c>
      <c r="F182" s="707" t="s">
        <v>6803</v>
      </c>
      <c r="G182" s="707" t="s">
        <v>541</v>
      </c>
      <c r="H182" s="718"/>
      <c r="I182" s="707" t="s">
        <v>6803</v>
      </c>
      <c r="J182" s="707">
        <v>3</v>
      </c>
      <c r="K182" s="707"/>
      <c r="L182" s="314">
        <v>140361</v>
      </c>
      <c r="M182" s="314">
        <v>11867</v>
      </c>
      <c r="N182" s="314">
        <v>517</v>
      </c>
      <c r="O182" s="707" t="s">
        <v>142</v>
      </c>
      <c r="P182" s="707">
        <v>400</v>
      </c>
      <c r="Q182" s="707">
        <v>1.2</v>
      </c>
      <c r="R182" s="707">
        <v>8</v>
      </c>
      <c r="S182" s="707">
        <v>24220</v>
      </c>
      <c r="T182" s="707" t="s">
        <v>282</v>
      </c>
      <c r="U182" s="314">
        <v>70</v>
      </c>
      <c r="V182" s="314">
        <v>105</v>
      </c>
      <c r="W182" s="235">
        <v>2000</v>
      </c>
      <c r="X182" s="235">
        <v>7000</v>
      </c>
      <c r="Y182" s="235">
        <v>7000</v>
      </c>
      <c r="Z182" s="707" t="s">
        <v>465</v>
      </c>
      <c r="AA182" s="707">
        <v>1993</v>
      </c>
      <c r="AB182" s="707">
        <v>6721</v>
      </c>
      <c r="AC182" s="707"/>
      <c r="AD182" s="707">
        <v>413</v>
      </c>
      <c r="AE182" s="707"/>
      <c r="AF182" s="707"/>
      <c r="AG182" s="707"/>
      <c r="AH182" s="235">
        <v>7134</v>
      </c>
      <c r="AI182" s="235">
        <v>413</v>
      </c>
      <c r="AJ182" s="707"/>
      <c r="AK182" s="707"/>
      <c r="AL182" s="707"/>
      <c r="AM182" s="707"/>
      <c r="AN182" s="707"/>
      <c r="AO182" s="707"/>
      <c r="AP182" s="707"/>
      <c r="AQ182" s="707"/>
      <c r="AR182" s="707" t="s">
        <v>610</v>
      </c>
      <c r="AS182" s="707">
        <v>9</v>
      </c>
      <c r="AT182" s="707">
        <v>5523</v>
      </c>
      <c r="AU182" s="719" t="s">
        <v>6806</v>
      </c>
      <c r="AV182" s="707" t="s">
        <v>6807</v>
      </c>
      <c r="AW182" s="707"/>
      <c r="AX182" s="707"/>
      <c r="AY182" s="707"/>
      <c r="AZ182" s="707"/>
      <c r="BA182" s="707"/>
      <c r="BB182" s="707"/>
      <c r="BC182" s="707"/>
      <c r="BD182" s="707"/>
      <c r="BE182" s="707"/>
      <c r="BF182" s="707"/>
      <c r="BG182" s="668"/>
      <c r="BH182" s="668"/>
      <c r="BI182" s="668"/>
      <c r="BJ182" s="668"/>
      <c r="BK182" s="707"/>
    </row>
    <row r="183" spans="1:63" s="720" customFormat="1" ht="24.6" hidden="1" customHeight="1">
      <c r="A183" s="313"/>
      <c r="B183" s="242"/>
      <c r="C183" s="707" t="s">
        <v>199</v>
      </c>
      <c r="D183" s="707" t="s">
        <v>200</v>
      </c>
      <c r="E183" s="707" t="s">
        <v>201</v>
      </c>
      <c r="F183" s="707" t="s">
        <v>199</v>
      </c>
      <c r="G183" s="707" t="s">
        <v>140</v>
      </c>
      <c r="H183" s="718"/>
      <c r="I183" s="707" t="s">
        <v>199</v>
      </c>
      <c r="J183" s="707">
        <v>3</v>
      </c>
      <c r="K183" s="707" t="s">
        <v>141</v>
      </c>
      <c r="L183" s="314">
        <v>93612</v>
      </c>
      <c r="M183" s="326">
        <v>972</v>
      </c>
      <c r="N183" s="760">
        <v>2320</v>
      </c>
      <c r="O183" s="707" t="s">
        <v>142</v>
      </c>
      <c r="P183" s="707">
        <v>400</v>
      </c>
      <c r="Q183" s="707">
        <v>8</v>
      </c>
      <c r="R183" s="707">
        <v>8</v>
      </c>
      <c r="S183" s="707"/>
      <c r="T183" s="707" t="s">
        <v>143</v>
      </c>
      <c r="U183" s="314">
        <v>68</v>
      </c>
      <c r="V183" s="314">
        <v>110</v>
      </c>
      <c r="W183" s="235">
        <v>432</v>
      </c>
      <c r="X183" s="235">
        <v>20000</v>
      </c>
      <c r="Y183" s="235">
        <v>20000</v>
      </c>
      <c r="Z183" s="707" t="s">
        <v>144</v>
      </c>
      <c r="AA183" s="707">
        <v>1988</v>
      </c>
      <c r="AB183" s="707">
        <v>450</v>
      </c>
      <c r="AC183" s="707"/>
      <c r="AD183" s="707">
        <v>550</v>
      </c>
      <c r="AE183" s="707"/>
      <c r="AF183" s="707"/>
      <c r="AG183" s="707"/>
      <c r="AH183" s="235">
        <v>3300</v>
      </c>
      <c r="AI183" s="235">
        <v>550</v>
      </c>
      <c r="AJ183" s="707"/>
      <c r="AK183" s="707"/>
      <c r="AL183" s="707"/>
      <c r="AM183" s="707"/>
      <c r="AN183" s="707"/>
      <c r="AO183" s="707"/>
      <c r="AP183" s="707"/>
      <c r="AQ183" s="707"/>
      <c r="AR183" s="707"/>
      <c r="AS183" s="707"/>
      <c r="AT183" s="707"/>
      <c r="AU183" s="719"/>
      <c r="AV183" s="707"/>
      <c r="AW183" s="707"/>
      <c r="AX183" s="707"/>
      <c r="AY183" s="707"/>
      <c r="AZ183" s="707"/>
      <c r="BA183" s="707"/>
      <c r="BB183" s="707"/>
      <c r="BC183" s="707"/>
      <c r="BD183" s="707"/>
      <c r="BE183" s="707"/>
      <c r="BF183" s="707"/>
      <c r="BG183" s="668"/>
      <c r="BH183" s="668"/>
      <c r="BI183" s="668"/>
      <c r="BJ183" s="668"/>
      <c r="BK183" s="707"/>
    </row>
    <row r="184" spans="1:63" s="720" customFormat="1" ht="24.6" hidden="1" customHeight="1">
      <c r="A184" s="313"/>
      <c r="B184" s="242"/>
      <c r="C184" s="707" t="s">
        <v>199</v>
      </c>
      <c r="D184" s="707"/>
      <c r="E184" s="707" t="s">
        <v>11309</v>
      </c>
      <c r="F184" s="707" t="s">
        <v>199</v>
      </c>
      <c r="G184" s="707"/>
      <c r="H184" s="707"/>
      <c r="I184" s="707" t="s">
        <v>199</v>
      </c>
      <c r="J184" s="707"/>
      <c r="K184" s="707"/>
      <c r="L184" s="314">
        <v>93612</v>
      </c>
      <c r="M184" s="314">
        <v>2304</v>
      </c>
      <c r="N184" s="314">
        <v>2304</v>
      </c>
      <c r="O184" s="707" t="s">
        <v>142</v>
      </c>
      <c r="P184" s="707">
        <v>100</v>
      </c>
      <c r="Q184" s="707"/>
      <c r="R184" s="707">
        <v>6</v>
      </c>
      <c r="S184" s="707"/>
      <c r="T184" s="707"/>
      <c r="U184" s="314"/>
      <c r="V184" s="314"/>
      <c r="W184" s="235"/>
      <c r="X184" s="235">
        <v>600</v>
      </c>
      <c r="Y184" s="235"/>
      <c r="Z184" s="707"/>
      <c r="AA184" s="707">
        <v>2017</v>
      </c>
      <c r="AB184" s="707"/>
      <c r="AC184" s="707"/>
      <c r="AD184" s="707"/>
      <c r="AE184" s="707"/>
      <c r="AF184" s="707"/>
      <c r="AG184" s="707"/>
      <c r="AH184" s="235">
        <v>1800</v>
      </c>
      <c r="AI184" s="235"/>
      <c r="AJ184" s="707"/>
      <c r="AK184" s="707"/>
      <c r="AL184" s="707"/>
      <c r="AM184" s="707"/>
      <c r="AN184" s="707"/>
      <c r="AO184" s="707"/>
      <c r="AP184" s="707"/>
      <c r="AQ184" s="707"/>
      <c r="AR184" s="707"/>
      <c r="AS184" s="707"/>
      <c r="AT184" s="707"/>
      <c r="AU184" s="707"/>
      <c r="AV184" s="707"/>
      <c r="AW184" s="707"/>
      <c r="AX184" s="707"/>
      <c r="AY184" s="707"/>
      <c r="AZ184" s="707"/>
      <c r="BA184" s="707"/>
      <c r="BB184" s="707"/>
      <c r="BC184" s="707"/>
      <c r="BD184" s="707"/>
      <c r="BE184" s="707"/>
      <c r="BF184" s="707"/>
      <c r="BG184" s="668"/>
      <c r="BH184" s="668"/>
      <c r="BI184" s="668"/>
      <c r="BJ184" s="668"/>
      <c r="BK184" s="707"/>
    </row>
    <row r="185" spans="1:63" s="720" customFormat="1" ht="24.6" hidden="1" customHeight="1">
      <c r="A185" s="313"/>
      <c r="B185" s="717"/>
      <c r="C185" s="707" t="s">
        <v>6808</v>
      </c>
      <c r="D185" s="707" t="s">
        <v>6809</v>
      </c>
      <c r="E185" s="707" t="s">
        <v>15403</v>
      </c>
      <c r="F185" s="707" t="s">
        <v>6808</v>
      </c>
      <c r="G185" s="707" t="s">
        <v>6810</v>
      </c>
      <c r="H185" s="718"/>
      <c r="I185" s="707" t="s">
        <v>6808</v>
      </c>
      <c r="J185" s="707">
        <v>4</v>
      </c>
      <c r="K185" s="707" t="s">
        <v>6790</v>
      </c>
      <c r="L185" s="314">
        <v>40621</v>
      </c>
      <c r="M185" s="314">
        <v>1472</v>
      </c>
      <c r="N185" s="314">
        <v>1742</v>
      </c>
      <c r="O185" s="707" t="s">
        <v>142</v>
      </c>
      <c r="P185" s="707">
        <v>400</v>
      </c>
      <c r="Q185" s="707"/>
      <c r="R185" s="707">
        <v>8</v>
      </c>
      <c r="S185" s="707"/>
      <c r="T185" s="707" t="s">
        <v>143</v>
      </c>
      <c r="U185" s="314">
        <v>70</v>
      </c>
      <c r="V185" s="314">
        <v>105</v>
      </c>
      <c r="W185" s="235"/>
      <c r="X185" s="235">
        <v>6000</v>
      </c>
      <c r="Y185" s="235">
        <v>6000</v>
      </c>
      <c r="Z185" s="707" t="s">
        <v>710</v>
      </c>
      <c r="AA185" s="707" t="s">
        <v>6811</v>
      </c>
      <c r="AB185" s="707">
        <v>690</v>
      </c>
      <c r="AC185" s="707"/>
      <c r="AD185" s="707">
        <v>300</v>
      </c>
      <c r="AE185" s="707"/>
      <c r="AF185" s="707"/>
      <c r="AG185" s="707"/>
      <c r="AH185" s="235" t="s">
        <v>6812</v>
      </c>
      <c r="AI185" s="235">
        <v>300</v>
      </c>
      <c r="AJ185" s="707"/>
      <c r="AK185" s="707"/>
      <c r="AL185" s="707"/>
      <c r="AM185" s="707"/>
      <c r="AN185" s="707"/>
      <c r="AO185" s="707"/>
      <c r="AP185" s="707"/>
      <c r="AQ185" s="707"/>
      <c r="AR185" s="707"/>
      <c r="AS185" s="707"/>
      <c r="AT185" s="707"/>
      <c r="AU185" s="719"/>
      <c r="AV185" s="707"/>
      <c r="AW185" s="707"/>
      <c r="AX185" s="707"/>
      <c r="AY185" s="707"/>
      <c r="AZ185" s="707"/>
      <c r="BA185" s="707"/>
      <c r="BB185" s="707"/>
      <c r="BC185" s="707"/>
      <c r="BD185" s="707"/>
      <c r="BE185" s="707"/>
      <c r="BF185" s="707"/>
      <c r="BG185" s="668"/>
      <c r="BH185" s="668"/>
      <c r="BI185" s="668"/>
      <c r="BJ185" s="668"/>
      <c r="BK185" s="707"/>
    </row>
    <row r="186" spans="1:63" s="720" customFormat="1" ht="24.6" hidden="1" customHeight="1">
      <c r="A186" s="313">
        <v>14</v>
      </c>
      <c r="B186" s="717"/>
      <c r="C186" s="707" t="s">
        <v>6813</v>
      </c>
      <c r="D186" s="707"/>
      <c r="E186" s="707" t="s">
        <v>6814</v>
      </c>
      <c r="F186" s="707" t="s">
        <v>6813</v>
      </c>
      <c r="G186" s="707"/>
      <c r="H186" s="718"/>
      <c r="I186" s="707" t="s">
        <v>6813</v>
      </c>
      <c r="J186" s="707"/>
      <c r="K186" s="707"/>
      <c r="L186" s="314">
        <v>156254</v>
      </c>
      <c r="M186" s="314">
        <v>3408</v>
      </c>
      <c r="N186" s="314">
        <v>10223</v>
      </c>
      <c r="O186" s="707" t="s">
        <v>142</v>
      </c>
      <c r="P186" s="707">
        <v>400</v>
      </c>
      <c r="Q186" s="707"/>
      <c r="R186" s="707">
        <v>8</v>
      </c>
      <c r="S186" s="707"/>
      <c r="T186" s="707" t="s">
        <v>282</v>
      </c>
      <c r="U186" s="314">
        <v>70</v>
      </c>
      <c r="V186" s="314">
        <v>107</v>
      </c>
      <c r="W186" s="235">
        <v>200</v>
      </c>
      <c r="X186" s="235">
        <v>200</v>
      </c>
      <c r="Y186" s="235"/>
      <c r="Z186" s="707"/>
      <c r="AA186" s="707">
        <v>2009</v>
      </c>
      <c r="AB186" s="707"/>
      <c r="AC186" s="707"/>
      <c r="AD186" s="707"/>
      <c r="AE186" s="707"/>
      <c r="AF186" s="707"/>
      <c r="AG186" s="707"/>
      <c r="AH186" s="235">
        <v>2200</v>
      </c>
      <c r="AI186" s="235"/>
      <c r="AJ186" s="707"/>
      <c r="AK186" s="707"/>
      <c r="AL186" s="707"/>
      <c r="AM186" s="707"/>
      <c r="AN186" s="707"/>
      <c r="AO186" s="707"/>
      <c r="AP186" s="707"/>
      <c r="AQ186" s="707"/>
      <c r="AR186" s="707"/>
      <c r="AS186" s="707"/>
      <c r="AT186" s="707"/>
      <c r="AU186" s="719"/>
      <c r="AV186" s="707"/>
      <c r="AW186" s="707"/>
      <c r="AX186" s="707"/>
      <c r="AY186" s="707"/>
      <c r="AZ186" s="707"/>
      <c r="BA186" s="707"/>
      <c r="BB186" s="707"/>
      <c r="BC186" s="707"/>
      <c r="BD186" s="707"/>
      <c r="BE186" s="707"/>
      <c r="BF186" s="707"/>
      <c r="BG186" s="668"/>
      <c r="BH186" s="668"/>
      <c r="BI186" s="668"/>
      <c r="BJ186" s="668"/>
      <c r="BK186" s="707"/>
    </row>
    <row r="187" spans="1:63" s="720" customFormat="1" ht="24.6" hidden="1" customHeight="1">
      <c r="A187" s="313"/>
      <c r="B187" s="717"/>
      <c r="C187" s="707" t="s">
        <v>6815</v>
      </c>
      <c r="D187" s="707" t="s">
        <v>6816</v>
      </c>
      <c r="E187" s="707" t="s">
        <v>6817</v>
      </c>
      <c r="F187" s="707" t="s">
        <v>6815</v>
      </c>
      <c r="G187" s="707" t="s">
        <v>6818</v>
      </c>
      <c r="H187" s="718"/>
      <c r="I187" s="707" t="s">
        <v>6815</v>
      </c>
      <c r="J187" s="707">
        <v>4</v>
      </c>
      <c r="K187" s="707" t="s">
        <v>6819</v>
      </c>
      <c r="L187" s="314">
        <v>115772</v>
      </c>
      <c r="M187" s="314">
        <v>718</v>
      </c>
      <c r="N187" s="314">
        <v>718</v>
      </c>
      <c r="O187" s="707" t="s">
        <v>142</v>
      </c>
      <c r="P187" s="707">
        <v>400</v>
      </c>
      <c r="Q187" s="707">
        <v>1.2</v>
      </c>
      <c r="R187" s="707">
        <v>8</v>
      </c>
      <c r="S187" s="707"/>
      <c r="T187" s="707" t="s">
        <v>143</v>
      </c>
      <c r="U187" s="314">
        <v>72</v>
      </c>
      <c r="V187" s="314">
        <v>110</v>
      </c>
      <c r="W187" s="235">
        <v>200</v>
      </c>
      <c r="X187" s="235">
        <v>9000</v>
      </c>
      <c r="Y187" s="235">
        <v>9000</v>
      </c>
      <c r="Z187" s="707" t="s">
        <v>710</v>
      </c>
      <c r="AA187" s="707">
        <v>2002</v>
      </c>
      <c r="AB187" s="707">
        <v>5200</v>
      </c>
      <c r="AC187" s="707"/>
      <c r="AD187" s="707">
        <v>685</v>
      </c>
      <c r="AE187" s="707"/>
      <c r="AF187" s="707"/>
      <c r="AG187" s="707"/>
      <c r="AH187" s="235">
        <v>5885</v>
      </c>
      <c r="AI187" s="235">
        <v>685</v>
      </c>
      <c r="AJ187" s="707"/>
      <c r="AK187" s="707"/>
      <c r="AL187" s="707"/>
      <c r="AM187" s="707"/>
      <c r="AN187" s="707"/>
      <c r="AO187" s="707"/>
      <c r="AP187" s="707"/>
      <c r="AQ187" s="707"/>
      <c r="AR187" s="707"/>
      <c r="AS187" s="707"/>
      <c r="AT187" s="707"/>
      <c r="AU187" s="719"/>
      <c r="AV187" s="707"/>
      <c r="AW187" s="707"/>
      <c r="AX187" s="707"/>
      <c r="AY187" s="707"/>
      <c r="AZ187" s="707"/>
      <c r="BA187" s="707"/>
      <c r="BB187" s="707"/>
      <c r="BC187" s="707"/>
      <c r="BD187" s="707"/>
      <c r="BE187" s="707"/>
      <c r="BF187" s="707"/>
      <c r="BG187" s="668"/>
      <c r="BH187" s="668"/>
      <c r="BI187" s="668"/>
      <c r="BJ187" s="668"/>
      <c r="BK187" s="707"/>
    </row>
    <row r="188" spans="1:63" s="720" customFormat="1" ht="24.6" hidden="1" customHeight="1">
      <c r="A188" s="313">
        <v>15</v>
      </c>
      <c r="B188" s="242"/>
      <c r="C188" s="707" t="s">
        <v>6820</v>
      </c>
      <c r="D188" s="707" t="s">
        <v>6821</v>
      </c>
      <c r="E188" s="707" t="s">
        <v>6822</v>
      </c>
      <c r="F188" s="707" t="s">
        <v>6820</v>
      </c>
      <c r="G188" s="707" t="s">
        <v>6823</v>
      </c>
      <c r="H188" s="718"/>
      <c r="I188" s="707" t="s">
        <v>6820</v>
      </c>
      <c r="J188" s="707">
        <v>1</v>
      </c>
      <c r="K188" s="707" t="s">
        <v>141</v>
      </c>
      <c r="L188" s="314">
        <v>30472</v>
      </c>
      <c r="M188" s="314">
        <v>2359</v>
      </c>
      <c r="N188" s="314">
        <v>3771</v>
      </c>
      <c r="O188" s="707" t="s">
        <v>6824</v>
      </c>
      <c r="P188" s="707">
        <v>400</v>
      </c>
      <c r="Q188" s="707">
        <v>1.2</v>
      </c>
      <c r="R188" s="707">
        <v>8</v>
      </c>
      <c r="S188" s="707"/>
      <c r="T188" s="707" t="s">
        <v>143</v>
      </c>
      <c r="U188" s="314">
        <v>68</v>
      </c>
      <c r="V188" s="314">
        <v>105</v>
      </c>
      <c r="W188" s="235">
        <v>14079</v>
      </c>
      <c r="X188" s="235">
        <v>20000</v>
      </c>
      <c r="Y188" s="235">
        <v>10000</v>
      </c>
      <c r="Z188" s="707" t="s">
        <v>5181</v>
      </c>
      <c r="AA188" s="707">
        <v>2007</v>
      </c>
      <c r="AB188" s="707">
        <v>190</v>
      </c>
      <c r="AC188" s="707"/>
      <c r="AD188" s="707">
        <v>450</v>
      </c>
      <c r="AE188" s="707"/>
      <c r="AF188" s="707"/>
      <c r="AG188" s="707"/>
      <c r="AH188" s="235">
        <v>11425</v>
      </c>
      <c r="AI188" s="235">
        <v>450</v>
      </c>
      <c r="AJ188" s="707"/>
      <c r="AK188" s="707"/>
      <c r="AL188" s="707"/>
      <c r="AM188" s="707"/>
      <c r="AN188" s="707"/>
      <c r="AO188" s="707"/>
      <c r="AP188" s="707"/>
      <c r="AQ188" s="707"/>
      <c r="AR188" s="707"/>
      <c r="AS188" s="707"/>
      <c r="AT188" s="707"/>
      <c r="AU188" s="719"/>
      <c r="AV188" s="707"/>
      <c r="AW188" s="707"/>
      <c r="AX188" s="707"/>
      <c r="AY188" s="707"/>
      <c r="AZ188" s="707"/>
      <c r="BA188" s="707"/>
      <c r="BB188" s="707"/>
      <c r="BC188" s="707"/>
      <c r="BD188" s="707"/>
      <c r="BE188" s="707"/>
      <c r="BF188" s="707"/>
      <c r="BG188" s="668"/>
      <c r="BH188" s="668"/>
      <c r="BI188" s="668"/>
      <c r="BJ188" s="668"/>
      <c r="BK188" s="707"/>
    </row>
    <row r="189" spans="1:63" s="720" customFormat="1" ht="24.6" hidden="1" customHeight="1">
      <c r="A189" s="313">
        <v>15</v>
      </c>
      <c r="B189" s="242"/>
      <c r="C189" s="707" t="s">
        <v>6820</v>
      </c>
      <c r="D189" s="707" t="s">
        <v>6821</v>
      </c>
      <c r="E189" s="707" t="s">
        <v>6825</v>
      </c>
      <c r="F189" s="707" t="s">
        <v>6820</v>
      </c>
      <c r="G189" s="707" t="s">
        <v>6823</v>
      </c>
      <c r="H189" s="718"/>
      <c r="I189" s="707" t="s">
        <v>6820</v>
      </c>
      <c r="J189" s="707">
        <v>1</v>
      </c>
      <c r="K189" s="707" t="s">
        <v>141</v>
      </c>
      <c r="L189" s="314">
        <v>18718</v>
      </c>
      <c r="M189" s="314">
        <v>41</v>
      </c>
      <c r="N189" s="314">
        <v>65</v>
      </c>
      <c r="O189" s="707" t="s">
        <v>6824</v>
      </c>
      <c r="P189" s="707">
        <v>400</v>
      </c>
      <c r="Q189" s="707">
        <v>1.2</v>
      </c>
      <c r="R189" s="707">
        <v>6</v>
      </c>
      <c r="S189" s="707"/>
      <c r="T189" s="707" t="s">
        <v>282</v>
      </c>
      <c r="U189" s="314">
        <v>68</v>
      </c>
      <c r="V189" s="314">
        <v>105</v>
      </c>
      <c r="W189" s="235">
        <v>900</v>
      </c>
      <c r="X189" s="235">
        <v>10000</v>
      </c>
      <c r="Y189" s="235">
        <v>10000</v>
      </c>
      <c r="Z189" s="707" t="s">
        <v>5181</v>
      </c>
      <c r="AA189" s="707">
        <v>2008</v>
      </c>
      <c r="AB189" s="707">
        <v>190</v>
      </c>
      <c r="AC189" s="707"/>
      <c r="AD189" s="707">
        <v>450</v>
      </c>
      <c r="AE189" s="707"/>
      <c r="AF189" s="707"/>
      <c r="AG189" s="707"/>
      <c r="AH189" s="235">
        <v>1322</v>
      </c>
      <c r="AI189" s="235"/>
      <c r="AJ189" s="707"/>
      <c r="AK189" s="707"/>
      <c r="AL189" s="707"/>
      <c r="AM189" s="707"/>
      <c r="AN189" s="707"/>
      <c r="AO189" s="707"/>
      <c r="AP189" s="707"/>
      <c r="AQ189" s="707"/>
      <c r="AR189" s="707"/>
      <c r="AS189" s="707"/>
      <c r="AT189" s="707"/>
      <c r="AU189" s="719"/>
      <c r="AV189" s="707"/>
      <c r="AW189" s="707"/>
      <c r="AX189" s="707"/>
      <c r="AY189" s="707"/>
      <c r="AZ189" s="707"/>
      <c r="BA189" s="707"/>
      <c r="BB189" s="707"/>
      <c r="BC189" s="707"/>
      <c r="BD189" s="707"/>
      <c r="BE189" s="707"/>
      <c r="BF189" s="707"/>
      <c r="BG189" s="668"/>
      <c r="BH189" s="668"/>
      <c r="BI189" s="668"/>
      <c r="BJ189" s="668"/>
      <c r="BK189" s="707"/>
    </row>
    <row r="190" spans="1:63" s="720" customFormat="1" ht="24.6" hidden="1" customHeight="1">
      <c r="A190" s="313">
        <v>17</v>
      </c>
      <c r="B190" s="242"/>
      <c r="C190" s="707" t="s">
        <v>6826</v>
      </c>
      <c r="D190" s="707" t="s">
        <v>6827</v>
      </c>
      <c r="E190" s="707" t="s">
        <v>6828</v>
      </c>
      <c r="F190" s="707" t="s">
        <v>6826</v>
      </c>
      <c r="G190" s="707" t="s">
        <v>6829</v>
      </c>
      <c r="H190" s="718"/>
      <c r="I190" s="707" t="s">
        <v>6826</v>
      </c>
      <c r="J190" s="707">
        <v>1</v>
      </c>
      <c r="K190" s="707" t="s">
        <v>6830</v>
      </c>
      <c r="L190" s="314">
        <v>19800</v>
      </c>
      <c r="M190" s="314"/>
      <c r="N190" s="314"/>
      <c r="O190" s="707" t="s">
        <v>304</v>
      </c>
      <c r="P190" s="707">
        <v>400</v>
      </c>
      <c r="Q190" s="707">
        <v>1.2</v>
      </c>
      <c r="R190" s="707">
        <v>8</v>
      </c>
      <c r="S190" s="707"/>
      <c r="T190" s="707" t="s">
        <v>143</v>
      </c>
      <c r="U190" s="314">
        <v>62</v>
      </c>
      <c r="V190" s="314">
        <v>100</v>
      </c>
      <c r="W190" s="235">
        <v>198</v>
      </c>
      <c r="X190" s="235">
        <v>3000</v>
      </c>
      <c r="Y190" s="235">
        <v>3000</v>
      </c>
      <c r="Z190" s="707" t="s">
        <v>173</v>
      </c>
      <c r="AA190" s="707">
        <v>2002</v>
      </c>
      <c r="AB190" s="707">
        <v>541</v>
      </c>
      <c r="AC190" s="707"/>
      <c r="AD190" s="707"/>
      <c r="AE190" s="707"/>
      <c r="AF190" s="707"/>
      <c r="AG190" s="707"/>
      <c r="AH190" s="235">
        <v>541</v>
      </c>
      <c r="AI190" s="235">
        <v>0</v>
      </c>
      <c r="AJ190" s="707">
        <v>2001</v>
      </c>
      <c r="AK190" s="707"/>
      <c r="AL190" s="707">
        <v>0</v>
      </c>
      <c r="AM190" s="707"/>
      <c r="AN190" s="707">
        <v>4</v>
      </c>
      <c r="AO190" s="707" t="s">
        <v>3314</v>
      </c>
      <c r="AP190" s="707"/>
      <c r="AQ190" s="707"/>
      <c r="AR190" s="707" t="s">
        <v>614</v>
      </c>
      <c r="AS190" s="707">
        <v>4</v>
      </c>
      <c r="AT190" s="707">
        <v>2279</v>
      </c>
      <c r="AU190" s="719"/>
      <c r="AV190" s="707" t="s">
        <v>6826</v>
      </c>
      <c r="AW190" s="707"/>
      <c r="AX190" s="707"/>
      <c r="AY190" s="707"/>
      <c r="AZ190" s="707"/>
      <c r="BA190" s="707"/>
      <c r="BB190" s="707"/>
      <c r="BC190" s="707"/>
      <c r="BD190" s="707"/>
      <c r="BE190" s="707"/>
      <c r="BF190" s="707"/>
      <c r="BG190" s="668"/>
      <c r="BH190" s="668"/>
      <c r="BI190" s="668"/>
      <c r="BJ190" s="668"/>
      <c r="BK190" s="707"/>
    </row>
    <row r="191" spans="1:63" s="720" customFormat="1" ht="24.6" hidden="1" customHeight="1">
      <c r="A191" s="313"/>
      <c r="B191" s="242"/>
      <c r="C191" s="707" t="s">
        <v>6831</v>
      </c>
      <c r="D191" s="707" t="s">
        <v>6832</v>
      </c>
      <c r="E191" s="707" t="s">
        <v>6833</v>
      </c>
      <c r="F191" s="707" t="s">
        <v>6831</v>
      </c>
      <c r="G191" s="707" t="s">
        <v>6834</v>
      </c>
      <c r="H191" s="718"/>
      <c r="I191" s="707" t="s">
        <v>6831</v>
      </c>
      <c r="J191" s="707">
        <v>2</v>
      </c>
      <c r="K191" s="707" t="s">
        <v>6835</v>
      </c>
      <c r="L191" s="314">
        <v>43902</v>
      </c>
      <c r="M191" s="314">
        <v>618</v>
      </c>
      <c r="N191" s="314">
        <v>4625</v>
      </c>
      <c r="O191" s="707" t="s">
        <v>142</v>
      </c>
      <c r="P191" s="707">
        <v>400</v>
      </c>
      <c r="Q191" s="707">
        <v>1.2</v>
      </c>
      <c r="R191" s="707">
        <v>8</v>
      </c>
      <c r="S191" s="707"/>
      <c r="T191" s="707" t="s">
        <v>282</v>
      </c>
      <c r="U191" s="314">
        <v>75</v>
      </c>
      <c r="V191" s="314">
        <v>105</v>
      </c>
      <c r="W191" s="235"/>
      <c r="X191" s="235">
        <v>4000</v>
      </c>
      <c r="Y191" s="235">
        <v>4000</v>
      </c>
      <c r="Z191" s="707" t="s">
        <v>173</v>
      </c>
      <c r="AA191" s="707">
        <v>1991</v>
      </c>
      <c r="AB191" s="707">
        <v>694</v>
      </c>
      <c r="AC191" s="707">
        <v>640</v>
      </c>
      <c r="AD191" s="707">
        <v>300</v>
      </c>
      <c r="AE191" s="707"/>
      <c r="AF191" s="707"/>
      <c r="AG191" s="707"/>
      <c r="AH191" s="235">
        <v>1634</v>
      </c>
      <c r="AI191" s="235">
        <v>940</v>
      </c>
      <c r="AJ191" s="707">
        <v>2003</v>
      </c>
      <c r="AK191" s="707"/>
      <c r="AL191" s="707"/>
      <c r="AM191" s="707"/>
      <c r="AN191" s="707"/>
      <c r="AO191" s="707"/>
      <c r="AP191" s="707"/>
      <c r="AQ191" s="707"/>
      <c r="AR191" s="707"/>
      <c r="AS191" s="707"/>
      <c r="AT191" s="707"/>
      <c r="AU191" s="719"/>
      <c r="AV191" s="707"/>
      <c r="AW191" s="707"/>
      <c r="AX191" s="707"/>
      <c r="AY191" s="707"/>
      <c r="AZ191" s="707"/>
      <c r="BA191" s="707"/>
      <c r="BB191" s="707"/>
      <c r="BC191" s="707"/>
      <c r="BD191" s="707"/>
      <c r="BE191" s="707"/>
      <c r="BF191" s="707"/>
      <c r="BG191" s="668"/>
      <c r="BH191" s="668"/>
      <c r="BI191" s="668"/>
      <c r="BJ191" s="668"/>
      <c r="BK191" s="707"/>
    </row>
    <row r="192" spans="1:63" s="720" customFormat="1" ht="24.6" hidden="1" customHeight="1">
      <c r="A192" s="742"/>
      <c r="B192" s="242"/>
      <c r="C192" s="707" t="s">
        <v>6836</v>
      </c>
      <c r="D192" s="707" t="s">
        <v>6832</v>
      </c>
      <c r="E192" s="707" t="s">
        <v>6837</v>
      </c>
      <c r="F192" s="707" t="s">
        <v>6836</v>
      </c>
      <c r="G192" s="707" t="s">
        <v>6834</v>
      </c>
      <c r="H192" s="718"/>
      <c r="I192" s="707" t="s">
        <v>6836</v>
      </c>
      <c r="J192" s="707">
        <v>2</v>
      </c>
      <c r="K192" s="707" t="s">
        <v>6835</v>
      </c>
      <c r="L192" s="314">
        <v>98955</v>
      </c>
      <c r="M192" s="314">
        <v>4857</v>
      </c>
      <c r="N192" s="314">
        <v>7572</v>
      </c>
      <c r="O192" s="707" t="s">
        <v>142</v>
      </c>
      <c r="P192" s="707">
        <v>400</v>
      </c>
      <c r="Q192" s="707">
        <v>1.2</v>
      </c>
      <c r="R192" s="707">
        <v>8</v>
      </c>
      <c r="S192" s="707"/>
      <c r="T192" s="707" t="s">
        <v>143</v>
      </c>
      <c r="U192" s="314">
        <v>68</v>
      </c>
      <c r="V192" s="314">
        <v>105</v>
      </c>
      <c r="W192" s="235">
        <v>312</v>
      </c>
      <c r="X192" s="235">
        <v>5000</v>
      </c>
      <c r="Y192" s="235">
        <v>4000</v>
      </c>
      <c r="Z192" s="707" t="s">
        <v>173</v>
      </c>
      <c r="AA192" s="707">
        <v>2007</v>
      </c>
      <c r="AB192" s="707">
        <v>694</v>
      </c>
      <c r="AC192" s="707">
        <v>640</v>
      </c>
      <c r="AD192" s="707">
        <v>300</v>
      </c>
      <c r="AE192" s="707"/>
      <c r="AF192" s="707"/>
      <c r="AG192" s="707"/>
      <c r="AH192" s="235">
        <v>10220</v>
      </c>
      <c r="AI192" s="235">
        <v>940</v>
      </c>
      <c r="AJ192" s="707">
        <v>2003</v>
      </c>
      <c r="AK192" s="707"/>
      <c r="AL192" s="707"/>
      <c r="AM192" s="707"/>
      <c r="AN192" s="707"/>
      <c r="AO192" s="707"/>
      <c r="AP192" s="707"/>
      <c r="AQ192" s="707"/>
      <c r="AR192" s="707"/>
      <c r="AS192" s="707"/>
      <c r="AT192" s="707"/>
      <c r="AU192" s="719"/>
      <c r="AV192" s="707"/>
      <c r="AW192" s="707"/>
      <c r="AX192" s="707"/>
      <c r="AY192" s="707"/>
      <c r="AZ192" s="707"/>
      <c r="BA192" s="707"/>
      <c r="BB192" s="707"/>
      <c r="BC192" s="707"/>
      <c r="BD192" s="707"/>
      <c r="BE192" s="707"/>
      <c r="BF192" s="707"/>
      <c r="BG192" s="668"/>
      <c r="BH192" s="668"/>
      <c r="BI192" s="668"/>
      <c r="BJ192" s="668"/>
      <c r="BK192" s="707"/>
    </row>
    <row r="193" spans="1:63" s="720" customFormat="1" ht="24.6" hidden="1" customHeight="1">
      <c r="A193" s="742" t="s">
        <v>145</v>
      </c>
      <c r="B193" s="242"/>
      <c r="C193" s="707" t="s">
        <v>6838</v>
      </c>
      <c r="D193" s="707" t="s">
        <v>6832</v>
      </c>
      <c r="E193" s="707" t="s">
        <v>6839</v>
      </c>
      <c r="F193" s="707" t="s">
        <v>6838</v>
      </c>
      <c r="G193" s="707" t="s">
        <v>6834</v>
      </c>
      <c r="H193" s="718"/>
      <c r="I193" s="707" t="s">
        <v>6838</v>
      </c>
      <c r="J193" s="707">
        <v>2</v>
      </c>
      <c r="K193" s="707" t="s">
        <v>6835</v>
      </c>
      <c r="L193" s="314">
        <v>85252</v>
      </c>
      <c r="M193" s="314">
        <v>1284</v>
      </c>
      <c r="N193" s="314">
        <v>2927</v>
      </c>
      <c r="O193" s="707" t="s">
        <v>142</v>
      </c>
      <c r="P193" s="707">
        <v>400</v>
      </c>
      <c r="Q193" s="707">
        <v>1.2</v>
      </c>
      <c r="R193" s="707">
        <v>8</v>
      </c>
      <c r="S193" s="707"/>
      <c r="T193" s="707" t="s">
        <v>282</v>
      </c>
      <c r="U193" s="314">
        <v>68</v>
      </c>
      <c r="V193" s="314">
        <v>105</v>
      </c>
      <c r="W193" s="235">
        <v>880</v>
      </c>
      <c r="X193" s="235">
        <v>5000</v>
      </c>
      <c r="Y193" s="235">
        <v>4000</v>
      </c>
      <c r="Z193" s="707" t="s">
        <v>173</v>
      </c>
      <c r="AA193" s="707">
        <v>2016</v>
      </c>
      <c r="AB193" s="707">
        <v>694</v>
      </c>
      <c r="AC193" s="707">
        <v>640</v>
      </c>
      <c r="AD193" s="707">
        <v>300</v>
      </c>
      <c r="AE193" s="707"/>
      <c r="AF193" s="707"/>
      <c r="AG193" s="707"/>
      <c r="AH193" s="235">
        <v>17700</v>
      </c>
      <c r="AI193" s="235"/>
      <c r="AJ193" s="707"/>
      <c r="AK193" s="707"/>
      <c r="AL193" s="707"/>
      <c r="AM193" s="707"/>
      <c r="AN193" s="707"/>
      <c r="AO193" s="707"/>
      <c r="AP193" s="707"/>
      <c r="AQ193" s="707"/>
      <c r="AR193" s="707"/>
      <c r="AS193" s="707"/>
      <c r="AT193" s="707"/>
      <c r="AU193" s="719"/>
      <c r="AV193" s="707"/>
      <c r="AW193" s="707"/>
      <c r="AX193" s="707"/>
      <c r="AY193" s="707"/>
      <c r="AZ193" s="707"/>
      <c r="BA193" s="707"/>
      <c r="BB193" s="707"/>
      <c r="BC193" s="707"/>
      <c r="BD193" s="707"/>
      <c r="BE193" s="707"/>
      <c r="BF193" s="707"/>
      <c r="BG193" s="668"/>
      <c r="BH193" s="668"/>
      <c r="BI193" s="668"/>
      <c r="BJ193" s="668"/>
      <c r="BK193" s="707"/>
    </row>
    <row r="194" spans="1:63" s="720" customFormat="1" ht="24.6" hidden="1" customHeight="1">
      <c r="A194" s="313"/>
      <c r="B194" s="248"/>
      <c r="C194" s="707" t="s">
        <v>6838</v>
      </c>
      <c r="D194" s="707"/>
      <c r="E194" s="707" t="s">
        <v>15404</v>
      </c>
      <c r="F194" s="707" t="s">
        <v>6838</v>
      </c>
      <c r="G194" s="707"/>
      <c r="H194" s="718"/>
      <c r="I194" s="707" t="s">
        <v>6838</v>
      </c>
      <c r="J194" s="707"/>
      <c r="K194" s="707"/>
      <c r="L194" s="314">
        <v>36099</v>
      </c>
      <c r="M194" s="314"/>
      <c r="N194" s="314"/>
      <c r="O194" s="707" t="s">
        <v>142</v>
      </c>
      <c r="P194" s="707">
        <v>400</v>
      </c>
      <c r="Q194" s="707"/>
      <c r="R194" s="707">
        <v>4</v>
      </c>
      <c r="S194" s="707"/>
      <c r="T194" s="707" t="s">
        <v>282</v>
      </c>
      <c r="U194" s="314">
        <v>64</v>
      </c>
      <c r="V194" s="314">
        <v>100</v>
      </c>
      <c r="W194" s="235"/>
      <c r="X194" s="235"/>
      <c r="Y194" s="235"/>
      <c r="Z194" s="707"/>
      <c r="AA194" s="707">
        <v>2019</v>
      </c>
      <c r="AB194" s="707"/>
      <c r="AC194" s="707"/>
      <c r="AD194" s="707"/>
      <c r="AE194" s="707"/>
      <c r="AF194" s="707"/>
      <c r="AG194" s="707"/>
      <c r="AH194" s="235">
        <v>5200</v>
      </c>
      <c r="AI194" s="235">
        <v>940</v>
      </c>
      <c r="AJ194" s="707">
        <v>2003</v>
      </c>
      <c r="AK194" s="707"/>
      <c r="AL194" s="707"/>
      <c r="AM194" s="707"/>
      <c r="AN194" s="707"/>
      <c r="AO194" s="707"/>
      <c r="AP194" s="707"/>
      <c r="AQ194" s="707"/>
      <c r="AR194" s="707"/>
      <c r="AS194" s="707"/>
      <c r="AT194" s="707"/>
      <c r="AU194" s="719"/>
      <c r="AV194" s="707"/>
      <c r="AW194" s="707"/>
      <c r="AX194" s="707"/>
      <c r="AY194" s="707"/>
      <c r="AZ194" s="707"/>
      <c r="BA194" s="707"/>
      <c r="BB194" s="707"/>
      <c r="BC194" s="707"/>
      <c r="BD194" s="707"/>
      <c r="BE194" s="707"/>
      <c r="BF194" s="707"/>
      <c r="BG194" s="668"/>
      <c r="BH194" s="668"/>
      <c r="BI194" s="668"/>
      <c r="BJ194" s="668"/>
      <c r="BK194" s="707"/>
    </row>
    <row r="195" spans="1:63" s="720" customFormat="1" ht="24.6" hidden="1" customHeight="1">
      <c r="A195" s="313" t="s">
        <v>91</v>
      </c>
      <c r="B195" s="242" t="s">
        <v>2238</v>
      </c>
      <c r="C195" s="707" t="s">
        <v>2231</v>
      </c>
      <c r="D195" s="707"/>
      <c r="E195" s="246">
        <f>COUNTA(E196:E227)</f>
        <v>32</v>
      </c>
      <c r="F195" s="707"/>
      <c r="G195" s="707"/>
      <c r="H195" s="718"/>
      <c r="I195" s="707"/>
      <c r="J195" s="707"/>
      <c r="K195" s="707"/>
      <c r="L195" s="314">
        <f>SUM(L196:L227)</f>
        <v>2005772</v>
      </c>
      <c r="M195" s="314">
        <f>SUM(M196:M227)</f>
        <v>125495.64</v>
      </c>
      <c r="N195" s="314">
        <f>SUM(N196:N227)</f>
        <v>221472.02999999997</v>
      </c>
      <c r="O195" s="707"/>
      <c r="P195" s="707"/>
      <c r="Q195" s="707"/>
      <c r="R195" s="707"/>
      <c r="S195" s="707"/>
      <c r="T195" s="707"/>
      <c r="U195" s="314"/>
      <c r="V195" s="314"/>
      <c r="W195" s="235"/>
      <c r="X195" s="235"/>
      <c r="Y195" s="707"/>
      <c r="Z195" s="707"/>
      <c r="AA195" s="707"/>
      <c r="AB195" s="707"/>
      <c r="AC195" s="707"/>
      <c r="AD195" s="707"/>
      <c r="AE195" s="707"/>
      <c r="AF195" s="707"/>
      <c r="AG195" s="707"/>
      <c r="AH195" s="235"/>
      <c r="AI195" s="707"/>
      <c r="AJ195" s="707"/>
      <c r="AK195" s="707"/>
      <c r="AL195" s="707"/>
      <c r="AM195" s="707"/>
      <c r="AN195" s="707"/>
      <c r="AO195" s="707"/>
      <c r="AP195" s="707"/>
      <c r="AQ195" s="707"/>
      <c r="AR195" s="707"/>
      <c r="AS195" s="707"/>
      <c r="AT195" s="719"/>
      <c r="AU195" s="707"/>
      <c r="AV195" s="707"/>
      <c r="AW195" s="707"/>
      <c r="AX195" s="707"/>
      <c r="AY195" s="707"/>
      <c r="AZ195" s="707"/>
      <c r="BA195" s="707"/>
      <c r="BB195" s="707"/>
      <c r="BC195" s="707"/>
      <c r="BD195" s="707"/>
      <c r="BE195" s="707"/>
      <c r="BF195" s="668"/>
      <c r="BG195" s="668"/>
      <c r="BH195" s="668"/>
      <c r="BI195" s="668"/>
      <c r="BJ195" s="668"/>
      <c r="BK195" s="707"/>
    </row>
    <row r="196" spans="1:63" s="720" customFormat="1" ht="24.6" hidden="1" customHeight="1">
      <c r="A196" s="313" t="s">
        <v>310</v>
      </c>
      <c r="B196" s="242"/>
      <c r="C196" s="707" t="s">
        <v>7359</v>
      </c>
      <c r="D196" s="707" t="s">
        <v>7360</v>
      </c>
      <c r="E196" s="707" t="s">
        <v>7361</v>
      </c>
      <c r="F196" s="707" t="s">
        <v>7359</v>
      </c>
      <c r="G196" s="707" t="s">
        <v>7362</v>
      </c>
      <c r="H196" s="718"/>
      <c r="I196" s="707" t="s">
        <v>7363</v>
      </c>
      <c r="J196" s="707">
        <v>14</v>
      </c>
      <c r="K196" s="707" t="s">
        <v>1515</v>
      </c>
      <c r="L196" s="314">
        <v>46943</v>
      </c>
      <c r="M196" s="314">
        <v>11028</v>
      </c>
      <c r="N196" s="314">
        <v>17609</v>
      </c>
      <c r="O196" s="707" t="s">
        <v>142</v>
      </c>
      <c r="P196" s="707">
        <v>400</v>
      </c>
      <c r="Q196" s="707">
        <v>1.2</v>
      </c>
      <c r="R196" s="707">
        <v>8</v>
      </c>
      <c r="S196" s="707">
        <v>3840</v>
      </c>
      <c r="T196" s="707" t="s">
        <v>143</v>
      </c>
      <c r="U196" s="314">
        <v>70</v>
      </c>
      <c r="V196" s="314">
        <v>105</v>
      </c>
      <c r="W196" s="235">
        <v>24474</v>
      </c>
      <c r="X196" s="235">
        <v>30000</v>
      </c>
      <c r="Y196" s="707" t="s">
        <v>465</v>
      </c>
      <c r="Z196" s="707" t="s">
        <v>466</v>
      </c>
      <c r="AA196" s="707">
        <v>1985</v>
      </c>
      <c r="AB196" s="707">
        <v>2377</v>
      </c>
      <c r="AC196" s="707">
        <v>2377</v>
      </c>
      <c r="AD196" s="707">
        <v>3892</v>
      </c>
      <c r="AE196" s="707"/>
      <c r="AF196" s="707"/>
      <c r="AG196" s="707"/>
      <c r="AH196" s="235">
        <v>8646</v>
      </c>
      <c r="AI196" s="235">
        <v>8646</v>
      </c>
      <c r="AJ196" s="707"/>
      <c r="AK196" s="707"/>
      <c r="AL196" s="707">
        <v>1</v>
      </c>
      <c r="AM196" s="707"/>
      <c r="AN196" s="707" t="s">
        <v>544</v>
      </c>
      <c r="AO196" s="707" t="s">
        <v>3314</v>
      </c>
      <c r="AP196" s="707"/>
      <c r="AQ196" s="707"/>
      <c r="AR196" s="707" t="s">
        <v>1284</v>
      </c>
      <c r="AS196" s="707">
        <v>2</v>
      </c>
      <c r="AT196" s="707">
        <v>200</v>
      </c>
      <c r="AU196" s="707" t="s">
        <v>7364</v>
      </c>
      <c r="AV196" s="707" t="s">
        <v>7362</v>
      </c>
      <c r="AW196" s="707"/>
      <c r="AX196" s="707"/>
      <c r="AY196" s="707"/>
      <c r="AZ196" s="707"/>
      <c r="BA196" s="707"/>
      <c r="BB196" s="707"/>
      <c r="BC196" s="707"/>
      <c r="BD196" s="707"/>
      <c r="BE196" s="707"/>
      <c r="BF196" s="707"/>
      <c r="BG196" s="668"/>
      <c r="BH196" s="668"/>
      <c r="BI196" s="668"/>
      <c r="BJ196" s="668"/>
      <c r="BK196" s="707"/>
    </row>
    <row r="197" spans="1:63" s="720" customFormat="1" ht="24.6" hidden="1" customHeight="1">
      <c r="A197" s="313" t="s">
        <v>311</v>
      </c>
      <c r="B197" s="242"/>
      <c r="C197" s="707" t="s">
        <v>7365</v>
      </c>
      <c r="D197" s="707" t="s">
        <v>7366</v>
      </c>
      <c r="E197" s="707" t="s">
        <v>7367</v>
      </c>
      <c r="F197" s="707" t="s">
        <v>7365</v>
      </c>
      <c r="G197" s="707" t="s">
        <v>7368</v>
      </c>
      <c r="H197" s="718" t="s">
        <v>7369</v>
      </c>
      <c r="I197" s="707" t="s">
        <v>7370</v>
      </c>
      <c r="J197" s="707">
        <v>15</v>
      </c>
      <c r="K197" s="707" t="s">
        <v>7371</v>
      </c>
      <c r="L197" s="314">
        <v>34338</v>
      </c>
      <c r="M197" s="314">
        <v>6327</v>
      </c>
      <c r="N197" s="314">
        <v>6327</v>
      </c>
      <c r="O197" s="707" t="s">
        <v>142</v>
      </c>
      <c r="P197" s="707">
        <v>400</v>
      </c>
      <c r="Q197" s="707">
        <v>1.25</v>
      </c>
      <c r="R197" s="707">
        <v>8</v>
      </c>
      <c r="S197" s="707">
        <v>4000</v>
      </c>
      <c r="T197" s="707" t="s">
        <v>143</v>
      </c>
      <c r="U197" s="314">
        <v>72</v>
      </c>
      <c r="V197" s="314">
        <v>110</v>
      </c>
      <c r="W197" s="235">
        <v>12119</v>
      </c>
      <c r="X197" s="235">
        <v>15000</v>
      </c>
      <c r="Y197" s="707" t="s">
        <v>677</v>
      </c>
      <c r="Z197" s="707" t="s">
        <v>466</v>
      </c>
      <c r="AA197" s="707">
        <v>1979</v>
      </c>
      <c r="AB197" s="707">
        <v>2890</v>
      </c>
      <c r="AC197" s="707"/>
      <c r="AD197" s="707">
        <v>110</v>
      </c>
      <c r="AE197" s="707"/>
      <c r="AF197" s="707"/>
      <c r="AG197" s="707"/>
      <c r="AH197" s="235">
        <v>3000</v>
      </c>
      <c r="AI197" s="235">
        <v>3000</v>
      </c>
      <c r="AJ197" s="707">
        <v>1997</v>
      </c>
      <c r="AK197" s="707"/>
      <c r="AL197" s="707">
        <v>1</v>
      </c>
      <c r="AM197" s="707">
        <v>500</v>
      </c>
      <c r="AN197" s="707"/>
      <c r="AO197" s="707"/>
      <c r="AP197" s="707"/>
      <c r="AQ197" s="707"/>
      <c r="AR197" s="707"/>
      <c r="AS197" s="707"/>
      <c r="AT197" s="707"/>
      <c r="AU197" s="707"/>
      <c r="AV197" s="707"/>
      <c r="AW197" s="707"/>
      <c r="AX197" s="707"/>
      <c r="AY197" s="707"/>
      <c r="AZ197" s="707"/>
      <c r="BA197" s="707"/>
      <c r="BB197" s="707"/>
      <c r="BC197" s="707"/>
      <c r="BD197" s="707"/>
      <c r="BE197" s="707"/>
      <c r="BF197" s="707"/>
      <c r="BG197" s="668"/>
      <c r="BH197" s="668"/>
      <c r="BI197" s="668"/>
      <c r="BJ197" s="668"/>
      <c r="BK197" s="707"/>
    </row>
    <row r="198" spans="1:63" s="720" customFormat="1" ht="24.6" hidden="1" customHeight="1">
      <c r="A198" s="313"/>
      <c r="B198" s="242"/>
      <c r="C198" s="1288" t="s">
        <v>7365</v>
      </c>
      <c r="D198" s="1288" t="s">
        <v>7372</v>
      </c>
      <c r="E198" s="1288" t="s">
        <v>7373</v>
      </c>
      <c r="F198" s="1288" t="s">
        <v>7365</v>
      </c>
      <c r="G198" s="1288" t="s">
        <v>7374</v>
      </c>
      <c r="H198" s="718" t="s">
        <v>7369</v>
      </c>
      <c r="I198" s="1288" t="s">
        <v>7365</v>
      </c>
      <c r="J198" s="1288">
        <v>3</v>
      </c>
      <c r="K198" s="1288" t="s">
        <v>7375</v>
      </c>
      <c r="L198" s="314">
        <v>73488</v>
      </c>
      <c r="M198" s="314">
        <v>793</v>
      </c>
      <c r="N198" s="314">
        <v>1165</v>
      </c>
      <c r="O198" s="1288" t="s">
        <v>142</v>
      </c>
      <c r="P198" s="1288">
        <v>400</v>
      </c>
      <c r="Q198" s="1288">
        <v>1.25</v>
      </c>
      <c r="R198" s="1288">
        <v>8</v>
      </c>
      <c r="S198" s="1288">
        <v>4000</v>
      </c>
      <c r="T198" s="1288" t="s">
        <v>282</v>
      </c>
      <c r="U198" s="314">
        <v>77</v>
      </c>
      <c r="V198" s="314">
        <v>109</v>
      </c>
      <c r="W198" s="235">
        <v>6500</v>
      </c>
      <c r="X198" s="235">
        <v>6500</v>
      </c>
      <c r="Y198" s="1288" t="s">
        <v>173</v>
      </c>
      <c r="Z198" s="1288" t="s">
        <v>466</v>
      </c>
      <c r="AA198" s="1288">
        <v>2001</v>
      </c>
      <c r="AB198" s="1288">
        <v>3612</v>
      </c>
      <c r="AC198" s="1288">
        <v>1100</v>
      </c>
      <c r="AD198" s="1288">
        <v>461</v>
      </c>
      <c r="AE198" s="1288"/>
      <c r="AF198" s="1288"/>
      <c r="AG198" s="1288"/>
      <c r="AH198" s="235">
        <v>5173</v>
      </c>
      <c r="AI198" s="235">
        <v>5173</v>
      </c>
      <c r="AJ198" s="1288">
        <v>2003</v>
      </c>
      <c r="AK198" s="1288"/>
      <c r="AL198" s="1288"/>
      <c r="AM198" s="1288"/>
      <c r="AN198" s="1288"/>
      <c r="AO198" s="1288"/>
      <c r="AP198" s="1288"/>
      <c r="AQ198" s="1288"/>
      <c r="AR198" s="1288"/>
      <c r="AS198" s="1288"/>
      <c r="AT198" s="1288"/>
      <c r="AU198" s="1288"/>
      <c r="AV198" s="1288"/>
      <c r="AW198" s="1288"/>
      <c r="AX198" s="1288"/>
      <c r="AY198" s="1288"/>
      <c r="AZ198" s="1288"/>
      <c r="BA198" s="1288"/>
      <c r="BB198" s="1288"/>
      <c r="BC198" s="1288"/>
      <c r="BD198" s="1288"/>
      <c r="BE198" s="1288"/>
      <c r="BF198" s="1288"/>
      <c r="BG198" s="668"/>
      <c r="BH198" s="668"/>
      <c r="BI198" s="668"/>
      <c r="BJ198" s="668"/>
      <c r="BK198" s="1288"/>
    </row>
    <row r="199" spans="1:63" s="720" customFormat="1" ht="24.6" hidden="1" customHeight="1">
      <c r="A199" s="313"/>
      <c r="B199" s="242"/>
      <c r="C199" s="1288" t="s">
        <v>7365</v>
      </c>
      <c r="D199" s="1288"/>
      <c r="E199" s="1288" t="s">
        <v>7376</v>
      </c>
      <c r="F199" s="1288" t="s">
        <v>7365</v>
      </c>
      <c r="G199" s="1288"/>
      <c r="H199" s="718"/>
      <c r="I199" s="1288" t="s">
        <v>7365</v>
      </c>
      <c r="J199" s="1288"/>
      <c r="K199" s="1288"/>
      <c r="L199" s="314">
        <v>44683</v>
      </c>
      <c r="M199" s="314">
        <v>333.08</v>
      </c>
      <c r="N199" s="314">
        <v>431.93</v>
      </c>
      <c r="O199" s="1288" t="s">
        <v>142</v>
      </c>
      <c r="P199" s="1288">
        <v>400</v>
      </c>
      <c r="Q199" s="1288"/>
      <c r="R199" s="1288">
        <v>6</v>
      </c>
      <c r="S199" s="1288"/>
      <c r="T199" s="1288" t="s">
        <v>282</v>
      </c>
      <c r="U199" s="314">
        <v>68</v>
      </c>
      <c r="V199" s="314">
        <v>105</v>
      </c>
      <c r="W199" s="235">
        <v>956</v>
      </c>
      <c r="X199" s="235">
        <v>1500</v>
      </c>
      <c r="Y199" s="1288"/>
      <c r="Z199" s="1288"/>
      <c r="AA199" s="1288">
        <v>2009</v>
      </c>
      <c r="AB199" s="1288"/>
      <c r="AC199" s="1288"/>
      <c r="AD199" s="1288"/>
      <c r="AE199" s="1288"/>
      <c r="AF199" s="1288"/>
      <c r="AG199" s="1288"/>
      <c r="AH199" s="235">
        <v>9852</v>
      </c>
      <c r="AI199" s="235"/>
      <c r="AJ199" s="1288"/>
      <c r="AK199" s="1288"/>
      <c r="AL199" s="1288"/>
      <c r="AM199" s="1288"/>
      <c r="AN199" s="1288"/>
      <c r="AO199" s="1288"/>
      <c r="AP199" s="1288"/>
      <c r="AQ199" s="1288"/>
      <c r="AR199" s="1288"/>
      <c r="AS199" s="1288"/>
      <c r="AT199" s="1288"/>
      <c r="AU199" s="1288"/>
      <c r="AV199" s="1288"/>
      <c r="AW199" s="1288"/>
      <c r="AX199" s="1288"/>
      <c r="AY199" s="1288"/>
      <c r="AZ199" s="1288"/>
      <c r="BA199" s="1288"/>
      <c r="BB199" s="1288"/>
      <c r="BC199" s="1288"/>
      <c r="BD199" s="1288"/>
      <c r="BE199" s="1288"/>
      <c r="BF199" s="1288"/>
      <c r="BG199" s="668"/>
      <c r="BH199" s="668"/>
      <c r="BI199" s="668"/>
      <c r="BJ199" s="668"/>
      <c r="BK199" s="1288"/>
    </row>
    <row r="200" spans="1:63" s="720" customFormat="1" ht="24.6" hidden="1" customHeight="1">
      <c r="A200" s="313"/>
      <c r="B200" s="242"/>
      <c r="C200" s="707" t="s">
        <v>7365</v>
      </c>
      <c r="D200" s="707"/>
      <c r="E200" s="707" t="s">
        <v>15151</v>
      </c>
      <c r="F200" s="707" t="s">
        <v>7365</v>
      </c>
      <c r="G200" s="707"/>
      <c r="H200" s="718"/>
      <c r="I200" s="707" t="s">
        <v>7365</v>
      </c>
      <c r="J200" s="707"/>
      <c r="K200" s="707"/>
      <c r="L200" s="314">
        <v>46170</v>
      </c>
      <c r="M200" s="314">
        <v>482</v>
      </c>
      <c r="N200" s="314">
        <v>482</v>
      </c>
      <c r="O200" s="707" t="s">
        <v>142</v>
      </c>
      <c r="P200" s="707">
        <v>400</v>
      </c>
      <c r="Q200" s="707"/>
      <c r="R200" s="707">
        <v>6</v>
      </c>
      <c r="S200" s="707"/>
      <c r="T200" s="707" t="s">
        <v>282</v>
      </c>
      <c r="U200" s="314">
        <v>68</v>
      </c>
      <c r="V200" s="314">
        <v>105</v>
      </c>
      <c r="W200" s="235">
        <v>290</v>
      </c>
      <c r="X200" s="235">
        <v>290</v>
      </c>
      <c r="Y200" s="707"/>
      <c r="Z200" s="707"/>
      <c r="AA200" s="707">
        <v>2019</v>
      </c>
      <c r="AB200" s="707"/>
      <c r="AC200" s="707"/>
      <c r="AD200" s="707"/>
      <c r="AE200" s="707"/>
      <c r="AF200" s="707"/>
      <c r="AG200" s="707"/>
      <c r="AH200" s="235">
        <v>13200</v>
      </c>
      <c r="AI200" s="235"/>
      <c r="AJ200" s="707"/>
      <c r="AK200" s="707"/>
      <c r="AL200" s="707"/>
      <c r="AM200" s="707"/>
      <c r="AN200" s="707"/>
      <c r="AO200" s="707"/>
      <c r="AP200" s="707"/>
      <c r="AQ200" s="707"/>
      <c r="AR200" s="707"/>
      <c r="AS200" s="707"/>
      <c r="AT200" s="707"/>
      <c r="AU200" s="707"/>
      <c r="AV200" s="707"/>
      <c r="AW200" s="707"/>
      <c r="AX200" s="707"/>
      <c r="AY200" s="707"/>
      <c r="AZ200" s="707"/>
      <c r="BA200" s="707"/>
      <c r="BB200" s="707"/>
      <c r="BC200" s="707"/>
      <c r="BD200" s="707"/>
      <c r="BE200" s="707"/>
      <c r="BF200" s="707"/>
      <c r="BG200" s="668"/>
      <c r="BH200" s="668"/>
      <c r="BI200" s="668"/>
      <c r="BJ200" s="668"/>
      <c r="BK200" s="707"/>
    </row>
    <row r="201" spans="1:63" s="720" customFormat="1" ht="24.6" hidden="1" customHeight="1">
      <c r="A201" s="313"/>
      <c r="B201" s="242"/>
      <c r="C201" s="707" t="s">
        <v>7377</v>
      </c>
      <c r="D201" s="707" t="s">
        <v>7378</v>
      </c>
      <c r="E201" s="707" t="s">
        <v>7379</v>
      </c>
      <c r="F201" s="707" t="s">
        <v>7377</v>
      </c>
      <c r="G201" s="707" t="s">
        <v>7380</v>
      </c>
      <c r="H201" s="718"/>
      <c r="I201" s="707" t="s">
        <v>7377</v>
      </c>
      <c r="J201" s="707">
        <v>5</v>
      </c>
      <c r="K201" s="707" t="s">
        <v>7381</v>
      </c>
      <c r="L201" s="314">
        <v>181818</v>
      </c>
      <c r="M201" s="314">
        <v>14840</v>
      </c>
      <c r="N201" s="314">
        <v>19761</v>
      </c>
      <c r="O201" s="707" t="s">
        <v>142</v>
      </c>
      <c r="P201" s="707">
        <v>400</v>
      </c>
      <c r="Q201" s="707">
        <v>1.2</v>
      </c>
      <c r="R201" s="707">
        <v>8</v>
      </c>
      <c r="S201" s="707">
        <v>3840</v>
      </c>
      <c r="T201" s="707" t="s">
        <v>143</v>
      </c>
      <c r="U201" s="314">
        <v>76</v>
      </c>
      <c r="V201" s="314">
        <v>112</v>
      </c>
      <c r="W201" s="235">
        <v>25000</v>
      </c>
      <c r="X201" s="235">
        <v>30000</v>
      </c>
      <c r="Y201" s="707" t="s">
        <v>465</v>
      </c>
      <c r="Z201" s="707" t="s">
        <v>466</v>
      </c>
      <c r="AA201" s="707">
        <v>2000</v>
      </c>
      <c r="AB201" s="707">
        <v>31280</v>
      </c>
      <c r="AC201" s="707">
        <v>6000</v>
      </c>
      <c r="AD201" s="707">
        <v>720</v>
      </c>
      <c r="AE201" s="707"/>
      <c r="AF201" s="707"/>
      <c r="AG201" s="707"/>
      <c r="AH201" s="235">
        <v>38000</v>
      </c>
      <c r="AI201" s="235">
        <v>38000</v>
      </c>
      <c r="AJ201" s="707"/>
      <c r="AK201" s="707"/>
      <c r="AL201" s="707">
        <v>1</v>
      </c>
      <c r="AM201" s="707"/>
      <c r="AN201" s="707"/>
      <c r="AO201" s="707"/>
      <c r="AP201" s="707"/>
      <c r="AQ201" s="707"/>
      <c r="AR201" s="707"/>
      <c r="AS201" s="707"/>
      <c r="AT201" s="707"/>
      <c r="AU201" s="719"/>
      <c r="AV201" s="707"/>
      <c r="AW201" s="707"/>
      <c r="AX201" s="707"/>
      <c r="AY201" s="707"/>
      <c r="AZ201" s="707"/>
      <c r="BA201" s="707"/>
      <c r="BB201" s="707"/>
      <c r="BC201" s="707"/>
      <c r="BD201" s="707"/>
      <c r="BE201" s="707"/>
      <c r="BF201" s="707"/>
      <c r="BG201" s="668"/>
      <c r="BH201" s="668"/>
      <c r="BI201" s="668"/>
      <c r="BJ201" s="668"/>
      <c r="BK201" s="761"/>
    </row>
    <row r="202" spans="1:63" s="720" customFormat="1" ht="24.6" hidden="1" customHeight="1">
      <c r="A202" s="313"/>
      <c r="B202" s="242"/>
      <c r="C202" s="707" t="s">
        <v>7377</v>
      </c>
      <c r="D202" s="707"/>
      <c r="E202" s="707" t="s">
        <v>7382</v>
      </c>
      <c r="F202" s="707" t="s">
        <v>7377</v>
      </c>
      <c r="G202" s="707"/>
      <c r="H202" s="718"/>
      <c r="I202" s="707" t="s">
        <v>7377</v>
      </c>
      <c r="J202" s="707"/>
      <c r="K202" s="707"/>
      <c r="L202" s="314" t="s">
        <v>384</v>
      </c>
      <c r="M202" s="314" t="s">
        <v>384</v>
      </c>
      <c r="N202" s="314" t="s">
        <v>384</v>
      </c>
      <c r="O202" s="707" t="s">
        <v>142</v>
      </c>
      <c r="P202" s="707">
        <v>400</v>
      </c>
      <c r="Q202" s="707"/>
      <c r="R202" s="707">
        <v>4</v>
      </c>
      <c r="S202" s="707"/>
      <c r="T202" s="707" t="s">
        <v>143</v>
      </c>
      <c r="U202" s="314">
        <v>76</v>
      </c>
      <c r="V202" s="314">
        <v>112</v>
      </c>
      <c r="W202" s="235" t="s">
        <v>384</v>
      </c>
      <c r="X202" s="235" t="s">
        <v>384</v>
      </c>
      <c r="Y202" s="707"/>
      <c r="Z202" s="707"/>
      <c r="AA202" s="707">
        <v>2006</v>
      </c>
      <c r="AB202" s="707"/>
      <c r="AC202" s="707"/>
      <c r="AD202" s="707"/>
      <c r="AE202" s="707"/>
      <c r="AF202" s="707"/>
      <c r="AG202" s="707"/>
      <c r="AH202" s="235">
        <v>1400</v>
      </c>
      <c r="AI202" s="235"/>
      <c r="AJ202" s="707"/>
      <c r="AK202" s="707"/>
      <c r="AL202" s="707"/>
      <c r="AM202" s="707"/>
      <c r="AN202" s="707"/>
      <c r="AO202" s="707"/>
      <c r="AP202" s="707"/>
      <c r="AQ202" s="707"/>
      <c r="AR202" s="707"/>
      <c r="AS202" s="707"/>
      <c r="AT202" s="707"/>
      <c r="AU202" s="719"/>
      <c r="AV202" s="707"/>
      <c r="AW202" s="707"/>
      <c r="AX202" s="707"/>
      <c r="AY202" s="707"/>
      <c r="AZ202" s="707"/>
      <c r="BA202" s="707"/>
      <c r="BB202" s="707"/>
      <c r="BC202" s="707"/>
      <c r="BD202" s="707"/>
      <c r="BE202" s="707"/>
      <c r="BF202" s="707"/>
      <c r="BG202" s="668"/>
      <c r="BH202" s="668"/>
      <c r="BI202" s="668"/>
      <c r="BJ202" s="668"/>
      <c r="BK202" s="761" t="s">
        <v>7383</v>
      </c>
    </row>
    <row r="203" spans="1:63" s="720" customFormat="1" ht="23.45" hidden="1" customHeight="1">
      <c r="A203" s="313"/>
      <c r="B203" s="242"/>
      <c r="C203" s="707" t="s">
        <v>2055</v>
      </c>
      <c r="D203" s="707" t="s">
        <v>7384</v>
      </c>
      <c r="E203" s="707" t="s">
        <v>7385</v>
      </c>
      <c r="F203" s="707" t="s">
        <v>2055</v>
      </c>
      <c r="G203" s="707" t="s">
        <v>7386</v>
      </c>
      <c r="H203" s="718"/>
      <c r="I203" s="707" t="s">
        <v>2055</v>
      </c>
      <c r="J203" s="707">
        <v>6</v>
      </c>
      <c r="K203" s="707" t="s">
        <v>1515</v>
      </c>
      <c r="L203" s="314">
        <v>42338</v>
      </c>
      <c r="M203" s="314">
        <v>6724</v>
      </c>
      <c r="N203" s="314">
        <v>9113</v>
      </c>
      <c r="O203" s="707" t="s">
        <v>142</v>
      </c>
      <c r="P203" s="707">
        <v>400</v>
      </c>
      <c r="Q203" s="707">
        <v>1.2</v>
      </c>
      <c r="R203" s="707">
        <v>8</v>
      </c>
      <c r="S203" s="707">
        <v>3840</v>
      </c>
      <c r="T203" s="707" t="s">
        <v>143</v>
      </c>
      <c r="U203" s="314">
        <v>75</v>
      </c>
      <c r="V203" s="314">
        <v>106</v>
      </c>
      <c r="W203" s="235">
        <v>14857</v>
      </c>
      <c r="X203" s="235">
        <v>18000</v>
      </c>
      <c r="Y203" s="707" t="s">
        <v>465</v>
      </c>
      <c r="Z203" s="707" t="s">
        <v>466</v>
      </c>
      <c r="AA203" s="707">
        <v>1976</v>
      </c>
      <c r="AB203" s="707">
        <v>377</v>
      </c>
      <c r="AC203" s="707">
        <v>1800</v>
      </c>
      <c r="AD203" s="707"/>
      <c r="AE203" s="707"/>
      <c r="AF203" s="707"/>
      <c r="AG203" s="707"/>
      <c r="AH203" s="235">
        <v>12197</v>
      </c>
      <c r="AI203" s="235">
        <v>12197</v>
      </c>
      <c r="AJ203" s="707">
        <v>1990</v>
      </c>
      <c r="AK203" s="707"/>
      <c r="AL203" s="707">
        <v>1</v>
      </c>
      <c r="AM203" s="707"/>
      <c r="AN203" s="707"/>
      <c r="AO203" s="707"/>
      <c r="AP203" s="707"/>
      <c r="AQ203" s="707"/>
      <c r="AR203" s="707"/>
      <c r="AS203" s="707"/>
      <c r="AT203" s="707"/>
      <c r="AU203" s="719"/>
      <c r="AV203" s="707"/>
      <c r="AW203" s="707"/>
      <c r="AX203" s="707"/>
      <c r="AY203" s="707"/>
      <c r="AZ203" s="707"/>
      <c r="BA203" s="707"/>
      <c r="BB203" s="707"/>
      <c r="BC203" s="707"/>
      <c r="BD203" s="707"/>
      <c r="BE203" s="707"/>
      <c r="BF203" s="707"/>
      <c r="BG203" s="668"/>
      <c r="BH203" s="668"/>
      <c r="BI203" s="668"/>
      <c r="BJ203" s="668"/>
      <c r="BK203" s="707"/>
    </row>
    <row r="204" spans="1:63" s="720" customFormat="1" ht="23.45" hidden="1" customHeight="1">
      <c r="A204" s="313" t="s">
        <v>312</v>
      </c>
      <c r="B204" s="242"/>
      <c r="C204" s="707" t="s">
        <v>2055</v>
      </c>
      <c r="D204" s="707"/>
      <c r="E204" s="707" t="s">
        <v>7387</v>
      </c>
      <c r="F204" s="707" t="s">
        <v>2055</v>
      </c>
      <c r="G204" s="707"/>
      <c r="H204" s="718"/>
      <c r="I204" s="707" t="s">
        <v>2055</v>
      </c>
      <c r="J204" s="707"/>
      <c r="K204" s="707"/>
      <c r="L204" s="314">
        <v>2500</v>
      </c>
      <c r="M204" s="314" t="s">
        <v>384</v>
      </c>
      <c r="N204" s="314" t="s">
        <v>384</v>
      </c>
      <c r="O204" s="707" t="s">
        <v>142</v>
      </c>
      <c r="P204" s="707">
        <v>150</v>
      </c>
      <c r="Q204" s="707"/>
      <c r="R204" s="707">
        <v>6</v>
      </c>
      <c r="S204" s="707"/>
      <c r="T204" s="707" t="s">
        <v>384</v>
      </c>
      <c r="U204" s="314" t="s">
        <v>384</v>
      </c>
      <c r="V204" s="314" t="s">
        <v>384</v>
      </c>
      <c r="W204" s="314" t="s">
        <v>384</v>
      </c>
      <c r="X204" s="235" t="s">
        <v>384</v>
      </c>
      <c r="Y204" s="235"/>
      <c r="Z204" s="707"/>
      <c r="AA204" s="707" t="s">
        <v>384</v>
      </c>
      <c r="AB204" s="707">
        <v>2005</v>
      </c>
      <c r="AC204" s="707"/>
      <c r="AD204" s="707"/>
      <c r="AE204" s="707"/>
      <c r="AF204" s="707"/>
      <c r="AG204" s="707"/>
      <c r="AH204" s="707" t="s">
        <v>384</v>
      </c>
      <c r="AI204" s="235">
        <v>633</v>
      </c>
      <c r="AJ204" s="707"/>
      <c r="AK204" s="707"/>
      <c r="AL204" s="707"/>
      <c r="AM204" s="707"/>
      <c r="AN204" s="707"/>
      <c r="AO204" s="707"/>
      <c r="AP204" s="707"/>
      <c r="AQ204" s="707"/>
      <c r="AR204" s="707"/>
      <c r="AS204" s="707"/>
      <c r="AT204" s="707"/>
      <c r="AU204" s="719"/>
      <c r="AV204" s="707"/>
      <c r="AW204" s="707"/>
      <c r="AX204" s="707"/>
      <c r="AY204" s="707"/>
      <c r="AZ204" s="707"/>
      <c r="BA204" s="707"/>
      <c r="BB204" s="707"/>
      <c r="BC204" s="707"/>
      <c r="BD204" s="707"/>
      <c r="BE204" s="707"/>
      <c r="BF204" s="707"/>
      <c r="BG204" s="668"/>
      <c r="BH204" s="668"/>
      <c r="BI204" s="668"/>
      <c r="BJ204" s="668"/>
      <c r="BK204" s="707"/>
    </row>
    <row r="205" spans="1:63" s="720" customFormat="1" ht="23.45" hidden="1" customHeight="1">
      <c r="A205" s="313" t="s">
        <v>313</v>
      </c>
      <c r="B205" s="242"/>
      <c r="C205" s="707" t="s">
        <v>2060</v>
      </c>
      <c r="D205" s="707" t="s">
        <v>7388</v>
      </c>
      <c r="E205" s="707" t="s">
        <v>7389</v>
      </c>
      <c r="F205" s="707" t="s">
        <v>2060</v>
      </c>
      <c r="G205" s="707" t="s">
        <v>7390</v>
      </c>
      <c r="H205" s="718" t="s">
        <v>206</v>
      </c>
      <c r="I205" s="707" t="s">
        <v>2060</v>
      </c>
      <c r="J205" s="707">
        <v>17</v>
      </c>
      <c r="K205" s="707" t="s">
        <v>7391</v>
      </c>
      <c r="L205" s="314">
        <v>79149</v>
      </c>
      <c r="M205" s="314">
        <v>10532</v>
      </c>
      <c r="N205" s="314">
        <v>25390</v>
      </c>
      <c r="O205" s="707" t="s">
        <v>3342</v>
      </c>
      <c r="P205" s="707">
        <v>400</v>
      </c>
      <c r="Q205" s="707">
        <v>1.2</v>
      </c>
      <c r="R205" s="707">
        <v>8</v>
      </c>
      <c r="S205" s="707">
        <v>3840</v>
      </c>
      <c r="T205" s="707" t="s">
        <v>143</v>
      </c>
      <c r="U205" s="314">
        <v>68</v>
      </c>
      <c r="V205" s="314">
        <v>105</v>
      </c>
      <c r="W205" s="235">
        <v>33050</v>
      </c>
      <c r="X205" s="235">
        <v>35000</v>
      </c>
      <c r="Y205" s="707" t="s">
        <v>7392</v>
      </c>
      <c r="Z205" s="707" t="s">
        <v>466</v>
      </c>
      <c r="AA205" s="707">
        <v>1984</v>
      </c>
      <c r="AB205" s="707">
        <v>3211</v>
      </c>
      <c r="AC205" s="707">
        <v>1500</v>
      </c>
      <c r="AD205" s="707"/>
      <c r="AE205" s="707"/>
      <c r="AF205" s="707"/>
      <c r="AG205" s="707"/>
      <c r="AH205" s="235">
        <v>4711</v>
      </c>
      <c r="AI205" s="235">
        <v>4711</v>
      </c>
      <c r="AJ205" s="707">
        <v>1997</v>
      </c>
      <c r="AK205" s="707" t="s">
        <v>7393</v>
      </c>
      <c r="AL205" s="707" t="s">
        <v>7394</v>
      </c>
      <c r="AM205" s="707">
        <v>1318900</v>
      </c>
      <c r="AN205" s="707" t="s">
        <v>544</v>
      </c>
      <c r="AO205" s="707" t="s">
        <v>3314</v>
      </c>
      <c r="AP205" s="707"/>
      <c r="AQ205" s="707"/>
      <c r="AR205" s="707"/>
      <c r="AS205" s="707"/>
      <c r="AT205" s="707"/>
      <c r="AU205" s="719"/>
      <c r="AV205" s="707"/>
      <c r="AW205" s="707"/>
      <c r="AX205" s="707"/>
      <c r="AY205" s="707"/>
      <c r="AZ205" s="707"/>
      <c r="BA205" s="707"/>
      <c r="BB205" s="707"/>
      <c r="BC205" s="707"/>
      <c r="BD205" s="707"/>
      <c r="BE205" s="707"/>
      <c r="BF205" s="707"/>
      <c r="BG205" s="668"/>
      <c r="BH205" s="668"/>
      <c r="BI205" s="668"/>
      <c r="BJ205" s="668"/>
      <c r="BK205" s="313"/>
    </row>
    <row r="206" spans="1:63" s="720" customFormat="1" ht="23.45" hidden="1" customHeight="1">
      <c r="A206" s="313" t="s">
        <v>314</v>
      </c>
      <c r="B206" s="242"/>
      <c r="C206" s="707" t="s">
        <v>2060</v>
      </c>
      <c r="D206" s="707"/>
      <c r="E206" s="707" t="s">
        <v>3346</v>
      </c>
      <c r="F206" s="707" t="s">
        <v>2060</v>
      </c>
      <c r="G206" s="707" t="s">
        <v>7395</v>
      </c>
      <c r="H206" s="718" t="s">
        <v>7396</v>
      </c>
      <c r="I206" s="707" t="s">
        <v>2060</v>
      </c>
      <c r="J206" s="707">
        <v>6</v>
      </c>
      <c r="K206" s="707" t="s">
        <v>7397</v>
      </c>
      <c r="L206" s="314">
        <v>38153</v>
      </c>
      <c r="M206" s="314">
        <v>1779</v>
      </c>
      <c r="N206" s="314">
        <v>17529</v>
      </c>
      <c r="O206" s="707" t="s">
        <v>3342</v>
      </c>
      <c r="P206" s="707">
        <v>400</v>
      </c>
      <c r="Q206" s="707">
        <v>1.2</v>
      </c>
      <c r="R206" s="707">
        <v>4</v>
      </c>
      <c r="S206" s="707">
        <v>3840</v>
      </c>
      <c r="T206" s="707" t="s">
        <v>143</v>
      </c>
      <c r="U206" s="314">
        <v>68</v>
      </c>
      <c r="V206" s="314">
        <v>105</v>
      </c>
      <c r="W206" s="235">
        <v>1711</v>
      </c>
      <c r="X206" s="235">
        <v>1711</v>
      </c>
      <c r="Y206" s="707" t="s">
        <v>173</v>
      </c>
      <c r="Z206" s="707" t="s">
        <v>466</v>
      </c>
      <c r="AA206" s="707">
        <v>2012</v>
      </c>
      <c r="AB206" s="707">
        <v>5116</v>
      </c>
      <c r="AC206" s="707">
        <v>8311</v>
      </c>
      <c r="AD206" s="707">
        <v>600</v>
      </c>
      <c r="AE206" s="707"/>
      <c r="AF206" s="707"/>
      <c r="AG206" s="707"/>
      <c r="AH206" s="235">
        <v>30428</v>
      </c>
      <c r="AI206" s="235">
        <v>14027</v>
      </c>
      <c r="AJ206" s="707">
        <v>1994</v>
      </c>
      <c r="AK206" s="707">
        <v>2003</v>
      </c>
      <c r="AL206" s="707" t="s">
        <v>7398</v>
      </c>
      <c r="AM206" s="707">
        <v>1283</v>
      </c>
      <c r="AN206" s="707"/>
      <c r="AO206" s="707"/>
      <c r="AP206" s="707"/>
      <c r="AQ206" s="707" t="s">
        <v>7399</v>
      </c>
      <c r="AR206" s="707" t="s">
        <v>611</v>
      </c>
      <c r="AS206" s="707">
        <v>1</v>
      </c>
      <c r="AT206" s="707" t="s">
        <v>7400</v>
      </c>
      <c r="AU206" s="707" t="s">
        <v>143</v>
      </c>
      <c r="AV206" s="707" t="s">
        <v>7395</v>
      </c>
      <c r="AW206" s="707" t="s">
        <v>7401</v>
      </c>
      <c r="AX206" s="707">
        <v>1</v>
      </c>
      <c r="AY206" s="707" t="s">
        <v>7402</v>
      </c>
      <c r="AZ206" s="707" t="s">
        <v>142</v>
      </c>
      <c r="BA206" s="707" t="s">
        <v>7395</v>
      </c>
      <c r="BB206" s="707"/>
      <c r="BC206" s="707"/>
      <c r="BD206" s="707"/>
      <c r="BE206" s="707"/>
      <c r="BF206" s="707"/>
      <c r="BG206" s="668"/>
      <c r="BH206" s="668"/>
      <c r="BI206" s="668"/>
      <c r="BJ206" s="668"/>
      <c r="BK206" s="707"/>
    </row>
    <row r="207" spans="1:63" s="720" customFormat="1" ht="23.45" hidden="1" customHeight="1">
      <c r="A207" s="313"/>
      <c r="B207" s="242"/>
      <c r="C207" s="707" t="s">
        <v>2060</v>
      </c>
      <c r="D207" s="707"/>
      <c r="E207" s="707" t="s">
        <v>7498</v>
      </c>
      <c r="F207" s="707" t="s">
        <v>2060</v>
      </c>
      <c r="G207" s="707"/>
      <c r="H207" s="718"/>
      <c r="I207" s="707" t="s">
        <v>2060</v>
      </c>
      <c r="J207" s="707"/>
      <c r="K207" s="707"/>
      <c r="L207" s="314">
        <v>22800</v>
      </c>
      <c r="M207" s="314" t="s">
        <v>384</v>
      </c>
      <c r="N207" s="314" t="s">
        <v>384</v>
      </c>
      <c r="O207" s="707" t="s">
        <v>3342</v>
      </c>
      <c r="P207" s="707">
        <v>400</v>
      </c>
      <c r="Q207" s="707"/>
      <c r="R207" s="707">
        <v>8</v>
      </c>
      <c r="S207" s="707"/>
      <c r="T207" s="707" t="s">
        <v>143</v>
      </c>
      <c r="U207" s="314">
        <v>75</v>
      </c>
      <c r="V207" s="314">
        <v>153</v>
      </c>
      <c r="W207" s="235">
        <v>800</v>
      </c>
      <c r="X207" s="235">
        <v>800</v>
      </c>
      <c r="Y207" s="707"/>
      <c r="Z207" s="707"/>
      <c r="AA207" s="707">
        <v>2012</v>
      </c>
      <c r="AB207" s="707"/>
      <c r="AC207" s="707"/>
      <c r="AD207" s="707"/>
      <c r="AE207" s="707"/>
      <c r="AF207" s="707"/>
      <c r="AG207" s="707"/>
      <c r="AH207" s="235" t="s">
        <v>384</v>
      </c>
      <c r="AI207" s="235"/>
      <c r="AJ207" s="707"/>
      <c r="AK207" s="707"/>
      <c r="AL207" s="707"/>
      <c r="AM207" s="707"/>
      <c r="AN207" s="707"/>
      <c r="AO207" s="707"/>
      <c r="AP207" s="707"/>
      <c r="AQ207" s="707"/>
      <c r="AR207" s="707"/>
      <c r="AS207" s="707"/>
      <c r="AT207" s="707"/>
      <c r="AU207" s="707"/>
      <c r="AV207" s="707"/>
      <c r="AW207" s="707"/>
      <c r="AX207" s="707"/>
      <c r="AY207" s="707"/>
      <c r="AZ207" s="707"/>
      <c r="BA207" s="707"/>
      <c r="BB207" s="707"/>
      <c r="BC207" s="707"/>
      <c r="BD207" s="707"/>
      <c r="BE207" s="707"/>
      <c r="BF207" s="707"/>
      <c r="BG207" s="668"/>
      <c r="BH207" s="668"/>
      <c r="BI207" s="668"/>
      <c r="BJ207" s="668"/>
      <c r="BK207" s="313"/>
    </row>
    <row r="208" spans="1:63" s="720" customFormat="1" ht="23.45" hidden="1" customHeight="1">
      <c r="A208" s="313"/>
      <c r="B208" s="242"/>
      <c r="C208" s="707" t="s">
        <v>7403</v>
      </c>
      <c r="D208" s="707" t="s">
        <v>7404</v>
      </c>
      <c r="E208" s="707" t="s">
        <v>7405</v>
      </c>
      <c r="F208" s="707" t="s">
        <v>7403</v>
      </c>
      <c r="G208" s="707" t="s">
        <v>7395</v>
      </c>
      <c r="H208" s="718" t="s">
        <v>7396</v>
      </c>
      <c r="I208" s="707" t="s">
        <v>7406</v>
      </c>
      <c r="J208" s="707">
        <v>6</v>
      </c>
      <c r="K208" s="707" t="s">
        <v>7397</v>
      </c>
      <c r="L208" s="314">
        <v>32040</v>
      </c>
      <c r="M208" s="314">
        <v>19945</v>
      </c>
      <c r="N208" s="314">
        <v>8998</v>
      </c>
      <c r="O208" s="707" t="s">
        <v>142</v>
      </c>
      <c r="P208" s="707">
        <v>400</v>
      </c>
      <c r="Q208" s="707">
        <v>1.2</v>
      </c>
      <c r="R208" s="707">
        <v>8</v>
      </c>
      <c r="S208" s="707">
        <v>3840</v>
      </c>
      <c r="T208" s="707" t="s">
        <v>143</v>
      </c>
      <c r="U208" s="314">
        <v>68</v>
      </c>
      <c r="V208" s="314">
        <v>105</v>
      </c>
      <c r="W208" s="235">
        <v>18000</v>
      </c>
      <c r="X208" s="235">
        <v>20500</v>
      </c>
      <c r="Y208" s="707" t="s">
        <v>173</v>
      </c>
      <c r="Z208" s="707" t="s">
        <v>466</v>
      </c>
      <c r="AA208" s="707">
        <v>1986</v>
      </c>
      <c r="AB208" s="707">
        <v>5116</v>
      </c>
      <c r="AC208" s="707">
        <v>8311</v>
      </c>
      <c r="AD208" s="707">
        <v>600</v>
      </c>
      <c r="AE208" s="707"/>
      <c r="AF208" s="707"/>
      <c r="AG208" s="707"/>
      <c r="AH208" s="235">
        <v>14687</v>
      </c>
      <c r="AI208" s="235">
        <v>14027</v>
      </c>
      <c r="AJ208" s="707">
        <v>1994</v>
      </c>
      <c r="AK208" s="707">
        <v>2003</v>
      </c>
      <c r="AL208" s="707" t="s">
        <v>7398</v>
      </c>
      <c r="AM208" s="707">
        <v>1283</v>
      </c>
      <c r="AN208" s="707"/>
      <c r="AO208" s="707"/>
      <c r="AP208" s="707"/>
      <c r="AQ208" s="707" t="s">
        <v>7399</v>
      </c>
      <c r="AR208" s="707" t="s">
        <v>611</v>
      </c>
      <c r="AS208" s="707">
        <v>1</v>
      </c>
      <c r="AT208" s="707" t="s">
        <v>7400</v>
      </c>
      <c r="AU208" s="719" t="s">
        <v>143</v>
      </c>
      <c r="AV208" s="707" t="s">
        <v>7395</v>
      </c>
      <c r="AW208" s="707" t="s">
        <v>7401</v>
      </c>
      <c r="AX208" s="707">
        <v>1</v>
      </c>
      <c r="AY208" s="707" t="s">
        <v>7402</v>
      </c>
      <c r="AZ208" s="707" t="s">
        <v>142</v>
      </c>
      <c r="BA208" s="707" t="s">
        <v>7395</v>
      </c>
      <c r="BB208" s="707"/>
      <c r="BC208" s="707"/>
      <c r="BD208" s="707"/>
      <c r="BE208" s="707"/>
      <c r="BF208" s="707"/>
      <c r="BG208" s="668"/>
      <c r="BH208" s="668"/>
      <c r="BI208" s="668"/>
      <c r="BJ208" s="668"/>
      <c r="BK208" s="707"/>
    </row>
    <row r="209" spans="1:63" s="720" customFormat="1" ht="23.45" hidden="1" customHeight="1">
      <c r="A209" s="313"/>
      <c r="B209" s="242"/>
      <c r="C209" s="707" t="s">
        <v>7407</v>
      </c>
      <c r="D209" s="707" t="s">
        <v>7408</v>
      </c>
      <c r="E209" s="707" t="s">
        <v>7409</v>
      </c>
      <c r="F209" s="707" t="s">
        <v>7407</v>
      </c>
      <c r="G209" s="707" t="s">
        <v>7410</v>
      </c>
      <c r="H209" s="718" t="s">
        <v>7411</v>
      </c>
      <c r="I209" s="707" t="s">
        <v>898</v>
      </c>
      <c r="J209" s="707">
        <v>1</v>
      </c>
      <c r="K209" s="707" t="s">
        <v>1515</v>
      </c>
      <c r="L209" s="314">
        <v>69500</v>
      </c>
      <c r="M209" s="314">
        <v>9721</v>
      </c>
      <c r="N209" s="314">
        <v>11355</v>
      </c>
      <c r="O209" s="707" t="s">
        <v>142</v>
      </c>
      <c r="P209" s="707">
        <v>400</v>
      </c>
      <c r="Q209" s="707">
        <v>1.2</v>
      </c>
      <c r="R209" s="707">
        <v>8</v>
      </c>
      <c r="S209" s="707">
        <v>3840</v>
      </c>
      <c r="T209" s="707" t="s">
        <v>143</v>
      </c>
      <c r="U209" s="314">
        <v>68</v>
      </c>
      <c r="V209" s="314">
        <v>110</v>
      </c>
      <c r="W209" s="235">
        <v>16344</v>
      </c>
      <c r="X209" s="235">
        <v>20000</v>
      </c>
      <c r="Y209" s="707" t="s">
        <v>7412</v>
      </c>
      <c r="Z209" s="707" t="s">
        <v>466</v>
      </c>
      <c r="AA209" s="707">
        <v>1998</v>
      </c>
      <c r="AB209" s="707">
        <v>6300</v>
      </c>
      <c r="AC209" s="707">
        <v>730</v>
      </c>
      <c r="AD209" s="707">
        <v>450</v>
      </c>
      <c r="AE209" s="707">
        <v>0</v>
      </c>
      <c r="AF209" s="707">
        <v>680</v>
      </c>
      <c r="AG209" s="707" t="s">
        <v>689</v>
      </c>
      <c r="AH209" s="235">
        <v>8160</v>
      </c>
      <c r="AI209" s="235">
        <v>8160</v>
      </c>
      <c r="AJ209" s="707">
        <v>1990</v>
      </c>
      <c r="AK209" s="707">
        <v>1998</v>
      </c>
      <c r="AL209" s="707">
        <v>1</v>
      </c>
      <c r="AM209" s="707">
        <v>600</v>
      </c>
      <c r="AN209" s="707"/>
      <c r="AO209" s="707"/>
      <c r="AP209" s="707"/>
      <c r="AQ209" s="707"/>
      <c r="AR209" s="707"/>
      <c r="AS209" s="707"/>
      <c r="AT209" s="707"/>
      <c r="AU209" s="719"/>
      <c r="AV209" s="707"/>
      <c r="AW209" s="707"/>
      <c r="AX209" s="707"/>
      <c r="AY209" s="707"/>
      <c r="AZ209" s="707"/>
      <c r="BA209" s="707"/>
      <c r="BB209" s="707"/>
      <c r="BC209" s="707"/>
      <c r="BD209" s="707"/>
      <c r="BE209" s="707"/>
      <c r="BF209" s="707"/>
      <c r="BG209" s="668"/>
      <c r="BH209" s="668"/>
      <c r="BI209" s="668"/>
      <c r="BJ209" s="668"/>
      <c r="BK209" s="707"/>
    </row>
    <row r="210" spans="1:63" s="720" customFormat="1" ht="23.45" hidden="1" customHeight="1">
      <c r="A210" s="313"/>
      <c r="B210" s="242"/>
      <c r="C210" s="707" t="s">
        <v>7413</v>
      </c>
      <c r="D210" s="707" t="s">
        <v>7414</v>
      </c>
      <c r="E210" s="707" t="s">
        <v>7415</v>
      </c>
      <c r="F210" s="707" t="s">
        <v>7413</v>
      </c>
      <c r="G210" s="707" t="s">
        <v>7416</v>
      </c>
      <c r="H210" s="718"/>
      <c r="I210" s="707" t="s">
        <v>7417</v>
      </c>
      <c r="J210" s="707">
        <v>6</v>
      </c>
      <c r="K210" s="707" t="s">
        <v>1515</v>
      </c>
      <c r="L210" s="314">
        <v>34000</v>
      </c>
      <c r="M210" s="314">
        <v>2852</v>
      </c>
      <c r="N210" s="314">
        <v>2587</v>
      </c>
      <c r="O210" s="707" t="s">
        <v>12593</v>
      </c>
      <c r="P210" s="707">
        <v>400</v>
      </c>
      <c r="Q210" s="707">
        <v>1.2</v>
      </c>
      <c r="R210" s="707">
        <v>8</v>
      </c>
      <c r="S210" s="707">
        <v>3840</v>
      </c>
      <c r="T210" s="707" t="s">
        <v>143</v>
      </c>
      <c r="U210" s="314">
        <v>70</v>
      </c>
      <c r="V210" s="314">
        <v>105</v>
      </c>
      <c r="W210" s="314">
        <v>13528</v>
      </c>
      <c r="X210" s="235">
        <v>17000</v>
      </c>
      <c r="Y210" s="235" t="s">
        <v>465</v>
      </c>
      <c r="Z210" s="707" t="s">
        <v>6277</v>
      </c>
      <c r="AA210" s="707">
        <v>1992</v>
      </c>
      <c r="AB210" s="707">
        <v>21</v>
      </c>
      <c r="AC210" s="707">
        <v>7379</v>
      </c>
      <c r="AD210" s="707"/>
      <c r="AE210" s="707"/>
      <c r="AF210" s="707"/>
      <c r="AG210" s="707"/>
      <c r="AH210" s="707">
        <v>7400</v>
      </c>
      <c r="AI210" s="235">
        <v>7400</v>
      </c>
      <c r="AJ210" s="707"/>
      <c r="AK210" s="707"/>
      <c r="AL210" s="707">
        <v>1</v>
      </c>
      <c r="AM210" s="707"/>
      <c r="AN210" s="707"/>
      <c r="AO210" s="707"/>
      <c r="AP210" s="707"/>
      <c r="AQ210" s="707"/>
      <c r="AR210" s="707"/>
      <c r="AS210" s="707"/>
      <c r="AT210" s="707"/>
      <c r="AU210" s="719"/>
      <c r="AV210" s="707"/>
      <c r="AW210" s="707"/>
      <c r="AX210" s="707"/>
      <c r="AY210" s="707"/>
      <c r="AZ210" s="707"/>
      <c r="BA210" s="707"/>
      <c r="BB210" s="707"/>
      <c r="BC210" s="707"/>
      <c r="BD210" s="707"/>
      <c r="BE210" s="707"/>
      <c r="BF210" s="707"/>
      <c r="BG210" s="668"/>
      <c r="BH210" s="668"/>
      <c r="BI210" s="668"/>
      <c r="BJ210" s="668"/>
      <c r="BK210" s="707"/>
    </row>
    <row r="211" spans="1:63" s="720" customFormat="1" ht="23.45" hidden="1" customHeight="1">
      <c r="A211" s="313" t="s">
        <v>315</v>
      </c>
      <c r="B211" s="242"/>
      <c r="C211" s="707" t="s">
        <v>7413</v>
      </c>
      <c r="D211" s="707"/>
      <c r="E211" s="707" t="s">
        <v>7418</v>
      </c>
      <c r="F211" s="707" t="s">
        <v>7413</v>
      </c>
      <c r="G211" s="707"/>
      <c r="H211" s="718"/>
      <c r="I211" s="707" t="s">
        <v>7417</v>
      </c>
      <c r="J211" s="707"/>
      <c r="K211" s="707"/>
      <c r="L211" s="314">
        <v>18885</v>
      </c>
      <c r="M211" s="314" t="s">
        <v>384</v>
      </c>
      <c r="N211" s="314" t="s">
        <v>384</v>
      </c>
      <c r="O211" s="707" t="s">
        <v>12593</v>
      </c>
      <c r="P211" s="707">
        <v>400</v>
      </c>
      <c r="Q211" s="707"/>
      <c r="R211" s="707">
        <v>4</v>
      </c>
      <c r="S211" s="707"/>
      <c r="T211" s="707" t="s">
        <v>143</v>
      </c>
      <c r="U211" s="314">
        <v>68</v>
      </c>
      <c r="V211" s="314">
        <v>105</v>
      </c>
      <c r="W211" s="235">
        <v>10200</v>
      </c>
      <c r="X211" s="235" t="s">
        <v>384</v>
      </c>
      <c r="Y211" s="707">
        <v>0</v>
      </c>
      <c r="Z211" s="707"/>
      <c r="AA211" s="707">
        <v>2006</v>
      </c>
      <c r="AB211" s="707">
        <v>2007</v>
      </c>
      <c r="AC211" s="707"/>
      <c r="AD211" s="707"/>
      <c r="AE211" s="707"/>
      <c r="AF211" s="707"/>
      <c r="AG211" s="707"/>
      <c r="AH211" s="235">
        <v>1755</v>
      </c>
      <c r="AI211" s="235">
        <v>1440</v>
      </c>
      <c r="AJ211" s="707"/>
      <c r="AK211" s="707"/>
      <c r="AL211" s="707"/>
      <c r="AM211" s="707"/>
      <c r="AN211" s="707"/>
      <c r="AO211" s="707"/>
      <c r="AP211" s="707"/>
      <c r="AQ211" s="707"/>
      <c r="AR211" s="707"/>
      <c r="AS211" s="707"/>
      <c r="AT211" s="707"/>
      <c r="AU211" s="719"/>
      <c r="AV211" s="707"/>
      <c r="AW211" s="707"/>
      <c r="AX211" s="707"/>
      <c r="AY211" s="707"/>
      <c r="AZ211" s="707"/>
      <c r="BA211" s="707"/>
      <c r="BB211" s="707"/>
      <c r="BC211" s="707"/>
      <c r="BD211" s="707"/>
      <c r="BE211" s="707"/>
      <c r="BF211" s="707"/>
      <c r="BG211" s="668"/>
      <c r="BH211" s="668"/>
      <c r="BI211" s="668"/>
      <c r="BJ211" s="668"/>
      <c r="BK211" s="707"/>
    </row>
    <row r="212" spans="1:63" s="720" customFormat="1" ht="23.45" hidden="1" customHeight="1">
      <c r="A212" s="313" t="s">
        <v>316</v>
      </c>
      <c r="B212" s="242"/>
      <c r="C212" s="707" t="s">
        <v>7419</v>
      </c>
      <c r="D212" s="707" t="s">
        <v>7420</v>
      </c>
      <c r="E212" s="707" t="s">
        <v>7421</v>
      </c>
      <c r="F212" s="707" t="s">
        <v>7419</v>
      </c>
      <c r="G212" s="707" t="s">
        <v>7422</v>
      </c>
      <c r="H212" s="707"/>
      <c r="I212" s="707" t="s">
        <v>7419</v>
      </c>
      <c r="J212" s="707">
        <v>3</v>
      </c>
      <c r="K212" s="707" t="s">
        <v>1515</v>
      </c>
      <c r="L212" s="314">
        <v>42404</v>
      </c>
      <c r="M212" s="314">
        <v>2662.75</v>
      </c>
      <c r="N212" s="314">
        <v>3362.79</v>
      </c>
      <c r="O212" s="707" t="s">
        <v>142</v>
      </c>
      <c r="P212" s="707">
        <v>400</v>
      </c>
      <c r="Q212" s="707">
        <v>1.2</v>
      </c>
      <c r="R212" s="707">
        <v>8</v>
      </c>
      <c r="S212" s="707">
        <v>3840</v>
      </c>
      <c r="T212" s="707" t="s">
        <v>143</v>
      </c>
      <c r="U212" s="314">
        <v>70</v>
      </c>
      <c r="V212" s="314">
        <v>105</v>
      </c>
      <c r="W212" s="235">
        <v>4959</v>
      </c>
      <c r="X212" s="235">
        <v>9513</v>
      </c>
      <c r="Y212" s="707" t="s">
        <v>465</v>
      </c>
      <c r="Z212" s="707" t="s">
        <v>466</v>
      </c>
      <c r="AA212" s="707">
        <v>1983</v>
      </c>
      <c r="AB212" s="707">
        <v>1303</v>
      </c>
      <c r="AC212" s="707">
        <v>2140</v>
      </c>
      <c r="AD212" s="707"/>
      <c r="AE212" s="707"/>
      <c r="AF212" s="707">
        <v>372</v>
      </c>
      <c r="AG212" s="707" t="s">
        <v>2169</v>
      </c>
      <c r="AH212" s="235">
        <v>3815</v>
      </c>
      <c r="AI212" s="707">
        <v>3815</v>
      </c>
      <c r="AJ212" s="707">
        <v>1993</v>
      </c>
      <c r="AK212" s="707"/>
      <c r="AL212" s="707">
        <v>1</v>
      </c>
      <c r="AM212" s="707"/>
      <c r="AN212" s="707"/>
      <c r="AO212" s="707"/>
      <c r="AP212" s="707"/>
      <c r="AQ212" s="707"/>
      <c r="AR212" s="707"/>
      <c r="AS212" s="707"/>
      <c r="AT212" s="707"/>
      <c r="AU212" s="707"/>
      <c r="AV212" s="707"/>
      <c r="AW212" s="707"/>
      <c r="AX212" s="707"/>
      <c r="AY212" s="707"/>
      <c r="AZ212" s="707"/>
      <c r="BA212" s="707"/>
      <c r="BB212" s="707"/>
      <c r="BC212" s="707"/>
      <c r="BD212" s="707"/>
      <c r="BE212" s="707"/>
      <c r="BF212" s="707"/>
      <c r="BG212" s="707"/>
      <c r="BH212" s="707"/>
      <c r="BI212" s="707"/>
      <c r="BJ212" s="707"/>
      <c r="BK212" s="707"/>
    </row>
    <row r="213" spans="1:63" s="720" customFormat="1" ht="23.45" hidden="1" customHeight="1">
      <c r="A213" s="313"/>
      <c r="B213" s="242"/>
      <c r="C213" s="707" t="s">
        <v>7455</v>
      </c>
      <c r="D213" s="707"/>
      <c r="E213" s="707" t="s">
        <v>11364</v>
      </c>
      <c r="F213" s="707" t="s">
        <v>7455</v>
      </c>
      <c r="G213" s="707"/>
      <c r="H213" s="718"/>
      <c r="I213" s="707" t="s">
        <v>7455</v>
      </c>
      <c r="J213" s="707"/>
      <c r="K213" s="707">
        <v>12076</v>
      </c>
      <c r="L213" s="314">
        <v>160020</v>
      </c>
      <c r="M213" s="314" t="s">
        <v>384</v>
      </c>
      <c r="N213" s="314">
        <v>26598</v>
      </c>
      <c r="O213" s="707" t="s">
        <v>142</v>
      </c>
      <c r="P213" s="707">
        <v>400</v>
      </c>
      <c r="Q213" s="707">
        <v>7</v>
      </c>
      <c r="R213" s="707">
        <v>8</v>
      </c>
      <c r="S213" s="707">
        <v>300</v>
      </c>
      <c r="T213" s="707" t="s">
        <v>143</v>
      </c>
      <c r="U213" s="314">
        <v>75</v>
      </c>
      <c r="V213" s="314">
        <v>109</v>
      </c>
      <c r="W213" s="235">
        <v>7734</v>
      </c>
      <c r="X213" s="235" t="s">
        <v>384</v>
      </c>
      <c r="Y213" s="707"/>
      <c r="Z213" s="707"/>
      <c r="AA213" s="707">
        <v>2009</v>
      </c>
      <c r="AB213" s="707">
        <v>586</v>
      </c>
      <c r="AC213" s="707"/>
      <c r="AD213" s="707"/>
      <c r="AE213" s="707"/>
      <c r="AF213" s="707"/>
      <c r="AG213" s="707"/>
      <c r="AH213" s="235">
        <v>95000</v>
      </c>
      <c r="AI213" s="235"/>
      <c r="AJ213" s="707"/>
      <c r="AK213" s="707"/>
      <c r="AL213" s="707"/>
      <c r="AM213" s="707"/>
      <c r="AN213" s="707"/>
      <c r="AO213" s="707"/>
      <c r="AP213" s="707"/>
      <c r="AQ213" s="707"/>
      <c r="AR213" s="707"/>
      <c r="AS213" s="707"/>
      <c r="AT213" s="707"/>
      <c r="AU213" s="719"/>
      <c r="AV213" s="707"/>
      <c r="AW213" s="707"/>
      <c r="AX213" s="707"/>
      <c r="AY213" s="707"/>
      <c r="AZ213" s="707"/>
      <c r="BA213" s="707"/>
      <c r="BB213" s="707"/>
      <c r="BC213" s="707"/>
      <c r="BD213" s="707"/>
      <c r="BE213" s="707"/>
      <c r="BF213" s="707"/>
      <c r="BG213" s="668"/>
      <c r="BH213" s="668"/>
      <c r="BI213" s="668"/>
      <c r="BJ213" s="668"/>
      <c r="BK213" s="707"/>
    </row>
    <row r="214" spans="1:63" s="720" customFormat="1" ht="23.45" hidden="1" customHeight="1">
      <c r="A214" s="313" t="s">
        <v>318</v>
      </c>
      <c r="B214" s="242"/>
      <c r="C214" s="707" t="s">
        <v>7423</v>
      </c>
      <c r="D214" s="707" t="s">
        <v>7424</v>
      </c>
      <c r="E214" s="707" t="s">
        <v>7425</v>
      </c>
      <c r="F214" s="707" t="s">
        <v>7423</v>
      </c>
      <c r="G214" s="707" t="s">
        <v>7426</v>
      </c>
      <c r="H214" s="718" t="s">
        <v>7427</v>
      </c>
      <c r="I214" s="707" t="s">
        <v>7428</v>
      </c>
      <c r="J214" s="707">
        <v>2</v>
      </c>
      <c r="K214" s="707" t="s">
        <v>141</v>
      </c>
      <c r="L214" s="314">
        <v>66343</v>
      </c>
      <c r="M214" s="314">
        <v>1248</v>
      </c>
      <c r="N214" s="314">
        <v>2385.6999999999998</v>
      </c>
      <c r="O214" s="707" t="s">
        <v>7429</v>
      </c>
      <c r="P214" s="707">
        <v>400</v>
      </c>
      <c r="Q214" s="707">
        <v>1.2</v>
      </c>
      <c r="R214" s="707">
        <v>8</v>
      </c>
      <c r="S214" s="707">
        <v>3840</v>
      </c>
      <c r="T214" s="707" t="s">
        <v>143</v>
      </c>
      <c r="U214" s="314">
        <v>68</v>
      </c>
      <c r="V214" s="314">
        <v>105</v>
      </c>
      <c r="W214" s="235">
        <v>1207</v>
      </c>
      <c r="X214" s="235">
        <v>10281</v>
      </c>
      <c r="Y214" s="707" t="s">
        <v>173</v>
      </c>
      <c r="Z214" s="707" t="s">
        <v>711</v>
      </c>
      <c r="AA214" s="707">
        <v>1996</v>
      </c>
      <c r="AB214" s="707">
        <v>250</v>
      </c>
      <c r="AC214" s="707">
        <v>250</v>
      </c>
      <c r="AD214" s="707">
        <v>1050</v>
      </c>
      <c r="AE214" s="707" t="s">
        <v>944</v>
      </c>
      <c r="AF214" s="707" t="s">
        <v>944</v>
      </c>
      <c r="AG214" s="707" t="s">
        <v>944</v>
      </c>
      <c r="AH214" s="235">
        <v>1550</v>
      </c>
      <c r="AI214" s="235">
        <v>1550</v>
      </c>
      <c r="AJ214" s="707">
        <v>1999</v>
      </c>
      <c r="AK214" s="707">
        <v>2000</v>
      </c>
      <c r="AL214" s="707" t="s">
        <v>944</v>
      </c>
      <c r="AM214" s="707"/>
      <c r="AN214" s="707" t="s">
        <v>944</v>
      </c>
      <c r="AO214" s="707"/>
      <c r="AP214" s="707"/>
      <c r="AQ214" s="707"/>
      <c r="AR214" s="707" t="s">
        <v>944</v>
      </c>
      <c r="AS214" s="707" t="s">
        <v>944</v>
      </c>
      <c r="AT214" s="707" t="s">
        <v>944</v>
      </c>
      <c r="AU214" s="719" t="s">
        <v>944</v>
      </c>
      <c r="AV214" s="707" t="s">
        <v>944</v>
      </c>
      <c r="AW214" s="707"/>
      <c r="AX214" s="707"/>
      <c r="AY214" s="707"/>
      <c r="AZ214" s="707"/>
      <c r="BA214" s="707"/>
      <c r="BB214" s="707"/>
      <c r="BC214" s="707"/>
      <c r="BD214" s="707"/>
      <c r="BE214" s="707"/>
      <c r="BF214" s="707"/>
      <c r="BG214" s="668"/>
      <c r="BH214" s="668"/>
      <c r="BI214" s="668"/>
      <c r="BJ214" s="668"/>
      <c r="BK214" s="707"/>
    </row>
    <row r="215" spans="1:63" s="720" customFormat="1" ht="23.45" hidden="1" customHeight="1">
      <c r="A215" s="313" t="s">
        <v>118</v>
      </c>
      <c r="B215" s="242"/>
      <c r="C215" s="707" t="s">
        <v>7430</v>
      </c>
      <c r="D215" s="707"/>
      <c r="E215" s="707" t="s">
        <v>7431</v>
      </c>
      <c r="F215" s="707" t="s">
        <v>7430</v>
      </c>
      <c r="G215" s="707"/>
      <c r="H215" s="718"/>
      <c r="I215" s="707" t="s">
        <v>15152</v>
      </c>
      <c r="J215" s="707"/>
      <c r="K215" s="707"/>
      <c r="L215" s="314">
        <v>64161</v>
      </c>
      <c r="M215" s="314">
        <v>662</v>
      </c>
      <c r="N215" s="314">
        <v>1189</v>
      </c>
      <c r="O215" s="707" t="s">
        <v>142</v>
      </c>
      <c r="P215" s="707">
        <v>400</v>
      </c>
      <c r="Q215" s="707"/>
      <c r="R215" s="707">
        <v>8</v>
      </c>
      <c r="S215" s="707"/>
      <c r="T215" s="707" t="s">
        <v>282</v>
      </c>
      <c r="U215" s="314">
        <v>68</v>
      </c>
      <c r="V215" s="314">
        <v>110</v>
      </c>
      <c r="W215" s="235">
        <v>480</v>
      </c>
      <c r="X215" s="235">
        <v>5000</v>
      </c>
      <c r="Y215" s="707"/>
      <c r="Z215" s="707"/>
      <c r="AA215" s="707">
        <v>2004</v>
      </c>
      <c r="AB215" s="707"/>
      <c r="AC215" s="707"/>
      <c r="AD215" s="707"/>
      <c r="AE215" s="707"/>
      <c r="AF215" s="707"/>
      <c r="AG215" s="707"/>
      <c r="AH215" s="235">
        <v>4550</v>
      </c>
      <c r="AI215" s="235">
        <v>4550</v>
      </c>
      <c r="AJ215" s="707"/>
      <c r="AK215" s="707"/>
      <c r="AL215" s="707"/>
      <c r="AM215" s="707"/>
      <c r="AN215" s="707"/>
      <c r="AO215" s="707"/>
      <c r="AP215" s="707"/>
      <c r="AQ215" s="707"/>
      <c r="AR215" s="707"/>
      <c r="AS215" s="707"/>
      <c r="AT215" s="707"/>
      <c r="AU215" s="719"/>
      <c r="AV215" s="707"/>
      <c r="AW215" s="707"/>
      <c r="AX215" s="707"/>
      <c r="AY215" s="707"/>
      <c r="AZ215" s="707"/>
      <c r="BA215" s="707"/>
      <c r="BB215" s="707"/>
      <c r="BC215" s="707"/>
      <c r="BD215" s="707"/>
      <c r="BE215" s="707"/>
      <c r="BF215" s="707"/>
      <c r="BG215" s="668"/>
      <c r="BH215" s="668"/>
      <c r="BI215" s="668"/>
      <c r="BJ215" s="668"/>
      <c r="BK215" s="707"/>
    </row>
    <row r="216" spans="1:63" s="720" customFormat="1" ht="23.45" hidden="1" customHeight="1">
      <c r="A216" s="313"/>
      <c r="B216" s="242"/>
      <c r="C216" s="707" t="s">
        <v>7432</v>
      </c>
      <c r="D216" s="707" t="s">
        <v>7433</v>
      </c>
      <c r="E216" s="707" t="s">
        <v>7434</v>
      </c>
      <c r="F216" s="707" t="s">
        <v>7432</v>
      </c>
      <c r="G216" s="707" t="s">
        <v>7435</v>
      </c>
      <c r="H216" s="718" t="s">
        <v>7436</v>
      </c>
      <c r="I216" s="707" t="s">
        <v>7432</v>
      </c>
      <c r="J216" s="707">
        <v>4</v>
      </c>
      <c r="K216" s="707" t="s">
        <v>141</v>
      </c>
      <c r="L216" s="314">
        <v>58270</v>
      </c>
      <c r="M216" s="314">
        <v>472</v>
      </c>
      <c r="N216" s="314">
        <v>701</v>
      </c>
      <c r="O216" s="707" t="s">
        <v>142</v>
      </c>
      <c r="P216" s="707">
        <v>400</v>
      </c>
      <c r="Q216" s="707">
        <v>1.2</v>
      </c>
      <c r="R216" s="707">
        <v>8</v>
      </c>
      <c r="S216" s="707">
        <v>3840</v>
      </c>
      <c r="T216" s="707" t="s">
        <v>282</v>
      </c>
      <c r="U216" s="314">
        <v>72</v>
      </c>
      <c r="V216" s="314">
        <v>100</v>
      </c>
      <c r="W216" s="235">
        <v>317</v>
      </c>
      <c r="X216" s="235">
        <v>5000</v>
      </c>
      <c r="Y216" s="707" t="s">
        <v>7437</v>
      </c>
      <c r="Z216" s="707" t="s">
        <v>466</v>
      </c>
      <c r="AA216" s="707">
        <v>1991</v>
      </c>
      <c r="AB216" s="707">
        <v>791</v>
      </c>
      <c r="AC216" s="707">
        <v>500</v>
      </c>
      <c r="AD216" s="707">
        <v>400</v>
      </c>
      <c r="AE216" s="707"/>
      <c r="AF216" s="707"/>
      <c r="AG216" s="707"/>
      <c r="AH216" s="235">
        <v>1691</v>
      </c>
      <c r="AI216" s="235">
        <v>1691</v>
      </c>
      <c r="AJ216" s="707">
        <v>2002</v>
      </c>
      <c r="AK216" s="707"/>
      <c r="AL216" s="707"/>
      <c r="AM216" s="707"/>
      <c r="AN216" s="707"/>
      <c r="AO216" s="707"/>
      <c r="AP216" s="707"/>
      <c r="AQ216" s="707"/>
      <c r="AR216" s="707"/>
      <c r="AS216" s="707"/>
      <c r="AT216" s="707"/>
      <c r="AU216" s="719"/>
      <c r="AV216" s="707"/>
      <c r="AW216" s="707"/>
      <c r="AX216" s="707"/>
      <c r="AY216" s="707"/>
      <c r="AZ216" s="707"/>
      <c r="BA216" s="707"/>
      <c r="BB216" s="707"/>
      <c r="BC216" s="707"/>
      <c r="BD216" s="707"/>
      <c r="BE216" s="707"/>
      <c r="BF216" s="707"/>
      <c r="BG216" s="668"/>
      <c r="BH216" s="668"/>
      <c r="BI216" s="668"/>
      <c r="BJ216" s="668"/>
      <c r="BK216" s="707"/>
    </row>
    <row r="217" spans="1:63" s="720" customFormat="1" ht="23.45" hidden="1" customHeight="1">
      <c r="A217" s="313" t="s">
        <v>134</v>
      </c>
      <c r="B217" s="242"/>
      <c r="C217" s="707" t="s">
        <v>7438</v>
      </c>
      <c r="D217" s="707" t="s">
        <v>7439</v>
      </c>
      <c r="E217" s="707" t="s">
        <v>7440</v>
      </c>
      <c r="F217" s="707" t="s">
        <v>7438</v>
      </c>
      <c r="G217" s="707" t="s">
        <v>7441</v>
      </c>
      <c r="H217" s="718" t="s">
        <v>7442</v>
      </c>
      <c r="I217" s="707" t="s">
        <v>7438</v>
      </c>
      <c r="J217" s="707">
        <v>5</v>
      </c>
      <c r="K217" s="707" t="s">
        <v>141</v>
      </c>
      <c r="L217" s="314">
        <v>65673</v>
      </c>
      <c r="M217" s="314">
        <v>2390</v>
      </c>
      <c r="N217" s="314">
        <v>9066</v>
      </c>
      <c r="O217" s="707" t="s">
        <v>142</v>
      </c>
      <c r="P217" s="707">
        <v>400</v>
      </c>
      <c r="Q217" s="707">
        <v>1.2</v>
      </c>
      <c r="R217" s="707">
        <v>8</v>
      </c>
      <c r="S217" s="707">
        <v>3840</v>
      </c>
      <c r="T217" s="707" t="s">
        <v>143</v>
      </c>
      <c r="U217" s="314">
        <v>75</v>
      </c>
      <c r="V217" s="314">
        <v>110</v>
      </c>
      <c r="W217" s="235">
        <v>8000</v>
      </c>
      <c r="X217" s="235">
        <v>10000</v>
      </c>
      <c r="Y217" s="707" t="s">
        <v>465</v>
      </c>
      <c r="Z217" s="707" t="s">
        <v>466</v>
      </c>
      <c r="AA217" s="707">
        <v>2001</v>
      </c>
      <c r="AB217" s="707">
        <v>2807</v>
      </c>
      <c r="AC217" s="707">
        <v>2211</v>
      </c>
      <c r="AD217" s="707">
        <v>538</v>
      </c>
      <c r="AE217" s="707"/>
      <c r="AF217" s="707"/>
      <c r="AG217" s="707"/>
      <c r="AH217" s="235">
        <v>5556</v>
      </c>
      <c r="AI217" s="235">
        <v>5556</v>
      </c>
      <c r="AJ217" s="707"/>
      <c r="AK217" s="707"/>
      <c r="AL217" s="707"/>
      <c r="AM217" s="707"/>
      <c r="AN217" s="707"/>
      <c r="AO217" s="707"/>
      <c r="AP217" s="707"/>
      <c r="AQ217" s="707"/>
      <c r="AR217" s="707" t="s">
        <v>610</v>
      </c>
      <c r="AS217" s="707">
        <v>3</v>
      </c>
      <c r="AT217" s="707">
        <v>1000</v>
      </c>
      <c r="AU217" s="719" t="s">
        <v>7443</v>
      </c>
      <c r="AV217" s="707" t="s">
        <v>7444</v>
      </c>
      <c r="AW217" s="707" t="s">
        <v>707</v>
      </c>
      <c r="AX217" s="707">
        <v>1</v>
      </c>
      <c r="AY217" s="707">
        <v>700</v>
      </c>
      <c r="AZ217" s="707" t="s">
        <v>7445</v>
      </c>
      <c r="BA217" s="707" t="s">
        <v>3449</v>
      </c>
      <c r="BB217" s="707" t="s">
        <v>614</v>
      </c>
      <c r="BC217" s="707">
        <v>2</v>
      </c>
      <c r="BD217" s="707">
        <v>1200</v>
      </c>
      <c r="BE217" s="707" t="s">
        <v>7446</v>
      </c>
      <c r="BF217" s="707" t="s">
        <v>3449</v>
      </c>
      <c r="BG217" s="668"/>
      <c r="BH217" s="668"/>
      <c r="BI217" s="668"/>
      <c r="BJ217" s="668"/>
      <c r="BK217" s="707"/>
    </row>
    <row r="218" spans="1:63" s="720" customFormat="1" ht="23.45" hidden="1" customHeight="1">
      <c r="A218" s="313"/>
      <c r="B218" s="242"/>
      <c r="C218" s="707" t="s">
        <v>7438</v>
      </c>
      <c r="D218" s="707"/>
      <c r="E218" s="707" t="s">
        <v>7447</v>
      </c>
      <c r="F218" s="707" t="s">
        <v>7438</v>
      </c>
      <c r="G218" s="707"/>
      <c r="H218" s="718"/>
      <c r="I218" s="707" t="s">
        <v>7438</v>
      </c>
      <c r="J218" s="707"/>
      <c r="K218" s="707"/>
      <c r="L218" s="314">
        <v>71509</v>
      </c>
      <c r="M218" s="314">
        <v>65</v>
      </c>
      <c r="N218" s="314">
        <v>63</v>
      </c>
      <c r="O218" s="707" t="s">
        <v>142</v>
      </c>
      <c r="P218" s="707">
        <v>400</v>
      </c>
      <c r="Q218" s="707">
        <v>8</v>
      </c>
      <c r="R218" s="707">
        <v>8</v>
      </c>
      <c r="S218" s="707">
        <v>75</v>
      </c>
      <c r="T218" s="707" t="s">
        <v>282</v>
      </c>
      <c r="U218" s="314">
        <v>75</v>
      </c>
      <c r="V218" s="314">
        <v>100</v>
      </c>
      <c r="W218" s="235" t="s">
        <v>384</v>
      </c>
      <c r="X218" s="235">
        <v>5000</v>
      </c>
      <c r="Y218" s="707" t="s">
        <v>7448</v>
      </c>
      <c r="Z218" s="707"/>
      <c r="AA218" s="707">
        <v>2004</v>
      </c>
      <c r="AB218" s="707"/>
      <c r="AC218" s="707"/>
      <c r="AD218" s="707"/>
      <c r="AE218" s="707"/>
      <c r="AF218" s="707"/>
      <c r="AG218" s="707"/>
      <c r="AH218" s="235">
        <v>3500</v>
      </c>
      <c r="AI218" s="235">
        <v>1500</v>
      </c>
      <c r="AJ218" s="707"/>
      <c r="AK218" s="707"/>
      <c r="AL218" s="707"/>
      <c r="AM218" s="707"/>
      <c r="AN218" s="707"/>
      <c r="AO218" s="707"/>
      <c r="AP218" s="707"/>
      <c r="AQ218" s="707"/>
      <c r="AR218" s="707"/>
      <c r="AS218" s="707"/>
      <c r="AT218" s="707"/>
      <c r="AU218" s="719"/>
      <c r="AV218" s="707"/>
      <c r="AW218" s="707"/>
      <c r="AX218" s="707"/>
      <c r="AY218" s="707"/>
      <c r="AZ218" s="707"/>
      <c r="BA218" s="707"/>
      <c r="BB218" s="707"/>
      <c r="BC218" s="707"/>
      <c r="BD218" s="707"/>
      <c r="BE218" s="707"/>
      <c r="BF218" s="707"/>
      <c r="BG218" s="668"/>
      <c r="BH218" s="668"/>
      <c r="BI218" s="668"/>
      <c r="BJ218" s="668"/>
      <c r="BK218" s="707" t="s">
        <v>7449</v>
      </c>
    </row>
    <row r="219" spans="1:63" s="720" customFormat="1" ht="23.45" hidden="1" customHeight="1">
      <c r="A219" s="313"/>
      <c r="B219" s="242"/>
      <c r="C219" s="707" t="s">
        <v>7450</v>
      </c>
      <c r="D219" s="707" t="s">
        <v>7451</v>
      </c>
      <c r="E219" s="707" t="s">
        <v>7452</v>
      </c>
      <c r="F219" s="707" t="s">
        <v>7450</v>
      </c>
      <c r="G219" s="707" t="s">
        <v>7453</v>
      </c>
      <c r="H219" s="718"/>
      <c r="I219" s="707" t="s">
        <v>7450</v>
      </c>
      <c r="J219" s="707">
        <v>2</v>
      </c>
      <c r="K219" s="707" t="s">
        <v>141</v>
      </c>
      <c r="L219" s="314">
        <v>48182</v>
      </c>
      <c r="M219" s="314">
        <v>564</v>
      </c>
      <c r="N219" s="314">
        <v>1046</v>
      </c>
      <c r="O219" s="707" t="s">
        <v>142</v>
      </c>
      <c r="P219" s="707">
        <v>400</v>
      </c>
      <c r="Q219" s="707">
        <v>1.2</v>
      </c>
      <c r="R219" s="707">
        <v>8</v>
      </c>
      <c r="S219" s="707">
        <v>3840</v>
      </c>
      <c r="T219" s="707" t="s">
        <v>143</v>
      </c>
      <c r="U219" s="314">
        <v>70</v>
      </c>
      <c r="V219" s="314">
        <v>105</v>
      </c>
      <c r="W219" s="235">
        <v>5000</v>
      </c>
      <c r="X219" s="235">
        <v>5000</v>
      </c>
      <c r="Y219" s="707" t="s">
        <v>173</v>
      </c>
      <c r="Z219" s="707" t="s">
        <v>466</v>
      </c>
      <c r="AA219" s="707">
        <v>1993</v>
      </c>
      <c r="AB219" s="707">
        <v>670</v>
      </c>
      <c r="AC219" s="707">
        <v>1490</v>
      </c>
      <c r="AD219" s="707">
        <v>400</v>
      </c>
      <c r="AE219" s="707"/>
      <c r="AF219" s="707"/>
      <c r="AG219" s="707"/>
      <c r="AH219" s="235">
        <v>2560</v>
      </c>
      <c r="AI219" s="235">
        <v>2560</v>
      </c>
      <c r="AJ219" s="707"/>
      <c r="AK219" s="707"/>
      <c r="AL219" s="707"/>
      <c r="AM219" s="707"/>
      <c r="AN219" s="707"/>
      <c r="AO219" s="707"/>
      <c r="AP219" s="707"/>
      <c r="AQ219" s="707"/>
      <c r="AR219" s="707"/>
      <c r="AS219" s="707"/>
      <c r="AT219" s="707"/>
      <c r="AU219" s="719"/>
      <c r="AV219" s="707"/>
      <c r="AW219" s="707"/>
      <c r="AX219" s="707"/>
      <c r="AY219" s="707"/>
      <c r="AZ219" s="707"/>
      <c r="BA219" s="707"/>
      <c r="BB219" s="707"/>
      <c r="BC219" s="707"/>
      <c r="BD219" s="707"/>
      <c r="BE219" s="707"/>
      <c r="BF219" s="707"/>
      <c r="BG219" s="668"/>
      <c r="BH219" s="668"/>
      <c r="BI219" s="668"/>
      <c r="BJ219" s="668"/>
      <c r="BK219" s="707"/>
    </row>
    <row r="220" spans="1:63" s="720" customFormat="1" ht="23.45" hidden="1" customHeight="1">
      <c r="A220" s="313"/>
      <c r="B220" s="242"/>
      <c r="C220" s="707" t="s">
        <v>2061</v>
      </c>
      <c r="D220" s="707"/>
      <c r="E220" s="707" t="s">
        <v>7454</v>
      </c>
      <c r="F220" s="707" t="s">
        <v>2061</v>
      </c>
      <c r="G220" s="707"/>
      <c r="H220" s="718"/>
      <c r="I220" s="707" t="s">
        <v>2061</v>
      </c>
      <c r="J220" s="707"/>
      <c r="K220" s="707"/>
      <c r="L220" s="314">
        <v>102790</v>
      </c>
      <c r="M220" s="314">
        <v>2531</v>
      </c>
      <c r="N220" s="314">
        <v>2364</v>
      </c>
      <c r="O220" s="707" t="s">
        <v>142</v>
      </c>
      <c r="P220" s="707">
        <v>400</v>
      </c>
      <c r="Q220" s="707"/>
      <c r="R220" s="707">
        <v>8</v>
      </c>
      <c r="S220" s="707"/>
      <c r="T220" s="707" t="s">
        <v>282</v>
      </c>
      <c r="U220" s="314">
        <v>69</v>
      </c>
      <c r="V220" s="314">
        <v>105</v>
      </c>
      <c r="W220" s="235">
        <v>2995</v>
      </c>
      <c r="X220" s="235" t="s">
        <v>384</v>
      </c>
      <c r="Y220" s="707"/>
      <c r="Z220" s="707"/>
      <c r="AA220" s="707">
        <v>2016</v>
      </c>
      <c r="AB220" s="707"/>
      <c r="AC220" s="707"/>
      <c r="AD220" s="707"/>
      <c r="AE220" s="707"/>
      <c r="AF220" s="707"/>
      <c r="AG220" s="707"/>
      <c r="AH220" s="235">
        <v>16500</v>
      </c>
      <c r="AI220" s="235"/>
      <c r="AJ220" s="707"/>
      <c r="AK220" s="707"/>
      <c r="AL220" s="707"/>
      <c r="AM220" s="707"/>
      <c r="AN220" s="707"/>
      <c r="AO220" s="707"/>
      <c r="AP220" s="707"/>
      <c r="AQ220" s="707"/>
      <c r="AR220" s="707"/>
      <c r="AS220" s="707"/>
      <c r="AT220" s="707"/>
      <c r="AU220" s="719"/>
      <c r="AV220" s="707"/>
      <c r="AW220" s="707"/>
      <c r="AX220" s="707"/>
      <c r="AY220" s="707"/>
      <c r="AZ220" s="707"/>
      <c r="BA220" s="707"/>
      <c r="BB220" s="707"/>
      <c r="BC220" s="707"/>
      <c r="BD220" s="707"/>
      <c r="BE220" s="707"/>
      <c r="BF220" s="707"/>
      <c r="BG220" s="668"/>
      <c r="BH220" s="668"/>
      <c r="BI220" s="668"/>
      <c r="BJ220" s="668"/>
      <c r="BK220" s="707"/>
    </row>
    <row r="221" spans="1:63" s="720" customFormat="1" ht="23.45" hidden="1" customHeight="1">
      <c r="A221" s="313"/>
      <c r="B221" s="242"/>
      <c r="C221" s="707" t="s">
        <v>7461</v>
      </c>
      <c r="D221" s="707"/>
      <c r="E221" s="707" t="s">
        <v>7462</v>
      </c>
      <c r="F221" s="707" t="s">
        <v>7461</v>
      </c>
      <c r="G221" s="707"/>
      <c r="H221" s="718"/>
      <c r="I221" s="707" t="s">
        <v>7463</v>
      </c>
      <c r="J221" s="707"/>
      <c r="K221" s="707"/>
      <c r="L221" s="314">
        <v>158177</v>
      </c>
      <c r="M221" s="314">
        <v>10503</v>
      </c>
      <c r="N221" s="314">
        <v>16367</v>
      </c>
      <c r="O221" s="707" t="s">
        <v>3342</v>
      </c>
      <c r="P221" s="707">
        <v>400</v>
      </c>
      <c r="Q221" s="707"/>
      <c r="R221" s="707">
        <v>8</v>
      </c>
      <c r="S221" s="707"/>
      <c r="T221" s="707" t="s">
        <v>143</v>
      </c>
      <c r="U221" s="314">
        <v>71</v>
      </c>
      <c r="V221" s="314">
        <v>144</v>
      </c>
      <c r="W221" s="235">
        <v>19699</v>
      </c>
      <c r="X221" s="235">
        <v>19699</v>
      </c>
      <c r="Y221" s="707"/>
      <c r="Z221" s="707"/>
      <c r="AA221" s="707">
        <v>2010</v>
      </c>
      <c r="AB221" s="707"/>
      <c r="AC221" s="707"/>
      <c r="AD221" s="707"/>
      <c r="AE221" s="707"/>
      <c r="AF221" s="707"/>
      <c r="AG221" s="707"/>
      <c r="AH221" s="235">
        <v>35018</v>
      </c>
      <c r="AI221" s="235"/>
      <c r="AJ221" s="707"/>
      <c r="AK221" s="707"/>
      <c r="AL221" s="707"/>
      <c r="AM221" s="707"/>
      <c r="AN221" s="707"/>
      <c r="AO221" s="707"/>
      <c r="AP221" s="707"/>
      <c r="AQ221" s="707"/>
      <c r="AR221" s="707"/>
      <c r="AS221" s="707"/>
      <c r="AT221" s="707"/>
      <c r="AU221" s="719"/>
      <c r="AV221" s="707"/>
      <c r="AW221" s="707"/>
      <c r="AX221" s="707"/>
      <c r="AY221" s="707"/>
      <c r="AZ221" s="707"/>
      <c r="BA221" s="707"/>
      <c r="BB221" s="707"/>
      <c r="BC221" s="707"/>
      <c r="BD221" s="707"/>
      <c r="BE221" s="707"/>
      <c r="BF221" s="707"/>
      <c r="BG221" s="668"/>
      <c r="BH221" s="668"/>
      <c r="BI221" s="707"/>
      <c r="BJ221" s="707"/>
      <c r="BK221" s="707"/>
    </row>
    <row r="222" spans="1:63" s="720" customFormat="1" ht="23.45" hidden="1" customHeight="1">
      <c r="A222" s="313"/>
      <c r="B222" s="242"/>
      <c r="C222" s="707" t="s">
        <v>7458</v>
      </c>
      <c r="D222" s="707"/>
      <c r="E222" s="707" t="s">
        <v>11365</v>
      </c>
      <c r="F222" s="707" t="s">
        <v>7458</v>
      </c>
      <c r="G222" s="758"/>
      <c r="H222" s="758"/>
      <c r="I222" s="758" t="s">
        <v>7458</v>
      </c>
      <c r="J222" s="707"/>
      <c r="K222" s="707"/>
      <c r="L222" s="314">
        <v>50544</v>
      </c>
      <c r="M222" s="314">
        <v>5633</v>
      </c>
      <c r="N222" s="314">
        <v>6960</v>
      </c>
      <c r="O222" s="707" t="s">
        <v>142</v>
      </c>
      <c r="P222" s="707">
        <v>400</v>
      </c>
      <c r="Q222" s="758"/>
      <c r="R222" s="758">
        <v>8</v>
      </c>
      <c r="S222" s="707"/>
      <c r="T222" s="707" t="s">
        <v>143</v>
      </c>
      <c r="U222" s="314">
        <v>70</v>
      </c>
      <c r="V222" s="314">
        <v>110</v>
      </c>
      <c r="W222" s="235">
        <v>10000</v>
      </c>
      <c r="X222" s="235">
        <v>10000</v>
      </c>
      <c r="Y222" s="707"/>
      <c r="Z222" s="707"/>
      <c r="AA222" s="707">
        <v>1996</v>
      </c>
      <c r="AB222" s="707"/>
      <c r="AC222" s="707"/>
      <c r="AD222" s="707"/>
      <c r="AE222" s="707"/>
      <c r="AF222" s="707"/>
      <c r="AG222" s="707"/>
      <c r="AH222" s="235">
        <v>5723</v>
      </c>
      <c r="AI222" s="235"/>
      <c r="AJ222" s="707"/>
      <c r="AK222" s="707"/>
      <c r="AL222" s="707"/>
      <c r="AM222" s="707"/>
      <c r="AN222" s="707"/>
      <c r="AO222" s="707"/>
      <c r="AP222" s="707"/>
      <c r="AQ222" s="707"/>
      <c r="AR222" s="707"/>
      <c r="AS222" s="707"/>
      <c r="AT222" s="707"/>
      <c r="AU222" s="707"/>
      <c r="AV222" s="707"/>
      <c r="AW222" s="707"/>
      <c r="AX222" s="707"/>
      <c r="AY222" s="707"/>
      <c r="AZ222" s="707"/>
      <c r="BA222" s="707"/>
      <c r="BB222" s="707"/>
      <c r="BC222" s="707"/>
      <c r="BD222" s="707"/>
      <c r="BE222" s="707"/>
      <c r="BF222" s="707"/>
      <c r="BG222" s="707"/>
      <c r="BH222" s="707"/>
      <c r="BI222" s="668"/>
      <c r="BJ222" s="668"/>
      <c r="BK222" s="762"/>
    </row>
    <row r="223" spans="1:63" s="720" customFormat="1" ht="23.45" hidden="1" customHeight="1">
      <c r="A223" s="313"/>
      <c r="B223" s="242"/>
      <c r="C223" s="707" t="s">
        <v>7458</v>
      </c>
      <c r="D223" s="707"/>
      <c r="E223" s="707" t="s">
        <v>11366</v>
      </c>
      <c r="F223" s="707" t="s">
        <v>7458</v>
      </c>
      <c r="G223" s="707"/>
      <c r="H223" s="707"/>
      <c r="I223" s="707" t="s">
        <v>7458</v>
      </c>
      <c r="J223" s="707"/>
      <c r="K223" s="707"/>
      <c r="L223" s="314">
        <v>50544</v>
      </c>
      <c r="M223" s="314" t="s">
        <v>384</v>
      </c>
      <c r="N223" s="314" t="s">
        <v>384</v>
      </c>
      <c r="O223" s="707" t="s">
        <v>142</v>
      </c>
      <c r="P223" s="707">
        <v>158</v>
      </c>
      <c r="Q223" s="707"/>
      <c r="R223" s="707">
        <v>10</v>
      </c>
      <c r="S223" s="707"/>
      <c r="T223" s="707" t="s">
        <v>384</v>
      </c>
      <c r="U223" s="314" t="s">
        <v>384</v>
      </c>
      <c r="V223" s="314" t="s">
        <v>384</v>
      </c>
      <c r="W223" s="235" t="s">
        <v>384</v>
      </c>
      <c r="X223" s="235" t="s">
        <v>384</v>
      </c>
      <c r="Y223" s="707"/>
      <c r="Z223" s="707"/>
      <c r="AA223" s="707">
        <v>2012</v>
      </c>
      <c r="AB223" s="707"/>
      <c r="AC223" s="707"/>
      <c r="AD223" s="707"/>
      <c r="AE223" s="707"/>
      <c r="AF223" s="707"/>
      <c r="AG223" s="707"/>
      <c r="AH223" s="235">
        <v>2000</v>
      </c>
      <c r="AI223" s="668"/>
      <c r="AJ223" s="668"/>
      <c r="AK223" s="668"/>
      <c r="AL223" s="668"/>
      <c r="AM223" s="668"/>
      <c r="AN223" s="668"/>
      <c r="AO223" s="668"/>
      <c r="AP223" s="668"/>
      <c r="AQ223" s="668"/>
      <c r="AR223" s="668"/>
      <c r="AS223" s="668"/>
      <c r="AT223" s="668"/>
      <c r="AU223" s="668"/>
      <c r="AV223" s="668"/>
      <c r="AW223" s="668"/>
      <c r="AX223" s="668"/>
      <c r="AY223" s="668"/>
      <c r="AZ223" s="668"/>
      <c r="BA223" s="668"/>
      <c r="BB223" s="668"/>
      <c r="BC223" s="668"/>
      <c r="BD223" s="668"/>
      <c r="BE223" s="668"/>
      <c r="BF223" s="668"/>
      <c r="BG223" s="668"/>
      <c r="BH223" s="668"/>
      <c r="BI223" s="707"/>
      <c r="BJ223" s="707"/>
      <c r="BK223" s="707"/>
    </row>
    <row r="224" spans="1:63" s="720" customFormat="1" ht="23.45" hidden="1" customHeight="1">
      <c r="A224" s="313"/>
      <c r="B224" s="242"/>
      <c r="C224" s="707" t="s">
        <v>7458</v>
      </c>
      <c r="D224" s="707"/>
      <c r="E224" s="707" t="s">
        <v>12592</v>
      </c>
      <c r="F224" s="707" t="s">
        <v>7458</v>
      </c>
      <c r="G224" s="707"/>
      <c r="H224" s="707"/>
      <c r="I224" s="707" t="s">
        <v>7458</v>
      </c>
      <c r="J224" s="707"/>
      <c r="K224" s="707"/>
      <c r="L224" s="314">
        <v>50544</v>
      </c>
      <c r="M224" s="314">
        <v>5497</v>
      </c>
      <c r="N224" s="314">
        <v>5606</v>
      </c>
      <c r="O224" s="707" t="s">
        <v>142</v>
      </c>
      <c r="P224" s="707">
        <v>200</v>
      </c>
      <c r="Q224" s="707"/>
      <c r="R224" s="707">
        <v>4</v>
      </c>
      <c r="S224" s="707"/>
      <c r="T224" s="707" t="s">
        <v>142</v>
      </c>
      <c r="U224" s="314" t="s">
        <v>384</v>
      </c>
      <c r="V224" s="314" t="s">
        <v>384</v>
      </c>
      <c r="W224" s="235" t="s">
        <v>384</v>
      </c>
      <c r="X224" s="235" t="s">
        <v>384</v>
      </c>
      <c r="Y224" s="707"/>
      <c r="Z224" s="707"/>
      <c r="AA224" s="707">
        <v>2018</v>
      </c>
      <c r="AB224" s="707"/>
      <c r="AC224" s="707"/>
      <c r="AD224" s="707"/>
      <c r="AE224" s="707"/>
      <c r="AF224" s="707"/>
      <c r="AG224" s="707"/>
      <c r="AH224" s="235">
        <v>8000</v>
      </c>
      <c r="AI224" s="707"/>
      <c r="AJ224" s="707"/>
      <c r="AK224" s="707"/>
      <c r="AL224" s="707"/>
      <c r="AM224" s="707"/>
      <c r="AN224" s="707"/>
      <c r="AO224" s="707"/>
      <c r="AP224" s="707"/>
      <c r="AQ224" s="707"/>
      <c r="AR224" s="707"/>
      <c r="AS224" s="707"/>
      <c r="AT224" s="707"/>
      <c r="AU224" s="707"/>
      <c r="AV224" s="707"/>
      <c r="AW224" s="707"/>
      <c r="AX224" s="707"/>
      <c r="AY224" s="707"/>
      <c r="AZ224" s="707"/>
      <c r="BA224" s="707"/>
      <c r="BB224" s="707"/>
      <c r="BC224" s="707"/>
      <c r="BD224" s="707"/>
      <c r="BE224" s="707"/>
      <c r="BF224" s="707"/>
      <c r="BG224" s="707"/>
      <c r="BH224" s="707"/>
      <c r="BI224" s="668"/>
      <c r="BJ224" s="668"/>
      <c r="BK224" s="707"/>
    </row>
    <row r="225" spans="1:63" s="720" customFormat="1" ht="23.45" hidden="1" customHeight="1">
      <c r="A225" s="313" t="s">
        <v>135</v>
      </c>
      <c r="B225" s="242"/>
      <c r="C225" s="707" t="s">
        <v>7523</v>
      </c>
      <c r="D225" s="707" t="s">
        <v>11367</v>
      </c>
      <c r="E225" s="707" t="s">
        <v>11368</v>
      </c>
      <c r="F225" s="707" t="s">
        <v>7523</v>
      </c>
      <c r="G225" s="707" t="s">
        <v>11369</v>
      </c>
      <c r="H225" s="707"/>
      <c r="I225" s="707" t="s">
        <v>7523</v>
      </c>
      <c r="J225" s="707">
        <v>1</v>
      </c>
      <c r="K225" s="707" t="s">
        <v>141</v>
      </c>
      <c r="L225" s="314">
        <v>61879</v>
      </c>
      <c r="M225" s="314">
        <v>699</v>
      </c>
      <c r="N225" s="314">
        <v>20640</v>
      </c>
      <c r="O225" s="707" t="s">
        <v>142</v>
      </c>
      <c r="P225" s="707">
        <v>400</v>
      </c>
      <c r="Q225" s="707">
        <v>1.2</v>
      </c>
      <c r="R225" s="707">
        <v>8</v>
      </c>
      <c r="S225" s="707">
        <v>3840</v>
      </c>
      <c r="T225" s="707" t="s">
        <v>282</v>
      </c>
      <c r="U225" s="314">
        <v>65</v>
      </c>
      <c r="V225" s="314">
        <v>110</v>
      </c>
      <c r="W225" s="235">
        <v>5000</v>
      </c>
      <c r="X225" s="235">
        <v>5000</v>
      </c>
      <c r="Y225" s="707" t="s">
        <v>173</v>
      </c>
      <c r="Z225" s="707" t="s">
        <v>466</v>
      </c>
      <c r="AA225" s="707">
        <v>1997</v>
      </c>
      <c r="AB225" s="707">
        <v>3550</v>
      </c>
      <c r="AC225" s="707">
        <v>1400</v>
      </c>
      <c r="AD225" s="707">
        <v>400</v>
      </c>
      <c r="AE225" s="707"/>
      <c r="AF225" s="707">
        <v>300</v>
      </c>
      <c r="AG225" s="707" t="s">
        <v>5439</v>
      </c>
      <c r="AH225" s="235">
        <v>5650</v>
      </c>
      <c r="AI225" s="707">
        <v>5650</v>
      </c>
      <c r="AJ225" s="707"/>
      <c r="AK225" s="707"/>
      <c r="AL225" s="707"/>
      <c r="AM225" s="707"/>
      <c r="AN225" s="707"/>
      <c r="AO225" s="707"/>
      <c r="AP225" s="707"/>
      <c r="AQ225" s="707"/>
      <c r="AR225" s="707"/>
      <c r="AS225" s="707"/>
      <c r="AT225" s="707"/>
      <c r="AU225" s="707"/>
      <c r="AV225" s="707"/>
      <c r="AW225" s="707"/>
      <c r="AX225" s="707"/>
      <c r="AY225" s="707"/>
      <c r="AZ225" s="707"/>
      <c r="BA225" s="707"/>
      <c r="BB225" s="707"/>
      <c r="BC225" s="707"/>
      <c r="BD225" s="707"/>
      <c r="BE225" s="707"/>
      <c r="BF225" s="707"/>
      <c r="BG225" s="707"/>
      <c r="BH225" s="707"/>
      <c r="BI225" s="668"/>
      <c r="BJ225" s="668"/>
      <c r="BK225" s="707"/>
    </row>
    <row r="226" spans="1:63" s="720" customFormat="1" ht="23.45" hidden="1" customHeight="1">
      <c r="A226" s="313" t="s">
        <v>136</v>
      </c>
      <c r="B226" s="242"/>
      <c r="C226" s="707" t="s">
        <v>7459</v>
      </c>
      <c r="D226" s="707"/>
      <c r="E226" s="707" t="s">
        <v>7460</v>
      </c>
      <c r="F226" s="707" t="s">
        <v>7459</v>
      </c>
      <c r="G226" s="707"/>
      <c r="H226" s="718"/>
      <c r="I226" s="707" t="s">
        <v>7459</v>
      </c>
      <c r="J226" s="707"/>
      <c r="K226" s="707"/>
      <c r="L226" s="314">
        <v>132227</v>
      </c>
      <c r="M226" s="314">
        <v>6427</v>
      </c>
      <c r="N226" s="314">
        <v>2518</v>
      </c>
      <c r="O226" s="707" t="s">
        <v>12593</v>
      </c>
      <c r="P226" s="707">
        <v>400</v>
      </c>
      <c r="Q226" s="707"/>
      <c r="R226" s="707">
        <v>8</v>
      </c>
      <c r="S226" s="707"/>
      <c r="T226" s="707" t="s">
        <v>143</v>
      </c>
      <c r="U226" s="314">
        <v>68</v>
      </c>
      <c r="V226" s="314">
        <v>105</v>
      </c>
      <c r="W226" s="235">
        <v>5470</v>
      </c>
      <c r="X226" s="235">
        <v>5470</v>
      </c>
      <c r="Y226" s="707"/>
      <c r="Z226" s="707"/>
      <c r="AA226" s="707">
        <v>2006</v>
      </c>
      <c r="AB226" s="707"/>
      <c r="AC226" s="707"/>
      <c r="AD226" s="707"/>
      <c r="AE226" s="707"/>
      <c r="AF226" s="707"/>
      <c r="AG226" s="707"/>
      <c r="AH226" s="235">
        <v>21039</v>
      </c>
      <c r="AI226" s="707">
        <v>19700</v>
      </c>
      <c r="AJ226" s="707"/>
      <c r="AK226" s="707"/>
      <c r="AL226" s="707"/>
      <c r="AM226" s="707"/>
      <c r="AN226" s="707"/>
      <c r="AO226" s="707"/>
      <c r="AP226" s="707"/>
      <c r="AQ226" s="707"/>
      <c r="AR226" s="707"/>
      <c r="AS226" s="707"/>
      <c r="AT226" s="707"/>
      <c r="AU226" s="707"/>
      <c r="AV226" s="707"/>
      <c r="AW226" s="707"/>
      <c r="AX226" s="707"/>
      <c r="AY226" s="707"/>
      <c r="AZ226" s="707"/>
      <c r="BA226" s="707"/>
      <c r="BB226" s="707"/>
      <c r="BC226" s="707"/>
      <c r="BD226" s="707"/>
      <c r="BE226" s="707"/>
      <c r="BF226" s="707"/>
      <c r="BG226" s="707"/>
      <c r="BH226" s="707"/>
      <c r="BI226" s="668"/>
      <c r="BJ226" s="668"/>
      <c r="BK226" s="707"/>
    </row>
    <row r="227" spans="1:63" s="720" customFormat="1" ht="23.45" hidden="1" customHeight="1">
      <c r="A227" s="313"/>
      <c r="B227" s="717"/>
      <c r="C227" s="707" t="s">
        <v>7464</v>
      </c>
      <c r="D227" s="707"/>
      <c r="E227" s="707" t="s">
        <v>7465</v>
      </c>
      <c r="F227" s="707" t="s">
        <v>7464</v>
      </c>
      <c r="G227" s="707"/>
      <c r="H227" s="707"/>
      <c r="I227" s="707" t="s">
        <v>7464</v>
      </c>
      <c r="J227" s="707"/>
      <c r="K227" s="707"/>
      <c r="L227" s="314">
        <v>55700</v>
      </c>
      <c r="M227" s="314">
        <v>785.81</v>
      </c>
      <c r="N227" s="314">
        <v>1857.61</v>
      </c>
      <c r="O227" s="707" t="s">
        <v>142</v>
      </c>
      <c r="P227" s="707">
        <v>400</v>
      </c>
      <c r="Q227" s="707"/>
      <c r="R227" s="707">
        <v>8</v>
      </c>
      <c r="S227" s="707"/>
      <c r="T227" s="707" t="s">
        <v>143</v>
      </c>
      <c r="U227" s="314">
        <v>68</v>
      </c>
      <c r="V227" s="314">
        <v>105</v>
      </c>
      <c r="W227" s="235">
        <v>774</v>
      </c>
      <c r="X227" s="235">
        <v>2000</v>
      </c>
      <c r="Y227" s="707"/>
      <c r="Z227" s="707"/>
      <c r="AA227" s="707">
        <v>2012</v>
      </c>
      <c r="AB227" s="707"/>
      <c r="AC227" s="707"/>
      <c r="AD227" s="707"/>
      <c r="AE227" s="707"/>
      <c r="AF227" s="707"/>
      <c r="AG227" s="707"/>
      <c r="AH227" s="235">
        <v>17200</v>
      </c>
      <c r="AI227" s="235"/>
      <c r="AJ227" s="707"/>
      <c r="AK227" s="707"/>
      <c r="AL227" s="707"/>
      <c r="AM227" s="707"/>
      <c r="AN227" s="707"/>
      <c r="AO227" s="707"/>
      <c r="AP227" s="707"/>
      <c r="AQ227" s="707"/>
      <c r="AR227" s="707"/>
      <c r="AS227" s="707"/>
      <c r="AT227" s="707"/>
      <c r="AU227" s="719"/>
      <c r="AV227" s="707"/>
      <c r="AW227" s="707"/>
      <c r="AX227" s="707"/>
      <c r="AY227" s="707"/>
      <c r="AZ227" s="707"/>
      <c r="BA227" s="707"/>
      <c r="BB227" s="707"/>
      <c r="BC227" s="707"/>
      <c r="BD227" s="707"/>
      <c r="BE227" s="707"/>
      <c r="BF227" s="707"/>
      <c r="BG227" s="668"/>
      <c r="BH227" s="668"/>
      <c r="BI227" s="668"/>
      <c r="BJ227" s="668"/>
      <c r="BK227" s="707"/>
    </row>
    <row r="228" spans="1:63" s="720" customFormat="1" ht="24.6" hidden="1" customHeight="1">
      <c r="A228" s="313" t="s">
        <v>255</v>
      </c>
      <c r="B228" s="239" t="s">
        <v>2239</v>
      </c>
      <c r="C228" s="707" t="s">
        <v>2231</v>
      </c>
      <c r="D228" s="707"/>
      <c r="E228" s="246">
        <f>COUNTA(E229:E259)</f>
        <v>31</v>
      </c>
      <c r="F228" s="707"/>
      <c r="G228" s="707"/>
      <c r="H228" s="718"/>
      <c r="I228" s="707"/>
      <c r="J228" s="707"/>
      <c r="K228" s="707"/>
      <c r="L228" s="314">
        <f>SUM(L229:L259)</f>
        <v>2450119.9</v>
      </c>
      <c r="M228" s="314">
        <f>SUM(M229:M259)</f>
        <v>163023.90999999997</v>
      </c>
      <c r="N228" s="314">
        <f>SUM(N229:N259)</f>
        <v>183890.86999999997</v>
      </c>
      <c r="O228" s="707"/>
      <c r="P228" s="707"/>
      <c r="Q228" s="707"/>
      <c r="R228" s="707"/>
      <c r="S228" s="707"/>
      <c r="T228" s="707"/>
      <c r="U228" s="314"/>
      <c r="V228" s="314"/>
      <c r="W228" s="235"/>
      <c r="X228" s="235"/>
      <c r="Y228" s="707"/>
      <c r="Z228" s="707"/>
      <c r="AA228" s="707"/>
      <c r="AB228" s="707"/>
      <c r="AC228" s="707"/>
      <c r="AD228" s="707"/>
      <c r="AE228" s="707"/>
      <c r="AF228" s="707"/>
      <c r="AG228" s="707"/>
      <c r="AH228" s="235"/>
      <c r="AI228" s="707"/>
      <c r="AJ228" s="707"/>
      <c r="AK228" s="707"/>
      <c r="AL228" s="707"/>
      <c r="AM228" s="707"/>
      <c r="AN228" s="707"/>
      <c r="AO228" s="707"/>
      <c r="AP228" s="707"/>
      <c r="AQ228" s="707"/>
      <c r="AR228" s="707"/>
      <c r="AS228" s="707"/>
      <c r="AT228" s="719"/>
      <c r="AU228" s="707"/>
      <c r="AV228" s="707"/>
      <c r="AW228" s="707"/>
      <c r="AX228" s="707"/>
      <c r="AY228" s="707"/>
      <c r="AZ228" s="707"/>
      <c r="BA228" s="707"/>
      <c r="BB228" s="707"/>
      <c r="BC228" s="707"/>
      <c r="BD228" s="707"/>
      <c r="BE228" s="707"/>
      <c r="BF228" s="668"/>
      <c r="BG228" s="668"/>
      <c r="BH228" s="668"/>
      <c r="BI228" s="668"/>
      <c r="BJ228" s="668"/>
      <c r="BK228" s="707"/>
    </row>
    <row r="229" spans="1:63" s="720" customFormat="1" ht="24.6" hidden="1" customHeight="1">
      <c r="A229" s="313" t="s">
        <v>145</v>
      </c>
      <c r="B229" s="717"/>
      <c r="C229" s="707" t="s">
        <v>296</v>
      </c>
      <c r="D229" s="707" t="s">
        <v>7909</v>
      </c>
      <c r="E229" s="707" t="s">
        <v>7910</v>
      </c>
      <c r="F229" s="707" t="s">
        <v>296</v>
      </c>
      <c r="G229" s="707" t="s">
        <v>7911</v>
      </c>
      <c r="H229" s="707" t="s">
        <v>137</v>
      </c>
      <c r="I229" s="707" t="s">
        <v>299</v>
      </c>
      <c r="J229" s="707"/>
      <c r="K229" s="707" t="s">
        <v>1515</v>
      </c>
      <c r="L229" s="314">
        <v>369924</v>
      </c>
      <c r="M229" s="314">
        <v>19370</v>
      </c>
      <c r="N229" s="314">
        <v>30820</v>
      </c>
      <c r="O229" s="707" t="s">
        <v>142</v>
      </c>
      <c r="P229" s="707">
        <v>400</v>
      </c>
      <c r="Q229" s="707">
        <v>1.2</v>
      </c>
      <c r="R229" s="707">
        <v>8</v>
      </c>
      <c r="S229" s="707"/>
      <c r="T229" s="707" t="s">
        <v>143</v>
      </c>
      <c r="U229" s="314">
        <v>75</v>
      </c>
      <c r="V229" s="314">
        <v>110</v>
      </c>
      <c r="W229" s="235">
        <v>27085</v>
      </c>
      <c r="X229" s="235">
        <v>30000</v>
      </c>
      <c r="Y229" s="707" t="s">
        <v>465</v>
      </c>
      <c r="Z229" s="707" t="s">
        <v>466</v>
      </c>
      <c r="AA229" s="707">
        <v>1993</v>
      </c>
      <c r="AB229" s="707">
        <v>20000</v>
      </c>
      <c r="AC229" s="707"/>
      <c r="AD229" s="707"/>
      <c r="AE229" s="707"/>
      <c r="AF229" s="707"/>
      <c r="AG229" s="707"/>
      <c r="AH229" s="235">
        <v>20000</v>
      </c>
      <c r="AI229" s="707"/>
      <c r="AJ229" s="707"/>
      <c r="AK229" s="707">
        <v>1</v>
      </c>
      <c r="AL229" s="707">
        <v>620</v>
      </c>
      <c r="AM229" s="707">
        <v>4</v>
      </c>
      <c r="AN229" s="707">
        <v>1400</v>
      </c>
      <c r="AO229" s="707"/>
      <c r="AP229" s="707"/>
      <c r="AQ229" s="707" t="s">
        <v>7912</v>
      </c>
      <c r="AR229" s="707">
        <v>1</v>
      </c>
      <c r="AS229" s="707">
        <v>584</v>
      </c>
      <c r="AT229" s="719"/>
      <c r="AU229" s="707" t="s">
        <v>7911</v>
      </c>
      <c r="AV229" s="707" t="s">
        <v>611</v>
      </c>
      <c r="AW229" s="707">
        <v>1</v>
      </c>
      <c r="AX229" s="707">
        <v>8100</v>
      </c>
      <c r="AY229" s="707"/>
      <c r="AZ229" s="707" t="s">
        <v>7911</v>
      </c>
      <c r="BA229" s="707"/>
      <c r="BB229" s="707"/>
      <c r="BC229" s="707"/>
      <c r="BD229" s="707"/>
      <c r="BE229" s="707"/>
      <c r="BF229" s="668"/>
      <c r="BG229" s="668"/>
      <c r="BH229" s="668"/>
      <c r="BI229" s="668"/>
      <c r="BJ229" s="668"/>
      <c r="BK229" s="707"/>
    </row>
    <row r="230" spans="1:63" s="720" customFormat="1" ht="24.6" hidden="1" customHeight="1">
      <c r="A230" s="742" t="s">
        <v>145</v>
      </c>
      <c r="B230" s="242"/>
      <c r="C230" s="707" t="s">
        <v>296</v>
      </c>
      <c r="D230" s="707" t="s">
        <v>307</v>
      </c>
      <c r="E230" s="707" t="s">
        <v>7913</v>
      </c>
      <c r="F230" s="707" t="s">
        <v>296</v>
      </c>
      <c r="G230" s="707" t="s">
        <v>7914</v>
      </c>
      <c r="H230" s="718"/>
      <c r="I230" s="707" t="s">
        <v>299</v>
      </c>
      <c r="J230" s="707">
        <v>3</v>
      </c>
      <c r="K230" s="707"/>
      <c r="L230" s="314">
        <v>61833</v>
      </c>
      <c r="M230" s="314">
        <v>6758</v>
      </c>
      <c r="N230" s="314">
        <v>6758</v>
      </c>
      <c r="O230" s="707" t="s">
        <v>3342</v>
      </c>
      <c r="P230" s="707">
        <v>400</v>
      </c>
      <c r="Q230" s="707">
        <v>10</v>
      </c>
      <c r="R230" s="707">
        <v>8</v>
      </c>
      <c r="S230" s="707">
        <v>5000</v>
      </c>
      <c r="T230" s="707" t="s">
        <v>282</v>
      </c>
      <c r="U230" s="314">
        <v>68</v>
      </c>
      <c r="V230" s="314">
        <v>105</v>
      </c>
      <c r="W230" s="235">
        <v>5707</v>
      </c>
      <c r="X230" s="235">
        <v>5707</v>
      </c>
      <c r="Y230" s="707" t="s">
        <v>173</v>
      </c>
      <c r="Z230" s="707" t="s">
        <v>466</v>
      </c>
      <c r="AA230" s="707">
        <v>1963</v>
      </c>
      <c r="AB230" s="707"/>
      <c r="AC230" s="707"/>
      <c r="AD230" s="707"/>
      <c r="AE230" s="707"/>
      <c r="AF230" s="707"/>
      <c r="AG230" s="707"/>
      <c r="AH230" s="235">
        <v>304</v>
      </c>
      <c r="AI230" s="707"/>
      <c r="AJ230" s="707"/>
      <c r="AK230" s="707"/>
      <c r="AL230" s="707"/>
      <c r="AM230" s="707"/>
      <c r="AN230" s="707" t="s">
        <v>3314</v>
      </c>
      <c r="AO230" s="707"/>
      <c r="AP230" s="707"/>
      <c r="AQ230" s="707"/>
      <c r="AR230" s="707"/>
      <c r="AS230" s="707"/>
      <c r="AT230" s="719"/>
      <c r="AU230" s="707"/>
      <c r="AV230" s="707"/>
      <c r="AW230" s="707"/>
      <c r="AX230" s="707"/>
      <c r="AY230" s="707"/>
      <c r="AZ230" s="707"/>
      <c r="BA230" s="707"/>
      <c r="BB230" s="707"/>
      <c r="BC230" s="707"/>
      <c r="BD230" s="707"/>
      <c r="BE230" s="707"/>
      <c r="BF230" s="668"/>
      <c r="BG230" s="668"/>
      <c r="BH230" s="668"/>
      <c r="BI230" s="668"/>
      <c r="BJ230" s="668"/>
      <c r="BK230" s="707"/>
    </row>
    <row r="231" spans="1:63" s="720" customFormat="1" ht="24.6" hidden="1" customHeight="1">
      <c r="A231" s="742"/>
      <c r="B231" s="242"/>
      <c r="C231" s="1486" t="s">
        <v>7915</v>
      </c>
      <c r="D231" s="1486"/>
      <c r="E231" s="1486" t="s">
        <v>7916</v>
      </c>
      <c r="F231" s="1486" t="s">
        <v>7915</v>
      </c>
      <c r="G231" s="1486"/>
      <c r="H231" s="718"/>
      <c r="I231" s="1486" t="s">
        <v>7915</v>
      </c>
      <c r="J231" s="1486"/>
      <c r="K231" s="1486"/>
      <c r="L231" s="314">
        <v>206214.9</v>
      </c>
      <c r="M231" s="314">
        <v>33496</v>
      </c>
      <c r="N231" s="314">
        <v>41160</v>
      </c>
      <c r="O231" s="1486" t="s">
        <v>3342</v>
      </c>
      <c r="P231" s="1486">
        <v>400</v>
      </c>
      <c r="Q231" s="1486"/>
      <c r="R231" s="1486">
        <v>8</v>
      </c>
      <c r="S231" s="1486"/>
      <c r="T231" s="1486" t="s">
        <v>143</v>
      </c>
      <c r="U231" s="314">
        <v>68</v>
      </c>
      <c r="V231" s="314">
        <v>105</v>
      </c>
      <c r="W231" s="235">
        <v>20116</v>
      </c>
      <c r="X231" s="235">
        <v>22000</v>
      </c>
      <c r="Y231" s="1486"/>
      <c r="Z231" s="1486"/>
      <c r="AA231" s="1486">
        <v>2010</v>
      </c>
      <c r="AB231" s="1486">
        <v>2010</v>
      </c>
      <c r="AC231" s="1486">
        <v>2010</v>
      </c>
      <c r="AD231" s="1486">
        <v>2010</v>
      </c>
      <c r="AE231" s="1486">
        <v>2010</v>
      </c>
      <c r="AF231" s="1486">
        <v>2010</v>
      </c>
      <c r="AG231" s="1486">
        <v>2010</v>
      </c>
      <c r="AH231" s="235">
        <v>43918</v>
      </c>
      <c r="AI231" s="1486"/>
      <c r="AJ231" s="1486"/>
      <c r="AK231" s="1486"/>
      <c r="AL231" s="1486"/>
      <c r="AM231" s="1486"/>
      <c r="AN231" s="1486"/>
      <c r="AO231" s="1486"/>
      <c r="AP231" s="1486"/>
      <c r="AQ231" s="1486"/>
      <c r="AR231" s="1486"/>
      <c r="AS231" s="1486"/>
      <c r="AT231" s="719"/>
      <c r="AU231" s="1486"/>
      <c r="AV231" s="1486"/>
      <c r="AW231" s="1486"/>
      <c r="AX231" s="1486"/>
      <c r="AY231" s="1486"/>
      <c r="AZ231" s="1486"/>
      <c r="BA231" s="1486"/>
      <c r="BB231" s="1486"/>
      <c r="BC231" s="1486"/>
      <c r="BD231" s="1486"/>
      <c r="BE231" s="1486"/>
      <c r="BF231" s="668"/>
      <c r="BG231" s="668"/>
      <c r="BH231" s="668"/>
      <c r="BI231" s="668"/>
      <c r="BJ231" s="668"/>
      <c r="BK231" s="1486"/>
    </row>
    <row r="232" spans="1:63" s="720" customFormat="1" ht="24.6" hidden="1" customHeight="1">
      <c r="A232" s="313" t="s">
        <v>145</v>
      </c>
      <c r="B232" s="242"/>
      <c r="C232" s="707" t="s">
        <v>7915</v>
      </c>
      <c r="D232" s="707" t="s">
        <v>7917</v>
      </c>
      <c r="E232" s="707" t="s">
        <v>7918</v>
      </c>
      <c r="F232" s="707" t="s">
        <v>7915</v>
      </c>
      <c r="G232" s="707" t="s">
        <v>7919</v>
      </c>
      <c r="H232" s="718" t="s">
        <v>7920</v>
      </c>
      <c r="I232" s="707" t="s">
        <v>7915</v>
      </c>
      <c r="J232" s="707">
        <v>1</v>
      </c>
      <c r="K232" s="707"/>
      <c r="L232" s="314">
        <v>57111</v>
      </c>
      <c r="M232" s="314">
        <v>13090</v>
      </c>
      <c r="N232" s="314">
        <v>13330</v>
      </c>
      <c r="O232" s="707" t="s">
        <v>142</v>
      </c>
      <c r="P232" s="707">
        <v>400</v>
      </c>
      <c r="Q232" s="707">
        <v>1.2</v>
      </c>
      <c r="R232" s="707">
        <v>8</v>
      </c>
      <c r="S232" s="707"/>
      <c r="T232" s="707" t="s">
        <v>282</v>
      </c>
      <c r="U232" s="314">
        <v>72</v>
      </c>
      <c r="V232" s="314">
        <v>105</v>
      </c>
      <c r="W232" s="235">
        <v>20000</v>
      </c>
      <c r="X232" s="235">
        <v>25000</v>
      </c>
      <c r="Y232" s="707" t="s">
        <v>465</v>
      </c>
      <c r="Z232" s="707" t="s">
        <v>466</v>
      </c>
      <c r="AA232" s="707">
        <v>1969</v>
      </c>
      <c r="AB232" s="707">
        <v>1484</v>
      </c>
      <c r="AC232" s="707"/>
      <c r="AD232" s="707"/>
      <c r="AE232" s="707"/>
      <c r="AF232" s="707"/>
      <c r="AG232" s="707"/>
      <c r="AH232" s="235">
        <v>1484</v>
      </c>
      <c r="AI232" s="707"/>
      <c r="AJ232" s="707"/>
      <c r="AK232" s="707">
        <v>1</v>
      </c>
      <c r="AL232" s="707">
        <v>140</v>
      </c>
      <c r="AM232" s="707"/>
      <c r="AN232" s="707"/>
      <c r="AO232" s="707"/>
      <c r="AP232" s="707"/>
      <c r="AQ232" s="707"/>
      <c r="AR232" s="707"/>
      <c r="AS232" s="707"/>
      <c r="AT232" s="719"/>
      <c r="AU232" s="707"/>
      <c r="AV232" s="707"/>
      <c r="AW232" s="707"/>
      <c r="AX232" s="707"/>
      <c r="AY232" s="707"/>
      <c r="AZ232" s="707"/>
      <c r="BA232" s="707"/>
      <c r="BB232" s="707"/>
      <c r="BC232" s="707"/>
      <c r="BD232" s="707"/>
      <c r="BE232" s="707"/>
      <c r="BF232" s="668"/>
      <c r="BG232" s="668"/>
      <c r="BH232" s="668"/>
      <c r="BI232" s="668"/>
      <c r="BJ232" s="668"/>
      <c r="BK232" s="707"/>
    </row>
    <row r="233" spans="1:63" s="720" customFormat="1" ht="24.6" hidden="1" customHeight="1">
      <c r="A233" s="313"/>
      <c r="B233" s="242"/>
      <c r="C233" s="707" t="s">
        <v>7921</v>
      </c>
      <c r="D233" s="707" t="s">
        <v>7922</v>
      </c>
      <c r="E233" s="707" t="s">
        <v>7923</v>
      </c>
      <c r="F233" s="707" t="s">
        <v>7921</v>
      </c>
      <c r="G233" s="707" t="s">
        <v>7924</v>
      </c>
      <c r="H233" s="718" t="s">
        <v>138</v>
      </c>
      <c r="I233" s="707" t="s">
        <v>7921</v>
      </c>
      <c r="J233" s="707">
        <v>3</v>
      </c>
      <c r="K233" s="707" t="s">
        <v>7925</v>
      </c>
      <c r="L233" s="763">
        <v>32486</v>
      </c>
      <c r="M233" s="314">
        <v>789.11</v>
      </c>
      <c r="N233" s="314">
        <v>1045</v>
      </c>
      <c r="O233" s="707" t="s">
        <v>142</v>
      </c>
      <c r="P233" s="707">
        <v>400</v>
      </c>
      <c r="Q233" s="707">
        <v>1.2</v>
      </c>
      <c r="R233" s="707">
        <v>8</v>
      </c>
      <c r="S233" s="707"/>
      <c r="T233" s="707" t="s">
        <v>143</v>
      </c>
      <c r="U233" s="314">
        <v>75</v>
      </c>
      <c r="V233" s="314">
        <v>105</v>
      </c>
      <c r="W233" s="235">
        <v>5600</v>
      </c>
      <c r="X233" s="235">
        <v>20000</v>
      </c>
      <c r="Y233" s="707" t="s">
        <v>173</v>
      </c>
      <c r="Z233" s="707" t="s">
        <v>466</v>
      </c>
      <c r="AA233" s="707">
        <v>1970</v>
      </c>
      <c r="AB233" s="707">
        <v>200</v>
      </c>
      <c r="AC233" s="707">
        <v>16</v>
      </c>
      <c r="AD233" s="707">
        <v>60</v>
      </c>
      <c r="AE233" s="707"/>
      <c r="AF233" s="707"/>
      <c r="AG233" s="707"/>
      <c r="AH233" s="235">
        <v>272</v>
      </c>
      <c r="AI233" s="707">
        <v>2001</v>
      </c>
      <c r="AJ233" s="707"/>
      <c r="AK233" s="707">
        <v>1</v>
      </c>
      <c r="AL233" s="707"/>
      <c r="AM233" s="707"/>
      <c r="AN233" s="707"/>
      <c r="AO233" s="707"/>
      <c r="AP233" s="707"/>
      <c r="AQ233" s="707"/>
      <c r="AR233" s="707"/>
      <c r="AS233" s="707"/>
      <c r="AT233" s="719"/>
      <c r="AU233" s="707"/>
      <c r="AV233" s="707"/>
      <c r="AW233" s="707"/>
      <c r="AX233" s="707"/>
      <c r="AY233" s="707"/>
      <c r="AZ233" s="707"/>
      <c r="BA233" s="707"/>
      <c r="BB233" s="707"/>
      <c r="BC233" s="707"/>
      <c r="BD233" s="707"/>
      <c r="BE233" s="707"/>
      <c r="BF233" s="668"/>
      <c r="BG233" s="668"/>
      <c r="BH233" s="668"/>
      <c r="BI233" s="668"/>
      <c r="BJ233" s="668"/>
      <c r="BK233" s="707" t="s">
        <v>7926</v>
      </c>
    </row>
    <row r="234" spans="1:63" s="720" customFormat="1" ht="24.6" hidden="1" customHeight="1">
      <c r="A234" s="313"/>
      <c r="B234" s="242"/>
      <c r="C234" s="707" t="s">
        <v>7927</v>
      </c>
      <c r="D234" s="707" t="s">
        <v>7928</v>
      </c>
      <c r="E234" s="707" t="s">
        <v>7929</v>
      </c>
      <c r="F234" s="707" t="s">
        <v>7927</v>
      </c>
      <c r="G234" s="707" t="s">
        <v>7930</v>
      </c>
      <c r="H234" s="718"/>
      <c r="I234" s="707" t="s">
        <v>7927</v>
      </c>
      <c r="J234" s="707">
        <v>5</v>
      </c>
      <c r="K234" s="707" t="s">
        <v>1515</v>
      </c>
      <c r="L234" s="314">
        <v>134596</v>
      </c>
      <c r="M234" s="314">
        <v>5229</v>
      </c>
      <c r="N234" s="314">
        <v>7981</v>
      </c>
      <c r="O234" s="707" t="s">
        <v>12593</v>
      </c>
      <c r="P234" s="707">
        <v>400</v>
      </c>
      <c r="Q234" s="707">
        <v>400</v>
      </c>
      <c r="R234" s="707">
        <v>8</v>
      </c>
      <c r="S234" s="707">
        <v>3200</v>
      </c>
      <c r="T234" s="707" t="s">
        <v>143</v>
      </c>
      <c r="U234" s="314">
        <v>75</v>
      </c>
      <c r="V234" s="314">
        <v>110</v>
      </c>
      <c r="W234" s="235">
        <v>6847</v>
      </c>
      <c r="X234" s="235">
        <v>10000</v>
      </c>
      <c r="Y234" s="707" t="s">
        <v>173</v>
      </c>
      <c r="Z234" s="707" t="s">
        <v>7931</v>
      </c>
      <c r="AA234" s="707">
        <v>1986</v>
      </c>
      <c r="AB234" s="707"/>
      <c r="AC234" s="707" t="s">
        <v>7932</v>
      </c>
      <c r="AD234" s="707" t="s">
        <v>7933</v>
      </c>
      <c r="AE234" s="707"/>
      <c r="AF234" s="707"/>
      <c r="AG234" s="707"/>
      <c r="AH234" s="235">
        <v>860</v>
      </c>
      <c r="AI234" s="707"/>
      <c r="AJ234" s="707"/>
      <c r="AK234" s="707"/>
      <c r="AL234" s="707"/>
      <c r="AM234" s="707"/>
      <c r="AN234" s="707"/>
      <c r="AO234" s="707"/>
      <c r="AP234" s="707"/>
      <c r="AQ234" s="707"/>
      <c r="AR234" s="707"/>
      <c r="AS234" s="707"/>
      <c r="AT234" s="719"/>
      <c r="AU234" s="707"/>
      <c r="AV234" s="707"/>
      <c r="AW234" s="707"/>
      <c r="AX234" s="707"/>
      <c r="AY234" s="707"/>
      <c r="AZ234" s="707"/>
      <c r="BA234" s="707"/>
      <c r="BB234" s="707"/>
      <c r="BC234" s="707"/>
      <c r="BD234" s="707"/>
      <c r="BE234" s="707"/>
      <c r="BF234" s="668"/>
      <c r="BG234" s="668"/>
      <c r="BH234" s="668"/>
      <c r="BI234" s="668"/>
      <c r="BJ234" s="668"/>
      <c r="BK234" s="707" t="s">
        <v>16901</v>
      </c>
    </row>
    <row r="235" spans="1:63" s="720" customFormat="1" ht="24.6" hidden="1" customHeight="1">
      <c r="A235" s="313" t="s">
        <v>145</v>
      </c>
      <c r="B235" s="242"/>
      <c r="C235" s="707" t="s">
        <v>7927</v>
      </c>
      <c r="D235" s="707" t="s">
        <v>7934</v>
      </c>
      <c r="E235" s="707" t="s">
        <v>7935</v>
      </c>
      <c r="F235" s="707" t="s">
        <v>7927</v>
      </c>
      <c r="G235" s="707" t="s">
        <v>7930</v>
      </c>
      <c r="H235" s="718"/>
      <c r="I235" s="707" t="s">
        <v>7927</v>
      </c>
      <c r="J235" s="707">
        <v>5</v>
      </c>
      <c r="K235" s="707" t="s">
        <v>1515</v>
      </c>
      <c r="L235" s="314">
        <v>42307</v>
      </c>
      <c r="M235" s="744">
        <v>2162.9</v>
      </c>
      <c r="N235" s="314">
        <v>2371.6</v>
      </c>
      <c r="O235" s="707" t="s">
        <v>142</v>
      </c>
      <c r="P235" s="707">
        <v>400</v>
      </c>
      <c r="Q235" s="707">
        <v>400</v>
      </c>
      <c r="R235" s="707">
        <v>8</v>
      </c>
      <c r="S235" s="707">
        <v>3200</v>
      </c>
      <c r="T235" s="707" t="s">
        <v>143</v>
      </c>
      <c r="U235" s="314">
        <v>75</v>
      </c>
      <c r="V235" s="314">
        <v>110</v>
      </c>
      <c r="W235" s="235">
        <v>4868</v>
      </c>
      <c r="X235" s="235">
        <v>10000</v>
      </c>
      <c r="Y235" s="707" t="s">
        <v>173</v>
      </c>
      <c r="Z235" s="707" t="s">
        <v>7931</v>
      </c>
      <c r="AA235" s="707">
        <v>1982</v>
      </c>
      <c r="AB235" s="707" t="s">
        <v>678</v>
      </c>
      <c r="AC235" s="707" t="s">
        <v>7936</v>
      </c>
      <c r="AD235" s="707"/>
      <c r="AE235" s="707"/>
      <c r="AF235" s="707"/>
      <c r="AG235" s="707"/>
      <c r="AH235" s="235">
        <v>445</v>
      </c>
      <c r="AI235" s="707"/>
      <c r="AJ235" s="707"/>
      <c r="AK235" s="707"/>
      <c r="AL235" s="707"/>
      <c r="AM235" s="707"/>
      <c r="AN235" s="707"/>
      <c r="AO235" s="707"/>
      <c r="AP235" s="707"/>
      <c r="AQ235" s="707"/>
      <c r="AR235" s="707"/>
      <c r="AS235" s="707"/>
      <c r="AT235" s="719"/>
      <c r="AU235" s="707"/>
      <c r="AV235" s="707"/>
      <c r="AW235" s="707"/>
      <c r="AX235" s="707"/>
      <c r="AY235" s="707"/>
      <c r="AZ235" s="707"/>
      <c r="BA235" s="707"/>
      <c r="BB235" s="707"/>
      <c r="BC235" s="707"/>
      <c r="BD235" s="707"/>
      <c r="BE235" s="707"/>
      <c r="BF235" s="668"/>
      <c r="BG235" s="668"/>
      <c r="BH235" s="668"/>
      <c r="BI235" s="668"/>
      <c r="BJ235" s="668"/>
      <c r="BK235" s="707" t="s">
        <v>16902</v>
      </c>
    </row>
    <row r="236" spans="1:63" s="720" customFormat="1" ht="24.6" hidden="1" customHeight="1">
      <c r="A236" s="313" t="s">
        <v>145</v>
      </c>
      <c r="B236" s="242"/>
      <c r="C236" s="707" t="s">
        <v>712</v>
      </c>
      <c r="D236" s="707"/>
      <c r="E236" s="707" t="s">
        <v>7937</v>
      </c>
      <c r="F236" s="707" t="s">
        <v>712</v>
      </c>
      <c r="G236" s="707"/>
      <c r="H236" s="718"/>
      <c r="I236" s="707" t="s">
        <v>7938</v>
      </c>
      <c r="J236" s="707"/>
      <c r="K236" s="707"/>
      <c r="L236" s="314">
        <v>61127</v>
      </c>
      <c r="M236" s="314">
        <v>3496</v>
      </c>
      <c r="N236" s="314">
        <v>3512</v>
      </c>
      <c r="O236" s="707" t="s">
        <v>3342</v>
      </c>
      <c r="P236" s="707">
        <v>400</v>
      </c>
      <c r="Q236" s="707"/>
      <c r="R236" s="707">
        <v>8</v>
      </c>
      <c r="S236" s="707"/>
      <c r="T236" s="707" t="s">
        <v>143</v>
      </c>
      <c r="U236" s="314">
        <v>66</v>
      </c>
      <c r="V236" s="314">
        <v>100</v>
      </c>
      <c r="W236" s="235">
        <v>11476</v>
      </c>
      <c r="X236" s="235">
        <v>35000</v>
      </c>
      <c r="Y236" s="707"/>
      <c r="Z236" s="707"/>
      <c r="AA236" s="707">
        <v>2004</v>
      </c>
      <c r="AB236" s="707"/>
      <c r="AC236" s="707"/>
      <c r="AD236" s="707"/>
      <c r="AE236" s="707"/>
      <c r="AF236" s="707"/>
      <c r="AG236" s="707"/>
      <c r="AH236" s="235">
        <v>36100</v>
      </c>
      <c r="AI236" s="707"/>
      <c r="AJ236" s="707"/>
      <c r="AK236" s="707"/>
      <c r="AL236" s="707"/>
      <c r="AM236" s="707"/>
      <c r="AN236" s="707"/>
      <c r="AO236" s="707"/>
      <c r="AP236" s="707"/>
      <c r="AQ236" s="707"/>
      <c r="AR236" s="707"/>
      <c r="AS236" s="707"/>
      <c r="AT236" s="707"/>
      <c r="AU236" s="707"/>
      <c r="AV236" s="707"/>
      <c r="AW236" s="707"/>
      <c r="AX236" s="707"/>
      <c r="AY236" s="707"/>
      <c r="AZ236" s="707"/>
      <c r="BA236" s="707"/>
      <c r="BB236" s="707"/>
      <c r="BC236" s="707"/>
      <c r="BD236" s="707"/>
      <c r="BE236" s="707"/>
      <c r="BF236" s="668"/>
      <c r="BG236" s="668"/>
      <c r="BH236" s="668"/>
      <c r="BI236" s="668"/>
      <c r="BJ236" s="668"/>
      <c r="BK236" s="707" t="s">
        <v>7939</v>
      </c>
    </row>
    <row r="237" spans="1:63" s="720" customFormat="1" ht="24.6" hidden="1" customHeight="1">
      <c r="A237" s="313" t="s">
        <v>145</v>
      </c>
      <c r="B237" s="242"/>
      <c r="C237" s="707" t="s">
        <v>712</v>
      </c>
      <c r="D237" s="707" t="s">
        <v>7940</v>
      </c>
      <c r="E237" s="707" t="s">
        <v>7941</v>
      </c>
      <c r="F237" s="707" t="s">
        <v>712</v>
      </c>
      <c r="G237" s="707" t="s">
        <v>713</v>
      </c>
      <c r="H237" s="707" t="s">
        <v>7942</v>
      </c>
      <c r="I237" s="707" t="s">
        <v>12556</v>
      </c>
      <c r="J237" s="707">
        <v>1</v>
      </c>
      <c r="K237" s="707"/>
      <c r="L237" s="314">
        <v>73500</v>
      </c>
      <c r="M237" s="314">
        <v>742</v>
      </c>
      <c r="N237" s="314">
        <v>1310</v>
      </c>
      <c r="O237" s="707" t="s">
        <v>16903</v>
      </c>
      <c r="P237" s="707">
        <v>400</v>
      </c>
      <c r="Q237" s="707"/>
      <c r="R237" s="707">
        <v>8</v>
      </c>
      <c r="S237" s="707"/>
      <c r="T237" s="707" t="s">
        <v>282</v>
      </c>
      <c r="U237" s="314">
        <v>80</v>
      </c>
      <c r="V237" s="314">
        <v>110</v>
      </c>
      <c r="W237" s="235">
        <v>3915</v>
      </c>
      <c r="X237" s="235">
        <v>10000</v>
      </c>
      <c r="Y237" s="707" t="s">
        <v>173</v>
      </c>
      <c r="Z237" s="707" t="s">
        <v>7943</v>
      </c>
      <c r="AA237" s="707">
        <v>1999</v>
      </c>
      <c r="AB237" s="707"/>
      <c r="AC237" s="707"/>
      <c r="AD237" s="707"/>
      <c r="AE237" s="707"/>
      <c r="AF237" s="707"/>
      <c r="AG237" s="707"/>
      <c r="AH237" s="235">
        <v>4000</v>
      </c>
      <c r="AI237" s="707"/>
      <c r="AJ237" s="707"/>
      <c r="AK237" s="707"/>
      <c r="AL237" s="707"/>
      <c r="AM237" s="707"/>
      <c r="AN237" s="707"/>
      <c r="AO237" s="707"/>
      <c r="AP237" s="707"/>
      <c r="AQ237" s="707"/>
      <c r="AR237" s="707"/>
      <c r="AS237" s="707"/>
      <c r="AT237" s="707"/>
      <c r="AU237" s="707"/>
      <c r="AV237" s="707"/>
      <c r="AW237" s="707"/>
      <c r="AX237" s="707"/>
      <c r="AY237" s="707"/>
      <c r="AZ237" s="707"/>
      <c r="BA237" s="707"/>
      <c r="BB237" s="707"/>
      <c r="BC237" s="707"/>
      <c r="BD237" s="707"/>
      <c r="BE237" s="707"/>
      <c r="BF237" s="668"/>
      <c r="BG237" s="668"/>
      <c r="BH237" s="668"/>
      <c r="BI237" s="668"/>
      <c r="BJ237" s="668"/>
      <c r="BK237" s="707" t="s">
        <v>7926</v>
      </c>
    </row>
    <row r="238" spans="1:63" s="720" customFormat="1" ht="24.6" hidden="1" customHeight="1">
      <c r="A238" s="313" t="s">
        <v>145</v>
      </c>
      <c r="B238" s="242"/>
      <c r="C238" s="707" t="s">
        <v>7944</v>
      </c>
      <c r="D238" s="707" t="s">
        <v>7945</v>
      </c>
      <c r="E238" s="707" t="s">
        <v>12535</v>
      </c>
      <c r="F238" s="707" t="s">
        <v>7944</v>
      </c>
      <c r="G238" s="707" t="s">
        <v>7946</v>
      </c>
      <c r="H238" s="718"/>
      <c r="I238" s="707" t="s">
        <v>12536</v>
      </c>
      <c r="J238" s="707">
        <v>8</v>
      </c>
      <c r="K238" s="707" t="s">
        <v>7947</v>
      </c>
      <c r="L238" s="314">
        <v>64318</v>
      </c>
      <c r="M238" s="314">
        <v>2419</v>
      </c>
      <c r="N238" s="314">
        <v>2996</v>
      </c>
      <c r="O238" s="707" t="s">
        <v>142</v>
      </c>
      <c r="P238" s="707">
        <v>400</v>
      </c>
      <c r="Q238" s="707">
        <v>1.2</v>
      </c>
      <c r="R238" s="707">
        <v>8</v>
      </c>
      <c r="S238" s="707"/>
      <c r="T238" s="707" t="s">
        <v>143</v>
      </c>
      <c r="U238" s="314">
        <v>70</v>
      </c>
      <c r="V238" s="314">
        <v>105</v>
      </c>
      <c r="W238" s="235">
        <v>10000</v>
      </c>
      <c r="X238" s="235">
        <v>10000</v>
      </c>
      <c r="Y238" s="707" t="s">
        <v>173</v>
      </c>
      <c r="Z238" s="707" t="s">
        <v>466</v>
      </c>
      <c r="AA238" s="707">
        <v>1997</v>
      </c>
      <c r="AB238" s="707"/>
      <c r="AC238" s="707"/>
      <c r="AD238" s="707"/>
      <c r="AE238" s="707"/>
      <c r="AF238" s="707"/>
      <c r="AG238" s="707"/>
      <c r="AH238" s="235">
        <v>12000</v>
      </c>
      <c r="AI238" s="707"/>
      <c r="AJ238" s="707"/>
      <c r="AK238" s="707"/>
      <c r="AL238" s="707"/>
      <c r="AM238" s="707" t="s">
        <v>544</v>
      </c>
      <c r="AN238" s="707" t="s">
        <v>3314</v>
      </c>
      <c r="AO238" s="707"/>
      <c r="AP238" s="707"/>
      <c r="AQ238" s="707" t="s">
        <v>610</v>
      </c>
      <c r="AR238" s="707">
        <v>4</v>
      </c>
      <c r="AS238" s="707">
        <v>2750</v>
      </c>
      <c r="AT238" s="707" t="s">
        <v>7948</v>
      </c>
      <c r="AU238" s="707" t="s">
        <v>7949</v>
      </c>
      <c r="AV238" s="707"/>
      <c r="AW238" s="707"/>
      <c r="AX238" s="707"/>
      <c r="AY238" s="707"/>
      <c r="AZ238" s="707"/>
      <c r="BA238" s="707"/>
      <c r="BB238" s="707"/>
      <c r="BC238" s="707"/>
      <c r="BD238" s="707"/>
      <c r="BE238" s="707"/>
      <c r="BF238" s="707"/>
      <c r="BG238" s="707"/>
      <c r="BH238" s="707"/>
      <c r="BI238" s="707"/>
      <c r="BJ238" s="707"/>
      <c r="BK238" s="707"/>
    </row>
    <row r="239" spans="1:63" s="90" customFormat="1" ht="24.6" hidden="1" customHeight="1">
      <c r="A239" s="313" t="s">
        <v>91</v>
      </c>
      <c r="B239" s="242"/>
      <c r="C239" s="707" t="s">
        <v>7944</v>
      </c>
      <c r="D239" s="707" t="s">
        <v>7950</v>
      </c>
      <c r="E239" s="707" t="s">
        <v>7951</v>
      </c>
      <c r="F239" s="707" t="s">
        <v>7944</v>
      </c>
      <c r="G239" s="707" t="s">
        <v>7946</v>
      </c>
      <c r="H239" s="718"/>
      <c r="I239" s="707" t="s">
        <v>12536</v>
      </c>
      <c r="J239" s="707">
        <v>8</v>
      </c>
      <c r="K239" s="707" t="s">
        <v>7952</v>
      </c>
      <c r="L239" s="314">
        <v>22509</v>
      </c>
      <c r="M239" s="314">
        <v>93</v>
      </c>
      <c r="N239" s="314">
        <v>84</v>
      </c>
      <c r="O239" s="707" t="s">
        <v>304</v>
      </c>
      <c r="P239" s="707">
        <v>400</v>
      </c>
      <c r="Q239" s="707"/>
      <c r="R239" s="707">
        <v>6</v>
      </c>
      <c r="S239" s="707"/>
      <c r="T239" s="707" t="s">
        <v>304</v>
      </c>
      <c r="U239" s="314">
        <v>70</v>
      </c>
      <c r="V239" s="314">
        <v>105</v>
      </c>
      <c r="W239" s="235">
        <v>3000</v>
      </c>
      <c r="X239" s="235">
        <v>4000</v>
      </c>
      <c r="Y239" s="707" t="s">
        <v>173</v>
      </c>
      <c r="Z239" s="707" t="s">
        <v>466</v>
      </c>
      <c r="AA239" s="707">
        <v>2003</v>
      </c>
      <c r="AB239" s="707"/>
      <c r="AC239" s="707"/>
      <c r="AD239" s="707"/>
      <c r="AE239" s="707"/>
      <c r="AF239" s="707"/>
      <c r="AG239" s="707"/>
      <c r="AH239" s="235">
        <v>748</v>
      </c>
      <c r="AI239" s="707">
        <v>2003</v>
      </c>
      <c r="AJ239" s="707"/>
      <c r="AK239" s="707"/>
      <c r="AL239" s="707"/>
      <c r="AM239" s="707"/>
      <c r="AN239" s="707"/>
      <c r="AO239" s="707"/>
      <c r="AP239" s="707"/>
      <c r="AQ239" s="707" t="s">
        <v>611</v>
      </c>
      <c r="AR239" s="707">
        <v>1</v>
      </c>
      <c r="AS239" s="707">
        <v>13516</v>
      </c>
      <c r="AT239" s="707"/>
      <c r="AU239" s="707"/>
      <c r="AV239" s="707"/>
      <c r="AW239" s="707"/>
      <c r="AX239" s="707"/>
      <c r="AY239" s="707"/>
      <c r="AZ239" s="707"/>
      <c r="BA239" s="707"/>
      <c r="BB239" s="707"/>
      <c r="BC239" s="707"/>
      <c r="BD239" s="707"/>
      <c r="BE239" s="707"/>
      <c r="BF239" s="707"/>
      <c r="BG239" s="707"/>
      <c r="BH239" s="707"/>
      <c r="BI239" s="707"/>
      <c r="BJ239" s="707"/>
      <c r="BK239" s="707"/>
    </row>
    <row r="240" spans="1:63" s="90" customFormat="1" ht="33.75" hidden="1" customHeight="1">
      <c r="A240" s="313" t="s">
        <v>145</v>
      </c>
      <c r="B240" s="242"/>
      <c r="C240" s="707" t="s">
        <v>7953</v>
      </c>
      <c r="D240" s="707" t="s">
        <v>16904</v>
      </c>
      <c r="E240" s="707" t="s">
        <v>7954</v>
      </c>
      <c r="F240" s="707" t="s">
        <v>7953</v>
      </c>
      <c r="G240" s="707"/>
      <c r="H240" s="718"/>
      <c r="I240" s="707" t="s">
        <v>7955</v>
      </c>
      <c r="J240" s="707"/>
      <c r="K240" s="707"/>
      <c r="L240" s="314">
        <v>45329</v>
      </c>
      <c r="M240" s="314">
        <v>1735</v>
      </c>
      <c r="N240" s="314">
        <v>1941</v>
      </c>
      <c r="O240" s="707" t="s">
        <v>7956</v>
      </c>
      <c r="P240" s="707">
        <v>400</v>
      </c>
      <c r="Q240" s="707"/>
      <c r="R240" s="707">
        <v>8</v>
      </c>
      <c r="S240" s="707"/>
      <c r="T240" s="707" t="s">
        <v>143</v>
      </c>
      <c r="U240" s="314">
        <v>70</v>
      </c>
      <c r="V240" s="314">
        <v>105</v>
      </c>
      <c r="W240" s="235">
        <v>7500</v>
      </c>
      <c r="X240" s="235">
        <v>30000</v>
      </c>
      <c r="Y240" s="707"/>
      <c r="Z240" s="707"/>
      <c r="AA240" s="707">
        <v>1993</v>
      </c>
      <c r="AB240" s="707"/>
      <c r="AC240" s="707"/>
      <c r="AD240" s="707"/>
      <c r="AE240" s="707"/>
      <c r="AF240" s="707"/>
      <c r="AG240" s="707"/>
      <c r="AH240" s="235">
        <v>2203</v>
      </c>
      <c r="AI240" s="707"/>
      <c r="AJ240" s="707"/>
      <c r="AK240" s="707"/>
      <c r="AL240" s="707"/>
      <c r="AM240" s="707"/>
      <c r="AN240" s="707"/>
      <c r="AO240" s="707"/>
      <c r="AP240" s="707"/>
      <c r="AQ240" s="707"/>
      <c r="AR240" s="707"/>
      <c r="AS240" s="707"/>
      <c r="AT240" s="719"/>
      <c r="AU240" s="707"/>
      <c r="AV240" s="707"/>
      <c r="AW240" s="707"/>
      <c r="AX240" s="707"/>
      <c r="AY240" s="707"/>
      <c r="AZ240" s="707"/>
      <c r="BA240" s="707"/>
      <c r="BB240" s="707"/>
      <c r="BC240" s="707"/>
      <c r="BD240" s="707"/>
      <c r="BE240" s="707"/>
      <c r="BF240" s="668"/>
      <c r="BG240" s="668"/>
      <c r="BH240" s="668"/>
      <c r="BI240" s="668"/>
      <c r="BJ240" s="668"/>
      <c r="BK240" s="707"/>
    </row>
    <row r="241" spans="1:63" s="720" customFormat="1" ht="24.6" hidden="1" customHeight="1">
      <c r="A241" s="313" t="s">
        <v>91</v>
      </c>
      <c r="B241" s="242"/>
      <c r="C241" s="707" t="s">
        <v>7953</v>
      </c>
      <c r="D241" s="707" t="s">
        <v>16905</v>
      </c>
      <c r="E241" s="707" t="s">
        <v>7957</v>
      </c>
      <c r="F241" s="707" t="s">
        <v>7953</v>
      </c>
      <c r="G241" s="707" t="s">
        <v>7958</v>
      </c>
      <c r="H241" s="718"/>
      <c r="I241" s="707" t="s">
        <v>7955</v>
      </c>
      <c r="J241" s="707">
        <v>2</v>
      </c>
      <c r="K241" s="707" t="s">
        <v>7959</v>
      </c>
      <c r="L241" s="314">
        <v>49385</v>
      </c>
      <c r="M241" s="314">
        <v>791</v>
      </c>
      <c r="N241" s="314">
        <v>859</v>
      </c>
      <c r="O241" s="707" t="s">
        <v>142</v>
      </c>
      <c r="P241" s="707">
        <v>400</v>
      </c>
      <c r="Q241" s="707">
        <v>1.2</v>
      </c>
      <c r="R241" s="707">
        <v>4</v>
      </c>
      <c r="S241" s="707"/>
      <c r="T241" s="707" t="s">
        <v>282</v>
      </c>
      <c r="U241" s="314">
        <v>68</v>
      </c>
      <c r="V241" s="314">
        <v>105</v>
      </c>
      <c r="W241" s="235">
        <v>280</v>
      </c>
      <c r="X241" s="235">
        <v>10000</v>
      </c>
      <c r="Y241" s="707" t="s">
        <v>465</v>
      </c>
      <c r="Z241" s="707" t="s">
        <v>466</v>
      </c>
      <c r="AA241" s="707">
        <v>1998</v>
      </c>
      <c r="AB241" s="707">
        <v>1603</v>
      </c>
      <c r="AC241" s="707">
        <v>200</v>
      </c>
      <c r="AD241" s="707">
        <v>400</v>
      </c>
      <c r="AE241" s="707"/>
      <c r="AF241" s="707"/>
      <c r="AG241" s="707"/>
      <c r="AH241" s="235">
        <v>5053</v>
      </c>
      <c r="AI241" s="707"/>
      <c r="AJ241" s="707"/>
      <c r="AK241" s="707"/>
      <c r="AL241" s="707"/>
      <c r="AM241" s="707"/>
      <c r="AN241" s="707"/>
      <c r="AO241" s="707"/>
      <c r="AP241" s="707"/>
      <c r="AQ241" s="707"/>
      <c r="AR241" s="707"/>
      <c r="AS241" s="707"/>
      <c r="AT241" s="707"/>
      <c r="AU241" s="707"/>
      <c r="AV241" s="707"/>
      <c r="AW241" s="707"/>
      <c r="AX241" s="707"/>
      <c r="AY241" s="707"/>
      <c r="AZ241" s="707"/>
      <c r="BA241" s="707"/>
      <c r="BB241" s="707"/>
      <c r="BC241" s="707"/>
      <c r="BD241" s="707"/>
      <c r="BE241" s="707"/>
      <c r="BF241" s="668"/>
      <c r="BG241" s="668"/>
      <c r="BH241" s="668"/>
      <c r="BI241" s="668"/>
      <c r="BJ241" s="668"/>
      <c r="BK241" s="707"/>
    </row>
    <row r="242" spans="1:63" s="720" customFormat="1" ht="24.6" hidden="1" customHeight="1">
      <c r="A242" s="313" t="s">
        <v>145</v>
      </c>
      <c r="B242" s="242"/>
      <c r="C242" s="707" t="s">
        <v>7953</v>
      </c>
      <c r="D242" s="707" t="s">
        <v>16906</v>
      </c>
      <c r="E242" s="707" t="s">
        <v>7960</v>
      </c>
      <c r="F242" s="707" t="s">
        <v>7953</v>
      </c>
      <c r="G242" s="707" t="s">
        <v>7958</v>
      </c>
      <c r="H242" s="718"/>
      <c r="I242" s="707" t="s">
        <v>7955</v>
      </c>
      <c r="J242" s="707">
        <v>2</v>
      </c>
      <c r="K242" s="707" t="s">
        <v>7959</v>
      </c>
      <c r="L242" s="314">
        <v>39429</v>
      </c>
      <c r="M242" s="314">
        <v>160</v>
      </c>
      <c r="N242" s="314">
        <v>160</v>
      </c>
      <c r="O242" s="707" t="s">
        <v>142</v>
      </c>
      <c r="P242" s="707">
        <v>400</v>
      </c>
      <c r="Q242" s="707">
        <v>1.2</v>
      </c>
      <c r="R242" s="707">
        <v>4</v>
      </c>
      <c r="S242" s="707"/>
      <c r="T242" s="707" t="s">
        <v>282</v>
      </c>
      <c r="U242" s="314">
        <v>68</v>
      </c>
      <c r="V242" s="314">
        <v>105</v>
      </c>
      <c r="W242" s="235">
        <v>112</v>
      </c>
      <c r="X242" s="235">
        <v>10000</v>
      </c>
      <c r="Y242" s="707" t="s">
        <v>465</v>
      </c>
      <c r="Z242" s="707" t="s">
        <v>466</v>
      </c>
      <c r="AA242" s="707">
        <v>2006</v>
      </c>
      <c r="AB242" s="707">
        <v>4391</v>
      </c>
      <c r="AC242" s="707">
        <v>200</v>
      </c>
      <c r="AD242" s="707">
        <v>462</v>
      </c>
      <c r="AE242" s="707"/>
      <c r="AF242" s="707"/>
      <c r="AG242" s="707"/>
      <c r="AH242" s="235">
        <v>6573</v>
      </c>
      <c r="AI242" s="707">
        <v>2002</v>
      </c>
      <c r="AJ242" s="707"/>
      <c r="AK242" s="707"/>
      <c r="AL242" s="707"/>
      <c r="AM242" s="707"/>
      <c r="AN242" s="707"/>
      <c r="AO242" s="707"/>
      <c r="AP242" s="707"/>
      <c r="AQ242" s="707"/>
      <c r="AR242" s="707"/>
      <c r="AS242" s="707"/>
      <c r="AT242" s="707"/>
      <c r="AU242" s="707"/>
      <c r="AV242" s="707"/>
      <c r="AW242" s="707"/>
      <c r="AX242" s="707"/>
      <c r="AY242" s="707"/>
      <c r="AZ242" s="707"/>
      <c r="BA242" s="707"/>
      <c r="BB242" s="707"/>
      <c r="BC242" s="707"/>
      <c r="BD242" s="707"/>
      <c r="BE242" s="707"/>
      <c r="BF242" s="668"/>
      <c r="BG242" s="668"/>
      <c r="BH242" s="668"/>
      <c r="BI242" s="668"/>
      <c r="BJ242" s="668"/>
      <c r="BK242" s="707"/>
    </row>
    <row r="243" spans="1:63" s="720" customFormat="1" ht="24.6" hidden="1" customHeight="1">
      <c r="A243" s="313" t="s">
        <v>145</v>
      </c>
      <c r="B243" s="242"/>
      <c r="C243" s="707" t="s">
        <v>7953</v>
      </c>
      <c r="D243" s="707" t="s">
        <v>16890</v>
      </c>
      <c r="E243" s="707" t="s">
        <v>7961</v>
      </c>
      <c r="F243" s="707" t="s">
        <v>7953</v>
      </c>
      <c r="G243" s="707"/>
      <c r="H243" s="718"/>
      <c r="I243" s="707" t="s">
        <v>7955</v>
      </c>
      <c r="J243" s="707"/>
      <c r="K243" s="707"/>
      <c r="L243" s="314">
        <v>98505</v>
      </c>
      <c r="M243" s="314">
        <v>326</v>
      </c>
      <c r="N243" s="314">
        <v>417</v>
      </c>
      <c r="O243" s="707" t="s">
        <v>7956</v>
      </c>
      <c r="P243" s="707">
        <v>400</v>
      </c>
      <c r="Q243" s="707"/>
      <c r="R243" s="707">
        <v>8</v>
      </c>
      <c r="S243" s="707"/>
      <c r="T243" s="707" t="s">
        <v>143</v>
      </c>
      <c r="U243" s="314">
        <v>72</v>
      </c>
      <c r="V243" s="314">
        <v>108</v>
      </c>
      <c r="W243" s="235">
        <v>3000</v>
      </c>
      <c r="X243" s="235">
        <v>10000</v>
      </c>
      <c r="Y243" s="707"/>
      <c r="Z243" s="707"/>
      <c r="AA243" s="707">
        <v>2012</v>
      </c>
      <c r="AB243" s="707"/>
      <c r="AC243" s="707"/>
      <c r="AD243" s="707"/>
      <c r="AE243" s="707"/>
      <c r="AF243" s="707"/>
      <c r="AG243" s="707"/>
      <c r="AH243" s="235">
        <v>16500</v>
      </c>
      <c r="AI243" s="707"/>
      <c r="AJ243" s="707"/>
      <c r="AK243" s="707"/>
      <c r="AL243" s="707"/>
      <c r="AM243" s="707"/>
      <c r="AN243" s="707"/>
      <c r="AO243" s="707"/>
      <c r="AP243" s="707"/>
      <c r="AQ243" s="707"/>
      <c r="AR243" s="707"/>
      <c r="AS243" s="707"/>
      <c r="AT243" s="719"/>
      <c r="AU243" s="707"/>
      <c r="AV243" s="707"/>
      <c r="AW243" s="707"/>
      <c r="AX243" s="707"/>
      <c r="AY243" s="707"/>
      <c r="AZ243" s="707"/>
      <c r="BA243" s="707"/>
      <c r="BB243" s="707"/>
      <c r="BC243" s="707"/>
      <c r="BD243" s="707"/>
      <c r="BE243" s="707"/>
      <c r="BF243" s="668"/>
      <c r="BG243" s="668"/>
      <c r="BH243" s="668"/>
      <c r="BI243" s="668"/>
      <c r="BJ243" s="668"/>
      <c r="BK243" s="707"/>
    </row>
    <row r="244" spans="1:63" s="720" customFormat="1" ht="24.6" hidden="1" customHeight="1">
      <c r="A244" s="313" t="s">
        <v>145</v>
      </c>
      <c r="B244" s="242"/>
      <c r="C244" s="707" t="s">
        <v>7953</v>
      </c>
      <c r="D244" s="707" t="s">
        <v>16907</v>
      </c>
      <c r="E244" s="707" t="s">
        <v>7962</v>
      </c>
      <c r="F244" s="707" t="s">
        <v>7953</v>
      </c>
      <c r="G244" s="707"/>
      <c r="H244" s="707"/>
      <c r="I244" s="707" t="s">
        <v>7955</v>
      </c>
      <c r="J244" s="707"/>
      <c r="K244" s="707"/>
      <c r="L244" s="314">
        <v>26197</v>
      </c>
      <c r="M244" s="314">
        <v>125.44</v>
      </c>
      <c r="N244" s="314">
        <v>125.44</v>
      </c>
      <c r="O244" s="707" t="s">
        <v>142</v>
      </c>
      <c r="P244" s="707">
        <v>400</v>
      </c>
      <c r="Q244" s="707"/>
      <c r="R244" s="707">
        <v>4</v>
      </c>
      <c r="S244" s="707"/>
      <c r="T244" s="707" t="s">
        <v>282</v>
      </c>
      <c r="U244" s="314">
        <v>68</v>
      </c>
      <c r="V244" s="314">
        <v>105</v>
      </c>
      <c r="W244" s="235">
        <v>162</v>
      </c>
      <c r="X244" s="235">
        <v>162</v>
      </c>
      <c r="Y244" s="707"/>
      <c r="Z244" s="707"/>
      <c r="AA244" s="707">
        <v>2014</v>
      </c>
      <c r="AB244" s="707"/>
      <c r="AC244" s="707"/>
      <c r="AD244" s="707"/>
      <c r="AE244" s="707"/>
      <c r="AF244" s="707"/>
      <c r="AG244" s="707"/>
      <c r="AH244" s="235">
        <v>7500</v>
      </c>
      <c r="AI244" s="707"/>
      <c r="AJ244" s="707"/>
      <c r="AK244" s="707"/>
      <c r="AL244" s="707"/>
      <c r="AM244" s="707"/>
      <c r="AN244" s="707"/>
      <c r="AO244" s="707"/>
      <c r="AP244" s="707"/>
      <c r="AQ244" s="707"/>
      <c r="AR244" s="707"/>
      <c r="AS244" s="707"/>
      <c r="AT244" s="707"/>
      <c r="AU244" s="707"/>
      <c r="AV244" s="707"/>
      <c r="AW244" s="707"/>
      <c r="AX244" s="707"/>
      <c r="AY244" s="707"/>
      <c r="AZ244" s="707"/>
      <c r="BA244" s="707"/>
      <c r="BB244" s="707"/>
      <c r="BC244" s="707"/>
      <c r="BD244" s="707"/>
      <c r="BE244" s="707"/>
      <c r="BF244" s="668"/>
      <c r="BG244" s="668"/>
      <c r="BH244" s="668"/>
      <c r="BI244" s="668"/>
      <c r="BJ244" s="668"/>
      <c r="BK244" s="707" t="s">
        <v>7963</v>
      </c>
    </row>
    <row r="245" spans="1:63" s="720" customFormat="1" ht="24.6" hidden="1" customHeight="1">
      <c r="A245" s="313" t="s">
        <v>145</v>
      </c>
      <c r="B245" s="242"/>
      <c r="C245" s="707" t="s">
        <v>714</v>
      </c>
      <c r="D245" s="707" t="s">
        <v>7964</v>
      </c>
      <c r="E245" s="707" t="s">
        <v>7965</v>
      </c>
      <c r="F245" s="707" t="s">
        <v>714</v>
      </c>
      <c r="G245" s="707" t="s">
        <v>7966</v>
      </c>
      <c r="H245" s="707" t="s">
        <v>7967</v>
      </c>
      <c r="I245" s="707" t="s">
        <v>299</v>
      </c>
      <c r="J245" s="707">
        <v>5</v>
      </c>
      <c r="K245" s="707"/>
      <c r="L245" s="314">
        <v>76486</v>
      </c>
      <c r="M245" s="314">
        <v>14536</v>
      </c>
      <c r="N245" s="314">
        <v>17061</v>
      </c>
      <c r="O245" s="707" t="s">
        <v>3421</v>
      </c>
      <c r="P245" s="707">
        <v>400</v>
      </c>
      <c r="Q245" s="707">
        <v>1.2</v>
      </c>
      <c r="R245" s="707">
        <v>8</v>
      </c>
      <c r="S245" s="707"/>
      <c r="T245" s="707" t="s">
        <v>143</v>
      </c>
      <c r="U245" s="707">
        <v>69</v>
      </c>
      <c r="V245" s="707">
        <v>105</v>
      </c>
      <c r="W245" s="314">
        <v>22000</v>
      </c>
      <c r="X245" s="314">
        <v>30000</v>
      </c>
      <c r="Y245" s="707" t="s">
        <v>465</v>
      </c>
      <c r="Z245" s="707" t="s">
        <v>466</v>
      </c>
      <c r="AA245" s="707">
        <v>2002</v>
      </c>
      <c r="AB245" s="707">
        <v>37700</v>
      </c>
      <c r="AC245" s="707">
        <v>3500</v>
      </c>
      <c r="AD245" s="707">
        <v>500</v>
      </c>
      <c r="AE245" s="707"/>
      <c r="AF245" s="707"/>
      <c r="AG245" s="707"/>
      <c r="AH245" s="314">
        <v>36000</v>
      </c>
      <c r="AI245" s="707"/>
      <c r="AJ245" s="707"/>
      <c r="AK245" s="707">
        <v>1</v>
      </c>
      <c r="AL245" s="707"/>
      <c r="AM245" s="707">
        <v>4</v>
      </c>
      <c r="AN245" s="707" t="s">
        <v>7968</v>
      </c>
      <c r="AO245" s="707"/>
      <c r="AP245" s="707"/>
      <c r="AQ245" s="707"/>
      <c r="AR245" s="707"/>
      <c r="AS245" s="707"/>
      <c r="AT245" s="707"/>
      <c r="AU245" s="707"/>
      <c r="AV245" s="707"/>
      <c r="AW245" s="707"/>
      <c r="AX245" s="707"/>
      <c r="AY245" s="707"/>
      <c r="AZ245" s="707"/>
      <c r="BA245" s="707"/>
      <c r="BB245" s="707"/>
      <c r="BC245" s="707"/>
      <c r="BD245" s="707"/>
      <c r="BE245" s="707"/>
      <c r="BF245" s="668"/>
      <c r="BG245" s="668"/>
      <c r="BH245" s="668"/>
      <c r="BI245" s="668"/>
      <c r="BJ245" s="668"/>
      <c r="BK245" s="707" t="s">
        <v>11478</v>
      </c>
    </row>
    <row r="246" spans="1:63" s="720" customFormat="1" ht="24.6" hidden="1" customHeight="1">
      <c r="A246" s="313"/>
      <c r="B246" s="242"/>
      <c r="C246" s="707" t="s">
        <v>715</v>
      </c>
      <c r="D246" s="707" t="s">
        <v>7969</v>
      </c>
      <c r="E246" s="707" t="s">
        <v>7970</v>
      </c>
      <c r="F246" s="707" t="s">
        <v>715</v>
      </c>
      <c r="G246" s="707" t="s">
        <v>7971</v>
      </c>
      <c r="H246" s="707" t="s">
        <v>7972</v>
      </c>
      <c r="I246" s="707" t="s">
        <v>5204</v>
      </c>
      <c r="J246" s="707">
        <v>1</v>
      </c>
      <c r="K246" s="707"/>
      <c r="L246" s="314">
        <v>51200</v>
      </c>
      <c r="M246" s="744">
        <v>383.12</v>
      </c>
      <c r="N246" s="744">
        <v>721.8</v>
      </c>
      <c r="O246" s="707" t="s">
        <v>142</v>
      </c>
      <c r="P246" s="707">
        <v>400</v>
      </c>
      <c r="Q246" s="707">
        <v>1.2</v>
      </c>
      <c r="R246" s="707">
        <v>8</v>
      </c>
      <c r="S246" s="707"/>
      <c r="T246" s="707" t="s">
        <v>282</v>
      </c>
      <c r="U246" s="314">
        <v>70</v>
      </c>
      <c r="V246" s="314">
        <v>105</v>
      </c>
      <c r="W246" s="235">
        <v>200</v>
      </c>
      <c r="X246" s="235">
        <v>7000</v>
      </c>
      <c r="Y246" s="707" t="s">
        <v>173</v>
      </c>
      <c r="Z246" s="707" t="s">
        <v>466</v>
      </c>
      <c r="AA246" s="707">
        <v>1991</v>
      </c>
      <c r="AB246" s="707">
        <v>597</v>
      </c>
      <c r="AC246" s="707">
        <v>597</v>
      </c>
      <c r="AD246" s="707">
        <v>440</v>
      </c>
      <c r="AE246" s="707"/>
      <c r="AF246" s="707"/>
      <c r="AG246" s="707"/>
      <c r="AH246" s="235">
        <v>1637</v>
      </c>
      <c r="AI246" s="707"/>
      <c r="AJ246" s="707"/>
      <c r="AK246" s="707"/>
      <c r="AL246" s="707"/>
      <c r="AM246" s="707"/>
      <c r="AN246" s="707"/>
      <c r="AO246" s="707"/>
      <c r="AP246" s="707"/>
      <c r="AQ246" s="707" t="s">
        <v>610</v>
      </c>
      <c r="AR246" s="707">
        <v>2</v>
      </c>
      <c r="AS246" s="707">
        <v>1436</v>
      </c>
      <c r="AT246" s="707" t="s">
        <v>7973</v>
      </c>
      <c r="AU246" s="707" t="s">
        <v>7974</v>
      </c>
      <c r="AV246" s="707" t="s">
        <v>7975</v>
      </c>
      <c r="AW246" s="707">
        <v>1</v>
      </c>
      <c r="AX246" s="707">
        <v>540</v>
      </c>
      <c r="AY246" s="707"/>
      <c r="AZ246" s="707" t="s">
        <v>7976</v>
      </c>
      <c r="BA246" s="707" t="s">
        <v>614</v>
      </c>
      <c r="BB246" s="707">
        <v>2</v>
      </c>
      <c r="BC246" s="707">
        <v>1482</v>
      </c>
      <c r="BD246" s="707" t="s">
        <v>7977</v>
      </c>
      <c r="BE246" s="707" t="s">
        <v>7978</v>
      </c>
      <c r="BF246" s="707"/>
      <c r="BG246" s="707"/>
      <c r="BH246" s="707"/>
      <c r="BI246" s="707"/>
      <c r="BJ246" s="707"/>
      <c r="BK246" s="707"/>
    </row>
    <row r="247" spans="1:63" s="720" customFormat="1" ht="24.6" hidden="1" customHeight="1">
      <c r="A247" s="313" t="s">
        <v>145</v>
      </c>
      <c r="B247" s="242"/>
      <c r="C247" s="707" t="s">
        <v>715</v>
      </c>
      <c r="D247" s="707" t="s">
        <v>7969</v>
      </c>
      <c r="E247" s="707" t="s">
        <v>7979</v>
      </c>
      <c r="F247" s="707" t="s">
        <v>715</v>
      </c>
      <c r="G247" s="707" t="s">
        <v>7971</v>
      </c>
      <c r="H247" s="718" t="s">
        <v>7972</v>
      </c>
      <c r="I247" s="764" t="s">
        <v>5204</v>
      </c>
      <c r="J247" s="707">
        <v>1</v>
      </c>
      <c r="K247" s="707"/>
      <c r="L247" s="314">
        <v>36960</v>
      </c>
      <c r="M247" s="314">
        <v>186</v>
      </c>
      <c r="N247" s="314">
        <v>262</v>
      </c>
      <c r="O247" s="707" t="s">
        <v>142</v>
      </c>
      <c r="P247" s="707">
        <v>360</v>
      </c>
      <c r="Q247" s="707">
        <v>1.2</v>
      </c>
      <c r="R247" s="707">
        <v>4</v>
      </c>
      <c r="S247" s="707"/>
      <c r="T247" s="707" t="s">
        <v>282</v>
      </c>
      <c r="U247" s="314">
        <v>68</v>
      </c>
      <c r="V247" s="314">
        <v>105</v>
      </c>
      <c r="W247" s="235">
        <v>150</v>
      </c>
      <c r="X247" s="235">
        <v>5000</v>
      </c>
      <c r="Y247" s="707" t="s">
        <v>173</v>
      </c>
      <c r="Z247" s="707" t="s">
        <v>466</v>
      </c>
      <c r="AA247" s="707">
        <v>2003</v>
      </c>
      <c r="AB247" s="707">
        <v>597</v>
      </c>
      <c r="AC247" s="707">
        <v>597</v>
      </c>
      <c r="AD247" s="707">
        <v>440</v>
      </c>
      <c r="AE247" s="707"/>
      <c r="AF247" s="707"/>
      <c r="AG247" s="707"/>
      <c r="AH247" s="235">
        <v>1463</v>
      </c>
      <c r="AI247" s="707"/>
      <c r="AJ247" s="707"/>
      <c r="AK247" s="707"/>
      <c r="AL247" s="707"/>
      <c r="AM247" s="707"/>
      <c r="AN247" s="707"/>
      <c r="AO247" s="707"/>
      <c r="AP247" s="707"/>
      <c r="AQ247" s="707" t="s">
        <v>610</v>
      </c>
      <c r="AR247" s="707">
        <v>2</v>
      </c>
      <c r="AS247" s="707">
        <v>1436</v>
      </c>
      <c r="AT247" s="707" t="s">
        <v>7973</v>
      </c>
      <c r="AU247" s="707" t="s">
        <v>7974</v>
      </c>
      <c r="AV247" s="707" t="s">
        <v>7975</v>
      </c>
      <c r="AW247" s="707">
        <v>1</v>
      </c>
      <c r="AX247" s="707">
        <v>540</v>
      </c>
      <c r="AY247" s="707"/>
      <c r="AZ247" s="707" t="s">
        <v>7976</v>
      </c>
      <c r="BA247" s="707" t="s">
        <v>614</v>
      </c>
      <c r="BB247" s="707">
        <v>2</v>
      </c>
      <c r="BC247" s="707">
        <v>1482</v>
      </c>
      <c r="BD247" s="707" t="s">
        <v>7977</v>
      </c>
      <c r="BE247" s="707" t="s">
        <v>7978</v>
      </c>
      <c r="BF247" s="707"/>
      <c r="BG247" s="707"/>
      <c r="BH247" s="707"/>
      <c r="BI247" s="707"/>
      <c r="BJ247" s="707"/>
      <c r="BK247" s="254"/>
    </row>
    <row r="248" spans="1:63" s="720" customFormat="1" ht="24.6" hidden="1" customHeight="1">
      <c r="A248" s="313" t="s">
        <v>91</v>
      </c>
      <c r="B248" s="242"/>
      <c r="C248" s="707" t="s">
        <v>7980</v>
      </c>
      <c r="D248" s="707" t="s">
        <v>7981</v>
      </c>
      <c r="E248" s="707" t="s">
        <v>7982</v>
      </c>
      <c r="F248" s="707" t="s">
        <v>7980</v>
      </c>
      <c r="G248" s="707" t="s">
        <v>16908</v>
      </c>
      <c r="H248" s="718" t="s">
        <v>7983</v>
      </c>
      <c r="I248" s="707" t="s">
        <v>456</v>
      </c>
      <c r="J248" s="707" t="s">
        <v>7984</v>
      </c>
      <c r="K248" s="707" t="s">
        <v>7985</v>
      </c>
      <c r="L248" s="314">
        <v>168704</v>
      </c>
      <c r="M248" s="314">
        <v>21462</v>
      </c>
      <c r="N248" s="314">
        <v>9505</v>
      </c>
      <c r="O248" s="707" t="s">
        <v>142</v>
      </c>
      <c r="P248" s="707">
        <v>400</v>
      </c>
      <c r="Q248" s="707">
        <v>1</v>
      </c>
      <c r="R248" s="707">
        <v>8</v>
      </c>
      <c r="S248" s="707">
        <v>3200</v>
      </c>
      <c r="T248" s="707" t="s">
        <v>142</v>
      </c>
      <c r="U248" s="314">
        <v>73</v>
      </c>
      <c r="V248" s="314">
        <v>109</v>
      </c>
      <c r="W248" s="235">
        <v>10000</v>
      </c>
      <c r="X248" s="235">
        <v>10000</v>
      </c>
      <c r="Y248" s="707" t="s">
        <v>173</v>
      </c>
      <c r="Z248" s="707"/>
      <c r="AA248" s="707">
        <v>1999</v>
      </c>
      <c r="AB248" s="707">
        <v>17847</v>
      </c>
      <c r="AC248" s="707">
        <v>800</v>
      </c>
      <c r="AD248" s="707">
        <v>530</v>
      </c>
      <c r="AE248" s="707"/>
      <c r="AF248" s="707"/>
      <c r="AG248" s="707"/>
      <c r="AH248" s="235">
        <v>19177</v>
      </c>
      <c r="AI248" s="707"/>
      <c r="AJ248" s="707"/>
      <c r="AK248" s="707"/>
      <c r="AL248" s="707"/>
      <c r="AM248" s="707"/>
      <c r="AN248" s="707"/>
      <c r="AO248" s="707"/>
      <c r="AP248" s="707"/>
      <c r="AQ248" s="707" t="s">
        <v>629</v>
      </c>
      <c r="AR248" s="707">
        <v>1</v>
      </c>
      <c r="AS248" s="707">
        <v>7957</v>
      </c>
      <c r="AT248" s="719" t="s">
        <v>7986</v>
      </c>
      <c r="AU248" s="707" t="s">
        <v>7980</v>
      </c>
      <c r="AV248" s="707"/>
      <c r="AW248" s="707"/>
      <c r="AX248" s="707"/>
      <c r="AY248" s="707"/>
      <c r="AZ248" s="707"/>
      <c r="BA248" s="707"/>
      <c r="BB248" s="707"/>
      <c r="BC248" s="707"/>
      <c r="BD248" s="707"/>
      <c r="BE248" s="707"/>
      <c r="BF248" s="668"/>
      <c r="BG248" s="668"/>
      <c r="BH248" s="668"/>
      <c r="BI248" s="668"/>
      <c r="BJ248" s="668"/>
      <c r="BK248" s="707"/>
    </row>
    <row r="249" spans="1:63" s="720" customFormat="1" ht="24.6" hidden="1" customHeight="1">
      <c r="A249" s="313" t="s">
        <v>145</v>
      </c>
      <c r="B249" s="242"/>
      <c r="C249" s="707" t="s">
        <v>7987</v>
      </c>
      <c r="D249" s="707" t="s">
        <v>7988</v>
      </c>
      <c r="E249" s="707" t="s">
        <v>7989</v>
      </c>
      <c r="F249" s="707" t="s">
        <v>7987</v>
      </c>
      <c r="G249" s="707" t="s">
        <v>7990</v>
      </c>
      <c r="H249" s="718" t="s">
        <v>7991</v>
      </c>
      <c r="I249" s="707" t="s">
        <v>15042</v>
      </c>
      <c r="J249" s="707">
        <v>2</v>
      </c>
      <c r="K249" s="707" t="s">
        <v>7992</v>
      </c>
      <c r="L249" s="314">
        <v>56952</v>
      </c>
      <c r="M249" s="314">
        <v>9105.82</v>
      </c>
      <c r="N249" s="314">
        <v>2304.3000000000002</v>
      </c>
      <c r="O249" s="707" t="s">
        <v>142</v>
      </c>
      <c r="P249" s="707">
        <v>400</v>
      </c>
      <c r="Q249" s="707">
        <v>1.2</v>
      </c>
      <c r="R249" s="707">
        <v>8</v>
      </c>
      <c r="S249" s="707"/>
      <c r="T249" s="707" t="s">
        <v>282</v>
      </c>
      <c r="U249" s="314">
        <v>70</v>
      </c>
      <c r="V249" s="314">
        <v>109</v>
      </c>
      <c r="W249" s="235">
        <v>5302</v>
      </c>
      <c r="X249" s="235">
        <v>10000</v>
      </c>
      <c r="Y249" s="707" t="s">
        <v>173</v>
      </c>
      <c r="Z249" s="707" t="s">
        <v>466</v>
      </c>
      <c r="AA249" s="707">
        <v>2005</v>
      </c>
      <c r="AB249" s="707">
        <v>34</v>
      </c>
      <c r="AC249" s="707">
        <v>7</v>
      </c>
      <c r="AD249" s="707">
        <v>4</v>
      </c>
      <c r="AE249" s="707"/>
      <c r="AF249" s="707"/>
      <c r="AG249" s="707"/>
      <c r="AH249" s="235">
        <v>6740</v>
      </c>
      <c r="AI249" s="707"/>
      <c r="AJ249" s="707"/>
      <c r="AK249" s="707"/>
      <c r="AL249" s="707"/>
      <c r="AM249" s="707"/>
      <c r="AN249" s="707"/>
      <c r="AO249" s="707"/>
      <c r="AP249" s="707"/>
      <c r="AQ249" s="707"/>
      <c r="AR249" s="707"/>
      <c r="AS249" s="707"/>
      <c r="AT249" s="707"/>
      <c r="AU249" s="707"/>
      <c r="AV249" s="707"/>
      <c r="AW249" s="707"/>
      <c r="AX249" s="707"/>
      <c r="AY249" s="707"/>
      <c r="AZ249" s="707"/>
      <c r="BA249" s="707"/>
      <c r="BB249" s="707"/>
      <c r="BC249" s="707"/>
      <c r="BD249" s="707"/>
      <c r="BE249" s="707"/>
      <c r="BF249" s="668"/>
      <c r="BG249" s="668"/>
      <c r="BH249" s="668"/>
      <c r="BI249" s="668"/>
      <c r="BJ249" s="668"/>
      <c r="BK249" s="707"/>
    </row>
    <row r="250" spans="1:63" s="720" customFormat="1" ht="24.6" hidden="1" customHeight="1">
      <c r="A250" s="313" t="s">
        <v>145</v>
      </c>
      <c r="B250" s="242"/>
      <c r="C250" s="707" t="s">
        <v>695</v>
      </c>
      <c r="D250" s="707" t="s">
        <v>7993</v>
      </c>
      <c r="E250" s="707" t="s">
        <v>7994</v>
      </c>
      <c r="F250" s="707" t="s">
        <v>695</v>
      </c>
      <c r="G250" s="707" t="s">
        <v>7995</v>
      </c>
      <c r="H250" s="718" t="s">
        <v>7996</v>
      </c>
      <c r="I250" s="707" t="s">
        <v>695</v>
      </c>
      <c r="J250" s="707">
        <v>1</v>
      </c>
      <c r="K250" s="707" t="s">
        <v>7997</v>
      </c>
      <c r="L250" s="314">
        <v>92560</v>
      </c>
      <c r="M250" s="314">
        <v>10520</v>
      </c>
      <c r="N250" s="314">
        <v>18545</v>
      </c>
      <c r="O250" s="707" t="s">
        <v>142</v>
      </c>
      <c r="P250" s="707">
        <v>400</v>
      </c>
      <c r="Q250" s="707">
        <v>1.2</v>
      </c>
      <c r="R250" s="707">
        <v>8</v>
      </c>
      <c r="S250" s="707"/>
      <c r="T250" s="707" t="s">
        <v>143</v>
      </c>
      <c r="U250" s="314">
        <v>70</v>
      </c>
      <c r="V250" s="314">
        <v>105</v>
      </c>
      <c r="W250" s="235">
        <v>6465</v>
      </c>
      <c r="X250" s="235">
        <v>10000</v>
      </c>
      <c r="Y250" s="707" t="s">
        <v>465</v>
      </c>
      <c r="Z250" s="707" t="s">
        <v>466</v>
      </c>
      <c r="AA250" s="707">
        <v>1998</v>
      </c>
      <c r="AB250" s="707">
        <v>5888</v>
      </c>
      <c r="AC250" s="707">
        <v>200</v>
      </c>
      <c r="AD250" s="707">
        <v>480</v>
      </c>
      <c r="AE250" s="707">
        <v>30</v>
      </c>
      <c r="AF250" s="707">
        <v>29</v>
      </c>
      <c r="AG250" s="707" t="s">
        <v>616</v>
      </c>
      <c r="AH250" s="235">
        <v>6627</v>
      </c>
      <c r="AI250" s="707">
        <v>1988</v>
      </c>
      <c r="AJ250" s="707"/>
      <c r="AK250" s="707"/>
      <c r="AL250" s="707"/>
      <c r="AM250" s="707"/>
      <c r="AN250" s="707"/>
      <c r="AO250" s="707"/>
      <c r="AP250" s="707"/>
      <c r="AQ250" s="707"/>
      <c r="AR250" s="707"/>
      <c r="AS250" s="707"/>
      <c r="AT250" s="719"/>
      <c r="AU250" s="707"/>
      <c r="AV250" s="707"/>
      <c r="AW250" s="707"/>
      <c r="AX250" s="707"/>
      <c r="AY250" s="707"/>
      <c r="AZ250" s="707"/>
      <c r="BA250" s="707"/>
      <c r="BB250" s="707"/>
      <c r="BC250" s="707"/>
      <c r="BD250" s="707"/>
      <c r="BE250" s="707"/>
      <c r="BF250" s="668"/>
      <c r="BG250" s="668"/>
      <c r="BH250" s="668"/>
      <c r="BI250" s="668"/>
      <c r="BJ250" s="668"/>
      <c r="BK250" s="313"/>
    </row>
    <row r="251" spans="1:63" s="720" customFormat="1" ht="24.6" hidden="1" customHeight="1">
      <c r="A251" s="313" t="s">
        <v>145</v>
      </c>
      <c r="B251" s="717"/>
      <c r="C251" s="707" t="s">
        <v>695</v>
      </c>
      <c r="D251" s="707"/>
      <c r="E251" s="707" t="s">
        <v>7998</v>
      </c>
      <c r="F251" s="707" t="s">
        <v>695</v>
      </c>
      <c r="G251" s="707"/>
      <c r="H251" s="759"/>
      <c r="I251" s="707" t="s">
        <v>695</v>
      </c>
      <c r="J251" s="707"/>
      <c r="K251" s="707">
        <v>18410</v>
      </c>
      <c r="L251" s="314">
        <v>29693</v>
      </c>
      <c r="M251" s="314">
        <v>140</v>
      </c>
      <c r="N251" s="314">
        <v>140</v>
      </c>
      <c r="O251" s="707" t="s">
        <v>142</v>
      </c>
      <c r="P251" s="707">
        <v>400</v>
      </c>
      <c r="Q251" s="707">
        <v>6500</v>
      </c>
      <c r="R251" s="707">
        <v>4</v>
      </c>
      <c r="S251" s="707"/>
      <c r="T251" s="707" t="s">
        <v>282</v>
      </c>
      <c r="U251" s="314">
        <v>72</v>
      </c>
      <c r="V251" s="314">
        <v>109</v>
      </c>
      <c r="W251" s="235">
        <v>560</v>
      </c>
      <c r="X251" s="235">
        <v>5000</v>
      </c>
      <c r="Y251" s="707"/>
      <c r="Z251" s="707"/>
      <c r="AA251" s="707">
        <v>2006</v>
      </c>
      <c r="AB251" s="707"/>
      <c r="AC251" s="707"/>
      <c r="AD251" s="707">
        <v>2900</v>
      </c>
      <c r="AE251" s="707"/>
      <c r="AF251" s="707"/>
      <c r="AG251" s="707"/>
      <c r="AH251" s="235">
        <v>2900</v>
      </c>
      <c r="AI251" s="707"/>
      <c r="AJ251" s="707"/>
      <c r="AK251" s="707"/>
      <c r="AL251" s="707"/>
      <c r="AM251" s="707"/>
      <c r="AN251" s="707"/>
      <c r="AO251" s="707"/>
      <c r="AP251" s="707"/>
      <c r="AQ251" s="707"/>
      <c r="AR251" s="707"/>
      <c r="AS251" s="707"/>
      <c r="AT251" s="719"/>
      <c r="AU251" s="707"/>
      <c r="AV251" s="707"/>
      <c r="AW251" s="707"/>
      <c r="AX251" s="707"/>
      <c r="AY251" s="707"/>
      <c r="AZ251" s="707" t="s">
        <v>681</v>
      </c>
      <c r="BA251" s="707"/>
      <c r="BB251" s="707"/>
      <c r="BC251" s="707"/>
      <c r="BD251" s="707"/>
      <c r="BE251" s="707"/>
      <c r="BF251" s="668"/>
      <c r="BG251" s="668"/>
      <c r="BH251" s="668"/>
      <c r="BI251" s="668"/>
      <c r="BJ251" s="668"/>
      <c r="BK251" s="707"/>
    </row>
    <row r="252" spans="1:63" s="720" customFormat="1" ht="24.6" hidden="1" customHeight="1">
      <c r="A252" s="313"/>
      <c r="B252" s="242"/>
      <c r="C252" s="221" t="s">
        <v>695</v>
      </c>
      <c r="D252" s="221"/>
      <c r="E252" s="223" t="s">
        <v>16909</v>
      </c>
      <c r="F252" s="221" t="s">
        <v>695</v>
      </c>
      <c r="G252" s="221"/>
      <c r="H252" s="221"/>
      <c r="I252" s="221" t="s">
        <v>695</v>
      </c>
      <c r="J252" s="221"/>
      <c r="K252" s="222"/>
      <c r="L252" s="222">
        <v>56130</v>
      </c>
      <c r="M252" s="222">
        <v>28</v>
      </c>
      <c r="N252" s="221">
        <v>228.21</v>
      </c>
      <c r="O252" s="219" t="s">
        <v>142</v>
      </c>
      <c r="P252" s="222">
        <v>400</v>
      </c>
      <c r="Q252" s="222"/>
      <c r="R252" s="222">
        <v>4</v>
      </c>
      <c r="S252" s="222"/>
      <c r="T252" s="219" t="s">
        <v>282</v>
      </c>
      <c r="U252" s="221">
        <v>70</v>
      </c>
      <c r="V252" s="221">
        <v>105</v>
      </c>
      <c r="W252" s="219">
        <v>390</v>
      </c>
      <c r="X252" s="765">
        <v>5000</v>
      </c>
      <c r="Y252" s="221"/>
      <c r="Z252" s="221"/>
      <c r="AA252" s="221">
        <v>2020</v>
      </c>
      <c r="AB252" s="221"/>
      <c r="AC252" s="221"/>
      <c r="AD252" s="222"/>
      <c r="AE252" s="221"/>
      <c r="AF252" s="221"/>
      <c r="AG252" s="221"/>
      <c r="AH252" s="221">
        <v>6500</v>
      </c>
      <c r="AI252" s="221"/>
      <c r="AJ252" s="221"/>
      <c r="AK252" s="221"/>
      <c r="AL252" s="221"/>
      <c r="AM252" s="221"/>
      <c r="AN252" s="221"/>
      <c r="AO252" s="221"/>
      <c r="AP252" s="221"/>
      <c r="AQ252" s="221"/>
      <c r="AR252" s="221"/>
      <c r="AS252" s="221"/>
      <c r="AT252" s="221"/>
      <c r="AU252" s="221"/>
      <c r="AV252" s="221"/>
      <c r="AW252" s="221"/>
      <c r="AX252" s="221"/>
      <c r="AY252" s="221"/>
      <c r="AZ252" s="221"/>
      <c r="BA252" s="766"/>
      <c r="BB252" s="766"/>
      <c r="BC252" s="766"/>
      <c r="BD252" s="766"/>
      <c r="BE252" s="766"/>
      <c r="BF252" s="766"/>
      <c r="BG252" s="766"/>
      <c r="BH252" s="766"/>
      <c r="BI252" s="766"/>
      <c r="BJ252" s="766"/>
      <c r="BK252" s="221" t="s">
        <v>16910</v>
      </c>
    </row>
    <row r="253" spans="1:63" s="720" customFormat="1" ht="24.6" hidden="1" customHeight="1">
      <c r="A253" s="313" t="s">
        <v>145</v>
      </c>
      <c r="B253" s="242"/>
      <c r="C253" s="707" t="s">
        <v>7999</v>
      </c>
      <c r="D253" s="707" t="s">
        <v>8000</v>
      </c>
      <c r="E253" s="707" t="s">
        <v>8001</v>
      </c>
      <c r="F253" s="707" t="s">
        <v>7999</v>
      </c>
      <c r="G253" s="707" t="s">
        <v>16896</v>
      </c>
      <c r="H253" s="718" t="s">
        <v>8002</v>
      </c>
      <c r="I253" s="707" t="s">
        <v>4830</v>
      </c>
      <c r="J253" s="707">
        <v>3</v>
      </c>
      <c r="K253" s="707"/>
      <c r="L253" s="314">
        <v>28106</v>
      </c>
      <c r="M253" s="314">
        <v>1329</v>
      </c>
      <c r="N253" s="314">
        <v>1329</v>
      </c>
      <c r="O253" s="707" t="s">
        <v>142</v>
      </c>
      <c r="P253" s="707">
        <v>400</v>
      </c>
      <c r="Q253" s="707">
        <v>1.2</v>
      </c>
      <c r="R253" s="707">
        <v>8</v>
      </c>
      <c r="S253" s="707">
        <v>3840</v>
      </c>
      <c r="T253" s="707" t="s">
        <v>143</v>
      </c>
      <c r="U253" s="314">
        <v>70</v>
      </c>
      <c r="V253" s="314">
        <v>110</v>
      </c>
      <c r="W253" s="235">
        <v>10000</v>
      </c>
      <c r="X253" s="235">
        <v>10000</v>
      </c>
      <c r="Y253" s="707" t="s">
        <v>173</v>
      </c>
      <c r="Z253" s="707" t="s">
        <v>466</v>
      </c>
      <c r="AA253" s="707">
        <v>1987</v>
      </c>
      <c r="AB253" s="707">
        <v>530</v>
      </c>
      <c r="AC253" s="707">
        <v>260</v>
      </c>
      <c r="AD253" s="707">
        <v>500</v>
      </c>
      <c r="AE253" s="707"/>
      <c r="AF253" s="707"/>
      <c r="AG253" s="707"/>
      <c r="AH253" s="235">
        <v>1290</v>
      </c>
      <c r="AI253" s="707">
        <v>1999</v>
      </c>
      <c r="AJ253" s="707">
        <v>2003</v>
      </c>
      <c r="AK253" s="707"/>
      <c r="AL253" s="707"/>
      <c r="AM253" s="707"/>
      <c r="AN253" s="707"/>
      <c r="AO253" s="707"/>
      <c r="AP253" s="707"/>
      <c r="AQ253" s="707"/>
      <c r="AR253" s="707"/>
      <c r="AS253" s="707"/>
      <c r="AT253" s="719"/>
      <c r="AU253" s="707"/>
      <c r="AV253" s="707"/>
      <c r="AW253" s="707"/>
      <c r="AX253" s="707"/>
      <c r="AY253" s="707"/>
      <c r="AZ253" s="707"/>
      <c r="BA253" s="707"/>
      <c r="BB253" s="707"/>
      <c r="BC253" s="707"/>
      <c r="BD253" s="707"/>
      <c r="BE253" s="707"/>
      <c r="BF253" s="668"/>
      <c r="BG253" s="668"/>
      <c r="BH253" s="668"/>
      <c r="BI253" s="668"/>
      <c r="BJ253" s="668"/>
      <c r="BK253" s="707"/>
    </row>
    <row r="254" spans="1:63" s="720" customFormat="1" ht="24.6" hidden="1" customHeight="1">
      <c r="A254" s="313" t="s">
        <v>145</v>
      </c>
      <c r="B254" s="703"/>
      <c r="C254" s="707" t="s">
        <v>8003</v>
      </c>
      <c r="D254" s="707" t="s">
        <v>8004</v>
      </c>
      <c r="E254" s="707" t="s">
        <v>8004</v>
      </c>
      <c r="F254" s="707" t="s">
        <v>8003</v>
      </c>
      <c r="G254" s="707">
        <v>96288</v>
      </c>
      <c r="H254" s="718">
        <v>694.52</v>
      </c>
      <c r="I254" s="707" t="s">
        <v>12537</v>
      </c>
      <c r="J254" s="707" t="s">
        <v>142</v>
      </c>
      <c r="K254" s="707">
        <v>400</v>
      </c>
      <c r="L254" s="314">
        <v>96288</v>
      </c>
      <c r="M254" s="314">
        <v>694.52</v>
      </c>
      <c r="N254" s="314">
        <v>1110.52</v>
      </c>
      <c r="O254" s="707" t="s">
        <v>142</v>
      </c>
      <c r="P254" s="707">
        <v>400</v>
      </c>
      <c r="Q254" s="707">
        <v>8054</v>
      </c>
      <c r="R254" s="707">
        <v>8</v>
      </c>
      <c r="S254" s="707">
        <v>2205</v>
      </c>
      <c r="T254" s="707" t="s">
        <v>143</v>
      </c>
      <c r="U254" s="314">
        <v>70</v>
      </c>
      <c r="V254" s="314">
        <v>105</v>
      </c>
      <c r="W254" s="235">
        <v>7924</v>
      </c>
      <c r="X254" s="235">
        <v>8054</v>
      </c>
      <c r="Y254" s="707" t="s">
        <v>173</v>
      </c>
      <c r="Z254" s="707" t="s">
        <v>466</v>
      </c>
      <c r="AA254" s="707">
        <v>1993</v>
      </c>
      <c r="AB254" s="707">
        <v>1815</v>
      </c>
      <c r="AC254" s="707"/>
      <c r="AD254" s="707">
        <v>390</v>
      </c>
      <c r="AE254" s="707"/>
      <c r="AF254" s="707"/>
      <c r="AG254" s="707"/>
      <c r="AH254" s="235">
        <v>2205</v>
      </c>
      <c r="AI254" s="707"/>
      <c r="AJ254" s="707"/>
      <c r="AK254" s="707"/>
      <c r="AL254" s="707"/>
      <c r="AM254" s="707"/>
      <c r="AN254" s="707"/>
      <c r="AO254" s="707"/>
      <c r="AP254" s="707" t="s">
        <v>8006</v>
      </c>
      <c r="AQ254" s="707"/>
      <c r="AR254" s="707"/>
      <c r="AS254" s="707"/>
      <c r="AT254" s="719"/>
      <c r="AU254" s="707"/>
      <c r="AV254" s="707"/>
      <c r="AW254" s="707"/>
      <c r="AX254" s="707"/>
      <c r="AY254" s="707"/>
      <c r="AZ254" s="707"/>
      <c r="BA254" s="707"/>
      <c r="BB254" s="707"/>
      <c r="BC254" s="707"/>
      <c r="BD254" s="707"/>
      <c r="BE254" s="707"/>
      <c r="BF254" s="668"/>
      <c r="BG254" s="668"/>
      <c r="BH254" s="668"/>
      <c r="BI254" s="668"/>
      <c r="BJ254" s="668"/>
      <c r="BK254" s="221"/>
    </row>
    <row r="255" spans="1:63" s="720" customFormat="1" ht="24.6" hidden="1" customHeight="1">
      <c r="A255" s="313" t="s">
        <v>145</v>
      </c>
      <c r="B255" s="242"/>
      <c r="C255" s="707" t="s">
        <v>8007</v>
      </c>
      <c r="D255" s="707"/>
      <c r="E255" s="707" t="s">
        <v>8008</v>
      </c>
      <c r="F255" s="707" t="s">
        <v>8007</v>
      </c>
      <c r="G255" s="707"/>
      <c r="H255" s="718"/>
      <c r="I255" s="707" t="s">
        <v>8007</v>
      </c>
      <c r="J255" s="707"/>
      <c r="K255" s="707"/>
      <c r="L255" s="314">
        <v>72775</v>
      </c>
      <c r="M255" s="314">
        <v>367</v>
      </c>
      <c r="N255" s="314">
        <v>763</v>
      </c>
      <c r="O255" s="707" t="s">
        <v>142</v>
      </c>
      <c r="P255" s="707">
        <v>400</v>
      </c>
      <c r="Q255" s="707"/>
      <c r="R255" s="707">
        <v>6</v>
      </c>
      <c r="S255" s="707"/>
      <c r="T255" s="707" t="s">
        <v>282</v>
      </c>
      <c r="U255" s="314">
        <v>68</v>
      </c>
      <c r="V255" s="314">
        <v>105</v>
      </c>
      <c r="W255" s="235">
        <v>3000</v>
      </c>
      <c r="X255" s="235">
        <v>5000</v>
      </c>
      <c r="Y255" s="707"/>
      <c r="Z255" s="707"/>
      <c r="AA255" s="707">
        <v>1992</v>
      </c>
      <c r="AB255" s="707"/>
      <c r="AC255" s="707"/>
      <c r="AD255" s="707"/>
      <c r="AE255" s="707"/>
      <c r="AF255" s="707"/>
      <c r="AG255" s="707"/>
      <c r="AH255" s="235">
        <v>2370</v>
      </c>
      <c r="AI255" s="707"/>
      <c r="AJ255" s="707"/>
      <c r="AK255" s="707"/>
      <c r="AL255" s="707"/>
      <c r="AM255" s="707"/>
      <c r="AN255" s="707"/>
      <c r="AO255" s="707"/>
      <c r="AP255" s="707"/>
      <c r="AQ255" s="707"/>
      <c r="AR255" s="707"/>
      <c r="AS255" s="707"/>
      <c r="AT255" s="719"/>
      <c r="AU255" s="707"/>
      <c r="AV255" s="707"/>
      <c r="AW255" s="707"/>
      <c r="AX255" s="707"/>
      <c r="AY255" s="707"/>
      <c r="AZ255" s="707"/>
      <c r="BA255" s="707"/>
      <c r="BB255" s="707"/>
      <c r="BC255" s="707"/>
      <c r="BD255" s="707"/>
      <c r="BE255" s="707"/>
      <c r="BF255" s="668"/>
      <c r="BG255" s="668"/>
      <c r="BH255" s="668"/>
      <c r="BI255" s="668"/>
      <c r="BJ255" s="668"/>
      <c r="BK255" s="707"/>
    </row>
    <row r="256" spans="1:63" s="720" customFormat="1" ht="24.6" hidden="1" customHeight="1">
      <c r="A256" s="742"/>
      <c r="B256" s="242"/>
      <c r="C256" s="707" t="s">
        <v>716</v>
      </c>
      <c r="D256" s="707" t="s">
        <v>8009</v>
      </c>
      <c r="E256" s="707" t="s">
        <v>8010</v>
      </c>
      <c r="F256" s="707" t="s">
        <v>716</v>
      </c>
      <c r="G256" s="707" t="s">
        <v>8011</v>
      </c>
      <c r="H256" s="718" t="s">
        <v>717</v>
      </c>
      <c r="I256" s="707" t="s">
        <v>716</v>
      </c>
      <c r="J256" s="707">
        <v>4</v>
      </c>
      <c r="K256" s="707" t="s">
        <v>8012</v>
      </c>
      <c r="L256" s="314">
        <v>31795</v>
      </c>
      <c r="M256" s="314">
        <v>5468</v>
      </c>
      <c r="N256" s="314">
        <v>6318</v>
      </c>
      <c r="O256" s="707" t="s">
        <v>8013</v>
      </c>
      <c r="P256" s="707">
        <v>400</v>
      </c>
      <c r="Q256" s="707">
        <v>1.2</v>
      </c>
      <c r="R256" s="707">
        <v>8</v>
      </c>
      <c r="S256" s="707"/>
      <c r="T256" s="707" t="s">
        <v>143</v>
      </c>
      <c r="U256" s="314">
        <v>70</v>
      </c>
      <c r="V256" s="314">
        <v>157</v>
      </c>
      <c r="W256" s="235">
        <v>15000</v>
      </c>
      <c r="X256" s="235">
        <v>15000</v>
      </c>
      <c r="Y256" s="707" t="s">
        <v>173</v>
      </c>
      <c r="Z256" s="707" t="s">
        <v>466</v>
      </c>
      <c r="AA256" s="707">
        <v>1991</v>
      </c>
      <c r="AB256" s="707">
        <v>996</v>
      </c>
      <c r="AC256" s="707">
        <v>309</v>
      </c>
      <c r="AD256" s="707">
        <v>400</v>
      </c>
      <c r="AE256" s="707"/>
      <c r="AF256" s="707"/>
      <c r="AG256" s="707"/>
      <c r="AH256" s="235">
        <v>1705</v>
      </c>
      <c r="AI256" s="707"/>
      <c r="AJ256" s="707"/>
      <c r="AK256" s="707"/>
      <c r="AL256" s="707"/>
      <c r="AM256" s="707"/>
      <c r="AN256" s="707"/>
      <c r="AO256" s="707"/>
      <c r="AP256" s="707"/>
      <c r="AQ256" s="707" t="s">
        <v>610</v>
      </c>
      <c r="AR256" s="707">
        <v>4</v>
      </c>
      <c r="AS256" s="707">
        <v>2954</v>
      </c>
      <c r="AT256" s="719" t="s">
        <v>8014</v>
      </c>
      <c r="AU256" s="707" t="s">
        <v>8015</v>
      </c>
      <c r="AV256" s="707"/>
      <c r="AW256" s="707"/>
      <c r="AX256" s="707"/>
      <c r="AY256" s="707"/>
      <c r="AZ256" s="707"/>
      <c r="BA256" s="707"/>
      <c r="BB256" s="707"/>
      <c r="BC256" s="707"/>
      <c r="BD256" s="707"/>
      <c r="BE256" s="707"/>
      <c r="BF256" s="668"/>
      <c r="BG256" s="668"/>
      <c r="BH256" s="668"/>
      <c r="BI256" s="668"/>
      <c r="BJ256" s="668"/>
      <c r="BK256" s="707"/>
    </row>
    <row r="257" spans="1:63" s="90" customFormat="1" ht="24.6" hidden="1" customHeight="1">
      <c r="A257" s="742"/>
      <c r="B257" s="242"/>
      <c r="C257" s="707" t="s">
        <v>716</v>
      </c>
      <c r="D257" s="751"/>
      <c r="E257" s="707" t="s">
        <v>718</v>
      </c>
      <c r="F257" s="707" t="s">
        <v>716</v>
      </c>
      <c r="G257" s="707" t="s">
        <v>295</v>
      </c>
      <c r="H257" s="718" t="s">
        <v>717</v>
      </c>
      <c r="I257" s="707" t="s">
        <v>716</v>
      </c>
      <c r="J257" s="707"/>
      <c r="K257" s="751"/>
      <c r="L257" s="314">
        <v>15000</v>
      </c>
      <c r="M257" s="314" t="s">
        <v>384</v>
      </c>
      <c r="N257" s="314" t="s">
        <v>384</v>
      </c>
      <c r="O257" s="707" t="s">
        <v>142</v>
      </c>
      <c r="P257" s="707">
        <v>100</v>
      </c>
      <c r="Q257" s="707">
        <v>1.2</v>
      </c>
      <c r="R257" s="707">
        <v>2</v>
      </c>
      <c r="S257" s="751"/>
      <c r="T257" s="707" t="s">
        <v>282</v>
      </c>
      <c r="U257" s="707">
        <v>65</v>
      </c>
      <c r="V257" s="707">
        <v>102</v>
      </c>
      <c r="W257" s="707" t="s">
        <v>384</v>
      </c>
      <c r="X257" s="707">
        <v>300</v>
      </c>
      <c r="Y257" s="751"/>
      <c r="Z257" s="751"/>
      <c r="AA257" s="707">
        <v>2011</v>
      </c>
      <c r="AB257" s="751"/>
      <c r="AC257" s="751"/>
      <c r="AD257" s="751"/>
      <c r="AE257" s="751"/>
      <c r="AF257" s="751"/>
      <c r="AG257" s="751"/>
      <c r="AH257" s="235">
        <v>132</v>
      </c>
      <c r="AI257" s="767"/>
      <c r="AJ257" s="767"/>
      <c r="AK257" s="767"/>
      <c r="AL257" s="767"/>
      <c r="AM257" s="767"/>
      <c r="AN257" s="767"/>
      <c r="AO257" s="767"/>
      <c r="AP257" s="767"/>
      <c r="AQ257" s="767"/>
      <c r="AR257" s="767"/>
      <c r="AS257" s="767"/>
      <c r="AT257" s="767"/>
      <c r="AU257" s="767"/>
      <c r="AV257" s="767"/>
      <c r="AW257" s="767"/>
      <c r="AX257" s="767"/>
      <c r="AY257" s="767"/>
      <c r="AZ257" s="767"/>
      <c r="BA257" s="767"/>
      <c r="BB257" s="767"/>
      <c r="BC257" s="767"/>
      <c r="BD257" s="767"/>
      <c r="BE257" s="767"/>
      <c r="BF257" s="767"/>
      <c r="BG257" s="767"/>
      <c r="BH257" s="767"/>
      <c r="BI257" s="767"/>
      <c r="BJ257" s="767"/>
      <c r="BK257" s="707"/>
    </row>
    <row r="258" spans="1:63" s="90" customFormat="1" ht="24.6" hidden="1" customHeight="1">
      <c r="A258" s="742"/>
      <c r="B258" s="242"/>
      <c r="C258" s="707" t="s">
        <v>2074</v>
      </c>
      <c r="D258" s="707" t="s">
        <v>8016</v>
      </c>
      <c r="E258" s="707" t="s">
        <v>8017</v>
      </c>
      <c r="F258" s="707" t="s">
        <v>2074</v>
      </c>
      <c r="G258" s="707" t="s">
        <v>8018</v>
      </c>
      <c r="H258" s="718" t="s">
        <v>8019</v>
      </c>
      <c r="I258" s="707" t="s">
        <v>2074</v>
      </c>
      <c r="J258" s="707">
        <v>3</v>
      </c>
      <c r="K258" s="707" t="s">
        <v>141</v>
      </c>
      <c r="L258" s="314">
        <v>206049</v>
      </c>
      <c r="M258" s="314">
        <v>7317</v>
      </c>
      <c r="N258" s="314">
        <v>9708</v>
      </c>
      <c r="O258" s="707" t="s">
        <v>3342</v>
      </c>
      <c r="P258" s="707">
        <v>400</v>
      </c>
      <c r="Q258" s="707">
        <v>1.2</v>
      </c>
      <c r="R258" s="707">
        <v>8</v>
      </c>
      <c r="S258" s="707"/>
      <c r="T258" s="707" t="s">
        <v>143</v>
      </c>
      <c r="U258" s="314">
        <v>73</v>
      </c>
      <c r="V258" s="314">
        <v>109</v>
      </c>
      <c r="W258" s="314">
        <v>11000</v>
      </c>
      <c r="X258" s="235">
        <v>12000</v>
      </c>
      <c r="Y258" s="235">
        <v>10000</v>
      </c>
      <c r="Z258" s="707" t="s">
        <v>173</v>
      </c>
      <c r="AA258" s="707">
        <v>2009</v>
      </c>
      <c r="AB258" s="707">
        <v>1985</v>
      </c>
      <c r="AC258" s="707">
        <v>298</v>
      </c>
      <c r="AD258" s="707"/>
      <c r="AE258" s="707">
        <v>450</v>
      </c>
      <c r="AF258" s="707"/>
      <c r="AG258" s="707"/>
      <c r="AH258" s="314">
        <v>32500</v>
      </c>
      <c r="AI258" s="235">
        <v>748</v>
      </c>
      <c r="AJ258" s="707"/>
      <c r="AK258" s="707"/>
      <c r="AL258" s="707"/>
      <c r="AM258" s="707"/>
      <c r="AN258" s="707"/>
      <c r="AO258" s="707"/>
      <c r="AP258" s="707"/>
      <c r="AQ258" s="707"/>
      <c r="AR258" s="707"/>
      <c r="AS258" s="707"/>
      <c r="AT258" s="707"/>
      <c r="AU258" s="719"/>
      <c r="AV258" s="707"/>
      <c r="AW258" s="707"/>
      <c r="AX258" s="707"/>
      <c r="AY258" s="707"/>
      <c r="AZ258" s="707"/>
      <c r="BA258" s="707"/>
      <c r="BB258" s="707"/>
      <c r="BC258" s="707"/>
      <c r="BD258" s="707"/>
      <c r="BE258" s="707"/>
      <c r="BF258" s="707"/>
      <c r="BG258" s="668"/>
      <c r="BH258" s="668"/>
      <c r="BI258" s="668"/>
      <c r="BJ258" s="668"/>
      <c r="BK258" s="707" t="s">
        <v>8020</v>
      </c>
    </row>
    <row r="259" spans="1:63" s="90" customFormat="1" ht="24.6" hidden="1" customHeight="1">
      <c r="A259" s="313" t="s">
        <v>145</v>
      </c>
      <c r="B259" s="242"/>
      <c r="C259" s="707" t="s">
        <v>8021</v>
      </c>
      <c r="D259" s="707" t="s">
        <v>8022</v>
      </c>
      <c r="E259" s="707" t="s">
        <v>8023</v>
      </c>
      <c r="F259" s="707" t="s">
        <v>8021</v>
      </c>
      <c r="G259" s="707" t="s">
        <v>8024</v>
      </c>
      <c r="H259" s="718"/>
      <c r="I259" s="707" t="s">
        <v>8021</v>
      </c>
      <c r="J259" s="707">
        <v>4</v>
      </c>
      <c r="K259" s="707" t="s">
        <v>8025</v>
      </c>
      <c r="L259" s="314">
        <v>46651</v>
      </c>
      <c r="M259" s="314">
        <v>705</v>
      </c>
      <c r="N259" s="314">
        <v>1025</v>
      </c>
      <c r="O259" s="707" t="s">
        <v>142</v>
      </c>
      <c r="P259" s="707">
        <v>400</v>
      </c>
      <c r="Q259" s="707">
        <v>1.2</v>
      </c>
      <c r="R259" s="707">
        <v>9</v>
      </c>
      <c r="S259" s="707">
        <v>22492</v>
      </c>
      <c r="T259" s="707" t="s">
        <v>143</v>
      </c>
      <c r="U259" s="314">
        <v>73</v>
      </c>
      <c r="V259" s="314">
        <v>103</v>
      </c>
      <c r="W259" s="235">
        <v>6627</v>
      </c>
      <c r="X259" s="235">
        <v>10000</v>
      </c>
      <c r="Y259" s="707" t="s">
        <v>465</v>
      </c>
      <c r="Z259" s="707" t="s">
        <v>466</v>
      </c>
      <c r="AA259" s="707">
        <v>1990</v>
      </c>
      <c r="AB259" s="707">
        <v>3252</v>
      </c>
      <c r="AC259" s="707">
        <v>500</v>
      </c>
      <c r="AD259" s="707">
        <v>950</v>
      </c>
      <c r="AE259" s="707">
        <v>50</v>
      </c>
      <c r="AF259" s="707"/>
      <c r="AG259" s="707"/>
      <c r="AH259" s="235">
        <v>4752</v>
      </c>
      <c r="AI259" s="707" t="s">
        <v>8026</v>
      </c>
      <c r="AJ259" s="707" t="s">
        <v>8027</v>
      </c>
      <c r="AK259" s="707"/>
      <c r="AL259" s="707"/>
      <c r="AM259" s="707"/>
      <c r="AN259" s="707"/>
      <c r="AO259" s="707"/>
      <c r="AP259" s="707"/>
      <c r="AQ259" s="707"/>
      <c r="AR259" s="707"/>
      <c r="AS259" s="707"/>
      <c r="AT259" s="719"/>
      <c r="AU259" s="707"/>
      <c r="AV259" s="707"/>
      <c r="AW259" s="707"/>
      <c r="AX259" s="707"/>
      <c r="AY259" s="707"/>
      <c r="AZ259" s="707"/>
      <c r="BA259" s="707"/>
      <c r="BB259" s="707"/>
      <c r="BC259" s="707"/>
      <c r="BD259" s="707"/>
      <c r="BE259" s="707"/>
      <c r="BF259" s="668"/>
      <c r="BG259" s="668"/>
      <c r="BH259" s="668"/>
      <c r="BI259" s="668"/>
      <c r="BJ259" s="668"/>
      <c r="BK259" s="707"/>
    </row>
    <row r="260" spans="1:63" s="90" customFormat="1" ht="24.6" hidden="1" customHeight="1">
      <c r="A260" s="313" t="s">
        <v>148</v>
      </c>
      <c r="B260" s="239" t="s">
        <v>2240</v>
      </c>
      <c r="C260" s="707" t="s">
        <v>2231</v>
      </c>
      <c r="D260" s="707"/>
      <c r="E260" s="246">
        <f>COUNTA(E261:E274)</f>
        <v>14</v>
      </c>
      <c r="F260" s="707"/>
      <c r="G260" s="707"/>
      <c r="H260" s="718"/>
      <c r="I260" s="707"/>
      <c r="J260" s="707"/>
      <c r="K260" s="707"/>
      <c r="L260" s="314">
        <f>SUM(L261:L274)</f>
        <v>695144</v>
      </c>
      <c r="M260" s="314">
        <f>SUM(M261:M274)</f>
        <v>112066</v>
      </c>
      <c r="N260" s="314">
        <f>SUM(N261:N274)</f>
        <v>158238</v>
      </c>
      <c r="O260" s="707"/>
      <c r="P260" s="707"/>
      <c r="Q260" s="707"/>
      <c r="R260" s="707"/>
      <c r="S260" s="707"/>
      <c r="T260" s="707"/>
      <c r="U260" s="314"/>
      <c r="V260" s="314"/>
      <c r="W260" s="235"/>
      <c r="X260" s="235"/>
      <c r="Y260" s="707"/>
      <c r="Z260" s="707"/>
      <c r="AA260" s="707"/>
      <c r="AB260" s="707"/>
      <c r="AC260" s="707"/>
      <c r="AD260" s="707"/>
      <c r="AE260" s="707"/>
      <c r="AF260" s="707"/>
      <c r="AG260" s="707"/>
      <c r="AH260" s="235"/>
      <c r="AI260" s="707"/>
      <c r="AJ260" s="707"/>
      <c r="AK260" s="707"/>
      <c r="AL260" s="707"/>
      <c r="AM260" s="707"/>
      <c r="AN260" s="707"/>
      <c r="AO260" s="707"/>
      <c r="AP260" s="707"/>
      <c r="AQ260" s="707"/>
      <c r="AR260" s="707"/>
      <c r="AS260" s="707"/>
      <c r="AT260" s="707"/>
      <c r="AU260" s="707"/>
      <c r="AV260" s="707"/>
      <c r="AW260" s="707"/>
      <c r="AX260" s="707"/>
      <c r="AY260" s="707"/>
      <c r="AZ260" s="707"/>
      <c r="BA260" s="707"/>
      <c r="BB260" s="707"/>
      <c r="BC260" s="707"/>
      <c r="BD260" s="707"/>
      <c r="BE260" s="707"/>
      <c r="BF260" s="707"/>
      <c r="BG260" s="707"/>
      <c r="BH260" s="707"/>
      <c r="BI260" s="707"/>
      <c r="BJ260" s="707"/>
      <c r="BK260" s="707"/>
    </row>
    <row r="261" spans="1:63" s="90" customFormat="1" ht="24.6" hidden="1" customHeight="1">
      <c r="A261" s="313" t="s">
        <v>310</v>
      </c>
      <c r="B261" s="242"/>
      <c r="C261" s="707" t="s">
        <v>8997</v>
      </c>
      <c r="D261" s="707" t="s">
        <v>8998</v>
      </c>
      <c r="E261" s="707" t="s">
        <v>15801</v>
      </c>
      <c r="F261" s="707" t="s">
        <v>8999</v>
      </c>
      <c r="G261" s="707" t="s">
        <v>15802</v>
      </c>
      <c r="H261" s="718" t="s">
        <v>9000</v>
      </c>
      <c r="I261" s="707" t="s">
        <v>9001</v>
      </c>
      <c r="J261" s="707" t="s">
        <v>1838</v>
      </c>
      <c r="K261" s="707" t="s">
        <v>15803</v>
      </c>
      <c r="L261" s="314">
        <v>30327</v>
      </c>
      <c r="M261" s="314">
        <v>12384</v>
      </c>
      <c r="N261" s="314">
        <v>38299</v>
      </c>
      <c r="O261" s="707" t="s">
        <v>142</v>
      </c>
      <c r="P261" s="707">
        <v>400</v>
      </c>
      <c r="Q261" s="707" t="s">
        <v>15804</v>
      </c>
      <c r="R261" s="707">
        <v>8</v>
      </c>
      <c r="S261" s="707" t="s">
        <v>15805</v>
      </c>
      <c r="T261" s="707" t="s">
        <v>143</v>
      </c>
      <c r="U261" s="314">
        <v>75</v>
      </c>
      <c r="V261" s="314">
        <v>109</v>
      </c>
      <c r="W261" s="235">
        <v>20053</v>
      </c>
      <c r="X261" s="235">
        <v>25000</v>
      </c>
      <c r="Y261" s="707" t="s">
        <v>3698</v>
      </c>
      <c r="Z261" s="707" t="s">
        <v>15806</v>
      </c>
      <c r="AA261" s="313">
        <v>1984</v>
      </c>
      <c r="AB261" s="707"/>
      <c r="AC261" s="707" t="s">
        <v>15807</v>
      </c>
      <c r="AD261" s="707" t="s">
        <v>15808</v>
      </c>
      <c r="AE261" s="707"/>
      <c r="AF261" s="707"/>
      <c r="AG261" s="707"/>
      <c r="AH261" s="235">
        <v>2535</v>
      </c>
      <c r="AI261" s="707" t="s">
        <v>15809</v>
      </c>
      <c r="AJ261" s="707"/>
      <c r="AK261" s="707" t="s">
        <v>4450</v>
      </c>
      <c r="AL261" s="707" t="s">
        <v>15810</v>
      </c>
      <c r="AM261" s="707"/>
      <c r="AN261" s="707"/>
      <c r="AO261" s="707"/>
      <c r="AP261" s="707"/>
      <c r="AQ261" s="707" t="s">
        <v>15811</v>
      </c>
      <c r="AR261" s="707" t="s">
        <v>15812</v>
      </c>
      <c r="AS261" s="707"/>
      <c r="AT261" s="707"/>
      <c r="AU261" s="707" t="s">
        <v>9002</v>
      </c>
      <c r="AV261" s="707" t="s">
        <v>572</v>
      </c>
      <c r="AW261" s="707" t="s">
        <v>719</v>
      </c>
      <c r="AX261" s="707"/>
      <c r="AY261" s="707"/>
      <c r="AZ261" s="707" t="s">
        <v>9002</v>
      </c>
      <c r="BA261" s="707" t="s">
        <v>9003</v>
      </c>
      <c r="BB261" s="707" t="s">
        <v>5121</v>
      </c>
      <c r="BC261" s="707"/>
      <c r="BD261" s="707"/>
      <c r="BE261" s="707" t="s">
        <v>9002</v>
      </c>
      <c r="BF261" s="707"/>
      <c r="BG261" s="707"/>
      <c r="BH261" s="707"/>
      <c r="BI261" s="707"/>
      <c r="BJ261" s="707"/>
      <c r="BK261" s="707"/>
    </row>
    <row r="262" spans="1:63" s="90" customFormat="1" ht="24.6" hidden="1" customHeight="1">
      <c r="A262" s="313" t="s">
        <v>311</v>
      </c>
      <c r="B262" s="242"/>
      <c r="C262" s="707" t="s">
        <v>8997</v>
      </c>
      <c r="D262" s="707" t="s">
        <v>8998</v>
      </c>
      <c r="E262" s="707" t="s">
        <v>15813</v>
      </c>
      <c r="F262" s="707" t="s">
        <v>8999</v>
      </c>
      <c r="G262" s="707" t="s">
        <v>9004</v>
      </c>
      <c r="H262" s="718" t="s">
        <v>9000</v>
      </c>
      <c r="I262" s="707" t="s">
        <v>9001</v>
      </c>
      <c r="J262" s="707" t="s">
        <v>5393</v>
      </c>
      <c r="K262" s="707" t="s">
        <v>15814</v>
      </c>
      <c r="L262" s="314">
        <v>21662</v>
      </c>
      <c r="M262" s="314">
        <v>1222</v>
      </c>
      <c r="N262" s="314">
        <v>1250</v>
      </c>
      <c r="O262" s="707" t="s">
        <v>142</v>
      </c>
      <c r="P262" s="707">
        <v>400</v>
      </c>
      <c r="Q262" s="707" t="s">
        <v>15804</v>
      </c>
      <c r="R262" s="707">
        <v>6</v>
      </c>
      <c r="S262" s="707"/>
      <c r="T262" s="707" t="s">
        <v>143</v>
      </c>
      <c r="U262" s="314">
        <v>75</v>
      </c>
      <c r="V262" s="314">
        <v>111</v>
      </c>
      <c r="W262" s="235">
        <v>1000</v>
      </c>
      <c r="X262" s="235">
        <v>5000</v>
      </c>
      <c r="Y262" s="707" t="s">
        <v>15815</v>
      </c>
      <c r="Z262" s="707" t="s">
        <v>324</v>
      </c>
      <c r="AA262" s="313">
        <v>1984</v>
      </c>
      <c r="AB262" s="707"/>
      <c r="AC262" s="707" t="s">
        <v>15816</v>
      </c>
      <c r="AD262" s="707"/>
      <c r="AE262" s="707"/>
      <c r="AF262" s="707"/>
      <c r="AG262" s="707"/>
      <c r="AH262" s="235">
        <v>390</v>
      </c>
      <c r="AI262" s="707"/>
      <c r="AJ262" s="707"/>
      <c r="AK262" s="707"/>
      <c r="AL262" s="707"/>
      <c r="AM262" s="707"/>
      <c r="AN262" s="707"/>
      <c r="AO262" s="707"/>
      <c r="AP262" s="707"/>
      <c r="AQ262" s="707"/>
      <c r="AR262" s="707"/>
      <c r="AS262" s="707"/>
      <c r="AT262" s="707"/>
      <c r="AU262" s="707"/>
      <c r="AV262" s="707"/>
      <c r="AW262" s="707"/>
      <c r="AX262" s="707"/>
      <c r="AY262" s="707"/>
      <c r="AZ262" s="707"/>
      <c r="BA262" s="707"/>
      <c r="BB262" s="707"/>
      <c r="BC262" s="707"/>
      <c r="BD262" s="707"/>
      <c r="BE262" s="707"/>
      <c r="BF262" s="707"/>
      <c r="BG262" s="707"/>
      <c r="BH262" s="707"/>
      <c r="BI262" s="707"/>
      <c r="BJ262" s="707"/>
      <c r="BK262" s="707"/>
    </row>
    <row r="263" spans="1:63" s="90" customFormat="1" ht="24.6" hidden="1" customHeight="1">
      <c r="A263" s="313"/>
      <c r="B263" s="242"/>
      <c r="C263" s="1341" t="s">
        <v>8997</v>
      </c>
      <c r="D263" s="1341"/>
      <c r="E263" s="1341" t="s">
        <v>15817</v>
      </c>
      <c r="F263" s="1341" t="s">
        <v>8999</v>
      </c>
      <c r="G263" s="1341"/>
      <c r="H263" s="718"/>
      <c r="I263" s="1341" t="s">
        <v>15818</v>
      </c>
      <c r="J263" s="1341"/>
      <c r="K263" s="1341"/>
      <c r="L263" s="314">
        <v>18202</v>
      </c>
      <c r="M263" s="314">
        <v>8033</v>
      </c>
      <c r="N263" s="314">
        <v>10905</v>
      </c>
      <c r="O263" s="1341" t="s">
        <v>142</v>
      </c>
      <c r="P263" s="1341">
        <v>400</v>
      </c>
      <c r="Q263" s="1341"/>
      <c r="R263" s="1341">
        <v>4</v>
      </c>
      <c r="S263" s="1341"/>
      <c r="T263" s="1341" t="s">
        <v>282</v>
      </c>
      <c r="U263" s="314">
        <v>68</v>
      </c>
      <c r="V263" s="314">
        <v>105</v>
      </c>
      <c r="W263" s="235"/>
      <c r="X263" s="235">
        <v>500</v>
      </c>
      <c r="Y263" s="1341"/>
      <c r="Z263" s="1341"/>
      <c r="AA263" s="313">
        <v>2016</v>
      </c>
      <c r="AB263" s="1341"/>
      <c r="AC263" s="1341"/>
      <c r="AD263" s="1341"/>
      <c r="AE263" s="1341"/>
      <c r="AF263" s="1341"/>
      <c r="AG263" s="1341"/>
      <c r="AH263" s="235">
        <v>1800</v>
      </c>
      <c r="AI263" s="1341"/>
      <c r="AJ263" s="1341"/>
      <c r="AK263" s="1341"/>
      <c r="AL263" s="1341"/>
      <c r="AM263" s="1341"/>
      <c r="AN263" s="1341"/>
      <c r="AO263" s="1341"/>
      <c r="AP263" s="1341"/>
      <c r="AQ263" s="1341"/>
      <c r="AR263" s="1341"/>
      <c r="AS263" s="1341"/>
      <c r="AT263" s="1341"/>
      <c r="AU263" s="1341"/>
      <c r="AV263" s="1341"/>
      <c r="AW263" s="1341"/>
      <c r="AX263" s="1341"/>
      <c r="AY263" s="1341"/>
      <c r="AZ263" s="1341"/>
      <c r="BA263" s="1341"/>
      <c r="BB263" s="1341"/>
      <c r="BC263" s="1341"/>
      <c r="BD263" s="1341"/>
      <c r="BE263" s="1341"/>
      <c r="BF263" s="1341"/>
      <c r="BG263" s="1341"/>
      <c r="BH263" s="1341"/>
      <c r="BI263" s="1341"/>
      <c r="BJ263" s="1341"/>
      <c r="BK263" s="1341"/>
    </row>
    <row r="264" spans="1:63" s="90" customFormat="1" ht="24.6" hidden="1" customHeight="1">
      <c r="A264" s="313" t="s">
        <v>312</v>
      </c>
      <c r="B264" s="242"/>
      <c r="C264" s="1341" t="s">
        <v>8997</v>
      </c>
      <c r="D264" s="1341"/>
      <c r="E264" s="1341" t="s">
        <v>15819</v>
      </c>
      <c r="F264" s="1341" t="s">
        <v>8999</v>
      </c>
      <c r="G264" s="1341"/>
      <c r="H264" s="718"/>
      <c r="I264" s="1341" t="s">
        <v>15820</v>
      </c>
      <c r="J264" s="1341"/>
      <c r="K264" s="1341"/>
      <c r="L264" s="314">
        <v>42328</v>
      </c>
      <c r="M264" s="314">
        <v>1114</v>
      </c>
      <c r="N264" s="314">
        <v>1806</v>
      </c>
      <c r="O264" s="1341" t="s">
        <v>142</v>
      </c>
      <c r="P264" s="1341">
        <v>400</v>
      </c>
      <c r="Q264" s="1341"/>
      <c r="R264" s="1341">
        <v>8</v>
      </c>
      <c r="S264" s="1341"/>
      <c r="T264" s="1341" t="s">
        <v>143</v>
      </c>
      <c r="U264" s="314">
        <v>75</v>
      </c>
      <c r="V264" s="314">
        <v>110</v>
      </c>
      <c r="W264" s="235">
        <v>6620</v>
      </c>
      <c r="X264" s="235">
        <v>10000</v>
      </c>
      <c r="Y264" s="1341"/>
      <c r="Z264" s="1341"/>
      <c r="AA264" s="313">
        <v>2002</v>
      </c>
      <c r="AB264" s="1341"/>
      <c r="AC264" s="1341"/>
      <c r="AD264" s="1341"/>
      <c r="AE264" s="1341"/>
      <c r="AF264" s="1341"/>
      <c r="AG264" s="1341"/>
      <c r="AH264" s="235">
        <v>6573</v>
      </c>
      <c r="AI264" s="1341"/>
      <c r="AJ264" s="1341"/>
      <c r="AK264" s="1341"/>
      <c r="AL264" s="1341"/>
      <c r="AM264" s="1341"/>
      <c r="AN264" s="1341"/>
      <c r="AO264" s="1341"/>
      <c r="AP264" s="1341"/>
      <c r="AQ264" s="1341"/>
      <c r="AR264" s="1341"/>
      <c r="AS264" s="1341"/>
      <c r="AT264" s="1341"/>
      <c r="AU264" s="1341"/>
      <c r="AV264" s="1341"/>
      <c r="AW264" s="1341"/>
      <c r="AX264" s="1341"/>
      <c r="AY264" s="1341"/>
      <c r="AZ264" s="1341"/>
      <c r="BA264" s="1341"/>
      <c r="BB264" s="1341"/>
      <c r="BC264" s="1341"/>
      <c r="BD264" s="1341"/>
      <c r="BE264" s="1341"/>
      <c r="BF264" s="1341"/>
      <c r="BG264" s="1341"/>
      <c r="BH264" s="1341"/>
      <c r="BI264" s="1341"/>
      <c r="BJ264" s="1341"/>
      <c r="BK264" s="1341"/>
    </row>
    <row r="265" spans="1:63" s="90" customFormat="1" ht="24.6" hidden="1" customHeight="1">
      <c r="A265" s="313" t="s">
        <v>313</v>
      </c>
      <c r="B265" s="242"/>
      <c r="C265" s="1341" t="s">
        <v>8997</v>
      </c>
      <c r="D265" s="1341" t="s">
        <v>9005</v>
      </c>
      <c r="E265" s="1341" t="s">
        <v>15821</v>
      </c>
      <c r="F265" s="1341" t="s">
        <v>8999</v>
      </c>
      <c r="G265" s="1341" t="s">
        <v>15822</v>
      </c>
      <c r="H265" s="718" t="s">
        <v>15823</v>
      </c>
      <c r="I265" s="1341" t="s">
        <v>9006</v>
      </c>
      <c r="J265" s="1341" t="s">
        <v>6276</v>
      </c>
      <c r="K265" s="1341"/>
      <c r="L265" s="314">
        <v>60132</v>
      </c>
      <c r="M265" s="314">
        <v>151</v>
      </c>
      <c r="N265" s="314">
        <v>271</v>
      </c>
      <c r="O265" s="1341" t="s">
        <v>142</v>
      </c>
      <c r="P265" s="1341">
        <v>400</v>
      </c>
      <c r="Q265" s="1341" t="s">
        <v>3500</v>
      </c>
      <c r="R265" s="1341">
        <v>8</v>
      </c>
      <c r="S265" s="1341" t="s">
        <v>15824</v>
      </c>
      <c r="T265" s="1341" t="s">
        <v>143</v>
      </c>
      <c r="U265" s="314">
        <v>75</v>
      </c>
      <c r="V265" s="314">
        <v>110</v>
      </c>
      <c r="W265" s="235">
        <v>800</v>
      </c>
      <c r="X265" s="235">
        <v>3000</v>
      </c>
      <c r="Y265" s="1341" t="s">
        <v>15825</v>
      </c>
      <c r="Z265" s="1341" t="s">
        <v>466</v>
      </c>
      <c r="AA265" s="313">
        <v>2006</v>
      </c>
      <c r="AB265" s="1341" t="s">
        <v>15826</v>
      </c>
      <c r="AC265" s="1341" t="s">
        <v>15827</v>
      </c>
      <c r="AD265" s="1341" t="s">
        <v>15828</v>
      </c>
      <c r="AE265" s="1341"/>
      <c r="AF265" s="1341"/>
      <c r="AG265" s="1341"/>
      <c r="AH265" s="235">
        <v>2500</v>
      </c>
      <c r="AI265" s="1341"/>
      <c r="AJ265" s="1341"/>
      <c r="AK265" s="1341" t="s">
        <v>15829</v>
      </c>
      <c r="AL265" s="1341" t="s">
        <v>15830</v>
      </c>
      <c r="AM265" s="1341"/>
      <c r="AN265" s="1341"/>
      <c r="AO265" s="1341"/>
      <c r="AP265" s="1341"/>
      <c r="AQ265" s="1341" t="s">
        <v>1493</v>
      </c>
      <c r="AR265" s="1341" t="s">
        <v>1552</v>
      </c>
      <c r="AS265" s="1341"/>
      <c r="AT265" s="1341" t="s">
        <v>15831</v>
      </c>
      <c r="AU265" s="1341" t="s">
        <v>1787</v>
      </c>
      <c r="AV265" s="1341" t="s">
        <v>9007</v>
      </c>
      <c r="AW265" s="1341" t="s">
        <v>15832</v>
      </c>
      <c r="AX265" s="1341" t="s">
        <v>15833</v>
      </c>
      <c r="AY265" s="1341" t="s">
        <v>9008</v>
      </c>
      <c r="AZ265" s="1341" t="s">
        <v>1787</v>
      </c>
      <c r="BA265" s="1341" t="s">
        <v>9009</v>
      </c>
      <c r="BB265" s="1341" t="s">
        <v>3034</v>
      </c>
      <c r="BC265" s="1341" t="s">
        <v>9010</v>
      </c>
      <c r="BD265" s="1341" t="s">
        <v>9011</v>
      </c>
      <c r="BE265" s="1341" t="s">
        <v>1787</v>
      </c>
      <c r="BF265" s="1341"/>
      <c r="BG265" s="1341"/>
      <c r="BH265" s="1341"/>
      <c r="BI265" s="1341"/>
      <c r="BJ265" s="1341"/>
      <c r="BK265" s="1341"/>
    </row>
    <row r="266" spans="1:63" s="90" customFormat="1" ht="24.6" hidden="1" customHeight="1">
      <c r="A266" s="313"/>
      <c r="B266" s="242"/>
      <c r="C266" s="1341" t="s">
        <v>8997</v>
      </c>
      <c r="D266" s="1341" t="s">
        <v>15834</v>
      </c>
      <c r="E266" s="1341" t="s">
        <v>15834</v>
      </c>
      <c r="F266" s="1341" t="s">
        <v>8999</v>
      </c>
      <c r="G266" s="1341">
        <v>55853</v>
      </c>
      <c r="H266" s="718">
        <v>235</v>
      </c>
      <c r="I266" s="1341" t="s">
        <v>15835</v>
      </c>
      <c r="J266" s="1341">
        <v>55853</v>
      </c>
      <c r="K266" s="1341">
        <v>235</v>
      </c>
      <c r="L266" s="314">
        <v>55853</v>
      </c>
      <c r="M266" s="314">
        <v>235</v>
      </c>
      <c r="N266" s="314">
        <v>316</v>
      </c>
      <c r="O266" s="1341" t="s">
        <v>142</v>
      </c>
      <c r="P266" s="1341">
        <v>400</v>
      </c>
      <c r="Q266" s="1341">
        <v>68</v>
      </c>
      <c r="R266" s="1341">
        <v>8</v>
      </c>
      <c r="S266" s="1341">
        <v>1000</v>
      </c>
      <c r="T266" s="1341" t="s">
        <v>282</v>
      </c>
      <c r="U266" s="314">
        <v>68</v>
      </c>
      <c r="V266" s="314">
        <v>105</v>
      </c>
      <c r="W266" s="235">
        <v>1000</v>
      </c>
      <c r="X266" s="235">
        <v>5000</v>
      </c>
      <c r="Y266" s="1341"/>
      <c r="Z266" s="1341"/>
      <c r="AA266" s="313">
        <v>2017</v>
      </c>
      <c r="AB266" s="1341">
        <v>8350</v>
      </c>
      <c r="AC266" s="1341"/>
      <c r="AD266" s="1341"/>
      <c r="AE266" s="1341"/>
      <c r="AF266" s="1341"/>
      <c r="AG266" s="1341"/>
      <c r="AH266" s="235">
        <v>8350</v>
      </c>
      <c r="AI266" s="1341"/>
      <c r="AJ266" s="1341"/>
      <c r="AK266" s="1341"/>
      <c r="AL266" s="1341"/>
      <c r="AM266" s="1341"/>
      <c r="AN266" s="1341"/>
      <c r="AO266" s="1341"/>
      <c r="AP266" s="1341"/>
      <c r="AQ266" s="1341"/>
      <c r="AR266" s="1341"/>
      <c r="AS266" s="1341"/>
      <c r="AT266" s="1341"/>
      <c r="AU266" s="1341"/>
      <c r="AV266" s="1341"/>
      <c r="AW266" s="1341"/>
      <c r="AX266" s="1341"/>
      <c r="AY266" s="1341"/>
      <c r="AZ266" s="1341"/>
      <c r="BA266" s="1341"/>
      <c r="BB266" s="1341"/>
      <c r="BC266" s="1341"/>
      <c r="BD266" s="1341"/>
      <c r="BE266" s="1341"/>
      <c r="BF266" s="1341"/>
      <c r="BG266" s="1341"/>
      <c r="BH266" s="1341"/>
      <c r="BI266" s="1341"/>
      <c r="BJ266" s="1341"/>
      <c r="BK266" s="1341"/>
    </row>
    <row r="267" spans="1:63" s="90" customFormat="1" ht="24.6" hidden="1" customHeight="1">
      <c r="A267" s="313"/>
      <c r="B267" s="242"/>
      <c r="C267" s="1341" t="s">
        <v>9012</v>
      </c>
      <c r="D267" s="1341"/>
      <c r="E267" s="1341" t="s">
        <v>15836</v>
      </c>
      <c r="F267" s="1341" t="s">
        <v>8999</v>
      </c>
      <c r="G267" s="1341"/>
      <c r="H267" s="718"/>
      <c r="I267" s="1341" t="s">
        <v>9014</v>
      </c>
      <c r="J267" s="1341"/>
      <c r="K267" s="1341"/>
      <c r="L267" s="314">
        <v>53548</v>
      </c>
      <c r="M267" s="314">
        <v>12326</v>
      </c>
      <c r="N267" s="314">
        <v>16439</v>
      </c>
      <c r="O267" s="1341" t="s">
        <v>142</v>
      </c>
      <c r="P267" s="1341">
        <v>400</v>
      </c>
      <c r="Q267" s="1341"/>
      <c r="R267" s="1341">
        <v>8</v>
      </c>
      <c r="S267" s="1341"/>
      <c r="T267" s="1341" t="s">
        <v>143</v>
      </c>
      <c r="U267" s="314">
        <v>78</v>
      </c>
      <c r="V267" s="314">
        <v>117</v>
      </c>
      <c r="W267" s="235">
        <v>6120</v>
      </c>
      <c r="X267" s="235">
        <v>6120</v>
      </c>
      <c r="Y267" s="1341"/>
      <c r="Z267" s="1341"/>
      <c r="AA267" s="313">
        <v>2001</v>
      </c>
      <c r="AB267" s="1341">
        <v>8618</v>
      </c>
      <c r="AC267" s="1341"/>
      <c r="AD267" s="1341"/>
      <c r="AE267" s="1341"/>
      <c r="AF267" s="1341"/>
      <c r="AG267" s="1341"/>
      <c r="AH267" s="235">
        <v>8618</v>
      </c>
      <c r="AI267" s="1341"/>
      <c r="AJ267" s="1341"/>
      <c r="AK267" s="1341"/>
      <c r="AL267" s="1341"/>
      <c r="AM267" s="1341"/>
      <c r="AN267" s="1341"/>
      <c r="AO267" s="1341"/>
      <c r="AP267" s="1341"/>
      <c r="AQ267" s="1341"/>
      <c r="AR267" s="1341"/>
      <c r="AS267" s="1341"/>
      <c r="AT267" s="1341"/>
      <c r="AU267" s="1341"/>
      <c r="AV267" s="1341"/>
      <c r="AW267" s="1341"/>
      <c r="AX267" s="1341"/>
      <c r="AY267" s="1341"/>
      <c r="AZ267" s="1341"/>
      <c r="BA267" s="1341"/>
      <c r="BB267" s="1341"/>
      <c r="BC267" s="1341"/>
      <c r="BD267" s="1341"/>
      <c r="BE267" s="1341"/>
      <c r="BF267" s="1341"/>
      <c r="BG267" s="1341"/>
      <c r="BH267" s="1341"/>
      <c r="BI267" s="1341"/>
      <c r="BJ267" s="1341"/>
      <c r="BK267" s="1341"/>
    </row>
    <row r="268" spans="1:63" s="90" customFormat="1" ht="24.6" hidden="1" customHeight="1">
      <c r="A268" s="313"/>
      <c r="B268" s="242"/>
      <c r="C268" s="1341" t="s">
        <v>9012</v>
      </c>
      <c r="D268" s="1341"/>
      <c r="E268" s="1341" t="s">
        <v>15837</v>
      </c>
      <c r="F268" s="1341" t="s">
        <v>8999</v>
      </c>
      <c r="G268" s="1341"/>
      <c r="H268" s="718"/>
      <c r="I268" s="1341" t="s">
        <v>9014</v>
      </c>
      <c r="J268" s="1341"/>
      <c r="K268" s="1341"/>
      <c r="L268" s="314"/>
      <c r="M268" s="314">
        <v>11526</v>
      </c>
      <c r="N268" s="314">
        <v>11729</v>
      </c>
      <c r="O268" s="1341" t="s">
        <v>142</v>
      </c>
      <c r="P268" s="1341">
        <v>400</v>
      </c>
      <c r="Q268" s="1341"/>
      <c r="R268" s="1341">
        <v>6</v>
      </c>
      <c r="S268" s="1341"/>
      <c r="T268" s="1341" t="s">
        <v>143</v>
      </c>
      <c r="U268" s="314">
        <v>78</v>
      </c>
      <c r="V268" s="314">
        <v>117</v>
      </c>
      <c r="W268" s="235"/>
      <c r="X268" s="235"/>
      <c r="Y268" s="1341"/>
      <c r="Z268" s="1341"/>
      <c r="AA268" s="313"/>
      <c r="AB268" s="1341"/>
      <c r="AC268" s="1341" t="s">
        <v>9015</v>
      </c>
      <c r="AD268" s="1341"/>
      <c r="AE268" s="1341"/>
      <c r="AF268" s="1341"/>
      <c r="AG268" s="1341"/>
      <c r="AH268" s="235"/>
      <c r="AI268" s="1341"/>
      <c r="AJ268" s="1341"/>
      <c r="AK268" s="1341"/>
      <c r="AL268" s="1341"/>
      <c r="AM268" s="1341"/>
      <c r="AN268" s="1341"/>
      <c r="AO268" s="1341"/>
      <c r="AP268" s="1341"/>
      <c r="AQ268" s="1341"/>
      <c r="AR268" s="1341"/>
      <c r="AS268" s="1341"/>
      <c r="AT268" s="1341"/>
      <c r="AU268" s="1341"/>
      <c r="AV268" s="1341"/>
      <c r="AW268" s="1341"/>
      <c r="AX268" s="1341"/>
      <c r="AY268" s="1341"/>
      <c r="AZ268" s="1341"/>
      <c r="BA268" s="1341"/>
      <c r="BB268" s="1341"/>
      <c r="BC268" s="1341"/>
      <c r="BD268" s="1341"/>
      <c r="BE268" s="1341"/>
      <c r="BF268" s="1341"/>
      <c r="BG268" s="1341"/>
      <c r="BH268" s="1341"/>
      <c r="BI268" s="1341"/>
      <c r="BJ268" s="1341"/>
      <c r="BK268" s="1341" t="s">
        <v>9015</v>
      </c>
    </row>
    <row r="269" spans="1:63" s="90" customFormat="1" ht="24.6" hidden="1" customHeight="1">
      <c r="A269" s="313"/>
      <c r="B269" s="242"/>
      <c r="C269" s="1341" t="s">
        <v>9012</v>
      </c>
      <c r="D269" s="1341"/>
      <c r="E269" s="1341" t="s">
        <v>15838</v>
      </c>
      <c r="F269" s="1341" t="s">
        <v>8999</v>
      </c>
      <c r="G269" s="1341"/>
      <c r="H269" s="718"/>
      <c r="I269" s="1341" t="s">
        <v>9014</v>
      </c>
      <c r="J269" s="1341"/>
      <c r="K269" s="1341"/>
      <c r="L269" s="314">
        <v>148462</v>
      </c>
      <c r="M269" s="314">
        <v>11600</v>
      </c>
      <c r="N269" s="314">
        <v>13299</v>
      </c>
      <c r="O269" s="1341" t="s">
        <v>142</v>
      </c>
      <c r="P269" s="1341">
        <v>400</v>
      </c>
      <c r="Q269" s="1341"/>
      <c r="R269" s="1341">
        <v>8</v>
      </c>
      <c r="S269" s="1341"/>
      <c r="T269" s="1341" t="s">
        <v>143</v>
      </c>
      <c r="U269" s="314">
        <v>75</v>
      </c>
      <c r="V269" s="314">
        <v>112</v>
      </c>
      <c r="W269" s="235">
        <v>3886</v>
      </c>
      <c r="X269" s="235">
        <v>500</v>
      </c>
      <c r="Y269" s="1341"/>
      <c r="Z269" s="1341"/>
      <c r="AA269" s="313">
        <v>2010</v>
      </c>
      <c r="AB269" s="1341">
        <v>4500</v>
      </c>
      <c r="AC269" s="1341"/>
      <c r="AD269" s="1341"/>
      <c r="AE269" s="1341"/>
      <c r="AF269" s="1341"/>
      <c r="AG269" s="1341"/>
      <c r="AH269" s="235">
        <v>4500</v>
      </c>
      <c r="AI269" s="1341"/>
      <c r="AJ269" s="1341"/>
      <c r="AK269" s="1341"/>
      <c r="AL269" s="1341"/>
      <c r="AM269" s="1341"/>
      <c r="AN269" s="1341"/>
      <c r="AO269" s="1341"/>
      <c r="AP269" s="1341"/>
      <c r="AQ269" s="1341"/>
      <c r="AR269" s="1341"/>
      <c r="AS269" s="1341"/>
      <c r="AT269" s="1341"/>
      <c r="AU269" s="1341"/>
      <c r="AV269" s="1341"/>
      <c r="AW269" s="1341"/>
      <c r="AX269" s="1341"/>
      <c r="AY269" s="1341"/>
      <c r="AZ269" s="1341"/>
      <c r="BA269" s="1341"/>
      <c r="BB269" s="1341"/>
      <c r="BC269" s="1341"/>
      <c r="BD269" s="1341"/>
      <c r="BE269" s="1341"/>
      <c r="BF269" s="1341"/>
      <c r="BG269" s="1341"/>
      <c r="BH269" s="1341"/>
      <c r="BI269" s="1341"/>
      <c r="BJ269" s="1341"/>
      <c r="BK269" s="1341"/>
    </row>
    <row r="270" spans="1:63" s="90" customFormat="1" ht="24.6" hidden="1" customHeight="1">
      <c r="A270" s="313"/>
      <c r="B270" s="242"/>
      <c r="C270" s="1341" t="s">
        <v>9012</v>
      </c>
      <c r="D270" s="1341"/>
      <c r="E270" s="1341" t="s">
        <v>15839</v>
      </c>
      <c r="F270" s="1341" t="s">
        <v>8999</v>
      </c>
      <c r="G270" s="1341"/>
      <c r="H270" s="718"/>
      <c r="I270" s="1341" t="s">
        <v>9017</v>
      </c>
      <c r="J270" s="1341"/>
      <c r="K270" s="1341"/>
      <c r="L270" s="314">
        <v>37590</v>
      </c>
      <c r="M270" s="314">
        <v>10275</v>
      </c>
      <c r="N270" s="314">
        <v>10436</v>
      </c>
      <c r="O270" s="1341" t="s">
        <v>142</v>
      </c>
      <c r="P270" s="1341">
        <v>400</v>
      </c>
      <c r="Q270" s="1341"/>
      <c r="R270" s="1341">
        <v>6</v>
      </c>
      <c r="S270" s="1341"/>
      <c r="T270" s="1341" t="s">
        <v>143</v>
      </c>
      <c r="U270" s="314">
        <v>75</v>
      </c>
      <c r="V270" s="314">
        <v>105</v>
      </c>
      <c r="W270" s="235">
        <v>750</v>
      </c>
      <c r="X270" s="235">
        <v>750</v>
      </c>
      <c r="Y270" s="1341"/>
      <c r="Z270" s="1341"/>
      <c r="AA270" s="313">
        <v>1993</v>
      </c>
      <c r="AB270" s="1341">
        <v>1539</v>
      </c>
      <c r="AC270" s="1341"/>
      <c r="AD270" s="1341"/>
      <c r="AE270" s="1341"/>
      <c r="AF270" s="1341"/>
      <c r="AG270" s="1341"/>
      <c r="AH270" s="235">
        <v>1539</v>
      </c>
      <c r="AI270" s="1341"/>
      <c r="AJ270" s="1341"/>
      <c r="AK270" s="1341"/>
      <c r="AL270" s="1341"/>
      <c r="AM270" s="1341"/>
      <c r="AN270" s="1341"/>
      <c r="AO270" s="1341"/>
      <c r="AP270" s="1341"/>
      <c r="AQ270" s="1341"/>
      <c r="AR270" s="1341"/>
      <c r="AS270" s="1341"/>
      <c r="AT270" s="1341"/>
      <c r="AU270" s="1341"/>
      <c r="AV270" s="1341"/>
      <c r="AW270" s="1341"/>
      <c r="AX270" s="1341"/>
      <c r="AY270" s="1341"/>
      <c r="AZ270" s="1341"/>
      <c r="BA270" s="1341"/>
      <c r="BB270" s="1341"/>
      <c r="BC270" s="1341"/>
      <c r="BD270" s="1341"/>
      <c r="BE270" s="1341"/>
      <c r="BF270" s="1341"/>
      <c r="BG270" s="1341"/>
      <c r="BH270" s="1341"/>
      <c r="BI270" s="1341"/>
      <c r="BJ270" s="1341"/>
      <c r="BK270" s="1341"/>
    </row>
    <row r="271" spans="1:63" s="90" customFormat="1" ht="24.6" hidden="1" customHeight="1">
      <c r="A271" s="313"/>
      <c r="B271" s="242"/>
      <c r="C271" s="1341" t="s">
        <v>9012</v>
      </c>
      <c r="D271" s="1341"/>
      <c r="E271" s="1341" t="s">
        <v>15840</v>
      </c>
      <c r="F271" s="1341" t="s">
        <v>8999</v>
      </c>
      <c r="G271" s="1341"/>
      <c r="H271" s="718"/>
      <c r="I271" s="1341" t="s">
        <v>9018</v>
      </c>
      <c r="J271" s="1341"/>
      <c r="K271" s="1341"/>
      <c r="L271" s="314">
        <v>66115</v>
      </c>
      <c r="M271" s="314">
        <v>12400</v>
      </c>
      <c r="N271" s="314">
        <v>12533</v>
      </c>
      <c r="O271" s="1341" t="s">
        <v>142</v>
      </c>
      <c r="P271" s="1341">
        <v>400</v>
      </c>
      <c r="Q271" s="1341"/>
      <c r="R271" s="1341">
        <v>4</v>
      </c>
      <c r="S271" s="1341"/>
      <c r="T271" s="1341" t="s">
        <v>282</v>
      </c>
      <c r="U271" s="314">
        <v>70</v>
      </c>
      <c r="V271" s="314">
        <v>105</v>
      </c>
      <c r="W271" s="235">
        <v>500</v>
      </c>
      <c r="X271" s="235">
        <v>500</v>
      </c>
      <c r="Y271" s="1341"/>
      <c r="Z271" s="1341"/>
      <c r="AA271" s="313">
        <v>2002</v>
      </c>
      <c r="AB271" s="1341">
        <v>910</v>
      </c>
      <c r="AC271" s="1341"/>
      <c r="AD271" s="1341"/>
      <c r="AE271" s="1341"/>
      <c r="AF271" s="1341"/>
      <c r="AG271" s="1341"/>
      <c r="AH271" s="235">
        <v>910</v>
      </c>
      <c r="AI271" s="1341"/>
      <c r="AJ271" s="1341"/>
      <c r="AK271" s="1341"/>
      <c r="AL271" s="1341"/>
      <c r="AM271" s="1341"/>
      <c r="AN271" s="1341"/>
      <c r="AO271" s="1341"/>
      <c r="AP271" s="1341"/>
      <c r="AQ271" s="1341"/>
      <c r="AR271" s="1341"/>
      <c r="AS271" s="1341"/>
      <c r="AT271" s="1341"/>
      <c r="AU271" s="1341"/>
      <c r="AV271" s="1341"/>
      <c r="AW271" s="1341"/>
      <c r="AX271" s="1341"/>
      <c r="AY271" s="1341"/>
      <c r="AZ271" s="1341"/>
      <c r="BA271" s="1341"/>
      <c r="BB271" s="1341"/>
      <c r="BC271" s="1341"/>
      <c r="BD271" s="1341"/>
      <c r="BE271" s="1341"/>
      <c r="BF271" s="1341"/>
      <c r="BG271" s="1341"/>
      <c r="BH271" s="1341"/>
      <c r="BI271" s="1341"/>
      <c r="BJ271" s="1341"/>
      <c r="BK271" s="1341"/>
    </row>
    <row r="272" spans="1:63" s="90" customFormat="1" ht="24.6" hidden="1" customHeight="1">
      <c r="A272" s="313"/>
      <c r="B272" s="242"/>
      <c r="C272" s="707" t="s">
        <v>9012</v>
      </c>
      <c r="D272" s="707"/>
      <c r="E272" s="707" t="s">
        <v>15841</v>
      </c>
      <c r="F272" s="707" t="s">
        <v>8999</v>
      </c>
      <c r="G272" s="707"/>
      <c r="H272" s="707"/>
      <c r="I272" s="707" t="s">
        <v>9021</v>
      </c>
      <c r="J272" s="707"/>
      <c r="K272" s="707"/>
      <c r="L272" s="314">
        <v>49586</v>
      </c>
      <c r="M272" s="314">
        <v>10550</v>
      </c>
      <c r="N272" s="314">
        <v>10678</v>
      </c>
      <c r="O272" s="707" t="s">
        <v>142</v>
      </c>
      <c r="P272" s="707">
        <v>400</v>
      </c>
      <c r="Q272" s="707"/>
      <c r="R272" s="707">
        <v>8</v>
      </c>
      <c r="S272" s="707"/>
      <c r="T272" s="707" t="s">
        <v>143</v>
      </c>
      <c r="U272" s="314">
        <v>68</v>
      </c>
      <c r="V272" s="314">
        <v>100</v>
      </c>
      <c r="W272" s="235">
        <v>2000</v>
      </c>
      <c r="X272" s="235">
        <v>2000</v>
      </c>
      <c r="Y272" s="707"/>
      <c r="Z272" s="707"/>
      <c r="AA272" s="313">
        <v>2002</v>
      </c>
      <c r="AB272" s="707">
        <v>1202</v>
      </c>
      <c r="AC272" s="707"/>
      <c r="AD272" s="707"/>
      <c r="AE272" s="707"/>
      <c r="AF272" s="707"/>
      <c r="AG272" s="707"/>
      <c r="AH272" s="235">
        <v>1202</v>
      </c>
      <c r="AI272" s="707"/>
      <c r="AJ272" s="707"/>
      <c r="AK272" s="707"/>
      <c r="AL272" s="707"/>
      <c r="AM272" s="707"/>
      <c r="AN272" s="707"/>
      <c r="AO272" s="707"/>
      <c r="AP272" s="707"/>
      <c r="AQ272" s="707"/>
      <c r="AR272" s="707"/>
      <c r="AS272" s="707"/>
      <c r="AT272" s="707"/>
      <c r="AU272" s="707"/>
      <c r="AV272" s="707"/>
      <c r="AW272" s="707"/>
      <c r="AX272" s="707"/>
      <c r="AY272" s="707"/>
      <c r="AZ272" s="707"/>
      <c r="BA272" s="707"/>
      <c r="BB272" s="707"/>
      <c r="BC272" s="707"/>
      <c r="BD272" s="707"/>
      <c r="BE272" s="707"/>
      <c r="BF272" s="707"/>
      <c r="BG272" s="707"/>
      <c r="BH272" s="707"/>
      <c r="BI272" s="707"/>
      <c r="BJ272" s="707"/>
      <c r="BK272" s="707"/>
    </row>
    <row r="273" spans="1:63" s="90" customFormat="1" ht="24.6" hidden="1" customHeight="1">
      <c r="A273" s="313"/>
      <c r="B273" s="242"/>
      <c r="C273" s="707" t="s">
        <v>9012</v>
      </c>
      <c r="D273" s="707"/>
      <c r="E273" s="707" t="s">
        <v>15842</v>
      </c>
      <c r="F273" s="707" t="s">
        <v>8999</v>
      </c>
      <c r="G273" s="707"/>
      <c r="H273" s="707"/>
      <c r="I273" s="707" t="s">
        <v>9023</v>
      </c>
      <c r="J273" s="707"/>
      <c r="K273" s="707"/>
      <c r="L273" s="314">
        <v>66751</v>
      </c>
      <c r="M273" s="314">
        <v>10900</v>
      </c>
      <c r="N273" s="314">
        <v>11017</v>
      </c>
      <c r="O273" s="707" t="s">
        <v>142</v>
      </c>
      <c r="P273" s="707">
        <v>400</v>
      </c>
      <c r="Q273" s="707"/>
      <c r="R273" s="707">
        <v>8</v>
      </c>
      <c r="S273" s="707"/>
      <c r="T273" s="707" t="s">
        <v>143</v>
      </c>
      <c r="U273" s="314">
        <v>68</v>
      </c>
      <c r="V273" s="314">
        <v>100</v>
      </c>
      <c r="W273" s="235">
        <v>3000</v>
      </c>
      <c r="X273" s="235">
        <v>3000</v>
      </c>
      <c r="Y273" s="707"/>
      <c r="Z273" s="707"/>
      <c r="AA273" s="313">
        <v>1998</v>
      </c>
      <c r="AB273" s="707">
        <v>1108</v>
      </c>
      <c r="AC273" s="707"/>
      <c r="AD273" s="707"/>
      <c r="AE273" s="707"/>
      <c r="AF273" s="707"/>
      <c r="AG273" s="707"/>
      <c r="AH273" s="235">
        <v>1108</v>
      </c>
      <c r="AI273" s="707"/>
      <c r="AJ273" s="707"/>
      <c r="AK273" s="707"/>
      <c r="AL273" s="707"/>
      <c r="AM273" s="707"/>
      <c r="AN273" s="707"/>
      <c r="AO273" s="707"/>
      <c r="AP273" s="707"/>
      <c r="AQ273" s="707"/>
      <c r="AR273" s="707"/>
      <c r="AS273" s="707"/>
      <c r="AT273" s="707"/>
      <c r="AU273" s="707"/>
      <c r="AV273" s="707"/>
      <c r="AW273" s="707"/>
      <c r="AX273" s="707"/>
      <c r="AY273" s="707"/>
      <c r="AZ273" s="707"/>
      <c r="BA273" s="707"/>
      <c r="BB273" s="707"/>
      <c r="BC273" s="707"/>
      <c r="BD273" s="707"/>
      <c r="BE273" s="707"/>
      <c r="BF273" s="707"/>
      <c r="BG273" s="707"/>
      <c r="BH273" s="707"/>
      <c r="BI273" s="707"/>
      <c r="BJ273" s="707"/>
      <c r="BK273" s="707"/>
    </row>
    <row r="274" spans="1:63" s="90" customFormat="1" ht="24.6" hidden="1" customHeight="1">
      <c r="A274" s="313"/>
      <c r="B274" s="242"/>
      <c r="C274" s="707" t="s">
        <v>9012</v>
      </c>
      <c r="D274" s="707"/>
      <c r="E274" s="707" t="s">
        <v>15843</v>
      </c>
      <c r="F274" s="707" t="s">
        <v>8999</v>
      </c>
      <c r="G274" s="707"/>
      <c r="H274" s="707"/>
      <c r="I274" s="707" t="s">
        <v>9024</v>
      </c>
      <c r="J274" s="707"/>
      <c r="K274" s="707"/>
      <c r="L274" s="314">
        <v>44588</v>
      </c>
      <c r="M274" s="314">
        <v>9350</v>
      </c>
      <c r="N274" s="314">
        <v>19260</v>
      </c>
      <c r="O274" s="707" t="s">
        <v>142</v>
      </c>
      <c r="P274" s="707">
        <v>400</v>
      </c>
      <c r="Q274" s="707"/>
      <c r="R274" s="707">
        <v>5</v>
      </c>
      <c r="S274" s="707"/>
      <c r="T274" s="707" t="s">
        <v>143</v>
      </c>
      <c r="U274" s="314">
        <v>70</v>
      </c>
      <c r="V274" s="314">
        <v>105</v>
      </c>
      <c r="W274" s="235">
        <v>488</v>
      </c>
      <c r="X274" s="235">
        <v>488</v>
      </c>
      <c r="Y274" s="707"/>
      <c r="Z274" s="707"/>
      <c r="AA274" s="707">
        <v>2004</v>
      </c>
      <c r="AB274" s="707">
        <v>1510</v>
      </c>
      <c r="AC274" s="707"/>
      <c r="AD274" s="707"/>
      <c r="AE274" s="707"/>
      <c r="AF274" s="707"/>
      <c r="AG274" s="707"/>
      <c r="AH274" s="235">
        <v>1510</v>
      </c>
      <c r="AI274" s="707"/>
      <c r="AJ274" s="707"/>
      <c r="AK274" s="707"/>
      <c r="AL274" s="707"/>
      <c r="AM274" s="707"/>
      <c r="AN274" s="707"/>
      <c r="AO274" s="707"/>
      <c r="AP274" s="707"/>
      <c r="AQ274" s="707"/>
      <c r="AR274" s="707"/>
      <c r="AS274" s="707"/>
      <c r="AT274" s="707"/>
      <c r="AU274" s="707"/>
      <c r="AV274" s="707"/>
      <c r="AW274" s="707"/>
      <c r="AX274" s="707"/>
      <c r="AY274" s="707"/>
      <c r="AZ274" s="707"/>
      <c r="BA274" s="707"/>
      <c r="BB274" s="707"/>
      <c r="BC274" s="707"/>
      <c r="BD274" s="707"/>
      <c r="BE274" s="707"/>
      <c r="BF274" s="707"/>
      <c r="BG274" s="707"/>
      <c r="BH274" s="707"/>
      <c r="BI274" s="707"/>
      <c r="BJ274" s="707"/>
      <c r="BK274" s="707"/>
    </row>
  </sheetData>
  <autoFilter ref="A5:BL274">
    <filterColumn colId="1">
      <filters>
        <filter val="강원"/>
      </filters>
    </filterColumn>
  </autoFilter>
  <mergeCells count="38">
    <mergeCell ref="F2:F4"/>
    <mergeCell ref="AI2:AJ2"/>
    <mergeCell ref="AK2:AP2"/>
    <mergeCell ref="AI3:AI4"/>
    <mergeCell ref="AJ3:AJ4"/>
    <mergeCell ref="G2:G4"/>
    <mergeCell ref="B1:E1"/>
    <mergeCell ref="AH1:BK1"/>
    <mergeCell ref="BF3:BJ3"/>
    <mergeCell ref="AP3:AP4"/>
    <mergeCell ref="AQ3:AU3"/>
    <mergeCell ref="AV3:AZ3"/>
    <mergeCell ref="BA3:BE3"/>
    <mergeCell ref="AQ2:BJ2"/>
    <mergeCell ref="AK3:AL3"/>
    <mergeCell ref="AM3:AO3"/>
    <mergeCell ref="M2:M4"/>
    <mergeCell ref="N2:N4"/>
    <mergeCell ref="I2:I4"/>
    <mergeCell ref="J2:J4"/>
    <mergeCell ref="BK2:BK4"/>
    <mergeCell ref="E2:E4"/>
    <mergeCell ref="A2:A4"/>
    <mergeCell ref="B2:B4"/>
    <mergeCell ref="C2:C4"/>
    <mergeCell ref="D2:D4"/>
    <mergeCell ref="AB2:AH4"/>
    <mergeCell ref="AA2:AA4"/>
    <mergeCell ref="K2:K4"/>
    <mergeCell ref="L2:L4"/>
    <mergeCell ref="O2:V2"/>
    <mergeCell ref="T3:V3"/>
    <mergeCell ref="Y3:Y4"/>
    <mergeCell ref="W2:Z2"/>
    <mergeCell ref="Z3:Z4"/>
    <mergeCell ref="W3:W4"/>
    <mergeCell ref="X3:X4"/>
    <mergeCell ref="O3:S3"/>
  </mergeCells>
  <phoneticPr fontId="2" type="noConversion"/>
  <hyperlinks>
    <hyperlink ref="H10" r:id="rId1" display="www.stadium.seoul.kr"/>
    <hyperlink ref="H9" r:id="rId2" display="www.stadium.seoul.kr"/>
    <hyperlink ref="H8" r:id="rId3" display="www.stadium.seoul.kr"/>
    <hyperlink ref="H12" r:id="rId4" tooltip="http://www.stadium.busan.kr/"/>
    <hyperlink ref="H13" r:id="rId5" tooltip="http://www.stadium.busan.kr/"/>
    <hyperlink ref="H14" r:id="rId6" tooltip="http://www.stadium.busan.kr/"/>
    <hyperlink ref="H69" r:id="rId7" display="www.stadium.seoul.kr"/>
    <hyperlink ref="H152" r:id="rId8"/>
    <hyperlink ref="H157" r:id="rId9"/>
    <hyperlink ref="H154" r:id="rId10"/>
    <hyperlink ref="H159" r:id="rId11"/>
    <hyperlink ref="H163" r:id="rId12" display="www.stadium.seoul.kr"/>
    <hyperlink ref="H165" r:id="rId13"/>
    <hyperlink ref="H161" r:id="rId14" display="www.stadium.seoul.kr"/>
    <hyperlink ref="H166" r:id="rId15"/>
  </hyperlinks>
  <printOptions horizontalCentered="1"/>
  <pageMargins left="0.78740157480314965" right="0.78740157480314965" top="0.98425196850393704" bottom="0.98425196850393704" header="4.4488188976377954" footer="0.51181102362204722"/>
  <pageSetup paperSize="9" scale="69" orientation="landscape" r:id="rId16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 tint="-0.14999847407452621"/>
  </sheetPr>
  <dimension ref="A1:AY1107"/>
  <sheetViews>
    <sheetView view="pageBreakPreview" zoomScale="85" zoomScaleNormal="100" zoomScaleSheetLayoutView="85" workbookViewId="0">
      <pane ySplit="6" topLeftCell="A7" activePane="bottomLeft" state="frozen"/>
      <selection activeCell="A17" sqref="A17:L17"/>
      <selection pane="bottomLeft" activeCell="I507" sqref="I507"/>
    </sheetView>
  </sheetViews>
  <sheetFormatPr defaultColWidth="8.88671875" defaultRowHeight="36" customHeight="1"/>
  <cols>
    <col min="1" max="1" width="8" style="436" customWidth="1"/>
    <col min="2" max="2" width="4.21875" style="436" customWidth="1"/>
    <col min="3" max="3" width="6.6640625" style="660" bestFit="1" customWidth="1"/>
    <col min="4" max="4" width="20.44140625" style="436" hidden="1" customWidth="1"/>
    <col min="5" max="5" width="17.21875" style="661" customWidth="1"/>
    <col min="6" max="6" width="7.5546875" style="436" customWidth="1"/>
    <col min="7" max="7" width="14" style="436" customWidth="1"/>
    <col min="8" max="8" width="11.33203125" style="436" hidden="1" customWidth="1"/>
    <col min="9" max="9" width="8" style="662" customWidth="1"/>
    <col min="10" max="10" width="6.5546875" style="662" bestFit="1" customWidth="1"/>
    <col min="11" max="11" width="7.109375" style="662" customWidth="1"/>
    <col min="12" max="12" width="7.77734375" style="660" customWidth="1"/>
    <col min="13" max="13" width="6.21875" style="662" bestFit="1" customWidth="1"/>
    <col min="14" max="14" width="5.44140625" style="662" customWidth="1"/>
    <col min="15" max="15" width="6.5546875" style="662" customWidth="1"/>
    <col min="16" max="16" width="4.5546875" style="662" customWidth="1"/>
    <col min="17" max="17" width="6" style="662" bestFit="1" customWidth="1"/>
    <col min="18" max="18" width="6.44140625" style="662" customWidth="1"/>
    <col min="19" max="19" width="7.88671875" style="660" bestFit="1" customWidth="1"/>
    <col min="20" max="20" width="10.21875" style="660" customWidth="1"/>
    <col min="21" max="21" width="6.44140625" style="660" bestFit="1" customWidth="1"/>
    <col min="22" max="23" width="11.21875" style="436" hidden="1" customWidth="1"/>
    <col min="24" max="24" width="10.77734375" style="436" hidden="1" customWidth="1"/>
    <col min="25" max="25" width="11.21875" style="436" hidden="1" customWidth="1"/>
    <col min="26" max="26" width="8.6640625" style="436" hidden="1" customWidth="1"/>
    <col min="27" max="27" width="5.77734375" style="436" hidden="1" customWidth="1"/>
    <col min="28" max="28" width="7.6640625" style="662" bestFit="1" customWidth="1"/>
    <col min="29" max="29" width="7.5546875" style="436" hidden="1" customWidth="1"/>
    <col min="30" max="30" width="5.77734375" style="436" hidden="1" customWidth="1"/>
    <col min="31" max="31" width="13.6640625" style="436" hidden="1" customWidth="1"/>
    <col min="32" max="32" width="9.77734375" style="436" hidden="1" customWidth="1"/>
    <col min="33" max="33" width="10.44140625" style="436" hidden="1" customWidth="1"/>
    <col min="34" max="34" width="8.44140625" style="436" hidden="1" customWidth="1"/>
    <col min="35" max="35" width="8.88671875" style="436" hidden="1" customWidth="1"/>
    <col min="36" max="36" width="17.33203125" style="436" hidden="1" customWidth="1"/>
    <col min="37" max="37" width="22" style="436" hidden="1" customWidth="1"/>
    <col min="38" max="38" width="6" style="436" hidden="1" customWidth="1"/>
    <col min="39" max="39" width="7.109375" style="436" hidden="1" customWidth="1"/>
    <col min="40" max="40" width="15.6640625" style="436" hidden="1" customWidth="1"/>
    <col min="41" max="41" width="15.109375" style="436" hidden="1" customWidth="1"/>
    <col min="42" max="42" width="10.77734375" style="436" hidden="1" customWidth="1"/>
    <col min="43" max="43" width="8.33203125" style="436" hidden="1" customWidth="1"/>
    <col min="44" max="44" width="6" style="436" hidden="1" customWidth="1"/>
    <col min="45" max="45" width="8.44140625" style="436" hidden="1" customWidth="1"/>
    <col min="46" max="46" width="15.6640625" style="436" hidden="1" customWidth="1"/>
    <col min="47" max="47" width="8" style="436" hidden="1" customWidth="1"/>
    <col min="48" max="48" width="4.6640625" style="436" hidden="1" customWidth="1"/>
    <col min="49" max="49" width="6" style="436" hidden="1" customWidth="1"/>
    <col min="50" max="50" width="14.44140625" style="660" bestFit="1" customWidth="1"/>
    <col min="51" max="16384" width="8.88671875" style="19"/>
  </cols>
  <sheetData>
    <row r="1" spans="1:50" s="987" customFormat="1" ht="22.9" customHeight="1">
      <c r="A1" s="984"/>
      <c r="B1" s="1713" t="s">
        <v>254</v>
      </c>
      <c r="C1" s="1713"/>
      <c r="D1" s="1713"/>
      <c r="E1" s="1713"/>
      <c r="F1" s="984"/>
      <c r="G1" s="984"/>
      <c r="H1" s="984"/>
      <c r="I1" s="985"/>
      <c r="J1" s="985"/>
      <c r="K1" s="985"/>
      <c r="L1" s="986"/>
      <c r="M1" s="985"/>
      <c r="N1" s="985"/>
      <c r="O1" s="985"/>
      <c r="P1" s="985"/>
      <c r="Q1" s="985"/>
      <c r="R1" s="985"/>
      <c r="S1" s="986"/>
      <c r="T1" s="986"/>
      <c r="U1" s="1714" t="s">
        <v>259</v>
      </c>
      <c r="V1" s="1714"/>
      <c r="W1" s="1714"/>
      <c r="X1" s="1714"/>
      <c r="Y1" s="1714"/>
      <c r="Z1" s="1714"/>
      <c r="AA1" s="1714"/>
      <c r="AB1" s="1714"/>
      <c r="AC1" s="1714"/>
      <c r="AD1" s="1714"/>
      <c r="AE1" s="1714"/>
      <c r="AF1" s="1714"/>
      <c r="AG1" s="1714"/>
      <c r="AH1" s="1714"/>
      <c r="AI1" s="1714"/>
      <c r="AJ1" s="1714"/>
      <c r="AK1" s="1714"/>
      <c r="AL1" s="1714"/>
      <c r="AM1" s="1714"/>
      <c r="AN1" s="1714"/>
      <c r="AO1" s="1714"/>
      <c r="AP1" s="1714"/>
      <c r="AQ1" s="1714"/>
      <c r="AR1" s="1714"/>
      <c r="AS1" s="1714"/>
      <c r="AT1" s="1714"/>
      <c r="AU1" s="1714"/>
      <c r="AV1" s="1714"/>
      <c r="AW1" s="1714"/>
      <c r="AX1" s="1714"/>
    </row>
    <row r="2" spans="1:50" ht="24.95" customHeight="1">
      <c r="A2" s="1706" t="s">
        <v>277</v>
      </c>
      <c r="B2" s="1707" t="s">
        <v>278</v>
      </c>
      <c r="C2" s="1709" t="s">
        <v>363</v>
      </c>
      <c r="D2" s="1709" t="s">
        <v>279</v>
      </c>
      <c r="E2" s="1709" t="s">
        <v>280</v>
      </c>
      <c r="F2" s="1709" t="s">
        <v>366</v>
      </c>
      <c r="G2" s="1709" t="s">
        <v>216</v>
      </c>
      <c r="H2" s="1709" t="s">
        <v>369</v>
      </c>
      <c r="I2" s="1709" t="s">
        <v>217</v>
      </c>
      <c r="J2" s="1709" t="s">
        <v>218</v>
      </c>
      <c r="K2" s="1709" t="s">
        <v>219</v>
      </c>
      <c r="L2" s="1709" t="s">
        <v>374</v>
      </c>
      <c r="M2" s="1709"/>
      <c r="N2" s="1709"/>
      <c r="O2" s="1709"/>
      <c r="P2" s="1709"/>
      <c r="Q2" s="1709" t="s">
        <v>221</v>
      </c>
      <c r="R2" s="1709"/>
      <c r="S2" s="1709"/>
      <c r="T2" s="1709"/>
      <c r="U2" s="1709" t="s">
        <v>222</v>
      </c>
      <c r="V2" s="1712" t="s">
        <v>223</v>
      </c>
      <c r="W2" s="1712"/>
      <c r="X2" s="1712"/>
      <c r="Y2" s="1712"/>
      <c r="Z2" s="1712"/>
      <c r="AA2" s="1712"/>
      <c r="AB2" s="1712"/>
      <c r="AC2" s="1709" t="s">
        <v>224</v>
      </c>
      <c r="AD2" s="1709"/>
      <c r="AE2" s="1709" t="s">
        <v>225</v>
      </c>
      <c r="AF2" s="1709"/>
      <c r="AG2" s="1709"/>
      <c r="AH2" s="1709"/>
      <c r="AI2" s="1709"/>
      <c r="AJ2" s="1716"/>
      <c r="AK2" s="1709" t="s">
        <v>226</v>
      </c>
      <c r="AL2" s="1709"/>
      <c r="AM2" s="1709"/>
      <c r="AN2" s="1709"/>
      <c r="AO2" s="1709"/>
      <c r="AP2" s="1709"/>
      <c r="AQ2" s="1709"/>
      <c r="AR2" s="1709"/>
      <c r="AS2" s="1709"/>
      <c r="AT2" s="1709"/>
      <c r="AU2" s="1709"/>
      <c r="AV2" s="1709"/>
      <c r="AW2" s="1709"/>
      <c r="AX2" s="1710" t="s">
        <v>227</v>
      </c>
    </row>
    <row r="3" spans="1:50" ht="15" customHeight="1">
      <c r="A3" s="1706"/>
      <c r="B3" s="1708"/>
      <c r="C3" s="1700"/>
      <c r="D3" s="1700"/>
      <c r="E3" s="1700"/>
      <c r="F3" s="1700"/>
      <c r="G3" s="1700"/>
      <c r="H3" s="1700"/>
      <c r="I3" s="1700"/>
      <c r="J3" s="1700"/>
      <c r="K3" s="1700"/>
      <c r="L3" s="1700" t="s">
        <v>438</v>
      </c>
      <c r="M3" s="1715"/>
      <c r="N3" s="1715"/>
      <c r="O3" s="1715"/>
      <c r="P3" s="1715"/>
      <c r="Q3" s="1700" t="s">
        <v>229</v>
      </c>
      <c r="R3" s="1700" t="s">
        <v>440</v>
      </c>
      <c r="S3" s="1700" t="s">
        <v>441</v>
      </c>
      <c r="T3" s="1700" t="s">
        <v>232</v>
      </c>
      <c r="U3" s="1700"/>
      <c r="V3" s="1702"/>
      <c r="W3" s="1702"/>
      <c r="X3" s="1702"/>
      <c r="Y3" s="1702"/>
      <c r="Z3" s="1702"/>
      <c r="AA3" s="1702"/>
      <c r="AB3" s="1702"/>
      <c r="AC3" s="1700" t="s">
        <v>233</v>
      </c>
      <c r="AD3" s="1700" t="s">
        <v>234</v>
      </c>
      <c r="AE3" s="1700" t="s">
        <v>235</v>
      </c>
      <c r="AF3" s="1700"/>
      <c r="AG3" s="1700" t="s">
        <v>236</v>
      </c>
      <c r="AH3" s="1715"/>
      <c r="AI3" s="1715"/>
      <c r="AJ3" s="1715" t="s">
        <v>237</v>
      </c>
      <c r="AK3" s="1700"/>
      <c r="AL3" s="1700"/>
      <c r="AM3" s="1700"/>
      <c r="AN3" s="1700"/>
      <c r="AO3" s="1700"/>
      <c r="AP3" s="1700"/>
      <c r="AQ3" s="1700"/>
      <c r="AR3" s="1700"/>
      <c r="AS3" s="1700"/>
      <c r="AT3" s="1700"/>
      <c r="AU3" s="1700"/>
      <c r="AV3" s="1700"/>
      <c r="AW3" s="1700"/>
      <c r="AX3" s="1711"/>
    </row>
    <row r="4" spans="1:50" ht="15" customHeight="1">
      <c r="A4" s="1706"/>
      <c r="B4" s="1708"/>
      <c r="C4" s="1700"/>
      <c r="D4" s="1700"/>
      <c r="E4" s="1700"/>
      <c r="F4" s="1700"/>
      <c r="G4" s="1700"/>
      <c r="H4" s="1700"/>
      <c r="I4" s="1700"/>
      <c r="J4" s="1700"/>
      <c r="K4" s="1700"/>
      <c r="L4" s="721" t="s">
        <v>157</v>
      </c>
      <c r="M4" s="887" t="s">
        <v>146</v>
      </c>
      <c r="N4" s="887" t="s">
        <v>147</v>
      </c>
      <c r="O4" s="887" t="s">
        <v>132</v>
      </c>
      <c r="P4" s="887" t="s">
        <v>249</v>
      </c>
      <c r="Q4" s="1700"/>
      <c r="R4" s="1700"/>
      <c r="S4" s="1700"/>
      <c r="T4" s="1700"/>
      <c r="U4" s="1700"/>
      <c r="V4" s="1703"/>
      <c r="W4" s="1703"/>
      <c r="X4" s="1703"/>
      <c r="Y4" s="1703"/>
      <c r="Z4" s="1703"/>
      <c r="AA4" s="1703"/>
      <c r="AB4" s="1703"/>
      <c r="AC4" s="1700"/>
      <c r="AD4" s="1700"/>
      <c r="AE4" s="721" t="s">
        <v>245</v>
      </c>
      <c r="AF4" s="721" t="s">
        <v>246</v>
      </c>
      <c r="AG4" s="721" t="s">
        <v>245</v>
      </c>
      <c r="AH4" s="721" t="s">
        <v>247</v>
      </c>
      <c r="AI4" s="721" t="s">
        <v>246</v>
      </c>
      <c r="AJ4" s="1715"/>
      <c r="AK4" s="1700"/>
      <c r="AL4" s="1700"/>
      <c r="AM4" s="1700"/>
      <c r="AN4" s="1700"/>
      <c r="AO4" s="1700"/>
      <c r="AP4" s="1700"/>
      <c r="AQ4" s="1700"/>
      <c r="AR4" s="1700"/>
      <c r="AS4" s="1700"/>
      <c r="AT4" s="1700"/>
      <c r="AU4" s="1700"/>
      <c r="AV4" s="1700"/>
      <c r="AW4" s="1700"/>
      <c r="AX4" s="1711"/>
    </row>
    <row r="5" spans="1:50" s="1317" customFormat="1" ht="15" customHeight="1">
      <c r="A5" s="1506"/>
      <c r="B5" s="1507"/>
      <c r="C5" s="1503"/>
      <c r="D5" s="1503"/>
      <c r="E5" s="1503"/>
      <c r="F5" s="1503"/>
      <c r="G5" s="1503"/>
      <c r="H5" s="1503"/>
      <c r="I5" s="1503"/>
      <c r="J5" s="1503"/>
      <c r="K5" s="1503"/>
      <c r="L5" s="1503"/>
      <c r="M5" s="1531"/>
      <c r="N5" s="1531"/>
      <c r="O5" s="1531"/>
      <c r="P5" s="1531"/>
      <c r="Q5" s="1503"/>
      <c r="R5" s="1503"/>
      <c r="S5" s="1503"/>
      <c r="T5" s="1503"/>
      <c r="U5" s="1503"/>
      <c r="V5" s="1504"/>
      <c r="W5" s="1504"/>
      <c r="X5" s="1504"/>
      <c r="Y5" s="1504"/>
      <c r="Z5" s="1504"/>
      <c r="AA5" s="1504"/>
      <c r="AB5" s="1504"/>
      <c r="AC5" s="1503"/>
      <c r="AD5" s="1503"/>
      <c r="AE5" s="1503"/>
      <c r="AF5" s="1503"/>
      <c r="AG5" s="1503"/>
      <c r="AH5" s="1503"/>
      <c r="AI5" s="1503"/>
      <c r="AJ5" s="1509"/>
      <c r="AK5" s="1503"/>
      <c r="AL5" s="1503"/>
      <c r="AM5" s="1503"/>
      <c r="AN5" s="1503"/>
      <c r="AO5" s="1503"/>
      <c r="AP5" s="1503"/>
      <c r="AQ5" s="1503"/>
      <c r="AR5" s="1503"/>
      <c r="AS5" s="1503"/>
      <c r="AT5" s="1503"/>
      <c r="AU5" s="1503"/>
      <c r="AV5" s="1503"/>
      <c r="AW5" s="1503"/>
      <c r="AX5" s="1508"/>
    </row>
    <row r="6" spans="1:50" ht="24.6" hidden="1" customHeight="1">
      <c r="A6" s="988"/>
      <c r="B6" s="989" t="s">
        <v>48</v>
      </c>
      <c r="C6" s="707" t="s">
        <v>1</v>
      </c>
      <c r="D6" s="236"/>
      <c r="E6" s="246">
        <f>COUNTA(E8:E80,E82:E115,E117:E148,E150:E179,E181:E202,E204:E217,E219:E244,E246:E254,E256:E506,E508:E581,E583:E619,E621:E645,E647:E748,E750:E829,E831:E904,E906:E1070,E1072:E1092)</f>
        <v>1068</v>
      </c>
      <c r="F6" s="236"/>
      <c r="G6" s="236"/>
      <c r="H6" s="236"/>
      <c r="I6" s="235">
        <f>SUM(I8:I80,I82:I115,I117:I148,I150:I179,I181:I202,I204:I217,I219:I244,I246:I254,I256:I506,I508:I581,I583:I619,I621:I645,I647:I748,I750:I829,I831:I904,I906:I1070,I1072:I1092)</f>
        <v>30846640.870000005</v>
      </c>
      <c r="J6" s="235">
        <f>SUM(J8:J80,J82:J115,J117:J148,J150:J179,J181:J202,J204:J217,J219:J244,J246:J254,J256:J506,J508:J581,J583:J619,J621:J645,J647:J748,J750:J829,J831:J904,J906:J1070,J1072:J1092)</f>
        <v>1535898.5500000003</v>
      </c>
      <c r="K6" s="235">
        <f>SUM(K8:K80,K82:K115,K117:K148,K150:K179,K181:K202,K204:K217,K219:K244,K246:K254,K256:K506,K508:K581,K583:K619,K621:K645,K647:K748,K750:K829,K831:K904,K906:K1070,K1072:K1092)</f>
        <v>1419099.22</v>
      </c>
      <c r="L6" s="235"/>
      <c r="M6" s="235"/>
      <c r="N6" s="235"/>
      <c r="O6" s="235"/>
      <c r="P6" s="235">
        <f>SUM(P7,P81,P121,P149,P180,P203,P218,P245,P255,P478,P560,P620,P646,P749,P831,P894,P1042)</f>
        <v>50525</v>
      </c>
      <c r="Q6" s="235"/>
      <c r="R6" s="235"/>
      <c r="S6" s="707"/>
      <c r="T6" s="707"/>
      <c r="U6" s="707"/>
      <c r="V6" s="236"/>
      <c r="W6" s="236"/>
      <c r="X6" s="236"/>
      <c r="Y6" s="236"/>
      <c r="Z6" s="236"/>
      <c r="AA6" s="236"/>
      <c r="AB6" s="222"/>
      <c r="AC6" s="707"/>
      <c r="AD6" s="707"/>
      <c r="AE6" s="236"/>
      <c r="AF6" s="236"/>
      <c r="AG6" s="236"/>
      <c r="AH6" s="236"/>
      <c r="AI6" s="236"/>
      <c r="AJ6" s="221"/>
      <c r="AK6" s="221"/>
      <c r="AL6" s="236"/>
      <c r="AM6" s="236"/>
      <c r="AN6" s="236"/>
      <c r="AO6" s="236"/>
      <c r="AP6" s="236"/>
      <c r="AQ6" s="236"/>
      <c r="AR6" s="236"/>
      <c r="AS6" s="236"/>
      <c r="AT6" s="236"/>
      <c r="AU6" s="236"/>
      <c r="AV6" s="236"/>
      <c r="AW6" s="236"/>
      <c r="AX6" s="990"/>
    </row>
    <row r="7" spans="1:50" ht="24.6" hidden="1" customHeight="1">
      <c r="A7" s="988"/>
      <c r="B7" s="991" t="s">
        <v>56</v>
      </c>
      <c r="C7" s="707" t="s">
        <v>55</v>
      </c>
      <c r="D7" s="236"/>
      <c r="E7" s="246">
        <f>COUNTA(E8:E80)</f>
        <v>73</v>
      </c>
      <c r="F7" s="236"/>
      <c r="G7" s="236"/>
      <c r="H7" s="236"/>
      <c r="I7" s="235">
        <f>SUM(I8:I80)</f>
        <v>90294.28</v>
      </c>
      <c r="J7" s="235">
        <f>SUM(J8:J80)</f>
        <v>710852.31</v>
      </c>
      <c r="K7" s="235">
        <f>SUM(K8:K80)</f>
        <v>0</v>
      </c>
      <c r="L7" s="235"/>
      <c r="M7" s="235"/>
      <c r="N7" s="235"/>
      <c r="O7" s="235"/>
      <c r="P7" s="235">
        <v>70</v>
      </c>
      <c r="Q7" s="235"/>
      <c r="R7" s="235"/>
      <c r="S7" s="707"/>
      <c r="T7" s="707"/>
      <c r="U7" s="707"/>
      <c r="V7" s="236"/>
      <c r="W7" s="236"/>
      <c r="X7" s="236"/>
      <c r="Y7" s="236"/>
      <c r="Z7" s="236"/>
      <c r="AA7" s="236"/>
      <c r="AB7" s="222"/>
      <c r="AC7" s="707"/>
      <c r="AD7" s="707"/>
      <c r="AE7" s="236"/>
      <c r="AF7" s="236"/>
      <c r="AG7" s="236"/>
      <c r="AH7" s="236"/>
      <c r="AI7" s="236"/>
      <c r="AJ7" s="221"/>
      <c r="AK7" s="221"/>
      <c r="AL7" s="236"/>
      <c r="AM7" s="236"/>
      <c r="AN7" s="236"/>
      <c r="AO7" s="236"/>
      <c r="AP7" s="236"/>
      <c r="AQ7" s="236"/>
      <c r="AR7" s="236"/>
      <c r="AS7" s="236"/>
      <c r="AT7" s="236"/>
      <c r="AU7" s="236"/>
      <c r="AV7" s="236"/>
      <c r="AW7" s="236"/>
      <c r="AX7" s="990"/>
    </row>
    <row r="8" spans="1:50" ht="24.6" hidden="1" customHeight="1">
      <c r="A8" s="992" t="s">
        <v>145</v>
      </c>
      <c r="B8" s="993"/>
      <c r="C8" s="707" t="s">
        <v>9240</v>
      </c>
      <c r="D8" s="236" t="s">
        <v>12808</v>
      </c>
      <c r="E8" s="246" t="s">
        <v>12809</v>
      </c>
      <c r="F8" s="236" t="s">
        <v>15847</v>
      </c>
      <c r="G8" s="236" t="s">
        <v>9240</v>
      </c>
      <c r="H8" s="236">
        <v>19790</v>
      </c>
      <c r="I8" s="235"/>
      <c r="J8" s="235"/>
      <c r="K8" s="235" t="s">
        <v>10472</v>
      </c>
      <c r="L8" s="235" t="s">
        <v>12810</v>
      </c>
      <c r="M8" s="235" t="s">
        <v>12811</v>
      </c>
      <c r="N8" s="235" t="s">
        <v>12812</v>
      </c>
      <c r="O8" s="235">
        <v>2</v>
      </c>
      <c r="P8" s="235"/>
      <c r="Q8" s="235"/>
      <c r="R8" s="235"/>
      <c r="S8" s="707"/>
      <c r="T8" s="707">
        <v>2013</v>
      </c>
      <c r="U8" s="707"/>
      <c r="V8" s="236"/>
      <c r="W8" s="236"/>
      <c r="X8" s="236"/>
      <c r="Y8" s="236"/>
      <c r="Z8" s="236"/>
      <c r="AA8" s="236">
        <v>920</v>
      </c>
      <c r="AB8" s="222"/>
      <c r="AC8" s="707"/>
      <c r="AD8" s="707"/>
      <c r="AE8" s="236"/>
      <c r="AF8" s="236"/>
      <c r="AG8" s="236"/>
      <c r="AH8" s="236"/>
      <c r="AI8" s="236"/>
      <c r="AJ8" s="221"/>
      <c r="AK8" s="221"/>
      <c r="AL8" s="236"/>
      <c r="AM8" s="236"/>
      <c r="AN8" s="236"/>
      <c r="AO8" s="236"/>
      <c r="AP8" s="236"/>
      <c r="AQ8" s="236"/>
      <c r="AR8" s="236"/>
      <c r="AS8" s="236"/>
      <c r="AT8" s="236"/>
      <c r="AU8" s="236"/>
      <c r="AV8" s="236"/>
      <c r="AW8" s="236"/>
      <c r="AX8" s="990"/>
    </row>
    <row r="9" spans="1:50" ht="24.6" hidden="1" customHeight="1">
      <c r="A9" s="992" t="s">
        <v>91</v>
      </c>
      <c r="B9" s="993"/>
      <c r="C9" s="707" t="s">
        <v>2666</v>
      </c>
      <c r="D9" s="707"/>
      <c r="E9" s="707" t="s">
        <v>15848</v>
      </c>
      <c r="F9" s="707" t="s">
        <v>593</v>
      </c>
      <c r="G9" s="707" t="s">
        <v>2848</v>
      </c>
      <c r="H9" s="236">
        <v>18968</v>
      </c>
      <c r="I9" s="234"/>
      <c r="J9" s="234">
        <v>3456</v>
      </c>
      <c r="K9" s="234" t="s">
        <v>282</v>
      </c>
      <c r="L9" s="707">
        <v>48</v>
      </c>
      <c r="M9" s="235">
        <v>72</v>
      </c>
      <c r="N9" s="235">
        <v>3456</v>
      </c>
      <c r="O9" s="235">
        <v>1</v>
      </c>
      <c r="P9" s="235"/>
      <c r="Q9" s="234"/>
      <c r="R9" s="234" t="s">
        <v>173</v>
      </c>
      <c r="S9" s="707"/>
      <c r="T9" s="707">
        <v>2003</v>
      </c>
      <c r="U9" s="707"/>
      <c r="V9" s="236"/>
      <c r="W9" s="236"/>
      <c r="X9" s="236"/>
      <c r="Y9" s="236"/>
      <c r="Z9" s="236"/>
      <c r="AA9" s="236">
        <v>500</v>
      </c>
      <c r="AB9" s="234"/>
      <c r="AC9" s="707"/>
      <c r="AD9" s="707"/>
      <c r="AE9" s="236"/>
      <c r="AF9" s="236"/>
      <c r="AG9" s="236"/>
      <c r="AH9" s="236"/>
      <c r="AI9" s="236"/>
      <c r="AJ9" s="236"/>
      <c r="AK9" s="236"/>
      <c r="AL9" s="236"/>
      <c r="AM9" s="236"/>
      <c r="AN9" s="236"/>
      <c r="AO9" s="236"/>
      <c r="AP9" s="236"/>
      <c r="AQ9" s="236"/>
      <c r="AR9" s="236"/>
      <c r="AS9" s="236"/>
      <c r="AT9" s="236"/>
      <c r="AU9" s="236"/>
      <c r="AV9" s="236"/>
      <c r="AW9" s="236"/>
      <c r="AX9" s="994"/>
    </row>
    <row r="10" spans="1:50" ht="24.6" hidden="1" customHeight="1">
      <c r="A10" s="992" t="s">
        <v>310</v>
      </c>
      <c r="B10" s="993"/>
      <c r="C10" s="707" t="s">
        <v>9248</v>
      </c>
      <c r="D10" s="707" t="s">
        <v>12813</v>
      </c>
      <c r="E10" s="707" t="s">
        <v>12814</v>
      </c>
      <c r="F10" s="707" t="s">
        <v>66</v>
      </c>
      <c r="G10" s="707" t="s">
        <v>541</v>
      </c>
      <c r="H10" s="236">
        <v>29976</v>
      </c>
      <c r="I10" s="234">
        <v>3224</v>
      </c>
      <c r="J10" s="234">
        <v>16068</v>
      </c>
      <c r="K10" s="234" t="s">
        <v>282</v>
      </c>
      <c r="L10" s="707">
        <v>105</v>
      </c>
      <c r="M10" s="235">
        <v>69</v>
      </c>
      <c r="N10" s="235">
        <v>14361</v>
      </c>
      <c r="O10" s="235">
        <v>1</v>
      </c>
      <c r="P10" s="235">
        <v>15194</v>
      </c>
      <c r="Q10" s="234">
        <v>18000</v>
      </c>
      <c r="R10" s="234" t="s">
        <v>465</v>
      </c>
      <c r="S10" s="707" t="s">
        <v>466</v>
      </c>
      <c r="T10" s="707">
        <v>1960</v>
      </c>
      <c r="U10" s="707">
        <v>885</v>
      </c>
      <c r="V10" s="236"/>
      <c r="W10" s="236"/>
      <c r="X10" s="236"/>
      <c r="Y10" s="236"/>
      <c r="Z10" s="236"/>
      <c r="AA10" s="236">
        <v>885</v>
      </c>
      <c r="AB10" s="234"/>
      <c r="AC10" s="707"/>
      <c r="AD10" s="707" t="s">
        <v>543</v>
      </c>
      <c r="AE10" s="236"/>
      <c r="AF10" s="236" t="s">
        <v>551</v>
      </c>
      <c r="AG10" s="236"/>
      <c r="AH10" s="236"/>
      <c r="AI10" s="236"/>
      <c r="AJ10" s="236"/>
      <c r="AK10" s="236"/>
      <c r="AL10" s="236"/>
      <c r="AM10" s="236"/>
      <c r="AN10" s="236"/>
      <c r="AO10" s="236"/>
      <c r="AP10" s="236"/>
      <c r="AQ10" s="236"/>
      <c r="AR10" s="236"/>
      <c r="AS10" s="236"/>
      <c r="AT10" s="236"/>
      <c r="AU10" s="236"/>
      <c r="AV10" s="236"/>
      <c r="AW10" s="236"/>
      <c r="AX10" s="994"/>
    </row>
    <row r="11" spans="1:50" ht="24.6" hidden="1" customHeight="1">
      <c r="A11" s="992"/>
      <c r="B11" s="993"/>
      <c r="C11" s="707" t="s">
        <v>9248</v>
      </c>
      <c r="D11" s="707"/>
      <c r="E11" s="707" t="s">
        <v>15849</v>
      </c>
      <c r="F11" s="707" t="s">
        <v>66</v>
      </c>
      <c r="G11" s="707" t="s">
        <v>900</v>
      </c>
      <c r="H11" s="236">
        <v>7350</v>
      </c>
      <c r="I11" s="234"/>
      <c r="J11" s="234"/>
      <c r="K11" s="234" t="s">
        <v>304</v>
      </c>
      <c r="L11" s="707">
        <v>70</v>
      </c>
      <c r="M11" s="235">
        <v>80</v>
      </c>
      <c r="N11" s="235">
        <v>5600</v>
      </c>
      <c r="O11" s="235">
        <v>1</v>
      </c>
      <c r="P11" s="235"/>
      <c r="Q11" s="234"/>
      <c r="R11" s="234" t="s">
        <v>384</v>
      </c>
      <c r="S11" s="707" t="s">
        <v>384</v>
      </c>
      <c r="T11" s="707">
        <v>1988</v>
      </c>
      <c r="U11" s="707"/>
      <c r="V11" s="236"/>
      <c r="W11" s="236"/>
      <c r="X11" s="236"/>
      <c r="Y11" s="236"/>
      <c r="Z11" s="236"/>
      <c r="AA11" s="236">
        <v>121</v>
      </c>
      <c r="AB11" s="234"/>
      <c r="AC11" s="707"/>
      <c r="AD11" s="707"/>
      <c r="AE11" s="236"/>
      <c r="AF11" s="236"/>
      <c r="AG11" s="236"/>
      <c r="AH11" s="236"/>
      <c r="AI11" s="236"/>
      <c r="AJ11" s="236"/>
      <c r="AK11" s="236"/>
      <c r="AL11" s="236"/>
      <c r="AM11" s="236"/>
      <c r="AN11" s="236"/>
      <c r="AO11" s="236"/>
      <c r="AP11" s="236"/>
      <c r="AQ11" s="236"/>
      <c r="AR11" s="236"/>
      <c r="AS11" s="236"/>
      <c r="AT11" s="236"/>
      <c r="AU11" s="236"/>
      <c r="AV11" s="236"/>
      <c r="AW11" s="236"/>
      <c r="AX11" s="994"/>
    </row>
    <row r="12" spans="1:50" ht="24.6" hidden="1" customHeight="1">
      <c r="A12" s="992"/>
      <c r="B12" s="993"/>
      <c r="C12" s="707" t="s">
        <v>9248</v>
      </c>
      <c r="D12" s="707"/>
      <c r="E12" s="707" t="s">
        <v>15850</v>
      </c>
      <c r="F12" s="707" t="s">
        <v>66</v>
      </c>
      <c r="G12" s="707" t="s">
        <v>900</v>
      </c>
      <c r="H12" s="236">
        <v>5400</v>
      </c>
      <c r="I12" s="234"/>
      <c r="J12" s="234"/>
      <c r="K12" s="234" t="s">
        <v>304</v>
      </c>
      <c r="L12" s="707">
        <v>60</v>
      </c>
      <c r="M12" s="235">
        <v>70</v>
      </c>
      <c r="N12" s="235">
        <v>4200</v>
      </c>
      <c r="O12" s="235">
        <v>1</v>
      </c>
      <c r="P12" s="235"/>
      <c r="Q12" s="234"/>
      <c r="R12" s="234" t="s">
        <v>384</v>
      </c>
      <c r="S12" s="707" t="s">
        <v>384</v>
      </c>
      <c r="T12" s="707">
        <v>1991</v>
      </c>
      <c r="U12" s="707"/>
      <c r="V12" s="236"/>
      <c r="W12" s="236"/>
      <c r="X12" s="236"/>
      <c r="Y12" s="236"/>
      <c r="Z12" s="236"/>
      <c r="AA12" s="236">
        <v>100</v>
      </c>
      <c r="AB12" s="234"/>
      <c r="AC12" s="707"/>
      <c r="AD12" s="707"/>
      <c r="AE12" s="236"/>
      <c r="AF12" s="236"/>
      <c r="AG12" s="236"/>
      <c r="AH12" s="236"/>
      <c r="AI12" s="236"/>
      <c r="AJ12" s="236"/>
      <c r="AK12" s="236"/>
      <c r="AL12" s="236"/>
      <c r="AM12" s="236"/>
      <c r="AN12" s="236"/>
      <c r="AO12" s="236"/>
      <c r="AP12" s="236"/>
      <c r="AQ12" s="236"/>
      <c r="AR12" s="236"/>
      <c r="AS12" s="236"/>
      <c r="AT12" s="236"/>
      <c r="AU12" s="236"/>
      <c r="AV12" s="236"/>
      <c r="AW12" s="236"/>
      <c r="AX12" s="994"/>
    </row>
    <row r="13" spans="1:50" ht="24.6" hidden="1" customHeight="1">
      <c r="A13" s="992"/>
      <c r="B13" s="993"/>
      <c r="C13" s="707" t="s">
        <v>9248</v>
      </c>
      <c r="D13" s="707" t="s">
        <v>12815</v>
      </c>
      <c r="E13" s="707" t="s">
        <v>15851</v>
      </c>
      <c r="F13" s="707" t="s">
        <v>66</v>
      </c>
      <c r="G13" s="707" t="s">
        <v>900</v>
      </c>
      <c r="H13" s="236">
        <v>4534</v>
      </c>
      <c r="I13" s="234"/>
      <c r="J13" s="234"/>
      <c r="K13" s="234" t="s">
        <v>282</v>
      </c>
      <c r="L13" s="707"/>
      <c r="M13" s="235"/>
      <c r="N13" s="235">
        <v>1400</v>
      </c>
      <c r="O13" s="235">
        <v>3</v>
      </c>
      <c r="P13" s="235"/>
      <c r="Q13" s="234"/>
      <c r="R13" s="234"/>
      <c r="S13" s="707"/>
      <c r="T13" s="707">
        <v>1997</v>
      </c>
      <c r="U13" s="707"/>
      <c r="V13" s="236"/>
      <c r="W13" s="236"/>
      <c r="X13" s="236"/>
      <c r="Y13" s="236"/>
      <c r="Z13" s="236"/>
      <c r="AA13" s="236"/>
      <c r="AB13" s="234"/>
      <c r="AC13" s="707"/>
      <c r="AD13" s="707"/>
      <c r="AE13" s="236"/>
      <c r="AF13" s="236"/>
      <c r="AG13" s="236"/>
      <c r="AH13" s="236"/>
      <c r="AI13" s="236"/>
      <c r="AJ13" s="236"/>
      <c r="AK13" s="236"/>
      <c r="AL13" s="236"/>
      <c r="AM13" s="236"/>
      <c r="AN13" s="236"/>
      <c r="AO13" s="236"/>
      <c r="AP13" s="236"/>
      <c r="AQ13" s="236"/>
      <c r="AR13" s="236"/>
      <c r="AS13" s="236"/>
      <c r="AT13" s="236"/>
      <c r="AU13" s="236"/>
      <c r="AV13" s="236"/>
      <c r="AW13" s="236"/>
      <c r="AX13" s="994"/>
    </row>
    <row r="14" spans="1:50" ht="24.6" hidden="1" customHeight="1">
      <c r="A14" s="992"/>
      <c r="B14" s="993"/>
      <c r="C14" s="707" t="s">
        <v>9236</v>
      </c>
      <c r="D14" s="707"/>
      <c r="E14" s="707" t="s">
        <v>15852</v>
      </c>
      <c r="F14" s="707" t="s">
        <v>15847</v>
      </c>
      <c r="G14" s="707" t="s">
        <v>9236</v>
      </c>
      <c r="H14" s="236">
        <v>9500</v>
      </c>
      <c r="I14" s="234"/>
      <c r="J14" s="234"/>
      <c r="K14" s="234" t="s">
        <v>304</v>
      </c>
      <c r="L14" s="707">
        <v>50</v>
      </c>
      <c r="M14" s="235">
        <v>95</v>
      </c>
      <c r="N14" s="235">
        <v>9500</v>
      </c>
      <c r="O14" s="235">
        <v>2</v>
      </c>
      <c r="P14" s="235"/>
      <c r="Q14" s="234"/>
      <c r="R14" s="234"/>
      <c r="S14" s="707"/>
      <c r="T14" s="707" t="s">
        <v>12816</v>
      </c>
      <c r="U14" s="707"/>
      <c r="V14" s="236"/>
      <c r="W14" s="236"/>
      <c r="X14" s="236"/>
      <c r="Y14" s="236"/>
      <c r="Z14" s="236"/>
      <c r="AA14" s="236"/>
      <c r="AB14" s="234"/>
      <c r="AC14" s="707"/>
      <c r="AD14" s="707"/>
      <c r="AE14" s="236"/>
      <c r="AF14" s="236"/>
      <c r="AG14" s="236"/>
      <c r="AH14" s="236"/>
      <c r="AI14" s="236"/>
      <c r="AJ14" s="236"/>
      <c r="AK14" s="236"/>
      <c r="AL14" s="236"/>
      <c r="AM14" s="236"/>
      <c r="AN14" s="236"/>
      <c r="AO14" s="236"/>
      <c r="AP14" s="236"/>
      <c r="AQ14" s="236"/>
      <c r="AR14" s="236"/>
      <c r="AS14" s="236"/>
      <c r="AT14" s="236"/>
      <c r="AU14" s="236"/>
      <c r="AV14" s="236"/>
      <c r="AW14" s="236"/>
      <c r="AX14" s="994"/>
    </row>
    <row r="15" spans="1:50" ht="24.6" hidden="1" customHeight="1">
      <c r="A15" s="992"/>
      <c r="B15" s="993"/>
      <c r="C15" s="219" t="s">
        <v>9236</v>
      </c>
      <c r="D15" s="219" t="s">
        <v>12817</v>
      </c>
      <c r="E15" s="219" t="s">
        <v>15853</v>
      </c>
      <c r="F15" s="219" t="s">
        <v>66</v>
      </c>
      <c r="G15" s="219" t="s">
        <v>9252</v>
      </c>
      <c r="H15" s="221">
        <v>3600</v>
      </c>
      <c r="I15" s="694"/>
      <c r="J15" s="694"/>
      <c r="K15" s="694" t="s">
        <v>282</v>
      </c>
      <c r="L15" s="219">
        <v>40</v>
      </c>
      <c r="M15" s="222">
        <v>90</v>
      </c>
      <c r="N15" s="222">
        <v>3600</v>
      </c>
      <c r="O15" s="222">
        <v>1</v>
      </c>
      <c r="P15" s="235"/>
      <c r="Q15" s="694"/>
      <c r="R15" s="694"/>
      <c r="S15" s="313"/>
      <c r="T15" s="313">
        <v>2017</v>
      </c>
      <c r="U15" s="707"/>
      <c r="V15" s="236"/>
      <c r="W15" s="236"/>
      <c r="X15" s="236"/>
      <c r="Y15" s="236"/>
      <c r="Z15" s="236"/>
      <c r="AA15" s="236"/>
      <c r="AB15" s="234"/>
      <c r="AC15" s="236"/>
      <c r="AD15" s="236"/>
      <c r="AE15" s="236"/>
      <c r="AF15" s="236"/>
      <c r="AG15" s="236"/>
      <c r="AH15" s="236"/>
      <c r="AI15" s="236"/>
      <c r="AJ15" s="236"/>
      <c r="AK15" s="236"/>
      <c r="AL15" s="236"/>
      <c r="AM15" s="236"/>
      <c r="AN15" s="236"/>
      <c r="AO15" s="236"/>
      <c r="AP15" s="236"/>
      <c r="AQ15" s="236"/>
      <c r="AR15" s="236"/>
      <c r="AS15" s="236"/>
      <c r="AT15" s="236"/>
      <c r="AU15" s="236"/>
      <c r="AV15" s="236"/>
      <c r="AW15" s="236"/>
      <c r="AX15" s="994"/>
    </row>
    <row r="16" spans="1:50" ht="24.6" hidden="1" customHeight="1">
      <c r="A16" s="992"/>
      <c r="B16" s="993"/>
      <c r="C16" s="219" t="s">
        <v>9236</v>
      </c>
      <c r="D16" s="219"/>
      <c r="E16" s="219" t="s">
        <v>15854</v>
      </c>
      <c r="F16" s="219" t="s">
        <v>9236</v>
      </c>
      <c r="G16" s="219" t="s">
        <v>9236</v>
      </c>
      <c r="H16" s="221">
        <v>21700</v>
      </c>
      <c r="I16" s="694"/>
      <c r="J16" s="694"/>
      <c r="K16" s="694" t="s">
        <v>469</v>
      </c>
      <c r="L16" s="219">
        <v>60</v>
      </c>
      <c r="M16" s="222">
        <v>90</v>
      </c>
      <c r="N16" s="222">
        <v>5400</v>
      </c>
      <c r="O16" s="222">
        <v>1</v>
      </c>
      <c r="P16" s="235"/>
      <c r="Q16" s="694"/>
      <c r="R16" s="694"/>
      <c r="S16" s="313"/>
      <c r="T16" s="313">
        <v>2008</v>
      </c>
      <c r="U16" s="219"/>
      <c r="V16" s="995"/>
      <c r="W16" s="995"/>
      <c r="X16" s="798"/>
      <c r="Y16" s="236"/>
      <c r="Z16" s="236"/>
      <c r="AA16" s="236">
        <v>300</v>
      </c>
      <c r="AB16" s="234"/>
      <c r="AC16" s="236"/>
      <c r="AD16" s="236"/>
      <c r="AE16" s="236"/>
      <c r="AF16" s="236"/>
      <c r="AG16" s="236"/>
      <c r="AH16" s="236"/>
      <c r="AI16" s="236"/>
      <c r="AJ16" s="236"/>
      <c r="AK16" s="236"/>
      <c r="AL16" s="236"/>
      <c r="AM16" s="236"/>
      <c r="AN16" s="236"/>
      <c r="AO16" s="236"/>
      <c r="AP16" s="236"/>
      <c r="AQ16" s="236"/>
      <c r="AR16" s="236"/>
      <c r="AS16" s="236"/>
      <c r="AT16" s="236"/>
      <c r="AU16" s="236"/>
      <c r="AV16" s="236"/>
      <c r="AW16" s="236"/>
      <c r="AX16" s="994"/>
    </row>
    <row r="17" spans="1:50" ht="24.6" hidden="1" customHeight="1">
      <c r="A17" s="992"/>
      <c r="B17" s="993"/>
      <c r="C17" s="219" t="s">
        <v>9236</v>
      </c>
      <c r="D17" s="219"/>
      <c r="E17" s="219" t="s">
        <v>12818</v>
      </c>
      <c r="F17" s="219" t="s">
        <v>9236</v>
      </c>
      <c r="G17" s="219" t="s">
        <v>9255</v>
      </c>
      <c r="H17" s="222">
        <v>5154</v>
      </c>
      <c r="I17" s="222"/>
      <c r="J17" s="222">
        <v>5154</v>
      </c>
      <c r="K17" s="222" t="s">
        <v>282</v>
      </c>
      <c r="L17" s="219">
        <v>50</v>
      </c>
      <c r="M17" s="222">
        <v>90</v>
      </c>
      <c r="N17" s="222">
        <v>5154</v>
      </c>
      <c r="O17" s="222">
        <v>1</v>
      </c>
      <c r="P17" s="235"/>
      <c r="Q17" s="222"/>
      <c r="R17" s="222"/>
      <c r="S17" s="313"/>
      <c r="T17" s="313">
        <v>2017</v>
      </c>
      <c r="U17" s="219"/>
      <c r="V17" s="236"/>
      <c r="W17" s="995"/>
      <c r="X17" s="798"/>
      <c r="Y17" s="236"/>
      <c r="Z17" s="236"/>
      <c r="AA17" s="236">
        <v>800</v>
      </c>
      <c r="AB17" s="234"/>
      <c r="AC17" s="236"/>
      <c r="AD17" s="236"/>
      <c r="AE17" s="236"/>
      <c r="AF17" s="236"/>
      <c r="AG17" s="236"/>
      <c r="AH17" s="236"/>
      <c r="AI17" s="236"/>
      <c r="AJ17" s="236"/>
      <c r="AK17" s="236"/>
      <c r="AL17" s="236"/>
      <c r="AM17" s="236"/>
      <c r="AN17" s="236"/>
      <c r="AO17" s="236"/>
      <c r="AP17" s="236"/>
      <c r="AQ17" s="236"/>
      <c r="AR17" s="236"/>
      <c r="AS17" s="236"/>
      <c r="AT17" s="236"/>
      <c r="AU17" s="236"/>
      <c r="AV17" s="236"/>
      <c r="AW17" s="236"/>
      <c r="AX17" s="994"/>
    </row>
    <row r="18" spans="1:50" ht="24.6" hidden="1" customHeight="1">
      <c r="A18" s="992"/>
      <c r="B18" s="993"/>
      <c r="C18" s="219" t="s">
        <v>896</v>
      </c>
      <c r="D18" s="219" t="s">
        <v>12819</v>
      </c>
      <c r="E18" s="219" t="s">
        <v>15855</v>
      </c>
      <c r="F18" s="219" t="s">
        <v>66</v>
      </c>
      <c r="G18" s="219" t="s">
        <v>12820</v>
      </c>
      <c r="H18" s="221">
        <v>10800</v>
      </c>
      <c r="I18" s="222"/>
      <c r="J18" s="222"/>
      <c r="K18" s="222" t="s">
        <v>143</v>
      </c>
      <c r="L18" s="219">
        <v>63</v>
      </c>
      <c r="M18" s="222">
        <v>100</v>
      </c>
      <c r="N18" s="222">
        <v>6300</v>
      </c>
      <c r="O18" s="222">
        <v>1</v>
      </c>
      <c r="P18" s="222">
        <v>2000</v>
      </c>
      <c r="Q18" s="222">
        <v>2500</v>
      </c>
      <c r="R18" s="222" t="s">
        <v>173</v>
      </c>
      <c r="S18" s="219" t="s">
        <v>720</v>
      </c>
      <c r="T18" s="219">
        <v>2009</v>
      </c>
      <c r="U18" s="219"/>
      <c r="V18" s="221"/>
      <c r="W18" s="221"/>
      <c r="X18" s="221"/>
      <c r="Y18" s="221"/>
      <c r="Z18" s="221"/>
      <c r="AA18" s="221"/>
      <c r="AB18" s="222"/>
      <c r="AC18" s="221"/>
      <c r="AD18" s="221"/>
      <c r="AE18" s="221"/>
      <c r="AF18" s="221"/>
      <c r="AG18" s="221"/>
      <c r="AH18" s="221"/>
      <c r="AI18" s="221"/>
      <c r="AJ18" s="221"/>
      <c r="AK18" s="221"/>
      <c r="AL18" s="221"/>
      <c r="AM18" s="221"/>
      <c r="AN18" s="221"/>
      <c r="AO18" s="221"/>
      <c r="AP18" s="221"/>
      <c r="AQ18" s="221"/>
      <c r="AR18" s="221"/>
      <c r="AS18" s="221"/>
      <c r="AT18" s="221"/>
      <c r="AU18" s="221"/>
      <c r="AV18" s="221"/>
      <c r="AW18" s="221"/>
      <c r="AX18" s="990"/>
    </row>
    <row r="19" spans="1:50" ht="24.6" hidden="1" customHeight="1">
      <c r="A19" s="992"/>
      <c r="B19" s="993"/>
      <c r="C19" s="219" t="s">
        <v>896</v>
      </c>
      <c r="D19" s="219" t="s">
        <v>12821</v>
      </c>
      <c r="E19" s="219" t="s">
        <v>15856</v>
      </c>
      <c r="F19" s="219" t="s">
        <v>66</v>
      </c>
      <c r="G19" s="219" t="s">
        <v>9361</v>
      </c>
      <c r="H19" s="221">
        <v>5600</v>
      </c>
      <c r="I19" s="222"/>
      <c r="J19" s="222"/>
      <c r="K19" s="222" t="s">
        <v>282</v>
      </c>
      <c r="L19" s="219">
        <v>56</v>
      </c>
      <c r="M19" s="222">
        <v>100</v>
      </c>
      <c r="N19" s="222">
        <v>5600</v>
      </c>
      <c r="O19" s="222">
        <v>1</v>
      </c>
      <c r="P19" s="222"/>
      <c r="Q19" s="222"/>
      <c r="R19" s="222"/>
      <c r="S19" s="219"/>
      <c r="T19" s="219">
        <v>2007</v>
      </c>
      <c r="U19" s="219"/>
      <c r="V19" s="221"/>
      <c r="W19" s="221"/>
      <c r="X19" s="221"/>
      <c r="Y19" s="221"/>
      <c r="Z19" s="221"/>
      <c r="AA19" s="221">
        <v>800</v>
      </c>
      <c r="AB19" s="222"/>
      <c r="AC19" s="221"/>
      <c r="AD19" s="221"/>
      <c r="AE19" s="221"/>
      <c r="AF19" s="221"/>
      <c r="AG19" s="221"/>
      <c r="AH19" s="221"/>
      <c r="AI19" s="221"/>
      <c r="AJ19" s="221"/>
      <c r="AK19" s="221"/>
      <c r="AL19" s="221"/>
      <c r="AM19" s="221"/>
      <c r="AN19" s="221"/>
      <c r="AO19" s="221"/>
      <c r="AP19" s="221"/>
      <c r="AQ19" s="221"/>
      <c r="AR19" s="221"/>
      <c r="AS19" s="221"/>
      <c r="AT19" s="221"/>
      <c r="AU19" s="221"/>
      <c r="AV19" s="221"/>
      <c r="AW19" s="221"/>
      <c r="AX19" s="990"/>
    </row>
    <row r="20" spans="1:50" ht="24.6" hidden="1" customHeight="1">
      <c r="A20" s="992"/>
      <c r="B20" s="993"/>
      <c r="C20" s="219" t="s">
        <v>896</v>
      </c>
      <c r="D20" s="219" t="s">
        <v>12822</v>
      </c>
      <c r="E20" s="219" t="s">
        <v>15857</v>
      </c>
      <c r="F20" s="219" t="s">
        <v>66</v>
      </c>
      <c r="G20" s="219" t="s">
        <v>900</v>
      </c>
      <c r="H20" s="221">
        <v>9900</v>
      </c>
      <c r="I20" s="222"/>
      <c r="J20" s="222"/>
      <c r="K20" s="222" t="s">
        <v>304</v>
      </c>
      <c r="L20" s="219">
        <v>55</v>
      </c>
      <c r="M20" s="222">
        <v>90</v>
      </c>
      <c r="N20" s="222">
        <v>9900</v>
      </c>
      <c r="O20" s="222">
        <v>2</v>
      </c>
      <c r="P20" s="222"/>
      <c r="Q20" s="222"/>
      <c r="R20" s="222"/>
      <c r="S20" s="219"/>
      <c r="T20" s="219">
        <v>2009</v>
      </c>
      <c r="U20" s="219" t="s">
        <v>12823</v>
      </c>
      <c r="V20" s="221"/>
      <c r="W20" s="221"/>
      <c r="X20" s="221"/>
      <c r="Y20" s="221"/>
      <c r="Z20" s="221"/>
      <c r="AA20" s="221"/>
      <c r="AB20" s="222"/>
      <c r="AC20" s="221"/>
      <c r="AD20" s="221"/>
      <c r="AE20" s="221"/>
      <c r="AF20" s="221"/>
      <c r="AG20" s="221"/>
      <c r="AH20" s="221"/>
      <c r="AI20" s="221"/>
      <c r="AJ20" s="221"/>
      <c r="AK20" s="221"/>
      <c r="AL20" s="221"/>
      <c r="AM20" s="221"/>
      <c r="AN20" s="221"/>
      <c r="AO20" s="221"/>
      <c r="AP20" s="221"/>
      <c r="AQ20" s="221"/>
      <c r="AR20" s="221"/>
      <c r="AS20" s="221"/>
      <c r="AT20" s="221"/>
      <c r="AU20" s="221"/>
      <c r="AV20" s="221"/>
      <c r="AW20" s="221"/>
      <c r="AX20" s="990"/>
    </row>
    <row r="21" spans="1:50" ht="24.6" hidden="1" customHeight="1">
      <c r="A21" s="992">
        <v>3</v>
      </c>
      <c r="B21" s="993"/>
      <c r="C21" s="219" t="s">
        <v>9229</v>
      </c>
      <c r="D21" s="219" t="s">
        <v>12824</v>
      </c>
      <c r="E21" s="219" t="s">
        <v>15858</v>
      </c>
      <c r="F21" s="219" t="s">
        <v>9229</v>
      </c>
      <c r="G21" s="219" t="s">
        <v>9366</v>
      </c>
      <c r="H21" s="221">
        <v>13304</v>
      </c>
      <c r="I21" s="222"/>
      <c r="J21" s="222"/>
      <c r="K21" s="222" t="s">
        <v>282</v>
      </c>
      <c r="L21" s="219">
        <v>68</v>
      </c>
      <c r="M21" s="222">
        <v>105</v>
      </c>
      <c r="N21" s="222">
        <v>9953</v>
      </c>
      <c r="O21" s="222">
        <v>1</v>
      </c>
      <c r="P21" s="222">
        <v>400</v>
      </c>
      <c r="Q21" s="222">
        <v>400</v>
      </c>
      <c r="R21" s="222" t="s">
        <v>173</v>
      </c>
      <c r="S21" s="219" t="s">
        <v>12825</v>
      </c>
      <c r="T21" s="219">
        <v>2002</v>
      </c>
      <c r="U21" s="219" t="s">
        <v>12826</v>
      </c>
      <c r="V21" s="221" t="s">
        <v>12827</v>
      </c>
      <c r="W21" s="221"/>
      <c r="X21" s="221" t="s">
        <v>12828</v>
      </c>
      <c r="Y21" s="221"/>
      <c r="Z21" s="221"/>
      <c r="AA21" s="221">
        <v>5568</v>
      </c>
      <c r="AB21" s="222"/>
      <c r="AC21" s="221"/>
      <c r="AD21" s="221"/>
      <c r="AE21" s="221"/>
      <c r="AF21" s="221"/>
      <c r="AG21" s="221"/>
      <c r="AH21" s="221"/>
      <c r="AI21" s="221"/>
      <c r="AJ21" s="221"/>
      <c r="AK21" s="221"/>
      <c r="AL21" s="221"/>
      <c r="AM21" s="221"/>
      <c r="AN21" s="221"/>
      <c r="AO21" s="221"/>
      <c r="AP21" s="221"/>
      <c r="AQ21" s="221"/>
      <c r="AR21" s="221"/>
      <c r="AS21" s="221"/>
      <c r="AT21" s="221"/>
      <c r="AU21" s="221"/>
      <c r="AV21" s="221"/>
      <c r="AW21" s="221"/>
      <c r="AX21" s="990"/>
    </row>
    <row r="22" spans="1:50" ht="24.6" hidden="1" customHeight="1">
      <c r="A22" s="992">
        <v>4</v>
      </c>
      <c r="B22" s="993"/>
      <c r="C22" s="707" t="s">
        <v>9229</v>
      </c>
      <c r="D22" s="707" t="s">
        <v>12829</v>
      </c>
      <c r="E22" s="707" t="s">
        <v>15859</v>
      </c>
      <c r="F22" s="707" t="s">
        <v>9229</v>
      </c>
      <c r="G22" s="707" t="s">
        <v>9366</v>
      </c>
      <c r="H22" s="236">
        <v>8547</v>
      </c>
      <c r="I22" s="235"/>
      <c r="J22" s="235"/>
      <c r="K22" s="235" t="s">
        <v>282</v>
      </c>
      <c r="L22" s="707">
        <v>68</v>
      </c>
      <c r="M22" s="235">
        <v>105</v>
      </c>
      <c r="N22" s="235">
        <v>8547</v>
      </c>
      <c r="O22" s="235">
        <v>1</v>
      </c>
      <c r="P22" s="235">
        <v>200</v>
      </c>
      <c r="Q22" s="235">
        <v>200</v>
      </c>
      <c r="R22" s="235" t="s">
        <v>173</v>
      </c>
      <c r="S22" s="707" t="s">
        <v>12825</v>
      </c>
      <c r="T22" s="707">
        <v>2007</v>
      </c>
      <c r="U22" s="707"/>
      <c r="V22" s="236"/>
      <c r="W22" s="236"/>
      <c r="X22" s="236"/>
      <c r="Y22" s="236"/>
      <c r="Z22" s="236"/>
      <c r="AA22" s="236">
        <v>1663</v>
      </c>
      <c r="AB22" s="235"/>
      <c r="AC22" s="707"/>
      <c r="AD22" s="707"/>
      <c r="AE22" s="236"/>
      <c r="AF22" s="236"/>
      <c r="AG22" s="236"/>
      <c r="AH22" s="236"/>
      <c r="AI22" s="236"/>
      <c r="AJ22" s="236"/>
      <c r="AK22" s="236"/>
      <c r="AL22" s="236"/>
      <c r="AM22" s="236"/>
      <c r="AN22" s="236"/>
      <c r="AO22" s="236"/>
      <c r="AP22" s="236"/>
      <c r="AQ22" s="236"/>
      <c r="AR22" s="236"/>
      <c r="AS22" s="236"/>
      <c r="AT22" s="236"/>
      <c r="AU22" s="236"/>
      <c r="AV22" s="236"/>
      <c r="AW22" s="236"/>
      <c r="AX22" s="996"/>
    </row>
    <row r="23" spans="1:50" ht="24.6" hidden="1" customHeight="1">
      <c r="A23" s="992"/>
      <c r="B23" s="993"/>
      <c r="C23" s="219" t="s">
        <v>9229</v>
      </c>
      <c r="D23" s="219" t="s">
        <v>12830</v>
      </c>
      <c r="E23" s="219" t="s">
        <v>9230</v>
      </c>
      <c r="F23" s="219" t="s">
        <v>15860</v>
      </c>
      <c r="G23" s="219" t="s">
        <v>9366</v>
      </c>
      <c r="H23" s="221">
        <v>8186</v>
      </c>
      <c r="I23" s="222"/>
      <c r="J23" s="222">
        <v>8186</v>
      </c>
      <c r="K23" s="222" t="s">
        <v>282</v>
      </c>
      <c r="L23" s="219">
        <v>67</v>
      </c>
      <c r="M23" s="222">
        <v>100</v>
      </c>
      <c r="N23" s="222">
        <v>8186</v>
      </c>
      <c r="O23" s="222">
        <v>1</v>
      </c>
      <c r="P23" s="235"/>
      <c r="Q23" s="222"/>
      <c r="R23" s="222"/>
      <c r="S23" s="313"/>
      <c r="T23" s="313">
        <v>2017</v>
      </c>
      <c r="U23" s="219"/>
      <c r="V23" s="995"/>
      <c r="W23" s="995"/>
      <c r="X23" s="798"/>
      <c r="Y23" s="236"/>
      <c r="Z23" s="236"/>
      <c r="AA23" s="236">
        <v>878</v>
      </c>
      <c r="AB23" s="235"/>
      <c r="AC23" s="236"/>
      <c r="AD23" s="236"/>
      <c r="AE23" s="236"/>
      <c r="AF23" s="236"/>
      <c r="AG23" s="236"/>
      <c r="AH23" s="236"/>
      <c r="AI23" s="236"/>
      <c r="AJ23" s="236"/>
      <c r="AK23" s="236"/>
      <c r="AL23" s="236"/>
      <c r="AM23" s="236"/>
      <c r="AN23" s="236"/>
      <c r="AO23" s="236"/>
      <c r="AP23" s="236"/>
      <c r="AQ23" s="236"/>
      <c r="AR23" s="236"/>
      <c r="AS23" s="236"/>
      <c r="AT23" s="236"/>
      <c r="AU23" s="236"/>
      <c r="AV23" s="236"/>
      <c r="AW23" s="236"/>
      <c r="AX23" s="994"/>
    </row>
    <row r="24" spans="1:50" ht="24.6" hidden="1" customHeight="1">
      <c r="A24" s="992">
        <v>5</v>
      </c>
      <c r="B24" s="993"/>
      <c r="C24" s="219" t="s">
        <v>392</v>
      </c>
      <c r="D24" s="219" t="s">
        <v>12831</v>
      </c>
      <c r="E24" s="219" t="s">
        <v>12832</v>
      </c>
      <c r="F24" s="219" t="s">
        <v>392</v>
      </c>
      <c r="G24" s="219" t="s">
        <v>9270</v>
      </c>
      <c r="H24" s="222">
        <v>6255</v>
      </c>
      <c r="I24" s="222">
        <v>4496</v>
      </c>
      <c r="J24" s="222"/>
      <c r="K24" s="222" t="s">
        <v>469</v>
      </c>
      <c r="L24" s="219">
        <v>50</v>
      </c>
      <c r="M24" s="222">
        <v>90</v>
      </c>
      <c r="N24" s="222">
        <v>4500</v>
      </c>
      <c r="O24" s="222">
        <v>1</v>
      </c>
      <c r="P24" s="235">
        <v>1500</v>
      </c>
      <c r="Q24" s="222">
        <v>2000</v>
      </c>
      <c r="R24" s="222" t="s">
        <v>173</v>
      </c>
      <c r="S24" s="313" t="s">
        <v>466</v>
      </c>
      <c r="T24" s="313">
        <v>1993</v>
      </c>
      <c r="U24" s="219"/>
      <c r="V24" s="236"/>
      <c r="W24" s="995"/>
      <c r="X24" s="798"/>
      <c r="Y24" s="236"/>
      <c r="Z24" s="236"/>
      <c r="AA24" s="236"/>
      <c r="AB24" s="234"/>
      <c r="AC24" s="236"/>
      <c r="AD24" s="236"/>
      <c r="AE24" s="236"/>
      <c r="AF24" s="236"/>
      <c r="AG24" s="236"/>
      <c r="AH24" s="236"/>
      <c r="AI24" s="236"/>
      <c r="AJ24" s="236"/>
      <c r="AK24" s="236"/>
      <c r="AL24" s="236"/>
      <c r="AM24" s="236"/>
      <c r="AN24" s="236"/>
      <c r="AO24" s="236"/>
      <c r="AP24" s="236"/>
      <c r="AQ24" s="236"/>
      <c r="AR24" s="236"/>
      <c r="AS24" s="236"/>
      <c r="AT24" s="236"/>
      <c r="AU24" s="236"/>
      <c r="AV24" s="236"/>
      <c r="AW24" s="236"/>
      <c r="AX24" s="994"/>
    </row>
    <row r="25" spans="1:50" ht="24.6" hidden="1" customHeight="1">
      <c r="A25" s="988">
        <v>6</v>
      </c>
      <c r="B25" s="993"/>
      <c r="C25" s="707" t="s">
        <v>392</v>
      </c>
      <c r="D25" s="707" t="s">
        <v>12833</v>
      </c>
      <c r="E25" s="707" t="s">
        <v>12834</v>
      </c>
      <c r="F25" s="707" t="s">
        <v>392</v>
      </c>
      <c r="G25" s="707" t="s">
        <v>9270</v>
      </c>
      <c r="H25" s="236">
        <v>4232</v>
      </c>
      <c r="I25" s="235"/>
      <c r="J25" s="235"/>
      <c r="K25" s="235" t="s">
        <v>282</v>
      </c>
      <c r="L25" s="707">
        <v>46</v>
      </c>
      <c r="M25" s="235">
        <v>92</v>
      </c>
      <c r="N25" s="235">
        <v>4232</v>
      </c>
      <c r="O25" s="235">
        <v>1</v>
      </c>
      <c r="P25" s="235"/>
      <c r="Q25" s="235"/>
      <c r="R25" s="235" t="s">
        <v>384</v>
      </c>
      <c r="S25" s="707" t="s">
        <v>384</v>
      </c>
      <c r="T25" s="707">
        <v>2002</v>
      </c>
      <c r="U25" s="707"/>
      <c r="V25" s="236"/>
      <c r="W25" s="236"/>
      <c r="X25" s="236"/>
      <c r="Y25" s="236"/>
      <c r="Z25" s="236"/>
      <c r="AA25" s="236"/>
      <c r="AB25" s="235"/>
      <c r="AC25" s="707"/>
      <c r="AD25" s="707"/>
      <c r="AE25" s="236"/>
      <c r="AF25" s="236"/>
      <c r="AG25" s="236"/>
      <c r="AH25" s="236"/>
      <c r="AI25" s="236"/>
      <c r="AJ25" s="236"/>
      <c r="AK25" s="236"/>
      <c r="AL25" s="236"/>
      <c r="AM25" s="236"/>
      <c r="AN25" s="236"/>
      <c r="AO25" s="236"/>
      <c r="AP25" s="236"/>
      <c r="AQ25" s="236"/>
      <c r="AR25" s="236"/>
      <c r="AS25" s="236"/>
      <c r="AT25" s="236"/>
      <c r="AU25" s="236"/>
      <c r="AV25" s="236"/>
      <c r="AW25" s="236"/>
      <c r="AX25" s="994"/>
    </row>
    <row r="26" spans="1:50" ht="24.6" hidden="1" customHeight="1">
      <c r="A26" s="988">
        <v>7</v>
      </c>
      <c r="B26" s="993"/>
      <c r="C26" s="707" t="s">
        <v>9368</v>
      </c>
      <c r="D26" s="707" t="s">
        <v>12835</v>
      </c>
      <c r="E26" s="707" t="s">
        <v>12836</v>
      </c>
      <c r="F26" s="707" t="s">
        <v>9368</v>
      </c>
      <c r="G26" s="707" t="s">
        <v>9369</v>
      </c>
      <c r="H26" s="236">
        <v>33027</v>
      </c>
      <c r="I26" s="235">
        <v>621</v>
      </c>
      <c r="J26" s="235">
        <v>621</v>
      </c>
      <c r="K26" s="235" t="s">
        <v>282</v>
      </c>
      <c r="L26" s="707">
        <v>64</v>
      </c>
      <c r="M26" s="235">
        <v>100</v>
      </c>
      <c r="N26" s="235">
        <v>12000</v>
      </c>
      <c r="O26" s="235">
        <v>1</v>
      </c>
      <c r="P26" s="235">
        <v>3000</v>
      </c>
      <c r="Q26" s="235">
        <v>3000</v>
      </c>
      <c r="R26" s="235" t="s">
        <v>173</v>
      </c>
      <c r="S26" s="707" t="s">
        <v>466</v>
      </c>
      <c r="T26" s="707">
        <v>2000</v>
      </c>
      <c r="U26" s="707" t="s">
        <v>12837</v>
      </c>
      <c r="V26" s="236"/>
      <c r="W26" s="236"/>
      <c r="X26" s="236"/>
      <c r="Y26" s="236"/>
      <c r="Z26" s="236"/>
      <c r="AA26" s="236">
        <v>13593</v>
      </c>
      <c r="AB26" s="235">
        <v>2001</v>
      </c>
      <c r="AC26" s="707"/>
      <c r="AD26" s="707"/>
      <c r="AE26" s="236"/>
      <c r="AF26" s="236"/>
      <c r="AG26" s="236"/>
      <c r="AH26" s="236"/>
      <c r="AI26" s="236"/>
      <c r="AJ26" s="236"/>
      <c r="AK26" s="236"/>
      <c r="AL26" s="236"/>
      <c r="AM26" s="236"/>
      <c r="AN26" s="236"/>
      <c r="AO26" s="236"/>
      <c r="AP26" s="236"/>
      <c r="AQ26" s="236"/>
      <c r="AR26" s="236"/>
      <c r="AS26" s="236"/>
      <c r="AT26" s="236"/>
      <c r="AU26" s="236"/>
      <c r="AV26" s="236"/>
      <c r="AW26" s="236"/>
      <c r="AX26" s="994"/>
    </row>
    <row r="27" spans="1:50" ht="24.6" hidden="1" customHeight="1">
      <c r="A27" s="988"/>
      <c r="B27" s="993"/>
      <c r="C27" s="707" t="s">
        <v>9271</v>
      </c>
      <c r="D27" s="707" t="s">
        <v>12838</v>
      </c>
      <c r="E27" s="707" t="s">
        <v>15861</v>
      </c>
      <c r="F27" s="707" t="s">
        <v>9271</v>
      </c>
      <c r="G27" s="707" t="s">
        <v>9271</v>
      </c>
      <c r="H27" s="236">
        <v>6528</v>
      </c>
      <c r="I27" s="235"/>
      <c r="J27" s="235">
        <v>6528</v>
      </c>
      <c r="K27" s="235" t="s">
        <v>282</v>
      </c>
      <c r="L27" s="707">
        <v>102</v>
      </c>
      <c r="M27" s="235">
        <v>64</v>
      </c>
      <c r="N27" s="235">
        <v>6528</v>
      </c>
      <c r="O27" s="235">
        <v>1</v>
      </c>
      <c r="P27" s="235"/>
      <c r="Q27" s="235"/>
      <c r="R27" s="235"/>
      <c r="S27" s="707"/>
      <c r="T27" s="707">
        <v>2005</v>
      </c>
      <c r="U27" s="707"/>
      <c r="V27" s="236"/>
      <c r="W27" s="236"/>
      <c r="X27" s="236"/>
      <c r="Y27" s="236"/>
      <c r="Z27" s="236"/>
      <c r="AA27" s="236"/>
      <c r="AB27" s="235"/>
      <c r="AC27" s="707"/>
      <c r="AD27" s="707"/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  <c r="AO27" s="236"/>
      <c r="AP27" s="236"/>
      <c r="AQ27" s="236"/>
      <c r="AR27" s="236"/>
      <c r="AS27" s="236"/>
      <c r="AT27" s="236"/>
      <c r="AU27" s="236"/>
      <c r="AV27" s="236"/>
      <c r="AW27" s="236"/>
      <c r="AX27" s="994"/>
    </row>
    <row r="28" spans="1:50" ht="24.6" hidden="1" customHeight="1">
      <c r="A28" s="988"/>
      <c r="B28" s="993"/>
      <c r="C28" s="219" t="s">
        <v>9271</v>
      </c>
      <c r="D28" s="219" t="s">
        <v>12839</v>
      </c>
      <c r="E28" s="219" t="s">
        <v>12840</v>
      </c>
      <c r="F28" s="219" t="s">
        <v>66</v>
      </c>
      <c r="G28" s="219" t="s">
        <v>9812</v>
      </c>
      <c r="H28" s="221">
        <v>49830</v>
      </c>
      <c r="I28" s="694"/>
      <c r="J28" s="694">
        <v>8850</v>
      </c>
      <c r="K28" s="694" t="s">
        <v>282</v>
      </c>
      <c r="L28" s="219">
        <v>68</v>
      </c>
      <c r="M28" s="222">
        <v>105</v>
      </c>
      <c r="N28" s="222">
        <v>7140</v>
      </c>
      <c r="O28" s="222">
        <v>1</v>
      </c>
      <c r="P28" s="235"/>
      <c r="Q28" s="694"/>
      <c r="R28" s="694" t="s">
        <v>173</v>
      </c>
      <c r="S28" s="219" t="s">
        <v>1118</v>
      </c>
      <c r="T28" s="219">
        <v>2018</v>
      </c>
      <c r="U28" s="219"/>
      <c r="V28" s="995"/>
      <c r="W28" s="995"/>
      <c r="X28" s="798"/>
      <c r="Y28" s="236"/>
      <c r="Z28" s="236"/>
      <c r="AA28" s="236"/>
      <c r="AB28" s="234"/>
      <c r="AC28" s="236"/>
      <c r="AD28" s="236"/>
      <c r="AE28" s="236"/>
      <c r="AF28" s="236"/>
      <c r="AG28" s="236"/>
      <c r="AH28" s="236"/>
      <c r="AI28" s="236"/>
      <c r="AJ28" s="236"/>
      <c r="AK28" s="236"/>
      <c r="AL28" s="236"/>
      <c r="AM28" s="236"/>
      <c r="AN28" s="236"/>
      <c r="AO28" s="236"/>
      <c r="AP28" s="236"/>
      <c r="AQ28" s="236"/>
      <c r="AR28" s="236"/>
      <c r="AS28" s="236"/>
      <c r="AT28" s="236"/>
      <c r="AU28" s="236"/>
      <c r="AV28" s="236"/>
      <c r="AW28" s="236"/>
      <c r="AX28" s="994"/>
    </row>
    <row r="29" spans="1:50" ht="24.6" hidden="1" customHeight="1">
      <c r="A29" s="988"/>
      <c r="B29" s="993"/>
      <c r="C29" s="219" t="s">
        <v>319</v>
      </c>
      <c r="D29" s="219" t="s">
        <v>12841</v>
      </c>
      <c r="E29" s="219" t="s">
        <v>15862</v>
      </c>
      <c r="F29" s="219" t="s">
        <v>319</v>
      </c>
      <c r="G29" s="219" t="s">
        <v>12919</v>
      </c>
      <c r="H29" s="221">
        <v>8436</v>
      </c>
      <c r="I29" s="694"/>
      <c r="J29" s="694">
        <v>8436</v>
      </c>
      <c r="K29" s="694" t="s">
        <v>282</v>
      </c>
      <c r="L29" s="219">
        <v>78</v>
      </c>
      <c r="M29" s="222">
        <v>109</v>
      </c>
      <c r="N29" s="222">
        <v>8436</v>
      </c>
      <c r="O29" s="222">
        <v>1</v>
      </c>
      <c r="P29" s="235">
        <v>500</v>
      </c>
      <c r="Q29" s="694"/>
      <c r="R29" s="694" t="s">
        <v>384</v>
      </c>
      <c r="S29" s="313" t="s">
        <v>384</v>
      </c>
      <c r="T29" s="313">
        <v>2008</v>
      </c>
      <c r="U29" s="219"/>
      <c r="V29" s="995"/>
      <c r="W29" s="995"/>
      <c r="X29" s="798"/>
      <c r="Y29" s="236"/>
      <c r="Z29" s="236"/>
      <c r="AA29" s="236">
        <v>21100</v>
      </c>
      <c r="AB29" s="234"/>
      <c r="AC29" s="236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6"/>
      <c r="AP29" s="236"/>
      <c r="AQ29" s="236"/>
      <c r="AR29" s="236"/>
      <c r="AS29" s="236"/>
      <c r="AT29" s="236"/>
      <c r="AU29" s="236"/>
      <c r="AV29" s="236"/>
      <c r="AW29" s="236"/>
      <c r="AX29" s="994"/>
    </row>
    <row r="30" spans="1:50" ht="24.6" hidden="1" customHeight="1">
      <c r="A30" s="988"/>
      <c r="B30" s="993"/>
      <c r="C30" s="219" t="s">
        <v>319</v>
      </c>
      <c r="D30" s="219" t="s">
        <v>9275</v>
      </c>
      <c r="E30" s="219" t="s">
        <v>15863</v>
      </c>
      <c r="F30" s="219" t="s">
        <v>319</v>
      </c>
      <c r="G30" s="219" t="s">
        <v>12919</v>
      </c>
      <c r="H30" s="221">
        <v>6630</v>
      </c>
      <c r="I30" s="694"/>
      <c r="J30" s="694">
        <v>6630</v>
      </c>
      <c r="K30" s="694" t="s">
        <v>282</v>
      </c>
      <c r="L30" s="219">
        <v>65</v>
      </c>
      <c r="M30" s="222">
        <v>102</v>
      </c>
      <c r="N30" s="222">
        <v>6630</v>
      </c>
      <c r="O30" s="222">
        <v>1</v>
      </c>
      <c r="P30" s="222">
        <v>500</v>
      </c>
      <c r="Q30" s="694"/>
      <c r="R30" s="694" t="s">
        <v>12842</v>
      </c>
      <c r="S30" s="219" t="s">
        <v>384</v>
      </c>
      <c r="T30" s="219" t="s">
        <v>12843</v>
      </c>
      <c r="U30" s="219"/>
      <c r="V30" s="221"/>
      <c r="W30" s="221"/>
      <c r="X30" s="221"/>
      <c r="Y30" s="221"/>
      <c r="Z30" s="221"/>
      <c r="AA30" s="221"/>
      <c r="AB30" s="694"/>
      <c r="AC30" s="221"/>
      <c r="AD30" s="221"/>
      <c r="AE30" s="221"/>
      <c r="AF30" s="221"/>
      <c r="AG30" s="221"/>
      <c r="AH30" s="221"/>
      <c r="AI30" s="221"/>
      <c r="AJ30" s="221"/>
      <c r="AK30" s="221"/>
      <c r="AL30" s="221"/>
      <c r="AM30" s="221"/>
      <c r="AN30" s="221"/>
      <c r="AO30" s="221"/>
      <c r="AP30" s="221"/>
      <c r="AQ30" s="221"/>
      <c r="AR30" s="221"/>
      <c r="AS30" s="221"/>
      <c r="AT30" s="221"/>
      <c r="AU30" s="221"/>
      <c r="AV30" s="221"/>
      <c r="AW30" s="221"/>
      <c r="AX30" s="990"/>
    </row>
    <row r="31" spans="1:50" ht="24.6" hidden="1" customHeight="1">
      <c r="A31" s="988"/>
      <c r="B31" s="993"/>
      <c r="C31" s="219" t="s">
        <v>319</v>
      </c>
      <c r="D31" s="219" t="s">
        <v>9814</v>
      </c>
      <c r="E31" s="219" t="s">
        <v>15864</v>
      </c>
      <c r="F31" s="219" t="s">
        <v>319</v>
      </c>
      <c r="G31" s="219" t="s">
        <v>319</v>
      </c>
      <c r="H31" s="221">
        <v>34646</v>
      </c>
      <c r="I31" s="694"/>
      <c r="J31" s="694">
        <v>5376</v>
      </c>
      <c r="K31" s="694" t="s">
        <v>304</v>
      </c>
      <c r="L31" s="219">
        <v>56</v>
      </c>
      <c r="M31" s="222">
        <v>100</v>
      </c>
      <c r="N31" s="222">
        <v>5600</v>
      </c>
      <c r="O31" s="222">
        <v>1</v>
      </c>
      <c r="P31" s="222"/>
      <c r="Q31" s="694"/>
      <c r="R31" s="694" t="s">
        <v>384</v>
      </c>
      <c r="S31" s="219" t="s">
        <v>384</v>
      </c>
      <c r="T31" s="219">
        <v>1995</v>
      </c>
      <c r="U31" s="219"/>
      <c r="V31" s="221"/>
      <c r="W31" s="221"/>
      <c r="X31" s="221"/>
      <c r="Y31" s="221"/>
      <c r="Z31" s="221"/>
      <c r="AA31" s="221"/>
      <c r="AB31" s="694"/>
      <c r="AC31" s="221"/>
      <c r="AD31" s="221"/>
      <c r="AE31" s="221"/>
      <c r="AF31" s="221"/>
      <c r="AG31" s="221"/>
      <c r="AH31" s="221"/>
      <c r="AI31" s="221"/>
      <c r="AJ31" s="221"/>
      <c r="AK31" s="221"/>
      <c r="AL31" s="221"/>
      <c r="AM31" s="221"/>
      <c r="AN31" s="221"/>
      <c r="AO31" s="221"/>
      <c r="AP31" s="221"/>
      <c r="AQ31" s="221"/>
      <c r="AR31" s="221"/>
      <c r="AS31" s="221"/>
      <c r="AT31" s="221"/>
      <c r="AU31" s="221"/>
      <c r="AV31" s="221"/>
      <c r="AW31" s="221"/>
      <c r="AX31" s="990"/>
    </row>
    <row r="32" spans="1:50" ht="24.6" hidden="1" customHeight="1">
      <c r="A32" s="988"/>
      <c r="B32" s="993"/>
      <c r="C32" s="219" t="s">
        <v>319</v>
      </c>
      <c r="D32" s="219"/>
      <c r="E32" s="219" t="s">
        <v>12844</v>
      </c>
      <c r="F32" s="219" t="s">
        <v>319</v>
      </c>
      <c r="G32" s="219" t="s">
        <v>9530</v>
      </c>
      <c r="H32" s="221">
        <v>38000</v>
      </c>
      <c r="I32" s="694"/>
      <c r="J32" s="694">
        <v>6825</v>
      </c>
      <c r="K32" s="694" t="s">
        <v>282</v>
      </c>
      <c r="L32" s="219">
        <v>68</v>
      </c>
      <c r="M32" s="222">
        <v>100</v>
      </c>
      <c r="N32" s="222">
        <v>6825</v>
      </c>
      <c r="O32" s="222">
        <v>1</v>
      </c>
      <c r="P32" s="222">
        <v>500</v>
      </c>
      <c r="Q32" s="694"/>
      <c r="R32" s="694"/>
      <c r="S32" s="219"/>
      <c r="T32" s="219">
        <v>2009</v>
      </c>
      <c r="U32" s="219"/>
      <c r="V32" s="221"/>
      <c r="W32" s="221"/>
      <c r="X32" s="221"/>
      <c r="Y32" s="221"/>
      <c r="Z32" s="221"/>
      <c r="AA32" s="221"/>
      <c r="AB32" s="694"/>
      <c r="AC32" s="221"/>
      <c r="AD32" s="221"/>
      <c r="AE32" s="221"/>
      <c r="AF32" s="221"/>
      <c r="AG32" s="221"/>
      <c r="AH32" s="221"/>
      <c r="AI32" s="221"/>
      <c r="AJ32" s="221"/>
      <c r="AK32" s="221"/>
      <c r="AL32" s="221"/>
      <c r="AM32" s="221"/>
      <c r="AN32" s="221"/>
      <c r="AO32" s="221"/>
      <c r="AP32" s="221"/>
      <c r="AQ32" s="221"/>
      <c r="AR32" s="221"/>
      <c r="AS32" s="221"/>
      <c r="AT32" s="221"/>
      <c r="AU32" s="221"/>
      <c r="AV32" s="221"/>
      <c r="AW32" s="221"/>
      <c r="AX32" s="990"/>
    </row>
    <row r="33" spans="1:50" ht="24.6" hidden="1" customHeight="1">
      <c r="A33" s="988"/>
      <c r="B33" s="993"/>
      <c r="C33" s="219" t="s">
        <v>9277</v>
      </c>
      <c r="D33" s="219" t="s">
        <v>12845</v>
      </c>
      <c r="E33" s="219" t="s">
        <v>12846</v>
      </c>
      <c r="F33" s="219" t="s">
        <v>9277</v>
      </c>
      <c r="G33" s="219" t="s">
        <v>9280</v>
      </c>
      <c r="H33" s="221">
        <v>9700</v>
      </c>
      <c r="I33" s="222">
        <v>22.44</v>
      </c>
      <c r="J33" s="222">
        <v>9700</v>
      </c>
      <c r="K33" s="235" t="s">
        <v>282</v>
      </c>
      <c r="L33" s="707">
        <v>64</v>
      </c>
      <c r="M33" s="222">
        <v>100</v>
      </c>
      <c r="N33" s="222">
        <v>6930</v>
      </c>
      <c r="O33" s="222">
        <v>1</v>
      </c>
      <c r="P33" s="222">
        <v>700</v>
      </c>
      <c r="Q33" s="235">
        <v>700</v>
      </c>
      <c r="R33" s="235" t="s">
        <v>173</v>
      </c>
      <c r="S33" s="313" t="s">
        <v>466</v>
      </c>
      <c r="T33" s="313">
        <v>2006</v>
      </c>
      <c r="U33" s="707"/>
      <c r="V33" s="236"/>
      <c r="W33" s="236"/>
      <c r="X33" s="236"/>
      <c r="Y33" s="236"/>
      <c r="Z33" s="236"/>
      <c r="AA33" s="236">
        <v>8181</v>
      </c>
      <c r="AB33" s="235"/>
      <c r="AC33" s="707"/>
      <c r="AD33" s="707"/>
      <c r="AE33" s="236"/>
      <c r="AF33" s="236"/>
      <c r="AG33" s="236"/>
      <c r="AH33" s="236"/>
      <c r="AI33" s="236"/>
      <c r="AJ33" s="236"/>
      <c r="AK33" s="236"/>
      <c r="AL33" s="236"/>
      <c r="AM33" s="236"/>
      <c r="AN33" s="236"/>
      <c r="AO33" s="236"/>
      <c r="AP33" s="236"/>
      <c r="AQ33" s="236"/>
      <c r="AR33" s="236"/>
      <c r="AS33" s="236"/>
      <c r="AT33" s="236"/>
      <c r="AU33" s="236"/>
      <c r="AV33" s="236"/>
      <c r="AW33" s="236"/>
      <c r="AX33" s="994"/>
    </row>
    <row r="34" spans="1:50" ht="23.65" hidden="1" customHeight="1">
      <c r="A34" s="988"/>
      <c r="B34" s="993"/>
      <c r="C34" s="219" t="s">
        <v>9282</v>
      </c>
      <c r="D34" s="219"/>
      <c r="E34" s="219" t="s">
        <v>15865</v>
      </c>
      <c r="F34" s="219" t="s">
        <v>9282</v>
      </c>
      <c r="G34" s="219" t="s">
        <v>15866</v>
      </c>
      <c r="H34" s="221">
        <v>7560</v>
      </c>
      <c r="I34" s="222"/>
      <c r="J34" s="222">
        <v>6526</v>
      </c>
      <c r="K34" s="222" t="s">
        <v>282</v>
      </c>
      <c r="L34" s="707">
        <v>60</v>
      </c>
      <c r="M34" s="222">
        <v>94</v>
      </c>
      <c r="N34" s="222">
        <v>5640</v>
      </c>
      <c r="O34" s="222">
        <v>1</v>
      </c>
      <c r="P34" s="222">
        <v>126</v>
      </c>
      <c r="Q34" s="235">
        <v>126</v>
      </c>
      <c r="R34" s="235" t="s">
        <v>173</v>
      </c>
      <c r="S34" s="707" t="s">
        <v>12825</v>
      </c>
      <c r="T34" s="313">
        <v>2004</v>
      </c>
      <c r="U34" s="707"/>
      <c r="V34" s="236"/>
      <c r="W34" s="236"/>
      <c r="X34" s="236"/>
      <c r="Y34" s="236"/>
      <c r="Z34" s="236"/>
      <c r="AA34" s="236">
        <v>845</v>
      </c>
      <c r="AB34" s="235"/>
      <c r="AC34" s="707"/>
      <c r="AD34" s="707"/>
      <c r="AE34" s="236"/>
      <c r="AF34" s="236"/>
      <c r="AG34" s="236"/>
      <c r="AH34" s="236"/>
      <c r="AI34" s="236"/>
      <c r="AJ34" s="236"/>
      <c r="AK34" s="236"/>
      <c r="AL34" s="236"/>
      <c r="AM34" s="236"/>
      <c r="AN34" s="236"/>
      <c r="AO34" s="236"/>
      <c r="AP34" s="236"/>
      <c r="AQ34" s="236"/>
      <c r="AR34" s="236"/>
      <c r="AS34" s="236"/>
      <c r="AT34" s="236"/>
      <c r="AU34" s="236"/>
      <c r="AV34" s="236"/>
      <c r="AW34" s="236"/>
      <c r="AX34" s="994"/>
    </row>
    <row r="35" spans="1:50" ht="23.65" hidden="1" customHeight="1">
      <c r="A35" s="988"/>
      <c r="B35" s="993"/>
      <c r="C35" s="219" t="s">
        <v>9282</v>
      </c>
      <c r="D35" s="219"/>
      <c r="E35" s="219" t="s">
        <v>12847</v>
      </c>
      <c r="F35" s="219" t="s">
        <v>9282</v>
      </c>
      <c r="G35" s="219" t="s">
        <v>15867</v>
      </c>
      <c r="H35" s="221">
        <v>1568</v>
      </c>
      <c r="I35" s="222"/>
      <c r="J35" s="222">
        <v>1568</v>
      </c>
      <c r="K35" s="222" t="s">
        <v>282</v>
      </c>
      <c r="L35" s="219">
        <v>32</v>
      </c>
      <c r="M35" s="222">
        <v>49</v>
      </c>
      <c r="N35" s="222">
        <v>1568</v>
      </c>
      <c r="O35" s="222">
        <v>1</v>
      </c>
      <c r="P35" s="222"/>
      <c r="Q35" s="222"/>
      <c r="R35" s="222"/>
      <c r="S35" s="313"/>
      <c r="T35" s="313">
        <v>2013</v>
      </c>
      <c r="U35" s="219"/>
      <c r="V35" s="765"/>
      <c r="W35" s="765"/>
      <c r="X35" s="765"/>
      <c r="Y35" s="765"/>
      <c r="Z35" s="765"/>
      <c r="AA35" s="765"/>
      <c r="AB35" s="222"/>
      <c r="AC35" s="765"/>
      <c r="AD35" s="765"/>
      <c r="AE35" s="765"/>
      <c r="AF35" s="765"/>
      <c r="AG35" s="765"/>
      <c r="AH35" s="765"/>
      <c r="AI35" s="765"/>
      <c r="AJ35" s="765"/>
      <c r="AK35" s="765"/>
      <c r="AL35" s="765"/>
      <c r="AM35" s="765"/>
      <c r="AN35" s="765"/>
      <c r="AO35" s="765"/>
      <c r="AP35" s="765"/>
      <c r="AQ35" s="765"/>
      <c r="AR35" s="765"/>
      <c r="AS35" s="765"/>
      <c r="AT35" s="765"/>
      <c r="AU35" s="765"/>
      <c r="AV35" s="765"/>
      <c r="AW35" s="765"/>
      <c r="AX35" s="990"/>
    </row>
    <row r="36" spans="1:50" ht="23.65" hidden="1" customHeight="1">
      <c r="A36" s="988"/>
      <c r="B36" s="993"/>
      <c r="C36" s="219" t="s">
        <v>899</v>
      </c>
      <c r="D36" s="219"/>
      <c r="E36" s="219" t="s">
        <v>15868</v>
      </c>
      <c r="F36" s="219" t="s">
        <v>66</v>
      </c>
      <c r="G36" s="219" t="s">
        <v>900</v>
      </c>
      <c r="H36" s="221">
        <v>8400</v>
      </c>
      <c r="I36" s="222"/>
      <c r="J36" s="222">
        <v>8128</v>
      </c>
      <c r="K36" s="222" t="s">
        <v>304</v>
      </c>
      <c r="L36" s="219">
        <v>60</v>
      </c>
      <c r="M36" s="222">
        <v>100</v>
      </c>
      <c r="N36" s="222">
        <v>6000</v>
      </c>
      <c r="O36" s="222">
        <v>1</v>
      </c>
      <c r="P36" s="222">
        <v>0</v>
      </c>
      <c r="Q36" s="222">
        <v>0</v>
      </c>
      <c r="R36" s="222">
        <v>0</v>
      </c>
      <c r="S36" s="313">
        <v>0</v>
      </c>
      <c r="T36" s="313">
        <v>1993</v>
      </c>
      <c r="U36" s="219"/>
      <c r="V36" s="765"/>
      <c r="W36" s="765"/>
      <c r="X36" s="765"/>
      <c r="Y36" s="765"/>
      <c r="Z36" s="765"/>
      <c r="AA36" s="765">
        <v>132</v>
      </c>
      <c r="AB36" s="222"/>
      <c r="AC36" s="765"/>
      <c r="AD36" s="765"/>
      <c r="AE36" s="765"/>
      <c r="AF36" s="765"/>
      <c r="AG36" s="765"/>
      <c r="AH36" s="765"/>
      <c r="AI36" s="765"/>
      <c r="AJ36" s="765"/>
      <c r="AK36" s="765"/>
      <c r="AL36" s="765"/>
      <c r="AM36" s="765"/>
      <c r="AN36" s="765"/>
      <c r="AO36" s="765"/>
      <c r="AP36" s="765"/>
      <c r="AQ36" s="765"/>
      <c r="AR36" s="765"/>
      <c r="AS36" s="765"/>
      <c r="AT36" s="765"/>
      <c r="AU36" s="765"/>
      <c r="AV36" s="765"/>
      <c r="AW36" s="765"/>
      <c r="AX36" s="990"/>
    </row>
    <row r="37" spans="1:50" ht="23.65" hidden="1" customHeight="1">
      <c r="A37" s="988">
        <v>9</v>
      </c>
      <c r="B37" s="993"/>
      <c r="C37" s="707" t="s">
        <v>899</v>
      </c>
      <c r="D37" s="707" t="s">
        <v>12848</v>
      </c>
      <c r="E37" s="707" t="s">
        <v>12849</v>
      </c>
      <c r="F37" s="707" t="s">
        <v>66</v>
      </c>
      <c r="G37" s="707" t="s">
        <v>9235</v>
      </c>
      <c r="H37" s="236">
        <v>216712</v>
      </c>
      <c r="I37" s="234">
        <v>58551.73</v>
      </c>
      <c r="J37" s="234">
        <v>164813.95000000001</v>
      </c>
      <c r="K37" s="234" t="s">
        <v>143</v>
      </c>
      <c r="L37" s="707">
        <v>78</v>
      </c>
      <c r="M37" s="235">
        <v>117</v>
      </c>
      <c r="N37" s="235">
        <v>9126</v>
      </c>
      <c r="O37" s="235">
        <v>1</v>
      </c>
      <c r="P37" s="235">
        <v>66704</v>
      </c>
      <c r="Q37" s="234">
        <v>66704</v>
      </c>
      <c r="R37" s="234" t="s">
        <v>12850</v>
      </c>
      <c r="S37" s="707" t="s">
        <v>12851</v>
      </c>
      <c r="T37" s="707">
        <v>2001</v>
      </c>
      <c r="U37" s="707" t="s">
        <v>12852</v>
      </c>
      <c r="V37" s="236"/>
      <c r="W37" s="236" t="s">
        <v>12853</v>
      </c>
      <c r="X37" s="236" t="s">
        <v>12854</v>
      </c>
      <c r="Y37" s="236"/>
      <c r="Z37" s="236"/>
      <c r="AA37" s="236">
        <v>660</v>
      </c>
      <c r="AB37" s="694"/>
      <c r="AC37" s="707"/>
      <c r="AD37" s="707">
        <v>2</v>
      </c>
      <c r="AE37" s="236"/>
      <c r="AF37" s="236">
        <v>322</v>
      </c>
      <c r="AG37" s="236" t="s">
        <v>12855</v>
      </c>
      <c r="AH37" s="236" t="s">
        <v>12856</v>
      </c>
      <c r="AI37" s="236"/>
      <c r="AJ37" s="221"/>
      <c r="AK37" s="221"/>
      <c r="AL37" s="236"/>
      <c r="AM37" s="236"/>
      <c r="AN37" s="236"/>
      <c r="AO37" s="236"/>
      <c r="AP37" s="236"/>
      <c r="AQ37" s="236"/>
      <c r="AR37" s="236"/>
      <c r="AS37" s="236"/>
      <c r="AT37" s="236"/>
      <c r="AU37" s="236"/>
      <c r="AV37" s="236"/>
      <c r="AW37" s="236"/>
      <c r="AX37" s="990"/>
    </row>
    <row r="38" spans="1:50" ht="23.65" hidden="1" customHeight="1">
      <c r="A38" s="988">
        <v>10</v>
      </c>
      <c r="B38" s="993"/>
      <c r="C38" s="707" t="s">
        <v>899</v>
      </c>
      <c r="D38" s="707" t="s">
        <v>12848</v>
      </c>
      <c r="E38" s="707" t="s">
        <v>15869</v>
      </c>
      <c r="F38" s="707" t="s">
        <v>66</v>
      </c>
      <c r="G38" s="707" t="s">
        <v>9235</v>
      </c>
      <c r="H38" s="236"/>
      <c r="I38" s="234">
        <v>473.11</v>
      </c>
      <c r="J38" s="234">
        <v>1238.3599999999999</v>
      </c>
      <c r="K38" s="234" t="s">
        <v>143</v>
      </c>
      <c r="L38" s="707">
        <v>74</v>
      </c>
      <c r="M38" s="235">
        <v>111</v>
      </c>
      <c r="N38" s="235">
        <v>8214</v>
      </c>
      <c r="O38" s="235">
        <v>1</v>
      </c>
      <c r="P38" s="235">
        <v>1000</v>
      </c>
      <c r="Q38" s="234">
        <v>1000</v>
      </c>
      <c r="R38" s="234" t="s">
        <v>12857</v>
      </c>
      <c r="S38" s="707" t="s">
        <v>12858</v>
      </c>
      <c r="T38" s="707">
        <v>2001</v>
      </c>
      <c r="U38" s="707"/>
      <c r="V38" s="236"/>
      <c r="W38" s="236"/>
      <c r="X38" s="236"/>
      <c r="Y38" s="236"/>
      <c r="Z38" s="236"/>
      <c r="AA38" s="236" t="s">
        <v>15846</v>
      </c>
      <c r="AB38" s="234"/>
      <c r="AC38" s="707"/>
      <c r="AD38" s="707"/>
      <c r="AE38" s="236"/>
      <c r="AF38" s="236"/>
      <c r="AG38" s="236"/>
      <c r="AH38" s="236"/>
      <c r="AI38" s="236"/>
      <c r="AJ38" s="236"/>
      <c r="AK38" s="236"/>
      <c r="AL38" s="236"/>
      <c r="AM38" s="236"/>
      <c r="AN38" s="236"/>
      <c r="AO38" s="236"/>
      <c r="AP38" s="236"/>
      <c r="AQ38" s="236"/>
      <c r="AR38" s="236"/>
      <c r="AS38" s="236"/>
      <c r="AT38" s="236"/>
      <c r="AU38" s="236"/>
      <c r="AV38" s="236"/>
      <c r="AW38" s="236"/>
      <c r="AX38" s="994"/>
    </row>
    <row r="39" spans="1:50" ht="23.65" hidden="1" customHeight="1">
      <c r="A39" s="988">
        <v>11</v>
      </c>
      <c r="B39" s="993"/>
      <c r="C39" s="707" t="s">
        <v>899</v>
      </c>
      <c r="D39" s="707"/>
      <c r="E39" s="707" t="s">
        <v>15870</v>
      </c>
      <c r="F39" s="707" t="s">
        <v>66</v>
      </c>
      <c r="G39" s="707" t="s">
        <v>899</v>
      </c>
      <c r="H39" s="236">
        <v>8510</v>
      </c>
      <c r="I39" s="234"/>
      <c r="J39" s="234">
        <v>8510</v>
      </c>
      <c r="K39" s="234" t="s">
        <v>282</v>
      </c>
      <c r="L39" s="707">
        <v>66</v>
      </c>
      <c r="M39" s="235">
        <v>102</v>
      </c>
      <c r="N39" s="235">
        <v>6732</v>
      </c>
      <c r="O39" s="235">
        <v>1</v>
      </c>
      <c r="P39" s="235">
        <v>100</v>
      </c>
      <c r="Q39" s="234"/>
      <c r="R39" s="234" t="s">
        <v>722</v>
      </c>
      <c r="S39" s="707"/>
      <c r="T39" s="707">
        <v>2005</v>
      </c>
      <c r="U39" s="707"/>
      <c r="V39" s="236"/>
      <c r="W39" s="236"/>
      <c r="X39" s="236"/>
      <c r="Y39" s="236"/>
      <c r="Z39" s="236"/>
      <c r="AA39" s="236">
        <v>1186</v>
      </c>
      <c r="AB39" s="234"/>
      <c r="AC39" s="707"/>
      <c r="AD39" s="707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994"/>
    </row>
    <row r="40" spans="1:50" ht="23.65" hidden="1" customHeight="1">
      <c r="A40" s="988"/>
      <c r="B40" s="993"/>
      <c r="C40" s="219" t="s">
        <v>12861</v>
      </c>
      <c r="D40" s="219" t="s">
        <v>12862</v>
      </c>
      <c r="E40" s="219" t="s">
        <v>15871</v>
      </c>
      <c r="F40" s="219" t="s">
        <v>66</v>
      </c>
      <c r="G40" s="219" t="s">
        <v>12863</v>
      </c>
      <c r="H40" s="221">
        <v>3600</v>
      </c>
      <c r="I40" s="694"/>
      <c r="J40" s="694"/>
      <c r="K40" s="694" t="s">
        <v>282</v>
      </c>
      <c r="L40" s="219">
        <v>40</v>
      </c>
      <c r="M40" s="222">
        <v>90</v>
      </c>
      <c r="N40" s="222">
        <v>3600</v>
      </c>
      <c r="O40" s="222">
        <v>1</v>
      </c>
      <c r="P40" s="235"/>
      <c r="Q40" s="694"/>
      <c r="R40" s="694"/>
      <c r="S40" s="219"/>
      <c r="T40" s="219">
        <v>2011</v>
      </c>
      <c r="U40" s="707">
        <v>2011</v>
      </c>
      <c r="V40" s="236"/>
      <c r="W40" s="236"/>
      <c r="X40" s="236"/>
      <c r="Y40" s="236"/>
      <c r="Z40" s="236"/>
      <c r="AA40" s="236"/>
      <c r="AB40" s="234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/>
      <c r="AU40" s="236"/>
      <c r="AV40" s="236"/>
      <c r="AW40" s="236"/>
      <c r="AX40" s="994"/>
    </row>
    <row r="41" spans="1:50" ht="23.65" hidden="1" customHeight="1">
      <c r="A41" s="988">
        <v>12</v>
      </c>
      <c r="B41" s="993"/>
      <c r="C41" s="707" t="s">
        <v>536</v>
      </c>
      <c r="D41" s="707"/>
      <c r="E41" s="707" t="s">
        <v>15601</v>
      </c>
      <c r="F41" s="707" t="s">
        <v>536</v>
      </c>
      <c r="G41" s="707" t="s">
        <v>9831</v>
      </c>
      <c r="H41" s="236">
        <v>38240</v>
      </c>
      <c r="I41" s="234"/>
      <c r="J41" s="234">
        <v>38240</v>
      </c>
      <c r="K41" s="234" t="s">
        <v>282</v>
      </c>
      <c r="L41" s="707">
        <v>70</v>
      </c>
      <c r="M41" s="235">
        <v>108</v>
      </c>
      <c r="N41" s="235">
        <v>7560</v>
      </c>
      <c r="O41" s="235">
        <v>1</v>
      </c>
      <c r="P41" s="235"/>
      <c r="Q41" s="234"/>
      <c r="R41" s="234"/>
      <c r="S41" s="707"/>
      <c r="T41" s="707">
        <v>2004</v>
      </c>
      <c r="U41" s="707"/>
      <c r="V41" s="236"/>
      <c r="W41" s="236"/>
      <c r="X41" s="236"/>
      <c r="Y41" s="236"/>
      <c r="Z41" s="236"/>
      <c r="AA41" s="236">
        <v>950</v>
      </c>
      <c r="AB41" s="234" t="s">
        <v>12864</v>
      </c>
      <c r="AC41" s="707"/>
      <c r="AD41" s="707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994"/>
    </row>
    <row r="42" spans="1:50" ht="23.65" hidden="1" customHeight="1">
      <c r="A42" s="988"/>
      <c r="B42" s="993"/>
      <c r="C42" s="707" t="s">
        <v>536</v>
      </c>
      <c r="D42" s="707"/>
      <c r="E42" s="707" t="s">
        <v>15602</v>
      </c>
      <c r="F42" s="707" t="s">
        <v>536</v>
      </c>
      <c r="G42" s="707" t="s">
        <v>9831</v>
      </c>
      <c r="H42" s="236">
        <v>38240</v>
      </c>
      <c r="I42" s="234"/>
      <c r="J42" s="234">
        <v>38240</v>
      </c>
      <c r="K42" s="234" t="s">
        <v>282</v>
      </c>
      <c r="L42" s="707">
        <v>64</v>
      </c>
      <c r="M42" s="235">
        <v>100</v>
      </c>
      <c r="N42" s="235">
        <v>8839</v>
      </c>
      <c r="O42" s="235">
        <v>1</v>
      </c>
      <c r="P42" s="235"/>
      <c r="Q42" s="234"/>
      <c r="R42" s="234"/>
      <c r="S42" s="707"/>
      <c r="T42" s="707">
        <v>2016</v>
      </c>
      <c r="U42" s="707"/>
      <c r="V42" s="236"/>
      <c r="W42" s="236"/>
      <c r="X42" s="236"/>
      <c r="Y42" s="236"/>
      <c r="Z42" s="236"/>
      <c r="AA42" s="236">
        <v>1100</v>
      </c>
      <c r="AB42" s="234"/>
      <c r="AC42" s="707"/>
      <c r="AD42" s="707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996"/>
    </row>
    <row r="43" spans="1:50" ht="23.65" hidden="1" customHeight="1">
      <c r="A43" s="988">
        <v>13</v>
      </c>
      <c r="B43" s="993"/>
      <c r="C43" s="219" t="s">
        <v>536</v>
      </c>
      <c r="D43" s="219"/>
      <c r="E43" s="219" t="s">
        <v>15603</v>
      </c>
      <c r="F43" s="219" t="s">
        <v>536</v>
      </c>
      <c r="G43" s="221" t="s">
        <v>536</v>
      </c>
      <c r="H43" s="221">
        <v>35000</v>
      </c>
      <c r="I43" s="694"/>
      <c r="J43" s="694">
        <v>35000</v>
      </c>
      <c r="K43" s="694" t="s">
        <v>304</v>
      </c>
      <c r="L43" s="219">
        <v>64</v>
      </c>
      <c r="M43" s="222">
        <v>100</v>
      </c>
      <c r="N43" s="222">
        <v>6400</v>
      </c>
      <c r="O43" s="222">
        <v>1</v>
      </c>
      <c r="P43" s="222"/>
      <c r="Q43" s="694"/>
      <c r="R43" s="694"/>
      <c r="S43" s="219"/>
      <c r="T43" s="219" t="s">
        <v>904</v>
      </c>
      <c r="U43" s="219"/>
      <c r="V43" s="221"/>
      <c r="W43" s="221"/>
      <c r="X43" s="221"/>
      <c r="Y43" s="221"/>
      <c r="Z43" s="221"/>
      <c r="AA43" s="221"/>
      <c r="AB43" s="694"/>
      <c r="AC43" s="221"/>
      <c r="AD43" s="221"/>
      <c r="AE43" s="221"/>
      <c r="AF43" s="221"/>
      <c r="AG43" s="221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  <c r="AT43" s="221"/>
      <c r="AU43" s="221"/>
      <c r="AV43" s="221"/>
      <c r="AW43" s="221"/>
      <c r="AX43" s="990"/>
    </row>
    <row r="44" spans="1:50" ht="23.65" hidden="1" customHeight="1">
      <c r="A44" s="988"/>
      <c r="B44" s="993"/>
      <c r="C44" s="219" t="s">
        <v>721</v>
      </c>
      <c r="D44" s="219" t="s">
        <v>12873</v>
      </c>
      <c r="E44" s="219" t="s">
        <v>12874</v>
      </c>
      <c r="F44" s="219" t="s">
        <v>66</v>
      </c>
      <c r="G44" s="219" t="s">
        <v>15872</v>
      </c>
      <c r="H44" s="221">
        <v>5589</v>
      </c>
      <c r="I44" s="694"/>
      <c r="J44" s="694">
        <v>5589</v>
      </c>
      <c r="K44" s="694" t="s">
        <v>282</v>
      </c>
      <c r="L44" s="219">
        <v>61.9</v>
      </c>
      <c r="M44" s="222">
        <v>90.3</v>
      </c>
      <c r="N44" s="222">
        <v>5589</v>
      </c>
      <c r="O44" s="222">
        <v>1</v>
      </c>
      <c r="P44" s="222"/>
      <c r="Q44" s="694"/>
      <c r="R44" s="694"/>
      <c r="S44" s="219"/>
      <c r="T44" s="219">
        <v>2016</v>
      </c>
      <c r="U44" s="219"/>
      <c r="V44" s="221"/>
      <c r="W44" s="221"/>
      <c r="X44" s="221"/>
      <c r="Y44" s="221"/>
      <c r="Z44" s="221">
        <v>500</v>
      </c>
      <c r="AA44" s="221"/>
      <c r="AB44" s="694"/>
      <c r="AC44" s="707"/>
      <c r="AD44" s="707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994"/>
    </row>
    <row r="45" spans="1:50" ht="23.65" hidden="1" customHeight="1">
      <c r="A45" s="988">
        <v>15</v>
      </c>
      <c r="B45" s="993"/>
      <c r="C45" s="219" t="s">
        <v>721</v>
      </c>
      <c r="D45" s="219"/>
      <c r="E45" s="219" t="s">
        <v>15873</v>
      </c>
      <c r="F45" s="219" t="s">
        <v>66</v>
      </c>
      <c r="G45" s="219" t="s">
        <v>900</v>
      </c>
      <c r="H45" s="221">
        <v>6320</v>
      </c>
      <c r="I45" s="694"/>
      <c r="J45" s="694"/>
      <c r="K45" s="694" t="s">
        <v>304</v>
      </c>
      <c r="L45" s="219">
        <v>64</v>
      </c>
      <c r="M45" s="222">
        <v>99</v>
      </c>
      <c r="N45" s="222">
        <v>6320</v>
      </c>
      <c r="O45" s="222">
        <v>1</v>
      </c>
      <c r="P45" s="222">
        <v>0</v>
      </c>
      <c r="Q45" s="694">
        <v>0</v>
      </c>
      <c r="R45" s="694">
        <v>0</v>
      </c>
      <c r="S45" s="219">
        <v>0</v>
      </c>
      <c r="T45" s="219">
        <v>2002</v>
      </c>
      <c r="U45" s="219"/>
      <c r="V45" s="221"/>
      <c r="W45" s="221"/>
      <c r="X45" s="221"/>
      <c r="Y45" s="221"/>
      <c r="Z45" s="221"/>
      <c r="AA45" s="221">
        <v>130</v>
      </c>
      <c r="AB45" s="694"/>
      <c r="AC45" s="707"/>
      <c r="AD45" s="707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994"/>
    </row>
    <row r="46" spans="1:50" ht="23.65" hidden="1" customHeight="1">
      <c r="A46" s="988"/>
      <c r="B46" s="993"/>
      <c r="C46" s="219" t="s">
        <v>721</v>
      </c>
      <c r="D46" s="219" t="s">
        <v>12866</v>
      </c>
      <c r="E46" s="219" t="s">
        <v>12867</v>
      </c>
      <c r="F46" s="219" t="s">
        <v>721</v>
      </c>
      <c r="G46" s="219" t="s">
        <v>9840</v>
      </c>
      <c r="H46" s="221">
        <v>6208</v>
      </c>
      <c r="I46" s="694"/>
      <c r="J46" s="694">
        <v>6208</v>
      </c>
      <c r="K46" s="694" t="s">
        <v>282</v>
      </c>
      <c r="L46" s="219">
        <v>64</v>
      </c>
      <c r="M46" s="222">
        <v>97</v>
      </c>
      <c r="N46" s="222">
        <v>6208</v>
      </c>
      <c r="O46" s="222">
        <v>1</v>
      </c>
      <c r="P46" s="222"/>
      <c r="Q46" s="694"/>
      <c r="R46" s="694"/>
      <c r="S46" s="219"/>
      <c r="T46" s="219">
        <v>2015</v>
      </c>
      <c r="U46" s="219"/>
      <c r="V46" s="221"/>
      <c r="W46" s="221"/>
      <c r="X46" s="221"/>
      <c r="Y46" s="221"/>
      <c r="Z46" s="221"/>
      <c r="AA46" s="221"/>
      <c r="AB46" s="694"/>
      <c r="AC46" s="707"/>
      <c r="AD46" s="707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994"/>
    </row>
    <row r="47" spans="1:50" ht="23.65" hidden="1" customHeight="1">
      <c r="A47" s="988"/>
      <c r="B47" s="993"/>
      <c r="C47" s="707" t="s">
        <v>721</v>
      </c>
      <c r="D47" s="707" t="s">
        <v>12868</v>
      </c>
      <c r="E47" s="707" t="s">
        <v>12869</v>
      </c>
      <c r="F47" s="707" t="s">
        <v>721</v>
      </c>
      <c r="G47" s="707" t="s">
        <v>721</v>
      </c>
      <c r="H47" s="236">
        <v>9876</v>
      </c>
      <c r="I47" s="234">
        <v>9876</v>
      </c>
      <c r="J47" s="234">
        <v>9876</v>
      </c>
      <c r="K47" s="234" t="s">
        <v>282</v>
      </c>
      <c r="L47" s="707" t="s">
        <v>12870</v>
      </c>
      <c r="M47" s="235" t="s">
        <v>12871</v>
      </c>
      <c r="N47" s="235" t="s">
        <v>12872</v>
      </c>
      <c r="O47" s="235">
        <v>3</v>
      </c>
      <c r="P47" s="235"/>
      <c r="Q47" s="234"/>
      <c r="R47" s="234"/>
      <c r="S47" s="707"/>
      <c r="T47" s="707">
        <v>2010</v>
      </c>
      <c r="U47" s="707"/>
      <c r="V47" s="236"/>
      <c r="W47" s="236"/>
      <c r="X47" s="236"/>
      <c r="Y47" s="236"/>
      <c r="Z47" s="236"/>
      <c r="AA47" s="236"/>
      <c r="AB47" s="234"/>
      <c r="AC47" s="236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  <c r="AT47" s="236"/>
      <c r="AU47" s="236"/>
      <c r="AV47" s="236"/>
      <c r="AW47" s="236"/>
      <c r="AX47" s="994"/>
    </row>
    <row r="48" spans="1:50" ht="23.65" hidden="1" customHeight="1">
      <c r="A48" s="988"/>
      <c r="B48" s="993"/>
      <c r="C48" s="219" t="s">
        <v>721</v>
      </c>
      <c r="D48" s="219" t="s">
        <v>9292</v>
      </c>
      <c r="E48" s="219" t="s">
        <v>12865</v>
      </c>
      <c r="F48" s="219" t="s">
        <v>66</v>
      </c>
      <c r="G48" s="219" t="s">
        <v>721</v>
      </c>
      <c r="H48" s="221">
        <v>10200</v>
      </c>
      <c r="I48" s="694"/>
      <c r="J48" s="694">
        <v>20000</v>
      </c>
      <c r="K48" s="694" t="s">
        <v>282</v>
      </c>
      <c r="L48" s="219">
        <v>64</v>
      </c>
      <c r="M48" s="222">
        <v>100</v>
      </c>
      <c r="N48" s="222">
        <v>10200</v>
      </c>
      <c r="O48" s="222">
        <v>1</v>
      </c>
      <c r="P48" s="222">
        <v>1000</v>
      </c>
      <c r="Q48" s="694">
        <v>1000</v>
      </c>
      <c r="R48" s="694" t="s">
        <v>173</v>
      </c>
      <c r="S48" s="219" t="s">
        <v>466</v>
      </c>
      <c r="T48" s="219">
        <v>2006</v>
      </c>
      <c r="U48" s="219"/>
      <c r="V48" s="995"/>
      <c r="W48" s="995"/>
      <c r="X48" s="798"/>
      <c r="Y48" s="236"/>
      <c r="Z48" s="236"/>
      <c r="AA48" s="236">
        <v>1288</v>
      </c>
      <c r="AB48" s="234"/>
      <c r="AC48" s="236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  <c r="AT48" s="236"/>
      <c r="AU48" s="236"/>
      <c r="AV48" s="236"/>
      <c r="AW48" s="236"/>
      <c r="AX48" s="994"/>
    </row>
    <row r="49" spans="1:50" ht="23.65" hidden="1" customHeight="1">
      <c r="A49" s="988">
        <v>16</v>
      </c>
      <c r="B49" s="993"/>
      <c r="C49" s="219" t="s">
        <v>9232</v>
      </c>
      <c r="D49" s="219" t="s">
        <v>9299</v>
      </c>
      <c r="E49" s="219" t="s">
        <v>15874</v>
      </c>
      <c r="F49" s="219" t="s">
        <v>9232</v>
      </c>
      <c r="G49" s="219" t="s">
        <v>9232</v>
      </c>
      <c r="H49" s="221">
        <v>16000</v>
      </c>
      <c r="I49" s="694"/>
      <c r="J49" s="694">
        <v>7350</v>
      </c>
      <c r="K49" s="694" t="s">
        <v>304</v>
      </c>
      <c r="L49" s="219">
        <v>70</v>
      </c>
      <c r="M49" s="222">
        <v>105</v>
      </c>
      <c r="N49" s="222">
        <v>7350</v>
      </c>
      <c r="O49" s="222">
        <v>1</v>
      </c>
      <c r="P49" s="222"/>
      <c r="Q49" s="694">
        <v>1000</v>
      </c>
      <c r="R49" s="694" t="s">
        <v>173</v>
      </c>
      <c r="S49" s="219" t="s">
        <v>466</v>
      </c>
      <c r="T49" s="219">
        <v>1989</v>
      </c>
      <c r="U49" s="219"/>
      <c r="V49" s="997"/>
      <c r="W49" s="997"/>
      <c r="X49" s="998"/>
      <c r="Y49" s="886"/>
      <c r="Z49" s="886"/>
      <c r="AA49" s="886"/>
      <c r="AB49" s="999"/>
      <c r="AC49" s="886"/>
      <c r="AD49" s="886"/>
      <c r="AE49" s="886"/>
      <c r="AF49" s="886"/>
      <c r="AG49" s="886"/>
      <c r="AH49" s="886"/>
      <c r="AI49" s="886"/>
      <c r="AJ49" s="886"/>
      <c r="AK49" s="886"/>
      <c r="AL49" s="886"/>
      <c r="AM49" s="886"/>
      <c r="AN49" s="886"/>
      <c r="AO49" s="886"/>
      <c r="AP49" s="886"/>
      <c r="AQ49" s="886"/>
      <c r="AR49" s="886"/>
      <c r="AS49" s="886"/>
      <c r="AT49" s="886"/>
      <c r="AU49" s="886"/>
      <c r="AV49" s="886"/>
      <c r="AW49" s="886"/>
      <c r="AX49" s="1000"/>
    </row>
    <row r="50" spans="1:50" ht="23.65" hidden="1" customHeight="1">
      <c r="A50" s="988">
        <v>17</v>
      </c>
      <c r="B50" s="993"/>
      <c r="C50" s="707" t="s">
        <v>9232</v>
      </c>
      <c r="D50" s="707" t="s">
        <v>12875</v>
      </c>
      <c r="E50" s="707" t="s">
        <v>12876</v>
      </c>
      <c r="F50" s="707" t="s">
        <v>9232</v>
      </c>
      <c r="G50" s="707" t="s">
        <v>9232</v>
      </c>
      <c r="H50" s="236">
        <v>25000</v>
      </c>
      <c r="I50" s="234"/>
      <c r="J50" s="234">
        <v>5520</v>
      </c>
      <c r="K50" s="234" t="s">
        <v>304</v>
      </c>
      <c r="L50" s="707">
        <v>48</v>
      </c>
      <c r="M50" s="235">
        <v>115</v>
      </c>
      <c r="N50" s="235">
        <v>5520</v>
      </c>
      <c r="O50" s="235">
        <v>1</v>
      </c>
      <c r="P50" s="235"/>
      <c r="Q50" s="234">
        <v>1500</v>
      </c>
      <c r="R50" s="234" t="s">
        <v>173</v>
      </c>
      <c r="S50" s="313" t="s">
        <v>466</v>
      </c>
      <c r="T50" s="313">
        <v>1989</v>
      </c>
      <c r="U50" s="707"/>
      <c r="V50" s="236"/>
      <c r="W50" s="236"/>
      <c r="X50" s="236"/>
      <c r="Y50" s="236"/>
      <c r="Z50" s="236"/>
      <c r="AA50" s="236"/>
      <c r="AB50" s="234"/>
      <c r="AC50" s="707"/>
      <c r="AD50" s="707"/>
      <c r="AE50" s="236"/>
      <c r="AF50" s="236"/>
      <c r="AG50" s="236"/>
      <c r="AH50" s="236"/>
      <c r="AI50" s="236"/>
      <c r="AJ50" s="236"/>
      <c r="AK50" s="236"/>
      <c r="AL50" s="236"/>
      <c r="AM50" s="236"/>
      <c r="AN50" s="236"/>
      <c r="AO50" s="236"/>
      <c r="AP50" s="236"/>
      <c r="AQ50" s="236"/>
      <c r="AR50" s="236"/>
      <c r="AS50" s="236"/>
      <c r="AT50" s="236"/>
      <c r="AU50" s="236"/>
      <c r="AV50" s="236"/>
      <c r="AW50" s="236"/>
      <c r="AX50" s="994"/>
    </row>
    <row r="51" spans="1:50" ht="23.65" hidden="1" customHeight="1">
      <c r="A51" s="988">
        <v>18</v>
      </c>
      <c r="B51" s="993"/>
      <c r="C51" s="219" t="s">
        <v>9232</v>
      </c>
      <c r="D51" s="219" t="s">
        <v>12875</v>
      </c>
      <c r="E51" s="219" t="s">
        <v>12877</v>
      </c>
      <c r="F51" s="219" t="s">
        <v>9232</v>
      </c>
      <c r="G51" s="219" t="s">
        <v>9232</v>
      </c>
      <c r="H51" s="219">
        <v>5000</v>
      </c>
      <c r="I51" s="694"/>
      <c r="J51" s="694">
        <v>5000</v>
      </c>
      <c r="K51" s="694" t="s">
        <v>304</v>
      </c>
      <c r="L51" s="219">
        <v>50</v>
      </c>
      <c r="M51" s="222">
        <v>100</v>
      </c>
      <c r="N51" s="222">
        <v>5000</v>
      </c>
      <c r="O51" s="235">
        <v>1</v>
      </c>
      <c r="P51" s="235"/>
      <c r="Q51" s="694">
        <v>1500</v>
      </c>
      <c r="R51" s="694" t="s">
        <v>173</v>
      </c>
      <c r="S51" s="313" t="s">
        <v>466</v>
      </c>
      <c r="T51" s="313">
        <v>1989</v>
      </c>
      <c r="U51" s="219"/>
      <c r="V51" s="995"/>
      <c r="W51" s="995"/>
      <c r="X51" s="798"/>
      <c r="Y51" s="244"/>
      <c r="Z51" s="244"/>
      <c r="AA51" s="244"/>
      <c r="AB51" s="234"/>
      <c r="AC51" s="707"/>
      <c r="AD51" s="707"/>
      <c r="AE51" s="707"/>
      <c r="AF51" s="244"/>
      <c r="AG51" s="707"/>
      <c r="AH51" s="244"/>
      <c r="AI51" s="244"/>
      <c r="AJ51" s="244"/>
      <c r="AK51" s="244"/>
      <c r="AL51" s="244"/>
      <c r="AM51" s="244"/>
      <c r="AN51" s="244"/>
      <c r="AO51" s="244"/>
      <c r="AP51" s="244"/>
      <c r="AQ51" s="244"/>
      <c r="AR51" s="244"/>
      <c r="AS51" s="244"/>
      <c r="AT51" s="244"/>
      <c r="AU51" s="244"/>
      <c r="AV51" s="244"/>
      <c r="AW51" s="244"/>
      <c r="AX51" s="1001"/>
    </row>
    <row r="52" spans="1:50" ht="23.65" hidden="1" customHeight="1">
      <c r="A52" s="988">
        <v>19</v>
      </c>
      <c r="B52" s="993"/>
      <c r="C52" s="707" t="s">
        <v>9232</v>
      </c>
      <c r="D52" s="707" t="s">
        <v>12878</v>
      </c>
      <c r="E52" s="707" t="s">
        <v>12879</v>
      </c>
      <c r="F52" s="707" t="s">
        <v>9232</v>
      </c>
      <c r="G52" s="707" t="s">
        <v>9232</v>
      </c>
      <c r="H52" s="236">
        <v>7350</v>
      </c>
      <c r="I52" s="235"/>
      <c r="J52" s="235">
        <v>6324</v>
      </c>
      <c r="K52" s="235" t="s">
        <v>282</v>
      </c>
      <c r="L52" s="707">
        <v>62</v>
      </c>
      <c r="M52" s="235">
        <v>102</v>
      </c>
      <c r="N52" s="235">
        <v>6324</v>
      </c>
      <c r="O52" s="235">
        <v>1</v>
      </c>
      <c r="P52" s="235"/>
      <c r="Q52" s="235">
        <v>1000</v>
      </c>
      <c r="R52" s="235" t="s">
        <v>173</v>
      </c>
      <c r="S52" s="707" t="s">
        <v>466</v>
      </c>
      <c r="T52" s="707">
        <v>2019</v>
      </c>
      <c r="U52" s="707"/>
      <c r="V52" s="236"/>
      <c r="W52" s="236"/>
      <c r="X52" s="236"/>
      <c r="Y52" s="236"/>
      <c r="Z52" s="236"/>
      <c r="AA52" s="236"/>
      <c r="AB52" s="235"/>
      <c r="AC52" s="304"/>
      <c r="AD52" s="304"/>
      <c r="AE52" s="304"/>
      <c r="AF52" s="304"/>
      <c r="AG52" s="304"/>
      <c r="AH52" s="304"/>
      <c r="AI52" s="304"/>
      <c r="AJ52" s="304"/>
      <c r="AK52" s="304"/>
      <c r="AL52" s="304"/>
      <c r="AM52" s="304"/>
      <c r="AN52" s="304"/>
      <c r="AO52" s="304"/>
      <c r="AP52" s="304"/>
      <c r="AQ52" s="304"/>
      <c r="AR52" s="304"/>
      <c r="AS52" s="304"/>
      <c r="AT52" s="304"/>
      <c r="AU52" s="304"/>
      <c r="AV52" s="304"/>
      <c r="AW52" s="304"/>
      <c r="AX52" s="994"/>
    </row>
    <row r="53" spans="1:50" ht="23.65" hidden="1" customHeight="1">
      <c r="A53" s="988"/>
      <c r="B53" s="993"/>
      <c r="C53" s="707" t="s">
        <v>9232</v>
      </c>
      <c r="D53" s="707" t="s">
        <v>12880</v>
      </c>
      <c r="E53" s="707" t="s">
        <v>9233</v>
      </c>
      <c r="F53" s="707" t="s">
        <v>9232</v>
      </c>
      <c r="G53" s="707" t="s">
        <v>9232</v>
      </c>
      <c r="H53" s="236">
        <v>5400</v>
      </c>
      <c r="I53" s="235"/>
      <c r="J53" s="235">
        <v>5400</v>
      </c>
      <c r="K53" s="235" t="s">
        <v>282</v>
      </c>
      <c r="L53" s="707">
        <v>60</v>
      </c>
      <c r="M53" s="235">
        <v>90</v>
      </c>
      <c r="N53" s="235">
        <v>5400</v>
      </c>
      <c r="O53" s="235">
        <v>1</v>
      </c>
      <c r="P53" s="235"/>
      <c r="Q53" s="235"/>
      <c r="R53" s="235"/>
      <c r="S53" s="707"/>
      <c r="T53" s="707">
        <v>2011</v>
      </c>
      <c r="U53" s="707"/>
      <c r="V53" s="236"/>
      <c r="W53" s="236"/>
      <c r="X53" s="236"/>
      <c r="Y53" s="236"/>
      <c r="Z53" s="236"/>
      <c r="AA53" s="236"/>
      <c r="AB53" s="235"/>
      <c r="AC53" s="304"/>
      <c r="AD53" s="304"/>
      <c r="AE53" s="304"/>
      <c r="AF53" s="304"/>
      <c r="AG53" s="304"/>
      <c r="AH53" s="304"/>
      <c r="AI53" s="304"/>
      <c r="AJ53" s="304"/>
      <c r="AK53" s="304"/>
      <c r="AL53" s="304"/>
      <c r="AM53" s="304"/>
      <c r="AN53" s="304"/>
      <c r="AO53" s="304"/>
      <c r="AP53" s="304"/>
      <c r="AQ53" s="304"/>
      <c r="AR53" s="304"/>
      <c r="AS53" s="304"/>
      <c r="AT53" s="304"/>
      <c r="AU53" s="304"/>
      <c r="AV53" s="304"/>
      <c r="AW53" s="304"/>
      <c r="AX53" s="994"/>
    </row>
    <row r="54" spans="1:50" ht="23.65" hidden="1" customHeight="1">
      <c r="A54" s="988"/>
      <c r="B54" s="993"/>
      <c r="C54" s="707" t="s">
        <v>9232</v>
      </c>
      <c r="D54" s="707" t="s">
        <v>12881</v>
      </c>
      <c r="E54" s="707" t="s">
        <v>9234</v>
      </c>
      <c r="F54" s="707" t="s">
        <v>66</v>
      </c>
      <c r="G54" s="707" t="s">
        <v>9235</v>
      </c>
      <c r="H54" s="236">
        <v>4500</v>
      </c>
      <c r="I54" s="235"/>
      <c r="J54" s="235">
        <v>4500</v>
      </c>
      <c r="K54" s="235" t="s">
        <v>282</v>
      </c>
      <c r="L54" s="707">
        <v>50</v>
      </c>
      <c r="M54" s="235">
        <v>90</v>
      </c>
      <c r="N54" s="235">
        <v>4500</v>
      </c>
      <c r="O54" s="235">
        <v>1</v>
      </c>
      <c r="P54" s="235"/>
      <c r="Q54" s="235"/>
      <c r="R54" s="235"/>
      <c r="S54" s="707"/>
      <c r="T54" s="707">
        <v>2015</v>
      </c>
      <c r="U54" s="707"/>
      <c r="V54" s="236"/>
      <c r="W54" s="236"/>
      <c r="X54" s="236"/>
      <c r="Y54" s="236"/>
      <c r="Z54" s="236"/>
      <c r="AA54" s="236"/>
      <c r="AB54" s="235"/>
      <c r="AC54" s="304"/>
      <c r="AD54" s="304"/>
      <c r="AE54" s="304"/>
      <c r="AF54" s="304"/>
      <c r="AG54" s="304"/>
      <c r="AH54" s="304"/>
      <c r="AI54" s="304"/>
      <c r="AJ54" s="304"/>
      <c r="AK54" s="304"/>
      <c r="AL54" s="304"/>
      <c r="AM54" s="304"/>
      <c r="AN54" s="304"/>
      <c r="AO54" s="304"/>
      <c r="AP54" s="304"/>
      <c r="AQ54" s="304"/>
      <c r="AR54" s="304"/>
      <c r="AS54" s="304"/>
      <c r="AT54" s="304"/>
      <c r="AU54" s="304"/>
      <c r="AV54" s="304"/>
      <c r="AW54" s="304"/>
      <c r="AX54" s="994"/>
    </row>
    <row r="55" spans="1:50" ht="23.65" hidden="1" customHeight="1">
      <c r="A55" s="988">
        <v>20</v>
      </c>
      <c r="B55" s="1002"/>
      <c r="C55" s="707" t="s">
        <v>9304</v>
      </c>
      <c r="D55" s="707"/>
      <c r="E55" s="707" t="s">
        <v>15875</v>
      </c>
      <c r="F55" s="707" t="s">
        <v>9304</v>
      </c>
      <c r="G55" s="707" t="s">
        <v>9624</v>
      </c>
      <c r="H55" s="236">
        <v>5098</v>
      </c>
      <c r="I55" s="235"/>
      <c r="J55" s="235"/>
      <c r="K55" s="235" t="s">
        <v>282</v>
      </c>
      <c r="L55" s="707">
        <v>56</v>
      </c>
      <c r="M55" s="235">
        <v>91</v>
      </c>
      <c r="N55" s="235">
        <v>5098</v>
      </c>
      <c r="O55" s="235">
        <v>1</v>
      </c>
      <c r="P55" s="235"/>
      <c r="Q55" s="235"/>
      <c r="R55" s="235"/>
      <c r="S55" s="707"/>
      <c r="T55" s="707">
        <v>2007</v>
      </c>
      <c r="U55" s="707"/>
      <c r="V55" s="236"/>
      <c r="W55" s="236"/>
      <c r="X55" s="236"/>
      <c r="Y55" s="236"/>
      <c r="Z55" s="236"/>
      <c r="AA55" s="236">
        <v>1030</v>
      </c>
      <c r="AB55" s="235"/>
      <c r="AC55" s="304"/>
      <c r="AD55" s="304"/>
      <c r="AE55" s="304"/>
      <c r="AF55" s="304"/>
      <c r="AG55" s="304"/>
      <c r="AH55" s="304"/>
      <c r="AI55" s="304"/>
      <c r="AJ55" s="304"/>
      <c r="AK55" s="304"/>
      <c r="AL55" s="304"/>
      <c r="AM55" s="304"/>
      <c r="AN55" s="304"/>
      <c r="AO55" s="304"/>
      <c r="AP55" s="304"/>
      <c r="AQ55" s="304"/>
      <c r="AR55" s="304"/>
      <c r="AS55" s="304"/>
      <c r="AT55" s="304"/>
      <c r="AU55" s="304"/>
      <c r="AV55" s="304"/>
      <c r="AW55" s="304"/>
      <c r="AX55" s="994"/>
    </row>
    <row r="56" spans="1:50" ht="23.65" hidden="1" customHeight="1">
      <c r="A56" s="988"/>
      <c r="B56" s="1002"/>
      <c r="C56" s="707" t="s">
        <v>9304</v>
      </c>
      <c r="D56" s="707" t="s">
        <v>12882</v>
      </c>
      <c r="E56" s="707" t="s">
        <v>2576</v>
      </c>
      <c r="F56" s="707" t="s">
        <v>66</v>
      </c>
      <c r="G56" s="707" t="s">
        <v>9624</v>
      </c>
      <c r="H56" s="236">
        <v>13030</v>
      </c>
      <c r="I56" s="235">
        <v>13030</v>
      </c>
      <c r="J56" s="235">
        <v>13030</v>
      </c>
      <c r="K56" s="235" t="s">
        <v>282</v>
      </c>
      <c r="L56" s="707">
        <v>68</v>
      </c>
      <c r="M56" s="235">
        <v>105</v>
      </c>
      <c r="N56" s="235">
        <v>8107</v>
      </c>
      <c r="O56" s="235">
        <v>1</v>
      </c>
      <c r="P56" s="235"/>
      <c r="Q56" s="235"/>
      <c r="R56" s="235"/>
      <c r="S56" s="707"/>
      <c r="T56" s="707">
        <v>2007</v>
      </c>
      <c r="U56" s="707"/>
      <c r="V56" s="236"/>
      <c r="W56" s="236"/>
      <c r="X56" s="236"/>
      <c r="Y56" s="236"/>
      <c r="Z56" s="236"/>
      <c r="AA56" s="236">
        <v>1410</v>
      </c>
      <c r="AB56" s="235"/>
      <c r="AC56" s="304"/>
      <c r="AD56" s="304">
        <v>1</v>
      </c>
      <c r="AE56" s="304" t="s">
        <v>2578</v>
      </c>
      <c r="AF56" s="304">
        <v>4</v>
      </c>
      <c r="AG56" s="304"/>
      <c r="AH56" s="304" t="s">
        <v>2579</v>
      </c>
      <c r="AI56" s="304"/>
      <c r="AJ56" s="304"/>
      <c r="AK56" s="304"/>
      <c r="AL56" s="304"/>
      <c r="AM56" s="304"/>
      <c r="AN56" s="304"/>
      <c r="AO56" s="304"/>
      <c r="AP56" s="304"/>
      <c r="AQ56" s="304"/>
      <c r="AR56" s="304"/>
      <c r="AS56" s="304"/>
      <c r="AT56" s="304"/>
      <c r="AU56" s="304"/>
      <c r="AV56" s="304"/>
      <c r="AW56" s="304"/>
      <c r="AX56" s="994"/>
    </row>
    <row r="57" spans="1:50" s="1317" customFormat="1" ht="23.65" hidden="1" customHeight="1">
      <c r="A57" s="1353"/>
      <c r="B57" s="1002"/>
      <c r="C57" s="1351" t="s">
        <v>9304</v>
      </c>
      <c r="D57" s="1351"/>
      <c r="E57" s="1351" t="s">
        <v>15604</v>
      </c>
      <c r="F57" s="1351" t="s">
        <v>9304</v>
      </c>
      <c r="G57" s="1351" t="s">
        <v>9304</v>
      </c>
      <c r="H57" s="1359">
        <v>3990</v>
      </c>
      <c r="I57" s="235"/>
      <c r="J57" s="235">
        <v>3990</v>
      </c>
      <c r="K57" s="235" t="s">
        <v>282</v>
      </c>
      <c r="L57" s="1351">
        <v>21</v>
      </c>
      <c r="M57" s="235">
        <v>190</v>
      </c>
      <c r="N57" s="235">
        <v>3990</v>
      </c>
      <c r="O57" s="235">
        <v>2</v>
      </c>
      <c r="P57" s="235"/>
      <c r="Q57" s="235"/>
      <c r="R57" s="235"/>
      <c r="S57" s="1351"/>
      <c r="T57" s="1351">
        <v>2018</v>
      </c>
      <c r="U57" s="1351"/>
      <c r="V57" s="1359"/>
      <c r="W57" s="1359"/>
      <c r="X57" s="1359"/>
      <c r="Y57" s="1359"/>
      <c r="Z57" s="1359"/>
      <c r="AA57" s="1359">
        <v>1500</v>
      </c>
      <c r="AB57" s="235"/>
      <c r="AC57" s="304"/>
      <c r="AD57" s="304"/>
      <c r="AE57" s="304"/>
      <c r="AF57" s="304"/>
      <c r="AG57" s="304"/>
      <c r="AH57" s="304"/>
      <c r="AI57" s="304"/>
      <c r="AJ57" s="304"/>
      <c r="AK57" s="304"/>
      <c r="AL57" s="304"/>
      <c r="AM57" s="304"/>
      <c r="AN57" s="304"/>
      <c r="AO57" s="304"/>
      <c r="AP57" s="304"/>
      <c r="AQ57" s="304"/>
      <c r="AR57" s="304"/>
      <c r="AS57" s="304"/>
      <c r="AT57" s="304"/>
      <c r="AU57" s="304"/>
      <c r="AV57" s="304"/>
      <c r="AW57" s="304"/>
      <c r="AX57" s="994"/>
    </row>
    <row r="58" spans="1:50" ht="23.65" hidden="1" customHeight="1">
      <c r="A58" s="988"/>
      <c r="B58" s="1002"/>
      <c r="C58" s="707" t="s">
        <v>284</v>
      </c>
      <c r="D58" s="707"/>
      <c r="E58" s="707" t="s">
        <v>15876</v>
      </c>
      <c r="F58" s="707" t="s">
        <v>66</v>
      </c>
      <c r="G58" s="707" t="s">
        <v>900</v>
      </c>
      <c r="H58" s="236">
        <v>8740</v>
      </c>
      <c r="I58" s="235"/>
      <c r="J58" s="235">
        <v>7273</v>
      </c>
      <c r="K58" s="235" t="s">
        <v>304</v>
      </c>
      <c r="L58" s="707">
        <v>83</v>
      </c>
      <c r="M58" s="235">
        <v>105</v>
      </c>
      <c r="N58" s="235">
        <v>8740</v>
      </c>
      <c r="O58" s="235">
        <v>1</v>
      </c>
      <c r="P58" s="235"/>
      <c r="Q58" s="235"/>
      <c r="R58" s="235" t="s">
        <v>384</v>
      </c>
      <c r="S58" s="707" t="s">
        <v>384</v>
      </c>
      <c r="T58" s="707">
        <v>1988</v>
      </c>
      <c r="U58" s="707"/>
      <c r="V58" s="236"/>
      <c r="W58" s="236"/>
      <c r="X58" s="236"/>
      <c r="Y58" s="236"/>
      <c r="Z58" s="236"/>
      <c r="AA58" s="236">
        <v>110</v>
      </c>
      <c r="AB58" s="235"/>
      <c r="AC58" s="304"/>
      <c r="AD58" s="304"/>
      <c r="AE58" s="304"/>
      <c r="AF58" s="304"/>
      <c r="AG58" s="304"/>
      <c r="AH58" s="304"/>
      <c r="AI58" s="304"/>
      <c r="AJ58" s="304"/>
      <c r="AK58" s="304"/>
      <c r="AL58" s="304"/>
      <c r="AM58" s="304"/>
      <c r="AN58" s="304"/>
      <c r="AO58" s="304"/>
      <c r="AP58" s="304"/>
      <c r="AQ58" s="304"/>
      <c r="AR58" s="304"/>
      <c r="AS58" s="304"/>
      <c r="AT58" s="304"/>
      <c r="AU58" s="304"/>
      <c r="AV58" s="304"/>
      <c r="AW58" s="304"/>
      <c r="AX58" s="994"/>
    </row>
    <row r="59" spans="1:50" ht="23.65" hidden="1" customHeight="1">
      <c r="A59" s="988"/>
      <c r="B59" s="993"/>
      <c r="C59" s="707" t="s">
        <v>284</v>
      </c>
      <c r="D59" s="707" t="s">
        <v>12883</v>
      </c>
      <c r="E59" s="707" t="s">
        <v>12884</v>
      </c>
      <c r="F59" s="707" t="s">
        <v>284</v>
      </c>
      <c r="G59" s="707" t="s">
        <v>284</v>
      </c>
      <c r="H59" s="236">
        <v>7800</v>
      </c>
      <c r="I59" s="235"/>
      <c r="J59" s="235">
        <v>7000</v>
      </c>
      <c r="K59" s="235" t="s">
        <v>304</v>
      </c>
      <c r="L59" s="707">
        <v>65</v>
      </c>
      <c r="M59" s="235">
        <v>106</v>
      </c>
      <c r="N59" s="235">
        <v>6890</v>
      </c>
      <c r="O59" s="235">
        <v>1</v>
      </c>
      <c r="P59" s="235"/>
      <c r="Q59" s="235"/>
      <c r="R59" s="235" t="s">
        <v>384</v>
      </c>
      <c r="S59" s="707" t="s">
        <v>384</v>
      </c>
      <c r="T59" s="707">
        <v>1996</v>
      </c>
      <c r="U59" s="707">
        <v>80</v>
      </c>
      <c r="V59" s="236"/>
      <c r="W59" s="236"/>
      <c r="X59" s="236"/>
      <c r="Y59" s="236"/>
      <c r="Z59" s="236"/>
      <c r="AA59" s="236">
        <v>80</v>
      </c>
      <c r="AB59" s="235"/>
      <c r="AC59" s="707"/>
      <c r="AD59" s="707"/>
      <c r="AE59" s="236"/>
      <c r="AF59" s="236"/>
      <c r="AG59" s="236"/>
      <c r="AH59" s="236"/>
      <c r="AI59" s="236"/>
      <c r="AJ59" s="236"/>
      <c r="AK59" s="236"/>
      <c r="AL59" s="236"/>
      <c r="AM59" s="236"/>
      <c r="AN59" s="236"/>
      <c r="AO59" s="236"/>
      <c r="AP59" s="236"/>
      <c r="AQ59" s="236"/>
      <c r="AR59" s="236"/>
      <c r="AS59" s="236"/>
      <c r="AT59" s="236"/>
      <c r="AU59" s="236"/>
      <c r="AV59" s="236"/>
      <c r="AW59" s="236"/>
      <c r="AX59" s="994"/>
    </row>
    <row r="60" spans="1:50" ht="23.65" hidden="1" customHeight="1">
      <c r="A60" s="988">
        <v>21</v>
      </c>
      <c r="B60" s="993"/>
      <c r="C60" s="219" t="s">
        <v>284</v>
      </c>
      <c r="D60" s="219" t="s">
        <v>12883</v>
      </c>
      <c r="E60" s="219" t="s">
        <v>12885</v>
      </c>
      <c r="F60" s="219" t="s">
        <v>284</v>
      </c>
      <c r="G60" s="219" t="s">
        <v>284</v>
      </c>
      <c r="H60" s="221">
        <v>8700</v>
      </c>
      <c r="I60" s="694"/>
      <c r="J60" s="694">
        <v>6192</v>
      </c>
      <c r="K60" s="694" t="s">
        <v>304</v>
      </c>
      <c r="L60" s="219">
        <v>70</v>
      </c>
      <c r="M60" s="222">
        <v>109</v>
      </c>
      <c r="N60" s="222">
        <v>7630</v>
      </c>
      <c r="O60" s="222">
        <v>1</v>
      </c>
      <c r="P60" s="235"/>
      <c r="Q60" s="694"/>
      <c r="R60" s="694" t="s">
        <v>384</v>
      </c>
      <c r="S60" s="313" t="s">
        <v>384</v>
      </c>
      <c r="T60" s="313" t="s">
        <v>12886</v>
      </c>
      <c r="U60" s="219">
        <v>83</v>
      </c>
      <c r="V60" s="995"/>
      <c r="W60" s="995"/>
      <c r="X60" s="798"/>
      <c r="Y60" s="236"/>
      <c r="Z60" s="236"/>
      <c r="AA60" s="236">
        <v>83</v>
      </c>
      <c r="AB60" s="234"/>
      <c r="AC60" s="304"/>
      <c r="AD60" s="304"/>
      <c r="AE60" s="304"/>
      <c r="AF60" s="304"/>
      <c r="AG60" s="304"/>
      <c r="AH60" s="304"/>
      <c r="AI60" s="304"/>
      <c r="AJ60" s="304"/>
      <c r="AK60" s="304"/>
      <c r="AL60" s="304"/>
      <c r="AM60" s="304"/>
      <c r="AN60" s="304"/>
      <c r="AO60" s="304"/>
      <c r="AP60" s="304"/>
      <c r="AQ60" s="304"/>
      <c r="AR60" s="304"/>
      <c r="AS60" s="304"/>
      <c r="AT60" s="304"/>
      <c r="AU60" s="304"/>
      <c r="AV60" s="304"/>
      <c r="AW60" s="304"/>
      <c r="AX60" s="994"/>
    </row>
    <row r="61" spans="1:50" ht="23.65" hidden="1" customHeight="1">
      <c r="A61" s="988">
        <v>21</v>
      </c>
      <c r="B61" s="993"/>
      <c r="C61" s="707" t="s">
        <v>284</v>
      </c>
      <c r="D61" s="707" t="s">
        <v>12887</v>
      </c>
      <c r="E61" s="707" t="s">
        <v>12888</v>
      </c>
      <c r="F61" s="707" t="s">
        <v>284</v>
      </c>
      <c r="G61" s="707" t="s">
        <v>284</v>
      </c>
      <c r="H61" s="304">
        <v>7500</v>
      </c>
      <c r="I61" s="234"/>
      <c r="J61" s="234">
        <v>7500</v>
      </c>
      <c r="K61" s="234" t="s">
        <v>304</v>
      </c>
      <c r="L61" s="707">
        <v>65</v>
      </c>
      <c r="M61" s="235">
        <v>106</v>
      </c>
      <c r="N61" s="235">
        <v>6890</v>
      </c>
      <c r="O61" s="235">
        <v>1</v>
      </c>
      <c r="P61" s="235"/>
      <c r="Q61" s="234"/>
      <c r="R61" s="234" t="s">
        <v>384</v>
      </c>
      <c r="S61" s="313" t="s">
        <v>384</v>
      </c>
      <c r="T61" s="313" t="s">
        <v>12889</v>
      </c>
      <c r="U61" s="707"/>
      <c r="V61" s="762"/>
      <c r="W61" s="762"/>
      <c r="X61" s="762">
        <v>100</v>
      </c>
      <c r="Y61" s="762"/>
      <c r="Z61" s="762"/>
      <c r="AA61" s="762">
        <v>100</v>
      </c>
      <c r="AB61" s="234"/>
      <c r="AC61" s="304"/>
      <c r="AD61" s="304"/>
      <c r="AE61" s="304"/>
      <c r="AF61" s="304"/>
      <c r="AG61" s="304"/>
      <c r="AH61" s="304"/>
      <c r="AI61" s="304"/>
      <c r="AJ61" s="304"/>
      <c r="AK61" s="304"/>
      <c r="AL61" s="304"/>
      <c r="AM61" s="304"/>
      <c r="AN61" s="304"/>
      <c r="AO61" s="304"/>
      <c r="AP61" s="304"/>
      <c r="AQ61" s="304"/>
      <c r="AR61" s="304"/>
      <c r="AS61" s="304"/>
      <c r="AT61" s="304"/>
      <c r="AU61" s="304"/>
      <c r="AV61" s="304"/>
      <c r="AW61" s="304"/>
      <c r="AX61" s="994"/>
    </row>
    <row r="62" spans="1:50" ht="23.65" hidden="1" customHeight="1">
      <c r="A62" s="988">
        <v>21</v>
      </c>
      <c r="B62" s="993"/>
      <c r="C62" s="707" t="s">
        <v>284</v>
      </c>
      <c r="D62" s="707" t="s">
        <v>12890</v>
      </c>
      <c r="E62" s="707" t="s">
        <v>12891</v>
      </c>
      <c r="F62" s="707" t="s">
        <v>284</v>
      </c>
      <c r="G62" s="707" t="s">
        <v>284</v>
      </c>
      <c r="H62" s="304">
        <v>8200</v>
      </c>
      <c r="I62" s="234"/>
      <c r="J62" s="234">
        <v>8200</v>
      </c>
      <c r="K62" s="234" t="s">
        <v>304</v>
      </c>
      <c r="L62" s="707">
        <v>65</v>
      </c>
      <c r="M62" s="235">
        <v>106</v>
      </c>
      <c r="N62" s="235">
        <v>6890</v>
      </c>
      <c r="O62" s="235">
        <v>1</v>
      </c>
      <c r="P62" s="235"/>
      <c r="Q62" s="234"/>
      <c r="R62" s="234" t="s">
        <v>384</v>
      </c>
      <c r="S62" s="313" t="s">
        <v>384</v>
      </c>
      <c r="T62" s="313">
        <v>1996</v>
      </c>
      <c r="U62" s="707">
        <v>110</v>
      </c>
      <c r="V62" s="762"/>
      <c r="W62" s="762"/>
      <c r="X62" s="762"/>
      <c r="Y62" s="762"/>
      <c r="Z62" s="762"/>
      <c r="AA62" s="762">
        <v>110</v>
      </c>
      <c r="AB62" s="234"/>
      <c r="AC62" s="221"/>
      <c r="AD62" s="221"/>
      <c r="AE62" s="221"/>
      <c r="AF62" s="221"/>
      <c r="AG62" s="221"/>
      <c r="AH62" s="221"/>
      <c r="AI62" s="221"/>
      <c r="AJ62" s="221"/>
      <c r="AK62" s="221"/>
      <c r="AL62" s="221"/>
      <c r="AM62" s="221"/>
      <c r="AN62" s="221"/>
      <c r="AO62" s="221"/>
      <c r="AP62" s="221"/>
      <c r="AQ62" s="221"/>
      <c r="AR62" s="221"/>
      <c r="AS62" s="221"/>
      <c r="AT62" s="221"/>
      <c r="AU62" s="221"/>
      <c r="AV62" s="221"/>
      <c r="AW62" s="221"/>
      <c r="AX62" s="990"/>
    </row>
    <row r="63" spans="1:50" ht="23.65" hidden="1" customHeight="1">
      <c r="A63" s="988">
        <v>22</v>
      </c>
      <c r="B63" s="993"/>
      <c r="C63" s="707" t="s">
        <v>284</v>
      </c>
      <c r="D63" s="707"/>
      <c r="E63" s="707" t="s">
        <v>12892</v>
      </c>
      <c r="F63" s="707" t="s">
        <v>284</v>
      </c>
      <c r="G63" s="707" t="s">
        <v>284</v>
      </c>
      <c r="H63" s="304">
        <v>7350</v>
      </c>
      <c r="I63" s="234"/>
      <c r="J63" s="234">
        <v>5368</v>
      </c>
      <c r="K63" s="234" t="s">
        <v>304</v>
      </c>
      <c r="L63" s="707">
        <v>64</v>
      </c>
      <c r="M63" s="235">
        <v>99</v>
      </c>
      <c r="N63" s="235">
        <v>6336</v>
      </c>
      <c r="O63" s="235">
        <v>1</v>
      </c>
      <c r="P63" s="235"/>
      <c r="Q63" s="234"/>
      <c r="R63" s="234"/>
      <c r="S63" s="313"/>
      <c r="T63" s="313">
        <v>2006</v>
      </c>
      <c r="U63" s="707"/>
      <c r="V63" s="762"/>
      <c r="W63" s="762"/>
      <c r="X63" s="762"/>
      <c r="Y63" s="762"/>
      <c r="Z63" s="762"/>
      <c r="AA63" s="762">
        <v>95493</v>
      </c>
      <c r="AB63" s="234"/>
      <c r="AC63" s="221"/>
      <c r="AD63" s="221"/>
      <c r="AE63" s="221"/>
      <c r="AF63" s="221"/>
      <c r="AG63" s="221"/>
      <c r="AH63" s="221"/>
      <c r="AI63" s="221"/>
      <c r="AJ63" s="221"/>
      <c r="AK63" s="221"/>
      <c r="AL63" s="221"/>
      <c r="AM63" s="221"/>
      <c r="AN63" s="221"/>
      <c r="AO63" s="221"/>
      <c r="AP63" s="221"/>
      <c r="AQ63" s="221"/>
      <c r="AR63" s="221"/>
      <c r="AS63" s="221"/>
      <c r="AT63" s="221"/>
      <c r="AU63" s="221"/>
      <c r="AV63" s="221"/>
      <c r="AW63" s="221"/>
      <c r="AX63" s="990"/>
    </row>
    <row r="64" spans="1:50" ht="23.65" hidden="1" customHeight="1">
      <c r="A64" s="988">
        <v>23</v>
      </c>
      <c r="B64" s="993"/>
      <c r="C64" s="707" t="s">
        <v>284</v>
      </c>
      <c r="D64" s="707"/>
      <c r="E64" s="707" t="s">
        <v>12893</v>
      </c>
      <c r="F64" s="707" t="s">
        <v>284</v>
      </c>
      <c r="G64" s="707" t="s">
        <v>9641</v>
      </c>
      <c r="H64" s="304">
        <v>7397</v>
      </c>
      <c r="I64" s="234"/>
      <c r="J64" s="234">
        <v>7397</v>
      </c>
      <c r="K64" s="234" t="s">
        <v>282</v>
      </c>
      <c r="L64" s="707">
        <v>64</v>
      </c>
      <c r="M64" s="235">
        <v>104</v>
      </c>
      <c r="N64" s="235">
        <v>7072</v>
      </c>
      <c r="O64" s="235">
        <v>1</v>
      </c>
      <c r="P64" s="235"/>
      <c r="Q64" s="234"/>
      <c r="R64" s="234"/>
      <c r="S64" s="313"/>
      <c r="T64" s="313">
        <v>2006</v>
      </c>
      <c r="U64" s="707"/>
      <c r="V64" s="762"/>
      <c r="W64" s="762"/>
      <c r="X64" s="762"/>
      <c r="Y64" s="762"/>
      <c r="Z64" s="762"/>
      <c r="AA64" s="762">
        <v>95493</v>
      </c>
      <c r="AB64" s="234"/>
      <c r="AC64" s="221"/>
      <c r="AD64" s="221"/>
      <c r="AE64" s="221"/>
      <c r="AF64" s="221"/>
      <c r="AG64" s="221"/>
      <c r="AH64" s="221"/>
      <c r="AI64" s="221"/>
      <c r="AJ64" s="221"/>
      <c r="AK64" s="221"/>
      <c r="AL64" s="221"/>
      <c r="AM64" s="221"/>
      <c r="AN64" s="221"/>
      <c r="AO64" s="221"/>
      <c r="AP64" s="221"/>
      <c r="AQ64" s="221"/>
      <c r="AR64" s="221"/>
      <c r="AS64" s="221"/>
      <c r="AT64" s="221"/>
      <c r="AU64" s="221"/>
      <c r="AV64" s="221"/>
      <c r="AW64" s="221" t="s">
        <v>15877</v>
      </c>
      <c r="AX64" s="990"/>
    </row>
    <row r="65" spans="1:50" ht="24.95" hidden="1" customHeight="1">
      <c r="A65" s="988">
        <v>24</v>
      </c>
      <c r="B65" s="993"/>
      <c r="C65" s="219" t="s">
        <v>284</v>
      </c>
      <c r="D65" s="219" t="s">
        <v>9306</v>
      </c>
      <c r="E65" s="219" t="s">
        <v>15878</v>
      </c>
      <c r="F65" s="219" t="s">
        <v>284</v>
      </c>
      <c r="G65" s="219" t="s">
        <v>284</v>
      </c>
      <c r="H65" s="221">
        <v>6000</v>
      </c>
      <c r="I65" s="694"/>
      <c r="J65" s="694">
        <v>6000</v>
      </c>
      <c r="K65" s="694" t="s">
        <v>282</v>
      </c>
      <c r="L65" s="219">
        <v>53</v>
      </c>
      <c r="M65" s="222">
        <v>78</v>
      </c>
      <c r="N65" s="222">
        <v>4134</v>
      </c>
      <c r="O65" s="222">
        <v>1</v>
      </c>
      <c r="P65" s="222"/>
      <c r="Q65" s="694"/>
      <c r="R65" s="694" t="s">
        <v>384</v>
      </c>
      <c r="S65" s="219" t="s">
        <v>384</v>
      </c>
      <c r="T65" s="219">
        <v>1996</v>
      </c>
      <c r="U65" s="219">
        <v>70</v>
      </c>
      <c r="V65" s="221"/>
      <c r="W65" s="221"/>
      <c r="X65" s="221"/>
      <c r="Y65" s="221"/>
      <c r="Z65" s="221"/>
      <c r="AA65" s="221">
        <v>1262</v>
      </c>
      <c r="AB65" s="694"/>
      <c r="AC65" s="236"/>
      <c r="AD65" s="236"/>
      <c r="AE65" s="236"/>
      <c r="AF65" s="236"/>
      <c r="AG65" s="236"/>
      <c r="AH65" s="236"/>
      <c r="AI65" s="236"/>
      <c r="AJ65" s="236" t="s">
        <v>610</v>
      </c>
      <c r="AK65" s="236" t="s">
        <v>2620</v>
      </c>
      <c r="AL65" s="236" t="s">
        <v>12894</v>
      </c>
      <c r="AM65" s="236"/>
      <c r="AN65" s="236" t="s">
        <v>12895</v>
      </c>
      <c r="AO65" s="236" t="s">
        <v>707</v>
      </c>
      <c r="AP65" s="236" t="s">
        <v>1552</v>
      </c>
      <c r="AQ65" s="236" t="s">
        <v>1928</v>
      </c>
      <c r="AR65" s="236"/>
      <c r="AS65" s="236" t="s">
        <v>12895</v>
      </c>
      <c r="AT65" s="236" t="s">
        <v>5224</v>
      </c>
      <c r="AU65" s="236" t="s">
        <v>1552</v>
      </c>
      <c r="AV65" s="236" t="s">
        <v>12896</v>
      </c>
      <c r="AW65" s="236"/>
      <c r="AX65" s="994"/>
    </row>
    <row r="66" spans="1:50" ht="24.95" hidden="1" customHeight="1">
      <c r="A66" s="992">
        <v>25</v>
      </c>
      <c r="B66" s="993"/>
      <c r="C66" s="219" t="s">
        <v>9312</v>
      </c>
      <c r="D66" s="219"/>
      <c r="E66" s="219" t="s">
        <v>15879</v>
      </c>
      <c r="F66" s="219" t="s">
        <v>66</v>
      </c>
      <c r="G66" s="219" t="s">
        <v>13003</v>
      </c>
      <c r="H66" s="221">
        <v>7140</v>
      </c>
      <c r="I66" s="694"/>
      <c r="J66" s="694">
        <v>7140</v>
      </c>
      <c r="K66" s="694" t="s">
        <v>282</v>
      </c>
      <c r="L66" s="219">
        <v>68</v>
      </c>
      <c r="M66" s="222">
        <v>105</v>
      </c>
      <c r="N66" s="222">
        <v>7140</v>
      </c>
      <c r="O66" s="222">
        <v>1</v>
      </c>
      <c r="P66" s="222"/>
      <c r="Q66" s="694"/>
      <c r="R66" s="694"/>
      <c r="S66" s="219"/>
      <c r="T66" s="219">
        <v>2006</v>
      </c>
      <c r="U66" s="219"/>
      <c r="V66" s="221"/>
      <c r="W66" s="221"/>
      <c r="X66" s="221"/>
      <c r="Y66" s="221"/>
      <c r="Z66" s="221"/>
      <c r="AA66" s="221">
        <v>300</v>
      </c>
      <c r="AB66" s="694"/>
      <c r="AC66" s="236"/>
      <c r="AD66" s="236"/>
      <c r="AE66" s="236"/>
      <c r="AF66" s="236"/>
      <c r="AG66" s="236"/>
      <c r="AH66" s="236"/>
      <c r="AI66" s="236"/>
      <c r="AJ66" s="236"/>
      <c r="AK66" s="236"/>
      <c r="AL66" s="236"/>
      <c r="AM66" s="236"/>
      <c r="AN66" s="236"/>
      <c r="AO66" s="236"/>
      <c r="AP66" s="236"/>
      <c r="AQ66" s="236"/>
      <c r="AR66" s="236"/>
      <c r="AS66" s="236"/>
      <c r="AT66" s="236"/>
      <c r="AU66" s="236"/>
      <c r="AV66" s="236"/>
      <c r="AW66" s="236"/>
      <c r="AX66" s="994"/>
    </row>
    <row r="67" spans="1:50" ht="24.95" hidden="1" customHeight="1">
      <c r="A67" s="988">
        <v>26</v>
      </c>
      <c r="B67" s="993"/>
      <c r="C67" s="707" t="s">
        <v>9319</v>
      </c>
      <c r="D67" s="707" t="s">
        <v>12897</v>
      </c>
      <c r="E67" s="707" t="s">
        <v>12898</v>
      </c>
      <c r="F67" s="707" t="s">
        <v>9319</v>
      </c>
      <c r="G67" s="707" t="s">
        <v>9389</v>
      </c>
      <c r="H67" s="304">
        <v>23754</v>
      </c>
      <c r="I67" s="234"/>
      <c r="J67" s="234">
        <v>5780</v>
      </c>
      <c r="K67" s="234" t="s">
        <v>282</v>
      </c>
      <c r="L67" s="707">
        <v>55</v>
      </c>
      <c r="M67" s="235">
        <v>93</v>
      </c>
      <c r="N67" s="235">
        <v>5115</v>
      </c>
      <c r="O67" s="235">
        <v>1</v>
      </c>
      <c r="P67" s="235"/>
      <c r="Q67" s="234"/>
      <c r="R67" s="234"/>
      <c r="S67" s="313"/>
      <c r="T67" s="313">
        <v>2004</v>
      </c>
      <c r="U67" s="707" t="s">
        <v>12899</v>
      </c>
      <c r="V67" s="762"/>
      <c r="W67" s="762"/>
      <c r="X67" s="762"/>
      <c r="Y67" s="762"/>
      <c r="Z67" s="762"/>
      <c r="AA67" s="762">
        <v>1300</v>
      </c>
      <c r="AB67" s="234"/>
      <c r="AC67" s="707"/>
      <c r="AD67" s="707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996"/>
    </row>
    <row r="68" spans="1:50" ht="24.95" hidden="1" customHeight="1">
      <c r="A68" s="988"/>
      <c r="B68" s="993"/>
      <c r="C68" s="219" t="s">
        <v>9319</v>
      </c>
      <c r="D68" s="219" t="s">
        <v>12900</v>
      </c>
      <c r="E68" s="219" t="s">
        <v>12901</v>
      </c>
      <c r="F68" s="219" t="s">
        <v>9319</v>
      </c>
      <c r="G68" s="219" t="s">
        <v>9389</v>
      </c>
      <c r="H68" s="221">
        <v>5580</v>
      </c>
      <c r="I68" s="694"/>
      <c r="J68" s="694">
        <v>2940</v>
      </c>
      <c r="K68" s="694" t="s">
        <v>282</v>
      </c>
      <c r="L68" s="219">
        <v>42</v>
      </c>
      <c r="M68" s="222">
        <v>70</v>
      </c>
      <c r="N68" s="222">
        <v>2940</v>
      </c>
      <c r="O68" s="222">
        <v>1</v>
      </c>
      <c r="P68" s="222"/>
      <c r="Q68" s="694"/>
      <c r="R68" s="694"/>
      <c r="S68" s="219"/>
      <c r="T68" s="219">
        <v>2000</v>
      </c>
      <c r="U68" s="219"/>
      <c r="V68" s="221"/>
      <c r="W68" s="221"/>
      <c r="X68" s="221"/>
      <c r="Y68" s="221"/>
      <c r="Z68" s="221"/>
      <c r="AA68" s="221">
        <v>1104</v>
      </c>
      <c r="AB68" s="694"/>
      <c r="AC68" s="236"/>
      <c r="AD68" s="236"/>
      <c r="AE68" s="236"/>
      <c r="AF68" s="236"/>
      <c r="AG68" s="236"/>
      <c r="AH68" s="236"/>
      <c r="AI68" s="236"/>
      <c r="AJ68" s="236"/>
      <c r="AK68" s="236"/>
      <c r="AL68" s="236"/>
      <c r="AM68" s="236"/>
      <c r="AN68" s="236"/>
      <c r="AO68" s="236"/>
      <c r="AP68" s="236"/>
      <c r="AQ68" s="236"/>
      <c r="AR68" s="236"/>
      <c r="AS68" s="236"/>
      <c r="AT68" s="236"/>
      <c r="AU68" s="236"/>
      <c r="AV68" s="236"/>
      <c r="AW68" s="236"/>
      <c r="AX68" s="994"/>
    </row>
    <row r="69" spans="1:50" ht="24.95" hidden="1" customHeight="1">
      <c r="A69" s="988">
        <v>28</v>
      </c>
      <c r="B69" s="993"/>
      <c r="C69" s="707" t="s">
        <v>9321</v>
      </c>
      <c r="D69" s="707" t="s">
        <v>12902</v>
      </c>
      <c r="E69" s="707" t="s">
        <v>15880</v>
      </c>
      <c r="F69" s="707" t="s">
        <v>9321</v>
      </c>
      <c r="G69" s="707" t="s">
        <v>9321</v>
      </c>
      <c r="H69" s="236">
        <v>32523</v>
      </c>
      <c r="I69" s="235"/>
      <c r="J69" s="235">
        <v>5856</v>
      </c>
      <c r="K69" s="235" t="s">
        <v>282</v>
      </c>
      <c r="L69" s="707">
        <v>61</v>
      </c>
      <c r="M69" s="235">
        <v>96</v>
      </c>
      <c r="N69" s="235">
        <v>5856</v>
      </c>
      <c r="O69" s="235">
        <v>1</v>
      </c>
      <c r="P69" s="235"/>
      <c r="Q69" s="235"/>
      <c r="R69" s="235"/>
      <c r="S69" s="707"/>
      <c r="T69" s="707">
        <v>2005</v>
      </c>
      <c r="U69" s="707"/>
      <c r="V69" s="236"/>
      <c r="W69" s="236"/>
      <c r="X69" s="236"/>
      <c r="Y69" s="236"/>
      <c r="Z69" s="236"/>
      <c r="AA69" s="236">
        <v>900</v>
      </c>
      <c r="AB69" s="235"/>
      <c r="AC69" s="236"/>
      <c r="AD69" s="236"/>
      <c r="AE69" s="236"/>
      <c r="AF69" s="236"/>
      <c r="AG69" s="236"/>
      <c r="AH69" s="236"/>
      <c r="AI69" s="236"/>
      <c r="AJ69" s="236" t="s">
        <v>610</v>
      </c>
      <c r="AK69" s="236">
        <v>1</v>
      </c>
      <c r="AL69" s="236">
        <v>703</v>
      </c>
      <c r="AM69" s="236" t="s">
        <v>5311</v>
      </c>
      <c r="AN69" s="236" t="s">
        <v>545</v>
      </c>
      <c r="AO69" s="236"/>
      <c r="AP69" s="236"/>
      <c r="AQ69" s="236"/>
      <c r="AR69" s="236"/>
      <c r="AS69" s="236"/>
      <c r="AT69" s="236"/>
      <c r="AU69" s="236"/>
      <c r="AV69" s="236"/>
      <c r="AW69" s="236"/>
      <c r="AX69" s="996"/>
    </row>
    <row r="70" spans="1:50" ht="24.95" hidden="1" customHeight="1">
      <c r="A70" s="988">
        <v>29</v>
      </c>
      <c r="B70" s="993"/>
      <c r="C70" s="707" t="s">
        <v>9321</v>
      </c>
      <c r="D70" s="707" t="s">
        <v>12903</v>
      </c>
      <c r="E70" s="707" t="s">
        <v>15881</v>
      </c>
      <c r="F70" s="707" t="s">
        <v>9321</v>
      </c>
      <c r="G70" s="707" t="s">
        <v>9321</v>
      </c>
      <c r="H70" s="236">
        <v>30353</v>
      </c>
      <c r="I70" s="235"/>
      <c r="J70" s="235">
        <v>30353</v>
      </c>
      <c r="K70" s="235" t="s">
        <v>282</v>
      </c>
      <c r="L70" s="707">
        <v>45</v>
      </c>
      <c r="M70" s="235">
        <v>73</v>
      </c>
      <c r="N70" s="235">
        <v>3285</v>
      </c>
      <c r="O70" s="235">
        <v>1</v>
      </c>
      <c r="P70" s="235"/>
      <c r="Q70" s="235"/>
      <c r="R70" s="235"/>
      <c r="S70" s="707"/>
      <c r="T70" s="707">
        <v>2007</v>
      </c>
      <c r="U70" s="707"/>
      <c r="V70" s="236"/>
      <c r="W70" s="236"/>
      <c r="X70" s="236"/>
      <c r="Y70" s="236"/>
      <c r="Z70" s="236"/>
      <c r="AA70" s="236">
        <v>985</v>
      </c>
      <c r="AB70" s="235"/>
      <c r="AC70" s="236"/>
      <c r="AD70" s="236"/>
      <c r="AE70" s="236"/>
      <c r="AF70" s="236"/>
      <c r="AG70" s="236"/>
      <c r="AH70" s="236"/>
      <c r="AI70" s="236"/>
      <c r="AJ70" s="236"/>
      <c r="AK70" s="236"/>
      <c r="AL70" s="236"/>
      <c r="AM70" s="236"/>
      <c r="AN70" s="236"/>
      <c r="AO70" s="236"/>
      <c r="AP70" s="236"/>
      <c r="AQ70" s="236"/>
      <c r="AR70" s="236"/>
      <c r="AS70" s="236"/>
      <c r="AT70" s="236"/>
      <c r="AU70" s="236"/>
      <c r="AV70" s="236"/>
      <c r="AW70" s="236"/>
      <c r="AX70" s="994"/>
    </row>
    <row r="71" spans="1:50" ht="24.95" hidden="1" customHeight="1">
      <c r="A71" s="988">
        <v>30</v>
      </c>
      <c r="B71" s="993"/>
      <c r="C71" s="219" t="s">
        <v>9321</v>
      </c>
      <c r="D71" s="219" t="s">
        <v>12904</v>
      </c>
      <c r="E71" s="219" t="s">
        <v>15605</v>
      </c>
      <c r="F71" s="219" t="s">
        <v>9321</v>
      </c>
      <c r="G71" s="219" t="s">
        <v>9321</v>
      </c>
      <c r="H71" s="221">
        <v>56000</v>
      </c>
      <c r="I71" s="694"/>
      <c r="J71" s="694">
        <v>56000</v>
      </c>
      <c r="K71" s="694" t="s">
        <v>282</v>
      </c>
      <c r="L71" s="219">
        <v>55</v>
      </c>
      <c r="M71" s="222">
        <v>100</v>
      </c>
      <c r="N71" s="222">
        <v>5500</v>
      </c>
      <c r="O71" s="222">
        <v>1</v>
      </c>
      <c r="P71" s="235"/>
      <c r="Q71" s="694"/>
      <c r="R71" s="694"/>
      <c r="S71" s="313"/>
      <c r="T71" s="313">
        <v>2005</v>
      </c>
      <c r="U71" s="219"/>
      <c r="V71" s="995"/>
      <c r="W71" s="995"/>
      <c r="X71" s="798"/>
      <c r="Y71" s="236"/>
      <c r="Z71" s="236"/>
      <c r="AA71" s="236">
        <v>8527</v>
      </c>
      <c r="AB71" s="234"/>
      <c r="AC71" s="707"/>
      <c r="AD71" s="707"/>
      <c r="AE71" s="236"/>
      <c r="AF71" s="236"/>
      <c r="AG71" s="236"/>
      <c r="AH71" s="236"/>
      <c r="AI71" s="236"/>
      <c r="AJ71" s="236"/>
      <c r="AK71" s="236"/>
      <c r="AL71" s="236"/>
      <c r="AM71" s="236"/>
      <c r="AN71" s="236"/>
      <c r="AO71" s="236"/>
      <c r="AP71" s="236"/>
      <c r="AQ71" s="236"/>
      <c r="AR71" s="236"/>
      <c r="AS71" s="236"/>
      <c r="AT71" s="236"/>
      <c r="AU71" s="236"/>
      <c r="AV71" s="236"/>
      <c r="AW71" s="236"/>
      <c r="AX71" s="994"/>
    </row>
    <row r="72" spans="1:50" ht="24.95" hidden="1" customHeight="1">
      <c r="A72" s="988">
        <v>31</v>
      </c>
      <c r="B72" s="993"/>
      <c r="C72" s="219" t="s">
        <v>9321</v>
      </c>
      <c r="D72" s="219" t="s">
        <v>12905</v>
      </c>
      <c r="E72" s="219" t="s">
        <v>15882</v>
      </c>
      <c r="F72" s="219" t="s">
        <v>66</v>
      </c>
      <c r="G72" s="219" t="s">
        <v>900</v>
      </c>
      <c r="H72" s="221">
        <v>7140</v>
      </c>
      <c r="I72" s="222"/>
      <c r="J72" s="222">
        <v>7140</v>
      </c>
      <c r="K72" s="222" t="s">
        <v>304</v>
      </c>
      <c r="L72" s="219">
        <v>68</v>
      </c>
      <c r="M72" s="222">
        <v>105</v>
      </c>
      <c r="N72" s="222">
        <v>7140</v>
      </c>
      <c r="O72" s="222">
        <v>1</v>
      </c>
      <c r="P72" s="235"/>
      <c r="Q72" s="222"/>
      <c r="R72" s="222"/>
      <c r="S72" s="313"/>
      <c r="T72" s="313">
        <v>2005</v>
      </c>
      <c r="U72" s="219"/>
      <c r="V72" s="995"/>
      <c r="W72" s="995"/>
      <c r="X72" s="798"/>
      <c r="Y72" s="236"/>
      <c r="Z72" s="236"/>
      <c r="AA72" s="236"/>
      <c r="AB72" s="235"/>
      <c r="AC72" s="707"/>
      <c r="AD72" s="707"/>
      <c r="AE72" s="236"/>
      <c r="AF72" s="236"/>
      <c r="AG72" s="236"/>
      <c r="AH72" s="236"/>
      <c r="AI72" s="236"/>
      <c r="AJ72" s="236"/>
      <c r="AK72" s="236"/>
      <c r="AL72" s="236"/>
      <c r="AM72" s="236"/>
      <c r="AN72" s="236"/>
      <c r="AO72" s="236"/>
      <c r="AP72" s="236"/>
      <c r="AQ72" s="236"/>
      <c r="AR72" s="236"/>
      <c r="AS72" s="236"/>
      <c r="AT72" s="236"/>
      <c r="AU72" s="236"/>
      <c r="AV72" s="236"/>
      <c r="AW72" s="236"/>
      <c r="AX72" s="994"/>
    </row>
    <row r="73" spans="1:50" ht="24.95" hidden="1" customHeight="1">
      <c r="A73" s="988"/>
      <c r="B73" s="993"/>
      <c r="C73" s="219" t="s">
        <v>9321</v>
      </c>
      <c r="D73" s="219" t="s">
        <v>12906</v>
      </c>
      <c r="E73" s="219" t="s">
        <v>15883</v>
      </c>
      <c r="F73" s="219" t="s">
        <v>66</v>
      </c>
      <c r="G73" s="219" t="s">
        <v>900</v>
      </c>
      <c r="H73" s="221">
        <v>3960</v>
      </c>
      <c r="I73" s="222"/>
      <c r="J73" s="222">
        <v>3960</v>
      </c>
      <c r="K73" s="222" t="s">
        <v>304</v>
      </c>
      <c r="L73" s="219">
        <v>45</v>
      </c>
      <c r="M73" s="222">
        <v>87.5</v>
      </c>
      <c r="N73" s="222">
        <v>3960</v>
      </c>
      <c r="O73" s="222">
        <v>1</v>
      </c>
      <c r="P73" s="235"/>
      <c r="Q73" s="222"/>
      <c r="R73" s="222"/>
      <c r="S73" s="313"/>
      <c r="T73" s="313">
        <v>2009</v>
      </c>
      <c r="U73" s="219"/>
      <c r="V73" s="995"/>
      <c r="W73" s="995"/>
      <c r="X73" s="798"/>
      <c r="Y73" s="236"/>
      <c r="Z73" s="236"/>
      <c r="AA73" s="236"/>
      <c r="AB73" s="235"/>
      <c r="AC73" s="236"/>
      <c r="AD73" s="236"/>
      <c r="AE73" s="236"/>
      <c r="AF73" s="236"/>
      <c r="AG73" s="236"/>
      <c r="AH73" s="236"/>
      <c r="AI73" s="236"/>
      <c r="AJ73" s="236"/>
      <c r="AK73" s="236"/>
      <c r="AL73" s="236"/>
      <c r="AM73" s="236"/>
      <c r="AN73" s="236"/>
      <c r="AO73" s="236"/>
      <c r="AP73" s="236"/>
      <c r="AQ73" s="236"/>
      <c r="AR73" s="236"/>
      <c r="AS73" s="236"/>
      <c r="AT73" s="236"/>
      <c r="AU73" s="236"/>
      <c r="AV73" s="236"/>
      <c r="AW73" s="236"/>
      <c r="AX73" s="994"/>
    </row>
    <row r="74" spans="1:50" ht="24.95" hidden="1" customHeight="1">
      <c r="A74" s="988"/>
      <c r="B74" s="993"/>
      <c r="C74" s="219" t="s">
        <v>9327</v>
      </c>
      <c r="D74" s="219" t="s">
        <v>12907</v>
      </c>
      <c r="E74" s="219" t="s">
        <v>15884</v>
      </c>
      <c r="F74" s="219" t="s">
        <v>66</v>
      </c>
      <c r="G74" s="219" t="s">
        <v>9327</v>
      </c>
      <c r="H74" s="221">
        <v>7776</v>
      </c>
      <c r="I74" s="222"/>
      <c r="J74" s="222">
        <v>7776</v>
      </c>
      <c r="K74" s="222" t="s">
        <v>282</v>
      </c>
      <c r="L74" s="219">
        <v>70</v>
      </c>
      <c r="M74" s="222">
        <v>110</v>
      </c>
      <c r="N74" s="222">
        <v>7700</v>
      </c>
      <c r="O74" s="222">
        <v>1</v>
      </c>
      <c r="P74" s="235">
        <v>300</v>
      </c>
      <c r="Q74" s="222">
        <v>300</v>
      </c>
      <c r="R74" s="222" t="s">
        <v>722</v>
      </c>
      <c r="S74" s="313" t="s">
        <v>54</v>
      </c>
      <c r="T74" s="313">
        <v>2008</v>
      </c>
      <c r="U74" s="219"/>
      <c r="V74" s="995"/>
      <c r="W74" s="995"/>
      <c r="X74" s="798"/>
      <c r="Y74" s="236"/>
      <c r="Z74" s="236"/>
      <c r="AA74" s="236">
        <v>1500</v>
      </c>
      <c r="AB74" s="235"/>
      <c r="AC74" s="236"/>
      <c r="AD74" s="236"/>
      <c r="AE74" s="236"/>
      <c r="AF74" s="236"/>
      <c r="AG74" s="236"/>
      <c r="AH74" s="236"/>
      <c r="AI74" s="236"/>
      <c r="AJ74" s="236"/>
      <c r="AK74" s="236"/>
      <c r="AL74" s="236"/>
      <c r="AM74" s="236"/>
      <c r="AN74" s="236"/>
      <c r="AO74" s="236"/>
      <c r="AP74" s="236"/>
      <c r="AQ74" s="236"/>
      <c r="AR74" s="236"/>
      <c r="AS74" s="236"/>
      <c r="AT74" s="236"/>
      <c r="AU74" s="236"/>
      <c r="AV74" s="236"/>
      <c r="AW74" s="236"/>
      <c r="AX74" s="994"/>
    </row>
    <row r="75" spans="1:50" ht="24.95" hidden="1" customHeight="1">
      <c r="A75" s="988"/>
      <c r="B75" s="993"/>
      <c r="C75" s="219" t="s">
        <v>9327</v>
      </c>
      <c r="D75" s="219" t="s">
        <v>12908</v>
      </c>
      <c r="E75" s="219" t="s">
        <v>12909</v>
      </c>
      <c r="F75" s="219" t="s">
        <v>66</v>
      </c>
      <c r="G75" s="219" t="s">
        <v>15885</v>
      </c>
      <c r="H75" s="221">
        <v>9800</v>
      </c>
      <c r="I75" s="222"/>
      <c r="J75" s="222">
        <v>9800</v>
      </c>
      <c r="K75" s="222" t="s">
        <v>469</v>
      </c>
      <c r="L75" s="219">
        <v>70</v>
      </c>
      <c r="M75" s="222">
        <v>95</v>
      </c>
      <c r="N75" s="222">
        <v>6650</v>
      </c>
      <c r="O75" s="222">
        <v>1</v>
      </c>
      <c r="P75" s="235"/>
      <c r="Q75" s="222"/>
      <c r="R75" s="222"/>
      <c r="S75" s="313"/>
      <c r="T75" s="313">
        <v>2013</v>
      </c>
      <c r="U75" s="219"/>
      <c r="V75" s="995"/>
      <c r="W75" s="995"/>
      <c r="X75" s="798"/>
      <c r="Y75" s="236"/>
      <c r="Z75" s="236"/>
      <c r="AA75" s="236"/>
      <c r="AB75" s="235"/>
      <c r="AC75" s="236"/>
      <c r="AD75" s="236"/>
      <c r="AE75" s="236"/>
      <c r="AF75" s="236"/>
      <c r="AG75" s="236"/>
      <c r="AH75" s="236"/>
      <c r="AI75" s="236"/>
      <c r="AJ75" s="236"/>
      <c r="AK75" s="236"/>
      <c r="AL75" s="236"/>
      <c r="AM75" s="236"/>
      <c r="AN75" s="236"/>
      <c r="AO75" s="236"/>
      <c r="AP75" s="236"/>
      <c r="AQ75" s="236"/>
      <c r="AR75" s="236"/>
      <c r="AS75" s="236"/>
      <c r="AT75" s="236"/>
      <c r="AU75" s="236"/>
      <c r="AV75" s="236"/>
      <c r="AW75" s="236"/>
      <c r="AX75" s="994"/>
    </row>
    <row r="76" spans="1:50" ht="24.95" hidden="1" customHeight="1">
      <c r="A76" s="988">
        <v>33</v>
      </c>
      <c r="B76" s="993"/>
      <c r="C76" s="219" t="s">
        <v>545</v>
      </c>
      <c r="D76" s="219"/>
      <c r="E76" s="219" t="s">
        <v>15886</v>
      </c>
      <c r="F76" s="219" t="s">
        <v>66</v>
      </c>
      <c r="G76" s="219" t="s">
        <v>900</v>
      </c>
      <c r="H76" s="221">
        <v>5280</v>
      </c>
      <c r="I76" s="694"/>
      <c r="J76" s="694">
        <v>5280</v>
      </c>
      <c r="K76" s="694" t="s">
        <v>304</v>
      </c>
      <c r="L76" s="219">
        <v>66</v>
      </c>
      <c r="M76" s="222">
        <v>80</v>
      </c>
      <c r="N76" s="222">
        <v>5280</v>
      </c>
      <c r="O76" s="235">
        <v>1</v>
      </c>
      <c r="P76" s="235"/>
      <c r="Q76" s="694"/>
      <c r="R76" s="694" t="s">
        <v>384</v>
      </c>
      <c r="S76" s="707" t="s">
        <v>384</v>
      </c>
      <c r="T76" s="707">
        <v>1986</v>
      </c>
      <c r="U76" s="219"/>
      <c r="V76" s="995"/>
      <c r="W76" s="995"/>
      <c r="X76" s="798"/>
      <c r="Y76" s="236"/>
      <c r="Z76" s="236"/>
      <c r="AA76" s="236">
        <v>132</v>
      </c>
      <c r="AB76" s="234"/>
      <c r="AC76" s="236"/>
      <c r="AD76" s="236"/>
      <c r="AE76" s="236"/>
      <c r="AF76" s="236"/>
      <c r="AG76" s="236"/>
      <c r="AH76" s="236"/>
      <c r="AI76" s="236"/>
      <c r="AJ76" s="236"/>
      <c r="AK76" s="236"/>
      <c r="AL76" s="236"/>
      <c r="AM76" s="236"/>
      <c r="AN76" s="236"/>
      <c r="AO76" s="236"/>
      <c r="AP76" s="236"/>
      <c r="AQ76" s="236"/>
      <c r="AR76" s="236"/>
      <c r="AS76" s="236"/>
      <c r="AT76" s="236"/>
      <c r="AU76" s="236"/>
      <c r="AV76" s="236"/>
      <c r="AW76" s="236"/>
      <c r="AX76" s="994"/>
    </row>
    <row r="77" spans="1:50" ht="24.95" hidden="1" customHeight="1">
      <c r="A77" s="988"/>
      <c r="B77" s="993"/>
      <c r="C77" s="219" t="s">
        <v>545</v>
      </c>
      <c r="D77" s="219" t="s">
        <v>12910</v>
      </c>
      <c r="E77" s="219" t="s">
        <v>12911</v>
      </c>
      <c r="F77" s="219" t="s">
        <v>545</v>
      </c>
      <c r="G77" s="219" t="s">
        <v>545</v>
      </c>
      <c r="H77" s="221">
        <v>15000</v>
      </c>
      <c r="I77" s="694"/>
      <c r="J77" s="694">
        <v>5076</v>
      </c>
      <c r="K77" s="694" t="s">
        <v>282</v>
      </c>
      <c r="L77" s="219">
        <v>54</v>
      </c>
      <c r="M77" s="222">
        <v>94</v>
      </c>
      <c r="N77" s="222">
        <v>5076</v>
      </c>
      <c r="O77" s="235">
        <v>1</v>
      </c>
      <c r="P77" s="235"/>
      <c r="Q77" s="694">
        <v>300</v>
      </c>
      <c r="R77" s="694" t="s">
        <v>5188</v>
      </c>
      <c r="S77" s="313" t="s">
        <v>12912</v>
      </c>
      <c r="T77" s="313">
        <v>2010</v>
      </c>
      <c r="U77" s="219" t="s">
        <v>12913</v>
      </c>
      <c r="V77" s="995"/>
      <c r="W77" s="995"/>
      <c r="X77" s="798"/>
      <c r="Y77" s="236"/>
      <c r="Z77" s="236"/>
      <c r="AA77" s="236">
        <v>990</v>
      </c>
      <c r="AB77" s="234"/>
      <c r="AC77" s="236"/>
      <c r="AD77" s="236"/>
      <c r="AE77" s="236"/>
      <c r="AF77" s="236"/>
      <c r="AG77" s="236"/>
      <c r="AH77" s="236"/>
      <c r="AI77" s="236"/>
      <c r="AJ77" s="236"/>
      <c r="AK77" s="236"/>
      <c r="AL77" s="236"/>
      <c r="AM77" s="236"/>
      <c r="AN77" s="236"/>
      <c r="AO77" s="236"/>
      <c r="AP77" s="236"/>
      <c r="AQ77" s="236"/>
      <c r="AR77" s="236"/>
      <c r="AS77" s="236"/>
      <c r="AT77" s="236"/>
      <c r="AU77" s="236"/>
      <c r="AV77" s="236"/>
      <c r="AW77" s="236"/>
      <c r="AX77" s="994"/>
    </row>
    <row r="78" spans="1:50" ht="24.95" hidden="1" customHeight="1">
      <c r="A78" s="988"/>
      <c r="B78" s="993"/>
      <c r="C78" s="707" t="s">
        <v>545</v>
      </c>
      <c r="D78" s="707"/>
      <c r="E78" s="707" t="s">
        <v>12914</v>
      </c>
      <c r="F78" s="707" t="s">
        <v>545</v>
      </c>
      <c r="G78" s="707" t="s">
        <v>545</v>
      </c>
      <c r="H78" s="236">
        <v>6800</v>
      </c>
      <c r="I78" s="234"/>
      <c r="J78" s="234">
        <v>6800</v>
      </c>
      <c r="K78" s="234" t="s">
        <v>282</v>
      </c>
      <c r="L78" s="707">
        <v>60</v>
      </c>
      <c r="M78" s="235">
        <v>92</v>
      </c>
      <c r="N78" s="235">
        <v>5520</v>
      </c>
      <c r="O78" s="235">
        <v>1</v>
      </c>
      <c r="P78" s="235" t="s">
        <v>384</v>
      </c>
      <c r="Q78" s="234">
        <v>400</v>
      </c>
      <c r="R78" s="234" t="s">
        <v>722</v>
      </c>
      <c r="S78" s="707" t="s">
        <v>54</v>
      </c>
      <c r="T78" s="707">
        <v>2006</v>
      </c>
      <c r="U78" s="313"/>
      <c r="V78" s="236"/>
      <c r="W78" s="236"/>
      <c r="X78" s="236"/>
      <c r="Y78" s="236"/>
      <c r="Z78" s="236"/>
      <c r="AA78" s="236">
        <v>805</v>
      </c>
      <c r="AB78" s="234"/>
      <c r="AC78" s="707"/>
      <c r="AD78" s="707"/>
      <c r="AE78" s="236"/>
      <c r="AF78" s="236"/>
      <c r="AG78" s="236"/>
      <c r="AH78" s="236"/>
      <c r="AI78" s="236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236"/>
      <c r="AU78" s="236"/>
      <c r="AV78" s="236"/>
      <c r="AW78" s="236"/>
      <c r="AX78" s="996"/>
    </row>
    <row r="79" spans="1:50" ht="24.95" hidden="1" customHeight="1">
      <c r="A79" s="988"/>
      <c r="B79" s="993"/>
      <c r="C79" s="707" t="s">
        <v>909</v>
      </c>
      <c r="D79" s="707"/>
      <c r="E79" s="707" t="s">
        <v>15887</v>
      </c>
      <c r="F79" s="707" t="s">
        <v>66</v>
      </c>
      <c r="G79" s="707" t="s">
        <v>900</v>
      </c>
      <c r="H79" s="236">
        <v>12170</v>
      </c>
      <c r="I79" s="234"/>
      <c r="J79" s="234">
        <v>12170</v>
      </c>
      <c r="K79" s="234" t="s">
        <v>304</v>
      </c>
      <c r="L79" s="707">
        <v>66</v>
      </c>
      <c r="M79" s="235">
        <v>92</v>
      </c>
      <c r="N79" s="235">
        <v>12170</v>
      </c>
      <c r="O79" s="235">
        <v>2</v>
      </c>
      <c r="P79" s="235"/>
      <c r="Q79" s="234"/>
      <c r="R79" s="234" t="s">
        <v>384</v>
      </c>
      <c r="S79" s="707" t="s">
        <v>384</v>
      </c>
      <c r="T79" s="707">
        <v>1993</v>
      </c>
      <c r="U79" s="313"/>
      <c r="V79" s="236"/>
      <c r="W79" s="236"/>
      <c r="X79" s="236"/>
      <c r="Y79" s="236"/>
      <c r="Z79" s="236"/>
      <c r="AA79" s="236">
        <v>220</v>
      </c>
      <c r="AB79" s="234"/>
      <c r="AC79" s="707"/>
      <c r="AD79" s="707"/>
      <c r="AE79" s="236"/>
      <c r="AF79" s="236"/>
      <c r="AG79" s="236"/>
      <c r="AH79" s="236"/>
      <c r="AI79" s="236"/>
      <c r="AJ79" s="236"/>
      <c r="AK79" s="236"/>
      <c r="AL79" s="236"/>
      <c r="AM79" s="236"/>
      <c r="AN79" s="236"/>
      <c r="AO79" s="236"/>
      <c r="AP79" s="236"/>
      <c r="AQ79" s="236"/>
      <c r="AR79" s="236"/>
      <c r="AS79" s="236"/>
      <c r="AT79" s="236"/>
      <c r="AU79" s="236"/>
      <c r="AV79" s="236"/>
      <c r="AW79" s="236"/>
      <c r="AX79" s="994"/>
    </row>
    <row r="80" spans="1:50" ht="24.95" hidden="1" customHeight="1">
      <c r="A80" s="988"/>
      <c r="B80" s="993"/>
      <c r="C80" s="219" t="s">
        <v>909</v>
      </c>
      <c r="D80" s="219" t="s">
        <v>12915</v>
      </c>
      <c r="E80" s="219" t="s">
        <v>12916</v>
      </c>
      <c r="F80" s="219" t="s">
        <v>909</v>
      </c>
      <c r="G80" s="219" t="s">
        <v>15888</v>
      </c>
      <c r="H80" s="221">
        <v>8970</v>
      </c>
      <c r="I80" s="694"/>
      <c r="J80" s="694">
        <v>8970</v>
      </c>
      <c r="K80" s="694" t="s">
        <v>282</v>
      </c>
      <c r="L80" s="219">
        <v>68</v>
      </c>
      <c r="M80" s="222">
        <v>105</v>
      </c>
      <c r="N80" s="222">
        <v>7140</v>
      </c>
      <c r="O80" s="235">
        <v>1</v>
      </c>
      <c r="P80" s="235"/>
      <c r="Q80" s="694"/>
      <c r="R80" s="694"/>
      <c r="S80" s="313"/>
      <c r="T80" s="313">
        <v>2016</v>
      </c>
      <c r="U80" s="219"/>
      <c r="V80" s="995"/>
      <c r="W80" s="995"/>
      <c r="X80" s="798"/>
      <c r="Y80" s="236"/>
      <c r="Z80" s="236"/>
      <c r="AA80" s="236">
        <v>2800</v>
      </c>
      <c r="AB80" s="234"/>
      <c r="AC80" s="707"/>
      <c r="AD80" s="707"/>
      <c r="AE80" s="236"/>
      <c r="AF80" s="236"/>
      <c r="AG80" s="236"/>
      <c r="AH80" s="236"/>
      <c r="AI80" s="236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236"/>
      <c r="AU80" s="236"/>
      <c r="AV80" s="236"/>
      <c r="AW80" s="236"/>
      <c r="AX80" s="994"/>
    </row>
    <row r="81" spans="1:50" ht="24.95" hidden="1" customHeight="1">
      <c r="A81" s="992" t="s">
        <v>255</v>
      </c>
      <c r="B81" s="1003" t="s">
        <v>1934</v>
      </c>
      <c r="C81" s="707" t="s">
        <v>535</v>
      </c>
      <c r="D81" s="244"/>
      <c r="E81" s="246">
        <f>COUNTA(E82:E115)</f>
        <v>34</v>
      </c>
      <c r="F81" s="244"/>
      <c r="G81" s="244"/>
      <c r="H81" s="244"/>
      <c r="I81" s="235">
        <f>SUM(I82:I115)</f>
        <v>515424</v>
      </c>
      <c r="J81" s="235">
        <f>SUM(J82:J115)</f>
        <v>571.4</v>
      </c>
      <c r="K81" s="235">
        <f>SUM(K82:K115)</f>
        <v>21622</v>
      </c>
      <c r="L81" s="235"/>
      <c r="M81" s="235"/>
      <c r="N81" s="235"/>
      <c r="O81" s="235"/>
      <c r="P81" s="235">
        <f>SUM(P82:P115)</f>
        <v>43</v>
      </c>
      <c r="Q81" s="235"/>
      <c r="R81" s="235"/>
      <c r="S81" s="707"/>
      <c r="T81" s="707"/>
      <c r="U81" s="707"/>
      <c r="V81" s="244"/>
      <c r="W81" s="244"/>
      <c r="X81" s="244"/>
      <c r="Y81" s="244"/>
      <c r="Z81" s="244"/>
      <c r="AA81" s="244"/>
      <c r="AB81" s="235"/>
      <c r="AC81" s="707"/>
      <c r="AD81" s="707"/>
      <c r="AE81" s="244"/>
      <c r="AF81" s="244"/>
      <c r="AG81" s="244"/>
      <c r="AH81" s="244"/>
      <c r="AI81" s="244"/>
      <c r="AJ81" s="244"/>
      <c r="AK81" s="244"/>
      <c r="AL81" s="244"/>
      <c r="AM81" s="244"/>
      <c r="AN81" s="244"/>
      <c r="AO81" s="244"/>
      <c r="AP81" s="244"/>
      <c r="AQ81" s="244"/>
      <c r="AR81" s="244"/>
      <c r="AS81" s="244"/>
      <c r="AT81" s="244"/>
      <c r="AU81" s="244"/>
      <c r="AV81" s="244"/>
      <c r="AW81" s="244"/>
      <c r="AX81" s="994"/>
    </row>
    <row r="82" spans="1:50" ht="24.95" hidden="1" customHeight="1">
      <c r="A82" s="992"/>
      <c r="B82" s="1004"/>
      <c r="C82" s="707" t="s">
        <v>724</v>
      </c>
      <c r="D82" s="707"/>
      <c r="E82" s="707" t="s">
        <v>748</v>
      </c>
      <c r="F82" s="707" t="s">
        <v>724</v>
      </c>
      <c r="G82" s="707" t="s">
        <v>724</v>
      </c>
      <c r="H82" s="244"/>
      <c r="I82" s="235">
        <v>6120</v>
      </c>
      <c r="J82" s="235"/>
      <c r="K82" s="235"/>
      <c r="L82" s="707" t="s">
        <v>282</v>
      </c>
      <c r="M82" s="235">
        <v>68</v>
      </c>
      <c r="N82" s="235">
        <v>90</v>
      </c>
      <c r="O82" s="235">
        <v>6120</v>
      </c>
      <c r="P82" s="235">
        <v>1</v>
      </c>
      <c r="Q82" s="235"/>
      <c r="R82" s="235"/>
      <c r="S82" s="313"/>
      <c r="T82" s="313"/>
      <c r="U82" s="707">
        <v>2005</v>
      </c>
      <c r="V82" s="244"/>
      <c r="W82" s="244"/>
      <c r="X82" s="244"/>
      <c r="Y82" s="244"/>
      <c r="Z82" s="244"/>
      <c r="AA82" s="244"/>
      <c r="AB82" s="235">
        <v>609</v>
      </c>
      <c r="AC82" s="707"/>
      <c r="AD82" s="707"/>
      <c r="AE82" s="244"/>
      <c r="AF82" s="244"/>
      <c r="AG82" s="244"/>
      <c r="AH82" s="244"/>
      <c r="AI82" s="244"/>
      <c r="AJ82" s="244"/>
      <c r="AK82" s="244"/>
      <c r="AL82" s="244"/>
      <c r="AM82" s="244"/>
      <c r="AN82" s="244"/>
      <c r="AO82" s="244"/>
      <c r="AP82" s="244"/>
      <c r="AQ82" s="244"/>
      <c r="AR82" s="244"/>
      <c r="AS82" s="244"/>
      <c r="AT82" s="244"/>
      <c r="AU82" s="244"/>
      <c r="AV82" s="244"/>
      <c r="AW82" s="244"/>
      <c r="AX82" s="994"/>
    </row>
    <row r="83" spans="1:50" ht="24.95" hidden="1" customHeight="1">
      <c r="A83" s="992"/>
      <c r="B83" s="1004"/>
      <c r="C83" s="707" t="s">
        <v>724</v>
      </c>
      <c r="D83" s="707"/>
      <c r="E83" s="707" t="s">
        <v>725</v>
      </c>
      <c r="F83" s="707" t="s">
        <v>560</v>
      </c>
      <c r="G83" s="707" t="s">
        <v>724</v>
      </c>
      <c r="H83" s="244"/>
      <c r="I83" s="235">
        <v>7000</v>
      </c>
      <c r="J83" s="235"/>
      <c r="K83" s="235"/>
      <c r="L83" s="707" t="s">
        <v>469</v>
      </c>
      <c r="M83" s="235">
        <v>70</v>
      </c>
      <c r="N83" s="235">
        <v>100</v>
      </c>
      <c r="O83" s="235">
        <v>7000</v>
      </c>
      <c r="P83" s="235">
        <v>1</v>
      </c>
      <c r="Q83" s="235"/>
      <c r="R83" s="235"/>
      <c r="S83" s="313"/>
      <c r="T83" s="313"/>
      <c r="U83" s="707">
        <v>2008</v>
      </c>
      <c r="V83" s="244"/>
      <c r="W83" s="244"/>
      <c r="X83" s="244"/>
      <c r="Y83" s="244"/>
      <c r="Z83" s="244"/>
      <c r="AA83" s="244"/>
      <c r="AB83" s="235"/>
      <c r="AC83" s="707"/>
      <c r="AD83" s="707"/>
      <c r="AE83" s="244"/>
      <c r="AF83" s="244"/>
      <c r="AG83" s="244"/>
      <c r="AH83" s="244"/>
      <c r="AI83" s="244"/>
      <c r="AJ83" s="244"/>
      <c r="AK83" s="244"/>
      <c r="AL83" s="244"/>
      <c r="AM83" s="244"/>
      <c r="AN83" s="244"/>
      <c r="AO83" s="244"/>
      <c r="AP83" s="244"/>
      <c r="AQ83" s="244"/>
      <c r="AR83" s="244"/>
      <c r="AS83" s="244"/>
      <c r="AT83" s="244"/>
      <c r="AU83" s="244"/>
      <c r="AV83" s="244"/>
      <c r="AW83" s="244"/>
      <c r="AX83" s="994"/>
    </row>
    <row r="84" spans="1:50" ht="24.95" hidden="1" customHeight="1">
      <c r="A84" s="992"/>
      <c r="B84" s="1004"/>
      <c r="C84" s="707" t="s">
        <v>721</v>
      </c>
      <c r="D84" s="707" t="s">
        <v>726</v>
      </c>
      <c r="E84" s="707" t="s">
        <v>727</v>
      </c>
      <c r="F84" s="707" t="s">
        <v>560</v>
      </c>
      <c r="G84" s="707" t="s">
        <v>541</v>
      </c>
      <c r="H84" s="244"/>
      <c r="I84" s="235">
        <v>15984</v>
      </c>
      <c r="J84" s="235"/>
      <c r="K84" s="235"/>
      <c r="L84" s="707" t="s">
        <v>143</v>
      </c>
      <c r="M84" s="235">
        <v>72</v>
      </c>
      <c r="N84" s="235">
        <v>111</v>
      </c>
      <c r="O84" s="235">
        <v>15984</v>
      </c>
      <c r="P84" s="235">
        <v>2</v>
      </c>
      <c r="Q84" s="235"/>
      <c r="R84" s="235"/>
      <c r="S84" s="707" t="s">
        <v>384</v>
      </c>
      <c r="T84" s="707" t="s">
        <v>384</v>
      </c>
      <c r="U84" s="707">
        <v>2002</v>
      </c>
      <c r="V84" s="707"/>
      <c r="W84" s="707">
        <v>1100</v>
      </c>
      <c r="X84" s="707"/>
      <c r="Y84" s="707"/>
      <c r="Z84" s="707"/>
      <c r="AA84" s="707"/>
      <c r="AB84" s="314">
        <v>1179</v>
      </c>
      <c r="AC84" s="707"/>
      <c r="AD84" s="707"/>
      <c r="AE84" s="244"/>
      <c r="AF84" s="244"/>
      <c r="AG84" s="244"/>
      <c r="AH84" s="244"/>
      <c r="AI84" s="244"/>
      <c r="AJ84" s="244"/>
      <c r="AK84" s="244"/>
      <c r="AL84" s="244"/>
      <c r="AM84" s="244"/>
      <c r="AN84" s="244"/>
      <c r="AO84" s="244"/>
      <c r="AP84" s="244"/>
      <c r="AQ84" s="244"/>
      <c r="AR84" s="244"/>
      <c r="AS84" s="244"/>
      <c r="AT84" s="244"/>
      <c r="AU84" s="244"/>
      <c r="AV84" s="244"/>
      <c r="AW84" s="244"/>
      <c r="AX84" s="1005"/>
    </row>
    <row r="85" spans="1:50" ht="24.95" hidden="1" customHeight="1">
      <c r="A85" s="992"/>
      <c r="B85" s="1004"/>
      <c r="C85" s="707" t="s">
        <v>728</v>
      </c>
      <c r="D85" s="707"/>
      <c r="E85" s="707" t="s">
        <v>729</v>
      </c>
      <c r="F85" s="707" t="s">
        <v>728</v>
      </c>
      <c r="G85" s="707" t="s">
        <v>728</v>
      </c>
      <c r="H85" s="244"/>
      <c r="I85" s="235">
        <v>13999</v>
      </c>
      <c r="J85" s="235">
        <v>385</v>
      </c>
      <c r="K85" s="235">
        <v>16060</v>
      </c>
      <c r="L85" s="707" t="s">
        <v>282</v>
      </c>
      <c r="M85" s="235">
        <v>68</v>
      </c>
      <c r="N85" s="235">
        <v>105</v>
      </c>
      <c r="O85" s="235">
        <v>7140</v>
      </c>
      <c r="P85" s="235">
        <v>1</v>
      </c>
      <c r="Q85" s="235">
        <v>150</v>
      </c>
      <c r="R85" s="235">
        <v>300</v>
      </c>
      <c r="S85" s="707" t="s">
        <v>730</v>
      </c>
      <c r="T85" s="707" t="s">
        <v>731</v>
      </c>
      <c r="U85" s="707">
        <v>2008</v>
      </c>
      <c r="V85" s="707" t="s">
        <v>732</v>
      </c>
      <c r="W85" s="707"/>
      <c r="X85" s="707"/>
      <c r="Y85" s="707"/>
      <c r="Z85" s="707"/>
      <c r="AA85" s="707"/>
      <c r="AB85" s="707">
        <v>1750</v>
      </c>
      <c r="AC85" s="707"/>
      <c r="AD85" s="707"/>
      <c r="AE85" s="244"/>
      <c r="AF85" s="244"/>
      <c r="AG85" s="244"/>
      <c r="AH85" s="244"/>
      <c r="AI85" s="244"/>
      <c r="AJ85" s="244"/>
      <c r="AK85" s="244"/>
      <c r="AL85" s="244"/>
      <c r="AM85" s="244"/>
      <c r="AN85" s="244"/>
      <c r="AO85" s="244"/>
      <c r="AP85" s="244"/>
      <c r="AQ85" s="244"/>
      <c r="AR85" s="244"/>
      <c r="AS85" s="244"/>
      <c r="AT85" s="244"/>
      <c r="AU85" s="244"/>
      <c r="AV85" s="244"/>
      <c r="AW85" s="244"/>
      <c r="AX85" s="1005"/>
    </row>
    <row r="86" spans="1:50" ht="44.25" hidden="1" customHeight="1">
      <c r="A86" s="992"/>
      <c r="B86" s="1004"/>
      <c r="C86" s="707" t="s">
        <v>728</v>
      </c>
      <c r="D86" s="707"/>
      <c r="E86" s="707" t="s">
        <v>733</v>
      </c>
      <c r="F86" s="707" t="s">
        <v>728</v>
      </c>
      <c r="G86" s="707" t="s">
        <v>728</v>
      </c>
      <c r="H86" s="244"/>
      <c r="I86" s="235">
        <v>4791</v>
      </c>
      <c r="J86" s="235">
        <v>114</v>
      </c>
      <c r="K86" s="235">
        <v>5432</v>
      </c>
      <c r="L86" s="707" t="s">
        <v>282</v>
      </c>
      <c r="M86" s="235">
        <v>61</v>
      </c>
      <c r="N86" s="235">
        <v>42</v>
      </c>
      <c r="O86" s="235">
        <v>2562</v>
      </c>
      <c r="P86" s="235">
        <v>1</v>
      </c>
      <c r="Q86" s="234">
        <v>334</v>
      </c>
      <c r="R86" s="234">
        <v>500</v>
      </c>
      <c r="S86" s="707" t="s">
        <v>734</v>
      </c>
      <c r="T86" s="707" t="s">
        <v>731</v>
      </c>
      <c r="U86" s="707">
        <v>2007</v>
      </c>
      <c r="V86" s="244" t="s">
        <v>735</v>
      </c>
      <c r="W86" s="244"/>
      <c r="X86" s="244"/>
      <c r="Y86" s="244"/>
      <c r="Z86" s="244"/>
      <c r="AA86" s="244"/>
      <c r="AB86" s="235">
        <v>915</v>
      </c>
      <c r="AC86" s="707"/>
      <c r="AD86" s="707"/>
      <c r="AE86" s="244"/>
      <c r="AF86" s="244"/>
      <c r="AG86" s="244"/>
      <c r="AH86" s="244"/>
      <c r="AI86" s="244"/>
      <c r="AJ86" s="244"/>
      <c r="AK86" s="244"/>
      <c r="AL86" s="244"/>
      <c r="AM86" s="244"/>
      <c r="AN86" s="244"/>
      <c r="AO86" s="244"/>
      <c r="AP86" s="244"/>
      <c r="AQ86" s="244"/>
      <c r="AR86" s="244"/>
      <c r="AS86" s="244"/>
      <c r="AT86" s="244"/>
      <c r="AU86" s="244"/>
      <c r="AV86" s="244"/>
      <c r="AW86" s="244"/>
      <c r="AX86" s="994"/>
    </row>
    <row r="87" spans="1:50" ht="23.1" hidden="1" customHeight="1">
      <c r="A87" s="992"/>
      <c r="B87" s="1004"/>
      <c r="C87" s="707" t="s">
        <v>574</v>
      </c>
      <c r="D87" s="707" t="s">
        <v>726</v>
      </c>
      <c r="E87" s="707" t="s">
        <v>736</v>
      </c>
      <c r="F87" s="707" t="s">
        <v>574</v>
      </c>
      <c r="G87" s="707" t="s">
        <v>574</v>
      </c>
      <c r="H87" s="244"/>
      <c r="I87" s="235">
        <v>28375</v>
      </c>
      <c r="J87" s="235"/>
      <c r="K87" s="235"/>
      <c r="L87" s="707" t="s">
        <v>2588</v>
      </c>
      <c r="M87" s="235" t="s">
        <v>2589</v>
      </c>
      <c r="N87" s="235" t="s">
        <v>2590</v>
      </c>
      <c r="O87" s="235" t="s">
        <v>2591</v>
      </c>
      <c r="P87" s="235" t="s">
        <v>2592</v>
      </c>
      <c r="Q87" s="235" t="s">
        <v>2593</v>
      </c>
      <c r="R87" s="235" t="s">
        <v>2593</v>
      </c>
      <c r="S87" s="313" t="s">
        <v>2594</v>
      </c>
      <c r="T87" s="313" t="s">
        <v>2595</v>
      </c>
      <c r="U87" s="707" t="s">
        <v>2596</v>
      </c>
      <c r="V87" s="244"/>
      <c r="W87" s="244">
        <v>1100</v>
      </c>
      <c r="X87" s="244"/>
      <c r="Y87" s="244"/>
      <c r="Z87" s="244"/>
      <c r="AA87" s="244"/>
      <c r="AB87" s="235">
        <v>1300</v>
      </c>
      <c r="AC87" s="707"/>
      <c r="AD87" s="707"/>
      <c r="AE87" s="244"/>
      <c r="AF87" s="244"/>
      <c r="AG87" s="244"/>
      <c r="AH87" s="244"/>
      <c r="AI87" s="244"/>
      <c r="AJ87" s="244"/>
      <c r="AK87" s="244"/>
      <c r="AL87" s="244"/>
      <c r="AM87" s="244"/>
      <c r="AN87" s="244"/>
      <c r="AO87" s="244"/>
      <c r="AP87" s="244"/>
      <c r="AQ87" s="244"/>
      <c r="AR87" s="244"/>
      <c r="AS87" s="244"/>
      <c r="AT87" s="244"/>
      <c r="AU87" s="244"/>
      <c r="AV87" s="244"/>
      <c r="AW87" s="244"/>
      <c r="AX87" s="994"/>
    </row>
    <row r="88" spans="1:50" ht="23.1" hidden="1" customHeight="1">
      <c r="A88" s="992"/>
      <c r="B88" s="1004"/>
      <c r="C88" s="707" t="s">
        <v>574</v>
      </c>
      <c r="D88" s="707"/>
      <c r="E88" s="707" t="s">
        <v>1935</v>
      </c>
      <c r="F88" s="707" t="s">
        <v>560</v>
      </c>
      <c r="G88" s="707" t="s">
        <v>1974</v>
      </c>
      <c r="H88" s="244"/>
      <c r="I88" s="235">
        <v>6016</v>
      </c>
      <c r="J88" s="235"/>
      <c r="K88" s="235"/>
      <c r="L88" s="707" t="s">
        <v>282</v>
      </c>
      <c r="M88" s="235">
        <v>64</v>
      </c>
      <c r="N88" s="235">
        <v>94</v>
      </c>
      <c r="O88" s="235">
        <v>6016</v>
      </c>
      <c r="P88" s="235">
        <v>1</v>
      </c>
      <c r="Q88" s="235"/>
      <c r="R88" s="235"/>
      <c r="S88" s="313"/>
      <c r="T88" s="313"/>
      <c r="U88" s="707">
        <v>1997</v>
      </c>
      <c r="V88" s="244"/>
      <c r="W88" s="244"/>
      <c r="X88" s="244"/>
      <c r="Y88" s="244"/>
      <c r="Z88" s="244"/>
      <c r="AA88" s="244"/>
      <c r="AB88" s="235"/>
      <c r="AC88" s="707"/>
      <c r="AD88" s="707"/>
      <c r="AE88" s="244"/>
      <c r="AF88" s="244"/>
      <c r="AG88" s="244"/>
      <c r="AH88" s="244"/>
      <c r="AI88" s="244"/>
      <c r="AJ88" s="244"/>
      <c r="AK88" s="244"/>
      <c r="AL88" s="244"/>
      <c r="AM88" s="244"/>
      <c r="AN88" s="244"/>
      <c r="AO88" s="244"/>
      <c r="AP88" s="244"/>
      <c r="AQ88" s="244"/>
      <c r="AR88" s="244"/>
      <c r="AS88" s="244"/>
      <c r="AT88" s="244"/>
      <c r="AU88" s="244"/>
      <c r="AV88" s="244"/>
      <c r="AW88" s="244"/>
      <c r="AX88" s="1005"/>
    </row>
    <row r="89" spans="1:50" ht="23.1" hidden="1" customHeight="1">
      <c r="A89" s="992"/>
      <c r="B89" s="1004"/>
      <c r="C89" s="707" t="s">
        <v>737</v>
      </c>
      <c r="D89" s="707"/>
      <c r="E89" s="707" t="s">
        <v>738</v>
      </c>
      <c r="F89" s="707" t="s">
        <v>737</v>
      </c>
      <c r="G89" s="707" t="s">
        <v>737</v>
      </c>
      <c r="H89" s="244"/>
      <c r="I89" s="235">
        <v>9770</v>
      </c>
      <c r="J89" s="235"/>
      <c r="K89" s="235"/>
      <c r="L89" s="707" t="s">
        <v>143</v>
      </c>
      <c r="M89" s="235">
        <v>68</v>
      </c>
      <c r="N89" s="235">
        <v>105</v>
      </c>
      <c r="O89" s="235">
        <v>7140</v>
      </c>
      <c r="P89" s="235">
        <v>1</v>
      </c>
      <c r="Q89" s="235"/>
      <c r="R89" s="235"/>
      <c r="S89" s="313"/>
      <c r="T89" s="313"/>
      <c r="U89" s="707">
        <v>2006</v>
      </c>
      <c r="V89" s="244"/>
      <c r="W89" s="244"/>
      <c r="X89" s="244"/>
      <c r="Y89" s="244"/>
      <c r="Z89" s="244"/>
      <c r="AA89" s="244"/>
      <c r="AB89" s="235">
        <v>869</v>
      </c>
      <c r="AC89" s="707"/>
      <c r="AD89" s="707"/>
      <c r="AE89" s="244"/>
      <c r="AF89" s="244"/>
      <c r="AG89" s="244"/>
      <c r="AH89" s="244"/>
      <c r="AI89" s="244"/>
      <c r="AJ89" s="244"/>
      <c r="AK89" s="244"/>
      <c r="AL89" s="244"/>
      <c r="AM89" s="244"/>
      <c r="AN89" s="244"/>
      <c r="AO89" s="244"/>
      <c r="AP89" s="244"/>
      <c r="AQ89" s="244"/>
      <c r="AR89" s="244"/>
      <c r="AS89" s="244"/>
      <c r="AT89" s="244"/>
      <c r="AU89" s="244"/>
      <c r="AV89" s="244"/>
      <c r="AW89" s="244"/>
      <c r="AX89" s="994"/>
    </row>
    <row r="90" spans="1:50" ht="23.45" hidden="1" customHeight="1">
      <c r="A90" s="992"/>
      <c r="B90" s="1004"/>
      <c r="C90" s="707" t="s">
        <v>737</v>
      </c>
      <c r="D90" s="707"/>
      <c r="E90" s="707" t="s">
        <v>739</v>
      </c>
      <c r="F90" s="707" t="s">
        <v>560</v>
      </c>
      <c r="G90" s="707" t="s">
        <v>740</v>
      </c>
      <c r="H90" s="244"/>
      <c r="I90" s="235">
        <v>5760</v>
      </c>
      <c r="J90" s="235"/>
      <c r="K90" s="235"/>
      <c r="L90" s="707" t="s">
        <v>143</v>
      </c>
      <c r="M90" s="235">
        <v>64</v>
      </c>
      <c r="N90" s="235">
        <v>90</v>
      </c>
      <c r="O90" s="235">
        <v>5760</v>
      </c>
      <c r="P90" s="235">
        <v>1</v>
      </c>
      <c r="Q90" s="235"/>
      <c r="R90" s="235"/>
      <c r="S90" s="313"/>
      <c r="T90" s="313"/>
      <c r="U90" s="707">
        <v>1985</v>
      </c>
      <c r="V90" s="244"/>
      <c r="W90" s="244"/>
      <c r="X90" s="244"/>
      <c r="Y90" s="244"/>
      <c r="Z90" s="244"/>
      <c r="AA90" s="244"/>
      <c r="AB90" s="235"/>
      <c r="AC90" s="707"/>
      <c r="AD90" s="707"/>
      <c r="AE90" s="244"/>
      <c r="AF90" s="244"/>
      <c r="AG90" s="244"/>
      <c r="AH90" s="244"/>
      <c r="AI90" s="244"/>
      <c r="AJ90" s="244"/>
      <c r="AK90" s="244"/>
      <c r="AL90" s="244"/>
      <c r="AM90" s="244"/>
      <c r="AN90" s="244"/>
      <c r="AO90" s="244"/>
      <c r="AP90" s="244"/>
      <c r="AQ90" s="244"/>
      <c r="AR90" s="244"/>
      <c r="AS90" s="244"/>
      <c r="AT90" s="244"/>
      <c r="AU90" s="244"/>
      <c r="AV90" s="244"/>
      <c r="AW90" s="244"/>
      <c r="AX90" s="994"/>
    </row>
    <row r="91" spans="1:50" ht="23.45" hidden="1" customHeight="1">
      <c r="A91" s="992"/>
      <c r="B91" s="1004"/>
      <c r="C91" s="707" t="s">
        <v>737</v>
      </c>
      <c r="D91" s="707"/>
      <c r="E91" s="707" t="s">
        <v>741</v>
      </c>
      <c r="F91" s="707" t="s">
        <v>560</v>
      </c>
      <c r="G91" s="707" t="s">
        <v>742</v>
      </c>
      <c r="H91" s="244"/>
      <c r="I91" s="235">
        <v>6975</v>
      </c>
      <c r="J91" s="235"/>
      <c r="K91" s="235"/>
      <c r="L91" s="707" t="s">
        <v>282</v>
      </c>
      <c r="M91" s="235">
        <v>59</v>
      </c>
      <c r="N91" s="235">
        <v>87</v>
      </c>
      <c r="O91" s="235">
        <v>5133</v>
      </c>
      <c r="P91" s="235">
        <v>1</v>
      </c>
      <c r="Q91" s="235"/>
      <c r="R91" s="235"/>
      <c r="S91" s="313"/>
      <c r="T91" s="313"/>
      <c r="U91" s="707">
        <v>2009</v>
      </c>
      <c r="V91" s="244"/>
      <c r="W91" s="244"/>
      <c r="X91" s="244"/>
      <c r="Y91" s="244"/>
      <c r="Z91" s="244"/>
      <c r="AA91" s="244"/>
      <c r="AB91" s="235"/>
      <c r="AC91" s="707"/>
      <c r="AD91" s="707"/>
      <c r="AE91" s="244"/>
      <c r="AF91" s="244"/>
      <c r="AG91" s="244"/>
      <c r="AH91" s="244"/>
      <c r="AI91" s="244"/>
      <c r="AJ91" s="244"/>
      <c r="AK91" s="244"/>
      <c r="AL91" s="244"/>
      <c r="AM91" s="244"/>
      <c r="AN91" s="244"/>
      <c r="AO91" s="244"/>
      <c r="AP91" s="244"/>
      <c r="AQ91" s="244"/>
      <c r="AR91" s="244"/>
      <c r="AS91" s="244"/>
      <c r="AT91" s="244"/>
      <c r="AU91" s="244"/>
      <c r="AV91" s="244"/>
      <c r="AW91" s="244"/>
      <c r="AX91" s="1005"/>
    </row>
    <row r="92" spans="1:50" ht="23.45" hidden="1" customHeight="1">
      <c r="A92" s="992"/>
      <c r="B92" s="1004"/>
      <c r="C92" s="707" t="s">
        <v>737</v>
      </c>
      <c r="D92" s="707"/>
      <c r="E92" s="707" t="s">
        <v>743</v>
      </c>
      <c r="F92" s="707" t="s">
        <v>737</v>
      </c>
      <c r="G92" s="707" t="s">
        <v>737</v>
      </c>
      <c r="H92" s="244"/>
      <c r="I92" s="235">
        <v>5249</v>
      </c>
      <c r="J92" s="235"/>
      <c r="K92" s="235"/>
      <c r="L92" s="707" t="s">
        <v>282</v>
      </c>
      <c r="M92" s="235">
        <v>50</v>
      </c>
      <c r="N92" s="235">
        <v>95</v>
      </c>
      <c r="O92" s="235">
        <v>4750</v>
      </c>
      <c r="P92" s="235">
        <v>1</v>
      </c>
      <c r="Q92" s="235"/>
      <c r="R92" s="235"/>
      <c r="S92" s="313"/>
      <c r="T92" s="313"/>
      <c r="U92" s="707">
        <v>2011</v>
      </c>
      <c r="V92" s="244"/>
      <c r="W92" s="244"/>
      <c r="X92" s="244"/>
      <c r="Y92" s="244"/>
      <c r="Z92" s="244"/>
      <c r="AA92" s="244"/>
      <c r="AB92" s="235">
        <v>660</v>
      </c>
      <c r="AC92" s="707"/>
      <c r="AD92" s="707"/>
      <c r="AE92" s="244"/>
      <c r="AF92" s="244"/>
      <c r="AG92" s="244"/>
      <c r="AH92" s="244"/>
      <c r="AI92" s="244"/>
      <c r="AJ92" s="244"/>
      <c r="AK92" s="244"/>
      <c r="AL92" s="244"/>
      <c r="AM92" s="244"/>
      <c r="AN92" s="244"/>
      <c r="AO92" s="244"/>
      <c r="AP92" s="244"/>
      <c r="AQ92" s="244"/>
      <c r="AR92" s="244"/>
      <c r="AS92" s="244"/>
      <c r="AT92" s="244"/>
      <c r="AU92" s="244"/>
      <c r="AV92" s="244"/>
      <c r="AW92" s="244"/>
      <c r="AX92" s="1005"/>
    </row>
    <row r="93" spans="1:50" ht="23.45" hidden="1" customHeight="1">
      <c r="A93" s="992"/>
      <c r="B93" s="1004"/>
      <c r="C93" s="707" t="s">
        <v>737</v>
      </c>
      <c r="D93" s="707"/>
      <c r="E93" s="707" t="s">
        <v>744</v>
      </c>
      <c r="F93" s="707" t="s">
        <v>737</v>
      </c>
      <c r="G93" s="707" t="s">
        <v>737</v>
      </c>
      <c r="H93" s="244"/>
      <c r="I93" s="235">
        <v>20615</v>
      </c>
      <c r="J93" s="235"/>
      <c r="K93" s="235"/>
      <c r="L93" s="707" t="s">
        <v>469</v>
      </c>
      <c r="M93" s="235" t="s">
        <v>745</v>
      </c>
      <c r="N93" s="235" t="s">
        <v>746</v>
      </c>
      <c r="O93" s="235" t="s">
        <v>747</v>
      </c>
      <c r="P93" s="235">
        <v>2</v>
      </c>
      <c r="Q93" s="235"/>
      <c r="R93" s="235"/>
      <c r="S93" s="313"/>
      <c r="T93" s="313"/>
      <c r="U93" s="707">
        <v>2012</v>
      </c>
      <c r="V93" s="244"/>
      <c r="W93" s="244"/>
      <c r="X93" s="244"/>
      <c r="Y93" s="244"/>
      <c r="Z93" s="244"/>
      <c r="AA93" s="244"/>
      <c r="AB93" s="235">
        <v>3800</v>
      </c>
      <c r="AC93" s="707"/>
      <c r="AD93" s="707"/>
      <c r="AE93" s="244"/>
      <c r="AF93" s="244"/>
      <c r="AG93" s="244"/>
      <c r="AH93" s="244"/>
      <c r="AI93" s="244"/>
      <c r="AJ93" s="244"/>
      <c r="AK93" s="244"/>
      <c r="AL93" s="244"/>
      <c r="AM93" s="244"/>
      <c r="AN93" s="244"/>
      <c r="AO93" s="244"/>
      <c r="AP93" s="244"/>
      <c r="AQ93" s="244"/>
      <c r="AR93" s="244"/>
      <c r="AS93" s="244"/>
      <c r="AT93" s="244"/>
      <c r="AU93" s="244"/>
      <c r="AV93" s="244"/>
      <c r="AW93" s="244"/>
      <c r="AX93" s="994"/>
    </row>
    <row r="94" spans="1:50" ht="23.45" hidden="1" customHeight="1">
      <c r="A94" s="992"/>
      <c r="B94" s="1006"/>
      <c r="C94" s="707" t="s">
        <v>749</v>
      </c>
      <c r="D94" s="707" t="s">
        <v>726</v>
      </c>
      <c r="E94" s="707" t="s">
        <v>1937</v>
      </c>
      <c r="F94" s="707" t="s">
        <v>560</v>
      </c>
      <c r="G94" s="707" t="s">
        <v>1936</v>
      </c>
      <c r="H94" s="244"/>
      <c r="I94" s="235">
        <v>7822</v>
      </c>
      <c r="J94" s="235"/>
      <c r="K94" s="235"/>
      <c r="L94" s="707" t="s">
        <v>282</v>
      </c>
      <c r="M94" s="235">
        <v>75</v>
      </c>
      <c r="N94" s="235">
        <v>105</v>
      </c>
      <c r="O94" s="235">
        <v>7822</v>
      </c>
      <c r="P94" s="235">
        <v>1</v>
      </c>
      <c r="Q94" s="235"/>
      <c r="R94" s="235"/>
      <c r="S94" s="313" t="s">
        <v>384</v>
      </c>
      <c r="T94" s="313" t="s">
        <v>384</v>
      </c>
      <c r="U94" s="707">
        <v>1998</v>
      </c>
      <c r="V94" s="244"/>
      <c r="W94" s="244">
        <v>1100</v>
      </c>
      <c r="X94" s="244"/>
      <c r="Y94" s="244"/>
      <c r="Z94" s="244"/>
      <c r="AA94" s="244"/>
      <c r="AB94" s="235"/>
      <c r="AC94" s="707"/>
      <c r="AD94" s="707"/>
      <c r="AE94" s="244"/>
      <c r="AF94" s="244"/>
      <c r="AG94" s="244"/>
      <c r="AH94" s="244"/>
      <c r="AI94" s="244"/>
      <c r="AJ94" s="244"/>
      <c r="AK94" s="244"/>
      <c r="AL94" s="244"/>
      <c r="AM94" s="244"/>
      <c r="AN94" s="244"/>
      <c r="AO94" s="244"/>
      <c r="AP94" s="244"/>
      <c r="AQ94" s="244"/>
      <c r="AR94" s="244"/>
      <c r="AS94" s="244"/>
      <c r="AT94" s="244"/>
      <c r="AU94" s="244"/>
      <c r="AV94" s="244"/>
      <c r="AW94" s="244"/>
      <c r="AX94" s="994"/>
    </row>
    <row r="95" spans="1:50" ht="23.45" hidden="1" customHeight="1">
      <c r="A95" s="992"/>
      <c r="B95" s="1006"/>
      <c r="C95" s="707" t="s">
        <v>750</v>
      </c>
      <c r="D95" s="707"/>
      <c r="E95" s="707" t="s">
        <v>751</v>
      </c>
      <c r="F95" s="707" t="s">
        <v>560</v>
      </c>
      <c r="G95" s="707" t="s">
        <v>752</v>
      </c>
      <c r="H95" s="244"/>
      <c r="I95" s="235">
        <v>15772</v>
      </c>
      <c r="J95" s="1007"/>
      <c r="K95" s="1008"/>
      <c r="L95" s="707" t="s">
        <v>143</v>
      </c>
      <c r="M95" s="235" t="s">
        <v>753</v>
      </c>
      <c r="N95" s="235" t="s">
        <v>754</v>
      </c>
      <c r="O95" s="235" t="s">
        <v>755</v>
      </c>
      <c r="P95" s="235">
        <v>2</v>
      </c>
      <c r="Q95" s="235"/>
      <c r="R95" s="235"/>
      <c r="S95" s="313"/>
      <c r="T95" s="313"/>
      <c r="U95" s="707">
        <v>2006</v>
      </c>
      <c r="V95" s="244"/>
      <c r="W95" s="244"/>
      <c r="X95" s="244"/>
      <c r="Y95" s="244"/>
      <c r="Z95" s="244"/>
      <c r="AA95" s="244"/>
      <c r="AB95" s="235"/>
      <c r="AC95" s="707"/>
      <c r="AD95" s="707"/>
      <c r="AE95" s="244"/>
      <c r="AF95" s="244"/>
      <c r="AG95" s="244"/>
      <c r="AH95" s="244"/>
      <c r="AI95" s="244"/>
      <c r="AJ95" s="244"/>
      <c r="AK95" s="244"/>
      <c r="AL95" s="244"/>
      <c r="AM95" s="244"/>
      <c r="AN95" s="244"/>
      <c r="AO95" s="244"/>
      <c r="AP95" s="244"/>
      <c r="AQ95" s="244"/>
      <c r="AR95" s="244"/>
      <c r="AS95" s="244"/>
      <c r="AT95" s="244"/>
      <c r="AU95" s="244"/>
      <c r="AV95" s="244"/>
      <c r="AW95" s="244"/>
      <c r="AX95" s="994"/>
    </row>
    <row r="96" spans="1:50" ht="23.45" hidden="1" customHeight="1">
      <c r="A96" s="992"/>
      <c r="B96" s="1006"/>
      <c r="C96" s="707" t="s">
        <v>607</v>
      </c>
      <c r="D96" s="707"/>
      <c r="E96" s="707" t="s">
        <v>756</v>
      </c>
      <c r="F96" s="707" t="s">
        <v>560</v>
      </c>
      <c r="G96" s="707" t="s">
        <v>752</v>
      </c>
      <c r="H96" s="244"/>
      <c r="I96" s="235">
        <v>19700</v>
      </c>
      <c r="J96" s="235"/>
      <c r="K96" s="235"/>
      <c r="L96" s="707" t="s">
        <v>469</v>
      </c>
      <c r="M96" s="235" t="s">
        <v>757</v>
      </c>
      <c r="N96" s="235" t="s">
        <v>758</v>
      </c>
      <c r="O96" s="235" t="s">
        <v>759</v>
      </c>
      <c r="P96" s="235">
        <v>2</v>
      </c>
      <c r="Q96" s="235"/>
      <c r="R96" s="235"/>
      <c r="S96" s="313"/>
      <c r="T96" s="313"/>
      <c r="U96" s="707">
        <v>2010</v>
      </c>
      <c r="V96" s="244"/>
      <c r="W96" s="244"/>
      <c r="X96" s="244"/>
      <c r="Y96" s="244"/>
      <c r="Z96" s="244"/>
      <c r="AA96" s="244"/>
      <c r="AB96" s="235"/>
      <c r="AC96" s="707"/>
      <c r="AD96" s="707"/>
      <c r="AE96" s="244"/>
      <c r="AF96" s="244"/>
      <c r="AG96" s="244"/>
      <c r="AH96" s="244"/>
      <c r="AI96" s="244"/>
      <c r="AJ96" s="244"/>
      <c r="AK96" s="244"/>
      <c r="AL96" s="244"/>
      <c r="AM96" s="244"/>
      <c r="AN96" s="244"/>
      <c r="AO96" s="244"/>
      <c r="AP96" s="244"/>
      <c r="AQ96" s="244"/>
      <c r="AR96" s="244"/>
      <c r="AS96" s="244"/>
      <c r="AT96" s="244"/>
      <c r="AU96" s="244"/>
      <c r="AV96" s="244"/>
      <c r="AW96" s="244"/>
      <c r="AX96" s="994"/>
    </row>
    <row r="97" spans="1:50" ht="23.45" hidden="1" customHeight="1">
      <c r="A97" s="992"/>
      <c r="B97" s="1006"/>
      <c r="C97" s="707" t="s">
        <v>760</v>
      </c>
      <c r="D97" s="707"/>
      <c r="E97" s="707" t="s">
        <v>761</v>
      </c>
      <c r="F97" s="707" t="s">
        <v>560</v>
      </c>
      <c r="G97" s="707" t="s">
        <v>752</v>
      </c>
      <c r="H97" s="244"/>
      <c r="I97" s="235">
        <v>9430</v>
      </c>
      <c r="J97" s="235"/>
      <c r="K97" s="235"/>
      <c r="L97" s="707" t="s">
        <v>762</v>
      </c>
      <c r="M97" s="235">
        <v>82</v>
      </c>
      <c r="N97" s="235">
        <v>115</v>
      </c>
      <c r="O97" s="235">
        <v>9430</v>
      </c>
      <c r="P97" s="235">
        <v>1</v>
      </c>
      <c r="Q97" s="235"/>
      <c r="R97" s="235"/>
      <c r="S97" s="313"/>
      <c r="T97" s="313"/>
      <c r="U97" s="707">
        <v>2006</v>
      </c>
      <c r="V97" s="244"/>
      <c r="W97" s="244"/>
      <c r="X97" s="244"/>
      <c r="Y97" s="244"/>
      <c r="Z97" s="244"/>
      <c r="AA97" s="244"/>
      <c r="AB97" s="235"/>
      <c r="AC97" s="707"/>
      <c r="AD97" s="707"/>
      <c r="AE97" s="244"/>
      <c r="AF97" s="244"/>
      <c r="AG97" s="244"/>
      <c r="AH97" s="244"/>
      <c r="AI97" s="244"/>
      <c r="AJ97" s="244"/>
      <c r="AK97" s="244"/>
      <c r="AL97" s="244"/>
      <c r="AM97" s="244"/>
      <c r="AN97" s="244"/>
      <c r="AO97" s="244"/>
      <c r="AP97" s="244"/>
      <c r="AQ97" s="244"/>
      <c r="AR97" s="244"/>
      <c r="AS97" s="244"/>
      <c r="AT97" s="244"/>
      <c r="AU97" s="244"/>
      <c r="AV97" s="244"/>
      <c r="AW97" s="244"/>
      <c r="AX97" s="994"/>
    </row>
    <row r="98" spans="1:50" ht="23.45" hidden="1" customHeight="1">
      <c r="A98" s="992"/>
      <c r="B98" s="1004"/>
      <c r="C98" s="707" t="s">
        <v>760</v>
      </c>
      <c r="D98" s="707"/>
      <c r="E98" s="707" t="s">
        <v>763</v>
      </c>
      <c r="F98" s="707" t="s">
        <v>560</v>
      </c>
      <c r="G98" s="707" t="s">
        <v>752</v>
      </c>
      <c r="H98" s="244"/>
      <c r="I98" s="235">
        <v>9864</v>
      </c>
      <c r="J98" s="235"/>
      <c r="K98" s="235"/>
      <c r="L98" s="707" t="s">
        <v>762</v>
      </c>
      <c r="M98" s="235">
        <v>72</v>
      </c>
      <c r="N98" s="235">
        <v>137</v>
      </c>
      <c r="O98" s="235">
        <v>9864</v>
      </c>
      <c r="P98" s="235">
        <v>1</v>
      </c>
      <c r="Q98" s="235"/>
      <c r="R98" s="235"/>
      <c r="S98" s="313"/>
      <c r="T98" s="313"/>
      <c r="U98" s="707">
        <v>2006</v>
      </c>
      <c r="V98" s="244"/>
      <c r="W98" s="244"/>
      <c r="X98" s="244"/>
      <c r="Y98" s="244"/>
      <c r="Z98" s="244"/>
      <c r="AA98" s="244"/>
      <c r="AB98" s="235"/>
      <c r="AC98" s="707"/>
      <c r="AD98" s="707"/>
      <c r="AE98" s="244"/>
      <c r="AF98" s="244"/>
      <c r="AG98" s="244"/>
      <c r="AH98" s="244"/>
      <c r="AI98" s="244"/>
      <c r="AJ98" s="244"/>
      <c r="AK98" s="244"/>
      <c r="AL98" s="244"/>
      <c r="AM98" s="244"/>
      <c r="AN98" s="244"/>
      <c r="AO98" s="244"/>
      <c r="AP98" s="244"/>
      <c r="AQ98" s="244"/>
      <c r="AR98" s="244"/>
      <c r="AS98" s="244"/>
      <c r="AT98" s="244"/>
      <c r="AU98" s="244"/>
      <c r="AV98" s="244"/>
      <c r="AW98" s="244"/>
      <c r="AX98" s="994"/>
    </row>
    <row r="99" spans="1:50" ht="23.45" hidden="1" customHeight="1">
      <c r="A99" s="992"/>
      <c r="B99" s="1004"/>
      <c r="C99" s="707" t="s">
        <v>760</v>
      </c>
      <c r="D99" s="707"/>
      <c r="E99" s="707" t="s">
        <v>764</v>
      </c>
      <c r="F99" s="707" t="s">
        <v>560</v>
      </c>
      <c r="G99" s="707" t="s">
        <v>752</v>
      </c>
      <c r="H99" s="244"/>
      <c r="I99" s="235">
        <v>17976</v>
      </c>
      <c r="J99" s="235"/>
      <c r="K99" s="235"/>
      <c r="L99" s="707" t="s">
        <v>143</v>
      </c>
      <c r="M99" s="235">
        <v>107</v>
      </c>
      <c r="N99" s="235">
        <v>168</v>
      </c>
      <c r="O99" s="235">
        <v>17976</v>
      </c>
      <c r="P99" s="235">
        <v>2</v>
      </c>
      <c r="Q99" s="235"/>
      <c r="R99" s="235"/>
      <c r="S99" s="313"/>
      <c r="T99" s="313"/>
      <c r="U99" s="707">
        <v>1997</v>
      </c>
      <c r="V99" s="244"/>
      <c r="W99" s="244"/>
      <c r="X99" s="244"/>
      <c r="Y99" s="244"/>
      <c r="Z99" s="244"/>
      <c r="AA99" s="244"/>
      <c r="AB99" s="235"/>
      <c r="AC99" s="707"/>
      <c r="AD99" s="707"/>
      <c r="AE99" s="244"/>
      <c r="AF99" s="244"/>
      <c r="AG99" s="244"/>
      <c r="AH99" s="244"/>
      <c r="AI99" s="244"/>
      <c r="AJ99" s="244"/>
      <c r="AK99" s="244"/>
      <c r="AL99" s="244"/>
      <c r="AM99" s="244"/>
      <c r="AN99" s="244"/>
      <c r="AO99" s="244"/>
      <c r="AP99" s="244"/>
      <c r="AQ99" s="244"/>
      <c r="AR99" s="244"/>
      <c r="AS99" s="244"/>
      <c r="AT99" s="244"/>
      <c r="AU99" s="244"/>
      <c r="AV99" s="244"/>
      <c r="AW99" s="244"/>
      <c r="AX99" s="994"/>
    </row>
    <row r="100" spans="1:50" ht="23.45" hidden="1" customHeight="1">
      <c r="A100" s="992"/>
      <c r="B100" s="1004"/>
      <c r="C100" s="707" t="s">
        <v>760</v>
      </c>
      <c r="D100" s="707"/>
      <c r="E100" s="707" t="s">
        <v>765</v>
      </c>
      <c r="F100" s="707" t="s">
        <v>560</v>
      </c>
      <c r="G100" s="707" t="s">
        <v>752</v>
      </c>
      <c r="H100" s="244"/>
      <c r="I100" s="235">
        <v>16240</v>
      </c>
      <c r="J100" s="235"/>
      <c r="K100" s="235"/>
      <c r="L100" s="707" t="s">
        <v>469</v>
      </c>
      <c r="M100" s="235">
        <v>116</v>
      </c>
      <c r="N100" s="235">
        <v>140</v>
      </c>
      <c r="O100" s="235">
        <v>16240</v>
      </c>
      <c r="P100" s="235">
        <v>2</v>
      </c>
      <c r="Q100" s="235"/>
      <c r="R100" s="235"/>
      <c r="S100" s="313"/>
      <c r="T100" s="313"/>
      <c r="U100" s="707">
        <v>1997</v>
      </c>
      <c r="V100" s="244"/>
      <c r="W100" s="244"/>
      <c r="X100" s="244"/>
      <c r="Y100" s="244"/>
      <c r="Z100" s="244"/>
      <c r="AA100" s="244"/>
      <c r="AB100" s="235"/>
      <c r="AC100" s="707"/>
      <c r="AD100" s="707"/>
      <c r="AE100" s="244"/>
      <c r="AF100" s="244"/>
      <c r="AG100" s="244"/>
      <c r="AH100" s="244"/>
      <c r="AI100" s="244"/>
      <c r="AJ100" s="244"/>
      <c r="AK100" s="244"/>
      <c r="AL100" s="244"/>
      <c r="AM100" s="244"/>
      <c r="AN100" s="244"/>
      <c r="AO100" s="244"/>
      <c r="AP100" s="244"/>
      <c r="AQ100" s="244"/>
      <c r="AR100" s="244"/>
      <c r="AS100" s="244"/>
      <c r="AT100" s="244"/>
      <c r="AU100" s="244"/>
      <c r="AV100" s="244"/>
      <c r="AW100" s="244"/>
      <c r="AX100" s="994"/>
    </row>
    <row r="101" spans="1:50" ht="23.45" hidden="1" customHeight="1">
      <c r="A101" s="992"/>
      <c r="B101" s="1004"/>
      <c r="C101" s="707" t="s">
        <v>760</v>
      </c>
      <c r="D101" s="707"/>
      <c r="E101" s="707" t="s">
        <v>2597</v>
      </c>
      <c r="F101" s="707" t="s">
        <v>560</v>
      </c>
      <c r="G101" s="707" t="s">
        <v>2598</v>
      </c>
      <c r="H101" s="244"/>
      <c r="I101" s="235">
        <v>3000</v>
      </c>
      <c r="J101" s="235"/>
      <c r="K101" s="235"/>
      <c r="L101" s="707" t="s">
        <v>469</v>
      </c>
      <c r="M101" s="235">
        <v>50</v>
      </c>
      <c r="N101" s="235">
        <v>60</v>
      </c>
      <c r="O101" s="235">
        <v>3000</v>
      </c>
      <c r="P101" s="235">
        <v>1</v>
      </c>
      <c r="Q101" s="235"/>
      <c r="R101" s="235"/>
      <c r="S101" s="313"/>
      <c r="T101" s="313"/>
      <c r="U101" s="707">
        <v>2007</v>
      </c>
      <c r="V101" s="244"/>
      <c r="W101" s="244"/>
      <c r="X101" s="244"/>
      <c r="Y101" s="244"/>
      <c r="Z101" s="244"/>
      <c r="AA101" s="244"/>
      <c r="AB101" s="235"/>
      <c r="AC101" s="707"/>
      <c r="AD101" s="707"/>
      <c r="AE101" s="244"/>
      <c r="AF101" s="244"/>
      <c r="AG101" s="244"/>
      <c r="AH101" s="244"/>
      <c r="AI101" s="244"/>
      <c r="AJ101" s="244"/>
      <c r="AK101" s="244"/>
      <c r="AL101" s="244"/>
      <c r="AM101" s="244"/>
      <c r="AN101" s="244"/>
      <c r="AO101" s="244"/>
      <c r="AP101" s="244"/>
      <c r="AQ101" s="244"/>
      <c r="AR101" s="244"/>
      <c r="AS101" s="244"/>
      <c r="AT101" s="244"/>
      <c r="AU101" s="244"/>
      <c r="AV101" s="244"/>
      <c r="AW101" s="244"/>
      <c r="AX101" s="994" t="s">
        <v>16056</v>
      </c>
    </row>
    <row r="102" spans="1:50" ht="23.45" hidden="1" customHeight="1">
      <c r="A102" s="992"/>
      <c r="B102" s="1004"/>
      <c r="C102" s="707" t="s">
        <v>721</v>
      </c>
      <c r="D102" s="707" t="s">
        <v>726</v>
      </c>
      <c r="E102" s="707" t="s">
        <v>766</v>
      </c>
      <c r="F102" s="707" t="s">
        <v>560</v>
      </c>
      <c r="G102" s="707" t="s">
        <v>752</v>
      </c>
      <c r="H102" s="244"/>
      <c r="I102" s="235">
        <v>17072</v>
      </c>
      <c r="J102" s="235"/>
      <c r="K102" s="235"/>
      <c r="L102" s="707" t="s">
        <v>469</v>
      </c>
      <c r="M102" s="235" t="s">
        <v>1938</v>
      </c>
      <c r="N102" s="235" t="s">
        <v>1939</v>
      </c>
      <c r="O102" s="235">
        <v>17072</v>
      </c>
      <c r="P102" s="235">
        <v>2</v>
      </c>
      <c r="Q102" s="235"/>
      <c r="R102" s="235"/>
      <c r="S102" s="313" t="s">
        <v>384</v>
      </c>
      <c r="T102" s="313" t="s">
        <v>384</v>
      </c>
      <c r="U102" s="707">
        <v>2006</v>
      </c>
      <c r="V102" s="244"/>
      <c r="W102" s="244">
        <v>1100</v>
      </c>
      <c r="X102" s="244"/>
      <c r="Y102" s="244"/>
      <c r="Z102" s="244"/>
      <c r="AA102" s="244"/>
      <c r="AB102" s="235"/>
      <c r="AC102" s="707"/>
      <c r="AD102" s="707"/>
      <c r="AE102" s="244"/>
      <c r="AF102" s="244"/>
      <c r="AG102" s="244"/>
      <c r="AH102" s="244"/>
      <c r="AI102" s="244"/>
      <c r="AJ102" s="244"/>
      <c r="AK102" s="244"/>
      <c r="AL102" s="244"/>
      <c r="AM102" s="244"/>
      <c r="AN102" s="244"/>
      <c r="AO102" s="244"/>
      <c r="AP102" s="244"/>
      <c r="AQ102" s="244"/>
      <c r="AR102" s="244"/>
      <c r="AS102" s="244"/>
      <c r="AT102" s="244"/>
      <c r="AU102" s="244"/>
      <c r="AV102" s="244"/>
      <c r="AW102" s="244"/>
      <c r="AX102" s="994"/>
    </row>
    <row r="103" spans="1:50" ht="23.45" hidden="1" customHeight="1">
      <c r="A103" s="992"/>
      <c r="B103" s="1004"/>
      <c r="C103" s="219" t="s">
        <v>721</v>
      </c>
      <c r="D103" s="219"/>
      <c r="E103" s="707" t="s">
        <v>1940</v>
      </c>
      <c r="F103" s="219" t="s">
        <v>560</v>
      </c>
      <c r="G103" s="219" t="s">
        <v>752</v>
      </c>
      <c r="H103" s="219"/>
      <c r="I103" s="222">
        <v>25491</v>
      </c>
      <c r="J103" s="222"/>
      <c r="K103" s="222"/>
      <c r="L103" s="707" t="s">
        <v>469</v>
      </c>
      <c r="M103" s="222"/>
      <c r="N103" s="222"/>
      <c r="O103" s="222">
        <v>25491</v>
      </c>
      <c r="P103" s="222">
        <v>3</v>
      </c>
      <c r="Q103" s="222"/>
      <c r="R103" s="222"/>
      <c r="S103" s="219"/>
      <c r="T103" s="219"/>
      <c r="U103" s="219"/>
      <c r="V103" s="219"/>
      <c r="W103" s="219"/>
      <c r="X103" s="219"/>
      <c r="Y103" s="219"/>
      <c r="Z103" s="219"/>
      <c r="AA103" s="219"/>
      <c r="AB103" s="222"/>
      <c r="AC103" s="219"/>
      <c r="AD103" s="219"/>
      <c r="AE103" s="219"/>
      <c r="AF103" s="219"/>
      <c r="AG103" s="219"/>
      <c r="AH103" s="219"/>
      <c r="AI103" s="219"/>
      <c r="AJ103" s="219"/>
      <c r="AK103" s="219"/>
      <c r="AL103" s="219"/>
      <c r="AM103" s="219"/>
      <c r="AN103" s="219"/>
      <c r="AO103" s="219"/>
      <c r="AP103" s="219"/>
      <c r="AQ103" s="219"/>
      <c r="AR103" s="219"/>
      <c r="AS103" s="219"/>
      <c r="AT103" s="219"/>
      <c r="AU103" s="219"/>
      <c r="AV103" s="219"/>
      <c r="AW103" s="219"/>
      <c r="AX103" s="990"/>
    </row>
    <row r="104" spans="1:50" ht="23.45" hidden="1" customHeight="1">
      <c r="A104" s="992"/>
      <c r="B104" s="1006"/>
      <c r="C104" s="707" t="s">
        <v>721</v>
      </c>
      <c r="D104" s="707"/>
      <c r="E104" s="707" t="s">
        <v>767</v>
      </c>
      <c r="F104" s="707" t="s">
        <v>768</v>
      </c>
      <c r="G104" s="707" t="s">
        <v>740</v>
      </c>
      <c r="H104" s="244"/>
      <c r="I104" s="235">
        <v>7140</v>
      </c>
      <c r="J104" s="235"/>
      <c r="K104" s="235"/>
      <c r="L104" s="707" t="s">
        <v>282</v>
      </c>
      <c r="M104" s="235">
        <v>68</v>
      </c>
      <c r="N104" s="235">
        <v>105</v>
      </c>
      <c r="O104" s="235">
        <v>7140</v>
      </c>
      <c r="P104" s="235">
        <v>1</v>
      </c>
      <c r="Q104" s="235"/>
      <c r="R104" s="235"/>
      <c r="S104" s="313"/>
      <c r="T104" s="313"/>
      <c r="U104" s="762"/>
      <c r="V104" s="244"/>
      <c r="W104" s="244"/>
      <c r="X104" s="244"/>
      <c r="Y104" s="244"/>
      <c r="Z104" s="244"/>
      <c r="AA104" s="244"/>
      <c r="AB104" s="235"/>
      <c r="AC104" s="707"/>
      <c r="AD104" s="707"/>
      <c r="AE104" s="244"/>
      <c r="AF104" s="244"/>
      <c r="AG104" s="244"/>
      <c r="AH104" s="244"/>
      <c r="AI104" s="244"/>
      <c r="AJ104" s="244"/>
      <c r="AK104" s="244"/>
      <c r="AL104" s="244"/>
      <c r="AM104" s="244"/>
      <c r="AN104" s="244"/>
      <c r="AO104" s="244"/>
      <c r="AP104" s="244"/>
      <c r="AQ104" s="244"/>
      <c r="AR104" s="244"/>
      <c r="AS104" s="244"/>
      <c r="AT104" s="244"/>
      <c r="AU104" s="244"/>
      <c r="AV104" s="244"/>
      <c r="AW104" s="244"/>
      <c r="AX104" s="994"/>
    </row>
    <row r="105" spans="1:50" ht="23.45" hidden="1" customHeight="1">
      <c r="A105" s="992"/>
      <c r="B105" s="1006"/>
      <c r="C105" s="219" t="s">
        <v>721</v>
      </c>
      <c r="D105" s="219"/>
      <c r="E105" s="223" t="s">
        <v>769</v>
      </c>
      <c r="F105" s="219" t="s">
        <v>721</v>
      </c>
      <c r="G105" s="219" t="s">
        <v>721</v>
      </c>
      <c r="H105" s="219"/>
      <c r="I105" s="222">
        <v>7769</v>
      </c>
      <c r="J105" s="222"/>
      <c r="K105" s="222"/>
      <c r="L105" s="219" t="s">
        <v>282</v>
      </c>
      <c r="M105" s="222">
        <v>74</v>
      </c>
      <c r="N105" s="222">
        <v>105</v>
      </c>
      <c r="O105" s="222">
        <v>7769</v>
      </c>
      <c r="P105" s="222">
        <v>1</v>
      </c>
      <c r="Q105" s="222">
        <v>200</v>
      </c>
      <c r="R105" s="222">
        <v>200</v>
      </c>
      <c r="S105" s="219" t="s">
        <v>173</v>
      </c>
      <c r="T105" s="219" t="s">
        <v>770</v>
      </c>
      <c r="U105" s="219">
        <v>2012</v>
      </c>
      <c r="V105" s="219"/>
      <c r="W105" s="219"/>
      <c r="X105" s="219"/>
      <c r="Y105" s="219"/>
      <c r="Z105" s="219"/>
      <c r="AA105" s="219"/>
      <c r="AB105" s="222">
        <v>1464</v>
      </c>
      <c r="AC105" s="219"/>
      <c r="AD105" s="219"/>
      <c r="AE105" s="219"/>
      <c r="AF105" s="219"/>
      <c r="AG105" s="219"/>
      <c r="AH105" s="219"/>
      <c r="AI105" s="219"/>
      <c r="AJ105" s="219"/>
      <c r="AK105" s="219"/>
      <c r="AL105" s="219"/>
      <c r="AM105" s="219"/>
      <c r="AN105" s="219"/>
      <c r="AO105" s="219"/>
      <c r="AP105" s="219"/>
      <c r="AQ105" s="219"/>
      <c r="AR105" s="219"/>
      <c r="AS105" s="219"/>
      <c r="AT105" s="219"/>
      <c r="AU105" s="219"/>
      <c r="AV105" s="219"/>
      <c r="AW105" s="219"/>
      <c r="AX105" s="990"/>
    </row>
    <row r="106" spans="1:50" ht="23.45" hidden="1" customHeight="1">
      <c r="A106" s="992"/>
      <c r="B106" s="1006"/>
      <c r="C106" s="219" t="s">
        <v>721</v>
      </c>
      <c r="D106" s="219"/>
      <c r="E106" s="223" t="s">
        <v>771</v>
      </c>
      <c r="F106" s="219" t="s">
        <v>721</v>
      </c>
      <c r="G106" s="219" t="s">
        <v>721</v>
      </c>
      <c r="H106" s="219"/>
      <c r="I106" s="222">
        <v>4320</v>
      </c>
      <c r="J106" s="222"/>
      <c r="K106" s="222"/>
      <c r="L106" s="219" t="s">
        <v>282</v>
      </c>
      <c r="M106" s="222">
        <v>54</v>
      </c>
      <c r="N106" s="222">
        <v>80</v>
      </c>
      <c r="O106" s="222">
        <v>4320</v>
      </c>
      <c r="P106" s="222">
        <v>1</v>
      </c>
      <c r="Q106" s="222"/>
      <c r="R106" s="222"/>
      <c r="S106" s="219" t="s">
        <v>384</v>
      </c>
      <c r="T106" s="219" t="s">
        <v>384</v>
      </c>
      <c r="U106" s="219">
        <v>2007</v>
      </c>
      <c r="V106" s="219"/>
      <c r="W106" s="219"/>
      <c r="X106" s="219"/>
      <c r="Y106" s="219"/>
      <c r="Z106" s="219"/>
      <c r="AA106" s="219"/>
      <c r="AB106" s="222" t="s">
        <v>384</v>
      </c>
      <c r="AC106" s="219"/>
      <c r="AD106" s="219"/>
      <c r="AE106" s="219"/>
      <c r="AF106" s="219"/>
      <c r="AG106" s="219"/>
      <c r="AH106" s="219"/>
      <c r="AI106" s="219"/>
      <c r="AJ106" s="219"/>
      <c r="AK106" s="219"/>
      <c r="AL106" s="219"/>
      <c r="AM106" s="219"/>
      <c r="AN106" s="219"/>
      <c r="AO106" s="219"/>
      <c r="AP106" s="219"/>
      <c r="AQ106" s="219"/>
      <c r="AR106" s="219"/>
      <c r="AS106" s="219"/>
      <c r="AT106" s="219"/>
      <c r="AU106" s="219"/>
      <c r="AV106" s="219"/>
      <c r="AW106" s="219"/>
      <c r="AX106" s="990"/>
    </row>
    <row r="107" spans="1:50" ht="23.45" hidden="1" customHeight="1">
      <c r="A107" s="992"/>
      <c r="B107" s="1006"/>
      <c r="C107" s="219" t="s">
        <v>721</v>
      </c>
      <c r="D107" s="219"/>
      <c r="E107" s="223" t="s">
        <v>2599</v>
      </c>
      <c r="F107" s="219" t="s">
        <v>721</v>
      </c>
      <c r="G107" s="219" t="s">
        <v>721</v>
      </c>
      <c r="H107" s="219"/>
      <c r="I107" s="222">
        <v>9145</v>
      </c>
      <c r="J107" s="222"/>
      <c r="K107" s="222"/>
      <c r="L107" s="219" t="s">
        <v>282</v>
      </c>
      <c r="M107" s="222">
        <v>51</v>
      </c>
      <c r="N107" s="222">
        <v>76</v>
      </c>
      <c r="O107" s="222">
        <v>3876</v>
      </c>
      <c r="P107" s="222">
        <v>1</v>
      </c>
      <c r="Q107" s="222"/>
      <c r="R107" s="222"/>
      <c r="S107" s="219" t="s">
        <v>384</v>
      </c>
      <c r="T107" s="219" t="s">
        <v>384</v>
      </c>
      <c r="U107" s="219">
        <v>2014</v>
      </c>
      <c r="V107" s="219"/>
      <c r="W107" s="219"/>
      <c r="X107" s="219"/>
      <c r="Y107" s="219"/>
      <c r="Z107" s="219"/>
      <c r="AA107" s="219"/>
      <c r="AB107" s="222" t="s">
        <v>384</v>
      </c>
      <c r="AC107" s="219"/>
      <c r="AD107" s="219"/>
      <c r="AE107" s="219"/>
      <c r="AF107" s="219"/>
      <c r="AG107" s="219"/>
      <c r="AH107" s="219"/>
      <c r="AI107" s="219"/>
      <c r="AJ107" s="219"/>
      <c r="AK107" s="219"/>
      <c r="AL107" s="219"/>
      <c r="AM107" s="219"/>
      <c r="AN107" s="219"/>
      <c r="AO107" s="219"/>
      <c r="AP107" s="219"/>
      <c r="AQ107" s="219"/>
      <c r="AR107" s="219"/>
      <c r="AS107" s="219"/>
      <c r="AT107" s="219"/>
      <c r="AU107" s="219"/>
      <c r="AV107" s="219"/>
      <c r="AW107" s="219"/>
      <c r="AX107" s="990"/>
    </row>
    <row r="108" spans="1:50" ht="23.45" hidden="1" customHeight="1">
      <c r="A108" s="992"/>
      <c r="B108" s="1006"/>
      <c r="C108" s="219" t="s">
        <v>721</v>
      </c>
      <c r="D108" s="219"/>
      <c r="E108" s="223" t="s">
        <v>772</v>
      </c>
      <c r="F108" s="219" t="s">
        <v>721</v>
      </c>
      <c r="G108" s="219" t="s">
        <v>721</v>
      </c>
      <c r="H108" s="219"/>
      <c r="I108" s="222">
        <v>7770</v>
      </c>
      <c r="J108" s="222"/>
      <c r="K108" s="222"/>
      <c r="L108" s="219" t="s">
        <v>282</v>
      </c>
      <c r="M108" s="222">
        <v>73</v>
      </c>
      <c r="N108" s="222">
        <v>104</v>
      </c>
      <c r="O108" s="222">
        <v>7592</v>
      </c>
      <c r="P108" s="222">
        <v>1</v>
      </c>
      <c r="Q108" s="222">
        <v>200</v>
      </c>
      <c r="R108" s="222">
        <v>200</v>
      </c>
      <c r="S108" s="219" t="s">
        <v>173</v>
      </c>
      <c r="T108" s="219" t="s">
        <v>711</v>
      </c>
      <c r="U108" s="219">
        <v>2012</v>
      </c>
      <c r="V108" s="219"/>
      <c r="W108" s="219"/>
      <c r="X108" s="219"/>
      <c r="Y108" s="219"/>
      <c r="Z108" s="219"/>
      <c r="AA108" s="219"/>
      <c r="AB108" s="222">
        <v>617</v>
      </c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990"/>
    </row>
    <row r="109" spans="1:50" ht="23.45" hidden="1" customHeight="1">
      <c r="A109" s="992"/>
      <c r="B109" s="1004"/>
      <c r="C109" s="707" t="s">
        <v>773</v>
      </c>
      <c r="D109" s="707"/>
      <c r="E109" s="707" t="s">
        <v>774</v>
      </c>
      <c r="F109" s="707" t="s">
        <v>775</v>
      </c>
      <c r="G109" s="707" t="s">
        <v>773</v>
      </c>
      <c r="H109" s="244"/>
      <c r="I109" s="235">
        <v>25350</v>
      </c>
      <c r="J109" s="235"/>
      <c r="K109" s="235"/>
      <c r="L109" s="707" t="s">
        <v>282</v>
      </c>
      <c r="M109" s="235" t="s">
        <v>776</v>
      </c>
      <c r="N109" s="235" t="s">
        <v>609</v>
      </c>
      <c r="O109" s="235">
        <v>24976</v>
      </c>
      <c r="P109" s="235">
        <v>3</v>
      </c>
      <c r="Q109" s="235"/>
      <c r="R109" s="235"/>
      <c r="S109" s="313"/>
      <c r="T109" s="313"/>
      <c r="U109" s="707">
        <v>2010</v>
      </c>
      <c r="V109" s="244"/>
      <c r="W109" s="244"/>
      <c r="X109" s="244"/>
      <c r="Y109" s="244"/>
      <c r="Z109" s="244"/>
      <c r="AA109" s="244"/>
      <c r="AB109" s="235"/>
      <c r="AC109" s="707"/>
      <c r="AD109" s="707"/>
      <c r="AE109" s="244"/>
      <c r="AF109" s="244"/>
      <c r="AG109" s="244"/>
      <c r="AH109" s="244"/>
      <c r="AI109" s="244"/>
      <c r="AJ109" s="244"/>
      <c r="AK109" s="244"/>
      <c r="AL109" s="244"/>
      <c r="AM109" s="244"/>
      <c r="AN109" s="244"/>
      <c r="AO109" s="244"/>
      <c r="AP109" s="244"/>
      <c r="AQ109" s="244"/>
      <c r="AR109" s="244"/>
      <c r="AS109" s="244"/>
      <c r="AT109" s="244"/>
      <c r="AU109" s="244"/>
      <c r="AV109" s="244"/>
      <c r="AW109" s="244"/>
      <c r="AX109" s="994"/>
    </row>
    <row r="110" spans="1:50" ht="23.45" hidden="1" customHeight="1">
      <c r="A110" s="992"/>
      <c r="B110" s="1004"/>
      <c r="C110" s="707" t="s">
        <v>773</v>
      </c>
      <c r="D110" s="707"/>
      <c r="E110" s="707" t="s">
        <v>777</v>
      </c>
      <c r="F110" s="707" t="s">
        <v>560</v>
      </c>
      <c r="G110" s="707" t="s">
        <v>773</v>
      </c>
      <c r="H110" s="244"/>
      <c r="I110" s="235">
        <v>13223</v>
      </c>
      <c r="J110" s="235">
        <v>72.400000000000006</v>
      </c>
      <c r="K110" s="235">
        <v>130</v>
      </c>
      <c r="L110" s="707" t="s">
        <v>469</v>
      </c>
      <c r="M110" s="235">
        <v>60</v>
      </c>
      <c r="N110" s="235">
        <v>90</v>
      </c>
      <c r="O110" s="235">
        <v>5400</v>
      </c>
      <c r="P110" s="235">
        <v>1</v>
      </c>
      <c r="Q110" s="235">
        <v>200</v>
      </c>
      <c r="R110" s="235">
        <v>200</v>
      </c>
      <c r="S110" s="707" t="s">
        <v>173</v>
      </c>
      <c r="T110" s="707" t="s">
        <v>711</v>
      </c>
      <c r="U110" s="707">
        <v>1994</v>
      </c>
      <c r="V110" s="244"/>
      <c r="W110" s="244"/>
      <c r="X110" s="244"/>
      <c r="Y110" s="244"/>
      <c r="Z110" s="244"/>
      <c r="AA110" s="244"/>
      <c r="AB110" s="235"/>
      <c r="AC110" s="707"/>
      <c r="AD110" s="707"/>
      <c r="AE110" s="244"/>
      <c r="AF110" s="244"/>
      <c r="AG110" s="244"/>
      <c r="AH110" s="244"/>
      <c r="AI110" s="244"/>
      <c r="AJ110" s="244"/>
      <c r="AK110" s="244"/>
      <c r="AL110" s="244"/>
      <c r="AM110" s="244"/>
      <c r="AN110" s="244"/>
      <c r="AO110" s="244"/>
      <c r="AP110" s="244"/>
      <c r="AQ110" s="244"/>
      <c r="AR110" s="244"/>
      <c r="AS110" s="244"/>
      <c r="AT110" s="244"/>
      <c r="AU110" s="244"/>
      <c r="AV110" s="244"/>
      <c r="AW110" s="244"/>
      <c r="AX110" s="994"/>
    </row>
    <row r="111" spans="1:50" ht="23.45" hidden="1" customHeight="1">
      <c r="A111" s="992"/>
      <c r="B111" s="1004"/>
      <c r="C111" s="707" t="s">
        <v>773</v>
      </c>
      <c r="D111" s="707"/>
      <c r="E111" s="223" t="s">
        <v>1941</v>
      </c>
      <c r="F111" s="707" t="s">
        <v>560</v>
      </c>
      <c r="G111" s="707" t="s">
        <v>1942</v>
      </c>
      <c r="H111" s="244"/>
      <c r="I111" s="235">
        <v>8470</v>
      </c>
      <c r="J111" s="235"/>
      <c r="K111" s="235"/>
      <c r="L111" s="707" t="s">
        <v>282</v>
      </c>
      <c r="M111" s="235">
        <v>77</v>
      </c>
      <c r="N111" s="235">
        <v>110</v>
      </c>
      <c r="O111" s="235">
        <v>8470</v>
      </c>
      <c r="P111" s="235">
        <v>1</v>
      </c>
      <c r="Q111" s="235"/>
      <c r="R111" s="235"/>
      <c r="S111" s="707"/>
      <c r="T111" s="707"/>
      <c r="U111" s="707">
        <v>2010</v>
      </c>
      <c r="V111" s="244"/>
      <c r="W111" s="244"/>
      <c r="X111" s="244"/>
      <c r="Y111" s="244"/>
      <c r="Z111" s="244"/>
      <c r="AA111" s="244"/>
      <c r="AB111" s="235">
        <v>934</v>
      </c>
      <c r="AC111" s="707"/>
      <c r="AD111" s="707"/>
      <c r="AE111" s="244"/>
      <c r="AF111" s="244"/>
      <c r="AG111" s="244"/>
      <c r="AH111" s="244"/>
      <c r="AI111" s="244"/>
      <c r="AJ111" s="244"/>
      <c r="AK111" s="244"/>
      <c r="AL111" s="244"/>
      <c r="AM111" s="244"/>
      <c r="AN111" s="244"/>
      <c r="AO111" s="244"/>
      <c r="AP111" s="244"/>
      <c r="AQ111" s="244"/>
      <c r="AR111" s="244"/>
      <c r="AS111" s="244"/>
      <c r="AT111" s="244"/>
      <c r="AU111" s="244"/>
      <c r="AV111" s="244"/>
      <c r="AW111" s="244"/>
      <c r="AX111" s="994"/>
    </row>
    <row r="112" spans="1:50" ht="23.25" hidden="1" customHeight="1">
      <c r="A112" s="992"/>
      <c r="B112" s="1004"/>
      <c r="C112" s="707" t="s">
        <v>778</v>
      </c>
      <c r="D112" s="707"/>
      <c r="E112" s="707" t="s">
        <v>779</v>
      </c>
      <c r="F112" s="707" t="s">
        <v>778</v>
      </c>
      <c r="G112" s="707" t="s">
        <v>780</v>
      </c>
      <c r="H112" s="244"/>
      <c r="I112" s="235">
        <v>140066</v>
      </c>
      <c r="J112" s="235"/>
      <c r="K112" s="235"/>
      <c r="L112" s="219" t="s">
        <v>608</v>
      </c>
      <c r="M112" s="222" t="s">
        <v>781</v>
      </c>
      <c r="N112" s="222" t="s">
        <v>782</v>
      </c>
      <c r="O112" s="222" t="s">
        <v>783</v>
      </c>
      <c r="P112" s="222" t="s">
        <v>784</v>
      </c>
      <c r="Q112" s="235"/>
      <c r="R112" s="235"/>
      <c r="S112" s="707"/>
      <c r="T112" s="707"/>
      <c r="U112" s="707">
        <v>2012</v>
      </c>
      <c r="V112" s="244"/>
      <c r="W112" s="244"/>
      <c r="X112" s="244"/>
      <c r="Y112" s="244"/>
      <c r="Z112" s="244"/>
      <c r="AA112" s="244"/>
      <c r="AB112" s="235"/>
      <c r="AC112" s="707"/>
      <c r="AD112" s="707"/>
      <c r="AE112" s="244"/>
      <c r="AF112" s="244"/>
      <c r="AG112" s="244"/>
      <c r="AH112" s="244"/>
      <c r="AI112" s="244"/>
      <c r="AJ112" s="244"/>
      <c r="AK112" s="244"/>
      <c r="AL112" s="244"/>
      <c r="AM112" s="244"/>
      <c r="AN112" s="244"/>
      <c r="AO112" s="244"/>
      <c r="AP112" s="244"/>
      <c r="AQ112" s="244"/>
      <c r="AR112" s="244"/>
      <c r="AS112" s="244"/>
      <c r="AT112" s="244"/>
      <c r="AU112" s="244"/>
      <c r="AV112" s="244"/>
      <c r="AW112" s="244"/>
      <c r="AX112" s="994"/>
    </row>
    <row r="113" spans="1:50" ht="23.25" hidden="1" customHeight="1">
      <c r="A113" s="992"/>
      <c r="B113" s="1004"/>
      <c r="C113" s="707" t="s">
        <v>778</v>
      </c>
      <c r="D113" s="707" t="s">
        <v>726</v>
      </c>
      <c r="E113" s="707" t="s">
        <v>785</v>
      </c>
      <c r="F113" s="707" t="s">
        <v>778</v>
      </c>
      <c r="G113" s="707" t="s">
        <v>780</v>
      </c>
      <c r="H113" s="244"/>
      <c r="I113" s="235">
        <v>7004</v>
      </c>
      <c r="J113" s="235"/>
      <c r="K113" s="235"/>
      <c r="L113" s="707" t="s">
        <v>282</v>
      </c>
      <c r="M113" s="235">
        <v>68</v>
      </c>
      <c r="N113" s="235">
        <v>103</v>
      </c>
      <c r="O113" s="235">
        <v>7004</v>
      </c>
      <c r="P113" s="235">
        <v>1</v>
      </c>
      <c r="Q113" s="235"/>
      <c r="R113" s="235"/>
      <c r="S113" s="313" t="s">
        <v>384</v>
      </c>
      <c r="T113" s="313" t="s">
        <v>384</v>
      </c>
      <c r="U113" s="707">
        <v>2008</v>
      </c>
      <c r="V113" s="244"/>
      <c r="W113" s="244">
        <v>1100</v>
      </c>
      <c r="X113" s="244"/>
      <c r="Y113" s="244"/>
      <c r="Z113" s="244"/>
      <c r="AA113" s="244"/>
      <c r="AB113" s="235">
        <v>500</v>
      </c>
      <c r="AC113" s="707"/>
      <c r="AD113" s="707"/>
      <c r="AE113" s="244"/>
      <c r="AF113" s="244"/>
      <c r="AG113" s="244"/>
      <c r="AH113" s="244"/>
      <c r="AI113" s="244"/>
      <c r="AJ113" s="244"/>
      <c r="AK113" s="244"/>
      <c r="AL113" s="244"/>
      <c r="AM113" s="244"/>
      <c r="AN113" s="244"/>
      <c r="AO113" s="244"/>
      <c r="AP113" s="244"/>
      <c r="AQ113" s="244"/>
      <c r="AR113" s="244"/>
      <c r="AS113" s="244"/>
      <c r="AT113" s="244"/>
      <c r="AU113" s="244"/>
      <c r="AV113" s="244"/>
      <c r="AW113" s="244"/>
      <c r="AX113" s="994"/>
    </row>
    <row r="114" spans="1:50" ht="23.25" hidden="1" customHeight="1">
      <c r="A114" s="992"/>
      <c r="B114" s="1006"/>
      <c r="C114" s="219" t="s">
        <v>778</v>
      </c>
      <c r="D114" s="219"/>
      <c r="E114" s="223" t="s">
        <v>786</v>
      </c>
      <c r="F114" s="219" t="s">
        <v>778</v>
      </c>
      <c r="G114" s="219" t="s">
        <v>780</v>
      </c>
      <c r="H114" s="219"/>
      <c r="I114" s="222">
        <v>6838</v>
      </c>
      <c r="J114" s="222"/>
      <c r="K114" s="222"/>
      <c r="L114" s="219" t="s">
        <v>282</v>
      </c>
      <c r="M114" s="222">
        <v>56</v>
      </c>
      <c r="N114" s="222">
        <v>86</v>
      </c>
      <c r="O114" s="222">
        <v>6838</v>
      </c>
      <c r="P114" s="222">
        <v>1</v>
      </c>
      <c r="Q114" s="222"/>
      <c r="R114" s="222"/>
      <c r="S114" s="219"/>
      <c r="T114" s="219"/>
      <c r="U114" s="219">
        <v>2007</v>
      </c>
      <c r="V114" s="219"/>
      <c r="W114" s="219"/>
      <c r="X114" s="219"/>
      <c r="Y114" s="219"/>
      <c r="Z114" s="219"/>
      <c r="AA114" s="219"/>
      <c r="AB114" s="222"/>
      <c r="AC114" s="219"/>
      <c r="AD114" s="219"/>
      <c r="AE114" s="219"/>
      <c r="AF114" s="219"/>
      <c r="AG114" s="219"/>
      <c r="AH114" s="219"/>
      <c r="AI114" s="219"/>
      <c r="AJ114" s="219"/>
      <c r="AK114" s="219"/>
      <c r="AL114" s="219"/>
      <c r="AM114" s="219"/>
      <c r="AN114" s="219"/>
      <c r="AO114" s="219"/>
      <c r="AP114" s="219"/>
      <c r="AQ114" s="219"/>
      <c r="AR114" s="219"/>
      <c r="AS114" s="219"/>
      <c r="AT114" s="219"/>
      <c r="AU114" s="219"/>
      <c r="AV114" s="219"/>
      <c r="AW114" s="219"/>
      <c r="AX114" s="990"/>
    </row>
    <row r="115" spans="1:50" ht="23.25" hidden="1" customHeight="1">
      <c r="A115" s="992"/>
      <c r="B115" s="1006"/>
      <c r="C115" s="219" t="s">
        <v>1275</v>
      </c>
      <c r="D115" s="219"/>
      <c r="E115" s="223" t="s">
        <v>1943</v>
      </c>
      <c r="F115" s="219" t="s">
        <v>1275</v>
      </c>
      <c r="G115" s="219" t="s">
        <v>1275</v>
      </c>
      <c r="H115" s="219"/>
      <c r="I115" s="222">
        <v>5308</v>
      </c>
      <c r="J115" s="222"/>
      <c r="K115" s="222"/>
      <c r="L115" s="219" t="s">
        <v>282</v>
      </c>
      <c r="M115" s="222">
        <v>63.8</v>
      </c>
      <c r="N115" s="222">
        <v>83.2</v>
      </c>
      <c r="O115" s="222">
        <v>5308.16</v>
      </c>
      <c r="P115" s="222">
        <v>1</v>
      </c>
      <c r="Q115" s="222">
        <v>300</v>
      </c>
      <c r="R115" s="222">
        <v>300</v>
      </c>
      <c r="S115" s="219" t="s">
        <v>173</v>
      </c>
      <c r="T115" s="219" t="s">
        <v>711</v>
      </c>
      <c r="U115" s="219">
        <v>2008</v>
      </c>
      <c r="V115" s="219"/>
      <c r="W115" s="219"/>
      <c r="X115" s="219"/>
      <c r="Y115" s="219"/>
      <c r="Z115" s="219"/>
      <c r="AA115" s="219"/>
      <c r="AB115" s="222"/>
      <c r="AC115" s="219"/>
      <c r="AD115" s="219"/>
      <c r="AE115" s="219"/>
      <c r="AF115" s="219"/>
      <c r="AG115" s="219"/>
      <c r="AH115" s="219"/>
      <c r="AI115" s="219"/>
      <c r="AJ115" s="219"/>
      <c r="AK115" s="219"/>
      <c r="AL115" s="219"/>
      <c r="AM115" s="219"/>
      <c r="AN115" s="219"/>
      <c r="AO115" s="219"/>
      <c r="AP115" s="219"/>
      <c r="AQ115" s="219"/>
      <c r="AR115" s="219"/>
      <c r="AS115" s="219"/>
      <c r="AT115" s="219"/>
      <c r="AU115" s="219"/>
      <c r="AV115" s="219"/>
      <c r="AW115" s="219"/>
      <c r="AX115" s="990"/>
    </row>
    <row r="116" spans="1:50" ht="24" hidden="1" customHeight="1">
      <c r="A116" s="992"/>
      <c r="B116" s="991" t="s">
        <v>2241</v>
      </c>
      <c r="C116" s="707" t="s">
        <v>2234</v>
      </c>
      <c r="D116" s="236"/>
      <c r="E116" s="246">
        <f>COUNTA(E117:E148)</f>
        <v>32</v>
      </c>
      <c r="F116" s="236"/>
      <c r="G116" s="236"/>
      <c r="H116" s="236"/>
      <c r="I116" s="235">
        <f>SUM(I117:I148)</f>
        <v>585750</v>
      </c>
      <c r="J116" s="235">
        <f>SUM(J117:J148)</f>
        <v>28162</v>
      </c>
      <c r="K116" s="235">
        <f>SUM(K117:K148)</f>
        <v>41090</v>
      </c>
      <c r="L116" s="235"/>
      <c r="M116" s="235"/>
      <c r="N116" s="235"/>
      <c r="O116" s="235"/>
      <c r="P116" s="235">
        <f>SUM(P121:P148)</f>
        <v>37</v>
      </c>
      <c r="Q116" s="235"/>
      <c r="R116" s="235"/>
      <c r="S116" s="707"/>
      <c r="T116" s="707"/>
      <c r="U116" s="707"/>
      <c r="V116" s="236"/>
      <c r="W116" s="236"/>
      <c r="X116" s="236"/>
      <c r="Y116" s="236"/>
      <c r="Z116" s="236"/>
      <c r="AA116" s="236"/>
      <c r="AB116" s="235"/>
      <c r="AC116" s="707"/>
      <c r="AD116" s="707"/>
      <c r="AE116" s="236"/>
      <c r="AF116" s="236"/>
      <c r="AG116" s="236"/>
      <c r="AH116" s="236"/>
      <c r="AI116" s="236"/>
      <c r="AJ116" s="236"/>
      <c r="AK116" s="236"/>
      <c r="AL116" s="236"/>
      <c r="AM116" s="236"/>
      <c r="AN116" s="236"/>
      <c r="AO116" s="236"/>
      <c r="AP116" s="236"/>
      <c r="AQ116" s="236"/>
      <c r="AR116" s="236"/>
      <c r="AS116" s="236"/>
      <c r="AT116" s="236"/>
      <c r="AU116" s="236"/>
      <c r="AV116" s="236"/>
      <c r="AW116" s="236"/>
      <c r="AX116" s="994"/>
    </row>
    <row r="117" spans="1:50" ht="24" hidden="1" customHeight="1">
      <c r="A117" s="992"/>
      <c r="B117" s="1002"/>
      <c r="C117" s="707" t="s">
        <v>567</v>
      </c>
      <c r="D117" s="707" t="s">
        <v>9977</v>
      </c>
      <c r="E117" s="707" t="s">
        <v>9978</v>
      </c>
      <c r="F117" s="707" t="s">
        <v>567</v>
      </c>
      <c r="G117" s="707" t="s">
        <v>567</v>
      </c>
      <c r="H117" s="707" t="s">
        <v>5393</v>
      </c>
      <c r="I117" s="235">
        <v>19711</v>
      </c>
      <c r="J117" s="235">
        <v>175</v>
      </c>
      <c r="K117" s="235">
        <v>175</v>
      </c>
      <c r="L117" s="707" t="s">
        <v>469</v>
      </c>
      <c r="M117" s="235">
        <v>65</v>
      </c>
      <c r="N117" s="235">
        <v>120</v>
      </c>
      <c r="O117" s="235">
        <v>7800</v>
      </c>
      <c r="P117" s="235">
        <v>1</v>
      </c>
      <c r="Q117" s="235">
        <v>2000</v>
      </c>
      <c r="R117" s="235">
        <v>2000</v>
      </c>
      <c r="S117" s="707" t="s">
        <v>173</v>
      </c>
      <c r="T117" s="707" t="s">
        <v>324</v>
      </c>
      <c r="U117" s="707">
        <v>1995</v>
      </c>
      <c r="V117" s="236"/>
      <c r="W117" s="236" t="s">
        <v>9979</v>
      </c>
      <c r="X117" s="236"/>
      <c r="Y117" s="236"/>
      <c r="Z117" s="236"/>
      <c r="AA117" s="236"/>
      <c r="AB117" s="235">
        <v>3200</v>
      </c>
      <c r="AC117" s="707"/>
      <c r="AD117" s="707"/>
      <c r="AE117" s="236"/>
      <c r="AF117" s="236"/>
      <c r="AG117" s="707"/>
      <c r="AH117" s="236"/>
      <c r="AI117" s="236"/>
      <c r="AJ117" s="236"/>
      <c r="AK117" s="236"/>
      <c r="AL117" s="236"/>
      <c r="AM117" s="236"/>
      <c r="AN117" s="236"/>
      <c r="AO117" s="236"/>
      <c r="AP117" s="236"/>
      <c r="AQ117" s="236"/>
      <c r="AR117" s="236"/>
      <c r="AS117" s="236"/>
      <c r="AT117" s="236"/>
      <c r="AU117" s="236"/>
      <c r="AV117" s="236"/>
      <c r="AW117" s="236"/>
      <c r="AX117" s="994"/>
    </row>
    <row r="118" spans="1:50" s="1317" customFormat="1" ht="24" hidden="1" customHeight="1">
      <c r="A118" s="992"/>
      <c r="B118" s="1002"/>
      <c r="C118" s="1288" t="s">
        <v>567</v>
      </c>
      <c r="D118" s="1288" t="s">
        <v>9980</v>
      </c>
      <c r="E118" s="1288" t="s">
        <v>9981</v>
      </c>
      <c r="F118" s="1288" t="s">
        <v>9982</v>
      </c>
      <c r="G118" s="1288" t="s">
        <v>9983</v>
      </c>
      <c r="H118" s="1288" t="s">
        <v>6352</v>
      </c>
      <c r="I118" s="235">
        <v>8970</v>
      </c>
      <c r="J118" s="235"/>
      <c r="K118" s="235">
        <v>7848</v>
      </c>
      <c r="L118" s="1288" t="s">
        <v>9984</v>
      </c>
      <c r="M118" s="235">
        <v>68</v>
      </c>
      <c r="N118" s="235">
        <v>105</v>
      </c>
      <c r="O118" s="235">
        <v>7140</v>
      </c>
      <c r="P118" s="235">
        <v>1</v>
      </c>
      <c r="Q118" s="235"/>
      <c r="R118" s="235">
        <v>200</v>
      </c>
      <c r="S118" s="1288" t="s">
        <v>710</v>
      </c>
      <c r="T118" s="1288"/>
      <c r="U118" s="1288">
        <v>2001</v>
      </c>
      <c r="V118" s="1298"/>
      <c r="W118" s="1298" t="s">
        <v>9985</v>
      </c>
      <c r="X118" s="1298"/>
      <c r="Y118" s="1298"/>
      <c r="Z118" s="1298"/>
      <c r="AA118" s="1298"/>
      <c r="AB118" s="235">
        <v>615</v>
      </c>
      <c r="AC118" s="1288"/>
      <c r="AD118" s="1288"/>
      <c r="AE118" s="1298"/>
      <c r="AF118" s="1298"/>
      <c r="AG118" s="1288"/>
      <c r="AH118" s="1298"/>
      <c r="AI118" s="1298"/>
      <c r="AJ118" s="1298"/>
      <c r="AK118" s="1298"/>
      <c r="AL118" s="1298"/>
      <c r="AM118" s="1298"/>
      <c r="AN118" s="1298"/>
      <c r="AO118" s="1298"/>
      <c r="AP118" s="1298"/>
      <c r="AQ118" s="1298"/>
      <c r="AR118" s="1298"/>
      <c r="AS118" s="1298"/>
      <c r="AT118" s="1298"/>
      <c r="AU118" s="1298"/>
      <c r="AV118" s="1298"/>
      <c r="AW118" s="1298"/>
      <c r="AX118" s="994"/>
    </row>
    <row r="119" spans="1:50" s="1317" customFormat="1" ht="24" hidden="1" customHeight="1">
      <c r="A119" s="992"/>
      <c r="B119" s="1002"/>
      <c r="C119" s="1288" t="s">
        <v>567</v>
      </c>
      <c r="D119" s="1288"/>
      <c r="E119" s="1288" t="s">
        <v>9986</v>
      </c>
      <c r="F119" s="1288" t="s">
        <v>2101</v>
      </c>
      <c r="G119" s="1288" t="s">
        <v>2663</v>
      </c>
      <c r="H119" s="1288"/>
      <c r="I119" s="235">
        <v>9125</v>
      </c>
      <c r="J119" s="235"/>
      <c r="K119" s="235"/>
      <c r="L119" s="1288" t="s">
        <v>304</v>
      </c>
      <c r="M119" s="235">
        <v>70</v>
      </c>
      <c r="N119" s="235">
        <v>100</v>
      </c>
      <c r="O119" s="235">
        <v>8699</v>
      </c>
      <c r="P119" s="235">
        <v>1</v>
      </c>
      <c r="Q119" s="235"/>
      <c r="R119" s="235"/>
      <c r="S119" s="1288"/>
      <c r="T119" s="1288"/>
      <c r="U119" s="1288">
        <v>2016</v>
      </c>
      <c r="V119" s="1298"/>
      <c r="W119" s="1298"/>
      <c r="X119" s="1298"/>
      <c r="Y119" s="1298"/>
      <c r="Z119" s="1298"/>
      <c r="AA119" s="1298"/>
      <c r="AB119" s="235">
        <v>200</v>
      </c>
      <c r="AC119" s="1288"/>
      <c r="AD119" s="1288"/>
      <c r="AE119" s="1298"/>
      <c r="AF119" s="1298"/>
      <c r="AG119" s="1288"/>
      <c r="AH119" s="1298"/>
      <c r="AI119" s="1298"/>
      <c r="AJ119" s="1298"/>
      <c r="AK119" s="1298"/>
      <c r="AL119" s="1298"/>
      <c r="AM119" s="1298"/>
      <c r="AN119" s="1298"/>
      <c r="AO119" s="1298"/>
      <c r="AP119" s="1298"/>
      <c r="AQ119" s="1298"/>
      <c r="AR119" s="1298"/>
      <c r="AS119" s="1298"/>
      <c r="AT119" s="1298"/>
      <c r="AU119" s="1298"/>
      <c r="AV119" s="1298"/>
      <c r="AW119" s="1298"/>
      <c r="AX119" s="994" t="s">
        <v>1552</v>
      </c>
    </row>
    <row r="120" spans="1:50" s="1317" customFormat="1" ht="24" hidden="1" customHeight="1">
      <c r="A120" s="992"/>
      <c r="B120" s="1002"/>
      <c r="C120" s="1371" t="s">
        <v>574</v>
      </c>
      <c r="D120" s="1371"/>
      <c r="E120" s="1371" t="s">
        <v>16085</v>
      </c>
      <c r="F120" s="1371" t="s">
        <v>574</v>
      </c>
      <c r="G120" s="1371">
        <v>11755</v>
      </c>
      <c r="H120" s="1371"/>
      <c r="I120" s="235"/>
      <c r="J120" s="235"/>
      <c r="K120" s="235"/>
      <c r="L120" s="1371" t="s">
        <v>282</v>
      </c>
      <c r="M120" s="235">
        <v>95</v>
      </c>
      <c r="N120" s="235">
        <v>60</v>
      </c>
      <c r="O120" s="235">
        <v>5700</v>
      </c>
      <c r="P120" s="235">
        <v>1</v>
      </c>
      <c r="Q120" s="235">
        <v>500</v>
      </c>
      <c r="R120" s="235">
        <v>500</v>
      </c>
      <c r="S120" s="1371" t="s">
        <v>173</v>
      </c>
      <c r="T120" s="1371"/>
      <c r="U120" s="1371">
        <v>2016</v>
      </c>
      <c r="V120" s="1372"/>
      <c r="W120" s="1372"/>
      <c r="X120" s="1372"/>
      <c r="Y120" s="1372"/>
      <c r="Z120" s="1372"/>
      <c r="AA120" s="1372"/>
      <c r="AB120" s="235">
        <v>3371</v>
      </c>
      <c r="AC120" s="1371"/>
      <c r="AD120" s="1371"/>
      <c r="AE120" s="1372"/>
      <c r="AF120" s="1372"/>
      <c r="AG120" s="1371"/>
      <c r="AH120" s="1372"/>
      <c r="AI120" s="1372"/>
      <c r="AJ120" s="1372"/>
      <c r="AK120" s="1372"/>
      <c r="AL120" s="1372"/>
      <c r="AM120" s="1372"/>
      <c r="AN120" s="1372"/>
      <c r="AO120" s="1372"/>
      <c r="AP120" s="1372"/>
      <c r="AQ120" s="1372"/>
      <c r="AR120" s="1372"/>
      <c r="AS120" s="1372"/>
      <c r="AT120" s="1372"/>
      <c r="AU120" s="1372"/>
      <c r="AV120" s="1372"/>
      <c r="AW120" s="1372"/>
      <c r="AX120" s="994"/>
    </row>
    <row r="121" spans="1:50" ht="24" hidden="1" customHeight="1">
      <c r="A121" s="992" t="s">
        <v>145</v>
      </c>
      <c r="B121" s="1002"/>
      <c r="C121" s="707" t="s">
        <v>607</v>
      </c>
      <c r="D121" s="707"/>
      <c r="E121" s="707" t="s">
        <v>15222</v>
      </c>
      <c r="F121" s="707" t="s">
        <v>2101</v>
      </c>
      <c r="G121" s="707" t="s">
        <v>9995</v>
      </c>
      <c r="H121" s="707"/>
      <c r="I121" s="235">
        <v>45639</v>
      </c>
      <c r="J121" s="235">
        <v>25432</v>
      </c>
      <c r="K121" s="235">
        <v>25261</v>
      </c>
      <c r="L121" s="707" t="s">
        <v>143</v>
      </c>
      <c r="M121" s="235">
        <v>83</v>
      </c>
      <c r="N121" s="235">
        <v>117</v>
      </c>
      <c r="O121" s="235">
        <v>9758</v>
      </c>
      <c r="P121" s="235">
        <v>1</v>
      </c>
      <c r="Q121" s="235">
        <v>12419</v>
      </c>
      <c r="R121" s="235">
        <v>15000</v>
      </c>
      <c r="S121" s="707" t="s">
        <v>173</v>
      </c>
      <c r="T121" s="707" t="s">
        <v>324</v>
      </c>
      <c r="U121" s="707">
        <v>2019</v>
      </c>
      <c r="V121" s="236"/>
      <c r="W121" s="236"/>
      <c r="X121" s="236"/>
      <c r="Y121" s="236"/>
      <c r="Z121" s="236"/>
      <c r="AA121" s="236"/>
      <c r="AB121" s="235">
        <v>51500</v>
      </c>
      <c r="AC121" s="707"/>
      <c r="AD121" s="707"/>
      <c r="AE121" s="236"/>
      <c r="AF121" s="236"/>
      <c r="AG121" s="707"/>
      <c r="AH121" s="236"/>
      <c r="AI121" s="236"/>
      <c r="AJ121" s="236"/>
      <c r="AK121" s="236"/>
      <c r="AL121" s="236"/>
      <c r="AM121" s="236"/>
      <c r="AN121" s="236"/>
      <c r="AO121" s="236"/>
      <c r="AP121" s="236"/>
      <c r="AQ121" s="236"/>
      <c r="AR121" s="236"/>
      <c r="AS121" s="236"/>
      <c r="AT121" s="236"/>
      <c r="AU121" s="236"/>
      <c r="AV121" s="236"/>
      <c r="AW121" s="236"/>
      <c r="AX121" s="994"/>
    </row>
    <row r="122" spans="1:50" ht="24" hidden="1" customHeight="1">
      <c r="A122" s="992"/>
      <c r="B122" s="993"/>
      <c r="C122" s="707" t="s">
        <v>607</v>
      </c>
      <c r="D122" s="707" t="s">
        <v>9987</v>
      </c>
      <c r="E122" s="707" t="s">
        <v>9988</v>
      </c>
      <c r="F122" s="707" t="s">
        <v>2101</v>
      </c>
      <c r="G122" s="707" t="s">
        <v>1787</v>
      </c>
      <c r="H122" s="236">
        <v>3</v>
      </c>
      <c r="I122" s="235">
        <v>54371</v>
      </c>
      <c r="J122" s="235">
        <v>228</v>
      </c>
      <c r="K122" s="235">
        <v>379</v>
      </c>
      <c r="L122" s="707" t="s">
        <v>9989</v>
      </c>
      <c r="M122" s="235">
        <v>72</v>
      </c>
      <c r="N122" s="235">
        <v>109</v>
      </c>
      <c r="O122" s="235">
        <v>39240</v>
      </c>
      <c r="P122" s="235">
        <v>5</v>
      </c>
      <c r="Q122" s="235">
        <v>180</v>
      </c>
      <c r="R122" s="235">
        <v>1000</v>
      </c>
      <c r="S122" s="707" t="s">
        <v>7485</v>
      </c>
      <c r="T122" s="707"/>
      <c r="U122" s="707">
        <v>2000</v>
      </c>
      <c r="V122" s="236"/>
      <c r="W122" s="236" t="s">
        <v>9990</v>
      </c>
      <c r="X122" s="236"/>
      <c r="Y122" s="236"/>
      <c r="Z122" s="236"/>
      <c r="AA122" s="236"/>
      <c r="AB122" s="235">
        <v>4211</v>
      </c>
      <c r="AC122" s="707"/>
      <c r="AD122" s="707"/>
      <c r="AE122" s="236"/>
      <c r="AF122" s="236"/>
      <c r="AG122" s="236">
        <v>8</v>
      </c>
      <c r="AH122" s="236" t="s">
        <v>9991</v>
      </c>
      <c r="AI122" s="236" t="s">
        <v>9992</v>
      </c>
      <c r="AJ122" s="236"/>
      <c r="AK122" s="236"/>
      <c r="AL122" s="236"/>
      <c r="AM122" s="236"/>
      <c r="AN122" s="236"/>
      <c r="AO122" s="236"/>
      <c r="AP122" s="236"/>
      <c r="AQ122" s="236"/>
      <c r="AR122" s="236"/>
      <c r="AS122" s="236"/>
      <c r="AT122" s="236"/>
      <c r="AU122" s="236"/>
      <c r="AV122" s="236"/>
      <c r="AW122" s="236"/>
      <c r="AX122" s="994"/>
    </row>
    <row r="123" spans="1:50" ht="24" hidden="1" customHeight="1">
      <c r="A123" s="992"/>
      <c r="B123" s="993"/>
      <c r="C123" s="707" t="s">
        <v>607</v>
      </c>
      <c r="D123" s="707"/>
      <c r="E123" s="707" t="s">
        <v>9993</v>
      </c>
      <c r="F123" s="707" t="s">
        <v>9982</v>
      </c>
      <c r="G123" s="707" t="s">
        <v>2690</v>
      </c>
      <c r="H123" s="707"/>
      <c r="I123" s="235">
        <v>4029</v>
      </c>
      <c r="J123" s="235"/>
      <c r="K123" s="235"/>
      <c r="L123" s="707" t="s">
        <v>9984</v>
      </c>
      <c r="M123" s="235">
        <v>51</v>
      </c>
      <c r="N123" s="235">
        <v>79</v>
      </c>
      <c r="O123" s="235">
        <v>4029</v>
      </c>
      <c r="P123" s="235">
        <v>1</v>
      </c>
      <c r="Q123" s="235"/>
      <c r="R123" s="235"/>
      <c r="S123" s="707"/>
      <c r="T123" s="707"/>
      <c r="U123" s="707">
        <v>2001</v>
      </c>
      <c r="V123" s="236"/>
      <c r="W123" s="236"/>
      <c r="X123" s="236"/>
      <c r="Y123" s="236"/>
      <c r="Z123" s="236"/>
      <c r="AA123" s="236"/>
      <c r="AB123" s="235">
        <v>161</v>
      </c>
      <c r="AC123" s="707"/>
      <c r="AD123" s="707"/>
      <c r="AE123" s="236"/>
      <c r="AF123" s="236"/>
      <c r="AG123" s="707"/>
      <c r="AH123" s="236"/>
      <c r="AI123" s="236"/>
      <c r="AJ123" s="236"/>
      <c r="AK123" s="236"/>
      <c r="AL123" s="236"/>
      <c r="AM123" s="236"/>
      <c r="AN123" s="236"/>
      <c r="AO123" s="236"/>
      <c r="AP123" s="236"/>
      <c r="AQ123" s="236"/>
      <c r="AR123" s="236"/>
      <c r="AS123" s="236"/>
      <c r="AT123" s="236"/>
      <c r="AU123" s="236"/>
      <c r="AV123" s="236"/>
      <c r="AW123" s="236"/>
      <c r="AX123" s="994"/>
    </row>
    <row r="124" spans="1:50" ht="24" hidden="1" customHeight="1">
      <c r="A124" s="992"/>
      <c r="B124" s="993"/>
      <c r="C124" s="707" t="s">
        <v>607</v>
      </c>
      <c r="D124" s="707"/>
      <c r="E124" s="707" t="s">
        <v>9994</v>
      </c>
      <c r="F124" s="707" t="s">
        <v>2101</v>
      </c>
      <c r="G124" s="707" t="s">
        <v>9995</v>
      </c>
      <c r="H124" s="707"/>
      <c r="I124" s="235">
        <v>10240</v>
      </c>
      <c r="J124" s="235"/>
      <c r="K124" s="235"/>
      <c r="L124" s="707" t="s">
        <v>282</v>
      </c>
      <c r="M124" s="235">
        <v>68.5</v>
      </c>
      <c r="N124" s="235">
        <v>106.5</v>
      </c>
      <c r="O124" s="235">
        <v>7295.25</v>
      </c>
      <c r="P124" s="235">
        <v>1</v>
      </c>
      <c r="Q124" s="235"/>
      <c r="R124" s="235"/>
      <c r="S124" s="707"/>
      <c r="T124" s="707"/>
      <c r="U124" s="707">
        <v>2016</v>
      </c>
      <c r="V124" s="236"/>
      <c r="W124" s="236"/>
      <c r="X124" s="236"/>
      <c r="Y124" s="236"/>
      <c r="Z124" s="236"/>
      <c r="AA124" s="236"/>
      <c r="AB124" s="235">
        <v>1390</v>
      </c>
      <c r="AC124" s="707"/>
      <c r="AD124" s="707"/>
      <c r="AE124" s="236"/>
      <c r="AF124" s="236"/>
      <c r="AG124" s="707"/>
      <c r="AH124" s="236"/>
      <c r="AI124" s="236"/>
      <c r="AJ124" s="236"/>
      <c r="AK124" s="236"/>
      <c r="AL124" s="236"/>
      <c r="AM124" s="236"/>
      <c r="AN124" s="236"/>
      <c r="AO124" s="236"/>
      <c r="AP124" s="236"/>
      <c r="AQ124" s="236"/>
      <c r="AR124" s="236"/>
      <c r="AS124" s="236"/>
      <c r="AT124" s="236"/>
      <c r="AU124" s="236"/>
      <c r="AV124" s="236"/>
      <c r="AW124" s="236"/>
      <c r="AX124" s="994"/>
    </row>
    <row r="125" spans="1:50" ht="24" hidden="1" customHeight="1">
      <c r="A125" s="992"/>
      <c r="B125" s="993"/>
      <c r="C125" s="707" t="s">
        <v>607</v>
      </c>
      <c r="D125" s="707"/>
      <c r="E125" s="707" t="s">
        <v>15223</v>
      </c>
      <c r="F125" s="707" t="s">
        <v>2101</v>
      </c>
      <c r="G125" s="707" t="s">
        <v>607</v>
      </c>
      <c r="H125" s="707"/>
      <c r="I125" s="235">
        <v>12051</v>
      </c>
      <c r="J125" s="235"/>
      <c r="K125" s="235"/>
      <c r="L125" s="707" t="s">
        <v>282</v>
      </c>
      <c r="M125" s="235">
        <v>65</v>
      </c>
      <c r="N125" s="235">
        <v>90</v>
      </c>
      <c r="O125" s="235">
        <v>12051</v>
      </c>
      <c r="P125" s="235">
        <v>2</v>
      </c>
      <c r="Q125" s="235"/>
      <c r="R125" s="235"/>
      <c r="S125" s="707"/>
      <c r="T125" s="707"/>
      <c r="U125" s="707">
        <v>2019</v>
      </c>
      <c r="V125" s="236"/>
      <c r="W125" s="236"/>
      <c r="X125" s="236"/>
      <c r="Y125" s="236"/>
      <c r="Z125" s="236"/>
      <c r="AA125" s="236"/>
      <c r="AB125" s="235">
        <v>1400</v>
      </c>
      <c r="AC125" s="707"/>
      <c r="AD125" s="707"/>
      <c r="AE125" s="236"/>
      <c r="AF125" s="236"/>
      <c r="AG125" s="707"/>
      <c r="AH125" s="236"/>
      <c r="AI125" s="236"/>
      <c r="AJ125" s="236"/>
      <c r="AK125" s="236"/>
      <c r="AL125" s="236"/>
      <c r="AM125" s="236"/>
      <c r="AN125" s="236"/>
      <c r="AO125" s="236"/>
      <c r="AP125" s="236"/>
      <c r="AQ125" s="236"/>
      <c r="AR125" s="236"/>
      <c r="AS125" s="236"/>
      <c r="AT125" s="236"/>
      <c r="AU125" s="236"/>
      <c r="AV125" s="236"/>
      <c r="AW125" s="236"/>
      <c r="AX125" s="1009"/>
    </row>
    <row r="126" spans="1:50" ht="24" hidden="1" customHeight="1">
      <c r="A126" s="992"/>
      <c r="B126" s="993"/>
      <c r="C126" s="707" t="s">
        <v>607</v>
      </c>
      <c r="D126" s="707"/>
      <c r="E126" s="707" t="s">
        <v>9996</v>
      </c>
      <c r="F126" s="707" t="s">
        <v>607</v>
      </c>
      <c r="G126" s="707" t="s">
        <v>607</v>
      </c>
      <c r="H126" s="707"/>
      <c r="I126" s="235">
        <v>4122</v>
      </c>
      <c r="J126" s="235">
        <v>158</v>
      </c>
      <c r="K126" s="235">
        <v>158</v>
      </c>
      <c r="L126" s="707" t="s">
        <v>282</v>
      </c>
      <c r="M126" s="235">
        <v>56</v>
      </c>
      <c r="N126" s="235">
        <v>72</v>
      </c>
      <c r="O126" s="235">
        <v>4032</v>
      </c>
      <c r="P126" s="235">
        <v>1</v>
      </c>
      <c r="Q126" s="235"/>
      <c r="R126" s="235"/>
      <c r="S126" s="707"/>
      <c r="T126" s="707"/>
      <c r="U126" s="707">
        <v>2006</v>
      </c>
      <c r="V126" s="236"/>
      <c r="W126" s="236"/>
      <c r="X126" s="236"/>
      <c r="Y126" s="236"/>
      <c r="Z126" s="236"/>
      <c r="AA126" s="236"/>
      <c r="AB126" s="235">
        <v>4840</v>
      </c>
      <c r="AC126" s="707"/>
      <c r="AD126" s="707"/>
      <c r="AE126" s="236"/>
      <c r="AF126" s="236"/>
      <c r="AG126" s="707"/>
      <c r="AH126" s="236"/>
      <c r="AI126" s="236"/>
      <c r="AJ126" s="236"/>
      <c r="AK126" s="236"/>
      <c r="AL126" s="236"/>
      <c r="AM126" s="236"/>
      <c r="AN126" s="236"/>
      <c r="AO126" s="236"/>
      <c r="AP126" s="236"/>
      <c r="AQ126" s="236"/>
      <c r="AR126" s="236"/>
      <c r="AS126" s="236"/>
      <c r="AT126" s="236"/>
      <c r="AU126" s="236"/>
      <c r="AV126" s="236"/>
      <c r="AW126" s="236"/>
      <c r="AX126" s="1009"/>
    </row>
    <row r="127" spans="1:50" ht="24" hidden="1" customHeight="1">
      <c r="A127" s="992"/>
      <c r="B127" s="993"/>
      <c r="C127" s="707" t="s">
        <v>607</v>
      </c>
      <c r="D127" s="707"/>
      <c r="E127" s="707" t="s">
        <v>9997</v>
      </c>
      <c r="F127" s="707" t="s">
        <v>2101</v>
      </c>
      <c r="G127" s="707" t="s">
        <v>1787</v>
      </c>
      <c r="H127" s="707"/>
      <c r="I127" s="235">
        <v>6000</v>
      </c>
      <c r="J127" s="235"/>
      <c r="K127" s="235">
        <v>5100</v>
      </c>
      <c r="L127" s="707" t="s">
        <v>304</v>
      </c>
      <c r="M127" s="235">
        <v>50</v>
      </c>
      <c r="N127" s="235">
        <v>90</v>
      </c>
      <c r="O127" s="235">
        <v>4500</v>
      </c>
      <c r="P127" s="235">
        <v>2</v>
      </c>
      <c r="Q127" s="235"/>
      <c r="R127" s="235"/>
      <c r="S127" s="707"/>
      <c r="T127" s="707"/>
      <c r="U127" s="707">
        <v>2013</v>
      </c>
      <c r="V127" s="236"/>
      <c r="W127" s="236"/>
      <c r="X127" s="236"/>
      <c r="Y127" s="236"/>
      <c r="Z127" s="236"/>
      <c r="AA127" s="236"/>
      <c r="AB127" s="235">
        <v>200</v>
      </c>
      <c r="AC127" s="707"/>
      <c r="AD127" s="707"/>
      <c r="AE127" s="236"/>
      <c r="AF127" s="236"/>
      <c r="AG127" s="707"/>
      <c r="AH127" s="236"/>
      <c r="AI127" s="236"/>
      <c r="AJ127" s="236"/>
      <c r="AK127" s="236"/>
      <c r="AL127" s="236"/>
      <c r="AM127" s="236"/>
      <c r="AN127" s="236"/>
      <c r="AO127" s="236"/>
      <c r="AP127" s="236"/>
      <c r="AQ127" s="236"/>
      <c r="AR127" s="236"/>
      <c r="AS127" s="236"/>
      <c r="AT127" s="236"/>
      <c r="AU127" s="236"/>
      <c r="AV127" s="236"/>
      <c r="AW127" s="236"/>
      <c r="AX127" s="1009"/>
    </row>
    <row r="128" spans="1:50" ht="24" hidden="1" customHeight="1">
      <c r="A128" s="992"/>
      <c r="B128" s="993"/>
      <c r="C128" s="707" t="s">
        <v>607</v>
      </c>
      <c r="D128" s="707"/>
      <c r="E128" s="707" t="s">
        <v>9998</v>
      </c>
      <c r="F128" s="707" t="s">
        <v>607</v>
      </c>
      <c r="G128" s="707" t="s">
        <v>607</v>
      </c>
      <c r="H128" s="707"/>
      <c r="I128" s="235">
        <v>8700</v>
      </c>
      <c r="J128" s="235">
        <v>0</v>
      </c>
      <c r="K128" s="235">
        <v>0</v>
      </c>
      <c r="L128" s="707" t="s">
        <v>6856</v>
      </c>
      <c r="M128" s="235">
        <v>63</v>
      </c>
      <c r="N128" s="235">
        <v>100</v>
      </c>
      <c r="O128" s="235">
        <v>6300</v>
      </c>
      <c r="P128" s="235">
        <v>1</v>
      </c>
      <c r="Q128" s="235">
        <v>360</v>
      </c>
      <c r="R128" s="235">
        <v>500</v>
      </c>
      <c r="S128" s="707" t="s">
        <v>9999</v>
      </c>
      <c r="T128" s="707"/>
      <c r="U128" s="707">
        <v>2017</v>
      </c>
      <c r="V128" s="236"/>
      <c r="W128" s="236"/>
      <c r="X128" s="236"/>
      <c r="Y128" s="236"/>
      <c r="Z128" s="236"/>
      <c r="AA128" s="236"/>
      <c r="AB128" s="235">
        <v>1200</v>
      </c>
      <c r="AC128" s="707"/>
      <c r="AD128" s="707"/>
      <c r="AE128" s="236"/>
      <c r="AF128" s="236"/>
      <c r="AG128" s="707"/>
      <c r="AH128" s="236"/>
      <c r="AI128" s="236"/>
      <c r="AJ128" s="236"/>
      <c r="AK128" s="236"/>
      <c r="AL128" s="236"/>
      <c r="AM128" s="236"/>
      <c r="AN128" s="236"/>
      <c r="AO128" s="236"/>
      <c r="AP128" s="236"/>
      <c r="AQ128" s="236"/>
      <c r="AR128" s="236"/>
      <c r="AS128" s="236"/>
      <c r="AT128" s="236"/>
      <c r="AU128" s="236"/>
      <c r="AV128" s="236"/>
      <c r="AW128" s="236"/>
      <c r="AX128" s="1009"/>
    </row>
    <row r="129" spans="1:50" ht="24" hidden="1" customHeight="1">
      <c r="A129" s="992"/>
      <c r="B129" s="993"/>
      <c r="C129" s="707" t="s">
        <v>2648</v>
      </c>
      <c r="D129" s="707" t="s">
        <v>10000</v>
      </c>
      <c r="E129" s="707" t="s">
        <v>10001</v>
      </c>
      <c r="F129" s="707" t="s">
        <v>2648</v>
      </c>
      <c r="G129" s="707" t="s">
        <v>2648</v>
      </c>
      <c r="H129" s="707">
        <v>4</v>
      </c>
      <c r="I129" s="235">
        <v>22260</v>
      </c>
      <c r="J129" s="235">
        <v>1632</v>
      </c>
      <c r="K129" s="235">
        <v>1632</v>
      </c>
      <c r="L129" s="707" t="s">
        <v>10002</v>
      </c>
      <c r="M129" s="235">
        <v>98</v>
      </c>
      <c r="N129" s="235">
        <v>124</v>
      </c>
      <c r="O129" s="235">
        <v>12250</v>
      </c>
      <c r="P129" s="235">
        <v>1</v>
      </c>
      <c r="Q129" s="235">
        <v>3190</v>
      </c>
      <c r="R129" s="235">
        <v>3300</v>
      </c>
      <c r="S129" s="707" t="s">
        <v>465</v>
      </c>
      <c r="T129" s="707" t="s">
        <v>324</v>
      </c>
      <c r="U129" s="707">
        <v>1993</v>
      </c>
      <c r="V129" s="236"/>
      <c r="W129" s="236" t="s">
        <v>10003</v>
      </c>
      <c r="X129" s="236"/>
      <c r="Y129" s="236"/>
      <c r="Z129" s="236"/>
      <c r="AA129" s="236"/>
      <c r="AB129" s="235">
        <v>2268</v>
      </c>
      <c r="AC129" s="707"/>
      <c r="AD129" s="707"/>
      <c r="AE129" s="236">
        <v>1</v>
      </c>
      <c r="AF129" s="236" t="s">
        <v>2578</v>
      </c>
      <c r="AG129" s="707">
        <v>4</v>
      </c>
      <c r="AH129" s="236"/>
      <c r="AI129" s="236" t="s">
        <v>2579</v>
      </c>
      <c r="AJ129" s="236"/>
      <c r="AK129" s="236"/>
      <c r="AL129" s="236"/>
      <c r="AM129" s="236"/>
      <c r="AN129" s="236"/>
      <c r="AO129" s="236"/>
      <c r="AP129" s="236"/>
      <c r="AQ129" s="236"/>
      <c r="AR129" s="236"/>
      <c r="AS129" s="236"/>
      <c r="AT129" s="236"/>
      <c r="AU129" s="236"/>
      <c r="AV129" s="236"/>
      <c r="AW129" s="236"/>
      <c r="AX129" s="1009"/>
    </row>
    <row r="130" spans="1:50" ht="24" hidden="1" customHeight="1">
      <c r="A130" s="992"/>
      <c r="B130" s="993"/>
      <c r="C130" s="707" t="s">
        <v>2648</v>
      </c>
      <c r="D130" s="707" t="s">
        <v>10004</v>
      </c>
      <c r="E130" s="707" t="s">
        <v>10005</v>
      </c>
      <c r="F130" s="707" t="s">
        <v>2101</v>
      </c>
      <c r="G130" s="707" t="s">
        <v>10006</v>
      </c>
      <c r="H130" s="707">
        <v>1</v>
      </c>
      <c r="I130" s="235">
        <v>8970</v>
      </c>
      <c r="J130" s="235"/>
      <c r="K130" s="235"/>
      <c r="L130" s="707" t="s">
        <v>9984</v>
      </c>
      <c r="M130" s="235">
        <v>68</v>
      </c>
      <c r="N130" s="235">
        <v>105</v>
      </c>
      <c r="O130" s="235">
        <v>7140</v>
      </c>
      <c r="P130" s="235">
        <v>1</v>
      </c>
      <c r="Q130" s="235"/>
      <c r="R130" s="235">
        <v>200</v>
      </c>
      <c r="S130" s="707" t="s">
        <v>710</v>
      </c>
      <c r="T130" s="707"/>
      <c r="U130" s="707">
        <v>2000</v>
      </c>
      <c r="V130" s="236"/>
      <c r="W130" s="236" t="s">
        <v>10007</v>
      </c>
      <c r="X130" s="236"/>
      <c r="Y130" s="236"/>
      <c r="Z130" s="236"/>
      <c r="AA130" s="236"/>
      <c r="AB130" s="235">
        <v>558</v>
      </c>
      <c r="AC130" s="707"/>
      <c r="AD130" s="707"/>
      <c r="AE130" s="236"/>
      <c r="AF130" s="236"/>
      <c r="AG130" s="707"/>
      <c r="AH130" s="236"/>
      <c r="AI130" s="236"/>
      <c r="AJ130" s="236"/>
      <c r="AK130" s="236"/>
      <c r="AL130" s="236"/>
      <c r="AM130" s="236"/>
      <c r="AN130" s="236"/>
      <c r="AO130" s="236"/>
      <c r="AP130" s="236"/>
      <c r="AQ130" s="236"/>
      <c r="AR130" s="236"/>
      <c r="AS130" s="236"/>
      <c r="AT130" s="236"/>
      <c r="AU130" s="236"/>
      <c r="AV130" s="236"/>
      <c r="AW130" s="236"/>
      <c r="AX130" s="994" t="s">
        <v>16086</v>
      </c>
    </row>
    <row r="131" spans="1:50" ht="24" hidden="1" customHeight="1">
      <c r="A131" s="992"/>
      <c r="B131" s="993"/>
      <c r="C131" s="707" t="s">
        <v>2648</v>
      </c>
      <c r="D131" s="707"/>
      <c r="E131" s="707" t="s">
        <v>16087</v>
      </c>
      <c r="F131" s="707" t="s">
        <v>2101</v>
      </c>
      <c r="G131" s="707" t="s">
        <v>16088</v>
      </c>
      <c r="H131" s="707"/>
      <c r="I131" s="235">
        <v>12150</v>
      </c>
      <c r="J131" s="235"/>
      <c r="K131" s="235"/>
      <c r="L131" s="707" t="s">
        <v>10002</v>
      </c>
      <c r="M131" s="235">
        <v>72</v>
      </c>
      <c r="N131" s="235">
        <v>109</v>
      </c>
      <c r="O131" s="235">
        <v>7848</v>
      </c>
      <c r="P131" s="235">
        <v>1</v>
      </c>
      <c r="Q131" s="235"/>
      <c r="R131" s="235"/>
      <c r="S131" s="707"/>
      <c r="T131" s="707"/>
      <c r="U131" s="707">
        <v>2020</v>
      </c>
      <c r="V131" s="236"/>
      <c r="W131" s="236"/>
      <c r="X131" s="236"/>
      <c r="Y131" s="236"/>
      <c r="Z131" s="236"/>
      <c r="AA131" s="236"/>
      <c r="AB131" s="235"/>
      <c r="AC131" s="707"/>
      <c r="AD131" s="707"/>
      <c r="AE131" s="236"/>
      <c r="AF131" s="236"/>
      <c r="AG131" s="707"/>
      <c r="AH131" s="236"/>
      <c r="AI131" s="236"/>
      <c r="AJ131" s="236"/>
      <c r="AK131" s="236"/>
      <c r="AL131" s="236"/>
      <c r="AM131" s="236"/>
      <c r="AN131" s="236"/>
      <c r="AO131" s="236"/>
      <c r="AP131" s="236"/>
      <c r="AQ131" s="236"/>
      <c r="AR131" s="236"/>
      <c r="AS131" s="236"/>
      <c r="AT131" s="236"/>
      <c r="AU131" s="236"/>
      <c r="AV131" s="236"/>
      <c r="AW131" s="236"/>
      <c r="AX131" s="994"/>
    </row>
    <row r="132" spans="1:50" ht="24" hidden="1" customHeight="1">
      <c r="A132" s="992"/>
      <c r="B132" s="993"/>
      <c r="C132" s="707" t="s">
        <v>2099</v>
      </c>
      <c r="D132" s="707" t="s">
        <v>10008</v>
      </c>
      <c r="E132" s="707" t="s">
        <v>10009</v>
      </c>
      <c r="F132" s="707" t="s">
        <v>2101</v>
      </c>
      <c r="G132" s="707" t="s">
        <v>2099</v>
      </c>
      <c r="H132" s="707">
        <v>1</v>
      </c>
      <c r="I132" s="235">
        <v>30476</v>
      </c>
      <c r="J132" s="235"/>
      <c r="K132" s="235"/>
      <c r="L132" s="707" t="s">
        <v>9984</v>
      </c>
      <c r="M132" s="235">
        <v>68</v>
      </c>
      <c r="N132" s="235">
        <v>105</v>
      </c>
      <c r="O132" s="235">
        <v>7140</v>
      </c>
      <c r="P132" s="235">
        <v>1</v>
      </c>
      <c r="Q132" s="235">
        <v>200</v>
      </c>
      <c r="R132" s="235">
        <v>200</v>
      </c>
      <c r="S132" s="707" t="s">
        <v>710</v>
      </c>
      <c r="T132" s="707"/>
      <c r="U132" s="707">
        <v>2001</v>
      </c>
      <c r="V132" s="236"/>
      <c r="W132" s="236" t="s">
        <v>10010</v>
      </c>
      <c r="X132" s="236"/>
      <c r="Y132" s="236"/>
      <c r="Z132" s="236"/>
      <c r="AA132" s="236"/>
      <c r="AB132" s="235">
        <v>360</v>
      </c>
      <c r="AC132" s="707"/>
      <c r="AD132" s="707"/>
      <c r="AE132" s="707"/>
      <c r="AF132" s="236"/>
      <c r="AG132" s="707"/>
      <c r="AH132" s="236"/>
      <c r="AI132" s="236"/>
      <c r="AJ132" s="236"/>
      <c r="AK132" s="236"/>
      <c r="AL132" s="236"/>
      <c r="AM132" s="236"/>
      <c r="AN132" s="236"/>
      <c r="AO132" s="236"/>
      <c r="AP132" s="236"/>
      <c r="AQ132" s="236"/>
      <c r="AR132" s="236"/>
      <c r="AS132" s="236"/>
      <c r="AT132" s="236"/>
      <c r="AU132" s="236"/>
      <c r="AV132" s="236"/>
      <c r="AW132" s="236"/>
      <c r="AX132" s="994"/>
    </row>
    <row r="133" spans="1:50" ht="24" hidden="1" customHeight="1">
      <c r="A133" s="992"/>
      <c r="B133" s="993"/>
      <c r="C133" s="707" t="s">
        <v>2099</v>
      </c>
      <c r="D133" s="707"/>
      <c r="E133" s="707" t="s">
        <v>10011</v>
      </c>
      <c r="F133" s="707" t="s">
        <v>2099</v>
      </c>
      <c r="G133" s="707" t="s">
        <v>15224</v>
      </c>
      <c r="H133" s="707"/>
      <c r="I133" s="235">
        <v>8566</v>
      </c>
      <c r="J133" s="235"/>
      <c r="K133" s="235"/>
      <c r="L133" s="707" t="s">
        <v>282</v>
      </c>
      <c r="M133" s="235">
        <v>64</v>
      </c>
      <c r="N133" s="235">
        <v>100</v>
      </c>
      <c r="O133" s="235">
        <v>7500</v>
      </c>
      <c r="P133" s="235">
        <v>1</v>
      </c>
      <c r="Q133" s="235"/>
      <c r="R133" s="235"/>
      <c r="S133" s="707"/>
      <c r="T133" s="707"/>
      <c r="U133" s="707">
        <v>2016</v>
      </c>
      <c r="V133" s="236"/>
      <c r="W133" s="236"/>
      <c r="X133" s="236"/>
      <c r="Y133" s="236"/>
      <c r="Z133" s="236"/>
      <c r="AA133" s="236"/>
      <c r="AB133" s="235">
        <v>904</v>
      </c>
      <c r="AC133" s="707"/>
      <c r="AD133" s="707"/>
      <c r="AE133" s="236"/>
      <c r="AF133" s="236"/>
      <c r="AG133" s="236"/>
      <c r="AH133" s="236"/>
      <c r="AI133" s="236"/>
      <c r="AJ133" s="236"/>
      <c r="AK133" s="236"/>
      <c r="AL133" s="236"/>
      <c r="AM133" s="236"/>
      <c r="AN133" s="236"/>
      <c r="AO133" s="236"/>
      <c r="AP133" s="236"/>
      <c r="AQ133" s="236"/>
      <c r="AR133" s="236"/>
      <c r="AS133" s="236"/>
      <c r="AT133" s="236"/>
      <c r="AU133" s="236"/>
      <c r="AV133" s="236"/>
      <c r="AW133" s="236"/>
      <c r="AX133" s="994"/>
    </row>
    <row r="134" spans="1:50" ht="24" hidden="1" customHeight="1">
      <c r="A134" s="992"/>
      <c r="B134" s="993"/>
      <c r="C134" s="707" t="s">
        <v>2099</v>
      </c>
      <c r="D134" s="707"/>
      <c r="E134" s="707" t="s">
        <v>10012</v>
      </c>
      <c r="F134" s="707" t="s">
        <v>2101</v>
      </c>
      <c r="G134" s="707" t="s">
        <v>15225</v>
      </c>
      <c r="H134" s="707"/>
      <c r="I134" s="235">
        <v>44669</v>
      </c>
      <c r="J134" s="235">
        <v>246</v>
      </c>
      <c r="K134" s="235">
        <v>246</v>
      </c>
      <c r="L134" s="707" t="s">
        <v>304</v>
      </c>
      <c r="M134" s="235">
        <v>72</v>
      </c>
      <c r="N134" s="235">
        <v>109</v>
      </c>
      <c r="O134" s="235">
        <v>7848</v>
      </c>
      <c r="P134" s="235">
        <v>1</v>
      </c>
      <c r="Q134" s="235">
        <v>588</v>
      </c>
      <c r="R134" s="235">
        <v>10000</v>
      </c>
      <c r="S134" s="707" t="s">
        <v>465</v>
      </c>
      <c r="T134" s="707" t="s">
        <v>324</v>
      </c>
      <c r="U134" s="707">
        <v>2007</v>
      </c>
      <c r="V134" s="236"/>
      <c r="W134" s="236"/>
      <c r="X134" s="236"/>
      <c r="Y134" s="236"/>
      <c r="Z134" s="236"/>
      <c r="AA134" s="236"/>
      <c r="AB134" s="235">
        <v>3100</v>
      </c>
      <c r="AC134" s="707"/>
      <c r="AD134" s="707"/>
      <c r="AE134" s="236"/>
      <c r="AF134" s="236"/>
      <c r="AG134" s="236"/>
      <c r="AH134" s="236"/>
      <c r="AI134" s="236"/>
      <c r="AJ134" s="236"/>
      <c r="AK134" s="236"/>
      <c r="AL134" s="236"/>
      <c r="AM134" s="236"/>
      <c r="AN134" s="236"/>
      <c r="AO134" s="236"/>
      <c r="AP134" s="236"/>
      <c r="AQ134" s="236"/>
      <c r="AR134" s="236"/>
      <c r="AS134" s="236"/>
      <c r="AT134" s="236"/>
      <c r="AU134" s="236"/>
      <c r="AV134" s="236"/>
      <c r="AW134" s="236"/>
      <c r="AX134" s="994"/>
    </row>
    <row r="135" spans="1:50" ht="24" hidden="1" customHeight="1">
      <c r="A135" s="992"/>
      <c r="B135" s="993"/>
      <c r="C135" s="707" t="s">
        <v>2099</v>
      </c>
      <c r="D135" s="707"/>
      <c r="E135" s="707" t="s">
        <v>2100</v>
      </c>
      <c r="F135" s="707" t="s">
        <v>2101</v>
      </c>
      <c r="G135" s="707" t="s">
        <v>15226</v>
      </c>
      <c r="H135" s="707"/>
      <c r="I135" s="235">
        <v>8284</v>
      </c>
      <c r="J135" s="235"/>
      <c r="K135" s="235"/>
      <c r="L135" s="707" t="s">
        <v>282</v>
      </c>
      <c r="M135" s="235">
        <v>76</v>
      </c>
      <c r="N135" s="235">
        <v>109</v>
      </c>
      <c r="O135" s="235">
        <v>8284</v>
      </c>
      <c r="P135" s="235">
        <v>1</v>
      </c>
      <c r="Q135" s="235"/>
      <c r="R135" s="235"/>
      <c r="S135" s="707"/>
      <c r="T135" s="707"/>
      <c r="U135" s="707">
        <v>2015</v>
      </c>
      <c r="V135" s="236"/>
      <c r="W135" s="236"/>
      <c r="X135" s="236"/>
      <c r="Y135" s="236"/>
      <c r="Z135" s="236"/>
      <c r="AA135" s="236"/>
      <c r="AB135" s="235">
        <v>1584</v>
      </c>
      <c r="AC135" s="707"/>
      <c r="AD135" s="707"/>
      <c r="AE135" s="236"/>
      <c r="AF135" s="236"/>
      <c r="AG135" s="236"/>
      <c r="AH135" s="236"/>
      <c r="AI135" s="236"/>
      <c r="AJ135" s="236"/>
      <c r="AK135" s="236"/>
      <c r="AL135" s="236"/>
      <c r="AM135" s="236"/>
      <c r="AN135" s="236"/>
      <c r="AO135" s="236"/>
      <c r="AP135" s="236"/>
      <c r="AQ135" s="236"/>
      <c r="AR135" s="236"/>
      <c r="AS135" s="236"/>
      <c r="AT135" s="236"/>
      <c r="AU135" s="236"/>
      <c r="AV135" s="236"/>
      <c r="AW135" s="236"/>
      <c r="AX135" s="994"/>
    </row>
    <row r="136" spans="1:50" ht="24" hidden="1" customHeight="1">
      <c r="A136" s="992"/>
      <c r="B136" s="993"/>
      <c r="C136" s="707" t="s">
        <v>2114</v>
      </c>
      <c r="D136" s="707" t="s">
        <v>10013</v>
      </c>
      <c r="E136" s="223" t="s">
        <v>10014</v>
      </c>
      <c r="F136" s="221" t="s">
        <v>2101</v>
      </c>
      <c r="G136" s="707" t="s">
        <v>10015</v>
      </c>
      <c r="H136" s="707">
        <v>1</v>
      </c>
      <c r="I136" s="235">
        <v>30093</v>
      </c>
      <c r="J136" s="235"/>
      <c r="K136" s="235"/>
      <c r="L136" s="707" t="s">
        <v>9984</v>
      </c>
      <c r="M136" s="222" t="s">
        <v>10016</v>
      </c>
      <c r="N136" s="222" t="s">
        <v>10017</v>
      </c>
      <c r="O136" s="222">
        <v>10665</v>
      </c>
      <c r="P136" s="222">
        <v>2</v>
      </c>
      <c r="Q136" s="235">
        <v>200</v>
      </c>
      <c r="R136" s="235">
        <v>200</v>
      </c>
      <c r="S136" s="707" t="s">
        <v>710</v>
      </c>
      <c r="T136" s="707"/>
      <c r="U136" s="707">
        <v>2000</v>
      </c>
      <c r="V136" s="236" t="s">
        <v>10018</v>
      </c>
      <c r="W136" s="236"/>
      <c r="X136" s="236"/>
      <c r="Y136" s="236"/>
      <c r="Z136" s="236"/>
      <c r="AA136" s="236"/>
      <c r="AB136" s="235">
        <v>1286</v>
      </c>
      <c r="AC136" s="707"/>
      <c r="AD136" s="707"/>
      <c r="AE136" s="236"/>
      <c r="AF136" s="236"/>
      <c r="AG136" s="236"/>
      <c r="AH136" s="236"/>
      <c r="AI136" s="236"/>
      <c r="AJ136" s="236"/>
      <c r="AK136" s="236"/>
      <c r="AL136" s="236"/>
      <c r="AM136" s="236"/>
      <c r="AN136" s="236"/>
      <c r="AO136" s="236"/>
      <c r="AP136" s="236"/>
      <c r="AQ136" s="236"/>
      <c r="AR136" s="236"/>
      <c r="AS136" s="236"/>
      <c r="AT136" s="236"/>
      <c r="AU136" s="236"/>
      <c r="AV136" s="236"/>
      <c r="AW136" s="236"/>
      <c r="AX136" s="994"/>
    </row>
    <row r="137" spans="1:50" ht="24" hidden="1" customHeight="1">
      <c r="A137" s="992"/>
      <c r="B137" s="993"/>
      <c r="C137" s="707" t="s">
        <v>2114</v>
      </c>
      <c r="D137" s="707"/>
      <c r="E137" s="707" t="s">
        <v>10019</v>
      </c>
      <c r="F137" s="707" t="s">
        <v>2114</v>
      </c>
      <c r="G137" s="707" t="s">
        <v>2726</v>
      </c>
      <c r="H137" s="707"/>
      <c r="I137" s="235">
        <v>31622</v>
      </c>
      <c r="J137" s="235"/>
      <c r="K137" s="235"/>
      <c r="L137" s="707" t="s">
        <v>304</v>
      </c>
      <c r="M137" s="235" t="s">
        <v>10021</v>
      </c>
      <c r="N137" s="235" t="s">
        <v>10022</v>
      </c>
      <c r="O137" s="235">
        <v>11120</v>
      </c>
      <c r="P137" s="235">
        <v>2</v>
      </c>
      <c r="Q137" s="235">
        <v>1000</v>
      </c>
      <c r="R137" s="235">
        <v>1000</v>
      </c>
      <c r="S137" s="707" t="s">
        <v>173</v>
      </c>
      <c r="T137" s="707"/>
      <c r="U137" s="707">
        <v>1985</v>
      </c>
      <c r="V137" s="236"/>
      <c r="W137" s="236"/>
      <c r="X137" s="236"/>
      <c r="Y137" s="236"/>
      <c r="Z137" s="236"/>
      <c r="AA137" s="236"/>
      <c r="AB137" s="235">
        <v>230</v>
      </c>
      <c r="AC137" s="707"/>
      <c r="AD137" s="707"/>
      <c r="AE137" s="236"/>
      <c r="AF137" s="236"/>
      <c r="AG137" s="707"/>
      <c r="AH137" s="236"/>
      <c r="AI137" s="236"/>
      <c r="AJ137" s="236"/>
      <c r="AK137" s="236"/>
      <c r="AL137" s="236"/>
      <c r="AM137" s="236"/>
      <c r="AN137" s="236"/>
      <c r="AO137" s="236"/>
      <c r="AP137" s="236"/>
      <c r="AQ137" s="236"/>
      <c r="AR137" s="236"/>
      <c r="AS137" s="236"/>
      <c r="AT137" s="236"/>
      <c r="AU137" s="236"/>
      <c r="AV137" s="236"/>
      <c r="AW137" s="236"/>
      <c r="AX137" s="994"/>
    </row>
    <row r="138" spans="1:50" ht="24" hidden="1" customHeight="1">
      <c r="A138" s="992" t="s">
        <v>91</v>
      </c>
      <c r="B138" s="993"/>
      <c r="C138" s="707" t="s">
        <v>2114</v>
      </c>
      <c r="D138" s="707"/>
      <c r="E138" s="707" t="s">
        <v>10023</v>
      </c>
      <c r="F138" s="707" t="s">
        <v>2114</v>
      </c>
      <c r="G138" s="707" t="s">
        <v>2114</v>
      </c>
      <c r="H138" s="707"/>
      <c r="I138" s="235">
        <v>11660</v>
      </c>
      <c r="J138" s="235"/>
      <c r="K138" s="235"/>
      <c r="L138" s="707" t="s">
        <v>304</v>
      </c>
      <c r="M138" s="235">
        <v>80</v>
      </c>
      <c r="N138" s="235">
        <v>120</v>
      </c>
      <c r="O138" s="235">
        <v>9600</v>
      </c>
      <c r="P138" s="235">
        <v>1</v>
      </c>
      <c r="Q138" s="235"/>
      <c r="R138" s="235"/>
      <c r="S138" s="707"/>
      <c r="T138" s="707"/>
      <c r="U138" s="707">
        <v>2006</v>
      </c>
      <c r="V138" s="236"/>
      <c r="W138" s="236"/>
      <c r="X138" s="236"/>
      <c r="Y138" s="236"/>
      <c r="Z138" s="236"/>
      <c r="AA138" s="236"/>
      <c r="AB138" s="235">
        <v>75</v>
      </c>
      <c r="AC138" s="707"/>
      <c r="AD138" s="707"/>
      <c r="AE138" s="236"/>
      <c r="AF138" s="236"/>
      <c r="AG138" s="236"/>
      <c r="AH138" s="236"/>
      <c r="AI138" s="236"/>
      <c r="AJ138" s="236"/>
      <c r="AK138" s="236"/>
      <c r="AL138" s="236"/>
      <c r="AM138" s="236"/>
      <c r="AN138" s="236"/>
      <c r="AO138" s="236"/>
      <c r="AP138" s="236"/>
      <c r="AQ138" s="236"/>
      <c r="AR138" s="236"/>
      <c r="AS138" s="236"/>
      <c r="AT138" s="236"/>
      <c r="AU138" s="236"/>
      <c r="AV138" s="236"/>
      <c r="AW138" s="236"/>
      <c r="AX138" s="994"/>
    </row>
    <row r="139" spans="1:50" ht="24" hidden="1" customHeight="1">
      <c r="A139" s="1010">
        <v>3</v>
      </c>
      <c r="B139" s="993"/>
      <c r="C139" s="707" t="s">
        <v>2114</v>
      </c>
      <c r="D139" s="707"/>
      <c r="E139" s="707" t="s">
        <v>10024</v>
      </c>
      <c r="F139" s="707" t="s">
        <v>2114</v>
      </c>
      <c r="G139" s="707" t="s">
        <v>2726</v>
      </c>
      <c r="H139" s="707"/>
      <c r="I139" s="235">
        <v>17590</v>
      </c>
      <c r="J139" s="235">
        <v>42</v>
      </c>
      <c r="K139" s="235">
        <v>42</v>
      </c>
      <c r="L139" s="707" t="s">
        <v>282</v>
      </c>
      <c r="M139" s="235">
        <v>68</v>
      </c>
      <c r="N139" s="235">
        <v>109</v>
      </c>
      <c r="O139" s="235">
        <v>7412</v>
      </c>
      <c r="P139" s="235">
        <v>1</v>
      </c>
      <c r="Q139" s="235">
        <v>50</v>
      </c>
      <c r="R139" s="235">
        <v>50</v>
      </c>
      <c r="S139" s="707" t="s">
        <v>4121</v>
      </c>
      <c r="T139" s="707"/>
      <c r="U139" s="707">
        <v>2008</v>
      </c>
      <c r="V139" s="236"/>
      <c r="W139" s="236"/>
      <c r="X139" s="236"/>
      <c r="Y139" s="236"/>
      <c r="Z139" s="236"/>
      <c r="AA139" s="236"/>
      <c r="AB139" s="235">
        <v>2000</v>
      </c>
      <c r="AC139" s="707"/>
      <c r="AD139" s="707"/>
      <c r="AE139" s="236"/>
      <c r="AF139" s="236"/>
      <c r="AG139" s="236"/>
      <c r="AH139" s="236"/>
      <c r="AI139" s="236"/>
      <c r="AJ139" s="236"/>
      <c r="AK139" s="236"/>
      <c r="AL139" s="236"/>
      <c r="AM139" s="236"/>
      <c r="AN139" s="236"/>
      <c r="AO139" s="236"/>
      <c r="AP139" s="236"/>
      <c r="AQ139" s="236"/>
      <c r="AR139" s="236"/>
      <c r="AS139" s="236"/>
      <c r="AT139" s="236"/>
      <c r="AU139" s="236"/>
      <c r="AV139" s="236"/>
      <c r="AW139" s="236"/>
      <c r="AX139" s="994"/>
    </row>
    <row r="140" spans="1:50" ht="24" hidden="1" customHeight="1">
      <c r="A140" s="1010">
        <v>4</v>
      </c>
      <c r="B140" s="993"/>
      <c r="C140" s="707" t="s">
        <v>2114</v>
      </c>
      <c r="D140" s="707"/>
      <c r="E140" s="707" t="s">
        <v>10025</v>
      </c>
      <c r="F140" s="707" t="s">
        <v>2114</v>
      </c>
      <c r="G140" s="707" t="s">
        <v>2726</v>
      </c>
      <c r="H140" s="707"/>
      <c r="I140" s="235">
        <v>49380</v>
      </c>
      <c r="J140" s="235">
        <v>75</v>
      </c>
      <c r="K140" s="235">
        <v>75</v>
      </c>
      <c r="L140" s="707" t="s">
        <v>282</v>
      </c>
      <c r="M140" s="235">
        <v>68</v>
      </c>
      <c r="N140" s="235">
        <v>105</v>
      </c>
      <c r="O140" s="235">
        <v>7140</v>
      </c>
      <c r="P140" s="235">
        <v>1</v>
      </c>
      <c r="Q140" s="235">
        <v>100</v>
      </c>
      <c r="R140" s="235">
        <v>100</v>
      </c>
      <c r="S140" s="707" t="s">
        <v>173</v>
      </c>
      <c r="T140" s="707"/>
      <c r="U140" s="707">
        <v>2010</v>
      </c>
      <c r="V140" s="236"/>
      <c r="W140" s="236"/>
      <c r="X140" s="236"/>
      <c r="Y140" s="236"/>
      <c r="Z140" s="236"/>
      <c r="AA140" s="236"/>
      <c r="AB140" s="235">
        <v>11510</v>
      </c>
      <c r="AC140" s="707"/>
      <c r="AD140" s="707"/>
      <c r="AE140" s="236"/>
      <c r="AF140" s="236"/>
      <c r="AG140" s="236"/>
      <c r="AH140" s="236"/>
      <c r="AI140" s="236"/>
      <c r="AJ140" s="236"/>
      <c r="AK140" s="236"/>
      <c r="AL140" s="236"/>
      <c r="AM140" s="236"/>
      <c r="AN140" s="236"/>
      <c r="AO140" s="236"/>
      <c r="AP140" s="236"/>
      <c r="AQ140" s="236"/>
      <c r="AR140" s="236"/>
      <c r="AS140" s="236"/>
      <c r="AT140" s="236"/>
      <c r="AU140" s="236"/>
      <c r="AV140" s="236"/>
      <c r="AW140" s="236"/>
      <c r="AX140" s="994"/>
    </row>
    <row r="141" spans="1:50" ht="24" hidden="1" customHeight="1">
      <c r="A141" s="1010">
        <v>5</v>
      </c>
      <c r="B141" s="993"/>
      <c r="C141" s="219" t="s">
        <v>2114</v>
      </c>
      <c r="D141" s="221"/>
      <c r="E141" s="223" t="s">
        <v>10026</v>
      </c>
      <c r="F141" s="221" t="s">
        <v>2114</v>
      </c>
      <c r="G141" s="707" t="s">
        <v>2726</v>
      </c>
      <c r="H141" s="221"/>
      <c r="I141" s="222">
        <v>45580</v>
      </c>
      <c r="J141" s="222">
        <v>75</v>
      </c>
      <c r="K141" s="222">
        <v>75</v>
      </c>
      <c r="L141" s="219" t="s">
        <v>282</v>
      </c>
      <c r="M141" s="222">
        <v>68</v>
      </c>
      <c r="N141" s="222">
        <v>105</v>
      </c>
      <c r="O141" s="222">
        <v>7140</v>
      </c>
      <c r="P141" s="222">
        <v>1</v>
      </c>
      <c r="Q141" s="222">
        <v>100</v>
      </c>
      <c r="R141" s="222">
        <v>100</v>
      </c>
      <c r="S141" s="219" t="s">
        <v>173</v>
      </c>
      <c r="T141" s="219"/>
      <c r="U141" s="219">
        <v>2010</v>
      </c>
      <c r="V141" s="221"/>
      <c r="W141" s="221"/>
      <c r="X141" s="221"/>
      <c r="Y141" s="221"/>
      <c r="Z141" s="221"/>
      <c r="AA141" s="221"/>
      <c r="AB141" s="222">
        <v>13220</v>
      </c>
      <c r="AC141" s="221"/>
      <c r="AD141" s="221"/>
      <c r="AE141" s="221"/>
      <c r="AF141" s="221"/>
      <c r="AG141" s="221"/>
      <c r="AH141" s="221"/>
      <c r="AI141" s="221"/>
      <c r="AJ141" s="221"/>
      <c r="AK141" s="221"/>
      <c r="AL141" s="221"/>
      <c r="AM141" s="221"/>
      <c r="AN141" s="221"/>
      <c r="AO141" s="221"/>
      <c r="AP141" s="221"/>
      <c r="AQ141" s="221"/>
      <c r="AR141" s="221"/>
      <c r="AS141" s="221"/>
      <c r="AT141" s="221"/>
      <c r="AU141" s="221"/>
      <c r="AV141" s="221"/>
      <c r="AW141" s="221"/>
      <c r="AX141" s="990"/>
    </row>
    <row r="142" spans="1:50" ht="24" hidden="1" customHeight="1">
      <c r="A142" s="1010">
        <v>6</v>
      </c>
      <c r="B142" s="993"/>
      <c r="C142" s="219" t="s">
        <v>2114</v>
      </c>
      <c r="D142" s="221"/>
      <c r="E142" s="223" t="s">
        <v>10027</v>
      </c>
      <c r="F142" s="221" t="s">
        <v>2114</v>
      </c>
      <c r="G142" s="707" t="s">
        <v>2114</v>
      </c>
      <c r="H142" s="221"/>
      <c r="I142" s="222">
        <v>14350</v>
      </c>
      <c r="J142" s="222"/>
      <c r="K142" s="222"/>
      <c r="L142" s="219" t="s">
        <v>304</v>
      </c>
      <c r="M142" s="222" t="s">
        <v>10028</v>
      </c>
      <c r="N142" s="222" t="s">
        <v>10029</v>
      </c>
      <c r="O142" s="222">
        <v>14350</v>
      </c>
      <c r="P142" s="222">
        <v>2</v>
      </c>
      <c r="Q142" s="222"/>
      <c r="R142" s="222"/>
      <c r="S142" s="219"/>
      <c r="T142" s="219"/>
      <c r="U142" s="219">
        <v>1994</v>
      </c>
      <c r="V142" s="221"/>
      <c r="W142" s="221"/>
      <c r="X142" s="221"/>
      <c r="Y142" s="221"/>
      <c r="Z142" s="221"/>
      <c r="AA142" s="221"/>
      <c r="AB142" s="222"/>
      <c r="AC142" s="221"/>
      <c r="AD142" s="221"/>
      <c r="AE142" s="221"/>
      <c r="AF142" s="221"/>
      <c r="AG142" s="221"/>
      <c r="AH142" s="221"/>
      <c r="AI142" s="221"/>
      <c r="AJ142" s="221"/>
      <c r="AK142" s="221"/>
      <c r="AL142" s="221"/>
      <c r="AM142" s="221"/>
      <c r="AN142" s="221"/>
      <c r="AO142" s="221"/>
      <c r="AP142" s="221"/>
      <c r="AQ142" s="221"/>
      <c r="AR142" s="221"/>
      <c r="AS142" s="221"/>
      <c r="AT142" s="221"/>
      <c r="AU142" s="221"/>
      <c r="AV142" s="221"/>
      <c r="AW142" s="221"/>
      <c r="AX142" s="990"/>
    </row>
    <row r="143" spans="1:50" ht="24" hidden="1" customHeight="1">
      <c r="A143" s="1010">
        <v>7</v>
      </c>
      <c r="B143" s="993"/>
      <c r="C143" s="707" t="s">
        <v>2114</v>
      </c>
      <c r="D143" s="707"/>
      <c r="E143" s="707" t="s">
        <v>10030</v>
      </c>
      <c r="F143" s="707" t="s">
        <v>2114</v>
      </c>
      <c r="G143" s="707" t="s">
        <v>2726</v>
      </c>
      <c r="H143" s="707"/>
      <c r="I143" s="235">
        <v>9600</v>
      </c>
      <c r="J143" s="235"/>
      <c r="K143" s="235"/>
      <c r="L143" s="707" t="s">
        <v>143</v>
      </c>
      <c r="M143" s="235">
        <v>80</v>
      </c>
      <c r="N143" s="235">
        <v>120</v>
      </c>
      <c r="O143" s="235">
        <v>9600</v>
      </c>
      <c r="P143" s="235">
        <v>1</v>
      </c>
      <c r="Q143" s="235"/>
      <c r="R143" s="235"/>
      <c r="S143" s="707"/>
      <c r="T143" s="707"/>
      <c r="U143" s="707">
        <v>2009</v>
      </c>
      <c r="V143" s="236"/>
      <c r="W143" s="236"/>
      <c r="X143" s="236"/>
      <c r="Y143" s="236"/>
      <c r="Z143" s="236"/>
      <c r="AA143" s="236"/>
      <c r="AB143" s="235"/>
      <c r="AC143" s="707"/>
      <c r="AD143" s="707"/>
      <c r="AE143" s="236"/>
      <c r="AF143" s="236"/>
      <c r="AG143" s="707"/>
      <c r="AH143" s="236"/>
      <c r="AI143" s="236"/>
      <c r="AJ143" s="236"/>
      <c r="AK143" s="236"/>
      <c r="AL143" s="236"/>
      <c r="AM143" s="236"/>
      <c r="AN143" s="236"/>
      <c r="AO143" s="236"/>
      <c r="AP143" s="236"/>
      <c r="AQ143" s="236"/>
      <c r="AR143" s="236"/>
      <c r="AS143" s="236"/>
      <c r="AT143" s="236"/>
      <c r="AU143" s="236"/>
      <c r="AV143" s="236"/>
      <c r="AW143" s="236"/>
      <c r="AX143" s="994"/>
    </row>
    <row r="144" spans="1:50" ht="24" hidden="1" customHeight="1">
      <c r="A144" s="1010"/>
      <c r="B144" s="993"/>
      <c r="C144" s="707" t="s">
        <v>2114</v>
      </c>
      <c r="D144" s="707" t="s">
        <v>10031</v>
      </c>
      <c r="E144" s="707" t="s">
        <v>10032</v>
      </c>
      <c r="F144" s="707" t="s">
        <v>2114</v>
      </c>
      <c r="G144" s="707" t="s">
        <v>2726</v>
      </c>
      <c r="H144" s="707" t="s">
        <v>2726</v>
      </c>
      <c r="I144" s="235">
        <v>27400</v>
      </c>
      <c r="J144" s="235">
        <v>99</v>
      </c>
      <c r="K144" s="235">
        <v>99</v>
      </c>
      <c r="L144" s="707" t="s">
        <v>282</v>
      </c>
      <c r="M144" s="235">
        <v>65</v>
      </c>
      <c r="N144" s="235">
        <v>109</v>
      </c>
      <c r="O144" s="235">
        <v>7055</v>
      </c>
      <c r="P144" s="235">
        <v>1</v>
      </c>
      <c r="Q144" s="235">
        <v>150</v>
      </c>
      <c r="R144" s="235">
        <v>150</v>
      </c>
      <c r="S144" s="707" t="s">
        <v>173</v>
      </c>
      <c r="T144" s="707"/>
      <c r="U144" s="707">
        <v>2014</v>
      </c>
      <c r="V144" s="236">
        <v>4064</v>
      </c>
      <c r="W144" s="236"/>
      <c r="X144" s="236"/>
      <c r="Y144" s="236"/>
      <c r="Z144" s="236"/>
      <c r="AA144" s="236"/>
      <c r="AB144" s="235">
        <v>4064</v>
      </c>
      <c r="AC144" s="707"/>
      <c r="AD144" s="707"/>
      <c r="AE144" s="236"/>
      <c r="AF144" s="236"/>
      <c r="AG144" s="236"/>
      <c r="AH144" s="236"/>
      <c r="AI144" s="236"/>
      <c r="AJ144" s="236"/>
      <c r="AK144" s="236"/>
      <c r="AL144" s="236"/>
      <c r="AM144" s="236"/>
      <c r="AN144" s="236"/>
      <c r="AO144" s="236"/>
      <c r="AP144" s="236"/>
      <c r="AQ144" s="236"/>
      <c r="AR144" s="236"/>
      <c r="AS144" s="236"/>
      <c r="AT144" s="236"/>
      <c r="AU144" s="236"/>
      <c r="AV144" s="236"/>
      <c r="AW144" s="236"/>
      <c r="AX144" s="994"/>
    </row>
    <row r="145" spans="1:51" ht="24" hidden="1" customHeight="1">
      <c r="A145" s="1010"/>
      <c r="B145" s="993"/>
      <c r="C145" s="707" t="s">
        <v>2114</v>
      </c>
      <c r="D145" s="223" t="s">
        <v>10033</v>
      </c>
      <c r="E145" s="223" t="s">
        <v>10034</v>
      </c>
      <c r="F145" s="221" t="s">
        <v>2114</v>
      </c>
      <c r="G145" s="707" t="s">
        <v>2726</v>
      </c>
      <c r="H145" s="707" t="s">
        <v>2726</v>
      </c>
      <c r="I145" s="235">
        <v>7536</v>
      </c>
      <c r="J145" s="235"/>
      <c r="K145" s="235"/>
      <c r="L145" s="707" t="s">
        <v>282</v>
      </c>
      <c r="M145" s="222">
        <v>65</v>
      </c>
      <c r="N145" s="222">
        <v>100</v>
      </c>
      <c r="O145" s="222">
        <v>7526</v>
      </c>
      <c r="P145" s="222">
        <v>1</v>
      </c>
      <c r="Q145" s="235">
        <v>100</v>
      </c>
      <c r="R145" s="235">
        <v>100</v>
      </c>
      <c r="S145" s="707" t="s">
        <v>173</v>
      </c>
      <c r="T145" s="707"/>
      <c r="U145" s="707">
        <v>2014</v>
      </c>
      <c r="V145" s="235">
        <v>53600</v>
      </c>
      <c r="W145" s="707" t="s">
        <v>10035</v>
      </c>
      <c r="X145" s="221"/>
      <c r="Y145" s="221"/>
      <c r="Z145" s="221"/>
      <c r="AA145" s="221"/>
      <c r="AB145" s="235">
        <v>53600</v>
      </c>
      <c r="AC145" s="221"/>
      <c r="AD145" s="221"/>
      <c r="AE145" s="221"/>
      <c r="AF145" s="221"/>
      <c r="AG145" s="221"/>
      <c r="AH145" s="221"/>
      <c r="AI145" s="221"/>
      <c r="AJ145" s="221"/>
      <c r="AK145" s="221"/>
      <c r="AL145" s="221"/>
      <c r="AM145" s="221"/>
      <c r="AN145" s="221"/>
      <c r="AO145" s="221"/>
      <c r="AP145" s="221"/>
      <c r="AQ145" s="221"/>
      <c r="AR145" s="221"/>
      <c r="AS145" s="221"/>
      <c r="AT145" s="221"/>
      <c r="AU145" s="221"/>
      <c r="AV145" s="221"/>
      <c r="AW145" s="221"/>
      <c r="AX145" s="994"/>
    </row>
    <row r="146" spans="1:51" ht="24" hidden="1" customHeight="1">
      <c r="A146" s="1010"/>
      <c r="B146" s="993"/>
      <c r="C146" s="707" t="s">
        <v>2114</v>
      </c>
      <c r="D146" s="223"/>
      <c r="E146" s="223" t="s">
        <v>10036</v>
      </c>
      <c r="F146" s="221" t="s">
        <v>2114</v>
      </c>
      <c r="G146" s="707" t="s">
        <v>2726</v>
      </c>
      <c r="H146" s="707"/>
      <c r="I146" s="235">
        <v>7140</v>
      </c>
      <c r="J146" s="235"/>
      <c r="K146" s="235"/>
      <c r="L146" s="707" t="s">
        <v>304</v>
      </c>
      <c r="M146" s="222">
        <v>68</v>
      </c>
      <c r="N146" s="222">
        <v>105</v>
      </c>
      <c r="O146" s="222">
        <v>7140</v>
      </c>
      <c r="P146" s="222">
        <v>1</v>
      </c>
      <c r="Q146" s="235"/>
      <c r="R146" s="235"/>
      <c r="S146" s="707"/>
      <c r="T146" s="707"/>
      <c r="U146" s="707">
        <v>2012</v>
      </c>
      <c r="V146" s="235"/>
      <c r="W146" s="707"/>
      <c r="X146" s="221"/>
      <c r="Y146" s="221"/>
      <c r="Z146" s="221"/>
      <c r="AA146" s="221"/>
      <c r="AB146" s="235"/>
      <c r="AC146" s="221"/>
      <c r="AD146" s="221"/>
      <c r="AE146" s="221"/>
      <c r="AF146" s="221"/>
      <c r="AG146" s="221"/>
      <c r="AH146" s="221"/>
      <c r="AI146" s="221"/>
      <c r="AJ146" s="221"/>
      <c r="AK146" s="221"/>
      <c r="AL146" s="221"/>
      <c r="AM146" s="221"/>
      <c r="AN146" s="221"/>
      <c r="AO146" s="221"/>
      <c r="AP146" s="221"/>
      <c r="AQ146" s="221"/>
      <c r="AR146" s="221"/>
      <c r="AS146" s="221"/>
      <c r="AT146" s="221"/>
      <c r="AU146" s="221"/>
      <c r="AV146" s="221"/>
      <c r="AW146" s="221"/>
      <c r="AX146" s="994"/>
    </row>
    <row r="147" spans="1:51" ht="24" hidden="1" customHeight="1">
      <c r="A147" s="1010"/>
      <c r="B147" s="993"/>
      <c r="C147" s="707" t="s">
        <v>2114</v>
      </c>
      <c r="D147" s="707"/>
      <c r="E147" s="223" t="s">
        <v>10037</v>
      </c>
      <c r="F147" s="221" t="s">
        <v>2101</v>
      </c>
      <c r="G147" s="707" t="s">
        <v>2120</v>
      </c>
      <c r="H147" s="707"/>
      <c r="I147" s="235">
        <v>8000</v>
      </c>
      <c r="J147" s="235"/>
      <c r="K147" s="235"/>
      <c r="L147" s="707" t="s">
        <v>282</v>
      </c>
      <c r="M147" s="222">
        <v>65</v>
      </c>
      <c r="N147" s="222">
        <v>98</v>
      </c>
      <c r="O147" s="222">
        <v>6730</v>
      </c>
      <c r="P147" s="222">
        <v>1</v>
      </c>
      <c r="Q147" s="235"/>
      <c r="R147" s="235"/>
      <c r="S147" s="707"/>
      <c r="T147" s="707"/>
      <c r="U147" s="707">
        <v>2010</v>
      </c>
      <c r="V147" s="236"/>
      <c r="W147" s="236"/>
      <c r="X147" s="236"/>
      <c r="Y147" s="236"/>
      <c r="Z147" s="236"/>
      <c r="AA147" s="236"/>
      <c r="AB147" s="235">
        <v>650</v>
      </c>
      <c r="AC147" s="707"/>
      <c r="AD147" s="707"/>
      <c r="AE147" s="236"/>
      <c r="AF147" s="236"/>
      <c r="AG147" s="236"/>
      <c r="AH147" s="236"/>
      <c r="AI147" s="236"/>
      <c r="AJ147" s="236"/>
      <c r="AK147" s="236"/>
      <c r="AL147" s="236"/>
      <c r="AM147" s="236"/>
      <c r="AN147" s="236"/>
      <c r="AO147" s="236"/>
      <c r="AP147" s="236"/>
      <c r="AQ147" s="236"/>
      <c r="AR147" s="236"/>
      <c r="AS147" s="236"/>
      <c r="AT147" s="236"/>
      <c r="AU147" s="236"/>
      <c r="AV147" s="236"/>
      <c r="AW147" s="236"/>
      <c r="AX147" s="994"/>
    </row>
    <row r="148" spans="1:51" ht="24" hidden="1" customHeight="1">
      <c r="A148" s="1010"/>
      <c r="B148" s="993"/>
      <c r="C148" s="707" t="s">
        <v>2114</v>
      </c>
      <c r="D148" s="707"/>
      <c r="E148" s="223" t="s">
        <v>15227</v>
      </c>
      <c r="F148" s="221" t="s">
        <v>2114</v>
      </c>
      <c r="G148" s="707" t="s">
        <v>2726</v>
      </c>
      <c r="H148" s="707"/>
      <c r="I148" s="235">
        <v>7466</v>
      </c>
      <c r="J148" s="235"/>
      <c r="K148" s="235"/>
      <c r="L148" s="707" t="s">
        <v>282</v>
      </c>
      <c r="M148" s="222">
        <v>68</v>
      </c>
      <c r="N148" s="222">
        <v>107</v>
      </c>
      <c r="O148" s="222">
        <v>7276</v>
      </c>
      <c r="P148" s="222">
        <v>1</v>
      </c>
      <c r="Q148" s="235"/>
      <c r="R148" s="235"/>
      <c r="S148" s="707"/>
      <c r="T148" s="707"/>
      <c r="U148" s="707">
        <v>2007</v>
      </c>
      <c r="V148" s="236"/>
      <c r="W148" s="236"/>
      <c r="X148" s="236"/>
      <c r="Y148" s="236"/>
      <c r="Z148" s="236"/>
      <c r="AA148" s="236"/>
      <c r="AB148" s="235"/>
      <c r="AC148" s="707"/>
      <c r="AD148" s="707"/>
      <c r="AE148" s="236"/>
      <c r="AF148" s="236"/>
      <c r="AG148" s="236"/>
      <c r="AH148" s="236"/>
      <c r="AI148" s="236"/>
      <c r="AJ148" s="236"/>
      <c r="AK148" s="236"/>
      <c r="AL148" s="236"/>
      <c r="AM148" s="236"/>
      <c r="AN148" s="236"/>
      <c r="AO148" s="236"/>
      <c r="AP148" s="236"/>
      <c r="AQ148" s="236"/>
      <c r="AR148" s="236"/>
      <c r="AS148" s="236"/>
      <c r="AT148" s="236"/>
      <c r="AU148" s="236"/>
      <c r="AV148" s="236"/>
      <c r="AW148" s="236"/>
      <c r="AX148" s="994" t="s">
        <v>15228</v>
      </c>
    </row>
    <row r="149" spans="1:51" ht="23.1" hidden="1" customHeight="1">
      <c r="A149" s="1010"/>
      <c r="B149" s="991" t="s">
        <v>2243</v>
      </c>
      <c r="C149" s="707" t="s">
        <v>2244</v>
      </c>
      <c r="D149" s="236"/>
      <c r="E149" s="246">
        <f>COUNTA(E150:E179)</f>
        <v>30</v>
      </c>
      <c r="F149" s="236"/>
      <c r="G149" s="236"/>
      <c r="H149" s="707"/>
      <c r="I149" s="235">
        <f>SUM(I150:I179)</f>
        <v>959738</v>
      </c>
      <c r="J149" s="235">
        <f>SUM(J150:J179)</f>
        <v>49898.350000000006</v>
      </c>
      <c r="K149" s="235">
        <f>SUM(K150:K179)</f>
        <v>144680.93</v>
      </c>
      <c r="L149" s="235"/>
      <c r="M149" s="235"/>
      <c r="N149" s="235"/>
      <c r="O149" s="235"/>
      <c r="P149" s="235">
        <f>SUM(P150:P179)</f>
        <v>31</v>
      </c>
      <c r="Q149" s="235"/>
      <c r="R149" s="235"/>
      <c r="S149" s="707"/>
      <c r="T149" s="707"/>
      <c r="U149" s="707"/>
      <c r="V149" s="236"/>
      <c r="W149" s="236"/>
      <c r="X149" s="236"/>
      <c r="Y149" s="236"/>
      <c r="Z149" s="236"/>
      <c r="AA149" s="236"/>
      <c r="AB149" s="235"/>
      <c r="AC149" s="707"/>
      <c r="AD149" s="707"/>
      <c r="AE149" s="236"/>
      <c r="AF149" s="236"/>
      <c r="AG149" s="707"/>
      <c r="AH149" s="236"/>
      <c r="AI149" s="236"/>
      <c r="AJ149" s="236"/>
      <c r="AK149" s="236"/>
      <c r="AL149" s="236"/>
      <c r="AM149" s="236"/>
      <c r="AN149" s="236"/>
      <c r="AO149" s="236"/>
      <c r="AP149" s="236"/>
      <c r="AQ149" s="236"/>
      <c r="AR149" s="236"/>
      <c r="AS149" s="236"/>
      <c r="AT149" s="236"/>
      <c r="AU149" s="236"/>
      <c r="AV149" s="236"/>
      <c r="AW149" s="236"/>
      <c r="AX149" s="994"/>
    </row>
    <row r="150" spans="1:51" ht="23.1" hidden="1" customHeight="1">
      <c r="A150" s="992" t="s">
        <v>310</v>
      </c>
      <c r="B150" s="993"/>
      <c r="C150" s="707" t="s">
        <v>787</v>
      </c>
      <c r="D150" s="707" t="s">
        <v>788</v>
      </c>
      <c r="E150" s="707" t="s">
        <v>789</v>
      </c>
      <c r="F150" s="707" t="s">
        <v>577</v>
      </c>
      <c r="G150" s="707" t="s">
        <v>2846</v>
      </c>
      <c r="H150" s="236">
        <v>1</v>
      </c>
      <c r="I150" s="235">
        <v>12324</v>
      </c>
      <c r="J150" s="235"/>
      <c r="K150" s="235"/>
      <c r="L150" s="707" t="s">
        <v>304</v>
      </c>
      <c r="M150" s="235">
        <v>72</v>
      </c>
      <c r="N150" s="235">
        <v>109</v>
      </c>
      <c r="O150" s="235">
        <v>7848</v>
      </c>
      <c r="P150" s="235">
        <v>1</v>
      </c>
      <c r="Q150" s="235">
        <v>500</v>
      </c>
      <c r="R150" s="235">
        <v>500</v>
      </c>
      <c r="S150" s="707" t="s">
        <v>710</v>
      </c>
      <c r="T150" s="707" t="s">
        <v>710</v>
      </c>
      <c r="U150" s="707">
        <v>1986</v>
      </c>
      <c r="V150" s="236"/>
      <c r="W150" s="236">
        <v>72</v>
      </c>
      <c r="X150" s="236"/>
      <c r="Y150" s="236">
        <v>140</v>
      </c>
      <c r="Z150" s="236"/>
      <c r="AA150" s="236"/>
      <c r="AB150" s="235">
        <v>212</v>
      </c>
      <c r="AC150" s="707"/>
      <c r="AD150" s="707"/>
      <c r="AE150" s="236"/>
      <c r="AF150" s="236"/>
      <c r="AG150" s="236"/>
      <c r="AH150" s="236"/>
      <c r="AI150" s="236"/>
      <c r="AJ150" s="236"/>
      <c r="AK150" s="236"/>
      <c r="AL150" s="236"/>
      <c r="AM150" s="236"/>
      <c r="AN150" s="236"/>
      <c r="AO150" s="236"/>
      <c r="AP150" s="236"/>
      <c r="AQ150" s="236"/>
      <c r="AR150" s="236"/>
      <c r="AS150" s="236"/>
      <c r="AT150" s="236"/>
      <c r="AU150" s="236"/>
      <c r="AV150" s="236"/>
      <c r="AW150" s="236"/>
      <c r="AX150" s="994"/>
    </row>
    <row r="151" spans="1:51" s="1317" customFormat="1" ht="23.1" hidden="1" customHeight="1">
      <c r="A151" s="992"/>
      <c r="B151" s="993"/>
      <c r="C151" s="1288" t="s">
        <v>787</v>
      </c>
      <c r="D151" s="1288"/>
      <c r="E151" s="1288" t="s">
        <v>790</v>
      </c>
      <c r="F151" s="1288" t="s">
        <v>787</v>
      </c>
      <c r="G151" s="1288" t="s">
        <v>787</v>
      </c>
      <c r="H151" s="1298"/>
      <c r="I151" s="235">
        <v>33252</v>
      </c>
      <c r="J151" s="235"/>
      <c r="K151" s="235"/>
      <c r="L151" s="1288" t="s">
        <v>282</v>
      </c>
      <c r="M151" s="235">
        <v>60</v>
      </c>
      <c r="N151" s="235">
        <v>90</v>
      </c>
      <c r="O151" s="235">
        <v>5400</v>
      </c>
      <c r="P151" s="235">
        <v>1</v>
      </c>
      <c r="Q151" s="235"/>
      <c r="R151" s="235"/>
      <c r="S151" s="1288"/>
      <c r="T151" s="1288"/>
      <c r="U151" s="1288">
        <v>2005</v>
      </c>
      <c r="V151" s="1298"/>
      <c r="W151" s="1298"/>
      <c r="X151" s="1298"/>
      <c r="Y151" s="1298"/>
      <c r="Z151" s="1298"/>
      <c r="AA151" s="1298"/>
      <c r="AB151" s="235">
        <v>1200</v>
      </c>
      <c r="AC151" s="1288"/>
      <c r="AD151" s="1288"/>
      <c r="AE151" s="1298"/>
      <c r="AF151" s="1298"/>
      <c r="AG151" s="1298"/>
      <c r="AH151" s="1298"/>
      <c r="AI151" s="1298"/>
      <c r="AJ151" s="1298"/>
      <c r="AK151" s="1298"/>
      <c r="AL151" s="1298"/>
      <c r="AM151" s="1298"/>
      <c r="AN151" s="1298"/>
      <c r="AO151" s="1298"/>
      <c r="AP151" s="1298"/>
      <c r="AQ151" s="1298"/>
      <c r="AR151" s="1298"/>
      <c r="AS151" s="1298"/>
      <c r="AT151" s="1298"/>
      <c r="AU151" s="1298"/>
      <c r="AV151" s="1298"/>
      <c r="AW151" s="1298"/>
      <c r="AX151" s="994" t="s">
        <v>611</v>
      </c>
      <c r="AY151" s="1317" t="s">
        <v>16109</v>
      </c>
    </row>
    <row r="152" spans="1:51" s="1317" customFormat="1" ht="23.1" hidden="1" customHeight="1">
      <c r="A152" s="992"/>
      <c r="B152" s="993"/>
      <c r="C152" s="1288" t="s">
        <v>787</v>
      </c>
      <c r="D152" s="1288"/>
      <c r="E152" s="1288" t="s">
        <v>791</v>
      </c>
      <c r="F152" s="1288" t="s">
        <v>787</v>
      </c>
      <c r="G152" s="1288" t="s">
        <v>787</v>
      </c>
      <c r="H152" s="1298"/>
      <c r="I152" s="235">
        <v>78328</v>
      </c>
      <c r="J152" s="235"/>
      <c r="K152" s="235"/>
      <c r="L152" s="1288" t="s">
        <v>282</v>
      </c>
      <c r="M152" s="235">
        <v>64</v>
      </c>
      <c r="N152" s="235">
        <v>100</v>
      </c>
      <c r="O152" s="235">
        <v>6400</v>
      </c>
      <c r="P152" s="235">
        <v>1</v>
      </c>
      <c r="Q152" s="235">
        <v>2000</v>
      </c>
      <c r="R152" s="235">
        <v>2000</v>
      </c>
      <c r="S152" s="1288" t="s">
        <v>173</v>
      </c>
      <c r="T152" s="1288" t="s">
        <v>711</v>
      </c>
      <c r="U152" s="1288">
        <v>2008</v>
      </c>
      <c r="V152" s="1298"/>
      <c r="W152" s="1298"/>
      <c r="X152" s="1298"/>
      <c r="Y152" s="1298"/>
      <c r="Z152" s="1298"/>
      <c r="AA152" s="1298"/>
      <c r="AB152" s="235">
        <v>984</v>
      </c>
      <c r="AC152" s="1288"/>
      <c r="AD152" s="1288"/>
      <c r="AE152" s="1298"/>
      <c r="AF152" s="1298"/>
      <c r="AG152" s="1298"/>
      <c r="AH152" s="1298"/>
      <c r="AI152" s="1298"/>
      <c r="AJ152" s="1298"/>
      <c r="AK152" s="1298"/>
      <c r="AL152" s="1298"/>
      <c r="AM152" s="1298"/>
      <c r="AN152" s="1298"/>
      <c r="AO152" s="1298"/>
      <c r="AP152" s="1298"/>
      <c r="AQ152" s="1298"/>
      <c r="AR152" s="1298"/>
      <c r="AS152" s="1298"/>
      <c r="AT152" s="1298"/>
      <c r="AU152" s="1298"/>
      <c r="AV152" s="1298"/>
      <c r="AW152" s="1298"/>
      <c r="AX152" s="994" t="s">
        <v>792</v>
      </c>
      <c r="AY152" s="1317" t="s">
        <v>16109</v>
      </c>
    </row>
    <row r="153" spans="1:51" ht="24" hidden="1" customHeight="1">
      <c r="A153" s="992"/>
      <c r="B153" s="993"/>
      <c r="C153" s="707" t="s">
        <v>787</v>
      </c>
      <c r="D153" s="707"/>
      <c r="E153" s="707" t="s">
        <v>793</v>
      </c>
      <c r="F153" s="707" t="s">
        <v>787</v>
      </c>
      <c r="G153" s="707" t="s">
        <v>787</v>
      </c>
      <c r="H153" s="236"/>
      <c r="I153" s="235">
        <v>5885</v>
      </c>
      <c r="J153" s="235"/>
      <c r="K153" s="235"/>
      <c r="L153" s="707" t="s">
        <v>282</v>
      </c>
      <c r="M153" s="235">
        <v>53</v>
      </c>
      <c r="N153" s="235">
        <v>90</v>
      </c>
      <c r="O153" s="235">
        <v>4770</v>
      </c>
      <c r="P153" s="235">
        <v>1</v>
      </c>
      <c r="Q153" s="235"/>
      <c r="R153" s="235"/>
      <c r="S153" s="707"/>
      <c r="T153" s="707"/>
      <c r="U153" s="707">
        <v>2012</v>
      </c>
      <c r="V153" s="236"/>
      <c r="W153" s="236"/>
      <c r="X153" s="236"/>
      <c r="Y153" s="236"/>
      <c r="Z153" s="236"/>
      <c r="AA153" s="236"/>
      <c r="AB153" s="235"/>
      <c r="AC153" s="707"/>
      <c r="AD153" s="707"/>
      <c r="AE153" s="236"/>
      <c r="AF153" s="236"/>
      <c r="AG153" s="236"/>
      <c r="AH153" s="236"/>
      <c r="AI153" s="236"/>
      <c r="AJ153" s="236"/>
      <c r="AK153" s="236"/>
      <c r="AL153" s="236"/>
      <c r="AM153" s="236"/>
      <c r="AN153" s="236"/>
      <c r="AO153" s="236"/>
      <c r="AP153" s="236"/>
      <c r="AQ153" s="236"/>
      <c r="AR153" s="236"/>
      <c r="AS153" s="236"/>
      <c r="AT153" s="236"/>
      <c r="AU153" s="236"/>
      <c r="AV153" s="236"/>
      <c r="AW153" s="236"/>
      <c r="AX153" s="994"/>
      <c r="AY153" s="19" t="s">
        <v>16109</v>
      </c>
    </row>
    <row r="154" spans="1:51" ht="24" hidden="1" customHeight="1">
      <c r="A154" s="992"/>
      <c r="B154" s="993"/>
      <c r="C154" s="219" t="s">
        <v>787</v>
      </c>
      <c r="D154" s="221"/>
      <c r="E154" s="223" t="s">
        <v>13059</v>
      </c>
      <c r="F154" s="221" t="s">
        <v>787</v>
      </c>
      <c r="G154" s="221" t="s">
        <v>787</v>
      </c>
      <c r="H154" s="221"/>
      <c r="I154" s="222">
        <v>9939</v>
      </c>
      <c r="J154" s="222"/>
      <c r="K154" s="222"/>
      <c r="L154" s="219" t="s">
        <v>282</v>
      </c>
      <c r="M154" s="222">
        <v>79.8</v>
      </c>
      <c r="N154" s="222">
        <v>44.8</v>
      </c>
      <c r="O154" s="222">
        <v>3600</v>
      </c>
      <c r="P154" s="222">
        <v>1</v>
      </c>
      <c r="Q154" s="222"/>
      <c r="R154" s="222"/>
      <c r="S154" s="219"/>
      <c r="T154" s="219"/>
      <c r="U154" s="219">
        <v>2017</v>
      </c>
      <c r="V154" s="221"/>
      <c r="W154" s="221"/>
      <c r="X154" s="221"/>
      <c r="Y154" s="221"/>
      <c r="Z154" s="221"/>
      <c r="AA154" s="221"/>
      <c r="AB154" s="933">
        <v>1500</v>
      </c>
      <c r="AC154" s="221"/>
      <c r="AD154" s="221"/>
      <c r="AE154" s="221"/>
      <c r="AF154" s="221"/>
      <c r="AG154" s="221"/>
      <c r="AH154" s="221"/>
      <c r="AI154" s="221"/>
      <c r="AJ154" s="221"/>
      <c r="AK154" s="221"/>
      <c r="AL154" s="221"/>
      <c r="AM154" s="221"/>
      <c r="AN154" s="221"/>
      <c r="AO154" s="221"/>
      <c r="AP154" s="221"/>
      <c r="AQ154" s="221"/>
      <c r="AR154" s="221"/>
      <c r="AS154" s="221"/>
      <c r="AT154" s="221"/>
      <c r="AU154" s="221"/>
      <c r="AV154" s="221"/>
      <c r="AW154" s="221"/>
      <c r="AX154" s="990" t="s">
        <v>11239</v>
      </c>
      <c r="AY154" s="19" t="s">
        <v>16109</v>
      </c>
    </row>
    <row r="155" spans="1:51" ht="24" hidden="1" customHeight="1">
      <c r="A155" s="992"/>
      <c r="B155" s="993"/>
      <c r="C155" s="219" t="s">
        <v>593</v>
      </c>
      <c r="D155" s="221"/>
      <c r="E155" s="223" t="s">
        <v>2847</v>
      </c>
      <c r="F155" s="221" t="s">
        <v>593</v>
      </c>
      <c r="G155" s="221" t="s">
        <v>2848</v>
      </c>
      <c r="H155" s="221"/>
      <c r="I155" s="222">
        <v>50555</v>
      </c>
      <c r="J155" s="222"/>
      <c r="K155" s="222"/>
      <c r="L155" s="219" t="s">
        <v>282</v>
      </c>
      <c r="M155" s="222">
        <v>68</v>
      </c>
      <c r="N155" s="222">
        <v>103</v>
      </c>
      <c r="O155" s="222">
        <v>7004</v>
      </c>
      <c r="P155" s="222">
        <v>1</v>
      </c>
      <c r="Q155" s="222">
        <v>510</v>
      </c>
      <c r="R155" s="222">
        <v>510</v>
      </c>
      <c r="S155" s="219" t="s">
        <v>173</v>
      </c>
      <c r="T155" s="219" t="s">
        <v>711</v>
      </c>
      <c r="U155" s="219">
        <v>2012</v>
      </c>
      <c r="V155" s="221"/>
      <c r="W155" s="221"/>
      <c r="X155" s="221"/>
      <c r="Y155" s="221"/>
      <c r="Z155" s="221"/>
      <c r="AA155" s="221"/>
      <c r="AB155" s="933" t="s">
        <v>11235</v>
      </c>
      <c r="AC155" s="221"/>
      <c r="AD155" s="221"/>
      <c r="AE155" s="221"/>
      <c r="AF155" s="221"/>
      <c r="AG155" s="221"/>
      <c r="AH155" s="221"/>
      <c r="AI155" s="221"/>
      <c r="AJ155" s="221"/>
      <c r="AK155" s="221"/>
      <c r="AL155" s="221"/>
      <c r="AM155" s="221"/>
      <c r="AN155" s="221"/>
      <c r="AO155" s="221"/>
      <c r="AP155" s="221"/>
      <c r="AQ155" s="221"/>
      <c r="AR155" s="221"/>
      <c r="AS155" s="221"/>
      <c r="AT155" s="221"/>
      <c r="AU155" s="221"/>
      <c r="AV155" s="221"/>
      <c r="AW155" s="221"/>
      <c r="AX155" s="990" t="s">
        <v>2849</v>
      </c>
    </row>
    <row r="156" spans="1:51" ht="24" hidden="1" customHeight="1">
      <c r="A156" s="992"/>
      <c r="B156" s="993"/>
      <c r="C156" s="219" t="s">
        <v>593</v>
      </c>
      <c r="D156" s="221"/>
      <c r="E156" s="223" t="s">
        <v>2850</v>
      </c>
      <c r="F156" s="221" t="s">
        <v>593</v>
      </c>
      <c r="G156" s="221" t="s">
        <v>593</v>
      </c>
      <c r="H156" s="221"/>
      <c r="I156" s="222">
        <v>60117</v>
      </c>
      <c r="J156" s="222"/>
      <c r="K156" s="222"/>
      <c r="L156" s="219" t="s">
        <v>282</v>
      </c>
      <c r="M156" s="222">
        <v>51</v>
      </c>
      <c r="N156" s="222">
        <v>85</v>
      </c>
      <c r="O156" s="222">
        <v>5970</v>
      </c>
      <c r="P156" s="222">
        <v>1</v>
      </c>
      <c r="Q156" s="222"/>
      <c r="R156" s="222"/>
      <c r="S156" s="219"/>
      <c r="T156" s="219"/>
      <c r="U156" s="219">
        <v>2007</v>
      </c>
      <c r="V156" s="221"/>
      <c r="W156" s="221"/>
      <c r="X156" s="221"/>
      <c r="Y156" s="221"/>
      <c r="Z156" s="221"/>
      <c r="AA156" s="221"/>
      <c r="AB156" s="1011">
        <v>960</v>
      </c>
      <c r="AC156" s="221"/>
      <c r="AD156" s="221"/>
      <c r="AE156" s="221"/>
      <c r="AF156" s="221"/>
      <c r="AG156" s="221"/>
      <c r="AH156" s="221"/>
      <c r="AI156" s="221"/>
      <c r="AJ156" s="221"/>
      <c r="AK156" s="221"/>
      <c r="AL156" s="221"/>
      <c r="AM156" s="221"/>
      <c r="AN156" s="221"/>
      <c r="AO156" s="221"/>
      <c r="AP156" s="221"/>
      <c r="AQ156" s="221"/>
      <c r="AR156" s="221"/>
      <c r="AS156" s="221"/>
      <c r="AT156" s="221"/>
      <c r="AU156" s="221"/>
      <c r="AV156" s="221"/>
      <c r="AW156" s="221"/>
      <c r="AX156" s="990" t="s">
        <v>2851</v>
      </c>
    </row>
    <row r="157" spans="1:51" ht="24" hidden="1" customHeight="1">
      <c r="A157" s="992"/>
      <c r="B157" s="993"/>
      <c r="C157" s="219" t="s">
        <v>593</v>
      </c>
      <c r="D157" s="221"/>
      <c r="E157" s="223" t="s">
        <v>2852</v>
      </c>
      <c r="F157" s="221" t="s">
        <v>577</v>
      </c>
      <c r="G157" s="221" t="s">
        <v>2853</v>
      </c>
      <c r="H157" s="221"/>
      <c r="I157" s="222">
        <v>62155</v>
      </c>
      <c r="J157" s="222">
        <v>25263.97</v>
      </c>
      <c r="K157" s="222">
        <v>112517.26</v>
      </c>
      <c r="L157" s="219" t="s">
        <v>143</v>
      </c>
      <c r="M157" s="222">
        <v>78</v>
      </c>
      <c r="N157" s="222">
        <v>117</v>
      </c>
      <c r="O157" s="222">
        <v>9126</v>
      </c>
      <c r="P157" s="222">
        <v>1</v>
      </c>
      <c r="Q157" s="222">
        <v>20356</v>
      </c>
      <c r="R157" s="222">
        <v>20356</v>
      </c>
      <c r="S157" s="219" t="s">
        <v>173</v>
      </c>
      <c r="T157" s="219" t="s">
        <v>711</v>
      </c>
      <c r="U157" s="219">
        <v>2012</v>
      </c>
      <c r="V157" s="221"/>
      <c r="W157" s="221"/>
      <c r="X157" s="221"/>
      <c r="Y157" s="221"/>
      <c r="Z157" s="221"/>
      <c r="AA157" s="221"/>
      <c r="AB157" s="1011">
        <v>1084</v>
      </c>
      <c r="AC157" s="221"/>
      <c r="AD157" s="221"/>
      <c r="AE157" s="221"/>
      <c r="AF157" s="221"/>
      <c r="AG157" s="221"/>
      <c r="AH157" s="221"/>
      <c r="AI157" s="221"/>
      <c r="AJ157" s="221"/>
      <c r="AK157" s="221"/>
      <c r="AL157" s="221"/>
      <c r="AM157" s="221"/>
      <c r="AN157" s="221"/>
      <c r="AO157" s="221"/>
      <c r="AP157" s="221"/>
      <c r="AQ157" s="221"/>
      <c r="AR157" s="221"/>
      <c r="AS157" s="221"/>
      <c r="AT157" s="221"/>
      <c r="AU157" s="221"/>
      <c r="AV157" s="221"/>
      <c r="AW157" s="221"/>
      <c r="AX157" s="990" t="s">
        <v>16110</v>
      </c>
    </row>
    <row r="158" spans="1:51" ht="24" hidden="1" customHeight="1">
      <c r="A158" s="992"/>
      <c r="B158" s="993"/>
      <c r="C158" s="219" t="s">
        <v>593</v>
      </c>
      <c r="D158" s="221"/>
      <c r="E158" s="223" t="s">
        <v>11236</v>
      </c>
      <c r="F158" s="221" t="s">
        <v>577</v>
      </c>
      <c r="G158" s="221" t="s">
        <v>11237</v>
      </c>
      <c r="H158" s="221"/>
      <c r="I158" s="222">
        <v>6400</v>
      </c>
      <c r="J158" s="222"/>
      <c r="K158" s="222">
        <v>6400</v>
      </c>
      <c r="L158" s="219" t="s">
        <v>282</v>
      </c>
      <c r="M158" s="222">
        <v>64</v>
      </c>
      <c r="N158" s="222">
        <v>100</v>
      </c>
      <c r="O158" s="222">
        <v>6400</v>
      </c>
      <c r="P158" s="222">
        <v>1</v>
      </c>
      <c r="Q158" s="222"/>
      <c r="R158" s="222"/>
      <c r="S158" s="219"/>
      <c r="T158" s="219"/>
      <c r="U158" s="219">
        <v>2010</v>
      </c>
      <c r="V158" s="221"/>
      <c r="W158" s="221"/>
      <c r="X158" s="221"/>
      <c r="Y158" s="221"/>
      <c r="Z158" s="221"/>
      <c r="AA158" s="221"/>
      <c r="AB158" s="222"/>
      <c r="AC158" s="221"/>
      <c r="AD158" s="221"/>
      <c r="AE158" s="221"/>
      <c r="AF158" s="221"/>
      <c r="AG158" s="221"/>
      <c r="AH158" s="221"/>
      <c r="AI158" s="221"/>
      <c r="AJ158" s="221"/>
      <c r="AK158" s="221"/>
      <c r="AL158" s="221"/>
      <c r="AM158" s="221"/>
      <c r="AN158" s="221"/>
      <c r="AO158" s="221"/>
      <c r="AP158" s="221"/>
      <c r="AQ158" s="221"/>
      <c r="AR158" s="221"/>
      <c r="AS158" s="221"/>
      <c r="AT158" s="221"/>
      <c r="AU158" s="221"/>
      <c r="AV158" s="221"/>
      <c r="AW158" s="221"/>
      <c r="AX158" s="990" t="s">
        <v>611</v>
      </c>
    </row>
    <row r="159" spans="1:51" ht="24" hidden="1" customHeight="1">
      <c r="A159" s="992"/>
      <c r="B159" s="993"/>
      <c r="C159" s="707" t="s">
        <v>593</v>
      </c>
      <c r="D159" s="707"/>
      <c r="E159" s="707" t="s">
        <v>15383</v>
      </c>
      <c r="F159" s="707" t="s">
        <v>593</v>
      </c>
      <c r="G159" s="707" t="s">
        <v>593</v>
      </c>
      <c r="H159" s="236"/>
      <c r="I159" s="235">
        <v>60632</v>
      </c>
      <c r="J159" s="235"/>
      <c r="K159" s="235"/>
      <c r="L159" s="707" t="s">
        <v>282</v>
      </c>
      <c r="M159" s="235">
        <v>68</v>
      </c>
      <c r="N159" s="235">
        <v>105</v>
      </c>
      <c r="O159" s="235">
        <v>13119</v>
      </c>
      <c r="P159" s="235">
        <v>1</v>
      </c>
      <c r="Q159" s="235"/>
      <c r="R159" s="235"/>
      <c r="S159" s="707"/>
      <c r="T159" s="707"/>
      <c r="U159" s="707">
        <v>2012</v>
      </c>
      <c r="V159" s="236"/>
      <c r="W159" s="236"/>
      <c r="X159" s="236"/>
      <c r="Y159" s="236"/>
      <c r="Z159" s="236"/>
      <c r="AA159" s="236"/>
      <c r="AB159" s="235"/>
      <c r="AC159" s="707"/>
      <c r="AD159" s="707"/>
      <c r="AE159" s="236"/>
      <c r="AF159" s="236"/>
      <c r="AG159" s="236"/>
      <c r="AH159" s="236"/>
      <c r="AI159" s="236"/>
      <c r="AJ159" s="236"/>
      <c r="AK159" s="236"/>
      <c r="AL159" s="236"/>
      <c r="AM159" s="236"/>
      <c r="AN159" s="236"/>
      <c r="AO159" s="236"/>
      <c r="AP159" s="236"/>
      <c r="AQ159" s="236"/>
      <c r="AR159" s="236"/>
      <c r="AS159" s="236"/>
      <c r="AT159" s="236"/>
      <c r="AU159" s="236"/>
      <c r="AV159" s="236"/>
      <c r="AW159" s="236"/>
      <c r="AX159" s="994" t="s">
        <v>15384</v>
      </c>
    </row>
    <row r="160" spans="1:51" ht="24" hidden="1" customHeight="1">
      <c r="A160" s="992"/>
      <c r="B160" s="993"/>
      <c r="C160" s="707" t="s">
        <v>794</v>
      </c>
      <c r="D160" s="707"/>
      <c r="E160" s="707" t="s">
        <v>795</v>
      </c>
      <c r="F160" s="707" t="s">
        <v>794</v>
      </c>
      <c r="G160" s="707" t="s">
        <v>794</v>
      </c>
      <c r="H160" s="236"/>
      <c r="I160" s="235">
        <v>14750</v>
      </c>
      <c r="J160" s="235"/>
      <c r="K160" s="235"/>
      <c r="L160" s="707" t="s">
        <v>282</v>
      </c>
      <c r="M160" s="235">
        <v>68</v>
      </c>
      <c r="N160" s="235">
        <v>105</v>
      </c>
      <c r="O160" s="235">
        <v>7140</v>
      </c>
      <c r="P160" s="235">
        <v>1</v>
      </c>
      <c r="Q160" s="235">
        <v>800</v>
      </c>
      <c r="R160" s="235">
        <v>800</v>
      </c>
      <c r="S160" s="707" t="s">
        <v>173</v>
      </c>
      <c r="T160" s="707"/>
      <c r="U160" s="707">
        <v>2007</v>
      </c>
      <c r="V160" s="236"/>
      <c r="W160" s="236"/>
      <c r="X160" s="236"/>
      <c r="Y160" s="236"/>
      <c r="Z160" s="236"/>
      <c r="AA160" s="236"/>
      <c r="AB160" s="235">
        <v>2000</v>
      </c>
      <c r="AC160" s="707"/>
      <c r="AD160" s="707"/>
      <c r="AE160" s="236"/>
      <c r="AF160" s="236"/>
      <c r="AG160" s="236"/>
      <c r="AH160" s="236"/>
      <c r="AI160" s="236"/>
      <c r="AJ160" s="236"/>
      <c r="AK160" s="236"/>
      <c r="AL160" s="236"/>
      <c r="AM160" s="236"/>
      <c r="AN160" s="236"/>
      <c r="AO160" s="236"/>
      <c r="AP160" s="236"/>
      <c r="AQ160" s="236"/>
      <c r="AR160" s="236"/>
      <c r="AS160" s="236"/>
      <c r="AT160" s="236"/>
      <c r="AU160" s="236"/>
      <c r="AV160" s="236"/>
      <c r="AW160" s="236"/>
      <c r="AX160" s="994"/>
    </row>
    <row r="161" spans="1:51" ht="24" hidden="1" customHeight="1">
      <c r="A161" s="992"/>
      <c r="B161" s="993"/>
      <c r="C161" s="707" t="s">
        <v>796</v>
      </c>
      <c r="D161" s="707" t="s">
        <v>797</v>
      </c>
      <c r="E161" s="707" t="s">
        <v>798</v>
      </c>
      <c r="F161" s="707" t="s">
        <v>796</v>
      </c>
      <c r="G161" s="707" t="s">
        <v>796</v>
      </c>
      <c r="H161" s="236">
        <v>1</v>
      </c>
      <c r="I161" s="235">
        <v>22280</v>
      </c>
      <c r="J161" s="235">
        <v>50</v>
      </c>
      <c r="K161" s="235">
        <v>50</v>
      </c>
      <c r="L161" s="707" t="s">
        <v>282</v>
      </c>
      <c r="M161" s="235">
        <v>67</v>
      </c>
      <c r="N161" s="235">
        <v>103</v>
      </c>
      <c r="O161" s="235">
        <v>7365</v>
      </c>
      <c r="P161" s="235">
        <v>1</v>
      </c>
      <c r="Q161" s="235">
        <v>700</v>
      </c>
      <c r="R161" s="235">
        <v>700</v>
      </c>
      <c r="S161" s="707" t="s">
        <v>173</v>
      </c>
      <c r="T161" s="707" t="s">
        <v>173</v>
      </c>
      <c r="U161" s="707">
        <v>1985</v>
      </c>
      <c r="V161" s="236"/>
      <c r="W161" s="236">
        <v>27</v>
      </c>
      <c r="X161" s="236"/>
      <c r="Y161" s="236">
        <v>100</v>
      </c>
      <c r="Z161" s="236"/>
      <c r="AA161" s="236"/>
      <c r="AB161" s="235">
        <v>127</v>
      </c>
      <c r="AC161" s="707"/>
      <c r="AD161" s="707"/>
      <c r="AE161" s="236"/>
      <c r="AF161" s="236"/>
      <c r="AG161" s="236"/>
      <c r="AH161" s="236"/>
      <c r="AI161" s="236"/>
      <c r="AJ161" s="236"/>
      <c r="AK161" s="236" t="s">
        <v>707</v>
      </c>
      <c r="AL161" s="236">
        <v>2</v>
      </c>
      <c r="AM161" s="236">
        <v>900</v>
      </c>
      <c r="AN161" s="236" t="s">
        <v>799</v>
      </c>
      <c r="AO161" s="236" t="s">
        <v>796</v>
      </c>
      <c r="AP161" s="236" t="s">
        <v>614</v>
      </c>
      <c r="AQ161" s="236">
        <v>1</v>
      </c>
      <c r="AR161" s="236">
        <v>400</v>
      </c>
      <c r="AS161" s="236" t="s">
        <v>800</v>
      </c>
      <c r="AT161" s="236" t="s">
        <v>796</v>
      </c>
      <c r="AU161" s="236"/>
      <c r="AV161" s="236"/>
      <c r="AW161" s="236"/>
      <c r="AX161" s="994" t="s">
        <v>801</v>
      </c>
    </row>
    <row r="162" spans="1:51" ht="24" hidden="1" customHeight="1">
      <c r="A162" s="992"/>
      <c r="B162" s="993"/>
      <c r="C162" s="707" t="s">
        <v>802</v>
      </c>
      <c r="D162" s="707" t="s">
        <v>803</v>
      </c>
      <c r="E162" s="707" t="s">
        <v>804</v>
      </c>
      <c r="F162" s="707" t="s">
        <v>802</v>
      </c>
      <c r="G162" s="707" t="s">
        <v>802</v>
      </c>
      <c r="H162" s="236">
        <v>1</v>
      </c>
      <c r="I162" s="235">
        <v>14222</v>
      </c>
      <c r="J162" s="235">
        <v>1060</v>
      </c>
      <c r="K162" s="235">
        <v>1326</v>
      </c>
      <c r="L162" s="707" t="s">
        <v>282</v>
      </c>
      <c r="M162" s="235">
        <v>70</v>
      </c>
      <c r="N162" s="235">
        <v>106</v>
      </c>
      <c r="O162" s="235">
        <v>7420</v>
      </c>
      <c r="P162" s="235">
        <v>1</v>
      </c>
      <c r="Q162" s="235">
        <v>671</v>
      </c>
      <c r="R162" s="235">
        <v>2000</v>
      </c>
      <c r="S162" s="707" t="s">
        <v>173</v>
      </c>
      <c r="T162" s="707" t="s">
        <v>173</v>
      </c>
      <c r="U162" s="707">
        <v>2006</v>
      </c>
      <c r="V162" s="236"/>
      <c r="W162" s="236">
        <v>3</v>
      </c>
      <c r="X162" s="236"/>
      <c r="Y162" s="236"/>
      <c r="Z162" s="236"/>
      <c r="AA162" s="236"/>
      <c r="AB162" s="235">
        <v>2400</v>
      </c>
      <c r="AC162" s="707"/>
      <c r="AD162" s="707"/>
      <c r="AE162" s="236"/>
      <c r="AF162" s="236"/>
      <c r="AG162" s="236"/>
      <c r="AH162" s="236"/>
      <c r="AI162" s="236"/>
      <c r="AJ162" s="236"/>
      <c r="AK162" s="236"/>
      <c r="AL162" s="236"/>
      <c r="AM162" s="236"/>
      <c r="AN162" s="236"/>
      <c r="AO162" s="236"/>
      <c r="AP162" s="236"/>
      <c r="AQ162" s="236"/>
      <c r="AR162" s="236"/>
      <c r="AS162" s="236"/>
      <c r="AT162" s="236"/>
      <c r="AU162" s="236"/>
      <c r="AV162" s="236"/>
      <c r="AW162" s="236"/>
      <c r="AX162" s="994"/>
    </row>
    <row r="163" spans="1:51" ht="24" hidden="1" customHeight="1">
      <c r="A163" s="992"/>
      <c r="B163" s="993"/>
      <c r="C163" s="707" t="s">
        <v>802</v>
      </c>
      <c r="D163" s="707" t="s">
        <v>805</v>
      </c>
      <c r="E163" s="707" t="s">
        <v>806</v>
      </c>
      <c r="F163" s="707" t="s">
        <v>802</v>
      </c>
      <c r="G163" s="707" t="s">
        <v>802</v>
      </c>
      <c r="H163" s="236">
        <v>1</v>
      </c>
      <c r="I163" s="235">
        <v>32058</v>
      </c>
      <c r="J163" s="235"/>
      <c r="K163" s="235"/>
      <c r="L163" s="707" t="s">
        <v>282</v>
      </c>
      <c r="M163" s="235">
        <v>68</v>
      </c>
      <c r="N163" s="235">
        <v>105</v>
      </c>
      <c r="O163" s="235">
        <v>7140</v>
      </c>
      <c r="P163" s="235">
        <v>1</v>
      </c>
      <c r="Q163" s="235">
        <v>2000</v>
      </c>
      <c r="R163" s="235">
        <v>2000</v>
      </c>
      <c r="S163" s="707" t="s">
        <v>173</v>
      </c>
      <c r="T163" s="707" t="s">
        <v>711</v>
      </c>
      <c r="U163" s="707">
        <v>2013</v>
      </c>
      <c r="V163" s="236"/>
      <c r="W163" s="236"/>
      <c r="X163" s="236"/>
      <c r="Y163" s="236"/>
      <c r="Z163" s="236"/>
      <c r="AA163" s="236"/>
      <c r="AB163" s="235">
        <v>4100</v>
      </c>
      <c r="AC163" s="707"/>
      <c r="AD163" s="707"/>
      <c r="AE163" s="236"/>
      <c r="AF163" s="236"/>
      <c r="AG163" s="236"/>
      <c r="AH163" s="236"/>
      <c r="AI163" s="236"/>
      <c r="AJ163" s="236"/>
      <c r="AK163" s="236"/>
      <c r="AL163" s="236"/>
      <c r="AM163" s="236"/>
      <c r="AN163" s="236"/>
      <c r="AO163" s="236"/>
      <c r="AP163" s="236"/>
      <c r="AQ163" s="236"/>
      <c r="AR163" s="236"/>
      <c r="AS163" s="236"/>
      <c r="AT163" s="236"/>
      <c r="AU163" s="236"/>
      <c r="AV163" s="236"/>
      <c r="AW163" s="236"/>
      <c r="AX163" s="994" t="s">
        <v>2855</v>
      </c>
    </row>
    <row r="164" spans="1:51" ht="24" hidden="1" customHeight="1">
      <c r="A164" s="992"/>
      <c r="B164" s="993"/>
      <c r="C164" s="707" t="s">
        <v>802</v>
      </c>
      <c r="D164" s="707"/>
      <c r="E164" s="707" t="s">
        <v>1919</v>
      </c>
      <c r="F164" s="707" t="s">
        <v>802</v>
      </c>
      <c r="G164" s="707" t="s">
        <v>802</v>
      </c>
      <c r="H164" s="236"/>
      <c r="I164" s="235">
        <v>6539</v>
      </c>
      <c r="J164" s="235"/>
      <c r="K164" s="235"/>
      <c r="L164" s="707" t="s">
        <v>282</v>
      </c>
      <c r="M164" s="235">
        <v>55</v>
      </c>
      <c r="N164" s="235">
        <v>75</v>
      </c>
      <c r="O164" s="235">
        <v>4690</v>
      </c>
      <c r="P164" s="235">
        <v>1</v>
      </c>
      <c r="Q164" s="235"/>
      <c r="R164" s="235"/>
      <c r="S164" s="707"/>
      <c r="T164" s="707"/>
      <c r="U164" s="707">
        <v>2014</v>
      </c>
      <c r="V164" s="236"/>
      <c r="W164" s="236"/>
      <c r="X164" s="236"/>
      <c r="Y164" s="236"/>
      <c r="Z164" s="236"/>
      <c r="AA164" s="236"/>
      <c r="AB164" s="235">
        <v>500</v>
      </c>
      <c r="AC164" s="707"/>
      <c r="AD164" s="707"/>
      <c r="AE164" s="236"/>
      <c r="AF164" s="236"/>
      <c r="AG164" s="236"/>
      <c r="AH164" s="236"/>
      <c r="AI164" s="236"/>
      <c r="AJ164" s="236"/>
      <c r="AK164" s="236"/>
      <c r="AL164" s="236"/>
      <c r="AM164" s="236"/>
      <c r="AN164" s="236"/>
      <c r="AO164" s="236"/>
      <c r="AP164" s="236"/>
      <c r="AQ164" s="236"/>
      <c r="AR164" s="236"/>
      <c r="AS164" s="236"/>
      <c r="AT164" s="236"/>
      <c r="AU164" s="236"/>
      <c r="AV164" s="236"/>
      <c r="AW164" s="236"/>
      <c r="AX164" s="994"/>
    </row>
    <row r="165" spans="1:51" ht="24" hidden="1" customHeight="1">
      <c r="A165" s="992"/>
      <c r="B165" s="993"/>
      <c r="C165" s="707" t="s">
        <v>567</v>
      </c>
      <c r="D165" s="707"/>
      <c r="E165" s="707" t="s">
        <v>807</v>
      </c>
      <c r="F165" s="707" t="s">
        <v>567</v>
      </c>
      <c r="G165" s="707" t="s">
        <v>299</v>
      </c>
      <c r="H165" s="236"/>
      <c r="I165" s="235">
        <v>9830</v>
      </c>
      <c r="J165" s="235"/>
      <c r="K165" s="235"/>
      <c r="L165" s="707" t="s">
        <v>282</v>
      </c>
      <c r="M165" s="235">
        <v>60</v>
      </c>
      <c r="N165" s="235">
        <v>90</v>
      </c>
      <c r="O165" s="235">
        <v>5400</v>
      </c>
      <c r="P165" s="235">
        <v>1</v>
      </c>
      <c r="Q165" s="235">
        <v>2000</v>
      </c>
      <c r="R165" s="235">
        <v>2000</v>
      </c>
      <c r="S165" s="707" t="s">
        <v>173</v>
      </c>
      <c r="T165" s="707" t="s">
        <v>711</v>
      </c>
      <c r="U165" s="707">
        <v>2004</v>
      </c>
      <c r="V165" s="236"/>
      <c r="W165" s="236"/>
      <c r="X165" s="236"/>
      <c r="Y165" s="236"/>
      <c r="Z165" s="236"/>
      <c r="AA165" s="236"/>
      <c r="AB165" s="235">
        <v>991</v>
      </c>
      <c r="AC165" s="707"/>
      <c r="AD165" s="707"/>
      <c r="AE165" s="236"/>
      <c r="AF165" s="236"/>
      <c r="AG165" s="236"/>
      <c r="AH165" s="236"/>
      <c r="AI165" s="236"/>
      <c r="AJ165" s="236"/>
      <c r="AK165" s="236"/>
      <c r="AL165" s="236"/>
      <c r="AM165" s="236"/>
      <c r="AN165" s="236"/>
      <c r="AO165" s="236"/>
      <c r="AP165" s="236"/>
      <c r="AQ165" s="236"/>
      <c r="AR165" s="236"/>
      <c r="AS165" s="236"/>
      <c r="AT165" s="236"/>
      <c r="AU165" s="236"/>
      <c r="AV165" s="236"/>
      <c r="AW165" s="236"/>
      <c r="AX165" s="994" t="s">
        <v>808</v>
      </c>
    </row>
    <row r="166" spans="1:51" ht="24" hidden="1" customHeight="1">
      <c r="A166" s="992">
        <v>4</v>
      </c>
      <c r="B166" s="993"/>
      <c r="C166" s="219" t="s">
        <v>567</v>
      </c>
      <c r="D166" s="219"/>
      <c r="E166" s="219" t="s">
        <v>16111</v>
      </c>
      <c r="F166" s="219" t="s">
        <v>567</v>
      </c>
      <c r="G166" s="219" t="s">
        <v>299</v>
      </c>
      <c r="H166" s="221"/>
      <c r="I166" s="222">
        <v>9779</v>
      </c>
      <c r="J166" s="222"/>
      <c r="K166" s="222"/>
      <c r="L166" s="219" t="s">
        <v>282</v>
      </c>
      <c r="M166" s="222">
        <v>60</v>
      </c>
      <c r="N166" s="222">
        <v>90</v>
      </c>
      <c r="O166" s="222">
        <v>5400</v>
      </c>
      <c r="P166" s="222">
        <v>1</v>
      </c>
      <c r="Q166" s="222">
        <v>500</v>
      </c>
      <c r="R166" s="222">
        <v>500</v>
      </c>
      <c r="S166" s="219" t="s">
        <v>173</v>
      </c>
      <c r="T166" s="219" t="s">
        <v>711</v>
      </c>
      <c r="U166" s="219">
        <v>2009</v>
      </c>
      <c r="V166" s="221"/>
      <c r="W166" s="221"/>
      <c r="X166" s="221"/>
      <c r="Y166" s="221"/>
      <c r="Z166" s="221"/>
      <c r="AA166" s="221"/>
      <c r="AB166" s="222">
        <v>1300</v>
      </c>
      <c r="AC166" s="221"/>
      <c r="AD166" s="221"/>
      <c r="AE166" s="221"/>
      <c r="AF166" s="221"/>
      <c r="AG166" s="221"/>
      <c r="AH166" s="221"/>
      <c r="AI166" s="221"/>
      <c r="AJ166" s="221"/>
      <c r="AK166" s="221"/>
      <c r="AL166" s="221"/>
      <c r="AM166" s="221"/>
      <c r="AN166" s="221"/>
      <c r="AO166" s="221"/>
      <c r="AP166" s="221"/>
      <c r="AQ166" s="221"/>
      <c r="AR166" s="221"/>
      <c r="AS166" s="221"/>
      <c r="AT166" s="221"/>
      <c r="AU166" s="221"/>
      <c r="AV166" s="221"/>
      <c r="AW166" s="221"/>
      <c r="AX166" s="990" t="s">
        <v>11238</v>
      </c>
      <c r="AY166" s="19" t="s">
        <v>12564</v>
      </c>
    </row>
    <row r="167" spans="1:51" ht="24" hidden="1" customHeight="1">
      <c r="A167" s="992" t="s">
        <v>145</v>
      </c>
      <c r="B167" s="993"/>
      <c r="C167" s="219" t="s">
        <v>809</v>
      </c>
      <c r="D167" s="219"/>
      <c r="E167" s="219" t="s">
        <v>810</v>
      </c>
      <c r="F167" s="219" t="s">
        <v>577</v>
      </c>
      <c r="G167" s="219" t="s">
        <v>811</v>
      </c>
      <c r="H167" s="221"/>
      <c r="I167" s="222">
        <v>7175</v>
      </c>
      <c r="J167" s="222"/>
      <c r="K167" s="222"/>
      <c r="L167" s="219" t="s">
        <v>282</v>
      </c>
      <c r="M167" s="222">
        <v>65</v>
      </c>
      <c r="N167" s="222">
        <v>100</v>
      </c>
      <c r="O167" s="222">
        <v>7175</v>
      </c>
      <c r="P167" s="222">
        <v>1</v>
      </c>
      <c r="Q167" s="222"/>
      <c r="R167" s="222">
        <v>300</v>
      </c>
      <c r="S167" s="219" t="s">
        <v>173</v>
      </c>
      <c r="T167" s="219" t="s">
        <v>711</v>
      </c>
      <c r="U167" s="219">
        <v>2006</v>
      </c>
      <c r="V167" s="221"/>
      <c r="W167" s="221"/>
      <c r="X167" s="221"/>
      <c r="Y167" s="221"/>
      <c r="Z167" s="221"/>
      <c r="AA167" s="221"/>
      <c r="AB167" s="222"/>
      <c r="AC167" s="221"/>
      <c r="AD167" s="221"/>
      <c r="AE167" s="221"/>
      <c r="AF167" s="221"/>
      <c r="AG167" s="221"/>
      <c r="AH167" s="221"/>
      <c r="AI167" s="221"/>
      <c r="AJ167" s="221"/>
      <c r="AK167" s="221"/>
      <c r="AL167" s="221"/>
      <c r="AM167" s="221"/>
      <c r="AN167" s="221"/>
      <c r="AO167" s="221"/>
      <c r="AP167" s="221"/>
      <c r="AQ167" s="221"/>
      <c r="AR167" s="221"/>
      <c r="AS167" s="221"/>
      <c r="AT167" s="221"/>
      <c r="AU167" s="221"/>
      <c r="AV167" s="221"/>
      <c r="AW167" s="221"/>
      <c r="AX167" s="990" t="s">
        <v>11239</v>
      </c>
    </row>
    <row r="168" spans="1:51" ht="24" hidden="1" customHeight="1">
      <c r="A168" s="992" t="s">
        <v>91</v>
      </c>
      <c r="B168" s="993"/>
      <c r="C168" s="219" t="s">
        <v>809</v>
      </c>
      <c r="D168" s="219"/>
      <c r="E168" s="219" t="s">
        <v>812</v>
      </c>
      <c r="F168" s="219" t="s">
        <v>809</v>
      </c>
      <c r="G168" s="219" t="s">
        <v>813</v>
      </c>
      <c r="H168" s="221"/>
      <c r="I168" s="222">
        <v>34643</v>
      </c>
      <c r="J168" s="222"/>
      <c r="K168" s="222"/>
      <c r="L168" s="219" t="s">
        <v>282</v>
      </c>
      <c r="M168" s="222">
        <v>57</v>
      </c>
      <c r="N168" s="222">
        <v>100</v>
      </c>
      <c r="O168" s="222">
        <v>5700</v>
      </c>
      <c r="P168" s="222">
        <v>1</v>
      </c>
      <c r="Q168" s="222"/>
      <c r="R168" s="222"/>
      <c r="S168" s="219"/>
      <c r="T168" s="219"/>
      <c r="U168" s="219">
        <v>2016</v>
      </c>
      <c r="V168" s="221"/>
      <c r="W168" s="221"/>
      <c r="X168" s="221"/>
      <c r="Y168" s="221"/>
      <c r="Z168" s="221"/>
      <c r="AA168" s="221"/>
      <c r="AB168" s="222">
        <v>350</v>
      </c>
      <c r="AC168" s="221"/>
      <c r="AD168" s="221"/>
      <c r="AE168" s="221"/>
      <c r="AF168" s="221"/>
      <c r="AG168" s="221"/>
      <c r="AH168" s="221"/>
      <c r="AI168" s="221"/>
      <c r="AJ168" s="221"/>
      <c r="AK168" s="221"/>
      <c r="AL168" s="221"/>
      <c r="AM168" s="221"/>
      <c r="AN168" s="221"/>
      <c r="AO168" s="221"/>
      <c r="AP168" s="221"/>
      <c r="AQ168" s="221"/>
      <c r="AR168" s="221"/>
      <c r="AS168" s="221"/>
      <c r="AT168" s="221"/>
      <c r="AU168" s="221"/>
      <c r="AV168" s="221"/>
      <c r="AW168" s="221"/>
      <c r="AX168" s="1012"/>
    </row>
    <row r="169" spans="1:51" ht="24.75" hidden="1" customHeight="1">
      <c r="A169" s="992"/>
      <c r="B169" s="993"/>
      <c r="C169" s="219" t="s">
        <v>809</v>
      </c>
      <c r="D169" s="219"/>
      <c r="E169" s="219" t="s">
        <v>814</v>
      </c>
      <c r="F169" s="219" t="s">
        <v>809</v>
      </c>
      <c r="G169" s="219" t="s">
        <v>813</v>
      </c>
      <c r="H169" s="221"/>
      <c r="I169" s="222">
        <v>16814</v>
      </c>
      <c r="J169" s="222"/>
      <c r="K169" s="222"/>
      <c r="L169" s="219" t="s">
        <v>282</v>
      </c>
      <c r="M169" s="222">
        <v>55</v>
      </c>
      <c r="N169" s="222">
        <v>94</v>
      </c>
      <c r="O169" s="222">
        <v>5170</v>
      </c>
      <c r="P169" s="222">
        <v>1</v>
      </c>
      <c r="Q169" s="222"/>
      <c r="R169" s="222"/>
      <c r="S169" s="219"/>
      <c r="T169" s="219"/>
      <c r="U169" s="219">
        <v>2009</v>
      </c>
      <c r="V169" s="221"/>
      <c r="W169" s="221"/>
      <c r="X169" s="221"/>
      <c r="Y169" s="221"/>
      <c r="Z169" s="221"/>
      <c r="AA169" s="221"/>
      <c r="AB169" s="222">
        <v>960</v>
      </c>
      <c r="AC169" s="221"/>
      <c r="AD169" s="221"/>
      <c r="AE169" s="221"/>
      <c r="AF169" s="221"/>
      <c r="AG169" s="221"/>
      <c r="AH169" s="221"/>
      <c r="AI169" s="221"/>
      <c r="AJ169" s="221"/>
      <c r="AK169" s="221"/>
      <c r="AL169" s="221"/>
      <c r="AM169" s="221"/>
      <c r="AN169" s="221"/>
      <c r="AO169" s="221"/>
      <c r="AP169" s="221"/>
      <c r="AQ169" s="221"/>
      <c r="AR169" s="221"/>
      <c r="AS169" s="221"/>
      <c r="AT169" s="221"/>
      <c r="AU169" s="221"/>
      <c r="AV169" s="221"/>
      <c r="AW169" s="221"/>
      <c r="AX169" s="1012"/>
    </row>
    <row r="170" spans="1:51" ht="24.75" hidden="1" customHeight="1">
      <c r="A170" s="992"/>
      <c r="B170" s="993"/>
      <c r="C170" s="219" t="s">
        <v>815</v>
      </c>
      <c r="D170" s="219"/>
      <c r="E170" s="219" t="s">
        <v>15385</v>
      </c>
      <c r="F170" s="219" t="s">
        <v>815</v>
      </c>
      <c r="G170" s="219" t="s">
        <v>815</v>
      </c>
      <c r="H170" s="221"/>
      <c r="I170" s="222">
        <v>32391</v>
      </c>
      <c r="J170" s="222">
        <v>18400</v>
      </c>
      <c r="K170" s="222">
        <v>18400</v>
      </c>
      <c r="L170" s="219" t="s">
        <v>143</v>
      </c>
      <c r="M170" s="222">
        <v>70</v>
      </c>
      <c r="N170" s="222">
        <v>105</v>
      </c>
      <c r="O170" s="222">
        <v>7350</v>
      </c>
      <c r="P170" s="222">
        <v>1</v>
      </c>
      <c r="Q170" s="222">
        <v>600</v>
      </c>
      <c r="R170" s="222">
        <v>600</v>
      </c>
      <c r="S170" s="219" t="s">
        <v>173</v>
      </c>
      <c r="T170" s="219" t="s">
        <v>466</v>
      </c>
      <c r="U170" s="219">
        <v>2017</v>
      </c>
      <c r="V170" s="221"/>
      <c r="W170" s="221"/>
      <c r="X170" s="221"/>
      <c r="Y170" s="221"/>
      <c r="Z170" s="221"/>
      <c r="AA170" s="221"/>
      <c r="AB170" s="222">
        <v>3850</v>
      </c>
      <c r="AC170" s="221"/>
      <c r="AD170" s="221"/>
      <c r="AE170" s="221"/>
      <c r="AF170" s="221"/>
      <c r="AG170" s="221"/>
      <c r="AH170" s="221"/>
      <c r="AI170" s="221"/>
      <c r="AJ170" s="221"/>
      <c r="AK170" s="221"/>
      <c r="AL170" s="221"/>
      <c r="AM170" s="221"/>
      <c r="AN170" s="221"/>
      <c r="AO170" s="221"/>
      <c r="AP170" s="221"/>
      <c r="AQ170" s="221"/>
      <c r="AR170" s="221"/>
      <c r="AS170" s="221"/>
      <c r="AT170" s="221"/>
      <c r="AU170" s="221"/>
      <c r="AV170" s="221"/>
      <c r="AW170" s="221"/>
      <c r="AX170" s="990" t="s">
        <v>15386</v>
      </c>
    </row>
    <row r="171" spans="1:51" ht="24.75" hidden="1" customHeight="1">
      <c r="A171" s="992"/>
      <c r="B171" s="993"/>
      <c r="C171" s="219" t="s">
        <v>815</v>
      </c>
      <c r="D171" s="219"/>
      <c r="E171" s="219" t="s">
        <v>816</v>
      </c>
      <c r="F171" s="219" t="s">
        <v>815</v>
      </c>
      <c r="G171" s="219" t="s">
        <v>815</v>
      </c>
      <c r="H171" s="221"/>
      <c r="I171" s="222">
        <v>27910</v>
      </c>
      <c r="J171" s="222">
        <v>632.54999999999995</v>
      </c>
      <c r="K171" s="222">
        <v>809.71</v>
      </c>
      <c r="L171" s="219" t="s">
        <v>282</v>
      </c>
      <c r="M171" s="222">
        <v>68</v>
      </c>
      <c r="N171" s="222">
        <v>105</v>
      </c>
      <c r="O171" s="222">
        <v>10797</v>
      </c>
      <c r="P171" s="222">
        <v>1</v>
      </c>
      <c r="Q171" s="222">
        <v>900</v>
      </c>
      <c r="R171" s="222">
        <v>900</v>
      </c>
      <c r="S171" s="219" t="s">
        <v>173</v>
      </c>
      <c r="T171" s="219" t="s">
        <v>466</v>
      </c>
      <c r="U171" s="219">
        <v>2009</v>
      </c>
      <c r="V171" s="221"/>
      <c r="W171" s="221"/>
      <c r="X171" s="221"/>
      <c r="Y171" s="221"/>
      <c r="Z171" s="221"/>
      <c r="AA171" s="221"/>
      <c r="AB171" s="222">
        <v>4199</v>
      </c>
      <c r="AC171" s="221"/>
      <c r="AD171" s="221"/>
      <c r="AE171" s="221"/>
      <c r="AF171" s="221"/>
      <c r="AG171" s="221"/>
      <c r="AH171" s="221"/>
      <c r="AI171" s="221"/>
      <c r="AJ171" s="221"/>
      <c r="AK171" s="221"/>
      <c r="AL171" s="221"/>
      <c r="AM171" s="221"/>
      <c r="AN171" s="221"/>
      <c r="AO171" s="221"/>
      <c r="AP171" s="221"/>
      <c r="AQ171" s="221"/>
      <c r="AR171" s="221"/>
      <c r="AS171" s="221"/>
      <c r="AT171" s="221"/>
      <c r="AU171" s="221"/>
      <c r="AV171" s="221"/>
      <c r="AW171" s="221"/>
      <c r="AX171" s="990" t="s">
        <v>11240</v>
      </c>
    </row>
    <row r="172" spans="1:51" ht="24.75" hidden="1" customHeight="1">
      <c r="A172" s="992"/>
      <c r="B172" s="993"/>
      <c r="C172" s="219" t="s">
        <v>815</v>
      </c>
      <c r="D172" s="219"/>
      <c r="E172" s="219" t="s">
        <v>817</v>
      </c>
      <c r="F172" s="219" t="s">
        <v>815</v>
      </c>
      <c r="G172" s="219" t="s">
        <v>815</v>
      </c>
      <c r="H172" s="221"/>
      <c r="I172" s="222">
        <v>16359</v>
      </c>
      <c r="J172" s="222">
        <v>849</v>
      </c>
      <c r="K172" s="222">
        <v>849</v>
      </c>
      <c r="L172" s="219" t="s">
        <v>282</v>
      </c>
      <c r="M172" s="222">
        <v>64</v>
      </c>
      <c r="N172" s="222">
        <v>100</v>
      </c>
      <c r="O172" s="222">
        <v>10150</v>
      </c>
      <c r="P172" s="222">
        <v>1</v>
      </c>
      <c r="Q172" s="222">
        <v>840</v>
      </c>
      <c r="R172" s="222">
        <v>840</v>
      </c>
      <c r="S172" s="219" t="s">
        <v>173</v>
      </c>
      <c r="T172" s="219" t="s">
        <v>466</v>
      </c>
      <c r="U172" s="219">
        <v>2010</v>
      </c>
      <c r="V172" s="221"/>
      <c r="W172" s="221"/>
      <c r="X172" s="221"/>
      <c r="Y172" s="221"/>
      <c r="Z172" s="221"/>
      <c r="AA172" s="221"/>
      <c r="AB172" s="222">
        <v>3050</v>
      </c>
      <c r="AC172" s="221"/>
      <c r="AD172" s="221"/>
      <c r="AE172" s="221"/>
      <c r="AF172" s="221"/>
      <c r="AG172" s="221"/>
      <c r="AH172" s="221"/>
      <c r="AI172" s="221"/>
      <c r="AJ172" s="221"/>
      <c r="AK172" s="221"/>
      <c r="AL172" s="221"/>
      <c r="AM172" s="221"/>
      <c r="AN172" s="221"/>
      <c r="AO172" s="221"/>
      <c r="AP172" s="221"/>
      <c r="AQ172" s="221"/>
      <c r="AR172" s="221"/>
      <c r="AS172" s="221"/>
      <c r="AT172" s="221"/>
      <c r="AU172" s="221"/>
      <c r="AV172" s="221"/>
      <c r="AW172" s="221"/>
      <c r="AX172" s="990" t="s">
        <v>818</v>
      </c>
    </row>
    <row r="173" spans="1:51" ht="24.75" hidden="1" customHeight="1">
      <c r="A173" s="992"/>
      <c r="B173" s="993"/>
      <c r="C173" s="219" t="s">
        <v>815</v>
      </c>
      <c r="D173" s="219"/>
      <c r="E173" s="219" t="s">
        <v>819</v>
      </c>
      <c r="F173" s="219" t="s">
        <v>815</v>
      </c>
      <c r="G173" s="219" t="s">
        <v>815</v>
      </c>
      <c r="H173" s="221"/>
      <c r="I173" s="222">
        <v>37380</v>
      </c>
      <c r="J173" s="222">
        <v>867</v>
      </c>
      <c r="K173" s="222">
        <v>867.36</v>
      </c>
      <c r="L173" s="219" t="s">
        <v>282</v>
      </c>
      <c r="M173" s="222">
        <v>68</v>
      </c>
      <c r="N173" s="222">
        <v>105</v>
      </c>
      <c r="O173" s="222">
        <v>10842</v>
      </c>
      <c r="P173" s="222">
        <v>1</v>
      </c>
      <c r="Q173" s="222">
        <v>900</v>
      </c>
      <c r="R173" s="222">
        <v>900</v>
      </c>
      <c r="S173" s="219" t="s">
        <v>173</v>
      </c>
      <c r="T173" s="219" t="s">
        <v>466</v>
      </c>
      <c r="U173" s="219">
        <v>2010</v>
      </c>
      <c r="V173" s="221"/>
      <c r="W173" s="221"/>
      <c r="X173" s="221"/>
      <c r="Y173" s="221"/>
      <c r="Z173" s="221"/>
      <c r="AA173" s="221"/>
      <c r="AB173" s="222">
        <v>3464</v>
      </c>
      <c r="AC173" s="221"/>
      <c r="AD173" s="221"/>
      <c r="AE173" s="221"/>
      <c r="AF173" s="221"/>
      <c r="AG173" s="221"/>
      <c r="AH173" s="221"/>
      <c r="AI173" s="221"/>
      <c r="AJ173" s="221"/>
      <c r="AK173" s="221"/>
      <c r="AL173" s="221"/>
      <c r="AM173" s="221"/>
      <c r="AN173" s="221"/>
      <c r="AO173" s="221"/>
      <c r="AP173" s="221"/>
      <c r="AQ173" s="221"/>
      <c r="AR173" s="221"/>
      <c r="AS173" s="221"/>
      <c r="AT173" s="221"/>
      <c r="AU173" s="221"/>
      <c r="AV173" s="221"/>
      <c r="AW173" s="221"/>
      <c r="AX173" s="990" t="s">
        <v>820</v>
      </c>
    </row>
    <row r="174" spans="1:51" ht="24.75" hidden="1" customHeight="1">
      <c r="A174" s="992"/>
      <c r="B174" s="993"/>
      <c r="C174" s="219" t="s">
        <v>815</v>
      </c>
      <c r="D174" s="219"/>
      <c r="E174" s="219" t="s">
        <v>821</v>
      </c>
      <c r="F174" s="219" t="s">
        <v>815</v>
      </c>
      <c r="G174" s="219" t="s">
        <v>815</v>
      </c>
      <c r="H174" s="221"/>
      <c r="I174" s="222">
        <v>17000</v>
      </c>
      <c r="J174" s="222">
        <v>922</v>
      </c>
      <c r="K174" s="222">
        <v>922</v>
      </c>
      <c r="L174" s="219" t="s">
        <v>282</v>
      </c>
      <c r="M174" s="222">
        <v>65</v>
      </c>
      <c r="N174" s="222">
        <v>100</v>
      </c>
      <c r="O174" s="222">
        <v>8506</v>
      </c>
      <c r="P174" s="222">
        <v>1</v>
      </c>
      <c r="Q174" s="222">
        <v>950</v>
      </c>
      <c r="R174" s="222">
        <v>950</v>
      </c>
      <c r="S174" s="219" t="s">
        <v>173</v>
      </c>
      <c r="T174" s="219" t="s">
        <v>466</v>
      </c>
      <c r="U174" s="219">
        <v>2010</v>
      </c>
      <c r="V174" s="221"/>
      <c r="W174" s="221"/>
      <c r="X174" s="221"/>
      <c r="Y174" s="221"/>
      <c r="Z174" s="221"/>
      <c r="AA174" s="221"/>
      <c r="AB174" s="222">
        <v>2510</v>
      </c>
      <c r="AC174" s="221"/>
      <c r="AD174" s="221"/>
      <c r="AE174" s="221"/>
      <c r="AF174" s="221"/>
      <c r="AG174" s="221"/>
      <c r="AH174" s="221"/>
      <c r="AI174" s="221"/>
      <c r="AJ174" s="221"/>
      <c r="AK174" s="221"/>
      <c r="AL174" s="221"/>
      <c r="AM174" s="221"/>
      <c r="AN174" s="221"/>
      <c r="AO174" s="221"/>
      <c r="AP174" s="221"/>
      <c r="AQ174" s="221"/>
      <c r="AR174" s="221"/>
      <c r="AS174" s="221"/>
      <c r="AT174" s="221"/>
      <c r="AU174" s="221"/>
      <c r="AV174" s="221"/>
      <c r="AW174" s="221"/>
      <c r="AX174" s="990" t="s">
        <v>2856</v>
      </c>
    </row>
    <row r="175" spans="1:51" ht="24.75" hidden="1" customHeight="1">
      <c r="A175" s="992"/>
      <c r="B175" s="993"/>
      <c r="C175" s="219" t="s">
        <v>815</v>
      </c>
      <c r="D175" s="219"/>
      <c r="E175" s="219" t="s">
        <v>2857</v>
      </c>
      <c r="F175" s="219" t="s">
        <v>815</v>
      </c>
      <c r="G175" s="219" t="s">
        <v>815</v>
      </c>
      <c r="H175" s="221"/>
      <c r="I175" s="222">
        <v>130547</v>
      </c>
      <c r="J175" s="222">
        <v>1215</v>
      </c>
      <c r="K175" s="222">
        <v>1215</v>
      </c>
      <c r="L175" s="219" t="s">
        <v>282</v>
      </c>
      <c r="M175" s="222">
        <v>68</v>
      </c>
      <c r="N175" s="222">
        <v>105</v>
      </c>
      <c r="O175" s="222">
        <v>14393</v>
      </c>
      <c r="P175" s="222">
        <v>1</v>
      </c>
      <c r="Q175" s="222">
        <v>1100</v>
      </c>
      <c r="R175" s="222">
        <v>1100</v>
      </c>
      <c r="S175" s="219" t="s">
        <v>173</v>
      </c>
      <c r="T175" s="219" t="s">
        <v>466</v>
      </c>
      <c r="U175" s="219">
        <v>2013</v>
      </c>
      <c r="V175" s="221"/>
      <c r="W175" s="221"/>
      <c r="X175" s="221"/>
      <c r="Y175" s="221"/>
      <c r="Z175" s="221"/>
      <c r="AA175" s="221"/>
      <c r="AB175" s="222">
        <v>7900</v>
      </c>
      <c r="AC175" s="221"/>
      <c r="AD175" s="221"/>
      <c r="AE175" s="221"/>
      <c r="AF175" s="221"/>
      <c r="AG175" s="221"/>
      <c r="AH175" s="221"/>
      <c r="AI175" s="221"/>
      <c r="AJ175" s="221"/>
      <c r="AK175" s="221"/>
      <c r="AL175" s="221"/>
      <c r="AM175" s="221"/>
      <c r="AN175" s="221"/>
      <c r="AO175" s="221"/>
      <c r="AP175" s="221"/>
      <c r="AQ175" s="221"/>
      <c r="AR175" s="221"/>
      <c r="AS175" s="221"/>
      <c r="AT175" s="221"/>
      <c r="AU175" s="221"/>
      <c r="AV175" s="221"/>
      <c r="AW175" s="221"/>
      <c r="AX175" s="990" t="s">
        <v>2858</v>
      </c>
    </row>
    <row r="176" spans="1:51" ht="24.75" hidden="1" customHeight="1">
      <c r="A176" s="992"/>
      <c r="B176" s="993"/>
      <c r="C176" s="219" t="s">
        <v>815</v>
      </c>
      <c r="D176" s="219"/>
      <c r="E176" s="219" t="s">
        <v>2859</v>
      </c>
      <c r="F176" s="219" t="s">
        <v>815</v>
      </c>
      <c r="G176" s="219" t="s">
        <v>815</v>
      </c>
      <c r="H176" s="221"/>
      <c r="I176" s="222">
        <v>12018</v>
      </c>
      <c r="J176" s="222">
        <v>592</v>
      </c>
      <c r="K176" s="222">
        <v>592</v>
      </c>
      <c r="L176" s="219" t="s">
        <v>282</v>
      </c>
      <c r="M176" s="222">
        <v>56</v>
      </c>
      <c r="N176" s="222">
        <v>85</v>
      </c>
      <c r="O176" s="222">
        <v>7415</v>
      </c>
      <c r="P176" s="222">
        <v>1</v>
      </c>
      <c r="Q176" s="222">
        <v>810</v>
      </c>
      <c r="R176" s="222">
        <v>810</v>
      </c>
      <c r="S176" s="219" t="s">
        <v>173</v>
      </c>
      <c r="T176" s="219" t="s">
        <v>466</v>
      </c>
      <c r="U176" s="219">
        <v>2013</v>
      </c>
      <c r="V176" s="221"/>
      <c r="W176" s="221"/>
      <c r="X176" s="221"/>
      <c r="Y176" s="221"/>
      <c r="Z176" s="221"/>
      <c r="AA176" s="221"/>
      <c r="AB176" s="222">
        <v>2442</v>
      </c>
      <c r="AC176" s="221"/>
      <c r="AD176" s="221"/>
      <c r="AE176" s="221"/>
      <c r="AF176" s="221"/>
      <c r="AG176" s="221"/>
      <c r="AH176" s="221"/>
      <c r="AI176" s="221"/>
      <c r="AJ176" s="221"/>
      <c r="AK176" s="221"/>
      <c r="AL176" s="221"/>
      <c r="AM176" s="221"/>
      <c r="AN176" s="221"/>
      <c r="AO176" s="221"/>
      <c r="AP176" s="221"/>
      <c r="AQ176" s="221"/>
      <c r="AR176" s="221"/>
      <c r="AS176" s="221"/>
      <c r="AT176" s="221"/>
      <c r="AU176" s="221"/>
      <c r="AV176" s="221"/>
      <c r="AW176" s="221"/>
      <c r="AX176" s="990" t="s">
        <v>820</v>
      </c>
    </row>
    <row r="177" spans="1:50" ht="24.75" hidden="1" customHeight="1">
      <c r="A177" s="992"/>
      <c r="B177" s="993"/>
      <c r="C177" s="219" t="s">
        <v>822</v>
      </c>
      <c r="D177" s="219"/>
      <c r="E177" s="219" t="s">
        <v>823</v>
      </c>
      <c r="F177" s="219" t="s">
        <v>822</v>
      </c>
      <c r="G177" s="219" t="s">
        <v>822</v>
      </c>
      <c r="H177" s="221"/>
      <c r="I177" s="222">
        <v>30112</v>
      </c>
      <c r="J177" s="222"/>
      <c r="K177" s="222"/>
      <c r="L177" s="219" t="s">
        <v>282</v>
      </c>
      <c r="M177" s="222">
        <v>70</v>
      </c>
      <c r="N177" s="222">
        <v>90</v>
      </c>
      <c r="O177" s="222">
        <v>6300</v>
      </c>
      <c r="P177" s="222">
        <v>1</v>
      </c>
      <c r="Q177" s="222">
        <v>200</v>
      </c>
      <c r="R177" s="222">
        <v>200</v>
      </c>
      <c r="S177" s="219" t="s">
        <v>173</v>
      </c>
      <c r="T177" s="219" t="s">
        <v>711</v>
      </c>
      <c r="U177" s="219">
        <v>2008</v>
      </c>
      <c r="V177" s="221"/>
      <c r="W177" s="221"/>
      <c r="X177" s="221"/>
      <c r="Y177" s="221"/>
      <c r="Z177" s="221"/>
      <c r="AA177" s="221"/>
      <c r="AB177" s="222">
        <v>994</v>
      </c>
      <c r="AC177" s="221"/>
      <c r="AD177" s="221"/>
      <c r="AE177" s="221"/>
      <c r="AF177" s="221"/>
      <c r="AG177" s="221"/>
      <c r="AH177" s="221"/>
      <c r="AI177" s="221"/>
      <c r="AJ177" s="221"/>
      <c r="AK177" s="221"/>
      <c r="AL177" s="221"/>
      <c r="AM177" s="221"/>
      <c r="AN177" s="221"/>
      <c r="AO177" s="221"/>
      <c r="AP177" s="221"/>
      <c r="AQ177" s="221"/>
      <c r="AR177" s="221"/>
      <c r="AS177" s="221"/>
      <c r="AT177" s="221"/>
      <c r="AU177" s="221"/>
      <c r="AV177" s="221"/>
      <c r="AW177" s="221"/>
      <c r="AX177" s="990"/>
    </row>
    <row r="178" spans="1:50" ht="24.75" hidden="1" customHeight="1">
      <c r="A178" s="992"/>
      <c r="B178" s="993"/>
      <c r="C178" s="219" t="s">
        <v>822</v>
      </c>
      <c r="D178" s="219"/>
      <c r="E178" s="219" t="s">
        <v>824</v>
      </c>
      <c r="F178" s="219" t="s">
        <v>577</v>
      </c>
      <c r="G178" s="219" t="s">
        <v>825</v>
      </c>
      <c r="H178" s="221"/>
      <c r="I178" s="222">
        <v>98879</v>
      </c>
      <c r="J178" s="222">
        <v>46.83</v>
      </c>
      <c r="K178" s="222">
        <v>524.66999999999996</v>
      </c>
      <c r="L178" s="219" t="s">
        <v>282</v>
      </c>
      <c r="M178" s="222">
        <v>68</v>
      </c>
      <c r="N178" s="222">
        <v>103</v>
      </c>
      <c r="O178" s="222">
        <v>8029</v>
      </c>
      <c r="P178" s="222">
        <v>2</v>
      </c>
      <c r="Q178" s="222">
        <v>1200</v>
      </c>
      <c r="R178" s="222">
        <v>1200</v>
      </c>
      <c r="S178" s="219" t="s">
        <v>826</v>
      </c>
      <c r="T178" s="219" t="s">
        <v>826</v>
      </c>
      <c r="U178" s="219">
        <v>2010</v>
      </c>
      <c r="V178" s="221"/>
      <c r="W178" s="221"/>
      <c r="X178" s="221"/>
      <c r="Y178" s="221"/>
      <c r="Z178" s="221"/>
      <c r="AA178" s="221"/>
      <c r="AB178" s="222" t="s">
        <v>827</v>
      </c>
      <c r="AC178" s="221"/>
      <c r="AD178" s="221"/>
      <c r="AE178" s="221"/>
      <c r="AF178" s="221"/>
      <c r="AG178" s="221"/>
      <c r="AH178" s="221"/>
      <c r="AI178" s="221"/>
      <c r="AJ178" s="221"/>
      <c r="AK178" s="221"/>
      <c r="AL178" s="221"/>
      <c r="AM178" s="221"/>
      <c r="AN178" s="221"/>
      <c r="AO178" s="221"/>
      <c r="AP178" s="221"/>
      <c r="AQ178" s="221"/>
      <c r="AR178" s="221"/>
      <c r="AS178" s="221"/>
      <c r="AT178" s="221"/>
      <c r="AU178" s="221"/>
      <c r="AV178" s="221"/>
      <c r="AW178" s="221"/>
      <c r="AX178" s="990"/>
    </row>
    <row r="179" spans="1:50" ht="24.75" hidden="1" customHeight="1">
      <c r="A179" s="992"/>
      <c r="B179" s="1013"/>
      <c r="C179" s="219" t="s">
        <v>822</v>
      </c>
      <c r="D179" s="219"/>
      <c r="E179" s="219" t="s">
        <v>2860</v>
      </c>
      <c r="F179" s="219" t="s">
        <v>577</v>
      </c>
      <c r="G179" s="219" t="s">
        <v>2861</v>
      </c>
      <c r="H179" s="221"/>
      <c r="I179" s="222">
        <v>9465</v>
      </c>
      <c r="J179" s="222"/>
      <c r="K179" s="222">
        <v>207.93</v>
      </c>
      <c r="L179" s="219" t="s">
        <v>143</v>
      </c>
      <c r="M179" s="222">
        <v>75</v>
      </c>
      <c r="N179" s="222">
        <v>110</v>
      </c>
      <c r="O179" s="222">
        <v>9465</v>
      </c>
      <c r="P179" s="222">
        <v>1</v>
      </c>
      <c r="Q179" s="222"/>
      <c r="R179" s="222"/>
      <c r="S179" s="219"/>
      <c r="T179" s="219"/>
      <c r="U179" s="219">
        <v>2006</v>
      </c>
      <c r="V179" s="221"/>
      <c r="W179" s="221"/>
      <c r="X179" s="221"/>
      <c r="Y179" s="221"/>
      <c r="Z179" s="221"/>
      <c r="AA179" s="221"/>
      <c r="AB179" s="222">
        <v>1906</v>
      </c>
      <c r="AC179" s="221"/>
      <c r="AD179" s="221"/>
      <c r="AE179" s="221"/>
      <c r="AF179" s="221"/>
      <c r="AG179" s="221"/>
      <c r="AH179" s="221"/>
      <c r="AI179" s="221"/>
      <c r="AJ179" s="221"/>
      <c r="AK179" s="221"/>
      <c r="AL179" s="221"/>
      <c r="AM179" s="221"/>
      <c r="AN179" s="221"/>
      <c r="AO179" s="221"/>
      <c r="AP179" s="221"/>
      <c r="AQ179" s="221"/>
      <c r="AR179" s="221"/>
      <c r="AS179" s="221"/>
      <c r="AT179" s="221"/>
      <c r="AU179" s="221"/>
      <c r="AV179" s="221"/>
      <c r="AW179" s="221"/>
      <c r="AX179" s="990"/>
    </row>
    <row r="180" spans="1:50" ht="24.75" hidden="1" customHeight="1">
      <c r="A180" s="992"/>
      <c r="B180" s="991" t="s">
        <v>2247</v>
      </c>
      <c r="C180" s="707" t="s">
        <v>2229</v>
      </c>
      <c r="D180" s="236"/>
      <c r="E180" s="246">
        <f>COUNTA(E181:E202)</f>
        <v>22</v>
      </c>
      <c r="F180" s="236"/>
      <c r="G180" s="236"/>
      <c r="H180" s="236"/>
      <c r="I180" s="235">
        <f>SUM(I181:I202)</f>
        <v>294797</v>
      </c>
      <c r="J180" s="235">
        <f>SUM(J181:J202)</f>
        <v>62</v>
      </c>
      <c r="K180" s="235">
        <f>SUM(K181:K202)</f>
        <v>62</v>
      </c>
      <c r="L180" s="235"/>
      <c r="M180" s="235"/>
      <c r="N180" s="235"/>
      <c r="O180" s="235"/>
      <c r="P180" s="235">
        <f>SUM(P181:P198)</f>
        <v>25</v>
      </c>
      <c r="Q180" s="235"/>
      <c r="R180" s="235"/>
      <c r="S180" s="707"/>
      <c r="T180" s="707"/>
      <c r="U180" s="707"/>
      <c r="V180" s="236"/>
      <c r="W180" s="236"/>
      <c r="X180" s="236"/>
      <c r="Y180" s="236"/>
      <c r="Z180" s="236"/>
      <c r="AA180" s="236"/>
      <c r="AB180" s="235"/>
      <c r="AC180" s="707"/>
      <c r="AD180" s="707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6"/>
      <c r="AO180" s="236"/>
      <c r="AP180" s="236"/>
      <c r="AQ180" s="236"/>
      <c r="AR180" s="236"/>
      <c r="AS180" s="236"/>
      <c r="AT180" s="236"/>
      <c r="AU180" s="236"/>
      <c r="AV180" s="236"/>
      <c r="AW180" s="236"/>
      <c r="AX180" s="994"/>
    </row>
    <row r="181" spans="1:50" ht="24.75" hidden="1" customHeight="1">
      <c r="A181" s="992" t="s">
        <v>145</v>
      </c>
      <c r="B181" s="1002"/>
      <c r="C181" s="1118" t="s">
        <v>3005</v>
      </c>
      <c r="D181" s="1118"/>
      <c r="E181" s="1118" t="s">
        <v>3006</v>
      </c>
      <c r="F181" s="1118" t="s">
        <v>794</v>
      </c>
      <c r="G181" s="1118" t="s">
        <v>794</v>
      </c>
      <c r="H181" s="1121"/>
      <c r="I181" s="235">
        <v>17585</v>
      </c>
      <c r="J181" s="235">
        <v>62</v>
      </c>
      <c r="K181" s="235">
        <v>62</v>
      </c>
      <c r="L181" s="1118" t="s">
        <v>282</v>
      </c>
      <c r="M181" s="235">
        <v>55</v>
      </c>
      <c r="N181" s="235">
        <v>95</v>
      </c>
      <c r="O181" s="235">
        <v>6175</v>
      </c>
      <c r="P181" s="235">
        <v>1</v>
      </c>
      <c r="Q181" s="235"/>
      <c r="R181" s="235">
        <v>500</v>
      </c>
      <c r="S181" s="1118"/>
      <c r="T181" s="1118"/>
      <c r="U181" s="1118">
        <v>2006</v>
      </c>
      <c r="V181" s="1121"/>
      <c r="W181" s="1121"/>
      <c r="X181" s="1121"/>
      <c r="Y181" s="1121"/>
      <c r="Z181" s="1121"/>
      <c r="AA181" s="1121"/>
      <c r="AB181" s="235">
        <v>3400</v>
      </c>
      <c r="AC181" s="1118"/>
      <c r="AD181" s="1118"/>
      <c r="AE181" s="1121"/>
      <c r="AF181" s="1121"/>
      <c r="AG181" s="1121"/>
      <c r="AH181" s="1121"/>
      <c r="AI181" s="1121"/>
      <c r="AJ181" s="1121"/>
      <c r="AK181" s="1121"/>
      <c r="AL181" s="1121"/>
      <c r="AM181" s="1121"/>
      <c r="AN181" s="1121"/>
      <c r="AO181" s="1121"/>
      <c r="AP181" s="1121"/>
      <c r="AQ181" s="1121"/>
      <c r="AR181" s="1121"/>
      <c r="AS181" s="1121"/>
      <c r="AT181" s="1121"/>
      <c r="AU181" s="1121"/>
      <c r="AV181" s="1121"/>
      <c r="AW181" s="1121"/>
      <c r="AX181" s="994"/>
    </row>
    <row r="182" spans="1:50" ht="24.75" hidden="1" customHeight="1">
      <c r="A182" s="992"/>
      <c r="B182" s="1002"/>
      <c r="C182" s="1118" t="s">
        <v>567</v>
      </c>
      <c r="D182" s="1118"/>
      <c r="E182" s="1118" t="s">
        <v>3007</v>
      </c>
      <c r="F182" s="1118" t="s">
        <v>588</v>
      </c>
      <c r="G182" s="1118" t="s">
        <v>567</v>
      </c>
      <c r="H182" s="1121"/>
      <c r="I182" s="235">
        <v>27260</v>
      </c>
      <c r="J182" s="235"/>
      <c r="K182" s="235"/>
      <c r="L182" s="1118" t="s">
        <v>282</v>
      </c>
      <c r="M182" s="235">
        <v>68</v>
      </c>
      <c r="N182" s="235">
        <v>110</v>
      </c>
      <c r="O182" s="235">
        <v>7480</v>
      </c>
      <c r="P182" s="235">
        <v>1</v>
      </c>
      <c r="Q182" s="235">
        <v>572</v>
      </c>
      <c r="R182" s="235">
        <v>6000</v>
      </c>
      <c r="S182" s="1118" t="s">
        <v>465</v>
      </c>
      <c r="T182" s="1118" t="s">
        <v>466</v>
      </c>
      <c r="U182" s="1118">
        <v>1997</v>
      </c>
      <c r="V182" s="1121"/>
      <c r="W182" s="1121"/>
      <c r="X182" s="1121"/>
      <c r="Y182" s="1121"/>
      <c r="Z182" s="1121"/>
      <c r="AA182" s="1121"/>
      <c r="AB182" s="235">
        <v>16426</v>
      </c>
      <c r="AC182" s="1118"/>
      <c r="AD182" s="1118"/>
      <c r="AE182" s="1121"/>
      <c r="AF182" s="1121"/>
      <c r="AG182" s="1121"/>
      <c r="AH182" s="1121"/>
      <c r="AI182" s="1121"/>
      <c r="AJ182" s="1121"/>
      <c r="AK182" s="1121"/>
      <c r="AL182" s="1121"/>
      <c r="AM182" s="1121"/>
      <c r="AN182" s="1121"/>
      <c r="AO182" s="1121"/>
      <c r="AP182" s="1121"/>
      <c r="AQ182" s="1121"/>
      <c r="AR182" s="1121"/>
      <c r="AS182" s="1121"/>
      <c r="AT182" s="1121"/>
      <c r="AU182" s="1121"/>
      <c r="AV182" s="1121"/>
      <c r="AW182" s="1121"/>
      <c r="AX182" s="994"/>
    </row>
    <row r="183" spans="1:50" ht="24.75" hidden="1" customHeight="1">
      <c r="A183" s="992"/>
      <c r="B183" s="1002"/>
      <c r="C183" s="1118" t="s">
        <v>567</v>
      </c>
      <c r="D183" s="1118"/>
      <c r="E183" s="1118" t="s">
        <v>3008</v>
      </c>
      <c r="F183" s="1118" t="s">
        <v>567</v>
      </c>
      <c r="G183" s="1118" t="s">
        <v>3009</v>
      </c>
      <c r="H183" s="1121"/>
      <c r="I183" s="235">
        <v>12800</v>
      </c>
      <c r="J183" s="235"/>
      <c r="K183" s="235"/>
      <c r="L183" s="1118" t="s">
        <v>469</v>
      </c>
      <c r="M183" s="235">
        <v>64</v>
      </c>
      <c r="N183" s="235">
        <v>100</v>
      </c>
      <c r="O183" s="235">
        <v>12400</v>
      </c>
      <c r="P183" s="235">
        <v>2</v>
      </c>
      <c r="Q183" s="235"/>
      <c r="R183" s="235"/>
      <c r="S183" s="1118"/>
      <c r="T183" s="1118"/>
      <c r="U183" s="1118">
        <v>2009</v>
      </c>
      <c r="V183" s="1121"/>
      <c r="W183" s="1121"/>
      <c r="X183" s="1121"/>
      <c r="Y183" s="1121"/>
      <c r="Z183" s="1121"/>
      <c r="AA183" s="1121"/>
      <c r="AB183" s="235">
        <v>700</v>
      </c>
      <c r="AC183" s="1118"/>
      <c r="AD183" s="1118"/>
      <c r="AE183" s="1121"/>
      <c r="AF183" s="1121"/>
      <c r="AG183" s="1121"/>
      <c r="AH183" s="1121"/>
      <c r="AI183" s="1121"/>
      <c r="AJ183" s="1121"/>
      <c r="AK183" s="1121"/>
      <c r="AL183" s="1121"/>
      <c r="AM183" s="1121"/>
      <c r="AN183" s="1121"/>
      <c r="AO183" s="1121"/>
      <c r="AP183" s="1121"/>
      <c r="AQ183" s="1121"/>
      <c r="AR183" s="1121"/>
      <c r="AS183" s="1121"/>
      <c r="AT183" s="1121"/>
      <c r="AU183" s="1121"/>
      <c r="AV183" s="1121"/>
      <c r="AW183" s="1121"/>
      <c r="AX183" s="994" t="s">
        <v>10135</v>
      </c>
    </row>
    <row r="184" spans="1:50" ht="24.75" hidden="1" customHeight="1">
      <c r="A184" s="992"/>
      <c r="B184" s="993"/>
      <c r="C184" s="1118" t="s">
        <v>567</v>
      </c>
      <c r="D184" s="1118"/>
      <c r="E184" s="1118" t="s">
        <v>3010</v>
      </c>
      <c r="F184" s="1118" t="s">
        <v>567</v>
      </c>
      <c r="G184" s="1118" t="s">
        <v>567</v>
      </c>
      <c r="H184" s="1121"/>
      <c r="I184" s="235">
        <v>7776</v>
      </c>
      <c r="J184" s="235"/>
      <c r="K184" s="235"/>
      <c r="L184" s="1118" t="s">
        <v>143</v>
      </c>
      <c r="M184" s="235">
        <v>70</v>
      </c>
      <c r="N184" s="235">
        <v>110</v>
      </c>
      <c r="O184" s="235">
        <v>7776</v>
      </c>
      <c r="P184" s="235">
        <v>1</v>
      </c>
      <c r="Q184" s="235"/>
      <c r="R184" s="235"/>
      <c r="S184" s="1118"/>
      <c r="T184" s="1118"/>
      <c r="U184" s="1118">
        <v>2005</v>
      </c>
      <c r="V184" s="1121"/>
      <c r="W184" s="1121"/>
      <c r="X184" s="1121"/>
      <c r="Y184" s="1121"/>
      <c r="Z184" s="1121"/>
      <c r="AA184" s="1121"/>
      <c r="AB184" s="235">
        <v>100</v>
      </c>
      <c r="AC184" s="1118"/>
      <c r="AD184" s="1118"/>
      <c r="AE184" s="1121"/>
      <c r="AF184" s="1121"/>
      <c r="AG184" s="1121"/>
      <c r="AH184" s="1121"/>
      <c r="AI184" s="1121"/>
      <c r="AJ184" s="1121"/>
      <c r="AK184" s="1121"/>
      <c r="AL184" s="1121"/>
      <c r="AM184" s="1121"/>
      <c r="AN184" s="1121"/>
      <c r="AO184" s="1121"/>
      <c r="AP184" s="1121"/>
      <c r="AQ184" s="1121"/>
      <c r="AR184" s="1121"/>
      <c r="AS184" s="1121"/>
      <c r="AT184" s="1121"/>
      <c r="AU184" s="1121"/>
      <c r="AV184" s="1121"/>
      <c r="AW184" s="1121"/>
      <c r="AX184" s="994"/>
    </row>
    <row r="185" spans="1:50" ht="24.75" hidden="1" customHeight="1">
      <c r="A185" s="992"/>
      <c r="B185" s="993"/>
      <c r="C185" s="1118" t="s">
        <v>567</v>
      </c>
      <c r="D185" s="1118"/>
      <c r="E185" s="1118" t="s">
        <v>3011</v>
      </c>
      <c r="F185" s="1118" t="s">
        <v>567</v>
      </c>
      <c r="G185" s="1118" t="s">
        <v>3009</v>
      </c>
      <c r="H185" s="1121"/>
      <c r="I185" s="235">
        <v>12150</v>
      </c>
      <c r="J185" s="235"/>
      <c r="K185" s="235"/>
      <c r="L185" s="1118" t="s">
        <v>143</v>
      </c>
      <c r="M185" s="235">
        <v>45</v>
      </c>
      <c r="N185" s="235">
        <v>90</v>
      </c>
      <c r="O185" s="235">
        <v>12150</v>
      </c>
      <c r="P185" s="235">
        <v>3</v>
      </c>
      <c r="Q185" s="235"/>
      <c r="R185" s="235"/>
      <c r="S185" s="1118"/>
      <c r="T185" s="1118"/>
      <c r="U185" s="1118">
        <v>2001</v>
      </c>
      <c r="V185" s="1121"/>
      <c r="W185" s="1121"/>
      <c r="X185" s="1121"/>
      <c r="Y185" s="1121"/>
      <c r="Z185" s="1121"/>
      <c r="AA185" s="1121"/>
      <c r="AB185" s="235">
        <v>150</v>
      </c>
      <c r="AC185" s="1118"/>
      <c r="AD185" s="1118"/>
      <c r="AE185" s="1121"/>
      <c r="AF185" s="1121"/>
      <c r="AG185" s="1121"/>
      <c r="AH185" s="1121"/>
      <c r="AI185" s="1121"/>
      <c r="AJ185" s="1121"/>
      <c r="AK185" s="1121"/>
      <c r="AL185" s="1121"/>
      <c r="AM185" s="1121"/>
      <c r="AN185" s="1121"/>
      <c r="AO185" s="1121"/>
      <c r="AP185" s="1121"/>
      <c r="AQ185" s="1121"/>
      <c r="AR185" s="1121"/>
      <c r="AS185" s="1121"/>
      <c r="AT185" s="1121"/>
      <c r="AU185" s="1121"/>
      <c r="AV185" s="1121"/>
      <c r="AW185" s="1121"/>
      <c r="AX185" s="994"/>
    </row>
    <row r="186" spans="1:50" ht="24.75" hidden="1" customHeight="1">
      <c r="A186" s="992"/>
      <c r="B186" s="993"/>
      <c r="C186" s="1118" t="s">
        <v>567</v>
      </c>
      <c r="D186" s="1118"/>
      <c r="E186" s="1118" t="s">
        <v>13398</v>
      </c>
      <c r="F186" s="1118" t="s">
        <v>567</v>
      </c>
      <c r="G186" s="1118" t="s">
        <v>567</v>
      </c>
      <c r="H186" s="1121"/>
      <c r="I186" s="235">
        <v>4987</v>
      </c>
      <c r="J186" s="235"/>
      <c r="K186" s="235"/>
      <c r="L186" s="1118" t="s">
        <v>469</v>
      </c>
      <c r="M186" s="235">
        <v>54</v>
      </c>
      <c r="N186" s="235">
        <v>80</v>
      </c>
      <c r="O186" s="235">
        <v>4987</v>
      </c>
      <c r="P186" s="235">
        <v>1</v>
      </c>
      <c r="Q186" s="235"/>
      <c r="R186" s="235"/>
      <c r="S186" s="1118"/>
      <c r="T186" s="1118"/>
      <c r="U186" s="1118">
        <v>2018</v>
      </c>
      <c r="V186" s="1121"/>
      <c r="W186" s="1121"/>
      <c r="X186" s="1121"/>
      <c r="Y186" s="1121"/>
      <c r="Z186" s="1121"/>
      <c r="AA186" s="1121"/>
      <c r="AB186" s="235">
        <v>130</v>
      </c>
      <c r="AC186" s="1118"/>
      <c r="AD186" s="1118"/>
      <c r="AE186" s="1121"/>
      <c r="AF186" s="1121"/>
      <c r="AG186" s="1121"/>
      <c r="AH186" s="1121"/>
      <c r="AI186" s="1121"/>
      <c r="AJ186" s="1121"/>
      <c r="AK186" s="1121"/>
      <c r="AL186" s="1121"/>
      <c r="AM186" s="1121"/>
      <c r="AN186" s="1121"/>
      <c r="AO186" s="1121"/>
      <c r="AP186" s="1121"/>
      <c r="AQ186" s="1121"/>
      <c r="AR186" s="1121"/>
      <c r="AS186" s="1121"/>
      <c r="AT186" s="1121"/>
      <c r="AU186" s="1121"/>
      <c r="AV186" s="1121"/>
      <c r="AW186" s="1121"/>
      <c r="AX186" s="994" t="s">
        <v>13399</v>
      </c>
    </row>
    <row r="187" spans="1:50" ht="24.75" hidden="1" customHeight="1">
      <c r="A187" s="992"/>
      <c r="B187" s="993"/>
      <c r="C187" s="1118" t="s">
        <v>607</v>
      </c>
      <c r="D187" s="1118"/>
      <c r="E187" s="1118" t="s">
        <v>3012</v>
      </c>
      <c r="F187" s="1118" t="s">
        <v>607</v>
      </c>
      <c r="G187" s="1118" t="s">
        <v>607</v>
      </c>
      <c r="H187" s="1121"/>
      <c r="I187" s="235">
        <v>5292</v>
      </c>
      <c r="J187" s="235"/>
      <c r="K187" s="235"/>
      <c r="L187" s="1118" t="s">
        <v>282</v>
      </c>
      <c r="M187" s="235">
        <v>63</v>
      </c>
      <c r="N187" s="235">
        <v>84</v>
      </c>
      <c r="O187" s="235">
        <v>5292</v>
      </c>
      <c r="P187" s="235">
        <v>1</v>
      </c>
      <c r="Q187" s="235"/>
      <c r="R187" s="235">
        <v>500</v>
      </c>
      <c r="S187" s="1118" t="s">
        <v>173</v>
      </c>
      <c r="T187" s="1118" t="s">
        <v>711</v>
      </c>
      <c r="U187" s="1118">
        <v>2005</v>
      </c>
      <c r="V187" s="1121"/>
      <c r="W187" s="1121"/>
      <c r="X187" s="1121"/>
      <c r="Y187" s="1121"/>
      <c r="Z187" s="1121"/>
      <c r="AA187" s="1121"/>
      <c r="AB187" s="235">
        <v>374</v>
      </c>
      <c r="AC187" s="1118"/>
      <c r="AD187" s="1118"/>
      <c r="AE187" s="1121"/>
      <c r="AF187" s="1121"/>
      <c r="AG187" s="1121"/>
      <c r="AH187" s="1121"/>
      <c r="AI187" s="1121"/>
      <c r="AJ187" s="1121"/>
      <c r="AK187" s="1121"/>
      <c r="AL187" s="1121"/>
      <c r="AM187" s="1121"/>
      <c r="AN187" s="1121"/>
      <c r="AO187" s="1121"/>
      <c r="AP187" s="1121"/>
      <c r="AQ187" s="1121"/>
      <c r="AR187" s="1121"/>
      <c r="AS187" s="1121"/>
      <c r="AT187" s="1121"/>
      <c r="AU187" s="1121"/>
      <c r="AV187" s="1121"/>
      <c r="AW187" s="1121"/>
      <c r="AX187" s="994"/>
    </row>
    <row r="188" spans="1:50" ht="24.75" hidden="1" customHeight="1">
      <c r="A188" s="992"/>
      <c r="B188" s="993"/>
      <c r="C188" s="1118" t="s">
        <v>607</v>
      </c>
      <c r="D188" s="1118"/>
      <c r="E188" s="1118" t="s">
        <v>3013</v>
      </c>
      <c r="F188" s="1118" t="s">
        <v>607</v>
      </c>
      <c r="G188" s="1118" t="s">
        <v>607</v>
      </c>
      <c r="H188" s="1121"/>
      <c r="I188" s="235">
        <v>8214</v>
      </c>
      <c r="J188" s="235"/>
      <c r="K188" s="235"/>
      <c r="L188" s="1118" t="s">
        <v>282</v>
      </c>
      <c r="M188" s="235">
        <v>74</v>
      </c>
      <c r="N188" s="235">
        <v>111</v>
      </c>
      <c r="O188" s="235">
        <v>8214</v>
      </c>
      <c r="P188" s="235">
        <v>1</v>
      </c>
      <c r="Q188" s="235"/>
      <c r="R188" s="235">
        <v>200</v>
      </c>
      <c r="S188" s="1118" t="s">
        <v>173</v>
      </c>
      <c r="T188" s="1118" t="s">
        <v>711</v>
      </c>
      <c r="U188" s="1118">
        <v>2007</v>
      </c>
      <c r="V188" s="1121"/>
      <c r="W188" s="1121"/>
      <c r="X188" s="1121"/>
      <c r="Y188" s="1121"/>
      <c r="Z188" s="1121"/>
      <c r="AA188" s="1121"/>
      <c r="AB188" s="235">
        <v>655</v>
      </c>
      <c r="AC188" s="1118"/>
      <c r="AD188" s="1118"/>
      <c r="AE188" s="1121"/>
      <c r="AF188" s="1121"/>
      <c r="AG188" s="1121"/>
      <c r="AH188" s="1121"/>
      <c r="AI188" s="1121"/>
      <c r="AJ188" s="1121"/>
      <c r="AK188" s="1121"/>
      <c r="AL188" s="1121"/>
      <c r="AM188" s="1121"/>
      <c r="AN188" s="1121"/>
      <c r="AO188" s="1121"/>
      <c r="AP188" s="1121"/>
      <c r="AQ188" s="1121"/>
      <c r="AR188" s="1121"/>
      <c r="AS188" s="1121"/>
      <c r="AT188" s="1121"/>
      <c r="AU188" s="1121"/>
      <c r="AV188" s="1121"/>
      <c r="AW188" s="1121"/>
      <c r="AX188" s="994"/>
    </row>
    <row r="189" spans="1:50" ht="24.75" hidden="1" customHeight="1">
      <c r="A189" s="992"/>
      <c r="B189" s="993"/>
      <c r="C189" s="1118" t="s">
        <v>607</v>
      </c>
      <c r="D189" s="1118"/>
      <c r="E189" s="1118" t="s">
        <v>3014</v>
      </c>
      <c r="F189" s="1118" t="s">
        <v>607</v>
      </c>
      <c r="G189" s="1118" t="s">
        <v>607</v>
      </c>
      <c r="H189" s="1121"/>
      <c r="I189" s="235">
        <v>7350</v>
      </c>
      <c r="J189" s="235"/>
      <c r="K189" s="235"/>
      <c r="L189" s="1118" t="s">
        <v>304</v>
      </c>
      <c r="M189" s="235">
        <v>70</v>
      </c>
      <c r="N189" s="235">
        <v>105</v>
      </c>
      <c r="O189" s="235">
        <v>7350</v>
      </c>
      <c r="P189" s="235">
        <v>1</v>
      </c>
      <c r="Q189" s="235"/>
      <c r="R189" s="235">
        <v>100</v>
      </c>
      <c r="S189" s="1118" t="s">
        <v>173</v>
      </c>
      <c r="T189" s="1118" t="s">
        <v>711</v>
      </c>
      <c r="U189" s="1118">
        <v>2009</v>
      </c>
      <c r="V189" s="1121"/>
      <c r="W189" s="1121"/>
      <c r="X189" s="1121"/>
      <c r="Y189" s="1121"/>
      <c r="Z189" s="1121"/>
      <c r="AA189" s="1121"/>
      <c r="AB189" s="235">
        <v>300</v>
      </c>
      <c r="AC189" s="1118"/>
      <c r="AD189" s="1118"/>
      <c r="AE189" s="1121"/>
      <c r="AF189" s="1121"/>
      <c r="AG189" s="1121"/>
      <c r="AH189" s="1121"/>
      <c r="AI189" s="1121"/>
      <c r="AJ189" s="1121"/>
      <c r="AK189" s="1121"/>
      <c r="AL189" s="1121"/>
      <c r="AM189" s="1121"/>
      <c r="AN189" s="1121"/>
      <c r="AO189" s="1121"/>
      <c r="AP189" s="1121"/>
      <c r="AQ189" s="1121"/>
      <c r="AR189" s="1121"/>
      <c r="AS189" s="1121"/>
      <c r="AT189" s="1121"/>
      <c r="AU189" s="1121"/>
      <c r="AV189" s="1121"/>
      <c r="AW189" s="1121"/>
      <c r="AX189" s="994"/>
    </row>
    <row r="190" spans="1:50" ht="24.75" hidden="1" customHeight="1">
      <c r="A190" s="992"/>
      <c r="B190" s="993"/>
      <c r="C190" s="1118" t="s">
        <v>607</v>
      </c>
      <c r="D190" s="1118"/>
      <c r="E190" s="1118" t="s">
        <v>3015</v>
      </c>
      <c r="F190" s="1118" t="s">
        <v>607</v>
      </c>
      <c r="G190" s="1118" t="s">
        <v>607</v>
      </c>
      <c r="H190" s="1121"/>
      <c r="I190" s="235">
        <v>7070</v>
      </c>
      <c r="J190" s="235"/>
      <c r="K190" s="235"/>
      <c r="L190" s="1118" t="s">
        <v>304</v>
      </c>
      <c r="M190" s="235">
        <v>70</v>
      </c>
      <c r="N190" s="235">
        <v>101</v>
      </c>
      <c r="O190" s="235">
        <v>7070</v>
      </c>
      <c r="P190" s="235">
        <v>1</v>
      </c>
      <c r="Q190" s="235"/>
      <c r="R190" s="235">
        <v>100</v>
      </c>
      <c r="S190" s="1118" t="s">
        <v>173</v>
      </c>
      <c r="T190" s="1118" t="s">
        <v>711</v>
      </c>
      <c r="U190" s="1118">
        <v>1998</v>
      </c>
      <c r="V190" s="1121"/>
      <c r="W190" s="1121"/>
      <c r="X190" s="1121"/>
      <c r="Y190" s="1121"/>
      <c r="Z190" s="1121"/>
      <c r="AA190" s="1121"/>
      <c r="AB190" s="235">
        <v>300</v>
      </c>
      <c r="AC190" s="1118"/>
      <c r="AD190" s="1118"/>
      <c r="AE190" s="1121"/>
      <c r="AF190" s="1121"/>
      <c r="AG190" s="1121"/>
      <c r="AH190" s="1121"/>
      <c r="AI190" s="1121"/>
      <c r="AJ190" s="1121"/>
      <c r="AK190" s="1121"/>
      <c r="AL190" s="1121"/>
      <c r="AM190" s="1121"/>
      <c r="AN190" s="1121"/>
      <c r="AO190" s="1121"/>
      <c r="AP190" s="1121"/>
      <c r="AQ190" s="1121"/>
      <c r="AR190" s="1121"/>
      <c r="AS190" s="1121"/>
      <c r="AT190" s="1121"/>
      <c r="AU190" s="1121"/>
      <c r="AV190" s="1121"/>
      <c r="AW190" s="1121"/>
      <c r="AX190" s="994"/>
    </row>
    <row r="191" spans="1:50" ht="24.75" hidden="1" customHeight="1">
      <c r="A191" s="992"/>
      <c r="B191" s="993"/>
      <c r="C191" s="1118" t="s">
        <v>607</v>
      </c>
      <c r="D191" s="1118"/>
      <c r="E191" s="1118" t="s">
        <v>3016</v>
      </c>
      <c r="F191" s="1118" t="s">
        <v>607</v>
      </c>
      <c r="G191" s="1118" t="s">
        <v>607</v>
      </c>
      <c r="H191" s="1121"/>
      <c r="I191" s="235">
        <v>14280</v>
      </c>
      <c r="J191" s="235"/>
      <c r="K191" s="235"/>
      <c r="L191" s="1118" t="s">
        <v>469</v>
      </c>
      <c r="M191" s="235">
        <v>68</v>
      </c>
      <c r="N191" s="235">
        <v>105</v>
      </c>
      <c r="O191" s="235">
        <v>7140</v>
      </c>
      <c r="P191" s="235">
        <v>2</v>
      </c>
      <c r="Q191" s="235"/>
      <c r="R191" s="235"/>
      <c r="S191" s="1118"/>
      <c r="T191" s="1118"/>
      <c r="U191" s="1118">
        <v>2014</v>
      </c>
      <c r="V191" s="1121"/>
      <c r="W191" s="1121"/>
      <c r="X191" s="1121"/>
      <c r="Y191" s="1121"/>
      <c r="Z191" s="1121"/>
      <c r="AA191" s="1121"/>
      <c r="AB191" s="235">
        <v>150</v>
      </c>
      <c r="AC191" s="1118"/>
      <c r="AD191" s="1118"/>
      <c r="AE191" s="1121"/>
      <c r="AF191" s="1121"/>
      <c r="AG191" s="1121"/>
      <c r="AH191" s="1121"/>
      <c r="AI191" s="1121"/>
      <c r="AJ191" s="1121"/>
      <c r="AK191" s="1121"/>
      <c r="AL191" s="1121"/>
      <c r="AM191" s="1121"/>
      <c r="AN191" s="1121"/>
      <c r="AO191" s="1121"/>
      <c r="AP191" s="1121"/>
      <c r="AQ191" s="1121"/>
      <c r="AR191" s="1121"/>
      <c r="AS191" s="1121"/>
      <c r="AT191" s="1121"/>
      <c r="AU191" s="1121"/>
      <c r="AV191" s="1121"/>
      <c r="AW191" s="1121"/>
      <c r="AX191" s="994"/>
    </row>
    <row r="192" spans="1:50" ht="24.75" hidden="1" customHeight="1">
      <c r="A192" s="992"/>
      <c r="B192" s="993"/>
      <c r="C192" s="1118" t="s">
        <v>828</v>
      </c>
      <c r="D192" s="1118"/>
      <c r="E192" s="1118" t="s">
        <v>3017</v>
      </c>
      <c r="F192" s="1118" t="s">
        <v>588</v>
      </c>
      <c r="G192" s="1118" t="s">
        <v>3018</v>
      </c>
      <c r="H192" s="1121"/>
      <c r="I192" s="235">
        <v>7920</v>
      </c>
      <c r="J192" s="235"/>
      <c r="K192" s="235"/>
      <c r="L192" s="1118" t="s">
        <v>282</v>
      </c>
      <c r="M192" s="235">
        <v>72</v>
      </c>
      <c r="N192" s="235">
        <v>110</v>
      </c>
      <c r="O192" s="235">
        <v>7920</v>
      </c>
      <c r="P192" s="235">
        <v>1</v>
      </c>
      <c r="Q192" s="235"/>
      <c r="R192" s="235">
        <v>100</v>
      </c>
      <c r="S192" s="1118" t="s">
        <v>173</v>
      </c>
      <c r="T192" s="1118" t="s">
        <v>711</v>
      </c>
      <c r="U192" s="1118">
        <v>2004</v>
      </c>
      <c r="V192" s="1121"/>
      <c r="W192" s="1121"/>
      <c r="X192" s="1121"/>
      <c r="Y192" s="1121"/>
      <c r="Z192" s="1121"/>
      <c r="AA192" s="1121"/>
      <c r="AB192" s="235">
        <v>785</v>
      </c>
      <c r="AC192" s="1118"/>
      <c r="AD192" s="1118"/>
      <c r="AE192" s="1121"/>
      <c r="AF192" s="1121"/>
      <c r="AG192" s="1121"/>
      <c r="AH192" s="1121"/>
      <c r="AI192" s="1121"/>
      <c r="AJ192" s="1121"/>
      <c r="AK192" s="1121"/>
      <c r="AL192" s="1121"/>
      <c r="AM192" s="1121"/>
      <c r="AN192" s="1121"/>
      <c r="AO192" s="1121"/>
      <c r="AP192" s="1121"/>
      <c r="AQ192" s="1121"/>
      <c r="AR192" s="1121"/>
      <c r="AS192" s="1121"/>
      <c r="AT192" s="1121"/>
      <c r="AU192" s="1121"/>
      <c r="AV192" s="1121"/>
      <c r="AW192" s="1121"/>
      <c r="AX192" s="994"/>
    </row>
    <row r="193" spans="1:50" ht="24.75" hidden="1" customHeight="1">
      <c r="A193" s="992"/>
      <c r="B193" s="993"/>
      <c r="C193" s="1118" t="s">
        <v>828</v>
      </c>
      <c r="D193" s="1118"/>
      <c r="E193" s="1118" t="s">
        <v>3019</v>
      </c>
      <c r="F193" s="1118" t="s">
        <v>828</v>
      </c>
      <c r="G193" s="1118" t="s">
        <v>3028</v>
      </c>
      <c r="H193" s="1121"/>
      <c r="I193" s="235">
        <v>7300</v>
      </c>
      <c r="J193" s="235"/>
      <c r="K193" s="235"/>
      <c r="L193" s="1118" t="s">
        <v>282</v>
      </c>
      <c r="M193" s="235">
        <v>68</v>
      </c>
      <c r="N193" s="235">
        <v>105</v>
      </c>
      <c r="O193" s="235">
        <v>9041</v>
      </c>
      <c r="P193" s="235">
        <v>1</v>
      </c>
      <c r="Q193" s="235"/>
      <c r="R193" s="235">
        <v>200</v>
      </c>
      <c r="S193" s="1118" t="s">
        <v>173</v>
      </c>
      <c r="T193" s="1118" t="s">
        <v>711</v>
      </c>
      <c r="U193" s="1118">
        <v>2010</v>
      </c>
      <c r="V193" s="1121"/>
      <c r="W193" s="1121"/>
      <c r="X193" s="1121"/>
      <c r="Y193" s="1121"/>
      <c r="Z193" s="1121"/>
      <c r="AA193" s="1121"/>
      <c r="AB193" s="235">
        <v>3103</v>
      </c>
      <c r="AC193" s="1118"/>
      <c r="AD193" s="1118"/>
      <c r="AE193" s="1121"/>
      <c r="AF193" s="1121"/>
      <c r="AG193" s="1121"/>
      <c r="AH193" s="1121"/>
      <c r="AI193" s="1121"/>
      <c r="AJ193" s="1121"/>
      <c r="AK193" s="1121"/>
      <c r="AL193" s="1121"/>
      <c r="AM193" s="1121"/>
      <c r="AN193" s="1121"/>
      <c r="AO193" s="1121"/>
      <c r="AP193" s="1121"/>
      <c r="AQ193" s="1121"/>
      <c r="AR193" s="1121"/>
      <c r="AS193" s="1121"/>
      <c r="AT193" s="1121"/>
      <c r="AU193" s="1121"/>
      <c r="AV193" s="1121"/>
      <c r="AW193" s="1121"/>
      <c r="AX193" s="994"/>
    </row>
    <row r="194" spans="1:50" ht="24.75" hidden="1" customHeight="1">
      <c r="A194" s="992"/>
      <c r="B194" s="993"/>
      <c r="C194" s="1118" t="s">
        <v>828</v>
      </c>
      <c r="D194" s="1118"/>
      <c r="E194" s="1118" t="s">
        <v>3020</v>
      </c>
      <c r="F194" s="1118" t="s">
        <v>828</v>
      </c>
      <c r="G194" s="1118" t="s">
        <v>3028</v>
      </c>
      <c r="H194" s="1121"/>
      <c r="I194" s="235">
        <v>10050</v>
      </c>
      <c r="J194" s="235"/>
      <c r="K194" s="235"/>
      <c r="L194" s="1118" t="s">
        <v>282</v>
      </c>
      <c r="M194" s="235">
        <v>52</v>
      </c>
      <c r="N194" s="235">
        <v>92</v>
      </c>
      <c r="O194" s="235">
        <v>4780</v>
      </c>
      <c r="P194" s="235">
        <v>1</v>
      </c>
      <c r="Q194" s="235"/>
      <c r="R194" s="235">
        <v>200</v>
      </c>
      <c r="S194" s="1118"/>
      <c r="T194" s="1118"/>
      <c r="U194" s="1118">
        <v>2010</v>
      </c>
      <c r="V194" s="1121"/>
      <c r="W194" s="1121"/>
      <c r="X194" s="1121"/>
      <c r="Y194" s="1121"/>
      <c r="Z194" s="1121"/>
      <c r="AA194" s="1121"/>
      <c r="AB194" s="235">
        <v>483</v>
      </c>
      <c r="AC194" s="1118"/>
      <c r="AD194" s="1118"/>
      <c r="AE194" s="1121"/>
      <c r="AF194" s="1121"/>
      <c r="AG194" s="1121"/>
      <c r="AH194" s="1121"/>
      <c r="AI194" s="1121"/>
      <c r="AJ194" s="1121"/>
      <c r="AK194" s="1121"/>
      <c r="AL194" s="1121"/>
      <c r="AM194" s="1121"/>
      <c r="AN194" s="1121"/>
      <c r="AO194" s="1121"/>
      <c r="AP194" s="1121"/>
      <c r="AQ194" s="1121"/>
      <c r="AR194" s="1121"/>
      <c r="AS194" s="1121"/>
      <c r="AT194" s="1121"/>
      <c r="AU194" s="1121"/>
      <c r="AV194" s="1121"/>
      <c r="AW194" s="1121"/>
      <c r="AX194" s="994"/>
    </row>
    <row r="195" spans="1:50" ht="24.75" hidden="1" customHeight="1">
      <c r="A195" s="992"/>
      <c r="B195" s="993"/>
      <c r="C195" s="1118" t="s">
        <v>828</v>
      </c>
      <c r="D195" s="1118"/>
      <c r="E195" s="1118" t="s">
        <v>3021</v>
      </c>
      <c r="F195" s="1118" t="s">
        <v>828</v>
      </c>
      <c r="G195" s="1118" t="s">
        <v>3028</v>
      </c>
      <c r="H195" s="1121"/>
      <c r="I195" s="235">
        <v>40500</v>
      </c>
      <c r="J195" s="235"/>
      <c r="K195" s="235"/>
      <c r="L195" s="1118" t="s">
        <v>304</v>
      </c>
      <c r="M195" s="235">
        <v>68</v>
      </c>
      <c r="N195" s="235">
        <v>105</v>
      </c>
      <c r="O195" s="235">
        <v>34564</v>
      </c>
      <c r="P195" s="235">
        <v>3</v>
      </c>
      <c r="Q195" s="235"/>
      <c r="R195" s="235">
        <v>600</v>
      </c>
      <c r="S195" s="1118"/>
      <c r="T195" s="1118"/>
      <c r="U195" s="1118">
        <v>2003</v>
      </c>
      <c r="V195" s="1121"/>
      <c r="W195" s="1121"/>
      <c r="X195" s="1121"/>
      <c r="Y195" s="1121"/>
      <c r="Z195" s="1121"/>
      <c r="AA195" s="1121"/>
      <c r="AB195" s="235">
        <v>189</v>
      </c>
      <c r="AC195" s="1118"/>
      <c r="AD195" s="1118"/>
      <c r="AE195" s="1121"/>
      <c r="AF195" s="1121"/>
      <c r="AG195" s="1121"/>
      <c r="AH195" s="1121"/>
      <c r="AI195" s="1121"/>
      <c r="AJ195" s="1121"/>
      <c r="AK195" s="1121"/>
      <c r="AL195" s="1121"/>
      <c r="AM195" s="1121"/>
      <c r="AN195" s="1121"/>
      <c r="AO195" s="1121"/>
      <c r="AP195" s="1121"/>
      <c r="AQ195" s="1121"/>
      <c r="AR195" s="1121"/>
      <c r="AS195" s="1121"/>
      <c r="AT195" s="1121"/>
      <c r="AU195" s="1121"/>
      <c r="AV195" s="1121"/>
      <c r="AW195" s="1121"/>
      <c r="AX195" s="994"/>
    </row>
    <row r="196" spans="1:50" ht="24" hidden="1" customHeight="1">
      <c r="A196" s="992"/>
      <c r="B196" s="993"/>
      <c r="C196" s="1118" t="s">
        <v>828</v>
      </c>
      <c r="D196" s="1118"/>
      <c r="E196" s="1118" t="s">
        <v>3022</v>
      </c>
      <c r="F196" s="1118" t="s">
        <v>828</v>
      </c>
      <c r="G196" s="1118" t="s">
        <v>3023</v>
      </c>
      <c r="H196" s="1121"/>
      <c r="I196" s="235">
        <v>12000</v>
      </c>
      <c r="J196" s="235"/>
      <c r="K196" s="235"/>
      <c r="L196" s="1118" t="s">
        <v>304</v>
      </c>
      <c r="M196" s="235">
        <v>60</v>
      </c>
      <c r="N196" s="235">
        <v>90</v>
      </c>
      <c r="O196" s="235">
        <v>12000</v>
      </c>
      <c r="P196" s="235">
        <v>2</v>
      </c>
      <c r="Q196" s="235"/>
      <c r="R196" s="235">
        <v>200</v>
      </c>
      <c r="S196" s="1118"/>
      <c r="T196" s="1118"/>
      <c r="U196" s="1118">
        <v>2001</v>
      </c>
      <c r="V196" s="1121"/>
      <c r="W196" s="1121"/>
      <c r="X196" s="1121"/>
      <c r="Y196" s="1121"/>
      <c r="Z196" s="1121"/>
      <c r="AA196" s="1121"/>
      <c r="AB196" s="235"/>
      <c r="AC196" s="1118"/>
      <c r="AD196" s="1118"/>
      <c r="AE196" s="1121"/>
      <c r="AF196" s="1121"/>
      <c r="AG196" s="1121"/>
      <c r="AH196" s="1121"/>
      <c r="AI196" s="1121"/>
      <c r="AJ196" s="1121"/>
      <c r="AK196" s="1121"/>
      <c r="AL196" s="1121"/>
      <c r="AM196" s="1121"/>
      <c r="AN196" s="1121"/>
      <c r="AO196" s="1121"/>
      <c r="AP196" s="1121"/>
      <c r="AQ196" s="1121"/>
      <c r="AR196" s="1121"/>
      <c r="AS196" s="1121"/>
      <c r="AT196" s="1121"/>
      <c r="AU196" s="1121"/>
      <c r="AV196" s="1121"/>
      <c r="AW196" s="1121"/>
      <c r="AX196" s="994"/>
    </row>
    <row r="197" spans="1:50" ht="24" hidden="1" customHeight="1">
      <c r="A197" s="992"/>
      <c r="B197" s="993"/>
      <c r="C197" s="1118" t="s">
        <v>828</v>
      </c>
      <c r="D197" s="1118"/>
      <c r="E197" s="1118" t="s">
        <v>3024</v>
      </c>
      <c r="F197" s="1118" t="s">
        <v>828</v>
      </c>
      <c r="G197" s="1118" t="s">
        <v>3028</v>
      </c>
      <c r="H197" s="1121"/>
      <c r="I197" s="235">
        <v>5664</v>
      </c>
      <c r="J197" s="235"/>
      <c r="K197" s="235"/>
      <c r="L197" s="1118" t="s">
        <v>282</v>
      </c>
      <c r="M197" s="235">
        <v>58.4</v>
      </c>
      <c r="N197" s="235">
        <v>95.2</v>
      </c>
      <c r="O197" s="235">
        <v>5660</v>
      </c>
      <c r="P197" s="235">
        <v>1</v>
      </c>
      <c r="Q197" s="235"/>
      <c r="R197" s="235">
        <v>200</v>
      </c>
      <c r="S197" s="1118"/>
      <c r="T197" s="1118"/>
      <c r="U197" s="1118">
        <v>2010</v>
      </c>
      <c r="V197" s="1121"/>
      <c r="W197" s="1121"/>
      <c r="X197" s="1121"/>
      <c r="Y197" s="1121"/>
      <c r="Z197" s="1121"/>
      <c r="AA197" s="1121"/>
      <c r="AB197" s="235">
        <v>375</v>
      </c>
      <c r="AC197" s="1118"/>
      <c r="AD197" s="1118"/>
      <c r="AE197" s="1121"/>
      <c r="AF197" s="1121"/>
      <c r="AG197" s="1121"/>
      <c r="AH197" s="1121"/>
      <c r="AI197" s="1121"/>
      <c r="AJ197" s="1121"/>
      <c r="AK197" s="1121"/>
      <c r="AL197" s="1121"/>
      <c r="AM197" s="1121"/>
      <c r="AN197" s="1121"/>
      <c r="AO197" s="1121"/>
      <c r="AP197" s="1121"/>
      <c r="AQ197" s="1121"/>
      <c r="AR197" s="1121"/>
      <c r="AS197" s="1121"/>
      <c r="AT197" s="1121"/>
      <c r="AU197" s="1121"/>
      <c r="AV197" s="1121"/>
      <c r="AW197" s="1121"/>
      <c r="AX197" s="994"/>
    </row>
    <row r="198" spans="1:50" ht="24" hidden="1" customHeight="1">
      <c r="A198" s="992"/>
      <c r="B198" s="993"/>
      <c r="C198" s="1118" t="s">
        <v>828</v>
      </c>
      <c r="D198" s="1118"/>
      <c r="E198" s="1118" t="s">
        <v>829</v>
      </c>
      <c r="F198" s="1118" t="s">
        <v>828</v>
      </c>
      <c r="G198" s="1118" t="s">
        <v>3028</v>
      </c>
      <c r="H198" s="1121"/>
      <c r="I198" s="235">
        <v>5000</v>
      </c>
      <c r="J198" s="235"/>
      <c r="K198" s="235"/>
      <c r="L198" s="1118" t="s">
        <v>282</v>
      </c>
      <c r="M198" s="235">
        <v>60</v>
      </c>
      <c r="N198" s="235">
        <v>98</v>
      </c>
      <c r="O198" s="235">
        <v>6400</v>
      </c>
      <c r="P198" s="235">
        <v>1</v>
      </c>
      <c r="Q198" s="235"/>
      <c r="R198" s="235">
        <v>200</v>
      </c>
      <c r="S198" s="1118"/>
      <c r="T198" s="1118"/>
      <c r="U198" s="1118">
        <v>2013</v>
      </c>
      <c r="V198" s="1121"/>
      <c r="W198" s="1121"/>
      <c r="X198" s="1121"/>
      <c r="Y198" s="1121"/>
      <c r="Z198" s="1121"/>
      <c r="AA198" s="1121"/>
      <c r="AB198" s="235">
        <v>16</v>
      </c>
      <c r="AC198" s="1118"/>
      <c r="AD198" s="1118"/>
      <c r="AE198" s="1121"/>
      <c r="AF198" s="1121"/>
      <c r="AG198" s="1121"/>
      <c r="AH198" s="1121"/>
      <c r="AI198" s="1121"/>
      <c r="AJ198" s="1121"/>
      <c r="AK198" s="1121"/>
      <c r="AL198" s="1121"/>
      <c r="AM198" s="1121"/>
      <c r="AN198" s="1121"/>
      <c r="AO198" s="1121"/>
      <c r="AP198" s="1121"/>
      <c r="AQ198" s="1121"/>
      <c r="AR198" s="1121"/>
      <c r="AS198" s="1121"/>
      <c r="AT198" s="1121"/>
      <c r="AU198" s="1121"/>
      <c r="AV198" s="1121"/>
      <c r="AW198" s="1121"/>
      <c r="AX198" s="994"/>
    </row>
    <row r="199" spans="1:50" ht="24" hidden="1" customHeight="1">
      <c r="A199" s="992"/>
      <c r="B199" s="993"/>
      <c r="C199" s="1118" t="s">
        <v>828</v>
      </c>
      <c r="D199" s="1118"/>
      <c r="E199" s="1118" t="s">
        <v>830</v>
      </c>
      <c r="F199" s="1118" t="s">
        <v>828</v>
      </c>
      <c r="G199" s="1118" t="s">
        <v>3028</v>
      </c>
      <c r="H199" s="1121"/>
      <c r="I199" s="235">
        <v>5400</v>
      </c>
      <c r="J199" s="235"/>
      <c r="K199" s="235"/>
      <c r="L199" s="1118" t="s">
        <v>282</v>
      </c>
      <c r="M199" s="235">
        <v>60</v>
      </c>
      <c r="N199" s="235">
        <v>79</v>
      </c>
      <c r="O199" s="235">
        <v>4740</v>
      </c>
      <c r="P199" s="235">
        <v>1</v>
      </c>
      <c r="Q199" s="235"/>
      <c r="R199" s="235">
        <v>200</v>
      </c>
      <c r="S199" s="1118"/>
      <c r="T199" s="1118"/>
      <c r="U199" s="1118">
        <v>2013</v>
      </c>
      <c r="V199" s="1121"/>
      <c r="W199" s="1121"/>
      <c r="X199" s="1121"/>
      <c r="Y199" s="1121"/>
      <c r="Z199" s="1121"/>
      <c r="AA199" s="1121"/>
      <c r="AB199" s="235">
        <v>34</v>
      </c>
      <c r="AC199" s="1118"/>
      <c r="AD199" s="1118"/>
      <c r="AE199" s="1121"/>
      <c r="AF199" s="1121"/>
      <c r="AG199" s="1121"/>
      <c r="AH199" s="1121"/>
      <c r="AI199" s="1121"/>
      <c r="AJ199" s="1121"/>
      <c r="AK199" s="1121"/>
      <c r="AL199" s="1121"/>
      <c r="AM199" s="1121"/>
      <c r="AN199" s="1121"/>
      <c r="AO199" s="1121"/>
      <c r="AP199" s="1121"/>
      <c r="AQ199" s="1121"/>
      <c r="AR199" s="1121"/>
      <c r="AS199" s="1121"/>
      <c r="AT199" s="1121"/>
      <c r="AU199" s="1121"/>
      <c r="AV199" s="1121"/>
      <c r="AW199" s="1121"/>
      <c r="AX199" s="994"/>
    </row>
    <row r="200" spans="1:50" ht="24" hidden="1" customHeight="1">
      <c r="A200" s="992"/>
      <c r="B200" s="993"/>
      <c r="C200" s="1118" t="s">
        <v>828</v>
      </c>
      <c r="D200" s="1118"/>
      <c r="E200" s="1118" t="s">
        <v>3025</v>
      </c>
      <c r="F200" s="1118" t="s">
        <v>828</v>
      </c>
      <c r="G200" s="1118" t="s">
        <v>3028</v>
      </c>
      <c r="H200" s="1121"/>
      <c r="I200" s="235">
        <v>4400</v>
      </c>
      <c r="J200" s="235"/>
      <c r="K200" s="235"/>
      <c r="L200" s="1118" t="s">
        <v>304</v>
      </c>
      <c r="M200" s="235">
        <v>68</v>
      </c>
      <c r="N200" s="235">
        <v>105</v>
      </c>
      <c r="O200" s="235">
        <v>14280</v>
      </c>
      <c r="P200" s="235">
        <v>2</v>
      </c>
      <c r="Q200" s="235"/>
      <c r="R200" s="235">
        <v>400</v>
      </c>
      <c r="S200" s="1118"/>
      <c r="T200" s="1118"/>
      <c r="U200" s="1118">
        <v>2014</v>
      </c>
      <c r="V200" s="1121"/>
      <c r="W200" s="1121"/>
      <c r="X200" s="1121"/>
      <c r="Y200" s="1121"/>
      <c r="Z200" s="1121"/>
      <c r="AA200" s="1121"/>
      <c r="AB200" s="235">
        <v>300</v>
      </c>
      <c r="AC200" s="1118"/>
      <c r="AD200" s="1118"/>
      <c r="AE200" s="1121"/>
      <c r="AF200" s="1121"/>
      <c r="AG200" s="1121"/>
      <c r="AH200" s="1121"/>
      <c r="AI200" s="1121"/>
      <c r="AJ200" s="1121"/>
      <c r="AK200" s="1121"/>
      <c r="AL200" s="1121"/>
      <c r="AM200" s="1121"/>
      <c r="AN200" s="1121"/>
      <c r="AO200" s="1121"/>
      <c r="AP200" s="1121"/>
      <c r="AQ200" s="1121"/>
      <c r="AR200" s="1121"/>
      <c r="AS200" s="1121"/>
      <c r="AT200" s="1121"/>
      <c r="AU200" s="1121"/>
      <c r="AV200" s="1121"/>
      <c r="AW200" s="1121"/>
      <c r="AX200" s="994"/>
    </row>
    <row r="201" spans="1:50" ht="24.6" hidden="1" customHeight="1">
      <c r="B201" s="282"/>
      <c r="C201" s="1119" t="s">
        <v>828</v>
      </c>
      <c r="D201" s="1119"/>
      <c r="E201" s="1119" t="s">
        <v>3026</v>
      </c>
      <c r="F201" s="1119" t="s">
        <v>588</v>
      </c>
      <c r="G201" s="1119" t="s">
        <v>589</v>
      </c>
      <c r="H201" s="290"/>
      <c r="I201" s="1120">
        <v>67146</v>
      </c>
      <c r="J201" s="1120">
        <v>0</v>
      </c>
      <c r="K201" s="1120">
        <v>0</v>
      </c>
      <c r="L201" s="1119" t="s">
        <v>282</v>
      </c>
      <c r="M201" s="1120">
        <v>68</v>
      </c>
      <c r="N201" s="1120">
        <v>105</v>
      </c>
      <c r="O201" s="1120">
        <v>35880</v>
      </c>
      <c r="P201" s="1120">
        <v>4</v>
      </c>
      <c r="Q201" s="1120"/>
      <c r="R201" s="1120"/>
      <c r="S201" s="1119"/>
      <c r="T201" s="1119"/>
      <c r="U201" s="1119">
        <v>2015</v>
      </c>
      <c r="V201" s="290"/>
      <c r="W201" s="290"/>
      <c r="X201" s="290"/>
      <c r="Y201" s="290"/>
      <c r="Z201" s="290"/>
      <c r="AA201" s="290"/>
      <c r="AB201" s="1120">
        <v>9000</v>
      </c>
      <c r="AC201" s="1118"/>
      <c r="AD201" s="1118"/>
      <c r="AE201" s="1121"/>
      <c r="AF201" s="1121"/>
      <c r="AG201" s="1121"/>
      <c r="AH201" s="1121"/>
      <c r="AI201" s="1121"/>
      <c r="AJ201" s="1121"/>
      <c r="AK201" s="1121"/>
      <c r="AL201" s="1121"/>
      <c r="AM201" s="1121"/>
      <c r="AN201" s="1121"/>
      <c r="AO201" s="1121"/>
      <c r="AP201" s="1121"/>
      <c r="AQ201" s="1121"/>
      <c r="AR201" s="1121"/>
      <c r="AS201" s="1121"/>
      <c r="AT201" s="1121"/>
      <c r="AU201" s="1121"/>
      <c r="AV201" s="1121"/>
      <c r="AW201" s="1121"/>
      <c r="AX201" s="1118"/>
    </row>
    <row r="202" spans="1:50" ht="24" hidden="1" customHeight="1">
      <c r="A202" s="992"/>
      <c r="B202" s="1013"/>
      <c r="C202" s="1118" t="s">
        <v>828</v>
      </c>
      <c r="D202" s="1118"/>
      <c r="E202" s="1118" t="s">
        <v>3027</v>
      </c>
      <c r="F202" s="1118" t="s">
        <v>828</v>
      </c>
      <c r="G202" s="1118" t="s">
        <v>3028</v>
      </c>
      <c r="H202" s="1121"/>
      <c r="I202" s="235">
        <v>4653</v>
      </c>
      <c r="J202" s="235"/>
      <c r="K202" s="235"/>
      <c r="L202" s="1118" t="s">
        <v>282</v>
      </c>
      <c r="M202" s="235">
        <v>57</v>
      </c>
      <c r="N202" s="235">
        <v>103</v>
      </c>
      <c r="O202" s="235">
        <v>5871</v>
      </c>
      <c r="P202" s="235">
        <v>1</v>
      </c>
      <c r="Q202" s="235"/>
      <c r="R202" s="235">
        <v>200</v>
      </c>
      <c r="S202" s="1118"/>
      <c r="T202" s="1118"/>
      <c r="U202" s="1118">
        <v>2015</v>
      </c>
      <c r="V202" s="1121"/>
      <c r="W202" s="1121"/>
      <c r="X202" s="1121"/>
      <c r="Y202" s="1121"/>
      <c r="Z202" s="1121"/>
      <c r="AA202" s="1121"/>
      <c r="AB202" s="235"/>
      <c r="AC202" s="1118"/>
      <c r="AD202" s="1118"/>
      <c r="AE202" s="1121"/>
      <c r="AF202" s="1121"/>
      <c r="AG202" s="1121"/>
      <c r="AH202" s="1121"/>
      <c r="AI202" s="1121"/>
      <c r="AJ202" s="1121"/>
      <c r="AK202" s="1121"/>
      <c r="AL202" s="1121"/>
      <c r="AM202" s="1121"/>
      <c r="AN202" s="1121"/>
      <c r="AO202" s="1121"/>
      <c r="AP202" s="1121"/>
      <c r="AQ202" s="1121"/>
      <c r="AR202" s="1121"/>
      <c r="AS202" s="1121"/>
      <c r="AT202" s="1121"/>
      <c r="AU202" s="1121"/>
      <c r="AV202" s="1121"/>
      <c r="AW202" s="1121"/>
      <c r="AX202" s="994"/>
    </row>
    <row r="203" spans="1:50" ht="24" hidden="1" customHeight="1">
      <c r="A203" s="992"/>
      <c r="B203" s="991" t="s">
        <v>2250</v>
      </c>
      <c r="C203" s="707" t="s">
        <v>2251</v>
      </c>
      <c r="D203" s="236"/>
      <c r="E203" s="246">
        <f>COUNTA(E204:E217)</f>
        <v>14</v>
      </c>
      <c r="F203" s="236"/>
      <c r="G203" s="236"/>
      <c r="H203" s="236"/>
      <c r="I203" s="235">
        <f>SUM(I204:I217)</f>
        <v>536398.19999999995</v>
      </c>
      <c r="J203" s="235">
        <f t="shared" ref="J203:P203" si="0">SUM(J204:J217)</f>
        <v>41045</v>
      </c>
      <c r="K203" s="235">
        <f t="shared" si="0"/>
        <v>106496.16</v>
      </c>
      <c r="L203" s="235"/>
      <c r="M203" s="235"/>
      <c r="N203" s="235"/>
      <c r="O203" s="235"/>
      <c r="P203" s="235">
        <f t="shared" si="0"/>
        <v>19</v>
      </c>
      <c r="Q203" s="235"/>
      <c r="R203" s="235"/>
      <c r="S203" s="707"/>
      <c r="T203" s="707"/>
      <c r="U203" s="707"/>
      <c r="V203" s="236"/>
      <c r="W203" s="236"/>
      <c r="X203" s="236"/>
      <c r="Y203" s="236"/>
      <c r="Z203" s="236"/>
      <c r="AA203" s="236"/>
      <c r="AB203" s="235"/>
      <c r="AC203" s="707"/>
      <c r="AD203" s="707"/>
      <c r="AE203" s="236"/>
      <c r="AF203" s="236"/>
      <c r="AG203" s="236"/>
      <c r="AH203" s="236"/>
      <c r="AI203" s="236"/>
      <c r="AJ203" s="236"/>
      <c r="AK203" s="236"/>
      <c r="AL203" s="236"/>
      <c r="AM203" s="236"/>
      <c r="AN203" s="236"/>
      <c r="AO203" s="236"/>
      <c r="AP203" s="236"/>
      <c r="AQ203" s="236"/>
      <c r="AR203" s="236"/>
      <c r="AS203" s="236"/>
      <c r="AT203" s="236"/>
      <c r="AU203" s="236"/>
      <c r="AV203" s="236"/>
      <c r="AW203" s="236"/>
      <c r="AX203" s="994"/>
    </row>
    <row r="204" spans="1:50" ht="24" hidden="1" customHeight="1">
      <c r="A204" s="992" t="s">
        <v>145</v>
      </c>
      <c r="B204" s="993"/>
      <c r="C204" s="707" t="s">
        <v>10058</v>
      </c>
      <c r="D204" s="707" t="s">
        <v>10059</v>
      </c>
      <c r="E204" s="707" t="s">
        <v>10060</v>
      </c>
      <c r="F204" s="707" t="s">
        <v>596</v>
      </c>
      <c r="G204" s="707" t="s">
        <v>8889</v>
      </c>
      <c r="H204" s="236">
        <v>5</v>
      </c>
      <c r="I204" s="235">
        <v>32992</v>
      </c>
      <c r="J204" s="235"/>
      <c r="K204" s="235"/>
      <c r="L204" s="707" t="s">
        <v>282</v>
      </c>
      <c r="M204" s="235">
        <v>80</v>
      </c>
      <c r="N204" s="235">
        <v>120</v>
      </c>
      <c r="O204" s="235">
        <v>9600</v>
      </c>
      <c r="P204" s="235">
        <v>1</v>
      </c>
      <c r="Q204" s="235"/>
      <c r="R204" s="235">
        <v>3300</v>
      </c>
      <c r="S204" s="313" t="s">
        <v>384</v>
      </c>
      <c r="T204" s="313" t="s">
        <v>384</v>
      </c>
      <c r="U204" s="707">
        <v>1982</v>
      </c>
      <c r="V204" s="236"/>
      <c r="W204" s="236">
        <v>141</v>
      </c>
      <c r="X204" s="236"/>
      <c r="Y204" s="236">
        <v>120</v>
      </c>
      <c r="Z204" s="236"/>
      <c r="AA204" s="236"/>
      <c r="AB204" s="235">
        <v>261</v>
      </c>
      <c r="AC204" s="707"/>
      <c r="AD204" s="707"/>
      <c r="AE204" s="236"/>
      <c r="AF204" s="236"/>
      <c r="AG204" s="236"/>
      <c r="AH204" s="236"/>
      <c r="AI204" s="236"/>
      <c r="AJ204" s="236"/>
      <c r="AK204" s="236"/>
      <c r="AL204" s="236"/>
      <c r="AM204" s="236"/>
      <c r="AN204" s="236"/>
      <c r="AO204" s="236"/>
      <c r="AP204" s="236"/>
      <c r="AQ204" s="236"/>
      <c r="AR204" s="236"/>
      <c r="AS204" s="236"/>
      <c r="AT204" s="236"/>
      <c r="AU204" s="236"/>
      <c r="AV204" s="236"/>
      <c r="AW204" s="236"/>
      <c r="AX204" s="994"/>
    </row>
    <row r="205" spans="1:50" ht="24" hidden="1" customHeight="1">
      <c r="A205" s="992"/>
      <c r="B205" s="993"/>
      <c r="C205" s="707" t="s">
        <v>10058</v>
      </c>
      <c r="D205" s="707"/>
      <c r="E205" s="707" t="s">
        <v>10061</v>
      </c>
      <c r="F205" s="707" t="s">
        <v>593</v>
      </c>
      <c r="G205" s="707" t="s">
        <v>593</v>
      </c>
      <c r="H205" s="236"/>
      <c r="I205" s="235">
        <v>18409</v>
      </c>
      <c r="J205" s="235"/>
      <c r="K205" s="235"/>
      <c r="L205" s="707" t="s">
        <v>282</v>
      </c>
      <c r="M205" s="235">
        <v>50</v>
      </c>
      <c r="N205" s="235">
        <v>84</v>
      </c>
      <c r="O205" s="235">
        <v>4200</v>
      </c>
      <c r="P205" s="235">
        <v>1</v>
      </c>
      <c r="Q205" s="235"/>
      <c r="R205" s="235">
        <v>0</v>
      </c>
      <c r="S205" s="707"/>
      <c r="T205" s="707"/>
      <c r="U205" s="707">
        <v>2015</v>
      </c>
      <c r="V205" s="236"/>
      <c r="W205" s="236"/>
      <c r="X205" s="236"/>
      <c r="Y205" s="236"/>
      <c r="Z205" s="236"/>
      <c r="AA205" s="236"/>
      <c r="AB205" s="235"/>
      <c r="AC205" s="707"/>
      <c r="AD205" s="707"/>
      <c r="AE205" s="236"/>
      <c r="AF205" s="236"/>
      <c r="AG205" s="236"/>
      <c r="AH205" s="236"/>
      <c r="AI205" s="236"/>
      <c r="AJ205" s="236"/>
      <c r="AK205" s="250"/>
      <c r="AL205" s="236"/>
      <c r="AM205" s="236"/>
      <c r="AN205" s="236"/>
      <c r="AO205" s="236"/>
      <c r="AP205" s="236"/>
      <c r="AQ205" s="236"/>
      <c r="AR205" s="236"/>
      <c r="AS205" s="236"/>
      <c r="AT205" s="236"/>
      <c r="AU205" s="236"/>
      <c r="AV205" s="236"/>
      <c r="AW205" s="236"/>
      <c r="AX205" s="994"/>
    </row>
    <row r="206" spans="1:50" s="1317" customFormat="1" ht="24" hidden="1" customHeight="1">
      <c r="A206" s="992"/>
      <c r="B206" s="993"/>
      <c r="C206" s="1390" t="s">
        <v>10058</v>
      </c>
      <c r="D206" s="1390"/>
      <c r="E206" s="1390" t="s">
        <v>16193</v>
      </c>
      <c r="F206" s="1390" t="s">
        <v>596</v>
      </c>
      <c r="G206" s="1390" t="s">
        <v>299</v>
      </c>
      <c r="H206" s="1391">
        <v>88605</v>
      </c>
      <c r="I206" s="235">
        <v>88605</v>
      </c>
      <c r="J206" s="235">
        <v>1661</v>
      </c>
      <c r="K206" s="235">
        <v>563.71</v>
      </c>
      <c r="L206" s="1390" t="s">
        <v>282</v>
      </c>
      <c r="M206" s="235">
        <v>68</v>
      </c>
      <c r="N206" s="235">
        <v>105</v>
      </c>
      <c r="O206" s="235">
        <v>7140</v>
      </c>
      <c r="P206" s="235">
        <v>5</v>
      </c>
      <c r="Q206" s="235">
        <v>1555</v>
      </c>
      <c r="R206" s="235">
        <v>2000</v>
      </c>
      <c r="S206" s="1390" t="s">
        <v>465</v>
      </c>
      <c r="T206" s="1390" t="s">
        <v>466</v>
      </c>
      <c r="U206" s="1390">
        <v>2020</v>
      </c>
      <c r="V206" s="1391">
        <v>68100</v>
      </c>
      <c r="W206" s="1391"/>
      <c r="X206" s="1391"/>
      <c r="Y206" s="1391"/>
      <c r="Z206" s="1391"/>
      <c r="AA206" s="1391"/>
      <c r="AB206" s="235">
        <v>68100</v>
      </c>
      <c r="AC206" s="1390"/>
      <c r="AD206" s="1390"/>
      <c r="AE206" s="1391"/>
      <c r="AF206" s="1391"/>
      <c r="AG206" s="1391"/>
      <c r="AH206" s="1391"/>
      <c r="AI206" s="1391"/>
      <c r="AJ206" s="1391"/>
      <c r="AK206" s="250"/>
      <c r="AL206" s="1391"/>
      <c r="AM206" s="1391"/>
      <c r="AN206" s="1391"/>
      <c r="AO206" s="1391"/>
      <c r="AP206" s="1391"/>
      <c r="AQ206" s="1391"/>
      <c r="AR206" s="1391"/>
      <c r="AS206" s="1391"/>
      <c r="AT206" s="1391"/>
      <c r="AU206" s="1391"/>
      <c r="AV206" s="1391"/>
      <c r="AW206" s="1391"/>
      <c r="AX206" s="994"/>
    </row>
    <row r="207" spans="1:50" ht="24" hidden="1" customHeight="1">
      <c r="A207" s="992"/>
      <c r="B207" s="993"/>
      <c r="C207" s="707" t="s">
        <v>567</v>
      </c>
      <c r="D207" s="707"/>
      <c r="E207" s="707" t="s">
        <v>10062</v>
      </c>
      <c r="F207" s="707" t="s">
        <v>596</v>
      </c>
      <c r="G207" s="707" t="s">
        <v>1494</v>
      </c>
      <c r="H207" s="236"/>
      <c r="I207" s="235">
        <v>7725</v>
      </c>
      <c r="J207" s="235"/>
      <c r="K207" s="235"/>
      <c r="L207" s="707" t="s">
        <v>304</v>
      </c>
      <c r="M207" s="235">
        <v>70</v>
      </c>
      <c r="N207" s="235">
        <v>110</v>
      </c>
      <c r="O207" s="235">
        <v>7725</v>
      </c>
      <c r="P207" s="235">
        <v>1</v>
      </c>
      <c r="Q207" s="235">
        <v>300</v>
      </c>
      <c r="R207" s="235">
        <v>500</v>
      </c>
      <c r="S207" s="707" t="s">
        <v>173</v>
      </c>
      <c r="T207" s="707" t="s">
        <v>711</v>
      </c>
      <c r="U207" s="707">
        <v>1991</v>
      </c>
      <c r="V207" s="236"/>
      <c r="W207" s="236"/>
      <c r="X207" s="236"/>
      <c r="Y207" s="236"/>
      <c r="Z207" s="236"/>
      <c r="AA207" s="236"/>
      <c r="AB207" s="235"/>
      <c r="AC207" s="707"/>
      <c r="AD207" s="707"/>
      <c r="AE207" s="236"/>
      <c r="AF207" s="236"/>
      <c r="AG207" s="236"/>
      <c r="AH207" s="236"/>
      <c r="AI207" s="236"/>
      <c r="AJ207" s="236"/>
      <c r="AK207" s="236"/>
      <c r="AL207" s="236"/>
      <c r="AM207" s="236"/>
      <c r="AN207" s="236"/>
      <c r="AO207" s="236"/>
      <c r="AP207" s="236"/>
      <c r="AQ207" s="236"/>
      <c r="AR207" s="236"/>
      <c r="AS207" s="236"/>
      <c r="AT207" s="236"/>
      <c r="AU207" s="236"/>
      <c r="AV207" s="236"/>
      <c r="AW207" s="236"/>
      <c r="AX207" s="994"/>
    </row>
    <row r="208" spans="1:50" ht="23.85" hidden="1" customHeight="1">
      <c r="A208" s="992"/>
      <c r="B208" s="993"/>
      <c r="C208" s="707" t="s">
        <v>567</v>
      </c>
      <c r="D208" s="707"/>
      <c r="E208" s="707" t="s">
        <v>10063</v>
      </c>
      <c r="F208" s="707" t="s">
        <v>596</v>
      </c>
      <c r="G208" s="707" t="s">
        <v>10064</v>
      </c>
      <c r="H208" s="236"/>
      <c r="I208" s="235">
        <v>9600</v>
      </c>
      <c r="J208" s="235"/>
      <c r="K208" s="235"/>
      <c r="L208" s="707" t="s">
        <v>143</v>
      </c>
      <c r="M208" s="235">
        <v>80</v>
      </c>
      <c r="N208" s="235">
        <v>120</v>
      </c>
      <c r="O208" s="235">
        <v>9600</v>
      </c>
      <c r="P208" s="235">
        <v>1</v>
      </c>
      <c r="Q208" s="235"/>
      <c r="R208" s="235">
        <v>0</v>
      </c>
      <c r="S208" s="707"/>
      <c r="T208" s="707"/>
      <c r="U208" s="707">
        <v>2007</v>
      </c>
      <c r="V208" s="236"/>
      <c r="W208" s="236"/>
      <c r="X208" s="236"/>
      <c r="Y208" s="236"/>
      <c r="Z208" s="236"/>
      <c r="AA208" s="236"/>
      <c r="AB208" s="235">
        <v>870</v>
      </c>
      <c r="AC208" s="707"/>
      <c r="AD208" s="707"/>
      <c r="AE208" s="236"/>
      <c r="AF208" s="236"/>
      <c r="AG208" s="236"/>
      <c r="AH208" s="236"/>
      <c r="AI208" s="236"/>
      <c r="AJ208" s="236"/>
      <c r="AK208" s="250"/>
      <c r="AL208" s="236"/>
      <c r="AM208" s="236"/>
      <c r="AN208" s="236"/>
      <c r="AO208" s="236"/>
      <c r="AP208" s="236"/>
      <c r="AQ208" s="236"/>
      <c r="AR208" s="236"/>
      <c r="AS208" s="236"/>
      <c r="AT208" s="236"/>
      <c r="AU208" s="236"/>
      <c r="AV208" s="236"/>
      <c r="AW208" s="236"/>
      <c r="AX208" s="994"/>
    </row>
    <row r="209" spans="1:50" ht="23.85" hidden="1" customHeight="1">
      <c r="A209" s="992"/>
      <c r="B209" s="993"/>
      <c r="C209" s="707" t="s">
        <v>567</v>
      </c>
      <c r="D209" s="707"/>
      <c r="E209" s="707" t="s">
        <v>10065</v>
      </c>
      <c r="F209" s="707" t="s">
        <v>567</v>
      </c>
      <c r="G209" s="707" t="s">
        <v>16194</v>
      </c>
      <c r="H209" s="236"/>
      <c r="I209" s="235">
        <v>37417</v>
      </c>
      <c r="J209" s="235"/>
      <c r="K209" s="235"/>
      <c r="L209" s="707" t="s">
        <v>282</v>
      </c>
      <c r="M209" s="235">
        <v>68</v>
      </c>
      <c r="N209" s="235">
        <v>105</v>
      </c>
      <c r="O209" s="235">
        <v>11140</v>
      </c>
      <c r="P209" s="235">
        <v>1</v>
      </c>
      <c r="Q209" s="235"/>
      <c r="R209" s="235"/>
      <c r="S209" s="707" t="s">
        <v>173</v>
      </c>
      <c r="T209" s="707"/>
      <c r="U209" s="707">
        <v>2010</v>
      </c>
      <c r="V209" s="236"/>
      <c r="W209" s="236"/>
      <c r="X209" s="236"/>
      <c r="Y209" s="236"/>
      <c r="Z209" s="236"/>
      <c r="AA209" s="236"/>
      <c r="AB209" s="235">
        <v>787</v>
      </c>
      <c r="AC209" s="707"/>
      <c r="AD209" s="707"/>
      <c r="AE209" s="236"/>
      <c r="AF209" s="236"/>
      <c r="AG209" s="236"/>
      <c r="AH209" s="236"/>
      <c r="AI209" s="236"/>
      <c r="AJ209" s="236"/>
      <c r="AK209" s="250"/>
      <c r="AL209" s="236"/>
      <c r="AM209" s="236"/>
      <c r="AN209" s="236"/>
      <c r="AO209" s="236"/>
      <c r="AP209" s="236"/>
      <c r="AQ209" s="236"/>
      <c r="AR209" s="236"/>
      <c r="AS209" s="236"/>
      <c r="AT209" s="236"/>
      <c r="AU209" s="236"/>
      <c r="AV209" s="236"/>
      <c r="AW209" s="236"/>
      <c r="AX209" s="994"/>
    </row>
    <row r="210" spans="1:50" ht="23.85" hidden="1" customHeight="1">
      <c r="A210" s="992"/>
      <c r="B210" s="993"/>
      <c r="C210" s="707" t="s">
        <v>567</v>
      </c>
      <c r="D210" s="707"/>
      <c r="E210" s="707" t="s">
        <v>10066</v>
      </c>
      <c r="F210" s="707" t="s">
        <v>567</v>
      </c>
      <c r="G210" s="707" t="s">
        <v>16195</v>
      </c>
      <c r="H210" s="236"/>
      <c r="I210" s="235">
        <v>50149</v>
      </c>
      <c r="J210" s="235">
        <v>306</v>
      </c>
      <c r="K210" s="235"/>
      <c r="L210" s="707" t="s">
        <v>282</v>
      </c>
      <c r="M210" s="235">
        <v>68</v>
      </c>
      <c r="N210" s="235">
        <v>105</v>
      </c>
      <c r="O210" s="235">
        <v>7140</v>
      </c>
      <c r="P210" s="235">
        <v>1</v>
      </c>
      <c r="Q210" s="235"/>
      <c r="R210" s="235"/>
      <c r="S210" s="707"/>
      <c r="T210" s="707"/>
      <c r="U210" s="707">
        <v>2012</v>
      </c>
      <c r="V210" s="236"/>
      <c r="W210" s="236"/>
      <c r="X210" s="236"/>
      <c r="Y210" s="236"/>
      <c r="Z210" s="236"/>
      <c r="AA210" s="236"/>
      <c r="AB210" s="235">
        <v>5004</v>
      </c>
      <c r="AC210" s="707"/>
      <c r="AD210" s="707"/>
      <c r="AE210" s="236"/>
      <c r="AF210" s="236"/>
      <c r="AG210" s="236"/>
      <c r="AH210" s="236"/>
      <c r="AI210" s="236"/>
      <c r="AJ210" s="236"/>
      <c r="AK210" s="250"/>
      <c r="AL210" s="236"/>
      <c r="AM210" s="236"/>
      <c r="AN210" s="236"/>
      <c r="AO210" s="236"/>
      <c r="AP210" s="236"/>
      <c r="AQ210" s="236"/>
      <c r="AR210" s="236"/>
      <c r="AS210" s="236"/>
      <c r="AT210" s="236"/>
      <c r="AU210" s="236"/>
      <c r="AV210" s="236"/>
      <c r="AW210" s="236"/>
      <c r="AX210" s="994" t="s">
        <v>10067</v>
      </c>
    </row>
    <row r="211" spans="1:50" ht="23.85" hidden="1" customHeight="1">
      <c r="A211" s="992"/>
      <c r="B211" s="993"/>
      <c r="C211" s="707" t="s">
        <v>1472</v>
      </c>
      <c r="D211" s="707" t="s">
        <v>10068</v>
      </c>
      <c r="E211" s="707" t="s">
        <v>10069</v>
      </c>
      <c r="F211" s="707" t="s">
        <v>596</v>
      </c>
      <c r="G211" s="707" t="s">
        <v>16196</v>
      </c>
      <c r="H211" s="236">
        <v>19</v>
      </c>
      <c r="I211" s="235">
        <v>172378</v>
      </c>
      <c r="J211" s="235">
        <v>34444</v>
      </c>
      <c r="K211" s="235">
        <v>101314</v>
      </c>
      <c r="L211" s="707" t="s">
        <v>143</v>
      </c>
      <c r="M211" s="235">
        <v>68</v>
      </c>
      <c r="N211" s="235">
        <v>105</v>
      </c>
      <c r="O211" s="235">
        <v>7140</v>
      </c>
      <c r="P211" s="235">
        <v>1</v>
      </c>
      <c r="Q211" s="235">
        <v>40903</v>
      </c>
      <c r="R211" s="235">
        <v>42000</v>
      </c>
      <c r="S211" s="707" t="s">
        <v>465</v>
      </c>
      <c r="T211" s="707" t="s">
        <v>1145</v>
      </c>
      <c r="U211" s="707">
        <v>2001</v>
      </c>
      <c r="V211" s="236"/>
      <c r="W211" s="236">
        <v>103450</v>
      </c>
      <c r="X211" s="236">
        <v>38200</v>
      </c>
      <c r="Y211" s="236">
        <v>2250</v>
      </c>
      <c r="Z211" s="236"/>
      <c r="AA211" s="236"/>
      <c r="AB211" s="235">
        <v>143900</v>
      </c>
      <c r="AC211" s="707"/>
      <c r="AD211" s="707"/>
      <c r="AE211" s="236">
        <v>2</v>
      </c>
      <c r="AF211" s="236">
        <v>5192</v>
      </c>
      <c r="AG211" s="236" t="s">
        <v>10070</v>
      </c>
      <c r="AH211" s="236" t="s">
        <v>10071</v>
      </c>
      <c r="AI211" s="236">
        <v>316</v>
      </c>
      <c r="AJ211" s="236"/>
      <c r="AK211" s="250" t="s">
        <v>10072</v>
      </c>
      <c r="AL211" s="236" t="s">
        <v>10073</v>
      </c>
      <c r="AM211" s="236">
        <v>2847</v>
      </c>
      <c r="AN211" s="236"/>
      <c r="AO211" s="236" t="s">
        <v>1809</v>
      </c>
      <c r="AP211" s="236" t="s">
        <v>3346</v>
      </c>
      <c r="AQ211" s="236">
        <v>1</v>
      </c>
      <c r="AR211" s="236">
        <v>7140</v>
      </c>
      <c r="AS211" s="236" t="s">
        <v>143</v>
      </c>
      <c r="AT211" s="236" t="s">
        <v>615</v>
      </c>
      <c r="AU211" s="236"/>
      <c r="AV211" s="236"/>
      <c r="AW211" s="236"/>
      <c r="AX211" s="994" t="s">
        <v>16197</v>
      </c>
    </row>
    <row r="212" spans="1:50" ht="23.85" hidden="1" customHeight="1">
      <c r="A212" s="992"/>
      <c r="B212" s="993"/>
      <c r="C212" s="707" t="s">
        <v>1472</v>
      </c>
      <c r="D212" s="707"/>
      <c r="E212" s="707" t="s">
        <v>10074</v>
      </c>
      <c r="F212" s="707" t="s">
        <v>596</v>
      </c>
      <c r="G212" s="707" t="s">
        <v>16196</v>
      </c>
      <c r="H212" s="236"/>
      <c r="I212" s="235">
        <v>11241</v>
      </c>
      <c r="J212" s="235">
        <v>500</v>
      </c>
      <c r="K212" s="235">
        <v>484</v>
      </c>
      <c r="L212" s="707" t="s">
        <v>143</v>
      </c>
      <c r="M212" s="235">
        <v>68</v>
      </c>
      <c r="N212" s="235">
        <v>105</v>
      </c>
      <c r="O212" s="235">
        <v>7140</v>
      </c>
      <c r="P212" s="235">
        <v>1</v>
      </c>
      <c r="Q212" s="235">
        <v>478</v>
      </c>
      <c r="R212" s="235">
        <v>500</v>
      </c>
      <c r="S212" s="707" t="s">
        <v>465</v>
      </c>
      <c r="T212" s="707" t="s">
        <v>466</v>
      </c>
      <c r="U212" s="707">
        <v>2001</v>
      </c>
      <c r="V212" s="236"/>
      <c r="W212" s="236"/>
      <c r="X212" s="236"/>
      <c r="Y212" s="236"/>
      <c r="Z212" s="236"/>
      <c r="AA212" s="236"/>
      <c r="AB212" s="235"/>
      <c r="AC212" s="707"/>
      <c r="AD212" s="707"/>
      <c r="AE212" s="236"/>
      <c r="AF212" s="236"/>
      <c r="AG212" s="236"/>
      <c r="AH212" s="236"/>
      <c r="AI212" s="236"/>
      <c r="AJ212" s="236"/>
      <c r="AK212" s="250"/>
      <c r="AL212" s="236"/>
      <c r="AM212" s="236"/>
      <c r="AN212" s="236"/>
      <c r="AO212" s="236"/>
      <c r="AP212" s="236"/>
      <c r="AQ212" s="236"/>
      <c r="AR212" s="236"/>
      <c r="AS212" s="236"/>
      <c r="AT212" s="236"/>
      <c r="AU212" s="236"/>
      <c r="AV212" s="236"/>
      <c r="AW212" s="236"/>
      <c r="AX212" s="994" t="s">
        <v>16197</v>
      </c>
    </row>
    <row r="213" spans="1:50" ht="23.85" hidden="1" customHeight="1">
      <c r="A213" s="992"/>
      <c r="B213" s="993"/>
      <c r="C213" s="707" t="s">
        <v>1472</v>
      </c>
      <c r="D213" s="707"/>
      <c r="E213" s="707" t="s">
        <v>10075</v>
      </c>
      <c r="F213" s="707" t="s">
        <v>596</v>
      </c>
      <c r="G213" s="707" t="s">
        <v>10076</v>
      </c>
      <c r="H213" s="236"/>
      <c r="I213" s="235">
        <v>4000</v>
      </c>
      <c r="J213" s="235"/>
      <c r="K213" s="235"/>
      <c r="L213" s="707" t="s">
        <v>143</v>
      </c>
      <c r="M213" s="235">
        <v>50</v>
      </c>
      <c r="N213" s="235">
        <v>80</v>
      </c>
      <c r="O213" s="235">
        <v>4000</v>
      </c>
      <c r="P213" s="235">
        <v>1</v>
      </c>
      <c r="Q213" s="235"/>
      <c r="R213" s="235">
        <v>0</v>
      </c>
      <c r="S213" s="707"/>
      <c r="T213" s="707"/>
      <c r="U213" s="707">
        <v>2007</v>
      </c>
      <c r="V213" s="236"/>
      <c r="W213" s="236"/>
      <c r="X213" s="236"/>
      <c r="Y213" s="236"/>
      <c r="Z213" s="236"/>
      <c r="AA213" s="236"/>
      <c r="AB213" s="235">
        <v>550</v>
      </c>
      <c r="AC213" s="707"/>
      <c r="AD213" s="707"/>
      <c r="AE213" s="236"/>
      <c r="AF213" s="236"/>
      <c r="AG213" s="236"/>
      <c r="AH213" s="236"/>
      <c r="AI213" s="236"/>
      <c r="AJ213" s="236"/>
      <c r="AK213" s="250"/>
      <c r="AL213" s="236"/>
      <c r="AM213" s="236"/>
      <c r="AN213" s="236"/>
      <c r="AO213" s="236"/>
      <c r="AP213" s="236"/>
      <c r="AQ213" s="236"/>
      <c r="AR213" s="236"/>
      <c r="AS213" s="236"/>
      <c r="AT213" s="236"/>
      <c r="AU213" s="236"/>
      <c r="AV213" s="236"/>
      <c r="AW213" s="236"/>
      <c r="AX213" s="994"/>
    </row>
    <row r="214" spans="1:50" ht="23.85" hidden="1" customHeight="1">
      <c r="A214" s="992"/>
      <c r="B214" s="993"/>
      <c r="C214" s="707" t="s">
        <v>1030</v>
      </c>
      <c r="D214" s="707"/>
      <c r="E214" s="707" t="s">
        <v>10077</v>
      </c>
      <c r="F214" s="707" t="s">
        <v>596</v>
      </c>
      <c r="G214" s="707" t="s">
        <v>10064</v>
      </c>
      <c r="H214" s="236"/>
      <c r="I214" s="235">
        <v>10672</v>
      </c>
      <c r="J214" s="235"/>
      <c r="K214" s="235"/>
      <c r="L214" s="707" t="s">
        <v>143</v>
      </c>
      <c r="M214" s="235">
        <v>92</v>
      </c>
      <c r="N214" s="235">
        <v>116</v>
      </c>
      <c r="O214" s="235">
        <v>10672</v>
      </c>
      <c r="P214" s="235">
        <v>1</v>
      </c>
      <c r="Q214" s="235"/>
      <c r="R214" s="235">
        <v>0</v>
      </c>
      <c r="S214" s="707"/>
      <c r="T214" s="707"/>
      <c r="U214" s="707">
        <v>2007</v>
      </c>
      <c r="V214" s="236"/>
      <c r="W214" s="236"/>
      <c r="X214" s="236"/>
      <c r="Y214" s="236"/>
      <c r="Z214" s="236"/>
      <c r="AA214" s="236"/>
      <c r="AB214" s="235">
        <v>900</v>
      </c>
      <c r="AC214" s="707"/>
      <c r="AD214" s="707"/>
      <c r="AE214" s="236"/>
      <c r="AF214" s="236"/>
      <c r="AG214" s="236"/>
      <c r="AH214" s="236"/>
      <c r="AI214" s="236"/>
      <c r="AJ214" s="236"/>
      <c r="AK214" s="250"/>
      <c r="AL214" s="236"/>
      <c r="AM214" s="236"/>
      <c r="AN214" s="236"/>
      <c r="AO214" s="236"/>
      <c r="AP214" s="236"/>
      <c r="AQ214" s="236"/>
      <c r="AR214" s="236"/>
      <c r="AS214" s="236"/>
      <c r="AT214" s="236"/>
      <c r="AU214" s="236"/>
      <c r="AV214" s="236"/>
      <c r="AW214" s="236"/>
      <c r="AX214" s="994"/>
    </row>
    <row r="215" spans="1:50" ht="23.85" hidden="1" customHeight="1">
      <c r="A215" s="992"/>
      <c r="B215" s="993"/>
      <c r="C215" s="707" t="s">
        <v>1030</v>
      </c>
      <c r="D215" s="707" t="s">
        <v>10059</v>
      </c>
      <c r="E215" s="707" t="s">
        <v>10078</v>
      </c>
      <c r="F215" s="707" t="s">
        <v>1030</v>
      </c>
      <c r="G215" s="707" t="s">
        <v>12789</v>
      </c>
      <c r="H215" s="236">
        <v>5</v>
      </c>
      <c r="I215" s="235">
        <v>12255</v>
      </c>
      <c r="J215" s="235"/>
      <c r="K215" s="235"/>
      <c r="L215" s="707" t="s">
        <v>282</v>
      </c>
      <c r="M215" s="235">
        <v>64</v>
      </c>
      <c r="N215" s="235">
        <v>100</v>
      </c>
      <c r="O215" s="235">
        <v>6400</v>
      </c>
      <c r="P215" s="235">
        <v>1</v>
      </c>
      <c r="Q215" s="235"/>
      <c r="R215" s="235">
        <v>0</v>
      </c>
      <c r="S215" s="313"/>
      <c r="T215" s="313"/>
      <c r="U215" s="707">
        <v>2007</v>
      </c>
      <c r="V215" s="236"/>
      <c r="W215" s="236">
        <v>141</v>
      </c>
      <c r="X215" s="236"/>
      <c r="Y215" s="236">
        <v>120</v>
      </c>
      <c r="Z215" s="236"/>
      <c r="AA215" s="236"/>
      <c r="AB215" s="235">
        <v>781</v>
      </c>
      <c r="AC215" s="707"/>
      <c r="AD215" s="707"/>
      <c r="AE215" s="236"/>
      <c r="AF215" s="236"/>
      <c r="AG215" s="236"/>
      <c r="AH215" s="236"/>
      <c r="AI215" s="236"/>
      <c r="AJ215" s="236"/>
      <c r="AK215" s="236"/>
      <c r="AL215" s="236"/>
      <c r="AM215" s="236"/>
      <c r="AN215" s="236"/>
      <c r="AO215" s="236"/>
      <c r="AP215" s="236"/>
      <c r="AQ215" s="236"/>
      <c r="AR215" s="236"/>
      <c r="AS215" s="236"/>
      <c r="AT215" s="236"/>
      <c r="AU215" s="236"/>
      <c r="AV215" s="236"/>
      <c r="AW215" s="236"/>
      <c r="AX215" s="994"/>
    </row>
    <row r="216" spans="1:50" ht="23.85" hidden="1" customHeight="1">
      <c r="A216" s="992" t="s">
        <v>91</v>
      </c>
      <c r="B216" s="993"/>
      <c r="C216" s="707" t="s">
        <v>1030</v>
      </c>
      <c r="D216" s="707"/>
      <c r="E216" s="707" t="s">
        <v>10079</v>
      </c>
      <c r="F216" s="707" t="s">
        <v>596</v>
      </c>
      <c r="G216" s="707" t="s">
        <v>10064</v>
      </c>
      <c r="H216" s="236"/>
      <c r="I216" s="235">
        <v>2400</v>
      </c>
      <c r="J216" s="235"/>
      <c r="K216" s="235"/>
      <c r="L216" s="707" t="s">
        <v>143</v>
      </c>
      <c r="M216" s="235">
        <v>40</v>
      </c>
      <c r="N216" s="235">
        <v>60</v>
      </c>
      <c r="O216" s="235">
        <v>2400</v>
      </c>
      <c r="P216" s="235">
        <v>1</v>
      </c>
      <c r="Q216" s="235"/>
      <c r="R216" s="235">
        <v>0</v>
      </c>
      <c r="S216" s="707"/>
      <c r="T216" s="707"/>
      <c r="U216" s="707">
        <v>2007</v>
      </c>
      <c r="V216" s="236"/>
      <c r="W216" s="236"/>
      <c r="X216" s="236"/>
      <c r="Y216" s="236"/>
      <c r="Z216" s="236"/>
      <c r="AA216" s="236"/>
      <c r="AB216" s="235">
        <v>450</v>
      </c>
      <c r="AC216" s="746"/>
      <c r="AD216" s="746"/>
      <c r="AE216" s="988"/>
      <c r="AF216" s="988"/>
      <c r="AG216" s="988"/>
      <c r="AH216" s="988"/>
      <c r="AI216" s="988"/>
      <c r="AJ216" s="988"/>
      <c r="AK216" s="1014"/>
      <c r="AL216" s="988"/>
      <c r="AM216" s="988"/>
      <c r="AN216" s="988"/>
      <c r="AO216" s="988"/>
      <c r="AP216" s="988"/>
      <c r="AQ216" s="988"/>
      <c r="AR216" s="988"/>
      <c r="AS216" s="988"/>
      <c r="AT216" s="988"/>
      <c r="AU216" s="988"/>
      <c r="AV216" s="988"/>
      <c r="AW216" s="988"/>
      <c r="AX216" s="1015"/>
    </row>
    <row r="217" spans="1:50" ht="23.85" hidden="1" customHeight="1">
      <c r="A217" s="992"/>
      <c r="B217" s="1013"/>
      <c r="C217" s="707" t="s">
        <v>1030</v>
      </c>
      <c r="D217" s="221"/>
      <c r="E217" s="223" t="s">
        <v>10080</v>
      </c>
      <c r="F217" s="221" t="s">
        <v>596</v>
      </c>
      <c r="G217" s="221" t="s">
        <v>16196</v>
      </c>
      <c r="H217" s="221"/>
      <c r="I217" s="222">
        <v>78555.199999999997</v>
      </c>
      <c r="J217" s="222">
        <v>4134</v>
      </c>
      <c r="K217" s="222">
        <v>4134.45</v>
      </c>
      <c r="L217" s="219" t="s">
        <v>143</v>
      </c>
      <c r="M217" s="222">
        <v>80</v>
      </c>
      <c r="N217" s="222">
        <v>120</v>
      </c>
      <c r="O217" s="222">
        <v>9600</v>
      </c>
      <c r="P217" s="222">
        <v>2</v>
      </c>
      <c r="Q217" s="222"/>
      <c r="R217" s="222">
        <v>0</v>
      </c>
      <c r="S217" s="219"/>
      <c r="T217" s="219"/>
      <c r="U217" s="1016">
        <v>2014</v>
      </c>
      <c r="V217" s="829"/>
      <c r="W217" s="829"/>
      <c r="X217" s="829"/>
      <c r="Y217" s="829"/>
      <c r="Z217" s="829"/>
      <c r="AA217" s="829"/>
      <c r="AB217" s="1017">
        <v>21700</v>
      </c>
      <c r="AC217" s="1018"/>
      <c r="AD217" s="1018"/>
      <c r="AE217" s="1018"/>
      <c r="AF217" s="1018"/>
      <c r="AG217" s="1018"/>
      <c r="AH217" s="1018"/>
      <c r="AI217" s="1018"/>
      <c r="AJ217" s="1018"/>
      <c r="AK217" s="1018"/>
      <c r="AL217" s="1018"/>
      <c r="AM217" s="1018"/>
      <c r="AN217" s="1018"/>
      <c r="AO217" s="1018"/>
      <c r="AP217" s="1018"/>
      <c r="AQ217" s="1018"/>
      <c r="AR217" s="1018"/>
      <c r="AS217" s="1018"/>
      <c r="AT217" s="1018"/>
      <c r="AU217" s="1018"/>
      <c r="AV217" s="1018"/>
      <c r="AW217" s="1018"/>
      <c r="AX217" s="1019" t="s">
        <v>16197</v>
      </c>
    </row>
    <row r="218" spans="1:50" ht="23.85" hidden="1" customHeight="1">
      <c r="A218" s="992"/>
      <c r="B218" s="991" t="s">
        <v>2254</v>
      </c>
      <c r="C218" s="707" t="s">
        <v>2251</v>
      </c>
      <c r="D218" s="236"/>
      <c r="E218" s="246">
        <f>COUNTA(E219:E244)</f>
        <v>25</v>
      </c>
      <c r="F218" s="236"/>
      <c r="G218" s="236"/>
      <c r="H218" s="236"/>
      <c r="I218" s="235">
        <f>SUM(I219:I244)</f>
        <v>1604133.32</v>
      </c>
      <c r="J218" s="235">
        <f>SUM(J219:J244)</f>
        <v>20306.75</v>
      </c>
      <c r="K218" s="235">
        <f>SUM(K219:K244)</f>
        <v>86185</v>
      </c>
      <c r="L218" s="235"/>
      <c r="M218" s="235"/>
      <c r="N218" s="235"/>
      <c r="O218" s="235"/>
      <c r="P218" s="235">
        <f>SUM(P219:P244)</f>
        <v>29</v>
      </c>
      <c r="Q218" s="235"/>
      <c r="R218" s="235"/>
      <c r="S218" s="707"/>
      <c r="T218" s="707"/>
      <c r="U218" s="707"/>
      <c r="V218" s="236"/>
      <c r="W218" s="236"/>
      <c r="X218" s="236"/>
      <c r="Y218" s="236"/>
      <c r="Z218" s="236"/>
      <c r="AA218" s="236"/>
      <c r="AB218" s="235"/>
      <c r="AC218" s="707"/>
      <c r="AD218" s="707"/>
      <c r="AE218" s="236"/>
      <c r="AF218" s="236"/>
      <c r="AG218" s="236"/>
      <c r="AH218" s="236"/>
      <c r="AI218" s="236"/>
      <c r="AJ218" s="236"/>
      <c r="AK218" s="236"/>
      <c r="AL218" s="236"/>
      <c r="AM218" s="236"/>
      <c r="AN218" s="236"/>
      <c r="AO218" s="236"/>
      <c r="AP218" s="236"/>
      <c r="AQ218" s="236"/>
      <c r="AR218" s="236"/>
      <c r="AS218" s="236"/>
      <c r="AT218" s="236"/>
      <c r="AU218" s="236"/>
      <c r="AV218" s="236"/>
      <c r="AW218" s="236"/>
      <c r="AX218" s="994"/>
    </row>
    <row r="219" spans="1:50" s="62" customFormat="1" ht="23.85" hidden="1" customHeight="1">
      <c r="A219" s="516" t="s">
        <v>145</v>
      </c>
      <c r="B219" s="1410"/>
      <c r="C219" s="1401" t="s">
        <v>593</v>
      </c>
      <c r="D219" s="709"/>
      <c r="E219" s="331" t="s">
        <v>13171</v>
      </c>
      <c r="F219" s="709" t="s">
        <v>593</v>
      </c>
      <c r="G219" s="709" t="s">
        <v>16212</v>
      </c>
      <c r="H219" s="709"/>
      <c r="I219" s="1402">
        <v>47445</v>
      </c>
      <c r="J219" s="1402"/>
      <c r="K219" s="1402"/>
      <c r="L219" s="1401" t="s">
        <v>282</v>
      </c>
      <c r="M219" s="1402">
        <v>68</v>
      </c>
      <c r="N219" s="1402">
        <v>105</v>
      </c>
      <c r="O219" s="1402">
        <v>7140</v>
      </c>
      <c r="P219" s="1402">
        <v>1</v>
      </c>
      <c r="Q219" s="1402">
        <v>450</v>
      </c>
      <c r="R219" s="1402">
        <v>450</v>
      </c>
      <c r="S219" s="1401" t="s">
        <v>173</v>
      </c>
      <c r="T219" s="1401" t="s">
        <v>466</v>
      </c>
      <c r="U219" s="1401">
        <v>2011</v>
      </c>
      <c r="V219" s="709"/>
      <c r="W219" s="709"/>
      <c r="X219" s="709"/>
      <c r="Y219" s="709"/>
      <c r="Z219" s="709"/>
      <c r="AA219" s="709"/>
      <c r="AB219" s="1402">
        <v>8278</v>
      </c>
      <c r="AC219" s="1401"/>
      <c r="AD219" s="1401"/>
      <c r="AE219" s="709"/>
      <c r="AF219" s="709"/>
      <c r="AG219" s="709"/>
      <c r="AH219" s="709"/>
      <c r="AI219" s="709"/>
      <c r="AJ219" s="709"/>
      <c r="AK219" s="709"/>
      <c r="AL219" s="709"/>
      <c r="AM219" s="709"/>
      <c r="AN219" s="709"/>
      <c r="AO219" s="709"/>
      <c r="AP219" s="709"/>
      <c r="AQ219" s="709"/>
      <c r="AR219" s="709"/>
      <c r="AS219" s="709"/>
      <c r="AT219" s="709"/>
      <c r="AU219" s="709"/>
      <c r="AV219" s="709"/>
      <c r="AW219" s="709"/>
      <c r="AX219" s="1411" t="s">
        <v>16213</v>
      </c>
    </row>
    <row r="220" spans="1:50" s="62" customFormat="1" ht="23.85" hidden="1" customHeight="1">
      <c r="A220" s="516"/>
      <c r="B220" s="1410"/>
      <c r="C220" s="1401" t="s">
        <v>593</v>
      </c>
      <c r="D220" s="1401"/>
      <c r="E220" s="1401" t="s">
        <v>13172</v>
      </c>
      <c r="F220" s="1401" t="s">
        <v>593</v>
      </c>
      <c r="G220" s="1401" t="s">
        <v>16212</v>
      </c>
      <c r="H220" s="709"/>
      <c r="I220" s="1402">
        <v>37606</v>
      </c>
      <c r="J220" s="1402"/>
      <c r="K220" s="1402"/>
      <c r="L220" s="1401" t="s">
        <v>282</v>
      </c>
      <c r="M220" s="1402" t="s">
        <v>15360</v>
      </c>
      <c r="N220" s="1402" t="s">
        <v>15361</v>
      </c>
      <c r="O220" s="1402">
        <v>17120</v>
      </c>
      <c r="P220" s="1402">
        <v>3</v>
      </c>
      <c r="Q220" s="1402">
        <v>700</v>
      </c>
      <c r="R220" s="1402">
        <v>700</v>
      </c>
      <c r="S220" s="1401" t="s">
        <v>173</v>
      </c>
      <c r="T220" s="1401" t="s">
        <v>711</v>
      </c>
      <c r="U220" s="1401">
        <v>2011</v>
      </c>
      <c r="V220" s="709"/>
      <c r="W220" s="709"/>
      <c r="X220" s="709"/>
      <c r="Y220" s="709"/>
      <c r="Z220" s="709"/>
      <c r="AA220" s="709"/>
      <c r="AB220" s="1402">
        <v>3150</v>
      </c>
      <c r="AC220" s="1401"/>
      <c r="AD220" s="1401"/>
      <c r="AE220" s="709"/>
      <c r="AF220" s="709"/>
      <c r="AG220" s="709"/>
      <c r="AH220" s="709"/>
      <c r="AI220" s="709"/>
      <c r="AJ220" s="709"/>
      <c r="AK220" s="709"/>
      <c r="AL220" s="709"/>
      <c r="AM220" s="709"/>
      <c r="AN220" s="709"/>
      <c r="AO220" s="709"/>
      <c r="AP220" s="709"/>
      <c r="AQ220" s="709"/>
      <c r="AR220" s="709"/>
      <c r="AS220" s="709"/>
      <c r="AT220" s="709"/>
      <c r="AU220" s="709"/>
      <c r="AV220" s="709"/>
      <c r="AW220" s="709"/>
      <c r="AX220" s="1411" t="s">
        <v>16214</v>
      </c>
    </row>
    <row r="221" spans="1:50" s="62" customFormat="1" ht="23.85" hidden="1" customHeight="1">
      <c r="A221" s="516"/>
      <c r="B221" s="1410"/>
      <c r="C221" s="1401" t="s">
        <v>593</v>
      </c>
      <c r="D221" s="1401"/>
      <c r="E221" s="1401" t="s">
        <v>16215</v>
      </c>
      <c r="F221" s="1401" t="s">
        <v>593</v>
      </c>
      <c r="G221" s="1401" t="s">
        <v>16212</v>
      </c>
      <c r="H221" s="709"/>
      <c r="I221" s="1402">
        <v>12000</v>
      </c>
      <c r="J221" s="1402"/>
      <c r="K221" s="1402"/>
      <c r="L221" s="1401" t="s">
        <v>282</v>
      </c>
      <c r="M221" s="1402">
        <v>64</v>
      </c>
      <c r="N221" s="1402">
        <v>100</v>
      </c>
      <c r="O221" s="1402">
        <v>6400</v>
      </c>
      <c r="P221" s="1402">
        <v>1</v>
      </c>
      <c r="Q221" s="1402">
        <v>150</v>
      </c>
      <c r="R221" s="1402">
        <v>150</v>
      </c>
      <c r="S221" s="1401" t="s">
        <v>173</v>
      </c>
      <c r="T221" s="1401" t="s">
        <v>466</v>
      </c>
      <c r="U221" s="1401">
        <v>2018</v>
      </c>
      <c r="V221" s="709"/>
      <c r="W221" s="709"/>
      <c r="X221" s="709"/>
      <c r="Y221" s="709"/>
      <c r="Z221" s="709"/>
      <c r="AA221" s="709"/>
      <c r="AB221" s="1402"/>
      <c r="AC221" s="1401"/>
      <c r="AD221" s="1401"/>
      <c r="AE221" s="709"/>
      <c r="AF221" s="709"/>
      <c r="AG221" s="709"/>
      <c r="AH221" s="709"/>
      <c r="AI221" s="709"/>
      <c r="AJ221" s="709"/>
      <c r="AK221" s="709"/>
      <c r="AL221" s="709"/>
      <c r="AM221" s="709"/>
      <c r="AN221" s="709"/>
      <c r="AO221" s="709"/>
      <c r="AP221" s="709"/>
      <c r="AQ221" s="709"/>
      <c r="AR221" s="709"/>
      <c r="AS221" s="709"/>
      <c r="AT221" s="709"/>
      <c r="AU221" s="709"/>
      <c r="AV221" s="709"/>
      <c r="AW221" s="709"/>
      <c r="AX221" s="1411" t="s">
        <v>16216</v>
      </c>
    </row>
    <row r="222" spans="1:50" s="62" customFormat="1" ht="23.85" hidden="1" customHeight="1">
      <c r="A222" s="516"/>
      <c r="B222" s="1410"/>
      <c r="C222" s="1401" t="s">
        <v>574</v>
      </c>
      <c r="D222" s="1401" t="s">
        <v>13173</v>
      </c>
      <c r="E222" s="1401" t="s">
        <v>13174</v>
      </c>
      <c r="F222" s="1401" t="s">
        <v>13175</v>
      </c>
      <c r="G222" s="1401" t="s">
        <v>299</v>
      </c>
      <c r="H222" s="709">
        <v>30</v>
      </c>
      <c r="I222" s="1402">
        <v>912310</v>
      </c>
      <c r="J222" s="1402">
        <v>17302</v>
      </c>
      <c r="K222" s="1402">
        <v>81706</v>
      </c>
      <c r="L222" s="1401" t="s">
        <v>143</v>
      </c>
      <c r="M222" s="1402">
        <v>79</v>
      </c>
      <c r="N222" s="1402">
        <v>116</v>
      </c>
      <c r="O222" s="1402">
        <v>9164</v>
      </c>
      <c r="P222" s="1402">
        <v>1</v>
      </c>
      <c r="Q222" s="1402">
        <v>44474</v>
      </c>
      <c r="R222" s="1402">
        <v>44474</v>
      </c>
      <c r="S222" s="1401" t="s">
        <v>13176</v>
      </c>
      <c r="T222" s="1401" t="s">
        <v>13177</v>
      </c>
      <c r="U222" s="1401">
        <v>2001</v>
      </c>
      <c r="V222" s="709"/>
      <c r="W222" s="709">
        <v>116802</v>
      </c>
      <c r="X222" s="709"/>
      <c r="Y222" s="709">
        <v>34600</v>
      </c>
      <c r="Z222" s="709"/>
      <c r="AA222" s="709"/>
      <c r="AB222" s="1402">
        <v>151402</v>
      </c>
      <c r="AC222" s="1401"/>
      <c r="AD222" s="1401"/>
      <c r="AE222" s="709">
        <v>1</v>
      </c>
      <c r="AF222" s="709" t="s">
        <v>13178</v>
      </c>
      <c r="AG222" s="709"/>
      <c r="AH222" s="709" t="s">
        <v>13179</v>
      </c>
      <c r="AI222" s="709"/>
      <c r="AJ222" s="709"/>
      <c r="AK222" s="709" t="s">
        <v>13180</v>
      </c>
      <c r="AL222" s="709">
        <v>1</v>
      </c>
      <c r="AM222" s="709">
        <v>1073</v>
      </c>
      <c r="AN222" s="709" t="s">
        <v>13181</v>
      </c>
      <c r="AO222" s="709" t="s">
        <v>299</v>
      </c>
      <c r="AP222" s="709" t="s">
        <v>8462</v>
      </c>
      <c r="AQ222" s="709" t="s">
        <v>13182</v>
      </c>
      <c r="AR222" s="709"/>
      <c r="AS222" s="709"/>
      <c r="AT222" s="709"/>
      <c r="AU222" s="709"/>
      <c r="AV222" s="709"/>
      <c r="AW222" s="709"/>
      <c r="AX222" s="1411"/>
    </row>
    <row r="223" spans="1:50" s="62" customFormat="1" ht="23.85" hidden="1" customHeight="1">
      <c r="A223" s="516"/>
      <c r="B223" s="1410"/>
      <c r="C223" s="1324" t="s">
        <v>574</v>
      </c>
      <c r="D223" s="1323"/>
      <c r="E223" s="184" t="s">
        <v>13183</v>
      </c>
      <c r="F223" s="1323" t="s">
        <v>13175</v>
      </c>
      <c r="G223" s="1323" t="s">
        <v>299</v>
      </c>
      <c r="H223" s="1323"/>
      <c r="I223" s="167"/>
      <c r="J223" s="614">
        <v>545</v>
      </c>
      <c r="K223" s="614">
        <v>1074</v>
      </c>
      <c r="L223" s="1324" t="s">
        <v>143</v>
      </c>
      <c r="M223" s="167">
        <v>68</v>
      </c>
      <c r="N223" s="167">
        <v>105</v>
      </c>
      <c r="O223" s="167">
        <v>7140</v>
      </c>
      <c r="P223" s="167">
        <v>1</v>
      </c>
      <c r="Q223" s="614">
        <v>2590</v>
      </c>
      <c r="R223" s="167">
        <v>2590</v>
      </c>
      <c r="S223" s="1324" t="s">
        <v>13184</v>
      </c>
      <c r="T223" s="1324" t="s">
        <v>466</v>
      </c>
      <c r="U223" s="1324">
        <v>2001</v>
      </c>
      <c r="V223" s="1323"/>
      <c r="W223" s="1323"/>
      <c r="X223" s="1323"/>
      <c r="Y223" s="1323"/>
      <c r="Z223" s="1323"/>
      <c r="AA223" s="1323"/>
      <c r="AB223" s="167" t="s">
        <v>12859</v>
      </c>
      <c r="AC223" s="1323"/>
      <c r="AD223" s="1323"/>
      <c r="AE223" s="1323"/>
      <c r="AF223" s="1323"/>
      <c r="AG223" s="1323"/>
      <c r="AH223" s="1323"/>
      <c r="AI223" s="1323"/>
      <c r="AJ223" s="1323"/>
      <c r="AK223" s="1323"/>
      <c r="AL223" s="1323"/>
      <c r="AM223" s="1323"/>
      <c r="AN223" s="1323"/>
      <c r="AO223" s="1323"/>
      <c r="AP223" s="1323"/>
      <c r="AQ223" s="1323"/>
      <c r="AR223" s="1323"/>
      <c r="AS223" s="1323"/>
      <c r="AT223" s="1323"/>
      <c r="AU223" s="1323"/>
      <c r="AV223" s="1323"/>
      <c r="AW223" s="1323"/>
      <c r="AX223" s="1412" t="s">
        <v>12860</v>
      </c>
    </row>
    <row r="224" spans="1:50" s="62" customFormat="1" ht="23.85" hidden="1" customHeight="1">
      <c r="A224" s="516"/>
      <c r="B224" s="1410"/>
      <c r="C224" s="1324" t="s">
        <v>574</v>
      </c>
      <c r="D224" s="1323"/>
      <c r="E224" s="184" t="s">
        <v>16217</v>
      </c>
      <c r="F224" s="1323" t="s">
        <v>574</v>
      </c>
      <c r="G224" s="1323" t="s">
        <v>13185</v>
      </c>
      <c r="H224" s="1323"/>
      <c r="I224" s="167">
        <v>15440</v>
      </c>
      <c r="J224" s="614">
        <v>33</v>
      </c>
      <c r="K224" s="614">
        <v>33</v>
      </c>
      <c r="L224" s="1324" t="s">
        <v>282</v>
      </c>
      <c r="M224" s="167">
        <v>54</v>
      </c>
      <c r="N224" s="167">
        <v>104</v>
      </c>
      <c r="O224" s="167">
        <v>5616</v>
      </c>
      <c r="P224" s="167">
        <v>1</v>
      </c>
      <c r="Q224" s="614">
        <v>300</v>
      </c>
      <c r="R224" s="167">
        <v>300</v>
      </c>
      <c r="S224" s="1324" t="s">
        <v>173</v>
      </c>
      <c r="T224" s="1324"/>
      <c r="U224" s="1324">
        <v>2009</v>
      </c>
      <c r="V224" s="1323"/>
      <c r="W224" s="1323"/>
      <c r="X224" s="1323"/>
      <c r="Y224" s="1323"/>
      <c r="Z224" s="1323"/>
      <c r="AA224" s="1323"/>
      <c r="AB224" s="167">
        <v>1519</v>
      </c>
      <c r="AC224" s="1323"/>
      <c r="AD224" s="1323"/>
      <c r="AE224" s="1323"/>
      <c r="AF224" s="1323"/>
      <c r="AG224" s="1323"/>
      <c r="AH224" s="1323"/>
      <c r="AI224" s="1323"/>
      <c r="AJ224" s="1323"/>
      <c r="AK224" s="1323"/>
      <c r="AL224" s="1323"/>
      <c r="AM224" s="1323"/>
      <c r="AN224" s="1323"/>
      <c r="AO224" s="1323"/>
      <c r="AP224" s="1323"/>
      <c r="AQ224" s="1323"/>
      <c r="AR224" s="1323"/>
      <c r="AS224" s="1323"/>
      <c r="AT224" s="1323"/>
      <c r="AU224" s="1323"/>
      <c r="AV224" s="1323"/>
      <c r="AW224" s="1323"/>
      <c r="AX224" s="1412" t="s">
        <v>16218</v>
      </c>
    </row>
    <row r="225" spans="1:50" s="62" customFormat="1" ht="23.85" hidden="1" customHeight="1">
      <c r="A225" s="516"/>
      <c r="B225" s="1410"/>
      <c r="C225" s="1401" t="s">
        <v>794</v>
      </c>
      <c r="D225" s="1401"/>
      <c r="E225" s="1401" t="s">
        <v>13186</v>
      </c>
      <c r="F225" s="1401" t="s">
        <v>13175</v>
      </c>
      <c r="G225" s="1401" t="s">
        <v>13187</v>
      </c>
      <c r="H225" s="709"/>
      <c r="I225" s="1402">
        <v>81942</v>
      </c>
      <c r="J225" s="1402">
        <v>82</v>
      </c>
      <c r="K225" s="1402">
        <v>82</v>
      </c>
      <c r="L225" s="1401" t="s">
        <v>608</v>
      </c>
      <c r="M225" s="1402" t="s">
        <v>781</v>
      </c>
      <c r="N225" s="1402" t="s">
        <v>782</v>
      </c>
      <c r="O225" s="1402" t="s">
        <v>2000</v>
      </c>
      <c r="P225" s="1402" t="s">
        <v>2001</v>
      </c>
      <c r="Q225" s="1402">
        <v>1000</v>
      </c>
      <c r="R225" s="1402">
        <v>1000</v>
      </c>
      <c r="S225" s="1401" t="s">
        <v>2002</v>
      </c>
      <c r="T225" s="1401" t="s">
        <v>466</v>
      </c>
      <c r="U225" s="1401">
        <v>1996</v>
      </c>
      <c r="V225" s="709"/>
      <c r="W225" s="709"/>
      <c r="X225" s="709"/>
      <c r="Y225" s="709"/>
      <c r="Z225" s="709"/>
      <c r="AA225" s="709"/>
      <c r="AB225" s="1402">
        <v>6410</v>
      </c>
      <c r="AC225" s="1401"/>
      <c r="AD225" s="1401"/>
      <c r="AE225" s="709"/>
      <c r="AF225" s="709"/>
      <c r="AG225" s="709"/>
      <c r="AH225" s="709"/>
      <c r="AI225" s="709"/>
      <c r="AJ225" s="709"/>
      <c r="AK225" s="709" t="s">
        <v>2003</v>
      </c>
      <c r="AL225" s="709">
        <v>1</v>
      </c>
      <c r="AM225" s="709"/>
      <c r="AN225" s="709"/>
      <c r="AO225" s="709" t="s">
        <v>2004</v>
      </c>
      <c r="AP225" s="709"/>
      <c r="AQ225" s="709"/>
      <c r="AR225" s="709"/>
      <c r="AS225" s="709"/>
      <c r="AT225" s="709"/>
      <c r="AU225" s="709"/>
      <c r="AV225" s="709"/>
      <c r="AW225" s="709"/>
      <c r="AX225" s="1411" t="s">
        <v>13188</v>
      </c>
    </row>
    <row r="226" spans="1:50" s="62" customFormat="1" ht="23.85" hidden="1" customHeight="1">
      <c r="A226" s="516"/>
      <c r="B226" s="1410"/>
      <c r="C226" s="1401" t="s">
        <v>794</v>
      </c>
      <c r="D226" s="1323"/>
      <c r="E226" s="195" t="s">
        <v>13189</v>
      </c>
      <c r="F226" s="709" t="s">
        <v>794</v>
      </c>
      <c r="G226" s="1323" t="s">
        <v>794</v>
      </c>
      <c r="H226" s="1323"/>
      <c r="I226" s="1402">
        <v>11049</v>
      </c>
      <c r="J226" s="1402"/>
      <c r="K226" s="1402"/>
      <c r="L226" s="709" t="s">
        <v>282</v>
      </c>
      <c r="M226" s="1402">
        <v>37</v>
      </c>
      <c r="N226" s="1402">
        <v>70</v>
      </c>
      <c r="O226" s="1402">
        <v>2590</v>
      </c>
      <c r="P226" s="1402">
        <v>1</v>
      </c>
      <c r="Q226" s="1402">
        <v>79</v>
      </c>
      <c r="R226" s="1402">
        <v>200</v>
      </c>
      <c r="S226" s="709" t="s">
        <v>13190</v>
      </c>
      <c r="T226" s="709" t="s">
        <v>466</v>
      </c>
      <c r="U226" s="1401">
        <v>2010</v>
      </c>
      <c r="V226" s="1323"/>
      <c r="W226" s="1323"/>
      <c r="X226" s="1323"/>
      <c r="Y226" s="1323"/>
      <c r="Z226" s="1323"/>
      <c r="AA226" s="1323"/>
      <c r="AB226" s="1402">
        <v>290</v>
      </c>
      <c r="AC226" s="1323"/>
      <c r="AD226" s="1323"/>
      <c r="AE226" s="1323"/>
      <c r="AF226" s="1323"/>
      <c r="AG226" s="1323"/>
      <c r="AH226" s="1323"/>
      <c r="AI226" s="1323"/>
      <c r="AJ226" s="1323"/>
      <c r="AK226" s="1323"/>
      <c r="AL226" s="1323"/>
      <c r="AM226" s="1323"/>
      <c r="AN226" s="1323"/>
      <c r="AO226" s="1323"/>
      <c r="AP226" s="1323"/>
      <c r="AQ226" s="1323"/>
      <c r="AR226" s="1323"/>
      <c r="AS226" s="1323"/>
      <c r="AT226" s="1323"/>
      <c r="AU226" s="1323"/>
      <c r="AV226" s="1323"/>
      <c r="AW226" s="1323"/>
      <c r="AX226" s="1412" t="s">
        <v>13191</v>
      </c>
    </row>
    <row r="227" spans="1:50" s="62" customFormat="1" ht="23.85" hidden="1" customHeight="1">
      <c r="A227" s="516"/>
      <c r="B227" s="1410"/>
      <c r="C227" s="670" t="s">
        <v>607</v>
      </c>
      <c r="D227" s="670" t="s">
        <v>5644</v>
      </c>
      <c r="E227" s="670" t="s">
        <v>13192</v>
      </c>
      <c r="F227" s="670" t="s">
        <v>607</v>
      </c>
      <c r="G227" s="670" t="s">
        <v>299</v>
      </c>
      <c r="H227" s="709">
        <v>4</v>
      </c>
      <c r="I227" s="1402">
        <v>7140</v>
      </c>
      <c r="J227" s="335">
        <v>68</v>
      </c>
      <c r="K227" s="335">
        <v>68</v>
      </c>
      <c r="L227" s="1401" t="s">
        <v>282</v>
      </c>
      <c r="M227" s="1402">
        <v>75</v>
      </c>
      <c r="N227" s="1402">
        <v>110</v>
      </c>
      <c r="O227" s="1402">
        <v>8250</v>
      </c>
      <c r="P227" s="1402">
        <v>1</v>
      </c>
      <c r="Q227" s="335">
        <v>1864</v>
      </c>
      <c r="R227" s="335">
        <v>1864</v>
      </c>
      <c r="S227" s="670" t="s">
        <v>2002</v>
      </c>
      <c r="T227" s="670" t="s">
        <v>10375</v>
      </c>
      <c r="U227" s="670">
        <v>2002</v>
      </c>
      <c r="V227" s="1403"/>
      <c r="W227" s="1403"/>
      <c r="X227" s="1403"/>
      <c r="Y227" s="1403"/>
      <c r="Z227" s="1403"/>
      <c r="AA227" s="1403"/>
      <c r="AB227" s="335">
        <v>4281</v>
      </c>
      <c r="AC227" s="670"/>
      <c r="AD227" s="670"/>
      <c r="AE227" s="1403"/>
      <c r="AF227" s="1403"/>
      <c r="AG227" s="1403"/>
      <c r="AH227" s="1403"/>
      <c r="AI227" s="1403"/>
      <c r="AJ227" s="1403"/>
      <c r="AK227" s="1403"/>
      <c r="AL227" s="1403"/>
      <c r="AM227" s="1403"/>
      <c r="AN227" s="1403"/>
      <c r="AO227" s="1403"/>
      <c r="AP227" s="1403"/>
      <c r="AQ227" s="1403"/>
      <c r="AR227" s="1403"/>
      <c r="AS227" s="1403"/>
      <c r="AT227" s="1403"/>
      <c r="AU227" s="1403"/>
      <c r="AV227" s="1403"/>
      <c r="AW227" s="1403"/>
      <c r="AX227" s="1413" t="s">
        <v>16219</v>
      </c>
    </row>
    <row r="228" spans="1:50" s="62" customFormat="1" ht="23.85" hidden="1" customHeight="1">
      <c r="A228" s="516"/>
      <c r="B228" s="1410"/>
      <c r="C228" s="488"/>
      <c r="D228" s="488"/>
      <c r="E228" s="488"/>
      <c r="F228" s="488"/>
      <c r="G228" s="488"/>
      <c r="H228" s="709">
        <v>4</v>
      </c>
      <c r="I228" s="1402">
        <v>5888</v>
      </c>
      <c r="J228" s="708"/>
      <c r="K228" s="708"/>
      <c r="L228" s="1401" t="s">
        <v>282</v>
      </c>
      <c r="M228" s="1402">
        <v>60</v>
      </c>
      <c r="N228" s="1402">
        <v>96</v>
      </c>
      <c r="O228" s="1402">
        <v>5760</v>
      </c>
      <c r="P228" s="1402">
        <v>1</v>
      </c>
      <c r="Q228" s="708"/>
      <c r="R228" s="708"/>
      <c r="S228" s="488"/>
      <c r="T228" s="488"/>
      <c r="U228" s="488"/>
      <c r="V228" s="1404">
        <v>998</v>
      </c>
      <c r="W228" s="1404">
        <v>2983</v>
      </c>
      <c r="X228" s="1404">
        <v>300</v>
      </c>
      <c r="Y228" s="1404">
        <v>0</v>
      </c>
      <c r="Z228" s="1404">
        <v>0</v>
      </c>
      <c r="AA228" s="1404">
        <v>0</v>
      </c>
      <c r="AB228" s="708"/>
      <c r="AC228" s="488">
        <v>2003</v>
      </c>
      <c r="AD228" s="488"/>
      <c r="AE228" s="1404"/>
      <c r="AF228" s="1404"/>
      <c r="AG228" s="1404"/>
      <c r="AH228" s="1404"/>
      <c r="AI228" s="1404"/>
      <c r="AJ228" s="1404"/>
      <c r="AK228" s="1404" t="s">
        <v>13193</v>
      </c>
      <c r="AL228" s="1404">
        <v>1</v>
      </c>
      <c r="AM228" s="1404">
        <v>5888</v>
      </c>
      <c r="AN228" s="1404"/>
      <c r="AO228" s="1404" t="s">
        <v>615</v>
      </c>
      <c r="AP228" s="1404" t="s">
        <v>614</v>
      </c>
      <c r="AQ228" s="1404">
        <v>2</v>
      </c>
      <c r="AR228" s="1404">
        <v>160</v>
      </c>
      <c r="AS228" s="1404"/>
      <c r="AT228" s="1404" t="s">
        <v>3519</v>
      </c>
      <c r="AU228" s="1404" t="s">
        <v>2621</v>
      </c>
      <c r="AV228" s="1404">
        <v>1</v>
      </c>
      <c r="AW228" s="1404">
        <v>79</v>
      </c>
      <c r="AX228" s="1414"/>
    </row>
    <row r="229" spans="1:50" s="62" customFormat="1" ht="23.85" hidden="1" customHeight="1">
      <c r="A229" s="516"/>
      <c r="B229" s="1410"/>
      <c r="C229" s="1401" t="s">
        <v>607</v>
      </c>
      <c r="D229" s="1401"/>
      <c r="E229" s="1401" t="s">
        <v>13194</v>
      </c>
      <c r="F229" s="1401" t="s">
        <v>607</v>
      </c>
      <c r="G229" s="1401" t="s">
        <v>299</v>
      </c>
      <c r="H229" s="709"/>
      <c r="I229" s="1402">
        <v>26013</v>
      </c>
      <c r="J229" s="1402">
        <v>131</v>
      </c>
      <c r="K229" s="1402">
        <v>131</v>
      </c>
      <c r="L229" s="1401" t="s">
        <v>282</v>
      </c>
      <c r="M229" s="1402">
        <v>64</v>
      </c>
      <c r="N229" s="1402">
        <v>100</v>
      </c>
      <c r="O229" s="1402">
        <v>6400</v>
      </c>
      <c r="P229" s="1402">
        <v>1</v>
      </c>
      <c r="Q229" s="1402">
        <v>465</v>
      </c>
      <c r="R229" s="1402">
        <v>465</v>
      </c>
      <c r="S229" s="1401" t="s">
        <v>173</v>
      </c>
      <c r="T229" s="1401" t="s">
        <v>466</v>
      </c>
      <c r="U229" s="1401">
        <v>2005</v>
      </c>
      <c r="V229" s="709"/>
      <c r="W229" s="709"/>
      <c r="X229" s="709"/>
      <c r="Y229" s="709"/>
      <c r="Z229" s="709"/>
      <c r="AA229" s="709"/>
      <c r="AB229" s="1402">
        <v>3150</v>
      </c>
      <c r="AC229" s="1401"/>
      <c r="AD229" s="1401"/>
      <c r="AE229" s="709"/>
      <c r="AF229" s="709"/>
      <c r="AG229" s="709"/>
      <c r="AH229" s="709"/>
      <c r="AI229" s="709"/>
      <c r="AJ229" s="709"/>
      <c r="AK229" s="709"/>
      <c r="AL229" s="709"/>
      <c r="AM229" s="709"/>
      <c r="AN229" s="709"/>
      <c r="AO229" s="709"/>
      <c r="AP229" s="709"/>
      <c r="AQ229" s="709"/>
      <c r="AR229" s="709"/>
      <c r="AS229" s="709"/>
      <c r="AT229" s="709"/>
      <c r="AU229" s="709"/>
      <c r="AV229" s="709"/>
      <c r="AW229" s="709"/>
      <c r="AX229" s="1411"/>
    </row>
    <row r="230" spans="1:50" s="62" customFormat="1" ht="23.85" hidden="1" customHeight="1">
      <c r="A230" s="516"/>
      <c r="B230" s="1410"/>
      <c r="C230" s="1401" t="s">
        <v>607</v>
      </c>
      <c r="D230" s="1401"/>
      <c r="E230" s="1401" t="s">
        <v>13195</v>
      </c>
      <c r="F230" s="1401" t="s">
        <v>607</v>
      </c>
      <c r="G230" s="1401" t="s">
        <v>299</v>
      </c>
      <c r="H230" s="709"/>
      <c r="I230" s="1402">
        <v>15798</v>
      </c>
      <c r="J230" s="1402">
        <v>122</v>
      </c>
      <c r="K230" s="1402">
        <v>122</v>
      </c>
      <c r="L230" s="1401" t="s">
        <v>282</v>
      </c>
      <c r="M230" s="1402">
        <v>60</v>
      </c>
      <c r="N230" s="1402">
        <v>96</v>
      </c>
      <c r="O230" s="1402">
        <v>5760</v>
      </c>
      <c r="P230" s="1402">
        <v>1</v>
      </c>
      <c r="Q230" s="1402">
        <v>140</v>
      </c>
      <c r="R230" s="1402">
        <v>140</v>
      </c>
      <c r="S230" s="1401" t="s">
        <v>173</v>
      </c>
      <c r="T230" s="1401" t="s">
        <v>466</v>
      </c>
      <c r="U230" s="1401">
        <v>2006</v>
      </c>
      <c r="V230" s="709"/>
      <c r="W230" s="709"/>
      <c r="X230" s="709"/>
      <c r="Y230" s="709"/>
      <c r="Z230" s="709"/>
      <c r="AA230" s="709"/>
      <c r="AB230" s="1402">
        <v>2800</v>
      </c>
      <c r="AC230" s="1401"/>
      <c r="AD230" s="1401"/>
      <c r="AE230" s="709"/>
      <c r="AF230" s="709"/>
      <c r="AG230" s="709"/>
      <c r="AH230" s="709"/>
      <c r="AI230" s="709"/>
      <c r="AJ230" s="709"/>
      <c r="AK230" s="709"/>
      <c r="AL230" s="709"/>
      <c r="AM230" s="709"/>
      <c r="AN230" s="709"/>
      <c r="AO230" s="709"/>
      <c r="AP230" s="709"/>
      <c r="AQ230" s="709"/>
      <c r="AR230" s="709"/>
      <c r="AS230" s="709"/>
      <c r="AT230" s="709"/>
      <c r="AU230" s="709"/>
      <c r="AV230" s="709"/>
      <c r="AW230" s="709"/>
      <c r="AX230" s="1411"/>
    </row>
    <row r="231" spans="1:50" s="62" customFormat="1" ht="23.85" hidden="1" customHeight="1">
      <c r="A231" s="516"/>
      <c r="B231" s="1410"/>
      <c r="C231" s="1401" t="s">
        <v>607</v>
      </c>
      <c r="D231" s="709"/>
      <c r="E231" s="195" t="s">
        <v>13196</v>
      </c>
      <c r="F231" s="709" t="s">
        <v>607</v>
      </c>
      <c r="G231" s="709" t="s">
        <v>299</v>
      </c>
      <c r="H231" s="190"/>
      <c r="I231" s="1402">
        <v>9822</v>
      </c>
      <c r="J231" s="1402"/>
      <c r="K231" s="1402"/>
      <c r="L231" s="709" t="s">
        <v>282</v>
      </c>
      <c r="M231" s="1402">
        <v>49</v>
      </c>
      <c r="N231" s="1402">
        <v>78</v>
      </c>
      <c r="O231" s="1402">
        <v>3822</v>
      </c>
      <c r="P231" s="1402">
        <v>1</v>
      </c>
      <c r="Q231" s="1402">
        <v>250</v>
      </c>
      <c r="R231" s="1402">
        <v>250</v>
      </c>
      <c r="S231" s="1402" t="s">
        <v>173</v>
      </c>
      <c r="T231" s="709" t="s">
        <v>466</v>
      </c>
      <c r="U231" s="1401">
        <v>2018</v>
      </c>
      <c r="V231" s="709"/>
      <c r="W231" s="709"/>
      <c r="X231" s="709"/>
      <c r="Y231" s="709"/>
      <c r="Z231" s="709"/>
      <c r="AA231" s="709"/>
      <c r="AB231" s="1402">
        <v>4700</v>
      </c>
      <c r="AC231" s="1401"/>
      <c r="AD231" s="1401"/>
      <c r="AE231" s="709"/>
      <c r="AF231" s="709"/>
      <c r="AG231" s="709"/>
      <c r="AH231" s="709"/>
      <c r="AI231" s="709"/>
      <c r="AJ231" s="709"/>
      <c r="AK231" s="709"/>
      <c r="AL231" s="709"/>
      <c r="AM231" s="709"/>
      <c r="AN231" s="709"/>
      <c r="AO231" s="709"/>
      <c r="AP231" s="709"/>
      <c r="AQ231" s="709"/>
      <c r="AR231" s="709"/>
      <c r="AS231" s="709"/>
      <c r="AT231" s="709"/>
      <c r="AU231" s="709"/>
      <c r="AV231" s="709"/>
      <c r="AW231" s="709"/>
      <c r="AX231" s="1412" t="s">
        <v>13197</v>
      </c>
    </row>
    <row r="232" spans="1:50" s="62" customFormat="1" ht="23.45" hidden="1" customHeight="1">
      <c r="A232" s="516"/>
      <c r="B232" s="1410"/>
      <c r="C232" s="1401" t="s">
        <v>607</v>
      </c>
      <c r="D232" s="1401"/>
      <c r="E232" s="1401" t="s">
        <v>13198</v>
      </c>
      <c r="F232" s="1401" t="s">
        <v>607</v>
      </c>
      <c r="G232" s="1401" t="s">
        <v>299</v>
      </c>
      <c r="H232" s="709"/>
      <c r="I232" s="1402"/>
      <c r="J232" s="1402">
        <v>90</v>
      </c>
      <c r="K232" s="1402">
        <v>90</v>
      </c>
      <c r="L232" s="1401" t="s">
        <v>282</v>
      </c>
      <c r="M232" s="1402">
        <v>64</v>
      </c>
      <c r="N232" s="1402">
        <v>105</v>
      </c>
      <c r="O232" s="1402">
        <v>7140</v>
      </c>
      <c r="P232" s="1402">
        <v>1</v>
      </c>
      <c r="Q232" s="1402">
        <v>760</v>
      </c>
      <c r="R232" s="1402">
        <v>760</v>
      </c>
      <c r="S232" s="1401" t="s">
        <v>173</v>
      </c>
      <c r="T232" s="1401" t="s">
        <v>466</v>
      </c>
      <c r="U232" s="1401">
        <v>2010</v>
      </c>
      <c r="V232" s="709"/>
      <c r="W232" s="709"/>
      <c r="X232" s="709"/>
      <c r="Y232" s="709"/>
      <c r="Z232" s="709"/>
      <c r="AA232" s="709"/>
      <c r="AB232" s="1402">
        <v>6323</v>
      </c>
      <c r="AC232" s="1401"/>
      <c r="AD232" s="1401"/>
      <c r="AE232" s="709"/>
      <c r="AF232" s="709"/>
      <c r="AG232" s="709"/>
      <c r="AH232" s="709"/>
      <c r="AI232" s="709"/>
      <c r="AJ232" s="709"/>
      <c r="AK232" s="709"/>
      <c r="AL232" s="709"/>
      <c r="AM232" s="709"/>
      <c r="AN232" s="709"/>
      <c r="AO232" s="709"/>
      <c r="AP232" s="709"/>
      <c r="AQ232" s="709"/>
      <c r="AR232" s="709"/>
      <c r="AS232" s="709"/>
      <c r="AT232" s="709"/>
      <c r="AU232" s="709"/>
      <c r="AV232" s="709"/>
      <c r="AW232" s="709"/>
      <c r="AX232" s="1415" t="s">
        <v>13199</v>
      </c>
    </row>
    <row r="233" spans="1:50" s="62" customFormat="1" ht="23.45" hidden="1" customHeight="1">
      <c r="A233" s="516" t="s">
        <v>91</v>
      </c>
      <c r="B233" s="1410"/>
      <c r="C233" s="1401" t="s">
        <v>13200</v>
      </c>
      <c r="D233" s="1401" t="s">
        <v>13201</v>
      </c>
      <c r="E233" s="1401" t="s">
        <v>13202</v>
      </c>
      <c r="F233" s="1401" t="s">
        <v>13200</v>
      </c>
      <c r="G233" s="1401" t="s">
        <v>13203</v>
      </c>
      <c r="H233" s="709"/>
      <c r="I233" s="1402">
        <v>44073</v>
      </c>
      <c r="J233" s="1402">
        <v>65</v>
      </c>
      <c r="K233" s="1402">
        <v>50</v>
      </c>
      <c r="L233" s="1401" t="s">
        <v>282</v>
      </c>
      <c r="M233" s="1402">
        <v>63</v>
      </c>
      <c r="N233" s="1402">
        <v>104</v>
      </c>
      <c r="O233" s="1402">
        <v>6552</v>
      </c>
      <c r="P233" s="1402">
        <v>1</v>
      </c>
      <c r="Q233" s="1402">
        <v>1500</v>
      </c>
      <c r="R233" s="1402">
        <v>2000</v>
      </c>
      <c r="S233" s="1401" t="s">
        <v>13204</v>
      </c>
      <c r="T233" s="1401" t="s">
        <v>466</v>
      </c>
      <c r="U233" s="1401">
        <v>2002</v>
      </c>
      <c r="V233" s="709"/>
      <c r="W233" s="709"/>
      <c r="X233" s="709"/>
      <c r="Y233" s="709"/>
      <c r="Z233" s="709"/>
      <c r="AA233" s="709"/>
      <c r="AB233" s="1402">
        <v>290</v>
      </c>
      <c r="AC233" s="1401"/>
      <c r="AD233" s="1401"/>
      <c r="AE233" s="709"/>
      <c r="AF233" s="709"/>
      <c r="AG233" s="709"/>
      <c r="AH233" s="709"/>
      <c r="AI233" s="709"/>
      <c r="AJ233" s="709"/>
      <c r="AK233" s="709"/>
      <c r="AL233" s="709"/>
      <c r="AM233" s="709"/>
      <c r="AN233" s="709"/>
      <c r="AO233" s="709"/>
      <c r="AP233" s="709"/>
      <c r="AQ233" s="709"/>
      <c r="AR233" s="709"/>
      <c r="AS233" s="709"/>
      <c r="AT233" s="709"/>
      <c r="AU233" s="709"/>
      <c r="AV233" s="709"/>
      <c r="AW233" s="709"/>
      <c r="AX233" s="1415" t="s">
        <v>13205</v>
      </c>
    </row>
    <row r="234" spans="1:50" s="62" customFormat="1" ht="23.45" hidden="1" customHeight="1">
      <c r="A234" s="516" t="s">
        <v>310</v>
      </c>
      <c r="B234" s="1410"/>
      <c r="C234" s="1401" t="s">
        <v>13200</v>
      </c>
      <c r="D234" s="1401"/>
      <c r="E234" s="1401" t="s">
        <v>13206</v>
      </c>
      <c r="F234" s="1401" t="s">
        <v>13200</v>
      </c>
      <c r="G234" s="1401" t="s">
        <v>13203</v>
      </c>
      <c r="H234" s="709"/>
      <c r="I234" s="1402">
        <v>20650</v>
      </c>
      <c r="J234" s="1402">
        <v>160</v>
      </c>
      <c r="K234" s="1402">
        <v>160</v>
      </c>
      <c r="L234" s="1401" t="s">
        <v>282</v>
      </c>
      <c r="M234" s="1402">
        <v>55</v>
      </c>
      <c r="N234" s="1402">
        <v>95</v>
      </c>
      <c r="O234" s="1402">
        <v>5225</v>
      </c>
      <c r="P234" s="1402">
        <v>1</v>
      </c>
      <c r="Q234" s="1402"/>
      <c r="R234" s="1402">
        <v>1000</v>
      </c>
      <c r="S234" s="1401" t="s">
        <v>181</v>
      </c>
      <c r="T234" s="1401" t="s">
        <v>466</v>
      </c>
      <c r="U234" s="1401">
        <v>2006</v>
      </c>
      <c r="V234" s="709"/>
      <c r="W234" s="709"/>
      <c r="X234" s="709"/>
      <c r="Y234" s="709"/>
      <c r="Z234" s="709"/>
      <c r="AA234" s="709"/>
      <c r="AB234" s="1402">
        <v>6800</v>
      </c>
      <c r="AC234" s="1401"/>
      <c r="AD234" s="1401"/>
      <c r="AE234" s="709"/>
      <c r="AF234" s="709"/>
      <c r="AG234" s="709"/>
      <c r="AH234" s="709"/>
      <c r="AI234" s="709"/>
      <c r="AJ234" s="709"/>
      <c r="AK234" s="709"/>
      <c r="AL234" s="709"/>
      <c r="AM234" s="709"/>
      <c r="AN234" s="709"/>
      <c r="AO234" s="709"/>
      <c r="AP234" s="709"/>
      <c r="AQ234" s="709"/>
      <c r="AR234" s="709"/>
      <c r="AS234" s="709"/>
      <c r="AT234" s="709"/>
      <c r="AU234" s="709"/>
      <c r="AV234" s="709"/>
      <c r="AW234" s="709"/>
      <c r="AX234" s="1411" t="s">
        <v>13207</v>
      </c>
    </row>
    <row r="235" spans="1:50" s="62" customFormat="1" ht="23.45" hidden="1" customHeight="1">
      <c r="A235" s="516"/>
      <c r="B235" s="1410"/>
      <c r="C235" s="1401" t="s">
        <v>13200</v>
      </c>
      <c r="D235" s="1401"/>
      <c r="E235" s="1401" t="s">
        <v>13208</v>
      </c>
      <c r="F235" s="1401" t="s">
        <v>13200</v>
      </c>
      <c r="G235" s="1401" t="s">
        <v>13203</v>
      </c>
      <c r="H235" s="709"/>
      <c r="I235" s="1402">
        <v>48221</v>
      </c>
      <c r="J235" s="1402">
        <v>210</v>
      </c>
      <c r="K235" s="1402">
        <v>210</v>
      </c>
      <c r="L235" s="1401" t="s">
        <v>282</v>
      </c>
      <c r="M235" s="1402">
        <v>78</v>
      </c>
      <c r="N235" s="1402">
        <v>122</v>
      </c>
      <c r="O235" s="1402">
        <v>9516</v>
      </c>
      <c r="P235" s="1402">
        <v>1</v>
      </c>
      <c r="Q235" s="1402"/>
      <c r="R235" s="1402">
        <v>2000</v>
      </c>
      <c r="S235" s="1401" t="s">
        <v>181</v>
      </c>
      <c r="T235" s="1401" t="s">
        <v>466</v>
      </c>
      <c r="U235" s="1401">
        <v>2004</v>
      </c>
      <c r="V235" s="709"/>
      <c r="W235" s="709"/>
      <c r="X235" s="709"/>
      <c r="Y235" s="709"/>
      <c r="Z235" s="709"/>
      <c r="AA235" s="709"/>
      <c r="AB235" s="1402">
        <v>5210</v>
      </c>
      <c r="AC235" s="1401"/>
      <c r="AD235" s="1401"/>
      <c r="AE235" s="709"/>
      <c r="AF235" s="709"/>
      <c r="AG235" s="709"/>
      <c r="AH235" s="709"/>
      <c r="AI235" s="709"/>
      <c r="AJ235" s="709"/>
      <c r="AK235" s="709"/>
      <c r="AL235" s="709"/>
      <c r="AM235" s="709"/>
      <c r="AN235" s="709"/>
      <c r="AO235" s="709"/>
      <c r="AP235" s="709"/>
      <c r="AQ235" s="709"/>
      <c r="AR235" s="709"/>
      <c r="AS235" s="709"/>
      <c r="AT235" s="709"/>
      <c r="AU235" s="709"/>
      <c r="AV235" s="709"/>
      <c r="AW235" s="709"/>
      <c r="AX235" s="1415" t="s">
        <v>13209</v>
      </c>
    </row>
    <row r="236" spans="1:50" s="62" customFormat="1" ht="23.45" hidden="1" customHeight="1">
      <c r="A236" s="516"/>
      <c r="B236" s="1410"/>
      <c r="C236" s="1401" t="s">
        <v>13200</v>
      </c>
      <c r="D236" s="1401"/>
      <c r="E236" s="1401" t="s">
        <v>13210</v>
      </c>
      <c r="F236" s="1401" t="s">
        <v>13200</v>
      </c>
      <c r="G236" s="1401" t="s">
        <v>13203</v>
      </c>
      <c r="H236" s="709"/>
      <c r="I236" s="1402">
        <v>49054</v>
      </c>
      <c r="J236" s="1402"/>
      <c r="K236" s="1402"/>
      <c r="L236" s="1401" t="s">
        <v>282</v>
      </c>
      <c r="M236" s="1402">
        <v>68</v>
      </c>
      <c r="N236" s="426">
        <v>105</v>
      </c>
      <c r="O236" s="1402">
        <v>7140</v>
      </c>
      <c r="P236" s="1402">
        <v>1</v>
      </c>
      <c r="Q236" s="1402"/>
      <c r="R236" s="1402">
        <v>1000</v>
      </c>
      <c r="S236" s="1401" t="s">
        <v>181</v>
      </c>
      <c r="T236" s="1401" t="s">
        <v>466</v>
      </c>
      <c r="U236" s="1401">
        <v>2007</v>
      </c>
      <c r="V236" s="709"/>
      <c r="W236" s="709"/>
      <c r="X236" s="709"/>
      <c r="Y236" s="709"/>
      <c r="Z236" s="709"/>
      <c r="AA236" s="709"/>
      <c r="AB236" s="1402">
        <v>3000</v>
      </c>
      <c r="AC236" s="1401"/>
      <c r="AD236" s="1401"/>
      <c r="AE236" s="709"/>
      <c r="AF236" s="709"/>
      <c r="AG236" s="709"/>
      <c r="AH236" s="709"/>
      <c r="AI236" s="709"/>
      <c r="AJ236" s="709"/>
      <c r="AK236" s="709"/>
      <c r="AL236" s="709"/>
      <c r="AM236" s="709"/>
      <c r="AN236" s="709"/>
      <c r="AO236" s="709"/>
      <c r="AP236" s="709"/>
      <c r="AQ236" s="709"/>
      <c r="AR236" s="709"/>
      <c r="AS236" s="709"/>
      <c r="AT236" s="709"/>
      <c r="AU236" s="709"/>
      <c r="AV236" s="709"/>
      <c r="AW236" s="709"/>
      <c r="AX236" s="1415" t="s">
        <v>13211</v>
      </c>
    </row>
    <row r="237" spans="1:50" s="62" customFormat="1" ht="23.45" hidden="1" customHeight="1">
      <c r="A237" s="516"/>
      <c r="B237" s="1410"/>
      <c r="C237" s="1401" t="s">
        <v>13200</v>
      </c>
      <c r="D237" s="1401"/>
      <c r="E237" s="1401" t="s">
        <v>13212</v>
      </c>
      <c r="F237" s="1401" t="s">
        <v>13200</v>
      </c>
      <c r="G237" s="1401" t="s">
        <v>13203</v>
      </c>
      <c r="H237" s="709"/>
      <c r="I237" s="1402">
        <v>83544</v>
      </c>
      <c r="J237" s="1402">
        <v>587</v>
      </c>
      <c r="K237" s="1402">
        <v>668</v>
      </c>
      <c r="L237" s="1401" t="s">
        <v>13213</v>
      </c>
      <c r="M237" s="1402" t="s">
        <v>13214</v>
      </c>
      <c r="N237" s="1402" t="s">
        <v>13215</v>
      </c>
      <c r="O237" s="1402">
        <v>19940</v>
      </c>
      <c r="P237" s="1402">
        <v>3</v>
      </c>
      <c r="Q237" s="1402"/>
      <c r="R237" s="1402">
        <v>4890</v>
      </c>
      <c r="S237" s="1401" t="s">
        <v>13190</v>
      </c>
      <c r="T237" s="1401" t="s">
        <v>466</v>
      </c>
      <c r="U237" s="1401">
        <v>2007</v>
      </c>
      <c r="V237" s="709"/>
      <c r="W237" s="709"/>
      <c r="X237" s="709"/>
      <c r="Y237" s="709"/>
      <c r="Z237" s="709"/>
      <c r="AA237" s="709"/>
      <c r="AB237" s="1402">
        <v>21260</v>
      </c>
      <c r="AC237" s="1401"/>
      <c r="AD237" s="1401"/>
      <c r="AE237" s="709"/>
      <c r="AF237" s="709"/>
      <c r="AG237" s="709"/>
      <c r="AH237" s="709"/>
      <c r="AI237" s="709"/>
      <c r="AJ237" s="709"/>
      <c r="AK237" s="709"/>
      <c r="AL237" s="709"/>
      <c r="AM237" s="709"/>
      <c r="AN237" s="709"/>
      <c r="AO237" s="709"/>
      <c r="AP237" s="709"/>
      <c r="AQ237" s="709"/>
      <c r="AR237" s="709"/>
      <c r="AS237" s="709"/>
      <c r="AT237" s="709"/>
      <c r="AU237" s="709"/>
      <c r="AV237" s="709"/>
      <c r="AW237" s="709"/>
      <c r="AX237" s="1411" t="s">
        <v>13216</v>
      </c>
    </row>
    <row r="238" spans="1:50" s="62" customFormat="1" ht="23.45" hidden="1" customHeight="1">
      <c r="A238" s="516"/>
      <c r="B238" s="1410"/>
      <c r="C238" s="1401" t="s">
        <v>13200</v>
      </c>
      <c r="D238" s="1401"/>
      <c r="E238" s="1401" t="s">
        <v>13217</v>
      </c>
      <c r="F238" s="1401" t="s">
        <v>13175</v>
      </c>
      <c r="G238" s="1401" t="s">
        <v>13218</v>
      </c>
      <c r="H238" s="709"/>
      <c r="I238" s="1402">
        <v>5532.32</v>
      </c>
      <c r="J238" s="1402"/>
      <c r="K238" s="1402"/>
      <c r="L238" s="1401" t="s">
        <v>282</v>
      </c>
      <c r="M238" s="1402">
        <v>50</v>
      </c>
      <c r="N238" s="1402">
        <v>90</v>
      </c>
      <c r="O238" s="1402">
        <v>4500</v>
      </c>
      <c r="P238" s="1402">
        <v>1</v>
      </c>
      <c r="Q238" s="1402"/>
      <c r="R238" s="1402">
        <v>150</v>
      </c>
      <c r="S238" s="1401" t="s">
        <v>13204</v>
      </c>
      <c r="T238" s="1401"/>
      <c r="U238" s="1401">
        <v>2012</v>
      </c>
      <c r="V238" s="709"/>
      <c r="W238" s="709"/>
      <c r="X238" s="709"/>
      <c r="Y238" s="709"/>
      <c r="Z238" s="709"/>
      <c r="AA238" s="709"/>
      <c r="AB238" s="1402"/>
      <c r="AC238" s="1401"/>
      <c r="AD238" s="1401"/>
      <c r="AE238" s="709"/>
      <c r="AF238" s="709"/>
      <c r="AG238" s="709"/>
      <c r="AH238" s="709"/>
      <c r="AI238" s="709"/>
      <c r="AJ238" s="709"/>
      <c r="AK238" s="709"/>
      <c r="AL238" s="709"/>
      <c r="AM238" s="709"/>
      <c r="AN238" s="709"/>
      <c r="AO238" s="709"/>
      <c r="AP238" s="709"/>
      <c r="AQ238" s="709"/>
      <c r="AR238" s="709"/>
      <c r="AS238" s="709"/>
      <c r="AT238" s="709"/>
      <c r="AU238" s="709"/>
      <c r="AV238" s="709"/>
      <c r="AW238" s="709"/>
      <c r="AX238" s="1411"/>
    </row>
    <row r="239" spans="1:50" s="62" customFormat="1" ht="31.5" hidden="1" customHeight="1">
      <c r="A239" s="516"/>
      <c r="B239" s="1410"/>
      <c r="C239" s="1401" t="s">
        <v>13200</v>
      </c>
      <c r="D239" s="1401"/>
      <c r="E239" s="1401" t="s">
        <v>13219</v>
      </c>
      <c r="F239" s="1401" t="s">
        <v>13200</v>
      </c>
      <c r="G239" s="1401" t="s">
        <v>13203</v>
      </c>
      <c r="H239" s="709"/>
      <c r="I239" s="1402">
        <v>57081</v>
      </c>
      <c r="J239" s="1402"/>
      <c r="K239" s="1402"/>
      <c r="L239" s="1401" t="s">
        <v>282</v>
      </c>
      <c r="M239" s="1402">
        <v>67</v>
      </c>
      <c r="N239" s="1402">
        <v>107</v>
      </c>
      <c r="O239" s="1402">
        <v>7169</v>
      </c>
      <c r="P239" s="1402">
        <v>1</v>
      </c>
      <c r="Q239" s="1402"/>
      <c r="R239" s="1402">
        <v>2000</v>
      </c>
      <c r="S239" s="1401" t="s">
        <v>181</v>
      </c>
      <c r="T239" s="1401" t="s">
        <v>466</v>
      </c>
      <c r="U239" s="1401">
        <v>2009</v>
      </c>
      <c r="V239" s="709"/>
      <c r="W239" s="709"/>
      <c r="X239" s="709"/>
      <c r="Y239" s="709"/>
      <c r="Z239" s="709"/>
      <c r="AA239" s="709"/>
      <c r="AB239" s="1402">
        <v>9798</v>
      </c>
      <c r="AC239" s="1401"/>
      <c r="AD239" s="1401"/>
      <c r="AE239" s="709"/>
      <c r="AF239" s="709"/>
      <c r="AG239" s="709"/>
      <c r="AH239" s="709"/>
      <c r="AI239" s="709"/>
      <c r="AJ239" s="709"/>
      <c r="AK239" s="709"/>
      <c r="AL239" s="709"/>
      <c r="AM239" s="709"/>
      <c r="AN239" s="709"/>
      <c r="AO239" s="709"/>
      <c r="AP239" s="709"/>
      <c r="AQ239" s="709"/>
      <c r="AR239" s="709"/>
      <c r="AS239" s="709"/>
      <c r="AT239" s="709"/>
      <c r="AU239" s="709"/>
      <c r="AV239" s="709"/>
      <c r="AW239" s="709"/>
      <c r="AX239" s="1415" t="s">
        <v>13220</v>
      </c>
    </row>
    <row r="240" spans="1:50" s="62" customFormat="1" ht="23.45" hidden="1" customHeight="1">
      <c r="A240" s="516"/>
      <c r="B240" s="1410"/>
      <c r="C240" s="1401" t="s">
        <v>13200</v>
      </c>
      <c r="D240" s="1401"/>
      <c r="E240" s="1401" t="s">
        <v>13221</v>
      </c>
      <c r="F240" s="1401" t="s">
        <v>13200</v>
      </c>
      <c r="G240" s="1401" t="s">
        <v>13203</v>
      </c>
      <c r="H240" s="709"/>
      <c r="I240" s="1402">
        <v>18050</v>
      </c>
      <c r="J240" s="1402"/>
      <c r="K240" s="1402"/>
      <c r="L240" s="1401" t="s">
        <v>282</v>
      </c>
      <c r="M240" s="1402">
        <v>64</v>
      </c>
      <c r="N240" s="1402">
        <v>100</v>
      </c>
      <c r="O240" s="1402">
        <v>6400</v>
      </c>
      <c r="P240" s="1402">
        <v>1</v>
      </c>
      <c r="Q240" s="1402"/>
      <c r="R240" s="1402"/>
      <c r="S240" s="1401"/>
      <c r="T240" s="1401"/>
      <c r="U240" s="1401">
        <v>2009</v>
      </c>
      <c r="V240" s="709"/>
      <c r="W240" s="709"/>
      <c r="X240" s="709"/>
      <c r="Y240" s="709"/>
      <c r="Z240" s="709"/>
      <c r="AA240" s="709"/>
      <c r="AB240" s="1402">
        <v>3004</v>
      </c>
      <c r="AC240" s="1401"/>
      <c r="AD240" s="1401"/>
      <c r="AE240" s="709"/>
      <c r="AF240" s="709"/>
      <c r="AG240" s="709"/>
      <c r="AH240" s="709"/>
      <c r="AI240" s="709"/>
      <c r="AJ240" s="709"/>
      <c r="AK240" s="709"/>
      <c r="AL240" s="709"/>
      <c r="AM240" s="709"/>
      <c r="AN240" s="709"/>
      <c r="AO240" s="709"/>
      <c r="AP240" s="709"/>
      <c r="AQ240" s="709"/>
      <c r="AR240" s="709"/>
      <c r="AS240" s="709"/>
      <c r="AT240" s="709"/>
      <c r="AU240" s="709"/>
      <c r="AV240" s="709"/>
      <c r="AW240" s="709"/>
      <c r="AX240" s="1411" t="s">
        <v>13222</v>
      </c>
    </row>
    <row r="241" spans="1:50" s="62" customFormat="1" ht="23.45" hidden="1" customHeight="1">
      <c r="A241" s="516"/>
      <c r="B241" s="1410"/>
      <c r="C241" s="1401" t="s">
        <v>13200</v>
      </c>
      <c r="D241" s="709"/>
      <c r="E241" s="195" t="s">
        <v>13223</v>
      </c>
      <c r="F241" s="709" t="s">
        <v>13200</v>
      </c>
      <c r="G241" s="1401" t="s">
        <v>13203</v>
      </c>
      <c r="H241" s="1402">
        <v>19385</v>
      </c>
      <c r="I241" s="1402">
        <v>19385</v>
      </c>
      <c r="J241" s="1402"/>
      <c r="K241" s="167"/>
      <c r="L241" s="709" t="s">
        <v>282</v>
      </c>
      <c r="M241" s="1402">
        <v>58</v>
      </c>
      <c r="N241" s="1402">
        <v>105</v>
      </c>
      <c r="O241" s="1402">
        <v>6090</v>
      </c>
      <c r="P241" s="1402">
        <v>1</v>
      </c>
      <c r="Q241" s="1402"/>
      <c r="R241" s="1402"/>
      <c r="S241" s="709"/>
      <c r="T241" s="709"/>
      <c r="U241" s="1401">
        <v>2010</v>
      </c>
      <c r="V241" s="1402">
        <v>1500</v>
      </c>
      <c r="W241" s="1323"/>
      <c r="X241" s="1323"/>
      <c r="Y241" s="1323"/>
      <c r="Z241" s="1323"/>
      <c r="AA241" s="1323"/>
      <c r="AB241" s="1402">
        <v>1500</v>
      </c>
      <c r="AC241" s="1323"/>
      <c r="AD241" s="1323"/>
      <c r="AE241" s="1323"/>
      <c r="AF241" s="1323"/>
      <c r="AG241" s="1323"/>
      <c r="AH241" s="1323"/>
      <c r="AI241" s="1323"/>
      <c r="AJ241" s="1323"/>
      <c r="AK241" s="1323"/>
      <c r="AL241" s="1323"/>
      <c r="AM241" s="1323"/>
      <c r="AN241" s="1323"/>
      <c r="AO241" s="1323"/>
      <c r="AP241" s="1323"/>
      <c r="AQ241" s="1323"/>
      <c r="AR241" s="1323"/>
      <c r="AS241" s="1323"/>
      <c r="AT241" s="1323"/>
      <c r="AU241" s="1323"/>
      <c r="AV241" s="1323"/>
      <c r="AW241" s="1323"/>
      <c r="AX241" s="1412" t="s">
        <v>13224</v>
      </c>
    </row>
    <row r="242" spans="1:50" s="62" customFormat="1" ht="23.45" hidden="1" customHeight="1">
      <c r="A242" s="516"/>
      <c r="B242" s="1410"/>
      <c r="C242" s="1401" t="s">
        <v>13200</v>
      </c>
      <c r="D242" s="709"/>
      <c r="E242" s="195" t="s">
        <v>13225</v>
      </c>
      <c r="F242" s="709" t="s">
        <v>13200</v>
      </c>
      <c r="G242" s="1401" t="s">
        <v>13203</v>
      </c>
      <c r="H242" s="1402">
        <v>15352</v>
      </c>
      <c r="I242" s="1402">
        <v>15352</v>
      </c>
      <c r="J242" s="1402"/>
      <c r="K242" s="167"/>
      <c r="L242" s="709" t="s">
        <v>282</v>
      </c>
      <c r="M242" s="1402">
        <v>68</v>
      </c>
      <c r="N242" s="1402">
        <v>100</v>
      </c>
      <c r="O242" s="1402">
        <v>6800</v>
      </c>
      <c r="P242" s="1402">
        <v>1</v>
      </c>
      <c r="Q242" s="1402"/>
      <c r="R242" s="1402"/>
      <c r="S242" s="709" t="s">
        <v>181</v>
      </c>
      <c r="T242" s="709"/>
      <c r="U242" s="1401">
        <v>2010</v>
      </c>
      <c r="V242" s="1402">
        <v>3570</v>
      </c>
      <c r="W242" s="1323"/>
      <c r="X242" s="1323"/>
      <c r="Y242" s="1323"/>
      <c r="Z242" s="1323"/>
      <c r="AA242" s="1323"/>
      <c r="AB242" s="1402">
        <v>3570</v>
      </c>
      <c r="AC242" s="1323"/>
      <c r="AD242" s="1323"/>
      <c r="AE242" s="1323"/>
      <c r="AF242" s="1323"/>
      <c r="AG242" s="1323"/>
      <c r="AH242" s="1323"/>
      <c r="AI242" s="1323"/>
      <c r="AJ242" s="1323"/>
      <c r="AK242" s="1323"/>
      <c r="AL242" s="1323"/>
      <c r="AM242" s="1323"/>
      <c r="AN242" s="1323"/>
      <c r="AO242" s="1323"/>
      <c r="AP242" s="1323"/>
      <c r="AQ242" s="1323"/>
      <c r="AR242" s="1323"/>
      <c r="AS242" s="1323"/>
      <c r="AT242" s="1323"/>
      <c r="AU242" s="1323"/>
      <c r="AV242" s="1323"/>
      <c r="AW242" s="1323"/>
      <c r="AX242" s="1412"/>
    </row>
    <row r="243" spans="1:50" s="62" customFormat="1" ht="23.45" hidden="1" customHeight="1">
      <c r="A243" s="516"/>
      <c r="B243" s="1410"/>
      <c r="C243" s="1324" t="s">
        <v>13200</v>
      </c>
      <c r="D243" s="1323"/>
      <c r="E243" s="184" t="s">
        <v>13226</v>
      </c>
      <c r="F243" s="1323" t="s">
        <v>13200</v>
      </c>
      <c r="G243" s="1401" t="s">
        <v>13203</v>
      </c>
      <c r="H243" s="1323"/>
      <c r="I243" s="167">
        <v>48317</v>
      </c>
      <c r="J243" s="167">
        <v>911.75</v>
      </c>
      <c r="K243" s="167">
        <v>1791</v>
      </c>
      <c r="L243" s="1324" t="s">
        <v>282</v>
      </c>
      <c r="M243" s="167">
        <v>68</v>
      </c>
      <c r="N243" s="167">
        <v>105</v>
      </c>
      <c r="O243" s="167">
        <v>7140</v>
      </c>
      <c r="P243" s="167">
        <v>1</v>
      </c>
      <c r="Q243" s="167"/>
      <c r="R243" s="167">
        <v>1000</v>
      </c>
      <c r="S243" s="709" t="s">
        <v>181</v>
      </c>
      <c r="T243" s="1401" t="s">
        <v>466</v>
      </c>
      <c r="U243" s="1324">
        <v>2011</v>
      </c>
      <c r="V243" s="1323"/>
      <c r="W243" s="1323"/>
      <c r="X243" s="1323"/>
      <c r="Y243" s="1323"/>
      <c r="Z243" s="1323"/>
      <c r="AA243" s="1323"/>
      <c r="AB243" s="167">
        <v>8004</v>
      </c>
      <c r="AC243" s="1323"/>
      <c r="AD243" s="1323"/>
      <c r="AE243" s="1323"/>
      <c r="AF243" s="1323"/>
      <c r="AG243" s="1323"/>
      <c r="AH243" s="1323"/>
      <c r="AI243" s="1323"/>
      <c r="AJ243" s="1323"/>
      <c r="AK243" s="1323"/>
      <c r="AL243" s="1323"/>
      <c r="AM243" s="1323"/>
      <c r="AN243" s="1323"/>
      <c r="AO243" s="1323"/>
      <c r="AP243" s="1323"/>
      <c r="AQ243" s="1323"/>
      <c r="AR243" s="1323"/>
      <c r="AS243" s="1323"/>
      <c r="AT243" s="1323"/>
      <c r="AU243" s="1323"/>
      <c r="AV243" s="1323"/>
      <c r="AW243" s="1323"/>
      <c r="AX243" s="1416" t="s">
        <v>13227</v>
      </c>
    </row>
    <row r="244" spans="1:50" s="62" customFormat="1" ht="23.45" hidden="1" customHeight="1">
      <c r="A244" s="516"/>
      <c r="B244" s="1417"/>
      <c r="C244" s="1324" t="s">
        <v>13200</v>
      </c>
      <c r="D244" s="1323"/>
      <c r="E244" s="184" t="s">
        <v>13228</v>
      </c>
      <c r="F244" s="1323" t="s">
        <v>13200</v>
      </c>
      <c r="G244" s="1323" t="s">
        <v>13203</v>
      </c>
      <c r="H244" s="1323"/>
      <c r="I244" s="167">
        <v>12421</v>
      </c>
      <c r="J244" s="167"/>
      <c r="K244" s="167"/>
      <c r="L244" s="1324" t="s">
        <v>282</v>
      </c>
      <c r="M244" s="167">
        <v>63</v>
      </c>
      <c r="N244" s="167">
        <v>99</v>
      </c>
      <c r="O244" s="167">
        <v>6237</v>
      </c>
      <c r="P244" s="167">
        <v>1</v>
      </c>
      <c r="Q244" s="167"/>
      <c r="R244" s="167">
        <v>1000</v>
      </c>
      <c r="S244" s="709" t="s">
        <v>181</v>
      </c>
      <c r="T244" s="1401" t="s">
        <v>466</v>
      </c>
      <c r="U244" s="1324">
        <v>2011</v>
      </c>
      <c r="V244" s="1323"/>
      <c r="W244" s="1323"/>
      <c r="X244" s="1323"/>
      <c r="Y244" s="1323"/>
      <c r="Z244" s="1323"/>
      <c r="AA244" s="1323"/>
      <c r="AB244" s="167">
        <v>4137</v>
      </c>
      <c r="AC244" s="1323"/>
      <c r="AD244" s="1323"/>
      <c r="AE244" s="1323"/>
      <c r="AF244" s="1323"/>
      <c r="AG244" s="1323"/>
      <c r="AH244" s="1323"/>
      <c r="AI244" s="1323"/>
      <c r="AJ244" s="1323"/>
      <c r="AK244" s="1323"/>
      <c r="AL244" s="1323"/>
      <c r="AM244" s="1323"/>
      <c r="AN244" s="1323"/>
      <c r="AO244" s="1323"/>
      <c r="AP244" s="1323"/>
      <c r="AQ244" s="1323"/>
      <c r="AR244" s="1323"/>
      <c r="AS244" s="1323"/>
      <c r="AT244" s="1323"/>
      <c r="AU244" s="1323"/>
      <c r="AV244" s="1323"/>
      <c r="AW244" s="1323"/>
      <c r="AX244" s="1416" t="s">
        <v>13229</v>
      </c>
    </row>
    <row r="245" spans="1:50" ht="23.45" hidden="1" customHeight="1">
      <c r="A245" s="992"/>
      <c r="B245" s="991" t="s">
        <v>2257</v>
      </c>
      <c r="C245" s="707" t="s">
        <v>2258</v>
      </c>
      <c r="D245" s="221"/>
      <c r="E245" s="246">
        <f>COUNTA(E246:E254)</f>
        <v>9</v>
      </c>
      <c r="F245" s="221"/>
      <c r="G245" s="221"/>
      <c r="H245" s="221"/>
      <c r="I245" s="222">
        <f>SUM(I246:I254)</f>
        <v>83840</v>
      </c>
      <c r="J245" s="222">
        <f>SUM(J246:J254)</f>
        <v>173</v>
      </c>
      <c r="K245" s="222">
        <f>SUM(K246:K254)</f>
        <v>190</v>
      </c>
      <c r="L245" s="219"/>
      <c r="M245" s="222"/>
      <c r="N245" s="222"/>
      <c r="O245" s="222"/>
      <c r="P245" s="222">
        <f>SUM(P246:P254)</f>
        <v>9</v>
      </c>
      <c r="Q245" s="222"/>
      <c r="R245" s="222"/>
      <c r="S245" s="236"/>
      <c r="T245" s="707"/>
      <c r="U245" s="219"/>
      <c r="V245" s="221"/>
      <c r="W245" s="221"/>
      <c r="X245" s="221"/>
      <c r="Y245" s="221"/>
      <c r="Z245" s="221"/>
      <c r="AA245" s="221"/>
      <c r="AB245" s="222"/>
      <c r="AC245" s="221"/>
      <c r="AD245" s="221"/>
      <c r="AE245" s="221"/>
      <c r="AF245" s="221"/>
      <c r="AG245" s="221"/>
      <c r="AH245" s="221"/>
      <c r="AI245" s="221"/>
      <c r="AJ245" s="221"/>
      <c r="AK245" s="221"/>
      <c r="AL245" s="221"/>
      <c r="AM245" s="221"/>
      <c r="AN245" s="221"/>
      <c r="AO245" s="221"/>
      <c r="AP245" s="221"/>
      <c r="AQ245" s="221"/>
      <c r="AR245" s="221"/>
      <c r="AS245" s="221"/>
      <c r="AT245" s="221"/>
      <c r="AU245" s="221"/>
      <c r="AV245" s="221"/>
      <c r="AW245" s="221"/>
      <c r="AX245" s="990"/>
    </row>
    <row r="246" spans="1:50" ht="23.45" hidden="1" customHeight="1">
      <c r="A246" s="992"/>
      <c r="B246" s="993"/>
      <c r="C246" s="707" t="s">
        <v>3236</v>
      </c>
      <c r="D246" s="707" t="s">
        <v>3237</v>
      </c>
      <c r="E246" s="707" t="s">
        <v>17128</v>
      </c>
      <c r="F246" s="707" t="s">
        <v>3236</v>
      </c>
      <c r="G246" s="707" t="s">
        <v>15312</v>
      </c>
      <c r="H246" s="236">
        <v>1</v>
      </c>
      <c r="I246" s="235">
        <v>8492</v>
      </c>
      <c r="J246" s="235"/>
      <c r="K246" s="235"/>
      <c r="L246" s="707" t="s">
        <v>282</v>
      </c>
      <c r="M246" s="235">
        <v>64</v>
      </c>
      <c r="N246" s="235">
        <v>100</v>
      </c>
      <c r="O246" s="235">
        <v>6400</v>
      </c>
      <c r="P246" s="235">
        <v>1</v>
      </c>
      <c r="Q246" s="235">
        <v>2942</v>
      </c>
      <c r="R246" s="235">
        <v>2942</v>
      </c>
      <c r="S246" s="707" t="s">
        <v>465</v>
      </c>
      <c r="T246" s="707" t="s">
        <v>324</v>
      </c>
      <c r="U246" s="707">
        <v>2004</v>
      </c>
      <c r="V246" s="236"/>
      <c r="W246" s="236">
        <v>45.5</v>
      </c>
      <c r="X246" s="236">
        <v>236.5</v>
      </c>
      <c r="Y246" s="236"/>
      <c r="Z246" s="236"/>
      <c r="AA246" s="236"/>
      <c r="AB246" s="235">
        <v>2300</v>
      </c>
      <c r="AC246" s="707"/>
      <c r="AD246" s="707"/>
      <c r="AE246" s="236"/>
      <c r="AF246" s="236"/>
      <c r="AG246" s="236"/>
      <c r="AH246" s="236"/>
      <c r="AI246" s="236"/>
      <c r="AJ246" s="236" t="s">
        <v>3238</v>
      </c>
      <c r="AK246" s="236"/>
      <c r="AL246" s="236"/>
      <c r="AM246" s="236"/>
      <c r="AN246" s="236"/>
      <c r="AO246" s="236"/>
      <c r="AP246" s="236"/>
      <c r="AQ246" s="236"/>
      <c r="AR246" s="236"/>
      <c r="AS246" s="236"/>
      <c r="AT246" s="236"/>
      <c r="AU246" s="236"/>
      <c r="AV246" s="236"/>
      <c r="AW246" s="236"/>
      <c r="AX246" s="994"/>
    </row>
    <row r="247" spans="1:50" ht="23.45" hidden="1" customHeight="1">
      <c r="A247" s="992"/>
      <c r="B247" s="993"/>
      <c r="C247" s="714" t="s">
        <v>3236</v>
      </c>
      <c r="D247" s="714"/>
      <c r="E247" s="714" t="s">
        <v>3239</v>
      </c>
      <c r="F247" s="714" t="s">
        <v>3236</v>
      </c>
      <c r="G247" s="714" t="s">
        <v>15313</v>
      </c>
      <c r="H247" s="789"/>
      <c r="I247" s="235">
        <v>12300</v>
      </c>
      <c r="J247" s="235">
        <v>173</v>
      </c>
      <c r="K247" s="235">
        <v>190</v>
      </c>
      <c r="L247" s="714" t="s">
        <v>282</v>
      </c>
      <c r="M247" s="235">
        <v>68</v>
      </c>
      <c r="N247" s="235">
        <v>105</v>
      </c>
      <c r="O247" s="235">
        <v>7140</v>
      </c>
      <c r="P247" s="235">
        <v>1</v>
      </c>
      <c r="Q247" s="235">
        <v>300</v>
      </c>
      <c r="R247" s="235">
        <v>1000</v>
      </c>
      <c r="S247" s="714" t="s">
        <v>173</v>
      </c>
      <c r="T247" s="714" t="s">
        <v>324</v>
      </c>
      <c r="U247" s="714">
        <v>2018</v>
      </c>
      <c r="V247" s="789"/>
      <c r="W247" s="789"/>
      <c r="X247" s="789"/>
      <c r="Y247" s="789"/>
      <c r="Z247" s="789"/>
      <c r="AA247" s="789"/>
      <c r="AB247" s="235">
        <v>4100</v>
      </c>
      <c r="AC247" s="714"/>
      <c r="AD247" s="714"/>
      <c r="AE247" s="789"/>
      <c r="AF247" s="789"/>
      <c r="AG247" s="789"/>
      <c r="AH247" s="789"/>
      <c r="AI247" s="789"/>
      <c r="AJ247" s="789"/>
      <c r="AK247" s="789"/>
      <c r="AL247" s="789"/>
      <c r="AM247" s="789"/>
      <c r="AN247" s="789"/>
      <c r="AO247" s="789"/>
      <c r="AP247" s="789"/>
      <c r="AQ247" s="789"/>
      <c r="AR247" s="789"/>
      <c r="AS247" s="789"/>
      <c r="AT247" s="789"/>
      <c r="AU247" s="789"/>
      <c r="AV247" s="789"/>
      <c r="AW247" s="789"/>
      <c r="AX247" s="994"/>
    </row>
    <row r="248" spans="1:50" s="1317" customFormat="1" ht="23.45" hidden="1" customHeight="1">
      <c r="A248" s="992"/>
      <c r="B248" s="993"/>
      <c r="C248" s="1494" t="s">
        <v>3236</v>
      </c>
      <c r="D248" s="1494"/>
      <c r="E248" s="1494" t="s">
        <v>15314</v>
      </c>
      <c r="F248" s="1494" t="s">
        <v>3236</v>
      </c>
      <c r="G248" s="1494" t="s">
        <v>15312</v>
      </c>
      <c r="H248" s="1499"/>
      <c r="I248" s="235">
        <v>8300</v>
      </c>
      <c r="J248" s="235"/>
      <c r="K248" s="235"/>
      <c r="L248" s="1494" t="s">
        <v>282</v>
      </c>
      <c r="M248" s="235">
        <v>70</v>
      </c>
      <c r="N248" s="235">
        <v>100</v>
      </c>
      <c r="O248" s="235">
        <v>7000</v>
      </c>
      <c r="P248" s="235">
        <v>1</v>
      </c>
      <c r="Q248" s="235"/>
      <c r="R248" s="235"/>
      <c r="S248" s="1494"/>
      <c r="T248" s="1494"/>
      <c r="U248" s="1494">
        <v>2016</v>
      </c>
      <c r="V248" s="1499"/>
      <c r="W248" s="1499"/>
      <c r="X248" s="1499"/>
      <c r="Y248" s="1499"/>
      <c r="Z248" s="1499"/>
      <c r="AA248" s="1499"/>
      <c r="AB248" s="235"/>
      <c r="AC248" s="1494"/>
      <c r="AD248" s="1494"/>
      <c r="AE248" s="1499"/>
      <c r="AF248" s="1499"/>
      <c r="AG248" s="1499"/>
      <c r="AH248" s="1499"/>
      <c r="AI248" s="1499"/>
      <c r="AJ248" s="1499"/>
      <c r="AK248" s="1499"/>
      <c r="AL248" s="1499"/>
      <c r="AM248" s="1499"/>
      <c r="AN248" s="1499"/>
      <c r="AO248" s="1499"/>
      <c r="AP248" s="1499"/>
      <c r="AQ248" s="1499"/>
      <c r="AR248" s="1499"/>
      <c r="AS248" s="1499"/>
      <c r="AT248" s="1499"/>
      <c r="AU248" s="1499"/>
      <c r="AV248" s="1499"/>
      <c r="AW248" s="1499"/>
      <c r="AX248" s="994"/>
    </row>
    <row r="249" spans="1:50" s="1317" customFormat="1" ht="23.45" hidden="1" customHeight="1">
      <c r="A249" s="992"/>
      <c r="B249" s="993"/>
      <c r="C249" s="1494" t="s">
        <v>3236</v>
      </c>
      <c r="D249" s="1494"/>
      <c r="E249" s="1494" t="s">
        <v>13383</v>
      </c>
      <c r="F249" s="1494" t="s">
        <v>3236</v>
      </c>
      <c r="G249" s="1494" t="s">
        <v>15315</v>
      </c>
      <c r="H249" s="1499"/>
      <c r="I249" s="235">
        <v>8150</v>
      </c>
      <c r="J249" s="235"/>
      <c r="K249" s="235"/>
      <c r="L249" s="1494" t="s">
        <v>282</v>
      </c>
      <c r="M249" s="235">
        <v>68</v>
      </c>
      <c r="N249" s="235">
        <v>105</v>
      </c>
      <c r="O249" s="235">
        <v>7140</v>
      </c>
      <c r="P249" s="235">
        <v>1</v>
      </c>
      <c r="Q249" s="235"/>
      <c r="R249" s="235"/>
      <c r="S249" s="1494"/>
      <c r="T249" s="1494"/>
      <c r="U249" s="1494">
        <v>2013</v>
      </c>
      <c r="V249" s="1499"/>
      <c r="W249" s="1499"/>
      <c r="X249" s="1499"/>
      <c r="Y249" s="1499"/>
      <c r="Z249" s="1499"/>
      <c r="AA249" s="1499"/>
      <c r="AB249" s="235"/>
      <c r="AC249" s="1494"/>
      <c r="AD249" s="1494"/>
      <c r="AE249" s="1499"/>
      <c r="AF249" s="1499"/>
      <c r="AG249" s="1499"/>
      <c r="AH249" s="1499"/>
      <c r="AI249" s="1499"/>
      <c r="AJ249" s="1499"/>
      <c r="AK249" s="1499"/>
      <c r="AL249" s="1499"/>
      <c r="AM249" s="1499"/>
      <c r="AN249" s="1499"/>
      <c r="AO249" s="1499"/>
      <c r="AP249" s="1499"/>
      <c r="AQ249" s="1499"/>
      <c r="AR249" s="1499"/>
      <c r="AS249" s="1499"/>
      <c r="AT249" s="1499"/>
      <c r="AU249" s="1499"/>
      <c r="AV249" s="1499"/>
      <c r="AW249" s="1499"/>
      <c r="AX249" s="994"/>
    </row>
    <row r="250" spans="1:50" s="1317" customFormat="1" ht="23.45" hidden="1" customHeight="1">
      <c r="A250" s="992"/>
      <c r="B250" s="993"/>
      <c r="C250" s="1494" t="s">
        <v>3236</v>
      </c>
      <c r="D250" s="1494"/>
      <c r="E250" s="1494" t="s">
        <v>13384</v>
      </c>
      <c r="F250" s="1494" t="s">
        <v>3236</v>
      </c>
      <c r="G250" s="1494" t="s">
        <v>15312</v>
      </c>
      <c r="H250" s="1499"/>
      <c r="I250" s="235">
        <v>17300</v>
      </c>
      <c r="J250" s="235"/>
      <c r="K250" s="235"/>
      <c r="L250" s="1494" t="s">
        <v>282</v>
      </c>
      <c r="M250" s="235">
        <v>68</v>
      </c>
      <c r="N250" s="235">
        <v>105</v>
      </c>
      <c r="O250" s="235">
        <v>10000</v>
      </c>
      <c r="P250" s="235">
        <v>1</v>
      </c>
      <c r="Q250" s="235"/>
      <c r="R250" s="235"/>
      <c r="S250" s="1494"/>
      <c r="T250" s="1494"/>
      <c r="U250" s="1494">
        <v>2016</v>
      </c>
      <c r="V250" s="1499"/>
      <c r="W250" s="1499"/>
      <c r="X250" s="1499"/>
      <c r="Y250" s="1499"/>
      <c r="Z250" s="1499"/>
      <c r="AA250" s="1499"/>
      <c r="AB250" s="235">
        <v>4000</v>
      </c>
      <c r="AC250" s="1494"/>
      <c r="AD250" s="1494"/>
      <c r="AE250" s="1499"/>
      <c r="AF250" s="1499"/>
      <c r="AG250" s="1499"/>
      <c r="AH250" s="1499"/>
      <c r="AI250" s="1499"/>
      <c r="AJ250" s="1499"/>
      <c r="AK250" s="1499"/>
      <c r="AL250" s="1499"/>
      <c r="AM250" s="1499"/>
      <c r="AN250" s="1499"/>
      <c r="AO250" s="1499"/>
      <c r="AP250" s="1499"/>
      <c r="AQ250" s="1499"/>
      <c r="AR250" s="1499"/>
      <c r="AS250" s="1499"/>
      <c r="AT250" s="1499"/>
      <c r="AU250" s="1499"/>
      <c r="AV250" s="1499"/>
      <c r="AW250" s="1499"/>
      <c r="AX250" s="994"/>
    </row>
    <row r="251" spans="1:50" s="1317" customFormat="1" ht="23.45" hidden="1" customHeight="1">
      <c r="A251" s="992"/>
      <c r="B251" s="993"/>
      <c r="C251" s="1494" t="s">
        <v>3236</v>
      </c>
      <c r="D251" s="1494"/>
      <c r="E251" s="1494" t="s">
        <v>13385</v>
      </c>
      <c r="F251" s="1494" t="s">
        <v>3236</v>
      </c>
      <c r="G251" s="1494" t="s">
        <v>15312</v>
      </c>
      <c r="H251" s="1499"/>
      <c r="I251" s="235">
        <v>7668</v>
      </c>
      <c r="J251" s="235"/>
      <c r="K251" s="235"/>
      <c r="L251" s="1494" t="s">
        <v>282</v>
      </c>
      <c r="M251" s="235">
        <v>64</v>
      </c>
      <c r="N251" s="235">
        <v>100</v>
      </c>
      <c r="O251" s="235">
        <v>6336</v>
      </c>
      <c r="P251" s="235">
        <v>1</v>
      </c>
      <c r="Q251" s="235"/>
      <c r="R251" s="235"/>
      <c r="S251" s="1494"/>
      <c r="T251" s="1494"/>
      <c r="U251" s="1494">
        <v>2017</v>
      </c>
      <c r="V251" s="1499"/>
      <c r="W251" s="1499"/>
      <c r="X251" s="1499"/>
      <c r="Y251" s="1499"/>
      <c r="Z251" s="1499"/>
      <c r="AA251" s="1499"/>
      <c r="AB251" s="235">
        <v>4000</v>
      </c>
      <c r="AC251" s="1494"/>
      <c r="AD251" s="1494"/>
      <c r="AE251" s="1499"/>
      <c r="AF251" s="1499"/>
      <c r="AG251" s="1499"/>
      <c r="AH251" s="1499"/>
      <c r="AI251" s="1499"/>
      <c r="AJ251" s="1499"/>
      <c r="AK251" s="1499"/>
      <c r="AL251" s="1499"/>
      <c r="AM251" s="1499"/>
      <c r="AN251" s="1499"/>
      <c r="AO251" s="1499"/>
      <c r="AP251" s="1499"/>
      <c r="AQ251" s="1499"/>
      <c r="AR251" s="1499"/>
      <c r="AS251" s="1499"/>
      <c r="AT251" s="1499"/>
      <c r="AU251" s="1499"/>
      <c r="AV251" s="1499"/>
      <c r="AW251" s="1499"/>
      <c r="AX251" s="994"/>
    </row>
    <row r="252" spans="1:50" s="1317" customFormat="1" ht="23.45" hidden="1" customHeight="1">
      <c r="A252" s="992"/>
      <c r="B252" s="1013"/>
      <c r="C252" s="259" t="s">
        <v>3236</v>
      </c>
      <c r="D252" s="1494"/>
      <c r="E252" s="1494" t="s">
        <v>13386</v>
      </c>
      <c r="F252" s="1494" t="s">
        <v>3236</v>
      </c>
      <c r="G252" s="1494" t="s">
        <v>15312</v>
      </c>
      <c r="H252" s="1499"/>
      <c r="I252" s="235">
        <v>3700</v>
      </c>
      <c r="J252" s="235"/>
      <c r="K252" s="235"/>
      <c r="L252" s="1494" t="s">
        <v>282</v>
      </c>
      <c r="M252" s="235">
        <v>47</v>
      </c>
      <c r="N252" s="235">
        <v>62</v>
      </c>
      <c r="O252" s="235">
        <v>2914</v>
      </c>
      <c r="P252" s="235">
        <v>1</v>
      </c>
      <c r="Q252" s="235"/>
      <c r="R252" s="235"/>
      <c r="S252" s="1494"/>
      <c r="T252" s="1494"/>
      <c r="U252" s="1494">
        <v>2018</v>
      </c>
      <c r="V252" s="1499"/>
      <c r="W252" s="1499"/>
      <c r="X252" s="1499"/>
      <c r="Y252" s="1499"/>
      <c r="Z252" s="1499"/>
      <c r="AA252" s="1499"/>
      <c r="AB252" s="235"/>
      <c r="AC252" s="1494"/>
      <c r="AD252" s="1494"/>
      <c r="AE252" s="1499"/>
      <c r="AF252" s="1499"/>
      <c r="AG252" s="1499"/>
      <c r="AH252" s="1499"/>
      <c r="AI252" s="1499"/>
      <c r="AJ252" s="1499"/>
      <c r="AK252" s="1499"/>
      <c r="AL252" s="1499"/>
      <c r="AM252" s="1499"/>
      <c r="AN252" s="1499"/>
      <c r="AO252" s="1499"/>
      <c r="AP252" s="1499"/>
      <c r="AQ252" s="1499"/>
      <c r="AR252" s="1499"/>
      <c r="AS252" s="1499"/>
      <c r="AT252" s="1499"/>
      <c r="AU252" s="1499"/>
      <c r="AV252" s="1499"/>
      <c r="AW252" s="1499"/>
      <c r="AX252" s="994"/>
    </row>
    <row r="253" spans="1:50" ht="24.75" hidden="1" customHeight="1">
      <c r="A253" s="992"/>
      <c r="B253" s="993"/>
      <c r="C253" s="707" t="s">
        <v>3236</v>
      </c>
      <c r="D253" s="707"/>
      <c r="E253" s="707" t="s">
        <v>17129</v>
      </c>
      <c r="F253" s="707" t="s">
        <v>3236</v>
      </c>
      <c r="G253" s="707" t="s">
        <v>15355</v>
      </c>
      <c r="H253" s="236"/>
      <c r="I253" s="235">
        <v>8000</v>
      </c>
      <c r="J253" s="235"/>
      <c r="K253" s="235"/>
      <c r="L253" s="707" t="s">
        <v>282</v>
      </c>
      <c r="M253" s="235"/>
      <c r="N253" s="235"/>
      <c r="O253" s="235"/>
      <c r="P253" s="235">
        <v>1</v>
      </c>
      <c r="Q253" s="235"/>
      <c r="R253" s="235"/>
      <c r="S253" s="707"/>
      <c r="T253" s="707"/>
      <c r="U253" s="707">
        <v>2018</v>
      </c>
      <c r="V253" s="236"/>
      <c r="W253" s="236"/>
      <c r="X253" s="236"/>
      <c r="Y253" s="236"/>
      <c r="Z253" s="236"/>
      <c r="AA253" s="236"/>
      <c r="AB253" s="235"/>
      <c r="AC253" s="707"/>
      <c r="AD253" s="707"/>
      <c r="AE253" s="236"/>
      <c r="AF253" s="236"/>
      <c r="AG253" s="236"/>
      <c r="AH253" s="236"/>
      <c r="AI253" s="236"/>
      <c r="AJ253" s="236"/>
      <c r="AK253" s="236"/>
      <c r="AL253" s="236"/>
      <c r="AM253" s="236"/>
      <c r="AN253" s="236"/>
      <c r="AO253" s="236"/>
      <c r="AP253" s="236"/>
      <c r="AQ253" s="236"/>
      <c r="AR253" s="236"/>
      <c r="AS253" s="236"/>
      <c r="AT253" s="236"/>
      <c r="AU253" s="236"/>
      <c r="AV253" s="236"/>
      <c r="AW253" s="236"/>
      <c r="AX253" s="994"/>
    </row>
    <row r="254" spans="1:50" ht="24.75" hidden="1" customHeight="1">
      <c r="A254" s="992"/>
      <c r="B254" s="993"/>
      <c r="C254" s="707" t="s">
        <v>3236</v>
      </c>
      <c r="D254" s="707"/>
      <c r="E254" s="707" t="s">
        <v>17130</v>
      </c>
      <c r="F254" s="707" t="s">
        <v>3236</v>
      </c>
      <c r="G254" s="707" t="s">
        <v>15317</v>
      </c>
      <c r="H254" s="236"/>
      <c r="I254" s="235">
        <v>9930</v>
      </c>
      <c r="J254" s="235"/>
      <c r="K254" s="235"/>
      <c r="L254" s="707" t="s">
        <v>282</v>
      </c>
      <c r="M254" s="235"/>
      <c r="N254" s="235"/>
      <c r="O254" s="235"/>
      <c r="P254" s="235">
        <v>1</v>
      </c>
      <c r="Q254" s="235"/>
      <c r="R254" s="235"/>
      <c r="S254" s="707"/>
      <c r="T254" s="707"/>
      <c r="U254" s="707">
        <v>2021</v>
      </c>
      <c r="V254" s="236"/>
      <c r="W254" s="236"/>
      <c r="X254" s="236"/>
      <c r="Y254" s="236"/>
      <c r="Z254" s="236"/>
      <c r="AA254" s="236"/>
      <c r="AB254" s="235"/>
      <c r="AC254" s="707"/>
      <c r="AD254" s="707"/>
      <c r="AE254" s="236"/>
      <c r="AF254" s="236"/>
      <c r="AG254" s="236"/>
      <c r="AH254" s="236"/>
      <c r="AI254" s="236"/>
      <c r="AJ254" s="236"/>
      <c r="AK254" s="236"/>
      <c r="AL254" s="236"/>
      <c r="AM254" s="236"/>
      <c r="AN254" s="236"/>
      <c r="AO254" s="236"/>
      <c r="AP254" s="236"/>
      <c r="AQ254" s="236"/>
      <c r="AR254" s="236"/>
      <c r="AS254" s="236"/>
      <c r="AT254" s="236"/>
      <c r="AU254" s="236"/>
      <c r="AV254" s="236"/>
      <c r="AW254" s="236"/>
      <c r="AX254" s="994"/>
    </row>
    <row r="255" spans="1:50" ht="23.45" hidden="1" customHeight="1">
      <c r="A255" s="992"/>
      <c r="B255" s="991" t="s">
        <v>2259</v>
      </c>
      <c r="C255" s="707" t="s">
        <v>2260</v>
      </c>
      <c r="D255" s="236"/>
      <c r="E255" s="246">
        <f>COUNTA(E256:E506)</f>
        <v>251</v>
      </c>
      <c r="F255" s="236"/>
      <c r="G255" s="236"/>
      <c r="H255" s="236"/>
      <c r="I255" s="235">
        <f>SUM(I256:I506)</f>
        <v>8584521.9700000007</v>
      </c>
      <c r="J255" s="235">
        <f>SUM(J256:J506)</f>
        <v>216836.50999999998</v>
      </c>
      <c r="K255" s="235">
        <f>SUM(K256:K506)</f>
        <v>292008.29999999993</v>
      </c>
      <c r="L255" s="235"/>
      <c r="M255" s="235"/>
      <c r="N255" s="235"/>
      <c r="O255" s="235"/>
      <c r="P255" s="235">
        <f>SUM(P256:P506)</f>
        <v>45038</v>
      </c>
      <c r="Q255" s="235"/>
      <c r="R255" s="235"/>
      <c r="S255" s="707"/>
      <c r="T255" s="707"/>
      <c r="U255" s="707"/>
      <c r="V255" s="236"/>
      <c r="W255" s="236"/>
      <c r="X255" s="236"/>
      <c r="Y255" s="236"/>
      <c r="Z255" s="236"/>
      <c r="AA255" s="236"/>
      <c r="AB255" s="235"/>
      <c r="AC255" s="707"/>
      <c r="AD255" s="707"/>
      <c r="AE255" s="236"/>
      <c r="AF255" s="236"/>
      <c r="AG255" s="236"/>
      <c r="AH255" s="236"/>
      <c r="AI255" s="236"/>
      <c r="AJ255" s="236"/>
      <c r="AK255" s="236"/>
      <c r="AL255" s="236"/>
      <c r="AM255" s="236"/>
      <c r="AN255" s="236"/>
      <c r="AO255" s="236"/>
      <c r="AP255" s="236"/>
      <c r="AQ255" s="236"/>
      <c r="AR255" s="236"/>
      <c r="AS255" s="236"/>
      <c r="AT255" s="236"/>
      <c r="AU255" s="236"/>
      <c r="AV255" s="236"/>
      <c r="AW255" s="236"/>
      <c r="AX255" s="994"/>
    </row>
    <row r="256" spans="1:50" s="914" customFormat="1" ht="23.45" hidden="1" customHeight="1">
      <c r="A256" s="1022"/>
      <c r="B256" s="1024"/>
      <c r="C256" s="707" t="s">
        <v>2018</v>
      </c>
      <c r="D256" s="707" t="s">
        <v>13605</v>
      </c>
      <c r="E256" s="707" t="s">
        <v>12310</v>
      </c>
      <c r="F256" s="707" t="s">
        <v>2018</v>
      </c>
      <c r="G256" s="707" t="s">
        <v>12311</v>
      </c>
      <c r="H256" s="244"/>
      <c r="I256" s="235">
        <v>206557</v>
      </c>
      <c r="J256" s="235"/>
      <c r="K256" s="235"/>
      <c r="L256" s="707" t="s">
        <v>282</v>
      </c>
      <c r="M256" s="235">
        <v>64</v>
      </c>
      <c r="N256" s="235">
        <v>100</v>
      </c>
      <c r="O256" s="235">
        <v>6400</v>
      </c>
      <c r="P256" s="235">
        <v>1</v>
      </c>
      <c r="Q256" s="235"/>
      <c r="R256" s="235"/>
      <c r="S256" s="707"/>
      <c r="T256" s="707"/>
      <c r="U256" s="707">
        <v>2018</v>
      </c>
      <c r="V256" s="244"/>
      <c r="W256" s="244"/>
      <c r="X256" s="244"/>
      <c r="Y256" s="244"/>
      <c r="Z256" s="244"/>
      <c r="AA256" s="244"/>
      <c r="AB256" s="235">
        <v>21026</v>
      </c>
      <c r="AC256" s="707"/>
      <c r="AD256" s="707"/>
      <c r="AE256" s="244"/>
      <c r="AF256" s="244"/>
      <c r="AG256" s="244"/>
      <c r="AH256" s="244"/>
      <c r="AI256" s="244"/>
      <c r="AJ256" s="244"/>
      <c r="AK256" s="244"/>
      <c r="AL256" s="244"/>
      <c r="AM256" s="244"/>
      <c r="AN256" s="244"/>
      <c r="AO256" s="244"/>
      <c r="AP256" s="244"/>
      <c r="AQ256" s="244"/>
      <c r="AR256" s="244"/>
      <c r="AS256" s="244"/>
      <c r="AT256" s="244"/>
      <c r="AU256" s="244"/>
      <c r="AV256" s="244"/>
      <c r="AW256" s="244"/>
      <c r="AX256" s="1001" t="s">
        <v>12312</v>
      </c>
    </row>
    <row r="257" spans="1:50" s="914" customFormat="1" ht="23.45" hidden="1" customHeight="1">
      <c r="A257" s="1022"/>
      <c r="B257" s="1302"/>
      <c r="C257" s="707" t="s">
        <v>3308</v>
      </c>
      <c r="D257" s="707" t="s">
        <v>10204</v>
      </c>
      <c r="E257" s="707" t="s">
        <v>10205</v>
      </c>
      <c r="F257" s="707" t="s">
        <v>10206</v>
      </c>
      <c r="G257" s="707" t="s">
        <v>10207</v>
      </c>
      <c r="H257" s="244">
        <v>45</v>
      </c>
      <c r="I257" s="235">
        <v>411908</v>
      </c>
      <c r="J257" s="235">
        <v>43980</v>
      </c>
      <c r="K257" s="235">
        <v>89154</v>
      </c>
      <c r="L257" s="707" t="s">
        <v>143</v>
      </c>
      <c r="M257" s="235">
        <v>77</v>
      </c>
      <c r="N257" s="235">
        <v>114</v>
      </c>
      <c r="O257" s="235">
        <v>8778</v>
      </c>
      <c r="P257" s="235">
        <v>1</v>
      </c>
      <c r="Q257" s="235">
        <v>43923</v>
      </c>
      <c r="R257" s="235">
        <v>44000</v>
      </c>
      <c r="S257" s="707" t="s">
        <v>10208</v>
      </c>
      <c r="T257" s="707" t="s">
        <v>6263</v>
      </c>
      <c r="U257" s="707">
        <v>2002</v>
      </c>
      <c r="V257" s="244">
        <v>78810</v>
      </c>
      <c r="W257" s="244">
        <v>118216</v>
      </c>
      <c r="X257" s="244"/>
      <c r="Y257" s="244"/>
      <c r="Z257" s="244">
        <v>28200</v>
      </c>
      <c r="AA257" s="244"/>
      <c r="AB257" s="235">
        <v>225226</v>
      </c>
      <c r="AC257" s="707"/>
      <c r="AD257" s="707"/>
      <c r="AE257" s="244">
        <v>2</v>
      </c>
      <c r="AF257" s="244">
        <v>4189</v>
      </c>
      <c r="AG257" s="244" t="s">
        <v>10209</v>
      </c>
      <c r="AH257" s="244" t="s">
        <v>10210</v>
      </c>
      <c r="AI257" s="244">
        <v>227</v>
      </c>
      <c r="AJ257" s="244"/>
      <c r="AK257" s="244"/>
      <c r="AL257" s="244"/>
      <c r="AM257" s="244"/>
      <c r="AN257" s="244"/>
      <c r="AO257" s="244"/>
      <c r="AP257" s="244"/>
      <c r="AQ257" s="244"/>
      <c r="AR257" s="244"/>
      <c r="AS257" s="244"/>
      <c r="AT257" s="244"/>
      <c r="AU257" s="244"/>
      <c r="AV257" s="244"/>
      <c r="AW257" s="244"/>
      <c r="AX257" s="1001"/>
    </row>
    <row r="258" spans="1:50" s="914" customFormat="1" ht="23.45" hidden="1" customHeight="1">
      <c r="A258" s="1022"/>
      <c r="B258" s="1302"/>
      <c r="C258" s="707" t="s">
        <v>3308</v>
      </c>
      <c r="D258" s="707" t="s">
        <v>270</v>
      </c>
      <c r="E258" s="707" t="s">
        <v>10211</v>
      </c>
      <c r="F258" s="707" t="s">
        <v>10206</v>
      </c>
      <c r="G258" s="707" t="s">
        <v>10207</v>
      </c>
      <c r="H258" s="244">
        <v>46</v>
      </c>
      <c r="I258" s="235">
        <v>411908</v>
      </c>
      <c r="J258" s="235">
        <v>8778</v>
      </c>
      <c r="K258" s="235"/>
      <c r="L258" s="707" t="s">
        <v>143</v>
      </c>
      <c r="M258" s="235">
        <v>74</v>
      </c>
      <c r="N258" s="235">
        <v>111</v>
      </c>
      <c r="O258" s="235">
        <v>8214</v>
      </c>
      <c r="P258" s="235">
        <v>1</v>
      </c>
      <c r="Q258" s="235">
        <v>1044</v>
      </c>
      <c r="R258" s="235">
        <v>1100</v>
      </c>
      <c r="S258" s="707" t="s">
        <v>3527</v>
      </c>
      <c r="T258" s="707" t="s">
        <v>324</v>
      </c>
      <c r="U258" s="707">
        <v>2002</v>
      </c>
      <c r="V258" s="244"/>
      <c r="W258" s="244"/>
      <c r="X258" s="244"/>
      <c r="Y258" s="244"/>
      <c r="Z258" s="244"/>
      <c r="AA258" s="244"/>
      <c r="AB258" s="235">
        <v>2021</v>
      </c>
      <c r="AC258" s="707"/>
      <c r="AD258" s="707"/>
      <c r="AE258" s="244"/>
      <c r="AF258" s="244"/>
      <c r="AG258" s="244" t="s">
        <v>10212</v>
      </c>
      <c r="AH258" s="244" t="s">
        <v>10213</v>
      </c>
      <c r="AI258" s="244">
        <v>291</v>
      </c>
      <c r="AJ258" s="244"/>
      <c r="AK258" s="244"/>
      <c r="AL258" s="244"/>
      <c r="AM258" s="244"/>
      <c r="AN258" s="244"/>
      <c r="AO258" s="244"/>
      <c r="AP258" s="244"/>
      <c r="AQ258" s="244"/>
      <c r="AR258" s="244"/>
      <c r="AS258" s="244"/>
      <c r="AT258" s="244"/>
      <c r="AU258" s="244"/>
      <c r="AV258" s="244"/>
      <c r="AW258" s="244"/>
      <c r="AX258" s="1001" t="s">
        <v>7626</v>
      </c>
    </row>
    <row r="259" spans="1:50" s="914" customFormat="1" ht="23.45" hidden="1" customHeight="1">
      <c r="A259" s="1022"/>
      <c r="B259" s="1302"/>
      <c r="C259" s="1128" t="s">
        <v>3308</v>
      </c>
      <c r="D259" s="1128" t="s">
        <v>271</v>
      </c>
      <c r="E259" s="1128" t="s">
        <v>10214</v>
      </c>
      <c r="F259" s="1128" t="s">
        <v>10206</v>
      </c>
      <c r="G259" s="1128" t="s">
        <v>10207</v>
      </c>
      <c r="H259" s="244">
        <v>47</v>
      </c>
      <c r="I259" s="235">
        <v>411908</v>
      </c>
      <c r="J259" s="235">
        <v>8214</v>
      </c>
      <c r="K259" s="235"/>
      <c r="L259" s="1128" t="s">
        <v>143</v>
      </c>
      <c r="M259" s="235">
        <v>73.5</v>
      </c>
      <c r="N259" s="235">
        <v>111</v>
      </c>
      <c r="O259" s="235">
        <v>8158</v>
      </c>
      <c r="P259" s="235">
        <v>1</v>
      </c>
      <c r="Q259" s="235">
        <v>66</v>
      </c>
      <c r="R259" s="235">
        <v>100</v>
      </c>
      <c r="S259" s="1128" t="s">
        <v>4104</v>
      </c>
      <c r="T259" s="1128" t="s">
        <v>324</v>
      </c>
      <c r="U259" s="1128">
        <v>2002</v>
      </c>
      <c r="V259" s="244"/>
      <c r="W259" s="244"/>
      <c r="X259" s="244"/>
      <c r="Y259" s="244"/>
      <c r="Z259" s="244"/>
      <c r="AA259" s="244"/>
      <c r="AB259" s="235">
        <v>821</v>
      </c>
      <c r="AC259" s="1128"/>
      <c r="AD259" s="1128"/>
      <c r="AE259" s="244"/>
      <c r="AF259" s="244"/>
      <c r="AG259" s="244" t="s">
        <v>10215</v>
      </c>
      <c r="AH259" s="244" t="s">
        <v>10213</v>
      </c>
      <c r="AI259" s="244">
        <v>291</v>
      </c>
      <c r="AJ259" s="244"/>
      <c r="AK259" s="244"/>
      <c r="AL259" s="244"/>
      <c r="AM259" s="244"/>
      <c r="AN259" s="244"/>
      <c r="AO259" s="244"/>
      <c r="AP259" s="244"/>
      <c r="AQ259" s="244"/>
      <c r="AR259" s="244"/>
      <c r="AS259" s="244"/>
      <c r="AT259" s="244"/>
      <c r="AU259" s="244"/>
      <c r="AV259" s="244"/>
      <c r="AW259" s="244"/>
      <c r="AX259" s="1001" t="s">
        <v>7626</v>
      </c>
    </row>
    <row r="260" spans="1:50" s="914" customFormat="1" ht="23.45" hidden="1" customHeight="1">
      <c r="A260" s="1022"/>
      <c r="B260" s="1302"/>
      <c r="C260" s="1128" t="s">
        <v>3308</v>
      </c>
      <c r="D260" s="1128" t="s">
        <v>10204</v>
      </c>
      <c r="E260" s="1128" t="s">
        <v>10216</v>
      </c>
      <c r="F260" s="1128" t="s">
        <v>10206</v>
      </c>
      <c r="G260" s="1128" t="s">
        <v>10207</v>
      </c>
      <c r="H260" s="244">
        <v>45</v>
      </c>
      <c r="I260" s="235">
        <v>411908</v>
      </c>
      <c r="J260" s="235">
        <v>8400</v>
      </c>
      <c r="K260" s="235"/>
      <c r="L260" s="1128" t="s">
        <v>282</v>
      </c>
      <c r="M260" s="235">
        <v>73.5</v>
      </c>
      <c r="N260" s="235">
        <v>111</v>
      </c>
      <c r="O260" s="235">
        <v>8400</v>
      </c>
      <c r="P260" s="235">
        <v>1</v>
      </c>
      <c r="Q260" s="235">
        <v>142</v>
      </c>
      <c r="R260" s="235">
        <v>200</v>
      </c>
      <c r="S260" s="1128" t="s">
        <v>3527</v>
      </c>
      <c r="T260" s="1128" t="s">
        <v>1056</v>
      </c>
      <c r="U260" s="1128">
        <v>2003</v>
      </c>
      <c r="V260" s="244"/>
      <c r="W260" s="244"/>
      <c r="X260" s="244"/>
      <c r="Y260" s="244"/>
      <c r="Z260" s="244"/>
      <c r="AA260" s="244"/>
      <c r="AB260" s="235"/>
      <c r="AC260" s="1128"/>
      <c r="AD260" s="1128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1001" t="s">
        <v>7626</v>
      </c>
    </row>
    <row r="261" spans="1:50" s="914" customFormat="1" ht="23.45" hidden="1" customHeight="1">
      <c r="A261" s="1022"/>
      <c r="B261" s="1302"/>
      <c r="C261" s="1405" t="s">
        <v>3308</v>
      </c>
      <c r="D261" s="1405" t="s">
        <v>10204</v>
      </c>
      <c r="E261" s="1405" t="s">
        <v>387</v>
      </c>
      <c r="F261" s="1405" t="s">
        <v>10206</v>
      </c>
      <c r="G261" s="1405" t="s">
        <v>10207</v>
      </c>
      <c r="H261" s="244">
        <v>45</v>
      </c>
      <c r="I261" s="235">
        <v>411908</v>
      </c>
      <c r="J261" s="235">
        <v>8173</v>
      </c>
      <c r="K261" s="235"/>
      <c r="L261" s="1405" t="s">
        <v>282</v>
      </c>
      <c r="M261" s="235">
        <v>73.5</v>
      </c>
      <c r="N261" s="235">
        <v>111</v>
      </c>
      <c r="O261" s="235">
        <v>8188</v>
      </c>
      <c r="P261" s="235">
        <v>1</v>
      </c>
      <c r="Q261" s="235">
        <v>194</v>
      </c>
      <c r="R261" s="235">
        <v>300</v>
      </c>
      <c r="S261" s="1405" t="s">
        <v>3527</v>
      </c>
      <c r="T261" s="1405" t="s">
        <v>10217</v>
      </c>
      <c r="U261" s="1405">
        <v>2004</v>
      </c>
      <c r="V261" s="244"/>
      <c r="W261" s="244"/>
      <c r="X261" s="244"/>
      <c r="Y261" s="244"/>
      <c r="Z261" s="244"/>
      <c r="AA261" s="244"/>
      <c r="AB261" s="235">
        <v>842</v>
      </c>
      <c r="AC261" s="1405"/>
      <c r="AD261" s="1405"/>
      <c r="AE261" s="244"/>
      <c r="AF261" s="244"/>
      <c r="AG261" s="244" t="s">
        <v>10218</v>
      </c>
      <c r="AH261" s="244" t="s">
        <v>10219</v>
      </c>
      <c r="AI261" s="244">
        <v>101</v>
      </c>
      <c r="AJ261" s="244"/>
      <c r="AK261" s="244"/>
      <c r="AL261" s="244"/>
      <c r="AM261" s="244"/>
      <c r="AN261" s="244"/>
      <c r="AO261" s="244"/>
      <c r="AP261" s="244"/>
      <c r="AQ261" s="244"/>
      <c r="AR261" s="244"/>
      <c r="AS261" s="244"/>
      <c r="AT261" s="244"/>
      <c r="AU261" s="244"/>
      <c r="AV261" s="244"/>
      <c r="AW261" s="244"/>
      <c r="AX261" s="1001" t="s">
        <v>7626</v>
      </c>
    </row>
    <row r="262" spans="1:50" s="914" customFormat="1" ht="23.45" hidden="1" customHeight="1">
      <c r="A262" s="1022"/>
      <c r="B262" s="1302"/>
      <c r="C262" s="1405" t="s">
        <v>3308</v>
      </c>
      <c r="D262" s="1405" t="s">
        <v>3525</v>
      </c>
      <c r="E262" s="1405" t="s">
        <v>10220</v>
      </c>
      <c r="F262" s="1405" t="s">
        <v>3308</v>
      </c>
      <c r="G262" s="1405" t="s">
        <v>10197</v>
      </c>
      <c r="H262" s="244">
        <v>40</v>
      </c>
      <c r="I262" s="235">
        <v>9771</v>
      </c>
      <c r="J262" s="235">
        <v>9771</v>
      </c>
      <c r="K262" s="235">
        <v>9771</v>
      </c>
      <c r="L262" s="1405" t="s">
        <v>282</v>
      </c>
      <c r="M262" s="235">
        <v>68</v>
      </c>
      <c r="N262" s="235">
        <v>102</v>
      </c>
      <c r="O262" s="235">
        <v>6936</v>
      </c>
      <c r="P262" s="235">
        <v>1</v>
      </c>
      <c r="Q262" s="235">
        <v>508</v>
      </c>
      <c r="R262" s="235">
        <v>616</v>
      </c>
      <c r="S262" s="1405" t="s">
        <v>334</v>
      </c>
      <c r="T262" s="1405" t="s">
        <v>466</v>
      </c>
      <c r="U262" s="1405">
        <v>2000</v>
      </c>
      <c r="V262" s="244">
        <v>916</v>
      </c>
      <c r="W262" s="244"/>
      <c r="X262" s="244"/>
      <c r="Y262" s="244"/>
      <c r="Z262" s="244"/>
      <c r="AA262" s="244"/>
      <c r="AB262" s="235">
        <v>916</v>
      </c>
      <c r="AC262" s="1405"/>
      <c r="AD262" s="1405"/>
      <c r="AE262" s="244" t="s">
        <v>10221</v>
      </c>
      <c r="AF262" s="244">
        <v>29714</v>
      </c>
      <c r="AG262" s="244">
        <v>4</v>
      </c>
      <c r="AH262" s="244" t="s">
        <v>8618</v>
      </c>
      <c r="AI262" s="244">
        <v>115</v>
      </c>
      <c r="AJ262" s="244"/>
      <c r="AK262" s="244"/>
      <c r="AL262" s="244"/>
      <c r="AM262" s="244"/>
      <c r="AN262" s="244"/>
      <c r="AO262" s="244"/>
      <c r="AP262" s="244"/>
      <c r="AQ262" s="244"/>
      <c r="AR262" s="244"/>
      <c r="AS262" s="244"/>
      <c r="AT262" s="244"/>
      <c r="AU262" s="244"/>
      <c r="AV262" s="244"/>
      <c r="AW262" s="244"/>
      <c r="AX262" s="1001"/>
    </row>
    <row r="263" spans="1:50" s="914" customFormat="1" ht="23.45" hidden="1" customHeight="1">
      <c r="A263" s="1022"/>
      <c r="B263" s="1302"/>
      <c r="C263" s="1405" t="s">
        <v>3308</v>
      </c>
      <c r="D263" s="1405" t="s">
        <v>10222</v>
      </c>
      <c r="E263" s="1405" t="s">
        <v>10223</v>
      </c>
      <c r="F263" s="1405" t="s">
        <v>3308</v>
      </c>
      <c r="G263" s="1405" t="s">
        <v>10224</v>
      </c>
      <c r="H263" s="244">
        <v>1</v>
      </c>
      <c r="I263" s="235">
        <v>7700</v>
      </c>
      <c r="J263" s="235"/>
      <c r="K263" s="235"/>
      <c r="L263" s="1405" t="s">
        <v>282</v>
      </c>
      <c r="M263" s="235">
        <v>65</v>
      </c>
      <c r="N263" s="235">
        <v>96</v>
      </c>
      <c r="O263" s="235">
        <v>6240</v>
      </c>
      <c r="P263" s="235">
        <v>1</v>
      </c>
      <c r="Q263" s="235">
        <v>448</v>
      </c>
      <c r="R263" s="235">
        <v>600</v>
      </c>
      <c r="S263" s="1405" t="s">
        <v>334</v>
      </c>
      <c r="T263" s="1405" t="s">
        <v>384</v>
      </c>
      <c r="U263" s="1405">
        <v>2004</v>
      </c>
      <c r="V263" s="244">
        <v>460</v>
      </c>
      <c r="W263" s="244"/>
      <c r="X263" s="244"/>
      <c r="Y263" s="244"/>
      <c r="Z263" s="244"/>
      <c r="AA263" s="244"/>
      <c r="AB263" s="235">
        <v>730</v>
      </c>
      <c r="AC263" s="1405"/>
      <c r="AD263" s="1405"/>
      <c r="AE263" s="244"/>
      <c r="AF263" s="244"/>
      <c r="AG263" s="244"/>
      <c r="AH263" s="244"/>
      <c r="AI263" s="244"/>
      <c r="AJ263" s="244"/>
      <c r="AK263" s="244" t="s">
        <v>610</v>
      </c>
      <c r="AL263" s="244">
        <v>3</v>
      </c>
      <c r="AM263" s="244">
        <v>2000</v>
      </c>
      <c r="AN263" s="244" t="s">
        <v>172</v>
      </c>
      <c r="AO263" s="244" t="s">
        <v>10225</v>
      </c>
      <c r="AP263" s="244" t="s">
        <v>10226</v>
      </c>
      <c r="AQ263" s="244">
        <v>1</v>
      </c>
      <c r="AR263" s="244">
        <v>200</v>
      </c>
      <c r="AS263" s="244" t="s">
        <v>304</v>
      </c>
      <c r="AT263" s="244" t="s">
        <v>10225</v>
      </c>
      <c r="AU263" s="244"/>
      <c r="AV263" s="244"/>
      <c r="AW263" s="244"/>
      <c r="AX263" s="1001"/>
    </row>
    <row r="264" spans="1:50" s="914" customFormat="1" ht="23.45" hidden="1" customHeight="1">
      <c r="A264" s="1022"/>
      <c r="B264" s="1302"/>
      <c r="C264" s="1405" t="s">
        <v>3308</v>
      </c>
      <c r="D264" s="1405" t="s">
        <v>3639</v>
      </c>
      <c r="E264" s="1405" t="s">
        <v>10227</v>
      </c>
      <c r="F264" s="1405" t="s">
        <v>3308</v>
      </c>
      <c r="G264" s="1405" t="s">
        <v>10224</v>
      </c>
      <c r="H264" s="244">
        <v>1</v>
      </c>
      <c r="I264" s="235">
        <v>9920</v>
      </c>
      <c r="J264" s="235"/>
      <c r="K264" s="235"/>
      <c r="L264" s="1405" t="s">
        <v>282</v>
      </c>
      <c r="M264" s="235">
        <v>70</v>
      </c>
      <c r="N264" s="235">
        <v>110</v>
      </c>
      <c r="O264" s="235">
        <v>7700</v>
      </c>
      <c r="P264" s="235">
        <v>1</v>
      </c>
      <c r="Q264" s="235">
        <v>558</v>
      </c>
      <c r="R264" s="235">
        <v>700</v>
      </c>
      <c r="S264" s="1405" t="s">
        <v>334</v>
      </c>
      <c r="T264" s="1405" t="s">
        <v>384</v>
      </c>
      <c r="U264" s="1405">
        <v>2004</v>
      </c>
      <c r="V264" s="244">
        <v>123</v>
      </c>
      <c r="W264" s="244"/>
      <c r="X264" s="244"/>
      <c r="Y264" s="244"/>
      <c r="Z264" s="244"/>
      <c r="AA264" s="244"/>
      <c r="AB264" s="235"/>
      <c r="AC264" s="1405"/>
      <c r="AD264" s="1405"/>
      <c r="AE264" s="244"/>
      <c r="AF264" s="244"/>
      <c r="AG264" s="244">
        <v>4</v>
      </c>
      <c r="AH264" s="244" t="s">
        <v>3314</v>
      </c>
      <c r="AI264" s="244">
        <v>40</v>
      </c>
      <c r="AJ264" s="244"/>
      <c r="AK264" s="244"/>
      <c r="AL264" s="244"/>
      <c r="AM264" s="244"/>
      <c r="AN264" s="244"/>
      <c r="AO264" s="244"/>
      <c r="AP264" s="244"/>
      <c r="AQ264" s="244"/>
      <c r="AR264" s="244"/>
      <c r="AS264" s="244"/>
      <c r="AT264" s="244"/>
      <c r="AU264" s="244"/>
      <c r="AV264" s="244"/>
      <c r="AW264" s="244"/>
      <c r="AX264" s="1001"/>
    </row>
    <row r="265" spans="1:50" s="914" customFormat="1" ht="23.45" hidden="1" customHeight="1">
      <c r="A265" s="1022"/>
      <c r="B265" s="1302"/>
      <c r="C265" s="1128" t="s">
        <v>3308</v>
      </c>
      <c r="D265" s="1128" t="s">
        <v>10228</v>
      </c>
      <c r="E265" s="1128" t="s">
        <v>10229</v>
      </c>
      <c r="F265" s="1128" t="s">
        <v>3308</v>
      </c>
      <c r="G265" s="1128" t="s">
        <v>10230</v>
      </c>
      <c r="H265" s="244"/>
      <c r="I265" s="235">
        <v>13502</v>
      </c>
      <c r="J265" s="235"/>
      <c r="K265" s="235"/>
      <c r="L265" s="1128" t="s">
        <v>282</v>
      </c>
      <c r="M265" s="235">
        <v>70</v>
      </c>
      <c r="N265" s="235">
        <v>106</v>
      </c>
      <c r="O265" s="235">
        <v>7420</v>
      </c>
      <c r="P265" s="235">
        <v>1</v>
      </c>
      <c r="Q265" s="235">
        <v>16</v>
      </c>
      <c r="R265" s="235">
        <v>100</v>
      </c>
      <c r="S265" s="1128" t="s">
        <v>4104</v>
      </c>
      <c r="T265" s="1128" t="s">
        <v>384</v>
      </c>
      <c r="U265" s="1128">
        <v>2005</v>
      </c>
      <c r="V265" s="244"/>
      <c r="W265" s="244"/>
      <c r="X265" s="244"/>
      <c r="Y265" s="244"/>
      <c r="Z265" s="244"/>
      <c r="AA265" s="244"/>
      <c r="AB265" s="235">
        <v>800</v>
      </c>
      <c r="AC265" s="1128"/>
      <c r="AD265" s="1128"/>
      <c r="AE265" s="244"/>
      <c r="AF265" s="244"/>
      <c r="AG265" s="244"/>
      <c r="AH265" s="244"/>
      <c r="AI265" s="244"/>
      <c r="AJ265" s="244"/>
      <c r="AK265" s="244"/>
      <c r="AL265" s="244"/>
      <c r="AM265" s="244"/>
      <c r="AN265" s="244"/>
      <c r="AO265" s="244"/>
      <c r="AP265" s="244"/>
      <c r="AQ265" s="244"/>
      <c r="AR265" s="244"/>
      <c r="AS265" s="244"/>
      <c r="AT265" s="244"/>
      <c r="AU265" s="244"/>
      <c r="AV265" s="244"/>
      <c r="AW265" s="244"/>
      <c r="AX265" s="1001"/>
    </row>
    <row r="266" spans="1:50" s="914" customFormat="1" ht="23.45" hidden="1" customHeight="1">
      <c r="A266" s="1022"/>
      <c r="B266" s="1302"/>
      <c r="C266" s="1128" t="s">
        <v>3308</v>
      </c>
      <c r="D266" s="1128" t="s">
        <v>10231</v>
      </c>
      <c r="E266" s="1128" t="s">
        <v>10232</v>
      </c>
      <c r="F266" s="1128" t="s">
        <v>3308</v>
      </c>
      <c r="G266" s="1128" t="s">
        <v>10197</v>
      </c>
      <c r="H266" s="244"/>
      <c r="I266" s="235">
        <v>8400</v>
      </c>
      <c r="J266" s="235"/>
      <c r="K266" s="235"/>
      <c r="L266" s="1128" t="s">
        <v>282</v>
      </c>
      <c r="M266" s="235">
        <v>75</v>
      </c>
      <c r="N266" s="235">
        <v>112</v>
      </c>
      <c r="O266" s="235">
        <v>8214</v>
      </c>
      <c r="P266" s="235">
        <v>1</v>
      </c>
      <c r="Q266" s="235"/>
      <c r="R266" s="235"/>
      <c r="S266" s="1128"/>
      <c r="T266" s="1128" t="s">
        <v>384</v>
      </c>
      <c r="U266" s="1128">
        <v>2005</v>
      </c>
      <c r="V266" s="244"/>
      <c r="W266" s="244"/>
      <c r="X266" s="244"/>
      <c r="Y266" s="244"/>
      <c r="Z266" s="244"/>
      <c r="AA266" s="244"/>
      <c r="AB266" s="235">
        <v>3758</v>
      </c>
      <c r="AC266" s="1128"/>
      <c r="AD266" s="1128"/>
      <c r="AE266" s="244"/>
      <c r="AF266" s="244"/>
      <c r="AG266" s="244"/>
      <c r="AH266" s="244"/>
      <c r="AI266" s="244"/>
      <c r="AJ266" s="244"/>
      <c r="AK266" s="244"/>
      <c r="AL266" s="244"/>
      <c r="AM266" s="244"/>
      <c r="AN266" s="244"/>
      <c r="AO266" s="244"/>
      <c r="AP266" s="244"/>
      <c r="AQ266" s="244"/>
      <c r="AR266" s="244"/>
      <c r="AS266" s="244"/>
      <c r="AT266" s="244"/>
      <c r="AU266" s="244"/>
      <c r="AV266" s="244"/>
      <c r="AW266" s="244"/>
      <c r="AX266" s="1001"/>
    </row>
    <row r="267" spans="1:50" s="914" customFormat="1" ht="23.45" hidden="1" customHeight="1">
      <c r="A267" s="1022"/>
      <c r="B267" s="1302"/>
      <c r="C267" s="707" t="s">
        <v>3308</v>
      </c>
      <c r="D267" s="707" t="s">
        <v>10233</v>
      </c>
      <c r="E267" s="707" t="s">
        <v>10234</v>
      </c>
      <c r="F267" s="707" t="s">
        <v>3308</v>
      </c>
      <c r="G267" s="707" t="s">
        <v>10224</v>
      </c>
      <c r="H267" s="244"/>
      <c r="I267" s="235">
        <v>6220</v>
      </c>
      <c r="J267" s="235"/>
      <c r="K267" s="235"/>
      <c r="L267" s="707" t="s">
        <v>282</v>
      </c>
      <c r="M267" s="235">
        <v>55</v>
      </c>
      <c r="N267" s="235">
        <v>90</v>
      </c>
      <c r="O267" s="235">
        <v>4950</v>
      </c>
      <c r="P267" s="235">
        <v>1</v>
      </c>
      <c r="Q267" s="235">
        <v>270</v>
      </c>
      <c r="R267" s="235">
        <v>300</v>
      </c>
      <c r="S267" s="707" t="s">
        <v>334</v>
      </c>
      <c r="T267" s="707" t="s">
        <v>384</v>
      </c>
      <c r="U267" s="707">
        <v>2010</v>
      </c>
      <c r="V267" s="244"/>
      <c r="W267" s="244"/>
      <c r="X267" s="244"/>
      <c r="Y267" s="244"/>
      <c r="Z267" s="244"/>
      <c r="AA267" s="244"/>
      <c r="AB267" s="235">
        <v>1100</v>
      </c>
      <c r="AC267" s="707"/>
      <c r="AD267" s="707"/>
      <c r="AE267" s="244"/>
      <c r="AF267" s="244"/>
      <c r="AG267" s="244"/>
      <c r="AH267" s="244"/>
      <c r="AI267" s="244"/>
      <c r="AJ267" s="244"/>
      <c r="AK267" s="244"/>
      <c r="AL267" s="244"/>
      <c r="AM267" s="244"/>
      <c r="AN267" s="244"/>
      <c r="AO267" s="244"/>
      <c r="AP267" s="244"/>
      <c r="AQ267" s="244"/>
      <c r="AR267" s="244"/>
      <c r="AS267" s="244"/>
      <c r="AT267" s="244"/>
      <c r="AU267" s="244"/>
      <c r="AV267" s="244"/>
      <c r="AW267" s="244"/>
      <c r="AX267" s="1001"/>
    </row>
    <row r="268" spans="1:50" s="914" customFormat="1" ht="23.45" hidden="1" customHeight="1">
      <c r="A268" s="1022"/>
      <c r="B268" s="1302"/>
      <c r="C268" s="707" t="s">
        <v>3308</v>
      </c>
      <c r="D268" s="707"/>
      <c r="E268" s="707" t="s">
        <v>16263</v>
      </c>
      <c r="F268" s="707" t="s">
        <v>3308</v>
      </c>
      <c r="G268" s="707" t="s">
        <v>10224</v>
      </c>
      <c r="H268" s="244"/>
      <c r="I268" s="235">
        <v>6220</v>
      </c>
      <c r="J268" s="235"/>
      <c r="K268" s="235"/>
      <c r="L268" s="707" t="s">
        <v>282</v>
      </c>
      <c r="M268" s="235"/>
      <c r="N268" s="235"/>
      <c r="O268" s="235"/>
      <c r="P268" s="235">
        <v>1</v>
      </c>
      <c r="Q268" s="235"/>
      <c r="R268" s="235"/>
      <c r="S268" s="707"/>
      <c r="T268" s="707"/>
      <c r="U268" s="707">
        <v>2010</v>
      </c>
      <c r="V268" s="244"/>
      <c r="W268" s="244"/>
      <c r="X268" s="244"/>
      <c r="Y268" s="244"/>
      <c r="Z268" s="244"/>
      <c r="AA268" s="244"/>
      <c r="AB268" s="235"/>
      <c r="AC268" s="707"/>
      <c r="AD268" s="707"/>
      <c r="AE268" s="244"/>
      <c r="AF268" s="244"/>
      <c r="AG268" s="244"/>
      <c r="AH268" s="244"/>
      <c r="AI268" s="244"/>
      <c r="AJ268" s="244"/>
      <c r="AK268" s="244"/>
      <c r="AL268" s="244"/>
      <c r="AM268" s="244"/>
      <c r="AN268" s="244"/>
      <c r="AO268" s="244"/>
      <c r="AP268" s="244"/>
      <c r="AQ268" s="244"/>
      <c r="AR268" s="244"/>
      <c r="AS268" s="244"/>
      <c r="AT268" s="244"/>
      <c r="AU268" s="244"/>
      <c r="AV268" s="244"/>
      <c r="AW268" s="244"/>
      <c r="AX268" s="1001" t="s">
        <v>3615</v>
      </c>
    </row>
    <row r="269" spans="1:50" s="914" customFormat="1" ht="23.45" hidden="1" customHeight="1">
      <c r="A269" s="1022"/>
      <c r="B269" s="1302"/>
      <c r="C269" s="707" t="s">
        <v>3329</v>
      </c>
      <c r="D269" s="707" t="s">
        <v>3971</v>
      </c>
      <c r="E269" s="707" t="s">
        <v>13606</v>
      </c>
      <c r="F269" s="707" t="s">
        <v>3329</v>
      </c>
      <c r="G269" s="707" t="s">
        <v>3332</v>
      </c>
      <c r="H269" s="244">
        <v>7320</v>
      </c>
      <c r="I269" s="235"/>
      <c r="J269" s="235"/>
      <c r="K269" s="235"/>
      <c r="L269" s="707" t="s">
        <v>282</v>
      </c>
      <c r="M269" s="235">
        <v>100</v>
      </c>
      <c r="N269" s="235">
        <v>7320</v>
      </c>
      <c r="O269" s="235">
        <v>1</v>
      </c>
      <c r="P269" s="235"/>
      <c r="Q269" s="235"/>
      <c r="R269" s="235" t="s">
        <v>384</v>
      </c>
      <c r="S269" s="707" t="s">
        <v>384</v>
      </c>
      <c r="T269" s="707">
        <v>1994</v>
      </c>
      <c r="U269" s="707"/>
      <c r="V269" s="244" t="s">
        <v>10235</v>
      </c>
      <c r="W269" s="244"/>
      <c r="X269" s="244"/>
      <c r="Y269" s="244"/>
      <c r="Z269" s="244"/>
      <c r="AA269" s="244"/>
      <c r="AB269" s="235"/>
      <c r="AC269" s="707"/>
      <c r="AD269" s="707"/>
      <c r="AE269" s="244"/>
      <c r="AF269" s="244"/>
      <c r="AG269" s="244"/>
      <c r="AH269" s="244"/>
      <c r="AI269" s="244"/>
      <c r="AJ269" s="244"/>
      <c r="AK269" s="244"/>
      <c r="AL269" s="244"/>
      <c r="AM269" s="244"/>
      <c r="AN269" s="244"/>
      <c r="AO269" s="244"/>
      <c r="AP269" s="244"/>
      <c r="AQ269" s="244"/>
      <c r="AR269" s="244"/>
      <c r="AS269" s="244"/>
      <c r="AT269" s="244"/>
      <c r="AU269" s="244"/>
      <c r="AV269" s="244"/>
      <c r="AW269" s="244"/>
      <c r="AX269" s="1001" t="s">
        <v>10235</v>
      </c>
    </row>
    <row r="270" spans="1:50" s="914" customFormat="1" ht="23.45" hidden="1" customHeight="1">
      <c r="A270" s="1022"/>
      <c r="B270" s="1302"/>
      <c r="C270" s="707" t="s">
        <v>3329</v>
      </c>
      <c r="D270" s="707" t="s">
        <v>3667</v>
      </c>
      <c r="E270" s="707" t="s">
        <v>13607</v>
      </c>
      <c r="F270" s="707" t="s">
        <v>3329</v>
      </c>
      <c r="G270" s="707" t="s">
        <v>3332</v>
      </c>
      <c r="H270" s="244">
        <v>8362</v>
      </c>
      <c r="I270" s="235"/>
      <c r="J270" s="235"/>
      <c r="K270" s="235"/>
      <c r="L270" s="707" t="s">
        <v>282</v>
      </c>
      <c r="M270" s="235">
        <v>110</v>
      </c>
      <c r="N270" s="235">
        <v>8362</v>
      </c>
      <c r="O270" s="235">
        <v>1</v>
      </c>
      <c r="P270" s="235"/>
      <c r="Q270" s="235"/>
      <c r="R270" s="235" t="s">
        <v>384</v>
      </c>
      <c r="S270" s="707" t="s">
        <v>384</v>
      </c>
      <c r="T270" s="707">
        <v>1996</v>
      </c>
      <c r="U270" s="707"/>
      <c r="V270" s="244" t="s">
        <v>10236</v>
      </c>
      <c r="W270" s="244"/>
      <c r="X270" s="244"/>
      <c r="Y270" s="244"/>
      <c r="Z270" s="244"/>
      <c r="AA270" s="244"/>
      <c r="AB270" s="235"/>
      <c r="AC270" s="707"/>
      <c r="AD270" s="707"/>
      <c r="AE270" s="244"/>
      <c r="AF270" s="244"/>
      <c r="AG270" s="244"/>
      <c r="AH270" s="244"/>
      <c r="AI270" s="244"/>
      <c r="AJ270" s="244"/>
      <c r="AK270" s="244"/>
      <c r="AL270" s="244"/>
      <c r="AM270" s="244"/>
      <c r="AN270" s="244"/>
      <c r="AO270" s="244"/>
      <c r="AP270" s="244"/>
      <c r="AQ270" s="244"/>
      <c r="AR270" s="244"/>
      <c r="AS270" s="244"/>
      <c r="AT270" s="244"/>
      <c r="AU270" s="244"/>
      <c r="AV270" s="244"/>
      <c r="AW270" s="244"/>
      <c r="AX270" s="1001" t="s">
        <v>10236</v>
      </c>
    </row>
    <row r="271" spans="1:50" s="914" customFormat="1" ht="23.45" hidden="1" customHeight="1">
      <c r="A271" s="1022"/>
      <c r="B271" s="1302"/>
      <c r="C271" s="707" t="s">
        <v>3329</v>
      </c>
      <c r="D271" s="707" t="s">
        <v>10237</v>
      </c>
      <c r="E271" s="707" t="s">
        <v>13608</v>
      </c>
      <c r="F271" s="707" t="s">
        <v>3329</v>
      </c>
      <c r="G271" s="707" t="s">
        <v>4747</v>
      </c>
      <c r="H271" s="244">
        <v>12786</v>
      </c>
      <c r="I271" s="235"/>
      <c r="J271" s="235"/>
      <c r="K271" s="235"/>
      <c r="L271" s="707" t="s">
        <v>304</v>
      </c>
      <c r="M271" s="235">
        <v>120</v>
      </c>
      <c r="N271" s="235">
        <v>12000</v>
      </c>
      <c r="O271" s="235">
        <v>1</v>
      </c>
      <c r="P271" s="235"/>
      <c r="Q271" s="235"/>
      <c r="R271" s="235" t="s">
        <v>384</v>
      </c>
      <c r="S271" s="707" t="s">
        <v>384</v>
      </c>
      <c r="T271" s="707">
        <v>2001</v>
      </c>
      <c r="U271" s="707"/>
      <c r="V271" s="244"/>
      <c r="W271" s="244"/>
      <c r="X271" s="244"/>
      <c r="Y271" s="244"/>
      <c r="Z271" s="244"/>
      <c r="AA271" s="244"/>
      <c r="AB271" s="235"/>
      <c r="AC271" s="707"/>
      <c r="AD271" s="707"/>
      <c r="AE271" s="244"/>
      <c r="AF271" s="244"/>
      <c r="AG271" s="244"/>
      <c r="AH271" s="244"/>
      <c r="AI271" s="244"/>
      <c r="AJ271" s="244"/>
      <c r="AK271" s="244"/>
      <c r="AL271" s="244"/>
      <c r="AM271" s="244"/>
      <c r="AN271" s="244"/>
      <c r="AO271" s="244"/>
      <c r="AP271" s="244"/>
      <c r="AQ271" s="244"/>
      <c r="AR271" s="244"/>
      <c r="AS271" s="244"/>
      <c r="AT271" s="244"/>
      <c r="AU271" s="244"/>
      <c r="AV271" s="244"/>
      <c r="AW271" s="244"/>
      <c r="AX271" s="1001"/>
    </row>
    <row r="272" spans="1:50" s="914" customFormat="1" ht="23.45" hidden="1" customHeight="1">
      <c r="A272" s="1022"/>
      <c r="B272" s="1302"/>
      <c r="C272" s="707" t="s">
        <v>3329</v>
      </c>
      <c r="D272" s="707" t="s">
        <v>3665</v>
      </c>
      <c r="E272" s="707" t="s">
        <v>13609</v>
      </c>
      <c r="F272" s="707" t="s">
        <v>3329</v>
      </c>
      <c r="G272" s="707" t="s">
        <v>3332</v>
      </c>
      <c r="H272" s="244">
        <v>8212</v>
      </c>
      <c r="I272" s="235"/>
      <c r="J272" s="235"/>
      <c r="K272" s="235"/>
      <c r="L272" s="707" t="s">
        <v>282</v>
      </c>
      <c r="M272" s="235">
        <v>110</v>
      </c>
      <c r="N272" s="235">
        <v>8212</v>
      </c>
      <c r="O272" s="235">
        <v>1</v>
      </c>
      <c r="P272" s="235"/>
      <c r="Q272" s="235"/>
      <c r="R272" s="235" t="s">
        <v>384</v>
      </c>
      <c r="S272" s="707" t="s">
        <v>384</v>
      </c>
      <c r="T272" s="707">
        <v>2002</v>
      </c>
      <c r="U272" s="707"/>
      <c r="V272" s="244"/>
      <c r="W272" s="244"/>
      <c r="X272" s="244"/>
      <c r="Y272" s="244"/>
      <c r="Z272" s="244"/>
      <c r="AA272" s="244"/>
      <c r="AB272" s="235"/>
      <c r="AC272" s="707"/>
      <c r="AD272" s="707"/>
      <c r="AE272" s="244"/>
      <c r="AF272" s="244"/>
      <c r="AG272" s="244"/>
      <c r="AH272" s="244"/>
      <c r="AI272" s="244"/>
      <c r="AJ272" s="244"/>
      <c r="AK272" s="244"/>
      <c r="AL272" s="244"/>
      <c r="AM272" s="244"/>
      <c r="AN272" s="244"/>
      <c r="AO272" s="244"/>
      <c r="AP272" s="244"/>
      <c r="AQ272" s="244"/>
      <c r="AR272" s="244"/>
      <c r="AS272" s="244"/>
      <c r="AT272" s="244"/>
      <c r="AU272" s="244"/>
      <c r="AV272" s="244"/>
      <c r="AW272" s="244"/>
      <c r="AX272" s="1001"/>
    </row>
    <row r="273" spans="1:50" s="914" customFormat="1" ht="23.65" hidden="1" customHeight="1">
      <c r="A273" s="1022"/>
      <c r="B273" s="1302"/>
      <c r="C273" s="707" t="s">
        <v>3329</v>
      </c>
      <c r="D273" s="707" t="s">
        <v>3662</v>
      </c>
      <c r="E273" s="707" t="s">
        <v>13610</v>
      </c>
      <c r="F273" s="707" t="s">
        <v>3664</v>
      </c>
      <c r="G273" s="707" t="s">
        <v>3332</v>
      </c>
      <c r="H273" s="244">
        <v>7530</v>
      </c>
      <c r="I273" s="235"/>
      <c r="J273" s="235"/>
      <c r="K273" s="235"/>
      <c r="L273" s="707" t="s">
        <v>282</v>
      </c>
      <c r="M273" s="235">
        <v>108</v>
      </c>
      <c r="N273" s="235">
        <v>7530</v>
      </c>
      <c r="O273" s="235">
        <v>1</v>
      </c>
      <c r="P273" s="235"/>
      <c r="Q273" s="235"/>
      <c r="R273" s="235" t="s">
        <v>384</v>
      </c>
      <c r="S273" s="707" t="s">
        <v>384</v>
      </c>
      <c r="T273" s="707">
        <v>2002</v>
      </c>
      <c r="U273" s="707"/>
      <c r="V273" s="244"/>
      <c r="W273" s="244"/>
      <c r="X273" s="244"/>
      <c r="Y273" s="244"/>
      <c r="Z273" s="244"/>
      <c r="AA273" s="244"/>
      <c r="AB273" s="235"/>
      <c r="AC273" s="707"/>
      <c r="AD273" s="707"/>
      <c r="AE273" s="244"/>
      <c r="AF273" s="244"/>
      <c r="AG273" s="244"/>
      <c r="AH273" s="244"/>
      <c r="AI273" s="244"/>
      <c r="AJ273" s="244"/>
      <c r="AK273" s="244"/>
      <c r="AL273" s="244"/>
      <c r="AM273" s="244"/>
      <c r="AN273" s="244"/>
      <c r="AO273" s="244"/>
      <c r="AP273" s="244"/>
      <c r="AQ273" s="244"/>
      <c r="AR273" s="244"/>
      <c r="AS273" s="244"/>
      <c r="AT273" s="244"/>
      <c r="AU273" s="244"/>
      <c r="AV273" s="244"/>
      <c r="AW273" s="244"/>
      <c r="AX273" s="1001"/>
    </row>
    <row r="274" spans="1:50" s="914" customFormat="1" ht="23.65" hidden="1" customHeight="1">
      <c r="A274" s="1022"/>
      <c r="B274" s="1302"/>
      <c r="C274" s="707" t="s">
        <v>3329</v>
      </c>
      <c r="D274" s="707" t="s">
        <v>10238</v>
      </c>
      <c r="E274" s="707" t="s">
        <v>13611</v>
      </c>
      <c r="F274" s="707" t="s">
        <v>3329</v>
      </c>
      <c r="G274" s="707" t="s">
        <v>3332</v>
      </c>
      <c r="H274" s="244">
        <v>47375</v>
      </c>
      <c r="I274" s="235">
        <v>653</v>
      </c>
      <c r="J274" s="235">
        <v>894</v>
      </c>
      <c r="K274" s="235"/>
      <c r="L274" s="707" t="s">
        <v>282</v>
      </c>
      <c r="M274" s="235">
        <v>100</v>
      </c>
      <c r="N274" s="235">
        <v>7072</v>
      </c>
      <c r="O274" s="235">
        <v>1</v>
      </c>
      <c r="P274" s="235"/>
      <c r="Q274" s="235"/>
      <c r="R274" s="235"/>
      <c r="S274" s="707"/>
      <c r="T274" s="707">
        <v>2010</v>
      </c>
      <c r="U274" s="707">
        <v>16000</v>
      </c>
      <c r="V274" s="244"/>
      <c r="W274" s="244"/>
      <c r="X274" s="244"/>
      <c r="Y274" s="244"/>
      <c r="Z274" s="244"/>
      <c r="AA274" s="244"/>
      <c r="AB274" s="235">
        <v>16000</v>
      </c>
      <c r="AC274" s="707"/>
      <c r="AD274" s="707"/>
      <c r="AE274" s="244"/>
      <c r="AF274" s="244"/>
      <c r="AG274" s="244"/>
      <c r="AH274" s="244"/>
      <c r="AI274" s="244"/>
      <c r="AJ274" s="244"/>
      <c r="AK274" s="244"/>
      <c r="AL274" s="244"/>
      <c r="AM274" s="244"/>
      <c r="AN274" s="244"/>
      <c r="AO274" s="244"/>
      <c r="AP274" s="244"/>
      <c r="AQ274" s="244"/>
      <c r="AR274" s="244"/>
      <c r="AS274" s="244"/>
      <c r="AT274" s="244"/>
      <c r="AU274" s="244"/>
      <c r="AV274" s="244"/>
      <c r="AW274" s="244"/>
      <c r="AX274" s="1001"/>
    </row>
    <row r="275" spans="1:50" s="914" customFormat="1" ht="23.65" hidden="1" customHeight="1">
      <c r="A275" s="1022"/>
      <c r="B275" s="1302"/>
      <c r="C275" s="707" t="s">
        <v>3329</v>
      </c>
      <c r="D275" s="707" t="s">
        <v>10239</v>
      </c>
      <c r="E275" s="707" t="s">
        <v>10240</v>
      </c>
      <c r="F275" s="707" t="s">
        <v>3329</v>
      </c>
      <c r="G275" s="707" t="s">
        <v>10241</v>
      </c>
      <c r="H275" s="244">
        <v>9519</v>
      </c>
      <c r="I275" s="235"/>
      <c r="J275" s="235"/>
      <c r="K275" s="235"/>
      <c r="L275" s="707" t="s">
        <v>282</v>
      </c>
      <c r="M275" s="235">
        <v>104</v>
      </c>
      <c r="N275" s="235">
        <v>9519</v>
      </c>
      <c r="O275" s="235">
        <v>1</v>
      </c>
      <c r="P275" s="235"/>
      <c r="Q275" s="235"/>
      <c r="R275" s="235"/>
      <c r="S275" s="707"/>
      <c r="T275" s="707">
        <v>2012</v>
      </c>
      <c r="U275" s="707">
        <v>1100</v>
      </c>
      <c r="V275" s="244"/>
      <c r="W275" s="244"/>
      <c r="X275" s="244"/>
      <c r="Y275" s="244"/>
      <c r="Z275" s="244"/>
      <c r="AA275" s="244"/>
      <c r="AB275" s="235">
        <v>1100</v>
      </c>
      <c r="AC275" s="707"/>
      <c r="AD275" s="707"/>
      <c r="AE275" s="244"/>
      <c r="AF275" s="244"/>
      <c r="AG275" s="244"/>
      <c r="AH275" s="244"/>
      <c r="AI275" s="244"/>
      <c r="AJ275" s="244"/>
      <c r="AK275" s="244"/>
      <c r="AL275" s="244"/>
      <c r="AM275" s="244"/>
      <c r="AN275" s="244"/>
      <c r="AO275" s="244"/>
      <c r="AP275" s="244"/>
      <c r="AQ275" s="244"/>
      <c r="AR275" s="244"/>
      <c r="AS275" s="244"/>
      <c r="AT275" s="244"/>
      <c r="AU275" s="244"/>
      <c r="AV275" s="244"/>
      <c r="AW275" s="244"/>
      <c r="AX275" s="1001"/>
    </row>
    <row r="276" spans="1:50" s="914" customFormat="1" ht="23.65" hidden="1" customHeight="1">
      <c r="A276" s="1022"/>
      <c r="B276" s="1302"/>
      <c r="C276" s="707" t="s">
        <v>3329</v>
      </c>
      <c r="D276" s="707" t="s">
        <v>4493</v>
      </c>
      <c r="E276" s="707" t="s">
        <v>10242</v>
      </c>
      <c r="F276" s="707" t="s">
        <v>3329</v>
      </c>
      <c r="G276" s="707" t="s">
        <v>3332</v>
      </c>
      <c r="H276" s="244">
        <v>6840</v>
      </c>
      <c r="I276" s="235">
        <v>1077</v>
      </c>
      <c r="J276" s="235">
        <v>1360</v>
      </c>
      <c r="K276" s="235"/>
      <c r="L276" s="707" t="s">
        <v>282</v>
      </c>
      <c r="M276" s="235">
        <v>109</v>
      </c>
      <c r="N276" s="235">
        <v>8175</v>
      </c>
      <c r="O276" s="235">
        <v>1</v>
      </c>
      <c r="P276" s="235">
        <v>2425</v>
      </c>
      <c r="Q276" s="235">
        <v>2425</v>
      </c>
      <c r="R276" s="235" t="s">
        <v>173</v>
      </c>
      <c r="S276" s="707" t="s">
        <v>466</v>
      </c>
      <c r="T276" s="707">
        <v>2004</v>
      </c>
      <c r="U276" s="707">
        <v>5000</v>
      </c>
      <c r="V276" s="244"/>
      <c r="W276" s="244"/>
      <c r="X276" s="244"/>
      <c r="Y276" s="244"/>
      <c r="Z276" s="244"/>
      <c r="AA276" s="244"/>
      <c r="AB276" s="235">
        <v>5000</v>
      </c>
      <c r="AC276" s="707"/>
      <c r="AD276" s="707"/>
      <c r="AE276" s="244"/>
      <c r="AF276" s="244"/>
      <c r="AG276" s="244"/>
      <c r="AH276" s="244"/>
      <c r="AI276" s="244"/>
      <c r="AJ276" s="244"/>
      <c r="AK276" s="244"/>
      <c r="AL276" s="244"/>
      <c r="AM276" s="244"/>
      <c r="AN276" s="244"/>
      <c r="AO276" s="244"/>
      <c r="AP276" s="244"/>
      <c r="AQ276" s="244"/>
      <c r="AR276" s="244"/>
      <c r="AS276" s="244"/>
      <c r="AT276" s="244"/>
      <c r="AU276" s="244"/>
      <c r="AV276" s="244"/>
      <c r="AW276" s="244"/>
      <c r="AX276" s="1001"/>
    </row>
    <row r="277" spans="1:50" s="914" customFormat="1" ht="23.65" hidden="1" customHeight="1">
      <c r="A277" s="1022"/>
      <c r="B277" s="1302"/>
      <c r="C277" s="707" t="s">
        <v>3329</v>
      </c>
      <c r="D277" s="707" t="s">
        <v>3679</v>
      </c>
      <c r="E277" s="707" t="s">
        <v>10243</v>
      </c>
      <c r="F277" s="707" t="s">
        <v>3329</v>
      </c>
      <c r="G277" s="707" t="s">
        <v>3332</v>
      </c>
      <c r="H277" s="244">
        <v>284801</v>
      </c>
      <c r="I277" s="235">
        <v>26745</v>
      </c>
      <c r="J277" s="235">
        <v>60460</v>
      </c>
      <c r="K277" s="235"/>
      <c r="L277" s="707" t="s">
        <v>143</v>
      </c>
      <c r="M277" s="235">
        <v>109</v>
      </c>
      <c r="N277" s="235">
        <v>8175</v>
      </c>
      <c r="O277" s="235">
        <v>1</v>
      </c>
      <c r="P277" s="235">
        <v>41311</v>
      </c>
      <c r="Q277" s="235">
        <v>43000</v>
      </c>
      <c r="R277" s="235" t="s">
        <v>173</v>
      </c>
      <c r="S277" s="707" t="s">
        <v>466</v>
      </c>
      <c r="T277" s="707">
        <v>2003</v>
      </c>
      <c r="U277" s="707">
        <v>114397</v>
      </c>
      <c r="V277" s="244"/>
      <c r="W277" s="244"/>
      <c r="X277" s="244"/>
      <c r="Y277" s="244"/>
      <c r="Z277" s="244"/>
      <c r="AA277" s="244"/>
      <c r="AB277" s="235">
        <v>114397</v>
      </c>
      <c r="AC277" s="707"/>
      <c r="AD277" s="707"/>
      <c r="AE277" s="244"/>
      <c r="AF277" s="244"/>
      <c r="AG277" s="244"/>
      <c r="AH277" s="244"/>
      <c r="AI277" s="244"/>
      <c r="AJ277" s="244"/>
      <c r="AK277" s="244"/>
      <c r="AL277" s="244"/>
      <c r="AM277" s="244"/>
      <c r="AN277" s="244"/>
      <c r="AO277" s="244"/>
      <c r="AP277" s="244"/>
      <c r="AQ277" s="244"/>
      <c r="AR277" s="244"/>
      <c r="AS277" s="244"/>
      <c r="AT277" s="244"/>
      <c r="AU277" s="244"/>
      <c r="AV277" s="244"/>
      <c r="AW277" s="244"/>
      <c r="AX277" s="1001"/>
    </row>
    <row r="278" spans="1:50" s="914" customFormat="1" ht="23.65" hidden="1" customHeight="1">
      <c r="A278" s="1022"/>
      <c r="B278" s="1302"/>
      <c r="C278" s="707" t="s">
        <v>3329</v>
      </c>
      <c r="D278" s="707" t="s">
        <v>3679</v>
      </c>
      <c r="E278" s="707" t="s">
        <v>10244</v>
      </c>
      <c r="F278" s="707" t="s">
        <v>3329</v>
      </c>
      <c r="G278" s="707" t="s">
        <v>3332</v>
      </c>
      <c r="H278" s="244">
        <v>17199</v>
      </c>
      <c r="I278" s="235">
        <v>462.57</v>
      </c>
      <c r="J278" s="235"/>
      <c r="K278" s="235"/>
      <c r="L278" s="707" t="s">
        <v>143</v>
      </c>
      <c r="M278" s="235">
        <v>109</v>
      </c>
      <c r="N278" s="235">
        <v>8175</v>
      </c>
      <c r="O278" s="235">
        <v>1</v>
      </c>
      <c r="P278" s="235">
        <v>1000</v>
      </c>
      <c r="Q278" s="235">
        <v>1000</v>
      </c>
      <c r="R278" s="235" t="s">
        <v>173</v>
      </c>
      <c r="S278" s="707" t="s">
        <v>466</v>
      </c>
      <c r="T278" s="707">
        <v>2003</v>
      </c>
      <c r="U278" s="707"/>
      <c r="V278" s="244" t="s">
        <v>10245</v>
      </c>
      <c r="W278" s="244"/>
      <c r="X278" s="244"/>
      <c r="Y278" s="244"/>
      <c r="Z278" s="244"/>
      <c r="AA278" s="244"/>
      <c r="AB278" s="235"/>
      <c r="AC278" s="707"/>
      <c r="AD278" s="707"/>
      <c r="AE278" s="244"/>
      <c r="AF278" s="244"/>
      <c r="AG278" s="244"/>
      <c r="AH278" s="244"/>
      <c r="AI278" s="244"/>
      <c r="AJ278" s="244"/>
      <c r="AK278" s="244"/>
      <c r="AL278" s="244"/>
      <c r="AM278" s="244"/>
      <c r="AN278" s="244"/>
      <c r="AO278" s="244"/>
      <c r="AP278" s="244"/>
      <c r="AQ278" s="244"/>
      <c r="AR278" s="244"/>
      <c r="AS278" s="244"/>
      <c r="AT278" s="244"/>
      <c r="AU278" s="244"/>
      <c r="AV278" s="244"/>
      <c r="AW278" s="244"/>
      <c r="AX278" s="1001" t="s">
        <v>10245</v>
      </c>
    </row>
    <row r="279" spans="1:50" s="914" customFormat="1" ht="23.65" hidden="1" customHeight="1">
      <c r="A279" s="1022"/>
      <c r="B279" s="1302"/>
      <c r="C279" s="707" t="s">
        <v>3329</v>
      </c>
      <c r="D279" s="707" t="s">
        <v>13612</v>
      </c>
      <c r="E279" s="707" t="s">
        <v>10246</v>
      </c>
      <c r="F279" s="707" t="s">
        <v>3329</v>
      </c>
      <c r="G279" s="707" t="s">
        <v>4747</v>
      </c>
      <c r="H279" s="244">
        <v>8000</v>
      </c>
      <c r="I279" s="235"/>
      <c r="J279" s="235"/>
      <c r="K279" s="235"/>
      <c r="L279" s="707" t="s">
        <v>10247</v>
      </c>
      <c r="M279" s="235">
        <v>120</v>
      </c>
      <c r="N279" s="235">
        <v>12000</v>
      </c>
      <c r="O279" s="235">
        <v>1</v>
      </c>
      <c r="P279" s="235"/>
      <c r="Q279" s="235"/>
      <c r="R279" s="235"/>
      <c r="S279" s="707"/>
      <c r="T279" s="707">
        <v>1986</v>
      </c>
      <c r="U279" s="707"/>
      <c r="V279" s="244"/>
      <c r="W279" s="244"/>
      <c r="X279" s="244"/>
      <c r="Y279" s="244"/>
      <c r="Z279" s="244"/>
      <c r="AA279" s="244"/>
      <c r="AB279" s="235"/>
      <c r="AC279" s="707"/>
      <c r="AD279" s="707"/>
      <c r="AE279" s="244"/>
      <c r="AF279" s="244"/>
      <c r="AG279" s="244"/>
      <c r="AH279" s="244"/>
      <c r="AI279" s="244"/>
      <c r="AJ279" s="244"/>
      <c r="AK279" s="244"/>
      <c r="AL279" s="244"/>
      <c r="AM279" s="244"/>
      <c r="AN279" s="244"/>
      <c r="AO279" s="244"/>
      <c r="AP279" s="244"/>
      <c r="AQ279" s="244"/>
      <c r="AR279" s="244"/>
      <c r="AS279" s="244"/>
      <c r="AT279" s="244"/>
      <c r="AU279" s="244"/>
      <c r="AV279" s="244"/>
      <c r="AW279" s="244"/>
      <c r="AX279" s="1001"/>
    </row>
    <row r="280" spans="1:50" s="914" customFormat="1" ht="35.25" hidden="1" customHeight="1">
      <c r="A280" s="1022"/>
      <c r="B280" s="1302"/>
      <c r="C280" s="707" t="s">
        <v>3329</v>
      </c>
      <c r="D280" s="707" t="s">
        <v>3982</v>
      </c>
      <c r="E280" s="707" t="s">
        <v>10248</v>
      </c>
      <c r="F280" s="707" t="s">
        <v>3329</v>
      </c>
      <c r="G280" s="707" t="s">
        <v>10249</v>
      </c>
      <c r="H280" s="244">
        <v>1750</v>
      </c>
      <c r="I280" s="235"/>
      <c r="J280" s="235"/>
      <c r="K280" s="235"/>
      <c r="L280" s="707" t="s">
        <v>10247</v>
      </c>
      <c r="M280" s="235">
        <v>120</v>
      </c>
      <c r="N280" s="235">
        <v>12000</v>
      </c>
      <c r="O280" s="235">
        <v>1</v>
      </c>
      <c r="P280" s="235"/>
      <c r="Q280" s="235"/>
      <c r="R280" s="235"/>
      <c r="S280" s="707"/>
      <c r="T280" s="707">
        <v>1996</v>
      </c>
      <c r="U280" s="707"/>
      <c r="V280" s="244"/>
      <c r="W280" s="244"/>
      <c r="X280" s="244"/>
      <c r="Y280" s="244"/>
      <c r="Z280" s="244"/>
      <c r="AA280" s="244"/>
      <c r="AB280" s="235"/>
      <c r="AC280" s="707"/>
      <c r="AD280" s="707"/>
      <c r="AE280" s="244"/>
      <c r="AF280" s="244"/>
      <c r="AG280" s="244"/>
      <c r="AH280" s="244"/>
      <c r="AI280" s="244"/>
      <c r="AJ280" s="244"/>
      <c r="AK280" s="244"/>
      <c r="AL280" s="244"/>
      <c r="AM280" s="244"/>
      <c r="AN280" s="244"/>
      <c r="AO280" s="244"/>
      <c r="AP280" s="244"/>
      <c r="AQ280" s="244"/>
      <c r="AR280" s="244"/>
      <c r="AS280" s="244"/>
      <c r="AT280" s="244"/>
      <c r="AU280" s="244"/>
      <c r="AV280" s="244"/>
      <c r="AW280" s="244"/>
      <c r="AX280" s="1001"/>
    </row>
    <row r="281" spans="1:50" s="914" customFormat="1" ht="23.65" hidden="1" customHeight="1">
      <c r="A281" s="1022"/>
      <c r="B281" s="1302"/>
      <c r="C281" s="707" t="s">
        <v>3329</v>
      </c>
      <c r="D281" s="707" t="s">
        <v>13613</v>
      </c>
      <c r="E281" s="707" t="s">
        <v>10250</v>
      </c>
      <c r="F281" s="707" t="s">
        <v>3329</v>
      </c>
      <c r="G281" s="707" t="s">
        <v>10249</v>
      </c>
      <c r="H281" s="244">
        <v>2255</v>
      </c>
      <c r="I281" s="235"/>
      <c r="J281" s="235"/>
      <c r="K281" s="235"/>
      <c r="L281" s="707" t="s">
        <v>10247</v>
      </c>
      <c r="M281" s="235">
        <v>120</v>
      </c>
      <c r="N281" s="235">
        <v>12000</v>
      </c>
      <c r="O281" s="235">
        <v>1</v>
      </c>
      <c r="P281" s="235"/>
      <c r="Q281" s="235"/>
      <c r="R281" s="235"/>
      <c r="S281" s="707"/>
      <c r="T281" s="707">
        <v>1996</v>
      </c>
      <c r="U281" s="707"/>
      <c r="V281" s="244"/>
      <c r="W281" s="244"/>
      <c r="X281" s="244"/>
      <c r="Y281" s="244"/>
      <c r="Z281" s="244"/>
      <c r="AA281" s="244"/>
      <c r="AB281" s="235"/>
      <c r="AC281" s="707"/>
      <c r="AD281" s="707"/>
      <c r="AE281" s="244"/>
      <c r="AF281" s="244"/>
      <c r="AG281" s="244"/>
      <c r="AH281" s="244"/>
      <c r="AI281" s="244"/>
      <c r="AJ281" s="244"/>
      <c r="AK281" s="244"/>
      <c r="AL281" s="244"/>
      <c r="AM281" s="244"/>
      <c r="AN281" s="244"/>
      <c r="AO281" s="244"/>
      <c r="AP281" s="244"/>
      <c r="AQ281" s="244"/>
      <c r="AR281" s="244"/>
      <c r="AS281" s="244"/>
      <c r="AT281" s="244"/>
      <c r="AU281" s="244"/>
      <c r="AV281" s="244"/>
      <c r="AW281" s="244"/>
      <c r="AX281" s="1001"/>
    </row>
    <row r="282" spans="1:50" s="914" customFormat="1" ht="23.65" hidden="1" customHeight="1">
      <c r="A282" s="1022"/>
      <c r="B282" s="1302"/>
      <c r="C282" s="707" t="s">
        <v>3329</v>
      </c>
      <c r="D282" s="707" t="s">
        <v>3659</v>
      </c>
      <c r="E282" s="707" t="s">
        <v>10251</v>
      </c>
      <c r="F282" s="707" t="s">
        <v>3329</v>
      </c>
      <c r="G282" s="707" t="s">
        <v>10249</v>
      </c>
      <c r="H282" s="244">
        <v>4978</v>
      </c>
      <c r="I282" s="235"/>
      <c r="J282" s="235"/>
      <c r="K282" s="235"/>
      <c r="L282" s="707" t="s">
        <v>10247</v>
      </c>
      <c r="M282" s="235">
        <v>120</v>
      </c>
      <c r="N282" s="235">
        <v>12000</v>
      </c>
      <c r="O282" s="235">
        <v>1</v>
      </c>
      <c r="P282" s="235"/>
      <c r="Q282" s="235"/>
      <c r="R282" s="235"/>
      <c r="S282" s="707"/>
      <c r="T282" s="707">
        <v>1996</v>
      </c>
      <c r="U282" s="707"/>
      <c r="V282" s="244"/>
      <c r="W282" s="244"/>
      <c r="X282" s="244"/>
      <c r="Y282" s="244"/>
      <c r="Z282" s="244"/>
      <c r="AA282" s="244"/>
      <c r="AB282" s="235"/>
      <c r="AC282" s="707"/>
      <c r="AD282" s="707"/>
      <c r="AE282" s="244"/>
      <c r="AF282" s="244"/>
      <c r="AG282" s="244"/>
      <c r="AH282" s="244"/>
      <c r="AI282" s="244"/>
      <c r="AJ282" s="244"/>
      <c r="AK282" s="244"/>
      <c r="AL282" s="244"/>
      <c r="AM282" s="244"/>
      <c r="AN282" s="244"/>
      <c r="AO282" s="244"/>
      <c r="AP282" s="244"/>
      <c r="AQ282" s="244"/>
      <c r="AR282" s="244"/>
      <c r="AS282" s="244"/>
      <c r="AT282" s="244"/>
      <c r="AU282" s="244"/>
      <c r="AV282" s="244"/>
      <c r="AW282" s="244"/>
      <c r="AX282" s="1001"/>
    </row>
    <row r="283" spans="1:50" s="914" customFormat="1" ht="24" hidden="1" customHeight="1">
      <c r="A283" s="1022"/>
      <c r="B283" s="1302"/>
      <c r="C283" s="707" t="s">
        <v>3329</v>
      </c>
      <c r="D283" s="707" t="s">
        <v>13614</v>
      </c>
      <c r="E283" s="707" t="s">
        <v>10252</v>
      </c>
      <c r="F283" s="707" t="s">
        <v>3329</v>
      </c>
      <c r="G283" s="707" t="s">
        <v>3332</v>
      </c>
      <c r="H283" s="244">
        <v>9722</v>
      </c>
      <c r="I283" s="235"/>
      <c r="J283" s="235"/>
      <c r="K283" s="235"/>
      <c r="L283" s="707" t="s">
        <v>282</v>
      </c>
      <c r="M283" s="235">
        <v>95</v>
      </c>
      <c r="N283" s="235">
        <v>4275</v>
      </c>
      <c r="O283" s="235">
        <v>1</v>
      </c>
      <c r="P283" s="235"/>
      <c r="Q283" s="235"/>
      <c r="R283" s="235"/>
      <c r="S283" s="707"/>
      <c r="T283" s="707">
        <v>2012</v>
      </c>
      <c r="U283" s="707"/>
      <c r="V283" s="244"/>
      <c r="W283" s="244"/>
      <c r="X283" s="244"/>
      <c r="Y283" s="244"/>
      <c r="Z283" s="244"/>
      <c r="AA283" s="244"/>
      <c r="AB283" s="235"/>
      <c r="AC283" s="707"/>
      <c r="AD283" s="707"/>
      <c r="AE283" s="244"/>
      <c r="AF283" s="244"/>
      <c r="AG283" s="244"/>
      <c r="AH283" s="244"/>
      <c r="AI283" s="244"/>
      <c r="AJ283" s="244"/>
      <c r="AK283" s="244"/>
      <c r="AL283" s="244"/>
      <c r="AM283" s="244"/>
      <c r="AN283" s="244"/>
      <c r="AO283" s="244"/>
      <c r="AP283" s="244"/>
      <c r="AQ283" s="244"/>
      <c r="AR283" s="244"/>
      <c r="AS283" s="244"/>
      <c r="AT283" s="244"/>
      <c r="AU283" s="244"/>
      <c r="AV283" s="244"/>
      <c r="AW283" s="244"/>
      <c r="AX283" s="1001"/>
    </row>
    <row r="284" spans="1:50" s="914" customFormat="1" ht="24" hidden="1" customHeight="1">
      <c r="A284" s="1022"/>
      <c r="B284" s="1302"/>
      <c r="C284" s="707" t="s">
        <v>2005</v>
      </c>
      <c r="D284" s="707" t="s">
        <v>2006</v>
      </c>
      <c r="E284" s="707" t="s">
        <v>2007</v>
      </c>
      <c r="F284" s="707" t="s">
        <v>2005</v>
      </c>
      <c r="G284" s="707" t="s">
        <v>13615</v>
      </c>
      <c r="H284" s="244"/>
      <c r="I284" s="235">
        <v>156918</v>
      </c>
      <c r="J284" s="235">
        <v>9753</v>
      </c>
      <c r="K284" s="235">
        <v>47130</v>
      </c>
      <c r="L284" s="707" t="s">
        <v>2008</v>
      </c>
      <c r="M284" s="235">
        <v>78</v>
      </c>
      <c r="N284" s="235">
        <v>115</v>
      </c>
      <c r="O284" s="235">
        <v>47130</v>
      </c>
      <c r="P284" s="235">
        <v>5</v>
      </c>
      <c r="Q284" s="235" t="s">
        <v>13616</v>
      </c>
      <c r="R284" s="235" t="s">
        <v>13617</v>
      </c>
      <c r="S284" s="707" t="s">
        <v>13618</v>
      </c>
      <c r="T284" s="707" t="s">
        <v>13619</v>
      </c>
      <c r="U284" s="707" t="s">
        <v>13620</v>
      </c>
      <c r="V284" s="244"/>
      <c r="W284" s="244"/>
      <c r="X284" s="244"/>
      <c r="Y284" s="244"/>
      <c r="Z284" s="244"/>
      <c r="AA284" s="244"/>
      <c r="AB284" s="235" t="s">
        <v>13621</v>
      </c>
      <c r="AC284" s="707"/>
      <c r="AD284" s="707"/>
      <c r="AE284" s="244"/>
      <c r="AF284" s="244"/>
      <c r="AG284" s="244"/>
      <c r="AH284" s="244"/>
      <c r="AI284" s="244"/>
      <c r="AJ284" s="244"/>
      <c r="AK284" s="244"/>
      <c r="AL284" s="244"/>
      <c r="AM284" s="244"/>
      <c r="AN284" s="244"/>
      <c r="AO284" s="244"/>
      <c r="AP284" s="244"/>
      <c r="AQ284" s="244"/>
      <c r="AR284" s="244"/>
      <c r="AS284" s="244"/>
      <c r="AT284" s="244"/>
      <c r="AU284" s="244"/>
      <c r="AV284" s="244"/>
      <c r="AW284" s="244"/>
      <c r="AX284" s="1001"/>
    </row>
    <row r="285" spans="1:50" s="914" customFormat="1" ht="24" hidden="1" customHeight="1">
      <c r="A285" s="1022"/>
      <c r="B285" s="1302"/>
      <c r="C285" s="707" t="s">
        <v>2005</v>
      </c>
      <c r="D285" s="707" t="s">
        <v>2009</v>
      </c>
      <c r="E285" s="707" t="s">
        <v>2010</v>
      </c>
      <c r="F285" s="707" t="s">
        <v>2005</v>
      </c>
      <c r="G285" s="707" t="s">
        <v>2011</v>
      </c>
      <c r="H285" s="244"/>
      <c r="I285" s="235">
        <v>7821.6</v>
      </c>
      <c r="J285" s="235">
        <v>7822</v>
      </c>
      <c r="K285" s="235">
        <v>7821.6</v>
      </c>
      <c r="L285" s="707" t="s">
        <v>282</v>
      </c>
      <c r="M285" s="235">
        <v>68</v>
      </c>
      <c r="N285" s="235">
        <v>105</v>
      </c>
      <c r="O285" s="235">
        <v>10163</v>
      </c>
      <c r="P285" s="235">
        <v>1</v>
      </c>
      <c r="Q285" s="235">
        <v>800</v>
      </c>
      <c r="R285" s="235">
        <v>800</v>
      </c>
      <c r="S285" s="707" t="s">
        <v>173</v>
      </c>
      <c r="T285" s="707" t="s">
        <v>711</v>
      </c>
      <c r="U285" s="707">
        <v>2009</v>
      </c>
      <c r="V285" s="244"/>
      <c r="W285" s="244"/>
      <c r="X285" s="244"/>
      <c r="Y285" s="244"/>
      <c r="Z285" s="244"/>
      <c r="AA285" s="244"/>
      <c r="AB285" s="235"/>
      <c r="AC285" s="707"/>
      <c r="AD285" s="707"/>
      <c r="AE285" s="244"/>
      <c r="AF285" s="244"/>
      <c r="AG285" s="244"/>
      <c r="AH285" s="244"/>
      <c r="AI285" s="244"/>
      <c r="AJ285" s="244"/>
      <c r="AK285" s="244"/>
      <c r="AL285" s="244"/>
      <c r="AM285" s="244"/>
      <c r="AN285" s="244"/>
      <c r="AO285" s="244"/>
      <c r="AP285" s="244"/>
      <c r="AQ285" s="244"/>
      <c r="AR285" s="244"/>
      <c r="AS285" s="244"/>
      <c r="AT285" s="244"/>
      <c r="AU285" s="244"/>
      <c r="AV285" s="244"/>
      <c r="AW285" s="244"/>
      <c r="AX285" s="1001" t="s">
        <v>2012</v>
      </c>
    </row>
    <row r="286" spans="1:50" s="914" customFormat="1" ht="24" hidden="1" customHeight="1">
      <c r="A286" s="1022"/>
      <c r="B286" s="1302"/>
      <c r="C286" s="707" t="s">
        <v>2005</v>
      </c>
      <c r="D286" s="707" t="s">
        <v>2013</v>
      </c>
      <c r="E286" s="707" t="s">
        <v>2014</v>
      </c>
      <c r="F286" s="707" t="s">
        <v>2005</v>
      </c>
      <c r="G286" s="707" t="s">
        <v>2015</v>
      </c>
      <c r="H286" s="244"/>
      <c r="I286" s="235">
        <v>42014</v>
      </c>
      <c r="J286" s="235"/>
      <c r="K286" s="235"/>
      <c r="L286" s="707" t="s">
        <v>282</v>
      </c>
      <c r="M286" s="235">
        <v>64</v>
      </c>
      <c r="N286" s="235">
        <v>100</v>
      </c>
      <c r="O286" s="235">
        <v>6400</v>
      </c>
      <c r="P286" s="235">
        <v>1</v>
      </c>
      <c r="Q286" s="235">
        <v>245</v>
      </c>
      <c r="R286" s="235">
        <v>245</v>
      </c>
      <c r="S286" s="707" t="s">
        <v>173</v>
      </c>
      <c r="T286" s="707" t="s">
        <v>711</v>
      </c>
      <c r="U286" s="707">
        <v>2010</v>
      </c>
      <c r="V286" s="244"/>
      <c r="W286" s="244"/>
      <c r="X286" s="244"/>
      <c r="Y286" s="244"/>
      <c r="Z286" s="244"/>
      <c r="AA286" s="244"/>
      <c r="AB286" s="235"/>
      <c r="AC286" s="707"/>
      <c r="AD286" s="707"/>
      <c r="AE286" s="244"/>
      <c r="AF286" s="244"/>
      <c r="AG286" s="244"/>
      <c r="AH286" s="244"/>
      <c r="AI286" s="244"/>
      <c r="AJ286" s="244"/>
      <c r="AK286" s="244"/>
      <c r="AL286" s="244"/>
      <c r="AM286" s="244"/>
      <c r="AN286" s="244"/>
      <c r="AO286" s="244"/>
      <c r="AP286" s="244"/>
      <c r="AQ286" s="244"/>
      <c r="AR286" s="244"/>
      <c r="AS286" s="244"/>
      <c r="AT286" s="244"/>
      <c r="AU286" s="244"/>
      <c r="AV286" s="244"/>
      <c r="AW286" s="244"/>
      <c r="AX286" s="1001"/>
    </row>
    <row r="287" spans="1:50" s="914" customFormat="1" ht="24" hidden="1" customHeight="1">
      <c r="A287" s="1022"/>
      <c r="B287" s="1302"/>
      <c r="C287" s="707" t="s">
        <v>2005</v>
      </c>
      <c r="D287" s="707" t="s">
        <v>2016</v>
      </c>
      <c r="E287" s="707" t="s">
        <v>2017</v>
      </c>
      <c r="F287" s="707" t="s">
        <v>2018</v>
      </c>
      <c r="G287" s="707" t="s">
        <v>2015</v>
      </c>
      <c r="H287" s="244"/>
      <c r="I287" s="235">
        <v>66815</v>
      </c>
      <c r="J287" s="235"/>
      <c r="K287" s="235"/>
      <c r="L287" s="707" t="s">
        <v>282</v>
      </c>
      <c r="M287" s="235">
        <v>64</v>
      </c>
      <c r="N287" s="235">
        <v>100</v>
      </c>
      <c r="O287" s="235">
        <v>15774</v>
      </c>
      <c r="P287" s="235">
        <v>1</v>
      </c>
      <c r="Q287" s="235">
        <v>400</v>
      </c>
      <c r="R287" s="235">
        <v>400</v>
      </c>
      <c r="S287" s="707" t="s">
        <v>173</v>
      </c>
      <c r="T287" s="707" t="s">
        <v>711</v>
      </c>
      <c r="U287" s="707">
        <v>2006</v>
      </c>
      <c r="V287" s="244"/>
      <c r="W287" s="244"/>
      <c r="X287" s="244"/>
      <c r="Y287" s="244"/>
      <c r="Z287" s="244"/>
      <c r="AA287" s="244"/>
      <c r="AB287" s="235"/>
      <c r="AC287" s="707"/>
      <c r="AD287" s="707"/>
      <c r="AE287" s="244"/>
      <c r="AF287" s="244"/>
      <c r="AG287" s="244"/>
      <c r="AH287" s="244"/>
      <c r="AI287" s="244"/>
      <c r="AJ287" s="244"/>
      <c r="AK287" s="244"/>
      <c r="AL287" s="244"/>
      <c r="AM287" s="244"/>
      <c r="AN287" s="244"/>
      <c r="AO287" s="244"/>
      <c r="AP287" s="244"/>
      <c r="AQ287" s="244"/>
      <c r="AR287" s="244"/>
      <c r="AS287" s="244"/>
      <c r="AT287" s="244"/>
      <c r="AU287" s="244"/>
      <c r="AV287" s="244"/>
      <c r="AW287" s="244"/>
      <c r="AX287" s="1001"/>
    </row>
    <row r="288" spans="1:50" s="914" customFormat="1" ht="24" hidden="1" customHeight="1">
      <c r="A288" s="1022"/>
      <c r="B288" s="1302"/>
      <c r="C288" s="707" t="s">
        <v>2005</v>
      </c>
      <c r="D288" s="707" t="s">
        <v>2019</v>
      </c>
      <c r="E288" s="707" t="s">
        <v>2020</v>
      </c>
      <c r="F288" s="707" t="s">
        <v>2005</v>
      </c>
      <c r="G288" s="707" t="s">
        <v>2015</v>
      </c>
      <c r="H288" s="244"/>
      <c r="I288" s="235">
        <v>84884</v>
      </c>
      <c r="J288" s="235"/>
      <c r="K288" s="235"/>
      <c r="L288" s="707" t="s">
        <v>282</v>
      </c>
      <c r="M288" s="235">
        <v>65</v>
      </c>
      <c r="N288" s="235">
        <v>98</v>
      </c>
      <c r="O288" s="235">
        <v>12745</v>
      </c>
      <c r="P288" s="235">
        <v>2</v>
      </c>
      <c r="Q288" s="235"/>
      <c r="R288" s="235"/>
      <c r="S288" s="707"/>
      <c r="T288" s="707"/>
      <c r="U288" s="707">
        <v>2012</v>
      </c>
      <c r="V288" s="244"/>
      <c r="W288" s="244"/>
      <c r="X288" s="244"/>
      <c r="Y288" s="244"/>
      <c r="Z288" s="244"/>
      <c r="AA288" s="244"/>
      <c r="AB288" s="235"/>
      <c r="AC288" s="707"/>
      <c r="AD288" s="707"/>
      <c r="AE288" s="244"/>
      <c r="AF288" s="244"/>
      <c r="AG288" s="244"/>
      <c r="AH288" s="244"/>
      <c r="AI288" s="244"/>
      <c r="AJ288" s="244"/>
      <c r="AK288" s="244"/>
      <c r="AL288" s="244"/>
      <c r="AM288" s="244"/>
      <c r="AN288" s="244"/>
      <c r="AO288" s="244"/>
      <c r="AP288" s="244"/>
      <c r="AQ288" s="244"/>
      <c r="AR288" s="244"/>
      <c r="AS288" s="244"/>
      <c r="AT288" s="244"/>
      <c r="AU288" s="244"/>
      <c r="AV288" s="244"/>
      <c r="AW288" s="244"/>
      <c r="AX288" s="1001"/>
    </row>
    <row r="289" spans="1:50" s="914" customFormat="1" ht="24" hidden="1" customHeight="1">
      <c r="A289" s="1022"/>
      <c r="B289" s="1302"/>
      <c r="C289" s="707" t="s">
        <v>2005</v>
      </c>
      <c r="D289" s="707" t="s">
        <v>13622</v>
      </c>
      <c r="E289" s="707" t="s">
        <v>2021</v>
      </c>
      <c r="F289" s="707" t="s">
        <v>2005</v>
      </c>
      <c r="G289" s="707" t="s">
        <v>2015</v>
      </c>
      <c r="H289" s="244"/>
      <c r="I289" s="235">
        <v>5400</v>
      </c>
      <c r="J289" s="235"/>
      <c r="K289" s="235"/>
      <c r="L289" s="707" t="s">
        <v>282</v>
      </c>
      <c r="M289" s="235">
        <v>60</v>
      </c>
      <c r="N289" s="235">
        <v>90</v>
      </c>
      <c r="O289" s="235">
        <v>5400</v>
      </c>
      <c r="P289" s="235">
        <v>1</v>
      </c>
      <c r="Q289" s="235"/>
      <c r="R289" s="235"/>
      <c r="S289" s="707"/>
      <c r="T289" s="707"/>
      <c r="U289" s="707">
        <v>2014</v>
      </c>
      <c r="V289" s="244"/>
      <c r="W289" s="244"/>
      <c r="X289" s="244"/>
      <c r="Y289" s="244"/>
      <c r="Z289" s="244"/>
      <c r="AA289" s="244"/>
      <c r="AB289" s="235">
        <v>850</v>
      </c>
      <c r="AC289" s="707"/>
      <c r="AD289" s="707"/>
      <c r="AE289" s="244"/>
      <c r="AF289" s="244"/>
      <c r="AG289" s="244"/>
      <c r="AH289" s="244"/>
      <c r="AI289" s="244"/>
      <c r="AJ289" s="244"/>
      <c r="AK289" s="244"/>
      <c r="AL289" s="244"/>
      <c r="AM289" s="244"/>
      <c r="AN289" s="244"/>
      <c r="AO289" s="244"/>
      <c r="AP289" s="244"/>
      <c r="AQ289" s="244"/>
      <c r="AR289" s="244"/>
      <c r="AS289" s="244"/>
      <c r="AT289" s="244"/>
      <c r="AU289" s="244"/>
      <c r="AV289" s="244"/>
      <c r="AW289" s="244"/>
      <c r="AX289" s="1001"/>
    </row>
    <row r="290" spans="1:50" s="914" customFormat="1" ht="24" hidden="1" customHeight="1">
      <c r="A290" s="1022"/>
      <c r="B290" s="1302"/>
      <c r="C290" s="707" t="s">
        <v>3317</v>
      </c>
      <c r="D290" s="707" t="s">
        <v>10253</v>
      </c>
      <c r="E290" s="707" t="s">
        <v>10254</v>
      </c>
      <c r="F290" s="707" t="s">
        <v>3317</v>
      </c>
      <c r="G290" s="707" t="s">
        <v>3322</v>
      </c>
      <c r="H290" s="244">
        <v>2</v>
      </c>
      <c r="I290" s="235">
        <v>9967</v>
      </c>
      <c r="J290" s="235">
        <v>190.39</v>
      </c>
      <c r="K290" s="235">
        <v>255</v>
      </c>
      <c r="L290" s="707" t="s">
        <v>282</v>
      </c>
      <c r="M290" s="235">
        <v>50</v>
      </c>
      <c r="N290" s="235">
        <v>75</v>
      </c>
      <c r="O290" s="235">
        <v>3750</v>
      </c>
      <c r="P290" s="235">
        <v>1</v>
      </c>
      <c r="Q290" s="235"/>
      <c r="R290" s="235"/>
      <c r="S290" s="707"/>
      <c r="T290" s="707"/>
      <c r="U290" s="707">
        <v>2018</v>
      </c>
      <c r="V290" s="244">
        <v>2336</v>
      </c>
      <c r="W290" s="244"/>
      <c r="X290" s="244"/>
      <c r="Y290" s="244"/>
      <c r="Z290" s="244"/>
      <c r="AA290" s="244"/>
      <c r="AB290" s="235"/>
      <c r="AC290" s="707"/>
      <c r="AD290" s="707"/>
      <c r="AE290" s="244"/>
      <c r="AF290" s="244"/>
      <c r="AG290" s="244" t="s">
        <v>10255</v>
      </c>
      <c r="AH290" s="244" t="s">
        <v>7681</v>
      </c>
      <c r="AI290" s="244" t="s">
        <v>944</v>
      </c>
      <c r="AJ290" s="244"/>
      <c r="AK290" s="244"/>
      <c r="AL290" s="244"/>
      <c r="AM290" s="244"/>
      <c r="AN290" s="244"/>
      <c r="AO290" s="244"/>
      <c r="AP290" s="244"/>
      <c r="AQ290" s="244"/>
      <c r="AR290" s="244"/>
      <c r="AS290" s="244"/>
      <c r="AT290" s="244"/>
      <c r="AU290" s="244"/>
      <c r="AV290" s="244"/>
      <c r="AW290" s="244"/>
      <c r="AX290" s="1001"/>
    </row>
    <row r="291" spans="1:50" s="914" customFormat="1" ht="24" hidden="1" customHeight="1">
      <c r="A291" s="1022"/>
      <c r="B291" s="1302"/>
      <c r="C291" s="707" t="s">
        <v>3317</v>
      </c>
      <c r="D291" s="707" t="s">
        <v>10256</v>
      </c>
      <c r="E291" s="707" t="s">
        <v>10257</v>
      </c>
      <c r="F291" s="707" t="s">
        <v>10258</v>
      </c>
      <c r="G291" s="707" t="s">
        <v>3322</v>
      </c>
      <c r="H291" s="244">
        <v>45</v>
      </c>
      <c r="I291" s="235">
        <v>13203</v>
      </c>
      <c r="J291" s="235"/>
      <c r="K291" s="235"/>
      <c r="L291" s="707" t="s">
        <v>282</v>
      </c>
      <c r="M291" s="235">
        <v>73</v>
      </c>
      <c r="N291" s="235">
        <v>111</v>
      </c>
      <c r="O291" s="235">
        <v>8103</v>
      </c>
      <c r="P291" s="235">
        <v>1</v>
      </c>
      <c r="Q291" s="235">
        <v>446</v>
      </c>
      <c r="R291" s="235">
        <v>500</v>
      </c>
      <c r="S291" s="707" t="s">
        <v>3527</v>
      </c>
      <c r="T291" s="707"/>
      <c r="U291" s="707">
        <v>2008</v>
      </c>
      <c r="V291" s="244">
        <v>78810</v>
      </c>
      <c r="W291" s="244">
        <v>118216</v>
      </c>
      <c r="X291" s="244"/>
      <c r="Y291" s="244"/>
      <c r="Z291" s="244">
        <v>28200</v>
      </c>
      <c r="AA291" s="244"/>
      <c r="AB291" s="235">
        <v>2269</v>
      </c>
      <c r="AC291" s="707"/>
      <c r="AD291" s="707"/>
      <c r="AE291" s="244">
        <v>2</v>
      </c>
      <c r="AF291" s="244">
        <v>4189</v>
      </c>
      <c r="AG291" s="244" t="s">
        <v>10209</v>
      </c>
      <c r="AH291" s="244" t="s">
        <v>10210</v>
      </c>
      <c r="AI291" s="244">
        <v>227</v>
      </c>
      <c r="AJ291" s="244"/>
      <c r="AK291" s="244"/>
      <c r="AL291" s="244"/>
      <c r="AM291" s="244"/>
      <c r="AN291" s="244"/>
      <c r="AO291" s="244"/>
      <c r="AP291" s="244"/>
      <c r="AQ291" s="244"/>
      <c r="AR291" s="244"/>
      <c r="AS291" s="244"/>
      <c r="AT291" s="244"/>
      <c r="AU291" s="244"/>
      <c r="AV291" s="244"/>
      <c r="AW291" s="244"/>
      <c r="AX291" s="1001" t="s">
        <v>10259</v>
      </c>
    </row>
    <row r="292" spans="1:50" s="914" customFormat="1" ht="24" hidden="1" customHeight="1">
      <c r="A292" s="1022"/>
      <c r="B292" s="1302"/>
      <c r="C292" s="707" t="s">
        <v>3317</v>
      </c>
      <c r="D292" s="707" t="s">
        <v>10260</v>
      </c>
      <c r="E292" s="707" t="s">
        <v>10261</v>
      </c>
      <c r="F292" s="707" t="s">
        <v>10258</v>
      </c>
      <c r="G292" s="707" t="s">
        <v>3322</v>
      </c>
      <c r="H292" s="244">
        <v>46</v>
      </c>
      <c r="I292" s="235">
        <v>7412</v>
      </c>
      <c r="J292" s="235"/>
      <c r="K292" s="235"/>
      <c r="L292" s="707" t="s">
        <v>282</v>
      </c>
      <c r="M292" s="235">
        <v>64</v>
      </c>
      <c r="N292" s="235">
        <v>105</v>
      </c>
      <c r="O292" s="235">
        <v>6720</v>
      </c>
      <c r="P292" s="235">
        <v>1</v>
      </c>
      <c r="Q292" s="235">
        <v>200</v>
      </c>
      <c r="R292" s="235">
        <v>500</v>
      </c>
      <c r="S292" s="707" t="s">
        <v>173</v>
      </c>
      <c r="T292" s="707"/>
      <c r="U292" s="707">
        <v>2008</v>
      </c>
      <c r="V292" s="244"/>
      <c r="W292" s="244"/>
      <c r="X292" s="244"/>
      <c r="Y292" s="244"/>
      <c r="Z292" s="244"/>
      <c r="AA292" s="244"/>
      <c r="AB292" s="235">
        <v>2094</v>
      </c>
      <c r="AC292" s="707"/>
      <c r="AD292" s="707"/>
      <c r="AE292" s="244"/>
      <c r="AF292" s="244"/>
      <c r="AG292" s="244" t="s">
        <v>10212</v>
      </c>
      <c r="AH292" s="244" t="s">
        <v>10213</v>
      </c>
      <c r="AI292" s="244">
        <v>291</v>
      </c>
      <c r="AJ292" s="244"/>
      <c r="AK292" s="244"/>
      <c r="AL292" s="244"/>
      <c r="AM292" s="244"/>
      <c r="AN292" s="244"/>
      <c r="AO292" s="244"/>
      <c r="AP292" s="244"/>
      <c r="AQ292" s="244"/>
      <c r="AR292" s="244"/>
      <c r="AS292" s="244"/>
      <c r="AT292" s="244"/>
      <c r="AU292" s="244"/>
      <c r="AV292" s="244"/>
      <c r="AW292" s="244"/>
      <c r="AX292" s="1001"/>
    </row>
    <row r="293" spans="1:50" s="914" customFormat="1" ht="24" hidden="1" customHeight="1">
      <c r="A293" s="1022"/>
      <c r="B293" s="1302"/>
      <c r="C293" s="707" t="s">
        <v>3317</v>
      </c>
      <c r="D293" s="707" t="s">
        <v>10262</v>
      </c>
      <c r="E293" s="707" t="s">
        <v>10263</v>
      </c>
      <c r="F293" s="707" t="s">
        <v>3317</v>
      </c>
      <c r="G293" s="707" t="s">
        <v>3322</v>
      </c>
      <c r="H293" s="244"/>
      <c r="I293" s="235">
        <v>17940</v>
      </c>
      <c r="J293" s="235"/>
      <c r="K293" s="235"/>
      <c r="L293" s="707" t="s">
        <v>282</v>
      </c>
      <c r="M293" s="235">
        <v>68</v>
      </c>
      <c r="N293" s="235">
        <v>105</v>
      </c>
      <c r="O293" s="235">
        <v>14280</v>
      </c>
      <c r="P293" s="235">
        <v>2</v>
      </c>
      <c r="Q293" s="235">
        <v>147</v>
      </c>
      <c r="R293" s="235">
        <v>500</v>
      </c>
      <c r="S293" s="707" t="s">
        <v>334</v>
      </c>
      <c r="T293" s="707"/>
      <c r="U293" s="707">
        <v>2011</v>
      </c>
      <c r="V293" s="244"/>
      <c r="W293" s="244"/>
      <c r="X293" s="244"/>
      <c r="Y293" s="244"/>
      <c r="Z293" s="244"/>
      <c r="AA293" s="244"/>
      <c r="AB293" s="235">
        <v>3777</v>
      </c>
      <c r="AC293" s="707"/>
      <c r="AD293" s="707"/>
      <c r="AE293" s="244"/>
      <c r="AF293" s="244"/>
      <c r="AG293" s="244"/>
      <c r="AH293" s="244"/>
      <c r="AI293" s="244"/>
      <c r="AJ293" s="244"/>
      <c r="AK293" s="244"/>
      <c r="AL293" s="244"/>
      <c r="AM293" s="244"/>
      <c r="AN293" s="244"/>
      <c r="AO293" s="244"/>
      <c r="AP293" s="244"/>
      <c r="AQ293" s="244"/>
      <c r="AR293" s="244"/>
      <c r="AS293" s="244"/>
      <c r="AT293" s="244"/>
      <c r="AU293" s="244"/>
      <c r="AV293" s="244"/>
      <c r="AW293" s="244"/>
      <c r="AX293" s="1001"/>
    </row>
    <row r="294" spans="1:50" s="914" customFormat="1" ht="24" hidden="1" customHeight="1">
      <c r="A294" s="1022"/>
      <c r="B294" s="1302"/>
      <c r="C294" s="707" t="s">
        <v>3317</v>
      </c>
      <c r="D294" s="707" t="s">
        <v>13623</v>
      </c>
      <c r="E294" s="707" t="s">
        <v>13624</v>
      </c>
      <c r="F294" s="707" t="s">
        <v>3317</v>
      </c>
      <c r="G294" s="707" t="s">
        <v>3322</v>
      </c>
      <c r="H294" s="244"/>
      <c r="I294" s="235">
        <v>35000</v>
      </c>
      <c r="J294" s="235"/>
      <c r="K294" s="235"/>
      <c r="L294" s="707" t="s">
        <v>282</v>
      </c>
      <c r="M294" s="235">
        <v>68</v>
      </c>
      <c r="N294" s="235">
        <v>105</v>
      </c>
      <c r="O294" s="235">
        <v>14280</v>
      </c>
      <c r="P294" s="235">
        <v>2</v>
      </c>
      <c r="Q294" s="235"/>
      <c r="R294" s="235"/>
      <c r="S294" s="707"/>
      <c r="T294" s="707"/>
      <c r="U294" s="707">
        <v>2020</v>
      </c>
      <c r="V294" s="244"/>
      <c r="W294" s="244"/>
      <c r="X294" s="244"/>
      <c r="Y294" s="244"/>
      <c r="Z294" s="244"/>
      <c r="AA294" s="244"/>
      <c r="AB294" s="235">
        <v>3500</v>
      </c>
      <c r="AC294" s="707"/>
      <c r="AD294" s="707"/>
      <c r="AE294" s="244"/>
      <c r="AF294" s="244"/>
      <c r="AG294" s="244"/>
      <c r="AH294" s="244"/>
      <c r="AI294" s="244"/>
      <c r="AJ294" s="244"/>
      <c r="AK294" s="244"/>
      <c r="AL294" s="244"/>
      <c r="AM294" s="244"/>
      <c r="AN294" s="244"/>
      <c r="AO294" s="244"/>
      <c r="AP294" s="244"/>
      <c r="AQ294" s="244"/>
      <c r="AR294" s="244"/>
      <c r="AS294" s="244"/>
      <c r="AT294" s="244"/>
      <c r="AU294" s="244"/>
      <c r="AV294" s="244"/>
      <c r="AW294" s="244"/>
      <c r="AX294" s="1001"/>
    </row>
    <row r="295" spans="1:50" s="914" customFormat="1" ht="24" hidden="1" customHeight="1">
      <c r="A295" s="1022"/>
      <c r="B295" s="1302"/>
      <c r="C295" s="707" t="s">
        <v>3337</v>
      </c>
      <c r="D295" s="707" t="s">
        <v>13625</v>
      </c>
      <c r="E295" s="707" t="s">
        <v>10264</v>
      </c>
      <c r="F295" s="707" t="s">
        <v>10265</v>
      </c>
      <c r="G295" s="707" t="s">
        <v>13626</v>
      </c>
      <c r="H295" s="244">
        <v>2</v>
      </c>
      <c r="I295" s="235">
        <v>365319</v>
      </c>
      <c r="J295" s="235"/>
      <c r="K295" s="235"/>
      <c r="L295" s="707" t="s">
        <v>282</v>
      </c>
      <c r="M295" s="235">
        <v>70</v>
      </c>
      <c r="N295" s="235">
        <v>107</v>
      </c>
      <c r="O295" s="235">
        <v>7490</v>
      </c>
      <c r="P295" s="235">
        <v>1</v>
      </c>
      <c r="Q295" s="235">
        <v>10</v>
      </c>
      <c r="R295" s="235">
        <v>40</v>
      </c>
      <c r="S295" s="707" t="s">
        <v>10266</v>
      </c>
      <c r="T295" s="707" t="s">
        <v>10267</v>
      </c>
      <c r="U295" s="707">
        <v>2005</v>
      </c>
      <c r="V295" s="244"/>
      <c r="W295" s="244"/>
      <c r="X295" s="244"/>
      <c r="Y295" s="244"/>
      <c r="Z295" s="244"/>
      <c r="AA295" s="244"/>
      <c r="AB295" s="235">
        <v>2000</v>
      </c>
      <c r="AC295" s="707"/>
      <c r="AD295" s="707"/>
      <c r="AE295" s="244"/>
      <c r="AF295" s="244"/>
      <c r="AG295" s="244"/>
      <c r="AH295" s="244"/>
      <c r="AI295" s="244"/>
      <c r="AJ295" s="244"/>
      <c r="AK295" s="244"/>
      <c r="AL295" s="244"/>
      <c r="AM295" s="244"/>
      <c r="AN295" s="244"/>
      <c r="AO295" s="244"/>
      <c r="AP295" s="244"/>
      <c r="AQ295" s="244"/>
      <c r="AR295" s="244"/>
      <c r="AS295" s="244"/>
      <c r="AT295" s="244"/>
      <c r="AU295" s="244"/>
      <c r="AV295" s="244"/>
      <c r="AW295" s="244"/>
      <c r="AX295" s="1001" t="s">
        <v>10268</v>
      </c>
    </row>
    <row r="296" spans="1:50" s="914" customFormat="1" ht="24" hidden="1" customHeight="1">
      <c r="A296" s="1022"/>
      <c r="B296" s="1302"/>
      <c r="C296" s="707" t="s">
        <v>3337</v>
      </c>
      <c r="D296" s="707" t="s">
        <v>13627</v>
      </c>
      <c r="E296" s="707" t="s">
        <v>10269</v>
      </c>
      <c r="F296" s="707" t="s">
        <v>10265</v>
      </c>
      <c r="G296" s="239" t="s">
        <v>10277</v>
      </c>
      <c r="H296" s="244"/>
      <c r="I296" s="235">
        <v>13857</v>
      </c>
      <c r="J296" s="235"/>
      <c r="K296" s="235"/>
      <c r="L296" s="707" t="s">
        <v>282</v>
      </c>
      <c r="M296" s="235">
        <v>64</v>
      </c>
      <c r="N296" s="235">
        <v>101</v>
      </c>
      <c r="O296" s="235">
        <v>7344</v>
      </c>
      <c r="P296" s="235">
        <v>1</v>
      </c>
      <c r="Q296" s="235">
        <v>800</v>
      </c>
      <c r="R296" s="235">
        <v>1000</v>
      </c>
      <c r="S296" s="707" t="s">
        <v>173</v>
      </c>
      <c r="T296" s="707" t="s">
        <v>466</v>
      </c>
      <c r="U296" s="707">
        <v>2009</v>
      </c>
      <c r="V296" s="244"/>
      <c r="W296" s="244"/>
      <c r="X296" s="244"/>
      <c r="Y296" s="244"/>
      <c r="Z296" s="244"/>
      <c r="AA296" s="244"/>
      <c r="AB296" s="235">
        <v>1300</v>
      </c>
      <c r="AC296" s="707"/>
      <c r="AD296" s="707"/>
      <c r="AE296" s="244"/>
      <c r="AF296" s="244"/>
      <c r="AG296" s="244"/>
      <c r="AH296" s="244"/>
      <c r="AI296" s="244"/>
      <c r="AJ296" s="244"/>
      <c r="AK296" s="244"/>
      <c r="AL296" s="244"/>
      <c r="AM296" s="244"/>
      <c r="AN296" s="244"/>
      <c r="AO296" s="244"/>
      <c r="AP296" s="244"/>
      <c r="AQ296" s="244"/>
      <c r="AR296" s="244"/>
      <c r="AS296" s="244"/>
      <c r="AT296" s="244"/>
      <c r="AU296" s="244"/>
      <c r="AV296" s="244"/>
      <c r="AW296" s="244"/>
      <c r="AX296" s="1001"/>
    </row>
    <row r="297" spans="1:50" s="914" customFormat="1" ht="24" hidden="1" customHeight="1">
      <c r="A297" s="1022"/>
      <c r="B297" s="1302"/>
      <c r="C297" s="707" t="s">
        <v>3337</v>
      </c>
      <c r="D297" s="707" t="s">
        <v>13628</v>
      </c>
      <c r="E297" s="707" t="s">
        <v>831</v>
      </c>
      <c r="F297" s="707" t="s">
        <v>10265</v>
      </c>
      <c r="G297" s="707" t="s">
        <v>10198</v>
      </c>
      <c r="H297" s="244"/>
      <c r="I297" s="235">
        <v>14000</v>
      </c>
      <c r="J297" s="235"/>
      <c r="K297" s="235"/>
      <c r="L297" s="707" t="s">
        <v>143</v>
      </c>
      <c r="M297" s="235">
        <v>68</v>
      </c>
      <c r="N297" s="235">
        <v>105</v>
      </c>
      <c r="O297" s="235">
        <v>7140</v>
      </c>
      <c r="P297" s="235">
        <v>1</v>
      </c>
      <c r="Q297" s="235"/>
      <c r="R297" s="235"/>
      <c r="S297" s="707"/>
      <c r="T297" s="707"/>
      <c r="U297" s="707">
        <v>2001</v>
      </c>
      <c r="V297" s="244"/>
      <c r="W297" s="244"/>
      <c r="X297" s="244"/>
      <c r="Y297" s="244"/>
      <c r="Z297" s="244"/>
      <c r="AA297" s="244"/>
      <c r="AB297" s="235">
        <v>250</v>
      </c>
      <c r="AC297" s="707"/>
      <c r="AD297" s="707"/>
      <c r="AE297" s="244"/>
      <c r="AF297" s="244"/>
      <c r="AG297" s="244"/>
      <c r="AH297" s="244"/>
      <c r="AI297" s="244"/>
      <c r="AJ297" s="244"/>
      <c r="AK297" s="244"/>
      <c r="AL297" s="244"/>
      <c r="AM297" s="244"/>
      <c r="AN297" s="244"/>
      <c r="AO297" s="244"/>
      <c r="AP297" s="244"/>
      <c r="AQ297" s="244"/>
      <c r="AR297" s="244"/>
      <c r="AS297" s="244"/>
      <c r="AT297" s="244"/>
      <c r="AU297" s="244"/>
      <c r="AV297" s="244"/>
      <c r="AW297" s="244"/>
      <c r="AX297" s="1001" t="s">
        <v>10271</v>
      </c>
    </row>
    <row r="298" spans="1:50" s="914" customFormat="1" ht="23.65" hidden="1" customHeight="1">
      <c r="A298" s="1022"/>
      <c r="B298" s="1302"/>
      <c r="C298" s="707" t="s">
        <v>3337</v>
      </c>
      <c r="D298" s="707" t="s">
        <v>13629</v>
      </c>
      <c r="E298" s="707" t="s">
        <v>10272</v>
      </c>
      <c r="F298" s="707" t="s">
        <v>10265</v>
      </c>
      <c r="G298" s="707" t="s">
        <v>10277</v>
      </c>
      <c r="H298" s="244"/>
      <c r="I298" s="235">
        <v>9600</v>
      </c>
      <c r="J298" s="235"/>
      <c r="K298" s="235"/>
      <c r="L298" s="707" t="s">
        <v>282</v>
      </c>
      <c r="M298" s="235">
        <v>68</v>
      </c>
      <c r="N298" s="235">
        <v>105</v>
      </c>
      <c r="O298" s="235">
        <v>8400</v>
      </c>
      <c r="P298" s="235">
        <v>1</v>
      </c>
      <c r="Q298" s="235">
        <v>408</v>
      </c>
      <c r="R298" s="235">
        <v>408</v>
      </c>
      <c r="S298" s="707" t="s">
        <v>173</v>
      </c>
      <c r="T298" s="707" t="s">
        <v>1056</v>
      </c>
      <c r="U298" s="707">
        <v>2007</v>
      </c>
      <c r="V298" s="244"/>
      <c r="W298" s="244"/>
      <c r="X298" s="244"/>
      <c r="Y298" s="244"/>
      <c r="Z298" s="244"/>
      <c r="AA298" s="244"/>
      <c r="AB298" s="235">
        <v>1250</v>
      </c>
      <c r="AC298" s="707"/>
      <c r="AD298" s="707"/>
      <c r="AE298" s="244"/>
      <c r="AF298" s="244"/>
      <c r="AG298" s="244"/>
      <c r="AH298" s="244"/>
      <c r="AI298" s="244"/>
      <c r="AJ298" s="244"/>
      <c r="AK298" s="244"/>
      <c r="AL298" s="244"/>
      <c r="AM298" s="244"/>
      <c r="AN298" s="244"/>
      <c r="AO298" s="244"/>
      <c r="AP298" s="244"/>
      <c r="AQ298" s="244"/>
      <c r="AR298" s="244"/>
      <c r="AS298" s="244"/>
      <c r="AT298" s="244"/>
      <c r="AU298" s="244"/>
      <c r="AV298" s="244"/>
      <c r="AW298" s="244"/>
      <c r="AX298" s="1001" t="s">
        <v>10273</v>
      </c>
    </row>
    <row r="299" spans="1:50" s="914" customFormat="1" ht="23.65" hidden="1" customHeight="1">
      <c r="A299" s="1022"/>
      <c r="B299" s="1302"/>
      <c r="C299" s="707" t="s">
        <v>3337</v>
      </c>
      <c r="D299" s="707" t="s">
        <v>13630</v>
      </c>
      <c r="E299" s="707" t="s">
        <v>10274</v>
      </c>
      <c r="F299" s="707" t="s">
        <v>10265</v>
      </c>
      <c r="G299" s="707" t="s">
        <v>10277</v>
      </c>
      <c r="H299" s="244"/>
      <c r="I299" s="235">
        <v>8122</v>
      </c>
      <c r="J299" s="235"/>
      <c r="K299" s="235"/>
      <c r="L299" s="707" t="s">
        <v>282</v>
      </c>
      <c r="M299" s="235">
        <v>68</v>
      </c>
      <c r="N299" s="235">
        <v>105</v>
      </c>
      <c r="O299" s="235">
        <v>7140</v>
      </c>
      <c r="P299" s="235">
        <v>1</v>
      </c>
      <c r="Q299" s="235"/>
      <c r="R299" s="235"/>
      <c r="S299" s="707"/>
      <c r="T299" s="707"/>
      <c r="U299" s="707">
        <v>2016</v>
      </c>
      <c r="V299" s="244"/>
      <c r="W299" s="244"/>
      <c r="X299" s="244"/>
      <c r="Y299" s="244"/>
      <c r="Z299" s="244"/>
      <c r="AA299" s="244"/>
      <c r="AB299" s="235"/>
      <c r="AC299" s="707"/>
      <c r="AD299" s="707"/>
      <c r="AE299" s="244"/>
      <c r="AF299" s="244"/>
      <c r="AG299" s="244"/>
      <c r="AH299" s="244"/>
      <c r="AI299" s="244"/>
      <c r="AJ299" s="244"/>
      <c r="AK299" s="244"/>
      <c r="AL299" s="244"/>
      <c r="AM299" s="244"/>
      <c r="AN299" s="244"/>
      <c r="AO299" s="244"/>
      <c r="AP299" s="244"/>
      <c r="AQ299" s="244"/>
      <c r="AR299" s="244"/>
      <c r="AS299" s="244"/>
      <c r="AT299" s="244"/>
      <c r="AU299" s="244"/>
      <c r="AV299" s="244"/>
      <c r="AW299" s="244"/>
      <c r="AX299" s="1001"/>
    </row>
    <row r="300" spans="1:50" s="914" customFormat="1" ht="23.65" hidden="1" customHeight="1">
      <c r="A300" s="1022"/>
      <c r="B300" s="1302"/>
      <c r="C300" s="707" t="s">
        <v>3337</v>
      </c>
      <c r="D300" s="707" t="s">
        <v>13631</v>
      </c>
      <c r="E300" s="707" t="s">
        <v>10275</v>
      </c>
      <c r="F300" s="707" t="s">
        <v>10265</v>
      </c>
      <c r="G300" s="707" t="s">
        <v>10277</v>
      </c>
      <c r="H300" s="244"/>
      <c r="I300" s="235">
        <v>6600</v>
      </c>
      <c r="J300" s="235"/>
      <c r="K300" s="235"/>
      <c r="L300" s="707" t="s">
        <v>143</v>
      </c>
      <c r="M300" s="235">
        <v>64</v>
      </c>
      <c r="N300" s="235">
        <v>101</v>
      </c>
      <c r="O300" s="235">
        <v>6600</v>
      </c>
      <c r="P300" s="235">
        <v>1</v>
      </c>
      <c r="Q300" s="235"/>
      <c r="R300" s="235"/>
      <c r="S300" s="707"/>
      <c r="T300" s="707"/>
      <c r="U300" s="707">
        <v>1992</v>
      </c>
      <c r="V300" s="244"/>
      <c r="W300" s="244"/>
      <c r="X300" s="244"/>
      <c r="Y300" s="244"/>
      <c r="Z300" s="244"/>
      <c r="AA300" s="244"/>
      <c r="AB300" s="235"/>
      <c r="AC300" s="707"/>
      <c r="AD300" s="707"/>
      <c r="AE300" s="244"/>
      <c r="AF300" s="244"/>
      <c r="AG300" s="244"/>
      <c r="AH300" s="244"/>
      <c r="AI300" s="244"/>
      <c r="AJ300" s="244"/>
      <c r="AK300" s="244"/>
      <c r="AL300" s="244"/>
      <c r="AM300" s="244"/>
      <c r="AN300" s="244"/>
      <c r="AO300" s="244"/>
      <c r="AP300" s="244"/>
      <c r="AQ300" s="244"/>
      <c r="AR300" s="244"/>
      <c r="AS300" s="244"/>
      <c r="AT300" s="244"/>
      <c r="AU300" s="244"/>
      <c r="AV300" s="244"/>
      <c r="AW300" s="244"/>
      <c r="AX300" s="1001"/>
    </row>
    <row r="301" spans="1:50" s="914" customFormat="1" ht="23.65" hidden="1" customHeight="1">
      <c r="A301" s="1022"/>
      <c r="B301" s="1302"/>
      <c r="C301" s="707" t="s">
        <v>3337</v>
      </c>
      <c r="D301" s="707" t="s">
        <v>13632</v>
      </c>
      <c r="E301" s="707" t="s">
        <v>13633</v>
      </c>
      <c r="F301" s="707" t="s">
        <v>10265</v>
      </c>
      <c r="G301" s="707" t="s">
        <v>10277</v>
      </c>
      <c r="H301" s="244"/>
      <c r="I301" s="235">
        <v>4104</v>
      </c>
      <c r="J301" s="235"/>
      <c r="K301" s="235"/>
      <c r="L301" s="707" t="s">
        <v>282</v>
      </c>
      <c r="M301" s="235">
        <v>36</v>
      </c>
      <c r="N301" s="235">
        <v>54</v>
      </c>
      <c r="O301" s="235">
        <v>1944</v>
      </c>
      <c r="P301" s="235">
        <v>1</v>
      </c>
      <c r="Q301" s="235"/>
      <c r="R301" s="235"/>
      <c r="S301" s="707"/>
      <c r="T301" s="707"/>
      <c r="U301" s="707">
        <v>2006</v>
      </c>
      <c r="V301" s="244"/>
      <c r="W301" s="244"/>
      <c r="X301" s="244">
        <v>2006</v>
      </c>
      <c r="Y301" s="244"/>
      <c r="Z301" s="244"/>
      <c r="AA301" s="244"/>
      <c r="AB301" s="235"/>
      <c r="AC301" s="707"/>
      <c r="AD301" s="707"/>
      <c r="AE301" s="244"/>
      <c r="AF301" s="244"/>
      <c r="AG301" s="244"/>
      <c r="AH301" s="244"/>
      <c r="AI301" s="244"/>
      <c r="AJ301" s="244"/>
      <c r="AK301" s="244"/>
      <c r="AL301" s="244"/>
      <c r="AM301" s="244"/>
      <c r="AN301" s="244"/>
      <c r="AO301" s="244"/>
      <c r="AP301" s="244"/>
      <c r="AQ301" s="244"/>
      <c r="AR301" s="244"/>
      <c r="AS301" s="244"/>
      <c r="AT301" s="244"/>
      <c r="AU301" s="244"/>
      <c r="AV301" s="244"/>
      <c r="AW301" s="244"/>
      <c r="AX301" s="1001"/>
    </row>
    <row r="302" spans="1:50" s="914" customFormat="1" ht="24" hidden="1" customHeight="1">
      <c r="A302" s="1022"/>
      <c r="B302" s="1302"/>
      <c r="C302" s="707" t="s">
        <v>3337</v>
      </c>
      <c r="D302" s="707" t="s">
        <v>13634</v>
      </c>
      <c r="E302" s="707" t="s">
        <v>13635</v>
      </c>
      <c r="F302" s="707" t="s">
        <v>10265</v>
      </c>
      <c r="G302" s="707" t="s">
        <v>10277</v>
      </c>
      <c r="H302" s="244"/>
      <c r="I302" s="235">
        <v>4888</v>
      </c>
      <c r="J302" s="235"/>
      <c r="K302" s="235"/>
      <c r="L302" s="707" t="s">
        <v>282</v>
      </c>
      <c r="M302" s="235">
        <v>94</v>
      </c>
      <c r="N302" s="235">
        <v>52</v>
      </c>
      <c r="O302" s="235">
        <v>4888</v>
      </c>
      <c r="P302" s="235">
        <v>1</v>
      </c>
      <c r="Q302" s="235"/>
      <c r="R302" s="235"/>
      <c r="S302" s="707"/>
      <c r="T302" s="707"/>
      <c r="U302" s="707">
        <v>2018</v>
      </c>
      <c r="V302" s="244"/>
      <c r="W302" s="244"/>
      <c r="X302" s="244"/>
      <c r="Y302" s="244"/>
      <c r="Z302" s="244"/>
      <c r="AA302" s="244"/>
      <c r="AB302" s="235"/>
      <c r="AC302" s="707"/>
      <c r="AD302" s="707"/>
      <c r="AE302" s="244"/>
      <c r="AF302" s="244"/>
      <c r="AG302" s="244"/>
      <c r="AH302" s="244"/>
      <c r="AI302" s="244"/>
      <c r="AJ302" s="244"/>
      <c r="AK302" s="244"/>
      <c r="AL302" s="244"/>
      <c r="AM302" s="244"/>
      <c r="AN302" s="244"/>
      <c r="AO302" s="244"/>
      <c r="AP302" s="244"/>
      <c r="AQ302" s="244"/>
      <c r="AR302" s="244"/>
      <c r="AS302" s="244"/>
      <c r="AT302" s="244"/>
      <c r="AU302" s="244"/>
      <c r="AV302" s="244"/>
      <c r="AW302" s="244"/>
      <c r="AX302" s="1001"/>
    </row>
    <row r="303" spans="1:50" s="914" customFormat="1" ht="24" hidden="1" customHeight="1">
      <c r="A303" s="1022"/>
      <c r="B303" s="1302"/>
      <c r="C303" s="707" t="s">
        <v>3337</v>
      </c>
      <c r="D303" s="707" t="s">
        <v>13636</v>
      </c>
      <c r="E303" s="707" t="s">
        <v>10276</v>
      </c>
      <c r="F303" s="707" t="s">
        <v>10265</v>
      </c>
      <c r="G303" s="707" t="s">
        <v>10277</v>
      </c>
      <c r="H303" s="244"/>
      <c r="I303" s="235"/>
      <c r="J303" s="235"/>
      <c r="K303" s="235"/>
      <c r="L303" s="707">
        <v>4104</v>
      </c>
      <c r="M303" s="235"/>
      <c r="N303" s="235"/>
      <c r="O303" s="235" t="s">
        <v>282</v>
      </c>
      <c r="P303" s="235">
        <v>42</v>
      </c>
      <c r="Q303" s="235">
        <v>70</v>
      </c>
      <c r="R303" s="235">
        <v>2940</v>
      </c>
      <c r="S303" s="313">
        <v>1</v>
      </c>
      <c r="T303" s="313"/>
      <c r="U303" s="707"/>
      <c r="V303" s="244"/>
      <c r="W303" s="244"/>
      <c r="X303" s="244"/>
      <c r="Y303" s="244"/>
      <c r="Z303" s="244"/>
      <c r="AA303" s="244"/>
      <c r="AB303" s="431"/>
      <c r="AC303" s="707"/>
      <c r="AD303" s="707"/>
      <c r="AE303" s="244"/>
      <c r="AF303" s="244"/>
      <c r="AG303" s="244"/>
      <c r="AH303" s="244"/>
      <c r="AI303" s="244"/>
      <c r="AJ303" s="432"/>
      <c r="AK303" s="432"/>
      <c r="AL303" s="244"/>
      <c r="AM303" s="244"/>
      <c r="AN303" s="244"/>
      <c r="AO303" s="244"/>
      <c r="AP303" s="244"/>
      <c r="AQ303" s="244"/>
      <c r="AR303" s="244"/>
      <c r="AS303" s="244"/>
      <c r="AT303" s="244"/>
      <c r="AU303" s="244"/>
      <c r="AV303" s="244"/>
      <c r="AW303" s="244"/>
      <c r="AX303" s="1023"/>
    </row>
    <row r="304" spans="1:50" s="914" customFormat="1" ht="24" hidden="1" customHeight="1">
      <c r="A304" s="1022"/>
      <c r="B304" s="1302"/>
      <c r="C304" s="707" t="s">
        <v>3404</v>
      </c>
      <c r="D304" s="707" t="s">
        <v>10308</v>
      </c>
      <c r="E304" s="707" t="s">
        <v>10309</v>
      </c>
      <c r="F304" s="707" t="s">
        <v>3404</v>
      </c>
      <c r="G304" s="707" t="s">
        <v>3407</v>
      </c>
      <c r="H304" s="244"/>
      <c r="I304" s="235">
        <v>12153</v>
      </c>
      <c r="J304" s="235">
        <v>280</v>
      </c>
      <c r="K304" s="235">
        <v>280</v>
      </c>
      <c r="L304" s="707" t="s">
        <v>282</v>
      </c>
      <c r="M304" s="235">
        <v>64</v>
      </c>
      <c r="N304" s="235">
        <v>100</v>
      </c>
      <c r="O304" s="235">
        <v>6982</v>
      </c>
      <c r="P304" s="235">
        <v>1</v>
      </c>
      <c r="Q304" s="235">
        <v>366</v>
      </c>
      <c r="R304" s="235">
        <v>400</v>
      </c>
      <c r="S304" s="313" t="s">
        <v>334</v>
      </c>
      <c r="T304" s="313" t="s">
        <v>1056</v>
      </c>
      <c r="U304" s="707">
        <v>2006</v>
      </c>
      <c r="V304" s="244"/>
      <c r="W304" s="244"/>
      <c r="X304" s="244"/>
      <c r="Y304" s="244"/>
      <c r="Z304" s="244"/>
      <c r="AA304" s="244"/>
      <c r="AB304" s="235">
        <v>1204</v>
      </c>
      <c r="AC304" s="707"/>
      <c r="AD304" s="707"/>
      <c r="AE304" s="244"/>
      <c r="AF304" s="244"/>
      <c r="AG304" s="244"/>
      <c r="AH304" s="244"/>
      <c r="AI304" s="244"/>
      <c r="AJ304" s="244"/>
      <c r="AK304" s="244"/>
      <c r="AL304" s="244"/>
      <c r="AM304" s="244"/>
      <c r="AN304" s="244"/>
      <c r="AO304" s="244"/>
      <c r="AP304" s="244"/>
      <c r="AQ304" s="244"/>
      <c r="AR304" s="244"/>
      <c r="AS304" s="244"/>
      <c r="AT304" s="244"/>
      <c r="AU304" s="244"/>
      <c r="AV304" s="244"/>
      <c r="AW304" s="244"/>
      <c r="AX304" s="1001"/>
    </row>
    <row r="305" spans="1:50" s="914" customFormat="1" ht="24" hidden="1" customHeight="1">
      <c r="A305" s="1022"/>
      <c r="B305" s="1302"/>
      <c r="C305" s="707" t="s">
        <v>3404</v>
      </c>
      <c r="D305" s="707" t="s">
        <v>10310</v>
      </c>
      <c r="E305" s="707" t="s">
        <v>10311</v>
      </c>
      <c r="F305" s="707" t="s">
        <v>3404</v>
      </c>
      <c r="G305" s="707" t="s">
        <v>3407</v>
      </c>
      <c r="H305" s="244"/>
      <c r="I305" s="235">
        <v>7480</v>
      </c>
      <c r="J305" s="235"/>
      <c r="K305" s="235"/>
      <c r="L305" s="707" t="s">
        <v>282</v>
      </c>
      <c r="M305" s="235">
        <v>64</v>
      </c>
      <c r="N305" s="235">
        <v>100</v>
      </c>
      <c r="O305" s="235">
        <v>6400</v>
      </c>
      <c r="P305" s="235">
        <v>1</v>
      </c>
      <c r="Q305" s="235"/>
      <c r="R305" s="235"/>
      <c r="S305" s="313"/>
      <c r="T305" s="313"/>
      <c r="U305" s="707">
        <v>2007</v>
      </c>
      <c r="V305" s="244"/>
      <c r="W305" s="244"/>
      <c r="X305" s="244"/>
      <c r="Y305" s="244"/>
      <c r="Z305" s="244"/>
      <c r="AA305" s="244"/>
      <c r="AB305" s="431"/>
      <c r="AC305" s="707"/>
      <c r="AD305" s="707"/>
      <c r="AE305" s="244"/>
      <c r="AF305" s="244"/>
      <c r="AG305" s="244"/>
      <c r="AH305" s="244"/>
      <c r="AI305" s="244"/>
      <c r="AJ305" s="432"/>
      <c r="AK305" s="432"/>
      <c r="AL305" s="244"/>
      <c r="AM305" s="244"/>
      <c r="AN305" s="244"/>
      <c r="AO305" s="244"/>
      <c r="AP305" s="244"/>
      <c r="AQ305" s="244"/>
      <c r="AR305" s="244"/>
      <c r="AS305" s="244"/>
      <c r="AT305" s="244"/>
      <c r="AU305" s="244"/>
      <c r="AV305" s="244"/>
      <c r="AW305" s="244"/>
      <c r="AX305" s="1023"/>
    </row>
    <row r="306" spans="1:50" s="914" customFormat="1" ht="24" hidden="1" customHeight="1">
      <c r="A306" s="1022"/>
      <c r="B306" s="1302"/>
      <c r="C306" s="239" t="s">
        <v>3404</v>
      </c>
      <c r="D306" s="239" t="s">
        <v>13637</v>
      </c>
      <c r="E306" s="239" t="s">
        <v>10312</v>
      </c>
      <c r="F306" s="239" t="s">
        <v>3404</v>
      </c>
      <c r="G306" s="239" t="s">
        <v>3407</v>
      </c>
      <c r="H306" s="1024"/>
      <c r="I306" s="293">
        <v>10184</v>
      </c>
      <c r="J306" s="293"/>
      <c r="K306" s="293"/>
      <c r="L306" s="239" t="s">
        <v>282</v>
      </c>
      <c r="M306" s="293">
        <v>68</v>
      </c>
      <c r="N306" s="293">
        <v>105</v>
      </c>
      <c r="O306" s="293">
        <v>7140</v>
      </c>
      <c r="P306" s="293">
        <v>1</v>
      </c>
      <c r="Q306" s="293"/>
      <c r="R306" s="293"/>
      <c r="S306" s="1025"/>
      <c r="T306" s="1025"/>
      <c r="U306" s="239">
        <v>2015</v>
      </c>
      <c r="V306" s="1024"/>
      <c r="W306" s="1024"/>
      <c r="X306" s="1024"/>
      <c r="Y306" s="1024"/>
      <c r="Z306" s="1024"/>
      <c r="AA306" s="1024"/>
      <c r="AB306" s="293"/>
      <c r="AC306" s="239"/>
      <c r="AD306" s="239"/>
      <c r="AE306" s="1024"/>
      <c r="AF306" s="1024"/>
      <c r="AG306" s="1024"/>
      <c r="AH306" s="1024"/>
      <c r="AI306" s="1024"/>
      <c r="AJ306" s="1024"/>
      <c r="AK306" s="1024"/>
      <c r="AL306" s="1024"/>
      <c r="AM306" s="1024"/>
      <c r="AN306" s="1024"/>
      <c r="AO306" s="1024"/>
      <c r="AP306" s="1024"/>
      <c r="AQ306" s="1024"/>
      <c r="AR306" s="1024"/>
      <c r="AS306" s="1024"/>
      <c r="AT306" s="1024"/>
      <c r="AU306" s="1024"/>
      <c r="AV306" s="1024"/>
      <c r="AW306" s="1024"/>
      <c r="AX306" s="1026"/>
    </row>
    <row r="307" spans="1:50" s="914" customFormat="1" ht="24" hidden="1" customHeight="1">
      <c r="A307" s="1022"/>
      <c r="B307" s="1302"/>
      <c r="C307" s="707" t="s">
        <v>3404</v>
      </c>
      <c r="D307" s="707" t="s">
        <v>13638</v>
      </c>
      <c r="E307" s="707" t="s">
        <v>13639</v>
      </c>
      <c r="F307" s="707" t="s">
        <v>3404</v>
      </c>
      <c r="G307" s="707" t="s">
        <v>3407</v>
      </c>
      <c r="H307" s="244"/>
      <c r="I307" s="235">
        <v>48167</v>
      </c>
      <c r="J307" s="235"/>
      <c r="K307" s="235"/>
      <c r="L307" s="707" t="s">
        <v>282</v>
      </c>
      <c r="M307" s="235">
        <v>66</v>
      </c>
      <c r="N307" s="235">
        <v>96</v>
      </c>
      <c r="O307" s="235">
        <v>6336</v>
      </c>
      <c r="P307" s="235">
        <v>1</v>
      </c>
      <c r="Q307" s="235"/>
      <c r="R307" s="235"/>
      <c r="S307" s="313"/>
      <c r="T307" s="313"/>
      <c r="U307" s="707">
        <v>2016</v>
      </c>
      <c r="V307" s="244"/>
      <c r="W307" s="244"/>
      <c r="X307" s="244"/>
      <c r="Y307" s="244"/>
      <c r="Z307" s="244"/>
      <c r="AA307" s="244"/>
      <c r="AB307" s="235"/>
      <c r="AC307" s="707"/>
      <c r="AD307" s="707"/>
      <c r="AE307" s="244"/>
      <c r="AF307" s="244"/>
      <c r="AG307" s="244"/>
      <c r="AH307" s="244"/>
      <c r="AI307" s="244"/>
      <c r="AJ307" s="244"/>
      <c r="AK307" s="244"/>
      <c r="AL307" s="244"/>
      <c r="AM307" s="244"/>
      <c r="AN307" s="244"/>
      <c r="AO307" s="244"/>
      <c r="AP307" s="244"/>
      <c r="AQ307" s="244"/>
      <c r="AR307" s="244"/>
      <c r="AS307" s="244"/>
      <c r="AT307" s="244"/>
      <c r="AU307" s="244"/>
      <c r="AV307" s="244"/>
      <c r="AW307" s="244"/>
      <c r="AX307" s="1027"/>
    </row>
    <row r="308" spans="1:50" s="914" customFormat="1" ht="24" hidden="1" customHeight="1">
      <c r="A308" s="1022"/>
      <c r="B308" s="1302"/>
      <c r="C308" s="707" t="s">
        <v>3404</v>
      </c>
      <c r="D308" s="707" t="s">
        <v>10313</v>
      </c>
      <c r="E308" s="707" t="s">
        <v>13640</v>
      </c>
      <c r="F308" s="707" t="s">
        <v>3404</v>
      </c>
      <c r="G308" s="707" t="s">
        <v>3407</v>
      </c>
      <c r="H308" s="244"/>
      <c r="I308" s="235">
        <v>6800</v>
      </c>
      <c r="J308" s="235"/>
      <c r="K308" s="235"/>
      <c r="L308" s="707" t="s">
        <v>282</v>
      </c>
      <c r="M308" s="235">
        <v>64</v>
      </c>
      <c r="N308" s="235">
        <v>100</v>
      </c>
      <c r="O308" s="235">
        <v>6400</v>
      </c>
      <c r="P308" s="235">
        <v>1</v>
      </c>
      <c r="Q308" s="235">
        <v>350</v>
      </c>
      <c r="R308" s="235">
        <v>350</v>
      </c>
      <c r="S308" s="313" t="s">
        <v>173</v>
      </c>
      <c r="T308" s="313" t="s">
        <v>711</v>
      </c>
      <c r="U308" s="707">
        <v>2014</v>
      </c>
      <c r="V308" s="244"/>
      <c r="W308" s="244"/>
      <c r="X308" s="244"/>
      <c r="Y308" s="244"/>
      <c r="Z308" s="244"/>
      <c r="AA308" s="244"/>
      <c r="AB308" s="235">
        <v>8112</v>
      </c>
      <c r="AC308" s="707"/>
      <c r="AD308" s="707"/>
      <c r="AE308" s="244"/>
      <c r="AF308" s="244"/>
      <c r="AG308" s="244"/>
      <c r="AH308" s="244"/>
      <c r="AI308" s="244"/>
      <c r="AJ308" s="244"/>
      <c r="AK308" s="244"/>
      <c r="AL308" s="244"/>
      <c r="AM308" s="244"/>
      <c r="AN308" s="244"/>
      <c r="AO308" s="244"/>
      <c r="AP308" s="244"/>
      <c r="AQ308" s="244"/>
      <c r="AR308" s="244"/>
      <c r="AS308" s="244"/>
      <c r="AT308" s="244"/>
      <c r="AU308" s="244"/>
      <c r="AV308" s="244"/>
      <c r="AW308" s="244"/>
      <c r="AX308" s="1001"/>
    </row>
    <row r="309" spans="1:50" s="914" customFormat="1" ht="24" hidden="1" customHeight="1">
      <c r="A309" s="1022"/>
      <c r="B309" s="1302"/>
      <c r="C309" s="707" t="s">
        <v>3404</v>
      </c>
      <c r="D309" s="707" t="s">
        <v>13641</v>
      </c>
      <c r="E309" s="707" t="s">
        <v>10314</v>
      </c>
      <c r="F309" s="707" t="s">
        <v>3404</v>
      </c>
      <c r="G309" s="707" t="s">
        <v>3407</v>
      </c>
      <c r="H309" s="244"/>
      <c r="I309" s="235">
        <v>7247</v>
      </c>
      <c r="J309" s="235"/>
      <c r="K309" s="235"/>
      <c r="L309" s="707" t="s">
        <v>282</v>
      </c>
      <c r="M309" s="235">
        <v>70</v>
      </c>
      <c r="N309" s="235">
        <v>100</v>
      </c>
      <c r="O309" s="235">
        <v>7000</v>
      </c>
      <c r="P309" s="235">
        <v>1</v>
      </c>
      <c r="Q309" s="235"/>
      <c r="R309" s="235"/>
      <c r="S309" s="313"/>
      <c r="T309" s="313"/>
      <c r="U309" s="707">
        <v>2017</v>
      </c>
      <c r="V309" s="244"/>
      <c r="W309" s="244"/>
      <c r="X309" s="244"/>
      <c r="Y309" s="244"/>
      <c r="Z309" s="244"/>
      <c r="AA309" s="244"/>
      <c r="AB309" s="235"/>
      <c r="AC309" s="707"/>
      <c r="AD309" s="707"/>
      <c r="AE309" s="244"/>
      <c r="AF309" s="244"/>
      <c r="AG309" s="244"/>
      <c r="AH309" s="244"/>
      <c r="AI309" s="244"/>
      <c r="AJ309" s="244"/>
      <c r="AK309" s="244"/>
      <c r="AL309" s="244"/>
      <c r="AM309" s="244"/>
      <c r="AN309" s="244"/>
      <c r="AO309" s="244"/>
      <c r="AP309" s="244"/>
      <c r="AQ309" s="244"/>
      <c r="AR309" s="244"/>
      <c r="AS309" s="244"/>
      <c r="AT309" s="244"/>
      <c r="AU309" s="244"/>
      <c r="AV309" s="244"/>
      <c r="AW309" s="244"/>
      <c r="AX309" s="1001"/>
    </row>
    <row r="310" spans="1:50" s="914" customFormat="1" ht="24" hidden="1" customHeight="1">
      <c r="A310" s="1022"/>
      <c r="B310" s="1302"/>
      <c r="C310" s="248" t="s">
        <v>3404</v>
      </c>
      <c r="D310" s="707" t="s">
        <v>13642</v>
      </c>
      <c r="E310" s="248" t="s">
        <v>10315</v>
      </c>
      <c r="F310" s="248" t="s">
        <v>3404</v>
      </c>
      <c r="G310" s="248" t="s">
        <v>3407</v>
      </c>
      <c r="H310" s="1028"/>
      <c r="I310" s="241">
        <v>6800</v>
      </c>
      <c r="J310" s="241"/>
      <c r="K310" s="241"/>
      <c r="L310" s="248" t="s">
        <v>282</v>
      </c>
      <c r="M310" s="241">
        <v>64</v>
      </c>
      <c r="N310" s="241">
        <v>100</v>
      </c>
      <c r="O310" s="241">
        <v>6400</v>
      </c>
      <c r="P310" s="241">
        <v>1</v>
      </c>
      <c r="Q310" s="241"/>
      <c r="R310" s="241"/>
      <c r="S310" s="248"/>
      <c r="T310" s="248"/>
      <c r="U310" s="248">
        <v>2013</v>
      </c>
      <c r="V310" s="1028"/>
      <c r="W310" s="1028"/>
      <c r="X310" s="1028"/>
      <c r="Y310" s="1028"/>
      <c r="Z310" s="1028"/>
      <c r="AA310" s="1028"/>
      <c r="AB310" s="241"/>
      <c r="AC310" s="248"/>
      <c r="AD310" s="248"/>
      <c r="AE310" s="1028"/>
      <c r="AF310" s="1028"/>
      <c r="AG310" s="1028"/>
      <c r="AH310" s="1028"/>
      <c r="AI310" s="1028"/>
      <c r="AJ310" s="1028"/>
      <c r="AK310" s="1028"/>
      <c r="AL310" s="1028"/>
      <c r="AM310" s="1028"/>
      <c r="AN310" s="1028"/>
      <c r="AO310" s="1028"/>
      <c r="AP310" s="1028"/>
      <c r="AQ310" s="1028"/>
      <c r="AR310" s="1028"/>
      <c r="AS310" s="1028"/>
      <c r="AT310" s="1028"/>
      <c r="AU310" s="1028"/>
      <c r="AV310" s="1028"/>
      <c r="AW310" s="1028"/>
      <c r="AX310" s="1029"/>
    </row>
    <row r="311" spans="1:50" s="914" customFormat="1" ht="24" hidden="1" customHeight="1">
      <c r="A311" s="1022"/>
      <c r="B311" s="1302"/>
      <c r="C311" s="707" t="s">
        <v>3404</v>
      </c>
      <c r="D311" s="707" t="s">
        <v>13643</v>
      </c>
      <c r="E311" s="707" t="s">
        <v>10316</v>
      </c>
      <c r="F311" s="707" t="s">
        <v>3404</v>
      </c>
      <c r="G311" s="707" t="s">
        <v>3407</v>
      </c>
      <c r="H311" s="244"/>
      <c r="I311" s="235">
        <v>7668</v>
      </c>
      <c r="J311" s="235"/>
      <c r="K311" s="235"/>
      <c r="L311" s="707" t="s">
        <v>282</v>
      </c>
      <c r="M311" s="235">
        <v>68</v>
      </c>
      <c r="N311" s="235">
        <v>105</v>
      </c>
      <c r="O311" s="235">
        <v>7140</v>
      </c>
      <c r="P311" s="235">
        <v>1</v>
      </c>
      <c r="Q311" s="235"/>
      <c r="R311" s="235"/>
      <c r="S311" s="707"/>
      <c r="T311" s="707"/>
      <c r="U311" s="707">
        <v>2012</v>
      </c>
      <c r="V311" s="244"/>
      <c r="W311" s="244"/>
      <c r="X311" s="244"/>
      <c r="Y311" s="244"/>
      <c r="Z311" s="244"/>
      <c r="AA311" s="244"/>
      <c r="AB311" s="235"/>
      <c r="AC311" s="707"/>
      <c r="AD311" s="707"/>
      <c r="AE311" s="244"/>
      <c r="AF311" s="244"/>
      <c r="AG311" s="244"/>
      <c r="AH311" s="244"/>
      <c r="AI311" s="244"/>
      <c r="AJ311" s="244"/>
      <c r="AK311" s="244"/>
      <c r="AL311" s="244"/>
      <c r="AM311" s="244"/>
      <c r="AN311" s="244"/>
      <c r="AO311" s="244"/>
      <c r="AP311" s="244"/>
      <c r="AQ311" s="244"/>
      <c r="AR311" s="244"/>
      <c r="AS311" s="244"/>
      <c r="AT311" s="244"/>
      <c r="AU311" s="244"/>
      <c r="AV311" s="244"/>
      <c r="AW311" s="244"/>
      <c r="AX311" s="1001"/>
    </row>
    <row r="312" spans="1:50" s="914" customFormat="1" ht="24" hidden="1" customHeight="1">
      <c r="A312" s="1022"/>
      <c r="B312" s="1302"/>
      <c r="C312" s="707" t="s">
        <v>3404</v>
      </c>
      <c r="D312" s="707" t="s">
        <v>13644</v>
      </c>
      <c r="E312" s="707" t="s">
        <v>10317</v>
      </c>
      <c r="F312" s="707" t="s">
        <v>3404</v>
      </c>
      <c r="G312" s="707" t="s">
        <v>3407</v>
      </c>
      <c r="H312" s="244"/>
      <c r="I312" s="235">
        <v>8800</v>
      </c>
      <c r="J312" s="235"/>
      <c r="K312" s="235"/>
      <c r="L312" s="707" t="s">
        <v>282</v>
      </c>
      <c r="M312" s="235">
        <v>60</v>
      </c>
      <c r="N312" s="235">
        <v>85</v>
      </c>
      <c r="O312" s="235">
        <v>5100</v>
      </c>
      <c r="P312" s="235">
        <v>1</v>
      </c>
      <c r="Q312" s="235"/>
      <c r="R312" s="235"/>
      <c r="S312" s="707"/>
      <c r="T312" s="707"/>
      <c r="U312" s="707">
        <v>2017</v>
      </c>
      <c r="V312" s="244"/>
      <c r="W312" s="244"/>
      <c r="X312" s="244"/>
      <c r="Y312" s="244"/>
      <c r="Z312" s="244"/>
      <c r="AA312" s="244"/>
      <c r="AB312" s="235"/>
      <c r="AC312" s="707"/>
      <c r="AD312" s="707"/>
      <c r="AE312" s="244"/>
      <c r="AF312" s="244"/>
      <c r="AG312" s="244"/>
      <c r="AH312" s="244"/>
      <c r="AI312" s="244"/>
      <c r="AJ312" s="244"/>
      <c r="AK312" s="244"/>
      <c r="AL312" s="244"/>
      <c r="AM312" s="244"/>
      <c r="AN312" s="244"/>
      <c r="AO312" s="244"/>
      <c r="AP312" s="244"/>
      <c r="AQ312" s="244"/>
      <c r="AR312" s="244"/>
      <c r="AS312" s="244"/>
      <c r="AT312" s="244"/>
      <c r="AU312" s="244"/>
      <c r="AV312" s="244"/>
      <c r="AW312" s="244"/>
      <c r="AX312" s="1001"/>
    </row>
    <row r="313" spans="1:50" s="914" customFormat="1" ht="24" hidden="1" customHeight="1">
      <c r="A313" s="1022"/>
      <c r="B313" s="1302"/>
      <c r="C313" s="707" t="s">
        <v>3404</v>
      </c>
      <c r="D313" s="707" t="s">
        <v>13645</v>
      </c>
      <c r="E313" s="707" t="s">
        <v>10318</v>
      </c>
      <c r="F313" s="707" t="s">
        <v>3404</v>
      </c>
      <c r="G313" s="707" t="s">
        <v>3407</v>
      </c>
      <c r="H313" s="244"/>
      <c r="I313" s="235">
        <v>7140</v>
      </c>
      <c r="J313" s="235"/>
      <c r="K313" s="235"/>
      <c r="L313" s="707" t="s">
        <v>304</v>
      </c>
      <c r="M313" s="235">
        <v>70</v>
      </c>
      <c r="N313" s="235">
        <v>100</v>
      </c>
      <c r="O313" s="235">
        <v>7000</v>
      </c>
      <c r="P313" s="235">
        <v>1</v>
      </c>
      <c r="Q313" s="235"/>
      <c r="R313" s="235"/>
      <c r="S313" s="313"/>
      <c r="T313" s="313"/>
      <c r="U313" s="707">
        <v>2015</v>
      </c>
      <c r="V313" s="244"/>
      <c r="W313" s="244"/>
      <c r="X313" s="244"/>
      <c r="Y313" s="244"/>
      <c r="Z313" s="244"/>
      <c r="AA313" s="244"/>
      <c r="AB313" s="235"/>
      <c r="AC313" s="707"/>
      <c r="AD313" s="707"/>
      <c r="AE313" s="244"/>
      <c r="AF313" s="244"/>
      <c r="AG313" s="244"/>
      <c r="AH313" s="244"/>
      <c r="AI313" s="244"/>
      <c r="AJ313" s="244"/>
      <c r="AK313" s="244"/>
      <c r="AL313" s="244"/>
      <c r="AM313" s="244"/>
      <c r="AN313" s="244"/>
      <c r="AO313" s="244"/>
      <c r="AP313" s="244"/>
      <c r="AQ313" s="244"/>
      <c r="AR313" s="244"/>
      <c r="AS313" s="244"/>
      <c r="AT313" s="244"/>
      <c r="AU313" s="244"/>
      <c r="AV313" s="244"/>
      <c r="AW313" s="244"/>
      <c r="AX313" s="1001"/>
    </row>
    <row r="314" spans="1:50" s="914" customFormat="1" ht="24" hidden="1" customHeight="1">
      <c r="A314" s="1022"/>
      <c r="B314" s="1302"/>
      <c r="C314" s="707" t="s">
        <v>3404</v>
      </c>
      <c r="D314" s="707" t="s">
        <v>13646</v>
      </c>
      <c r="E314" s="707" t="s">
        <v>10319</v>
      </c>
      <c r="F314" s="707" t="s">
        <v>3404</v>
      </c>
      <c r="G314" s="707" t="s">
        <v>3407</v>
      </c>
      <c r="H314" s="244"/>
      <c r="I314" s="235">
        <v>7140</v>
      </c>
      <c r="J314" s="235"/>
      <c r="K314" s="235"/>
      <c r="L314" s="707" t="s">
        <v>143</v>
      </c>
      <c r="M314" s="235">
        <v>70</v>
      </c>
      <c r="N314" s="235">
        <v>90</v>
      </c>
      <c r="O314" s="235">
        <v>6300</v>
      </c>
      <c r="P314" s="235">
        <v>1</v>
      </c>
      <c r="Q314" s="235"/>
      <c r="R314" s="235"/>
      <c r="S314" s="313"/>
      <c r="T314" s="313"/>
      <c r="U314" s="707">
        <v>2014</v>
      </c>
      <c r="V314" s="244"/>
      <c r="W314" s="244"/>
      <c r="X314" s="244"/>
      <c r="Y314" s="244"/>
      <c r="Z314" s="244"/>
      <c r="AA314" s="244"/>
      <c r="AB314" s="235"/>
      <c r="AC314" s="707"/>
      <c r="AD314" s="707"/>
      <c r="AE314" s="244"/>
      <c r="AF314" s="244"/>
      <c r="AG314" s="244"/>
      <c r="AH314" s="244"/>
      <c r="AI314" s="244"/>
      <c r="AJ314" s="244"/>
      <c r="AK314" s="244"/>
      <c r="AL314" s="244"/>
      <c r="AM314" s="244"/>
      <c r="AN314" s="244"/>
      <c r="AO314" s="244"/>
      <c r="AP314" s="244"/>
      <c r="AQ314" s="244"/>
      <c r="AR314" s="244"/>
      <c r="AS314" s="244"/>
      <c r="AT314" s="244"/>
      <c r="AU314" s="244"/>
      <c r="AV314" s="244"/>
      <c r="AW314" s="244"/>
      <c r="AX314" s="1001"/>
    </row>
    <row r="315" spans="1:50" s="914" customFormat="1" ht="34.5" hidden="1" customHeight="1">
      <c r="A315" s="1022"/>
      <c r="B315" s="1302"/>
      <c r="C315" s="707" t="s">
        <v>3404</v>
      </c>
      <c r="D315" s="707" t="s">
        <v>13647</v>
      </c>
      <c r="E315" s="707" t="s">
        <v>12314</v>
      </c>
      <c r="F315" s="707" t="s">
        <v>3404</v>
      </c>
      <c r="G315" s="707" t="s">
        <v>3407</v>
      </c>
      <c r="H315" s="244"/>
      <c r="I315" s="235">
        <v>4500</v>
      </c>
      <c r="J315" s="235"/>
      <c r="K315" s="235"/>
      <c r="L315" s="707" t="s">
        <v>469</v>
      </c>
      <c r="M315" s="235"/>
      <c r="N315" s="235"/>
      <c r="O315" s="235">
        <v>4500</v>
      </c>
      <c r="P315" s="235">
        <v>1</v>
      </c>
      <c r="Q315" s="235"/>
      <c r="R315" s="235"/>
      <c r="S315" s="313"/>
      <c r="T315" s="313"/>
      <c r="U315" s="707">
        <v>2005</v>
      </c>
      <c r="V315" s="244"/>
      <c r="W315" s="244"/>
      <c r="X315" s="244"/>
      <c r="Y315" s="244"/>
      <c r="Z315" s="244"/>
      <c r="AA315" s="244"/>
      <c r="AB315" s="235"/>
      <c r="AC315" s="707"/>
      <c r="AD315" s="707"/>
      <c r="AE315" s="244"/>
      <c r="AF315" s="244"/>
      <c r="AG315" s="244"/>
      <c r="AH315" s="244"/>
      <c r="AI315" s="244"/>
      <c r="AJ315" s="244"/>
      <c r="AK315" s="244"/>
      <c r="AL315" s="244"/>
      <c r="AM315" s="244"/>
      <c r="AN315" s="244"/>
      <c r="AO315" s="244"/>
      <c r="AP315" s="244"/>
      <c r="AQ315" s="244"/>
      <c r="AR315" s="244"/>
      <c r="AS315" s="244"/>
      <c r="AT315" s="244"/>
      <c r="AU315" s="244"/>
      <c r="AV315" s="244"/>
      <c r="AW315" s="244"/>
      <c r="AX315" s="1001"/>
    </row>
    <row r="316" spans="1:50" s="914" customFormat="1" ht="23.85" hidden="1" customHeight="1">
      <c r="A316" s="1022"/>
      <c r="B316" s="1302"/>
      <c r="C316" s="707" t="s">
        <v>3404</v>
      </c>
      <c r="D316" s="707" t="s">
        <v>3408</v>
      </c>
      <c r="E316" s="707" t="s">
        <v>12315</v>
      </c>
      <c r="F316" s="707" t="s">
        <v>3404</v>
      </c>
      <c r="G316" s="707" t="s">
        <v>3407</v>
      </c>
      <c r="H316" s="244"/>
      <c r="I316" s="235">
        <v>14350</v>
      </c>
      <c r="J316" s="235"/>
      <c r="K316" s="235"/>
      <c r="L316" s="707" t="s">
        <v>282</v>
      </c>
      <c r="M316" s="235"/>
      <c r="N316" s="235"/>
      <c r="O316" s="235">
        <v>14350</v>
      </c>
      <c r="P316" s="235">
        <v>1</v>
      </c>
      <c r="Q316" s="235"/>
      <c r="R316" s="235"/>
      <c r="S316" s="313"/>
      <c r="T316" s="313"/>
      <c r="U316" s="707">
        <v>2009</v>
      </c>
      <c r="V316" s="244"/>
      <c r="W316" s="244"/>
      <c r="X316" s="244"/>
      <c r="Y316" s="244"/>
      <c r="Z316" s="244"/>
      <c r="AA316" s="244"/>
      <c r="AB316" s="235"/>
      <c r="AC316" s="707"/>
      <c r="AD316" s="707"/>
      <c r="AE316" s="244"/>
      <c r="AF316" s="244"/>
      <c r="AG316" s="244"/>
      <c r="AH316" s="244"/>
      <c r="AI316" s="244"/>
      <c r="AJ316" s="244"/>
      <c r="AK316" s="244"/>
      <c r="AL316" s="244"/>
      <c r="AM316" s="244"/>
      <c r="AN316" s="244"/>
      <c r="AO316" s="244"/>
      <c r="AP316" s="244"/>
      <c r="AQ316" s="244"/>
      <c r="AR316" s="244"/>
      <c r="AS316" s="244"/>
      <c r="AT316" s="244"/>
      <c r="AU316" s="244"/>
      <c r="AV316" s="244"/>
      <c r="AW316" s="244"/>
      <c r="AX316" s="1001"/>
    </row>
    <row r="317" spans="1:50" s="914" customFormat="1" ht="23.85" hidden="1" customHeight="1">
      <c r="A317" s="1022"/>
      <c r="B317" s="1302"/>
      <c r="C317" s="707" t="s">
        <v>3404</v>
      </c>
      <c r="D317" s="707" t="s">
        <v>13648</v>
      </c>
      <c r="E317" s="707" t="s">
        <v>12316</v>
      </c>
      <c r="F317" s="707" t="s">
        <v>3404</v>
      </c>
      <c r="G317" s="707" t="s">
        <v>3404</v>
      </c>
      <c r="H317" s="244"/>
      <c r="I317" s="235">
        <v>2200</v>
      </c>
      <c r="J317" s="235"/>
      <c r="K317" s="235"/>
      <c r="L317" s="707" t="s">
        <v>12317</v>
      </c>
      <c r="M317" s="235"/>
      <c r="N317" s="235"/>
      <c r="O317" s="235">
        <v>2200</v>
      </c>
      <c r="P317" s="235">
        <v>1</v>
      </c>
      <c r="Q317" s="235"/>
      <c r="R317" s="235"/>
      <c r="S317" s="313"/>
      <c r="T317" s="313"/>
      <c r="U317" s="707">
        <v>2000</v>
      </c>
      <c r="V317" s="244"/>
      <c r="W317" s="244"/>
      <c r="X317" s="244"/>
      <c r="Y317" s="244"/>
      <c r="Z317" s="244"/>
      <c r="AA317" s="244"/>
      <c r="AB317" s="235"/>
      <c r="AC317" s="707"/>
      <c r="AD317" s="707"/>
      <c r="AE317" s="244"/>
      <c r="AF317" s="244"/>
      <c r="AG317" s="244"/>
      <c r="AH317" s="244"/>
      <c r="AI317" s="244"/>
      <c r="AJ317" s="244"/>
      <c r="AK317" s="244"/>
      <c r="AL317" s="244"/>
      <c r="AM317" s="244"/>
      <c r="AN317" s="244"/>
      <c r="AO317" s="244"/>
      <c r="AP317" s="244"/>
      <c r="AQ317" s="244"/>
      <c r="AR317" s="244"/>
      <c r="AS317" s="244"/>
      <c r="AT317" s="244"/>
      <c r="AU317" s="244"/>
      <c r="AV317" s="244"/>
      <c r="AW317" s="244"/>
      <c r="AX317" s="1001"/>
    </row>
    <row r="318" spans="1:50" s="914" customFormat="1" ht="23.85" hidden="1" customHeight="1">
      <c r="A318" s="1022"/>
      <c r="B318" s="1302"/>
      <c r="C318" s="707" t="s">
        <v>3404</v>
      </c>
      <c r="D318" s="707" t="s">
        <v>13642</v>
      </c>
      <c r="E318" s="707" t="s">
        <v>12318</v>
      </c>
      <c r="F318" s="707" t="s">
        <v>3404</v>
      </c>
      <c r="G318" s="707" t="s">
        <v>3407</v>
      </c>
      <c r="H318" s="244"/>
      <c r="I318" s="235">
        <v>2664</v>
      </c>
      <c r="J318" s="235"/>
      <c r="K318" s="235"/>
      <c r="L318" s="707" t="s">
        <v>282</v>
      </c>
      <c r="M318" s="235"/>
      <c r="N318" s="235"/>
      <c r="O318" s="235">
        <v>2664</v>
      </c>
      <c r="P318" s="235">
        <v>1</v>
      </c>
      <c r="Q318" s="235"/>
      <c r="R318" s="235"/>
      <c r="S318" s="707"/>
      <c r="T318" s="707"/>
      <c r="U318" s="707">
        <v>2015</v>
      </c>
      <c r="V318" s="244"/>
      <c r="W318" s="244"/>
      <c r="X318" s="244"/>
      <c r="Y318" s="244"/>
      <c r="Z318" s="244"/>
      <c r="AA318" s="244"/>
      <c r="AB318" s="235"/>
      <c r="AC318" s="707"/>
      <c r="AD318" s="707"/>
      <c r="AE318" s="244"/>
      <c r="AF318" s="244"/>
      <c r="AG318" s="244"/>
      <c r="AH318" s="244"/>
      <c r="AI318" s="244"/>
      <c r="AJ318" s="244"/>
      <c r="AK318" s="244"/>
      <c r="AL318" s="244"/>
      <c r="AM318" s="244"/>
      <c r="AN318" s="244"/>
      <c r="AO318" s="244"/>
      <c r="AP318" s="244"/>
      <c r="AQ318" s="244"/>
      <c r="AR318" s="244"/>
      <c r="AS318" s="244"/>
      <c r="AT318" s="244"/>
      <c r="AU318" s="244"/>
      <c r="AV318" s="244"/>
      <c r="AW318" s="244"/>
      <c r="AX318" s="1001"/>
    </row>
    <row r="319" spans="1:50" s="914" customFormat="1" ht="23.85" hidden="1" customHeight="1">
      <c r="A319" s="1022"/>
      <c r="B319" s="1302"/>
      <c r="C319" s="707" t="s">
        <v>3404</v>
      </c>
      <c r="D319" s="707" t="s">
        <v>13649</v>
      </c>
      <c r="E319" s="707" t="s">
        <v>12319</v>
      </c>
      <c r="F319" s="707" t="s">
        <v>3404</v>
      </c>
      <c r="G319" s="707" t="s">
        <v>3407</v>
      </c>
      <c r="H319" s="244"/>
      <c r="I319" s="235">
        <v>5400</v>
      </c>
      <c r="J319" s="235"/>
      <c r="K319" s="235"/>
      <c r="L319" s="707" t="s">
        <v>282</v>
      </c>
      <c r="M319" s="235"/>
      <c r="N319" s="235"/>
      <c r="O319" s="235">
        <v>5400</v>
      </c>
      <c r="P319" s="235">
        <v>1</v>
      </c>
      <c r="Q319" s="235"/>
      <c r="R319" s="235"/>
      <c r="S319" s="707"/>
      <c r="T319" s="707"/>
      <c r="U319" s="707">
        <v>2005</v>
      </c>
      <c r="V319" s="244"/>
      <c r="W319" s="244"/>
      <c r="X319" s="244"/>
      <c r="Y319" s="244"/>
      <c r="Z319" s="244"/>
      <c r="AA319" s="244"/>
      <c r="AB319" s="235"/>
      <c r="AC319" s="707"/>
      <c r="AD319" s="707"/>
      <c r="AE319" s="244"/>
      <c r="AF319" s="244"/>
      <c r="AG319" s="244"/>
      <c r="AH319" s="244"/>
      <c r="AI319" s="244"/>
      <c r="AJ319" s="244"/>
      <c r="AK319" s="244"/>
      <c r="AL319" s="244"/>
      <c r="AM319" s="244"/>
      <c r="AN319" s="244"/>
      <c r="AO319" s="244"/>
      <c r="AP319" s="244"/>
      <c r="AQ319" s="244"/>
      <c r="AR319" s="244"/>
      <c r="AS319" s="244"/>
      <c r="AT319" s="244"/>
      <c r="AU319" s="244"/>
      <c r="AV319" s="244"/>
      <c r="AW319" s="244"/>
      <c r="AX319" s="1001"/>
    </row>
    <row r="320" spans="1:50" s="914" customFormat="1" ht="23.85" hidden="1" customHeight="1">
      <c r="A320" s="1022"/>
      <c r="B320" s="1302"/>
      <c r="C320" s="707" t="s">
        <v>3404</v>
      </c>
      <c r="D320" s="707" t="s">
        <v>13650</v>
      </c>
      <c r="E320" s="707" t="s">
        <v>12320</v>
      </c>
      <c r="F320" s="707" t="s">
        <v>3404</v>
      </c>
      <c r="G320" s="707" t="s">
        <v>3404</v>
      </c>
      <c r="H320" s="244"/>
      <c r="I320" s="235">
        <v>4675</v>
      </c>
      <c r="J320" s="235"/>
      <c r="K320" s="235"/>
      <c r="L320" s="707" t="s">
        <v>282</v>
      </c>
      <c r="M320" s="235"/>
      <c r="N320" s="235"/>
      <c r="O320" s="235">
        <v>4675</v>
      </c>
      <c r="P320" s="235">
        <v>1</v>
      </c>
      <c r="Q320" s="235"/>
      <c r="R320" s="235"/>
      <c r="S320" s="707"/>
      <c r="T320" s="707"/>
      <c r="U320" s="707">
        <v>2017</v>
      </c>
      <c r="V320" s="244"/>
      <c r="W320" s="244"/>
      <c r="X320" s="244"/>
      <c r="Y320" s="244"/>
      <c r="Z320" s="244"/>
      <c r="AA320" s="244"/>
      <c r="AB320" s="235"/>
      <c r="AC320" s="707"/>
      <c r="AD320" s="707"/>
      <c r="AE320" s="244"/>
      <c r="AF320" s="244"/>
      <c r="AG320" s="244"/>
      <c r="AH320" s="244"/>
      <c r="AI320" s="244"/>
      <c r="AJ320" s="244"/>
      <c r="AK320" s="244"/>
      <c r="AL320" s="244"/>
      <c r="AM320" s="244"/>
      <c r="AN320" s="244"/>
      <c r="AO320" s="244"/>
      <c r="AP320" s="244"/>
      <c r="AQ320" s="244"/>
      <c r="AR320" s="244"/>
      <c r="AS320" s="244"/>
      <c r="AT320" s="244"/>
      <c r="AU320" s="244"/>
      <c r="AV320" s="244"/>
      <c r="AW320" s="244"/>
      <c r="AX320" s="1001"/>
    </row>
    <row r="321" spans="1:50" s="914" customFormat="1" ht="23.85" hidden="1" customHeight="1">
      <c r="A321" s="1022"/>
      <c r="B321" s="1302"/>
      <c r="C321" s="707" t="s">
        <v>3404</v>
      </c>
      <c r="D321" s="707" t="s">
        <v>13651</v>
      </c>
      <c r="E321" s="707" t="s">
        <v>12321</v>
      </c>
      <c r="F321" s="707" t="s">
        <v>3404</v>
      </c>
      <c r="G321" s="707" t="s">
        <v>3407</v>
      </c>
      <c r="H321" s="244"/>
      <c r="I321" s="235">
        <v>2270</v>
      </c>
      <c r="J321" s="235"/>
      <c r="K321" s="235"/>
      <c r="L321" s="707" t="s">
        <v>282</v>
      </c>
      <c r="M321" s="235"/>
      <c r="N321" s="235"/>
      <c r="O321" s="235">
        <v>2270</v>
      </c>
      <c r="P321" s="235">
        <v>1</v>
      </c>
      <c r="Q321" s="235"/>
      <c r="R321" s="235"/>
      <c r="S321" s="707"/>
      <c r="T321" s="707"/>
      <c r="U321" s="707">
        <v>2009</v>
      </c>
      <c r="V321" s="244"/>
      <c r="W321" s="244"/>
      <c r="X321" s="244"/>
      <c r="Y321" s="244"/>
      <c r="Z321" s="244"/>
      <c r="AA321" s="244"/>
      <c r="AB321" s="235"/>
      <c r="AC321" s="707"/>
      <c r="AD321" s="707"/>
      <c r="AE321" s="244"/>
      <c r="AF321" s="244"/>
      <c r="AG321" s="244"/>
      <c r="AH321" s="244"/>
      <c r="AI321" s="244"/>
      <c r="AJ321" s="244"/>
      <c r="AK321" s="244"/>
      <c r="AL321" s="244"/>
      <c r="AM321" s="244"/>
      <c r="AN321" s="244"/>
      <c r="AO321" s="244"/>
      <c r="AP321" s="244"/>
      <c r="AQ321" s="244"/>
      <c r="AR321" s="244"/>
      <c r="AS321" s="244"/>
      <c r="AT321" s="244"/>
      <c r="AU321" s="244"/>
      <c r="AV321" s="244"/>
      <c r="AW321" s="244"/>
      <c r="AX321" s="1001"/>
    </row>
    <row r="322" spans="1:50" s="914" customFormat="1" ht="23.85" hidden="1" customHeight="1">
      <c r="A322" s="1022"/>
      <c r="B322" s="1302"/>
      <c r="C322" s="707" t="s">
        <v>3404</v>
      </c>
      <c r="D322" s="707" t="s">
        <v>13652</v>
      </c>
      <c r="E322" s="707" t="s">
        <v>12322</v>
      </c>
      <c r="F322" s="707" t="s">
        <v>3404</v>
      </c>
      <c r="G322" s="707" t="s">
        <v>3407</v>
      </c>
      <c r="H322" s="244"/>
      <c r="I322" s="235">
        <v>4590</v>
      </c>
      <c r="J322" s="235"/>
      <c r="K322" s="235"/>
      <c r="L322" s="707" t="s">
        <v>282</v>
      </c>
      <c r="M322" s="235"/>
      <c r="N322" s="235"/>
      <c r="O322" s="235">
        <v>4590</v>
      </c>
      <c r="P322" s="235">
        <v>1</v>
      </c>
      <c r="Q322" s="235"/>
      <c r="R322" s="235"/>
      <c r="S322" s="707"/>
      <c r="T322" s="707"/>
      <c r="U322" s="707">
        <v>2017</v>
      </c>
      <c r="V322" s="244"/>
      <c r="W322" s="244"/>
      <c r="X322" s="244"/>
      <c r="Y322" s="244"/>
      <c r="Z322" s="244"/>
      <c r="AA322" s="244"/>
      <c r="AB322" s="235"/>
      <c r="AC322" s="707"/>
      <c r="AD322" s="707"/>
      <c r="AE322" s="244"/>
      <c r="AF322" s="244"/>
      <c r="AG322" s="244"/>
      <c r="AH322" s="244"/>
      <c r="AI322" s="244"/>
      <c r="AJ322" s="244"/>
      <c r="AK322" s="244"/>
      <c r="AL322" s="244"/>
      <c r="AM322" s="244"/>
      <c r="AN322" s="244"/>
      <c r="AO322" s="244"/>
      <c r="AP322" s="244"/>
      <c r="AQ322" s="244"/>
      <c r="AR322" s="244"/>
      <c r="AS322" s="244"/>
      <c r="AT322" s="244"/>
      <c r="AU322" s="244"/>
      <c r="AV322" s="244"/>
      <c r="AW322" s="244"/>
      <c r="AX322" s="1001"/>
    </row>
    <row r="323" spans="1:50" s="914" customFormat="1" ht="23.85" hidden="1" customHeight="1">
      <c r="A323" s="1022"/>
      <c r="B323" s="1302"/>
      <c r="C323" s="707" t="s">
        <v>3404</v>
      </c>
      <c r="D323" s="707" t="s">
        <v>13653</v>
      </c>
      <c r="E323" s="707" t="s">
        <v>12323</v>
      </c>
      <c r="F323" s="707" t="s">
        <v>3404</v>
      </c>
      <c r="G323" s="707" t="s">
        <v>3407</v>
      </c>
      <c r="H323" s="244"/>
      <c r="I323" s="235">
        <v>3750</v>
      </c>
      <c r="J323" s="235"/>
      <c r="K323" s="235"/>
      <c r="L323" s="707" t="s">
        <v>282</v>
      </c>
      <c r="M323" s="235"/>
      <c r="N323" s="235"/>
      <c r="O323" s="235">
        <v>3750</v>
      </c>
      <c r="P323" s="235">
        <v>1</v>
      </c>
      <c r="Q323" s="235"/>
      <c r="R323" s="235"/>
      <c r="S323" s="707"/>
      <c r="T323" s="707"/>
      <c r="U323" s="707">
        <v>2014</v>
      </c>
      <c r="V323" s="244"/>
      <c r="W323" s="244"/>
      <c r="X323" s="244"/>
      <c r="Y323" s="244"/>
      <c r="Z323" s="244"/>
      <c r="AA323" s="244"/>
      <c r="AB323" s="235"/>
      <c r="AC323" s="707"/>
      <c r="AD323" s="707"/>
      <c r="AE323" s="244"/>
      <c r="AF323" s="244"/>
      <c r="AG323" s="244"/>
      <c r="AH323" s="244"/>
      <c r="AI323" s="244"/>
      <c r="AJ323" s="244"/>
      <c r="AK323" s="244"/>
      <c r="AL323" s="244"/>
      <c r="AM323" s="244"/>
      <c r="AN323" s="244"/>
      <c r="AO323" s="244"/>
      <c r="AP323" s="244"/>
      <c r="AQ323" s="244"/>
      <c r="AR323" s="244"/>
      <c r="AS323" s="244"/>
      <c r="AT323" s="244"/>
      <c r="AU323" s="244"/>
      <c r="AV323" s="244"/>
      <c r="AW323" s="244"/>
      <c r="AX323" s="1001"/>
    </row>
    <row r="324" spans="1:50" s="914" customFormat="1" ht="23.85" hidden="1" customHeight="1">
      <c r="A324" s="1022"/>
      <c r="B324" s="1302"/>
      <c r="C324" s="707" t="s">
        <v>3404</v>
      </c>
      <c r="D324" s="707" t="s">
        <v>13654</v>
      </c>
      <c r="E324" s="707" t="s">
        <v>12324</v>
      </c>
      <c r="F324" s="707" t="s">
        <v>3404</v>
      </c>
      <c r="G324" s="707" t="s">
        <v>3407</v>
      </c>
      <c r="H324" s="244"/>
      <c r="I324" s="235">
        <v>2940</v>
      </c>
      <c r="J324" s="235"/>
      <c r="K324" s="235"/>
      <c r="L324" s="707" t="s">
        <v>282</v>
      </c>
      <c r="M324" s="235"/>
      <c r="N324" s="235"/>
      <c r="O324" s="235">
        <v>2940</v>
      </c>
      <c r="P324" s="235">
        <v>1</v>
      </c>
      <c r="Q324" s="1030"/>
      <c r="R324" s="1030"/>
      <c r="S324" s="1030"/>
      <c r="T324" s="1030"/>
      <c r="U324" s="707">
        <v>2008</v>
      </c>
      <c r="V324" s="244"/>
      <c r="W324" s="1031"/>
      <c r="X324" s="1031"/>
      <c r="Y324" s="1031"/>
      <c r="Z324" s="1031"/>
      <c r="AA324" s="1031"/>
      <c r="AB324" s="1031"/>
      <c r="AC324" s="1031"/>
      <c r="AD324" s="1031"/>
      <c r="AE324" s="1031"/>
      <c r="AF324" s="1031"/>
      <c r="AG324" s="244"/>
      <c r="AH324" s="244"/>
      <c r="AI324" s="244"/>
      <c r="AJ324" s="1031"/>
      <c r="AK324" s="1031"/>
      <c r="AL324" s="1031"/>
      <c r="AM324" s="1031"/>
      <c r="AN324" s="1031"/>
      <c r="AO324" s="1031"/>
      <c r="AP324" s="1031"/>
      <c r="AQ324" s="1031"/>
      <c r="AR324" s="1031"/>
      <c r="AS324" s="1031"/>
      <c r="AT324" s="1031"/>
      <c r="AU324" s="1031"/>
      <c r="AV324" s="1031"/>
      <c r="AW324" s="1031"/>
      <c r="AX324" s="1031"/>
    </row>
    <row r="325" spans="1:50" s="914" customFormat="1" ht="23.85" hidden="1" customHeight="1">
      <c r="A325" s="1022"/>
      <c r="B325" s="1302"/>
      <c r="C325" s="707" t="s">
        <v>3404</v>
      </c>
      <c r="D325" s="707" t="s">
        <v>3410</v>
      </c>
      <c r="E325" s="707" t="s">
        <v>12325</v>
      </c>
      <c r="F325" s="707" t="s">
        <v>3404</v>
      </c>
      <c r="G325" s="707" t="s">
        <v>3407</v>
      </c>
      <c r="H325" s="244"/>
      <c r="I325" s="235">
        <v>6450</v>
      </c>
      <c r="J325" s="235"/>
      <c r="K325" s="235"/>
      <c r="L325" s="707" t="s">
        <v>282</v>
      </c>
      <c r="M325" s="235"/>
      <c r="N325" s="235"/>
      <c r="O325" s="235">
        <v>6450</v>
      </c>
      <c r="P325" s="235">
        <v>1</v>
      </c>
      <c r="Q325" s="235"/>
      <c r="R325" s="235"/>
      <c r="S325" s="707"/>
      <c r="T325" s="707"/>
      <c r="U325" s="707">
        <v>2008</v>
      </c>
      <c r="V325" s="244"/>
      <c r="W325" s="244"/>
      <c r="X325" s="244"/>
      <c r="Y325" s="244"/>
      <c r="Z325" s="244"/>
      <c r="AA325" s="244"/>
      <c r="AB325" s="235"/>
      <c r="AC325" s="707"/>
      <c r="AD325" s="707"/>
      <c r="AE325" s="244"/>
      <c r="AF325" s="244"/>
      <c r="AG325" s="244"/>
      <c r="AH325" s="244"/>
      <c r="AI325" s="244"/>
      <c r="AJ325" s="244"/>
      <c r="AK325" s="244"/>
      <c r="AL325" s="244"/>
      <c r="AM325" s="244"/>
      <c r="AN325" s="244"/>
      <c r="AO325" s="244"/>
      <c r="AP325" s="244"/>
      <c r="AQ325" s="244"/>
      <c r="AR325" s="244"/>
      <c r="AS325" s="244"/>
      <c r="AT325" s="244"/>
      <c r="AU325" s="244"/>
      <c r="AV325" s="244"/>
      <c r="AW325" s="244"/>
      <c r="AX325" s="1023"/>
    </row>
    <row r="326" spans="1:50" s="914" customFormat="1" ht="23.85" hidden="1" customHeight="1">
      <c r="A326" s="1022"/>
      <c r="B326" s="1302"/>
      <c r="C326" s="707" t="s">
        <v>3404</v>
      </c>
      <c r="D326" s="707" t="s">
        <v>13655</v>
      </c>
      <c r="E326" s="707" t="s">
        <v>12326</v>
      </c>
      <c r="F326" s="707" t="s">
        <v>3404</v>
      </c>
      <c r="G326" s="707" t="s">
        <v>3404</v>
      </c>
      <c r="H326" s="244"/>
      <c r="I326" s="235">
        <v>4500</v>
      </c>
      <c r="J326" s="235"/>
      <c r="K326" s="235"/>
      <c r="L326" s="707" t="s">
        <v>469</v>
      </c>
      <c r="M326" s="235"/>
      <c r="N326" s="235"/>
      <c r="O326" s="235">
        <v>4500</v>
      </c>
      <c r="P326" s="235">
        <v>1</v>
      </c>
      <c r="Q326" s="235"/>
      <c r="R326" s="235"/>
      <c r="S326" s="707"/>
      <c r="T326" s="707"/>
      <c r="U326" s="707">
        <v>2008</v>
      </c>
      <c r="V326" s="244"/>
      <c r="W326" s="244"/>
      <c r="X326" s="244"/>
      <c r="Y326" s="244"/>
      <c r="Z326" s="244"/>
      <c r="AA326" s="244"/>
      <c r="AB326" s="235"/>
      <c r="AC326" s="707"/>
      <c r="AD326" s="707"/>
      <c r="AE326" s="244"/>
      <c r="AF326" s="244"/>
      <c r="AG326" s="244"/>
      <c r="AH326" s="244"/>
      <c r="AI326" s="244"/>
      <c r="AJ326" s="244"/>
      <c r="AK326" s="244"/>
      <c r="AL326" s="244"/>
      <c r="AM326" s="244"/>
      <c r="AN326" s="244"/>
      <c r="AO326" s="244"/>
      <c r="AP326" s="244"/>
      <c r="AQ326" s="244"/>
      <c r="AR326" s="244"/>
      <c r="AS326" s="244"/>
      <c r="AT326" s="244"/>
      <c r="AU326" s="244"/>
      <c r="AV326" s="244"/>
      <c r="AW326" s="244"/>
      <c r="AX326" s="1001"/>
    </row>
    <row r="327" spans="1:50" s="914" customFormat="1" ht="23.85" hidden="1" customHeight="1">
      <c r="A327" s="1022"/>
      <c r="B327" s="1302"/>
      <c r="C327" s="707" t="s">
        <v>3404</v>
      </c>
      <c r="D327" s="707" t="s">
        <v>13656</v>
      </c>
      <c r="E327" s="707" t="s">
        <v>12327</v>
      </c>
      <c r="F327" s="707" t="s">
        <v>3404</v>
      </c>
      <c r="G327" s="707" t="s">
        <v>3407</v>
      </c>
      <c r="H327" s="244"/>
      <c r="I327" s="235">
        <v>2973</v>
      </c>
      <c r="J327" s="235"/>
      <c r="K327" s="235"/>
      <c r="L327" s="707" t="s">
        <v>282</v>
      </c>
      <c r="M327" s="235"/>
      <c r="N327" s="235"/>
      <c r="O327" s="235">
        <v>2973</v>
      </c>
      <c r="P327" s="235">
        <v>1</v>
      </c>
      <c r="Q327" s="235"/>
      <c r="R327" s="235"/>
      <c r="S327" s="707"/>
      <c r="T327" s="707"/>
      <c r="U327" s="707">
        <v>2008</v>
      </c>
      <c r="V327" s="244"/>
      <c r="W327" s="244"/>
      <c r="X327" s="244"/>
      <c r="Y327" s="244"/>
      <c r="Z327" s="244"/>
      <c r="AA327" s="244"/>
      <c r="AB327" s="235"/>
      <c r="AC327" s="707"/>
      <c r="AD327" s="707"/>
      <c r="AE327" s="244"/>
      <c r="AF327" s="244"/>
      <c r="AG327" s="244"/>
      <c r="AH327" s="244"/>
      <c r="AI327" s="244"/>
      <c r="AJ327" s="244"/>
      <c r="AK327" s="244"/>
      <c r="AL327" s="244"/>
      <c r="AM327" s="244"/>
      <c r="AN327" s="244"/>
      <c r="AO327" s="244"/>
      <c r="AP327" s="244"/>
      <c r="AQ327" s="244"/>
      <c r="AR327" s="244"/>
      <c r="AS327" s="244"/>
      <c r="AT327" s="244"/>
      <c r="AU327" s="244"/>
      <c r="AV327" s="244"/>
      <c r="AW327" s="244"/>
      <c r="AX327" s="1001"/>
    </row>
    <row r="328" spans="1:50" s="914" customFormat="1" ht="23.85" hidden="1" customHeight="1">
      <c r="A328" s="1022"/>
      <c r="B328" s="1302"/>
      <c r="C328" s="707" t="s">
        <v>3404</v>
      </c>
      <c r="D328" s="707" t="s">
        <v>13656</v>
      </c>
      <c r="E328" s="707" t="s">
        <v>12328</v>
      </c>
      <c r="F328" s="707" t="s">
        <v>3404</v>
      </c>
      <c r="G328" s="707" t="s">
        <v>3407</v>
      </c>
      <c r="H328" s="244"/>
      <c r="I328" s="235">
        <v>5335</v>
      </c>
      <c r="J328" s="235"/>
      <c r="K328" s="235"/>
      <c r="L328" s="707" t="s">
        <v>282</v>
      </c>
      <c r="M328" s="235"/>
      <c r="N328" s="235"/>
      <c r="O328" s="235">
        <v>5335</v>
      </c>
      <c r="P328" s="235">
        <v>1</v>
      </c>
      <c r="Q328" s="235"/>
      <c r="R328" s="235"/>
      <c r="S328" s="707"/>
      <c r="T328" s="707"/>
      <c r="U328" s="707">
        <v>2014</v>
      </c>
      <c r="V328" s="244"/>
      <c r="W328" s="244"/>
      <c r="X328" s="244"/>
      <c r="Y328" s="244"/>
      <c r="Z328" s="244"/>
      <c r="AA328" s="244"/>
      <c r="AB328" s="235"/>
      <c r="AC328" s="707"/>
      <c r="AD328" s="707"/>
      <c r="AE328" s="1031"/>
      <c r="AF328" s="1031"/>
      <c r="AG328" s="1031"/>
      <c r="AH328" s="1031"/>
      <c r="AI328" s="1031"/>
      <c r="AJ328" s="1031"/>
      <c r="AK328" s="1031"/>
      <c r="AL328" s="1031"/>
      <c r="AM328" s="1031"/>
      <c r="AN328" s="1031"/>
      <c r="AO328" s="1031"/>
      <c r="AP328" s="1031"/>
      <c r="AQ328" s="1031"/>
      <c r="AR328" s="1031"/>
      <c r="AS328" s="1031"/>
      <c r="AT328" s="1031"/>
      <c r="AU328" s="1031"/>
      <c r="AV328" s="1031"/>
      <c r="AW328" s="1031"/>
      <c r="AX328" s="1001"/>
    </row>
    <row r="329" spans="1:50" s="914" customFormat="1" ht="23.85" hidden="1" customHeight="1">
      <c r="A329" s="1022"/>
      <c r="B329" s="1302"/>
      <c r="C329" s="707" t="s">
        <v>3404</v>
      </c>
      <c r="D329" s="707" t="s">
        <v>13657</v>
      </c>
      <c r="E329" s="809" t="s">
        <v>12329</v>
      </c>
      <c r="F329" s="707" t="s">
        <v>3404</v>
      </c>
      <c r="G329" s="707" t="s">
        <v>3407</v>
      </c>
      <c r="H329" s="1031"/>
      <c r="I329" s="257">
        <v>3840</v>
      </c>
      <c r="J329" s="235"/>
      <c r="K329" s="235"/>
      <c r="L329" s="707" t="s">
        <v>282</v>
      </c>
      <c r="M329" s="235"/>
      <c r="N329" s="235"/>
      <c r="O329" s="235">
        <v>3840</v>
      </c>
      <c r="P329" s="235">
        <v>1</v>
      </c>
      <c r="Q329" s="235"/>
      <c r="R329" s="235"/>
      <c r="S329" s="707"/>
      <c r="T329" s="707"/>
      <c r="U329" s="707">
        <v>2017</v>
      </c>
      <c r="V329" s="1031"/>
      <c r="W329" s="1031"/>
      <c r="X329" s="1031"/>
      <c r="Y329" s="1031"/>
      <c r="Z329" s="1031"/>
      <c r="AA329" s="1031"/>
      <c r="AB329" s="235"/>
      <c r="AC329" s="707"/>
      <c r="AD329" s="707"/>
      <c r="AE329" s="1031"/>
      <c r="AF329" s="1031"/>
      <c r="AG329" s="1031"/>
      <c r="AH329" s="1031"/>
      <c r="AI329" s="1031"/>
      <c r="AJ329" s="1031"/>
      <c r="AK329" s="1031"/>
      <c r="AL329" s="1031"/>
      <c r="AM329" s="1031"/>
      <c r="AN329" s="1031"/>
      <c r="AO329" s="1031"/>
      <c r="AP329" s="1031"/>
      <c r="AQ329" s="1031"/>
      <c r="AR329" s="1031"/>
      <c r="AS329" s="1031"/>
      <c r="AT329" s="1031"/>
      <c r="AU329" s="1031"/>
      <c r="AV329" s="1031"/>
      <c r="AW329" s="1031"/>
      <c r="AX329" s="1001"/>
    </row>
    <row r="330" spans="1:50" s="914" customFormat="1" ht="23.85" hidden="1" customHeight="1">
      <c r="A330" s="1022"/>
      <c r="B330" s="1302"/>
      <c r="C330" s="707" t="s">
        <v>3404</v>
      </c>
      <c r="D330" s="707" t="s">
        <v>13658</v>
      </c>
      <c r="E330" s="809" t="s">
        <v>12330</v>
      </c>
      <c r="F330" s="707" t="s">
        <v>3404</v>
      </c>
      <c r="G330" s="707" t="s">
        <v>3407</v>
      </c>
      <c r="H330" s="1031"/>
      <c r="I330" s="257">
        <v>3200</v>
      </c>
      <c r="J330" s="235"/>
      <c r="K330" s="235"/>
      <c r="L330" s="707" t="s">
        <v>282</v>
      </c>
      <c r="M330" s="235"/>
      <c r="N330" s="235"/>
      <c r="O330" s="235">
        <v>3200</v>
      </c>
      <c r="P330" s="235">
        <v>1</v>
      </c>
      <c r="Q330" s="235"/>
      <c r="R330" s="235"/>
      <c r="S330" s="707"/>
      <c r="T330" s="707"/>
      <c r="U330" s="707">
        <v>2015</v>
      </c>
      <c r="V330" s="1031"/>
      <c r="W330" s="1031"/>
      <c r="X330" s="1031"/>
      <c r="Y330" s="1031"/>
      <c r="Z330" s="1031"/>
      <c r="AA330" s="1031"/>
      <c r="AB330" s="235"/>
      <c r="AC330" s="707"/>
      <c r="AD330" s="707"/>
      <c r="AE330" s="1031"/>
      <c r="AF330" s="1031"/>
      <c r="AG330" s="1031"/>
      <c r="AH330" s="1031"/>
      <c r="AI330" s="1031"/>
      <c r="AJ330" s="1031"/>
      <c r="AK330" s="1031"/>
      <c r="AL330" s="1031"/>
      <c r="AM330" s="1031"/>
      <c r="AN330" s="1031"/>
      <c r="AO330" s="1031"/>
      <c r="AP330" s="1031"/>
      <c r="AQ330" s="1031"/>
      <c r="AR330" s="1031"/>
      <c r="AS330" s="1031"/>
      <c r="AT330" s="1031"/>
      <c r="AU330" s="1031"/>
      <c r="AV330" s="1031"/>
      <c r="AW330" s="1031"/>
      <c r="AX330" s="1001"/>
    </row>
    <row r="331" spans="1:50" s="914" customFormat="1" ht="23.85" hidden="1" customHeight="1">
      <c r="A331" s="1022"/>
      <c r="B331" s="1302"/>
      <c r="C331" s="707" t="s">
        <v>3404</v>
      </c>
      <c r="D331" s="707" t="s">
        <v>13659</v>
      </c>
      <c r="E331" s="809" t="s">
        <v>13660</v>
      </c>
      <c r="F331" s="707" t="s">
        <v>3404</v>
      </c>
      <c r="G331" s="707" t="s">
        <v>3407</v>
      </c>
      <c r="H331" s="1031"/>
      <c r="I331" s="257">
        <v>7140</v>
      </c>
      <c r="J331" s="235"/>
      <c r="K331" s="235"/>
      <c r="L331" s="707" t="s">
        <v>282</v>
      </c>
      <c r="M331" s="235"/>
      <c r="N331" s="235"/>
      <c r="O331" s="235">
        <v>7140</v>
      </c>
      <c r="P331" s="235">
        <v>1</v>
      </c>
      <c r="Q331" s="235"/>
      <c r="R331" s="235"/>
      <c r="S331" s="707"/>
      <c r="T331" s="707"/>
      <c r="U331" s="707">
        <v>2019</v>
      </c>
      <c r="V331" s="1031"/>
      <c r="W331" s="1031"/>
      <c r="X331" s="1031"/>
      <c r="Y331" s="1031"/>
      <c r="Z331" s="1031"/>
      <c r="AA331" s="1031"/>
      <c r="AB331" s="235"/>
      <c r="AC331" s="707"/>
      <c r="AD331" s="707"/>
      <c r="AE331" s="1031"/>
      <c r="AF331" s="1031"/>
      <c r="AG331" s="1031"/>
      <c r="AH331" s="1031"/>
      <c r="AI331" s="1031"/>
      <c r="AJ331" s="1031"/>
      <c r="AK331" s="1031"/>
      <c r="AL331" s="1031"/>
      <c r="AM331" s="1031"/>
      <c r="AN331" s="1031"/>
      <c r="AO331" s="1031"/>
      <c r="AP331" s="1031"/>
      <c r="AQ331" s="1031"/>
      <c r="AR331" s="1031"/>
      <c r="AS331" s="1031"/>
      <c r="AT331" s="1031"/>
      <c r="AU331" s="1031"/>
      <c r="AV331" s="1031"/>
      <c r="AW331" s="1031"/>
      <c r="AX331" s="1001"/>
    </row>
    <row r="332" spans="1:50" s="914" customFormat="1" ht="23.85" hidden="1" customHeight="1">
      <c r="A332" s="1022"/>
      <c r="B332" s="1302"/>
      <c r="C332" s="707" t="s">
        <v>3404</v>
      </c>
      <c r="D332" s="707" t="s">
        <v>13661</v>
      </c>
      <c r="E332" s="809" t="s">
        <v>13662</v>
      </c>
      <c r="F332" s="707" t="s">
        <v>3404</v>
      </c>
      <c r="G332" s="707" t="s">
        <v>3407</v>
      </c>
      <c r="H332" s="1031"/>
      <c r="I332" s="257">
        <v>570</v>
      </c>
      <c r="J332" s="235"/>
      <c r="K332" s="235"/>
      <c r="L332" s="707" t="s">
        <v>142</v>
      </c>
      <c r="M332" s="235"/>
      <c r="N332" s="235"/>
      <c r="O332" s="235">
        <v>570</v>
      </c>
      <c r="P332" s="235">
        <v>1</v>
      </c>
      <c r="Q332" s="235"/>
      <c r="R332" s="235"/>
      <c r="S332" s="707"/>
      <c r="T332" s="707"/>
      <c r="U332" s="707">
        <v>2019</v>
      </c>
      <c r="V332" s="1031"/>
      <c r="W332" s="1031"/>
      <c r="X332" s="1031"/>
      <c r="Y332" s="1031"/>
      <c r="Z332" s="1031"/>
      <c r="AA332" s="1031"/>
      <c r="AB332" s="235"/>
      <c r="AC332" s="707"/>
      <c r="AD332" s="707"/>
      <c r="AE332" s="1031"/>
      <c r="AF332" s="1031"/>
      <c r="AG332" s="1031"/>
      <c r="AH332" s="1031"/>
      <c r="AI332" s="1031"/>
      <c r="AJ332" s="1031"/>
      <c r="AK332" s="1031"/>
      <c r="AL332" s="1031"/>
      <c r="AM332" s="1031"/>
      <c r="AN332" s="1031"/>
      <c r="AO332" s="1031"/>
      <c r="AP332" s="1031"/>
      <c r="AQ332" s="1031"/>
      <c r="AR332" s="1031"/>
      <c r="AS332" s="1031"/>
      <c r="AT332" s="1031"/>
      <c r="AU332" s="1031"/>
      <c r="AV332" s="1031"/>
      <c r="AW332" s="1031"/>
      <c r="AX332" s="1001"/>
    </row>
    <row r="333" spans="1:50" s="914" customFormat="1" ht="23.85" hidden="1" customHeight="1">
      <c r="A333" s="1022"/>
      <c r="B333" s="1302"/>
      <c r="C333" s="707" t="s">
        <v>3404</v>
      </c>
      <c r="D333" s="707" t="s">
        <v>13663</v>
      </c>
      <c r="E333" s="809" t="s">
        <v>13664</v>
      </c>
      <c r="F333" s="707" t="s">
        <v>3404</v>
      </c>
      <c r="G333" s="707" t="s">
        <v>3407</v>
      </c>
      <c r="H333" s="1031"/>
      <c r="I333" s="257">
        <v>7140</v>
      </c>
      <c r="J333" s="235"/>
      <c r="K333" s="235"/>
      <c r="L333" s="707" t="s">
        <v>282</v>
      </c>
      <c r="M333" s="235"/>
      <c r="N333" s="235"/>
      <c r="O333" s="235">
        <v>7140</v>
      </c>
      <c r="P333" s="235">
        <v>1</v>
      </c>
      <c r="Q333" s="235"/>
      <c r="R333" s="235"/>
      <c r="S333" s="707"/>
      <c r="T333" s="707"/>
      <c r="U333" s="707">
        <v>2017</v>
      </c>
      <c r="V333" s="1031"/>
      <c r="W333" s="1031"/>
      <c r="X333" s="1031"/>
      <c r="Y333" s="1031"/>
      <c r="Z333" s="1031"/>
      <c r="AA333" s="1031"/>
      <c r="AB333" s="235"/>
      <c r="AC333" s="707"/>
      <c r="AD333" s="707"/>
      <c r="AE333" s="1031"/>
      <c r="AF333" s="1031"/>
      <c r="AG333" s="1031"/>
      <c r="AH333" s="1031"/>
      <c r="AI333" s="1031"/>
      <c r="AJ333" s="1031"/>
      <c r="AK333" s="1031"/>
      <c r="AL333" s="1031"/>
      <c r="AM333" s="1031"/>
      <c r="AN333" s="1031"/>
      <c r="AO333" s="1031"/>
      <c r="AP333" s="1031"/>
      <c r="AQ333" s="1031"/>
      <c r="AR333" s="1031"/>
      <c r="AS333" s="1031"/>
      <c r="AT333" s="1031"/>
      <c r="AU333" s="1031"/>
      <c r="AV333" s="1031"/>
      <c r="AW333" s="1031"/>
      <c r="AX333" s="1001"/>
    </row>
    <row r="334" spans="1:50" s="914" customFormat="1" ht="23.85" hidden="1" customHeight="1">
      <c r="A334" s="1022"/>
      <c r="B334" s="1302"/>
      <c r="C334" s="707" t="s">
        <v>3404</v>
      </c>
      <c r="D334" s="707" t="s">
        <v>13665</v>
      </c>
      <c r="E334" s="809" t="s">
        <v>13666</v>
      </c>
      <c r="F334" s="707" t="s">
        <v>3404</v>
      </c>
      <c r="G334" s="707" t="s">
        <v>3407</v>
      </c>
      <c r="H334" s="244"/>
      <c r="I334" s="257">
        <v>3071</v>
      </c>
      <c r="J334" s="235"/>
      <c r="K334" s="235"/>
      <c r="L334" s="707" t="s">
        <v>282</v>
      </c>
      <c r="M334" s="235"/>
      <c r="N334" s="235"/>
      <c r="O334" s="235">
        <v>3071</v>
      </c>
      <c r="P334" s="235">
        <v>1</v>
      </c>
      <c r="Q334" s="235"/>
      <c r="R334" s="235"/>
      <c r="S334" s="707"/>
      <c r="T334" s="707"/>
      <c r="U334" s="707">
        <v>2018</v>
      </c>
      <c r="V334" s="1031"/>
      <c r="W334" s="1031"/>
      <c r="X334" s="1031"/>
      <c r="Y334" s="1031"/>
      <c r="Z334" s="1031"/>
      <c r="AA334" s="1031"/>
      <c r="AB334" s="235"/>
      <c r="AC334" s="707"/>
      <c r="AD334" s="707"/>
      <c r="AE334" s="1031"/>
      <c r="AF334" s="1031"/>
      <c r="AG334" s="1031"/>
      <c r="AH334" s="1031"/>
      <c r="AI334" s="1031"/>
      <c r="AJ334" s="1031"/>
      <c r="AK334" s="1031"/>
      <c r="AL334" s="1031"/>
      <c r="AM334" s="1031"/>
      <c r="AN334" s="1031"/>
      <c r="AO334" s="1031"/>
      <c r="AP334" s="1031"/>
      <c r="AQ334" s="1031"/>
      <c r="AR334" s="1031"/>
      <c r="AS334" s="1031"/>
      <c r="AT334" s="1031"/>
      <c r="AU334" s="1031"/>
      <c r="AV334" s="1031"/>
      <c r="AW334" s="1031"/>
      <c r="AX334" s="1001"/>
    </row>
    <row r="335" spans="1:50" s="914" customFormat="1" ht="23.85" hidden="1" customHeight="1">
      <c r="A335" s="1022"/>
      <c r="B335" s="1302"/>
      <c r="C335" s="707" t="s">
        <v>3404</v>
      </c>
      <c r="D335" s="707" t="s">
        <v>13667</v>
      </c>
      <c r="E335" s="707" t="s">
        <v>13668</v>
      </c>
      <c r="F335" s="707" t="s">
        <v>3404</v>
      </c>
      <c r="G335" s="707" t="s">
        <v>3407</v>
      </c>
      <c r="H335" s="244"/>
      <c r="I335" s="235">
        <v>4961</v>
      </c>
      <c r="J335" s="235"/>
      <c r="K335" s="235"/>
      <c r="L335" s="707" t="s">
        <v>282</v>
      </c>
      <c r="M335" s="235"/>
      <c r="N335" s="235"/>
      <c r="O335" s="235">
        <v>4961</v>
      </c>
      <c r="P335" s="235">
        <v>1</v>
      </c>
      <c r="Q335" s="235"/>
      <c r="R335" s="235"/>
      <c r="S335" s="707"/>
      <c r="T335" s="707"/>
      <c r="U335" s="707">
        <v>2018</v>
      </c>
      <c r="V335" s="244"/>
      <c r="W335" s="244"/>
      <c r="X335" s="244"/>
      <c r="Y335" s="244"/>
      <c r="Z335" s="244"/>
      <c r="AA335" s="244"/>
      <c r="AB335" s="235"/>
      <c r="AC335" s="707"/>
      <c r="AD335" s="707"/>
      <c r="AE335" s="244"/>
      <c r="AF335" s="244"/>
      <c r="AG335" s="244"/>
      <c r="AH335" s="244"/>
      <c r="AI335" s="244"/>
      <c r="AJ335" s="244"/>
      <c r="AK335" s="244"/>
      <c r="AL335" s="244"/>
      <c r="AM335" s="244"/>
      <c r="AN335" s="244"/>
      <c r="AO335" s="244"/>
      <c r="AP335" s="244"/>
      <c r="AQ335" s="244"/>
      <c r="AR335" s="244"/>
      <c r="AS335" s="244"/>
      <c r="AT335" s="244"/>
      <c r="AU335" s="244"/>
      <c r="AV335" s="244"/>
      <c r="AW335" s="244"/>
      <c r="AX335" s="1001"/>
    </row>
    <row r="336" spans="1:50" s="914" customFormat="1" ht="23.85" hidden="1" customHeight="1">
      <c r="A336" s="1022"/>
      <c r="B336" s="1302"/>
      <c r="C336" s="707" t="s">
        <v>3404</v>
      </c>
      <c r="D336" s="707" t="s">
        <v>13669</v>
      </c>
      <c r="E336" s="707" t="s">
        <v>13670</v>
      </c>
      <c r="F336" s="707" t="s">
        <v>3404</v>
      </c>
      <c r="G336" s="707" t="s">
        <v>3407</v>
      </c>
      <c r="H336" s="244"/>
      <c r="I336" s="235">
        <v>5980</v>
      </c>
      <c r="J336" s="235"/>
      <c r="K336" s="235"/>
      <c r="L336" s="707" t="s">
        <v>282</v>
      </c>
      <c r="M336" s="235"/>
      <c r="N336" s="235"/>
      <c r="O336" s="235">
        <v>5980</v>
      </c>
      <c r="P336" s="235">
        <v>1</v>
      </c>
      <c r="Q336" s="235"/>
      <c r="R336" s="235"/>
      <c r="S336" s="707"/>
      <c r="T336" s="707"/>
      <c r="U336" s="707">
        <v>2018</v>
      </c>
      <c r="V336" s="244"/>
      <c r="W336" s="244"/>
      <c r="X336" s="244"/>
      <c r="Y336" s="244"/>
      <c r="Z336" s="244"/>
      <c r="AA336" s="244"/>
      <c r="AB336" s="235"/>
      <c r="AC336" s="707"/>
      <c r="AD336" s="707"/>
      <c r="AE336" s="244"/>
      <c r="AF336" s="244"/>
      <c r="AG336" s="244"/>
      <c r="AH336" s="244"/>
      <c r="AI336" s="244"/>
      <c r="AJ336" s="244"/>
      <c r="AK336" s="244"/>
      <c r="AL336" s="244"/>
      <c r="AM336" s="244"/>
      <c r="AN336" s="244"/>
      <c r="AO336" s="244"/>
      <c r="AP336" s="244"/>
      <c r="AQ336" s="244"/>
      <c r="AR336" s="244"/>
      <c r="AS336" s="244"/>
      <c r="AT336" s="244"/>
      <c r="AU336" s="244"/>
      <c r="AV336" s="244"/>
      <c r="AW336" s="244"/>
      <c r="AX336" s="1001"/>
    </row>
    <row r="337" spans="1:50" s="914" customFormat="1" ht="23.85" hidden="1" customHeight="1">
      <c r="A337" s="1022"/>
      <c r="B337" s="1302"/>
      <c r="C337" s="707" t="s">
        <v>3358</v>
      </c>
      <c r="D337" s="707" t="s">
        <v>3913</v>
      </c>
      <c r="E337" s="707" t="s">
        <v>10279</v>
      </c>
      <c r="F337" s="707" t="s">
        <v>3358</v>
      </c>
      <c r="G337" s="707" t="s">
        <v>3560</v>
      </c>
      <c r="H337" s="244"/>
      <c r="I337" s="235">
        <v>32275</v>
      </c>
      <c r="J337" s="235">
        <v>1528</v>
      </c>
      <c r="K337" s="235">
        <v>1651</v>
      </c>
      <c r="L337" s="707" t="s">
        <v>282</v>
      </c>
      <c r="M337" s="235">
        <v>68</v>
      </c>
      <c r="N337" s="235">
        <v>105</v>
      </c>
      <c r="O337" s="235">
        <v>7140</v>
      </c>
      <c r="P337" s="235">
        <v>1</v>
      </c>
      <c r="Q337" s="235"/>
      <c r="R337" s="235">
        <v>1033</v>
      </c>
      <c r="S337" s="707" t="s">
        <v>173</v>
      </c>
      <c r="T337" s="707" t="s">
        <v>711</v>
      </c>
      <c r="U337" s="707">
        <v>1989</v>
      </c>
      <c r="V337" s="244">
        <v>590</v>
      </c>
      <c r="W337" s="244"/>
      <c r="X337" s="244"/>
      <c r="Y337" s="244"/>
      <c r="Z337" s="244"/>
      <c r="AA337" s="244"/>
      <c r="AB337" s="235">
        <v>3449</v>
      </c>
      <c r="AC337" s="707"/>
      <c r="AD337" s="707"/>
      <c r="AE337" s="244"/>
      <c r="AF337" s="244"/>
      <c r="AG337" s="244"/>
      <c r="AH337" s="244"/>
      <c r="AI337" s="244"/>
      <c r="AJ337" s="244" t="s">
        <v>10278</v>
      </c>
      <c r="AK337" s="244" t="s">
        <v>610</v>
      </c>
      <c r="AL337" s="244">
        <v>3</v>
      </c>
      <c r="AM337" s="244"/>
      <c r="AN337" s="244" t="s">
        <v>5311</v>
      </c>
      <c r="AO337" s="244" t="s">
        <v>615</v>
      </c>
      <c r="AP337" s="244"/>
      <c r="AQ337" s="244"/>
      <c r="AR337" s="244"/>
      <c r="AS337" s="244"/>
      <c r="AT337" s="244"/>
      <c r="AU337" s="244"/>
      <c r="AV337" s="244"/>
      <c r="AW337" s="244"/>
      <c r="AX337" s="1001"/>
    </row>
    <row r="338" spans="1:50" s="914" customFormat="1" ht="23.85" hidden="1" customHeight="1">
      <c r="A338" s="1022"/>
      <c r="B338" s="1302"/>
      <c r="C338" s="707" t="s">
        <v>3358</v>
      </c>
      <c r="D338" s="707" t="s">
        <v>10280</v>
      </c>
      <c r="E338" s="707" t="s">
        <v>10281</v>
      </c>
      <c r="F338" s="707" t="s">
        <v>3358</v>
      </c>
      <c r="G338" s="707" t="s">
        <v>3560</v>
      </c>
      <c r="H338" s="244"/>
      <c r="I338" s="235">
        <v>7245</v>
      </c>
      <c r="J338" s="235"/>
      <c r="K338" s="235"/>
      <c r="L338" s="707" t="s">
        <v>282</v>
      </c>
      <c r="M338" s="235">
        <v>69</v>
      </c>
      <c r="N338" s="235">
        <v>105</v>
      </c>
      <c r="O338" s="235">
        <v>7245</v>
      </c>
      <c r="P338" s="235">
        <v>1</v>
      </c>
      <c r="Q338" s="235"/>
      <c r="R338" s="235"/>
      <c r="S338" s="707"/>
      <c r="T338" s="707"/>
      <c r="U338" s="707">
        <v>2008</v>
      </c>
      <c r="V338" s="244"/>
      <c r="W338" s="244"/>
      <c r="X338" s="244"/>
      <c r="Y338" s="244"/>
      <c r="Z338" s="244"/>
      <c r="AA338" s="244"/>
      <c r="AB338" s="235">
        <v>983</v>
      </c>
      <c r="AC338" s="707"/>
      <c r="AD338" s="707"/>
      <c r="AE338" s="244"/>
      <c r="AF338" s="244"/>
      <c r="AG338" s="244"/>
      <c r="AH338" s="244"/>
      <c r="AI338" s="244"/>
      <c r="AJ338" s="244"/>
      <c r="AK338" s="244"/>
      <c r="AL338" s="244"/>
      <c r="AM338" s="244"/>
      <c r="AN338" s="244"/>
      <c r="AO338" s="244"/>
      <c r="AP338" s="244"/>
      <c r="AQ338" s="244"/>
      <c r="AR338" s="244"/>
      <c r="AS338" s="244"/>
      <c r="AT338" s="244"/>
      <c r="AU338" s="244"/>
      <c r="AV338" s="244"/>
      <c r="AW338" s="244"/>
      <c r="AX338" s="1001"/>
    </row>
    <row r="339" spans="1:50" s="914" customFormat="1" ht="23.85" hidden="1" customHeight="1">
      <c r="A339" s="1022"/>
      <c r="B339" s="1302"/>
      <c r="C339" s="707" t="s">
        <v>3358</v>
      </c>
      <c r="D339" s="707" t="s">
        <v>10282</v>
      </c>
      <c r="E339" s="707" t="s">
        <v>10283</v>
      </c>
      <c r="F339" s="707" t="s">
        <v>3358</v>
      </c>
      <c r="G339" s="707" t="s">
        <v>3560</v>
      </c>
      <c r="H339" s="244"/>
      <c r="I339" s="235">
        <v>7696</v>
      </c>
      <c r="J339" s="235"/>
      <c r="K339" s="235"/>
      <c r="L339" s="707" t="s">
        <v>282</v>
      </c>
      <c r="M339" s="235">
        <v>74</v>
      </c>
      <c r="N339" s="235">
        <v>104</v>
      </c>
      <c r="O339" s="235">
        <v>7696</v>
      </c>
      <c r="P339" s="235">
        <v>1</v>
      </c>
      <c r="Q339" s="235"/>
      <c r="R339" s="235"/>
      <c r="S339" s="707"/>
      <c r="T339" s="707"/>
      <c r="U339" s="707">
        <v>2004</v>
      </c>
      <c r="V339" s="244"/>
      <c r="W339" s="244"/>
      <c r="X339" s="244"/>
      <c r="Y339" s="244"/>
      <c r="Z339" s="244"/>
      <c r="AA339" s="244"/>
      <c r="AB339" s="235">
        <v>798</v>
      </c>
      <c r="AC339" s="707"/>
      <c r="AD339" s="707"/>
      <c r="AE339" s="244"/>
      <c r="AF339" s="244"/>
      <c r="AG339" s="244"/>
      <c r="AH339" s="244"/>
      <c r="AI339" s="244"/>
      <c r="AJ339" s="244"/>
      <c r="AK339" s="244"/>
      <c r="AL339" s="244"/>
      <c r="AM339" s="244"/>
      <c r="AN339" s="244"/>
      <c r="AO339" s="244"/>
      <c r="AP339" s="244"/>
      <c r="AQ339" s="244"/>
      <c r="AR339" s="244"/>
      <c r="AS339" s="244"/>
      <c r="AT339" s="244"/>
      <c r="AU339" s="244"/>
      <c r="AV339" s="244"/>
      <c r="AW339" s="244"/>
      <c r="AX339" s="1001"/>
    </row>
    <row r="340" spans="1:50" s="914" customFormat="1" ht="23.85" hidden="1" customHeight="1">
      <c r="A340" s="1022"/>
      <c r="B340" s="1302"/>
      <c r="C340" s="707" t="s">
        <v>3358</v>
      </c>
      <c r="D340" s="707" t="s">
        <v>10284</v>
      </c>
      <c r="E340" s="707" t="s">
        <v>10285</v>
      </c>
      <c r="F340" s="707" t="s">
        <v>3358</v>
      </c>
      <c r="G340" s="707" t="s">
        <v>3560</v>
      </c>
      <c r="H340" s="244"/>
      <c r="I340" s="235">
        <v>16194</v>
      </c>
      <c r="J340" s="235"/>
      <c r="K340" s="235"/>
      <c r="L340" s="707" t="s">
        <v>282</v>
      </c>
      <c r="M340" s="235">
        <v>70</v>
      </c>
      <c r="N340" s="235">
        <v>105</v>
      </c>
      <c r="O340" s="235">
        <v>7350</v>
      </c>
      <c r="P340" s="235">
        <v>1</v>
      </c>
      <c r="Q340" s="235"/>
      <c r="R340" s="235">
        <v>1000</v>
      </c>
      <c r="S340" s="707"/>
      <c r="T340" s="707"/>
      <c r="U340" s="707">
        <v>2004</v>
      </c>
      <c r="V340" s="244"/>
      <c r="W340" s="244"/>
      <c r="X340" s="244"/>
      <c r="Y340" s="244"/>
      <c r="Z340" s="244"/>
      <c r="AA340" s="244"/>
      <c r="AB340" s="235">
        <v>1362</v>
      </c>
      <c r="AC340" s="707"/>
      <c r="AD340" s="707"/>
      <c r="AE340" s="244"/>
      <c r="AF340" s="244"/>
      <c r="AG340" s="244"/>
      <c r="AH340" s="244"/>
      <c r="AI340" s="244"/>
      <c r="AJ340" s="244"/>
      <c r="AK340" s="244"/>
      <c r="AL340" s="244"/>
      <c r="AM340" s="244"/>
      <c r="AN340" s="244"/>
      <c r="AO340" s="244"/>
      <c r="AP340" s="244"/>
      <c r="AQ340" s="244"/>
      <c r="AR340" s="244"/>
      <c r="AS340" s="244"/>
      <c r="AT340" s="244"/>
      <c r="AU340" s="244"/>
      <c r="AV340" s="244"/>
      <c r="AW340" s="244"/>
      <c r="AX340" s="1001"/>
    </row>
    <row r="341" spans="1:50" s="914" customFormat="1" ht="23.85" hidden="1" customHeight="1">
      <c r="A341" s="1022"/>
      <c r="B341" s="1302"/>
      <c r="C341" s="707" t="s">
        <v>3358</v>
      </c>
      <c r="D341" s="707" t="s">
        <v>10286</v>
      </c>
      <c r="E341" s="707" t="s">
        <v>10287</v>
      </c>
      <c r="F341" s="707" t="s">
        <v>3358</v>
      </c>
      <c r="G341" s="707" t="s">
        <v>3560</v>
      </c>
      <c r="H341" s="244"/>
      <c r="I341" s="235">
        <v>13718</v>
      </c>
      <c r="J341" s="235"/>
      <c r="K341" s="235"/>
      <c r="L341" s="707" t="s">
        <v>143</v>
      </c>
      <c r="M341" s="235">
        <v>70</v>
      </c>
      <c r="N341" s="235">
        <v>120</v>
      </c>
      <c r="O341" s="244">
        <v>8400</v>
      </c>
      <c r="P341" s="235">
        <v>1</v>
      </c>
      <c r="Q341" s="235">
        <v>400</v>
      </c>
      <c r="R341" s="235">
        <v>400</v>
      </c>
      <c r="S341" s="707" t="s">
        <v>10288</v>
      </c>
      <c r="T341" s="707"/>
      <c r="U341" s="707">
        <v>2005</v>
      </c>
      <c r="V341" s="235"/>
      <c r="W341" s="707"/>
      <c r="X341" s="244"/>
      <c r="Y341" s="244"/>
      <c r="Z341" s="244"/>
      <c r="AA341" s="244"/>
      <c r="AB341" s="235"/>
      <c r="AC341" s="707"/>
      <c r="AD341" s="707"/>
      <c r="AE341" s="244"/>
      <c r="AF341" s="244"/>
      <c r="AG341" s="244"/>
      <c r="AH341" s="244"/>
      <c r="AI341" s="244"/>
      <c r="AJ341" s="244"/>
      <c r="AK341" s="244"/>
      <c r="AL341" s="244"/>
      <c r="AM341" s="244"/>
      <c r="AN341" s="244"/>
      <c r="AO341" s="244"/>
      <c r="AP341" s="244"/>
      <c r="AQ341" s="244"/>
      <c r="AR341" s="244"/>
      <c r="AS341" s="244"/>
      <c r="AT341" s="244"/>
      <c r="AU341" s="244"/>
      <c r="AV341" s="244"/>
      <c r="AW341" s="244"/>
      <c r="AX341" s="1001"/>
    </row>
    <row r="342" spans="1:50" s="914" customFormat="1" ht="23.85" hidden="1" customHeight="1">
      <c r="A342" s="1022"/>
      <c r="B342" s="1302"/>
      <c r="C342" s="707" t="s">
        <v>3358</v>
      </c>
      <c r="D342" s="707" t="s">
        <v>3566</v>
      </c>
      <c r="E342" s="707" t="s">
        <v>10289</v>
      </c>
      <c r="F342" s="707" t="s">
        <v>3358</v>
      </c>
      <c r="G342" s="707" t="s">
        <v>3560</v>
      </c>
      <c r="H342" s="244"/>
      <c r="I342" s="235">
        <v>36400</v>
      </c>
      <c r="J342" s="235"/>
      <c r="K342" s="235"/>
      <c r="L342" s="707" t="s">
        <v>10290</v>
      </c>
      <c r="M342" s="235" t="s">
        <v>10291</v>
      </c>
      <c r="N342" s="235" t="s">
        <v>10292</v>
      </c>
      <c r="O342" s="235" t="s">
        <v>10293</v>
      </c>
      <c r="P342" s="235" t="s">
        <v>10294</v>
      </c>
      <c r="Q342" s="235"/>
      <c r="R342" s="235"/>
      <c r="S342" s="707"/>
      <c r="T342" s="707"/>
      <c r="U342" s="707" t="s">
        <v>10295</v>
      </c>
      <c r="V342" s="244" t="s">
        <v>10296</v>
      </c>
      <c r="W342" s="244" t="s">
        <v>15844</v>
      </c>
      <c r="X342" s="244"/>
      <c r="Y342" s="244"/>
      <c r="Z342" s="244"/>
      <c r="AA342" s="244"/>
      <c r="AB342" s="235" t="s">
        <v>10296</v>
      </c>
      <c r="AC342" s="707"/>
      <c r="AD342" s="707"/>
      <c r="AE342" s="244"/>
      <c r="AF342" s="244"/>
      <c r="AG342" s="244"/>
      <c r="AH342" s="244"/>
      <c r="AI342" s="244"/>
      <c r="AJ342" s="244"/>
      <c r="AK342" s="244"/>
      <c r="AL342" s="244"/>
      <c r="AM342" s="244"/>
      <c r="AN342" s="244"/>
      <c r="AO342" s="244"/>
      <c r="AP342" s="244"/>
      <c r="AQ342" s="244"/>
      <c r="AR342" s="244"/>
      <c r="AS342" s="244"/>
      <c r="AT342" s="244"/>
      <c r="AU342" s="244"/>
      <c r="AV342" s="244"/>
      <c r="AW342" s="244"/>
      <c r="AX342" s="1001" t="s">
        <v>10297</v>
      </c>
    </row>
    <row r="343" spans="1:50" s="914" customFormat="1" ht="23.85" hidden="1" customHeight="1">
      <c r="A343" s="1022"/>
      <c r="B343" s="1302"/>
      <c r="C343" s="707" t="s">
        <v>3358</v>
      </c>
      <c r="D343" s="707" t="s">
        <v>10298</v>
      </c>
      <c r="E343" s="707" t="s">
        <v>12313</v>
      </c>
      <c r="F343" s="707" t="s">
        <v>3358</v>
      </c>
      <c r="G343" s="707" t="s">
        <v>3560</v>
      </c>
      <c r="H343" s="235"/>
      <c r="I343" s="235">
        <v>7140</v>
      </c>
      <c r="J343" s="235"/>
      <c r="K343" s="235"/>
      <c r="L343" s="707" t="s">
        <v>143</v>
      </c>
      <c r="M343" s="235">
        <v>68</v>
      </c>
      <c r="N343" s="235">
        <v>105</v>
      </c>
      <c r="O343" s="235">
        <v>7140</v>
      </c>
      <c r="P343" s="235">
        <v>1</v>
      </c>
      <c r="Q343" s="235">
        <v>430</v>
      </c>
      <c r="R343" s="235">
        <v>430</v>
      </c>
      <c r="S343" s="707" t="s">
        <v>465</v>
      </c>
      <c r="T343" s="707" t="s">
        <v>1056</v>
      </c>
      <c r="U343" s="707">
        <v>2006</v>
      </c>
      <c r="V343" s="235"/>
      <c r="W343" s="1001"/>
      <c r="X343" s="244"/>
      <c r="Y343" s="244"/>
      <c r="Z343" s="244"/>
      <c r="AA343" s="244"/>
      <c r="AB343" s="235"/>
      <c r="AC343" s="707"/>
      <c r="AD343" s="707"/>
      <c r="AE343" s="244"/>
      <c r="AF343" s="244"/>
      <c r="AG343" s="244"/>
      <c r="AH343" s="244"/>
      <c r="AI343" s="244"/>
      <c r="AJ343" s="244"/>
      <c r="AK343" s="244"/>
      <c r="AL343" s="244"/>
      <c r="AM343" s="244"/>
      <c r="AN343" s="244"/>
      <c r="AO343" s="244"/>
      <c r="AP343" s="244"/>
      <c r="AQ343" s="244"/>
      <c r="AR343" s="244"/>
      <c r="AS343" s="244"/>
      <c r="AT343" s="244"/>
      <c r="AU343" s="244"/>
      <c r="AV343" s="244"/>
      <c r="AW343" s="244"/>
      <c r="AX343" s="1001" t="s">
        <v>10299</v>
      </c>
    </row>
    <row r="344" spans="1:50" s="914" customFormat="1" ht="23.85" hidden="1" customHeight="1">
      <c r="A344" s="1022"/>
      <c r="B344" s="1302"/>
      <c r="C344" s="707" t="s">
        <v>3358</v>
      </c>
      <c r="D344" s="707" t="s">
        <v>13671</v>
      </c>
      <c r="E344" s="707" t="s">
        <v>10300</v>
      </c>
      <c r="F344" s="707" t="s">
        <v>3358</v>
      </c>
      <c r="G344" s="707" t="s">
        <v>3560</v>
      </c>
      <c r="H344" s="235"/>
      <c r="I344" s="235">
        <v>13546</v>
      </c>
      <c r="J344" s="235"/>
      <c r="K344" s="235"/>
      <c r="L344" s="707" t="s">
        <v>282</v>
      </c>
      <c r="M344" s="235">
        <v>50</v>
      </c>
      <c r="N344" s="235">
        <v>90</v>
      </c>
      <c r="O344" s="235">
        <v>4500</v>
      </c>
      <c r="P344" s="235">
        <v>1</v>
      </c>
      <c r="Q344" s="235"/>
      <c r="R344" s="235"/>
      <c r="S344" s="707"/>
      <c r="T344" s="707"/>
      <c r="U344" s="707">
        <v>1995</v>
      </c>
      <c r="V344" s="235"/>
      <c r="W344" s="1001"/>
      <c r="X344" s="244"/>
      <c r="Y344" s="244"/>
      <c r="Z344" s="244"/>
      <c r="AA344" s="244"/>
      <c r="AB344" s="235">
        <v>323</v>
      </c>
      <c r="AC344" s="707"/>
      <c r="AD344" s="707"/>
      <c r="AE344" s="244"/>
      <c r="AF344" s="244"/>
      <c r="AG344" s="244"/>
      <c r="AH344" s="244"/>
      <c r="AI344" s="244"/>
      <c r="AJ344" s="244"/>
      <c r="AK344" s="244"/>
      <c r="AL344" s="244"/>
      <c r="AM344" s="244"/>
      <c r="AN344" s="244"/>
      <c r="AO344" s="244"/>
      <c r="AP344" s="244"/>
      <c r="AQ344" s="244"/>
      <c r="AR344" s="244"/>
      <c r="AS344" s="244"/>
      <c r="AT344" s="244"/>
      <c r="AU344" s="244"/>
      <c r="AV344" s="244"/>
      <c r="AW344" s="244"/>
      <c r="AX344" s="1001"/>
    </row>
    <row r="345" spans="1:50" s="914" customFormat="1" ht="23.85" hidden="1" customHeight="1">
      <c r="A345" s="1022"/>
      <c r="B345" s="1302"/>
      <c r="C345" s="707" t="s">
        <v>3358</v>
      </c>
      <c r="D345" s="707" t="s">
        <v>13672</v>
      </c>
      <c r="E345" s="707" t="s">
        <v>10301</v>
      </c>
      <c r="F345" s="707" t="s">
        <v>3358</v>
      </c>
      <c r="G345" s="707" t="s">
        <v>3560</v>
      </c>
      <c r="H345" s="235"/>
      <c r="I345" s="235">
        <v>13102</v>
      </c>
      <c r="J345" s="235"/>
      <c r="K345" s="235"/>
      <c r="L345" s="707" t="s">
        <v>282</v>
      </c>
      <c r="M345" s="235">
        <v>42</v>
      </c>
      <c r="N345" s="235">
        <v>54</v>
      </c>
      <c r="O345" s="235">
        <v>2268</v>
      </c>
      <c r="P345" s="235">
        <v>1</v>
      </c>
      <c r="Q345" s="235"/>
      <c r="R345" s="235"/>
      <c r="S345" s="707"/>
      <c r="T345" s="707"/>
      <c r="U345" s="707">
        <v>1991</v>
      </c>
      <c r="V345" s="235"/>
      <c r="W345" s="830"/>
      <c r="X345" s="1031"/>
      <c r="Y345" s="1031"/>
      <c r="Z345" s="1031"/>
      <c r="AA345" s="1031"/>
      <c r="AB345" s="235">
        <v>297</v>
      </c>
      <c r="AC345" s="707"/>
      <c r="AD345" s="707"/>
      <c r="AE345" s="1031"/>
      <c r="AF345" s="1031"/>
      <c r="AG345" s="1031"/>
      <c r="AH345" s="1031"/>
      <c r="AI345" s="1031"/>
      <c r="AJ345" s="1031"/>
      <c r="AK345" s="1031"/>
      <c r="AL345" s="1031"/>
      <c r="AM345" s="1031"/>
      <c r="AN345" s="1031"/>
      <c r="AO345" s="1031"/>
      <c r="AP345" s="1031"/>
      <c r="AQ345" s="1031"/>
      <c r="AR345" s="1031"/>
      <c r="AS345" s="1031"/>
      <c r="AT345" s="1031"/>
      <c r="AU345" s="1031"/>
      <c r="AV345" s="1031"/>
      <c r="AW345" s="1031"/>
      <c r="AX345" s="1001"/>
    </row>
    <row r="346" spans="1:50" s="914" customFormat="1" ht="23.85" hidden="1" customHeight="1">
      <c r="A346" s="1022"/>
      <c r="B346" s="1302"/>
      <c r="C346" s="707" t="s">
        <v>3358</v>
      </c>
      <c r="D346" s="707" t="s">
        <v>13673</v>
      </c>
      <c r="E346" s="707" t="s">
        <v>13674</v>
      </c>
      <c r="F346" s="707" t="s">
        <v>3358</v>
      </c>
      <c r="G346" s="707" t="s">
        <v>3560</v>
      </c>
      <c r="H346" s="235"/>
      <c r="I346" s="235">
        <v>37200</v>
      </c>
      <c r="J346" s="235"/>
      <c r="K346" s="235"/>
      <c r="L346" s="707" t="s">
        <v>10302</v>
      </c>
      <c r="M346" s="235" t="s">
        <v>10303</v>
      </c>
      <c r="N346" s="235" t="s">
        <v>10304</v>
      </c>
      <c r="O346" s="235" t="s">
        <v>10305</v>
      </c>
      <c r="P346" s="235" t="s">
        <v>10183</v>
      </c>
      <c r="Q346" s="235"/>
      <c r="R346" s="235"/>
      <c r="S346" s="707"/>
      <c r="T346" s="707"/>
      <c r="U346" s="707">
        <v>2016</v>
      </c>
      <c r="V346" s="235">
        <v>297</v>
      </c>
      <c r="W346" s="830"/>
      <c r="X346" s="1031"/>
      <c r="Y346" s="1031"/>
      <c r="Z346" s="1031"/>
      <c r="AA346" s="1031"/>
      <c r="AB346" s="235"/>
      <c r="AC346" s="707"/>
      <c r="AD346" s="707"/>
      <c r="AE346" s="1031"/>
      <c r="AF346" s="1031"/>
      <c r="AG346" s="1031"/>
      <c r="AH346" s="1031"/>
      <c r="AI346" s="1031"/>
      <c r="AJ346" s="1031"/>
      <c r="AK346" s="1031"/>
      <c r="AL346" s="1031"/>
      <c r="AM346" s="1031"/>
      <c r="AN346" s="1031"/>
      <c r="AO346" s="1031"/>
      <c r="AP346" s="1031"/>
      <c r="AQ346" s="1031"/>
      <c r="AR346" s="1031"/>
      <c r="AS346" s="1031"/>
      <c r="AT346" s="1031"/>
      <c r="AU346" s="1031"/>
      <c r="AV346" s="1031"/>
      <c r="AW346" s="1031"/>
      <c r="AX346" s="1001"/>
    </row>
    <row r="347" spans="1:50" s="914" customFormat="1" ht="23.85" hidden="1" customHeight="1">
      <c r="A347" s="1022"/>
      <c r="B347" s="1302"/>
      <c r="C347" s="707" t="s">
        <v>3358</v>
      </c>
      <c r="D347" s="707" t="s">
        <v>13675</v>
      </c>
      <c r="E347" s="707" t="s">
        <v>10306</v>
      </c>
      <c r="F347" s="707" t="s">
        <v>3358</v>
      </c>
      <c r="G347" s="707" t="s">
        <v>3560</v>
      </c>
      <c r="H347" s="235"/>
      <c r="I347" s="235">
        <v>9744</v>
      </c>
      <c r="J347" s="235"/>
      <c r="K347" s="235"/>
      <c r="L347" s="707" t="s">
        <v>282</v>
      </c>
      <c r="M347" s="235">
        <v>44</v>
      </c>
      <c r="N347" s="235">
        <v>77</v>
      </c>
      <c r="O347" s="235">
        <v>3388</v>
      </c>
      <c r="P347" s="235">
        <v>1</v>
      </c>
      <c r="Q347" s="235"/>
      <c r="R347" s="235"/>
      <c r="S347" s="707"/>
      <c r="T347" s="707"/>
      <c r="U347" s="707"/>
      <c r="V347" s="235"/>
      <c r="W347" s="830"/>
      <c r="X347" s="1031"/>
      <c r="Y347" s="1031"/>
      <c r="Z347" s="1031"/>
      <c r="AA347" s="1031"/>
      <c r="AB347" s="235"/>
      <c r="AC347" s="707"/>
      <c r="AD347" s="707"/>
      <c r="AE347" s="1031"/>
      <c r="AF347" s="1031"/>
      <c r="AG347" s="1031"/>
      <c r="AH347" s="1031"/>
      <c r="AI347" s="1031"/>
      <c r="AJ347" s="1031"/>
      <c r="AK347" s="1031"/>
      <c r="AL347" s="1031"/>
      <c r="AM347" s="1031"/>
      <c r="AN347" s="1031"/>
      <c r="AO347" s="1031"/>
      <c r="AP347" s="1031"/>
      <c r="AQ347" s="1031"/>
      <c r="AR347" s="1031"/>
      <c r="AS347" s="1031"/>
      <c r="AT347" s="1031"/>
      <c r="AU347" s="1031"/>
      <c r="AV347" s="1031"/>
      <c r="AW347" s="1031"/>
      <c r="AX347" s="1001"/>
    </row>
    <row r="348" spans="1:50" s="914" customFormat="1" ht="23.85" hidden="1" customHeight="1">
      <c r="A348" s="1022"/>
      <c r="B348" s="1302"/>
      <c r="C348" s="707" t="s">
        <v>3358</v>
      </c>
      <c r="D348" s="707" t="s">
        <v>13676</v>
      </c>
      <c r="E348" s="707" t="s">
        <v>10307</v>
      </c>
      <c r="F348" s="707" t="s">
        <v>3358</v>
      </c>
      <c r="G348" s="707" t="s">
        <v>3560</v>
      </c>
      <c r="H348" s="244"/>
      <c r="I348" s="235">
        <v>14528</v>
      </c>
      <c r="J348" s="235"/>
      <c r="K348" s="235">
        <v>96.5</v>
      </c>
      <c r="L348" s="707" t="s">
        <v>282</v>
      </c>
      <c r="M348" s="235">
        <v>44</v>
      </c>
      <c r="N348" s="235">
        <v>89</v>
      </c>
      <c r="O348" s="235">
        <v>3916</v>
      </c>
      <c r="P348" s="235">
        <v>1</v>
      </c>
      <c r="Q348" s="235"/>
      <c r="R348" s="235"/>
      <c r="S348" s="707"/>
      <c r="T348" s="707"/>
      <c r="U348" s="707">
        <v>2017</v>
      </c>
      <c r="V348" s="244"/>
      <c r="W348" s="244"/>
      <c r="X348" s="244"/>
      <c r="Y348" s="244"/>
      <c r="Z348" s="244"/>
      <c r="AA348" s="244"/>
      <c r="AB348" s="235"/>
      <c r="AC348" s="707"/>
      <c r="AD348" s="707"/>
      <c r="AE348" s="244"/>
      <c r="AF348" s="244"/>
      <c r="AG348" s="244"/>
      <c r="AH348" s="244"/>
      <c r="AI348" s="244"/>
      <c r="AJ348" s="244"/>
      <c r="AK348" s="244"/>
      <c r="AL348" s="244"/>
      <c r="AM348" s="244"/>
      <c r="AN348" s="244"/>
      <c r="AO348" s="244"/>
      <c r="AP348" s="244"/>
      <c r="AQ348" s="244"/>
      <c r="AR348" s="244"/>
      <c r="AS348" s="244"/>
      <c r="AT348" s="244"/>
      <c r="AU348" s="244"/>
      <c r="AV348" s="244"/>
      <c r="AW348" s="244"/>
      <c r="AX348" s="1001"/>
    </row>
    <row r="349" spans="1:50" s="914" customFormat="1" ht="23.85" hidden="1" customHeight="1">
      <c r="A349" s="1022"/>
      <c r="B349" s="1302"/>
      <c r="C349" s="707" t="s">
        <v>3358</v>
      </c>
      <c r="D349" s="707" t="s">
        <v>13677</v>
      </c>
      <c r="E349" s="707" t="s">
        <v>13678</v>
      </c>
      <c r="F349" s="707" t="s">
        <v>3358</v>
      </c>
      <c r="G349" s="707" t="s">
        <v>3560</v>
      </c>
      <c r="H349" s="244"/>
      <c r="I349" s="235"/>
      <c r="J349" s="235"/>
      <c r="K349" s="235" t="s">
        <v>282</v>
      </c>
      <c r="L349" s="707">
        <v>52</v>
      </c>
      <c r="M349" s="235">
        <v>94</v>
      </c>
      <c r="N349" s="235">
        <v>4888</v>
      </c>
      <c r="O349" s="235">
        <v>1</v>
      </c>
      <c r="P349" s="235"/>
      <c r="Q349" s="235"/>
      <c r="R349" s="235"/>
      <c r="S349" s="707"/>
      <c r="T349" s="707">
        <v>1990</v>
      </c>
      <c r="U349" s="707"/>
      <c r="V349" s="244"/>
      <c r="W349" s="244" t="s">
        <v>3615</v>
      </c>
      <c r="X349" s="244"/>
      <c r="Y349" s="244"/>
      <c r="Z349" s="244"/>
      <c r="AA349" s="244"/>
      <c r="AB349" s="235"/>
      <c r="AC349" s="707"/>
      <c r="AD349" s="707"/>
      <c r="AE349" s="244"/>
      <c r="AF349" s="244"/>
      <c r="AG349" s="244"/>
      <c r="AH349" s="244"/>
      <c r="AI349" s="244"/>
      <c r="AJ349" s="244"/>
      <c r="AK349" s="244"/>
      <c r="AL349" s="244"/>
      <c r="AM349" s="244"/>
      <c r="AN349" s="244"/>
      <c r="AO349" s="244"/>
      <c r="AP349" s="244"/>
      <c r="AQ349" s="244"/>
      <c r="AR349" s="244"/>
      <c r="AS349" s="244"/>
      <c r="AT349" s="244"/>
      <c r="AU349" s="244"/>
      <c r="AV349" s="244"/>
      <c r="AW349" s="244"/>
      <c r="AX349" s="1001"/>
    </row>
    <row r="350" spans="1:50" s="914" customFormat="1" ht="23.85" hidden="1" customHeight="1">
      <c r="A350" s="1022"/>
      <c r="B350" s="1302"/>
      <c r="C350" s="707" t="s">
        <v>3358</v>
      </c>
      <c r="D350" s="707" t="s">
        <v>13679</v>
      </c>
      <c r="E350" s="707" t="s">
        <v>13680</v>
      </c>
      <c r="F350" s="707" t="s">
        <v>3358</v>
      </c>
      <c r="G350" s="707" t="s">
        <v>3560</v>
      </c>
      <c r="H350" s="244"/>
      <c r="I350" s="235"/>
      <c r="J350" s="235"/>
      <c r="K350" s="235" t="s">
        <v>282</v>
      </c>
      <c r="L350" s="707">
        <v>55</v>
      </c>
      <c r="M350" s="235">
        <v>88</v>
      </c>
      <c r="N350" s="235">
        <v>4840</v>
      </c>
      <c r="O350" s="235">
        <v>1</v>
      </c>
      <c r="P350" s="235"/>
      <c r="Q350" s="235"/>
      <c r="R350" s="235"/>
      <c r="S350" s="707"/>
      <c r="T350" s="707">
        <v>2016</v>
      </c>
      <c r="U350" s="707"/>
      <c r="V350" s="244" t="s">
        <v>3615</v>
      </c>
      <c r="W350" s="244"/>
      <c r="X350" s="244"/>
      <c r="Y350" s="244"/>
      <c r="Z350" s="244"/>
      <c r="AA350" s="244"/>
      <c r="AB350" s="235"/>
      <c r="AC350" s="707"/>
      <c r="AD350" s="707"/>
      <c r="AE350" s="244"/>
      <c r="AF350" s="244"/>
      <c r="AG350" s="244"/>
      <c r="AH350" s="244"/>
      <c r="AI350" s="244"/>
      <c r="AJ350" s="244"/>
      <c r="AK350" s="244"/>
      <c r="AL350" s="244"/>
      <c r="AM350" s="244"/>
      <c r="AN350" s="244"/>
      <c r="AO350" s="244"/>
      <c r="AP350" s="244"/>
      <c r="AQ350" s="244"/>
      <c r="AR350" s="244"/>
      <c r="AS350" s="244"/>
      <c r="AT350" s="244"/>
      <c r="AU350" s="244"/>
      <c r="AV350" s="244"/>
      <c r="AW350" s="244"/>
      <c r="AX350" s="1001"/>
    </row>
    <row r="351" spans="1:50" s="914" customFormat="1" ht="23.85" hidden="1" customHeight="1">
      <c r="A351" s="1022"/>
      <c r="B351" s="1302"/>
      <c r="C351" s="707" t="s">
        <v>3358</v>
      </c>
      <c r="D351" s="707" t="s">
        <v>16264</v>
      </c>
      <c r="E351" s="707" t="s">
        <v>16264</v>
      </c>
      <c r="F351" s="707" t="s">
        <v>3358</v>
      </c>
      <c r="G351" s="707" t="s">
        <v>16265</v>
      </c>
      <c r="H351" s="244">
        <v>19647</v>
      </c>
      <c r="I351" s="235">
        <v>19647</v>
      </c>
      <c r="J351" s="235"/>
      <c r="K351" s="235" t="s">
        <v>282</v>
      </c>
      <c r="L351" s="707">
        <v>48</v>
      </c>
      <c r="M351" s="235">
        <v>80</v>
      </c>
      <c r="N351" s="235">
        <v>3840</v>
      </c>
      <c r="O351" s="235">
        <v>1</v>
      </c>
      <c r="P351" s="235"/>
      <c r="Q351" s="235"/>
      <c r="R351" s="235"/>
      <c r="S351" s="707"/>
      <c r="T351" s="707"/>
      <c r="U351" s="707">
        <v>2003</v>
      </c>
      <c r="V351" s="244"/>
      <c r="W351" s="244"/>
      <c r="X351" s="244"/>
      <c r="Y351" s="244"/>
      <c r="Z351" s="244"/>
      <c r="AA351" s="244"/>
      <c r="AB351" s="235"/>
      <c r="AC351" s="707"/>
      <c r="AD351" s="707"/>
      <c r="AE351" s="244"/>
      <c r="AF351" s="244"/>
      <c r="AG351" s="244"/>
      <c r="AH351" s="244"/>
      <c r="AI351" s="244"/>
      <c r="AJ351" s="244"/>
      <c r="AK351" s="244"/>
      <c r="AL351" s="244"/>
      <c r="AM351" s="244"/>
      <c r="AN351" s="244"/>
      <c r="AO351" s="244"/>
      <c r="AP351" s="244"/>
      <c r="AQ351" s="244"/>
      <c r="AR351" s="244"/>
      <c r="AS351" s="244"/>
      <c r="AT351" s="244"/>
      <c r="AU351" s="244"/>
      <c r="AV351" s="244"/>
      <c r="AW351" s="244"/>
      <c r="AX351" s="1001"/>
    </row>
    <row r="352" spans="1:50" s="914" customFormat="1" ht="23.85" hidden="1" customHeight="1">
      <c r="A352" s="1022"/>
      <c r="B352" s="1302"/>
      <c r="C352" s="707" t="s">
        <v>328</v>
      </c>
      <c r="D352" s="707" t="s">
        <v>13681</v>
      </c>
      <c r="E352" s="707" t="s">
        <v>10320</v>
      </c>
      <c r="F352" s="707" t="s">
        <v>328</v>
      </c>
      <c r="G352" s="707" t="s">
        <v>1567</v>
      </c>
      <c r="H352" s="244"/>
      <c r="I352" s="235">
        <v>19033</v>
      </c>
      <c r="J352" s="235"/>
      <c r="K352" s="235">
        <v>7140</v>
      </c>
      <c r="L352" s="707" t="s">
        <v>282</v>
      </c>
      <c r="M352" s="235">
        <v>68</v>
      </c>
      <c r="N352" s="235">
        <v>105</v>
      </c>
      <c r="O352" s="235">
        <v>7140</v>
      </c>
      <c r="P352" s="235">
        <v>2</v>
      </c>
      <c r="Q352" s="235">
        <v>192</v>
      </c>
      <c r="R352" s="235">
        <v>2500</v>
      </c>
      <c r="S352" s="707" t="s">
        <v>465</v>
      </c>
      <c r="T352" s="707" t="s">
        <v>1056</v>
      </c>
      <c r="U352" s="707">
        <v>2007</v>
      </c>
      <c r="V352" s="244"/>
      <c r="W352" s="244"/>
      <c r="X352" s="244"/>
      <c r="Y352" s="244"/>
      <c r="Z352" s="244"/>
      <c r="AA352" s="244"/>
      <c r="AB352" s="293">
        <v>2000</v>
      </c>
      <c r="AC352" s="707"/>
      <c r="AD352" s="707"/>
      <c r="AE352" s="244"/>
      <c r="AF352" s="244"/>
      <c r="AG352" s="244"/>
      <c r="AH352" s="244"/>
      <c r="AI352" s="244"/>
      <c r="AJ352" s="244"/>
      <c r="AK352" s="244"/>
      <c r="AL352" s="244"/>
      <c r="AM352" s="244"/>
      <c r="AN352" s="244"/>
      <c r="AO352" s="244"/>
      <c r="AP352" s="244"/>
      <c r="AQ352" s="244"/>
      <c r="AR352" s="244"/>
      <c r="AS352" s="244"/>
      <c r="AT352" s="244"/>
      <c r="AU352" s="244"/>
      <c r="AV352" s="244"/>
      <c r="AW352" s="244"/>
      <c r="AX352" s="1032"/>
    </row>
    <row r="353" spans="1:50" s="914" customFormat="1" ht="23.85" hidden="1" customHeight="1">
      <c r="A353" s="1022"/>
      <c r="B353" s="1302"/>
      <c r="C353" s="707" t="s">
        <v>328</v>
      </c>
      <c r="D353" s="707" t="s">
        <v>13682</v>
      </c>
      <c r="E353" s="707" t="s">
        <v>10321</v>
      </c>
      <c r="F353" s="707" t="s">
        <v>328</v>
      </c>
      <c r="G353" s="707" t="s">
        <v>328</v>
      </c>
      <c r="H353" s="244"/>
      <c r="I353" s="235">
        <v>17155</v>
      </c>
      <c r="J353" s="235"/>
      <c r="K353" s="235">
        <v>10473</v>
      </c>
      <c r="L353" s="707" t="s">
        <v>282</v>
      </c>
      <c r="M353" s="235">
        <v>65</v>
      </c>
      <c r="N353" s="235">
        <v>100</v>
      </c>
      <c r="O353" s="235">
        <v>6500</v>
      </c>
      <c r="P353" s="235">
        <v>1</v>
      </c>
      <c r="Q353" s="235">
        <v>546</v>
      </c>
      <c r="R353" s="235">
        <v>568</v>
      </c>
      <c r="S353" s="707" t="s">
        <v>465</v>
      </c>
      <c r="T353" s="707" t="s">
        <v>1056</v>
      </c>
      <c r="U353" s="707">
        <v>2008</v>
      </c>
      <c r="V353" s="244"/>
      <c r="W353" s="244"/>
      <c r="X353" s="244"/>
      <c r="Y353" s="244"/>
      <c r="Z353" s="244"/>
      <c r="AA353" s="244"/>
      <c r="AB353" s="241">
        <v>5387</v>
      </c>
      <c r="AC353" s="707"/>
      <c r="AD353" s="707"/>
      <c r="AE353" s="244"/>
      <c r="AF353" s="244"/>
      <c r="AG353" s="244"/>
      <c r="AH353" s="244"/>
      <c r="AI353" s="244"/>
      <c r="AJ353" s="244"/>
      <c r="AK353" s="244"/>
      <c r="AL353" s="244"/>
      <c r="AM353" s="244"/>
      <c r="AN353" s="244"/>
      <c r="AO353" s="244"/>
      <c r="AP353" s="244"/>
      <c r="AQ353" s="244"/>
      <c r="AR353" s="244"/>
      <c r="AS353" s="244"/>
      <c r="AT353" s="244"/>
      <c r="AU353" s="244"/>
      <c r="AV353" s="244"/>
      <c r="AW353" s="244"/>
      <c r="AX353" s="1029"/>
    </row>
    <row r="354" spans="1:50" s="914" customFormat="1" ht="23.85" hidden="1" customHeight="1">
      <c r="A354" s="1022"/>
      <c r="B354" s="1302"/>
      <c r="C354" s="707" t="s">
        <v>328</v>
      </c>
      <c r="D354" s="707" t="s">
        <v>13683</v>
      </c>
      <c r="E354" s="707" t="s">
        <v>10322</v>
      </c>
      <c r="F354" s="707" t="s">
        <v>328</v>
      </c>
      <c r="G354" s="707" t="s">
        <v>328</v>
      </c>
      <c r="H354" s="1031"/>
      <c r="I354" s="235">
        <v>9393</v>
      </c>
      <c r="J354" s="235"/>
      <c r="K354" s="235">
        <v>5810</v>
      </c>
      <c r="L354" s="707" t="s">
        <v>282</v>
      </c>
      <c r="M354" s="235">
        <v>50</v>
      </c>
      <c r="N354" s="235">
        <v>100</v>
      </c>
      <c r="O354" s="235">
        <v>5000</v>
      </c>
      <c r="P354" s="235">
        <v>1</v>
      </c>
      <c r="Q354" s="235"/>
      <c r="R354" s="235"/>
      <c r="S354" s="707"/>
      <c r="T354" s="707"/>
      <c r="U354" s="707">
        <v>2010</v>
      </c>
      <c r="V354" s="1031"/>
      <c r="W354" s="1031"/>
      <c r="X354" s="1031"/>
      <c r="Y354" s="1031"/>
      <c r="Z354" s="1031"/>
      <c r="AA354" s="1031"/>
      <c r="AB354" s="235">
        <v>980</v>
      </c>
      <c r="AC354" s="707"/>
      <c r="AD354" s="707"/>
      <c r="AE354" s="1031"/>
      <c r="AF354" s="1031"/>
      <c r="AG354" s="1031"/>
      <c r="AH354" s="1031"/>
      <c r="AI354" s="1031"/>
      <c r="AJ354" s="1031"/>
      <c r="AK354" s="1031"/>
      <c r="AL354" s="1031"/>
      <c r="AM354" s="1031"/>
      <c r="AN354" s="1031"/>
      <c r="AO354" s="1031"/>
      <c r="AP354" s="1031"/>
      <c r="AQ354" s="1031"/>
      <c r="AR354" s="1031"/>
      <c r="AS354" s="1031"/>
      <c r="AT354" s="1031"/>
      <c r="AU354" s="1031"/>
      <c r="AV354" s="1031"/>
      <c r="AW354" s="1031"/>
      <c r="AX354" s="1001"/>
    </row>
    <row r="355" spans="1:50" s="914" customFormat="1" ht="23.85" hidden="1" customHeight="1">
      <c r="A355" s="1022"/>
      <c r="B355" s="1302"/>
      <c r="C355" s="707" t="s">
        <v>328</v>
      </c>
      <c r="D355" s="707" t="s">
        <v>13684</v>
      </c>
      <c r="E355" s="707" t="s">
        <v>329</v>
      </c>
      <c r="F355" s="707" t="s">
        <v>328</v>
      </c>
      <c r="G355" s="707" t="s">
        <v>328</v>
      </c>
      <c r="H355" s="1031"/>
      <c r="I355" s="235">
        <v>9491</v>
      </c>
      <c r="J355" s="235"/>
      <c r="K355" s="235">
        <v>9000</v>
      </c>
      <c r="L355" s="707" t="s">
        <v>282</v>
      </c>
      <c r="M355" s="235">
        <v>47</v>
      </c>
      <c r="N355" s="235">
        <v>90</v>
      </c>
      <c r="O355" s="235">
        <v>4212</v>
      </c>
      <c r="P355" s="235">
        <v>1</v>
      </c>
      <c r="Q355" s="235"/>
      <c r="R355" s="235"/>
      <c r="S355" s="707"/>
      <c r="T355" s="707"/>
      <c r="U355" s="707">
        <v>2011</v>
      </c>
      <c r="V355" s="1031"/>
      <c r="W355" s="1031"/>
      <c r="X355" s="1031"/>
      <c r="Y355" s="1031"/>
      <c r="Z355" s="1031"/>
      <c r="AA355" s="1031"/>
      <c r="AB355" s="235">
        <v>350</v>
      </c>
      <c r="AC355" s="707"/>
      <c r="AD355" s="707"/>
      <c r="AE355" s="1031"/>
      <c r="AF355" s="1031"/>
      <c r="AG355" s="1031"/>
      <c r="AH355" s="1031"/>
      <c r="AI355" s="1031"/>
      <c r="AJ355" s="1031"/>
      <c r="AK355" s="1031"/>
      <c r="AL355" s="1031"/>
      <c r="AM355" s="1031"/>
      <c r="AN355" s="1031"/>
      <c r="AO355" s="1031"/>
      <c r="AP355" s="1031"/>
      <c r="AQ355" s="1031"/>
      <c r="AR355" s="1031"/>
      <c r="AS355" s="1031"/>
      <c r="AT355" s="1031"/>
      <c r="AU355" s="1031"/>
      <c r="AV355" s="1031"/>
      <c r="AW355" s="1031"/>
      <c r="AX355" s="1001"/>
    </row>
    <row r="356" spans="1:50" s="914" customFormat="1" ht="23.85" hidden="1" customHeight="1">
      <c r="A356" s="1022"/>
      <c r="B356" s="1302"/>
      <c r="C356" s="707" t="s">
        <v>328</v>
      </c>
      <c r="D356" s="707" t="s">
        <v>13685</v>
      </c>
      <c r="E356" s="707" t="s">
        <v>330</v>
      </c>
      <c r="F356" s="707" t="s">
        <v>328</v>
      </c>
      <c r="G356" s="707" t="s">
        <v>328</v>
      </c>
      <c r="H356" s="1031"/>
      <c r="I356" s="235">
        <v>6000</v>
      </c>
      <c r="J356" s="235"/>
      <c r="K356" s="235"/>
      <c r="L356" s="707" t="s">
        <v>282</v>
      </c>
      <c r="M356" s="235">
        <v>60</v>
      </c>
      <c r="N356" s="235">
        <v>100</v>
      </c>
      <c r="O356" s="235">
        <v>6000</v>
      </c>
      <c r="P356" s="235">
        <v>1</v>
      </c>
      <c r="Q356" s="235"/>
      <c r="R356" s="235"/>
      <c r="S356" s="707"/>
      <c r="T356" s="707"/>
      <c r="U356" s="707">
        <v>2010</v>
      </c>
      <c r="V356" s="1031"/>
      <c r="W356" s="1031"/>
      <c r="X356" s="1031"/>
      <c r="Y356" s="1031"/>
      <c r="Z356" s="1031"/>
      <c r="AA356" s="1031"/>
      <c r="AB356" s="235"/>
      <c r="AC356" s="707"/>
      <c r="AD356" s="707"/>
      <c r="AE356" s="1031"/>
      <c r="AF356" s="1031"/>
      <c r="AG356" s="1031"/>
      <c r="AH356" s="1031"/>
      <c r="AI356" s="1031"/>
      <c r="AJ356" s="1031"/>
      <c r="AK356" s="1031"/>
      <c r="AL356" s="1031"/>
      <c r="AM356" s="1031"/>
      <c r="AN356" s="1031"/>
      <c r="AO356" s="1031"/>
      <c r="AP356" s="1031"/>
      <c r="AQ356" s="1031"/>
      <c r="AR356" s="1031"/>
      <c r="AS356" s="1031"/>
      <c r="AT356" s="1031"/>
      <c r="AU356" s="1031"/>
      <c r="AV356" s="1031"/>
      <c r="AW356" s="1031"/>
      <c r="AX356" s="1001"/>
    </row>
    <row r="357" spans="1:50" s="914" customFormat="1" ht="23.85" hidden="1" customHeight="1">
      <c r="A357" s="1022"/>
      <c r="B357" s="1302"/>
      <c r="C357" s="707" t="s">
        <v>328</v>
      </c>
      <c r="D357" s="707" t="s">
        <v>13686</v>
      </c>
      <c r="E357" s="707" t="s">
        <v>331</v>
      </c>
      <c r="F357" s="707" t="s">
        <v>328</v>
      </c>
      <c r="G357" s="707" t="s">
        <v>332</v>
      </c>
      <c r="H357" s="1031"/>
      <c r="I357" s="235">
        <v>1228</v>
      </c>
      <c r="J357" s="235"/>
      <c r="K357" s="235">
        <v>1228</v>
      </c>
      <c r="L357" s="707" t="s">
        <v>282</v>
      </c>
      <c r="M357" s="235">
        <v>70</v>
      </c>
      <c r="N357" s="235">
        <v>110</v>
      </c>
      <c r="O357" s="235">
        <v>7700</v>
      </c>
      <c r="P357" s="235">
        <v>1</v>
      </c>
      <c r="Q357" s="235"/>
      <c r="R357" s="235"/>
      <c r="S357" s="707"/>
      <c r="T357" s="707"/>
      <c r="U357" s="707">
        <v>2011</v>
      </c>
      <c r="V357" s="1031"/>
      <c r="W357" s="1031"/>
      <c r="X357" s="1031"/>
      <c r="Y357" s="1031"/>
      <c r="Z357" s="1031"/>
      <c r="AA357" s="1031"/>
      <c r="AB357" s="235">
        <v>855</v>
      </c>
      <c r="AC357" s="707"/>
      <c r="AD357" s="707"/>
      <c r="AE357" s="1031"/>
      <c r="AF357" s="1031"/>
      <c r="AG357" s="1031"/>
      <c r="AH357" s="1031"/>
      <c r="AI357" s="1031"/>
      <c r="AJ357" s="1031"/>
      <c r="AK357" s="1031"/>
      <c r="AL357" s="1031"/>
      <c r="AM357" s="1031"/>
      <c r="AN357" s="1031"/>
      <c r="AO357" s="1031"/>
      <c r="AP357" s="1031"/>
      <c r="AQ357" s="1031"/>
      <c r="AR357" s="1031"/>
      <c r="AS357" s="1031"/>
      <c r="AT357" s="1031"/>
      <c r="AU357" s="1031"/>
      <c r="AV357" s="1031"/>
      <c r="AW357" s="1031"/>
      <c r="AX357" s="1001"/>
    </row>
    <row r="358" spans="1:50" s="914" customFormat="1" ht="23.85" hidden="1" customHeight="1">
      <c r="A358" s="1022"/>
      <c r="B358" s="1302"/>
      <c r="C358" s="707" t="s">
        <v>328</v>
      </c>
      <c r="D358" s="707" t="s">
        <v>13687</v>
      </c>
      <c r="E358" s="707" t="s">
        <v>10323</v>
      </c>
      <c r="F358" s="707" t="s">
        <v>328</v>
      </c>
      <c r="G358" s="707" t="s">
        <v>332</v>
      </c>
      <c r="H358" s="1031"/>
      <c r="I358" s="235">
        <v>13146</v>
      </c>
      <c r="J358" s="235"/>
      <c r="K358" s="235">
        <v>5500</v>
      </c>
      <c r="L358" s="707" t="s">
        <v>282</v>
      </c>
      <c r="M358" s="235">
        <v>76</v>
      </c>
      <c r="N358" s="235">
        <v>55</v>
      </c>
      <c r="O358" s="235">
        <v>4180</v>
      </c>
      <c r="P358" s="235">
        <v>1</v>
      </c>
      <c r="Q358" s="235"/>
      <c r="R358" s="235"/>
      <c r="S358" s="707"/>
      <c r="T358" s="707"/>
      <c r="U358" s="707">
        <v>2007</v>
      </c>
      <c r="V358" s="1031"/>
      <c r="W358" s="1031"/>
      <c r="X358" s="1031"/>
      <c r="Y358" s="1031"/>
      <c r="Z358" s="1031"/>
      <c r="AA358" s="1031"/>
      <c r="AB358" s="235">
        <v>2465</v>
      </c>
      <c r="AC358" s="707"/>
      <c r="AD358" s="707"/>
      <c r="AE358" s="1031"/>
      <c r="AF358" s="1031"/>
      <c r="AG358" s="1031"/>
      <c r="AH358" s="1031"/>
      <c r="AI358" s="1031"/>
      <c r="AJ358" s="1031"/>
      <c r="AK358" s="1031"/>
      <c r="AL358" s="1031"/>
      <c r="AM358" s="1031"/>
      <c r="AN358" s="1031"/>
      <c r="AO358" s="1031"/>
      <c r="AP358" s="1031"/>
      <c r="AQ358" s="1031"/>
      <c r="AR358" s="1031"/>
      <c r="AS358" s="1031"/>
      <c r="AT358" s="1031"/>
      <c r="AU358" s="1031"/>
      <c r="AV358" s="1031"/>
      <c r="AW358" s="1031"/>
      <c r="AX358" s="1001"/>
    </row>
    <row r="359" spans="1:50" s="914" customFormat="1" ht="23.85" hidden="1" customHeight="1">
      <c r="A359" s="1022"/>
      <c r="B359" s="1302"/>
      <c r="C359" s="707" t="s">
        <v>328</v>
      </c>
      <c r="D359" s="707" t="s">
        <v>13688</v>
      </c>
      <c r="E359" s="707" t="s">
        <v>13689</v>
      </c>
      <c r="F359" s="707" t="s">
        <v>328</v>
      </c>
      <c r="G359" s="707" t="s">
        <v>328</v>
      </c>
      <c r="H359" s="1031"/>
      <c r="I359" s="235">
        <v>13796</v>
      </c>
      <c r="J359" s="235"/>
      <c r="K359" s="235">
        <v>13707</v>
      </c>
      <c r="L359" s="707" t="s">
        <v>282</v>
      </c>
      <c r="M359" s="235">
        <v>46</v>
      </c>
      <c r="N359" s="235">
        <v>100</v>
      </c>
      <c r="O359" s="235">
        <v>4600</v>
      </c>
      <c r="P359" s="235">
        <v>1</v>
      </c>
      <c r="Q359" s="235"/>
      <c r="R359" s="235"/>
      <c r="S359" s="707"/>
      <c r="T359" s="707"/>
      <c r="U359" s="707">
        <v>2012</v>
      </c>
      <c r="V359" s="1031"/>
      <c r="W359" s="1031"/>
      <c r="X359" s="1031"/>
      <c r="Y359" s="1031"/>
      <c r="Z359" s="1031"/>
      <c r="AA359" s="1031"/>
      <c r="AB359" s="235">
        <v>183</v>
      </c>
      <c r="AC359" s="707"/>
      <c r="AD359" s="707"/>
      <c r="AE359" s="1031"/>
      <c r="AF359" s="1031"/>
      <c r="AG359" s="1031"/>
      <c r="AH359" s="1031"/>
      <c r="AI359" s="1031"/>
      <c r="AJ359" s="1031"/>
      <c r="AK359" s="1031"/>
      <c r="AL359" s="1031"/>
      <c r="AM359" s="1031"/>
      <c r="AN359" s="1031"/>
      <c r="AO359" s="1031"/>
      <c r="AP359" s="1031"/>
      <c r="AQ359" s="1031"/>
      <c r="AR359" s="1031"/>
      <c r="AS359" s="1031"/>
      <c r="AT359" s="1031"/>
      <c r="AU359" s="1031"/>
      <c r="AV359" s="1031"/>
      <c r="AW359" s="1031"/>
      <c r="AX359" s="1001"/>
    </row>
    <row r="360" spans="1:50" s="914" customFormat="1" ht="23.85" hidden="1" customHeight="1">
      <c r="A360" s="1022"/>
      <c r="B360" s="1302"/>
      <c r="C360" s="432" t="s">
        <v>328</v>
      </c>
      <c r="D360" s="432" t="s">
        <v>13690</v>
      </c>
      <c r="E360" s="432" t="s">
        <v>10324</v>
      </c>
      <c r="F360" s="432" t="s">
        <v>328</v>
      </c>
      <c r="G360" s="432" t="s">
        <v>328</v>
      </c>
      <c r="H360" s="432"/>
      <c r="I360" s="431">
        <v>6200</v>
      </c>
      <c r="J360" s="431"/>
      <c r="K360" s="431"/>
      <c r="L360" s="432" t="s">
        <v>282</v>
      </c>
      <c r="M360" s="431">
        <v>60</v>
      </c>
      <c r="N360" s="431">
        <v>96</v>
      </c>
      <c r="O360" s="431">
        <v>5760</v>
      </c>
      <c r="P360" s="431">
        <v>1</v>
      </c>
      <c r="Q360" s="431"/>
      <c r="R360" s="431"/>
      <c r="S360" s="432"/>
      <c r="T360" s="432"/>
      <c r="U360" s="432">
        <v>2013</v>
      </c>
      <c r="V360" s="432"/>
      <c r="W360" s="432"/>
      <c r="X360" s="432"/>
      <c r="Y360" s="432"/>
      <c r="Z360" s="432"/>
      <c r="AA360" s="432"/>
      <c r="AB360" s="431">
        <v>700</v>
      </c>
      <c r="AC360" s="432"/>
      <c r="AD360" s="432"/>
      <c r="AE360" s="432"/>
      <c r="AF360" s="432"/>
      <c r="AG360" s="432"/>
      <c r="AH360" s="432"/>
      <c r="AI360" s="432"/>
      <c r="AJ360" s="432"/>
      <c r="AK360" s="432"/>
      <c r="AL360" s="432"/>
      <c r="AM360" s="432"/>
      <c r="AN360" s="432"/>
      <c r="AO360" s="432"/>
      <c r="AP360" s="432"/>
      <c r="AQ360" s="432"/>
      <c r="AR360" s="432"/>
      <c r="AS360" s="432"/>
      <c r="AT360" s="432"/>
      <c r="AU360" s="432"/>
      <c r="AV360" s="432"/>
      <c r="AW360" s="432"/>
      <c r="AX360" s="1023"/>
    </row>
    <row r="361" spans="1:50" s="914" customFormat="1" ht="23.85" hidden="1" customHeight="1">
      <c r="A361" s="1022"/>
      <c r="B361" s="1302"/>
      <c r="C361" s="432" t="s">
        <v>328</v>
      </c>
      <c r="D361" s="432" t="s">
        <v>13691</v>
      </c>
      <c r="E361" s="432" t="s">
        <v>13692</v>
      </c>
      <c r="F361" s="432" t="s">
        <v>328</v>
      </c>
      <c r="G361" s="432" t="s">
        <v>328</v>
      </c>
      <c r="H361" s="432"/>
      <c r="I361" s="431">
        <v>34848</v>
      </c>
      <c r="J361" s="431"/>
      <c r="K361" s="431"/>
      <c r="L361" s="432" t="s">
        <v>10180</v>
      </c>
      <c r="M361" s="431" t="s">
        <v>10325</v>
      </c>
      <c r="N361" s="431" t="s">
        <v>10326</v>
      </c>
      <c r="O361" s="431" t="s">
        <v>10327</v>
      </c>
      <c r="P361" s="431" t="s">
        <v>2001</v>
      </c>
      <c r="Q361" s="431"/>
      <c r="R361" s="431"/>
      <c r="S361" s="432"/>
      <c r="T361" s="432"/>
      <c r="U361" s="432">
        <v>2014</v>
      </c>
      <c r="V361" s="432"/>
      <c r="W361" s="432"/>
      <c r="X361" s="432"/>
      <c r="Y361" s="432"/>
      <c r="Z361" s="432"/>
      <c r="AA361" s="432"/>
      <c r="AB361" s="431"/>
      <c r="AC361" s="432"/>
      <c r="AD361" s="432"/>
      <c r="AE361" s="432"/>
      <c r="AF361" s="432"/>
      <c r="AG361" s="432"/>
      <c r="AH361" s="432"/>
      <c r="AI361" s="432"/>
      <c r="AJ361" s="432"/>
      <c r="AK361" s="432"/>
      <c r="AL361" s="432"/>
      <c r="AM361" s="432"/>
      <c r="AN361" s="432"/>
      <c r="AO361" s="432"/>
      <c r="AP361" s="432"/>
      <c r="AQ361" s="432"/>
      <c r="AR361" s="432"/>
      <c r="AS361" s="432"/>
      <c r="AT361" s="432"/>
      <c r="AU361" s="432"/>
      <c r="AV361" s="432"/>
      <c r="AW361" s="432"/>
      <c r="AX361" s="1023" t="s">
        <v>3724</v>
      </c>
    </row>
    <row r="362" spans="1:50" s="914" customFormat="1" ht="23.85" hidden="1" customHeight="1">
      <c r="A362" s="1022"/>
      <c r="B362" s="1302"/>
      <c r="C362" s="432" t="s">
        <v>328</v>
      </c>
      <c r="D362" s="432" t="s">
        <v>13693</v>
      </c>
      <c r="E362" s="432" t="s">
        <v>10328</v>
      </c>
      <c r="F362" s="432" t="s">
        <v>328</v>
      </c>
      <c r="G362" s="432" t="s">
        <v>328</v>
      </c>
      <c r="H362" s="432"/>
      <c r="I362" s="431">
        <v>13081</v>
      </c>
      <c r="J362" s="431"/>
      <c r="K362" s="431"/>
      <c r="L362" s="432" t="s">
        <v>282</v>
      </c>
      <c r="M362" s="431">
        <v>40</v>
      </c>
      <c r="N362" s="431">
        <v>80</v>
      </c>
      <c r="O362" s="431">
        <v>3200</v>
      </c>
      <c r="P362" s="431">
        <v>1</v>
      </c>
      <c r="Q362" s="431">
        <v>100</v>
      </c>
      <c r="R362" s="431"/>
      <c r="S362" s="432" t="s">
        <v>465</v>
      </c>
      <c r="T362" s="432"/>
      <c r="U362" s="432">
        <v>2016</v>
      </c>
      <c r="V362" s="432"/>
      <c r="W362" s="432"/>
      <c r="X362" s="432"/>
      <c r="Y362" s="432"/>
      <c r="Z362" s="432"/>
      <c r="AA362" s="432"/>
      <c r="AB362" s="431">
        <v>1254</v>
      </c>
      <c r="AC362" s="432"/>
      <c r="AD362" s="432"/>
      <c r="AE362" s="432"/>
      <c r="AF362" s="432"/>
      <c r="AG362" s="432"/>
      <c r="AH362" s="432"/>
      <c r="AI362" s="432"/>
      <c r="AJ362" s="432"/>
      <c r="AK362" s="432"/>
      <c r="AL362" s="432"/>
      <c r="AM362" s="432"/>
      <c r="AN362" s="432"/>
      <c r="AO362" s="432"/>
      <c r="AP362" s="432"/>
      <c r="AQ362" s="432"/>
      <c r="AR362" s="432"/>
      <c r="AS362" s="432"/>
      <c r="AT362" s="432"/>
      <c r="AU362" s="432"/>
      <c r="AV362" s="432"/>
      <c r="AW362" s="432"/>
      <c r="AX362" s="1023"/>
    </row>
    <row r="363" spans="1:50" s="914" customFormat="1" ht="23.85" hidden="1" customHeight="1">
      <c r="A363" s="1022"/>
      <c r="B363" s="1302"/>
      <c r="C363" s="432" t="s">
        <v>328</v>
      </c>
      <c r="D363" s="432" t="s">
        <v>13694</v>
      </c>
      <c r="E363" s="432" t="s">
        <v>10329</v>
      </c>
      <c r="F363" s="432" t="s">
        <v>328</v>
      </c>
      <c r="G363" s="432" t="s">
        <v>328</v>
      </c>
      <c r="H363" s="432"/>
      <c r="I363" s="431">
        <v>8634</v>
      </c>
      <c r="J363" s="431"/>
      <c r="K363" s="431"/>
      <c r="L363" s="432" t="s">
        <v>282</v>
      </c>
      <c r="M363" s="431">
        <v>58</v>
      </c>
      <c r="N363" s="431">
        <v>86</v>
      </c>
      <c r="O363" s="431"/>
      <c r="P363" s="431">
        <v>1</v>
      </c>
      <c r="Q363" s="431"/>
      <c r="R363" s="431"/>
      <c r="S363" s="432"/>
      <c r="T363" s="432"/>
      <c r="U363" s="432">
        <v>2017</v>
      </c>
      <c r="V363" s="432"/>
      <c r="W363" s="432"/>
      <c r="X363" s="432"/>
      <c r="Y363" s="432"/>
      <c r="Z363" s="432"/>
      <c r="AA363" s="432"/>
      <c r="AB363" s="431"/>
      <c r="AC363" s="432"/>
      <c r="AD363" s="432"/>
      <c r="AE363" s="432"/>
      <c r="AF363" s="432"/>
      <c r="AG363" s="432"/>
      <c r="AH363" s="432"/>
      <c r="AI363" s="432"/>
      <c r="AJ363" s="432"/>
      <c r="AK363" s="432"/>
      <c r="AL363" s="432"/>
      <c r="AM363" s="432"/>
      <c r="AN363" s="432"/>
      <c r="AO363" s="432"/>
      <c r="AP363" s="432"/>
      <c r="AQ363" s="432"/>
      <c r="AR363" s="432"/>
      <c r="AS363" s="432"/>
      <c r="AT363" s="432"/>
      <c r="AU363" s="432"/>
      <c r="AV363" s="432"/>
      <c r="AW363" s="432"/>
      <c r="AX363" s="1023"/>
    </row>
    <row r="364" spans="1:50" s="914" customFormat="1" ht="23.85" hidden="1" customHeight="1">
      <c r="A364" s="1022"/>
      <c r="B364" s="1302"/>
      <c r="C364" s="432" t="s">
        <v>328</v>
      </c>
      <c r="D364" s="432" t="s">
        <v>13695</v>
      </c>
      <c r="E364" s="432" t="s">
        <v>10330</v>
      </c>
      <c r="F364" s="432" t="s">
        <v>328</v>
      </c>
      <c r="G364" s="432" t="s">
        <v>328</v>
      </c>
      <c r="H364" s="432"/>
      <c r="I364" s="431">
        <v>22552</v>
      </c>
      <c r="J364" s="431"/>
      <c r="K364" s="431"/>
      <c r="L364" s="432" t="s">
        <v>282</v>
      </c>
      <c r="M364" s="431">
        <v>68</v>
      </c>
      <c r="N364" s="431">
        <v>105</v>
      </c>
      <c r="O364" s="431"/>
      <c r="P364" s="431">
        <v>1</v>
      </c>
      <c r="Q364" s="431"/>
      <c r="R364" s="431"/>
      <c r="S364" s="432"/>
      <c r="T364" s="432"/>
      <c r="U364" s="432">
        <v>2017</v>
      </c>
      <c r="V364" s="432"/>
      <c r="W364" s="432"/>
      <c r="X364" s="432"/>
      <c r="Y364" s="432"/>
      <c r="Z364" s="432"/>
      <c r="AA364" s="432"/>
      <c r="AB364" s="431">
        <v>5036</v>
      </c>
      <c r="AC364" s="432"/>
      <c r="AD364" s="432"/>
      <c r="AE364" s="432"/>
      <c r="AF364" s="432"/>
      <c r="AG364" s="432"/>
      <c r="AH364" s="432"/>
      <c r="AI364" s="432"/>
      <c r="AJ364" s="432"/>
      <c r="AK364" s="432"/>
      <c r="AL364" s="432"/>
      <c r="AM364" s="432"/>
      <c r="AN364" s="432"/>
      <c r="AO364" s="432"/>
      <c r="AP364" s="432"/>
      <c r="AQ364" s="432"/>
      <c r="AR364" s="432"/>
      <c r="AS364" s="432"/>
      <c r="AT364" s="432"/>
      <c r="AU364" s="432"/>
      <c r="AV364" s="432"/>
      <c r="AW364" s="432"/>
      <c r="AX364" s="1023"/>
    </row>
    <row r="365" spans="1:50" s="914" customFormat="1" ht="23.85" hidden="1" customHeight="1">
      <c r="A365" s="1022"/>
      <c r="B365" s="1302"/>
      <c r="C365" s="432" t="s">
        <v>328</v>
      </c>
      <c r="D365" s="432" t="s">
        <v>13696</v>
      </c>
      <c r="E365" s="432" t="s">
        <v>13697</v>
      </c>
      <c r="F365" s="432" t="s">
        <v>328</v>
      </c>
      <c r="G365" s="244" t="s">
        <v>328</v>
      </c>
      <c r="H365" s="432"/>
      <c r="I365" s="431">
        <v>6400</v>
      </c>
      <c r="J365" s="431"/>
      <c r="K365" s="431"/>
      <c r="L365" s="432"/>
      <c r="M365" s="431"/>
      <c r="N365" s="431"/>
      <c r="O365" s="431"/>
      <c r="P365" s="431">
        <v>1</v>
      </c>
      <c r="Q365" s="431"/>
      <c r="R365" s="431"/>
      <c r="S365" s="432"/>
      <c r="T365" s="432"/>
      <c r="U365" s="432">
        <v>2017</v>
      </c>
      <c r="V365" s="432"/>
      <c r="W365" s="432"/>
      <c r="X365" s="432"/>
      <c r="Y365" s="432"/>
      <c r="Z365" s="432"/>
      <c r="AA365" s="432"/>
      <c r="AB365" s="431"/>
      <c r="AC365" s="432"/>
      <c r="AD365" s="432"/>
      <c r="AE365" s="432"/>
      <c r="AF365" s="432"/>
      <c r="AG365" s="432"/>
      <c r="AH365" s="432"/>
      <c r="AI365" s="432"/>
      <c r="AJ365" s="432"/>
      <c r="AK365" s="432"/>
      <c r="AL365" s="432"/>
      <c r="AM365" s="432"/>
      <c r="AN365" s="432"/>
      <c r="AO365" s="432"/>
      <c r="AP365" s="432"/>
      <c r="AQ365" s="432"/>
      <c r="AR365" s="432"/>
      <c r="AS365" s="432"/>
      <c r="AT365" s="432"/>
      <c r="AU365" s="432"/>
      <c r="AV365" s="432"/>
      <c r="AW365" s="432"/>
      <c r="AX365" s="1023"/>
    </row>
    <row r="366" spans="1:50" s="914" customFormat="1" ht="23.85" hidden="1" customHeight="1">
      <c r="A366" s="1022"/>
      <c r="B366" s="1302"/>
      <c r="C366" s="432" t="s">
        <v>328</v>
      </c>
      <c r="D366" s="432" t="s">
        <v>13698</v>
      </c>
      <c r="E366" s="432" t="s">
        <v>13699</v>
      </c>
      <c r="F366" s="432" t="s">
        <v>328</v>
      </c>
      <c r="G366" s="244" t="s">
        <v>328</v>
      </c>
      <c r="H366" s="432"/>
      <c r="I366" s="431">
        <v>8000</v>
      </c>
      <c r="J366" s="431"/>
      <c r="K366" s="431"/>
      <c r="L366" s="432"/>
      <c r="M366" s="431"/>
      <c r="N366" s="431"/>
      <c r="O366" s="431"/>
      <c r="P366" s="431">
        <v>1</v>
      </c>
      <c r="Q366" s="431"/>
      <c r="R366" s="431"/>
      <c r="S366" s="432"/>
      <c r="T366" s="432"/>
      <c r="U366" s="432" t="s">
        <v>6392</v>
      </c>
      <c r="V366" s="432"/>
      <c r="W366" s="432"/>
      <c r="X366" s="432"/>
      <c r="Y366" s="432"/>
      <c r="Z366" s="432"/>
      <c r="AA366" s="432"/>
      <c r="AB366" s="431"/>
      <c r="AC366" s="432"/>
      <c r="AD366" s="432"/>
      <c r="AE366" s="432"/>
      <c r="AF366" s="432"/>
      <c r="AG366" s="432"/>
      <c r="AH366" s="432"/>
      <c r="AI366" s="432"/>
      <c r="AJ366" s="432"/>
      <c r="AK366" s="432"/>
      <c r="AL366" s="432"/>
      <c r="AM366" s="432"/>
      <c r="AN366" s="432"/>
      <c r="AO366" s="432"/>
      <c r="AP366" s="432"/>
      <c r="AQ366" s="432"/>
      <c r="AR366" s="432"/>
      <c r="AS366" s="432"/>
      <c r="AT366" s="432"/>
      <c r="AU366" s="432"/>
      <c r="AV366" s="432"/>
      <c r="AW366" s="432"/>
      <c r="AX366" s="1023"/>
    </row>
    <row r="367" spans="1:50" s="914" customFormat="1" ht="23.85" hidden="1" customHeight="1">
      <c r="A367" s="1022"/>
      <c r="B367" s="1302"/>
      <c r="C367" s="432" t="s">
        <v>328</v>
      </c>
      <c r="D367" s="432" t="s">
        <v>13700</v>
      </c>
      <c r="E367" s="432" t="s">
        <v>10332</v>
      </c>
      <c r="F367" s="432" t="s">
        <v>328</v>
      </c>
      <c r="G367" s="244" t="s">
        <v>328</v>
      </c>
      <c r="H367" s="432"/>
      <c r="I367" s="431">
        <v>9644</v>
      </c>
      <c r="J367" s="431"/>
      <c r="K367" s="431"/>
      <c r="L367" s="432" t="s">
        <v>282</v>
      </c>
      <c r="M367" s="431">
        <v>67</v>
      </c>
      <c r="N367" s="431">
        <v>104</v>
      </c>
      <c r="O367" s="431"/>
      <c r="P367" s="431">
        <v>1</v>
      </c>
      <c r="Q367" s="431"/>
      <c r="R367" s="431"/>
      <c r="S367" s="432"/>
      <c r="T367" s="432"/>
      <c r="U367" s="432">
        <v>2015</v>
      </c>
      <c r="V367" s="432"/>
      <c r="W367" s="432"/>
      <c r="X367" s="432"/>
      <c r="Y367" s="432"/>
      <c r="Z367" s="432"/>
      <c r="AA367" s="432"/>
      <c r="AB367" s="431"/>
      <c r="AC367" s="432"/>
      <c r="AD367" s="432"/>
      <c r="AE367" s="432"/>
      <c r="AF367" s="432"/>
      <c r="AG367" s="432"/>
      <c r="AH367" s="432"/>
      <c r="AI367" s="432"/>
      <c r="AJ367" s="432"/>
      <c r="AK367" s="432"/>
      <c r="AL367" s="432"/>
      <c r="AM367" s="432"/>
      <c r="AN367" s="432"/>
      <c r="AO367" s="432"/>
      <c r="AP367" s="432"/>
      <c r="AQ367" s="432"/>
      <c r="AR367" s="432"/>
      <c r="AS367" s="432"/>
      <c r="AT367" s="432"/>
      <c r="AU367" s="432"/>
      <c r="AV367" s="432"/>
      <c r="AW367" s="432"/>
      <c r="AX367" s="1023"/>
    </row>
    <row r="368" spans="1:50" s="914" customFormat="1" ht="23.85" hidden="1" customHeight="1">
      <c r="A368" s="1022"/>
      <c r="B368" s="1302"/>
      <c r="C368" s="432" t="s">
        <v>3363</v>
      </c>
      <c r="D368" s="432" t="s">
        <v>939</v>
      </c>
      <c r="E368" s="432" t="s">
        <v>10333</v>
      </c>
      <c r="F368" s="432" t="s">
        <v>3363</v>
      </c>
      <c r="G368" s="244" t="s">
        <v>14716</v>
      </c>
      <c r="H368" s="432"/>
      <c r="I368" s="431">
        <v>77786</v>
      </c>
      <c r="J368" s="431">
        <v>675</v>
      </c>
      <c r="K368" s="431">
        <v>675</v>
      </c>
      <c r="L368" s="432" t="s">
        <v>282</v>
      </c>
      <c r="M368" s="431">
        <v>64</v>
      </c>
      <c r="N368" s="431">
        <v>100</v>
      </c>
      <c r="O368" s="431">
        <v>6400</v>
      </c>
      <c r="P368" s="431">
        <v>1</v>
      </c>
      <c r="Q368" s="431">
        <v>1120</v>
      </c>
      <c r="R368" s="431">
        <v>1344</v>
      </c>
      <c r="S368" s="432" t="s">
        <v>334</v>
      </c>
      <c r="T368" s="432" t="s">
        <v>466</v>
      </c>
      <c r="U368" s="432">
        <v>2006</v>
      </c>
      <c r="V368" s="432"/>
      <c r="W368" s="432"/>
      <c r="X368" s="432"/>
      <c r="Y368" s="432"/>
      <c r="Z368" s="432"/>
      <c r="AA368" s="432"/>
      <c r="AB368" s="431">
        <v>23756</v>
      </c>
      <c r="AC368" s="432"/>
      <c r="AD368" s="432"/>
      <c r="AE368" s="432"/>
      <c r="AF368" s="432"/>
      <c r="AG368" s="432"/>
      <c r="AH368" s="432"/>
      <c r="AI368" s="432"/>
      <c r="AJ368" s="432"/>
      <c r="AK368" s="432"/>
      <c r="AL368" s="432"/>
      <c r="AM368" s="432"/>
      <c r="AN368" s="432"/>
      <c r="AO368" s="432"/>
      <c r="AP368" s="432"/>
      <c r="AQ368" s="432"/>
      <c r="AR368" s="432"/>
      <c r="AS368" s="432"/>
      <c r="AT368" s="432"/>
      <c r="AU368" s="432"/>
      <c r="AV368" s="432"/>
      <c r="AW368" s="432"/>
      <c r="AX368" s="1023"/>
    </row>
    <row r="369" spans="1:50" s="914" customFormat="1" ht="23.85" hidden="1" customHeight="1">
      <c r="A369" s="1022"/>
      <c r="B369" s="1302"/>
      <c r="C369" s="432" t="s">
        <v>3363</v>
      </c>
      <c r="D369" s="432" t="s">
        <v>10334</v>
      </c>
      <c r="E369" s="432" t="s">
        <v>10335</v>
      </c>
      <c r="F369" s="432" t="s">
        <v>3363</v>
      </c>
      <c r="G369" s="244" t="s">
        <v>3363</v>
      </c>
      <c r="H369" s="432"/>
      <c r="I369" s="431">
        <v>7875</v>
      </c>
      <c r="J369" s="431"/>
      <c r="K369" s="431"/>
      <c r="L369" s="432" t="s">
        <v>282</v>
      </c>
      <c r="M369" s="916">
        <v>68</v>
      </c>
      <c r="N369" s="431">
        <v>100</v>
      </c>
      <c r="O369" s="431">
        <v>6800</v>
      </c>
      <c r="P369" s="431">
        <v>1</v>
      </c>
      <c r="Q369" s="431">
        <v>300</v>
      </c>
      <c r="R369" s="431">
        <v>500</v>
      </c>
      <c r="S369" s="432" t="s">
        <v>334</v>
      </c>
      <c r="T369" s="432" t="s">
        <v>466</v>
      </c>
      <c r="U369" s="432">
        <v>2006</v>
      </c>
      <c r="V369" s="432"/>
      <c r="W369" s="432"/>
      <c r="X369" s="432"/>
      <c r="Y369" s="432"/>
      <c r="Z369" s="432"/>
      <c r="AA369" s="432"/>
      <c r="AB369" s="431">
        <v>816</v>
      </c>
      <c r="AC369" s="432"/>
      <c r="AD369" s="432"/>
      <c r="AE369" s="432"/>
      <c r="AF369" s="432"/>
      <c r="AG369" s="432"/>
      <c r="AH369" s="432"/>
      <c r="AI369" s="432"/>
      <c r="AJ369" s="432"/>
      <c r="AK369" s="432"/>
      <c r="AL369" s="432"/>
      <c r="AM369" s="432"/>
      <c r="AN369" s="432"/>
      <c r="AO369" s="432"/>
      <c r="AP369" s="432"/>
      <c r="AQ369" s="432"/>
      <c r="AR369" s="432"/>
      <c r="AS369" s="432"/>
      <c r="AT369" s="432"/>
      <c r="AU369" s="432"/>
      <c r="AV369" s="432"/>
      <c r="AW369" s="432"/>
      <c r="AX369" s="1023"/>
    </row>
    <row r="370" spans="1:50" s="914" customFormat="1" ht="23.85" hidden="1" customHeight="1">
      <c r="A370" s="1022"/>
      <c r="B370" s="1302"/>
      <c r="C370" s="432" t="s">
        <v>3363</v>
      </c>
      <c r="D370" s="432" t="s">
        <v>13701</v>
      </c>
      <c r="E370" s="432" t="s">
        <v>10336</v>
      </c>
      <c r="F370" s="432" t="s">
        <v>3363</v>
      </c>
      <c r="G370" s="244" t="s">
        <v>14716</v>
      </c>
      <c r="H370" s="432"/>
      <c r="I370" s="431">
        <v>58954</v>
      </c>
      <c r="J370" s="431">
        <v>296</v>
      </c>
      <c r="K370" s="431">
        <v>296</v>
      </c>
      <c r="L370" s="432" t="s">
        <v>5662</v>
      </c>
      <c r="M370" s="431" t="s">
        <v>10337</v>
      </c>
      <c r="N370" s="431" t="s">
        <v>758</v>
      </c>
      <c r="O370" s="431" t="s">
        <v>10338</v>
      </c>
      <c r="P370" s="431" t="s">
        <v>2001</v>
      </c>
      <c r="Q370" s="431" t="s">
        <v>10339</v>
      </c>
      <c r="R370" s="431">
        <v>700</v>
      </c>
      <c r="S370" s="432" t="s">
        <v>334</v>
      </c>
      <c r="T370" s="432" t="s">
        <v>466</v>
      </c>
      <c r="U370" s="432">
        <v>2017</v>
      </c>
      <c r="V370" s="432"/>
      <c r="W370" s="432"/>
      <c r="X370" s="432"/>
      <c r="Y370" s="432"/>
      <c r="Z370" s="432"/>
      <c r="AA370" s="432"/>
      <c r="AB370" s="431">
        <v>8952</v>
      </c>
      <c r="AC370" s="432"/>
      <c r="AD370" s="432"/>
      <c r="AE370" s="432"/>
      <c r="AF370" s="432"/>
      <c r="AG370" s="432"/>
      <c r="AH370" s="432"/>
      <c r="AI370" s="432"/>
      <c r="AJ370" s="432"/>
      <c r="AK370" s="432"/>
      <c r="AL370" s="432"/>
      <c r="AM370" s="432"/>
      <c r="AN370" s="432"/>
      <c r="AO370" s="432"/>
      <c r="AP370" s="432"/>
      <c r="AQ370" s="432"/>
      <c r="AR370" s="432"/>
      <c r="AS370" s="432"/>
      <c r="AT370" s="432"/>
      <c r="AU370" s="432"/>
      <c r="AV370" s="432"/>
      <c r="AW370" s="432"/>
      <c r="AX370" s="1023"/>
    </row>
    <row r="371" spans="1:50" s="914" customFormat="1" ht="23.85" hidden="1" customHeight="1">
      <c r="A371" s="1022"/>
      <c r="B371" s="1302"/>
      <c r="C371" s="432" t="s">
        <v>3363</v>
      </c>
      <c r="D371" s="1030" t="s">
        <v>13702</v>
      </c>
      <c r="E371" s="918" t="s">
        <v>12331</v>
      </c>
      <c r="F371" s="432" t="s">
        <v>3363</v>
      </c>
      <c r="G371" s="244" t="s">
        <v>14716</v>
      </c>
      <c r="H371" s="1030"/>
      <c r="I371" s="431">
        <v>103143</v>
      </c>
      <c r="J371" s="431">
        <v>319</v>
      </c>
      <c r="K371" s="431">
        <v>319</v>
      </c>
      <c r="L371" s="432" t="s">
        <v>282</v>
      </c>
      <c r="M371" s="431">
        <v>60</v>
      </c>
      <c r="N371" s="431">
        <v>90</v>
      </c>
      <c r="O371" s="431">
        <v>5400</v>
      </c>
      <c r="P371" s="431">
        <v>1</v>
      </c>
      <c r="Q371" s="431"/>
      <c r="R371" s="431"/>
      <c r="S371" s="432"/>
      <c r="T371" s="432"/>
      <c r="U371" s="432">
        <v>2018</v>
      </c>
      <c r="V371" s="1030"/>
      <c r="W371" s="1030"/>
      <c r="X371" s="1030"/>
      <c r="Y371" s="1030"/>
      <c r="Z371" s="1030"/>
      <c r="AA371" s="1030"/>
      <c r="AB371" s="431"/>
      <c r="AC371" s="1030"/>
      <c r="AD371" s="1030"/>
      <c r="AE371" s="1030"/>
      <c r="AF371" s="1030"/>
      <c r="AG371" s="1030"/>
      <c r="AH371" s="1030"/>
      <c r="AI371" s="1030"/>
      <c r="AJ371" s="1030"/>
      <c r="AK371" s="1030"/>
      <c r="AL371" s="1030"/>
      <c r="AM371" s="1030"/>
      <c r="AN371" s="1030"/>
      <c r="AO371" s="1030"/>
      <c r="AP371" s="1030"/>
      <c r="AQ371" s="1030"/>
      <c r="AR371" s="1030"/>
      <c r="AS371" s="1030"/>
      <c r="AT371" s="1030"/>
      <c r="AU371" s="1030"/>
      <c r="AV371" s="1030"/>
      <c r="AW371" s="1030"/>
      <c r="AX371" s="432"/>
    </row>
    <row r="372" spans="1:50" s="914" customFormat="1" ht="23.85" hidden="1" customHeight="1">
      <c r="A372" s="1022"/>
      <c r="B372" s="1302"/>
      <c r="C372" s="432" t="s">
        <v>3363</v>
      </c>
      <c r="D372" s="1030" t="s">
        <v>13703</v>
      </c>
      <c r="E372" s="918" t="s">
        <v>12332</v>
      </c>
      <c r="F372" s="432" t="s">
        <v>3363</v>
      </c>
      <c r="G372" s="432" t="s">
        <v>14716</v>
      </c>
      <c r="H372" s="1030"/>
      <c r="I372" s="431">
        <v>17238</v>
      </c>
      <c r="J372" s="431"/>
      <c r="K372" s="431"/>
      <c r="L372" s="432" t="s">
        <v>282</v>
      </c>
      <c r="M372" s="431"/>
      <c r="N372" s="431"/>
      <c r="O372" s="431">
        <v>8689</v>
      </c>
      <c r="P372" s="431">
        <v>1</v>
      </c>
      <c r="Q372" s="431"/>
      <c r="R372" s="431"/>
      <c r="S372" s="432"/>
      <c r="T372" s="432"/>
      <c r="U372" s="432">
        <v>2018</v>
      </c>
      <c r="V372" s="1030"/>
      <c r="W372" s="1030"/>
      <c r="X372" s="1030"/>
      <c r="Y372" s="1030"/>
      <c r="Z372" s="1030"/>
      <c r="AA372" s="1030"/>
      <c r="AB372" s="431"/>
      <c r="AC372" s="1030"/>
      <c r="AD372" s="1030"/>
      <c r="AE372" s="1030"/>
      <c r="AF372" s="1030"/>
      <c r="AG372" s="1030"/>
      <c r="AH372" s="1030"/>
      <c r="AI372" s="1030"/>
      <c r="AJ372" s="1030"/>
      <c r="AK372" s="1030"/>
      <c r="AL372" s="1030"/>
      <c r="AM372" s="1030"/>
      <c r="AN372" s="1030"/>
      <c r="AO372" s="1030"/>
      <c r="AP372" s="1030"/>
      <c r="AQ372" s="1030"/>
      <c r="AR372" s="1030"/>
      <c r="AS372" s="1030"/>
      <c r="AT372" s="1030"/>
      <c r="AU372" s="1030"/>
      <c r="AV372" s="1030"/>
      <c r="AW372" s="1030"/>
      <c r="AX372" s="432" t="s">
        <v>12333</v>
      </c>
    </row>
    <row r="373" spans="1:50" s="914" customFormat="1" ht="23.85" hidden="1" customHeight="1">
      <c r="A373" s="1022"/>
      <c r="B373" s="1302"/>
      <c r="C373" s="432" t="s">
        <v>3363</v>
      </c>
      <c r="D373" s="1030"/>
      <c r="E373" s="918" t="s">
        <v>16266</v>
      </c>
      <c r="F373" s="432" t="s">
        <v>3363</v>
      </c>
      <c r="G373" s="432" t="s">
        <v>16267</v>
      </c>
      <c r="H373" s="1030"/>
      <c r="I373" s="431"/>
      <c r="J373" s="1030"/>
      <c r="K373" s="1030"/>
      <c r="L373" s="432" t="s">
        <v>282</v>
      </c>
      <c r="M373" s="431">
        <v>64</v>
      </c>
      <c r="N373" s="431">
        <v>100</v>
      </c>
      <c r="O373" s="1030">
        <v>6400</v>
      </c>
      <c r="P373" s="431">
        <v>1</v>
      </c>
      <c r="Q373" s="1030"/>
      <c r="R373" s="1030"/>
      <c r="S373" s="1030"/>
      <c r="T373" s="1030"/>
      <c r="U373" s="432">
        <v>2020</v>
      </c>
      <c r="V373" s="1030"/>
      <c r="W373" s="1030"/>
      <c r="X373" s="1030"/>
      <c r="Y373" s="1030"/>
      <c r="Z373" s="1030"/>
      <c r="AA373" s="1030"/>
      <c r="AB373" s="1030"/>
      <c r="AC373" s="1030"/>
      <c r="AD373" s="1030"/>
      <c r="AE373" s="1030"/>
      <c r="AF373" s="1030"/>
      <c r="AG373" s="1030"/>
      <c r="AH373" s="1030"/>
      <c r="AI373" s="1030"/>
      <c r="AJ373" s="1030"/>
      <c r="AK373" s="1030"/>
      <c r="AL373" s="1030"/>
      <c r="AM373" s="1030"/>
      <c r="AN373" s="1030"/>
      <c r="AO373" s="1030"/>
      <c r="AP373" s="1030"/>
      <c r="AQ373" s="1030"/>
      <c r="AR373" s="1030"/>
      <c r="AS373" s="1030"/>
      <c r="AT373" s="1030"/>
      <c r="AU373" s="1030"/>
      <c r="AV373" s="1030"/>
      <c r="AW373" s="1030"/>
      <c r="AX373" s="1030"/>
    </row>
    <row r="374" spans="1:50" s="914" customFormat="1" ht="23.85" hidden="1" customHeight="1">
      <c r="A374" s="1022"/>
      <c r="B374" s="1302"/>
      <c r="C374" s="432" t="s">
        <v>3387</v>
      </c>
      <c r="D374" s="1030" t="s">
        <v>13704</v>
      </c>
      <c r="E374" s="918" t="s">
        <v>10340</v>
      </c>
      <c r="F374" s="432" t="s">
        <v>3387</v>
      </c>
      <c r="G374" s="432" t="s">
        <v>16268</v>
      </c>
      <c r="H374" s="1030">
        <v>2</v>
      </c>
      <c r="I374" s="431">
        <v>32332</v>
      </c>
      <c r="J374" s="1030"/>
      <c r="K374" s="1030"/>
      <c r="L374" s="432" t="s">
        <v>282</v>
      </c>
      <c r="M374" s="431">
        <v>64</v>
      </c>
      <c r="N374" s="431">
        <v>100</v>
      </c>
      <c r="O374" s="1030">
        <v>6400</v>
      </c>
      <c r="P374" s="431">
        <v>1</v>
      </c>
      <c r="Q374" s="1030">
        <v>300</v>
      </c>
      <c r="R374" s="1030">
        <v>830</v>
      </c>
      <c r="S374" s="1030" t="s">
        <v>173</v>
      </c>
      <c r="T374" s="1030" t="s">
        <v>466</v>
      </c>
      <c r="U374" s="432">
        <v>2001</v>
      </c>
      <c r="V374" s="1030"/>
      <c r="W374" s="1030">
        <v>1000</v>
      </c>
      <c r="X374" s="1030">
        <v>1100</v>
      </c>
      <c r="Y374" s="1030"/>
      <c r="Z374" s="1030"/>
      <c r="AA374" s="1030"/>
      <c r="AB374" s="431">
        <v>2100</v>
      </c>
      <c r="AC374" s="1030"/>
      <c r="AD374" s="1030"/>
      <c r="AE374" s="1030"/>
      <c r="AF374" s="1030"/>
      <c r="AG374" s="1030"/>
      <c r="AH374" s="1030"/>
      <c r="AI374" s="1030"/>
      <c r="AJ374" s="1030"/>
      <c r="AK374" s="1030"/>
      <c r="AL374" s="1030"/>
      <c r="AM374" s="1030"/>
      <c r="AN374" s="1030"/>
      <c r="AO374" s="1030"/>
      <c r="AP374" s="1030"/>
      <c r="AQ374" s="1030"/>
      <c r="AR374" s="1030"/>
      <c r="AS374" s="1030"/>
      <c r="AT374" s="1030"/>
      <c r="AU374" s="1030"/>
      <c r="AV374" s="1030"/>
      <c r="AW374" s="1030"/>
      <c r="AX374" s="1030"/>
    </row>
    <row r="375" spans="1:50" s="914" customFormat="1" ht="23.85" hidden="1" customHeight="1">
      <c r="A375" s="1022"/>
      <c r="B375" s="1302"/>
      <c r="C375" s="432" t="s">
        <v>3387</v>
      </c>
      <c r="D375" s="1030" t="s">
        <v>13704</v>
      </c>
      <c r="E375" s="918" t="s">
        <v>10340</v>
      </c>
      <c r="F375" s="432" t="s">
        <v>3387</v>
      </c>
      <c r="G375" s="432" t="s">
        <v>16268</v>
      </c>
      <c r="H375" s="1030"/>
      <c r="I375" s="431">
        <v>7140</v>
      </c>
      <c r="J375" s="1030"/>
      <c r="K375" s="1030"/>
      <c r="L375" s="432" t="s">
        <v>282</v>
      </c>
      <c r="M375" s="431">
        <v>68</v>
      </c>
      <c r="N375" s="431">
        <v>105</v>
      </c>
      <c r="O375" s="1030">
        <v>7140</v>
      </c>
      <c r="P375" s="431">
        <v>1</v>
      </c>
      <c r="Q375" s="1030"/>
      <c r="R375" s="1030"/>
      <c r="S375" s="1030"/>
      <c r="T375" s="1030"/>
      <c r="U375" s="432">
        <v>2015</v>
      </c>
      <c r="V375" s="1030"/>
      <c r="W375" s="1030"/>
      <c r="X375" s="1030"/>
      <c r="Y375" s="1030"/>
      <c r="Z375" s="1030"/>
      <c r="AA375" s="1030"/>
      <c r="AB375" s="1030"/>
      <c r="AC375" s="1030"/>
      <c r="AD375" s="1030"/>
      <c r="AE375" s="1030"/>
      <c r="AF375" s="1030"/>
      <c r="AG375" s="1030"/>
      <c r="AH375" s="1030"/>
      <c r="AI375" s="1030"/>
      <c r="AJ375" s="1030"/>
      <c r="AK375" s="1030"/>
      <c r="AL375" s="1030"/>
      <c r="AM375" s="1030"/>
      <c r="AN375" s="1030"/>
      <c r="AO375" s="1030"/>
      <c r="AP375" s="1030"/>
      <c r="AQ375" s="1030"/>
      <c r="AR375" s="1030"/>
      <c r="AS375" s="1030"/>
      <c r="AT375" s="1030"/>
      <c r="AU375" s="1030"/>
      <c r="AV375" s="1030"/>
      <c r="AW375" s="1030"/>
      <c r="AX375" s="1030"/>
    </row>
    <row r="376" spans="1:50" s="914" customFormat="1" ht="23.85" hidden="1" customHeight="1">
      <c r="A376" s="1022"/>
      <c r="B376" s="1302"/>
      <c r="C376" s="432" t="s">
        <v>3387</v>
      </c>
      <c r="D376" s="1030" t="s">
        <v>3732</v>
      </c>
      <c r="E376" s="918" t="s">
        <v>10341</v>
      </c>
      <c r="F376" s="432" t="s">
        <v>3387</v>
      </c>
      <c r="G376" s="432" t="s">
        <v>13705</v>
      </c>
      <c r="H376" s="1030">
        <v>1</v>
      </c>
      <c r="I376" s="431">
        <v>35000</v>
      </c>
      <c r="J376" s="1030"/>
      <c r="K376" s="1030"/>
      <c r="L376" s="432" t="s">
        <v>282</v>
      </c>
      <c r="M376" s="431">
        <v>60</v>
      </c>
      <c r="N376" s="431">
        <v>100</v>
      </c>
      <c r="O376" s="1030">
        <v>6000</v>
      </c>
      <c r="P376" s="431">
        <v>1</v>
      </c>
      <c r="Q376" s="1030"/>
      <c r="R376" s="1030"/>
      <c r="S376" s="1030" t="s">
        <v>384</v>
      </c>
      <c r="T376" s="1030" t="s">
        <v>384</v>
      </c>
      <c r="U376" s="432">
        <v>2002</v>
      </c>
      <c r="V376" s="1030"/>
      <c r="W376" s="1030">
        <v>270</v>
      </c>
      <c r="X376" s="1030"/>
      <c r="Y376" s="1030"/>
      <c r="Z376" s="1030"/>
      <c r="AA376" s="1030"/>
      <c r="AB376" s="1030">
        <v>270</v>
      </c>
      <c r="AC376" s="1030"/>
      <c r="AD376" s="1030"/>
      <c r="AE376" s="1030"/>
      <c r="AF376" s="1030"/>
      <c r="AG376" s="1030"/>
      <c r="AH376" s="1030"/>
      <c r="AI376" s="1030"/>
      <c r="AJ376" s="1030"/>
      <c r="AK376" s="1030"/>
      <c r="AL376" s="1030"/>
      <c r="AM376" s="1030"/>
      <c r="AN376" s="1030"/>
      <c r="AO376" s="1030"/>
      <c r="AP376" s="1030"/>
      <c r="AQ376" s="1030"/>
      <c r="AR376" s="1030"/>
      <c r="AS376" s="1030"/>
      <c r="AT376" s="1030"/>
      <c r="AU376" s="1030"/>
      <c r="AV376" s="1030"/>
      <c r="AW376" s="1030"/>
      <c r="AX376" s="1030"/>
    </row>
    <row r="377" spans="1:50" s="914" customFormat="1" ht="23.85" hidden="1" customHeight="1">
      <c r="A377" s="1022"/>
      <c r="B377" s="1302"/>
      <c r="C377" s="707" t="s">
        <v>3387</v>
      </c>
      <c r="D377" s="707" t="s">
        <v>10342</v>
      </c>
      <c r="E377" s="707" t="s">
        <v>10343</v>
      </c>
      <c r="F377" s="707" t="s">
        <v>3387</v>
      </c>
      <c r="G377" s="707" t="s">
        <v>13705</v>
      </c>
      <c r="H377" s="235"/>
      <c r="I377" s="235">
        <v>43455</v>
      </c>
      <c r="J377" s="235"/>
      <c r="K377" s="235"/>
      <c r="L377" s="707" t="s">
        <v>282</v>
      </c>
      <c r="M377" s="235">
        <v>68</v>
      </c>
      <c r="N377" s="235">
        <v>105</v>
      </c>
      <c r="O377" s="235">
        <v>7140</v>
      </c>
      <c r="P377" s="235">
        <v>1</v>
      </c>
      <c r="Q377" s="235">
        <v>500</v>
      </c>
      <c r="R377" s="235">
        <v>1500</v>
      </c>
      <c r="S377" s="707" t="s">
        <v>173</v>
      </c>
      <c r="T377" s="707" t="s">
        <v>466</v>
      </c>
      <c r="U377" s="707">
        <v>2004</v>
      </c>
      <c r="V377" s="235"/>
      <c r="W377" s="830"/>
      <c r="X377" s="244"/>
      <c r="Y377" s="244"/>
      <c r="Z377" s="244"/>
      <c r="AA377" s="244"/>
      <c r="AB377" s="235">
        <v>2650</v>
      </c>
      <c r="AC377" s="707"/>
      <c r="AD377" s="707"/>
      <c r="AE377" s="244"/>
      <c r="AF377" s="244"/>
      <c r="AG377" s="244"/>
      <c r="AH377" s="244"/>
      <c r="AI377" s="244"/>
      <c r="AJ377" s="244"/>
      <c r="AK377" s="244"/>
      <c r="AL377" s="244"/>
      <c r="AM377" s="244"/>
      <c r="AN377" s="244"/>
      <c r="AO377" s="244"/>
      <c r="AP377" s="244"/>
      <c r="AQ377" s="244"/>
      <c r="AR377" s="244"/>
      <c r="AS377" s="244"/>
      <c r="AT377" s="244"/>
      <c r="AU377" s="244"/>
      <c r="AV377" s="244"/>
      <c r="AW377" s="244"/>
      <c r="AX377" s="1001"/>
    </row>
    <row r="378" spans="1:50" s="914" customFormat="1" ht="23.85" hidden="1" customHeight="1">
      <c r="A378" s="1022"/>
      <c r="B378" s="1302"/>
      <c r="C378" s="707" t="s">
        <v>3387</v>
      </c>
      <c r="D378" s="707" t="s">
        <v>10344</v>
      </c>
      <c r="E378" s="707" t="s">
        <v>10345</v>
      </c>
      <c r="F378" s="707" t="s">
        <v>3387</v>
      </c>
      <c r="G378" s="707" t="s">
        <v>13705</v>
      </c>
      <c r="H378" s="244"/>
      <c r="I378" s="235">
        <v>44912</v>
      </c>
      <c r="J378" s="235"/>
      <c r="K378" s="235"/>
      <c r="L378" s="707" t="s">
        <v>282</v>
      </c>
      <c r="M378" s="235">
        <v>68</v>
      </c>
      <c r="N378" s="235">
        <v>105</v>
      </c>
      <c r="O378" s="235">
        <v>7140</v>
      </c>
      <c r="P378" s="235">
        <v>1</v>
      </c>
      <c r="Q378" s="235">
        <v>80</v>
      </c>
      <c r="R378" s="235">
        <v>200</v>
      </c>
      <c r="S378" s="707" t="s">
        <v>173</v>
      </c>
      <c r="T378" s="707" t="s">
        <v>466</v>
      </c>
      <c r="U378" s="707">
        <v>2005</v>
      </c>
      <c r="V378" s="244"/>
      <c r="W378" s="244"/>
      <c r="X378" s="244"/>
      <c r="Y378" s="244"/>
      <c r="Z378" s="244"/>
      <c r="AA378" s="244"/>
      <c r="AB378" s="235">
        <v>2240</v>
      </c>
      <c r="AC378" s="707"/>
      <c r="AD378" s="707"/>
      <c r="AE378" s="244"/>
      <c r="AF378" s="244"/>
      <c r="AG378" s="244"/>
      <c r="AH378" s="244"/>
      <c r="AI378" s="244"/>
      <c r="AJ378" s="244"/>
      <c r="AK378" s="244"/>
      <c r="AL378" s="244"/>
      <c r="AM378" s="244"/>
      <c r="AN378" s="244"/>
      <c r="AO378" s="244"/>
      <c r="AP378" s="244"/>
      <c r="AQ378" s="244"/>
      <c r="AR378" s="244"/>
      <c r="AS378" s="244"/>
      <c r="AT378" s="244"/>
      <c r="AU378" s="244"/>
      <c r="AV378" s="244"/>
      <c r="AW378" s="244"/>
      <c r="AX378" s="1027"/>
    </row>
    <row r="379" spans="1:50" s="914" customFormat="1" ht="23.85" hidden="1" customHeight="1">
      <c r="A379" s="1022"/>
      <c r="B379" s="1302"/>
      <c r="C379" s="707" t="s">
        <v>3387</v>
      </c>
      <c r="D379" s="707" t="s">
        <v>13706</v>
      </c>
      <c r="E379" s="707" t="s">
        <v>10346</v>
      </c>
      <c r="F379" s="707" t="s">
        <v>3387</v>
      </c>
      <c r="G379" s="707" t="s">
        <v>16260</v>
      </c>
      <c r="H379" s="244"/>
      <c r="I379" s="235">
        <v>7140</v>
      </c>
      <c r="J379" s="235"/>
      <c r="K379" s="235"/>
      <c r="L379" s="707" t="s">
        <v>282</v>
      </c>
      <c r="M379" s="235">
        <v>68</v>
      </c>
      <c r="N379" s="235">
        <v>105</v>
      </c>
      <c r="O379" s="235">
        <v>7140</v>
      </c>
      <c r="P379" s="235">
        <v>1</v>
      </c>
      <c r="Q379" s="235"/>
      <c r="R379" s="235"/>
      <c r="S379" s="707"/>
      <c r="T379" s="707"/>
      <c r="U379" s="707">
        <v>2015</v>
      </c>
      <c r="V379" s="244"/>
      <c r="W379" s="244"/>
      <c r="X379" s="244"/>
      <c r="Y379" s="244"/>
      <c r="Z379" s="244"/>
      <c r="AA379" s="244"/>
      <c r="AB379" s="235"/>
      <c r="AC379" s="707"/>
      <c r="AD379" s="707"/>
      <c r="AE379" s="244"/>
      <c r="AF379" s="244"/>
      <c r="AG379" s="244"/>
      <c r="AH379" s="244"/>
      <c r="AI379" s="244"/>
      <c r="AJ379" s="244"/>
      <c r="AK379" s="244"/>
      <c r="AL379" s="244"/>
      <c r="AM379" s="244"/>
      <c r="AN379" s="244"/>
      <c r="AO379" s="244"/>
      <c r="AP379" s="244"/>
      <c r="AQ379" s="244"/>
      <c r="AR379" s="244"/>
      <c r="AS379" s="244"/>
      <c r="AT379" s="244"/>
      <c r="AU379" s="244"/>
      <c r="AV379" s="244"/>
      <c r="AW379" s="244"/>
      <c r="AX379" s="1001"/>
    </row>
    <row r="380" spans="1:50" s="914" customFormat="1" ht="23.85" hidden="1" customHeight="1">
      <c r="A380" s="1022"/>
      <c r="B380" s="1302"/>
      <c r="C380" s="707" t="s">
        <v>3387</v>
      </c>
      <c r="D380" s="707" t="s">
        <v>10347</v>
      </c>
      <c r="E380" s="707" t="s">
        <v>10348</v>
      </c>
      <c r="F380" s="707" t="s">
        <v>3387</v>
      </c>
      <c r="G380" s="707" t="s">
        <v>16260</v>
      </c>
      <c r="H380" s="1031"/>
      <c r="I380" s="235">
        <v>9700</v>
      </c>
      <c r="J380" s="235"/>
      <c r="K380" s="235"/>
      <c r="L380" s="707" t="s">
        <v>282</v>
      </c>
      <c r="M380" s="235">
        <v>72.8</v>
      </c>
      <c r="N380" s="235">
        <v>108.8</v>
      </c>
      <c r="O380" s="235">
        <v>7921</v>
      </c>
      <c r="P380" s="235">
        <v>1</v>
      </c>
      <c r="Q380" s="235">
        <v>25</v>
      </c>
      <c r="R380" s="235"/>
      <c r="S380" s="707" t="s">
        <v>4937</v>
      </c>
      <c r="T380" s="707" t="s">
        <v>1118</v>
      </c>
      <c r="U380" s="707">
        <v>1998</v>
      </c>
      <c r="V380" s="1031"/>
      <c r="W380" s="1031"/>
      <c r="X380" s="1031"/>
      <c r="Y380" s="1031"/>
      <c r="Z380" s="1031"/>
      <c r="AA380" s="1031"/>
      <c r="AB380" s="235">
        <v>1200</v>
      </c>
      <c r="AC380" s="707"/>
      <c r="AD380" s="707"/>
      <c r="AE380" s="244"/>
      <c r="AF380" s="244"/>
      <c r="AG380" s="244"/>
      <c r="AH380" s="244"/>
      <c r="AI380" s="244"/>
      <c r="AJ380" s="244"/>
      <c r="AK380" s="244"/>
      <c r="AL380" s="244"/>
      <c r="AM380" s="244"/>
      <c r="AN380" s="244"/>
      <c r="AO380" s="244"/>
      <c r="AP380" s="244"/>
      <c r="AQ380" s="244"/>
      <c r="AR380" s="244"/>
      <c r="AS380" s="244"/>
      <c r="AT380" s="244"/>
      <c r="AU380" s="244"/>
      <c r="AV380" s="244"/>
      <c r="AW380" s="244"/>
      <c r="AX380" s="1001"/>
    </row>
    <row r="381" spans="1:50" s="914" customFormat="1" ht="23.85" hidden="1" customHeight="1">
      <c r="A381" s="1022"/>
      <c r="B381" s="1302"/>
      <c r="C381" s="707" t="s">
        <v>3387</v>
      </c>
      <c r="D381" s="707" t="s">
        <v>13707</v>
      </c>
      <c r="E381" s="707" t="s">
        <v>10350</v>
      </c>
      <c r="F381" s="707" t="s">
        <v>3387</v>
      </c>
      <c r="G381" s="707" t="s">
        <v>16268</v>
      </c>
      <c r="H381" s="244"/>
      <c r="I381" s="235">
        <v>7321</v>
      </c>
      <c r="J381" s="235"/>
      <c r="K381" s="235"/>
      <c r="L381" s="707" t="s">
        <v>282</v>
      </c>
      <c r="M381" s="235">
        <v>65</v>
      </c>
      <c r="N381" s="235">
        <v>105</v>
      </c>
      <c r="O381" s="235">
        <v>6825</v>
      </c>
      <c r="P381" s="235">
        <v>1</v>
      </c>
      <c r="Q381" s="235"/>
      <c r="R381" s="235"/>
      <c r="S381" s="707"/>
      <c r="T381" s="707" t="s">
        <v>466</v>
      </c>
      <c r="U381" s="707">
        <v>2016</v>
      </c>
      <c r="V381" s="244"/>
      <c r="W381" s="244"/>
      <c r="X381" s="244"/>
      <c r="Y381" s="244"/>
      <c r="Z381" s="244"/>
      <c r="AA381" s="244"/>
      <c r="AB381" s="235"/>
      <c r="AC381" s="707"/>
      <c r="AD381" s="707"/>
      <c r="AE381" s="244"/>
      <c r="AF381" s="244"/>
      <c r="AG381" s="244"/>
      <c r="AH381" s="244"/>
      <c r="AI381" s="244"/>
      <c r="AJ381" s="244"/>
      <c r="AK381" s="244"/>
      <c r="AL381" s="244"/>
      <c r="AM381" s="244"/>
      <c r="AN381" s="244"/>
      <c r="AO381" s="244"/>
      <c r="AP381" s="244"/>
      <c r="AQ381" s="244"/>
      <c r="AR381" s="244"/>
      <c r="AS381" s="244"/>
      <c r="AT381" s="244"/>
      <c r="AU381" s="244"/>
      <c r="AV381" s="244"/>
      <c r="AW381" s="244"/>
      <c r="AX381" s="1001"/>
    </row>
    <row r="382" spans="1:50" s="914" customFormat="1" ht="23.85" hidden="1" customHeight="1">
      <c r="A382" s="1022"/>
      <c r="B382" s="1302"/>
      <c r="C382" s="707" t="s">
        <v>3387</v>
      </c>
      <c r="D382" s="707" t="s">
        <v>10349</v>
      </c>
      <c r="E382" s="707" t="s">
        <v>10351</v>
      </c>
      <c r="F382" s="707" t="s">
        <v>3387</v>
      </c>
      <c r="G382" s="707" t="s">
        <v>16268</v>
      </c>
      <c r="H382" s="244"/>
      <c r="I382" s="235">
        <v>7140</v>
      </c>
      <c r="J382" s="235"/>
      <c r="K382" s="235"/>
      <c r="L382" s="707" t="s">
        <v>282</v>
      </c>
      <c r="M382" s="235">
        <v>68</v>
      </c>
      <c r="N382" s="235">
        <v>105</v>
      </c>
      <c r="O382" s="235">
        <v>7140</v>
      </c>
      <c r="P382" s="235">
        <v>1</v>
      </c>
      <c r="Q382" s="235">
        <v>80</v>
      </c>
      <c r="R382" s="235"/>
      <c r="S382" s="707" t="s">
        <v>173</v>
      </c>
      <c r="T382" s="707" t="s">
        <v>466</v>
      </c>
      <c r="U382" s="707">
        <v>2008</v>
      </c>
      <c r="V382" s="244"/>
      <c r="W382" s="244"/>
      <c r="X382" s="244"/>
      <c r="Y382" s="244"/>
      <c r="Z382" s="244"/>
      <c r="AA382" s="244"/>
      <c r="AB382" s="235"/>
      <c r="AC382" s="707"/>
      <c r="AD382" s="707"/>
      <c r="AE382" s="244"/>
      <c r="AF382" s="244"/>
      <c r="AG382" s="244"/>
      <c r="AH382" s="244"/>
      <c r="AI382" s="244"/>
      <c r="AJ382" s="244"/>
      <c r="AK382" s="244"/>
      <c r="AL382" s="244"/>
      <c r="AM382" s="244"/>
      <c r="AN382" s="244"/>
      <c r="AO382" s="244"/>
      <c r="AP382" s="244"/>
      <c r="AQ382" s="244"/>
      <c r="AR382" s="244"/>
      <c r="AS382" s="244"/>
      <c r="AT382" s="244"/>
      <c r="AU382" s="244"/>
      <c r="AV382" s="244"/>
      <c r="AW382" s="244"/>
      <c r="AX382" s="707"/>
    </row>
    <row r="383" spans="1:50" s="914" customFormat="1" ht="23.85" hidden="1" customHeight="1">
      <c r="A383" s="1022"/>
      <c r="B383" s="1302"/>
      <c r="C383" s="707" t="s">
        <v>3387</v>
      </c>
      <c r="D383" s="707" t="s">
        <v>10352</v>
      </c>
      <c r="E383" s="707" t="s">
        <v>10353</v>
      </c>
      <c r="F383" s="707" t="s">
        <v>3387</v>
      </c>
      <c r="G383" s="707" t="s">
        <v>13705</v>
      </c>
      <c r="H383" s="244" t="s">
        <v>6352</v>
      </c>
      <c r="I383" s="235">
        <v>7140</v>
      </c>
      <c r="J383" s="235"/>
      <c r="K383" s="235"/>
      <c r="L383" s="707" t="s">
        <v>304</v>
      </c>
      <c r="M383" s="235">
        <v>68</v>
      </c>
      <c r="N383" s="235">
        <v>105</v>
      </c>
      <c r="O383" s="235">
        <v>7140</v>
      </c>
      <c r="P383" s="235">
        <v>1</v>
      </c>
      <c r="Q383" s="235"/>
      <c r="R383" s="235" t="s">
        <v>944</v>
      </c>
      <c r="S383" s="313" t="s">
        <v>944</v>
      </c>
      <c r="T383" s="313" t="s">
        <v>944</v>
      </c>
      <c r="U383" s="707">
        <v>2013</v>
      </c>
      <c r="V383" s="244">
        <v>97</v>
      </c>
      <c r="W383" s="244"/>
      <c r="X383" s="244"/>
      <c r="Y383" s="244"/>
      <c r="Z383" s="244"/>
      <c r="AA383" s="244"/>
      <c r="AB383" s="235">
        <v>2500</v>
      </c>
      <c r="AC383" s="707"/>
      <c r="AD383" s="707"/>
      <c r="AE383" s="244"/>
      <c r="AF383" s="244"/>
      <c r="AG383" s="244"/>
      <c r="AH383" s="244"/>
      <c r="AI383" s="244"/>
      <c r="AJ383" s="244"/>
      <c r="AK383" s="244" t="s">
        <v>610</v>
      </c>
      <c r="AL383" s="244">
        <v>8</v>
      </c>
      <c r="AM383" s="244">
        <v>4958</v>
      </c>
      <c r="AN383" s="244"/>
      <c r="AO383" s="244" t="s">
        <v>10354</v>
      </c>
      <c r="AP383" s="244" t="s">
        <v>707</v>
      </c>
      <c r="AQ383" s="244">
        <v>1</v>
      </c>
      <c r="AR383" s="244">
        <v>1124</v>
      </c>
      <c r="AS383" s="244" t="s">
        <v>10355</v>
      </c>
      <c r="AT383" s="244" t="s">
        <v>10356</v>
      </c>
      <c r="AU383" s="244"/>
      <c r="AV383" s="244"/>
      <c r="AW383" s="244"/>
      <c r="AX383" s="1001"/>
    </row>
    <row r="384" spans="1:50" s="914" customFormat="1" ht="23.85" hidden="1" customHeight="1">
      <c r="A384" s="1022"/>
      <c r="B384" s="1302"/>
      <c r="C384" s="707" t="s">
        <v>3387</v>
      </c>
      <c r="D384" s="707" t="s">
        <v>13708</v>
      </c>
      <c r="E384" s="707" t="s">
        <v>12334</v>
      </c>
      <c r="F384" s="707" t="s">
        <v>3387</v>
      </c>
      <c r="G384" s="707" t="s">
        <v>16260</v>
      </c>
      <c r="H384" s="244"/>
      <c r="I384" s="235">
        <v>7560</v>
      </c>
      <c r="J384" s="235"/>
      <c r="K384" s="235"/>
      <c r="L384" s="707" t="s">
        <v>282</v>
      </c>
      <c r="M384" s="235">
        <v>64</v>
      </c>
      <c r="N384" s="235">
        <v>100</v>
      </c>
      <c r="O384" s="235">
        <v>6400</v>
      </c>
      <c r="P384" s="235">
        <v>1</v>
      </c>
      <c r="Q384" s="235"/>
      <c r="R384" s="235"/>
      <c r="S384" s="707" t="s">
        <v>173</v>
      </c>
      <c r="T384" s="707" t="s">
        <v>466</v>
      </c>
      <c r="U384" s="707">
        <v>2018</v>
      </c>
      <c r="V384" s="244"/>
      <c r="W384" s="244"/>
      <c r="X384" s="244"/>
      <c r="Y384" s="244"/>
      <c r="Z384" s="244"/>
      <c r="AA384" s="244"/>
      <c r="AB384" s="235">
        <v>10.8</v>
      </c>
      <c r="AC384" s="707"/>
      <c r="AD384" s="707"/>
      <c r="AE384" s="244"/>
      <c r="AF384" s="244"/>
      <c r="AG384" s="244"/>
      <c r="AH384" s="244"/>
      <c r="AI384" s="244"/>
      <c r="AJ384" s="244"/>
      <c r="AK384" s="244"/>
      <c r="AL384" s="244"/>
      <c r="AM384" s="244"/>
      <c r="AN384" s="244"/>
      <c r="AO384" s="244"/>
      <c r="AP384" s="244"/>
      <c r="AQ384" s="244"/>
      <c r="AR384" s="244"/>
      <c r="AS384" s="244"/>
      <c r="AT384" s="244"/>
      <c r="AU384" s="244"/>
      <c r="AV384" s="244"/>
      <c r="AW384" s="244"/>
      <c r="AX384" s="1001"/>
    </row>
    <row r="385" spans="1:50" s="914" customFormat="1" ht="23.85" hidden="1" customHeight="1">
      <c r="A385" s="1022"/>
      <c r="B385" s="1302"/>
      <c r="C385" s="707" t="s">
        <v>3393</v>
      </c>
      <c r="D385" s="707" t="s">
        <v>13709</v>
      </c>
      <c r="E385" s="707" t="s">
        <v>13710</v>
      </c>
      <c r="F385" s="707" t="s">
        <v>3393</v>
      </c>
      <c r="G385" s="707" t="s">
        <v>13711</v>
      </c>
      <c r="H385" s="244" t="s">
        <v>6352</v>
      </c>
      <c r="I385" s="235">
        <v>42998</v>
      </c>
      <c r="J385" s="235"/>
      <c r="K385" s="235"/>
      <c r="L385" s="707" t="s">
        <v>13712</v>
      </c>
      <c r="M385" s="235">
        <v>68</v>
      </c>
      <c r="N385" s="235">
        <v>105</v>
      </c>
      <c r="O385" s="235">
        <v>14280</v>
      </c>
      <c r="P385" s="235">
        <v>2</v>
      </c>
      <c r="Q385" s="235"/>
      <c r="R385" s="235" t="s">
        <v>384</v>
      </c>
      <c r="S385" s="707" t="s">
        <v>384</v>
      </c>
      <c r="T385" s="707" t="s">
        <v>10375</v>
      </c>
      <c r="U385" s="707">
        <v>2004</v>
      </c>
      <c r="V385" s="244"/>
      <c r="W385" s="244"/>
      <c r="X385" s="244"/>
      <c r="Y385" s="244"/>
      <c r="Z385" s="244"/>
      <c r="AA385" s="244"/>
      <c r="AB385" s="235">
        <v>2200</v>
      </c>
      <c r="AC385" s="707"/>
      <c r="AD385" s="707"/>
      <c r="AE385" s="244"/>
      <c r="AF385" s="244"/>
      <c r="AG385" s="244"/>
      <c r="AH385" s="244"/>
      <c r="AI385" s="244"/>
      <c r="AJ385" s="244"/>
      <c r="AK385" s="244"/>
      <c r="AL385" s="244"/>
      <c r="AM385" s="244"/>
      <c r="AN385" s="244"/>
      <c r="AO385" s="244"/>
      <c r="AP385" s="244"/>
      <c r="AQ385" s="244"/>
      <c r="AR385" s="244"/>
      <c r="AS385" s="244"/>
      <c r="AT385" s="244"/>
      <c r="AU385" s="244"/>
      <c r="AV385" s="244"/>
      <c r="AW385" s="244"/>
      <c r="AX385" s="1001" t="s">
        <v>10376</v>
      </c>
    </row>
    <row r="386" spans="1:50" s="914" customFormat="1" ht="23.85" hidden="1" customHeight="1">
      <c r="A386" s="1022"/>
      <c r="B386" s="1302"/>
      <c r="C386" s="707" t="s">
        <v>3393</v>
      </c>
      <c r="D386" s="707" t="s">
        <v>13581</v>
      </c>
      <c r="E386" s="707" t="s">
        <v>13713</v>
      </c>
      <c r="F386" s="707" t="s">
        <v>3393</v>
      </c>
      <c r="G386" s="707" t="s">
        <v>13711</v>
      </c>
      <c r="H386" s="244"/>
      <c r="I386" s="235">
        <v>6744</v>
      </c>
      <c r="J386" s="235"/>
      <c r="K386" s="235"/>
      <c r="L386" s="707" t="s">
        <v>7602</v>
      </c>
      <c r="M386" s="235">
        <v>63</v>
      </c>
      <c r="N386" s="235">
        <v>107</v>
      </c>
      <c r="O386" s="235">
        <v>6000</v>
      </c>
      <c r="P386" s="235">
        <v>1</v>
      </c>
      <c r="Q386" s="235"/>
      <c r="R386" s="235"/>
      <c r="S386" s="707"/>
      <c r="T386" s="707" t="s">
        <v>10375</v>
      </c>
      <c r="U386" s="707">
        <v>2004</v>
      </c>
      <c r="V386" s="244">
        <v>97</v>
      </c>
      <c r="W386" s="244"/>
      <c r="X386" s="244"/>
      <c r="Y386" s="244"/>
      <c r="Z386" s="244"/>
      <c r="AA386" s="244"/>
      <c r="AB386" s="235">
        <v>1400</v>
      </c>
      <c r="AC386" s="707"/>
      <c r="AD386" s="707"/>
      <c r="AE386" s="244"/>
      <c r="AF386" s="244"/>
      <c r="AG386" s="244"/>
      <c r="AH386" s="244"/>
      <c r="AI386" s="244"/>
      <c r="AJ386" s="244"/>
      <c r="AK386" s="244" t="s">
        <v>610</v>
      </c>
      <c r="AL386" s="244">
        <v>8</v>
      </c>
      <c r="AM386" s="244">
        <v>4958</v>
      </c>
      <c r="AN386" s="244"/>
      <c r="AO386" s="244" t="s">
        <v>10354</v>
      </c>
      <c r="AP386" s="244" t="s">
        <v>707</v>
      </c>
      <c r="AQ386" s="244">
        <v>1</v>
      </c>
      <c r="AR386" s="244">
        <v>1124</v>
      </c>
      <c r="AS386" s="244" t="s">
        <v>10355</v>
      </c>
      <c r="AT386" s="244" t="s">
        <v>10356</v>
      </c>
      <c r="AU386" s="244"/>
      <c r="AV386" s="244"/>
      <c r="AW386" s="244"/>
      <c r="AX386" s="707" t="s">
        <v>10377</v>
      </c>
    </row>
    <row r="387" spans="1:50" s="914" customFormat="1" ht="23.85" hidden="1" customHeight="1">
      <c r="A387" s="1022"/>
      <c r="B387" s="1302"/>
      <c r="C387" s="707" t="s">
        <v>3393</v>
      </c>
      <c r="D387" s="707" t="s">
        <v>13714</v>
      </c>
      <c r="E387" s="707" t="s">
        <v>13715</v>
      </c>
      <c r="F387" s="707" t="s">
        <v>3393</v>
      </c>
      <c r="G387" s="707" t="s">
        <v>13711</v>
      </c>
      <c r="H387" s="244"/>
      <c r="I387" s="235">
        <v>14280</v>
      </c>
      <c r="J387" s="235"/>
      <c r="K387" s="235"/>
      <c r="L387" s="707" t="s">
        <v>7602</v>
      </c>
      <c r="M387" s="235">
        <v>68</v>
      </c>
      <c r="N387" s="235">
        <v>105</v>
      </c>
      <c r="O387" s="235">
        <v>14280</v>
      </c>
      <c r="P387" s="235">
        <v>2</v>
      </c>
      <c r="Q387" s="235"/>
      <c r="R387" s="235"/>
      <c r="S387" s="707"/>
      <c r="T387" s="707" t="s">
        <v>10375</v>
      </c>
      <c r="U387" s="707">
        <v>2010</v>
      </c>
      <c r="V387" s="244"/>
      <c r="W387" s="244"/>
      <c r="X387" s="244"/>
      <c r="Y387" s="244"/>
      <c r="Z387" s="244"/>
      <c r="AA387" s="244"/>
      <c r="AB387" s="235">
        <v>1400</v>
      </c>
      <c r="AC387" s="707"/>
      <c r="AD387" s="707"/>
      <c r="AE387" s="244"/>
      <c r="AF387" s="244"/>
      <c r="AG387" s="244"/>
      <c r="AH387" s="244"/>
      <c r="AI387" s="244"/>
      <c r="AJ387" s="244"/>
      <c r="AK387" s="244"/>
      <c r="AL387" s="244"/>
      <c r="AM387" s="244"/>
      <c r="AN387" s="244"/>
      <c r="AO387" s="244"/>
      <c r="AP387" s="244"/>
      <c r="AQ387" s="244"/>
      <c r="AR387" s="244"/>
      <c r="AS387" s="244"/>
      <c r="AT387" s="244"/>
      <c r="AU387" s="244"/>
      <c r="AV387" s="244"/>
      <c r="AW387" s="244"/>
      <c r="AX387" s="1001" t="s">
        <v>10378</v>
      </c>
    </row>
    <row r="388" spans="1:50" s="914" customFormat="1" ht="23.85" hidden="1" customHeight="1">
      <c r="A388" s="1022"/>
      <c r="B388" s="1302"/>
      <c r="C388" s="707" t="s">
        <v>3393</v>
      </c>
      <c r="D388" s="707" t="s">
        <v>13716</v>
      </c>
      <c r="E388" s="707" t="s">
        <v>10379</v>
      </c>
      <c r="F388" s="707" t="s">
        <v>3393</v>
      </c>
      <c r="G388" s="707" t="s">
        <v>13717</v>
      </c>
      <c r="H388" s="1031">
        <v>8741</v>
      </c>
      <c r="I388" s="235">
        <v>8741</v>
      </c>
      <c r="J388" s="235"/>
      <c r="K388" s="235"/>
      <c r="L388" s="707" t="s">
        <v>7602</v>
      </c>
      <c r="M388" s="235">
        <v>68</v>
      </c>
      <c r="N388" s="235">
        <v>105</v>
      </c>
      <c r="O388" s="235">
        <v>7140</v>
      </c>
      <c r="P388" s="235">
        <v>1</v>
      </c>
      <c r="Q388" s="235"/>
      <c r="R388" s="235"/>
      <c r="S388" s="707"/>
      <c r="T388" s="707"/>
      <c r="U388" s="707">
        <v>2014</v>
      </c>
      <c r="V388" s="1031"/>
      <c r="W388" s="1031"/>
      <c r="X388" s="1031"/>
      <c r="Y388" s="1031"/>
      <c r="Z388" s="1031"/>
      <c r="AA388" s="1031"/>
      <c r="AB388" s="235">
        <v>5500</v>
      </c>
      <c r="AC388" s="707"/>
      <c r="AD388" s="707"/>
      <c r="AE388" s="244"/>
      <c r="AF388" s="244"/>
      <c r="AG388" s="244"/>
      <c r="AH388" s="244"/>
      <c r="AI388" s="244"/>
      <c r="AJ388" s="244"/>
      <c r="AK388" s="244"/>
      <c r="AL388" s="244"/>
      <c r="AM388" s="244"/>
      <c r="AN388" s="244"/>
      <c r="AO388" s="244"/>
      <c r="AP388" s="244"/>
      <c r="AQ388" s="244"/>
      <c r="AR388" s="244"/>
      <c r="AS388" s="244"/>
      <c r="AT388" s="244"/>
      <c r="AU388" s="244"/>
      <c r="AV388" s="244"/>
      <c r="AW388" s="244"/>
      <c r="AX388" s="1001"/>
    </row>
    <row r="389" spans="1:50" s="914" customFormat="1" ht="23.85" hidden="1" customHeight="1">
      <c r="A389" s="1022"/>
      <c r="B389" s="1302"/>
      <c r="C389" s="707" t="s">
        <v>3393</v>
      </c>
      <c r="D389" s="707" t="s">
        <v>13718</v>
      </c>
      <c r="E389" s="707" t="s">
        <v>10380</v>
      </c>
      <c r="F389" s="707" t="s">
        <v>3393</v>
      </c>
      <c r="G389" s="707" t="s">
        <v>13711</v>
      </c>
      <c r="H389" s="244">
        <v>8741</v>
      </c>
      <c r="I389" s="235">
        <v>38552</v>
      </c>
      <c r="J389" s="235"/>
      <c r="K389" s="235"/>
      <c r="L389" s="707" t="s">
        <v>7602</v>
      </c>
      <c r="M389" s="235">
        <v>68</v>
      </c>
      <c r="N389" s="235">
        <v>105</v>
      </c>
      <c r="O389" s="235">
        <v>7140</v>
      </c>
      <c r="P389" s="235">
        <v>1</v>
      </c>
      <c r="Q389" s="235"/>
      <c r="R389" s="235"/>
      <c r="S389" s="707"/>
      <c r="T389" s="707" t="s">
        <v>10381</v>
      </c>
      <c r="U389" s="707">
        <v>2017</v>
      </c>
      <c r="V389" s="244">
        <v>5544</v>
      </c>
      <c r="W389" s="244" t="s">
        <v>4054</v>
      </c>
      <c r="X389" s="244"/>
      <c r="Y389" s="244"/>
      <c r="Z389" s="244"/>
      <c r="AA389" s="244"/>
      <c r="AB389" s="235"/>
      <c r="AC389" s="707"/>
      <c r="AD389" s="707"/>
      <c r="AE389" s="244"/>
      <c r="AF389" s="244"/>
      <c r="AG389" s="244"/>
      <c r="AH389" s="244"/>
      <c r="AI389" s="244"/>
      <c r="AJ389" s="244"/>
      <c r="AK389" s="244"/>
      <c r="AL389" s="244"/>
      <c r="AM389" s="244"/>
      <c r="AN389" s="244"/>
      <c r="AO389" s="244"/>
      <c r="AP389" s="244"/>
      <c r="AQ389" s="244"/>
      <c r="AR389" s="244"/>
      <c r="AS389" s="244"/>
      <c r="AT389" s="244"/>
      <c r="AU389" s="244"/>
      <c r="AV389" s="244"/>
      <c r="AW389" s="244"/>
      <c r="AX389" s="1001"/>
    </row>
    <row r="390" spans="1:50" s="914" customFormat="1" ht="23.85" hidden="1" customHeight="1">
      <c r="A390" s="1022"/>
      <c r="B390" s="1302"/>
      <c r="C390" s="707" t="s">
        <v>3393</v>
      </c>
      <c r="D390" s="707" t="s">
        <v>13719</v>
      </c>
      <c r="E390" s="707" t="s">
        <v>12337</v>
      </c>
      <c r="F390" s="707" t="s">
        <v>3393</v>
      </c>
      <c r="G390" s="707" t="s">
        <v>4775</v>
      </c>
      <c r="H390" s="244"/>
      <c r="I390" s="235">
        <v>9960</v>
      </c>
      <c r="J390" s="235"/>
      <c r="K390" s="235"/>
      <c r="L390" s="707" t="s">
        <v>7602</v>
      </c>
      <c r="M390" s="235">
        <v>45</v>
      </c>
      <c r="N390" s="235">
        <v>100</v>
      </c>
      <c r="O390" s="235">
        <v>4500</v>
      </c>
      <c r="P390" s="235">
        <v>1</v>
      </c>
      <c r="Q390" s="235"/>
      <c r="R390" s="235"/>
      <c r="S390" s="707"/>
      <c r="T390" s="707"/>
      <c r="U390" s="707">
        <v>2016</v>
      </c>
      <c r="V390" s="244">
        <v>5544</v>
      </c>
      <c r="W390" s="244" t="s">
        <v>4054</v>
      </c>
      <c r="X390" s="244"/>
      <c r="Y390" s="244"/>
      <c r="Z390" s="244"/>
      <c r="AA390" s="244"/>
      <c r="AB390" s="235">
        <v>300</v>
      </c>
      <c r="AC390" s="707"/>
      <c r="AD390" s="707"/>
      <c r="AE390" s="244"/>
      <c r="AF390" s="244"/>
      <c r="AG390" s="244"/>
      <c r="AH390" s="244"/>
      <c r="AI390" s="244"/>
      <c r="AJ390" s="244"/>
      <c r="AK390" s="244"/>
      <c r="AL390" s="244"/>
      <c r="AM390" s="244"/>
      <c r="AN390" s="244"/>
      <c r="AO390" s="244"/>
      <c r="AP390" s="244"/>
      <c r="AQ390" s="244"/>
      <c r="AR390" s="244"/>
      <c r="AS390" s="244"/>
      <c r="AT390" s="244"/>
      <c r="AU390" s="244"/>
      <c r="AV390" s="244"/>
      <c r="AW390" s="244"/>
      <c r="AX390" s="1001"/>
    </row>
    <row r="391" spans="1:50" s="914" customFormat="1" ht="23.85" hidden="1" customHeight="1">
      <c r="A391" s="1022"/>
      <c r="B391" s="1302"/>
      <c r="C391" s="707" t="s">
        <v>3393</v>
      </c>
      <c r="D391" s="707" t="s">
        <v>13714</v>
      </c>
      <c r="E391" s="707" t="s">
        <v>13720</v>
      </c>
      <c r="F391" s="707" t="s">
        <v>3393</v>
      </c>
      <c r="G391" s="707" t="s">
        <v>3393</v>
      </c>
      <c r="H391" s="244"/>
      <c r="I391" s="235">
        <v>8200</v>
      </c>
      <c r="J391" s="235"/>
      <c r="K391" s="235"/>
      <c r="L391" s="707" t="s">
        <v>8179</v>
      </c>
      <c r="M391" s="235"/>
      <c r="N391" s="235"/>
      <c r="O391" s="235"/>
      <c r="P391" s="235">
        <v>1</v>
      </c>
      <c r="Q391" s="235"/>
      <c r="R391" s="235"/>
      <c r="S391" s="313"/>
      <c r="T391" s="313"/>
      <c r="U391" s="707"/>
      <c r="V391" s="244"/>
      <c r="W391" s="244"/>
      <c r="X391" s="244"/>
      <c r="Y391" s="244"/>
      <c r="Z391" s="244"/>
      <c r="AA391" s="244"/>
      <c r="AB391" s="235"/>
      <c r="AC391" s="707"/>
      <c r="AD391" s="707"/>
      <c r="AE391" s="244"/>
      <c r="AF391" s="244"/>
      <c r="AG391" s="244"/>
      <c r="AH391" s="244"/>
      <c r="AI391" s="244"/>
      <c r="AJ391" s="244"/>
      <c r="AK391" s="244"/>
      <c r="AL391" s="244"/>
      <c r="AM391" s="244"/>
      <c r="AN391" s="244"/>
      <c r="AO391" s="244"/>
      <c r="AP391" s="244"/>
      <c r="AQ391" s="244"/>
      <c r="AR391" s="244"/>
      <c r="AS391" s="244"/>
      <c r="AT391" s="244"/>
      <c r="AU391" s="244"/>
      <c r="AV391" s="244"/>
      <c r="AW391" s="244"/>
      <c r="AX391" s="1001"/>
    </row>
    <row r="392" spans="1:50" s="914" customFormat="1" ht="23.85" hidden="1" customHeight="1">
      <c r="A392" s="1022"/>
      <c r="B392" s="1302"/>
      <c r="C392" s="707" t="s">
        <v>3417</v>
      </c>
      <c r="D392" s="707" t="s">
        <v>13721</v>
      </c>
      <c r="E392" s="707" t="s">
        <v>13722</v>
      </c>
      <c r="F392" s="707" t="s">
        <v>3417</v>
      </c>
      <c r="G392" s="707" t="s">
        <v>3417</v>
      </c>
      <c r="H392" s="244">
        <v>26</v>
      </c>
      <c r="I392" s="235">
        <v>22070</v>
      </c>
      <c r="J392" s="235"/>
      <c r="K392" s="235"/>
      <c r="L392" s="707" t="s">
        <v>282</v>
      </c>
      <c r="M392" s="235">
        <v>68</v>
      </c>
      <c r="N392" s="235">
        <v>102</v>
      </c>
      <c r="O392" s="235">
        <v>6936</v>
      </c>
      <c r="P392" s="235">
        <v>1</v>
      </c>
      <c r="Q392" s="235">
        <v>2451</v>
      </c>
      <c r="R392" s="235">
        <v>3000</v>
      </c>
      <c r="S392" s="707" t="s">
        <v>465</v>
      </c>
      <c r="T392" s="313" t="s">
        <v>324</v>
      </c>
      <c r="U392" s="707">
        <v>2003</v>
      </c>
      <c r="V392" s="244">
        <v>1461</v>
      </c>
      <c r="W392" s="244">
        <v>400</v>
      </c>
      <c r="X392" s="244"/>
      <c r="Y392" s="244"/>
      <c r="Z392" s="244"/>
      <c r="AA392" s="244"/>
      <c r="AB392" s="235">
        <v>1910</v>
      </c>
      <c r="AC392" s="707"/>
      <c r="AD392" s="707"/>
      <c r="AE392" s="244"/>
      <c r="AF392" s="244"/>
      <c r="AG392" s="244">
        <v>4</v>
      </c>
      <c r="AH392" s="244"/>
      <c r="AI392" s="244">
        <v>92427250</v>
      </c>
      <c r="AJ392" s="244"/>
      <c r="AK392" s="244"/>
      <c r="AL392" s="244"/>
      <c r="AM392" s="244"/>
      <c r="AN392" s="244"/>
      <c r="AO392" s="244"/>
      <c r="AP392" s="244"/>
      <c r="AQ392" s="244"/>
      <c r="AR392" s="244"/>
      <c r="AS392" s="244"/>
      <c r="AT392" s="244"/>
      <c r="AU392" s="244"/>
      <c r="AV392" s="244"/>
      <c r="AW392" s="244"/>
      <c r="AX392" s="1001" t="s">
        <v>13723</v>
      </c>
    </row>
    <row r="393" spans="1:50" s="914" customFormat="1" ht="23.85" hidden="1" customHeight="1">
      <c r="A393" s="1022"/>
      <c r="B393" s="1302"/>
      <c r="C393" s="707" t="s">
        <v>3417</v>
      </c>
      <c r="D393" s="707" t="s">
        <v>13724</v>
      </c>
      <c r="E393" s="707" t="s">
        <v>10362</v>
      </c>
      <c r="F393" s="707" t="s">
        <v>3417</v>
      </c>
      <c r="G393" s="707" t="s">
        <v>3417</v>
      </c>
      <c r="H393" s="244"/>
      <c r="I393" s="235">
        <v>26549</v>
      </c>
      <c r="J393" s="235"/>
      <c r="K393" s="235"/>
      <c r="L393" s="707" t="s">
        <v>282</v>
      </c>
      <c r="M393" s="235">
        <v>70</v>
      </c>
      <c r="N393" s="235">
        <v>104</v>
      </c>
      <c r="O393" s="235">
        <v>7280</v>
      </c>
      <c r="P393" s="235">
        <v>1</v>
      </c>
      <c r="Q393" s="235">
        <v>153</v>
      </c>
      <c r="R393" s="235">
        <v>1000</v>
      </c>
      <c r="S393" s="707" t="s">
        <v>465</v>
      </c>
      <c r="T393" s="313" t="s">
        <v>3965</v>
      </c>
      <c r="U393" s="707">
        <v>1997</v>
      </c>
      <c r="V393" s="244">
        <v>584</v>
      </c>
      <c r="W393" s="244"/>
      <c r="X393" s="244"/>
      <c r="Y393" s="244"/>
      <c r="Z393" s="244"/>
      <c r="AA393" s="244"/>
      <c r="AB393" s="235">
        <v>1311</v>
      </c>
      <c r="AC393" s="707"/>
      <c r="AD393" s="707"/>
      <c r="AE393" s="244"/>
      <c r="AF393" s="244"/>
      <c r="AG393" s="244"/>
      <c r="AH393" s="244"/>
      <c r="AI393" s="244"/>
      <c r="AJ393" s="244"/>
      <c r="AK393" s="244"/>
      <c r="AL393" s="244"/>
      <c r="AM393" s="244"/>
      <c r="AN393" s="244"/>
      <c r="AO393" s="244"/>
      <c r="AP393" s="244"/>
      <c r="AQ393" s="244"/>
      <c r="AR393" s="244"/>
      <c r="AS393" s="244"/>
      <c r="AT393" s="244"/>
      <c r="AU393" s="244"/>
      <c r="AV393" s="244"/>
      <c r="AW393" s="244"/>
      <c r="AX393" s="1001"/>
    </row>
    <row r="394" spans="1:50" s="914" customFormat="1" ht="23.85" hidden="1" customHeight="1">
      <c r="A394" s="1022"/>
      <c r="B394" s="1302"/>
      <c r="C394" s="707" t="s">
        <v>3417</v>
      </c>
      <c r="D394" s="707" t="s">
        <v>13725</v>
      </c>
      <c r="E394" s="707" t="s">
        <v>10363</v>
      </c>
      <c r="F394" s="707" t="s">
        <v>3417</v>
      </c>
      <c r="G394" s="707" t="s">
        <v>3417</v>
      </c>
      <c r="H394" s="244"/>
      <c r="I394" s="235">
        <v>20700</v>
      </c>
      <c r="J394" s="235"/>
      <c r="K394" s="235"/>
      <c r="L394" s="707" t="s">
        <v>282</v>
      </c>
      <c r="M394" s="235">
        <v>70</v>
      </c>
      <c r="N394" s="235">
        <v>104</v>
      </c>
      <c r="O394" s="235">
        <v>7280</v>
      </c>
      <c r="P394" s="235">
        <v>1</v>
      </c>
      <c r="Q394" s="235">
        <v>544</v>
      </c>
      <c r="R394" s="235">
        <v>1000</v>
      </c>
      <c r="S394" s="707" t="s">
        <v>465</v>
      </c>
      <c r="T394" s="707" t="s">
        <v>324</v>
      </c>
      <c r="U394" s="707">
        <v>1995</v>
      </c>
      <c r="V394" s="244">
        <v>649</v>
      </c>
      <c r="W394" s="244"/>
      <c r="X394" s="244"/>
      <c r="Y394" s="244"/>
      <c r="Z394" s="244"/>
      <c r="AA394" s="244"/>
      <c r="AB394" s="235">
        <v>1467</v>
      </c>
      <c r="AC394" s="707"/>
      <c r="AD394" s="707"/>
      <c r="AE394" s="244"/>
      <c r="AF394" s="244"/>
      <c r="AG394" s="244"/>
      <c r="AH394" s="244"/>
      <c r="AI394" s="244"/>
      <c r="AJ394" s="244"/>
      <c r="AK394" s="244"/>
      <c r="AL394" s="244"/>
      <c r="AM394" s="244"/>
      <c r="AN394" s="244"/>
      <c r="AO394" s="244"/>
      <c r="AP394" s="244"/>
      <c r="AQ394" s="244"/>
      <c r="AR394" s="244"/>
      <c r="AS394" s="244"/>
      <c r="AT394" s="244"/>
      <c r="AU394" s="244"/>
      <c r="AV394" s="244"/>
      <c r="AW394" s="244"/>
      <c r="AX394" s="1001"/>
    </row>
    <row r="395" spans="1:50" s="914" customFormat="1" ht="23.85" hidden="1" customHeight="1">
      <c r="A395" s="1022"/>
      <c r="B395" s="1302"/>
      <c r="C395" s="707" t="s">
        <v>3417</v>
      </c>
      <c r="D395" s="707" t="s">
        <v>13726</v>
      </c>
      <c r="E395" s="707" t="s">
        <v>10364</v>
      </c>
      <c r="F395" s="707" t="s">
        <v>3417</v>
      </c>
      <c r="G395" s="707" t="s">
        <v>3417</v>
      </c>
      <c r="H395" s="244"/>
      <c r="I395" s="235">
        <v>12400</v>
      </c>
      <c r="J395" s="235"/>
      <c r="K395" s="235"/>
      <c r="L395" s="707" t="s">
        <v>282</v>
      </c>
      <c r="M395" s="235">
        <v>64</v>
      </c>
      <c r="N395" s="235">
        <v>100</v>
      </c>
      <c r="O395" s="235">
        <v>6400</v>
      </c>
      <c r="P395" s="235">
        <v>1</v>
      </c>
      <c r="Q395" s="235"/>
      <c r="R395" s="235"/>
      <c r="S395" s="707"/>
      <c r="T395" s="707"/>
      <c r="U395" s="707">
        <v>1997</v>
      </c>
      <c r="V395" s="244">
        <v>649</v>
      </c>
      <c r="W395" s="244"/>
      <c r="X395" s="244"/>
      <c r="Y395" s="244"/>
      <c r="Z395" s="244"/>
      <c r="AA395" s="244"/>
      <c r="AB395" s="235">
        <v>680</v>
      </c>
      <c r="AC395" s="707"/>
      <c r="AD395" s="707"/>
      <c r="AE395" s="244"/>
      <c r="AF395" s="244"/>
      <c r="AG395" s="244"/>
      <c r="AH395" s="244"/>
      <c r="AI395" s="244"/>
      <c r="AJ395" s="244"/>
      <c r="AK395" s="244"/>
      <c r="AL395" s="244"/>
      <c r="AM395" s="244"/>
      <c r="AN395" s="244"/>
      <c r="AO395" s="244"/>
      <c r="AP395" s="244"/>
      <c r="AQ395" s="244"/>
      <c r="AR395" s="244"/>
      <c r="AS395" s="244"/>
      <c r="AT395" s="244"/>
      <c r="AU395" s="244"/>
      <c r="AV395" s="244"/>
      <c r="AW395" s="244"/>
      <c r="AX395" s="1001"/>
    </row>
    <row r="396" spans="1:50" s="914" customFormat="1" ht="23.85" hidden="1" customHeight="1">
      <c r="A396" s="1022"/>
      <c r="B396" s="1302"/>
      <c r="C396" s="707" t="s">
        <v>3417</v>
      </c>
      <c r="D396" s="707" t="s">
        <v>13727</v>
      </c>
      <c r="E396" s="707" t="s">
        <v>10365</v>
      </c>
      <c r="F396" s="707" t="s">
        <v>3417</v>
      </c>
      <c r="G396" s="707" t="s">
        <v>3417</v>
      </c>
      <c r="H396" s="244"/>
      <c r="I396" s="235">
        <v>14228</v>
      </c>
      <c r="J396" s="235"/>
      <c r="K396" s="235"/>
      <c r="L396" s="707" t="s">
        <v>282</v>
      </c>
      <c r="M396" s="235">
        <v>64</v>
      </c>
      <c r="N396" s="235">
        <v>100</v>
      </c>
      <c r="O396" s="235">
        <v>6400</v>
      </c>
      <c r="P396" s="235">
        <v>1</v>
      </c>
      <c r="Q396" s="235">
        <v>260</v>
      </c>
      <c r="R396" s="235"/>
      <c r="S396" s="707" t="s">
        <v>465</v>
      </c>
      <c r="T396" s="707"/>
      <c r="U396" s="707">
        <v>2005</v>
      </c>
      <c r="V396" s="244">
        <v>649</v>
      </c>
      <c r="W396" s="244"/>
      <c r="X396" s="244"/>
      <c r="Y396" s="244"/>
      <c r="Z396" s="244"/>
      <c r="AA396" s="244"/>
      <c r="AB396" s="235">
        <v>956</v>
      </c>
      <c r="AC396" s="707"/>
      <c r="AD396" s="707"/>
      <c r="AE396" s="244"/>
      <c r="AF396" s="244"/>
      <c r="AG396" s="244"/>
      <c r="AH396" s="244"/>
      <c r="AI396" s="244"/>
      <c r="AJ396" s="244"/>
      <c r="AK396" s="244"/>
      <c r="AL396" s="244"/>
      <c r="AM396" s="244"/>
      <c r="AN396" s="244"/>
      <c r="AO396" s="244"/>
      <c r="AP396" s="244"/>
      <c r="AQ396" s="244"/>
      <c r="AR396" s="244"/>
      <c r="AS396" s="244"/>
      <c r="AT396" s="244"/>
      <c r="AU396" s="244"/>
      <c r="AV396" s="244"/>
      <c r="AW396" s="244"/>
      <c r="AX396" s="1001"/>
    </row>
    <row r="397" spans="1:50" s="914" customFormat="1" ht="23.85" hidden="1" customHeight="1">
      <c r="A397" s="1022"/>
      <c r="B397" s="1302"/>
      <c r="C397" s="707" t="s">
        <v>3417</v>
      </c>
      <c r="D397" s="707" t="s">
        <v>13728</v>
      </c>
      <c r="E397" s="707" t="s">
        <v>10366</v>
      </c>
      <c r="F397" s="707" t="s">
        <v>3417</v>
      </c>
      <c r="G397" s="707" t="s">
        <v>3417</v>
      </c>
      <c r="H397" s="244"/>
      <c r="I397" s="235">
        <v>23820</v>
      </c>
      <c r="J397" s="235"/>
      <c r="K397" s="235"/>
      <c r="L397" s="707" t="s">
        <v>282</v>
      </c>
      <c r="M397" s="235">
        <v>68</v>
      </c>
      <c r="N397" s="235">
        <v>102</v>
      </c>
      <c r="O397" s="235">
        <v>6936</v>
      </c>
      <c r="P397" s="235">
        <v>1</v>
      </c>
      <c r="Q397" s="235">
        <v>560</v>
      </c>
      <c r="R397" s="235"/>
      <c r="S397" s="707" t="s">
        <v>465</v>
      </c>
      <c r="T397" s="707" t="s">
        <v>3965</v>
      </c>
      <c r="U397" s="707">
        <v>2006</v>
      </c>
      <c r="V397" s="244">
        <v>649</v>
      </c>
      <c r="W397" s="244"/>
      <c r="X397" s="244"/>
      <c r="Y397" s="244"/>
      <c r="Z397" s="244"/>
      <c r="AA397" s="244"/>
      <c r="AB397" s="235">
        <v>1773</v>
      </c>
      <c r="AC397" s="707"/>
      <c r="AD397" s="707"/>
      <c r="AE397" s="244"/>
      <c r="AF397" s="244"/>
      <c r="AG397" s="244"/>
      <c r="AH397" s="244"/>
      <c r="AI397" s="244"/>
      <c r="AJ397" s="244"/>
      <c r="AK397" s="244"/>
      <c r="AL397" s="244"/>
      <c r="AM397" s="244"/>
      <c r="AN397" s="244"/>
      <c r="AO397" s="244"/>
      <c r="AP397" s="244"/>
      <c r="AQ397" s="244"/>
      <c r="AR397" s="244"/>
      <c r="AS397" s="244"/>
      <c r="AT397" s="244"/>
      <c r="AU397" s="244"/>
      <c r="AV397" s="244"/>
      <c r="AW397" s="244"/>
      <c r="AX397" s="1001"/>
    </row>
    <row r="398" spans="1:50" s="914" customFormat="1" ht="23.85" hidden="1" customHeight="1">
      <c r="A398" s="1022"/>
      <c r="B398" s="1302"/>
      <c r="C398" s="707" t="s">
        <v>3417</v>
      </c>
      <c r="D398" s="707" t="s">
        <v>13583</v>
      </c>
      <c r="E398" s="707" t="s">
        <v>10367</v>
      </c>
      <c r="F398" s="707" t="s">
        <v>3417</v>
      </c>
      <c r="G398" s="707" t="s">
        <v>3417</v>
      </c>
      <c r="H398" s="244"/>
      <c r="I398" s="235">
        <v>35607</v>
      </c>
      <c r="J398" s="235"/>
      <c r="K398" s="235"/>
      <c r="L398" s="707" t="s">
        <v>282</v>
      </c>
      <c r="M398" s="235">
        <v>68</v>
      </c>
      <c r="N398" s="235">
        <v>105</v>
      </c>
      <c r="O398" s="235">
        <v>7140</v>
      </c>
      <c r="P398" s="235">
        <v>1</v>
      </c>
      <c r="Q398" s="235">
        <v>696</v>
      </c>
      <c r="R398" s="235"/>
      <c r="S398" s="707" t="s">
        <v>465</v>
      </c>
      <c r="T398" s="707" t="s">
        <v>3965</v>
      </c>
      <c r="U398" s="707">
        <v>2006</v>
      </c>
      <c r="V398" s="244"/>
      <c r="W398" s="244"/>
      <c r="X398" s="244"/>
      <c r="Y398" s="244"/>
      <c r="Z398" s="244"/>
      <c r="AA398" s="244"/>
      <c r="AB398" s="235">
        <v>2798</v>
      </c>
      <c r="AC398" s="707"/>
      <c r="AD398" s="707"/>
      <c r="AE398" s="244"/>
      <c r="AF398" s="244"/>
      <c r="AG398" s="244"/>
      <c r="AH398" s="244"/>
      <c r="AI398" s="244"/>
      <c r="AJ398" s="244"/>
      <c r="AK398" s="244"/>
      <c r="AL398" s="244"/>
      <c r="AM398" s="244"/>
      <c r="AN398" s="244"/>
      <c r="AO398" s="244"/>
      <c r="AP398" s="244"/>
      <c r="AQ398" s="244"/>
      <c r="AR398" s="244"/>
      <c r="AS398" s="244"/>
      <c r="AT398" s="244"/>
      <c r="AU398" s="244"/>
      <c r="AV398" s="244"/>
      <c r="AW398" s="244"/>
      <c r="AX398" s="1001" t="s">
        <v>3524</v>
      </c>
    </row>
    <row r="399" spans="1:50" s="914" customFormat="1" ht="23.85" hidden="1" customHeight="1">
      <c r="A399" s="1022"/>
      <c r="B399" s="1302"/>
      <c r="C399" s="707" t="s">
        <v>3417</v>
      </c>
      <c r="D399" s="707" t="s">
        <v>13583</v>
      </c>
      <c r="E399" s="707" t="s">
        <v>12335</v>
      </c>
      <c r="F399" s="707" t="s">
        <v>3417</v>
      </c>
      <c r="G399" s="707" t="s">
        <v>3417</v>
      </c>
      <c r="H399" s="244"/>
      <c r="I399" s="235">
        <v>158101</v>
      </c>
      <c r="J399" s="235">
        <v>16701</v>
      </c>
      <c r="K399" s="235">
        <v>22314.61</v>
      </c>
      <c r="L399" s="707" t="s">
        <v>143</v>
      </c>
      <c r="M399" s="235">
        <v>68</v>
      </c>
      <c r="N399" s="235">
        <v>105</v>
      </c>
      <c r="O399" s="235">
        <v>7140</v>
      </c>
      <c r="P399" s="235">
        <v>1</v>
      </c>
      <c r="Q399" s="235">
        <v>23000</v>
      </c>
      <c r="R399" s="235"/>
      <c r="S399" s="707" t="s">
        <v>465</v>
      </c>
      <c r="T399" s="707" t="s">
        <v>3965</v>
      </c>
      <c r="U399" s="707">
        <v>2004</v>
      </c>
      <c r="V399" s="244"/>
      <c r="W399" s="244"/>
      <c r="X399" s="244"/>
      <c r="Y399" s="244"/>
      <c r="Z399" s="244"/>
      <c r="AA399" s="244"/>
      <c r="AB399" s="235">
        <v>72748</v>
      </c>
      <c r="AC399" s="707"/>
      <c r="AD399" s="707"/>
      <c r="AE399" s="244"/>
      <c r="AF399" s="244"/>
      <c r="AG399" s="244"/>
      <c r="AH399" s="244"/>
      <c r="AI399" s="244"/>
      <c r="AJ399" s="244"/>
      <c r="AK399" s="244"/>
      <c r="AL399" s="244"/>
      <c r="AM399" s="244"/>
      <c r="AN399" s="244"/>
      <c r="AO399" s="244"/>
      <c r="AP399" s="244"/>
      <c r="AQ399" s="244"/>
      <c r="AR399" s="244"/>
      <c r="AS399" s="244"/>
      <c r="AT399" s="244"/>
      <c r="AU399" s="244"/>
      <c r="AV399" s="244"/>
      <c r="AW399" s="244"/>
      <c r="AX399" s="1001"/>
    </row>
    <row r="400" spans="1:50" s="914" customFormat="1" ht="23.85" hidden="1" customHeight="1">
      <c r="A400" s="1022"/>
      <c r="B400" s="1302"/>
      <c r="C400" s="432" t="s">
        <v>3417</v>
      </c>
      <c r="D400" s="432" t="s">
        <v>13729</v>
      </c>
      <c r="E400" s="432" t="s">
        <v>10368</v>
      </c>
      <c r="F400" s="432" t="s">
        <v>3417</v>
      </c>
      <c r="G400" s="707" t="s">
        <v>3417</v>
      </c>
      <c r="H400" s="432"/>
      <c r="I400" s="431">
        <v>17245</v>
      </c>
      <c r="J400" s="431"/>
      <c r="K400" s="431"/>
      <c r="L400" s="432" t="s">
        <v>282</v>
      </c>
      <c r="M400" s="431">
        <v>60</v>
      </c>
      <c r="N400" s="431">
        <v>95</v>
      </c>
      <c r="O400" s="431">
        <v>5700</v>
      </c>
      <c r="P400" s="431">
        <v>1</v>
      </c>
      <c r="Q400" s="431"/>
      <c r="R400" s="431"/>
      <c r="S400" s="432"/>
      <c r="T400" s="432"/>
      <c r="U400" s="432">
        <v>1997</v>
      </c>
      <c r="V400" s="432"/>
      <c r="W400" s="432"/>
      <c r="X400" s="432"/>
      <c r="Y400" s="432"/>
      <c r="Z400" s="432"/>
      <c r="AA400" s="432"/>
      <c r="AB400" s="431">
        <v>1480</v>
      </c>
      <c r="AC400" s="432"/>
      <c r="AD400" s="432"/>
      <c r="AE400" s="432"/>
      <c r="AF400" s="432"/>
      <c r="AG400" s="432"/>
      <c r="AH400" s="432"/>
      <c r="AI400" s="432"/>
      <c r="AJ400" s="432"/>
      <c r="AK400" s="432"/>
      <c r="AL400" s="432"/>
      <c r="AM400" s="432"/>
      <c r="AN400" s="432"/>
      <c r="AO400" s="432"/>
      <c r="AP400" s="432"/>
      <c r="AQ400" s="432"/>
      <c r="AR400" s="432"/>
      <c r="AS400" s="432"/>
      <c r="AT400" s="432"/>
      <c r="AU400" s="432"/>
      <c r="AV400" s="432"/>
      <c r="AW400" s="432"/>
      <c r="AX400" s="1023"/>
    </row>
    <row r="401" spans="1:50" s="914" customFormat="1" ht="23.85" hidden="1" customHeight="1">
      <c r="A401" s="1022"/>
      <c r="B401" s="1302"/>
      <c r="C401" s="707" t="s">
        <v>3417</v>
      </c>
      <c r="D401" s="707" t="s">
        <v>13730</v>
      </c>
      <c r="E401" s="707" t="s">
        <v>10369</v>
      </c>
      <c r="F401" s="707" t="s">
        <v>3417</v>
      </c>
      <c r="G401" s="707" t="s">
        <v>3417</v>
      </c>
      <c r="H401" s="244"/>
      <c r="I401" s="235">
        <v>30677</v>
      </c>
      <c r="J401" s="235"/>
      <c r="K401" s="235"/>
      <c r="L401" s="707" t="s">
        <v>282</v>
      </c>
      <c r="M401" s="235">
        <v>68</v>
      </c>
      <c r="N401" s="235">
        <v>105</v>
      </c>
      <c r="O401" s="235">
        <v>7140</v>
      </c>
      <c r="P401" s="235">
        <v>1</v>
      </c>
      <c r="Q401" s="235"/>
      <c r="R401" s="235"/>
      <c r="S401" s="707"/>
      <c r="T401" s="707"/>
      <c r="U401" s="432">
        <v>2008</v>
      </c>
      <c r="V401" s="244"/>
      <c r="W401" s="244"/>
      <c r="X401" s="244"/>
      <c r="Y401" s="244"/>
      <c r="Z401" s="244"/>
      <c r="AA401" s="244"/>
      <c r="AB401" s="235">
        <v>1830</v>
      </c>
      <c r="AC401" s="707"/>
      <c r="AD401" s="707"/>
      <c r="AE401" s="244"/>
      <c r="AF401" s="244"/>
      <c r="AG401" s="244"/>
      <c r="AH401" s="244"/>
      <c r="AI401" s="244"/>
      <c r="AJ401" s="244"/>
      <c r="AK401" s="244"/>
      <c r="AL401" s="244"/>
      <c r="AM401" s="244"/>
      <c r="AN401" s="244"/>
      <c r="AO401" s="244"/>
      <c r="AP401" s="244"/>
      <c r="AQ401" s="244"/>
      <c r="AR401" s="244"/>
      <c r="AS401" s="244"/>
      <c r="AT401" s="244"/>
      <c r="AU401" s="244"/>
      <c r="AV401" s="244"/>
      <c r="AW401" s="244"/>
      <c r="AX401" s="1001"/>
    </row>
    <row r="402" spans="1:50" s="914" customFormat="1" ht="23.85" hidden="1" customHeight="1">
      <c r="A402" s="1022"/>
      <c r="B402" s="1302"/>
      <c r="C402" s="432" t="s">
        <v>3417</v>
      </c>
      <c r="D402" s="432" t="s">
        <v>13731</v>
      </c>
      <c r="E402" s="432" t="s">
        <v>10370</v>
      </c>
      <c r="F402" s="432" t="s">
        <v>3417</v>
      </c>
      <c r="G402" s="707" t="s">
        <v>3417</v>
      </c>
      <c r="H402" s="432"/>
      <c r="I402" s="431">
        <v>66879</v>
      </c>
      <c r="J402" s="431"/>
      <c r="K402" s="431"/>
      <c r="L402" s="432" t="s">
        <v>282</v>
      </c>
      <c r="M402" s="431">
        <v>65</v>
      </c>
      <c r="N402" s="431">
        <v>100</v>
      </c>
      <c r="O402" s="431">
        <v>6500</v>
      </c>
      <c r="P402" s="431">
        <v>2</v>
      </c>
      <c r="Q402" s="431"/>
      <c r="R402" s="431"/>
      <c r="S402" s="432"/>
      <c r="T402" s="432"/>
      <c r="U402" s="432">
        <v>2009</v>
      </c>
      <c r="V402" s="432"/>
      <c r="W402" s="432"/>
      <c r="X402" s="432"/>
      <c r="Y402" s="432"/>
      <c r="Z402" s="432"/>
      <c r="AA402" s="432"/>
      <c r="AB402" s="431">
        <v>4451</v>
      </c>
      <c r="AC402" s="432"/>
      <c r="AD402" s="432"/>
      <c r="AE402" s="432"/>
      <c r="AF402" s="432"/>
      <c r="AG402" s="432"/>
      <c r="AH402" s="432"/>
      <c r="AI402" s="432"/>
      <c r="AJ402" s="432"/>
      <c r="AK402" s="432"/>
      <c r="AL402" s="432"/>
      <c r="AM402" s="432"/>
      <c r="AN402" s="432"/>
      <c r="AO402" s="432"/>
      <c r="AP402" s="432"/>
      <c r="AQ402" s="432"/>
      <c r="AR402" s="432"/>
      <c r="AS402" s="432"/>
      <c r="AT402" s="432"/>
      <c r="AU402" s="432"/>
      <c r="AV402" s="432"/>
      <c r="AW402" s="432"/>
      <c r="AX402" s="1023"/>
    </row>
    <row r="403" spans="1:50" s="914" customFormat="1" ht="23.85" hidden="1" customHeight="1">
      <c r="A403" s="1022"/>
      <c r="B403" s="1302"/>
      <c r="C403" s="432" t="s">
        <v>3417</v>
      </c>
      <c r="D403" s="432" t="s">
        <v>13732</v>
      </c>
      <c r="E403" s="432" t="s">
        <v>10371</v>
      </c>
      <c r="F403" s="432" t="s">
        <v>3417</v>
      </c>
      <c r="G403" s="707" t="s">
        <v>10372</v>
      </c>
      <c r="H403" s="432"/>
      <c r="I403" s="431">
        <v>113753</v>
      </c>
      <c r="J403" s="431">
        <v>4070.08</v>
      </c>
      <c r="K403" s="431">
        <v>9482.0499999999993</v>
      </c>
      <c r="L403" s="432" t="s">
        <v>13733</v>
      </c>
      <c r="M403" s="431">
        <v>80</v>
      </c>
      <c r="N403" s="431">
        <v>120</v>
      </c>
      <c r="O403" s="431">
        <v>67200</v>
      </c>
      <c r="P403" s="431">
        <v>7</v>
      </c>
      <c r="Q403" s="431"/>
      <c r="R403" s="431"/>
      <c r="S403" s="432"/>
      <c r="T403" s="432"/>
      <c r="U403" s="432">
        <v>2003</v>
      </c>
      <c r="V403" s="432"/>
      <c r="W403" s="432"/>
      <c r="X403" s="432"/>
      <c r="Y403" s="432"/>
      <c r="Z403" s="432"/>
      <c r="AA403" s="432"/>
      <c r="AB403" s="431"/>
      <c r="AC403" s="432"/>
      <c r="AD403" s="432"/>
      <c r="AE403" s="432"/>
      <c r="AF403" s="432"/>
      <c r="AG403" s="432"/>
      <c r="AH403" s="432"/>
      <c r="AI403" s="432"/>
      <c r="AJ403" s="432"/>
      <c r="AK403" s="432"/>
      <c r="AL403" s="432"/>
      <c r="AM403" s="432"/>
      <c r="AN403" s="432"/>
      <c r="AO403" s="432"/>
      <c r="AP403" s="432"/>
      <c r="AQ403" s="432"/>
      <c r="AR403" s="432"/>
      <c r="AS403" s="432"/>
      <c r="AT403" s="432"/>
      <c r="AU403" s="432"/>
      <c r="AV403" s="432"/>
      <c r="AW403" s="432"/>
      <c r="AX403" s="1023"/>
    </row>
    <row r="404" spans="1:50" s="914" customFormat="1" ht="23.85" hidden="1" customHeight="1">
      <c r="A404" s="1022"/>
      <c r="B404" s="1302"/>
      <c r="C404" s="432" t="s">
        <v>3417</v>
      </c>
      <c r="D404" s="432" t="s">
        <v>13734</v>
      </c>
      <c r="E404" s="432" t="s">
        <v>13735</v>
      </c>
      <c r="F404" s="432" t="s">
        <v>3417</v>
      </c>
      <c r="G404" s="707" t="s">
        <v>3417</v>
      </c>
      <c r="H404" s="432"/>
      <c r="I404" s="431">
        <v>59405.9</v>
      </c>
      <c r="J404" s="431"/>
      <c r="K404" s="431"/>
      <c r="L404" s="432" t="s">
        <v>282</v>
      </c>
      <c r="M404" s="431">
        <v>68</v>
      </c>
      <c r="N404" s="431">
        <v>102</v>
      </c>
      <c r="O404" s="431">
        <v>13872</v>
      </c>
      <c r="P404" s="431">
        <v>1</v>
      </c>
      <c r="Q404" s="431"/>
      <c r="R404" s="431"/>
      <c r="S404" s="432"/>
      <c r="T404" s="432"/>
      <c r="U404" s="432">
        <v>2009</v>
      </c>
      <c r="V404" s="432"/>
      <c r="W404" s="432"/>
      <c r="X404" s="432"/>
      <c r="Y404" s="432"/>
      <c r="Z404" s="432"/>
      <c r="AA404" s="432"/>
      <c r="AB404" s="431"/>
      <c r="AC404" s="432"/>
      <c r="AD404" s="432"/>
      <c r="AE404" s="432"/>
      <c r="AF404" s="432"/>
      <c r="AG404" s="432"/>
      <c r="AH404" s="432"/>
      <c r="AI404" s="432"/>
      <c r="AJ404" s="432"/>
      <c r="AK404" s="432"/>
      <c r="AL404" s="432"/>
      <c r="AM404" s="432"/>
      <c r="AN404" s="432"/>
      <c r="AO404" s="432"/>
      <c r="AP404" s="432"/>
      <c r="AQ404" s="432"/>
      <c r="AR404" s="432"/>
      <c r="AS404" s="432"/>
      <c r="AT404" s="432"/>
      <c r="AU404" s="432"/>
      <c r="AV404" s="432"/>
      <c r="AW404" s="432"/>
      <c r="AX404" s="1023" t="s">
        <v>13736</v>
      </c>
    </row>
    <row r="405" spans="1:50" s="914" customFormat="1" ht="23.85" hidden="1" customHeight="1">
      <c r="A405" s="1022"/>
      <c r="B405" s="1302"/>
      <c r="C405" s="432" t="s">
        <v>3417</v>
      </c>
      <c r="D405" s="432" t="s">
        <v>13737</v>
      </c>
      <c r="E405" s="432" t="s">
        <v>12336</v>
      </c>
      <c r="F405" s="432" t="s">
        <v>3417</v>
      </c>
      <c r="G405" s="707" t="s">
        <v>3417</v>
      </c>
      <c r="H405" s="432"/>
      <c r="I405" s="1033">
        <v>127127.9</v>
      </c>
      <c r="J405" s="431"/>
      <c r="K405" s="431"/>
      <c r="L405" s="432" t="s">
        <v>282</v>
      </c>
      <c r="M405" s="431">
        <v>70</v>
      </c>
      <c r="N405" s="431">
        <v>104</v>
      </c>
      <c r="O405" s="431">
        <v>7280</v>
      </c>
      <c r="P405" s="431">
        <v>1</v>
      </c>
      <c r="Q405" s="431"/>
      <c r="R405" s="431"/>
      <c r="S405" s="432"/>
      <c r="T405" s="432"/>
      <c r="U405" s="432">
        <v>2014</v>
      </c>
      <c r="V405" s="432"/>
      <c r="W405" s="432"/>
      <c r="X405" s="432"/>
      <c r="Y405" s="432"/>
      <c r="Z405" s="432"/>
      <c r="AA405" s="432"/>
      <c r="AB405" s="431"/>
      <c r="AC405" s="432"/>
      <c r="AD405" s="432"/>
      <c r="AE405" s="432"/>
      <c r="AF405" s="432"/>
      <c r="AG405" s="432"/>
      <c r="AH405" s="432"/>
      <c r="AI405" s="432"/>
      <c r="AJ405" s="432"/>
      <c r="AK405" s="432"/>
      <c r="AL405" s="432"/>
      <c r="AM405" s="432"/>
      <c r="AN405" s="432"/>
      <c r="AO405" s="432"/>
      <c r="AP405" s="432"/>
      <c r="AQ405" s="432"/>
      <c r="AR405" s="432"/>
      <c r="AS405" s="432"/>
      <c r="AT405" s="432"/>
      <c r="AU405" s="432"/>
      <c r="AV405" s="432"/>
      <c r="AW405" s="432"/>
      <c r="AX405" s="1023"/>
    </row>
    <row r="406" spans="1:50" s="914" customFormat="1" ht="23.85" hidden="1" customHeight="1">
      <c r="A406" s="1022"/>
      <c r="B406" s="1302"/>
      <c r="C406" s="432" t="s">
        <v>3417</v>
      </c>
      <c r="D406" s="432" t="s">
        <v>13738</v>
      </c>
      <c r="E406" s="432" t="s">
        <v>10373</v>
      </c>
      <c r="F406" s="432" t="s">
        <v>3417</v>
      </c>
      <c r="G406" s="707" t="s">
        <v>3417</v>
      </c>
      <c r="H406" s="432"/>
      <c r="I406" s="1033">
        <v>21804</v>
      </c>
      <c r="J406" s="431"/>
      <c r="K406" s="431"/>
      <c r="L406" s="432" t="s">
        <v>282</v>
      </c>
      <c r="M406" s="431">
        <v>68</v>
      </c>
      <c r="N406" s="431">
        <v>109</v>
      </c>
      <c r="O406" s="431">
        <v>7490</v>
      </c>
      <c r="P406" s="431">
        <v>1</v>
      </c>
      <c r="Q406" s="431"/>
      <c r="R406" s="431"/>
      <c r="S406" s="432"/>
      <c r="T406" s="432"/>
      <c r="U406" s="432">
        <v>2015</v>
      </c>
      <c r="V406" s="432"/>
      <c r="W406" s="432"/>
      <c r="X406" s="432"/>
      <c r="Y406" s="432"/>
      <c r="Z406" s="432"/>
      <c r="AA406" s="432"/>
      <c r="AB406" s="431">
        <v>5405</v>
      </c>
      <c r="AC406" s="432"/>
      <c r="AD406" s="432"/>
      <c r="AE406" s="432"/>
      <c r="AF406" s="432"/>
      <c r="AG406" s="432"/>
      <c r="AH406" s="432"/>
      <c r="AI406" s="432"/>
      <c r="AJ406" s="432"/>
      <c r="AK406" s="432"/>
      <c r="AL406" s="432"/>
      <c r="AM406" s="432"/>
      <c r="AN406" s="432"/>
      <c r="AO406" s="432"/>
      <c r="AP406" s="432"/>
      <c r="AQ406" s="432"/>
      <c r="AR406" s="432"/>
      <c r="AS406" s="432"/>
      <c r="AT406" s="432"/>
      <c r="AU406" s="432"/>
      <c r="AV406" s="432"/>
      <c r="AW406" s="432"/>
      <c r="AX406" s="1023"/>
    </row>
    <row r="407" spans="1:50" s="914" customFormat="1" ht="23.85" hidden="1" customHeight="1">
      <c r="A407" s="1022"/>
      <c r="B407" s="1302"/>
      <c r="C407" s="432" t="s">
        <v>3417</v>
      </c>
      <c r="D407" s="432" t="s">
        <v>13739</v>
      </c>
      <c r="E407" s="432" t="s">
        <v>10374</v>
      </c>
      <c r="F407" s="432" t="s">
        <v>3417</v>
      </c>
      <c r="G407" s="707" t="s">
        <v>3417</v>
      </c>
      <c r="H407" s="432"/>
      <c r="I407" s="431">
        <v>12350</v>
      </c>
      <c r="J407" s="431"/>
      <c r="K407" s="431"/>
      <c r="L407" s="432" t="s">
        <v>282</v>
      </c>
      <c r="M407" s="431">
        <v>64</v>
      </c>
      <c r="N407" s="431">
        <v>100</v>
      </c>
      <c r="O407" s="431">
        <v>7420</v>
      </c>
      <c r="P407" s="431">
        <v>1</v>
      </c>
      <c r="Q407" s="431"/>
      <c r="R407" s="431"/>
      <c r="S407" s="432"/>
      <c r="T407" s="432"/>
      <c r="U407" s="432">
        <v>2017</v>
      </c>
      <c r="V407" s="432"/>
      <c r="W407" s="432"/>
      <c r="X407" s="432"/>
      <c r="Y407" s="432"/>
      <c r="Z407" s="432"/>
      <c r="AA407" s="432"/>
      <c r="AB407" s="431">
        <v>2590</v>
      </c>
      <c r="AC407" s="432"/>
      <c r="AD407" s="432"/>
      <c r="AE407" s="432"/>
      <c r="AF407" s="432"/>
      <c r="AG407" s="432"/>
      <c r="AH407" s="432"/>
      <c r="AI407" s="432"/>
      <c r="AJ407" s="432"/>
      <c r="AK407" s="432"/>
      <c r="AL407" s="432"/>
      <c r="AM407" s="432"/>
      <c r="AN407" s="432"/>
      <c r="AO407" s="432"/>
      <c r="AP407" s="432"/>
      <c r="AQ407" s="432"/>
      <c r="AR407" s="432"/>
      <c r="AS407" s="432"/>
      <c r="AT407" s="432"/>
      <c r="AU407" s="432"/>
      <c r="AV407" s="432"/>
      <c r="AW407" s="432"/>
      <c r="AX407" s="1023"/>
    </row>
    <row r="408" spans="1:50" s="914" customFormat="1" ht="23.85" hidden="1" customHeight="1">
      <c r="A408" s="1022"/>
      <c r="B408" s="1302"/>
      <c r="C408" s="432" t="s">
        <v>1578</v>
      </c>
      <c r="D408" s="432" t="s">
        <v>10357</v>
      </c>
      <c r="E408" s="432" t="s">
        <v>10358</v>
      </c>
      <c r="F408" s="432" t="s">
        <v>1578</v>
      </c>
      <c r="G408" s="707" t="s">
        <v>299</v>
      </c>
      <c r="H408" s="1030"/>
      <c r="I408" s="431">
        <v>4186</v>
      </c>
      <c r="J408" s="1030"/>
      <c r="K408" s="1030"/>
      <c r="L408" s="432" t="s">
        <v>282</v>
      </c>
      <c r="M408" s="431">
        <v>46</v>
      </c>
      <c r="N408" s="431">
        <v>91</v>
      </c>
      <c r="O408" s="431">
        <v>4186</v>
      </c>
      <c r="P408" s="431">
        <v>1</v>
      </c>
      <c r="Q408" s="1031"/>
      <c r="R408" s="1031"/>
      <c r="S408" s="432"/>
      <c r="T408" s="432"/>
      <c r="U408" s="432">
        <v>2006</v>
      </c>
      <c r="V408" s="1031"/>
      <c r="W408" s="1031"/>
      <c r="X408" s="1031"/>
      <c r="Y408" s="1031"/>
      <c r="Z408" s="1031"/>
      <c r="AA408" s="1031"/>
      <c r="AB408" s="431"/>
      <c r="AC408" s="1031"/>
      <c r="AD408" s="1031"/>
      <c r="AE408" s="1031"/>
      <c r="AF408" s="1031"/>
      <c r="AG408" s="1031"/>
      <c r="AH408" s="1031"/>
      <c r="AI408" s="1031"/>
      <c r="AJ408" s="1031"/>
      <c r="AK408" s="1031"/>
      <c r="AL408" s="432"/>
      <c r="AM408" s="432"/>
      <c r="AN408" s="432"/>
      <c r="AO408" s="432"/>
      <c r="AP408" s="432"/>
      <c r="AQ408" s="432"/>
      <c r="AR408" s="432"/>
      <c r="AS408" s="432"/>
      <c r="AT408" s="432"/>
      <c r="AU408" s="432"/>
      <c r="AV408" s="432"/>
      <c r="AW408" s="432"/>
      <c r="AX408" s="1023"/>
    </row>
    <row r="409" spans="1:50" s="914" customFormat="1" ht="23.85" hidden="1" customHeight="1">
      <c r="A409" s="1022"/>
      <c r="B409" s="1302"/>
      <c r="C409" s="707" t="s">
        <v>1578</v>
      </c>
      <c r="D409" s="707" t="s">
        <v>10359</v>
      </c>
      <c r="E409" s="707" t="s">
        <v>10360</v>
      </c>
      <c r="F409" s="707" t="s">
        <v>1578</v>
      </c>
      <c r="G409" s="707" t="s">
        <v>299</v>
      </c>
      <c r="H409" s="244"/>
      <c r="I409" s="235">
        <v>7140</v>
      </c>
      <c r="J409" s="235"/>
      <c r="K409" s="235"/>
      <c r="L409" s="707" t="s">
        <v>282</v>
      </c>
      <c r="M409" s="235">
        <v>68</v>
      </c>
      <c r="N409" s="235">
        <v>105</v>
      </c>
      <c r="O409" s="235">
        <v>7140</v>
      </c>
      <c r="P409" s="235">
        <v>1</v>
      </c>
      <c r="Q409" s="235">
        <v>400</v>
      </c>
      <c r="R409" s="235"/>
      <c r="S409" s="707" t="s">
        <v>173</v>
      </c>
      <c r="T409" s="707"/>
      <c r="U409" s="707">
        <v>2008</v>
      </c>
      <c r="V409" s="244"/>
      <c r="W409" s="244"/>
      <c r="X409" s="244"/>
      <c r="Y409" s="244"/>
      <c r="Z409" s="244"/>
      <c r="AA409" s="244"/>
      <c r="AB409" s="235"/>
      <c r="AC409" s="707"/>
      <c r="AD409" s="707"/>
      <c r="AE409" s="244"/>
      <c r="AF409" s="244"/>
      <c r="AG409" s="244"/>
      <c r="AH409" s="244"/>
      <c r="AI409" s="244"/>
      <c r="AJ409" s="244"/>
      <c r="AK409" s="244"/>
      <c r="AL409" s="244"/>
      <c r="AM409" s="244"/>
      <c r="AN409" s="244"/>
      <c r="AO409" s="244"/>
      <c r="AP409" s="244"/>
      <c r="AQ409" s="244"/>
      <c r="AR409" s="244"/>
      <c r="AS409" s="244"/>
      <c r="AT409" s="244"/>
      <c r="AU409" s="244"/>
      <c r="AV409" s="244"/>
      <c r="AW409" s="244"/>
      <c r="AX409" s="1001"/>
    </row>
    <row r="410" spans="1:50" s="914" customFormat="1" ht="23.85" hidden="1" customHeight="1">
      <c r="A410" s="1022"/>
      <c r="B410" s="1302"/>
      <c r="C410" s="707" t="s">
        <v>1578</v>
      </c>
      <c r="D410" s="707" t="s">
        <v>13740</v>
      </c>
      <c r="E410" s="707" t="s">
        <v>10361</v>
      </c>
      <c r="F410" s="707" t="s">
        <v>1578</v>
      </c>
      <c r="G410" s="707" t="s">
        <v>299</v>
      </c>
      <c r="H410" s="244"/>
      <c r="I410" s="235">
        <v>7931</v>
      </c>
      <c r="J410" s="235"/>
      <c r="K410" s="235"/>
      <c r="L410" s="707" t="s">
        <v>282</v>
      </c>
      <c r="M410" s="235">
        <v>68</v>
      </c>
      <c r="N410" s="235">
        <v>105</v>
      </c>
      <c r="O410" s="235">
        <v>7140</v>
      </c>
      <c r="P410" s="235">
        <v>1</v>
      </c>
      <c r="Q410" s="235"/>
      <c r="R410" s="466"/>
      <c r="S410" s="313"/>
      <c r="T410" s="707"/>
      <c r="U410" s="707">
        <v>2016</v>
      </c>
      <c r="V410" s="244"/>
      <c r="W410" s="244"/>
      <c r="X410" s="244"/>
      <c r="Y410" s="244"/>
      <c r="Z410" s="244"/>
      <c r="AA410" s="244"/>
      <c r="AB410" s="235"/>
      <c r="AC410" s="707"/>
      <c r="AD410" s="707"/>
      <c r="AE410" s="244"/>
      <c r="AF410" s="244"/>
      <c r="AG410" s="244"/>
      <c r="AH410" s="244"/>
      <c r="AI410" s="244"/>
      <c r="AJ410" s="244"/>
      <c r="AK410" s="244"/>
      <c r="AL410" s="244"/>
      <c r="AM410" s="244"/>
      <c r="AN410" s="244"/>
      <c r="AO410" s="244"/>
      <c r="AP410" s="244"/>
      <c r="AQ410" s="244"/>
      <c r="AR410" s="244"/>
      <c r="AS410" s="244"/>
      <c r="AT410" s="244"/>
      <c r="AU410" s="244"/>
      <c r="AV410" s="244"/>
      <c r="AW410" s="244"/>
      <c r="AX410" s="1001"/>
    </row>
    <row r="411" spans="1:50" s="914" customFormat="1" ht="23.85" hidden="1" customHeight="1">
      <c r="A411" s="1022"/>
      <c r="B411" s="1302"/>
      <c r="C411" s="707" t="s">
        <v>3434</v>
      </c>
      <c r="D411" s="707" t="s">
        <v>13741</v>
      </c>
      <c r="E411" s="707" t="s">
        <v>10382</v>
      </c>
      <c r="F411" s="707" t="s">
        <v>3434</v>
      </c>
      <c r="G411" s="707" t="s">
        <v>16269</v>
      </c>
      <c r="H411" s="244"/>
      <c r="I411" s="235">
        <v>6460</v>
      </c>
      <c r="J411" s="235"/>
      <c r="K411" s="235"/>
      <c r="L411" s="707" t="s">
        <v>282</v>
      </c>
      <c r="M411" s="235">
        <v>68</v>
      </c>
      <c r="N411" s="235">
        <v>95</v>
      </c>
      <c r="O411" s="235">
        <v>6460</v>
      </c>
      <c r="P411" s="235">
        <v>1</v>
      </c>
      <c r="Q411" s="235" t="s">
        <v>384</v>
      </c>
      <c r="R411" s="235" t="s">
        <v>384</v>
      </c>
      <c r="S411" s="707" t="s">
        <v>384</v>
      </c>
      <c r="T411" s="707" t="s">
        <v>384</v>
      </c>
      <c r="U411" s="707">
        <v>2014</v>
      </c>
      <c r="V411" s="244"/>
      <c r="W411" s="244"/>
      <c r="X411" s="244"/>
      <c r="Y411" s="244"/>
      <c r="Z411" s="244"/>
      <c r="AA411" s="244"/>
      <c r="AB411" s="235" t="s">
        <v>3794</v>
      </c>
      <c r="AC411" s="707"/>
      <c r="AD411" s="707"/>
      <c r="AE411" s="244"/>
      <c r="AF411" s="244"/>
      <c r="AG411" s="244"/>
      <c r="AH411" s="244"/>
      <c r="AI411" s="244"/>
      <c r="AJ411" s="244"/>
      <c r="AK411" s="244"/>
      <c r="AL411" s="244"/>
      <c r="AM411" s="244"/>
      <c r="AN411" s="244"/>
      <c r="AO411" s="244"/>
      <c r="AP411" s="244"/>
      <c r="AQ411" s="244"/>
      <c r="AR411" s="244"/>
      <c r="AS411" s="244"/>
      <c r="AT411" s="244"/>
      <c r="AU411" s="244"/>
      <c r="AV411" s="244"/>
      <c r="AW411" s="244"/>
      <c r="AX411" s="1001"/>
    </row>
    <row r="412" spans="1:50" s="914" customFormat="1" ht="23.85" hidden="1" customHeight="1">
      <c r="A412" s="1022"/>
      <c r="B412" s="1302"/>
      <c r="C412" s="707" t="s">
        <v>3434</v>
      </c>
      <c r="D412" s="707" t="s">
        <v>4095</v>
      </c>
      <c r="E412" s="707" t="s">
        <v>10383</v>
      </c>
      <c r="F412" s="707" t="s">
        <v>3434</v>
      </c>
      <c r="G412" s="707" t="s">
        <v>16269</v>
      </c>
      <c r="H412" s="244">
        <v>45</v>
      </c>
      <c r="I412" s="235">
        <v>145117</v>
      </c>
      <c r="J412" s="235"/>
      <c r="K412" s="235"/>
      <c r="L412" s="707" t="s">
        <v>282</v>
      </c>
      <c r="M412" s="235">
        <v>70</v>
      </c>
      <c r="N412" s="235">
        <v>110</v>
      </c>
      <c r="O412" s="235">
        <v>7700</v>
      </c>
      <c r="P412" s="235">
        <v>1</v>
      </c>
      <c r="Q412" s="235">
        <v>50</v>
      </c>
      <c r="R412" s="466">
        <v>100</v>
      </c>
      <c r="S412" s="313" t="s">
        <v>334</v>
      </c>
      <c r="T412" s="707"/>
      <c r="U412" s="707">
        <v>2007</v>
      </c>
      <c r="V412" s="244">
        <v>78810</v>
      </c>
      <c r="W412" s="244">
        <v>118216</v>
      </c>
      <c r="X412" s="244"/>
      <c r="Y412" s="244"/>
      <c r="Z412" s="244">
        <v>28200</v>
      </c>
      <c r="AA412" s="244"/>
      <c r="AB412" s="235">
        <v>788</v>
      </c>
      <c r="AC412" s="707"/>
      <c r="AD412" s="707"/>
      <c r="AE412" s="244"/>
      <c r="AF412" s="244"/>
      <c r="AG412" s="244"/>
      <c r="AH412" s="244"/>
      <c r="AI412" s="244"/>
      <c r="AJ412" s="244"/>
      <c r="AK412" s="244"/>
      <c r="AL412" s="244"/>
      <c r="AM412" s="244"/>
      <c r="AN412" s="244"/>
      <c r="AO412" s="244"/>
      <c r="AP412" s="244"/>
      <c r="AQ412" s="244"/>
      <c r="AR412" s="244"/>
      <c r="AS412" s="244"/>
      <c r="AT412" s="244"/>
      <c r="AU412" s="244"/>
      <c r="AV412" s="244"/>
      <c r="AW412" s="244"/>
      <c r="AX412" s="1001"/>
    </row>
    <row r="413" spans="1:50" s="914" customFormat="1" ht="23.85" hidden="1" customHeight="1">
      <c r="A413" s="1022"/>
      <c r="B413" s="1302"/>
      <c r="C413" s="707" t="s">
        <v>588</v>
      </c>
      <c r="D413" s="707" t="s">
        <v>13742</v>
      </c>
      <c r="E413" s="707" t="s">
        <v>13743</v>
      </c>
      <c r="F413" s="707" t="s">
        <v>588</v>
      </c>
      <c r="G413" s="707" t="s">
        <v>10387</v>
      </c>
      <c r="H413" s="235"/>
      <c r="I413" s="235">
        <v>5460</v>
      </c>
      <c r="J413" s="235"/>
      <c r="K413" s="235"/>
      <c r="L413" s="707" t="s">
        <v>282</v>
      </c>
      <c r="M413" s="235">
        <v>59</v>
      </c>
      <c r="N413" s="235">
        <v>96</v>
      </c>
      <c r="O413" s="235">
        <v>5460</v>
      </c>
      <c r="P413" s="235">
        <v>1</v>
      </c>
      <c r="Q413" s="235"/>
      <c r="R413" s="466"/>
      <c r="S413" s="313"/>
      <c r="T413" s="707" t="s">
        <v>10388</v>
      </c>
      <c r="U413" s="707">
        <v>2011</v>
      </c>
      <c r="V413" s="235">
        <v>227</v>
      </c>
      <c r="W413" s="707"/>
      <c r="X413" s="244"/>
      <c r="Y413" s="244"/>
      <c r="Z413" s="244"/>
      <c r="AA413" s="244"/>
      <c r="AB413" s="235">
        <v>227</v>
      </c>
      <c r="AC413" s="707"/>
      <c r="AD413" s="707"/>
      <c r="AE413" s="244"/>
      <c r="AF413" s="244"/>
      <c r="AG413" s="244"/>
      <c r="AH413" s="244"/>
      <c r="AI413" s="244"/>
      <c r="AJ413" s="244"/>
      <c r="AK413" s="244"/>
      <c r="AL413" s="244"/>
      <c r="AM413" s="244"/>
      <c r="AN413" s="244"/>
      <c r="AO413" s="244"/>
      <c r="AP413" s="244"/>
      <c r="AQ413" s="244"/>
      <c r="AR413" s="244"/>
      <c r="AS413" s="244"/>
      <c r="AT413" s="244"/>
      <c r="AU413" s="244"/>
      <c r="AV413" s="244"/>
      <c r="AW413" s="244"/>
      <c r="AX413" s="1001"/>
    </row>
    <row r="414" spans="1:50" s="914" customFormat="1" ht="23.85" hidden="1" customHeight="1">
      <c r="A414" s="1022"/>
      <c r="B414" s="1302"/>
      <c r="C414" s="707" t="s">
        <v>588</v>
      </c>
      <c r="D414" s="707" t="s">
        <v>13744</v>
      </c>
      <c r="E414" s="707" t="s">
        <v>10389</v>
      </c>
      <c r="F414" s="707" t="s">
        <v>588</v>
      </c>
      <c r="G414" s="707" t="s">
        <v>3786</v>
      </c>
      <c r="H414" s="235"/>
      <c r="I414" s="235">
        <v>29777</v>
      </c>
      <c r="J414" s="235"/>
      <c r="K414" s="235"/>
      <c r="L414" s="707" t="s">
        <v>282</v>
      </c>
      <c r="M414" s="235">
        <v>64</v>
      </c>
      <c r="N414" s="235">
        <v>100</v>
      </c>
      <c r="O414" s="235">
        <v>7910</v>
      </c>
      <c r="P414" s="235">
        <v>1</v>
      </c>
      <c r="Q414" s="235"/>
      <c r="R414" s="466"/>
      <c r="S414" s="313"/>
      <c r="T414" s="707" t="s">
        <v>10390</v>
      </c>
      <c r="U414" s="707">
        <v>2013</v>
      </c>
      <c r="V414" s="235">
        <v>593</v>
      </c>
      <c r="W414" s="707" t="s">
        <v>13745</v>
      </c>
      <c r="X414" s="1031"/>
      <c r="Y414" s="1031"/>
      <c r="Z414" s="1031"/>
      <c r="AA414" s="1031"/>
      <c r="AB414" s="235">
        <v>593</v>
      </c>
      <c r="AC414" s="707"/>
      <c r="AD414" s="707"/>
      <c r="AE414" s="1031"/>
      <c r="AF414" s="1031"/>
      <c r="AG414" s="1031"/>
      <c r="AH414" s="1031"/>
      <c r="AI414" s="1031"/>
      <c r="AJ414" s="1031"/>
      <c r="AK414" s="1031"/>
      <c r="AL414" s="1031"/>
      <c r="AM414" s="1031"/>
      <c r="AN414" s="1031"/>
      <c r="AO414" s="1031"/>
      <c r="AP414" s="1031"/>
      <c r="AQ414" s="1031"/>
      <c r="AR414" s="1031"/>
      <c r="AS414" s="1031"/>
      <c r="AT414" s="1031"/>
      <c r="AU414" s="1031"/>
      <c r="AV414" s="1031"/>
      <c r="AW414" s="1031"/>
      <c r="AX414" s="1001"/>
    </row>
    <row r="415" spans="1:50" s="914" customFormat="1" ht="23.85" hidden="1" customHeight="1">
      <c r="A415" s="1022"/>
      <c r="B415" s="1302"/>
      <c r="C415" s="1034" t="s">
        <v>588</v>
      </c>
      <c r="D415" s="1034" t="s">
        <v>13746</v>
      </c>
      <c r="E415" s="1035" t="s">
        <v>10392</v>
      </c>
      <c r="F415" s="1035" t="s">
        <v>588</v>
      </c>
      <c r="G415" s="1035" t="s">
        <v>3928</v>
      </c>
      <c r="H415" s="1031"/>
      <c r="I415" s="1036">
        <v>22561</v>
      </c>
      <c r="J415" s="1036"/>
      <c r="K415" s="1036"/>
      <c r="L415" s="1034" t="s">
        <v>282</v>
      </c>
      <c r="M415" s="1037">
        <v>63</v>
      </c>
      <c r="N415" s="1037">
        <v>103</v>
      </c>
      <c r="O415" s="1037">
        <v>6489</v>
      </c>
      <c r="P415" s="1037">
        <v>1</v>
      </c>
      <c r="Q415" s="1037"/>
      <c r="R415" s="1037"/>
      <c r="S415" s="1034"/>
      <c r="T415" s="1034"/>
      <c r="U415" s="1034">
        <v>2016</v>
      </c>
      <c r="V415" s="1031"/>
      <c r="W415" s="1031" t="s">
        <v>10393</v>
      </c>
      <c r="X415" s="1031"/>
      <c r="Y415" s="1031"/>
      <c r="Z415" s="1031"/>
      <c r="AA415" s="1031"/>
      <c r="AB415" s="1037"/>
      <c r="AC415" s="707"/>
      <c r="AD415" s="707"/>
      <c r="AE415" s="1031"/>
      <c r="AF415" s="1031"/>
      <c r="AG415" s="1031"/>
      <c r="AH415" s="1031"/>
      <c r="AI415" s="1031"/>
      <c r="AJ415" s="1031"/>
      <c r="AK415" s="1031"/>
      <c r="AL415" s="1031"/>
      <c r="AM415" s="1031"/>
      <c r="AN415" s="1031"/>
      <c r="AO415" s="1031"/>
      <c r="AP415" s="1031"/>
      <c r="AQ415" s="1031"/>
      <c r="AR415" s="1031"/>
      <c r="AS415" s="1031"/>
      <c r="AT415" s="1031"/>
      <c r="AU415" s="1031"/>
      <c r="AV415" s="1031"/>
      <c r="AW415" s="1031"/>
      <c r="AX415" s="830" t="s">
        <v>10391</v>
      </c>
    </row>
    <row r="416" spans="1:50" s="914" customFormat="1" ht="23.85" hidden="1" customHeight="1">
      <c r="A416" s="1022"/>
      <c r="B416" s="1302"/>
      <c r="C416" s="1034" t="s">
        <v>588</v>
      </c>
      <c r="D416" s="1034" t="s">
        <v>13747</v>
      </c>
      <c r="E416" s="1034" t="s">
        <v>10394</v>
      </c>
      <c r="F416" s="1034" t="s">
        <v>588</v>
      </c>
      <c r="G416" s="1034" t="s">
        <v>3790</v>
      </c>
      <c r="H416" s="1038"/>
      <c r="I416" s="1037">
        <v>26552</v>
      </c>
      <c r="J416" s="1037"/>
      <c r="K416" s="1037"/>
      <c r="L416" s="1034" t="s">
        <v>282</v>
      </c>
      <c r="M416" s="1037">
        <v>64</v>
      </c>
      <c r="N416" s="1037">
        <v>100</v>
      </c>
      <c r="O416" s="1037">
        <v>12800</v>
      </c>
      <c r="P416" s="1037">
        <v>2</v>
      </c>
      <c r="Q416" s="1037"/>
      <c r="R416" s="1037"/>
      <c r="S416" s="1034"/>
      <c r="T416" s="1034"/>
      <c r="U416" s="1034">
        <v>2016</v>
      </c>
      <c r="V416" s="1038"/>
      <c r="W416" s="1038" t="s">
        <v>3791</v>
      </c>
      <c r="X416" s="1031"/>
      <c r="Y416" s="1031"/>
      <c r="Z416" s="1038"/>
      <c r="AA416" s="1031"/>
      <c r="AB416" s="1037"/>
      <c r="AC416" s="707"/>
      <c r="AD416" s="707"/>
      <c r="AE416" s="1031"/>
      <c r="AF416" s="1031"/>
      <c r="AG416" s="1031"/>
      <c r="AH416" s="1031"/>
      <c r="AI416" s="1031"/>
      <c r="AJ416" s="1031"/>
      <c r="AK416" s="1031"/>
      <c r="AL416" s="1031"/>
      <c r="AM416" s="1031"/>
      <c r="AN416" s="1031"/>
      <c r="AO416" s="1031"/>
      <c r="AP416" s="1031"/>
      <c r="AQ416" s="1031"/>
      <c r="AR416" s="1031"/>
      <c r="AS416" s="1031"/>
      <c r="AT416" s="1031"/>
      <c r="AU416" s="1031"/>
      <c r="AV416" s="1031"/>
      <c r="AW416" s="1031"/>
      <c r="AX416" s="830" t="s">
        <v>10393</v>
      </c>
    </row>
    <row r="417" spans="1:50" s="914" customFormat="1" ht="23.85" hidden="1" customHeight="1">
      <c r="A417" s="1022"/>
      <c r="B417" s="1302"/>
      <c r="C417" s="707" t="s">
        <v>588</v>
      </c>
      <c r="D417" s="707" t="s">
        <v>13748</v>
      </c>
      <c r="E417" s="707" t="s">
        <v>13749</v>
      </c>
      <c r="F417" s="707" t="s">
        <v>588</v>
      </c>
      <c r="G417" s="707" t="s">
        <v>13750</v>
      </c>
      <c r="H417" s="1039"/>
      <c r="I417" s="235">
        <v>29813</v>
      </c>
      <c r="J417" s="235">
        <v>2000</v>
      </c>
      <c r="K417" s="235"/>
      <c r="L417" s="707" t="s">
        <v>282</v>
      </c>
      <c r="M417" s="235">
        <v>64</v>
      </c>
      <c r="N417" s="235">
        <v>100</v>
      </c>
      <c r="O417" s="235">
        <v>6400</v>
      </c>
      <c r="P417" s="235">
        <v>1</v>
      </c>
      <c r="Q417" s="235"/>
      <c r="R417" s="235"/>
      <c r="S417" s="707"/>
      <c r="T417" s="707"/>
      <c r="U417" s="707">
        <v>2018</v>
      </c>
      <c r="V417" s="244">
        <v>11945</v>
      </c>
      <c r="W417" s="244"/>
      <c r="X417" s="244"/>
      <c r="Y417" s="244"/>
      <c r="Z417" s="244"/>
      <c r="AA417" s="244"/>
      <c r="AB417" s="235"/>
      <c r="AC417" s="707"/>
      <c r="AD417" s="707"/>
      <c r="AE417" s="244"/>
      <c r="AF417" s="244"/>
      <c r="AG417" s="244"/>
      <c r="AH417" s="244"/>
      <c r="AI417" s="244"/>
      <c r="AJ417" s="244"/>
      <c r="AK417" s="244"/>
      <c r="AL417" s="244"/>
      <c r="AM417" s="244"/>
      <c r="AN417" s="244"/>
      <c r="AO417" s="244"/>
      <c r="AP417" s="244"/>
      <c r="AQ417" s="244"/>
      <c r="AR417" s="244"/>
      <c r="AS417" s="244"/>
      <c r="AT417" s="244"/>
      <c r="AU417" s="244"/>
      <c r="AV417" s="244"/>
      <c r="AW417" s="244"/>
      <c r="AX417" s="1027" t="s">
        <v>3791</v>
      </c>
    </row>
    <row r="418" spans="1:50" s="914" customFormat="1" ht="23.85" hidden="1" customHeight="1">
      <c r="A418" s="1022"/>
      <c r="B418" s="1302"/>
      <c r="C418" s="707" t="s">
        <v>3414</v>
      </c>
      <c r="D418" s="707" t="s">
        <v>13751</v>
      </c>
      <c r="E418" s="707" t="s">
        <v>1906</v>
      </c>
      <c r="F418" s="707" t="s">
        <v>3414</v>
      </c>
      <c r="G418" s="707" t="s">
        <v>10384</v>
      </c>
      <c r="H418" s="1039">
        <v>1</v>
      </c>
      <c r="I418" s="235">
        <v>13491</v>
      </c>
      <c r="J418" s="235">
        <v>115</v>
      </c>
      <c r="K418" s="235"/>
      <c r="L418" s="707" t="s">
        <v>282</v>
      </c>
      <c r="M418" s="235">
        <v>68</v>
      </c>
      <c r="N418" s="235">
        <v>105</v>
      </c>
      <c r="O418" s="235">
        <v>13390</v>
      </c>
      <c r="P418" s="235">
        <v>1</v>
      </c>
      <c r="Q418" s="235"/>
      <c r="R418" s="235">
        <v>4200</v>
      </c>
      <c r="S418" s="707" t="s">
        <v>173</v>
      </c>
      <c r="T418" s="707" t="s">
        <v>10375</v>
      </c>
      <c r="U418" s="707">
        <v>1986</v>
      </c>
      <c r="V418" s="244">
        <v>758</v>
      </c>
      <c r="W418" s="244">
        <v>120</v>
      </c>
      <c r="X418" s="244"/>
      <c r="Y418" s="244"/>
      <c r="Z418" s="244"/>
      <c r="AA418" s="244"/>
      <c r="AB418" s="235">
        <v>1633</v>
      </c>
      <c r="AC418" s="707"/>
      <c r="AD418" s="707"/>
      <c r="AE418" s="244"/>
      <c r="AF418" s="244"/>
      <c r="AG418" s="244" t="s">
        <v>9104</v>
      </c>
      <c r="AH418" s="244" t="s">
        <v>10385</v>
      </c>
      <c r="AI418" s="244">
        <v>23</v>
      </c>
      <c r="AJ418" s="244"/>
      <c r="AK418" s="244"/>
      <c r="AL418" s="244"/>
      <c r="AM418" s="244"/>
      <c r="AN418" s="244"/>
      <c r="AO418" s="244"/>
      <c r="AP418" s="244"/>
      <c r="AQ418" s="244"/>
      <c r="AR418" s="244"/>
      <c r="AS418" s="244"/>
      <c r="AT418" s="244"/>
      <c r="AU418" s="244"/>
      <c r="AV418" s="244"/>
      <c r="AW418" s="244"/>
      <c r="AX418" s="1027"/>
    </row>
    <row r="419" spans="1:50" s="914" customFormat="1" ht="34.5" hidden="1" customHeight="1">
      <c r="A419" s="1022"/>
      <c r="B419" s="1302"/>
      <c r="C419" s="707" t="s">
        <v>3414</v>
      </c>
      <c r="D419" s="707" t="s">
        <v>3415</v>
      </c>
      <c r="E419" s="707" t="s">
        <v>10386</v>
      </c>
      <c r="F419" s="707" t="s">
        <v>3414</v>
      </c>
      <c r="G419" s="707" t="s">
        <v>10199</v>
      </c>
      <c r="H419" s="244">
        <v>1</v>
      </c>
      <c r="I419" s="235">
        <v>34010</v>
      </c>
      <c r="J419" s="235"/>
      <c r="K419" s="235"/>
      <c r="L419" s="707" t="s">
        <v>282</v>
      </c>
      <c r="M419" s="235">
        <v>68</v>
      </c>
      <c r="N419" s="235">
        <v>105</v>
      </c>
      <c r="O419" s="235">
        <v>13390</v>
      </c>
      <c r="P419" s="235">
        <v>1</v>
      </c>
      <c r="Q419" s="235">
        <v>500</v>
      </c>
      <c r="R419" s="235">
        <v>2000</v>
      </c>
      <c r="S419" s="707" t="s">
        <v>173</v>
      </c>
      <c r="T419" s="707"/>
      <c r="U419" s="707">
        <v>2010</v>
      </c>
      <c r="V419" s="244">
        <v>758</v>
      </c>
      <c r="W419" s="244">
        <v>120</v>
      </c>
      <c r="X419" s="244"/>
      <c r="Y419" s="244"/>
      <c r="Z419" s="244"/>
      <c r="AA419" s="244"/>
      <c r="AB419" s="235">
        <v>5900</v>
      </c>
      <c r="AC419" s="707"/>
      <c r="AD419" s="707"/>
      <c r="AE419" s="244"/>
      <c r="AF419" s="244"/>
      <c r="AG419" s="244" t="s">
        <v>9104</v>
      </c>
      <c r="AH419" s="244" t="s">
        <v>10385</v>
      </c>
      <c r="AI419" s="244">
        <v>23</v>
      </c>
      <c r="AJ419" s="244"/>
      <c r="AK419" s="244"/>
      <c r="AL419" s="244"/>
      <c r="AM419" s="244"/>
      <c r="AN419" s="244"/>
      <c r="AO419" s="244"/>
      <c r="AP419" s="244"/>
      <c r="AQ419" s="244"/>
      <c r="AR419" s="244"/>
      <c r="AS419" s="244"/>
      <c r="AT419" s="244"/>
      <c r="AU419" s="244"/>
      <c r="AV419" s="244"/>
      <c r="AW419" s="244"/>
      <c r="AX419" s="1001"/>
    </row>
    <row r="420" spans="1:50" s="914" customFormat="1" ht="23.85" hidden="1" customHeight="1">
      <c r="A420" s="1022"/>
      <c r="B420" s="1302"/>
      <c r="C420" s="248" t="s">
        <v>3476</v>
      </c>
      <c r="D420" s="242" t="s">
        <v>13752</v>
      </c>
      <c r="E420" s="248" t="s">
        <v>10422</v>
      </c>
      <c r="F420" s="707" t="s">
        <v>950</v>
      </c>
      <c r="G420" s="707" t="s">
        <v>10423</v>
      </c>
      <c r="H420" s="244"/>
      <c r="I420" s="235">
        <v>25296</v>
      </c>
      <c r="J420" s="235"/>
      <c r="K420" s="235">
        <v>25296</v>
      </c>
      <c r="L420" s="707" t="s">
        <v>10424</v>
      </c>
      <c r="M420" s="235" t="s">
        <v>10425</v>
      </c>
      <c r="N420" s="235" t="s">
        <v>10426</v>
      </c>
      <c r="O420" s="235" t="s">
        <v>10427</v>
      </c>
      <c r="P420" s="235">
        <v>3</v>
      </c>
      <c r="Q420" s="235"/>
      <c r="R420" s="235"/>
      <c r="S420" s="707"/>
      <c r="T420" s="707"/>
      <c r="U420" s="707" t="s">
        <v>10428</v>
      </c>
      <c r="V420" s="244"/>
      <c r="W420" s="244"/>
      <c r="X420" s="244"/>
      <c r="Y420" s="244"/>
      <c r="Z420" s="244"/>
      <c r="AA420" s="244"/>
      <c r="AB420" s="235"/>
      <c r="AC420" s="707"/>
      <c r="AD420" s="707"/>
      <c r="AE420" s="244"/>
      <c r="AF420" s="244"/>
      <c r="AG420" s="244"/>
      <c r="AH420" s="244"/>
      <c r="AI420" s="244"/>
      <c r="AJ420" s="244"/>
      <c r="AK420" s="244"/>
      <c r="AL420" s="244"/>
      <c r="AM420" s="244"/>
      <c r="AN420" s="244"/>
      <c r="AO420" s="244"/>
      <c r="AP420" s="244"/>
      <c r="AQ420" s="244"/>
      <c r="AR420" s="244"/>
      <c r="AS420" s="244"/>
      <c r="AT420" s="244"/>
      <c r="AU420" s="244"/>
      <c r="AV420" s="244"/>
      <c r="AW420" s="244"/>
      <c r="AX420" s="1001"/>
    </row>
    <row r="421" spans="1:50" s="914" customFormat="1" ht="23.85" hidden="1" customHeight="1">
      <c r="A421" s="1022"/>
      <c r="B421" s="1302"/>
      <c r="C421" s="248" t="s">
        <v>3476</v>
      </c>
      <c r="D421" s="242" t="s">
        <v>13589</v>
      </c>
      <c r="E421" s="248" t="s">
        <v>7492</v>
      </c>
      <c r="F421" s="707" t="s">
        <v>3476</v>
      </c>
      <c r="G421" s="707" t="s">
        <v>3478</v>
      </c>
      <c r="H421" s="244"/>
      <c r="I421" s="235">
        <v>17318</v>
      </c>
      <c r="J421" s="235"/>
      <c r="K421" s="235"/>
      <c r="L421" s="707" t="s">
        <v>282</v>
      </c>
      <c r="M421" s="235">
        <v>68</v>
      </c>
      <c r="N421" s="235">
        <v>105</v>
      </c>
      <c r="O421" s="235">
        <v>14280</v>
      </c>
      <c r="P421" s="235">
        <v>2</v>
      </c>
      <c r="Q421" s="235"/>
      <c r="R421" s="235"/>
      <c r="S421" s="707"/>
      <c r="T421" s="707"/>
      <c r="U421" s="707">
        <v>2011</v>
      </c>
      <c r="V421" s="244"/>
      <c r="W421" s="244"/>
      <c r="X421" s="244"/>
      <c r="Y421" s="244"/>
      <c r="Z421" s="244"/>
      <c r="AA421" s="244"/>
      <c r="AB421" s="235"/>
      <c r="AC421" s="707"/>
      <c r="AD421" s="707"/>
      <c r="AE421" s="244"/>
      <c r="AF421" s="244"/>
      <c r="AG421" s="244"/>
      <c r="AH421" s="244"/>
      <c r="AI421" s="244"/>
      <c r="AJ421" s="244"/>
      <c r="AK421" s="244"/>
      <c r="AL421" s="244"/>
      <c r="AM421" s="244"/>
      <c r="AN421" s="244"/>
      <c r="AO421" s="244"/>
      <c r="AP421" s="244"/>
      <c r="AQ421" s="244"/>
      <c r="AR421" s="244"/>
      <c r="AS421" s="244"/>
      <c r="AT421" s="244"/>
      <c r="AU421" s="244"/>
      <c r="AV421" s="244"/>
      <c r="AW421" s="244"/>
      <c r="AX421" s="830"/>
    </row>
    <row r="422" spans="1:50" s="914" customFormat="1" ht="23.85" hidden="1" customHeight="1">
      <c r="A422" s="1022"/>
      <c r="B422" s="1302"/>
      <c r="C422" s="248" t="s">
        <v>3476</v>
      </c>
      <c r="D422" s="242" t="s">
        <v>13753</v>
      </c>
      <c r="E422" s="248" t="s">
        <v>3619</v>
      </c>
      <c r="F422" s="707" t="s">
        <v>3476</v>
      </c>
      <c r="G422" s="707" t="s">
        <v>3478</v>
      </c>
      <c r="H422" s="244"/>
      <c r="I422" s="235">
        <v>116078</v>
      </c>
      <c r="J422" s="235"/>
      <c r="K422" s="235"/>
      <c r="L422" s="707" t="s">
        <v>10429</v>
      </c>
      <c r="M422" s="235">
        <v>68</v>
      </c>
      <c r="N422" s="235">
        <v>105</v>
      </c>
      <c r="O422" s="235">
        <v>32400</v>
      </c>
      <c r="P422" s="235">
        <v>4</v>
      </c>
      <c r="Q422" s="235"/>
      <c r="R422" s="235"/>
      <c r="S422" s="707"/>
      <c r="T422" s="707"/>
      <c r="U422" s="707">
        <v>2011</v>
      </c>
      <c r="V422" s="244"/>
      <c r="W422" s="244"/>
      <c r="X422" s="244"/>
      <c r="Y422" s="244"/>
      <c r="Z422" s="244"/>
      <c r="AA422" s="244"/>
      <c r="AB422" s="235">
        <v>600</v>
      </c>
      <c r="AC422" s="707"/>
      <c r="AD422" s="707"/>
      <c r="AE422" s="244"/>
      <c r="AF422" s="244"/>
      <c r="AG422" s="244"/>
      <c r="AH422" s="244"/>
      <c r="AI422" s="244"/>
      <c r="AJ422" s="244"/>
      <c r="AK422" s="244"/>
      <c r="AL422" s="244"/>
      <c r="AM422" s="244"/>
      <c r="AN422" s="244"/>
      <c r="AO422" s="244"/>
      <c r="AP422" s="244"/>
      <c r="AQ422" s="244"/>
      <c r="AR422" s="244"/>
      <c r="AS422" s="244"/>
      <c r="AT422" s="244"/>
      <c r="AU422" s="244"/>
      <c r="AV422" s="244"/>
      <c r="AW422" s="244"/>
      <c r="AX422" s="1040"/>
    </row>
    <row r="423" spans="1:50" s="914" customFormat="1" ht="23.85" hidden="1" customHeight="1">
      <c r="A423" s="1022"/>
      <c r="B423" s="1302"/>
      <c r="C423" s="248" t="s">
        <v>333</v>
      </c>
      <c r="D423" s="242" t="s">
        <v>10418</v>
      </c>
      <c r="E423" s="248" t="s">
        <v>10419</v>
      </c>
      <c r="F423" s="707" t="s">
        <v>333</v>
      </c>
      <c r="G423" s="707" t="s">
        <v>299</v>
      </c>
      <c r="H423" s="244"/>
      <c r="I423" s="235">
        <v>33278</v>
      </c>
      <c r="J423" s="235">
        <v>294.17</v>
      </c>
      <c r="K423" s="235">
        <v>473</v>
      </c>
      <c r="L423" s="707" t="s">
        <v>282</v>
      </c>
      <c r="M423" s="235">
        <v>64</v>
      </c>
      <c r="N423" s="235">
        <v>100</v>
      </c>
      <c r="O423" s="235">
        <v>6400</v>
      </c>
      <c r="P423" s="235">
        <v>1</v>
      </c>
      <c r="Q423" s="235">
        <v>344</v>
      </c>
      <c r="R423" s="235">
        <v>344</v>
      </c>
      <c r="S423" s="707" t="s">
        <v>334</v>
      </c>
      <c r="T423" s="707" t="s">
        <v>466</v>
      </c>
      <c r="U423" s="707">
        <v>2010</v>
      </c>
      <c r="V423" s="244"/>
      <c r="W423" s="244"/>
      <c r="X423" s="244"/>
      <c r="Y423" s="244"/>
      <c r="Z423" s="244"/>
      <c r="AA423" s="244"/>
      <c r="AB423" s="235"/>
      <c r="AC423" s="707"/>
      <c r="AD423" s="707"/>
      <c r="AE423" s="244"/>
      <c r="AF423" s="244"/>
      <c r="AG423" s="244"/>
      <c r="AH423" s="244"/>
      <c r="AI423" s="244"/>
      <c r="AJ423" s="244"/>
      <c r="AK423" s="244"/>
      <c r="AL423" s="244"/>
      <c r="AM423" s="244"/>
      <c r="AN423" s="244"/>
      <c r="AO423" s="244"/>
      <c r="AP423" s="244"/>
      <c r="AQ423" s="244"/>
      <c r="AR423" s="244"/>
      <c r="AS423" s="244"/>
      <c r="AT423" s="244"/>
      <c r="AU423" s="244"/>
      <c r="AV423" s="244"/>
      <c r="AW423" s="244"/>
      <c r="AX423" s="1040"/>
    </row>
    <row r="424" spans="1:50" s="914" customFormat="1" ht="23.85" hidden="1" customHeight="1">
      <c r="A424" s="1022"/>
      <c r="B424" s="1302"/>
      <c r="C424" s="707" t="s">
        <v>333</v>
      </c>
      <c r="D424" s="707" t="s">
        <v>10420</v>
      </c>
      <c r="E424" s="707" t="s">
        <v>10421</v>
      </c>
      <c r="F424" s="707" t="s">
        <v>333</v>
      </c>
      <c r="G424" s="707" t="s">
        <v>299</v>
      </c>
      <c r="H424" s="244"/>
      <c r="I424" s="235">
        <v>41822</v>
      </c>
      <c r="J424" s="235"/>
      <c r="K424" s="235"/>
      <c r="L424" s="707" t="s">
        <v>282</v>
      </c>
      <c r="M424" s="235">
        <v>60</v>
      </c>
      <c r="N424" s="235">
        <v>90</v>
      </c>
      <c r="O424" s="235">
        <v>5400</v>
      </c>
      <c r="P424" s="235">
        <v>1</v>
      </c>
      <c r="Q424" s="235">
        <v>170</v>
      </c>
      <c r="R424" s="235">
        <v>170</v>
      </c>
      <c r="S424" s="707" t="s">
        <v>334</v>
      </c>
      <c r="T424" s="707" t="s">
        <v>466</v>
      </c>
      <c r="U424" s="707">
        <v>2011</v>
      </c>
      <c r="V424" s="244"/>
      <c r="W424" s="244"/>
      <c r="X424" s="244"/>
      <c r="Y424" s="244"/>
      <c r="Z424" s="244"/>
      <c r="AA424" s="244"/>
      <c r="AB424" s="235"/>
      <c r="AC424" s="707"/>
      <c r="AD424" s="707"/>
      <c r="AE424" s="244"/>
      <c r="AF424" s="244"/>
      <c r="AG424" s="244"/>
      <c r="AH424" s="244"/>
      <c r="AI424" s="244"/>
      <c r="AJ424" s="244"/>
      <c r="AK424" s="244"/>
      <c r="AL424" s="244"/>
      <c r="AM424" s="244"/>
      <c r="AN424" s="244"/>
      <c r="AO424" s="244"/>
      <c r="AP424" s="244"/>
      <c r="AQ424" s="244"/>
      <c r="AR424" s="244"/>
      <c r="AS424" s="244"/>
      <c r="AT424" s="244"/>
      <c r="AU424" s="244"/>
      <c r="AV424" s="244"/>
      <c r="AW424" s="244"/>
      <c r="AX424" s="1001" t="s">
        <v>13754</v>
      </c>
    </row>
    <row r="425" spans="1:50" s="914" customFormat="1" ht="23.85" hidden="1" customHeight="1">
      <c r="A425" s="1022"/>
      <c r="B425" s="1302"/>
      <c r="C425" s="707" t="s">
        <v>3463</v>
      </c>
      <c r="D425" s="707" t="s">
        <v>13755</v>
      </c>
      <c r="E425" s="707" t="s">
        <v>13756</v>
      </c>
      <c r="F425" s="707" t="s">
        <v>3463</v>
      </c>
      <c r="G425" s="707" t="s">
        <v>12306</v>
      </c>
      <c r="H425" s="244"/>
      <c r="I425" s="235">
        <v>6732</v>
      </c>
      <c r="J425" s="235"/>
      <c r="K425" s="235"/>
      <c r="L425" s="707" t="s">
        <v>282</v>
      </c>
      <c r="M425" s="235">
        <v>66</v>
      </c>
      <c r="N425" s="235">
        <v>102</v>
      </c>
      <c r="O425" s="235">
        <v>6732</v>
      </c>
      <c r="P425" s="235">
        <v>1</v>
      </c>
      <c r="Q425" s="235">
        <v>547</v>
      </c>
      <c r="R425" s="235"/>
      <c r="S425" s="707" t="s">
        <v>465</v>
      </c>
      <c r="T425" s="707" t="s">
        <v>1056</v>
      </c>
      <c r="U425" s="707">
        <v>2004</v>
      </c>
      <c r="V425" s="244"/>
      <c r="W425" s="244"/>
      <c r="X425" s="244"/>
      <c r="Y425" s="244"/>
      <c r="Z425" s="244"/>
      <c r="AA425" s="244"/>
      <c r="AB425" s="235">
        <v>5500</v>
      </c>
      <c r="AC425" s="707"/>
      <c r="AD425" s="707"/>
      <c r="AE425" s="244"/>
      <c r="AF425" s="244"/>
      <c r="AG425" s="244"/>
      <c r="AH425" s="244"/>
      <c r="AI425" s="244"/>
      <c r="AJ425" s="244"/>
      <c r="AK425" s="244"/>
      <c r="AL425" s="244"/>
      <c r="AM425" s="244"/>
      <c r="AN425" s="244"/>
      <c r="AO425" s="244"/>
      <c r="AP425" s="244"/>
      <c r="AQ425" s="244"/>
      <c r="AR425" s="244"/>
      <c r="AS425" s="244"/>
      <c r="AT425" s="244"/>
      <c r="AU425" s="244"/>
      <c r="AV425" s="244"/>
      <c r="AW425" s="244"/>
      <c r="AX425" s="1001"/>
    </row>
    <row r="426" spans="1:50" s="914" customFormat="1" ht="23.85" hidden="1" customHeight="1">
      <c r="A426" s="1022"/>
      <c r="B426" s="1302"/>
      <c r="C426" s="707" t="s">
        <v>3463</v>
      </c>
      <c r="D426" s="707" t="s">
        <v>13757</v>
      </c>
      <c r="E426" s="707" t="s">
        <v>12340</v>
      </c>
      <c r="F426" s="707" t="s">
        <v>3463</v>
      </c>
      <c r="G426" s="707" t="s">
        <v>12306</v>
      </c>
      <c r="H426" s="244"/>
      <c r="I426" s="235">
        <v>6732</v>
      </c>
      <c r="J426" s="235"/>
      <c r="K426" s="235"/>
      <c r="L426" s="707" t="s">
        <v>282</v>
      </c>
      <c r="M426" s="235">
        <v>66</v>
      </c>
      <c r="N426" s="235">
        <v>102</v>
      </c>
      <c r="O426" s="235">
        <v>6732</v>
      </c>
      <c r="P426" s="235">
        <v>1</v>
      </c>
      <c r="Q426" s="235">
        <v>300</v>
      </c>
      <c r="R426" s="235">
        <v>300</v>
      </c>
      <c r="S426" s="707" t="s">
        <v>465</v>
      </c>
      <c r="T426" s="707" t="s">
        <v>1056</v>
      </c>
      <c r="U426" s="707">
        <v>2006</v>
      </c>
      <c r="V426" s="244"/>
      <c r="W426" s="244"/>
      <c r="X426" s="244"/>
      <c r="Y426" s="244"/>
      <c r="Z426" s="244"/>
      <c r="AA426" s="244"/>
      <c r="AB426" s="235">
        <v>8600</v>
      </c>
      <c r="AC426" s="707"/>
      <c r="AD426" s="707"/>
      <c r="AE426" s="244"/>
      <c r="AF426" s="244"/>
      <c r="AG426" s="244"/>
      <c r="AH426" s="244"/>
      <c r="AI426" s="244"/>
      <c r="AJ426" s="244"/>
      <c r="AK426" s="244"/>
      <c r="AL426" s="244"/>
      <c r="AM426" s="244"/>
      <c r="AN426" s="244"/>
      <c r="AO426" s="244"/>
      <c r="AP426" s="244"/>
      <c r="AQ426" s="244"/>
      <c r="AR426" s="244"/>
      <c r="AS426" s="244"/>
      <c r="AT426" s="244"/>
      <c r="AU426" s="244"/>
      <c r="AV426" s="244"/>
      <c r="AW426" s="244"/>
      <c r="AX426" s="1001"/>
    </row>
    <row r="427" spans="1:50" s="914" customFormat="1" ht="23.85" hidden="1" customHeight="1">
      <c r="A427" s="1022"/>
      <c r="B427" s="1302"/>
      <c r="C427" s="707" t="s">
        <v>3463</v>
      </c>
      <c r="D427" s="707" t="s">
        <v>13758</v>
      </c>
      <c r="E427" s="707" t="s">
        <v>12341</v>
      </c>
      <c r="F427" s="707" t="s">
        <v>3463</v>
      </c>
      <c r="G427" s="707" t="s">
        <v>12306</v>
      </c>
      <c r="H427" s="244"/>
      <c r="I427" s="235">
        <v>7140</v>
      </c>
      <c r="J427" s="235"/>
      <c r="K427" s="235"/>
      <c r="L427" s="707" t="s">
        <v>282</v>
      </c>
      <c r="M427" s="235">
        <v>68</v>
      </c>
      <c r="N427" s="235">
        <v>105</v>
      </c>
      <c r="O427" s="235">
        <v>7140</v>
      </c>
      <c r="P427" s="235">
        <v>1</v>
      </c>
      <c r="Q427" s="235">
        <v>376</v>
      </c>
      <c r="R427" s="235">
        <v>376</v>
      </c>
      <c r="S427" s="707" t="s">
        <v>465</v>
      </c>
      <c r="T427" s="707" t="s">
        <v>1056</v>
      </c>
      <c r="U427" s="707">
        <v>2008</v>
      </c>
      <c r="V427" s="244"/>
      <c r="W427" s="244"/>
      <c r="X427" s="244"/>
      <c r="Y427" s="244"/>
      <c r="Z427" s="244"/>
      <c r="AA427" s="244"/>
      <c r="AB427" s="235">
        <v>2620</v>
      </c>
      <c r="AC427" s="707"/>
      <c r="AD427" s="707"/>
      <c r="AE427" s="244"/>
      <c r="AF427" s="244"/>
      <c r="AG427" s="244"/>
      <c r="AH427" s="244"/>
      <c r="AI427" s="244"/>
      <c r="AJ427" s="244"/>
      <c r="AK427" s="244"/>
      <c r="AL427" s="244"/>
      <c r="AM427" s="244"/>
      <c r="AN427" s="244"/>
      <c r="AO427" s="244"/>
      <c r="AP427" s="244"/>
      <c r="AQ427" s="244"/>
      <c r="AR427" s="244"/>
      <c r="AS427" s="244"/>
      <c r="AT427" s="244"/>
      <c r="AU427" s="244"/>
      <c r="AV427" s="244"/>
      <c r="AW427" s="244"/>
      <c r="AX427" s="1001"/>
    </row>
    <row r="428" spans="1:50" s="914" customFormat="1" ht="23.85" hidden="1" customHeight="1">
      <c r="A428" s="1022"/>
      <c r="B428" s="1302"/>
      <c r="C428" s="707" t="s">
        <v>3463</v>
      </c>
      <c r="D428" s="707" t="s">
        <v>13759</v>
      </c>
      <c r="E428" s="707" t="s">
        <v>10430</v>
      </c>
      <c r="F428" s="707" t="s">
        <v>3463</v>
      </c>
      <c r="G428" s="707" t="s">
        <v>12306</v>
      </c>
      <c r="H428" s="244"/>
      <c r="I428" s="235">
        <v>5107</v>
      </c>
      <c r="J428" s="235"/>
      <c r="K428" s="235"/>
      <c r="L428" s="707" t="s">
        <v>282</v>
      </c>
      <c r="M428" s="235">
        <v>44</v>
      </c>
      <c r="N428" s="235">
        <v>77</v>
      </c>
      <c r="O428" s="235">
        <v>3388</v>
      </c>
      <c r="P428" s="235">
        <v>1</v>
      </c>
      <c r="Q428" s="235">
        <v>100</v>
      </c>
      <c r="R428" s="235">
        <v>100</v>
      </c>
      <c r="S428" s="707" t="s">
        <v>173</v>
      </c>
      <c r="T428" s="707" t="s">
        <v>731</v>
      </c>
      <c r="U428" s="707">
        <v>2009</v>
      </c>
      <c r="V428" s="244"/>
      <c r="W428" s="244"/>
      <c r="X428" s="244"/>
      <c r="Y428" s="244"/>
      <c r="Z428" s="244"/>
      <c r="AA428" s="244"/>
      <c r="AB428" s="235">
        <v>561</v>
      </c>
      <c r="AC428" s="707"/>
      <c r="AD428" s="707"/>
      <c r="AE428" s="244"/>
      <c r="AF428" s="244"/>
      <c r="AG428" s="244"/>
      <c r="AH428" s="244"/>
      <c r="AI428" s="244"/>
      <c r="AJ428" s="244"/>
      <c r="AK428" s="244"/>
      <c r="AL428" s="244"/>
      <c r="AM428" s="244"/>
      <c r="AN428" s="244"/>
      <c r="AO428" s="244"/>
      <c r="AP428" s="244"/>
      <c r="AQ428" s="244"/>
      <c r="AR428" s="244"/>
      <c r="AS428" s="244"/>
      <c r="AT428" s="244"/>
      <c r="AU428" s="244"/>
      <c r="AV428" s="244"/>
      <c r="AW428" s="244"/>
      <c r="AX428" s="1001"/>
    </row>
    <row r="429" spans="1:50" s="914" customFormat="1" ht="23.85" hidden="1" customHeight="1">
      <c r="A429" s="1022"/>
      <c r="B429" s="1302"/>
      <c r="C429" s="707" t="s">
        <v>3463</v>
      </c>
      <c r="D429" s="707" t="s">
        <v>13760</v>
      </c>
      <c r="E429" s="707" t="s">
        <v>12342</v>
      </c>
      <c r="F429" s="707" t="s">
        <v>3463</v>
      </c>
      <c r="G429" s="707" t="s">
        <v>12306</v>
      </c>
      <c r="H429" s="244"/>
      <c r="I429" s="235">
        <v>6841</v>
      </c>
      <c r="J429" s="235"/>
      <c r="K429" s="235"/>
      <c r="L429" s="707" t="s">
        <v>282</v>
      </c>
      <c r="M429" s="235">
        <v>62.2</v>
      </c>
      <c r="N429" s="235">
        <v>100</v>
      </c>
      <c r="O429" s="235">
        <v>6200</v>
      </c>
      <c r="P429" s="235">
        <v>1</v>
      </c>
      <c r="Q429" s="235">
        <v>150</v>
      </c>
      <c r="R429" s="235">
        <v>150</v>
      </c>
      <c r="S429" s="707" t="s">
        <v>173</v>
      </c>
      <c r="T429" s="707" t="s">
        <v>10431</v>
      </c>
      <c r="U429" s="707">
        <v>2011</v>
      </c>
      <c r="V429" s="235"/>
      <c r="W429" s="244"/>
      <c r="X429" s="244"/>
      <c r="Y429" s="244"/>
      <c r="Z429" s="244"/>
      <c r="AA429" s="244"/>
      <c r="AB429" s="235">
        <v>1171</v>
      </c>
      <c r="AC429" s="707"/>
      <c r="AD429" s="707"/>
      <c r="AE429" s="244"/>
      <c r="AF429" s="244"/>
      <c r="AG429" s="244"/>
      <c r="AH429" s="244"/>
      <c r="AI429" s="244"/>
      <c r="AJ429" s="244"/>
      <c r="AK429" s="244"/>
      <c r="AL429" s="244"/>
      <c r="AM429" s="244"/>
      <c r="AN429" s="244"/>
      <c r="AO429" s="244"/>
      <c r="AP429" s="244"/>
      <c r="AQ429" s="244"/>
      <c r="AR429" s="244"/>
      <c r="AS429" s="244"/>
      <c r="AT429" s="244"/>
      <c r="AU429" s="244"/>
      <c r="AV429" s="244"/>
      <c r="AW429" s="244"/>
      <c r="AX429" s="1001"/>
    </row>
    <row r="430" spans="1:50" s="914" customFormat="1" ht="23.85" hidden="1" customHeight="1">
      <c r="A430" s="1022"/>
      <c r="B430" s="1302"/>
      <c r="C430" s="707" t="s">
        <v>3463</v>
      </c>
      <c r="D430" s="707" t="s">
        <v>13761</v>
      </c>
      <c r="E430" s="707" t="s">
        <v>10432</v>
      </c>
      <c r="F430" s="707" t="s">
        <v>3463</v>
      </c>
      <c r="G430" s="707" t="s">
        <v>12306</v>
      </c>
      <c r="H430" s="244"/>
      <c r="I430" s="235">
        <v>9093</v>
      </c>
      <c r="J430" s="235"/>
      <c r="K430" s="235"/>
      <c r="L430" s="707" t="s">
        <v>282</v>
      </c>
      <c r="M430" s="235">
        <v>68</v>
      </c>
      <c r="N430" s="235">
        <v>105</v>
      </c>
      <c r="O430" s="235">
        <v>7140</v>
      </c>
      <c r="P430" s="235">
        <v>1</v>
      </c>
      <c r="Q430" s="235">
        <v>228</v>
      </c>
      <c r="R430" s="235">
        <v>228</v>
      </c>
      <c r="S430" s="707" t="s">
        <v>465</v>
      </c>
      <c r="T430" s="707" t="s">
        <v>466</v>
      </c>
      <c r="U430" s="707">
        <v>2010</v>
      </c>
      <c r="V430" s="244"/>
      <c r="W430" s="244"/>
      <c r="X430" s="244"/>
      <c r="Y430" s="244"/>
      <c r="Z430" s="244"/>
      <c r="AA430" s="244"/>
      <c r="AB430" s="235">
        <v>4700</v>
      </c>
      <c r="AC430" s="707"/>
      <c r="AD430" s="707"/>
      <c r="AE430" s="244"/>
      <c r="AF430" s="244"/>
      <c r="AG430" s="244"/>
      <c r="AH430" s="244"/>
      <c r="AI430" s="244"/>
      <c r="AJ430" s="244"/>
      <c r="AK430" s="244"/>
      <c r="AL430" s="244"/>
      <c r="AM430" s="244"/>
      <c r="AN430" s="244"/>
      <c r="AO430" s="244"/>
      <c r="AP430" s="244"/>
      <c r="AQ430" s="244"/>
      <c r="AR430" s="244"/>
      <c r="AS430" s="244"/>
      <c r="AT430" s="244"/>
      <c r="AU430" s="244"/>
      <c r="AV430" s="244"/>
      <c r="AW430" s="244"/>
      <c r="AX430" s="1001"/>
    </row>
    <row r="431" spans="1:50" s="914" customFormat="1" ht="23.85" hidden="1" customHeight="1">
      <c r="A431" s="1022"/>
      <c r="B431" s="1302"/>
      <c r="C431" s="707" t="s">
        <v>3463</v>
      </c>
      <c r="D431" s="707" t="s">
        <v>13762</v>
      </c>
      <c r="E431" s="707" t="s">
        <v>13763</v>
      </c>
      <c r="F431" s="707" t="s">
        <v>3463</v>
      </c>
      <c r="G431" s="707" t="s">
        <v>13764</v>
      </c>
      <c r="H431" s="244"/>
      <c r="I431" s="235">
        <v>7093</v>
      </c>
      <c r="J431" s="235"/>
      <c r="K431" s="235"/>
      <c r="L431" s="707" t="s">
        <v>282</v>
      </c>
      <c r="M431" s="235">
        <v>55</v>
      </c>
      <c r="N431" s="235">
        <v>105</v>
      </c>
      <c r="O431" s="235">
        <v>5775</v>
      </c>
      <c r="P431" s="235">
        <v>1</v>
      </c>
      <c r="Q431" s="235"/>
      <c r="R431" s="235"/>
      <c r="S431" s="707"/>
      <c r="T431" s="707"/>
      <c r="U431" s="707">
        <v>2004</v>
      </c>
      <c r="V431" s="244"/>
      <c r="W431" s="244"/>
      <c r="X431" s="244"/>
      <c r="Y431" s="244"/>
      <c r="Z431" s="244"/>
      <c r="AA431" s="244"/>
      <c r="AB431" s="235">
        <v>650</v>
      </c>
      <c r="AC431" s="707"/>
      <c r="AD431" s="707"/>
      <c r="AE431" s="244"/>
      <c r="AF431" s="244"/>
      <c r="AG431" s="244"/>
      <c r="AH431" s="244"/>
      <c r="AI431" s="244"/>
      <c r="AJ431" s="244"/>
      <c r="AK431" s="244"/>
      <c r="AL431" s="244"/>
      <c r="AM431" s="244"/>
      <c r="AN431" s="244"/>
      <c r="AO431" s="244"/>
      <c r="AP431" s="244"/>
      <c r="AQ431" s="244"/>
      <c r="AR431" s="244"/>
      <c r="AS431" s="244"/>
      <c r="AT431" s="244"/>
      <c r="AU431" s="244"/>
      <c r="AV431" s="244"/>
      <c r="AW431" s="244"/>
      <c r="AX431" s="1001"/>
    </row>
    <row r="432" spans="1:50" s="914" customFormat="1" ht="23.85" hidden="1" customHeight="1">
      <c r="A432" s="1022"/>
      <c r="B432" s="1302"/>
      <c r="C432" s="707" t="s">
        <v>3463</v>
      </c>
      <c r="D432" s="707" t="s">
        <v>13765</v>
      </c>
      <c r="E432" s="707" t="s">
        <v>12343</v>
      </c>
      <c r="F432" s="707" t="s">
        <v>3463</v>
      </c>
      <c r="G432" s="707" t="s">
        <v>12306</v>
      </c>
      <c r="H432" s="244"/>
      <c r="I432" s="235">
        <v>7890</v>
      </c>
      <c r="J432" s="235"/>
      <c r="K432" s="235"/>
      <c r="L432" s="707" t="s">
        <v>282</v>
      </c>
      <c r="M432" s="235">
        <v>68</v>
      </c>
      <c r="N432" s="235">
        <v>109</v>
      </c>
      <c r="O432" s="235">
        <v>7412</v>
      </c>
      <c r="P432" s="235">
        <v>1</v>
      </c>
      <c r="Q432" s="235">
        <v>376</v>
      </c>
      <c r="R432" s="235">
        <v>376</v>
      </c>
      <c r="S432" s="707"/>
      <c r="T432" s="707"/>
      <c r="U432" s="707">
        <v>2013</v>
      </c>
      <c r="V432" s="244"/>
      <c r="W432" s="244"/>
      <c r="X432" s="244"/>
      <c r="Y432" s="244"/>
      <c r="Z432" s="244"/>
      <c r="AA432" s="244"/>
      <c r="AB432" s="235"/>
      <c r="AC432" s="707"/>
      <c r="AD432" s="707"/>
      <c r="AE432" s="244"/>
      <c r="AF432" s="244"/>
      <c r="AG432" s="244"/>
      <c r="AH432" s="244"/>
      <c r="AI432" s="244"/>
      <c r="AJ432" s="244"/>
      <c r="AK432" s="244"/>
      <c r="AL432" s="244"/>
      <c r="AM432" s="244"/>
      <c r="AN432" s="244"/>
      <c r="AO432" s="244"/>
      <c r="AP432" s="244"/>
      <c r="AQ432" s="244"/>
      <c r="AR432" s="244"/>
      <c r="AS432" s="244"/>
      <c r="AT432" s="244"/>
      <c r="AU432" s="244"/>
      <c r="AV432" s="244"/>
      <c r="AW432" s="244"/>
      <c r="AX432" s="1001"/>
    </row>
    <row r="433" spans="1:50" s="914" customFormat="1" ht="23.85" hidden="1" customHeight="1">
      <c r="A433" s="1022"/>
      <c r="B433" s="1302"/>
      <c r="C433" s="707" t="s">
        <v>3463</v>
      </c>
      <c r="D433" s="707" t="s">
        <v>13766</v>
      </c>
      <c r="E433" s="707" t="s">
        <v>12344</v>
      </c>
      <c r="F433" s="707" t="s">
        <v>3463</v>
      </c>
      <c r="G433" s="707" t="s">
        <v>12306</v>
      </c>
      <c r="H433" s="244"/>
      <c r="I433" s="235">
        <v>16855</v>
      </c>
      <c r="J433" s="235"/>
      <c r="K433" s="235"/>
      <c r="L433" s="707" t="s">
        <v>282</v>
      </c>
      <c r="M433" s="235">
        <v>68</v>
      </c>
      <c r="N433" s="235">
        <v>105</v>
      </c>
      <c r="O433" s="235">
        <v>7140</v>
      </c>
      <c r="P433" s="235">
        <v>1</v>
      </c>
      <c r="Q433" s="235"/>
      <c r="R433" s="235"/>
      <c r="S433" s="707" t="s">
        <v>173</v>
      </c>
      <c r="T433" s="707" t="s">
        <v>466</v>
      </c>
      <c r="U433" s="707">
        <v>2017</v>
      </c>
      <c r="V433" s="244"/>
      <c r="W433" s="244"/>
      <c r="X433" s="244"/>
      <c r="Y433" s="244"/>
      <c r="Z433" s="244"/>
      <c r="AA433" s="244"/>
      <c r="AB433" s="235"/>
      <c r="AC433" s="707"/>
      <c r="AD433" s="707"/>
      <c r="AE433" s="244"/>
      <c r="AF433" s="244"/>
      <c r="AG433" s="244"/>
      <c r="AH433" s="244"/>
      <c r="AI433" s="244"/>
      <c r="AJ433" s="244"/>
      <c r="AK433" s="244"/>
      <c r="AL433" s="244"/>
      <c r="AM433" s="244"/>
      <c r="AN433" s="244"/>
      <c r="AO433" s="244"/>
      <c r="AP433" s="244"/>
      <c r="AQ433" s="244"/>
      <c r="AR433" s="244"/>
      <c r="AS433" s="244"/>
      <c r="AT433" s="244"/>
      <c r="AU433" s="244"/>
      <c r="AV433" s="244"/>
      <c r="AW433" s="244"/>
      <c r="AX433" s="1001"/>
    </row>
    <row r="434" spans="1:50" s="914" customFormat="1" ht="23.85" hidden="1" customHeight="1">
      <c r="A434" s="1022"/>
      <c r="B434" s="1302"/>
      <c r="C434" s="707" t="s">
        <v>3443</v>
      </c>
      <c r="D434" s="707" t="s">
        <v>10395</v>
      </c>
      <c r="E434" s="707" t="s">
        <v>10396</v>
      </c>
      <c r="F434" s="707" t="s">
        <v>3443</v>
      </c>
      <c r="G434" s="707" t="s">
        <v>3443</v>
      </c>
      <c r="H434" s="244">
        <v>13</v>
      </c>
      <c r="I434" s="235">
        <v>25331</v>
      </c>
      <c r="J434" s="235">
        <v>281</v>
      </c>
      <c r="K434" s="235">
        <v>353</v>
      </c>
      <c r="L434" s="707" t="s">
        <v>282</v>
      </c>
      <c r="M434" s="235">
        <v>71</v>
      </c>
      <c r="N434" s="235">
        <v>110</v>
      </c>
      <c r="O434" s="235">
        <v>15620</v>
      </c>
      <c r="P434" s="235">
        <v>2</v>
      </c>
      <c r="Q434" s="235">
        <v>1000</v>
      </c>
      <c r="R434" s="235">
        <v>1000</v>
      </c>
      <c r="S434" s="707" t="s">
        <v>173</v>
      </c>
      <c r="T434" s="707" t="s">
        <v>466</v>
      </c>
      <c r="U434" s="707">
        <v>2008</v>
      </c>
      <c r="V434" s="244">
        <v>420</v>
      </c>
      <c r="W434" s="244"/>
      <c r="X434" s="244"/>
      <c r="Y434" s="244"/>
      <c r="Z434" s="244"/>
      <c r="AA434" s="244"/>
      <c r="AB434" s="235">
        <v>2261</v>
      </c>
      <c r="AC434" s="707"/>
      <c r="AD434" s="707"/>
      <c r="AE434" s="244"/>
      <c r="AF434" s="244"/>
      <c r="AG434" s="244"/>
      <c r="AH434" s="244"/>
      <c r="AI434" s="244"/>
      <c r="AJ434" s="244"/>
      <c r="AK434" s="244"/>
      <c r="AL434" s="244"/>
      <c r="AM434" s="244"/>
      <c r="AN434" s="244"/>
      <c r="AO434" s="244"/>
      <c r="AP434" s="244"/>
      <c r="AQ434" s="244"/>
      <c r="AR434" s="244"/>
      <c r="AS434" s="244"/>
      <c r="AT434" s="244"/>
      <c r="AU434" s="244"/>
      <c r="AV434" s="244"/>
      <c r="AW434" s="244"/>
      <c r="AX434" s="1001"/>
    </row>
    <row r="435" spans="1:50" s="914" customFormat="1" ht="23.85" hidden="1" customHeight="1">
      <c r="A435" s="1022"/>
      <c r="B435" s="1302"/>
      <c r="C435" s="707" t="s">
        <v>3443</v>
      </c>
      <c r="D435" s="707" t="s">
        <v>10397</v>
      </c>
      <c r="E435" s="707" t="s">
        <v>10398</v>
      </c>
      <c r="F435" s="707" t="s">
        <v>3443</v>
      </c>
      <c r="G435" s="707" t="s">
        <v>3443</v>
      </c>
      <c r="H435" s="244"/>
      <c r="I435" s="235">
        <v>9715</v>
      </c>
      <c r="J435" s="235">
        <v>0</v>
      </c>
      <c r="K435" s="235">
        <v>0</v>
      </c>
      <c r="L435" s="707" t="s">
        <v>282</v>
      </c>
      <c r="M435" s="235">
        <v>68</v>
      </c>
      <c r="N435" s="235">
        <v>105</v>
      </c>
      <c r="O435" s="235">
        <v>7140</v>
      </c>
      <c r="P435" s="235">
        <v>1</v>
      </c>
      <c r="Q435" s="235">
        <v>600</v>
      </c>
      <c r="R435" s="235">
        <v>600</v>
      </c>
      <c r="S435" s="707" t="s">
        <v>5188</v>
      </c>
      <c r="T435" s="707" t="s">
        <v>466</v>
      </c>
      <c r="U435" s="707">
        <v>2008</v>
      </c>
      <c r="V435" s="235"/>
      <c r="W435" s="707"/>
      <c r="X435" s="244"/>
      <c r="Y435" s="244"/>
      <c r="Z435" s="244"/>
      <c r="AA435" s="244"/>
      <c r="AB435" s="235">
        <v>7800</v>
      </c>
      <c r="AC435" s="707"/>
      <c r="AD435" s="707"/>
      <c r="AE435" s="244"/>
      <c r="AF435" s="244"/>
      <c r="AG435" s="244"/>
      <c r="AH435" s="244"/>
      <c r="AI435" s="244"/>
      <c r="AJ435" s="244"/>
      <c r="AK435" s="244"/>
      <c r="AL435" s="244"/>
      <c r="AM435" s="244"/>
      <c r="AN435" s="244"/>
      <c r="AO435" s="244"/>
      <c r="AP435" s="244"/>
      <c r="AQ435" s="244"/>
      <c r="AR435" s="244"/>
      <c r="AS435" s="244"/>
      <c r="AT435" s="244"/>
      <c r="AU435" s="244"/>
      <c r="AV435" s="244"/>
      <c r="AW435" s="244"/>
      <c r="AX435" s="1001"/>
    </row>
    <row r="436" spans="1:50" s="914" customFormat="1" ht="23.85" hidden="1" customHeight="1">
      <c r="A436" s="1022"/>
      <c r="B436" s="1302"/>
      <c r="C436" s="707" t="s">
        <v>3443</v>
      </c>
      <c r="D436" s="707" t="s">
        <v>4587</v>
      </c>
      <c r="E436" s="707" t="s">
        <v>10399</v>
      </c>
      <c r="F436" s="707" t="s">
        <v>3443</v>
      </c>
      <c r="G436" s="707" t="s">
        <v>4588</v>
      </c>
      <c r="H436" s="244"/>
      <c r="I436" s="235">
        <v>25690</v>
      </c>
      <c r="J436" s="235">
        <v>22</v>
      </c>
      <c r="K436" s="279">
        <v>22</v>
      </c>
      <c r="L436" s="707" t="s">
        <v>304</v>
      </c>
      <c r="M436" s="235">
        <v>75</v>
      </c>
      <c r="N436" s="235">
        <v>110</v>
      </c>
      <c r="O436" s="235">
        <v>8250</v>
      </c>
      <c r="P436" s="235">
        <v>1</v>
      </c>
      <c r="Q436" s="235"/>
      <c r="R436" s="235">
        <v>200</v>
      </c>
      <c r="S436" s="707" t="s">
        <v>722</v>
      </c>
      <c r="T436" s="707" t="s">
        <v>466</v>
      </c>
      <c r="U436" s="707">
        <v>2011</v>
      </c>
      <c r="V436" s="244"/>
      <c r="W436" s="244"/>
      <c r="X436" s="244"/>
      <c r="Y436" s="244"/>
      <c r="Z436" s="244"/>
      <c r="AA436" s="244"/>
      <c r="AB436" s="235">
        <v>2800</v>
      </c>
      <c r="AC436" s="707"/>
      <c r="AD436" s="707"/>
      <c r="AE436" s="244"/>
      <c r="AF436" s="244"/>
      <c r="AG436" s="244"/>
      <c r="AH436" s="244"/>
      <c r="AI436" s="244"/>
      <c r="AJ436" s="244"/>
      <c r="AK436" s="244"/>
      <c r="AL436" s="244"/>
      <c r="AM436" s="244"/>
      <c r="AN436" s="244"/>
      <c r="AO436" s="244"/>
      <c r="AP436" s="244"/>
      <c r="AQ436" s="244"/>
      <c r="AR436" s="244"/>
      <c r="AS436" s="244"/>
      <c r="AT436" s="244"/>
      <c r="AU436" s="244"/>
      <c r="AV436" s="244"/>
      <c r="AW436" s="244"/>
      <c r="AX436" s="313"/>
    </row>
    <row r="437" spans="1:50" s="914" customFormat="1" ht="23.85" hidden="1" customHeight="1">
      <c r="A437" s="1041"/>
      <c r="B437" s="1302"/>
      <c r="C437" s="707" t="s">
        <v>3443</v>
      </c>
      <c r="D437" s="707" t="s">
        <v>10400</v>
      </c>
      <c r="E437" s="707" t="s">
        <v>10401</v>
      </c>
      <c r="F437" s="707" t="s">
        <v>3443</v>
      </c>
      <c r="G437" s="707" t="s">
        <v>3443</v>
      </c>
      <c r="H437" s="244"/>
      <c r="I437" s="235">
        <v>28719</v>
      </c>
      <c r="J437" s="235">
        <v>22</v>
      </c>
      <c r="K437" s="279">
        <v>22</v>
      </c>
      <c r="L437" s="707" t="s">
        <v>282</v>
      </c>
      <c r="M437" s="235">
        <v>68</v>
      </c>
      <c r="N437" s="235">
        <v>105</v>
      </c>
      <c r="O437" s="235">
        <v>7140</v>
      </c>
      <c r="P437" s="235">
        <v>1</v>
      </c>
      <c r="Q437" s="235"/>
      <c r="R437" s="235">
        <v>200</v>
      </c>
      <c r="S437" s="707" t="s">
        <v>722</v>
      </c>
      <c r="T437" s="707" t="s">
        <v>466</v>
      </c>
      <c r="U437" s="707">
        <v>2011</v>
      </c>
      <c r="V437" s="244"/>
      <c r="W437" s="244"/>
      <c r="X437" s="244"/>
      <c r="Y437" s="244"/>
      <c r="Z437" s="244"/>
      <c r="AA437" s="244"/>
      <c r="AB437" s="235">
        <v>4700</v>
      </c>
      <c r="AC437" s="707"/>
      <c r="AD437" s="707"/>
      <c r="AE437" s="244"/>
      <c r="AF437" s="244"/>
      <c r="AG437" s="244"/>
      <c r="AH437" s="244"/>
      <c r="AI437" s="244"/>
      <c r="AJ437" s="244"/>
      <c r="AK437" s="244"/>
      <c r="AL437" s="244"/>
      <c r="AM437" s="244"/>
      <c r="AN437" s="244"/>
      <c r="AO437" s="244"/>
      <c r="AP437" s="244"/>
      <c r="AQ437" s="244"/>
      <c r="AR437" s="244"/>
      <c r="AS437" s="244"/>
      <c r="AT437" s="244"/>
      <c r="AU437" s="244"/>
      <c r="AV437" s="244"/>
      <c r="AW437" s="244"/>
      <c r="AX437" s="313"/>
    </row>
    <row r="438" spans="1:50" s="914" customFormat="1" ht="23.85" hidden="1" customHeight="1">
      <c r="A438" s="1041"/>
      <c r="B438" s="1302"/>
      <c r="C438" s="707" t="s">
        <v>3443</v>
      </c>
      <c r="D438" s="707" t="s">
        <v>10402</v>
      </c>
      <c r="E438" s="707" t="s">
        <v>10403</v>
      </c>
      <c r="F438" s="707" t="s">
        <v>3443</v>
      </c>
      <c r="G438" s="707" t="s">
        <v>3443</v>
      </c>
      <c r="H438" s="244"/>
      <c r="I438" s="235">
        <v>27636</v>
      </c>
      <c r="J438" s="235">
        <v>98</v>
      </c>
      <c r="K438" s="279">
        <v>98</v>
      </c>
      <c r="L438" s="707" t="s">
        <v>282</v>
      </c>
      <c r="M438" s="235">
        <v>68</v>
      </c>
      <c r="N438" s="235">
        <v>105</v>
      </c>
      <c r="O438" s="235">
        <v>7140</v>
      </c>
      <c r="P438" s="235">
        <v>1</v>
      </c>
      <c r="Q438" s="235">
        <v>400</v>
      </c>
      <c r="R438" s="235">
        <v>400</v>
      </c>
      <c r="S438" s="707" t="s">
        <v>722</v>
      </c>
      <c r="T438" s="707" t="s">
        <v>466</v>
      </c>
      <c r="U438" s="707">
        <v>2012</v>
      </c>
      <c r="V438" s="244">
        <v>4700</v>
      </c>
      <c r="W438" s="244"/>
      <c r="X438" s="244"/>
      <c r="Y438" s="244"/>
      <c r="Z438" s="244"/>
      <c r="AA438" s="244"/>
      <c r="AB438" s="235">
        <v>6310</v>
      </c>
      <c r="AC438" s="707"/>
      <c r="AD438" s="707"/>
      <c r="AE438" s="244"/>
      <c r="AF438" s="244"/>
      <c r="AG438" s="244"/>
      <c r="AH438" s="244"/>
      <c r="AI438" s="244"/>
      <c r="AJ438" s="244"/>
      <c r="AK438" s="244"/>
      <c r="AL438" s="244"/>
      <c r="AM438" s="244"/>
      <c r="AN438" s="244"/>
      <c r="AO438" s="244"/>
      <c r="AP438" s="244"/>
      <c r="AQ438" s="244"/>
      <c r="AR438" s="244"/>
      <c r="AS438" s="244"/>
      <c r="AT438" s="244"/>
      <c r="AU438" s="244"/>
      <c r="AV438" s="244"/>
      <c r="AW438" s="244"/>
      <c r="AX438" s="313"/>
    </row>
    <row r="439" spans="1:50" s="914" customFormat="1" ht="23.85" hidden="1" customHeight="1">
      <c r="A439" s="1041"/>
      <c r="B439" s="1302"/>
      <c r="C439" s="707" t="s">
        <v>3443</v>
      </c>
      <c r="D439" s="707" t="s">
        <v>10404</v>
      </c>
      <c r="E439" s="707" t="s">
        <v>10405</v>
      </c>
      <c r="F439" s="707" t="s">
        <v>3443</v>
      </c>
      <c r="G439" s="707" t="s">
        <v>3443</v>
      </c>
      <c r="H439" s="244"/>
      <c r="I439" s="235">
        <v>33373</v>
      </c>
      <c r="J439" s="235">
        <v>159</v>
      </c>
      <c r="K439" s="235">
        <v>151</v>
      </c>
      <c r="L439" s="707" t="s">
        <v>304</v>
      </c>
      <c r="M439" s="235">
        <v>68</v>
      </c>
      <c r="N439" s="235">
        <v>105</v>
      </c>
      <c r="O439" s="235">
        <v>7140</v>
      </c>
      <c r="P439" s="235">
        <v>1</v>
      </c>
      <c r="Q439" s="235"/>
      <c r="R439" s="235">
        <v>200</v>
      </c>
      <c r="S439" s="707" t="s">
        <v>722</v>
      </c>
      <c r="T439" s="707" t="s">
        <v>466</v>
      </c>
      <c r="U439" s="707">
        <v>2010</v>
      </c>
      <c r="V439" s="244"/>
      <c r="W439" s="244"/>
      <c r="X439" s="244"/>
      <c r="Y439" s="244"/>
      <c r="Z439" s="244"/>
      <c r="AA439" s="244"/>
      <c r="AB439" s="235">
        <v>4027</v>
      </c>
      <c r="AC439" s="707"/>
      <c r="AD439" s="707"/>
      <c r="AE439" s="244"/>
      <c r="AF439" s="244"/>
      <c r="AG439" s="244"/>
      <c r="AH439" s="244"/>
      <c r="AI439" s="244"/>
      <c r="AJ439" s="244"/>
      <c r="AK439" s="244"/>
      <c r="AL439" s="244"/>
      <c r="AM439" s="244"/>
      <c r="AN439" s="244"/>
      <c r="AO439" s="244"/>
      <c r="AP439" s="244"/>
      <c r="AQ439" s="244"/>
      <c r="AR439" s="244"/>
      <c r="AS439" s="244"/>
      <c r="AT439" s="244"/>
      <c r="AU439" s="244"/>
      <c r="AV439" s="244"/>
      <c r="AW439" s="244"/>
      <c r="AX439" s="1001"/>
    </row>
    <row r="440" spans="1:50" s="914" customFormat="1" ht="23.85" hidden="1" customHeight="1">
      <c r="A440" s="1022"/>
      <c r="B440" s="1302"/>
      <c r="C440" s="707" t="s">
        <v>3443</v>
      </c>
      <c r="D440" s="707" t="s">
        <v>10406</v>
      </c>
      <c r="E440" s="707" t="s">
        <v>10407</v>
      </c>
      <c r="F440" s="707" t="s">
        <v>3443</v>
      </c>
      <c r="G440" s="707" t="s">
        <v>3443</v>
      </c>
      <c r="H440" s="244"/>
      <c r="I440" s="235">
        <v>29720</v>
      </c>
      <c r="J440" s="235">
        <v>84</v>
      </c>
      <c r="K440" s="235">
        <v>84</v>
      </c>
      <c r="L440" s="707" t="s">
        <v>282</v>
      </c>
      <c r="M440" s="235">
        <v>78</v>
      </c>
      <c r="N440" s="235">
        <v>105</v>
      </c>
      <c r="O440" s="235">
        <v>8190</v>
      </c>
      <c r="P440" s="235">
        <v>1</v>
      </c>
      <c r="Q440" s="235">
        <v>300</v>
      </c>
      <c r="R440" s="235">
        <v>300</v>
      </c>
      <c r="S440" s="707" t="s">
        <v>722</v>
      </c>
      <c r="T440" s="707" t="s">
        <v>466</v>
      </c>
      <c r="U440" s="707">
        <v>2004</v>
      </c>
      <c r="V440" s="244"/>
      <c r="W440" s="244"/>
      <c r="X440" s="244"/>
      <c r="Y440" s="244"/>
      <c r="Z440" s="244"/>
      <c r="AA440" s="244"/>
      <c r="AB440" s="235">
        <v>2410</v>
      </c>
      <c r="AC440" s="707"/>
      <c r="AD440" s="707"/>
      <c r="AE440" s="244"/>
      <c r="AF440" s="244"/>
      <c r="AG440" s="244"/>
      <c r="AH440" s="244"/>
      <c r="AI440" s="244"/>
      <c r="AJ440" s="244"/>
      <c r="AK440" s="244"/>
      <c r="AL440" s="244"/>
      <c r="AM440" s="244"/>
      <c r="AN440" s="244"/>
      <c r="AO440" s="244"/>
      <c r="AP440" s="244"/>
      <c r="AQ440" s="244"/>
      <c r="AR440" s="244"/>
      <c r="AS440" s="244"/>
      <c r="AT440" s="244"/>
      <c r="AU440" s="244"/>
      <c r="AV440" s="244"/>
      <c r="AW440" s="244"/>
      <c r="AX440" s="1001"/>
    </row>
    <row r="441" spans="1:50" s="914" customFormat="1" ht="23.85" hidden="1" customHeight="1">
      <c r="A441" s="1022"/>
      <c r="B441" s="1302"/>
      <c r="C441" s="707" t="s">
        <v>3443</v>
      </c>
      <c r="D441" s="244" t="s">
        <v>10408</v>
      </c>
      <c r="E441" s="246" t="s">
        <v>10409</v>
      </c>
      <c r="F441" s="244" t="s">
        <v>3443</v>
      </c>
      <c r="G441" s="244" t="s">
        <v>3443</v>
      </c>
      <c r="H441" s="244"/>
      <c r="I441" s="235">
        <v>29600</v>
      </c>
      <c r="J441" s="235"/>
      <c r="K441" s="235"/>
      <c r="L441" s="707" t="s">
        <v>304</v>
      </c>
      <c r="M441" s="235">
        <v>74</v>
      </c>
      <c r="N441" s="235">
        <v>120</v>
      </c>
      <c r="O441" s="235">
        <v>8880</v>
      </c>
      <c r="P441" s="235">
        <v>1</v>
      </c>
      <c r="Q441" s="235">
        <v>400</v>
      </c>
      <c r="R441" s="235">
        <v>400</v>
      </c>
      <c r="S441" s="707" t="s">
        <v>722</v>
      </c>
      <c r="T441" s="707" t="s">
        <v>466</v>
      </c>
      <c r="U441" s="707">
        <v>2009</v>
      </c>
      <c r="V441" s="244"/>
      <c r="W441" s="244"/>
      <c r="X441" s="244"/>
      <c r="Y441" s="244"/>
      <c r="Z441" s="244"/>
      <c r="AA441" s="244"/>
      <c r="AB441" s="235">
        <v>1670</v>
      </c>
      <c r="AC441" s="707"/>
      <c r="AD441" s="707"/>
      <c r="AE441" s="244"/>
      <c r="AF441" s="244"/>
      <c r="AG441" s="244"/>
      <c r="AH441" s="244"/>
      <c r="AI441" s="244"/>
      <c r="AJ441" s="244"/>
      <c r="AK441" s="244"/>
      <c r="AL441" s="244"/>
      <c r="AM441" s="244"/>
      <c r="AN441" s="244"/>
      <c r="AO441" s="244"/>
      <c r="AP441" s="244"/>
      <c r="AQ441" s="244"/>
      <c r="AR441" s="244"/>
      <c r="AS441" s="244"/>
      <c r="AT441" s="244"/>
      <c r="AU441" s="244"/>
      <c r="AV441" s="244"/>
      <c r="AW441" s="244"/>
      <c r="AX441" s="1001"/>
    </row>
    <row r="442" spans="1:50" s="914" customFormat="1" ht="23.85" hidden="1" customHeight="1">
      <c r="A442" s="1022"/>
      <c r="B442" s="1302"/>
      <c r="C442" s="432" t="s">
        <v>3443</v>
      </c>
      <c r="D442" s="432" t="s">
        <v>10410</v>
      </c>
      <c r="E442" s="918" t="s">
        <v>10411</v>
      </c>
      <c r="F442" s="432" t="s">
        <v>3443</v>
      </c>
      <c r="G442" s="432" t="s">
        <v>3443</v>
      </c>
      <c r="H442" s="432"/>
      <c r="I442" s="235">
        <v>27711</v>
      </c>
      <c r="J442" s="431">
        <v>18.48</v>
      </c>
      <c r="K442" s="431">
        <v>18.48</v>
      </c>
      <c r="L442" s="235" t="s">
        <v>282</v>
      </c>
      <c r="M442" s="235">
        <v>74</v>
      </c>
      <c r="N442" s="235">
        <v>120</v>
      </c>
      <c r="O442" s="235">
        <v>8880</v>
      </c>
      <c r="P442" s="431">
        <v>1</v>
      </c>
      <c r="Q442" s="431">
        <v>400</v>
      </c>
      <c r="R442" s="431">
        <v>400</v>
      </c>
      <c r="S442" s="431" t="s">
        <v>722</v>
      </c>
      <c r="T442" s="431" t="s">
        <v>466</v>
      </c>
      <c r="U442" s="432">
        <v>2013</v>
      </c>
      <c r="V442" s="432"/>
      <c r="W442" s="432"/>
      <c r="X442" s="432"/>
      <c r="Y442" s="432"/>
      <c r="Z442" s="432"/>
      <c r="AA442" s="432"/>
      <c r="AB442" s="432">
        <v>493</v>
      </c>
      <c r="AC442" s="432"/>
      <c r="AD442" s="431"/>
      <c r="AE442" s="432"/>
      <c r="AF442" s="432"/>
      <c r="AG442" s="432"/>
      <c r="AH442" s="432"/>
      <c r="AI442" s="432"/>
      <c r="AJ442" s="432"/>
      <c r="AK442" s="432"/>
      <c r="AL442" s="432"/>
      <c r="AM442" s="432"/>
      <c r="AN442" s="432"/>
      <c r="AO442" s="432"/>
      <c r="AP442" s="432"/>
      <c r="AQ442" s="432"/>
      <c r="AR442" s="432"/>
      <c r="AS442" s="432"/>
      <c r="AT442" s="432"/>
      <c r="AU442" s="432"/>
      <c r="AV442" s="432"/>
      <c r="AW442" s="432"/>
      <c r="AX442" s="1001"/>
    </row>
    <row r="443" spans="1:50" s="914" customFormat="1" ht="23.85" hidden="1" customHeight="1">
      <c r="A443" s="1022"/>
      <c r="B443" s="1302"/>
      <c r="C443" s="707" t="s">
        <v>3443</v>
      </c>
      <c r="D443" s="707" t="s">
        <v>10412</v>
      </c>
      <c r="E443" s="707" t="s">
        <v>10413</v>
      </c>
      <c r="F443" s="707" t="s">
        <v>3443</v>
      </c>
      <c r="G443" s="707" t="s">
        <v>3443</v>
      </c>
      <c r="H443" s="244"/>
      <c r="I443" s="235">
        <v>39270</v>
      </c>
      <c r="J443" s="235"/>
      <c r="K443" s="235"/>
      <c r="L443" s="707" t="s">
        <v>282</v>
      </c>
      <c r="M443" s="235">
        <v>70</v>
      </c>
      <c r="N443" s="235">
        <v>105</v>
      </c>
      <c r="O443" s="235">
        <v>7350</v>
      </c>
      <c r="P443" s="235">
        <v>1</v>
      </c>
      <c r="Q443" s="432"/>
      <c r="R443" s="235">
        <v>200</v>
      </c>
      <c r="S443" s="707" t="s">
        <v>722</v>
      </c>
      <c r="T443" s="707" t="s">
        <v>466</v>
      </c>
      <c r="U443" s="707">
        <v>2007</v>
      </c>
      <c r="V443" s="244"/>
      <c r="W443" s="244"/>
      <c r="X443" s="244"/>
      <c r="Y443" s="244"/>
      <c r="Z443" s="244"/>
      <c r="AA443" s="244"/>
      <c r="AB443" s="235"/>
      <c r="AC443" s="707"/>
      <c r="AD443" s="707"/>
      <c r="AE443" s="244"/>
      <c r="AF443" s="244"/>
      <c r="AG443" s="244"/>
      <c r="AH443" s="244"/>
      <c r="AI443" s="244"/>
      <c r="AJ443" s="244"/>
      <c r="AK443" s="244"/>
      <c r="AL443" s="244"/>
      <c r="AM443" s="244"/>
      <c r="AN443" s="244"/>
      <c r="AO443" s="244"/>
      <c r="AP443" s="244"/>
      <c r="AQ443" s="244"/>
      <c r="AR443" s="244"/>
      <c r="AS443" s="244"/>
      <c r="AT443" s="244"/>
      <c r="AU443" s="244"/>
      <c r="AV443" s="244"/>
      <c r="AW443" s="244"/>
      <c r="AX443" s="1027"/>
    </row>
    <row r="444" spans="1:50" s="914" customFormat="1" ht="23.85" hidden="1" customHeight="1">
      <c r="A444" s="1022"/>
      <c r="B444" s="1302"/>
      <c r="C444" s="707" t="s">
        <v>3443</v>
      </c>
      <c r="D444" s="707" t="s">
        <v>13767</v>
      </c>
      <c r="E444" s="707" t="s">
        <v>10414</v>
      </c>
      <c r="F444" s="707" t="s">
        <v>3443</v>
      </c>
      <c r="G444" s="707" t="s">
        <v>3443</v>
      </c>
      <c r="H444" s="244"/>
      <c r="I444" s="235">
        <v>7140</v>
      </c>
      <c r="J444" s="235"/>
      <c r="K444" s="235"/>
      <c r="L444" s="707" t="s">
        <v>282</v>
      </c>
      <c r="M444" s="235">
        <v>68</v>
      </c>
      <c r="N444" s="235">
        <v>105</v>
      </c>
      <c r="O444" s="235">
        <v>7140</v>
      </c>
      <c r="P444" s="235">
        <v>1</v>
      </c>
      <c r="Q444" s="432"/>
      <c r="R444" s="235"/>
      <c r="S444" s="707"/>
      <c r="T444" s="707"/>
      <c r="U444" s="707">
        <v>2014</v>
      </c>
      <c r="V444" s="244">
        <v>2940</v>
      </c>
      <c r="W444" s="244" t="s">
        <v>10415</v>
      </c>
      <c r="X444" s="244"/>
      <c r="Y444" s="244"/>
      <c r="Z444" s="244"/>
      <c r="AA444" s="244"/>
      <c r="AB444" s="235"/>
      <c r="AC444" s="707"/>
      <c r="AD444" s="707"/>
      <c r="AE444" s="244"/>
      <c r="AF444" s="244"/>
      <c r="AG444" s="244"/>
      <c r="AH444" s="244"/>
      <c r="AI444" s="244"/>
      <c r="AJ444" s="244"/>
      <c r="AK444" s="244"/>
      <c r="AL444" s="244"/>
      <c r="AM444" s="244"/>
      <c r="AN444" s="244"/>
      <c r="AO444" s="244"/>
      <c r="AP444" s="244"/>
      <c r="AQ444" s="244"/>
      <c r="AR444" s="244"/>
      <c r="AS444" s="244"/>
      <c r="AT444" s="244"/>
      <c r="AU444" s="244"/>
      <c r="AV444" s="244"/>
      <c r="AW444" s="244"/>
      <c r="AX444" s="1001"/>
    </row>
    <row r="445" spans="1:50" s="914" customFormat="1" ht="23.85" hidden="1" customHeight="1">
      <c r="A445" s="1022"/>
      <c r="B445" s="1302"/>
      <c r="C445" s="432" t="s">
        <v>3443</v>
      </c>
      <c r="D445" s="432" t="s">
        <v>13592</v>
      </c>
      <c r="E445" s="918" t="s">
        <v>3452</v>
      </c>
      <c r="F445" s="432" t="s">
        <v>3453</v>
      </c>
      <c r="G445" s="707" t="s">
        <v>3454</v>
      </c>
      <c r="H445" s="432"/>
      <c r="I445" s="235">
        <v>85157</v>
      </c>
      <c r="J445" s="431">
        <v>14823</v>
      </c>
      <c r="K445" s="431">
        <v>14823</v>
      </c>
      <c r="L445" s="432" t="s">
        <v>143</v>
      </c>
      <c r="M445" s="431">
        <v>68</v>
      </c>
      <c r="N445" s="431">
        <v>105</v>
      </c>
      <c r="O445" s="431">
        <v>7350</v>
      </c>
      <c r="P445" s="431">
        <v>1</v>
      </c>
      <c r="Q445" s="431">
        <v>20305</v>
      </c>
      <c r="R445" s="431">
        <v>30000</v>
      </c>
      <c r="S445" s="432" t="s">
        <v>722</v>
      </c>
      <c r="T445" s="432" t="s">
        <v>466</v>
      </c>
      <c r="U445" s="432">
        <v>2001</v>
      </c>
      <c r="V445" s="432"/>
      <c r="W445" s="432"/>
      <c r="X445" s="432"/>
      <c r="Y445" s="432"/>
      <c r="Z445" s="432"/>
      <c r="AA445" s="432"/>
      <c r="AB445" s="431"/>
      <c r="AC445" s="432"/>
      <c r="AD445" s="432"/>
      <c r="AE445" s="432"/>
      <c r="AF445" s="432"/>
      <c r="AG445" s="432"/>
      <c r="AH445" s="432"/>
      <c r="AI445" s="432"/>
      <c r="AJ445" s="432"/>
      <c r="AK445" s="432"/>
      <c r="AL445" s="432"/>
      <c r="AM445" s="432"/>
      <c r="AN445" s="432"/>
      <c r="AO445" s="432"/>
      <c r="AP445" s="432"/>
      <c r="AQ445" s="432"/>
      <c r="AR445" s="432"/>
      <c r="AS445" s="432"/>
      <c r="AT445" s="432"/>
      <c r="AU445" s="432"/>
      <c r="AV445" s="432"/>
      <c r="AW445" s="432"/>
      <c r="AX445" s="1023"/>
    </row>
    <row r="446" spans="1:50" s="914" customFormat="1" ht="23.85" hidden="1" customHeight="1">
      <c r="A446" s="1022"/>
      <c r="B446" s="1302"/>
      <c r="C446" s="707" t="s">
        <v>3443</v>
      </c>
      <c r="D446" s="707" t="s">
        <v>13768</v>
      </c>
      <c r="E446" s="707" t="s">
        <v>13769</v>
      </c>
      <c r="F446" s="707" t="s">
        <v>3443</v>
      </c>
      <c r="G446" s="707" t="s">
        <v>3443</v>
      </c>
      <c r="H446" s="244"/>
      <c r="I446" s="235">
        <v>2950</v>
      </c>
      <c r="J446" s="235"/>
      <c r="K446" s="235"/>
      <c r="L446" s="707" t="s">
        <v>304</v>
      </c>
      <c r="M446" s="235">
        <v>55</v>
      </c>
      <c r="N446" s="235">
        <v>50</v>
      </c>
      <c r="O446" s="235">
        <v>2950</v>
      </c>
      <c r="P446" s="235">
        <v>1</v>
      </c>
      <c r="Q446" s="235"/>
      <c r="R446" s="235"/>
      <c r="S446" s="707"/>
      <c r="T446" s="707"/>
      <c r="U446" s="707">
        <v>2003</v>
      </c>
      <c r="V446" s="244"/>
      <c r="W446" s="244"/>
      <c r="X446" s="244"/>
      <c r="Y446" s="244"/>
      <c r="Z446" s="244"/>
      <c r="AA446" s="244"/>
      <c r="AB446" s="235"/>
      <c r="AC446" s="707"/>
      <c r="AD446" s="707"/>
      <c r="AE446" s="244"/>
      <c r="AF446" s="244"/>
      <c r="AG446" s="244"/>
      <c r="AH446" s="244"/>
      <c r="AI446" s="244"/>
      <c r="AJ446" s="244"/>
      <c r="AK446" s="244"/>
      <c r="AL446" s="244"/>
      <c r="AM446" s="244"/>
      <c r="AN446" s="244"/>
      <c r="AO446" s="244"/>
      <c r="AP446" s="244"/>
      <c r="AQ446" s="244"/>
      <c r="AR446" s="244"/>
      <c r="AS446" s="244"/>
      <c r="AT446" s="244"/>
      <c r="AU446" s="244"/>
      <c r="AV446" s="244"/>
      <c r="AW446" s="244"/>
      <c r="AX446" s="1001"/>
    </row>
    <row r="447" spans="1:50" s="914" customFormat="1" ht="23.85" hidden="1" customHeight="1">
      <c r="A447" s="1022"/>
      <c r="B447" s="1302"/>
      <c r="C447" s="707" t="s">
        <v>3443</v>
      </c>
      <c r="D447" s="707" t="s">
        <v>13770</v>
      </c>
      <c r="E447" s="707" t="s">
        <v>13771</v>
      </c>
      <c r="F447" s="707" t="s">
        <v>3443</v>
      </c>
      <c r="G447" s="707" t="s">
        <v>3443</v>
      </c>
      <c r="H447" s="244"/>
      <c r="I447" s="235">
        <v>20000</v>
      </c>
      <c r="J447" s="466"/>
      <c r="K447" s="466"/>
      <c r="L447" s="707" t="s">
        <v>143</v>
      </c>
      <c r="M447" s="235">
        <v>68</v>
      </c>
      <c r="N447" s="235">
        <v>105</v>
      </c>
      <c r="O447" s="235">
        <v>7140</v>
      </c>
      <c r="P447" s="235">
        <v>2</v>
      </c>
      <c r="Q447" s="235"/>
      <c r="R447" s="235"/>
      <c r="S447" s="707"/>
      <c r="T447" s="707"/>
      <c r="U447" s="707">
        <v>2015</v>
      </c>
      <c r="V447" s="244"/>
      <c r="W447" s="244"/>
      <c r="X447" s="244"/>
      <c r="Y447" s="244"/>
      <c r="Z447" s="244"/>
      <c r="AA447" s="244"/>
      <c r="AB447" s="235"/>
      <c r="AC447" s="707"/>
      <c r="AD447" s="707"/>
      <c r="AE447" s="244"/>
      <c r="AF447" s="244"/>
      <c r="AG447" s="244"/>
      <c r="AH447" s="244"/>
      <c r="AI447" s="244"/>
      <c r="AJ447" s="244"/>
      <c r="AK447" s="244"/>
      <c r="AL447" s="244"/>
      <c r="AM447" s="244"/>
      <c r="AN447" s="244"/>
      <c r="AO447" s="244"/>
      <c r="AP447" s="244"/>
      <c r="AQ447" s="244"/>
      <c r="AR447" s="244"/>
      <c r="AS447" s="244"/>
      <c r="AT447" s="244"/>
      <c r="AU447" s="244"/>
      <c r="AV447" s="244"/>
      <c r="AW447" s="244"/>
      <c r="AX447" s="1001"/>
    </row>
    <row r="448" spans="1:50" s="914" customFormat="1" ht="23.85" hidden="1" customHeight="1">
      <c r="A448" s="1022"/>
      <c r="B448" s="1302"/>
      <c r="C448" s="432" t="s">
        <v>3443</v>
      </c>
      <c r="D448" s="432" t="s">
        <v>10408</v>
      </c>
      <c r="E448" s="432" t="s">
        <v>10416</v>
      </c>
      <c r="F448" s="432" t="s">
        <v>3443</v>
      </c>
      <c r="G448" s="707" t="s">
        <v>3443</v>
      </c>
      <c r="H448" s="432"/>
      <c r="I448" s="431">
        <v>14021</v>
      </c>
      <c r="J448" s="431"/>
      <c r="K448" s="431"/>
      <c r="L448" s="432" t="s">
        <v>282</v>
      </c>
      <c r="M448" s="431">
        <v>64</v>
      </c>
      <c r="N448" s="431">
        <v>100</v>
      </c>
      <c r="O448" s="431">
        <v>7140</v>
      </c>
      <c r="P448" s="431">
        <v>1</v>
      </c>
      <c r="Q448" s="431"/>
      <c r="R448" s="431">
        <v>200</v>
      </c>
      <c r="S448" s="707" t="s">
        <v>722</v>
      </c>
      <c r="T448" s="707"/>
      <c r="U448" s="432">
        <v>2016</v>
      </c>
      <c r="V448" s="432"/>
      <c r="W448" s="432"/>
      <c r="X448" s="432"/>
      <c r="Y448" s="432"/>
      <c r="Z448" s="432"/>
      <c r="AA448" s="432"/>
      <c r="AB448" s="431"/>
      <c r="AC448" s="432"/>
      <c r="AD448" s="432"/>
      <c r="AE448" s="432"/>
      <c r="AF448" s="432"/>
      <c r="AG448" s="432"/>
      <c r="AH448" s="432"/>
      <c r="AI448" s="432"/>
      <c r="AJ448" s="432"/>
      <c r="AK448" s="432"/>
      <c r="AL448" s="432"/>
      <c r="AM448" s="432"/>
      <c r="AN448" s="432"/>
      <c r="AO448" s="432"/>
      <c r="AP448" s="432"/>
      <c r="AQ448" s="432"/>
      <c r="AR448" s="432"/>
      <c r="AS448" s="432"/>
      <c r="AT448" s="432"/>
      <c r="AU448" s="432"/>
      <c r="AV448" s="432"/>
      <c r="AW448" s="432"/>
      <c r="AX448" s="1023"/>
    </row>
    <row r="449" spans="1:50" s="914" customFormat="1" ht="23.85" hidden="1" customHeight="1">
      <c r="A449" s="1022"/>
      <c r="B449" s="1302"/>
      <c r="C449" s="432" t="s">
        <v>3443</v>
      </c>
      <c r="D449" s="432" t="s">
        <v>13772</v>
      </c>
      <c r="E449" s="432" t="s">
        <v>10417</v>
      </c>
      <c r="F449" s="432" t="s">
        <v>3443</v>
      </c>
      <c r="G449" s="707" t="s">
        <v>3443</v>
      </c>
      <c r="H449" s="432"/>
      <c r="I449" s="431">
        <v>11000</v>
      </c>
      <c r="J449" s="431"/>
      <c r="K449" s="431"/>
      <c r="L449" s="432" t="s">
        <v>143</v>
      </c>
      <c r="M449" s="431">
        <v>64</v>
      </c>
      <c r="N449" s="431">
        <v>100</v>
      </c>
      <c r="O449" s="431">
        <v>6400</v>
      </c>
      <c r="P449" s="431">
        <v>1</v>
      </c>
      <c r="Q449" s="431"/>
      <c r="R449" s="431"/>
      <c r="S449" s="707"/>
      <c r="T449" s="707"/>
      <c r="U449" s="432">
        <v>2018</v>
      </c>
      <c r="V449" s="432"/>
      <c r="W449" s="432"/>
      <c r="X449" s="432"/>
      <c r="Y449" s="432"/>
      <c r="Z449" s="432"/>
      <c r="AA449" s="432"/>
      <c r="AB449" s="431"/>
      <c r="AC449" s="432"/>
      <c r="AD449" s="432"/>
      <c r="AE449" s="432"/>
      <c r="AF449" s="432"/>
      <c r="AG449" s="432"/>
      <c r="AH449" s="432"/>
      <c r="AI449" s="432"/>
      <c r="AJ449" s="432"/>
      <c r="AK449" s="432"/>
      <c r="AL449" s="432"/>
      <c r="AM449" s="432"/>
      <c r="AN449" s="432"/>
      <c r="AO449" s="432"/>
      <c r="AP449" s="432"/>
      <c r="AQ449" s="432"/>
      <c r="AR449" s="432"/>
      <c r="AS449" s="432"/>
      <c r="AT449" s="432"/>
      <c r="AU449" s="432"/>
      <c r="AV449" s="432"/>
      <c r="AW449" s="432"/>
      <c r="AX449" s="1023"/>
    </row>
    <row r="450" spans="1:50" s="914" customFormat="1" ht="23.85" hidden="1" customHeight="1">
      <c r="A450" s="1022"/>
      <c r="B450" s="1302"/>
      <c r="C450" s="432" t="s">
        <v>3443</v>
      </c>
      <c r="D450" s="432" t="s">
        <v>13773</v>
      </c>
      <c r="E450" s="432" t="s">
        <v>12338</v>
      </c>
      <c r="F450" s="432" t="s">
        <v>3443</v>
      </c>
      <c r="G450" s="707" t="s">
        <v>3443</v>
      </c>
      <c r="H450" s="432"/>
      <c r="I450" s="431">
        <v>22730</v>
      </c>
      <c r="J450" s="431">
        <v>132</v>
      </c>
      <c r="K450" s="431">
        <v>163</v>
      </c>
      <c r="L450" s="432" t="s">
        <v>282</v>
      </c>
      <c r="M450" s="431">
        <v>68</v>
      </c>
      <c r="N450" s="431">
        <v>105</v>
      </c>
      <c r="O450" s="431">
        <v>7140</v>
      </c>
      <c r="P450" s="431">
        <v>1</v>
      </c>
      <c r="Q450" s="431">
        <v>200</v>
      </c>
      <c r="R450" s="431">
        <v>200</v>
      </c>
      <c r="S450" s="707" t="s">
        <v>5188</v>
      </c>
      <c r="T450" s="707" t="s">
        <v>466</v>
      </c>
      <c r="U450" s="432">
        <v>2006</v>
      </c>
      <c r="V450" s="432"/>
      <c r="W450" s="432" t="s">
        <v>12339</v>
      </c>
      <c r="X450" s="432"/>
      <c r="Y450" s="432"/>
      <c r="Z450" s="432"/>
      <c r="AA450" s="432"/>
      <c r="AB450" s="431"/>
      <c r="AC450" s="432"/>
      <c r="AD450" s="432"/>
      <c r="AE450" s="432"/>
      <c r="AF450" s="432"/>
      <c r="AG450" s="432"/>
      <c r="AH450" s="432"/>
      <c r="AI450" s="432"/>
      <c r="AJ450" s="432"/>
      <c r="AK450" s="432"/>
      <c r="AL450" s="432"/>
      <c r="AM450" s="432"/>
      <c r="AN450" s="432"/>
      <c r="AO450" s="432"/>
      <c r="AP450" s="432"/>
      <c r="AQ450" s="432"/>
      <c r="AR450" s="432"/>
      <c r="AS450" s="432"/>
      <c r="AT450" s="432"/>
      <c r="AU450" s="432"/>
      <c r="AV450" s="432"/>
      <c r="AW450" s="432"/>
      <c r="AX450" s="1023" t="s">
        <v>3615</v>
      </c>
    </row>
    <row r="451" spans="1:50" s="914" customFormat="1" ht="23.85" hidden="1" customHeight="1">
      <c r="A451" s="1022"/>
      <c r="B451" s="1302"/>
      <c r="C451" s="432" t="s">
        <v>3443</v>
      </c>
      <c r="D451" s="432" t="s">
        <v>13774</v>
      </c>
      <c r="E451" s="432" t="s">
        <v>13775</v>
      </c>
      <c r="F451" s="432" t="s">
        <v>3443</v>
      </c>
      <c r="G451" s="707" t="s">
        <v>3443</v>
      </c>
      <c r="H451" s="432">
        <v>22703</v>
      </c>
      <c r="I451" s="431"/>
      <c r="J451" s="431">
        <v>132</v>
      </c>
      <c r="K451" s="431">
        <v>163</v>
      </c>
      <c r="L451" s="432" t="s">
        <v>282</v>
      </c>
      <c r="M451" s="431">
        <v>68</v>
      </c>
      <c r="N451" s="431">
        <v>105</v>
      </c>
      <c r="O451" s="431">
        <v>7140</v>
      </c>
      <c r="P451" s="431">
        <v>1</v>
      </c>
      <c r="Q451" s="431">
        <v>200</v>
      </c>
      <c r="R451" s="431">
        <v>200</v>
      </c>
      <c r="S451" s="707" t="s">
        <v>5188</v>
      </c>
      <c r="T451" s="432" t="s">
        <v>466</v>
      </c>
      <c r="U451" s="432">
        <v>2018</v>
      </c>
      <c r="V451" s="432">
        <v>170</v>
      </c>
      <c r="W451" s="432"/>
      <c r="X451" s="432"/>
      <c r="Y451" s="432"/>
      <c r="Z451" s="432"/>
      <c r="AA451" s="432"/>
      <c r="AB451" s="431"/>
      <c r="AC451" s="432"/>
      <c r="AD451" s="432"/>
      <c r="AE451" s="432"/>
      <c r="AF451" s="432"/>
      <c r="AG451" s="432"/>
      <c r="AH451" s="432"/>
      <c r="AI451" s="432"/>
      <c r="AJ451" s="432"/>
      <c r="AK451" s="432"/>
      <c r="AL451" s="432"/>
      <c r="AM451" s="432"/>
      <c r="AN451" s="432"/>
      <c r="AO451" s="432"/>
      <c r="AP451" s="432"/>
      <c r="AQ451" s="432"/>
      <c r="AR451" s="432"/>
      <c r="AS451" s="432"/>
      <c r="AT451" s="432"/>
      <c r="AU451" s="432"/>
      <c r="AV451" s="432"/>
      <c r="AW451" s="432"/>
      <c r="AX451" s="1023"/>
    </row>
    <row r="452" spans="1:50" s="914" customFormat="1" ht="23.85" hidden="1" customHeight="1">
      <c r="A452" s="1022"/>
      <c r="B452" s="1302"/>
      <c r="C452" s="432" t="s">
        <v>3603</v>
      </c>
      <c r="D452" s="432" t="s">
        <v>13776</v>
      </c>
      <c r="E452" s="432" t="s">
        <v>13777</v>
      </c>
      <c r="F452" s="432" t="s">
        <v>3603</v>
      </c>
      <c r="G452" s="707" t="s">
        <v>13778</v>
      </c>
      <c r="H452" s="432"/>
      <c r="I452" s="431">
        <v>57479</v>
      </c>
      <c r="J452" s="431"/>
      <c r="K452" s="431"/>
      <c r="L452" s="432" t="s">
        <v>282</v>
      </c>
      <c r="M452" s="431">
        <v>62</v>
      </c>
      <c r="N452" s="431">
        <v>101</v>
      </c>
      <c r="O452" s="431">
        <v>6262</v>
      </c>
      <c r="P452" s="431">
        <v>1</v>
      </c>
      <c r="Q452" s="431">
        <v>120</v>
      </c>
      <c r="R452" s="431">
        <v>120</v>
      </c>
      <c r="S452" s="707" t="s">
        <v>722</v>
      </c>
      <c r="T452" s="432" t="s">
        <v>1056</v>
      </c>
      <c r="U452" s="432">
        <v>2009</v>
      </c>
      <c r="V452" s="432"/>
      <c r="W452" s="432"/>
      <c r="X452" s="432"/>
      <c r="Y452" s="432"/>
      <c r="Z452" s="432"/>
      <c r="AA452" s="432"/>
      <c r="AB452" s="431">
        <v>3900</v>
      </c>
      <c r="AC452" s="432"/>
      <c r="AD452" s="432"/>
      <c r="AE452" s="432"/>
      <c r="AF452" s="432"/>
      <c r="AG452" s="432"/>
      <c r="AH452" s="432"/>
      <c r="AI452" s="432"/>
      <c r="AJ452" s="432"/>
      <c r="AK452" s="432"/>
      <c r="AL452" s="432"/>
      <c r="AM452" s="432"/>
      <c r="AN452" s="432"/>
      <c r="AO452" s="432"/>
      <c r="AP452" s="432"/>
      <c r="AQ452" s="432"/>
      <c r="AR452" s="432"/>
      <c r="AS452" s="432"/>
      <c r="AT452" s="432"/>
      <c r="AU452" s="432"/>
      <c r="AV452" s="432"/>
      <c r="AW452" s="432"/>
      <c r="AX452" s="1023" t="s">
        <v>10433</v>
      </c>
    </row>
    <row r="453" spans="1:50" s="914" customFormat="1" ht="23.85" hidden="1" customHeight="1">
      <c r="A453" s="1022"/>
      <c r="B453" s="1302"/>
      <c r="C453" s="707" t="s">
        <v>3603</v>
      </c>
      <c r="D453" s="918" t="s">
        <v>10434</v>
      </c>
      <c r="E453" s="707" t="s">
        <v>13779</v>
      </c>
      <c r="F453" s="707" t="s">
        <v>3603</v>
      </c>
      <c r="G453" s="707" t="s">
        <v>13780</v>
      </c>
      <c r="H453" s="244">
        <v>2</v>
      </c>
      <c r="I453" s="235">
        <v>9940</v>
      </c>
      <c r="J453" s="235"/>
      <c r="K453" s="235"/>
      <c r="L453" s="707" t="s">
        <v>282</v>
      </c>
      <c r="M453" s="235">
        <v>68</v>
      </c>
      <c r="N453" s="235">
        <v>106</v>
      </c>
      <c r="O453" s="235">
        <v>7208</v>
      </c>
      <c r="P453" s="235">
        <v>1</v>
      </c>
      <c r="Q453" s="235">
        <v>668</v>
      </c>
      <c r="R453" s="235">
        <v>668</v>
      </c>
      <c r="S453" s="707" t="s">
        <v>465</v>
      </c>
      <c r="T453" s="707" t="s">
        <v>16270</v>
      </c>
      <c r="U453" s="707">
        <v>2002</v>
      </c>
      <c r="V453" s="244"/>
      <c r="W453" s="244" t="s">
        <v>16271</v>
      </c>
      <c r="X453" s="244"/>
      <c r="Y453" s="244"/>
      <c r="Z453" s="244"/>
      <c r="AA453" s="244"/>
      <c r="AB453" s="235"/>
      <c r="AC453" s="707"/>
      <c r="AD453" s="707"/>
      <c r="AE453" s="244"/>
      <c r="AF453" s="244"/>
      <c r="AG453" s="244"/>
      <c r="AH453" s="244"/>
      <c r="AI453" s="244"/>
      <c r="AJ453" s="244"/>
      <c r="AK453" s="244"/>
      <c r="AL453" s="244"/>
      <c r="AM453" s="244"/>
      <c r="AN453" s="244"/>
      <c r="AO453" s="244"/>
      <c r="AP453" s="244"/>
      <c r="AQ453" s="244"/>
      <c r="AR453" s="244"/>
      <c r="AS453" s="244"/>
      <c r="AT453" s="244"/>
      <c r="AU453" s="244"/>
      <c r="AV453" s="244"/>
      <c r="AW453" s="244"/>
      <c r="AX453" s="1001" t="s">
        <v>16271</v>
      </c>
    </row>
    <row r="454" spans="1:50" s="914" customFormat="1" ht="23.85" hidden="1" customHeight="1">
      <c r="A454" s="1022"/>
      <c r="B454" s="1302"/>
      <c r="C454" s="707" t="s">
        <v>3457</v>
      </c>
      <c r="D454" s="707" t="s">
        <v>10436</v>
      </c>
      <c r="E454" s="707" t="s">
        <v>13781</v>
      </c>
      <c r="F454" s="707" t="s">
        <v>3457</v>
      </c>
      <c r="G454" s="707" t="s">
        <v>16272</v>
      </c>
      <c r="H454" s="244"/>
      <c r="I454" s="235">
        <v>7009</v>
      </c>
      <c r="J454" s="235">
        <v>147</v>
      </c>
      <c r="K454" s="235">
        <v>147</v>
      </c>
      <c r="L454" s="707" t="s">
        <v>282</v>
      </c>
      <c r="M454" s="235">
        <v>62</v>
      </c>
      <c r="N454" s="235">
        <v>95</v>
      </c>
      <c r="O454" s="235">
        <v>5890</v>
      </c>
      <c r="P454" s="235">
        <v>1</v>
      </c>
      <c r="Q454" s="235">
        <v>300</v>
      </c>
      <c r="R454" s="235">
        <v>1000</v>
      </c>
      <c r="S454" s="707" t="s">
        <v>173</v>
      </c>
      <c r="T454" s="707" t="s">
        <v>466</v>
      </c>
      <c r="U454" s="707">
        <v>2003</v>
      </c>
      <c r="V454" s="1031"/>
      <c r="W454" s="1031"/>
      <c r="X454" s="1031"/>
      <c r="Y454" s="1031"/>
      <c r="Z454" s="1031"/>
      <c r="AA454" s="1031"/>
      <c r="AB454" s="235">
        <v>487</v>
      </c>
      <c r="AC454" s="707"/>
      <c r="AD454" s="707"/>
      <c r="AE454" s="244"/>
      <c r="AF454" s="244"/>
      <c r="AG454" s="244"/>
      <c r="AH454" s="244"/>
      <c r="AI454" s="244"/>
      <c r="AJ454" s="244"/>
      <c r="AK454" s="244"/>
      <c r="AL454" s="244"/>
      <c r="AM454" s="244"/>
      <c r="AN454" s="244"/>
      <c r="AO454" s="244"/>
      <c r="AP454" s="244"/>
      <c r="AQ454" s="244"/>
      <c r="AR454" s="244"/>
      <c r="AS454" s="244"/>
      <c r="AT454" s="244"/>
      <c r="AU454" s="244"/>
      <c r="AV454" s="244"/>
      <c r="AW454" s="244"/>
      <c r="AX454" s="1001"/>
    </row>
    <row r="455" spans="1:50" s="914" customFormat="1" ht="23.85" hidden="1" customHeight="1">
      <c r="A455" s="1022"/>
      <c r="B455" s="1302"/>
      <c r="C455" s="432" t="s">
        <v>3457</v>
      </c>
      <c r="D455" s="432" t="s">
        <v>10437</v>
      </c>
      <c r="E455" s="432" t="s">
        <v>10438</v>
      </c>
      <c r="F455" s="432" t="s">
        <v>3457</v>
      </c>
      <c r="G455" s="432" t="s">
        <v>299</v>
      </c>
      <c r="H455" s="432"/>
      <c r="I455" s="1042">
        <v>42421</v>
      </c>
      <c r="J455" s="432">
        <v>50</v>
      </c>
      <c r="K455" s="432">
        <v>100</v>
      </c>
      <c r="L455" s="432" t="s">
        <v>282</v>
      </c>
      <c r="M455" s="431">
        <v>65</v>
      </c>
      <c r="N455" s="431">
        <v>100</v>
      </c>
      <c r="O455" s="431">
        <v>6500</v>
      </c>
      <c r="P455" s="431">
        <v>1</v>
      </c>
      <c r="Q455" s="432">
        <v>396</v>
      </c>
      <c r="R455" s="432">
        <v>1000</v>
      </c>
      <c r="S455" s="432" t="s">
        <v>465</v>
      </c>
      <c r="T455" s="432" t="s">
        <v>466</v>
      </c>
      <c r="U455" s="432">
        <v>2005</v>
      </c>
      <c r="V455" s="432"/>
      <c r="W455" s="432"/>
      <c r="X455" s="432"/>
      <c r="Y455" s="432"/>
      <c r="Z455" s="432"/>
      <c r="AA455" s="432"/>
      <c r="AB455" s="432">
        <v>1200</v>
      </c>
      <c r="AC455" s="432"/>
      <c r="AD455" s="432"/>
      <c r="AE455" s="432"/>
      <c r="AF455" s="432"/>
      <c r="AG455" s="432"/>
      <c r="AH455" s="432"/>
      <c r="AI455" s="432"/>
      <c r="AJ455" s="432"/>
      <c r="AK455" s="432"/>
      <c r="AL455" s="432"/>
      <c r="AM455" s="432"/>
      <c r="AN455" s="432"/>
      <c r="AO455" s="432"/>
      <c r="AP455" s="432"/>
      <c r="AQ455" s="432"/>
      <c r="AR455" s="432"/>
      <c r="AS455" s="432"/>
      <c r="AT455" s="432"/>
      <c r="AU455" s="432"/>
      <c r="AV455" s="432"/>
      <c r="AW455" s="432"/>
      <c r="AX455" s="1043"/>
    </row>
    <row r="456" spans="1:50" s="914" customFormat="1" ht="23.85" hidden="1" customHeight="1">
      <c r="A456" s="1022"/>
      <c r="B456" s="1302"/>
      <c r="C456" s="432" t="s">
        <v>3457</v>
      </c>
      <c r="D456" s="432" t="s">
        <v>10439</v>
      </c>
      <c r="E456" s="432" t="s">
        <v>10440</v>
      </c>
      <c r="F456" s="432" t="s">
        <v>3457</v>
      </c>
      <c r="G456" s="432" t="s">
        <v>10441</v>
      </c>
      <c r="H456" s="432"/>
      <c r="I456" s="1042">
        <v>19477</v>
      </c>
      <c r="J456" s="432">
        <v>196.58</v>
      </c>
      <c r="K456" s="432">
        <v>208.66</v>
      </c>
      <c r="L456" s="432" t="s">
        <v>282</v>
      </c>
      <c r="M456" s="431">
        <v>68</v>
      </c>
      <c r="N456" s="431">
        <v>100</v>
      </c>
      <c r="O456" s="431">
        <v>6800</v>
      </c>
      <c r="P456" s="431">
        <v>1</v>
      </c>
      <c r="Q456" s="432">
        <v>354</v>
      </c>
      <c r="R456" s="1042">
        <v>1000</v>
      </c>
      <c r="S456" s="432" t="s">
        <v>465</v>
      </c>
      <c r="T456" s="432" t="s">
        <v>466</v>
      </c>
      <c r="U456" s="432">
        <v>2009</v>
      </c>
      <c r="V456" s="432"/>
      <c r="W456" s="432"/>
      <c r="X456" s="432"/>
      <c r="Y456" s="432"/>
      <c r="Z456" s="432"/>
      <c r="AA456" s="432"/>
      <c r="AB456" s="1042">
        <v>2278</v>
      </c>
      <c r="AC456" s="432"/>
      <c r="AD456" s="432"/>
      <c r="AE456" s="432"/>
      <c r="AF456" s="432"/>
      <c r="AG456" s="432"/>
      <c r="AH456" s="432"/>
      <c r="AI456" s="432"/>
      <c r="AJ456" s="432"/>
      <c r="AK456" s="432"/>
      <c r="AL456" s="432"/>
      <c r="AM456" s="432"/>
      <c r="AN456" s="432"/>
      <c r="AO456" s="432"/>
      <c r="AP456" s="432"/>
      <c r="AQ456" s="432"/>
      <c r="AR456" s="432"/>
      <c r="AS456" s="432"/>
      <c r="AT456" s="432"/>
      <c r="AU456" s="432"/>
      <c r="AV456" s="432"/>
      <c r="AW456" s="432"/>
      <c r="AX456" s="1023"/>
    </row>
    <row r="457" spans="1:50" s="914" customFormat="1" ht="23.85" hidden="1" customHeight="1">
      <c r="A457" s="1022"/>
      <c r="B457" s="1302"/>
      <c r="C457" s="432" t="s">
        <v>3457</v>
      </c>
      <c r="D457" s="432" t="s">
        <v>10442</v>
      </c>
      <c r="E457" s="432" t="s">
        <v>13782</v>
      </c>
      <c r="F457" s="432" t="s">
        <v>3457</v>
      </c>
      <c r="G457" s="432" t="s">
        <v>10443</v>
      </c>
      <c r="H457" s="432"/>
      <c r="I457" s="1042">
        <v>15000</v>
      </c>
      <c r="J457" s="432">
        <v>182</v>
      </c>
      <c r="K457" s="432">
        <v>147</v>
      </c>
      <c r="L457" s="432" t="s">
        <v>282</v>
      </c>
      <c r="M457" s="431">
        <v>64</v>
      </c>
      <c r="N457" s="431">
        <v>97</v>
      </c>
      <c r="O457" s="431">
        <v>6208</v>
      </c>
      <c r="P457" s="431">
        <v>1</v>
      </c>
      <c r="Q457" s="432">
        <v>168</v>
      </c>
      <c r="R457" s="1042">
        <v>200</v>
      </c>
      <c r="S457" s="432" t="s">
        <v>465</v>
      </c>
      <c r="T457" s="432" t="s">
        <v>466</v>
      </c>
      <c r="U457" s="432">
        <v>2012</v>
      </c>
      <c r="V457" s="432"/>
      <c r="W457" s="432"/>
      <c r="X457" s="432"/>
      <c r="Y457" s="432"/>
      <c r="Z457" s="432"/>
      <c r="AA457" s="432"/>
      <c r="AB457" s="1042">
        <v>1462</v>
      </c>
      <c r="AC457" s="432"/>
      <c r="AD457" s="432"/>
      <c r="AE457" s="432"/>
      <c r="AF457" s="432"/>
      <c r="AG457" s="432"/>
      <c r="AH457" s="432"/>
      <c r="AI457" s="432"/>
      <c r="AJ457" s="432"/>
      <c r="AK457" s="432"/>
      <c r="AL457" s="432"/>
      <c r="AM457" s="432"/>
      <c r="AN457" s="432"/>
      <c r="AO457" s="432"/>
      <c r="AP457" s="432"/>
      <c r="AQ457" s="432"/>
      <c r="AR457" s="432"/>
      <c r="AS457" s="432"/>
      <c r="AT457" s="432"/>
      <c r="AU457" s="432"/>
      <c r="AV457" s="432"/>
      <c r="AW457" s="432"/>
      <c r="AX457" s="1023"/>
    </row>
    <row r="458" spans="1:50" s="914" customFormat="1" ht="23.85" hidden="1" customHeight="1">
      <c r="A458" s="1022"/>
      <c r="B458" s="1302"/>
      <c r="C458" s="432" t="s">
        <v>3457</v>
      </c>
      <c r="D458" s="432" t="s">
        <v>10444</v>
      </c>
      <c r="E458" s="432" t="s">
        <v>13783</v>
      </c>
      <c r="F458" s="432" t="s">
        <v>3457</v>
      </c>
      <c r="G458" s="432" t="s">
        <v>10445</v>
      </c>
      <c r="H458" s="432"/>
      <c r="I458" s="1042">
        <v>16136</v>
      </c>
      <c r="J458" s="432">
        <v>132</v>
      </c>
      <c r="K458" s="432">
        <v>132</v>
      </c>
      <c r="L458" s="432" t="s">
        <v>282</v>
      </c>
      <c r="M458" s="431">
        <v>64</v>
      </c>
      <c r="N458" s="431">
        <v>97</v>
      </c>
      <c r="O458" s="431">
        <v>6208</v>
      </c>
      <c r="P458" s="431">
        <v>1</v>
      </c>
      <c r="Q458" s="432">
        <v>192</v>
      </c>
      <c r="R458" s="1042">
        <v>220</v>
      </c>
      <c r="S458" s="432" t="s">
        <v>465</v>
      </c>
      <c r="T458" s="432" t="s">
        <v>466</v>
      </c>
      <c r="U458" s="432">
        <v>2012</v>
      </c>
      <c r="V458" s="432"/>
      <c r="W458" s="432"/>
      <c r="X458" s="432"/>
      <c r="Y458" s="432"/>
      <c r="Z458" s="432"/>
      <c r="AA458" s="432"/>
      <c r="AB458" s="1042">
        <v>1490</v>
      </c>
      <c r="AC458" s="432"/>
      <c r="AD458" s="432"/>
      <c r="AE458" s="432"/>
      <c r="AF458" s="432"/>
      <c r="AG458" s="432"/>
      <c r="AH458" s="432"/>
      <c r="AI458" s="432"/>
      <c r="AJ458" s="432"/>
      <c r="AK458" s="432"/>
      <c r="AL458" s="432"/>
      <c r="AM458" s="432"/>
      <c r="AN458" s="432"/>
      <c r="AO458" s="432"/>
      <c r="AP458" s="432"/>
      <c r="AQ458" s="432"/>
      <c r="AR458" s="432"/>
      <c r="AS458" s="432"/>
      <c r="AT458" s="432"/>
      <c r="AU458" s="432"/>
      <c r="AV458" s="432"/>
      <c r="AW458" s="432"/>
      <c r="AX458" s="1023"/>
    </row>
    <row r="459" spans="1:50" s="914" customFormat="1" ht="23.85" hidden="1" customHeight="1">
      <c r="A459" s="1022"/>
      <c r="B459" s="1302"/>
      <c r="C459" s="432" t="s">
        <v>3457</v>
      </c>
      <c r="D459" s="432" t="s">
        <v>10446</v>
      </c>
      <c r="E459" s="432" t="s">
        <v>10446</v>
      </c>
      <c r="F459" s="432" t="s">
        <v>3457</v>
      </c>
      <c r="G459" s="432" t="s">
        <v>299</v>
      </c>
      <c r="H459" s="432">
        <v>42421</v>
      </c>
      <c r="I459" s="1042">
        <v>42421</v>
      </c>
      <c r="J459" s="432">
        <v>76.5</v>
      </c>
      <c r="K459" s="432">
        <v>76.5</v>
      </c>
      <c r="L459" s="432" t="s">
        <v>282</v>
      </c>
      <c r="M459" s="431">
        <v>66</v>
      </c>
      <c r="N459" s="431">
        <v>102</v>
      </c>
      <c r="O459" s="431">
        <v>6732</v>
      </c>
      <c r="P459" s="431">
        <v>1</v>
      </c>
      <c r="Q459" s="432">
        <v>334</v>
      </c>
      <c r="R459" s="1042">
        <v>334</v>
      </c>
      <c r="S459" s="432" t="s">
        <v>465</v>
      </c>
      <c r="T459" s="432" t="s">
        <v>466</v>
      </c>
      <c r="U459" s="432">
        <v>2014</v>
      </c>
      <c r="V459" s="432">
        <v>1667</v>
      </c>
      <c r="W459" s="432" t="s">
        <v>10447</v>
      </c>
      <c r="X459" s="432"/>
      <c r="Y459" s="432"/>
      <c r="Z459" s="432"/>
      <c r="AA459" s="432"/>
      <c r="AB459" s="1042">
        <v>1667</v>
      </c>
      <c r="AC459" s="432" t="s">
        <v>10447</v>
      </c>
      <c r="AD459" s="432"/>
      <c r="AE459" s="432"/>
      <c r="AF459" s="432"/>
      <c r="AG459" s="432"/>
      <c r="AH459" s="432"/>
      <c r="AI459" s="432"/>
      <c r="AJ459" s="432"/>
      <c r="AK459" s="432"/>
      <c r="AL459" s="432"/>
      <c r="AM459" s="432"/>
      <c r="AN459" s="432"/>
      <c r="AO459" s="432"/>
      <c r="AP459" s="432"/>
      <c r="AQ459" s="432"/>
      <c r="AR459" s="432"/>
      <c r="AS459" s="432"/>
      <c r="AT459" s="432"/>
      <c r="AU459" s="432"/>
      <c r="AV459" s="432"/>
      <c r="AW459" s="432"/>
      <c r="AX459" s="1023"/>
    </row>
    <row r="460" spans="1:50" s="914" customFormat="1" ht="23.85" hidden="1" customHeight="1">
      <c r="A460" s="1022"/>
      <c r="B460" s="1302"/>
      <c r="C460" s="432" t="s">
        <v>3457</v>
      </c>
      <c r="D460" s="432" t="s">
        <v>10446</v>
      </c>
      <c r="E460" s="432" t="s">
        <v>12345</v>
      </c>
      <c r="F460" s="432" t="s">
        <v>3457</v>
      </c>
      <c r="G460" s="432" t="s">
        <v>12346</v>
      </c>
      <c r="H460" s="1042"/>
      <c r="I460" s="1042">
        <v>11156</v>
      </c>
      <c r="J460" s="432"/>
      <c r="K460" s="432"/>
      <c r="L460" s="432" t="s">
        <v>282</v>
      </c>
      <c r="M460" s="431">
        <v>66</v>
      </c>
      <c r="N460" s="431">
        <v>105</v>
      </c>
      <c r="O460" s="431">
        <v>6930</v>
      </c>
      <c r="P460" s="431">
        <v>1</v>
      </c>
      <c r="Q460" s="432">
        <v>324</v>
      </c>
      <c r="R460" s="1042">
        <v>324</v>
      </c>
      <c r="S460" s="432" t="s">
        <v>173</v>
      </c>
      <c r="T460" s="432" t="s">
        <v>466</v>
      </c>
      <c r="U460" s="432">
        <v>2018</v>
      </c>
      <c r="V460" s="1042"/>
      <c r="W460" s="432"/>
      <c r="X460" s="432"/>
      <c r="Y460" s="432"/>
      <c r="Z460" s="432"/>
      <c r="AA460" s="432"/>
      <c r="AB460" s="1042">
        <v>2000</v>
      </c>
      <c r="AC460" s="432"/>
      <c r="AD460" s="432"/>
      <c r="AE460" s="432"/>
      <c r="AF460" s="432"/>
      <c r="AG460" s="432"/>
      <c r="AH460" s="432"/>
      <c r="AI460" s="432"/>
      <c r="AJ460" s="432"/>
      <c r="AK460" s="432"/>
      <c r="AL460" s="432"/>
      <c r="AM460" s="432"/>
      <c r="AN460" s="432"/>
      <c r="AO460" s="432"/>
      <c r="AP460" s="432"/>
      <c r="AQ460" s="432"/>
      <c r="AR460" s="432"/>
      <c r="AS460" s="432"/>
      <c r="AT460" s="432"/>
      <c r="AU460" s="432"/>
      <c r="AV460" s="432"/>
      <c r="AW460" s="432"/>
      <c r="AX460" s="1023"/>
    </row>
    <row r="461" spans="1:50" s="914" customFormat="1" ht="23.85" hidden="1" customHeight="1">
      <c r="A461" s="1022"/>
      <c r="B461" s="1302"/>
      <c r="C461" s="707" t="s">
        <v>940</v>
      </c>
      <c r="D461" s="244" t="s">
        <v>3464</v>
      </c>
      <c r="E461" s="237" t="s">
        <v>13784</v>
      </c>
      <c r="F461" s="244" t="s">
        <v>940</v>
      </c>
      <c r="G461" s="244" t="s">
        <v>13595</v>
      </c>
      <c r="H461" s="247" t="s">
        <v>10448</v>
      </c>
      <c r="I461" s="235">
        <v>54000</v>
      </c>
      <c r="J461" s="235">
        <v>157</v>
      </c>
      <c r="K461" s="235">
        <v>305</v>
      </c>
      <c r="L461" s="235" t="s">
        <v>282</v>
      </c>
      <c r="M461" s="235">
        <v>68</v>
      </c>
      <c r="N461" s="235">
        <v>105</v>
      </c>
      <c r="O461" s="235">
        <v>7140</v>
      </c>
      <c r="P461" s="235">
        <v>1</v>
      </c>
      <c r="Q461" s="235">
        <v>200</v>
      </c>
      <c r="R461" s="235">
        <v>200</v>
      </c>
      <c r="S461" s="235" t="s">
        <v>173</v>
      </c>
      <c r="T461" s="235"/>
      <c r="U461" s="432">
        <v>2009</v>
      </c>
      <c r="V461" s="244"/>
      <c r="W461" s="707"/>
      <c r="X461" s="244"/>
      <c r="Y461" s="244"/>
      <c r="Z461" s="244"/>
      <c r="AA461" s="244"/>
      <c r="AB461" s="244">
        <v>4850</v>
      </c>
      <c r="AC461" s="244"/>
      <c r="AD461" s="235">
        <v>4850</v>
      </c>
      <c r="AE461" s="707"/>
      <c r="AF461" s="707"/>
      <c r="AG461" s="244">
        <v>2</v>
      </c>
      <c r="AH461" s="244">
        <v>4189</v>
      </c>
      <c r="AI461" s="244" t="s">
        <v>10209</v>
      </c>
      <c r="AJ461" s="244" t="s">
        <v>10210</v>
      </c>
      <c r="AK461" s="244">
        <v>227</v>
      </c>
      <c r="AL461" s="244"/>
      <c r="AM461" s="244"/>
      <c r="AN461" s="244"/>
      <c r="AO461" s="244"/>
      <c r="AP461" s="244"/>
      <c r="AQ461" s="244"/>
      <c r="AR461" s="244"/>
      <c r="AS461" s="244"/>
      <c r="AT461" s="244"/>
      <c r="AU461" s="244"/>
      <c r="AV461" s="244"/>
      <c r="AW461" s="244"/>
      <c r="AX461" s="1044" t="s">
        <v>10449</v>
      </c>
    </row>
    <row r="462" spans="1:50" s="914" customFormat="1" ht="23.85" hidden="1" customHeight="1">
      <c r="A462" s="1022"/>
      <c r="B462" s="1302"/>
      <c r="C462" s="707" t="s">
        <v>940</v>
      </c>
      <c r="D462" s="244" t="s">
        <v>4601</v>
      </c>
      <c r="E462" s="246" t="s">
        <v>13785</v>
      </c>
      <c r="F462" s="244" t="s">
        <v>940</v>
      </c>
      <c r="G462" s="244" t="s">
        <v>13595</v>
      </c>
      <c r="H462" s="247"/>
      <c r="I462" s="235">
        <v>49532</v>
      </c>
      <c r="J462" s="235">
        <v>2164</v>
      </c>
      <c r="K462" s="235">
        <v>2724</v>
      </c>
      <c r="L462" s="235" t="s">
        <v>282</v>
      </c>
      <c r="M462" s="235">
        <v>68</v>
      </c>
      <c r="N462" s="235">
        <v>105</v>
      </c>
      <c r="O462" s="235">
        <v>7140</v>
      </c>
      <c r="P462" s="235">
        <v>1</v>
      </c>
      <c r="Q462" s="235"/>
      <c r="R462" s="235"/>
      <c r="S462" s="235"/>
      <c r="T462" s="235"/>
      <c r="U462" s="432">
        <v>2009</v>
      </c>
      <c r="V462" s="244"/>
      <c r="W462" s="707"/>
      <c r="X462" s="244"/>
      <c r="Y462" s="244"/>
      <c r="Z462" s="244"/>
      <c r="AA462" s="244"/>
      <c r="AB462" s="244">
        <v>650</v>
      </c>
      <c r="AC462" s="244"/>
      <c r="AD462" s="235"/>
      <c r="AE462" s="707"/>
      <c r="AF462" s="707"/>
      <c r="AG462" s="244"/>
      <c r="AH462" s="244"/>
      <c r="AI462" s="244"/>
      <c r="AJ462" s="244"/>
      <c r="AK462" s="244"/>
      <c r="AL462" s="244"/>
      <c r="AM462" s="244"/>
      <c r="AN462" s="244"/>
      <c r="AO462" s="244"/>
      <c r="AP462" s="244"/>
      <c r="AQ462" s="244"/>
      <c r="AR462" s="244"/>
      <c r="AS462" s="244"/>
      <c r="AT462" s="244"/>
      <c r="AU462" s="244"/>
      <c r="AV462" s="244"/>
      <c r="AW462" s="244"/>
      <c r="AX462" s="1044" t="s">
        <v>12347</v>
      </c>
    </row>
    <row r="463" spans="1:50" s="914" customFormat="1" ht="23.85" hidden="1" customHeight="1">
      <c r="A463" s="1022"/>
      <c r="B463" s="1302"/>
      <c r="C463" s="432" t="s">
        <v>940</v>
      </c>
      <c r="D463" s="432" t="s">
        <v>10450</v>
      </c>
      <c r="E463" s="918" t="s">
        <v>13786</v>
      </c>
      <c r="F463" s="432" t="s">
        <v>940</v>
      </c>
      <c r="G463" s="432" t="s">
        <v>940</v>
      </c>
      <c r="H463" s="432"/>
      <c r="I463" s="235">
        <v>41062</v>
      </c>
      <c r="J463" s="431">
        <v>1698</v>
      </c>
      <c r="K463" s="431">
        <v>1975</v>
      </c>
      <c r="L463" s="235" t="s">
        <v>282</v>
      </c>
      <c r="M463" s="235">
        <v>68</v>
      </c>
      <c r="N463" s="235">
        <v>105</v>
      </c>
      <c r="O463" s="235">
        <v>7140</v>
      </c>
      <c r="P463" s="431">
        <v>1</v>
      </c>
      <c r="Q463" s="431">
        <v>360</v>
      </c>
      <c r="R463" s="431">
        <v>360</v>
      </c>
      <c r="S463" s="431" t="s">
        <v>173</v>
      </c>
      <c r="T463" s="431" t="s">
        <v>466</v>
      </c>
      <c r="U463" s="432">
        <v>2010</v>
      </c>
      <c r="V463" s="432"/>
      <c r="W463" s="432"/>
      <c r="X463" s="432"/>
      <c r="Y463" s="432"/>
      <c r="Z463" s="432"/>
      <c r="AA463" s="432"/>
      <c r="AB463" s="432">
        <v>1312</v>
      </c>
      <c r="AC463" s="432"/>
      <c r="AD463" s="431"/>
      <c r="AE463" s="432"/>
      <c r="AF463" s="432"/>
      <c r="AG463" s="432"/>
      <c r="AH463" s="432"/>
      <c r="AI463" s="432"/>
      <c r="AJ463" s="432"/>
      <c r="AK463" s="432"/>
      <c r="AL463" s="432"/>
      <c r="AM463" s="432"/>
      <c r="AN463" s="432"/>
      <c r="AO463" s="432"/>
      <c r="AP463" s="432"/>
      <c r="AQ463" s="432"/>
      <c r="AR463" s="432"/>
      <c r="AS463" s="432"/>
      <c r="AT463" s="432"/>
      <c r="AU463" s="432"/>
      <c r="AV463" s="432"/>
      <c r="AW463" s="432"/>
      <c r="AX463" s="1023"/>
    </row>
    <row r="464" spans="1:50" s="914" customFormat="1" ht="23.85" hidden="1" customHeight="1">
      <c r="A464" s="1022"/>
      <c r="B464" s="1302"/>
      <c r="C464" s="707" t="s">
        <v>940</v>
      </c>
      <c r="D464" s="707" t="s">
        <v>1920</v>
      </c>
      <c r="E464" s="707" t="s">
        <v>1921</v>
      </c>
      <c r="F464" s="707" t="s">
        <v>940</v>
      </c>
      <c r="G464" s="432" t="s">
        <v>940</v>
      </c>
      <c r="H464" s="244"/>
      <c r="I464" s="235">
        <v>13123</v>
      </c>
      <c r="J464" s="235">
        <v>335</v>
      </c>
      <c r="K464" s="235">
        <v>161</v>
      </c>
      <c r="L464" s="707" t="s">
        <v>282</v>
      </c>
      <c r="M464" s="235">
        <v>73</v>
      </c>
      <c r="N464" s="235">
        <v>103</v>
      </c>
      <c r="O464" s="235">
        <v>7519</v>
      </c>
      <c r="P464" s="235">
        <v>1</v>
      </c>
      <c r="Q464" s="432">
        <v>150</v>
      </c>
      <c r="R464" s="235">
        <v>150</v>
      </c>
      <c r="S464" s="707" t="s">
        <v>173</v>
      </c>
      <c r="T464" s="707" t="s">
        <v>466</v>
      </c>
      <c r="U464" s="707">
        <v>2011</v>
      </c>
      <c r="V464" s="244"/>
      <c r="W464" s="244"/>
      <c r="X464" s="244"/>
      <c r="Y464" s="244"/>
      <c r="Z464" s="244"/>
      <c r="AA464" s="244"/>
      <c r="AB464" s="235">
        <v>1026</v>
      </c>
      <c r="AC464" s="707"/>
      <c r="AD464" s="707"/>
      <c r="AE464" s="244"/>
      <c r="AF464" s="244"/>
      <c r="AG464" s="244"/>
      <c r="AH464" s="244"/>
      <c r="AI464" s="244"/>
      <c r="AJ464" s="244"/>
      <c r="AK464" s="244"/>
      <c r="AL464" s="244"/>
      <c r="AM464" s="244"/>
      <c r="AN464" s="244"/>
      <c r="AO464" s="244"/>
      <c r="AP464" s="244"/>
      <c r="AQ464" s="244"/>
      <c r="AR464" s="244"/>
      <c r="AS464" s="244"/>
      <c r="AT464" s="244"/>
      <c r="AU464" s="244"/>
      <c r="AV464" s="244"/>
      <c r="AW464" s="244"/>
      <c r="AX464" s="1001"/>
    </row>
    <row r="465" spans="1:50" s="914" customFormat="1" ht="23.85" hidden="1" customHeight="1">
      <c r="A465" s="1022"/>
      <c r="B465" s="1302"/>
      <c r="C465" s="707" t="s">
        <v>940</v>
      </c>
      <c r="D465" s="707" t="s">
        <v>10451</v>
      </c>
      <c r="E465" s="707" t="s">
        <v>13787</v>
      </c>
      <c r="F465" s="707" t="s">
        <v>940</v>
      </c>
      <c r="G465" s="432" t="s">
        <v>940</v>
      </c>
      <c r="H465" s="244"/>
      <c r="I465" s="235">
        <v>9830</v>
      </c>
      <c r="J465" s="235">
        <v>649.36</v>
      </c>
      <c r="K465" s="235">
        <v>964.02</v>
      </c>
      <c r="L465" s="707" t="s">
        <v>282</v>
      </c>
      <c r="M465" s="235">
        <v>54</v>
      </c>
      <c r="N465" s="235">
        <v>88</v>
      </c>
      <c r="O465" s="235">
        <v>4752</v>
      </c>
      <c r="P465" s="235">
        <v>1</v>
      </c>
      <c r="Q465" s="432">
        <v>280</v>
      </c>
      <c r="R465" s="235">
        <v>280</v>
      </c>
      <c r="S465" s="707" t="s">
        <v>173</v>
      </c>
      <c r="T465" s="707" t="s">
        <v>466</v>
      </c>
      <c r="U465" s="707">
        <v>2004</v>
      </c>
      <c r="V465" s="244"/>
      <c r="W465" s="244"/>
      <c r="X465" s="244"/>
      <c r="Y465" s="244"/>
      <c r="Z465" s="244"/>
      <c r="AA465" s="244"/>
      <c r="AB465" s="235">
        <v>1975</v>
      </c>
      <c r="AC465" s="707"/>
      <c r="AD465" s="707"/>
      <c r="AE465" s="244"/>
      <c r="AF465" s="244"/>
      <c r="AG465" s="244"/>
      <c r="AH465" s="244"/>
      <c r="AI465" s="244"/>
      <c r="AJ465" s="244"/>
      <c r="AK465" s="244"/>
      <c r="AL465" s="244"/>
      <c r="AM465" s="244"/>
      <c r="AN465" s="244"/>
      <c r="AO465" s="244"/>
      <c r="AP465" s="244"/>
      <c r="AQ465" s="244"/>
      <c r="AR465" s="244"/>
      <c r="AS465" s="244"/>
      <c r="AT465" s="244"/>
      <c r="AU465" s="244"/>
      <c r="AV465" s="244"/>
      <c r="AW465" s="244"/>
      <c r="AX465" s="1001"/>
    </row>
    <row r="466" spans="1:50" s="914" customFormat="1" ht="23.85" hidden="1" customHeight="1">
      <c r="A466" s="1022"/>
      <c r="B466" s="1302"/>
      <c r="C466" s="707" t="s">
        <v>940</v>
      </c>
      <c r="D466" s="707" t="s">
        <v>10452</v>
      </c>
      <c r="E466" s="719" t="s">
        <v>10453</v>
      </c>
      <c r="F466" s="707" t="s">
        <v>940</v>
      </c>
      <c r="G466" s="432" t="s">
        <v>940</v>
      </c>
      <c r="H466" s="244"/>
      <c r="I466" s="235">
        <v>15862</v>
      </c>
      <c r="J466" s="235">
        <v>41.96</v>
      </c>
      <c r="K466" s="235">
        <v>41.86</v>
      </c>
      <c r="L466" s="707" t="s">
        <v>282</v>
      </c>
      <c r="M466" s="235">
        <v>40</v>
      </c>
      <c r="N466" s="235">
        <v>80</v>
      </c>
      <c r="O466" s="235">
        <v>3200</v>
      </c>
      <c r="P466" s="235">
        <v>1</v>
      </c>
      <c r="Q466" s="432">
        <v>150</v>
      </c>
      <c r="R466" s="235">
        <v>150</v>
      </c>
      <c r="S466" s="707" t="s">
        <v>173</v>
      </c>
      <c r="T466" s="707" t="s">
        <v>466</v>
      </c>
      <c r="U466" s="707">
        <v>2004</v>
      </c>
      <c r="V466" s="244"/>
      <c r="W466" s="244"/>
      <c r="X466" s="244"/>
      <c r="Y466" s="244"/>
      <c r="Z466" s="244"/>
      <c r="AA466" s="244"/>
      <c r="AB466" s="235">
        <v>1975</v>
      </c>
      <c r="AC466" s="707"/>
      <c r="AD466" s="707"/>
      <c r="AE466" s="244"/>
      <c r="AF466" s="244"/>
      <c r="AG466" s="244"/>
      <c r="AH466" s="244"/>
      <c r="AI466" s="244"/>
      <c r="AJ466" s="244"/>
      <c r="AK466" s="244"/>
      <c r="AL466" s="244"/>
      <c r="AM466" s="244"/>
      <c r="AN466" s="244"/>
      <c r="AO466" s="244"/>
      <c r="AP466" s="244"/>
      <c r="AQ466" s="244"/>
      <c r="AR466" s="244"/>
      <c r="AS466" s="244"/>
      <c r="AT466" s="244"/>
      <c r="AU466" s="244"/>
      <c r="AV466" s="244"/>
      <c r="AW466" s="244"/>
      <c r="AX466" s="1001"/>
    </row>
    <row r="467" spans="1:50" s="914" customFormat="1" ht="23.85" hidden="1" customHeight="1">
      <c r="A467" s="1022"/>
      <c r="B467" s="1302"/>
      <c r="C467" s="707" t="s">
        <v>940</v>
      </c>
      <c r="D467" s="1045" t="s">
        <v>10454</v>
      </c>
      <c r="E467" s="246" t="s">
        <v>13788</v>
      </c>
      <c r="F467" s="244" t="s">
        <v>940</v>
      </c>
      <c r="G467" s="432" t="s">
        <v>940</v>
      </c>
      <c r="H467" s="244"/>
      <c r="I467" s="235">
        <v>91440</v>
      </c>
      <c r="J467" s="235"/>
      <c r="K467" s="235"/>
      <c r="L467" s="235" t="s">
        <v>282</v>
      </c>
      <c r="M467" s="235">
        <v>68</v>
      </c>
      <c r="N467" s="235">
        <v>105</v>
      </c>
      <c r="O467" s="235">
        <v>21420</v>
      </c>
      <c r="P467" s="235">
        <v>3</v>
      </c>
      <c r="Q467" s="235">
        <v>300</v>
      </c>
      <c r="R467" s="235">
        <v>300</v>
      </c>
      <c r="S467" s="431" t="s">
        <v>173</v>
      </c>
      <c r="T467" s="431" t="s">
        <v>466</v>
      </c>
      <c r="U467" s="707">
        <v>2015</v>
      </c>
      <c r="V467" s="244"/>
      <c r="W467" s="244"/>
      <c r="X467" s="244"/>
      <c r="Y467" s="244"/>
      <c r="Z467" s="244"/>
      <c r="AA467" s="244"/>
      <c r="AB467" s="235">
        <v>6785</v>
      </c>
      <c r="AC467" s="707"/>
      <c r="AD467" s="707"/>
      <c r="AE467" s="244"/>
      <c r="AF467" s="244"/>
      <c r="AG467" s="244"/>
      <c r="AH467" s="244"/>
      <c r="AI467" s="244"/>
      <c r="AJ467" s="244"/>
      <c r="AK467" s="244"/>
      <c r="AL467" s="244"/>
      <c r="AM467" s="244"/>
      <c r="AN467" s="244"/>
      <c r="AO467" s="244"/>
      <c r="AP467" s="244"/>
      <c r="AQ467" s="244"/>
      <c r="AR467" s="244"/>
      <c r="AS467" s="244"/>
      <c r="AT467" s="244"/>
      <c r="AU467" s="244"/>
      <c r="AV467" s="244"/>
      <c r="AW467" s="244"/>
      <c r="AX467" s="707"/>
    </row>
    <row r="468" spans="1:50" s="914" customFormat="1" ht="23.85" hidden="1" customHeight="1">
      <c r="A468" s="1022"/>
      <c r="B468" s="1302"/>
      <c r="C468" s="707" t="s">
        <v>940</v>
      </c>
      <c r="D468" s="1045" t="s">
        <v>10455</v>
      </c>
      <c r="E468" s="246" t="s">
        <v>2083</v>
      </c>
      <c r="F468" s="244" t="s">
        <v>940</v>
      </c>
      <c r="G468" s="244" t="s">
        <v>13595</v>
      </c>
      <c r="H468" s="244"/>
      <c r="I468" s="235">
        <v>18055</v>
      </c>
      <c r="J468" s="235"/>
      <c r="K468" s="235"/>
      <c r="L468" s="235" t="s">
        <v>282</v>
      </c>
      <c r="M468" s="235">
        <v>68</v>
      </c>
      <c r="N468" s="235">
        <v>105</v>
      </c>
      <c r="O468" s="235">
        <v>7140</v>
      </c>
      <c r="P468" s="235">
        <v>1</v>
      </c>
      <c r="Q468" s="235">
        <v>350</v>
      </c>
      <c r="R468" s="235">
        <v>350</v>
      </c>
      <c r="S468" s="707" t="s">
        <v>173</v>
      </c>
      <c r="T468" s="707" t="s">
        <v>1118</v>
      </c>
      <c r="U468" s="707">
        <v>2015</v>
      </c>
      <c r="V468" s="244"/>
      <c r="W468" s="244"/>
      <c r="X468" s="244"/>
      <c r="Y468" s="244"/>
      <c r="Z468" s="244"/>
      <c r="AA468" s="244"/>
      <c r="AB468" s="235">
        <v>4430</v>
      </c>
      <c r="AC468" s="707"/>
      <c r="AD468" s="707"/>
      <c r="AE468" s="244"/>
      <c r="AF468" s="244"/>
      <c r="AG468" s="244"/>
      <c r="AH468" s="244"/>
      <c r="AI468" s="244"/>
      <c r="AJ468" s="244"/>
      <c r="AK468" s="244"/>
      <c r="AL468" s="244"/>
      <c r="AM468" s="244"/>
      <c r="AN468" s="244"/>
      <c r="AO468" s="244"/>
      <c r="AP468" s="244"/>
      <c r="AQ468" s="244"/>
      <c r="AR468" s="244"/>
      <c r="AS468" s="244"/>
      <c r="AT468" s="244"/>
      <c r="AU468" s="244"/>
      <c r="AV468" s="244"/>
      <c r="AW468" s="244"/>
      <c r="AX468" s="707"/>
    </row>
    <row r="469" spans="1:50" s="914" customFormat="1" ht="23.85" hidden="1" customHeight="1">
      <c r="A469" s="1022"/>
      <c r="B469" s="1302"/>
      <c r="C469" s="707" t="s">
        <v>3836</v>
      </c>
      <c r="D469" s="1045" t="s">
        <v>13789</v>
      </c>
      <c r="E469" s="246" t="s">
        <v>13790</v>
      </c>
      <c r="F469" s="244" t="s">
        <v>3836</v>
      </c>
      <c r="G469" s="244" t="s">
        <v>3838</v>
      </c>
      <c r="H469" s="244">
        <v>1</v>
      </c>
      <c r="I469" s="235">
        <v>30557</v>
      </c>
      <c r="J469" s="235">
        <v>250</v>
      </c>
      <c r="K469" s="235">
        <v>296</v>
      </c>
      <c r="L469" s="235" t="s">
        <v>282</v>
      </c>
      <c r="M469" s="235">
        <v>64</v>
      </c>
      <c r="N469" s="235">
        <v>100</v>
      </c>
      <c r="O469" s="235">
        <v>6400</v>
      </c>
      <c r="P469" s="235">
        <v>1</v>
      </c>
      <c r="Q469" s="235">
        <v>1000</v>
      </c>
      <c r="R469" s="235">
        <v>3000</v>
      </c>
      <c r="S469" s="707" t="s">
        <v>173</v>
      </c>
      <c r="T469" s="707" t="s">
        <v>466</v>
      </c>
      <c r="U469" s="707">
        <v>1986</v>
      </c>
      <c r="V469" s="244">
        <v>399</v>
      </c>
      <c r="W469" s="244"/>
      <c r="X469" s="244"/>
      <c r="Y469" s="244"/>
      <c r="Z469" s="244"/>
      <c r="AA469" s="244"/>
      <c r="AB469" s="235">
        <v>399</v>
      </c>
      <c r="AC469" s="707"/>
      <c r="AD469" s="707"/>
      <c r="AE469" s="244"/>
      <c r="AF469" s="244"/>
      <c r="AG469" s="244"/>
      <c r="AH469" s="244"/>
      <c r="AI469" s="244"/>
      <c r="AJ469" s="244"/>
      <c r="AK469" s="244" t="s">
        <v>5224</v>
      </c>
      <c r="AL469" s="244">
        <v>1</v>
      </c>
      <c r="AM469" s="244">
        <v>600</v>
      </c>
      <c r="AN469" s="244"/>
      <c r="AO469" s="244" t="s">
        <v>615</v>
      </c>
      <c r="AP469" s="244" t="s">
        <v>707</v>
      </c>
      <c r="AQ469" s="244">
        <v>1</v>
      </c>
      <c r="AR469" s="244">
        <v>600</v>
      </c>
      <c r="AS469" s="244"/>
      <c r="AT469" s="244" t="s">
        <v>615</v>
      </c>
      <c r="AU469" s="244"/>
      <c r="AV469" s="244"/>
      <c r="AW469" s="244"/>
      <c r="AX469" s="707"/>
    </row>
    <row r="470" spans="1:50" s="914" customFormat="1" ht="23.85" hidden="1" customHeight="1">
      <c r="A470" s="1022"/>
      <c r="B470" s="1302"/>
      <c r="C470" s="707" t="s">
        <v>3836</v>
      </c>
      <c r="D470" s="707" t="s">
        <v>13791</v>
      </c>
      <c r="E470" s="707" t="s">
        <v>13792</v>
      </c>
      <c r="F470" s="707" t="s">
        <v>3836</v>
      </c>
      <c r="G470" s="707" t="s">
        <v>3838</v>
      </c>
      <c r="H470" s="244">
        <v>1</v>
      </c>
      <c r="I470" s="235">
        <v>15500</v>
      </c>
      <c r="J470" s="235">
        <v>90</v>
      </c>
      <c r="K470" s="235">
        <v>141.11000000000001</v>
      </c>
      <c r="L470" s="707" t="s">
        <v>282</v>
      </c>
      <c r="M470" s="235">
        <v>50</v>
      </c>
      <c r="N470" s="235">
        <v>100</v>
      </c>
      <c r="O470" s="235">
        <v>5000</v>
      </c>
      <c r="P470" s="235">
        <v>1</v>
      </c>
      <c r="Q470" s="235">
        <v>100</v>
      </c>
      <c r="R470" s="235">
        <v>3000</v>
      </c>
      <c r="S470" s="707" t="s">
        <v>10456</v>
      </c>
      <c r="T470" s="707" t="s">
        <v>10267</v>
      </c>
      <c r="U470" s="707">
        <v>1993</v>
      </c>
      <c r="V470" s="244"/>
      <c r="W470" s="244"/>
      <c r="X470" s="244"/>
      <c r="Y470" s="244"/>
      <c r="Z470" s="244"/>
      <c r="AA470" s="244"/>
      <c r="AB470" s="235">
        <v>2023</v>
      </c>
      <c r="AC470" s="707"/>
      <c r="AD470" s="707"/>
      <c r="AE470" s="244"/>
      <c r="AF470" s="244"/>
      <c r="AG470" s="244"/>
      <c r="AH470" s="244"/>
      <c r="AI470" s="244"/>
      <c r="AJ470" s="244"/>
      <c r="AK470" s="244"/>
      <c r="AL470" s="244"/>
      <c r="AM470" s="244"/>
      <c r="AN470" s="244"/>
      <c r="AO470" s="244"/>
      <c r="AP470" s="244"/>
      <c r="AQ470" s="244"/>
      <c r="AR470" s="244"/>
      <c r="AS470" s="244"/>
      <c r="AT470" s="244"/>
      <c r="AU470" s="244"/>
      <c r="AV470" s="244"/>
      <c r="AW470" s="244"/>
      <c r="AX470" s="1001"/>
    </row>
    <row r="471" spans="1:50" s="914" customFormat="1" ht="23.85" hidden="1" customHeight="1">
      <c r="A471" s="916"/>
      <c r="B471" s="1302"/>
      <c r="C471" s="707" t="s">
        <v>3836</v>
      </c>
      <c r="D471" s="707" t="s">
        <v>13793</v>
      </c>
      <c r="E471" s="707" t="s">
        <v>13794</v>
      </c>
      <c r="F471" s="707" t="s">
        <v>3836</v>
      </c>
      <c r="G471" s="707" t="s">
        <v>3838</v>
      </c>
      <c r="H471" s="1039">
        <v>2</v>
      </c>
      <c r="I471" s="235">
        <v>34503</v>
      </c>
      <c r="J471" s="235">
        <v>115</v>
      </c>
      <c r="K471" s="235">
        <v>115</v>
      </c>
      <c r="L471" s="707" t="s">
        <v>282</v>
      </c>
      <c r="M471" s="235">
        <v>64</v>
      </c>
      <c r="N471" s="235">
        <v>100</v>
      </c>
      <c r="O471" s="235">
        <v>6400</v>
      </c>
      <c r="P471" s="235">
        <v>1</v>
      </c>
      <c r="Q471" s="235">
        <v>1300</v>
      </c>
      <c r="R471" s="235">
        <v>5000</v>
      </c>
      <c r="S471" s="707" t="s">
        <v>173</v>
      </c>
      <c r="T471" s="707" t="s">
        <v>711</v>
      </c>
      <c r="U471" s="707">
        <v>2003</v>
      </c>
      <c r="V471" s="244"/>
      <c r="W471" s="244"/>
      <c r="X471" s="244"/>
      <c r="Y471" s="244"/>
      <c r="Z471" s="244"/>
      <c r="AA471" s="244"/>
      <c r="AB471" s="235">
        <v>6700</v>
      </c>
      <c r="AC471" s="707"/>
      <c r="AD471" s="707"/>
      <c r="AE471" s="244"/>
      <c r="AF471" s="244"/>
      <c r="AG471" s="244"/>
      <c r="AH471" s="244"/>
      <c r="AI471" s="244"/>
      <c r="AJ471" s="244"/>
      <c r="AK471" s="244"/>
      <c r="AL471" s="244"/>
      <c r="AM471" s="244"/>
      <c r="AN471" s="244"/>
      <c r="AO471" s="244"/>
      <c r="AP471" s="244"/>
      <c r="AQ471" s="244"/>
      <c r="AR471" s="244"/>
      <c r="AS471" s="244"/>
      <c r="AT471" s="244"/>
      <c r="AU471" s="244"/>
      <c r="AV471" s="244"/>
      <c r="AW471" s="244"/>
      <c r="AX471" s="1001"/>
    </row>
    <row r="472" spans="1:50" s="914" customFormat="1" ht="23.85" hidden="1" customHeight="1">
      <c r="A472" s="1022"/>
      <c r="B472" s="1302"/>
      <c r="C472" s="707" t="s">
        <v>3625</v>
      </c>
      <c r="D472" s="707" t="s">
        <v>10469</v>
      </c>
      <c r="E472" s="707" t="s">
        <v>13795</v>
      </c>
      <c r="F472" s="707" t="s">
        <v>3625</v>
      </c>
      <c r="G472" s="707" t="s">
        <v>3625</v>
      </c>
      <c r="H472" s="244">
        <v>1</v>
      </c>
      <c r="I472" s="235">
        <v>118322</v>
      </c>
      <c r="J472" s="235"/>
      <c r="K472" s="235"/>
      <c r="L472" s="707" t="s">
        <v>3787</v>
      </c>
      <c r="M472" s="235">
        <v>70</v>
      </c>
      <c r="N472" s="235">
        <v>150</v>
      </c>
      <c r="O472" s="235">
        <v>7350</v>
      </c>
      <c r="P472" s="235">
        <v>2</v>
      </c>
      <c r="Q472" s="1046" t="s">
        <v>384</v>
      </c>
      <c r="R472" s="235" t="s">
        <v>384</v>
      </c>
      <c r="S472" s="707" t="s">
        <v>384</v>
      </c>
      <c r="T472" s="707" t="s">
        <v>384</v>
      </c>
      <c r="U472" s="707">
        <v>2019</v>
      </c>
      <c r="V472" s="244">
        <v>460</v>
      </c>
      <c r="W472" s="244"/>
      <c r="X472" s="244"/>
      <c r="Y472" s="244"/>
      <c r="Z472" s="244"/>
      <c r="AA472" s="244"/>
      <c r="AB472" s="235">
        <v>4000</v>
      </c>
      <c r="AC472" s="707"/>
      <c r="AD472" s="707"/>
      <c r="AE472" s="244"/>
      <c r="AF472" s="244"/>
      <c r="AG472" s="244"/>
      <c r="AH472" s="244"/>
      <c r="AI472" s="244"/>
      <c r="AJ472" s="244"/>
      <c r="AK472" s="244" t="s">
        <v>610</v>
      </c>
      <c r="AL472" s="244">
        <v>3</v>
      </c>
      <c r="AM472" s="244">
        <v>2000</v>
      </c>
      <c r="AN472" s="244" t="s">
        <v>172</v>
      </c>
      <c r="AO472" s="244" t="s">
        <v>10225</v>
      </c>
      <c r="AP472" s="244" t="s">
        <v>10226</v>
      </c>
      <c r="AQ472" s="244">
        <v>1</v>
      </c>
      <c r="AR472" s="244">
        <v>200</v>
      </c>
      <c r="AS472" s="244" t="s">
        <v>304</v>
      </c>
      <c r="AT472" s="244" t="s">
        <v>10225</v>
      </c>
      <c r="AU472" s="244"/>
      <c r="AV472" s="244"/>
      <c r="AW472" s="244"/>
      <c r="AX472" s="1001" t="s">
        <v>13796</v>
      </c>
    </row>
    <row r="473" spans="1:50" s="914" customFormat="1" ht="23.85" hidden="1" customHeight="1">
      <c r="A473" s="1022"/>
      <c r="B473" s="1302"/>
      <c r="C473" s="432" t="s">
        <v>3625</v>
      </c>
      <c r="D473" s="432" t="s">
        <v>13797</v>
      </c>
      <c r="E473" s="432" t="s">
        <v>13798</v>
      </c>
      <c r="F473" s="432" t="s">
        <v>3625</v>
      </c>
      <c r="G473" s="432" t="s">
        <v>3625</v>
      </c>
      <c r="H473" s="432">
        <v>1</v>
      </c>
      <c r="I473" s="431">
        <v>42878</v>
      </c>
      <c r="J473" s="431"/>
      <c r="K473" s="431"/>
      <c r="L473" s="432" t="s">
        <v>282</v>
      </c>
      <c r="M473" s="431">
        <v>64</v>
      </c>
      <c r="N473" s="431">
        <v>100</v>
      </c>
      <c r="O473" s="431">
        <v>6400</v>
      </c>
      <c r="P473" s="431">
        <v>1</v>
      </c>
      <c r="Q473" s="431">
        <v>1500</v>
      </c>
      <c r="R473" s="431">
        <v>1500</v>
      </c>
      <c r="S473" s="432" t="s">
        <v>173</v>
      </c>
      <c r="T473" s="432" t="s">
        <v>10470</v>
      </c>
      <c r="U473" s="432">
        <v>2011</v>
      </c>
      <c r="V473" s="432">
        <v>123</v>
      </c>
      <c r="W473" s="432"/>
      <c r="X473" s="432"/>
      <c r="Y473" s="432"/>
      <c r="Z473" s="432"/>
      <c r="AA473" s="432"/>
      <c r="AB473" s="431">
        <v>5000</v>
      </c>
      <c r="AC473" s="432"/>
      <c r="AD473" s="432"/>
      <c r="AE473" s="432"/>
      <c r="AF473" s="432"/>
      <c r="AG473" s="432">
        <v>4</v>
      </c>
      <c r="AH473" s="432" t="s">
        <v>3314</v>
      </c>
      <c r="AI473" s="432">
        <v>40</v>
      </c>
      <c r="AJ473" s="432"/>
      <c r="AK473" s="432"/>
      <c r="AL473" s="432"/>
      <c r="AM473" s="432"/>
      <c r="AN473" s="432"/>
      <c r="AO473" s="432"/>
      <c r="AP473" s="432"/>
      <c r="AQ473" s="432"/>
      <c r="AR473" s="432"/>
      <c r="AS473" s="432"/>
      <c r="AT473" s="432"/>
      <c r="AU473" s="432"/>
      <c r="AV473" s="432"/>
      <c r="AW473" s="432"/>
      <c r="AX473" s="1023"/>
    </row>
    <row r="474" spans="1:50" s="914" customFormat="1" ht="23.85" hidden="1" customHeight="1">
      <c r="A474" s="1022"/>
      <c r="B474" s="1302"/>
      <c r="C474" s="432" t="s">
        <v>3625</v>
      </c>
      <c r="D474" s="432" t="s">
        <v>10471</v>
      </c>
      <c r="E474" s="432" t="s">
        <v>13799</v>
      </c>
      <c r="F474" s="432" t="s">
        <v>3625</v>
      </c>
      <c r="G474" s="432" t="s">
        <v>3625</v>
      </c>
      <c r="H474" s="432">
        <v>1</v>
      </c>
      <c r="I474" s="431">
        <v>29058</v>
      </c>
      <c r="J474" s="431"/>
      <c r="K474" s="431"/>
      <c r="L474" s="432" t="s">
        <v>282</v>
      </c>
      <c r="M474" s="431">
        <v>80</v>
      </c>
      <c r="N474" s="431">
        <v>110</v>
      </c>
      <c r="O474" s="431">
        <v>8800</v>
      </c>
      <c r="P474" s="431">
        <v>2</v>
      </c>
      <c r="Q474" s="431" t="s">
        <v>384</v>
      </c>
      <c r="R474" s="431" t="s">
        <v>384</v>
      </c>
      <c r="S474" s="432" t="s">
        <v>384</v>
      </c>
      <c r="T474" s="432" t="s">
        <v>384</v>
      </c>
      <c r="U474" s="432">
        <v>2019</v>
      </c>
      <c r="V474" s="432">
        <v>435</v>
      </c>
      <c r="W474" s="432">
        <v>400</v>
      </c>
      <c r="X474" s="432"/>
      <c r="Y474" s="432"/>
      <c r="Z474" s="432"/>
      <c r="AA474" s="432"/>
      <c r="AB474" s="431">
        <v>1700</v>
      </c>
      <c r="AC474" s="432"/>
      <c r="AD474" s="432"/>
      <c r="AE474" s="432"/>
      <c r="AF474" s="432"/>
      <c r="AG474" s="432"/>
      <c r="AH474" s="432"/>
      <c r="AI474" s="432"/>
      <c r="AJ474" s="432"/>
      <c r="AK474" s="432" t="s">
        <v>707</v>
      </c>
      <c r="AL474" s="432">
        <v>1</v>
      </c>
      <c r="AM474" s="432">
        <v>300</v>
      </c>
      <c r="AN474" s="432" t="s">
        <v>304</v>
      </c>
      <c r="AO474" s="432" t="s">
        <v>10473</v>
      </c>
      <c r="AP474" s="432" t="s">
        <v>2621</v>
      </c>
      <c r="AQ474" s="432">
        <v>2</v>
      </c>
      <c r="AR474" s="432">
        <v>500</v>
      </c>
      <c r="AS474" s="432" t="s">
        <v>304</v>
      </c>
      <c r="AT474" s="432" t="s">
        <v>10473</v>
      </c>
      <c r="AU474" s="432"/>
      <c r="AV474" s="432"/>
      <c r="AW474" s="432"/>
      <c r="AX474" s="1023" t="s">
        <v>13800</v>
      </c>
    </row>
    <row r="475" spans="1:50" s="914" customFormat="1" ht="23.85" hidden="1" customHeight="1">
      <c r="A475" s="1022"/>
      <c r="B475" s="1302"/>
      <c r="C475" s="432" t="s">
        <v>3625</v>
      </c>
      <c r="D475" s="432" t="s">
        <v>10474</v>
      </c>
      <c r="E475" s="432" t="s">
        <v>13801</v>
      </c>
      <c r="F475" s="432" t="s">
        <v>3625</v>
      </c>
      <c r="G475" s="432" t="s">
        <v>3625</v>
      </c>
      <c r="H475" s="432">
        <v>1</v>
      </c>
      <c r="I475" s="431">
        <v>31974</v>
      </c>
      <c r="J475" s="431"/>
      <c r="K475" s="431"/>
      <c r="L475" s="432" t="s">
        <v>282</v>
      </c>
      <c r="M475" s="431">
        <v>64</v>
      </c>
      <c r="N475" s="431">
        <v>102</v>
      </c>
      <c r="O475" s="431">
        <v>6528</v>
      </c>
      <c r="P475" s="431">
        <v>1</v>
      </c>
      <c r="Q475" s="431" t="s">
        <v>384</v>
      </c>
      <c r="R475" s="431" t="s">
        <v>384</v>
      </c>
      <c r="S475" s="432" t="s">
        <v>384</v>
      </c>
      <c r="T475" s="432" t="s">
        <v>384</v>
      </c>
      <c r="U475" s="432">
        <v>1999</v>
      </c>
      <c r="V475" s="432">
        <v>773</v>
      </c>
      <c r="W475" s="432">
        <v>500</v>
      </c>
      <c r="X475" s="432"/>
      <c r="Y475" s="432"/>
      <c r="Z475" s="432"/>
      <c r="AA475" s="432"/>
      <c r="AB475" s="431">
        <v>1973</v>
      </c>
      <c r="AC475" s="432"/>
      <c r="AD475" s="432"/>
      <c r="AE475" s="432"/>
      <c r="AF475" s="432"/>
      <c r="AG475" s="432">
        <v>6</v>
      </c>
      <c r="AH475" s="432" t="s">
        <v>3314</v>
      </c>
      <c r="AI475" s="432">
        <v>150</v>
      </c>
      <c r="AJ475" s="432"/>
      <c r="AK475" s="432" t="s">
        <v>610</v>
      </c>
      <c r="AL475" s="432">
        <v>2</v>
      </c>
      <c r="AM475" s="432">
        <v>1280</v>
      </c>
      <c r="AN475" s="432" t="s">
        <v>172</v>
      </c>
      <c r="AO475" s="432" t="s">
        <v>10475</v>
      </c>
      <c r="AP475" s="432" t="s">
        <v>10226</v>
      </c>
      <c r="AQ475" s="432">
        <v>1</v>
      </c>
      <c r="AR475" s="432">
        <v>200</v>
      </c>
      <c r="AS475" s="432" t="s">
        <v>304</v>
      </c>
      <c r="AT475" s="432" t="s">
        <v>10475</v>
      </c>
      <c r="AU475" s="432"/>
      <c r="AV475" s="432"/>
      <c r="AW475" s="432"/>
      <c r="AX475" s="1023"/>
    </row>
    <row r="476" spans="1:50" s="914" customFormat="1" ht="23.85" hidden="1" customHeight="1">
      <c r="A476" s="1022"/>
      <c r="B476" s="1302"/>
      <c r="C476" s="432" t="s">
        <v>3625</v>
      </c>
      <c r="D476" s="707" t="s">
        <v>10476</v>
      </c>
      <c r="E476" s="707" t="s">
        <v>13802</v>
      </c>
      <c r="F476" s="432" t="s">
        <v>3625</v>
      </c>
      <c r="G476" s="432" t="s">
        <v>3625</v>
      </c>
      <c r="H476" s="244">
        <v>1</v>
      </c>
      <c r="I476" s="235">
        <v>38308</v>
      </c>
      <c r="J476" s="235"/>
      <c r="K476" s="235"/>
      <c r="L476" s="707" t="s">
        <v>143</v>
      </c>
      <c r="M476" s="235">
        <v>70</v>
      </c>
      <c r="N476" s="235">
        <v>105</v>
      </c>
      <c r="O476" s="235">
        <v>7350</v>
      </c>
      <c r="P476" s="235">
        <v>1</v>
      </c>
      <c r="Q476" s="235" t="s">
        <v>384</v>
      </c>
      <c r="R476" s="235" t="s">
        <v>384</v>
      </c>
      <c r="S476" s="707" t="s">
        <v>384</v>
      </c>
      <c r="T476" s="707" t="s">
        <v>384</v>
      </c>
      <c r="U476" s="707">
        <v>2001</v>
      </c>
      <c r="V476" s="244">
        <v>500</v>
      </c>
      <c r="W476" s="244"/>
      <c r="X476" s="244"/>
      <c r="Y476" s="244"/>
      <c r="Z476" s="244"/>
      <c r="AA476" s="244"/>
      <c r="AB476" s="235">
        <v>500</v>
      </c>
      <c r="AC476" s="707"/>
      <c r="AD476" s="707"/>
      <c r="AE476" s="244"/>
      <c r="AF476" s="244"/>
      <c r="AG476" s="244"/>
      <c r="AH476" s="244"/>
      <c r="AI476" s="244"/>
      <c r="AJ476" s="244"/>
      <c r="AK476" s="244" t="s">
        <v>610</v>
      </c>
      <c r="AL476" s="244">
        <v>2</v>
      </c>
      <c r="AM476" s="244">
        <v>1300</v>
      </c>
      <c r="AN476" s="244" t="s">
        <v>172</v>
      </c>
      <c r="AO476" s="244" t="s">
        <v>10477</v>
      </c>
      <c r="AP476" s="244" t="s">
        <v>5224</v>
      </c>
      <c r="AQ476" s="244">
        <v>1</v>
      </c>
      <c r="AR476" s="244">
        <v>200</v>
      </c>
      <c r="AS476" s="244" t="s">
        <v>304</v>
      </c>
      <c r="AT476" s="244" t="s">
        <v>10477</v>
      </c>
      <c r="AU476" s="244" t="s">
        <v>2621</v>
      </c>
      <c r="AV476" s="244">
        <v>2</v>
      </c>
      <c r="AW476" s="244">
        <v>500</v>
      </c>
      <c r="AX476" s="1023"/>
    </row>
    <row r="477" spans="1:50" s="914" customFormat="1" ht="23.85" hidden="1" customHeight="1">
      <c r="A477" s="1022"/>
      <c r="B477" s="1302"/>
      <c r="C477" s="432" t="s">
        <v>3625</v>
      </c>
      <c r="D477" s="707" t="s">
        <v>13803</v>
      </c>
      <c r="E477" s="707" t="s">
        <v>13804</v>
      </c>
      <c r="F477" s="432" t="s">
        <v>3625</v>
      </c>
      <c r="G477" s="432" t="s">
        <v>3625</v>
      </c>
      <c r="H477" s="244"/>
      <c r="I477" s="235">
        <v>16650</v>
      </c>
      <c r="J477" s="235"/>
      <c r="K477" s="235"/>
      <c r="L477" s="707" t="s">
        <v>282</v>
      </c>
      <c r="M477" s="235">
        <v>68</v>
      </c>
      <c r="N477" s="235">
        <v>105</v>
      </c>
      <c r="O477" s="235">
        <v>7140</v>
      </c>
      <c r="P477" s="235">
        <v>1</v>
      </c>
      <c r="Q477" s="235"/>
      <c r="R477" s="235">
        <v>200</v>
      </c>
      <c r="S477" s="707" t="s">
        <v>173</v>
      </c>
      <c r="T477" s="707" t="s">
        <v>711</v>
      </c>
      <c r="U477" s="707">
        <v>2004</v>
      </c>
      <c r="V477" s="244"/>
      <c r="W477" s="244"/>
      <c r="X477" s="244"/>
      <c r="Y477" s="244"/>
      <c r="Z477" s="244"/>
      <c r="AA477" s="244"/>
      <c r="AB477" s="235">
        <v>2638</v>
      </c>
      <c r="AC477" s="707"/>
      <c r="AD477" s="707"/>
      <c r="AE477" s="244"/>
      <c r="AF477" s="244"/>
      <c r="AG477" s="244"/>
      <c r="AH477" s="244"/>
      <c r="AI477" s="244"/>
      <c r="AJ477" s="244"/>
      <c r="AK477" s="244"/>
      <c r="AL477" s="244"/>
      <c r="AM477" s="244"/>
      <c r="AN477" s="244"/>
      <c r="AO477" s="244"/>
      <c r="AP477" s="244"/>
      <c r="AQ477" s="244"/>
      <c r="AR477" s="244"/>
      <c r="AS477" s="244"/>
      <c r="AT477" s="244"/>
      <c r="AU477" s="244"/>
      <c r="AV477" s="244"/>
      <c r="AW477" s="244"/>
      <c r="AX477" s="1023"/>
    </row>
    <row r="478" spans="1:50" s="914" customFormat="1" ht="23.85" hidden="1" customHeight="1">
      <c r="A478" s="1022"/>
      <c r="B478" s="1302"/>
      <c r="C478" s="432" t="s">
        <v>3625</v>
      </c>
      <c r="D478" s="707" t="s">
        <v>10478</v>
      </c>
      <c r="E478" s="707" t="s">
        <v>13805</v>
      </c>
      <c r="F478" s="432" t="s">
        <v>3625</v>
      </c>
      <c r="G478" s="432" t="s">
        <v>3625</v>
      </c>
      <c r="H478" s="244">
        <v>1</v>
      </c>
      <c r="I478" s="235">
        <v>27143</v>
      </c>
      <c r="J478" s="235"/>
      <c r="K478" s="235"/>
      <c r="L478" s="707" t="s">
        <v>282</v>
      </c>
      <c r="M478" s="235">
        <v>64</v>
      </c>
      <c r="N478" s="235">
        <v>100</v>
      </c>
      <c r="O478" s="235">
        <v>6400</v>
      </c>
      <c r="P478" s="235">
        <v>1</v>
      </c>
      <c r="Q478" s="235" t="s">
        <v>384</v>
      </c>
      <c r="R478" s="235" t="s">
        <v>384</v>
      </c>
      <c r="S478" s="707" t="s">
        <v>384</v>
      </c>
      <c r="T478" s="707" t="s">
        <v>384</v>
      </c>
      <c r="U478" s="707">
        <v>1998</v>
      </c>
      <c r="V478" s="244">
        <v>110</v>
      </c>
      <c r="W478" s="244">
        <v>100</v>
      </c>
      <c r="X478" s="244"/>
      <c r="Y478" s="244"/>
      <c r="Z478" s="244"/>
      <c r="AA478" s="244"/>
      <c r="AB478" s="235">
        <v>1310</v>
      </c>
      <c r="AC478" s="707"/>
      <c r="AD478" s="707"/>
      <c r="AE478" s="244"/>
      <c r="AF478" s="244"/>
      <c r="AG478" s="244"/>
      <c r="AH478" s="244"/>
      <c r="AI478" s="244"/>
      <c r="AJ478" s="244"/>
      <c r="AK478" s="244" t="s">
        <v>610</v>
      </c>
      <c r="AL478" s="244">
        <v>1</v>
      </c>
      <c r="AM478" s="244">
        <v>230</v>
      </c>
      <c r="AN478" s="244" t="s">
        <v>172</v>
      </c>
      <c r="AO478" s="244" t="s">
        <v>10479</v>
      </c>
      <c r="AP478" s="244" t="s">
        <v>10480</v>
      </c>
      <c r="AQ478" s="244">
        <v>1</v>
      </c>
      <c r="AR478" s="244">
        <v>300</v>
      </c>
      <c r="AS478" s="244" t="s">
        <v>304</v>
      </c>
      <c r="AT478" s="244" t="s">
        <v>10479</v>
      </c>
      <c r="AU478" s="244" t="s">
        <v>3470</v>
      </c>
      <c r="AV478" s="244">
        <v>1</v>
      </c>
      <c r="AW478" s="244">
        <v>50</v>
      </c>
      <c r="AX478" s="1023"/>
    </row>
    <row r="479" spans="1:50" s="914" customFormat="1" ht="23.85" hidden="1" customHeight="1">
      <c r="A479" s="1022"/>
      <c r="B479" s="1302"/>
      <c r="C479" s="432" t="s">
        <v>3625</v>
      </c>
      <c r="D479" s="707" t="s">
        <v>10481</v>
      </c>
      <c r="E479" s="707" t="s">
        <v>13806</v>
      </c>
      <c r="F479" s="432" t="s">
        <v>3625</v>
      </c>
      <c r="G479" s="432" t="s">
        <v>3625</v>
      </c>
      <c r="H479" s="244">
        <v>1</v>
      </c>
      <c r="I479" s="235">
        <v>17788</v>
      </c>
      <c r="J479" s="235">
        <v>109.08</v>
      </c>
      <c r="K479" s="235">
        <v>109</v>
      </c>
      <c r="L479" s="707" t="s">
        <v>282</v>
      </c>
      <c r="M479" s="235">
        <v>64</v>
      </c>
      <c r="N479" s="235">
        <v>100</v>
      </c>
      <c r="O479" s="235">
        <v>6400</v>
      </c>
      <c r="P479" s="235">
        <v>1</v>
      </c>
      <c r="Q479" s="235" t="s">
        <v>384</v>
      </c>
      <c r="R479" s="235" t="s">
        <v>384</v>
      </c>
      <c r="S479" s="707" t="s">
        <v>384</v>
      </c>
      <c r="T479" s="707" t="s">
        <v>384</v>
      </c>
      <c r="U479" s="707">
        <v>1996</v>
      </c>
      <c r="V479" s="244">
        <v>330</v>
      </c>
      <c r="W479" s="244">
        <v>232</v>
      </c>
      <c r="X479" s="244"/>
      <c r="Y479" s="244"/>
      <c r="Z479" s="244"/>
      <c r="AA479" s="244"/>
      <c r="AB479" s="235">
        <v>1132</v>
      </c>
      <c r="AC479" s="707"/>
      <c r="AD479" s="707"/>
      <c r="AE479" s="244"/>
      <c r="AF479" s="244"/>
      <c r="AG479" s="244"/>
      <c r="AH479" s="244"/>
      <c r="AI479" s="244"/>
      <c r="AJ479" s="244"/>
      <c r="AK479" s="244" t="s">
        <v>610</v>
      </c>
      <c r="AL479" s="244">
        <v>2</v>
      </c>
      <c r="AM479" s="244">
        <v>1278</v>
      </c>
      <c r="AN479" s="244" t="s">
        <v>172</v>
      </c>
      <c r="AO479" s="244" t="s">
        <v>10482</v>
      </c>
      <c r="AP479" s="244" t="s">
        <v>3470</v>
      </c>
      <c r="AQ479" s="244">
        <v>1</v>
      </c>
      <c r="AR479" s="244">
        <v>300</v>
      </c>
      <c r="AS479" s="244" t="s">
        <v>304</v>
      </c>
      <c r="AT479" s="244" t="s">
        <v>10482</v>
      </c>
      <c r="AU479" s="244" t="s">
        <v>707</v>
      </c>
      <c r="AV479" s="244">
        <v>1</v>
      </c>
      <c r="AW479" s="244">
        <v>200</v>
      </c>
      <c r="AX479" s="1023"/>
    </row>
    <row r="480" spans="1:50" s="914" customFormat="1" ht="23.85" hidden="1" customHeight="1">
      <c r="A480" s="1022"/>
      <c r="B480" s="1302"/>
      <c r="C480" s="432" t="s">
        <v>3625</v>
      </c>
      <c r="D480" s="707" t="s">
        <v>13807</v>
      </c>
      <c r="E480" s="707" t="s">
        <v>13808</v>
      </c>
      <c r="F480" s="432" t="s">
        <v>3625</v>
      </c>
      <c r="G480" s="432" t="s">
        <v>3625</v>
      </c>
      <c r="H480" s="244">
        <v>1</v>
      </c>
      <c r="I480" s="235">
        <v>32764</v>
      </c>
      <c r="J480" s="235"/>
      <c r="K480" s="235"/>
      <c r="L480" s="707" t="s">
        <v>282</v>
      </c>
      <c r="M480" s="235">
        <v>70</v>
      </c>
      <c r="N480" s="235">
        <v>109</v>
      </c>
      <c r="O480" s="235">
        <v>7630</v>
      </c>
      <c r="P480" s="235">
        <v>1</v>
      </c>
      <c r="Q480" s="235" t="s">
        <v>384</v>
      </c>
      <c r="R480" s="235" t="s">
        <v>384</v>
      </c>
      <c r="S480" s="707" t="s">
        <v>384</v>
      </c>
      <c r="T480" s="707" t="s">
        <v>384</v>
      </c>
      <c r="U480" s="707">
        <v>2013</v>
      </c>
      <c r="V480" s="244">
        <v>550</v>
      </c>
      <c r="W480" s="244">
        <v>500</v>
      </c>
      <c r="X480" s="244"/>
      <c r="Y480" s="244"/>
      <c r="Z480" s="244"/>
      <c r="AA480" s="244"/>
      <c r="AB480" s="235">
        <v>1500</v>
      </c>
      <c r="AC480" s="707"/>
      <c r="AD480" s="707"/>
      <c r="AE480" s="244"/>
      <c r="AF480" s="244"/>
      <c r="AG480" s="244"/>
      <c r="AH480" s="244"/>
      <c r="AI480" s="244"/>
      <c r="AJ480" s="244"/>
      <c r="AK480" s="244" t="s">
        <v>610</v>
      </c>
      <c r="AL480" s="244">
        <v>2</v>
      </c>
      <c r="AM480" s="244">
        <v>1280</v>
      </c>
      <c r="AN480" s="244" t="s">
        <v>172</v>
      </c>
      <c r="AO480" s="244" t="s">
        <v>10483</v>
      </c>
      <c r="AP480" s="244" t="s">
        <v>2621</v>
      </c>
      <c r="AQ480" s="244">
        <v>2</v>
      </c>
      <c r="AR480" s="244">
        <v>300</v>
      </c>
      <c r="AS480" s="244" t="s">
        <v>304</v>
      </c>
      <c r="AT480" s="244" t="s">
        <v>10483</v>
      </c>
      <c r="AU480" s="244"/>
      <c r="AV480" s="244"/>
      <c r="AW480" s="244"/>
      <c r="AX480" s="1023"/>
    </row>
    <row r="481" spans="1:50" s="914" customFormat="1" ht="23.85" hidden="1" customHeight="1">
      <c r="A481" s="1010"/>
      <c r="B481" s="1302"/>
      <c r="C481" s="432" t="s">
        <v>3625</v>
      </c>
      <c r="D481" s="707" t="s">
        <v>13809</v>
      </c>
      <c r="E481" s="707" t="s">
        <v>13810</v>
      </c>
      <c r="F481" s="432" t="s">
        <v>3625</v>
      </c>
      <c r="G481" s="432" t="s">
        <v>3625</v>
      </c>
      <c r="H481" s="235"/>
      <c r="I481" s="235">
        <v>51520</v>
      </c>
      <c r="J481" s="235">
        <v>74</v>
      </c>
      <c r="K481" s="235">
        <v>74</v>
      </c>
      <c r="L481" s="707" t="s">
        <v>282</v>
      </c>
      <c r="M481" s="235">
        <v>68</v>
      </c>
      <c r="N481" s="235">
        <v>105</v>
      </c>
      <c r="O481" s="235">
        <v>7140</v>
      </c>
      <c r="P481" s="235">
        <v>1</v>
      </c>
      <c r="Q481" s="235">
        <v>3000</v>
      </c>
      <c r="R481" s="235">
        <v>3000</v>
      </c>
      <c r="S481" s="707" t="s">
        <v>173</v>
      </c>
      <c r="T481" s="707" t="s">
        <v>10484</v>
      </c>
      <c r="U481" s="707">
        <v>2009</v>
      </c>
      <c r="V481" s="235"/>
      <c r="W481" s="707"/>
      <c r="X481" s="244"/>
      <c r="Y481" s="244"/>
      <c r="Z481" s="244"/>
      <c r="AA481" s="244"/>
      <c r="AB481" s="235">
        <v>9509</v>
      </c>
      <c r="AC481" s="707"/>
      <c r="AD481" s="707"/>
      <c r="AE481" s="244"/>
      <c r="AF481" s="244"/>
      <c r="AG481" s="244"/>
      <c r="AH481" s="244"/>
      <c r="AI481" s="244"/>
      <c r="AJ481" s="244"/>
      <c r="AK481" s="244"/>
      <c r="AL481" s="244"/>
      <c r="AM481" s="244"/>
      <c r="AN481" s="244"/>
      <c r="AO481" s="244"/>
      <c r="AP481" s="244"/>
      <c r="AQ481" s="244"/>
      <c r="AR481" s="244"/>
      <c r="AS481" s="244"/>
      <c r="AT481" s="244"/>
      <c r="AU481" s="244"/>
      <c r="AV481" s="244"/>
      <c r="AW481" s="244"/>
      <c r="AX481" s="1023" t="s">
        <v>10485</v>
      </c>
    </row>
    <row r="482" spans="1:50" s="914" customFormat="1" ht="23.85" hidden="1" customHeight="1">
      <c r="A482" s="1041"/>
      <c r="B482" s="1302"/>
      <c r="C482" s="432" t="s">
        <v>3625</v>
      </c>
      <c r="D482" s="707" t="s">
        <v>10486</v>
      </c>
      <c r="E482" s="707" t="s">
        <v>13811</v>
      </c>
      <c r="F482" s="432" t="s">
        <v>3625</v>
      </c>
      <c r="G482" s="432" t="s">
        <v>3625</v>
      </c>
      <c r="H482" s="235">
        <v>1</v>
      </c>
      <c r="I482" s="235">
        <v>24150</v>
      </c>
      <c r="J482" s="235"/>
      <c r="K482" s="235"/>
      <c r="L482" s="707" t="s">
        <v>282</v>
      </c>
      <c r="M482" s="235">
        <v>92</v>
      </c>
      <c r="N482" s="235">
        <v>100</v>
      </c>
      <c r="O482" s="235">
        <v>9200</v>
      </c>
      <c r="P482" s="235">
        <v>1</v>
      </c>
      <c r="Q482" s="235">
        <v>5000</v>
      </c>
      <c r="R482" s="235">
        <v>5000</v>
      </c>
      <c r="S482" s="707" t="s">
        <v>173</v>
      </c>
      <c r="T482" s="707" t="s">
        <v>13812</v>
      </c>
      <c r="U482" s="707">
        <v>2013</v>
      </c>
      <c r="V482" s="235">
        <v>743</v>
      </c>
      <c r="W482" s="707">
        <v>500</v>
      </c>
      <c r="X482" s="244"/>
      <c r="Y482" s="244"/>
      <c r="Z482" s="244"/>
      <c r="AA482" s="244"/>
      <c r="AB482" s="235">
        <v>2000</v>
      </c>
      <c r="AC482" s="707"/>
      <c r="AD482" s="707"/>
      <c r="AE482" s="244"/>
      <c r="AF482" s="244"/>
      <c r="AG482" s="244"/>
      <c r="AH482" s="244"/>
      <c r="AI482" s="244"/>
      <c r="AJ482" s="244"/>
      <c r="AK482" s="244" t="s">
        <v>10226</v>
      </c>
      <c r="AL482" s="244">
        <v>1</v>
      </c>
      <c r="AM482" s="244">
        <v>900</v>
      </c>
      <c r="AN482" s="244" t="s">
        <v>304</v>
      </c>
      <c r="AO482" s="244" t="s">
        <v>10487</v>
      </c>
      <c r="AP482" s="244" t="s">
        <v>707</v>
      </c>
      <c r="AQ482" s="244">
        <v>1</v>
      </c>
      <c r="AR482" s="244">
        <v>300</v>
      </c>
      <c r="AS482" s="244" t="s">
        <v>304</v>
      </c>
      <c r="AT482" s="244" t="s">
        <v>10487</v>
      </c>
      <c r="AU482" s="244" t="s">
        <v>610</v>
      </c>
      <c r="AV482" s="244">
        <v>1</v>
      </c>
      <c r="AW482" s="244">
        <v>625</v>
      </c>
      <c r="AX482" s="1023" t="s">
        <v>13813</v>
      </c>
    </row>
    <row r="483" spans="1:50" s="914" customFormat="1" ht="23.85" hidden="1" customHeight="1">
      <c r="A483" s="1041"/>
      <c r="B483" s="1302"/>
      <c r="C483" s="432" t="s">
        <v>3625</v>
      </c>
      <c r="D483" s="707" t="s">
        <v>13814</v>
      </c>
      <c r="E483" s="707" t="s">
        <v>13815</v>
      </c>
      <c r="F483" s="432" t="s">
        <v>3625</v>
      </c>
      <c r="G483" s="432" t="s">
        <v>3625</v>
      </c>
      <c r="H483" s="235"/>
      <c r="I483" s="235">
        <v>13514</v>
      </c>
      <c r="J483" s="235"/>
      <c r="K483" s="235"/>
      <c r="L483" s="707" t="s">
        <v>282</v>
      </c>
      <c r="M483" s="235">
        <v>68</v>
      </c>
      <c r="N483" s="235">
        <v>100</v>
      </c>
      <c r="O483" s="235">
        <v>6800</v>
      </c>
      <c r="P483" s="235">
        <v>1</v>
      </c>
      <c r="Q483" s="235">
        <v>400</v>
      </c>
      <c r="R483" s="235">
        <v>400</v>
      </c>
      <c r="S483" s="707" t="s">
        <v>173</v>
      </c>
      <c r="T483" s="707" t="s">
        <v>711</v>
      </c>
      <c r="U483" s="707">
        <v>2009</v>
      </c>
      <c r="V483" s="707"/>
      <c r="W483" s="707"/>
      <c r="X483" s="707"/>
      <c r="Y483" s="707"/>
      <c r="Z483" s="707"/>
      <c r="AA483" s="707"/>
      <c r="AB483" s="235">
        <v>3561</v>
      </c>
      <c r="AC483" s="707"/>
      <c r="AD483" s="707"/>
      <c r="AE483" s="244"/>
      <c r="AF483" s="244"/>
      <c r="AG483" s="244"/>
      <c r="AH483" s="244"/>
      <c r="AI483" s="244"/>
      <c r="AJ483" s="244"/>
      <c r="AK483" s="244"/>
      <c r="AL483" s="244"/>
      <c r="AM483" s="244"/>
      <c r="AN483" s="244"/>
      <c r="AO483" s="244"/>
      <c r="AP483" s="244"/>
      <c r="AQ483" s="244"/>
      <c r="AR483" s="244"/>
      <c r="AS483" s="244"/>
      <c r="AT483" s="244"/>
      <c r="AU483" s="244"/>
      <c r="AV483" s="244"/>
      <c r="AW483" s="244"/>
      <c r="AX483" s="1001"/>
    </row>
    <row r="484" spans="1:50" s="914" customFormat="1" ht="23.85" hidden="1" customHeight="1">
      <c r="A484" s="1041"/>
      <c r="B484" s="1302"/>
      <c r="C484" s="707" t="s">
        <v>3625</v>
      </c>
      <c r="D484" s="707" t="s">
        <v>13816</v>
      </c>
      <c r="E484" s="707" t="s">
        <v>13817</v>
      </c>
      <c r="F484" s="707" t="s">
        <v>3625</v>
      </c>
      <c r="G484" s="707" t="s">
        <v>13818</v>
      </c>
      <c r="H484" s="244"/>
      <c r="I484" s="235">
        <v>35000</v>
      </c>
      <c r="J484" s="235"/>
      <c r="K484" s="235"/>
      <c r="L484" s="707" t="s">
        <v>282</v>
      </c>
      <c r="M484" s="235">
        <v>64</v>
      </c>
      <c r="N484" s="235">
        <v>100</v>
      </c>
      <c r="O484" s="235">
        <v>6400</v>
      </c>
      <c r="P484" s="235">
        <v>1</v>
      </c>
      <c r="Q484" s="235">
        <v>3500</v>
      </c>
      <c r="R484" s="235">
        <v>3500</v>
      </c>
      <c r="S484" s="707" t="s">
        <v>173</v>
      </c>
      <c r="T484" s="707" t="s">
        <v>711</v>
      </c>
      <c r="U484" s="707">
        <v>2012</v>
      </c>
      <c r="V484" s="244"/>
      <c r="W484" s="244"/>
      <c r="X484" s="244"/>
      <c r="Y484" s="244"/>
      <c r="Z484" s="244"/>
      <c r="AA484" s="244"/>
      <c r="AB484" s="235">
        <v>1350</v>
      </c>
      <c r="AC484" s="707"/>
      <c r="AD484" s="707"/>
      <c r="AE484" s="244"/>
      <c r="AF484" s="244"/>
      <c r="AG484" s="244"/>
      <c r="AH484" s="244"/>
      <c r="AI484" s="244"/>
      <c r="AJ484" s="244"/>
      <c r="AK484" s="244"/>
      <c r="AL484" s="244"/>
      <c r="AM484" s="244"/>
      <c r="AN484" s="244"/>
      <c r="AO484" s="244"/>
      <c r="AP484" s="244"/>
      <c r="AQ484" s="244"/>
      <c r="AR484" s="244"/>
      <c r="AS484" s="244"/>
      <c r="AT484" s="244"/>
      <c r="AU484" s="244"/>
      <c r="AV484" s="244"/>
      <c r="AW484" s="244"/>
      <c r="AX484" s="1001"/>
    </row>
    <row r="485" spans="1:50" s="914" customFormat="1" ht="23.85" hidden="1" customHeight="1">
      <c r="A485" s="1041"/>
      <c r="B485" s="1302"/>
      <c r="C485" s="707" t="s">
        <v>3625</v>
      </c>
      <c r="D485" s="707" t="s">
        <v>13819</v>
      </c>
      <c r="E485" s="707" t="s">
        <v>12348</v>
      </c>
      <c r="F485" s="707" t="s">
        <v>3625</v>
      </c>
      <c r="G485" s="707" t="s">
        <v>13820</v>
      </c>
      <c r="H485" s="244"/>
      <c r="I485" s="235">
        <v>164077</v>
      </c>
      <c r="J485" s="235"/>
      <c r="K485" s="235"/>
      <c r="L485" s="707" t="s">
        <v>143</v>
      </c>
      <c r="M485" s="235">
        <v>68</v>
      </c>
      <c r="N485" s="235">
        <v>105</v>
      </c>
      <c r="O485" s="235">
        <v>7140</v>
      </c>
      <c r="P485" s="235">
        <v>1</v>
      </c>
      <c r="Q485" s="235">
        <v>6300</v>
      </c>
      <c r="R485" s="235">
        <v>10000</v>
      </c>
      <c r="S485" s="707" t="s">
        <v>173</v>
      </c>
      <c r="T485" s="707" t="s">
        <v>711</v>
      </c>
      <c r="U485" s="707">
        <v>2018</v>
      </c>
      <c r="V485" s="244"/>
      <c r="W485" s="244"/>
      <c r="X485" s="244"/>
      <c r="Y485" s="244"/>
      <c r="Z485" s="244"/>
      <c r="AA485" s="244"/>
      <c r="AB485" s="235">
        <v>500</v>
      </c>
      <c r="AC485" s="707"/>
      <c r="AD485" s="707"/>
      <c r="AE485" s="244"/>
      <c r="AF485" s="244"/>
      <c r="AG485" s="244"/>
      <c r="AH485" s="244"/>
      <c r="AI485" s="244"/>
      <c r="AJ485" s="244"/>
      <c r="AK485" s="244"/>
      <c r="AL485" s="244"/>
      <c r="AM485" s="244"/>
      <c r="AN485" s="244"/>
      <c r="AO485" s="244"/>
      <c r="AP485" s="244"/>
      <c r="AQ485" s="244"/>
      <c r="AR485" s="244"/>
      <c r="AS485" s="244"/>
      <c r="AT485" s="244"/>
      <c r="AU485" s="244"/>
      <c r="AV485" s="244"/>
      <c r="AW485" s="244"/>
      <c r="AX485" s="1001" t="s">
        <v>12349</v>
      </c>
    </row>
    <row r="486" spans="1:50" s="914" customFormat="1" ht="23.85" hidden="1" customHeight="1">
      <c r="A486" s="1041"/>
      <c r="B486" s="1302"/>
      <c r="C486" s="707" t="s">
        <v>3625</v>
      </c>
      <c r="D486" s="707" t="s">
        <v>13819</v>
      </c>
      <c r="E486" s="707" t="s">
        <v>12350</v>
      </c>
      <c r="F486" s="707" t="s">
        <v>3625</v>
      </c>
      <c r="G486" s="707" t="s">
        <v>13820</v>
      </c>
      <c r="H486" s="244"/>
      <c r="I486" s="235">
        <v>164077</v>
      </c>
      <c r="J486" s="235"/>
      <c r="K486" s="235"/>
      <c r="L486" s="707" t="s">
        <v>282</v>
      </c>
      <c r="M486" s="235">
        <v>64</v>
      </c>
      <c r="N486" s="235">
        <v>80</v>
      </c>
      <c r="O486" s="235">
        <v>5120</v>
      </c>
      <c r="P486" s="235">
        <v>1</v>
      </c>
      <c r="Q486" s="235"/>
      <c r="R486" s="235"/>
      <c r="S486" s="707"/>
      <c r="T486" s="707"/>
      <c r="U486" s="707">
        <v>2018</v>
      </c>
      <c r="V486" s="244"/>
      <c r="W486" s="244"/>
      <c r="X486" s="244"/>
      <c r="Y486" s="244"/>
      <c r="Z486" s="244"/>
      <c r="AA486" s="244"/>
      <c r="AB486" s="235">
        <v>800</v>
      </c>
      <c r="AC486" s="707"/>
      <c r="AD486" s="707"/>
      <c r="AE486" s="244"/>
      <c r="AF486" s="244"/>
      <c r="AG486" s="244"/>
      <c r="AH486" s="244"/>
      <c r="AI486" s="244"/>
      <c r="AJ486" s="244"/>
      <c r="AK486" s="244"/>
      <c r="AL486" s="244"/>
      <c r="AM486" s="244"/>
      <c r="AN486" s="244"/>
      <c r="AO486" s="244"/>
      <c r="AP486" s="244"/>
      <c r="AQ486" s="244"/>
      <c r="AR486" s="244"/>
      <c r="AS486" s="244"/>
      <c r="AT486" s="244"/>
      <c r="AU486" s="244"/>
      <c r="AV486" s="244"/>
      <c r="AW486" s="244"/>
      <c r="AX486" s="1001" t="s">
        <v>12349</v>
      </c>
    </row>
    <row r="487" spans="1:50" s="914" customFormat="1" ht="23.85" hidden="1" customHeight="1">
      <c r="A487" s="1041"/>
      <c r="B487" s="1302"/>
      <c r="C487" s="707" t="s">
        <v>3479</v>
      </c>
      <c r="D487" s="707" t="s">
        <v>10457</v>
      </c>
      <c r="E487" s="707" t="s">
        <v>13821</v>
      </c>
      <c r="F487" s="707" t="s">
        <v>3479</v>
      </c>
      <c r="G487" s="707" t="s">
        <v>3479</v>
      </c>
      <c r="H487" s="244"/>
      <c r="I487" s="235">
        <v>50659</v>
      </c>
      <c r="J487" s="235"/>
      <c r="K487" s="235"/>
      <c r="L487" s="707" t="s">
        <v>282</v>
      </c>
      <c r="M487" s="235">
        <v>68</v>
      </c>
      <c r="N487" s="235">
        <v>105</v>
      </c>
      <c r="O487" s="235">
        <v>9257</v>
      </c>
      <c r="P487" s="235">
        <v>1</v>
      </c>
      <c r="Q487" s="235">
        <v>500</v>
      </c>
      <c r="R487" s="235">
        <v>1200</v>
      </c>
      <c r="S487" s="707" t="s">
        <v>173</v>
      </c>
      <c r="T487" s="707" t="s">
        <v>711</v>
      </c>
      <c r="U487" s="707">
        <v>2005</v>
      </c>
      <c r="V487" s="244"/>
      <c r="W487" s="244"/>
      <c r="X487" s="244"/>
      <c r="Y487" s="244"/>
      <c r="Z487" s="244"/>
      <c r="AA487" s="244"/>
      <c r="AB487" s="235">
        <v>2555</v>
      </c>
      <c r="AC487" s="707"/>
      <c r="AD487" s="707"/>
      <c r="AE487" s="244"/>
      <c r="AF487" s="244"/>
      <c r="AG487" s="244"/>
      <c r="AH487" s="244"/>
      <c r="AI487" s="244"/>
      <c r="AJ487" s="244"/>
      <c r="AK487" s="244"/>
      <c r="AL487" s="244"/>
      <c r="AM487" s="244"/>
      <c r="AN487" s="244"/>
      <c r="AO487" s="244"/>
      <c r="AP487" s="244"/>
      <c r="AQ487" s="244"/>
      <c r="AR487" s="244"/>
      <c r="AS487" s="244"/>
      <c r="AT487" s="244"/>
      <c r="AU487" s="244"/>
      <c r="AV487" s="244"/>
      <c r="AW487" s="244"/>
      <c r="AX487" s="1001"/>
    </row>
    <row r="488" spans="1:50" s="914" customFormat="1" ht="23.85" hidden="1" customHeight="1">
      <c r="A488" s="1041"/>
      <c r="B488" s="1302"/>
      <c r="C488" s="707" t="s">
        <v>3479</v>
      </c>
      <c r="D488" s="707" t="s">
        <v>10458</v>
      </c>
      <c r="E488" s="707" t="s">
        <v>13822</v>
      </c>
      <c r="F488" s="707" t="s">
        <v>3479</v>
      </c>
      <c r="G488" s="707" t="s">
        <v>3479</v>
      </c>
      <c r="H488" s="244"/>
      <c r="I488" s="235">
        <v>56419</v>
      </c>
      <c r="J488" s="235"/>
      <c r="K488" s="235"/>
      <c r="L488" s="707" t="s">
        <v>143</v>
      </c>
      <c r="M488" s="235">
        <v>68</v>
      </c>
      <c r="N488" s="235">
        <v>105</v>
      </c>
      <c r="O488" s="235">
        <v>7140</v>
      </c>
      <c r="P488" s="235">
        <v>1</v>
      </c>
      <c r="Q488" s="235">
        <v>500</v>
      </c>
      <c r="R488" s="235">
        <v>1200</v>
      </c>
      <c r="S488" s="707" t="s">
        <v>173</v>
      </c>
      <c r="T488" s="707" t="s">
        <v>711</v>
      </c>
      <c r="U488" s="707">
        <v>2005</v>
      </c>
      <c r="V488" s="244"/>
      <c r="W488" s="244"/>
      <c r="X488" s="244"/>
      <c r="Y488" s="244"/>
      <c r="Z488" s="244"/>
      <c r="AA488" s="244"/>
      <c r="AB488" s="235"/>
      <c r="AC488" s="707"/>
      <c r="AD488" s="707"/>
      <c r="AE488" s="244"/>
      <c r="AF488" s="244"/>
      <c r="AG488" s="244"/>
      <c r="AH488" s="244"/>
      <c r="AI488" s="244"/>
      <c r="AJ488" s="244"/>
      <c r="AK488" s="244"/>
      <c r="AL488" s="244"/>
      <c r="AM488" s="244"/>
      <c r="AN488" s="244"/>
      <c r="AO488" s="244"/>
      <c r="AP488" s="244"/>
      <c r="AQ488" s="244"/>
      <c r="AR488" s="244"/>
      <c r="AS488" s="244"/>
      <c r="AT488" s="244"/>
      <c r="AU488" s="244"/>
      <c r="AV488" s="244"/>
      <c r="AW488" s="244"/>
      <c r="AX488" s="1001"/>
    </row>
    <row r="489" spans="1:50" s="914" customFormat="1" ht="23.85" hidden="1" customHeight="1">
      <c r="A489" s="1041"/>
      <c r="B489" s="1302"/>
      <c r="C489" s="707" t="s">
        <v>3479</v>
      </c>
      <c r="D489" s="707" t="s">
        <v>10459</v>
      </c>
      <c r="E489" s="707" t="s">
        <v>13823</v>
      </c>
      <c r="F489" s="707" t="s">
        <v>3479</v>
      </c>
      <c r="G489" s="707" t="s">
        <v>3479</v>
      </c>
      <c r="H489" s="244"/>
      <c r="I489" s="235">
        <v>38875</v>
      </c>
      <c r="J489" s="235"/>
      <c r="K489" s="235"/>
      <c r="L489" s="707" t="s">
        <v>282</v>
      </c>
      <c r="M489" s="235">
        <v>80</v>
      </c>
      <c r="N489" s="235">
        <v>120</v>
      </c>
      <c r="O489" s="235">
        <v>9600</v>
      </c>
      <c r="P489" s="235">
        <v>1</v>
      </c>
      <c r="Q489" s="235"/>
      <c r="R489" s="235"/>
      <c r="S489" s="707"/>
      <c r="T489" s="707"/>
      <c r="U489" s="707">
        <v>2006</v>
      </c>
      <c r="V489" s="244"/>
      <c r="W489" s="244"/>
      <c r="X489" s="244"/>
      <c r="Y489" s="244"/>
      <c r="Z489" s="244"/>
      <c r="AA489" s="244"/>
      <c r="AB489" s="235"/>
      <c r="AC489" s="707"/>
      <c r="AD489" s="707"/>
      <c r="AE489" s="244"/>
      <c r="AF489" s="244"/>
      <c r="AG489" s="244"/>
      <c r="AH489" s="244"/>
      <c r="AI489" s="244"/>
      <c r="AJ489" s="244"/>
      <c r="AK489" s="244"/>
      <c r="AL489" s="244"/>
      <c r="AM489" s="244"/>
      <c r="AN489" s="244"/>
      <c r="AO489" s="244"/>
      <c r="AP489" s="244"/>
      <c r="AQ489" s="244"/>
      <c r="AR489" s="244"/>
      <c r="AS489" s="244"/>
      <c r="AT489" s="244"/>
      <c r="AU489" s="244"/>
      <c r="AV489" s="244"/>
      <c r="AW489" s="244"/>
      <c r="AX489" s="1001"/>
    </row>
    <row r="490" spans="1:50" s="914" customFormat="1" ht="23.85" hidden="1" customHeight="1">
      <c r="A490" s="1041"/>
      <c r="B490" s="1302"/>
      <c r="C490" s="707" t="s">
        <v>3479</v>
      </c>
      <c r="D490" s="707" t="s">
        <v>10460</v>
      </c>
      <c r="E490" s="707" t="s">
        <v>13824</v>
      </c>
      <c r="F490" s="707" t="s">
        <v>3479</v>
      </c>
      <c r="G490" s="707" t="s">
        <v>3479</v>
      </c>
      <c r="H490" s="244">
        <v>1</v>
      </c>
      <c r="I490" s="235">
        <v>47103</v>
      </c>
      <c r="J490" s="235"/>
      <c r="K490" s="235"/>
      <c r="L490" s="707" t="s">
        <v>282</v>
      </c>
      <c r="M490" s="235">
        <v>70</v>
      </c>
      <c r="N490" s="235">
        <v>114</v>
      </c>
      <c r="O490" s="235">
        <v>7980</v>
      </c>
      <c r="P490" s="235">
        <v>1</v>
      </c>
      <c r="Q490" s="235">
        <v>500</v>
      </c>
      <c r="R490" s="235">
        <v>1200</v>
      </c>
      <c r="S490" s="707" t="s">
        <v>173</v>
      </c>
      <c r="T490" s="707" t="s">
        <v>711</v>
      </c>
      <c r="U490" s="707">
        <v>2003</v>
      </c>
      <c r="V490" s="244">
        <v>460</v>
      </c>
      <c r="W490" s="244"/>
      <c r="X490" s="244"/>
      <c r="Y490" s="244"/>
      <c r="Z490" s="244"/>
      <c r="AA490" s="244"/>
      <c r="AB490" s="235">
        <v>722</v>
      </c>
      <c r="AC490" s="707"/>
      <c r="AD490" s="707"/>
      <c r="AE490" s="244"/>
      <c r="AF490" s="244"/>
      <c r="AG490" s="244"/>
      <c r="AH490" s="244"/>
      <c r="AI490" s="244"/>
      <c r="AJ490" s="244"/>
      <c r="AK490" s="244" t="s">
        <v>610</v>
      </c>
      <c r="AL490" s="244">
        <v>3</v>
      </c>
      <c r="AM490" s="244">
        <v>2000</v>
      </c>
      <c r="AN490" s="244" t="s">
        <v>172</v>
      </c>
      <c r="AO490" s="244" t="s">
        <v>10225</v>
      </c>
      <c r="AP490" s="244" t="s">
        <v>10226</v>
      </c>
      <c r="AQ490" s="244">
        <v>1</v>
      </c>
      <c r="AR490" s="244">
        <v>200</v>
      </c>
      <c r="AS490" s="244" t="s">
        <v>304</v>
      </c>
      <c r="AT490" s="244" t="s">
        <v>10225</v>
      </c>
      <c r="AU490" s="244"/>
      <c r="AV490" s="244"/>
      <c r="AW490" s="244"/>
      <c r="AX490" s="1001"/>
    </row>
    <row r="491" spans="1:50" s="914" customFormat="1" ht="23.85" hidden="1" customHeight="1">
      <c r="A491" s="1041"/>
      <c r="B491" s="1302"/>
      <c r="C491" s="707" t="s">
        <v>3479</v>
      </c>
      <c r="D491" s="707" t="s">
        <v>10461</v>
      </c>
      <c r="E491" s="707" t="s">
        <v>13825</v>
      </c>
      <c r="F491" s="707" t="s">
        <v>3479</v>
      </c>
      <c r="G491" s="707" t="s">
        <v>3479</v>
      </c>
      <c r="H491" s="244">
        <v>1</v>
      </c>
      <c r="I491" s="235">
        <v>19642</v>
      </c>
      <c r="J491" s="235"/>
      <c r="K491" s="235"/>
      <c r="L491" s="707" t="s">
        <v>282</v>
      </c>
      <c r="M491" s="235">
        <v>68</v>
      </c>
      <c r="N491" s="235">
        <v>105</v>
      </c>
      <c r="O491" s="235">
        <v>7140</v>
      </c>
      <c r="P491" s="235">
        <v>1</v>
      </c>
      <c r="Q491" s="235">
        <v>200</v>
      </c>
      <c r="R491" s="235">
        <v>1000</v>
      </c>
      <c r="S491" s="707" t="s">
        <v>173</v>
      </c>
      <c r="T491" s="707" t="s">
        <v>10462</v>
      </c>
      <c r="U491" s="707">
        <v>2007</v>
      </c>
      <c r="V491" s="244">
        <v>460</v>
      </c>
      <c r="W491" s="244"/>
      <c r="X491" s="244"/>
      <c r="Y491" s="244"/>
      <c r="Z491" s="244"/>
      <c r="AA491" s="244"/>
      <c r="AB491" s="235">
        <v>1024</v>
      </c>
      <c r="AC491" s="707"/>
      <c r="AD491" s="707"/>
      <c r="AE491" s="244"/>
      <c r="AF491" s="244"/>
      <c r="AG491" s="244"/>
      <c r="AH491" s="244"/>
      <c r="AI491" s="244"/>
      <c r="AJ491" s="244"/>
      <c r="AK491" s="244" t="s">
        <v>610</v>
      </c>
      <c r="AL491" s="244">
        <v>3</v>
      </c>
      <c r="AM491" s="244">
        <v>2000</v>
      </c>
      <c r="AN491" s="244" t="s">
        <v>172</v>
      </c>
      <c r="AO491" s="244" t="s">
        <v>10225</v>
      </c>
      <c r="AP491" s="244" t="s">
        <v>10226</v>
      </c>
      <c r="AQ491" s="244">
        <v>1</v>
      </c>
      <c r="AR491" s="244">
        <v>200</v>
      </c>
      <c r="AS491" s="244" t="s">
        <v>304</v>
      </c>
      <c r="AT491" s="244" t="s">
        <v>10225</v>
      </c>
      <c r="AU491" s="244"/>
      <c r="AV491" s="244"/>
      <c r="AW491" s="244"/>
      <c r="AX491" s="1027"/>
    </row>
    <row r="492" spans="1:50" s="914" customFormat="1" ht="23.85" hidden="1" customHeight="1">
      <c r="A492" s="1041"/>
      <c r="B492" s="1302"/>
      <c r="C492" s="707" t="s">
        <v>3479</v>
      </c>
      <c r="D492" s="707" t="s">
        <v>10463</v>
      </c>
      <c r="E492" s="707" t="s">
        <v>13826</v>
      </c>
      <c r="F492" s="707" t="s">
        <v>3479</v>
      </c>
      <c r="G492" s="707" t="s">
        <v>3479</v>
      </c>
      <c r="H492" s="244">
        <v>1</v>
      </c>
      <c r="I492" s="235">
        <v>101427</v>
      </c>
      <c r="J492" s="235"/>
      <c r="K492" s="235"/>
      <c r="L492" s="707" t="s">
        <v>282</v>
      </c>
      <c r="M492" s="235">
        <v>68</v>
      </c>
      <c r="N492" s="235">
        <v>105</v>
      </c>
      <c r="O492" s="235">
        <v>7140</v>
      </c>
      <c r="P492" s="235">
        <v>1</v>
      </c>
      <c r="Q492" s="235">
        <v>500</v>
      </c>
      <c r="R492" s="235">
        <v>1200</v>
      </c>
      <c r="S492" s="707" t="s">
        <v>173</v>
      </c>
      <c r="T492" s="707" t="s">
        <v>10462</v>
      </c>
      <c r="U492" s="707">
        <v>2008</v>
      </c>
      <c r="V492" s="244">
        <v>460</v>
      </c>
      <c r="W492" s="244"/>
      <c r="X492" s="244"/>
      <c r="Y492" s="244"/>
      <c r="Z492" s="244"/>
      <c r="AA492" s="244"/>
      <c r="AB492" s="235">
        <v>2600</v>
      </c>
      <c r="AC492" s="707"/>
      <c r="AD492" s="707"/>
      <c r="AE492" s="244"/>
      <c r="AF492" s="244"/>
      <c r="AG492" s="244"/>
      <c r="AH492" s="244"/>
      <c r="AI492" s="244"/>
      <c r="AJ492" s="244"/>
      <c r="AK492" s="244" t="s">
        <v>610</v>
      </c>
      <c r="AL492" s="244">
        <v>3</v>
      </c>
      <c r="AM492" s="244">
        <v>2000</v>
      </c>
      <c r="AN492" s="244" t="s">
        <v>172</v>
      </c>
      <c r="AO492" s="244" t="s">
        <v>10225</v>
      </c>
      <c r="AP492" s="244" t="s">
        <v>10226</v>
      </c>
      <c r="AQ492" s="244">
        <v>1</v>
      </c>
      <c r="AR492" s="244">
        <v>200</v>
      </c>
      <c r="AS492" s="244" t="s">
        <v>304</v>
      </c>
      <c r="AT492" s="244" t="s">
        <v>10225</v>
      </c>
      <c r="AU492" s="244"/>
      <c r="AV492" s="244"/>
      <c r="AW492" s="244"/>
      <c r="AX492" s="1001"/>
    </row>
    <row r="493" spans="1:50" s="914" customFormat="1" ht="23.85" hidden="1" customHeight="1">
      <c r="A493" s="1041"/>
      <c r="B493" s="1302"/>
      <c r="C493" s="707" t="s">
        <v>3479</v>
      </c>
      <c r="D493" s="707" t="s">
        <v>10464</v>
      </c>
      <c r="E493" s="707" t="s">
        <v>13827</v>
      </c>
      <c r="F493" s="707" t="s">
        <v>3479</v>
      </c>
      <c r="G493" s="707" t="s">
        <v>3479</v>
      </c>
      <c r="H493" s="244"/>
      <c r="I493" s="235">
        <v>59950</v>
      </c>
      <c r="J493" s="235"/>
      <c r="K493" s="235"/>
      <c r="L493" s="707" t="s">
        <v>143</v>
      </c>
      <c r="M493" s="235">
        <v>68</v>
      </c>
      <c r="N493" s="235">
        <v>105</v>
      </c>
      <c r="O493" s="235">
        <v>7140</v>
      </c>
      <c r="P493" s="235">
        <v>1</v>
      </c>
      <c r="Q493" s="235">
        <v>300</v>
      </c>
      <c r="R493" s="235">
        <v>1200</v>
      </c>
      <c r="S493" s="707" t="s">
        <v>173</v>
      </c>
      <c r="T493" s="707" t="s">
        <v>711</v>
      </c>
      <c r="U493" s="707">
        <v>2009</v>
      </c>
      <c r="V493" s="244"/>
      <c r="W493" s="244"/>
      <c r="X493" s="244"/>
      <c r="Y493" s="244"/>
      <c r="Z493" s="244"/>
      <c r="AA493" s="244"/>
      <c r="AB493" s="235">
        <v>3000</v>
      </c>
      <c r="AC493" s="707"/>
      <c r="AD493" s="707"/>
      <c r="AE493" s="244"/>
      <c r="AF493" s="244"/>
      <c r="AG493" s="244"/>
      <c r="AH493" s="244"/>
      <c r="AI493" s="244"/>
      <c r="AJ493" s="244"/>
      <c r="AK493" s="244"/>
      <c r="AL493" s="244"/>
      <c r="AM493" s="244"/>
      <c r="AN493" s="244"/>
      <c r="AO493" s="244"/>
      <c r="AP493" s="244"/>
      <c r="AQ493" s="244"/>
      <c r="AR493" s="244"/>
      <c r="AS493" s="244"/>
      <c r="AT493" s="244"/>
      <c r="AU493" s="244"/>
      <c r="AV493" s="244"/>
      <c r="AW493" s="244"/>
      <c r="AX493" s="1001"/>
    </row>
    <row r="494" spans="1:50" s="914" customFormat="1" ht="23.85" hidden="1" customHeight="1">
      <c r="A494" s="1041"/>
      <c r="B494" s="1302"/>
      <c r="C494" s="707" t="s">
        <v>3479</v>
      </c>
      <c r="D494" s="707" t="s">
        <v>10465</v>
      </c>
      <c r="E494" s="707" t="s">
        <v>13828</v>
      </c>
      <c r="F494" s="707" t="s">
        <v>3479</v>
      </c>
      <c r="G494" s="707" t="s">
        <v>3479</v>
      </c>
      <c r="H494" s="244"/>
      <c r="I494" s="235">
        <v>72628</v>
      </c>
      <c r="J494" s="235"/>
      <c r="K494" s="235"/>
      <c r="L494" s="707" t="s">
        <v>282</v>
      </c>
      <c r="M494" s="235">
        <v>72</v>
      </c>
      <c r="N494" s="235">
        <v>110</v>
      </c>
      <c r="O494" s="235">
        <v>7920</v>
      </c>
      <c r="P494" s="235">
        <v>1</v>
      </c>
      <c r="Q494" s="235">
        <v>500</v>
      </c>
      <c r="R494" s="235">
        <v>1200</v>
      </c>
      <c r="S494" s="707" t="s">
        <v>173</v>
      </c>
      <c r="T494" s="707" t="s">
        <v>711</v>
      </c>
      <c r="U494" s="707">
        <v>2010</v>
      </c>
      <c r="V494" s="244"/>
      <c r="W494" s="244"/>
      <c r="X494" s="244"/>
      <c r="Y494" s="244"/>
      <c r="Z494" s="244"/>
      <c r="AA494" s="244"/>
      <c r="AB494" s="235">
        <v>6756</v>
      </c>
      <c r="AC494" s="707"/>
      <c r="AD494" s="707"/>
      <c r="AE494" s="244"/>
      <c r="AF494" s="244"/>
      <c r="AG494" s="244"/>
      <c r="AH494" s="244"/>
      <c r="AI494" s="244"/>
      <c r="AJ494" s="244"/>
      <c r="AK494" s="244"/>
      <c r="AL494" s="244"/>
      <c r="AM494" s="244"/>
      <c r="AN494" s="244"/>
      <c r="AO494" s="244"/>
      <c r="AP494" s="244"/>
      <c r="AQ494" s="244"/>
      <c r="AR494" s="244"/>
      <c r="AS494" s="244"/>
      <c r="AT494" s="244"/>
      <c r="AU494" s="244"/>
      <c r="AV494" s="244"/>
      <c r="AW494" s="244"/>
      <c r="AX494" s="1001"/>
    </row>
    <row r="495" spans="1:50" s="914" customFormat="1" ht="23.85" hidden="1" customHeight="1">
      <c r="A495" s="1041"/>
      <c r="B495" s="1302"/>
      <c r="C495" s="707" t="s">
        <v>3479</v>
      </c>
      <c r="D495" s="707" t="s">
        <v>10466</v>
      </c>
      <c r="E495" s="707" t="s">
        <v>13829</v>
      </c>
      <c r="F495" s="707" t="s">
        <v>3479</v>
      </c>
      <c r="G495" s="707" t="s">
        <v>3479</v>
      </c>
      <c r="H495" s="244">
        <v>52550</v>
      </c>
      <c r="I495" s="235">
        <v>52550</v>
      </c>
      <c r="J495" s="235"/>
      <c r="K495" s="235"/>
      <c r="L495" s="707" t="s">
        <v>282</v>
      </c>
      <c r="M495" s="235">
        <v>72</v>
      </c>
      <c r="N495" s="235">
        <v>110</v>
      </c>
      <c r="O495" s="235">
        <v>7920</v>
      </c>
      <c r="P495" s="235">
        <v>1</v>
      </c>
      <c r="Q495" s="235">
        <v>200</v>
      </c>
      <c r="R495" s="235">
        <v>1000</v>
      </c>
      <c r="S495" s="707" t="s">
        <v>173</v>
      </c>
      <c r="T495" s="707" t="s">
        <v>711</v>
      </c>
      <c r="U495" s="707">
        <v>2011</v>
      </c>
      <c r="V495" s="244">
        <v>4800</v>
      </c>
      <c r="W495" s="244" t="s">
        <v>10467</v>
      </c>
      <c r="X495" s="244"/>
      <c r="Y495" s="244"/>
      <c r="Z495" s="244"/>
      <c r="AA495" s="244"/>
      <c r="AB495" s="235"/>
      <c r="AC495" s="707"/>
      <c r="AD495" s="707"/>
      <c r="AE495" s="244"/>
      <c r="AF495" s="244"/>
      <c r="AG495" s="244"/>
      <c r="AH495" s="244"/>
      <c r="AI495" s="244"/>
      <c r="AJ495" s="244"/>
      <c r="AK495" s="244"/>
      <c r="AL495" s="244"/>
      <c r="AM495" s="244"/>
      <c r="AN495" s="244"/>
      <c r="AO495" s="244"/>
      <c r="AP495" s="244"/>
      <c r="AQ495" s="244"/>
      <c r="AR495" s="244"/>
      <c r="AS495" s="244"/>
      <c r="AT495" s="244"/>
      <c r="AU495" s="244"/>
      <c r="AV495" s="244"/>
      <c r="AW495" s="244"/>
      <c r="AX495" s="1001"/>
    </row>
    <row r="496" spans="1:50" s="914" customFormat="1" ht="23.85" hidden="1" customHeight="1">
      <c r="A496" s="1041" t="s">
        <v>145</v>
      </c>
      <c r="B496" s="1302"/>
      <c r="C496" s="707" t="s">
        <v>3479</v>
      </c>
      <c r="D496" s="707" t="s">
        <v>10468</v>
      </c>
      <c r="E496" s="707" t="s">
        <v>13830</v>
      </c>
      <c r="F496" s="707" t="s">
        <v>3479</v>
      </c>
      <c r="G496" s="707" t="s">
        <v>3479</v>
      </c>
      <c r="H496" s="244">
        <v>28072</v>
      </c>
      <c r="I496" s="235">
        <v>28072</v>
      </c>
      <c r="J496" s="235"/>
      <c r="K496" s="279"/>
      <c r="L496" s="707" t="s">
        <v>143</v>
      </c>
      <c r="M496" s="235">
        <v>72</v>
      </c>
      <c r="N496" s="235">
        <v>111</v>
      </c>
      <c r="O496" s="235">
        <v>7992</v>
      </c>
      <c r="P496" s="235">
        <v>1</v>
      </c>
      <c r="Q496" s="235">
        <v>200</v>
      </c>
      <c r="R496" s="235">
        <v>1000</v>
      </c>
      <c r="S496" s="707" t="s">
        <v>173</v>
      </c>
      <c r="T496" s="707" t="s">
        <v>4126</v>
      </c>
      <c r="U496" s="707">
        <v>2011</v>
      </c>
      <c r="V496" s="244">
        <v>5400</v>
      </c>
      <c r="W496" s="244" t="s">
        <v>10467</v>
      </c>
      <c r="X496" s="244"/>
      <c r="Y496" s="244"/>
      <c r="Z496" s="244"/>
      <c r="AA496" s="244"/>
      <c r="AB496" s="235"/>
      <c r="AC496" s="707"/>
      <c r="AD496" s="707"/>
      <c r="AE496" s="244"/>
      <c r="AF496" s="244"/>
      <c r="AG496" s="244"/>
      <c r="AH496" s="244"/>
      <c r="AI496" s="244"/>
      <c r="AJ496" s="244"/>
      <c r="AK496" s="244"/>
      <c r="AL496" s="244"/>
      <c r="AM496" s="244"/>
      <c r="AN496" s="244"/>
      <c r="AO496" s="244"/>
      <c r="AP496" s="244"/>
      <c r="AQ496" s="244"/>
      <c r="AR496" s="244"/>
      <c r="AS496" s="244"/>
      <c r="AT496" s="244"/>
      <c r="AU496" s="244"/>
      <c r="AV496" s="244"/>
      <c r="AW496" s="244"/>
      <c r="AX496" s="1027"/>
    </row>
    <row r="497" spans="1:50" s="914" customFormat="1" ht="23.85" hidden="1" customHeight="1">
      <c r="A497" s="1041" t="s">
        <v>310</v>
      </c>
      <c r="B497" s="1302"/>
      <c r="C497" s="707" t="s">
        <v>3485</v>
      </c>
      <c r="D497" s="707" t="s">
        <v>10488</v>
      </c>
      <c r="E497" s="707" t="s">
        <v>13831</v>
      </c>
      <c r="F497" s="707" t="s">
        <v>3485</v>
      </c>
      <c r="G497" s="707" t="s">
        <v>3485</v>
      </c>
      <c r="H497" s="244"/>
      <c r="I497" s="235"/>
      <c r="J497" s="235"/>
      <c r="K497" s="279"/>
      <c r="L497" s="707" t="s">
        <v>10489</v>
      </c>
      <c r="M497" s="235">
        <v>70</v>
      </c>
      <c r="N497" s="235">
        <v>100</v>
      </c>
      <c r="O497" s="235">
        <v>14000</v>
      </c>
      <c r="P497" s="235">
        <v>2</v>
      </c>
      <c r="Q497" s="235"/>
      <c r="R497" s="235"/>
      <c r="S497" s="707"/>
      <c r="T497" s="707"/>
      <c r="U497" s="707">
        <v>2001</v>
      </c>
      <c r="V497" s="244">
        <v>649</v>
      </c>
      <c r="W497" s="244"/>
      <c r="X497" s="244"/>
      <c r="Y497" s="244"/>
      <c r="Z497" s="244"/>
      <c r="AA497" s="244"/>
      <c r="AB497" s="235"/>
      <c r="AC497" s="707"/>
      <c r="AD497" s="707"/>
      <c r="AE497" s="244"/>
      <c r="AF497" s="244"/>
      <c r="AG497" s="244"/>
      <c r="AH497" s="244"/>
      <c r="AI497" s="244"/>
      <c r="AJ497" s="244"/>
      <c r="AK497" s="244"/>
      <c r="AL497" s="244"/>
      <c r="AM497" s="244"/>
      <c r="AN497" s="244"/>
      <c r="AO497" s="244"/>
      <c r="AP497" s="244"/>
      <c r="AQ497" s="244"/>
      <c r="AR497" s="244"/>
      <c r="AS497" s="244"/>
      <c r="AT497" s="244"/>
      <c r="AU497" s="244"/>
      <c r="AV497" s="244"/>
      <c r="AW497" s="244"/>
      <c r="AX497" s="1027" t="s">
        <v>3524</v>
      </c>
    </row>
    <row r="498" spans="1:50" s="914" customFormat="1" ht="23.85" hidden="1" customHeight="1">
      <c r="A498" s="1041"/>
      <c r="B498" s="1302"/>
      <c r="C498" s="707" t="s">
        <v>3485</v>
      </c>
      <c r="D498" s="707" t="s">
        <v>182</v>
      </c>
      <c r="E498" s="707" t="s">
        <v>13832</v>
      </c>
      <c r="F498" s="707" t="s">
        <v>3485</v>
      </c>
      <c r="G498" s="707" t="s">
        <v>3485</v>
      </c>
      <c r="H498" s="244"/>
      <c r="I498" s="235">
        <v>6800</v>
      </c>
      <c r="J498" s="235">
        <v>100</v>
      </c>
      <c r="K498" s="235">
        <v>97</v>
      </c>
      <c r="L498" s="707" t="s">
        <v>282</v>
      </c>
      <c r="M498" s="235">
        <v>58</v>
      </c>
      <c r="N498" s="235">
        <v>92</v>
      </c>
      <c r="O498" s="235">
        <v>5336</v>
      </c>
      <c r="P498" s="235">
        <v>1</v>
      </c>
      <c r="Q498" s="235">
        <v>200</v>
      </c>
      <c r="R498" s="235">
        <v>200</v>
      </c>
      <c r="S498" s="707" t="s">
        <v>173</v>
      </c>
      <c r="T498" s="707" t="s">
        <v>731</v>
      </c>
      <c r="U498" s="707">
        <v>2008</v>
      </c>
      <c r="V498" s="244">
        <v>650</v>
      </c>
      <c r="W498" s="244"/>
      <c r="X498" s="244"/>
      <c r="Y498" s="244"/>
      <c r="Z498" s="244"/>
      <c r="AA498" s="244"/>
      <c r="AB498" s="235">
        <v>1100</v>
      </c>
      <c r="AC498" s="707"/>
      <c r="AD498" s="707"/>
      <c r="AE498" s="244"/>
      <c r="AF498" s="244"/>
      <c r="AG498" s="244"/>
      <c r="AH498" s="244"/>
      <c r="AI498" s="244"/>
      <c r="AJ498" s="244"/>
      <c r="AK498" s="244"/>
      <c r="AL498" s="244"/>
      <c r="AM498" s="244"/>
      <c r="AN498" s="244"/>
      <c r="AO498" s="244"/>
      <c r="AP498" s="244"/>
      <c r="AQ498" s="244"/>
      <c r="AR498" s="244"/>
      <c r="AS498" s="244"/>
      <c r="AT498" s="244"/>
      <c r="AU498" s="244"/>
      <c r="AV498" s="244"/>
      <c r="AW498" s="244"/>
      <c r="AX498" s="1001" t="s">
        <v>944</v>
      </c>
    </row>
    <row r="499" spans="1:50" s="914" customFormat="1" ht="23.85" hidden="1" customHeight="1">
      <c r="A499" s="1041"/>
      <c r="B499" s="1302"/>
      <c r="C499" s="707" t="s">
        <v>3510</v>
      </c>
      <c r="D499" s="707" t="s">
        <v>13833</v>
      </c>
      <c r="E499" s="707" t="s">
        <v>13834</v>
      </c>
      <c r="F499" s="707" t="s">
        <v>3510</v>
      </c>
      <c r="G499" s="707" t="s">
        <v>13835</v>
      </c>
      <c r="H499" s="244"/>
      <c r="I499" s="235">
        <v>43062</v>
      </c>
      <c r="J499" s="235"/>
      <c r="K499" s="235"/>
      <c r="L499" s="707" t="s">
        <v>304</v>
      </c>
      <c r="M499" s="235">
        <v>68</v>
      </c>
      <c r="N499" s="235">
        <v>105</v>
      </c>
      <c r="O499" s="235">
        <v>7140</v>
      </c>
      <c r="P499" s="235">
        <v>1</v>
      </c>
      <c r="Q499" s="235"/>
      <c r="R499" s="235"/>
      <c r="S499" s="707"/>
      <c r="T499" s="707"/>
      <c r="U499" s="707">
        <v>2009</v>
      </c>
      <c r="V499" s="244"/>
      <c r="W499" s="244"/>
      <c r="X499" s="244"/>
      <c r="Y499" s="244"/>
      <c r="Z499" s="244"/>
      <c r="AA499" s="244"/>
      <c r="AB499" s="235">
        <v>6820</v>
      </c>
      <c r="AC499" s="707"/>
      <c r="AD499" s="707"/>
      <c r="AE499" s="244"/>
      <c r="AF499" s="244"/>
      <c r="AG499" s="244"/>
      <c r="AH499" s="244"/>
      <c r="AI499" s="244"/>
      <c r="AJ499" s="244"/>
      <c r="AK499" s="244"/>
      <c r="AL499" s="244"/>
      <c r="AM499" s="244"/>
      <c r="AN499" s="244"/>
      <c r="AO499" s="244"/>
      <c r="AP499" s="244"/>
      <c r="AQ499" s="244"/>
      <c r="AR499" s="244"/>
      <c r="AS499" s="244"/>
      <c r="AT499" s="244"/>
      <c r="AU499" s="244"/>
      <c r="AV499" s="244"/>
      <c r="AW499" s="244"/>
      <c r="AX499" s="1001"/>
    </row>
    <row r="500" spans="1:50" s="914" customFormat="1" ht="23.85" hidden="1" customHeight="1">
      <c r="A500" s="1041"/>
      <c r="B500" s="1302"/>
      <c r="C500" s="707" t="s">
        <v>3510</v>
      </c>
      <c r="D500" s="707" t="s">
        <v>13836</v>
      </c>
      <c r="E500" s="707" t="s">
        <v>10490</v>
      </c>
      <c r="F500" s="707" t="s">
        <v>3510</v>
      </c>
      <c r="G500" s="707" t="s">
        <v>299</v>
      </c>
      <c r="H500" s="244"/>
      <c r="I500" s="235">
        <v>108834</v>
      </c>
      <c r="J500" s="235">
        <v>265.91000000000003</v>
      </c>
      <c r="K500" s="235">
        <v>265.91000000000003</v>
      </c>
      <c r="L500" s="707" t="s">
        <v>282</v>
      </c>
      <c r="M500" s="235">
        <v>68</v>
      </c>
      <c r="N500" s="235">
        <v>105</v>
      </c>
      <c r="O500" s="235">
        <v>14280</v>
      </c>
      <c r="P500" s="235">
        <v>2</v>
      </c>
      <c r="Q500" s="235"/>
      <c r="R500" s="235"/>
      <c r="S500" s="707"/>
      <c r="T500" s="707"/>
      <c r="U500" s="707">
        <v>2011</v>
      </c>
      <c r="V500" s="244">
        <v>649</v>
      </c>
      <c r="W500" s="244"/>
      <c r="X500" s="244"/>
      <c r="Y500" s="244"/>
      <c r="Z500" s="244"/>
      <c r="AA500" s="244"/>
      <c r="AB500" s="235">
        <v>6960</v>
      </c>
      <c r="AC500" s="707"/>
      <c r="AD500" s="707"/>
      <c r="AE500" s="244"/>
      <c r="AF500" s="244"/>
      <c r="AG500" s="244"/>
      <c r="AH500" s="244"/>
      <c r="AI500" s="244"/>
      <c r="AJ500" s="244"/>
      <c r="AK500" s="244"/>
      <c r="AL500" s="244"/>
      <c r="AM500" s="244"/>
      <c r="AN500" s="244"/>
      <c r="AO500" s="244"/>
      <c r="AP500" s="244"/>
      <c r="AQ500" s="244"/>
      <c r="AR500" s="244"/>
      <c r="AS500" s="244"/>
      <c r="AT500" s="244"/>
      <c r="AU500" s="244"/>
      <c r="AV500" s="244"/>
      <c r="AW500" s="244"/>
      <c r="AX500" s="1001" t="s">
        <v>10491</v>
      </c>
    </row>
    <row r="501" spans="1:50" s="914" customFormat="1" ht="23.85" hidden="1" customHeight="1">
      <c r="A501" s="1041"/>
      <c r="B501" s="1302"/>
      <c r="C501" s="707" t="s">
        <v>3510</v>
      </c>
      <c r="D501" s="707" t="s">
        <v>10492</v>
      </c>
      <c r="E501" s="707" t="s">
        <v>10493</v>
      </c>
      <c r="F501" s="707" t="s">
        <v>3510</v>
      </c>
      <c r="G501" s="707" t="s">
        <v>13837</v>
      </c>
      <c r="H501" s="244"/>
      <c r="I501" s="235">
        <v>25421</v>
      </c>
      <c r="J501" s="235">
        <v>0</v>
      </c>
      <c r="K501" s="235">
        <v>0</v>
      </c>
      <c r="L501" s="707" t="s">
        <v>304</v>
      </c>
      <c r="M501" s="235">
        <v>56</v>
      </c>
      <c r="N501" s="235">
        <v>105</v>
      </c>
      <c r="O501" s="235">
        <v>5880</v>
      </c>
      <c r="P501" s="235">
        <v>1</v>
      </c>
      <c r="Q501" s="235"/>
      <c r="R501" s="235"/>
      <c r="S501" s="707"/>
      <c r="T501" s="707"/>
      <c r="U501" s="707">
        <v>2012</v>
      </c>
      <c r="V501" s="244">
        <v>649</v>
      </c>
      <c r="W501" s="244"/>
      <c r="X501" s="244"/>
      <c r="Y501" s="244"/>
      <c r="Z501" s="244"/>
      <c r="AA501" s="244"/>
      <c r="AB501" s="235">
        <v>2240</v>
      </c>
      <c r="AC501" s="707"/>
      <c r="AD501" s="707"/>
      <c r="AE501" s="244"/>
      <c r="AF501" s="244"/>
      <c r="AG501" s="244"/>
      <c r="AH501" s="244"/>
      <c r="AI501" s="244"/>
      <c r="AJ501" s="244"/>
      <c r="AK501" s="244"/>
      <c r="AL501" s="244"/>
      <c r="AM501" s="244"/>
      <c r="AN501" s="244"/>
      <c r="AO501" s="244"/>
      <c r="AP501" s="244"/>
      <c r="AQ501" s="244"/>
      <c r="AR501" s="244"/>
      <c r="AS501" s="244"/>
      <c r="AT501" s="244"/>
      <c r="AU501" s="244"/>
      <c r="AV501" s="244"/>
      <c r="AW501" s="244"/>
      <c r="AX501" s="1001"/>
    </row>
    <row r="502" spans="1:50" s="914" customFormat="1" ht="23.85" hidden="1" customHeight="1">
      <c r="A502" s="1041"/>
      <c r="B502" s="1302"/>
      <c r="C502" s="707" t="s">
        <v>3510</v>
      </c>
      <c r="D502" s="707" t="s">
        <v>10494</v>
      </c>
      <c r="E502" s="707" t="s">
        <v>10495</v>
      </c>
      <c r="F502" s="707" t="s">
        <v>3510</v>
      </c>
      <c r="G502" s="707" t="s">
        <v>10496</v>
      </c>
      <c r="H502" s="244"/>
      <c r="I502" s="235">
        <v>44241</v>
      </c>
      <c r="J502" s="235">
        <v>158</v>
      </c>
      <c r="K502" s="235">
        <v>158</v>
      </c>
      <c r="L502" s="707" t="s">
        <v>282</v>
      </c>
      <c r="M502" s="235">
        <v>65</v>
      </c>
      <c r="N502" s="235">
        <v>105</v>
      </c>
      <c r="O502" s="235">
        <v>6825</v>
      </c>
      <c r="P502" s="235">
        <v>1</v>
      </c>
      <c r="Q502" s="235"/>
      <c r="R502" s="235"/>
      <c r="S502" s="707"/>
      <c r="T502" s="707"/>
      <c r="U502" s="707">
        <v>2013</v>
      </c>
      <c r="V502" s="244"/>
      <c r="W502" s="244"/>
      <c r="X502" s="244"/>
      <c r="Y502" s="244"/>
      <c r="Z502" s="244"/>
      <c r="AA502" s="244"/>
      <c r="AB502" s="235">
        <v>10000</v>
      </c>
      <c r="AC502" s="707"/>
      <c r="AD502" s="707"/>
      <c r="AE502" s="244"/>
      <c r="AF502" s="244"/>
      <c r="AG502" s="244"/>
      <c r="AH502" s="244"/>
      <c r="AI502" s="244"/>
      <c r="AJ502" s="244"/>
      <c r="AK502" s="244"/>
      <c r="AL502" s="244"/>
      <c r="AM502" s="244"/>
      <c r="AN502" s="244"/>
      <c r="AO502" s="244"/>
      <c r="AP502" s="244"/>
      <c r="AQ502" s="244"/>
      <c r="AR502" s="244"/>
      <c r="AS502" s="244"/>
      <c r="AT502" s="244"/>
      <c r="AU502" s="244"/>
      <c r="AV502" s="244"/>
      <c r="AW502" s="244"/>
      <c r="AX502" s="1001"/>
    </row>
    <row r="503" spans="1:50" s="914" customFormat="1" ht="23.85" hidden="1" customHeight="1">
      <c r="A503" s="1041"/>
      <c r="B503" s="1302"/>
      <c r="C503" s="707" t="s">
        <v>3510</v>
      </c>
      <c r="D503" s="707"/>
      <c r="E503" s="707" t="s">
        <v>16273</v>
      </c>
      <c r="F503" s="707" t="s">
        <v>3510</v>
      </c>
      <c r="G503" s="707" t="s">
        <v>16274</v>
      </c>
      <c r="H503" s="244"/>
      <c r="I503" s="235">
        <v>29451</v>
      </c>
      <c r="J503" s="235">
        <v>0</v>
      </c>
      <c r="K503" s="235">
        <v>0</v>
      </c>
      <c r="L503" s="707" t="s">
        <v>282</v>
      </c>
      <c r="M503" s="235">
        <v>65</v>
      </c>
      <c r="N503" s="235">
        <v>100</v>
      </c>
      <c r="O503" s="235">
        <v>6500</v>
      </c>
      <c r="P503" s="235">
        <v>1</v>
      </c>
      <c r="Q503" s="235"/>
      <c r="R503" s="235"/>
      <c r="S503" s="707"/>
      <c r="T503" s="707"/>
      <c r="U503" s="707">
        <v>2020</v>
      </c>
      <c r="V503" s="244"/>
      <c r="W503" s="244"/>
      <c r="X503" s="244"/>
      <c r="Y503" s="244"/>
      <c r="Z503" s="244"/>
      <c r="AA503" s="244"/>
      <c r="AB503" s="235">
        <v>16350</v>
      </c>
      <c r="AC503" s="707"/>
      <c r="AD503" s="707"/>
      <c r="AE503" s="244"/>
      <c r="AF503" s="244"/>
      <c r="AG503" s="244"/>
      <c r="AH503" s="244"/>
      <c r="AI503" s="244"/>
      <c r="AJ503" s="244"/>
      <c r="AK503" s="244"/>
      <c r="AL503" s="244"/>
      <c r="AM503" s="244"/>
      <c r="AN503" s="244"/>
      <c r="AO503" s="244"/>
      <c r="AP503" s="244"/>
      <c r="AQ503" s="244"/>
      <c r="AR503" s="244"/>
      <c r="AS503" s="244"/>
      <c r="AT503" s="244"/>
      <c r="AU503" s="244"/>
      <c r="AV503" s="244"/>
      <c r="AW503" s="244"/>
      <c r="AX503" s="1001"/>
    </row>
    <row r="504" spans="1:50" s="914" customFormat="1" ht="23.85" hidden="1" customHeight="1">
      <c r="A504" s="1041"/>
      <c r="B504" s="1302"/>
      <c r="C504" s="707" t="s">
        <v>3493</v>
      </c>
      <c r="D504" s="707" t="s">
        <v>13838</v>
      </c>
      <c r="E504" s="707" t="s">
        <v>13839</v>
      </c>
      <c r="F504" s="707" t="s">
        <v>3493</v>
      </c>
      <c r="G504" s="707" t="s">
        <v>13603</v>
      </c>
      <c r="H504" s="244"/>
      <c r="I504" s="235">
        <v>36794</v>
      </c>
      <c r="J504" s="235"/>
      <c r="K504" s="235"/>
      <c r="L504" s="707" t="s">
        <v>282</v>
      </c>
      <c r="M504" s="235">
        <v>50</v>
      </c>
      <c r="N504" s="235">
        <v>90</v>
      </c>
      <c r="O504" s="235">
        <v>4500</v>
      </c>
      <c r="P504" s="235">
        <v>1</v>
      </c>
      <c r="Q504" s="235" t="s">
        <v>384</v>
      </c>
      <c r="R504" s="235">
        <v>600</v>
      </c>
      <c r="S504" s="707" t="s">
        <v>384</v>
      </c>
      <c r="T504" s="707" t="s">
        <v>711</v>
      </c>
      <c r="U504" s="707">
        <v>2005</v>
      </c>
      <c r="V504" s="244"/>
      <c r="W504" s="244"/>
      <c r="X504" s="244"/>
      <c r="Y504" s="244"/>
      <c r="Z504" s="244"/>
      <c r="AA504" s="244"/>
      <c r="AB504" s="235">
        <v>2500</v>
      </c>
      <c r="AC504" s="707"/>
      <c r="AD504" s="707"/>
      <c r="AE504" s="244"/>
      <c r="AF504" s="244"/>
      <c r="AG504" s="244"/>
      <c r="AH504" s="244"/>
      <c r="AI504" s="244"/>
      <c r="AJ504" s="244"/>
      <c r="AK504" s="244"/>
      <c r="AL504" s="244"/>
      <c r="AM504" s="244"/>
      <c r="AN504" s="244"/>
      <c r="AO504" s="244"/>
      <c r="AP504" s="244"/>
      <c r="AQ504" s="244"/>
      <c r="AR504" s="244"/>
      <c r="AS504" s="244"/>
      <c r="AT504" s="244"/>
      <c r="AU504" s="244"/>
      <c r="AV504" s="244"/>
      <c r="AW504" s="244"/>
      <c r="AX504" s="1001"/>
    </row>
    <row r="505" spans="1:50" s="914" customFormat="1" ht="23.85" hidden="1" customHeight="1">
      <c r="A505" s="1041"/>
      <c r="B505" s="1302"/>
      <c r="C505" s="707" t="s">
        <v>3514</v>
      </c>
      <c r="D505" s="707" t="s">
        <v>13840</v>
      </c>
      <c r="E505" s="707" t="s">
        <v>13841</v>
      </c>
      <c r="F505" s="707" t="s">
        <v>3514</v>
      </c>
      <c r="G505" s="707" t="s">
        <v>299</v>
      </c>
      <c r="H505" s="244"/>
      <c r="I505" s="235">
        <v>7420</v>
      </c>
      <c r="J505" s="235"/>
      <c r="K505" s="235"/>
      <c r="L505" s="707" t="s">
        <v>282</v>
      </c>
      <c r="M505" s="235">
        <v>64</v>
      </c>
      <c r="N505" s="235">
        <v>100</v>
      </c>
      <c r="O505" s="235">
        <v>6400</v>
      </c>
      <c r="P505" s="235">
        <v>1</v>
      </c>
      <c r="Q505" s="235">
        <v>434</v>
      </c>
      <c r="R505" s="235"/>
      <c r="S505" s="707"/>
      <c r="T505" s="707"/>
      <c r="U505" s="707"/>
      <c r="V505" s="244"/>
      <c r="W505" s="244"/>
      <c r="X505" s="244"/>
      <c r="Y505" s="244"/>
      <c r="Z505" s="244"/>
      <c r="AA505" s="244"/>
      <c r="AB505" s="235"/>
      <c r="AC505" s="707"/>
      <c r="AD505" s="707"/>
      <c r="AE505" s="244"/>
      <c r="AF505" s="244"/>
      <c r="AG505" s="244"/>
      <c r="AH505" s="244"/>
      <c r="AI505" s="244"/>
      <c r="AJ505" s="244"/>
      <c r="AK505" s="244"/>
      <c r="AL505" s="244"/>
      <c r="AM505" s="244"/>
      <c r="AN505" s="244"/>
      <c r="AO505" s="244"/>
      <c r="AP505" s="244"/>
      <c r="AQ505" s="244"/>
      <c r="AR505" s="244"/>
      <c r="AS505" s="244"/>
      <c r="AT505" s="244"/>
      <c r="AU505" s="244"/>
      <c r="AV505" s="244"/>
      <c r="AW505" s="244"/>
      <c r="AX505" s="1001"/>
    </row>
    <row r="506" spans="1:50" s="914" customFormat="1" ht="23.85" hidden="1" customHeight="1">
      <c r="A506" s="1041"/>
      <c r="B506" s="1028"/>
      <c r="C506" s="707" t="s">
        <v>3514</v>
      </c>
      <c r="D506" s="707" t="s">
        <v>13842</v>
      </c>
      <c r="E506" s="707" t="s">
        <v>13843</v>
      </c>
      <c r="F506" s="707" t="s">
        <v>3514</v>
      </c>
      <c r="G506" s="707" t="s">
        <v>299</v>
      </c>
      <c r="H506" s="244"/>
      <c r="I506" s="235">
        <v>18138</v>
      </c>
      <c r="J506" s="235"/>
      <c r="K506" s="235"/>
      <c r="L506" s="707" t="s">
        <v>282</v>
      </c>
      <c r="M506" s="235">
        <v>64</v>
      </c>
      <c r="N506" s="235">
        <v>95</v>
      </c>
      <c r="O506" s="235">
        <v>7070</v>
      </c>
      <c r="P506" s="235">
        <v>1</v>
      </c>
      <c r="Q506" s="235"/>
      <c r="R506" s="235"/>
      <c r="S506" s="707"/>
      <c r="T506" s="707"/>
      <c r="U506" s="707">
        <v>2007</v>
      </c>
      <c r="V506" s="244">
        <v>649</v>
      </c>
      <c r="W506" s="244"/>
      <c r="X506" s="244"/>
      <c r="Y506" s="244"/>
      <c r="Z506" s="244"/>
      <c r="AA506" s="244"/>
      <c r="AB506" s="235">
        <v>2000</v>
      </c>
      <c r="AC506" s="707"/>
      <c r="AD506" s="707"/>
      <c r="AE506" s="244"/>
      <c r="AF506" s="244"/>
      <c r="AG506" s="244"/>
      <c r="AH506" s="244"/>
      <c r="AI506" s="244"/>
      <c r="AJ506" s="244"/>
      <c r="AK506" s="244"/>
      <c r="AL506" s="244"/>
      <c r="AM506" s="244"/>
      <c r="AN506" s="244"/>
      <c r="AO506" s="244"/>
      <c r="AP506" s="244"/>
      <c r="AQ506" s="244"/>
      <c r="AR506" s="244"/>
      <c r="AS506" s="244"/>
      <c r="AT506" s="244"/>
      <c r="AU506" s="244"/>
      <c r="AV506" s="244"/>
      <c r="AW506" s="244"/>
      <c r="AX506" s="1001"/>
    </row>
    <row r="507" spans="1:50" ht="23.85" customHeight="1">
      <c r="A507" s="1041"/>
      <c r="B507" s="1047" t="s">
        <v>2265</v>
      </c>
      <c r="C507" s="707" t="s">
        <v>2244</v>
      </c>
      <c r="D507" s="236"/>
      <c r="E507" s="246">
        <f>COUNTA(E508:E581)</f>
        <v>74</v>
      </c>
      <c r="F507" s="236"/>
      <c r="G507" s="236"/>
      <c r="H507" s="236"/>
      <c r="I507" s="235">
        <f>SUM(I508:I581)</f>
        <v>2039189</v>
      </c>
      <c r="J507" s="235">
        <f>SUM(J508:J581)</f>
        <v>58780.009999999995</v>
      </c>
      <c r="K507" s="235">
        <f>SUM(K508:K581)</f>
        <v>63582.58</v>
      </c>
      <c r="L507" s="235"/>
      <c r="M507" s="235"/>
      <c r="N507" s="235">
        <f>SUM(N508:N581)</f>
        <v>7690</v>
      </c>
      <c r="O507" s="235">
        <f>SUM(O508:O581)</f>
        <v>644164</v>
      </c>
      <c r="P507" s="235">
        <f>SUM(P508:P581)</f>
        <v>87</v>
      </c>
      <c r="Q507" s="235">
        <f>SUM(Q508:Q581)</f>
        <v>51408</v>
      </c>
      <c r="R507" s="235">
        <f>SUM(R508:R581)</f>
        <v>95122</v>
      </c>
      <c r="S507" s="235"/>
      <c r="T507" s="235"/>
      <c r="U507" s="235"/>
      <c r="V507" s="235">
        <f t="shared" ref="V507:AB507" si="1">SUM(V508:V581)</f>
        <v>98166</v>
      </c>
      <c r="W507" s="235">
        <f t="shared" si="1"/>
        <v>20201</v>
      </c>
      <c r="X507" s="235">
        <f t="shared" si="1"/>
        <v>39654</v>
      </c>
      <c r="Y507" s="235">
        <f t="shared" si="1"/>
        <v>2041</v>
      </c>
      <c r="Z507" s="235">
        <f t="shared" si="1"/>
        <v>2040</v>
      </c>
      <c r="AA507" s="235">
        <f t="shared" si="1"/>
        <v>3995</v>
      </c>
      <c r="AB507" s="235">
        <f t="shared" si="1"/>
        <v>225108</v>
      </c>
      <c r="AC507" s="707"/>
      <c r="AD507" s="707"/>
      <c r="AE507" s="236"/>
      <c r="AF507" s="236"/>
      <c r="AG507" s="236"/>
      <c r="AH507" s="236"/>
      <c r="AI507" s="236"/>
      <c r="AJ507" s="236"/>
      <c r="AK507" s="236"/>
      <c r="AL507" s="236"/>
      <c r="AM507" s="236"/>
      <c r="AN507" s="236"/>
      <c r="AO507" s="236"/>
      <c r="AP507" s="236"/>
      <c r="AQ507" s="236"/>
      <c r="AR507" s="236"/>
      <c r="AS507" s="236"/>
      <c r="AT507" s="236"/>
      <c r="AU507" s="236"/>
      <c r="AV507" s="236"/>
      <c r="AW507" s="236"/>
      <c r="AX507" s="1020"/>
    </row>
    <row r="508" spans="1:50" ht="25.15" customHeight="1">
      <c r="A508" s="1041"/>
      <c r="B508" s="1047" t="s">
        <v>57</v>
      </c>
      <c r="C508" s="707" t="s">
        <v>617</v>
      </c>
      <c r="D508" s="285" t="s">
        <v>832</v>
      </c>
      <c r="E508" s="237" t="s">
        <v>833</v>
      </c>
      <c r="F508" s="285" t="s">
        <v>617</v>
      </c>
      <c r="G508" s="285" t="s">
        <v>4828</v>
      </c>
      <c r="H508" s="285"/>
      <c r="I508" s="235">
        <v>12998</v>
      </c>
      <c r="J508" s="235"/>
      <c r="K508" s="235"/>
      <c r="L508" s="285" t="s">
        <v>282</v>
      </c>
      <c r="M508" s="235">
        <v>70</v>
      </c>
      <c r="N508" s="235">
        <v>109</v>
      </c>
      <c r="O508" s="235">
        <v>7630</v>
      </c>
      <c r="P508" s="235">
        <v>1</v>
      </c>
      <c r="Q508" s="235"/>
      <c r="R508" s="235">
        <v>200</v>
      </c>
      <c r="S508" s="236" t="s">
        <v>173</v>
      </c>
      <c r="T508" s="236" t="s">
        <v>466</v>
      </c>
      <c r="U508" s="707">
        <v>2009</v>
      </c>
      <c r="V508" s="235" t="s">
        <v>834</v>
      </c>
      <c r="W508" s="235" t="s">
        <v>835</v>
      </c>
      <c r="X508" s="235"/>
      <c r="Y508" s="235"/>
      <c r="Z508" s="235"/>
      <c r="AA508" s="235"/>
      <c r="AB508" s="235">
        <v>863</v>
      </c>
      <c r="AC508" s="285" t="s">
        <v>836</v>
      </c>
      <c r="AD508" s="285"/>
      <c r="AE508" s="285"/>
      <c r="AF508" s="285"/>
      <c r="AG508" s="285"/>
      <c r="AH508" s="285"/>
      <c r="AI508" s="285"/>
      <c r="AJ508" s="285"/>
      <c r="AK508" s="285"/>
      <c r="AL508" s="285"/>
      <c r="AM508" s="285"/>
      <c r="AN508" s="285"/>
      <c r="AO508" s="285"/>
      <c r="AP508" s="285"/>
      <c r="AQ508" s="285"/>
      <c r="AR508" s="285"/>
      <c r="AS508" s="285"/>
      <c r="AT508" s="285"/>
      <c r="AU508" s="285"/>
      <c r="AV508" s="285"/>
      <c r="AW508" s="285"/>
      <c r="AX508" s="285"/>
    </row>
    <row r="509" spans="1:50" ht="25.15" customHeight="1">
      <c r="A509" s="1041" t="s">
        <v>311</v>
      </c>
      <c r="B509" s="1047" t="s">
        <v>57</v>
      </c>
      <c r="C509" s="707" t="s">
        <v>617</v>
      </c>
      <c r="D509" s="285" t="s">
        <v>837</v>
      </c>
      <c r="E509" s="237" t="s">
        <v>838</v>
      </c>
      <c r="F509" s="285" t="s">
        <v>617</v>
      </c>
      <c r="G509" s="285" t="s">
        <v>4828</v>
      </c>
      <c r="H509" s="285"/>
      <c r="I509" s="235">
        <v>24267</v>
      </c>
      <c r="J509" s="235"/>
      <c r="K509" s="235"/>
      <c r="L509" s="285" t="s">
        <v>282</v>
      </c>
      <c r="M509" s="235" t="s">
        <v>839</v>
      </c>
      <c r="N509" s="235" t="s">
        <v>840</v>
      </c>
      <c r="O509" s="235">
        <v>15502</v>
      </c>
      <c r="P509" s="235">
        <v>2</v>
      </c>
      <c r="Q509" s="235"/>
      <c r="R509" s="235">
        <v>604</v>
      </c>
      <c r="S509" s="236" t="s">
        <v>465</v>
      </c>
      <c r="T509" s="236"/>
      <c r="U509" s="707" t="s">
        <v>841</v>
      </c>
      <c r="V509" s="235" t="s">
        <v>842</v>
      </c>
      <c r="W509" s="235"/>
      <c r="X509" s="235"/>
      <c r="Y509" s="235"/>
      <c r="Z509" s="235"/>
      <c r="AA509" s="235"/>
      <c r="AB509" s="235" t="s">
        <v>843</v>
      </c>
      <c r="AC509" s="285"/>
      <c r="AD509" s="285"/>
      <c r="AE509" s="285"/>
      <c r="AF509" s="285"/>
      <c r="AG509" s="285"/>
      <c r="AH509" s="285"/>
      <c r="AI509" s="285"/>
      <c r="AJ509" s="285"/>
      <c r="AK509" s="285"/>
      <c r="AL509" s="285"/>
      <c r="AM509" s="285"/>
      <c r="AN509" s="285"/>
      <c r="AO509" s="285"/>
      <c r="AP509" s="285"/>
      <c r="AQ509" s="285"/>
      <c r="AR509" s="285"/>
      <c r="AS509" s="285"/>
      <c r="AT509" s="285"/>
      <c r="AU509" s="285"/>
      <c r="AV509" s="285"/>
      <c r="AW509" s="285"/>
      <c r="AX509" s="285"/>
    </row>
    <row r="510" spans="1:50" s="1317" customFormat="1" ht="25.15" customHeight="1">
      <c r="A510" s="1041"/>
      <c r="B510" s="1047" t="s">
        <v>57</v>
      </c>
      <c r="C510" s="1425" t="s">
        <v>622</v>
      </c>
      <c r="D510" s="285"/>
      <c r="E510" s="237" t="s">
        <v>844</v>
      </c>
      <c r="F510" s="285" t="s">
        <v>622</v>
      </c>
      <c r="G510" s="285" t="s">
        <v>622</v>
      </c>
      <c r="H510" s="285"/>
      <c r="I510" s="235">
        <v>9823</v>
      </c>
      <c r="J510" s="235"/>
      <c r="K510" s="235"/>
      <c r="L510" s="285" t="s">
        <v>282</v>
      </c>
      <c r="M510" s="235">
        <v>60</v>
      </c>
      <c r="N510" s="235">
        <v>103</v>
      </c>
      <c r="O510" s="235">
        <v>6893</v>
      </c>
      <c r="P510" s="235">
        <v>1</v>
      </c>
      <c r="Q510" s="235">
        <v>400</v>
      </c>
      <c r="R510" s="235">
        <v>1000</v>
      </c>
      <c r="S510" s="1439" t="s">
        <v>173</v>
      </c>
      <c r="T510" s="1439"/>
      <c r="U510" s="1425">
        <v>2006</v>
      </c>
      <c r="V510" s="235"/>
      <c r="W510" s="235"/>
      <c r="X510" s="235"/>
      <c r="Y510" s="235"/>
      <c r="Z510" s="235"/>
      <c r="AA510" s="235"/>
      <c r="AB510" s="235">
        <v>979</v>
      </c>
      <c r="AC510" s="285"/>
      <c r="AD510" s="285"/>
      <c r="AE510" s="285"/>
      <c r="AF510" s="285"/>
      <c r="AG510" s="285"/>
      <c r="AH510" s="285"/>
      <c r="AI510" s="285"/>
      <c r="AJ510" s="285"/>
      <c r="AK510" s="285"/>
      <c r="AL510" s="285"/>
      <c r="AM510" s="285"/>
      <c r="AN510" s="285"/>
      <c r="AO510" s="285"/>
      <c r="AP510" s="285"/>
      <c r="AQ510" s="285"/>
      <c r="AR510" s="285"/>
      <c r="AS510" s="285"/>
      <c r="AT510" s="285"/>
      <c r="AU510" s="285"/>
      <c r="AV510" s="285"/>
      <c r="AW510" s="285"/>
      <c r="AX510" s="1446"/>
    </row>
    <row r="511" spans="1:50" s="1317" customFormat="1" ht="25.15" customHeight="1">
      <c r="A511" s="1041"/>
      <c r="B511" s="1047" t="s">
        <v>57</v>
      </c>
      <c r="C511" s="1425" t="s">
        <v>622</v>
      </c>
      <c r="D511" s="285"/>
      <c r="E511" s="237" t="s">
        <v>13440</v>
      </c>
      <c r="F511" s="285" t="s">
        <v>622</v>
      </c>
      <c r="G511" s="285" t="s">
        <v>622</v>
      </c>
      <c r="H511" s="285"/>
      <c r="I511" s="235">
        <v>9824</v>
      </c>
      <c r="J511" s="235"/>
      <c r="K511" s="235"/>
      <c r="L511" s="285" t="s">
        <v>282</v>
      </c>
      <c r="M511" s="235">
        <v>60</v>
      </c>
      <c r="N511" s="235">
        <v>103</v>
      </c>
      <c r="O511" s="235">
        <v>6893</v>
      </c>
      <c r="P511" s="235">
        <v>1</v>
      </c>
      <c r="Q511" s="235"/>
      <c r="R511" s="235"/>
      <c r="S511" s="1439"/>
      <c r="T511" s="1439"/>
      <c r="U511" s="1425">
        <v>2012</v>
      </c>
      <c r="V511" s="235"/>
      <c r="W511" s="235"/>
      <c r="X511" s="235"/>
      <c r="Y511" s="235"/>
      <c r="Z511" s="235"/>
      <c r="AA511" s="235"/>
      <c r="AB511" s="235"/>
      <c r="AC511" s="285"/>
      <c r="AD511" s="285"/>
      <c r="AE511" s="285"/>
      <c r="AF511" s="285"/>
      <c r="AG511" s="285"/>
      <c r="AH511" s="285"/>
      <c r="AI511" s="285"/>
      <c r="AJ511" s="285"/>
      <c r="AK511" s="285"/>
      <c r="AL511" s="285"/>
      <c r="AM511" s="285"/>
      <c r="AN511" s="285"/>
      <c r="AO511" s="285"/>
      <c r="AP511" s="285"/>
      <c r="AQ511" s="285"/>
      <c r="AR511" s="285"/>
      <c r="AS511" s="285"/>
      <c r="AT511" s="285"/>
      <c r="AU511" s="285"/>
      <c r="AV511" s="285"/>
      <c r="AW511" s="285"/>
      <c r="AX511" s="1446"/>
    </row>
    <row r="512" spans="1:50" ht="23.85" customHeight="1">
      <c r="A512" s="1041"/>
      <c r="B512" s="1047" t="s">
        <v>57</v>
      </c>
      <c r="C512" s="707" t="s">
        <v>622</v>
      </c>
      <c r="D512" s="285"/>
      <c r="E512" s="237" t="s">
        <v>13441</v>
      </c>
      <c r="F512" s="285" t="s">
        <v>622</v>
      </c>
      <c r="G512" s="285" t="s">
        <v>622</v>
      </c>
      <c r="H512" s="285"/>
      <c r="I512" s="235">
        <v>22000</v>
      </c>
      <c r="J512" s="235"/>
      <c r="K512" s="235"/>
      <c r="L512" s="285" t="s">
        <v>282</v>
      </c>
      <c r="M512" s="235">
        <v>68</v>
      </c>
      <c r="N512" s="235">
        <v>105</v>
      </c>
      <c r="O512" s="235">
        <v>8214</v>
      </c>
      <c r="P512" s="235">
        <v>1</v>
      </c>
      <c r="Q512" s="235">
        <v>30</v>
      </c>
      <c r="R512" s="235">
        <v>100</v>
      </c>
      <c r="S512" s="236" t="s">
        <v>173</v>
      </c>
      <c r="T512" s="236" t="s">
        <v>1056</v>
      </c>
      <c r="U512" s="707">
        <v>2014</v>
      </c>
      <c r="V512" s="235"/>
      <c r="W512" s="235"/>
      <c r="X512" s="235"/>
      <c r="Y512" s="235"/>
      <c r="Z512" s="235"/>
      <c r="AA512" s="235"/>
      <c r="AB512" s="235">
        <v>1500</v>
      </c>
      <c r="AC512" s="285"/>
      <c r="AD512" s="285"/>
      <c r="AE512" s="285"/>
      <c r="AF512" s="285"/>
      <c r="AG512" s="285"/>
      <c r="AH512" s="285"/>
      <c r="AI512" s="285"/>
      <c r="AJ512" s="285"/>
      <c r="AK512" s="285"/>
      <c r="AL512" s="285"/>
      <c r="AM512" s="285"/>
      <c r="AN512" s="285"/>
      <c r="AO512" s="285"/>
      <c r="AP512" s="285"/>
      <c r="AQ512" s="285"/>
      <c r="AR512" s="285"/>
      <c r="AS512" s="285"/>
      <c r="AT512" s="285"/>
      <c r="AU512" s="285"/>
      <c r="AV512" s="285"/>
      <c r="AW512" s="285"/>
      <c r="AX512" s="1048"/>
    </row>
    <row r="513" spans="1:50" s="1317" customFormat="1" ht="23.85" customHeight="1">
      <c r="A513" s="1041"/>
      <c r="B513" s="1600" t="s">
        <v>57</v>
      </c>
      <c r="C513" s="1597" t="s">
        <v>622</v>
      </c>
      <c r="D513" s="285"/>
      <c r="E513" s="1668" t="s">
        <v>17292</v>
      </c>
      <c r="F513" s="1604" t="s">
        <v>17293</v>
      </c>
      <c r="G513" s="1604" t="s">
        <v>17293</v>
      </c>
      <c r="H513" s="285"/>
      <c r="I513" s="1614">
        <v>52664</v>
      </c>
      <c r="J513" s="1614"/>
      <c r="K513" s="1614"/>
      <c r="L513" s="1667" t="s">
        <v>2190</v>
      </c>
      <c r="M513" s="1614">
        <v>68</v>
      </c>
      <c r="N513" s="1614">
        <v>105</v>
      </c>
      <c r="O513" s="1614">
        <v>8060</v>
      </c>
      <c r="P513" s="1614">
        <v>1</v>
      </c>
      <c r="Q513" s="1614">
        <v>240</v>
      </c>
      <c r="R513" s="1614">
        <v>300</v>
      </c>
      <c r="S513" s="1667" t="s">
        <v>2225</v>
      </c>
      <c r="T513" s="1667" t="s">
        <v>17295</v>
      </c>
      <c r="U513" s="1667">
        <v>2018</v>
      </c>
      <c r="V513" s="235"/>
      <c r="W513" s="235"/>
      <c r="X513" s="235"/>
      <c r="Y513" s="235"/>
      <c r="Z513" s="235"/>
      <c r="AA513" s="235"/>
      <c r="AB513" s="1614">
        <v>2000</v>
      </c>
      <c r="AC513" s="285"/>
      <c r="AD513" s="285"/>
      <c r="AE513" s="285"/>
      <c r="AF513" s="285"/>
      <c r="AG513" s="285"/>
      <c r="AH513" s="285"/>
      <c r="AI513" s="285"/>
      <c r="AJ513" s="285"/>
      <c r="AK513" s="285"/>
      <c r="AL513" s="285"/>
      <c r="AM513" s="285"/>
      <c r="AN513" s="285"/>
      <c r="AO513" s="285"/>
      <c r="AP513" s="285"/>
      <c r="AQ513" s="285"/>
      <c r="AR513" s="285"/>
      <c r="AS513" s="285"/>
      <c r="AT513" s="285"/>
      <c r="AU513" s="285"/>
      <c r="AV513" s="285"/>
      <c r="AW513" s="285"/>
      <c r="AX513" s="1667" t="s">
        <v>17297</v>
      </c>
    </row>
    <row r="514" spans="1:50" s="1317" customFormat="1" ht="23.85" customHeight="1">
      <c r="A514" s="1041"/>
      <c r="B514" s="1600" t="s">
        <v>57</v>
      </c>
      <c r="C514" s="1597" t="s">
        <v>622</v>
      </c>
      <c r="D514" s="285"/>
      <c r="E514" s="1604" t="s">
        <v>17294</v>
      </c>
      <c r="F514" s="1604" t="s">
        <v>17293</v>
      </c>
      <c r="G514" s="1614" t="s">
        <v>17293</v>
      </c>
      <c r="H514" s="285"/>
      <c r="I514" s="1614">
        <v>29850</v>
      </c>
      <c r="J514" s="1667"/>
      <c r="K514" s="1614"/>
      <c r="L514" s="1667" t="s">
        <v>2190</v>
      </c>
      <c r="M514" s="1614">
        <v>70</v>
      </c>
      <c r="N514" s="1614">
        <v>107</v>
      </c>
      <c r="O514" s="1614">
        <v>11900</v>
      </c>
      <c r="P514" s="1614">
        <v>1</v>
      </c>
      <c r="Q514" s="1667">
        <v>100</v>
      </c>
      <c r="R514" s="1667">
        <v>100</v>
      </c>
      <c r="S514" s="1667" t="s">
        <v>2225</v>
      </c>
      <c r="T514" s="1614" t="s">
        <v>17296</v>
      </c>
      <c r="U514" s="1667">
        <v>2015</v>
      </c>
      <c r="V514" s="235"/>
      <c r="W514" s="235"/>
      <c r="X514" s="235"/>
      <c r="Y514" s="235"/>
      <c r="Z514" s="235"/>
      <c r="AA514" s="235"/>
      <c r="AB514" s="1669"/>
      <c r="AC514" s="285"/>
      <c r="AD514" s="285"/>
      <c r="AE514" s="285"/>
      <c r="AF514" s="285"/>
      <c r="AG514" s="285"/>
      <c r="AH514" s="285"/>
      <c r="AI514" s="285"/>
      <c r="AJ514" s="285"/>
      <c r="AK514" s="285"/>
      <c r="AL514" s="285"/>
      <c r="AM514" s="285"/>
      <c r="AN514" s="285"/>
      <c r="AO514" s="285"/>
      <c r="AP514" s="285"/>
      <c r="AQ514" s="285"/>
      <c r="AR514" s="285"/>
      <c r="AS514" s="285"/>
      <c r="AT514" s="285"/>
      <c r="AU514" s="285"/>
      <c r="AV514" s="285"/>
      <c r="AW514" s="285"/>
      <c r="AX514" s="1670" t="s">
        <v>17297</v>
      </c>
    </row>
    <row r="515" spans="1:50" ht="23.85" customHeight="1">
      <c r="A515" s="1041"/>
      <c r="B515" s="1047" t="s">
        <v>57</v>
      </c>
      <c r="C515" s="707" t="s">
        <v>1595</v>
      </c>
      <c r="D515" s="221" t="s">
        <v>13442</v>
      </c>
      <c r="E515" s="223" t="s">
        <v>13443</v>
      </c>
      <c r="F515" s="285" t="s">
        <v>1595</v>
      </c>
      <c r="G515" s="1604" t="s">
        <v>17155</v>
      </c>
      <c r="H515" s="285"/>
      <c r="I515" s="235">
        <v>8928</v>
      </c>
      <c r="J515" s="235"/>
      <c r="K515" s="235"/>
      <c r="L515" s="285" t="s">
        <v>143</v>
      </c>
      <c r="M515" s="235">
        <v>68</v>
      </c>
      <c r="N515" s="235">
        <v>105</v>
      </c>
      <c r="O515" s="235">
        <v>7140</v>
      </c>
      <c r="P515" s="235">
        <v>1</v>
      </c>
      <c r="Q515" s="235"/>
      <c r="R515" s="235"/>
      <c r="S515" s="236"/>
      <c r="T515" s="236" t="s">
        <v>1797</v>
      </c>
      <c r="U515" s="707">
        <v>2001</v>
      </c>
      <c r="V515" s="235"/>
      <c r="W515" s="235" t="s">
        <v>13444</v>
      </c>
      <c r="X515" s="235"/>
      <c r="Y515" s="235" t="s">
        <v>13445</v>
      </c>
      <c r="Z515" s="235"/>
      <c r="AA515" s="235"/>
      <c r="AB515" s="235">
        <v>741</v>
      </c>
      <c r="AC515" s="285"/>
      <c r="AD515" s="285"/>
      <c r="AE515" s="285"/>
      <c r="AF515" s="285"/>
      <c r="AG515" s="285"/>
      <c r="AH515" s="285"/>
      <c r="AI515" s="285"/>
      <c r="AJ515" s="285" t="s">
        <v>13446</v>
      </c>
      <c r="AK515" s="285"/>
      <c r="AL515" s="285"/>
      <c r="AM515" s="285"/>
      <c r="AN515" s="285"/>
      <c r="AO515" s="285"/>
      <c r="AP515" s="285"/>
      <c r="AQ515" s="285"/>
      <c r="AR515" s="285"/>
      <c r="AS515" s="285"/>
      <c r="AT515" s="285"/>
      <c r="AU515" s="285"/>
      <c r="AV515" s="285"/>
      <c r="AW515" s="285"/>
      <c r="AX515" s="1048"/>
    </row>
    <row r="516" spans="1:50" s="1317" customFormat="1" ht="23.85" customHeight="1">
      <c r="A516" s="1041"/>
      <c r="B516" s="1047" t="s">
        <v>57</v>
      </c>
      <c r="C516" s="1580" t="s">
        <v>1595</v>
      </c>
      <c r="D516" s="1329"/>
      <c r="E516" s="1049" t="s">
        <v>13447</v>
      </c>
      <c r="F516" s="285" t="s">
        <v>1595</v>
      </c>
      <c r="G516" s="1604" t="s">
        <v>17155</v>
      </c>
      <c r="H516" s="285"/>
      <c r="I516" s="235">
        <v>92045</v>
      </c>
      <c r="J516" s="235">
        <v>849.17</v>
      </c>
      <c r="K516" s="235">
        <v>1347.91</v>
      </c>
      <c r="L516" s="285" t="s">
        <v>13448</v>
      </c>
      <c r="M516" s="235">
        <v>68</v>
      </c>
      <c r="N516" s="235">
        <v>105</v>
      </c>
      <c r="O516" s="235">
        <v>21420</v>
      </c>
      <c r="P516" s="235">
        <v>3</v>
      </c>
      <c r="Q516" s="235">
        <v>1500</v>
      </c>
      <c r="R516" s="235">
        <v>3000</v>
      </c>
      <c r="S516" s="1583" t="s">
        <v>13449</v>
      </c>
      <c r="T516" s="1583" t="s">
        <v>1797</v>
      </c>
      <c r="U516" s="1580">
        <v>2010</v>
      </c>
      <c r="V516" s="235"/>
      <c r="W516" s="235"/>
      <c r="X516" s="235"/>
      <c r="Y516" s="235"/>
      <c r="Z516" s="235"/>
      <c r="AA516" s="235"/>
      <c r="AB516" s="235">
        <v>24817</v>
      </c>
      <c r="AC516" s="285"/>
      <c r="AD516" s="285"/>
      <c r="AE516" s="285"/>
      <c r="AF516" s="285"/>
      <c r="AG516" s="285"/>
      <c r="AH516" s="285"/>
      <c r="AI516" s="285"/>
      <c r="AJ516" s="285"/>
      <c r="AK516" s="285"/>
      <c r="AL516" s="285"/>
      <c r="AM516" s="285"/>
      <c r="AN516" s="285"/>
      <c r="AO516" s="285"/>
      <c r="AP516" s="285"/>
      <c r="AQ516" s="285"/>
      <c r="AR516" s="285"/>
      <c r="AS516" s="285"/>
      <c r="AT516" s="285"/>
      <c r="AU516" s="285"/>
      <c r="AV516" s="285"/>
      <c r="AW516" s="285"/>
      <c r="AX516" s="1048"/>
    </row>
    <row r="517" spans="1:50" ht="23.85" customHeight="1">
      <c r="A517" s="1041"/>
      <c r="B517" s="1598" t="s">
        <v>57</v>
      </c>
      <c r="C517" s="1597" t="s">
        <v>17156</v>
      </c>
      <c r="D517" s="1329"/>
      <c r="E517" s="1599" t="s">
        <v>17157</v>
      </c>
      <c r="F517" s="1600" t="s">
        <v>17156</v>
      </c>
      <c r="G517" s="1597" t="s">
        <v>17158</v>
      </c>
      <c r="H517" s="285"/>
      <c r="I517" s="1601">
        <v>31824</v>
      </c>
      <c r="J517" s="1601"/>
      <c r="K517" s="1601"/>
      <c r="L517" s="1600" t="s">
        <v>2190</v>
      </c>
      <c r="M517" s="1601">
        <v>68</v>
      </c>
      <c r="N517" s="1601">
        <v>105</v>
      </c>
      <c r="O517" s="1601">
        <v>7140</v>
      </c>
      <c r="P517" s="1601">
        <v>1</v>
      </c>
      <c r="Q517" s="1601">
        <v>40</v>
      </c>
      <c r="R517" s="1601">
        <v>40</v>
      </c>
      <c r="S517" s="1602" t="s">
        <v>17159</v>
      </c>
      <c r="T517" s="1602" t="s">
        <v>2504</v>
      </c>
      <c r="U517" s="1597">
        <v>2021</v>
      </c>
      <c r="V517" s="235"/>
      <c r="W517" s="235"/>
      <c r="X517" s="235"/>
      <c r="Y517" s="235"/>
      <c r="Z517" s="235"/>
      <c r="AA517" s="235"/>
      <c r="AB517" s="1601">
        <v>3800</v>
      </c>
      <c r="AC517" s="285"/>
      <c r="AD517" s="285"/>
      <c r="AE517" s="285"/>
      <c r="AF517" s="285"/>
      <c r="AG517" s="285"/>
      <c r="AH517" s="285"/>
      <c r="AI517" s="285"/>
      <c r="AJ517" s="285"/>
      <c r="AK517" s="285"/>
      <c r="AL517" s="285"/>
      <c r="AM517" s="285"/>
      <c r="AN517" s="285"/>
      <c r="AO517" s="285"/>
      <c r="AP517" s="285"/>
      <c r="AQ517" s="285"/>
      <c r="AR517" s="285"/>
      <c r="AS517" s="285"/>
      <c r="AT517" s="285"/>
      <c r="AU517" s="285"/>
      <c r="AV517" s="285"/>
      <c r="AW517" s="285"/>
      <c r="AX517" s="1603" t="s">
        <v>17160</v>
      </c>
    </row>
    <row r="518" spans="1:50" ht="23.85" customHeight="1">
      <c r="A518" s="1041"/>
      <c r="B518" s="1047" t="s">
        <v>57</v>
      </c>
      <c r="C518" s="707" t="s">
        <v>636</v>
      </c>
      <c r="D518" s="285"/>
      <c r="E518" s="237" t="s">
        <v>845</v>
      </c>
      <c r="F518" s="285" t="s">
        <v>636</v>
      </c>
      <c r="G518" s="221" t="s">
        <v>299</v>
      </c>
      <c r="H518" s="285">
        <v>79</v>
      </c>
      <c r="I518" s="235">
        <v>11830</v>
      </c>
      <c r="J518" s="235"/>
      <c r="K518" s="235"/>
      <c r="L518" s="285" t="s">
        <v>282</v>
      </c>
      <c r="M518" s="235">
        <v>64</v>
      </c>
      <c r="N518" s="235">
        <v>100</v>
      </c>
      <c r="O518" s="235">
        <v>10000</v>
      </c>
      <c r="P518" s="235">
        <v>1</v>
      </c>
      <c r="Q518" s="235">
        <v>500</v>
      </c>
      <c r="R518" s="222">
        <v>1000</v>
      </c>
      <c r="S518" s="285" t="s">
        <v>846</v>
      </c>
      <c r="T518" s="235" t="s">
        <v>720</v>
      </c>
      <c r="U518" s="707" t="s">
        <v>847</v>
      </c>
      <c r="V518" s="235">
        <v>478</v>
      </c>
      <c r="W518" s="235"/>
      <c r="X518" s="235"/>
      <c r="Y518" s="235"/>
      <c r="Z518" s="235"/>
      <c r="AA518" s="235"/>
      <c r="AB518" s="235" t="s">
        <v>848</v>
      </c>
      <c r="AC518" s="285"/>
      <c r="AD518" s="285"/>
      <c r="AE518" s="285"/>
      <c r="AF518" s="285"/>
      <c r="AG518" s="285"/>
      <c r="AH518" s="285"/>
      <c r="AI518" s="285"/>
      <c r="AJ518" s="285"/>
      <c r="AK518" s="285"/>
      <c r="AL518" s="285"/>
      <c r="AM518" s="285"/>
      <c r="AN518" s="285"/>
      <c r="AO518" s="285"/>
      <c r="AP518" s="285"/>
      <c r="AQ518" s="285"/>
      <c r="AR518" s="285"/>
      <c r="AS518" s="285"/>
      <c r="AT518" s="285"/>
      <c r="AU518" s="285"/>
      <c r="AV518" s="285"/>
      <c r="AW518" s="285"/>
      <c r="AX518" s="1048"/>
    </row>
    <row r="519" spans="1:50" ht="23.85" customHeight="1">
      <c r="A519" s="1041"/>
      <c r="B519" s="1047" t="s">
        <v>57</v>
      </c>
      <c r="C519" s="219" t="s">
        <v>636</v>
      </c>
      <c r="D519" s="221"/>
      <c r="E519" s="223" t="s">
        <v>13450</v>
      </c>
      <c r="F519" s="221" t="s">
        <v>636</v>
      </c>
      <c r="G519" s="221" t="s">
        <v>299</v>
      </c>
      <c r="H519" s="221"/>
      <c r="I519" s="222">
        <v>57910</v>
      </c>
      <c r="J519" s="222">
        <v>623</v>
      </c>
      <c r="K519" s="222">
        <v>725</v>
      </c>
      <c r="L519" s="221" t="s">
        <v>282</v>
      </c>
      <c r="M519" s="222">
        <v>64</v>
      </c>
      <c r="N519" s="222">
        <v>100</v>
      </c>
      <c r="O519" s="222">
        <v>10000</v>
      </c>
      <c r="P519" s="222">
        <v>2</v>
      </c>
      <c r="Q519" s="222">
        <v>1000</v>
      </c>
      <c r="R519" s="222">
        <v>1500</v>
      </c>
      <c r="S519" s="221" t="s">
        <v>465</v>
      </c>
      <c r="T519" s="221" t="s">
        <v>849</v>
      </c>
      <c r="U519" s="219">
        <v>2013</v>
      </c>
      <c r="V519" s="221">
        <v>2011</v>
      </c>
      <c r="W519" s="221">
        <v>2011</v>
      </c>
      <c r="X519" s="221">
        <v>2011</v>
      </c>
      <c r="Y519" s="221">
        <v>2011</v>
      </c>
      <c r="Z519" s="221">
        <v>2011</v>
      </c>
      <c r="AA519" s="221">
        <v>2011</v>
      </c>
      <c r="AB519" s="222">
        <v>8921</v>
      </c>
      <c r="AC519" s="221"/>
      <c r="AD519" s="221"/>
      <c r="AE519" s="221"/>
      <c r="AF519" s="221"/>
      <c r="AG519" s="221"/>
      <c r="AH519" s="221"/>
      <c r="AI519" s="221"/>
      <c r="AJ519" s="221"/>
      <c r="AK519" s="221"/>
      <c r="AL519" s="221"/>
      <c r="AM519" s="221"/>
      <c r="AN519" s="221"/>
      <c r="AO519" s="221"/>
      <c r="AP519" s="221"/>
      <c r="AQ519" s="221"/>
      <c r="AR519" s="221"/>
      <c r="AS519" s="221"/>
      <c r="AT519" s="221"/>
      <c r="AU519" s="221"/>
      <c r="AV519" s="221"/>
      <c r="AW519" s="221"/>
      <c r="AX519" s="1048"/>
    </row>
    <row r="520" spans="1:50" ht="23.85" customHeight="1">
      <c r="A520" s="1041"/>
      <c r="B520" s="1047" t="s">
        <v>57</v>
      </c>
      <c r="C520" s="707" t="s">
        <v>638</v>
      </c>
      <c r="D520" s="285" t="s">
        <v>850</v>
      </c>
      <c r="E520" s="237" t="s">
        <v>851</v>
      </c>
      <c r="F520" s="285" t="s">
        <v>638</v>
      </c>
      <c r="G520" s="236" t="s">
        <v>638</v>
      </c>
      <c r="H520" s="236">
        <v>1</v>
      </c>
      <c r="I520" s="235">
        <v>26953</v>
      </c>
      <c r="J520" s="235">
        <v>7992</v>
      </c>
      <c r="K520" s="235">
        <v>7992</v>
      </c>
      <c r="L520" s="236" t="s">
        <v>282</v>
      </c>
      <c r="M520" s="235">
        <v>72</v>
      </c>
      <c r="N520" s="235">
        <v>111</v>
      </c>
      <c r="O520" s="235">
        <v>7992</v>
      </c>
      <c r="P520" s="235">
        <v>1</v>
      </c>
      <c r="Q520" s="235">
        <v>2550</v>
      </c>
      <c r="R520" s="235">
        <v>4000</v>
      </c>
      <c r="S520" s="288" t="s">
        <v>173</v>
      </c>
      <c r="T520" s="288" t="s">
        <v>852</v>
      </c>
      <c r="U520" s="707">
        <v>2003</v>
      </c>
      <c r="V520" s="236"/>
      <c r="W520" s="236"/>
      <c r="X520" s="236" t="s">
        <v>853</v>
      </c>
      <c r="Y520" s="236"/>
      <c r="Z520" s="236"/>
      <c r="AA520" s="236"/>
      <c r="AB520" s="235">
        <v>1380</v>
      </c>
      <c r="AC520" s="236"/>
      <c r="AD520" s="236"/>
      <c r="AE520" s="236"/>
      <c r="AF520" s="236"/>
      <c r="AG520" s="236"/>
      <c r="AH520" s="236"/>
      <c r="AI520" s="236"/>
      <c r="AJ520" s="236"/>
      <c r="AK520" s="236"/>
      <c r="AL520" s="236"/>
      <c r="AM520" s="236"/>
      <c r="AN520" s="236"/>
      <c r="AO520" s="236"/>
      <c r="AP520" s="236"/>
      <c r="AQ520" s="236"/>
      <c r="AR520" s="236"/>
      <c r="AS520" s="236"/>
      <c r="AT520" s="236"/>
      <c r="AU520" s="236"/>
      <c r="AV520" s="236"/>
      <c r="AW520" s="236"/>
      <c r="AX520" s="1020"/>
    </row>
    <row r="521" spans="1:50" ht="23.85" customHeight="1">
      <c r="A521" s="1041"/>
      <c r="B521" s="1047" t="s">
        <v>57</v>
      </c>
      <c r="C521" s="707" t="s">
        <v>638</v>
      </c>
      <c r="D521" s="285" t="s">
        <v>850</v>
      </c>
      <c r="E521" s="237" t="s">
        <v>854</v>
      </c>
      <c r="F521" s="285" t="s">
        <v>638</v>
      </c>
      <c r="G521" s="236" t="s">
        <v>638</v>
      </c>
      <c r="H521" s="236">
        <v>1</v>
      </c>
      <c r="I521" s="235">
        <v>26952</v>
      </c>
      <c r="J521" s="235">
        <v>7383</v>
      </c>
      <c r="K521" s="235">
        <v>7383</v>
      </c>
      <c r="L521" s="236" t="s">
        <v>282</v>
      </c>
      <c r="M521" s="235">
        <v>69</v>
      </c>
      <c r="N521" s="235">
        <v>107</v>
      </c>
      <c r="O521" s="235">
        <v>7383</v>
      </c>
      <c r="P521" s="235">
        <v>1</v>
      </c>
      <c r="Q521" s="235">
        <v>720</v>
      </c>
      <c r="R521" s="235">
        <v>1000</v>
      </c>
      <c r="S521" s="236" t="s">
        <v>173</v>
      </c>
      <c r="T521" s="236" t="s">
        <v>852</v>
      </c>
      <c r="U521" s="707">
        <v>2003</v>
      </c>
      <c r="V521" s="707"/>
      <c r="W521" s="707"/>
      <c r="X521" s="707" t="s">
        <v>853</v>
      </c>
      <c r="Y521" s="707"/>
      <c r="Z521" s="707"/>
      <c r="AA521" s="707"/>
      <c r="AB521" s="314">
        <v>1200</v>
      </c>
      <c r="AC521" s="236"/>
      <c r="AD521" s="236"/>
      <c r="AE521" s="236"/>
      <c r="AF521" s="236"/>
      <c r="AG521" s="236"/>
      <c r="AH521" s="236"/>
      <c r="AI521" s="236"/>
      <c r="AJ521" s="236"/>
      <c r="AK521" s="236"/>
      <c r="AL521" s="236"/>
      <c r="AM521" s="236"/>
      <c r="AN521" s="236"/>
      <c r="AO521" s="236"/>
      <c r="AP521" s="236"/>
      <c r="AQ521" s="236"/>
      <c r="AR521" s="236"/>
      <c r="AS521" s="236"/>
      <c r="AT521" s="236"/>
      <c r="AU521" s="236"/>
      <c r="AV521" s="236"/>
      <c r="AW521" s="236"/>
      <c r="AX521" s="1020"/>
    </row>
    <row r="522" spans="1:50" ht="23.85" customHeight="1">
      <c r="A522" s="1041"/>
      <c r="B522" s="1047" t="s">
        <v>57</v>
      </c>
      <c r="C522" s="707" t="s">
        <v>638</v>
      </c>
      <c r="D522" s="285"/>
      <c r="E522" s="237" t="s">
        <v>855</v>
      </c>
      <c r="F522" s="285" t="s">
        <v>638</v>
      </c>
      <c r="G522" s="236" t="s">
        <v>638</v>
      </c>
      <c r="H522" s="236"/>
      <c r="I522" s="235">
        <v>33387</v>
      </c>
      <c r="J522" s="235">
        <v>7306</v>
      </c>
      <c r="K522" s="235">
        <v>7306</v>
      </c>
      <c r="L522" s="236" t="s">
        <v>282</v>
      </c>
      <c r="M522" s="235">
        <v>68</v>
      </c>
      <c r="N522" s="235">
        <v>105</v>
      </c>
      <c r="O522" s="235">
        <v>7140</v>
      </c>
      <c r="P522" s="235">
        <v>1</v>
      </c>
      <c r="Q522" s="235">
        <v>1000</v>
      </c>
      <c r="R522" s="235">
        <v>1500</v>
      </c>
      <c r="S522" s="288" t="s">
        <v>173</v>
      </c>
      <c r="T522" s="288" t="s">
        <v>852</v>
      </c>
      <c r="U522" s="707">
        <v>2007</v>
      </c>
      <c r="V522" s="707"/>
      <c r="W522" s="707"/>
      <c r="X522" s="707"/>
      <c r="Y522" s="707"/>
      <c r="Z522" s="707"/>
      <c r="AA522" s="707"/>
      <c r="AB522" s="314">
        <v>2680</v>
      </c>
      <c r="AC522" s="236"/>
      <c r="AD522" s="236"/>
      <c r="AE522" s="236"/>
      <c r="AF522" s="236"/>
      <c r="AG522" s="236"/>
      <c r="AH522" s="236"/>
      <c r="AI522" s="236"/>
      <c r="AJ522" s="236"/>
      <c r="AK522" s="236"/>
      <c r="AL522" s="236"/>
      <c r="AM522" s="236"/>
      <c r="AN522" s="236"/>
      <c r="AO522" s="236"/>
      <c r="AP522" s="236"/>
      <c r="AQ522" s="236"/>
      <c r="AR522" s="236"/>
      <c r="AS522" s="236"/>
      <c r="AT522" s="236"/>
      <c r="AU522" s="236"/>
      <c r="AV522" s="236"/>
      <c r="AW522" s="236"/>
      <c r="AX522" s="1020"/>
    </row>
    <row r="523" spans="1:50" ht="23.85" customHeight="1">
      <c r="A523" s="1041"/>
      <c r="B523" s="1047" t="s">
        <v>57</v>
      </c>
      <c r="C523" s="707" t="s">
        <v>638</v>
      </c>
      <c r="D523" s="285"/>
      <c r="E523" s="237" t="s">
        <v>13451</v>
      </c>
      <c r="F523" s="285" t="s">
        <v>638</v>
      </c>
      <c r="G523" s="236" t="s">
        <v>638</v>
      </c>
      <c r="H523" s="236"/>
      <c r="I523" s="235">
        <v>18350</v>
      </c>
      <c r="J523" s="235">
        <v>368</v>
      </c>
      <c r="K523" s="235">
        <v>368</v>
      </c>
      <c r="L523" s="236" t="s">
        <v>143</v>
      </c>
      <c r="M523" s="235">
        <v>68</v>
      </c>
      <c r="N523" s="235">
        <v>105</v>
      </c>
      <c r="O523" s="235">
        <v>7140</v>
      </c>
      <c r="P523" s="235">
        <v>1</v>
      </c>
      <c r="Q523" s="235">
        <v>216</v>
      </c>
      <c r="R523" s="235">
        <v>250</v>
      </c>
      <c r="S523" s="236" t="s">
        <v>11486</v>
      </c>
      <c r="T523" s="236" t="s">
        <v>852</v>
      </c>
      <c r="U523" s="707">
        <v>2016</v>
      </c>
      <c r="V523" s="236"/>
      <c r="W523" s="236"/>
      <c r="X523" s="236"/>
      <c r="Y523" s="236"/>
      <c r="Z523" s="236"/>
      <c r="AA523" s="236"/>
      <c r="AB523" s="235">
        <v>1900</v>
      </c>
      <c r="AC523" s="236"/>
      <c r="AD523" s="236"/>
      <c r="AE523" s="236"/>
      <c r="AF523" s="236"/>
      <c r="AG523" s="236"/>
      <c r="AH523" s="236"/>
      <c r="AI523" s="236"/>
      <c r="AJ523" s="236"/>
      <c r="AK523" s="236"/>
      <c r="AL523" s="236"/>
      <c r="AM523" s="236"/>
      <c r="AN523" s="236"/>
      <c r="AO523" s="236"/>
      <c r="AP523" s="236"/>
      <c r="AQ523" s="236"/>
      <c r="AR523" s="236"/>
      <c r="AS523" s="236"/>
      <c r="AT523" s="236"/>
      <c r="AU523" s="236"/>
      <c r="AV523" s="236"/>
      <c r="AW523" s="236"/>
      <c r="AX523" s="1020"/>
    </row>
    <row r="524" spans="1:50" ht="23.85" customHeight="1">
      <c r="A524" s="1041"/>
      <c r="B524" s="1047" t="s">
        <v>57</v>
      </c>
      <c r="C524" s="707" t="s">
        <v>638</v>
      </c>
      <c r="D524" s="285"/>
      <c r="E524" s="237" t="s">
        <v>640</v>
      </c>
      <c r="F524" s="285" t="s">
        <v>638</v>
      </c>
      <c r="G524" s="236" t="s">
        <v>638</v>
      </c>
      <c r="H524" s="236"/>
      <c r="I524" s="235">
        <v>69278</v>
      </c>
      <c r="J524" s="235">
        <v>18260</v>
      </c>
      <c r="K524" s="235">
        <v>18260</v>
      </c>
      <c r="L524" s="236" t="s">
        <v>143</v>
      </c>
      <c r="M524" s="235">
        <v>68</v>
      </c>
      <c r="N524" s="235">
        <v>105</v>
      </c>
      <c r="O524" s="235">
        <v>7140</v>
      </c>
      <c r="P524" s="235">
        <v>1</v>
      </c>
      <c r="Q524" s="235">
        <v>4000</v>
      </c>
      <c r="R524" s="235">
        <v>15000</v>
      </c>
      <c r="S524" s="236" t="s">
        <v>173</v>
      </c>
      <c r="T524" s="236" t="s">
        <v>466</v>
      </c>
      <c r="U524" s="707">
        <v>1992</v>
      </c>
      <c r="V524" s="236">
        <v>3255</v>
      </c>
      <c r="W524" s="236">
        <v>1000</v>
      </c>
      <c r="X524" s="236">
        <v>500</v>
      </c>
      <c r="Y524" s="236">
        <v>30</v>
      </c>
      <c r="Z524" s="236">
        <v>29</v>
      </c>
      <c r="AA524" s="236" t="s">
        <v>616</v>
      </c>
      <c r="AB524" s="235">
        <v>3255</v>
      </c>
      <c r="AC524" s="236"/>
      <c r="AD524" s="236"/>
      <c r="AE524" s="236"/>
      <c r="AF524" s="236"/>
      <c r="AG524" s="236"/>
      <c r="AH524" s="236"/>
      <c r="AI524" s="236"/>
      <c r="AJ524" s="236"/>
      <c r="AK524" s="236"/>
      <c r="AL524" s="236"/>
      <c r="AM524" s="236"/>
      <c r="AN524" s="236"/>
      <c r="AO524" s="236"/>
      <c r="AP524" s="236"/>
      <c r="AQ524" s="236"/>
      <c r="AR524" s="236"/>
      <c r="AS524" s="236"/>
      <c r="AT524" s="236"/>
      <c r="AU524" s="236"/>
      <c r="AV524" s="236"/>
      <c r="AW524" s="236"/>
      <c r="AX524" s="1020"/>
    </row>
    <row r="525" spans="1:50" ht="23.85" customHeight="1">
      <c r="A525" s="1041"/>
      <c r="B525" s="1047" t="s">
        <v>57</v>
      </c>
      <c r="C525" s="707" t="s">
        <v>638</v>
      </c>
      <c r="D525" s="285"/>
      <c r="E525" s="237" t="s">
        <v>11421</v>
      </c>
      <c r="F525" s="285" t="s">
        <v>638</v>
      </c>
      <c r="G525" s="236" t="s">
        <v>638</v>
      </c>
      <c r="H525" s="236"/>
      <c r="I525" s="235">
        <v>10350</v>
      </c>
      <c r="J525" s="235">
        <v>108</v>
      </c>
      <c r="K525" s="235">
        <v>173</v>
      </c>
      <c r="L525" s="236" t="s">
        <v>282</v>
      </c>
      <c r="M525" s="235">
        <v>68</v>
      </c>
      <c r="N525" s="235">
        <v>105</v>
      </c>
      <c r="O525" s="235">
        <v>7140</v>
      </c>
      <c r="P525" s="235">
        <v>1</v>
      </c>
      <c r="Q525" s="235">
        <v>160</v>
      </c>
      <c r="R525" s="235">
        <v>200</v>
      </c>
      <c r="S525" s="236" t="s">
        <v>173</v>
      </c>
      <c r="T525" s="236" t="s">
        <v>720</v>
      </c>
      <c r="U525" s="707">
        <v>2017</v>
      </c>
      <c r="V525" s="236"/>
      <c r="W525" s="236"/>
      <c r="X525" s="236"/>
      <c r="Y525" s="236"/>
      <c r="Z525" s="236"/>
      <c r="AA525" s="236"/>
      <c r="AB525" s="235">
        <v>1900</v>
      </c>
      <c r="AC525" s="236"/>
      <c r="AD525" s="236"/>
      <c r="AE525" s="236"/>
      <c r="AF525" s="236"/>
      <c r="AG525" s="236"/>
      <c r="AH525" s="236"/>
      <c r="AI525" s="236"/>
      <c r="AJ525" s="236"/>
      <c r="AK525" s="236"/>
      <c r="AL525" s="236"/>
      <c r="AM525" s="236"/>
      <c r="AN525" s="236"/>
      <c r="AO525" s="236"/>
      <c r="AP525" s="236"/>
      <c r="AQ525" s="236"/>
      <c r="AR525" s="236"/>
      <c r="AS525" s="236"/>
      <c r="AT525" s="236"/>
      <c r="AU525" s="236"/>
      <c r="AV525" s="236"/>
      <c r="AW525" s="236"/>
      <c r="AX525" s="791"/>
    </row>
    <row r="526" spans="1:50" ht="23.85" customHeight="1">
      <c r="A526" s="1041"/>
      <c r="B526" s="1047" t="s">
        <v>57</v>
      </c>
      <c r="C526" s="707" t="s">
        <v>638</v>
      </c>
      <c r="D526" s="285"/>
      <c r="E526" s="237" t="s">
        <v>11422</v>
      </c>
      <c r="F526" s="285" t="s">
        <v>638</v>
      </c>
      <c r="G526" s="236" t="s">
        <v>638</v>
      </c>
      <c r="H526" s="236"/>
      <c r="I526" s="235">
        <v>10729</v>
      </c>
      <c r="J526" s="235"/>
      <c r="K526" s="235"/>
      <c r="L526" s="236" t="s">
        <v>282</v>
      </c>
      <c r="M526" s="235">
        <v>68</v>
      </c>
      <c r="N526" s="235">
        <v>105</v>
      </c>
      <c r="O526" s="235">
        <v>7140</v>
      </c>
      <c r="P526" s="235">
        <v>1</v>
      </c>
      <c r="Q526" s="235">
        <v>500</v>
      </c>
      <c r="R526" s="235">
        <v>500</v>
      </c>
      <c r="S526" s="236" t="s">
        <v>173</v>
      </c>
      <c r="T526" s="236" t="s">
        <v>466</v>
      </c>
      <c r="U526" s="707">
        <v>2017</v>
      </c>
      <c r="V526" s="236"/>
      <c r="W526" s="236"/>
      <c r="X526" s="236"/>
      <c r="Y526" s="236"/>
      <c r="Z526" s="236"/>
      <c r="AA526" s="236"/>
      <c r="AB526" s="235">
        <v>2235</v>
      </c>
      <c r="AC526" s="236"/>
      <c r="AD526" s="236"/>
      <c r="AE526" s="236"/>
      <c r="AF526" s="236"/>
      <c r="AG526" s="236"/>
      <c r="AH526" s="236"/>
      <c r="AI526" s="236"/>
      <c r="AJ526" s="236"/>
      <c r="AK526" s="236"/>
      <c r="AL526" s="236"/>
      <c r="AM526" s="236"/>
      <c r="AN526" s="236"/>
      <c r="AO526" s="236"/>
      <c r="AP526" s="236"/>
      <c r="AQ526" s="236"/>
      <c r="AR526" s="236"/>
      <c r="AS526" s="236"/>
      <c r="AT526" s="236"/>
      <c r="AU526" s="236"/>
      <c r="AV526" s="236"/>
      <c r="AW526" s="236"/>
      <c r="AX526" s="791"/>
    </row>
    <row r="527" spans="1:50" ht="23.85" customHeight="1">
      <c r="A527" s="1041"/>
      <c r="B527" s="1047" t="s">
        <v>57</v>
      </c>
      <c r="C527" s="707" t="s">
        <v>646</v>
      </c>
      <c r="D527" s="285"/>
      <c r="E527" s="1613" t="s">
        <v>17205</v>
      </c>
      <c r="F527" s="285" t="s">
        <v>646</v>
      </c>
      <c r="G527" s="1602" t="s">
        <v>17207</v>
      </c>
      <c r="H527" s="236"/>
      <c r="I527" s="235">
        <v>19622</v>
      </c>
      <c r="J527" s="235">
        <v>169</v>
      </c>
      <c r="K527" s="235">
        <v>169</v>
      </c>
      <c r="L527" s="236" t="s">
        <v>282</v>
      </c>
      <c r="M527" s="235">
        <v>72</v>
      </c>
      <c r="N527" s="235">
        <v>109</v>
      </c>
      <c r="O527" s="235">
        <v>9086</v>
      </c>
      <c r="P527" s="235">
        <v>1</v>
      </c>
      <c r="Q527" s="235">
        <v>292</v>
      </c>
      <c r="R527" s="235">
        <v>292</v>
      </c>
      <c r="S527" s="236" t="s">
        <v>465</v>
      </c>
      <c r="T527" s="236" t="s">
        <v>849</v>
      </c>
      <c r="U527" s="707">
        <v>2005</v>
      </c>
      <c r="V527" s="236"/>
      <c r="W527" s="236"/>
      <c r="X527" s="236"/>
      <c r="Y527" s="236"/>
      <c r="Z527" s="236"/>
      <c r="AA527" s="236"/>
      <c r="AB527" s="235">
        <v>1074</v>
      </c>
      <c r="AC527" s="236"/>
      <c r="AD527" s="236"/>
      <c r="AE527" s="236"/>
      <c r="AF527" s="236"/>
      <c r="AG527" s="236"/>
      <c r="AH527" s="236"/>
      <c r="AI527" s="236"/>
      <c r="AJ527" s="236"/>
      <c r="AK527" s="236"/>
      <c r="AL527" s="236"/>
      <c r="AM527" s="236"/>
      <c r="AN527" s="236"/>
      <c r="AO527" s="236"/>
      <c r="AP527" s="236"/>
      <c r="AQ527" s="236"/>
      <c r="AR527" s="236"/>
      <c r="AS527" s="236"/>
      <c r="AT527" s="236"/>
      <c r="AU527" s="236"/>
      <c r="AV527" s="236"/>
      <c r="AW527" s="236"/>
      <c r="AX527" s="791"/>
    </row>
    <row r="528" spans="1:50" ht="23.85" customHeight="1">
      <c r="A528" s="1041"/>
      <c r="B528" s="1047" t="s">
        <v>57</v>
      </c>
      <c r="C528" s="707" t="s">
        <v>646</v>
      </c>
      <c r="D528" s="285"/>
      <c r="E528" s="1613" t="s">
        <v>17206</v>
      </c>
      <c r="F528" s="285" t="s">
        <v>646</v>
      </c>
      <c r="G528" s="1602" t="s">
        <v>17207</v>
      </c>
      <c r="H528" s="236"/>
      <c r="I528" s="235">
        <v>11870</v>
      </c>
      <c r="J528" s="235">
        <v>108</v>
      </c>
      <c r="K528" s="235">
        <v>108</v>
      </c>
      <c r="L528" s="236" t="s">
        <v>282</v>
      </c>
      <c r="M528" s="235">
        <v>75</v>
      </c>
      <c r="N528" s="235">
        <v>102</v>
      </c>
      <c r="O528" s="235">
        <v>7650</v>
      </c>
      <c r="P528" s="235">
        <v>1</v>
      </c>
      <c r="Q528" s="235">
        <v>62</v>
      </c>
      <c r="R528" s="235">
        <v>62</v>
      </c>
      <c r="S528" s="236" t="s">
        <v>465</v>
      </c>
      <c r="T528" s="236" t="s">
        <v>856</v>
      </c>
      <c r="U528" s="707">
        <v>2007</v>
      </c>
      <c r="V528" s="236"/>
      <c r="W528" s="236"/>
      <c r="X528" s="236"/>
      <c r="Y528" s="236"/>
      <c r="Z528" s="236"/>
      <c r="AA528" s="236"/>
      <c r="AB528" s="235">
        <v>1079</v>
      </c>
      <c r="AC528" s="236"/>
      <c r="AD528" s="236"/>
      <c r="AE528" s="236"/>
      <c r="AF528" s="236"/>
      <c r="AG528" s="236"/>
      <c r="AH528" s="236"/>
      <c r="AI528" s="236"/>
      <c r="AJ528" s="236"/>
      <c r="AK528" s="236"/>
      <c r="AL528" s="236"/>
      <c r="AM528" s="236"/>
      <c r="AN528" s="236"/>
      <c r="AO528" s="236"/>
      <c r="AP528" s="236"/>
      <c r="AQ528" s="236"/>
      <c r="AR528" s="236"/>
      <c r="AS528" s="236"/>
      <c r="AT528" s="236"/>
      <c r="AU528" s="236"/>
      <c r="AV528" s="236"/>
      <c r="AW528" s="236"/>
      <c r="AX528" s="791"/>
    </row>
    <row r="529" spans="1:50" ht="25.15" customHeight="1">
      <c r="A529" s="1041"/>
      <c r="B529" s="1047" t="s">
        <v>57</v>
      </c>
      <c r="C529" s="707" t="s">
        <v>650</v>
      </c>
      <c r="D529" s="285"/>
      <c r="E529" s="237" t="s">
        <v>857</v>
      </c>
      <c r="F529" s="285" t="s">
        <v>650</v>
      </c>
      <c r="G529" s="236" t="s">
        <v>650</v>
      </c>
      <c r="H529" s="236"/>
      <c r="I529" s="235">
        <v>8026</v>
      </c>
      <c r="J529" s="235"/>
      <c r="K529" s="235"/>
      <c r="L529" s="236" t="s">
        <v>282</v>
      </c>
      <c r="M529" s="235">
        <v>66</v>
      </c>
      <c r="N529" s="235">
        <v>120</v>
      </c>
      <c r="O529" s="235">
        <v>7920</v>
      </c>
      <c r="P529" s="235">
        <v>1</v>
      </c>
      <c r="Q529" s="235"/>
      <c r="R529" s="235"/>
      <c r="S529" s="236"/>
      <c r="T529" s="236"/>
      <c r="U529" s="707">
        <v>2007</v>
      </c>
      <c r="V529" s="236"/>
      <c r="W529" s="236"/>
      <c r="X529" s="236"/>
      <c r="Y529" s="236"/>
      <c r="Z529" s="236"/>
      <c r="AA529" s="236"/>
      <c r="AB529" s="235">
        <v>780</v>
      </c>
      <c r="AC529" s="236"/>
      <c r="AD529" s="236"/>
      <c r="AE529" s="236"/>
      <c r="AF529" s="236"/>
      <c r="AG529" s="236"/>
      <c r="AH529" s="236"/>
      <c r="AI529" s="236"/>
      <c r="AJ529" s="236"/>
      <c r="AK529" s="236"/>
      <c r="AL529" s="236"/>
      <c r="AM529" s="236"/>
      <c r="AN529" s="236"/>
      <c r="AO529" s="236"/>
      <c r="AP529" s="236"/>
      <c r="AQ529" s="236"/>
      <c r="AR529" s="236"/>
      <c r="AS529" s="236"/>
      <c r="AT529" s="236"/>
      <c r="AU529" s="236"/>
      <c r="AV529" s="236"/>
      <c r="AW529" s="236"/>
      <c r="AX529" s="236"/>
    </row>
    <row r="530" spans="1:50" ht="24.75" customHeight="1">
      <c r="A530" s="1041"/>
      <c r="B530" s="1047" t="s">
        <v>57</v>
      </c>
      <c r="C530" s="707" t="s">
        <v>650</v>
      </c>
      <c r="D530" s="285" t="s">
        <v>651</v>
      </c>
      <c r="E530" s="237" t="s">
        <v>13415</v>
      </c>
      <c r="F530" s="285" t="s">
        <v>650</v>
      </c>
      <c r="G530" s="236" t="s">
        <v>650</v>
      </c>
      <c r="H530" s="236"/>
      <c r="I530" s="235">
        <v>45289</v>
      </c>
      <c r="J530" s="235">
        <v>1327</v>
      </c>
      <c r="K530" s="235">
        <v>2479</v>
      </c>
      <c r="L530" s="236" t="s">
        <v>282</v>
      </c>
      <c r="M530" s="235">
        <v>70</v>
      </c>
      <c r="N530" s="235">
        <v>110</v>
      </c>
      <c r="O530" s="235">
        <v>7734</v>
      </c>
      <c r="P530" s="235">
        <v>1</v>
      </c>
      <c r="Q530" s="235">
        <v>10000</v>
      </c>
      <c r="R530" s="235">
        <v>15000</v>
      </c>
      <c r="S530" s="236" t="s">
        <v>173</v>
      </c>
      <c r="T530" s="236" t="s">
        <v>944</v>
      </c>
      <c r="U530" s="707">
        <v>1984</v>
      </c>
      <c r="V530" s="236">
        <v>110</v>
      </c>
      <c r="W530" s="236">
        <v>10000</v>
      </c>
      <c r="X530" s="236">
        <v>15000</v>
      </c>
      <c r="Y530" s="236" t="s">
        <v>173</v>
      </c>
      <c r="Z530" s="236" t="s">
        <v>466</v>
      </c>
      <c r="AA530" s="236">
        <v>1984</v>
      </c>
      <c r="AB530" s="235">
        <v>9786</v>
      </c>
      <c r="AC530" s="236">
        <v>4203</v>
      </c>
      <c r="AD530" s="236">
        <v>406</v>
      </c>
      <c r="AE530" s="236"/>
      <c r="AF530" s="236">
        <v>100</v>
      </c>
      <c r="AG530" s="236"/>
      <c r="AH530" s="236">
        <v>9786</v>
      </c>
      <c r="AI530" s="236"/>
      <c r="AJ530" s="236"/>
      <c r="AK530" s="236"/>
      <c r="AL530" s="236"/>
      <c r="AM530" s="236"/>
      <c r="AN530" s="236"/>
      <c r="AO530" s="236"/>
      <c r="AP530" s="236"/>
      <c r="AQ530" s="236"/>
      <c r="AR530" s="236"/>
      <c r="AS530" s="236"/>
      <c r="AT530" s="236"/>
      <c r="AU530" s="236"/>
      <c r="AV530" s="236"/>
      <c r="AW530" s="236"/>
      <c r="AX530" s="236"/>
    </row>
    <row r="531" spans="1:50" ht="23.85" customHeight="1">
      <c r="A531" s="1050" t="s">
        <v>313</v>
      </c>
      <c r="B531" s="1047" t="s">
        <v>57</v>
      </c>
      <c r="C531" s="707" t="s">
        <v>650</v>
      </c>
      <c r="D531" s="285"/>
      <c r="E531" s="237" t="s">
        <v>13416</v>
      </c>
      <c r="F531" s="285" t="s">
        <v>650</v>
      </c>
      <c r="G531" s="236" t="s">
        <v>650</v>
      </c>
      <c r="H531" s="236"/>
      <c r="I531" s="235">
        <v>65651</v>
      </c>
      <c r="J531" s="235">
        <v>4540</v>
      </c>
      <c r="K531" s="235">
        <v>5004</v>
      </c>
      <c r="L531" s="236" t="s">
        <v>282</v>
      </c>
      <c r="M531" s="235">
        <v>68</v>
      </c>
      <c r="N531" s="235">
        <v>105</v>
      </c>
      <c r="O531" s="235">
        <v>7683</v>
      </c>
      <c r="P531" s="235">
        <v>1</v>
      </c>
      <c r="Q531" s="235">
        <v>5000</v>
      </c>
      <c r="R531" s="235">
        <v>6500</v>
      </c>
      <c r="S531" s="236" t="s">
        <v>173</v>
      </c>
      <c r="T531" s="236"/>
      <c r="U531" s="707">
        <v>1993</v>
      </c>
      <c r="V531" s="236">
        <v>9279</v>
      </c>
      <c r="W531" s="236">
        <v>400</v>
      </c>
      <c r="X531" s="236">
        <v>200</v>
      </c>
      <c r="Y531" s="236"/>
      <c r="Z531" s="236"/>
      <c r="AA531" s="236"/>
      <c r="AB531" s="235">
        <v>9279</v>
      </c>
      <c r="AC531" s="236"/>
      <c r="AD531" s="236"/>
      <c r="AE531" s="236"/>
      <c r="AF531" s="236"/>
      <c r="AG531" s="236"/>
      <c r="AH531" s="236"/>
      <c r="AI531" s="236"/>
      <c r="AJ531" s="236"/>
      <c r="AK531" s="236"/>
      <c r="AL531" s="236"/>
      <c r="AM531" s="236"/>
      <c r="AN531" s="236"/>
      <c r="AO531" s="236"/>
      <c r="AP531" s="236"/>
      <c r="AQ531" s="236"/>
      <c r="AR531" s="236"/>
      <c r="AS531" s="236"/>
      <c r="AT531" s="236"/>
      <c r="AU531" s="236"/>
      <c r="AV531" s="236"/>
      <c r="AW531" s="236"/>
      <c r="AX531" s="1020"/>
    </row>
    <row r="532" spans="1:50" ht="23.85" customHeight="1">
      <c r="A532" s="1050"/>
      <c r="B532" s="1047" t="s">
        <v>57</v>
      </c>
      <c r="C532" s="1502" t="s">
        <v>650</v>
      </c>
      <c r="D532" s="707"/>
      <c r="E532" s="707" t="s">
        <v>16388</v>
      </c>
      <c r="F532" s="707" t="s">
        <v>650</v>
      </c>
      <c r="G532" s="707" t="s">
        <v>650</v>
      </c>
      <c r="H532" s="707"/>
      <c r="I532" s="235"/>
      <c r="J532" s="314"/>
      <c r="K532" s="314"/>
      <c r="L532" s="236" t="s">
        <v>282</v>
      </c>
      <c r="M532" s="314">
        <v>68</v>
      </c>
      <c r="N532" s="314">
        <v>105</v>
      </c>
      <c r="O532" s="314">
        <v>7140</v>
      </c>
      <c r="P532" s="707">
        <v>2</v>
      </c>
      <c r="Q532" s="314"/>
      <c r="R532" s="314"/>
      <c r="S532" s="707"/>
      <c r="T532" s="707"/>
      <c r="U532" s="707">
        <v>2020</v>
      </c>
      <c r="V532" s="314"/>
      <c r="W532" s="235"/>
      <c r="X532" s="235"/>
      <c r="Y532" s="707"/>
      <c r="Z532" s="707"/>
      <c r="AA532" s="707"/>
      <c r="AB532" s="235">
        <v>1588</v>
      </c>
      <c r="AC532" s="707"/>
      <c r="AD532" s="707"/>
      <c r="AE532" s="707"/>
      <c r="AF532" s="707"/>
      <c r="AG532" s="707"/>
      <c r="AH532" s="235"/>
      <c r="AI532" s="236"/>
      <c r="AJ532" s="236"/>
      <c r="AK532" s="236"/>
      <c r="AL532" s="236"/>
      <c r="AM532" s="236"/>
      <c r="AN532" s="236"/>
      <c r="AO532" s="236"/>
      <c r="AP532" s="236"/>
      <c r="AQ532" s="236"/>
      <c r="AR532" s="236"/>
      <c r="AS532" s="236"/>
      <c r="AT532" s="236"/>
      <c r="AU532" s="236"/>
      <c r="AV532" s="236"/>
      <c r="AW532" s="236"/>
      <c r="AX532" s="1020"/>
    </row>
    <row r="533" spans="1:50" ht="23.85" customHeight="1">
      <c r="A533" s="1050"/>
      <c r="B533" s="1047" t="s">
        <v>57</v>
      </c>
      <c r="C533" s="707" t="s">
        <v>323</v>
      </c>
      <c r="D533" s="707" t="s">
        <v>850</v>
      </c>
      <c r="E533" s="707" t="s">
        <v>13452</v>
      </c>
      <c r="F533" s="707" t="s">
        <v>323</v>
      </c>
      <c r="G533" s="707" t="s">
        <v>323</v>
      </c>
      <c r="H533" s="707">
        <v>1</v>
      </c>
      <c r="I533" s="235">
        <v>20925</v>
      </c>
      <c r="J533" s="314"/>
      <c r="K533" s="314"/>
      <c r="L533" s="236" t="s">
        <v>282</v>
      </c>
      <c r="M533" s="314">
        <v>66</v>
      </c>
      <c r="N533" s="314">
        <v>100</v>
      </c>
      <c r="O533" s="314">
        <v>6600</v>
      </c>
      <c r="P533" s="707">
        <v>1</v>
      </c>
      <c r="Q533" s="235">
        <v>150</v>
      </c>
      <c r="R533" s="235">
        <v>500</v>
      </c>
      <c r="S533" s="707" t="s">
        <v>173</v>
      </c>
      <c r="T533" s="707" t="s">
        <v>852</v>
      </c>
      <c r="U533" s="707">
        <v>2004</v>
      </c>
      <c r="V533" s="235"/>
      <c r="W533" s="707"/>
      <c r="X533" s="707" t="s">
        <v>853</v>
      </c>
      <c r="Y533" s="707"/>
      <c r="Z533" s="707"/>
      <c r="AA533" s="707"/>
      <c r="AB533" s="235">
        <v>1500</v>
      </c>
      <c r="AC533" s="707"/>
      <c r="AD533" s="707"/>
      <c r="AE533" s="707"/>
      <c r="AF533" s="707"/>
      <c r="AG533" s="707"/>
      <c r="AH533" s="235"/>
      <c r="AI533" s="236"/>
      <c r="AJ533" s="236"/>
      <c r="AK533" s="236"/>
      <c r="AL533" s="236"/>
      <c r="AM533" s="236"/>
      <c r="AN533" s="236"/>
      <c r="AO533" s="236"/>
      <c r="AP533" s="236"/>
      <c r="AQ533" s="236"/>
      <c r="AR533" s="236"/>
      <c r="AS533" s="236"/>
      <c r="AT533" s="236"/>
      <c r="AU533" s="236"/>
      <c r="AV533" s="236"/>
      <c r="AW533" s="236"/>
      <c r="AX533" s="1020"/>
    </row>
    <row r="534" spans="1:50" ht="24.75" customHeight="1">
      <c r="A534" s="1041" t="s">
        <v>311</v>
      </c>
      <c r="B534" s="1047" t="s">
        <v>57</v>
      </c>
      <c r="C534" s="707" t="s">
        <v>323</v>
      </c>
      <c r="D534" s="285"/>
      <c r="E534" s="967" t="s">
        <v>13453</v>
      </c>
      <c r="F534" s="285" t="s">
        <v>323</v>
      </c>
      <c r="G534" s="236" t="s">
        <v>323</v>
      </c>
      <c r="H534" s="236"/>
      <c r="I534" s="235">
        <v>25606</v>
      </c>
      <c r="J534" s="235">
        <v>687</v>
      </c>
      <c r="K534" s="235">
        <v>834</v>
      </c>
      <c r="L534" s="236" t="s">
        <v>282</v>
      </c>
      <c r="M534" s="235">
        <v>74</v>
      </c>
      <c r="N534" s="235">
        <v>109</v>
      </c>
      <c r="O534" s="235">
        <v>8066</v>
      </c>
      <c r="P534" s="235">
        <v>1</v>
      </c>
      <c r="Q534" s="235">
        <v>250</v>
      </c>
      <c r="R534" s="235">
        <v>600</v>
      </c>
      <c r="S534" s="236" t="s">
        <v>173</v>
      </c>
      <c r="T534" s="236" t="s">
        <v>324</v>
      </c>
      <c r="U534" s="707">
        <v>2009</v>
      </c>
      <c r="V534" s="236"/>
      <c r="W534" s="236"/>
      <c r="X534" s="236"/>
      <c r="Y534" s="236"/>
      <c r="Z534" s="236"/>
      <c r="AA534" s="236"/>
      <c r="AB534" s="235">
        <v>2000</v>
      </c>
      <c r="AC534" s="236"/>
      <c r="AD534" s="236"/>
      <c r="AE534" s="236"/>
      <c r="AF534" s="236"/>
      <c r="AG534" s="236"/>
      <c r="AH534" s="236"/>
      <c r="AI534" s="236"/>
      <c r="AJ534" s="236"/>
      <c r="AK534" s="236"/>
      <c r="AL534" s="236"/>
      <c r="AM534" s="236"/>
      <c r="AN534" s="236"/>
      <c r="AO534" s="236"/>
      <c r="AP534" s="236"/>
      <c r="AQ534" s="236"/>
      <c r="AR534" s="236"/>
      <c r="AS534" s="236"/>
      <c r="AT534" s="236"/>
      <c r="AU534" s="236"/>
      <c r="AV534" s="236"/>
      <c r="AW534" s="236"/>
      <c r="AX534" s="236"/>
    </row>
    <row r="535" spans="1:50" ht="24.75" customHeight="1">
      <c r="A535" s="1041"/>
      <c r="B535" s="1047" t="s">
        <v>57</v>
      </c>
      <c r="C535" s="707" t="s">
        <v>323</v>
      </c>
      <c r="D535" s="285"/>
      <c r="E535" s="967" t="s">
        <v>13454</v>
      </c>
      <c r="F535" s="285" t="s">
        <v>323</v>
      </c>
      <c r="G535" s="236" t="s">
        <v>323</v>
      </c>
      <c r="H535" s="236"/>
      <c r="I535" s="235">
        <v>33042</v>
      </c>
      <c r="J535" s="235">
        <v>578.9</v>
      </c>
      <c r="K535" s="235">
        <v>649.74</v>
      </c>
      <c r="L535" s="236" t="s">
        <v>282</v>
      </c>
      <c r="M535" s="235">
        <v>72</v>
      </c>
      <c r="N535" s="235">
        <v>109</v>
      </c>
      <c r="O535" s="235">
        <v>7848</v>
      </c>
      <c r="P535" s="235">
        <v>1</v>
      </c>
      <c r="Q535" s="235">
        <v>200</v>
      </c>
      <c r="R535" s="235">
        <v>600</v>
      </c>
      <c r="S535" s="236" t="s">
        <v>173</v>
      </c>
      <c r="T535" s="236" t="s">
        <v>466</v>
      </c>
      <c r="U535" s="707">
        <v>2009</v>
      </c>
      <c r="V535" s="236"/>
      <c r="W535" s="236"/>
      <c r="X535" s="236"/>
      <c r="Y535" s="236"/>
      <c r="Z535" s="236"/>
      <c r="AA535" s="236"/>
      <c r="AB535" s="235">
        <v>1500</v>
      </c>
      <c r="AC535" s="236"/>
      <c r="AD535" s="236"/>
      <c r="AE535" s="236"/>
      <c r="AF535" s="236"/>
      <c r="AG535" s="236"/>
      <c r="AH535" s="236"/>
      <c r="AI535" s="236"/>
      <c r="AJ535" s="236"/>
      <c r="AK535" s="236"/>
      <c r="AL535" s="236"/>
      <c r="AM535" s="236"/>
      <c r="AN535" s="236"/>
      <c r="AO535" s="236"/>
      <c r="AP535" s="236"/>
      <c r="AQ535" s="236"/>
      <c r="AR535" s="236"/>
      <c r="AS535" s="236"/>
      <c r="AT535" s="236"/>
      <c r="AU535" s="236"/>
      <c r="AV535" s="236"/>
      <c r="AW535" s="236"/>
      <c r="AX535" s="236"/>
    </row>
    <row r="536" spans="1:50" ht="24.75" customHeight="1">
      <c r="A536" s="1041"/>
      <c r="B536" s="1047" t="s">
        <v>57</v>
      </c>
      <c r="C536" s="1051" t="s">
        <v>323</v>
      </c>
      <c r="D536" s="1052"/>
      <c r="E536" s="1053" t="s">
        <v>13455</v>
      </c>
      <c r="F536" s="1054" t="s">
        <v>323</v>
      </c>
      <c r="G536" s="236" t="s">
        <v>323</v>
      </c>
      <c r="H536" s="1052"/>
      <c r="I536" s="1055">
        <v>26311</v>
      </c>
      <c r="J536" s="1055"/>
      <c r="K536" s="1055">
        <v>406</v>
      </c>
      <c r="L536" s="1052" t="s">
        <v>282</v>
      </c>
      <c r="M536" s="1055">
        <v>74</v>
      </c>
      <c r="N536" s="1055">
        <v>111</v>
      </c>
      <c r="O536" s="1055">
        <v>8676</v>
      </c>
      <c r="P536" s="1055">
        <v>1</v>
      </c>
      <c r="Q536" s="1055">
        <v>200</v>
      </c>
      <c r="R536" s="1055">
        <v>600</v>
      </c>
      <c r="S536" s="1052" t="s">
        <v>173</v>
      </c>
      <c r="T536" s="1052" t="s">
        <v>466</v>
      </c>
      <c r="U536" s="1051">
        <v>2010</v>
      </c>
      <c r="V536" s="1052"/>
      <c r="W536" s="1052"/>
      <c r="X536" s="1052"/>
      <c r="Y536" s="1052"/>
      <c r="Z536" s="1052"/>
      <c r="AA536" s="1052"/>
      <c r="AB536" s="1055">
        <v>2500</v>
      </c>
      <c r="AC536" s="236"/>
      <c r="AD536" s="236"/>
      <c r="AE536" s="236"/>
      <c r="AF536" s="236"/>
      <c r="AG536" s="236"/>
      <c r="AH536" s="236"/>
      <c r="AI536" s="236"/>
      <c r="AJ536" s="236"/>
      <c r="AK536" s="236"/>
      <c r="AL536" s="236"/>
      <c r="AM536" s="236"/>
      <c r="AN536" s="236"/>
      <c r="AO536" s="236"/>
      <c r="AP536" s="236"/>
      <c r="AQ536" s="236"/>
      <c r="AR536" s="236"/>
      <c r="AS536" s="236"/>
      <c r="AT536" s="236"/>
      <c r="AU536" s="236"/>
      <c r="AV536" s="236"/>
      <c r="AW536" s="236"/>
      <c r="AX536" s="236"/>
    </row>
    <row r="537" spans="1:50" ht="24.75" customHeight="1">
      <c r="A537" s="1041"/>
      <c r="B537" s="1047" t="s">
        <v>57</v>
      </c>
      <c r="C537" s="1051" t="s">
        <v>323</v>
      </c>
      <c r="D537" s="1052"/>
      <c r="E537" s="1053" t="s">
        <v>13456</v>
      </c>
      <c r="F537" s="1052" t="s">
        <v>323</v>
      </c>
      <c r="G537" s="236" t="s">
        <v>323</v>
      </c>
      <c r="H537" s="1052"/>
      <c r="I537" s="1055">
        <v>5850</v>
      </c>
      <c r="J537" s="1055"/>
      <c r="K537" s="1055"/>
      <c r="L537" s="1052" t="s">
        <v>143</v>
      </c>
      <c r="M537" s="1055">
        <v>65</v>
      </c>
      <c r="N537" s="1055">
        <v>90</v>
      </c>
      <c r="O537" s="1055">
        <v>5850</v>
      </c>
      <c r="P537" s="1055">
        <v>1</v>
      </c>
      <c r="Q537" s="1055">
        <v>500</v>
      </c>
      <c r="R537" s="1055">
        <v>2000</v>
      </c>
      <c r="S537" s="1052" t="s">
        <v>173</v>
      </c>
      <c r="T537" s="1052" t="s">
        <v>466</v>
      </c>
      <c r="U537" s="1051">
        <v>2003</v>
      </c>
      <c r="V537" s="1052"/>
      <c r="W537" s="1052"/>
      <c r="X537" s="1052"/>
      <c r="Y537" s="1052"/>
      <c r="Z537" s="1052"/>
      <c r="AA537" s="1052"/>
      <c r="AB537" s="1055">
        <v>150</v>
      </c>
      <c r="AC537" s="236"/>
      <c r="AD537" s="236"/>
      <c r="AE537" s="236"/>
      <c r="AF537" s="236"/>
      <c r="AG537" s="236"/>
      <c r="AH537" s="236"/>
      <c r="AI537" s="236"/>
      <c r="AJ537" s="236"/>
      <c r="AK537" s="236"/>
      <c r="AL537" s="236"/>
      <c r="AM537" s="236"/>
      <c r="AN537" s="236"/>
      <c r="AO537" s="236"/>
      <c r="AP537" s="236"/>
      <c r="AQ537" s="236"/>
      <c r="AR537" s="236"/>
      <c r="AS537" s="236"/>
      <c r="AT537" s="236"/>
      <c r="AU537" s="236"/>
      <c r="AV537" s="236"/>
      <c r="AW537" s="236"/>
      <c r="AX537" s="236"/>
    </row>
    <row r="538" spans="1:50" ht="24.75" customHeight="1">
      <c r="A538" s="1041"/>
      <c r="B538" s="1047" t="s">
        <v>57</v>
      </c>
      <c r="C538" s="219" t="s">
        <v>323</v>
      </c>
      <c r="D538" s="221"/>
      <c r="E538" s="970" t="s">
        <v>13457</v>
      </c>
      <c r="F538" s="221" t="s">
        <v>323</v>
      </c>
      <c r="G538" s="236" t="s">
        <v>323</v>
      </c>
      <c r="H538" s="221"/>
      <c r="I538" s="222">
        <v>26965</v>
      </c>
      <c r="J538" s="222">
        <v>380</v>
      </c>
      <c r="K538" s="222">
        <v>380</v>
      </c>
      <c r="L538" s="221" t="s">
        <v>282</v>
      </c>
      <c r="M538" s="222">
        <v>78</v>
      </c>
      <c r="N538" s="222">
        <v>113</v>
      </c>
      <c r="O538" s="222">
        <v>8814</v>
      </c>
      <c r="P538" s="222">
        <v>1</v>
      </c>
      <c r="Q538" s="222">
        <v>588</v>
      </c>
      <c r="R538" s="222">
        <v>1500</v>
      </c>
      <c r="S538" s="221" t="s">
        <v>173</v>
      </c>
      <c r="T538" s="221" t="s">
        <v>466</v>
      </c>
      <c r="U538" s="219">
        <v>2013</v>
      </c>
      <c r="V538" s="221"/>
      <c r="W538" s="221"/>
      <c r="X538" s="221"/>
      <c r="Y538" s="221"/>
      <c r="Z538" s="221"/>
      <c r="AA538" s="221"/>
      <c r="AB538" s="222">
        <v>4400</v>
      </c>
      <c r="AC538" s="221"/>
      <c r="AD538" s="221"/>
      <c r="AE538" s="221"/>
      <c r="AF538" s="221"/>
      <c r="AG538" s="221"/>
      <c r="AH538" s="221"/>
      <c r="AI538" s="221"/>
      <c r="AJ538" s="221"/>
      <c r="AK538" s="221"/>
      <c r="AL538" s="221"/>
      <c r="AM538" s="221"/>
      <c r="AN538" s="221"/>
      <c r="AO538" s="221"/>
      <c r="AP538" s="221"/>
      <c r="AQ538" s="221"/>
      <c r="AR538" s="221"/>
      <c r="AS538" s="221"/>
      <c r="AT538" s="221"/>
      <c r="AU538" s="221"/>
      <c r="AV538" s="221"/>
      <c r="AW538" s="221"/>
      <c r="AX538" s="236"/>
    </row>
    <row r="539" spans="1:50" ht="24.75" customHeight="1">
      <c r="B539" s="1047" t="s">
        <v>57</v>
      </c>
      <c r="C539" s="219" t="s">
        <v>323</v>
      </c>
      <c r="D539" s="221"/>
      <c r="E539" s="970" t="s">
        <v>13458</v>
      </c>
      <c r="F539" s="221" t="s">
        <v>323</v>
      </c>
      <c r="G539" s="236" t="s">
        <v>323</v>
      </c>
      <c r="H539" s="221"/>
      <c r="I539" s="222">
        <v>33739</v>
      </c>
      <c r="J539" s="222">
        <v>347</v>
      </c>
      <c r="K539" s="222">
        <v>347</v>
      </c>
      <c r="L539" s="219" t="s">
        <v>282</v>
      </c>
      <c r="M539" s="222">
        <v>75</v>
      </c>
      <c r="N539" s="222">
        <v>110</v>
      </c>
      <c r="O539" s="222">
        <v>8250</v>
      </c>
      <c r="P539" s="222">
        <v>1</v>
      </c>
      <c r="Q539" s="222">
        <v>300</v>
      </c>
      <c r="R539" s="222">
        <v>1500</v>
      </c>
      <c r="S539" s="1052" t="s">
        <v>173</v>
      </c>
      <c r="T539" s="1052" t="s">
        <v>466</v>
      </c>
      <c r="U539" s="219">
        <v>2013</v>
      </c>
      <c r="V539" s="221"/>
      <c r="W539" s="221"/>
      <c r="X539" s="221"/>
      <c r="Y539" s="221"/>
      <c r="Z539" s="221"/>
      <c r="AA539" s="221"/>
      <c r="AB539" s="222">
        <v>3372</v>
      </c>
      <c r="AC539" s="221"/>
      <c r="AD539" s="221"/>
      <c r="AE539" s="221"/>
      <c r="AF539" s="221"/>
      <c r="AG539" s="221"/>
      <c r="AH539" s="221"/>
      <c r="AI539" s="221"/>
      <c r="AJ539" s="221"/>
      <c r="AK539" s="221"/>
      <c r="AL539" s="221"/>
      <c r="AM539" s="221"/>
      <c r="AN539" s="221"/>
      <c r="AO539" s="221"/>
      <c r="AP539" s="221"/>
      <c r="AQ539" s="221"/>
      <c r="AR539" s="221"/>
      <c r="AS539" s="221"/>
      <c r="AT539" s="221"/>
      <c r="AU539" s="221"/>
      <c r="AV539" s="221"/>
      <c r="AW539" s="221"/>
      <c r="AX539" s="236"/>
    </row>
    <row r="540" spans="1:50" ht="24.75" customHeight="1">
      <c r="B540" s="1047" t="s">
        <v>57</v>
      </c>
      <c r="C540" s="219" t="s">
        <v>323</v>
      </c>
      <c r="D540" s="221"/>
      <c r="E540" s="223" t="s">
        <v>13459</v>
      </c>
      <c r="F540" s="221" t="s">
        <v>323</v>
      </c>
      <c r="G540" s="236" t="s">
        <v>323</v>
      </c>
      <c r="H540" s="221"/>
      <c r="I540" s="222">
        <v>33739</v>
      </c>
      <c r="J540" s="222">
        <v>347</v>
      </c>
      <c r="K540" s="222">
        <v>347</v>
      </c>
      <c r="L540" s="219" t="s">
        <v>282</v>
      </c>
      <c r="M540" s="222">
        <v>75</v>
      </c>
      <c r="N540" s="222">
        <v>110</v>
      </c>
      <c r="O540" s="222">
        <v>8250</v>
      </c>
      <c r="P540" s="222">
        <v>1</v>
      </c>
      <c r="Q540" s="222">
        <v>300</v>
      </c>
      <c r="R540" s="222">
        <v>1500</v>
      </c>
      <c r="S540" s="219" t="s">
        <v>173</v>
      </c>
      <c r="T540" s="221" t="s">
        <v>466</v>
      </c>
      <c r="U540" s="219">
        <v>2018</v>
      </c>
      <c r="V540" s="221"/>
      <c r="W540" s="221"/>
      <c r="X540" s="221"/>
      <c r="Y540" s="221"/>
      <c r="Z540" s="221"/>
      <c r="AA540" s="221"/>
      <c r="AB540" s="222">
        <v>3372</v>
      </c>
      <c r="AC540" s="221"/>
      <c r="AD540" s="221"/>
      <c r="AE540" s="221"/>
      <c r="AF540" s="221"/>
      <c r="AG540" s="221"/>
      <c r="AH540" s="221"/>
      <c r="AI540" s="221"/>
      <c r="AJ540" s="221"/>
      <c r="AK540" s="221"/>
      <c r="AL540" s="221"/>
      <c r="AM540" s="221"/>
      <c r="AN540" s="221"/>
      <c r="AO540" s="221"/>
      <c r="AP540" s="221"/>
      <c r="AQ540" s="221"/>
      <c r="AR540" s="221"/>
      <c r="AS540" s="221"/>
      <c r="AT540" s="221"/>
      <c r="AU540" s="221"/>
      <c r="AV540" s="221"/>
      <c r="AW540" s="221"/>
      <c r="AX540" s="1056"/>
    </row>
    <row r="541" spans="1:50" ht="24.75" customHeight="1">
      <c r="A541" s="19"/>
      <c r="B541" s="1047" t="s">
        <v>57</v>
      </c>
      <c r="C541" s="688" t="s">
        <v>323</v>
      </c>
      <c r="D541" s="968"/>
      <c r="E541" s="970" t="s">
        <v>13460</v>
      </c>
      <c r="F541" s="968" t="s">
        <v>323</v>
      </c>
      <c r="G541" s="894" t="s">
        <v>323</v>
      </c>
      <c r="H541" s="968"/>
      <c r="I541" s="89">
        <v>42711</v>
      </c>
      <c r="J541" s="89">
        <v>92.4</v>
      </c>
      <c r="K541" s="89">
        <v>92.4</v>
      </c>
      <c r="L541" s="688" t="s">
        <v>282</v>
      </c>
      <c r="M541" s="89">
        <v>75</v>
      </c>
      <c r="N541" s="89">
        <v>110</v>
      </c>
      <c r="O541" s="89">
        <v>8250</v>
      </c>
      <c r="P541" s="89">
        <v>1</v>
      </c>
      <c r="Q541" s="89">
        <v>200</v>
      </c>
      <c r="R541" s="89">
        <v>1000</v>
      </c>
      <c r="S541" s="688" t="s">
        <v>173</v>
      </c>
      <c r="T541" s="968" t="s">
        <v>466</v>
      </c>
      <c r="U541" s="688">
        <v>2018</v>
      </c>
      <c r="V541" s="968"/>
      <c r="W541" s="968"/>
      <c r="X541" s="968"/>
      <c r="Y541" s="968"/>
      <c r="Z541" s="968"/>
      <c r="AA541" s="968"/>
      <c r="AB541" s="89">
        <v>9482</v>
      </c>
      <c r="AC541" s="968"/>
      <c r="AD541" s="968"/>
      <c r="AE541" s="968"/>
      <c r="AF541" s="968"/>
      <c r="AG541" s="968"/>
      <c r="AH541" s="968"/>
      <c r="AI541" s="968"/>
      <c r="AJ541" s="968"/>
      <c r="AK541" s="968"/>
      <c r="AL541" s="968"/>
      <c r="AM541" s="968"/>
      <c r="AN541" s="968"/>
      <c r="AO541" s="968"/>
      <c r="AP541" s="968"/>
      <c r="AQ541" s="968"/>
      <c r="AR541" s="968"/>
      <c r="AS541" s="968"/>
      <c r="AT541" s="968"/>
      <c r="AU541" s="968"/>
      <c r="AV541" s="968"/>
      <c r="AW541" s="968"/>
      <c r="AX541" s="1057"/>
    </row>
    <row r="542" spans="1:50" ht="24.75" customHeight="1">
      <c r="A542" s="19"/>
      <c r="B542" s="1047" t="s">
        <v>57</v>
      </c>
      <c r="C542" s="688" t="s">
        <v>323</v>
      </c>
      <c r="D542" s="968"/>
      <c r="E542" s="970" t="s">
        <v>16389</v>
      </c>
      <c r="F542" s="968" t="s">
        <v>323</v>
      </c>
      <c r="G542" s="894" t="s">
        <v>323</v>
      </c>
      <c r="H542" s="968">
        <v>44599</v>
      </c>
      <c r="I542" s="89">
        <v>44599</v>
      </c>
      <c r="J542" s="89">
        <v>663.09</v>
      </c>
      <c r="K542" s="89">
        <v>663.09</v>
      </c>
      <c r="L542" s="89" t="s">
        <v>282</v>
      </c>
      <c r="M542" s="688">
        <v>68</v>
      </c>
      <c r="N542" s="89">
        <v>105</v>
      </c>
      <c r="O542" s="89">
        <v>7140</v>
      </c>
      <c r="P542" s="89">
        <v>1</v>
      </c>
      <c r="Q542" s="89">
        <v>766</v>
      </c>
      <c r="R542" s="89">
        <v>2000</v>
      </c>
      <c r="S542" s="89" t="s">
        <v>173</v>
      </c>
      <c r="T542" s="688" t="s">
        <v>466</v>
      </c>
      <c r="U542" s="968">
        <v>2020</v>
      </c>
      <c r="V542" s="968"/>
      <c r="W542" s="968"/>
      <c r="X542" s="968"/>
      <c r="Y542" s="968"/>
      <c r="Z542" s="968"/>
      <c r="AA542" s="968"/>
      <c r="AB542" s="89">
        <v>20440</v>
      </c>
      <c r="AC542" s="968"/>
      <c r="AD542" s="968"/>
      <c r="AE542" s="968"/>
      <c r="AF542" s="968"/>
      <c r="AG542" s="968"/>
      <c r="AH542" s="968"/>
      <c r="AI542" s="968"/>
      <c r="AJ542" s="968"/>
      <c r="AK542" s="968"/>
      <c r="AL542" s="968"/>
      <c r="AM542" s="968"/>
      <c r="AN542" s="968"/>
      <c r="AO542" s="968"/>
      <c r="AP542" s="968"/>
      <c r="AQ542" s="968"/>
      <c r="AR542" s="968"/>
      <c r="AS542" s="968"/>
      <c r="AT542" s="968"/>
      <c r="AU542" s="968"/>
      <c r="AV542" s="968"/>
      <c r="AW542" s="968"/>
      <c r="AX542" s="1057"/>
    </row>
    <row r="543" spans="1:50" ht="23.85" customHeight="1">
      <c r="A543" s="1050"/>
      <c r="B543" s="1047" t="s">
        <v>57</v>
      </c>
      <c r="C543" s="219" t="s">
        <v>657</v>
      </c>
      <c r="D543" s="221"/>
      <c r="E543" s="223" t="s">
        <v>13461</v>
      </c>
      <c r="F543" s="221" t="s">
        <v>657</v>
      </c>
      <c r="G543" s="221" t="s">
        <v>657</v>
      </c>
      <c r="H543" s="221"/>
      <c r="I543" s="222">
        <v>26016</v>
      </c>
      <c r="J543" s="222">
        <v>366</v>
      </c>
      <c r="K543" s="222">
        <v>365</v>
      </c>
      <c r="L543" s="221" t="s">
        <v>282</v>
      </c>
      <c r="M543" s="222">
        <v>68</v>
      </c>
      <c r="N543" s="222">
        <v>105</v>
      </c>
      <c r="O543" s="222">
        <v>14280</v>
      </c>
      <c r="P543" s="222">
        <v>2</v>
      </c>
      <c r="Q543" s="222">
        <v>1500</v>
      </c>
      <c r="R543" s="222">
        <v>2000</v>
      </c>
      <c r="S543" s="221" t="s">
        <v>173</v>
      </c>
      <c r="T543" s="221" t="s">
        <v>466</v>
      </c>
      <c r="U543" s="219">
        <v>2006</v>
      </c>
      <c r="V543" s="221"/>
      <c r="W543" s="221"/>
      <c r="X543" s="221"/>
      <c r="Y543" s="221"/>
      <c r="Z543" s="221"/>
      <c r="AA543" s="221"/>
      <c r="AB543" s="222">
        <v>2029</v>
      </c>
      <c r="AC543" s="221"/>
      <c r="AD543" s="221"/>
      <c r="AE543" s="221"/>
      <c r="AF543" s="221"/>
      <c r="AG543" s="221"/>
      <c r="AH543" s="221"/>
      <c r="AI543" s="221"/>
      <c r="AJ543" s="221"/>
      <c r="AK543" s="221"/>
      <c r="AL543" s="221"/>
      <c r="AM543" s="221"/>
      <c r="AN543" s="221"/>
      <c r="AO543" s="221"/>
      <c r="AP543" s="221"/>
      <c r="AQ543" s="221"/>
      <c r="AR543" s="221"/>
      <c r="AS543" s="221"/>
      <c r="AT543" s="221"/>
      <c r="AU543" s="221"/>
      <c r="AV543" s="221"/>
      <c r="AW543" s="221"/>
      <c r="AX543" s="1058"/>
    </row>
    <row r="544" spans="1:50" ht="23.85" customHeight="1">
      <c r="A544" s="1059"/>
      <c r="B544" s="1047" t="s">
        <v>57</v>
      </c>
      <c r="C544" s="688" t="s">
        <v>657</v>
      </c>
      <c r="D544" s="968"/>
      <c r="E544" s="970" t="s">
        <v>13462</v>
      </c>
      <c r="F544" s="968" t="s">
        <v>657</v>
      </c>
      <c r="G544" s="968" t="s">
        <v>657</v>
      </c>
      <c r="H544" s="968"/>
      <c r="I544" s="89">
        <v>17459</v>
      </c>
      <c r="J544" s="89">
        <v>5.25</v>
      </c>
      <c r="K544" s="89">
        <v>5.25</v>
      </c>
      <c r="L544" s="968" t="s">
        <v>282</v>
      </c>
      <c r="M544" s="89">
        <v>68</v>
      </c>
      <c r="N544" s="89">
        <v>105</v>
      </c>
      <c r="O544" s="89">
        <v>14280</v>
      </c>
      <c r="P544" s="89">
        <v>1</v>
      </c>
      <c r="Q544" s="89"/>
      <c r="R544" s="89"/>
      <c r="S544" s="968" t="s">
        <v>173</v>
      </c>
      <c r="T544" s="968" t="s">
        <v>466</v>
      </c>
      <c r="U544" s="688">
        <v>2018</v>
      </c>
      <c r="V544" s="968"/>
      <c r="W544" s="968"/>
      <c r="X544" s="968"/>
      <c r="Y544" s="968"/>
      <c r="Z544" s="968"/>
      <c r="AA544" s="968"/>
      <c r="AB544" s="89">
        <v>1200</v>
      </c>
      <c r="AC544" s="968"/>
      <c r="AD544" s="968"/>
      <c r="AE544" s="968"/>
      <c r="AF544" s="968"/>
      <c r="AG544" s="968"/>
      <c r="AH544" s="968"/>
      <c r="AI544" s="968"/>
      <c r="AJ544" s="968"/>
      <c r="AK544" s="968"/>
      <c r="AL544" s="968"/>
      <c r="AM544" s="968"/>
      <c r="AN544" s="968"/>
      <c r="AO544" s="968"/>
      <c r="AP544" s="968"/>
      <c r="AQ544" s="968"/>
      <c r="AR544" s="968"/>
      <c r="AS544" s="968"/>
      <c r="AT544" s="968"/>
      <c r="AU544" s="968"/>
      <c r="AV544" s="968"/>
      <c r="AW544" s="968"/>
      <c r="AX544" s="1057"/>
    </row>
    <row r="545" spans="1:50" ht="23.85" customHeight="1">
      <c r="A545" s="1050"/>
      <c r="B545" s="1047" t="s">
        <v>57</v>
      </c>
      <c r="C545" s="707" t="s">
        <v>657</v>
      </c>
      <c r="D545" s="221"/>
      <c r="E545" s="223" t="s">
        <v>13463</v>
      </c>
      <c r="F545" s="285" t="s">
        <v>657</v>
      </c>
      <c r="G545" s="236" t="s">
        <v>657</v>
      </c>
      <c r="H545" s="221"/>
      <c r="I545" s="222">
        <v>18522</v>
      </c>
      <c r="J545" s="222">
        <v>186.77</v>
      </c>
      <c r="K545" s="222">
        <v>186.77</v>
      </c>
      <c r="L545" s="236" t="s">
        <v>282</v>
      </c>
      <c r="M545" s="222">
        <v>68</v>
      </c>
      <c r="N545" s="222">
        <v>105</v>
      </c>
      <c r="O545" s="222">
        <v>14280</v>
      </c>
      <c r="P545" s="222">
        <v>2</v>
      </c>
      <c r="Q545" s="222"/>
      <c r="R545" s="222"/>
      <c r="S545" s="219" t="s">
        <v>173</v>
      </c>
      <c r="T545" s="219" t="s">
        <v>466</v>
      </c>
      <c r="U545" s="219">
        <v>2013</v>
      </c>
      <c r="V545" s="221"/>
      <c r="W545" s="221"/>
      <c r="X545" s="221"/>
      <c r="Y545" s="221"/>
      <c r="Z545" s="221"/>
      <c r="AA545" s="221"/>
      <c r="AB545" s="222">
        <v>1500</v>
      </c>
      <c r="AC545" s="236"/>
      <c r="AD545" s="236"/>
      <c r="AE545" s="236"/>
      <c r="AF545" s="236"/>
      <c r="AG545" s="236"/>
      <c r="AH545" s="236"/>
      <c r="AI545" s="236"/>
      <c r="AJ545" s="236"/>
      <c r="AK545" s="236"/>
      <c r="AL545" s="236"/>
      <c r="AM545" s="236"/>
      <c r="AN545" s="236"/>
      <c r="AO545" s="236"/>
      <c r="AP545" s="236"/>
      <c r="AQ545" s="236"/>
      <c r="AR545" s="236"/>
      <c r="AS545" s="236"/>
      <c r="AT545" s="236"/>
      <c r="AU545" s="236"/>
      <c r="AV545" s="236"/>
      <c r="AW545" s="236"/>
      <c r="AX545" s="1058"/>
    </row>
    <row r="546" spans="1:50" ht="23.85" customHeight="1">
      <c r="A546" s="1050"/>
      <c r="B546" s="1047" t="s">
        <v>57</v>
      </c>
      <c r="C546" s="707" t="s">
        <v>672</v>
      </c>
      <c r="D546" s="285"/>
      <c r="E546" s="237" t="s">
        <v>858</v>
      </c>
      <c r="F546" s="285" t="s">
        <v>672</v>
      </c>
      <c r="G546" s="236" t="s">
        <v>672</v>
      </c>
      <c r="H546" s="236"/>
      <c r="I546" s="235">
        <v>80660</v>
      </c>
      <c r="J546" s="235"/>
      <c r="K546" s="235"/>
      <c r="L546" s="236" t="s">
        <v>282</v>
      </c>
      <c r="M546" s="235">
        <v>78</v>
      </c>
      <c r="N546" s="235">
        <v>113</v>
      </c>
      <c r="O546" s="235">
        <v>17628</v>
      </c>
      <c r="P546" s="235">
        <v>2</v>
      </c>
      <c r="Q546" s="235">
        <v>200</v>
      </c>
      <c r="R546" s="235">
        <v>200</v>
      </c>
      <c r="S546" s="236" t="s">
        <v>173</v>
      </c>
      <c r="T546" s="236"/>
      <c r="U546" s="707">
        <v>2009</v>
      </c>
      <c r="V546" s="236"/>
      <c r="W546" s="236"/>
      <c r="X546" s="236"/>
      <c r="Y546" s="236"/>
      <c r="Z546" s="236"/>
      <c r="AA546" s="236"/>
      <c r="AB546" s="235">
        <v>1500</v>
      </c>
      <c r="AC546" s="236"/>
      <c r="AD546" s="236"/>
      <c r="AE546" s="236"/>
      <c r="AF546" s="236"/>
      <c r="AG546" s="236"/>
      <c r="AH546" s="236"/>
      <c r="AI546" s="236"/>
      <c r="AJ546" s="236"/>
      <c r="AK546" s="236"/>
      <c r="AL546" s="236"/>
      <c r="AM546" s="236"/>
      <c r="AN546" s="236"/>
      <c r="AO546" s="236"/>
      <c r="AP546" s="236"/>
      <c r="AQ546" s="236"/>
      <c r="AR546" s="236"/>
      <c r="AS546" s="236"/>
      <c r="AT546" s="236"/>
      <c r="AU546" s="236"/>
      <c r="AV546" s="236"/>
      <c r="AW546" s="236"/>
      <c r="AX546" s="1020"/>
    </row>
    <row r="547" spans="1:50" ht="23.85" customHeight="1">
      <c r="A547" s="1050"/>
      <c r="B547" s="1047" t="s">
        <v>57</v>
      </c>
      <c r="C547" s="849" t="s">
        <v>1200</v>
      </c>
      <c r="D547" s="847"/>
      <c r="E547" s="1060" t="s">
        <v>13464</v>
      </c>
      <c r="F547" s="847" t="s">
        <v>1200</v>
      </c>
      <c r="G547" s="1061" t="s">
        <v>1200</v>
      </c>
      <c r="H547" s="1061"/>
      <c r="I547" s="848">
        <v>40396</v>
      </c>
      <c r="J547" s="848"/>
      <c r="K547" s="848"/>
      <c r="L547" s="1061" t="s">
        <v>282</v>
      </c>
      <c r="M547" s="848">
        <v>64</v>
      </c>
      <c r="N547" s="848">
        <v>100</v>
      </c>
      <c r="O547" s="848">
        <v>6400</v>
      </c>
      <c r="P547" s="848">
        <v>1</v>
      </c>
      <c r="Q547" s="848">
        <v>204</v>
      </c>
      <c r="R547" s="848">
        <v>204</v>
      </c>
      <c r="S547" s="1061" t="s">
        <v>465</v>
      </c>
      <c r="T547" s="1061" t="s">
        <v>13465</v>
      </c>
      <c r="U547" s="849">
        <v>2011</v>
      </c>
      <c r="V547" s="1061"/>
      <c r="W547" s="1061"/>
      <c r="X547" s="1061"/>
      <c r="Y547" s="1061"/>
      <c r="Z547" s="1061"/>
      <c r="AA547" s="1061"/>
      <c r="AB547" s="848"/>
      <c r="AC547" s="236"/>
      <c r="AD547" s="236"/>
      <c r="AE547" s="236"/>
      <c r="AF547" s="236"/>
      <c r="AG547" s="236"/>
      <c r="AH547" s="236"/>
      <c r="AI547" s="236"/>
      <c r="AJ547" s="236"/>
      <c r="AK547" s="236"/>
      <c r="AL547" s="236"/>
      <c r="AM547" s="236"/>
      <c r="AN547" s="236"/>
      <c r="AO547" s="236"/>
      <c r="AP547" s="236"/>
      <c r="AQ547" s="236"/>
      <c r="AR547" s="236"/>
      <c r="AS547" s="236"/>
      <c r="AT547" s="236"/>
      <c r="AU547" s="236"/>
      <c r="AV547" s="236"/>
      <c r="AW547" s="236"/>
      <c r="AX547" s="1020"/>
    </row>
    <row r="548" spans="1:50" ht="23.85" customHeight="1">
      <c r="A548" s="1050"/>
      <c r="B548" s="1047" t="s">
        <v>57</v>
      </c>
      <c r="C548" s="849" t="s">
        <v>1200</v>
      </c>
      <c r="D548" s="847"/>
      <c r="E548" s="1060" t="s">
        <v>13466</v>
      </c>
      <c r="F548" s="847" t="s">
        <v>1200</v>
      </c>
      <c r="G548" s="1061" t="s">
        <v>1200</v>
      </c>
      <c r="H548" s="1061"/>
      <c r="I548" s="848">
        <v>58826</v>
      </c>
      <c r="J548" s="848"/>
      <c r="K548" s="848"/>
      <c r="L548" s="1061" t="s">
        <v>13467</v>
      </c>
      <c r="M548" s="848">
        <v>70</v>
      </c>
      <c r="N548" s="848">
        <v>105</v>
      </c>
      <c r="O548" s="848">
        <v>14700</v>
      </c>
      <c r="P548" s="848">
        <v>2</v>
      </c>
      <c r="Q548" s="848">
        <v>300</v>
      </c>
      <c r="R548" s="848">
        <v>300</v>
      </c>
      <c r="S548" s="1061" t="s">
        <v>173</v>
      </c>
      <c r="T548" s="1061" t="s">
        <v>466</v>
      </c>
      <c r="U548" s="849">
        <v>2004</v>
      </c>
      <c r="V548" s="1061"/>
      <c r="W548" s="1061"/>
      <c r="X548" s="1061"/>
      <c r="Y548" s="1061"/>
      <c r="Z548" s="1061"/>
      <c r="AA548" s="1061"/>
      <c r="AB548" s="848">
        <v>2175</v>
      </c>
      <c r="AC548" s="236"/>
      <c r="AD548" s="236"/>
      <c r="AE548" s="236"/>
      <c r="AF548" s="236"/>
      <c r="AG548" s="236"/>
      <c r="AH548" s="236"/>
      <c r="AI548" s="236"/>
      <c r="AJ548" s="236"/>
      <c r="AK548" s="236"/>
      <c r="AL548" s="236"/>
      <c r="AM548" s="236"/>
      <c r="AN548" s="236"/>
      <c r="AO548" s="236"/>
      <c r="AP548" s="236"/>
      <c r="AQ548" s="236"/>
      <c r="AR548" s="236"/>
      <c r="AS548" s="236"/>
      <c r="AT548" s="236"/>
      <c r="AU548" s="236"/>
      <c r="AV548" s="236"/>
      <c r="AW548" s="236"/>
      <c r="AX548" s="1058"/>
    </row>
    <row r="549" spans="1:50" ht="23.85" customHeight="1">
      <c r="A549" s="1050"/>
      <c r="B549" s="1047" t="s">
        <v>57</v>
      </c>
      <c r="C549" s="849" t="s">
        <v>1200</v>
      </c>
      <c r="D549" s="847"/>
      <c r="E549" s="1060" t="s">
        <v>13468</v>
      </c>
      <c r="F549" s="847" t="s">
        <v>1200</v>
      </c>
      <c r="G549" s="1061" t="s">
        <v>1200</v>
      </c>
      <c r="H549" s="1061"/>
      <c r="I549" s="848">
        <v>42726</v>
      </c>
      <c r="J549" s="848"/>
      <c r="K549" s="848"/>
      <c r="L549" s="1061" t="s">
        <v>282</v>
      </c>
      <c r="M549" s="848">
        <v>68</v>
      </c>
      <c r="N549" s="848">
        <v>105</v>
      </c>
      <c r="O549" s="848">
        <v>7140</v>
      </c>
      <c r="P549" s="848">
        <v>1</v>
      </c>
      <c r="Q549" s="848">
        <v>300</v>
      </c>
      <c r="R549" s="848">
        <v>300</v>
      </c>
      <c r="S549" s="1061" t="s">
        <v>173</v>
      </c>
      <c r="T549" s="1061" t="s">
        <v>466</v>
      </c>
      <c r="U549" s="849">
        <v>2017</v>
      </c>
      <c r="V549" s="1061"/>
      <c r="W549" s="1061"/>
      <c r="X549" s="1061"/>
      <c r="Y549" s="1061"/>
      <c r="Z549" s="1061"/>
      <c r="AA549" s="1061"/>
      <c r="AB549" s="848">
        <v>7600</v>
      </c>
      <c r="AC549" s="236"/>
      <c r="AD549" s="236"/>
      <c r="AE549" s="236"/>
      <c r="AF549" s="236"/>
      <c r="AG549" s="236"/>
      <c r="AH549" s="236"/>
      <c r="AI549" s="236"/>
      <c r="AJ549" s="236"/>
      <c r="AK549" s="236"/>
      <c r="AL549" s="236"/>
      <c r="AM549" s="236"/>
      <c r="AN549" s="236"/>
      <c r="AO549" s="236"/>
      <c r="AP549" s="236"/>
      <c r="AQ549" s="236"/>
      <c r="AR549" s="236"/>
      <c r="AS549" s="236"/>
      <c r="AT549" s="236"/>
      <c r="AU549" s="236"/>
      <c r="AV549" s="236"/>
      <c r="AW549" s="236"/>
      <c r="AX549" s="797"/>
    </row>
    <row r="550" spans="1:50" ht="23.85" customHeight="1">
      <c r="A550" s="1059"/>
      <c r="B550" s="1047" t="s">
        <v>57</v>
      </c>
      <c r="C550" s="1062" t="s">
        <v>1200</v>
      </c>
      <c r="D550" s="1063"/>
      <c r="E550" s="1064" t="s">
        <v>13469</v>
      </c>
      <c r="F550" s="1063" t="s">
        <v>1200</v>
      </c>
      <c r="G550" s="1065" t="s">
        <v>1200</v>
      </c>
      <c r="H550" s="1065"/>
      <c r="I550" s="1066">
        <v>9344</v>
      </c>
      <c r="J550" s="1066"/>
      <c r="K550" s="1066"/>
      <c r="L550" s="1065" t="s">
        <v>282</v>
      </c>
      <c r="M550" s="1066">
        <v>68</v>
      </c>
      <c r="N550" s="1066">
        <v>105</v>
      </c>
      <c r="O550" s="1066">
        <v>7140</v>
      </c>
      <c r="P550" s="1066">
        <v>1</v>
      </c>
      <c r="Q550" s="1066"/>
      <c r="R550" s="1066"/>
      <c r="S550" s="1065"/>
      <c r="T550" s="1065"/>
      <c r="U550" s="1062">
        <v>2018</v>
      </c>
      <c r="V550" s="1065"/>
      <c r="W550" s="1065"/>
      <c r="X550" s="1065"/>
      <c r="Y550" s="1065"/>
      <c r="Z550" s="1065"/>
      <c r="AA550" s="1065"/>
      <c r="AB550" s="1066">
        <v>3300</v>
      </c>
      <c r="AC550" s="894"/>
      <c r="AD550" s="894"/>
      <c r="AE550" s="894"/>
      <c r="AF550" s="894"/>
      <c r="AG550" s="894"/>
      <c r="AH550" s="894"/>
      <c r="AI550" s="894"/>
      <c r="AJ550" s="894"/>
      <c r="AK550" s="894"/>
      <c r="AL550" s="894"/>
      <c r="AM550" s="894"/>
      <c r="AN550" s="894"/>
      <c r="AO550" s="894"/>
      <c r="AP550" s="894"/>
      <c r="AQ550" s="894"/>
      <c r="AR550" s="894"/>
      <c r="AS550" s="894"/>
      <c r="AT550" s="894"/>
      <c r="AU550" s="894"/>
      <c r="AV550" s="894"/>
      <c r="AW550" s="894"/>
      <c r="AX550" s="969"/>
    </row>
    <row r="551" spans="1:50" ht="23.85" customHeight="1">
      <c r="A551" s="1059"/>
      <c r="B551" s="1047" t="s">
        <v>57</v>
      </c>
      <c r="C551" s="1062" t="s">
        <v>1200</v>
      </c>
      <c r="D551" s="1063"/>
      <c r="E551" s="1064" t="s">
        <v>13439</v>
      </c>
      <c r="F551" s="1063" t="s">
        <v>1200</v>
      </c>
      <c r="G551" s="1065" t="s">
        <v>1200</v>
      </c>
      <c r="H551" s="1065"/>
      <c r="I551" s="1066">
        <v>15104</v>
      </c>
      <c r="J551" s="1066"/>
      <c r="K551" s="1066"/>
      <c r="L551" s="1065" t="s">
        <v>282</v>
      </c>
      <c r="M551" s="1066">
        <v>68</v>
      </c>
      <c r="N551" s="1066">
        <v>105</v>
      </c>
      <c r="O551" s="1066">
        <v>7140</v>
      </c>
      <c r="P551" s="1066">
        <v>1</v>
      </c>
      <c r="Q551" s="1066">
        <v>300</v>
      </c>
      <c r="R551" s="1066">
        <v>300</v>
      </c>
      <c r="S551" s="1065" t="s">
        <v>173</v>
      </c>
      <c r="T551" s="1065" t="s">
        <v>466</v>
      </c>
      <c r="U551" s="1062">
        <v>2019</v>
      </c>
      <c r="V551" s="1065"/>
      <c r="W551" s="1065"/>
      <c r="X551" s="1065"/>
      <c r="Y551" s="1065"/>
      <c r="Z551" s="1065"/>
      <c r="AA551" s="1065"/>
      <c r="AB551" s="1066">
        <v>3200</v>
      </c>
      <c r="AC551" s="894"/>
      <c r="AD551" s="894"/>
      <c r="AE551" s="894"/>
      <c r="AF551" s="894"/>
      <c r="AG551" s="894"/>
      <c r="AH551" s="894"/>
      <c r="AI551" s="894"/>
      <c r="AJ551" s="894"/>
      <c r="AK551" s="894"/>
      <c r="AL551" s="894"/>
      <c r="AM551" s="894"/>
      <c r="AN551" s="894"/>
      <c r="AO551" s="894"/>
      <c r="AP551" s="894"/>
      <c r="AQ551" s="894"/>
      <c r="AR551" s="894"/>
      <c r="AS551" s="894"/>
      <c r="AT551" s="894"/>
      <c r="AU551" s="894"/>
      <c r="AV551" s="894"/>
      <c r="AW551" s="894"/>
      <c r="AX551" s="969" t="s">
        <v>2025</v>
      </c>
    </row>
    <row r="552" spans="1:50" ht="24.75" customHeight="1">
      <c r="A552" s="1050"/>
      <c r="B552" s="1047" t="s">
        <v>57</v>
      </c>
      <c r="C552" s="707" t="s">
        <v>4855</v>
      </c>
      <c r="D552" s="285"/>
      <c r="E552" s="237" t="s">
        <v>13470</v>
      </c>
      <c r="F552" s="285" t="s">
        <v>4855</v>
      </c>
      <c r="G552" s="236" t="s">
        <v>13471</v>
      </c>
      <c r="H552" s="236"/>
      <c r="I552" s="235">
        <v>60570</v>
      </c>
      <c r="J552" s="235">
        <v>607</v>
      </c>
      <c r="K552" s="235">
        <v>721</v>
      </c>
      <c r="L552" s="236" t="s">
        <v>282</v>
      </c>
      <c r="M552" s="235">
        <v>68</v>
      </c>
      <c r="N552" s="235">
        <v>105</v>
      </c>
      <c r="O552" s="235">
        <v>7140</v>
      </c>
      <c r="P552" s="235">
        <v>1</v>
      </c>
      <c r="Q552" s="235">
        <v>1000</v>
      </c>
      <c r="R552" s="235">
        <v>1000</v>
      </c>
      <c r="S552" s="236" t="s">
        <v>173</v>
      </c>
      <c r="T552" s="236" t="s">
        <v>466</v>
      </c>
      <c r="U552" s="707">
        <v>2011</v>
      </c>
      <c r="V552" s="236"/>
      <c r="W552" s="236"/>
      <c r="X552" s="236"/>
      <c r="Y552" s="236"/>
      <c r="Z552" s="236"/>
      <c r="AA552" s="236"/>
      <c r="AB552" s="235"/>
      <c r="AC552" s="236"/>
      <c r="AD552" s="236"/>
      <c r="AE552" s="236"/>
      <c r="AF552" s="236"/>
      <c r="AG552" s="236"/>
      <c r="AH552" s="236"/>
      <c r="AI552" s="236"/>
      <c r="AJ552" s="236"/>
      <c r="AK552" s="236"/>
      <c r="AL552" s="236"/>
      <c r="AM552" s="236"/>
      <c r="AN552" s="236"/>
      <c r="AO552" s="236"/>
      <c r="AP552" s="236"/>
      <c r="AQ552" s="236"/>
      <c r="AR552" s="236"/>
      <c r="AS552" s="236"/>
      <c r="AT552" s="236"/>
      <c r="AU552" s="236"/>
      <c r="AV552" s="236"/>
      <c r="AW552" s="236"/>
      <c r="AX552" s="221"/>
    </row>
    <row r="553" spans="1:50" ht="24.75" customHeight="1">
      <c r="A553" s="1050"/>
      <c r="B553" s="1047" t="s">
        <v>57</v>
      </c>
      <c r="C553" s="707" t="s">
        <v>679</v>
      </c>
      <c r="D553" s="285"/>
      <c r="E553" s="237" t="s">
        <v>859</v>
      </c>
      <c r="F553" s="285" t="s">
        <v>679</v>
      </c>
      <c r="G553" s="1602" t="s">
        <v>17261</v>
      </c>
      <c r="H553" s="236"/>
      <c r="I553" s="235">
        <v>8229</v>
      </c>
      <c r="J553" s="235"/>
      <c r="K553" s="235"/>
      <c r="L553" s="236" t="s">
        <v>282</v>
      </c>
      <c r="M553" s="235">
        <v>74</v>
      </c>
      <c r="N553" s="235">
        <v>110</v>
      </c>
      <c r="O553" s="235">
        <v>9220</v>
      </c>
      <c r="P553" s="235">
        <v>1</v>
      </c>
      <c r="Q553" s="235"/>
      <c r="R553" s="235"/>
      <c r="S553" s="236"/>
      <c r="T553" s="236"/>
      <c r="U553" s="707">
        <v>2005</v>
      </c>
      <c r="V553" s="236"/>
      <c r="W553" s="236"/>
      <c r="X553" s="236"/>
      <c r="Y553" s="236"/>
      <c r="Z553" s="236"/>
      <c r="AA553" s="236"/>
      <c r="AB553" s="235">
        <v>1121</v>
      </c>
      <c r="AC553" s="236"/>
      <c r="AD553" s="236"/>
      <c r="AE553" s="236"/>
      <c r="AF553" s="236"/>
      <c r="AG553" s="236"/>
      <c r="AH553" s="236"/>
      <c r="AI553" s="236"/>
      <c r="AJ553" s="236"/>
      <c r="AK553" s="236"/>
      <c r="AL553" s="236"/>
      <c r="AM553" s="236"/>
      <c r="AN553" s="236"/>
      <c r="AO553" s="236"/>
      <c r="AP553" s="236"/>
      <c r="AQ553" s="236"/>
      <c r="AR553" s="236"/>
      <c r="AS553" s="236"/>
      <c r="AT553" s="236"/>
      <c r="AU553" s="236"/>
      <c r="AV553" s="236"/>
      <c r="AW553" s="236"/>
      <c r="AX553" s="236"/>
    </row>
    <row r="554" spans="1:50" ht="24.75" customHeight="1">
      <c r="A554" s="1050"/>
      <c r="B554" s="1047" t="s">
        <v>57</v>
      </c>
      <c r="C554" s="239" t="s">
        <v>679</v>
      </c>
      <c r="D554" s="292"/>
      <c r="E554" s="294" t="s">
        <v>861</v>
      </c>
      <c r="F554" s="292" t="s">
        <v>679</v>
      </c>
      <c r="G554" s="1612" t="s">
        <v>17261</v>
      </c>
      <c r="H554" s="290"/>
      <c r="I554" s="293">
        <v>8249</v>
      </c>
      <c r="J554" s="293"/>
      <c r="K554" s="293"/>
      <c r="L554" s="290" t="s">
        <v>282</v>
      </c>
      <c r="M554" s="293">
        <v>68</v>
      </c>
      <c r="N554" s="293">
        <v>105</v>
      </c>
      <c r="O554" s="293">
        <v>8249</v>
      </c>
      <c r="P554" s="293">
        <v>1</v>
      </c>
      <c r="Q554" s="293"/>
      <c r="R554" s="293"/>
      <c r="S554" s="290"/>
      <c r="T554" s="290"/>
      <c r="U554" s="239">
        <v>2008</v>
      </c>
      <c r="V554" s="290"/>
      <c r="W554" s="290"/>
      <c r="X554" s="290"/>
      <c r="Y554" s="290"/>
      <c r="Z554" s="290"/>
      <c r="AA554" s="290"/>
      <c r="AB554" s="293">
        <v>403</v>
      </c>
      <c r="AC554" s="236"/>
      <c r="AD554" s="236"/>
      <c r="AE554" s="236"/>
      <c r="AF554" s="236"/>
      <c r="AG554" s="236"/>
      <c r="AH554" s="236"/>
      <c r="AI554" s="236"/>
      <c r="AJ554" s="236"/>
      <c r="AK554" s="236"/>
      <c r="AL554" s="236"/>
      <c r="AM554" s="236"/>
      <c r="AN554" s="236"/>
      <c r="AO554" s="236"/>
      <c r="AP554" s="236"/>
      <c r="AQ554" s="236"/>
      <c r="AR554" s="236"/>
      <c r="AS554" s="236"/>
      <c r="AT554" s="236"/>
      <c r="AU554" s="236"/>
      <c r="AV554" s="236"/>
      <c r="AW554" s="236"/>
      <c r="AX554" s="236"/>
    </row>
    <row r="555" spans="1:50" ht="24.75" customHeight="1">
      <c r="A555" s="1050"/>
      <c r="B555" s="1047" t="s">
        <v>57</v>
      </c>
      <c r="C555" s="707" t="s">
        <v>679</v>
      </c>
      <c r="D555" s="285"/>
      <c r="E555" s="237" t="s">
        <v>860</v>
      </c>
      <c r="F555" s="285" t="s">
        <v>679</v>
      </c>
      <c r="G555" s="1612" t="s">
        <v>17261</v>
      </c>
      <c r="H555" s="236"/>
      <c r="I555" s="235">
        <v>29190</v>
      </c>
      <c r="J555" s="235"/>
      <c r="K555" s="235"/>
      <c r="L555" s="236" t="s">
        <v>282</v>
      </c>
      <c r="M555" s="235">
        <v>72</v>
      </c>
      <c r="N555" s="235">
        <v>108</v>
      </c>
      <c r="O555" s="235">
        <v>15888</v>
      </c>
      <c r="P555" s="235">
        <v>2</v>
      </c>
      <c r="Q555" s="235"/>
      <c r="R555" s="235"/>
      <c r="S555" s="236"/>
      <c r="T555" s="236"/>
      <c r="U555" s="707">
        <v>2016</v>
      </c>
      <c r="V555" s="236"/>
      <c r="W555" s="236"/>
      <c r="X555" s="236"/>
      <c r="Y555" s="236"/>
      <c r="Z555" s="236"/>
      <c r="AA555" s="236"/>
      <c r="AB555" s="235">
        <v>1075</v>
      </c>
      <c r="AC555" s="236"/>
      <c r="AD555" s="236"/>
      <c r="AE555" s="236"/>
      <c r="AF555" s="236"/>
      <c r="AG555" s="236"/>
      <c r="AH555" s="236"/>
      <c r="AI555" s="236"/>
      <c r="AJ555" s="236"/>
      <c r="AK555" s="236"/>
      <c r="AL555" s="236"/>
      <c r="AM555" s="236"/>
      <c r="AN555" s="236"/>
      <c r="AO555" s="236"/>
      <c r="AP555" s="236"/>
      <c r="AQ555" s="236"/>
      <c r="AR555" s="236"/>
      <c r="AS555" s="236"/>
      <c r="AT555" s="236"/>
      <c r="AU555" s="236"/>
      <c r="AV555" s="236"/>
      <c r="AW555" s="236"/>
      <c r="AX555" s="236"/>
    </row>
    <row r="556" spans="1:50" s="1317" customFormat="1" ht="24.75" customHeight="1">
      <c r="A556" s="1050"/>
      <c r="B556" s="1598" t="s">
        <v>57</v>
      </c>
      <c r="C556" s="1597" t="s">
        <v>679</v>
      </c>
      <c r="D556" s="285"/>
      <c r="E556" s="1613" t="s">
        <v>17262</v>
      </c>
      <c r="F556" s="1600" t="s">
        <v>17261</v>
      </c>
      <c r="G556" s="1602" t="s">
        <v>17261</v>
      </c>
      <c r="H556" s="1588"/>
      <c r="I556" s="1601">
        <v>7140</v>
      </c>
      <c r="J556" s="1601"/>
      <c r="K556" s="1601"/>
      <c r="L556" s="1602" t="s">
        <v>2190</v>
      </c>
      <c r="M556" s="1601">
        <v>68</v>
      </c>
      <c r="N556" s="1601">
        <v>105</v>
      </c>
      <c r="O556" s="1601">
        <v>7140</v>
      </c>
      <c r="P556" s="1601">
        <v>1</v>
      </c>
      <c r="Q556" s="1601"/>
      <c r="R556" s="1601"/>
      <c r="S556" s="1602"/>
      <c r="T556" s="1602"/>
      <c r="U556" s="1597">
        <v>2020</v>
      </c>
      <c r="V556" s="1588"/>
      <c r="W556" s="1588"/>
      <c r="X556" s="1588"/>
      <c r="Y556" s="1588"/>
      <c r="Z556" s="1588"/>
      <c r="AA556" s="1588"/>
      <c r="AB556" s="1601">
        <v>2316</v>
      </c>
      <c r="AC556" s="1588"/>
      <c r="AD556" s="1588"/>
      <c r="AE556" s="1588"/>
      <c r="AF556" s="1588"/>
      <c r="AG556" s="1588"/>
      <c r="AH556" s="1588"/>
      <c r="AI556" s="1588"/>
      <c r="AJ556" s="1588"/>
      <c r="AK556" s="1588"/>
      <c r="AL556" s="1588"/>
      <c r="AM556" s="1588"/>
      <c r="AN556" s="1588"/>
      <c r="AO556" s="1588"/>
      <c r="AP556" s="1588"/>
      <c r="AQ556" s="1588"/>
      <c r="AR556" s="1588"/>
      <c r="AS556" s="1588"/>
      <c r="AT556" s="1588"/>
      <c r="AU556" s="1588"/>
      <c r="AV556" s="1588"/>
      <c r="AW556" s="1588"/>
      <c r="AX556" s="1602" t="s">
        <v>17193</v>
      </c>
    </row>
    <row r="557" spans="1:50" s="1317" customFormat="1" ht="24.75" customHeight="1">
      <c r="A557" s="1050"/>
      <c r="B557" s="1598" t="s">
        <v>57</v>
      </c>
      <c r="C557" s="1597" t="s">
        <v>679</v>
      </c>
      <c r="D557" s="285"/>
      <c r="E557" s="1656" t="s">
        <v>17263</v>
      </c>
      <c r="F557" s="1600" t="s">
        <v>17261</v>
      </c>
      <c r="G557" s="1602" t="s">
        <v>17261</v>
      </c>
      <c r="H557" s="1588"/>
      <c r="I557" s="1653">
        <v>7140</v>
      </c>
      <c r="J557" s="1653"/>
      <c r="K557" s="1653"/>
      <c r="L557" s="1602" t="s">
        <v>2190</v>
      </c>
      <c r="M557" s="1601">
        <v>68</v>
      </c>
      <c r="N557" s="1601">
        <v>105</v>
      </c>
      <c r="O557" s="1601">
        <v>7140</v>
      </c>
      <c r="P557" s="1601">
        <v>1</v>
      </c>
      <c r="Q557" s="1653"/>
      <c r="R557" s="1653"/>
      <c r="S557" s="1612"/>
      <c r="T557" s="1612"/>
      <c r="U557" s="1636">
        <v>2018</v>
      </c>
      <c r="V557" s="1588"/>
      <c r="W557" s="1588"/>
      <c r="X557" s="1588"/>
      <c r="Y557" s="1588"/>
      <c r="Z557" s="1588"/>
      <c r="AA557" s="1588"/>
      <c r="AB557" s="1653"/>
      <c r="AC557" s="1588"/>
      <c r="AD557" s="1588"/>
      <c r="AE557" s="1588"/>
      <c r="AF557" s="1588"/>
      <c r="AG557" s="1588"/>
      <c r="AH557" s="1588"/>
      <c r="AI557" s="1588"/>
      <c r="AJ557" s="1588"/>
      <c r="AK557" s="1588"/>
      <c r="AL557" s="1588"/>
      <c r="AM557" s="1588"/>
      <c r="AN557" s="1588"/>
      <c r="AO557" s="1588"/>
      <c r="AP557" s="1588"/>
      <c r="AQ557" s="1588"/>
      <c r="AR557" s="1588"/>
      <c r="AS557" s="1588"/>
      <c r="AT557" s="1588"/>
      <c r="AU557" s="1588"/>
      <c r="AV557" s="1588"/>
      <c r="AW557" s="1588"/>
      <c r="AX557" s="1602" t="s">
        <v>17193</v>
      </c>
    </row>
    <row r="558" spans="1:50" ht="24.75" customHeight="1">
      <c r="A558" s="1050"/>
      <c r="B558" s="1047" t="s">
        <v>57</v>
      </c>
      <c r="C558" s="707" t="s">
        <v>680</v>
      </c>
      <c r="D558" s="285" t="s">
        <v>862</v>
      </c>
      <c r="E558" s="237" t="s">
        <v>863</v>
      </c>
      <c r="F558" s="285" t="s">
        <v>680</v>
      </c>
      <c r="G558" s="236" t="s">
        <v>680</v>
      </c>
      <c r="H558" s="236">
        <v>4</v>
      </c>
      <c r="I558" s="235">
        <v>6790</v>
      </c>
      <c r="J558" s="235"/>
      <c r="K558" s="235"/>
      <c r="L558" s="236" t="s">
        <v>143</v>
      </c>
      <c r="M558" s="235">
        <v>68</v>
      </c>
      <c r="N558" s="235">
        <v>100</v>
      </c>
      <c r="O558" s="235">
        <v>6790</v>
      </c>
      <c r="P558" s="235">
        <v>1</v>
      </c>
      <c r="Q558" s="235"/>
      <c r="R558" s="235"/>
      <c r="S558" s="236" t="s">
        <v>384</v>
      </c>
      <c r="T558" s="236" t="s">
        <v>384</v>
      </c>
      <c r="U558" s="707">
        <v>2003</v>
      </c>
      <c r="V558" s="236">
        <v>81375</v>
      </c>
      <c r="W558" s="236">
        <v>6790</v>
      </c>
      <c r="X558" s="236">
        <v>20285</v>
      </c>
      <c r="Y558" s="236"/>
      <c r="Z558" s="236"/>
      <c r="AA558" s="236"/>
      <c r="AB558" s="235">
        <v>108</v>
      </c>
      <c r="AC558" s="236"/>
      <c r="AD558" s="236"/>
      <c r="AE558" s="236"/>
      <c r="AF558" s="236"/>
      <c r="AG558" s="236"/>
      <c r="AH558" s="236"/>
      <c r="AI558" s="236"/>
      <c r="AJ558" s="236"/>
      <c r="AK558" s="236"/>
      <c r="AL558" s="236"/>
      <c r="AM558" s="236"/>
      <c r="AN558" s="236"/>
      <c r="AO558" s="236"/>
      <c r="AP558" s="236"/>
      <c r="AQ558" s="236"/>
      <c r="AR558" s="236"/>
      <c r="AS558" s="236"/>
      <c r="AT558" s="236"/>
      <c r="AU558" s="236"/>
      <c r="AV558" s="236"/>
      <c r="AW558" s="236"/>
      <c r="AX558" s="236"/>
    </row>
    <row r="559" spans="1:50" ht="24.75" customHeight="1">
      <c r="A559" s="1050"/>
      <c r="B559" s="1047" t="s">
        <v>57</v>
      </c>
      <c r="C559" s="707" t="s">
        <v>680</v>
      </c>
      <c r="D559" s="236"/>
      <c r="E559" s="237" t="s">
        <v>864</v>
      </c>
      <c r="F559" s="236" t="s">
        <v>680</v>
      </c>
      <c r="G559" s="236" t="s">
        <v>680</v>
      </c>
      <c r="H559" s="236"/>
      <c r="I559" s="235">
        <v>8000</v>
      </c>
      <c r="J559" s="235"/>
      <c r="K559" s="235"/>
      <c r="L559" s="236" t="s">
        <v>282</v>
      </c>
      <c r="M559" s="235">
        <v>68</v>
      </c>
      <c r="N559" s="235">
        <v>105</v>
      </c>
      <c r="O559" s="235">
        <v>7184</v>
      </c>
      <c r="P559" s="235">
        <v>1</v>
      </c>
      <c r="Q559" s="235"/>
      <c r="R559" s="235">
        <v>3000</v>
      </c>
      <c r="S559" s="288" t="s">
        <v>384</v>
      </c>
      <c r="T559" s="288" t="s">
        <v>384</v>
      </c>
      <c r="U559" s="707">
        <v>2005</v>
      </c>
      <c r="V559" s="236"/>
      <c r="W559" s="236"/>
      <c r="X559" s="236"/>
      <c r="Y559" s="236"/>
      <c r="Z559" s="236"/>
      <c r="AA559" s="236"/>
      <c r="AB559" s="235">
        <v>1000</v>
      </c>
      <c r="AC559" s="236"/>
      <c r="AD559" s="236"/>
      <c r="AE559" s="236"/>
      <c r="AF559" s="236"/>
      <c r="AG559" s="236"/>
      <c r="AH559" s="236"/>
      <c r="AI559" s="236"/>
      <c r="AJ559" s="236"/>
      <c r="AK559" s="236"/>
      <c r="AL559" s="236"/>
      <c r="AM559" s="236"/>
      <c r="AN559" s="236"/>
      <c r="AO559" s="236"/>
      <c r="AP559" s="236"/>
      <c r="AQ559" s="236"/>
      <c r="AR559" s="236"/>
      <c r="AS559" s="236"/>
      <c r="AT559" s="236"/>
      <c r="AU559" s="236"/>
      <c r="AV559" s="236"/>
      <c r="AW559" s="236"/>
      <c r="AX559" s="236"/>
    </row>
    <row r="560" spans="1:50" ht="24.75" customHeight="1">
      <c r="A560" s="1050"/>
      <c r="B560" s="1047" t="s">
        <v>57</v>
      </c>
      <c r="C560" s="707" t="s">
        <v>680</v>
      </c>
      <c r="D560" s="236"/>
      <c r="E560" s="237" t="s">
        <v>865</v>
      </c>
      <c r="F560" s="236" t="s">
        <v>680</v>
      </c>
      <c r="G560" s="236" t="s">
        <v>680</v>
      </c>
      <c r="H560" s="236"/>
      <c r="I560" s="235">
        <v>8000</v>
      </c>
      <c r="J560" s="235"/>
      <c r="K560" s="235"/>
      <c r="L560" s="236" t="s">
        <v>282</v>
      </c>
      <c r="M560" s="235">
        <v>66</v>
      </c>
      <c r="N560" s="235">
        <v>102</v>
      </c>
      <c r="O560" s="235">
        <v>6732</v>
      </c>
      <c r="P560" s="235">
        <v>1</v>
      </c>
      <c r="Q560" s="235"/>
      <c r="R560" s="235">
        <v>3000</v>
      </c>
      <c r="S560" s="288"/>
      <c r="T560" s="288"/>
      <c r="U560" s="707">
        <v>2004</v>
      </c>
      <c r="V560" s="236"/>
      <c r="W560" s="236"/>
      <c r="X560" s="236"/>
      <c r="Y560" s="236"/>
      <c r="Z560" s="236"/>
      <c r="AA560" s="236"/>
      <c r="AB560" s="235">
        <v>1000</v>
      </c>
      <c r="AC560" s="236"/>
      <c r="AD560" s="236"/>
      <c r="AE560" s="236"/>
      <c r="AF560" s="236"/>
      <c r="AG560" s="236"/>
      <c r="AH560" s="236"/>
      <c r="AI560" s="236"/>
      <c r="AJ560" s="236"/>
      <c r="AK560" s="236"/>
      <c r="AL560" s="236"/>
      <c r="AM560" s="236"/>
      <c r="AN560" s="236"/>
      <c r="AO560" s="236"/>
      <c r="AP560" s="236"/>
      <c r="AQ560" s="236"/>
      <c r="AR560" s="236"/>
      <c r="AS560" s="236"/>
      <c r="AT560" s="236"/>
      <c r="AU560" s="236"/>
      <c r="AV560" s="236"/>
      <c r="AW560" s="236"/>
      <c r="AX560" s="236"/>
    </row>
    <row r="561" spans="1:50" ht="24.75" customHeight="1">
      <c r="A561" s="1050"/>
      <c r="B561" s="1047" t="s">
        <v>57</v>
      </c>
      <c r="C561" s="707" t="s">
        <v>680</v>
      </c>
      <c r="D561" s="236"/>
      <c r="E561" s="237" t="s">
        <v>866</v>
      </c>
      <c r="F561" s="236" t="s">
        <v>680</v>
      </c>
      <c r="G561" s="236" t="s">
        <v>680</v>
      </c>
      <c r="H561" s="236"/>
      <c r="I561" s="235">
        <v>9900</v>
      </c>
      <c r="J561" s="235"/>
      <c r="K561" s="235"/>
      <c r="L561" s="236" t="s">
        <v>282</v>
      </c>
      <c r="M561" s="235">
        <v>70</v>
      </c>
      <c r="N561" s="235">
        <v>106</v>
      </c>
      <c r="O561" s="235">
        <v>7420</v>
      </c>
      <c r="P561" s="235">
        <v>1</v>
      </c>
      <c r="Q561" s="235">
        <v>3000</v>
      </c>
      <c r="R561" s="235">
        <v>3000</v>
      </c>
      <c r="S561" s="288"/>
      <c r="T561" s="288"/>
      <c r="U561" s="707">
        <v>2007</v>
      </c>
      <c r="V561" s="236"/>
      <c r="W561" s="236"/>
      <c r="X561" s="236"/>
      <c r="Y561" s="236"/>
      <c r="Z561" s="236"/>
      <c r="AA561" s="236"/>
      <c r="AB561" s="235">
        <v>2100</v>
      </c>
      <c r="AC561" s="236"/>
      <c r="AD561" s="236"/>
      <c r="AE561" s="236"/>
      <c r="AF561" s="236"/>
      <c r="AG561" s="236"/>
      <c r="AH561" s="236"/>
      <c r="AI561" s="236"/>
      <c r="AJ561" s="236"/>
      <c r="AK561" s="236"/>
      <c r="AL561" s="236"/>
      <c r="AM561" s="236"/>
      <c r="AN561" s="236"/>
      <c r="AO561" s="236"/>
      <c r="AP561" s="236"/>
      <c r="AQ561" s="236"/>
      <c r="AR561" s="236"/>
      <c r="AS561" s="236"/>
      <c r="AT561" s="236"/>
      <c r="AU561" s="236"/>
      <c r="AV561" s="236"/>
      <c r="AW561" s="236"/>
      <c r="AX561" s="236"/>
    </row>
    <row r="562" spans="1:50" ht="24.75" customHeight="1">
      <c r="A562" s="1050"/>
      <c r="B562" s="1047" t="s">
        <v>57</v>
      </c>
      <c r="C562" s="707" t="s">
        <v>680</v>
      </c>
      <c r="D562" s="236"/>
      <c r="E562" s="237" t="s">
        <v>13472</v>
      </c>
      <c r="F562" s="236" t="s">
        <v>680</v>
      </c>
      <c r="G562" s="236" t="s">
        <v>680</v>
      </c>
      <c r="H562" s="236"/>
      <c r="I562" s="235">
        <v>19553</v>
      </c>
      <c r="J562" s="235"/>
      <c r="K562" s="235"/>
      <c r="L562" s="236" t="s">
        <v>143</v>
      </c>
      <c r="M562" s="235">
        <v>68</v>
      </c>
      <c r="N562" s="235">
        <v>105</v>
      </c>
      <c r="O562" s="235">
        <v>19553</v>
      </c>
      <c r="P562" s="235">
        <v>2</v>
      </c>
      <c r="Q562" s="235">
        <v>1000</v>
      </c>
      <c r="R562" s="235">
        <v>1000</v>
      </c>
      <c r="S562" s="236" t="s">
        <v>12242</v>
      </c>
      <c r="T562" s="288"/>
      <c r="U562" s="707">
        <v>2017</v>
      </c>
      <c r="V562" s="236"/>
      <c r="W562" s="236"/>
      <c r="X562" s="236"/>
      <c r="Y562" s="236"/>
      <c r="Z562" s="236"/>
      <c r="AA562" s="236"/>
      <c r="AB562" s="235">
        <v>4800</v>
      </c>
      <c r="AC562" s="236"/>
      <c r="AD562" s="236"/>
      <c r="AE562" s="236"/>
      <c r="AF562" s="236"/>
      <c r="AG562" s="236"/>
      <c r="AH562" s="236"/>
      <c r="AI562" s="236"/>
      <c r="AJ562" s="236"/>
      <c r="AK562" s="236"/>
      <c r="AL562" s="236"/>
      <c r="AM562" s="236"/>
      <c r="AN562" s="236"/>
      <c r="AO562" s="236"/>
      <c r="AP562" s="236"/>
      <c r="AQ562" s="236"/>
      <c r="AR562" s="236"/>
      <c r="AS562" s="236"/>
      <c r="AT562" s="236"/>
      <c r="AU562" s="236"/>
      <c r="AV562" s="236"/>
      <c r="AW562" s="236"/>
      <c r="AX562" s="791"/>
    </row>
    <row r="563" spans="1:50" s="1317" customFormat="1" ht="24.75" customHeight="1">
      <c r="A563" s="1050"/>
      <c r="B563" s="1598" t="s">
        <v>57</v>
      </c>
      <c r="C563" s="1597" t="s">
        <v>680</v>
      </c>
      <c r="D563" s="1583"/>
      <c r="E563" s="1613" t="s">
        <v>17188</v>
      </c>
      <c r="F563" s="1602" t="s">
        <v>680</v>
      </c>
      <c r="G563" s="1602" t="s">
        <v>680</v>
      </c>
      <c r="H563" s="1583"/>
      <c r="I563" s="1601">
        <v>33187</v>
      </c>
      <c r="J563" s="1601"/>
      <c r="K563" s="1601"/>
      <c r="L563" s="1602" t="s">
        <v>2190</v>
      </c>
      <c r="M563" s="1601">
        <v>68</v>
      </c>
      <c r="N563" s="1601">
        <v>105</v>
      </c>
      <c r="O563" s="1601">
        <v>7140</v>
      </c>
      <c r="P563" s="1601">
        <v>1</v>
      </c>
      <c r="Q563" s="1601">
        <v>200</v>
      </c>
      <c r="R563" s="1601">
        <v>200</v>
      </c>
      <c r="S563" s="1602"/>
      <c r="T563" s="1634"/>
      <c r="U563" s="1597">
        <v>2021</v>
      </c>
      <c r="V563" s="1583"/>
      <c r="W563" s="1583"/>
      <c r="X563" s="1583"/>
      <c r="Y563" s="1583"/>
      <c r="Z563" s="1583"/>
      <c r="AA563" s="1583"/>
      <c r="AB563" s="1601">
        <v>3341</v>
      </c>
      <c r="AC563" s="1583"/>
      <c r="AD563" s="1583"/>
      <c r="AE563" s="1583"/>
      <c r="AF563" s="1583"/>
      <c r="AG563" s="1583"/>
      <c r="AH563" s="1583"/>
      <c r="AI563" s="1583"/>
      <c r="AJ563" s="1583"/>
      <c r="AK563" s="1583"/>
      <c r="AL563" s="1583"/>
      <c r="AM563" s="1583"/>
      <c r="AN563" s="1583"/>
      <c r="AO563" s="1583"/>
      <c r="AP563" s="1583"/>
      <c r="AQ563" s="1583"/>
      <c r="AR563" s="1583"/>
      <c r="AS563" s="1583"/>
      <c r="AT563" s="1583"/>
      <c r="AU563" s="1583"/>
      <c r="AV563" s="1583"/>
      <c r="AW563" s="1583"/>
      <c r="AX563" s="1635" t="s">
        <v>17160</v>
      </c>
    </row>
    <row r="564" spans="1:50" ht="23.85" customHeight="1">
      <c r="A564" s="992"/>
      <c r="B564" s="1047" t="s">
        <v>57</v>
      </c>
      <c r="C564" s="707" t="s">
        <v>683</v>
      </c>
      <c r="D564" s="236" t="s">
        <v>867</v>
      </c>
      <c r="E564" s="237" t="s">
        <v>723</v>
      </c>
      <c r="F564" s="236" t="s">
        <v>683</v>
      </c>
      <c r="G564" s="236" t="s">
        <v>4881</v>
      </c>
      <c r="H564" s="236">
        <v>3</v>
      </c>
      <c r="I564" s="235">
        <v>9530</v>
      </c>
      <c r="J564" s="235"/>
      <c r="K564" s="235"/>
      <c r="L564" s="236" t="s">
        <v>282</v>
      </c>
      <c r="M564" s="235">
        <v>70</v>
      </c>
      <c r="N564" s="235">
        <v>105</v>
      </c>
      <c r="O564" s="235">
        <v>7350</v>
      </c>
      <c r="P564" s="235">
        <v>1</v>
      </c>
      <c r="Q564" s="235">
        <v>178</v>
      </c>
      <c r="R564" s="235">
        <v>300</v>
      </c>
      <c r="S564" s="236" t="s">
        <v>465</v>
      </c>
      <c r="T564" s="236"/>
      <c r="U564" s="707">
        <v>2003</v>
      </c>
      <c r="V564" s="236">
        <v>829</v>
      </c>
      <c r="W564" s="236"/>
      <c r="X564" s="236">
        <v>829</v>
      </c>
      <c r="Y564" s="236"/>
      <c r="Z564" s="236"/>
      <c r="AA564" s="236"/>
      <c r="AB564" s="235">
        <v>900</v>
      </c>
      <c r="AC564" s="236"/>
      <c r="AD564" s="236"/>
      <c r="AE564" s="236"/>
      <c r="AF564" s="236"/>
      <c r="AG564" s="236"/>
      <c r="AH564" s="236"/>
      <c r="AI564" s="236"/>
      <c r="AJ564" s="236"/>
      <c r="AK564" s="236"/>
      <c r="AL564" s="236"/>
      <c r="AM564" s="236"/>
      <c r="AN564" s="236"/>
      <c r="AO564" s="236"/>
      <c r="AP564" s="236"/>
      <c r="AQ564" s="236"/>
      <c r="AR564" s="236"/>
      <c r="AS564" s="236"/>
      <c r="AT564" s="236"/>
      <c r="AU564" s="236"/>
      <c r="AV564" s="236"/>
      <c r="AW564" s="236"/>
      <c r="AX564" s="1020"/>
    </row>
    <row r="565" spans="1:50" ht="23.85" customHeight="1">
      <c r="A565" s="992"/>
      <c r="B565" s="1047" t="s">
        <v>57</v>
      </c>
      <c r="C565" s="707" t="s">
        <v>683</v>
      </c>
      <c r="D565" s="236"/>
      <c r="E565" s="237" t="s">
        <v>831</v>
      </c>
      <c r="F565" s="236" t="s">
        <v>683</v>
      </c>
      <c r="G565" s="236" t="s">
        <v>4881</v>
      </c>
      <c r="H565" s="236"/>
      <c r="I565" s="235">
        <v>9915</v>
      </c>
      <c r="J565" s="235"/>
      <c r="K565" s="235"/>
      <c r="L565" s="236" t="s">
        <v>143</v>
      </c>
      <c r="M565" s="235">
        <v>70</v>
      </c>
      <c r="N565" s="235">
        <v>105</v>
      </c>
      <c r="O565" s="235">
        <v>7350</v>
      </c>
      <c r="P565" s="235">
        <v>1</v>
      </c>
      <c r="Q565" s="235">
        <v>178</v>
      </c>
      <c r="R565" s="235">
        <v>300</v>
      </c>
      <c r="S565" s="236" t="s">
        <v>465</v>
      </c>
      <c r="T565" s="236"/>
      <c r="U565" s="707">
        <v>2002</v>
      </c>
      <c r="V565" s="236"/>
      <c r="W565" s="236"/>
      <c r="X565" s="236"/>
      <c r="Y565" s="236"/>
      <c r="Z565" s="236"/>
      <c r="AA565" s="236"/>
      <c r="AB565" s="235">
        <v>124</v>
      </c>
      <c r="AC565" s="236"/>
      <c r="AD565" s="236"/>
      <c r="AE565" s="236"/>
      <c r="AF565" s="236"/>
      <c r="AG565" s="236"/>
      <c r="AH565" s="236"/>
      <c r="AI565" s="236"/>
      <c r="AJ565" s="236"/>
      <c r="AK565" s="236"/>
      <c r="AL565" s="236"/>
      <c r="AM565" s="236"/>
      <c r="AN565" s="236"/>
      <c r="AO565" s="236"/>
      <c r="AP565" s="236"/>
      <c r="AQ565" s="236"/>
      <c r="AR565" s="236"/>
      <c r="AS565" s="236"/>
      <c r="AT565" s="236"/>
      <c r="AU565" s="236"/>
      <c r="AV565" s="236"/>
      <c r="AW565" s="236"/>
      <c r="AX565" s="1020"/>
    </row>
    <row r="566" spans="1:50" ht="23.85" customHeight="1">
      <c r="A566" s="992"/>
      <c r="B566" s="1047" t="s">
        <v>57</v>
      </c>
      <c r="C566" s="707" t="s">
        <v>683</v>
      </c>
      <c r="D566" s="236" t="s">
        <v>867</v>
      </c>
      <c r="E566" s="237" t="s">
        <v>723</v>
      </c>
      <c r="F566" s="236" t="s">
        <v>683</v>
      </c>
      <c r="G566" s="236" t="s">
        <v>4881</v>
      </c>
      <c r="H566" s="236">
        <v>3</v>
      </c>
      <c r="I566" s="235">
        <v>9918</v>
      </c>
      <c r="J566" s="235"/>
      <c r="K566" s="235"/>
      <c r="L566" s="236" t="s">
        <v>282</v>
      </c>
      <c r="M566" s="235">
        <v>70</v>
      </c>
      <c r="N566" s="235">
        <v>105</v>
      </c>
      <c r="O566" s="235">
        <v>7350</v>
      </c>
      <c r="P566" s="235">
        <v>1</v>
      </c>
      <c r="Q566" s="235">
        <v>302</v>
      </c>
      <c r="R566" s="235">
        <v>500</v>
      </c>
      <c r="S566" s="236" t="s">
        <v>465</v>
      </c>
      <c r="T566" s="236"/>
      <c r="U566" s="707">
        <v>2005</v>
      </c>
      <c r="V566" s="236">
        <v>829</v>
      </c>
      <c r="W566" s="236"/>
      <c r="X566" s="236">
        <v>829</v>
      </c>
      <c r="Y566" s="236"/>
      <c r="Z566" s="236"/>
      <c r="AA566" s="236"/>
      <c r="AB566" s="235">
        <v>970</v>
      </c>
      <c r="AC566" s="236"/>
      <c r="AD566" s="236"/>
      <c r="AE566" s="236"/>
      <c r="AF566" s="236"/>
      <c r="AG566" s="236"/>
      <c r="AH566" s="236"/>
      <c r="AI566" s="236"/>
      <c r="AJ566" s="236"/>
      <c r="AK566" s="236"/>
      <c r="AL566" s="236"/>
      <c r="AM566" s="236"/>
      <c r="AN566" s="236"/>
      <c r="AO566" s="236"/>
      <c r="AP566" s="236"/>
      <c r="AQ566" s="236"/>
      <c r="AR566" s="236"/>
      <c r="AS566" s="236"/>
      <c r="AT566" s="236"/>
      <c r="AU566" s="236"/>
      <c r="AV566" s="236"/>
      <c r="AW566" s="236"/>
      <c r="AX566" s="1020"/>
    </row>
    <row r="567" spans="1:50" ht="23.85" customHeight="1">
      <c r="A567" s="1067"/>
      <c r="B567" s="1047" t="s">
        <v>57</v>
      </c>
      <c r="C567" s="686" t="s">
        <v>692</v>
      </c>
      <c r="D567" s="894"/>
      <c r="E567" s="894" t="s">
        <v>16390</v>
      </c>
      <c r="F567" s="894" t="s">
        <v>692</v>
      </c>
      <c r="G567" s="894" t="s">
        <v>4884</v>
      </c>
      <c r="H567" s="894"/>
      <c r="I567" s="684">
        <v>25516</v>
      </c>
      <c r="J567" s="684">
        <v>722.63</v>
      </c>
      <c r="K567" s="684">
        <v>936.62</v>
      </c>
      <c r="L567" s="894" t="s">
        <v>282</v>
      </c>
      <c r="M567" s="684">
        <v>60</v>
      </c>
      <c r="N567" s="684">
        <v>95</v>
      </c>
      <c r="O567" s="684">
        <v>5700</v>
      </c>
      <c r="P567" s="684">
        <v>1</v>
      </c>
      <c r="Q567" s="684">
        <v>600</v>
      </c>
      <c r="R567" s="684">
        <v>800</v>
      </c>
      <c r="S567" s="894" t="s">
        <v>465</v>
      </c>
      <c r="T567" s="894"/>
      <c r="U567" s="686">
        <v>2009</v>
      </c>
      <c r="V567" s="894"/>
      <c r="W567" s="894"/>
      <c r="X567" s="894"/>
      <c r="Y567" s="894"/>
      <c r="Z567" s="894"/>
      <c r="AA567" s="894"/>
      <c r="AB567" s="684">
        <v>5400</v>
      </c>
      <c r="AC567" s="894"/>
      <c r="AD567" s="894"/>
      <c r="AE567" s="894"/>
      <c r="AF567" s="894"/>
      <c r="AG567" s="894"/>
      <c r="AH567" s="894"/>
      <c r="AI567" s="894"/>
      <c r="AJ567" s="894"/>
      <c r="AK567" s="894"/>
      <c r="AL567" s="894"/>
      <c r="AM567" s="894"/>
      <c r="AN567" s="894"/>
      <c r="AO567" s="894"/>
      <c r="AP567" s="894"/>
      <c r="AQ567" s="894"/>
      <c r="AR567" s="894"/>
      <c r="AS567" s="894"/>
      <c r="AT567" s="894"/>
      <c r="AU567" s="894"/>
      <c r="AV567" s="894"/>
      <c r="AW567" s="894"/>
      <c r="AX567" s="1068"/>
    </row>
    <row r="568" spans="1:50" ht="23.85" customHeight="1">
      <c r="A568" s="1067"/>
      <c r="B568" s="1047" t="s">
        <v>57</v>
      </c>
      <c r="C568" s="686" t="s">
        <v>692</v>
      </c>
      <c r="D568" s="894"/>
      <c r="E568" s="894" t="s">
        <v>16391</v>
      </c>
      <c r="F568" s="894" t="s">
        <v>692</v>
      </c>
      <c r="G568" s="894" t="s">
        <v>5095</v>
      </c>
      <c r="H568" s="894"/>
      <c r="I568" s="684">
        <v>35011</v>
      </c>
      <c r="J568" s="684">
        <v>159.80000000000001</v>
      </c>
      <c r="K568" s="684">
        <v>159.80000000000001</v>
      </c>
      <c r="L568" s="894" t="s">
        <v>282</v>
      </c>
      <c r="M568" s="684">
        <v>68</v>
      </c>
      <c r="N568" s="684">
        <v>105</v>
      </c>
      <c r="O568" s="684">
        <v>7140</v>
      </c>
      <c r="P568" s="684">
        <v>1</v>
      </c>
      <c r="Q568" s="684">
        <v>650</v>
      </c>
      <c r="R568" s="684">
        <v>1000</v>
      </c>
      <c r="S568" s="894" t="s">
        <v>465</v>
      </c>
      <c r="T568" s="894"/>
      <c r="U568" s="686">
        <v>2012</v>
      </c>
      <c r="V568" s="894"/>
      <c r="W568" s="894"/>
      <c r="X568" s="894"/>
      <c r="Y568" s="894"/>
      <c r="Z568" s="894"/>
      <c r="AA568" s="894"/>
      <c r="AB568" s="684">
        <v>2800</v>
      </c>
      <c r="AC568" s="894"/>
      <c r="AD568" s="894"/>
      <c r="AE568" s="894"/>
      <c r="AF568" s="894"/>
      <c r="AG568" s="894"/>
      <c r="AH568" s="894"/>
      <c r="AI568" s="894"/>
      <c r="AJ568" s="894"/>
      <c r="AK568" s="894"/>
      <c r="AL568" s="894"/>
      <c r="AM568" s="894"/>
      <c r="AN568" s="894"/>
      <c r="AO568" s="894"/>
      <c r="AP568" s="894"/>
      <c r="AQ568" s="894"/>
      <c r="AR568" s="894"/>
      <c r="AS568" s="894"/>
      <c r="AT568" s="894"/>
      <c r="AU568" s="894"/>
      <c r="AV568" s="894"/>
      <c r="AW568" s="894"/>
      <c r="AX568" s="1068"/>
    </row>
    <row r="569" spans="1:50" ht="23.85" customHeight="1">
      <c r="A569" s="1067"/>
      <c r="B569" s="1047" t="s">
        <v>57</v>
      </c>
      <c r="C569" s="686" t="s">
        <v>692</v>
      </c>
      <c r="D569" s="894"/>
      <c r="E569" s="894" t="s">
        <v>16392</v>
      </c>
      <c r="F569" s="894" t="s">
        <v>692</v>
      </c>
      <c r="G569" s="894" t="s">
        <v>4887</v>
      </c>
      <c r="H569" s="894"/>
      <c r="I569" s="684">
        <v>10434</v>
      </c>
      <c r="J569" s="684"/>
      <c r="K569" s="684"/>
      <c r="L569" s="894" t="s">
        <v>282</v>
      </c>
      <c r="M569" s="684">
        <v>68</v>
      </c>
      <c r="N569" s="684">
        <v>105</v>
      </c>
      <c r="O569" s="684">
        <v>7140</v>
      </c>
      <c r="P569" s="684">
        <v>1</v>
      </c>
      <c r="Q569" s="684">
        <v>1000</v>
      </c>
      <c r="R569" s="684">
        <v>1500</v>
      </c>
      <c r="S569" s="894" t="s">
        <v>173</v>
      </c>
      <c r="T569" s="894"/>
      <c r="U569" s="686">
        <v>2014</v>
      </c>
      <c r="V569" s="894"/>
      <c r="W569" s="894"/>
      <c r="X569" s="894"/>
      <c r="Y569" s="894"/>
      <c r="Z569" s="894"/>
      <c r="AA569" s="894"/>
      <c r="AB569" s="684">
        <v>1500</v>
      </c>
      <c r="AC569" s="894"/>
      <c r="AD569" s="894"/>
      <c r="AE569" s="894"/>
      <c r="AF569" s="894"/>
      <c r="AG569" s="894"/>
      <c r="AH569" s="894"/>
      <c r="AI569" s="894"/>
      <c r="AJ569" s="894"/>
      <c r="AK569" s="894"/>
      <c r="AL569" s="894"/>
      <c r="AM569" s="894"/>
      <c r="AN569" s="894"/>
      <c r="AO569" s="894"/>
      <c r="AP569" s="894"/>
      <c r="AQ569" s="894"/>
      <c r="AR569" s="894"/>
      <c r="AS569" s="894"/>
      <c r="AT569" s="894"/>
      <c r="AU569" s="894"/>
      <c r="AV569" s="894"/>
      <c r="AW569" s="894"/>
      <c r="AX569" s="1068"/>
    </row>
    <row r="570" spans="1:50" ht="23.85" customHeight="1">
      <c r="A570" s="1067"/>
      <c r="B570" s="1047" t="s">
        <v>57</v>
      </c>
      <c r="C570" s="686" t="s">
        <v>692</v>
      </c>
      <c r="D570" s="894"/>
      <c r="E570" s="894" t="s">
        <v>16393</v>
      </c>
      <c r="F570" s="894" t="s">
        <v>692</v>
      </c>
      <c r="G570" s="894" t="s">
        <v>4882</v>
      </c>
      <c r="H570" s="894"/>
      <c r="I570" s="684">
        <v>95303</v>
      </c>
      <c r="J570" s="684">
        <v>665</v>
      </c>
      <c r="K570" s="684">
        <v>810</v>
      </c>
      <c r="L570" s="894" t="s">
        <v>282</v>
      </c>
      <c r="M570" s="684">
        <v>68</v>
      </c>
      <c r="N570" s="684">
        <v>105</v>
      </c>
      <c r="O570" s="684">
        <v>7140</v>
      </c>
      <c r="P570" s="684">
        <v>1</v>
      </c>
      <c r="Q570" s="684">
        <v>1000</v>
      </c>
      <c r="R570" s="684">
        <v>1500</v>
      </c>
      <c r="S570" s="894" t="s">
        <v>173</v>
      </c>
      <c r="T570" s="894"/>
      <c r="U570" s="686">
        <v>2009</v>
      </c>
      <c r="V570" s="894"/>
      <c r="W570" s="894"/>
      <c r="X570" s="894"/>
      <c r="Y570" s="894"/>
      <c r="Z570" s="894"/>
      <c r="AA570" s="894"/>
      <c r="AB570" s="684">
        <v>1100</v>
      </c>
      <c r="AC570" s="894"/>
      <c r="AD570" s="894"/>
      <c r="AE570" s="894"/>
      <c r="AF570" s="894"/>
      <c r="AG570" s="894"/>
      <c r="AH570" s="894"/>
      <c r="AI570" s="894"/>
      <c r="AJ570" s="894"/>
      <c r="AK570" s="894"/>
      <c r="AL570" s="894"/>
      <c r="AM570" s="894"/>
      <c r="AN570" s="894"/>
      <c r="AO570" s="894"/>
      <c r="AP570" s="894"/>
      <c r="AQ570" s="894"/>
      <c r="AR570" s="894"/>
      <c r="AS570" s="894"/>
      <c r="AT570" s="894"/>
      <c r="AU570" s="894"/>
      <c r="AV570" s="894"/>
      <c r="AW570" s="894"/>
      <c r="AX570" s="1068"/>
    </row>
    <row r="571" spans="1:50" ht="23.85" customHeight="1">
      <c r="A571" s="1067"/>
      <c r="B571" s="1047" t="s">
        <v>57</v>
      </c>
      <c r="C571" s="686" t="s">
        <v>692</v>
      </c>
      <c r="D571" s="894"/>
      <c r="E571" s="1657" t="s">
        <v>17273</v>
      </c>
      <c r="F571" s="894" t="s">
        <v>692</v>
      </c>
      <c r="G571" s="894" t="s">
        <v>692</v>
      </c>
      <c r="H571" s="894"/>
      <c r="I571" s="684">
        <v>17460</v>
      </c>
      <c r="J571" s="684">
        <v>245</v>
      </c>
      <c r="K571" s="684">
        <v>841</v>
      </c>
      <c r="L571" s="894" t="s">
        <v>143</v>
      </c>
      <c r="M571" s="684">
        <v>65</v>
      </c>
      <c r="N571" s="684">
        <v>105</v>
      </c>
      <c r="O571" s="684">
        <v>6825</v>
      </c>
      <c r="P571" s="684">
        <v>1</v>
      </c>
      <c r="Q571" s="684">
        <v>1000</v>
      </c>
      <c r="R571" s="684">
        <v>1000</v>
      </c>
      <c r="S571" s="894" t="s">
        <v>173</v>
      </c>
      <c r="T571" s="894"/>
      <c r="U571" s="686">
        <v>2001</v>
      </c>
      <c r="V571" s="894"/>
      <c r="W571" s="894"/>
      <c r="X571" s="894"/>
      <c r="Y571" s="894"/>
      <c r="Z571" s="894"/>
      <c r="AA571" s="894"/>
      <c r="AB571" s="684">
        <v>1037</v>
      </c>
      <c r="AC571" s="894"/>
      <c r="AD571" s="894"/>
      <c r="AE571" s="894"/>
      <c r="AF571" s="894"/>
      <c r="AG571" s="894"/>
      <c r="AH571" s="894"/>
      <c r="AI571" s="894"/>
      <c r="AJ571" s="894"/>
      <c r="AK571" s="894"/>
      <c r="AL571" s="894"/>
      <c r="AM571" s="894"/>
      <c r="AN571" s="894"/>
      <c r="AO571" s="894"/>
      <c r="AP571" s="894"/>
      <c r="AQ571" s="894"/>
      <c r="AR571" s="894"/>
      <c r="AS571" s="894"/>
      <c r="AT571" s="894"/>
      <c r="AU571" s="894"/>
      <c r="AV571" s="894"/>
      <c r="AW571" s="894"/>
      <c r="AX571" s="1068" t="s">
        <v>17274</v>
      </c>
    </row>
    <row r="572" spans="1:50" ht="23.85" customHeight="1">
      <c r="A572" s="1067"/>
      <c r="B572" s="1047" t="s">
        <v>57</v>
      </c>
      <c r="C572" s="95" t="s">
        <v>692</v>
      </c>
      <c r="D572" s="90"/>
      <c r="E572" s="90" t="s">
        <v>16394</v>
      </c>
      <c r="F572" s="90" t="s">
        <v>692</v>
      </c>
      <c r="G572" s="90" t="s">
        <v>4889</v>
      </c>
      <c r="H572" s="90"/>
      <c r="I572" s="752">
        <v>29308</v>
      </c>
      <c r="J572" s="1659">
        <v>431</v>
      </c>
      <c r="K572" s="90">
        <v>546</v>
      </c>
      <c r="L572" s="92" t="s">
        <v>282</v>
      </c>
      <c r="M572" s="752">
        <v>68</v>
      </c>
      <c r="N572" s="752">
        <v>105</v>
      </c>
      <c r="O572" s="752">
        <v>7140</v>
      </c>
      <c r="P572" s="90">
        <v>1</v>
      </c>
      <c r="Q572" s="90">
        <v>282</v>
      </c>
      <c r="R572" s="90">
        <v>320</v>
      </c>
      <c r="S572" s="90" t="s">
        <v>173</v>
      </c>
      <c r="T572" s="90"/>
      <c r="U572" s="90">
        <v>2016</v>
      </c>
      <c r="V572" s="752"/>
      <c r="W572" s="92"/>
      <c r="X572" s="92"/>
      <c r="Y572" s="90"/>
      <c r="Z572" s="90"/>
      <c r="AA572" s="90"/>
      <c r="AB572" s="92">
        <v>1982</v>
      </c>
      <c r="AC572" s="90"/>
      <c r="AD572" s="90"/>
      <c r="AE572" s="90"/>
      <c r="AF572" s="90"/>
      <c r="AG572" s="90"/>
      <c r="AH572" s="92">
        <v>1982</v>
      </c>
      <c r="AI572" s="90"/>
      <c r="AJ572" s="90"/>
      <c r="AK572" s="90"/>
      <c r="AL572" s="90"/>
      <c r="AM572" s="90"/>
      <c r="AN572" s="90"/>
      <c r="AO572" s="90"/>
      <c r="AP572" s="90"/>
      <c r="AQ572" s="90"/>
      <c r="AR572" s="90"/>
      <c r="AS572" s="90"/>
      <c r="AT572" s="90"/>
      <c r="AU572" s="90"/>
      <c r="AV572" s="90"/>
      <c r="AW572" s="90"/>
      <c r="AX572" s="90" t="s">
        <v>17275</v>
      </c>
    </row>
    <row r="573" spans="1:50" ht="23.85" customHeight="1">
      <c r="A573" s="992"/>
      <c r="B573" s="1047" t="s">
        <v>57</v>
      </c>
      <c r="C573" s="707" t="s">
        <v>695</v>
      </c>
      <c r="D573" s="236"/>
      <c r="E573" s="236" t="s">
        <v>868</v>
      </c>
      <c r="F573" s="236" t="s">
        <v>695</v>
      </c>
      <c r="G573" s="236" t="s">
        <v>695</v>
      </c>
      <c r="H573" s="236"/>
      <c r="I573" s="235">
        <v>17966</v>
      </c>
      <c r="J573" s="235"/>
      <c r="K573" s="235"/>
      <c r="L573" s="236" t="s">
        <v>282</v>
      </c>
      <c r="M573" s="235">
        <v>68</v>
      </c>
      <c r="N573" s="235">
        <v>105</v>
      </c>
      <c r="O573" s="235">
        <v>7140</v>
      </c>
      <c r="P573" s="235">
        <v>1</v>
      </c>
      <c r="Q573" s="235"/>
      <c r="R573" s="235">
        <v>400</v>
      </c>
      <c r="S573" s="236"/>
      <c r="T573" s="236"/>
      <c r="U573" s="707">
        <v>2007</v>
      </c>
      <c r="V573" s="236"/>
      <c r="W573" s="236"/>
      <c r="X573" s="236"/>
      <c r="Y573" s="236"/>
      <c r="Z573" s="236"/>
      <c r="AA573" s="236"/>
      <c r="AB573" s="235">
        <v>1248</v>
      </c>
      <c r="AC573" s="236"/>
      <c r="AD573" s="236"/>
      <c r="AE573" s="236"/>
      <c r="AF573" s="236"/>
      <c r="AG573" s="236"/>
      <c r="AH573" s="236"/>
      <c r="AI573" s="236"/>
      <c r="AJ573" s="236"/>
      <c r="AK573" s="236"/>
      <c r="AL573" s="236"/>
      <c r="AM573" s="236"/>
      <c r="AN573" s="236"/>
      <c r="AO573" s="236"/>
      <c r="AP573" s="236"/>
      <c r="AQ573" s="236"/>
      <c r="AR573" s="236"/>
      <c r="AS573" s="236"/>
      <c r="AT573" s="236"/>
      <c r="AU573" s="236"/>
      <c r="AV573" s="236"/>
      <c r="AW573" s="236"/>
      <c r="AX573" s="1020"/>
    </row>
    <row r="574" spans="1:50" ht="23.85" customHeight="1">
      <c r="A574" s="992" t="s">
        <v>91</v>
      </c>
      <c r="B574" s="1047" t="s">
        <v>57</v>
      </c>
      <c r="C574" s="707" t="s">
        <v>695</v>
      </c>
      <c r="D574" s="236"/>
      <c r="E574" s="236" t="s">
        <v>869</v>
      </c>
      <c r="F574" s="236" t="s">
        <v>695</v>
      </c>
      <c r="G574" s="236" t="s">
        <v>695</v>
      </c>
      <c r="H574" s="236"/>
      <c r="I574" s="235">
        <v>37017</v>
      </c>
      <c r="J574" s="235"/>
      <c r="K574" s="235">
        <v>303</v>
      </c>
      <c r="L574" s="236" t="s">
        <v>870</v>
      </c>
      <c r="M574" s="235">
        <v>68</v>
      </c>
      <c r="N574" s="235">
        <v>105</v>
      </c>
      <c r="O574" s="235">
        <v>7140</v>
      </c>
      <c r="P574" s="235">
        <v>1</v>
      </c>
      <c r="Q574" s="235">
        <v>300</v>
      </c>
      <c r="R574" s="235">
        <v>1000</v>
      </c>
      <c r="S574" s="236" t="s">
        <v>173</v>
      </c>
      <c r="T574" s="236"/>
      <c r="U574" s="707">
        <v>2008</v>
      </c>
      <c r="V574" s="236"/>
      <c r="W574" s="236"/>
      <c r="X574" s="236"/>
      <c r="Y574" s="236"/>
      <c r="Z574" s="236"/>
      <c r="AA574" s="236"/>
      <c r="AB574" s="235">
        <v>4000</v>
      </c>
      <c r="AC574" s="236"/>
      <c r="AD574" s="236"/>
      <c r="AE574" s="236"/>
      <c r="AF574" s="236"/>
      <c r="AG574" s="236"/>
      <c r="AH574" s="236"/>
      <c r="AI574" s="236"/>
      <c r="AJ574" s="236"/>
      <c r="AK574" s="236"/>
      <c r="AL574" s="236"/>
      <c r="AM574" s="236"/>
      <c r="AN574" s="236"/>
      <c r="AO574" s="236"/>
      <c r="AP574" s="236"/>
      <c r="AQ574" s="236"/>
      <c r="AR574" s="236"/>
      <c r="AS574" s="236"/>
      <c r="AT574" s="236"/>
      <c r="AU574" s="236"/>
      <c r="AV574" s="236"/>
      <c r="AW574" s="236"/>
      <c r="AX574" s="1069"/>
    </row>
    <row r="575" spans="1:50" ht="23.85" customHeight="1">
      <c r="A575" s="992"/>
      <c r="B575" s="1047" t="s">
        <v>57</v>
      </c>
      <c r="C575" s="707" t="s">
        <v>695</v>
      </c>
      <c r="D575" s="236"/>
      <c r="E575" s="236" t="s">
        <v>871</v>
      </c>
      <c r="F575" s="236" t="s">
        <v>695</v>
      </c>
      <c r="G575" s="236" t="s">
        <v>695</v>
      </c>
      <c r="H575" s="236"/>
      <c r="I575" s="235">
        <v>54490</v>
      </c>
      <c r="J575" s="235"/>
      <c r="K575" s="235">
        <v>85</v>
      </c>
      <c r="L575" s="236" t="s">
        <v>336</v>
      </c>
      <c r="M575" s="235">
        <v>68</v>
      </c>
      <c r="N575" s="235">
        <v>105</v>
      </c>
      <c r="O575" s="235">
        <v>14280</v>
      </c>
      <c r="P575" s="235">
        <v>2</v>
      </c>
      <c r="Q575" s="235">
        <v>400</v>
      </c>
      <c r="R575" s="235">
        <v>1000</v>
      </c>
      <c r="S575" s="236" t="s">
        <v>872</v>
      </c>
      <c r="T575" s="236"/>
      <c r="U575" s="707">
        <v>2008</v>
      </c>
      <c r="V575" s="236"/>
      <c r="W575" s="236"/>
      <c r="X575" s="236"/>
      <c r="Y575" s="236"/>
      <c r="Z575" s="236"/>
      <c r="AA575" s="236"/>
      <c r="AB575" s="235">
        <v>1500</v>
      </c>
      <c r="AC575" s="236"/>
      <c r="AD575" s="236"/>
      <c r="AE575" s="236"/>
      <c r="AF575" s="236"/>
      <c r="AG575" s="236"/>
      <c r="AH575" s="236"/>
      <c r="AI575" s="236"/>
      <c r="AJ575" s="236"/>
      <c r="AK575" s="236"/>
      <c r="AL575" s="236"/>
      <c r="AM575" s="236"/>
      <c r="AN575" s="236"/>
      <c r="AO575" s="236"/>
      <c r="AP575" s="236"/>
      <c r="AQ575" s="236"/>
      <c r="AR575" s="236"/>
      <c r="AS575" s="236"/>
      <c r="AT575" s="236"/>
      <c r="AU575" s="236"/>
      <c r="AV575" s="236"/>
      <c r="AW575" s="236"/>
      <c r="AX575" s="1020"/>
    </row>
    <row r="576" spans="1:50" ht="23.85" customHeight="1">
      <c r="A576" s="992"/>
      <c r="B576" s="1047" t="s">
        <v>57</v>
      </c>
      <c r="C576" s="707" t="s">
        <v>695</v>
      </c>
      <c r="D576" s="236"/>
      <c r="E576" s="236" t="s">
        <v>873</v>
      </c>
      <c r="F576" s="236" t="s">
        <v>695</v>
      </c>
      <c r="G576" s="236" t="s">
        <v>695</v>
      </c>
      <c r="H576" s="236"/>
      <c r="I576" s="235">
        <v>26297</v>
      </c>
      <c r="J576" s="235">
        <v>163</v>
      </c>
      <c r="K576" s="235">
        <v>184</v>
      </c>
      <c r="L576" s="236" t="s">
        <v>282</v>
      </c>
      <c r="M576" s="235">
        <v>68</v>
      </c>
      <c r="N576" s="235">
        <v>105</v>
      </c>
      <c r="O576" s="235">
        <v>7140</v>
      </c>
      <c r="P576" s="235">
        <v>1</v>
      </c>
      <c r="Q576" s="235">
        <v>50</v>
      </c>
      <c r="R576" s="235">
        <v>100</v>
      </c>
      <c r="S576" s="236" t="s">
        <v>465</v>
      </c>
      <c r="T576" s="236"/>
      <c r="U576" s="707">
        <v>2007</v>
      </c>
      <c r="V576" s="236"/>
      <c r="W576" s="236"/>
      <c r="X576" s="236"/>
      <c r="Y576" s="236"/>
      <c r="Z576" s="236"/>
      <c r="AA576" s="236"/>
      <c r="AB576" s="235">
        <v>1743</v>
      </c>
      <c r="AC576" s="236"/>
      <c r="AD576" s="236"/>
      <c r="AE576" s="236"/>
      <c r="AF576" s="236"/>
      <c r="AG576" s="236"/>
      <c r="AH576" s="236"/>
      <c r="AI576" s="236"/>
      <c r="AJ576" s="236"/>
      <c r="AK576" s="236"/>
      <c r="AL576" s="236"/>
      <c r="AM576" s="236"/>
      <c r="AN576" s="236"/>
      <c r="AO576" s="236"/>
      <c r="AP576" s="236"/>
      <c r="AQ576" s="236"/>
      <c r="AR576" s="236"/>
      <c r="AS576" s="236"/>
      <c r="AT576" s="236"/>
      <c r="AU576" s="236"/>
      <c r="AV576" s="236"/>
      <c r="AW576" s="236"/>
      <c r="AX576" s="1020"/>
    </row>
    <row r="577" spans="1:50" ht="23.85" customHeight="1">
      <c r="A577" s="992"/>
      <c r="B577" s="1047" t="s">
        <v>57</v>
      </c>
      <c r="C577" s="707" t="s">
        <v>695</v>
      </c>
      <c r="D577" s="236"/>
      <c r="E577" s="237" t="s">
        <v>13473</v>
      </c>
      <c r="F577" s="236" t="s">
        <v>695</v>
      </c>
      <c r="G577" s="236" t="s">
        <v>695</v>
      </c>
      <c r="H577" s="236"/>
      <c r="I577" s="235">
        <v>7300</v>
      </c>
      <c r="J577" s="235"/>
      <c r="K577" s="235"/>
      <c r="L577" s="236" t="s">
        <v>282</v>
      </c>
      <c r="M577" s="235">
        <v>73</v>
      </c>
      <c r="N577" s="235">
        <v>100</v>
      </c>
      <c r="O577" s="235">
        <v>7300</v>
      </c>
      <c r="P577" s="235">
        <v>1</v>
      </c>
      <c r="Q577" s="235"/>
      <c r="R577" s="235"/>
      <c r="S577" s="236"/>
      <c r="T577" s="236"/>
      <c r="U577" s="707">
        <v>2016</v>
      </c>
      <c r="V577" s="236"/>
      <c r="W577" s="236"/>
      <c r="X577" s="236"/>
      <c r="Y577" s="236"/>
      <c r="Z577" s="236"/>
      <c r="AA577" s="236"/>
      <c r="AB577" s="235">
        <v>1320</v>
      </c>
      <c r="AC577" s="236"/>
      <c r="AD577" s="236"/>
      <c r="AE577" s="236"/>
      <c r="AF577" s="236"/>
      <c r="AG577" s="236"/>
      <c r="AH577" s="236"/>
      <c r="AI577" s="236"/>
      <c r="AJ577" s="236"/>
      <c r="AK577" s="236"/>
      <c r="AL577" s="236"/>
      <c r="AM577" s="236"/>
      <c r="AN577" s="236"/>
      <c r="AO577" s="236"/>
      <c r="AP577" s="236"/>
      <c r="AQ577" s="236"/>
      <c r="AR577" s="236"/>
      <c r="AS577" s="236"/>
      <c r="AT577" s="236"/>
      <c r="AU577" s="236"/>
      <c r="AV577" s="236"/>
      <c r="AW577" s="236"/>
      <c r="AX577" s="1020"/>
    </row>
    <row r="578" spans="1:50" ht="23.85" customHeight="1">
      <c r="A578" s="992"/>
      <c r="B578" s="1047" t="s">
        <v>57</v>
      </c>
      <c r="C578" s="707" t="s">
        <v>705</v>
      </c>
      <c r="D578" s="236"/>
      <c r="E578" s="237" t="s">
        <v>874</v>
      </c>
      <c r="F578" s="236" t="s">
        <v>705</v>
      </c>
      <c r="G578" s="236" t="s">
        <v>705</v>
      </c>
      <c r="H578" s="236"/>
      <c r="I578" s="235">
        <v>10000</v>
      </c>
      <c r="J578" s="235"/>
      <c r="K578" s="235"/>
      <c r="L578" s="236" t="s">
        <v>143</v>
      </c>
      <c r="M578" s="235">
        <v>66</v>
      </c>
      <c r="N578" s="235">
        <v>102</v>
      </c>
      <c r="O578" s="235">
        <v>6732</v>
      </c>
      <c r="P578" s="235">
        <v>1</v>
      </c>
      <c r="Q578" s="235">
        <v>100</v>
      </c>
      <c r="R578" s="235">
        <v>150</v>
      </c>
      <c r="S578" s="236"/>
      <c r="T578" s="236"/>
      <c r="U578" s="707">
        <v>2009</v>
      </c>
      <c r="V578" s="236"/>
      <c r="W578" s="236"/>
      <c r="X578" s="236"/>
      <c r="Y578" s="236"/>
      <c r="Z578" s="236"/>
      <c r="AA578" s="236"/>
      <c r="AB578" s="235">
        <v>343</v>
      </c>
      <c r="AC578" s="236"/>
      <c r="AD578" s="236"/>
      <c r="AE578" s="236"/>
      <c r="AF578" s="236"/>
      <c r="AG578" s="236"/>
      <c r="AH578" s="236"/>
      <c r="AI578" s="236"/>
      <c r="AJ578" s="236"/>
      <c r="AK578" s="236"/>
      <c r="AL578" s="236"/>
      <c r="AM578" s="236"/>
      <c r="AN578" s="236"/>
      <c r="AO578" s="236"/>
      <c r="AP578" s="236"/>
      <c r="AQ578" s="236"/>
      <c r="AR578" s="236"/>
      <c r="AS578" s="236"/>
      <c r="AT578" s="236"/>
      <c r="AU578" s="236"/>
      <c r="AV578" s="236"/>
      <c r="AW578" s="236"/>
      <c r="AX578" s="1020"/>
    </row>
    <row r="579" spans="1:50" ht="23.85" customHeight="1">
      <c r="A579" s="992"/>
      <c r="B579" s="1047" t="s">
        <v>57</v>
      </c>
      <c r="C579" s="707" t="s">
        <v>705</v>
      </c>
      <c r="D579" s="236"/>
      <c r="E579" s="236" t="s">
        <v>875</v>
      </c>
      <c r="F579" s="236" t="s">
        <v>705</v>
      </c>
      <c r="G579" s="236" t="s">
        <v>705</v>
      </c>
      <c r="H579" s="236"/>
      <c r="I579" s="235">
        <v>11787</v>
      </c>
      <c r="J579" s="235"/>
      <c r="K579" s="235"/>
      <c r="L579" s="236" t="s">
        <v>282</v>
      </c>
      <c r="M579" s="235">
        <v>71</v>
      </c>
      <c r="N579" s="235">
        <v>106</v>
      </c>
      <c r="O579" s="235">
        <v>7526</v>
      </c>
      <c r="P579" s="235">
        <v>1</v>
      </c>
      <c r="Q579" s="235">
        <v>100</v>
      </c>
      <c r="R579" s="235">
        <v>300</v>
      </c>
      <c r="S579" s="236"/>
      <c r="T579" s="236"/>
      <c r="U579" s="707">
        <v>2011</v>
      </c>
      <c r="V579" s="236"/>
      <c r="W579" s="236"/>
      <c r="X579" s="236"/>
      <c r="Y579" s="236"/>
      <c r="Z579" s="236"/>
      <c r="AA579" s="236"/>
      <c r="AB579" s="235">
        <v>600</v>
      </c>
      <c r="AC579" s="236"/>
      <c r="AD579" s="236"/>
      <c r="AE579" s="236"/>
      <c r="AF579" s="236"/>
      <c r="AG579" s="236"/>
      <c r="AH579" s="236"/>
      <c r="AI579" s="236"/>
      <c r="AJ579" s="236"/>
      <c r="AK579" s="236"/>
      <c r="AL579" s="236"/>
      <c r="AM579" s="236"/>
      <c r="AN579" s="236"/>
      <c r="AO579" s="236"/>
      <c r="AP579" s="236"/>
      <c r="AQ579" s="236"/>
      <c r="AR579" s="236"/>
      <c r="AS579" s="236"/>
      <c r="AT579" s="236"/>
      <c r="AU579" s="236"/>
      <c r="AV579" s="236"/>
      <c r="AW579" s="236"/>
      <c r="AX579" s="1020"/>
    </row>
    <row r="580" spans="1:50" ht="23.85" customHeight="1">
      <c r="A580" s="992"/>
      <c r="B580" s="1047" t="s">
        <v>57</v>
      </c>
      <c r="C580" s="707" t="s">
        <v>705</v>
      </c>
      <c r="D580" s="236"/>
      <c r="E580" s="236" t="s">
        <v>876</v>
      </c>
      <c r="F580" s="236" t="s">
        <v>705</v>
      </c>
      <c r="G580" s="236" t="s">
        <v>705</v>
      </c>
      <c r="H580" s="236"/>
      <c r="I580" s="235">
        <v>22645</v>
      </c>
      <c r="J580" s="235"/>
      <c r="K580" s="235"/>
      <c r="L580" s="236" t="s">
        <v>282</v>
      </c>
      <c r="M580" s="235">
        <v>68</v>
      </c>
      <c r="N580" s="235">
        <v>105</v>
      </c>
      <c r="O580" s="235">
        <v>7223</v>
      </c>
      <c r="P580" s="235">
        <v>2</v>
      </c>
      <c r="Q580" s="235">
        <v>500</v>
      </c>
      <c r="R580" s="235">
        <v>500</v>
      </c>
      <c r="S580" s="236" t="s">
        <v>173</v>
      </c>
      <c r="T580" s="236"/>
      <c r="U580" s="707">
        <v>2019</v>
      </c>
      <c r="V580" s="236"/>
      <c r="W580" s="236"/>
      <c r="X580" s="236"/>
      <c r="Y580" s="236"/>
      <c r="Z580" s="236"/>
      <c r="AA580" s="236"/>
      <c r="AB580" s="235">
        <v>2000</v>
      </c>
      <c r="AC580" s="236"/>
      <c r="AD580" s="236"/>
      <c r="AE580" s="236"/>
      <c r="AF580" s="236"/>
      <c r="AG580" s="236"/>
      <c r="AH580" s="236"/>
      <c r="AI580" s="236"/>
      <c r="AJ580" s="236"/>
      <c r="AK580" s="236"/>
      <c r="AL580" s="236"/>
      <c r="AM580" s="236"/>
      <c r="AN580" s="236"/>
      <c r="AO580" s="236"/>
      <c r="AP580" s="236"/>
      <c r="AQ580" s="236"/>
      <c r="AR580" s="236"/>
      <c r="AS580" s="236"/>
      <c r="AT580" s="236"/>
      <c r="AU580" s="236"/>
      <c r="AV580" s="236"/>
      <c r="AW580" s="236"/>
      <c r="AX580" s="1020"/>
    </row>
    <row r="581" spans="1:50" ht="23.85" customHeight="1">
      <c r="A581" s="992"/>
      <c r="B581" s="1047" t="s">
        <v>57</v>
      </c>
      <c r="C581" s="707" t="s">
        <v>705</v>
      </c>
      <c r="D581" s="236"/>
      <c r="E581" s="236" t="s">
        <v>13437</v>
      </c>
      <c r="F581" s="236" t="s">
        <v>705</v>
      </c>
      <c r="G581" s="236" t="s">
        <v>705</v>
      </c>
      <c r="H581" s="236"/>
      <c r="I581" s="235">
        <v>90384</v>
      </c>
      <c r="J581" s="235">
        <v>3100</v>
      </c>
      <c r="K581" s="235">
        <v>3405</v>
      </c>
      <c r="L581" s="236" t="s">
        <v>143</v>
      </c>
      <c r="M581" s="235">
        <v>68</v>
      </c>
      <c r="N581" s="235">
        <v>105</v>
      </c>
      <c r="O581" s="235">
        <v>7140</v>
      </c>
      <c r="P581" s="235">
        <v>1</v>
      </c>
      <c r="Q581" s="235">
        <v>5000</v>
      </c>
      <c r="R581" s="235">
        <v>6000</v>
      </c>
      <c r="S581" s="236" t="s">
        <v>465</v>
      </c>
      <c r="T581" s="236"/>
      <c r="U581" s="707">
        <v>2016</v>
      </c>
      <c r="V581" s="236"/>
      <c r="W581" s="236"/>
      <c r="X581" s="236"/>
      <c r="Y581" s="236"/>
      <c r="Z581" s="236"/>
      <c r="AA581" s="236"/>
      <c r="AB581" s="235">
        <v>26300</v>
      </c>
      <c r="AC581" s="236"/>
      <c r="AD581" s="236"/>
      <c r="AE581" s="236"/>
      <c r="AF581" s="236"/>
      <c r="AG581" s="236"/>
      <c r="AH581" s="236"/>
      <c r="AI581" s="236"/>
      <c r="AJ581" s="236"/>
      <c r="AK581" s="236"/>
      <c r="AL581" s="236"/>
      <c r="AM581" s="236"/>
      <c r="AN581" s="236"/>
      <c r="AO581" s="236"/>
      <c r="AP581" s="236"/>
      <c r="AQ581" s="236"/>
      <c r="AR581" s="236"/>
      <c r="AS581" s="236"/>
      <c r="AT581" s="236"/>
      <c r="AU581" s="236"/>
      <c r="AV581" s="236"/>
      <c r="AW581" s="236"/>
      <c r="AX581" s="1020"/>
    </row>
    <row r="582" spans="1:50" ht="23.85" hidden="1" customHeight="1">
      <c r="A582" s="992"/>
      <c r="B582" s="991" t="s">
        <v>2266</v>
      </c>
      <c r="C582" s="707" t="s">
        <v>2234</v>
      </c>
      <c r="D582" s="236"/>
      <c r="E582" s="246">
        <f>COUNTA(E583:E619)</f>
        <v>37</v>
      </c>
      <c r="F582" s="236"/>
      <c r="G582" s="236"/>
      <c r="H582" s="236"/>
      <c r="I582" s="314">
        <f>SUM(I583:I619)</f>
        <v>1019795</v>
      </c>
      <c r="J582" s="314">
        <f>SUM(J583:J619)</f>
        <v>22062.510000000002</v>
      </c>
      <c r="K582" s="314">
        <f>SUM(K583:K619)</f>
        <v>24158.93</v>
      </c>
      <c r="L582" s="314"/>
      <c r="M582" s="314"/>
      <c r="N582" s="314"/>
      <c r="O582" s="314"/>
      <c r="P582" s="314">
        <f>SUM(P583:P618)</f>
        <v>47</v>
      </c>
      <c r="Q582" s="235"/>
      <c r="R582" s="235"/>
      <c r="S582" s="707"/>
      <c r="T582" s="707"/>
      <c r="U582" s="707"/>
      <c r="V582" s="236"/>
      <c r="W582" s="236"/>
      <c r="X582" s="236"/>
      <c r="Y582" s="236"/>
      <c r="Z582" s="236"/>
      <c r="AA582" s="236"/>
      <c r="AB582" s="235"/>
      <c r="AC582" s="236"/>
      <c r="AD582" s="236"/>
      <c r="AE582" s="236"/>
      <c r="AF582" s="236"/>
      <c r="AG582" s="236"/>
      <c r="AH582" s="236"/>
      <c r="AI582" s="236"/>
      <c r="AJ582" s="236"/>
      <c r="AK582" s="236"/>
      <c r="AL582" s="236"/>
      <c r="AM582" s="236"/>
      <c r="AN582" s="236"/>
      <c r="AO582" s="236"/>
      <c r="AP582" s="236"/>
      <c r="AQ582" s="236"/>
      <c r="AR582" s="236"/>
      <c r="AS582" s="236"/>
      <c r="AT582" s="236"/>
      <c r="AU582" s="236"/>
      <c r="AV582" s="236"/>
      <c r="AW582" s="236"/>
      <c r="AX582" s="994"/>
    </row>
    <row r="583" spans="1:50" ht="23.85" hidden="1" customHeight="1">
      <c r="A583" s="992"/>
      <c r="B583" s="993"/>
      <c r="C583" s="707" t="s">
        <v>461</v>
      </c>
      <c r="D583" s="707"/>
      <c r="E583" s="707" t="s">
        <v>5246</v>
      </c>
      <c r="F583" s="707" t="s">
        <v>461</v>
      </c>
      <c r="G583" s="707" t="s">
        <v>5247</v>
      </c>
      <c r="H583" s="236"/>
      <c r="I583" s="235">
        <v>52417</v>
      </c>
      <c r="J583" s="235">
        <v>235</v>
      </c>
      <c r="K583" s="235">
        <v>235</v>
      </c>
      <c r="L583" s="707" t="s">
        <v>282</v>
      </c>
      <c r="M583" s="235">
        <v>105</v>
      </c>
      <c r="N583" s="235">
        <v>68</v>
      </c>
      <c r="O583" s="235">
        <v>26000</v>
      </c>
      <c r="P583" s="235">
        <v>4</v>
      </c>
      <c r="Q583" s="236">
        <v>628</v>
      </c>
      <c r="R583" s="236">
        <v>1500</v>
      </c>
      <c r="S583" s="707" t="s">
        <v>173</v>
      </c>
      <c r="T583" s="707" t="s">
        <v>5248</v>
      </c>
      <c r="U583" s="707">
        <v>2009</v>
      </c>
      <c r="V583" s="236"/>
      <c r="W583" s="236"/>
      <c r="X583" s="236"/>
      <c r="Y583" s="236"/>
      <c r="Z583" s="236"/>
      <c r="AA583" s="236"/>
      <c r="AB583" s="235">
        <v>11661</v>
      </c>
      <c r="AC583" s="236"/>
      <c r="AD583" s="236"/>
      <c r="AE583" s="236"/>
      <c r="AF583" s="236"/>
      <c r="AG583" s="236"/>
      <c r="AH583" s="236"/>
      <c r="AI583" s="236"/>
      <c r="AJ583" s="236"/>
      <c r="AK583" s="236"/>
      <c r="AL583" s="236"/>
      <c r="AM583" s="236"/>
      <c r="AN583" s="236"/>
      <c r="AO583" s="236"/>
      <c r="AP583" s="236"/>
      <c r="AQ583" s="236"/>
      <c r="AR583" s="236"/>
      <c r="AS583" s="236"/>
      <c r="AT583" s="236"/>
      <c r="AU583" s="236"/>
      <c r="AV583" s="236"/>
      <c r="AW583" s="236"/>
      <c r="AX583" s="994"/>
    </row>
    <row r="584" spans="1:50" ht="23.85" hidden="1" customHeight="1">
      <c r="A584" s="992"/>
      <c r="B584" s="993"/>
      <c r="C584" s="707" t="s">
        <v>461</v>
      </c>
      <c r="D584" s="707"/>
      <c r="E584" s="707" t="s">
        <v>5249</v>
      </c>
      <c r="F584" s="707" t="s">
        <v>461</v>
      </c>
      <c r="G584" s="707" t="s">
        <v>5247</v>
      </c>
      <c r="H584" s="236"/>
      <c r="I584" s="235">
        <v>74541</v>
      </c>
      <c r="J584" s="235">
        <v>679</v>
      </c>
      <c r="K584" s="235">
        <v>667</v>
      </c>
      <c r="L584" s="707" t="s">
        <v>282</v>
      </c>
      <c r="M584" s="235">
        <v>115</v>
      </c>
      <c r="N584" s="235">
        <v>70</v>
      </c>
      <c r="O584" s="235">
        <v>8050</v>
      </c>
      <c r="P584" s="235">
        <v>1</v>
      </c>
      <c r="Q584" s="236">
        <v>145</v>
      </c>
      <c r="R584" s="236">
        <v>200</v>
      </c>
      <c r="S584" s="707" t="s">
        <v>173</v>
      </c>
      <c r="T584" s="707" t="s">
        <v>324</v>
      </c>
      <c r="U584" s="707">
        <v>2012</v>
      </c>
      <c r="V584" s="236"/>
      <c r="W584" s="236"/>
      <c r="X584" s="236"/>
      <c r="Y584" s="236"/>
      <c r="Z584" s="236"/>
      <c r="AA584" s="236"/>
      <c r="AB584" s="235">
        <v>4000</v>
      </c>
      <c r="AC584" s="236"/>
      <c r="AD584" s="236"/>
      <c r="AE584" s="236"/>
      <c r="AF584" s="236"/>
      <c r="AG584" s="236"/>
      <c r="AH584" s="236"/>
      <c r="AI584" s="236"/>
      <c r="AJ584" s="236"/>
      <c r="AK584" s="236"/>
      <c r="AL584" s="236"/>
      <c r="AM584" s="236"/>
      <c r="AN584" s="236"/>
      <c r="AO584" s="236"/>
      <c r="AP584" s="236"/>
      <c r="AQ584" s="236"/>
      <c r="AR584" s="236"/>
      <c r="AS584" s="236"/>
      <c r="AT584" s="236"/>
      <c r="AU584" s="236"/>
      <c r="AV584" s="236"/>
      <c r="AW584" s="236"/>
      <c r="AX584" s="994"/>
    </row>
    <row r="585" spans="1:50" s="1317" customFormat="1" ht="23.85" hidden="1" customHeight="1">
      <c r="A585" s="992"/>
      <c r="B585" s="993"/>
      <c r="C585" s="1341" t="s">
        <v>461</v>
      </c>
      <c r="D585" s="1341"/>
      <c r="E585" s="1341" t="s">
        <v>5250</v>
      </c>
      <c r="F585" s="1341" t="s">
        <v>461</v>
      </c>
      <c r="G585" s="1341" t="s">
        <v>13151</v>
      </c>
      <c r="H585" s="1347"/>
      <c r="I585" s="235">
        <v>10224</v>
      </c>
      <c r="J585" s="235">
        <v>0</v>
      </c>
      <c r="K585" s="235">
        <v>0</v>
      </c>
      <c r="L585" s="1341" t="s">
        <v>282</v>
      </c>
      <c r="M585" s="235">
        <v>101</v>
      </c>
      <c r="N585" s="235">
        <v>53</v>
      </c>
      <c r="O585" s="235">
        <v>5326</v>
      </c>
      <c r="P585" s="235">
        <v>1</v>
      </c>
      <c r="Q585" s="1347"/>
      <c r="R585" s="1347"/>
      <c r="S585" s="1341"/>
      <c r="T585" s="1341"/>
      <c r="U585" s="1341">
        <v>2012</v>
      </c>
      <c r="V585" s="1347"/>
      <c r="W585" s="1347"/>
      <c r="X585" s="1347"/>
      <c r="Y585" s="1347"/>
      <c r="Z585" s="1347"/>
      <c r="AA585" s="1347"/>
      <c r="AB585" s="235">
        <v>1500</v>
      </c>
      <c r="AC585" s="1347"/>
      <c r="AD585" s="1347"/>
      <c r="AE585" s="1347"/>
      <c r="AF585" s="1347"/>
      <c r="AG585" s="1347"/>
      <c r="AH585" s="1347"/>
      <c r="AI585" s="1347"/>
      <c r="AJ585" s="1347"/>
      <c r="AK585" s="1347"/>
      <c r="AL585" s="1347"/>
      <c r="AM585" s="1347"/>
      <c r="AN585" s="1347"/>
      <c r="AO585" s="1347"/>
      <c r="AP585" s="1347"/>
      <c r="AQ585" s="1347"/>
      <c r="AR585" s="1347"/>
      <c r="AS585" s="1347"/>
      <c r="AT585" s="1347"/>
      <c r="AU585" s="1347"/>
      <c r="AV585" s="1347"/>
      <c r="AW585" s="1347"/>
      <c r="AX585" s="994"/>
    </row>
    <row r="586" spans="1:50" s="1317" customFormat="1" ht="23.85" hidden="1" customHeight="1">
      <c r="A586" s="992"/>
      <c r="B586" s="993"/>
      <c r="C586" s="1341" t="s">
        <v>461</v>
      </c>
      <c r="D586" s="1341"/>
      <c r="E586" s="1341" t="s">
        <v>5251</v>
      </c>
      <c r="F586" s="1341" t="s">
        <v>461</v>
      </c>
      <c r="G586" s="1341" t="s">
        <v>5247</v>
      </c>
      <c r="H586" s="1347"/>
      <c r="I586" s="235">
        <v>46738</v>
      </c>
      <c r="J586" s="235">
        <v>765.54</v>
      </c>
      <c r="K586" s="235">
        <v>765.54</v>
      </c>
      <c r="L586" s="1341" t="s">
        <v>282</v>
      </c>
      <c r="M586" s="235">
        <v>105</v>
      </c>
      <c r="N586" s="235">
        <v>68</v>
      </c>
      <c r="O586" s="235">
        <v>19790</v>
      </c>
      <c r="P586" s="235">
        <v>3</v>
      </c>
      <c r="Q586" s="1347">
        <v>850</v>
      </c>
      <c r="R586" s="1347">
        <v>1500</v>
      </c>
      <c r="S586" s="1341" t="s">
        <v>173</v>
      </c>
      <c r="T586" s="1341" t="s">
        <v>5248</v>
      </c>
      <c r="U586" s="1341">
        <v>2015</v>
      </c>
      <c r="V586" s="1347"/>
      <c r="W586" s="1347"/>
      <c r="X586" s="1347"/>
      <c r="Y586" s="1347"/>
      <c r="Z586" s="1347"/>
      <c r="AA586" s="1347"/>
      <c r="AB586" s="235">
        <v>7464</v>
      </c>
      <c r="AC586" s="1347"/>
      <c r="AD586" s="1347"/>
      <c r="AE586" s="1347"/>
      <c r="AF586" s="1347"/>
      <c r="AG586" s="1347"/>
      <c r="AH586" s="1347"/>
      <c r="AI586" s="1347"/>
      <c r="AJ586" s="1347"/>
      <c r="AK586" s="1347"/>
      <c r="AL586" s="1347"/>
      <c r="AM586" s="1347"/>
      <c r="AN586" s="1347"/>
      <c r="AO586" s="1347"/>
      <c r="AP586" s="1347"/>
      <c r="AQ586" s="1347"/>
      <c r="AR586" s="1347"/>
      <c r="AS586" s="1347"/>
      <c r="AT586" s="1347"/>
      <c r="AU586" s="1347"/>
      <c r="AV586" s="1347"/>
      <c r="AW586" s="1347"/>
      <c r="AX586" s="994"/>
    </row>
    <row r="587" spans="1:50" s="1317" customFormat="1" ht="23.85" hidden="1" customHeight="1">
      <c r="A587" s="992"/>
      <c r="B587" s="993"/>
      <c r="C587" s="1442" t="s">
        <v>5183</v>
      </c>
      <c r="D587" s="1442" t="s">
        <v>3237</v>
      </c>
      <c r="E587" s="1442" t="s">
        <v>5252</v>
      </c>
      <c r="F587" s="1442" t="s">
        <v>5183</v>
      </c>
      <c r="G587" s="1442" t="s">
        <v>11106</v>
      </c>
      <c r="H587" s="1443">
        <v>1</v>
      </c>
      <c r="I587" s="235">
        <v>17667</v>
      </c>
      <c r="J587" s="235">
        <v>367.62</v>
      </c>
      <c r="K587" s="235">
        <v>465.39</v>
      </c>
      <c r="L587" s="1442" t="s">
        <v>282</v>
      </c>
      <c r="M587" s="235">
        <v>105</v>
      </c>
      <c r="N587" s="235">
        <v>68</v>
      </c>
      <c r="O587" s="235">
        <v>14280</v>
      </c>
      <c r="P587" s="235">
        <v>2</v>
      </c>
      <c r="Q587" s="1443">
        <v>338</v>
      </c>
      <c r="R587" s="1443">
        <v>338</v>
      </c>
      <c r="S587" s="1442" t="s">
        <v>465</v>
      </c>
      <c r="T587" s="1442" t="s">
        <v>324</v>
      </c>
      <c r="U587" s="1442">
        <v>2009</v>
      </c>
      <c r="V587" s="1443"/>
      <c r="W587" s="1443">
        <v>45.5</v>
      </c>
      <c r="X587" s="1443">
        <v>236.5</v>
      </c>
      <c r="Y587" s="1443"/>
      <c r="Z587" s="1443"/>
      <c r="AA587" s="1443"/>
      <c r="AB587" s="235">
        <v>2600</v>
      </c>
      <c r="AC587" s="1443"/>
      <c r="AD587" s="1443"/>
      <c r="AE587" s="1443"/>
      <c r="AF587" s="1443"/>
      <c r="AG587" s="1443"/>
      <c r="AH587" s="1443"/>
      <c r="AI587" s="1443"/>
      <c r="AJ587" s="1443" t="s">
        <v>3238</v>
      </c>
      <c r="AK587" s="1443"/>
      <c r="AL587" s="1443"/>
      <c r="AM587" s="1443"/>
      <c r="AN587" s="1443"/>
      <c r="AO587" s="1443"/>
      <c r="AP587" s="1443"/>
      <c r="AQ587" s="1443"/>
      <c r="AR587" s="1443"/>
      <c r="AS587" s="1443"/>
      <c r="AT587" s="1443"/>
      <c r="AU587" s="1443"/>
      <c r="AV587" s="1443"/>
      <c r="AW587" s="1443"/>
      <c r="AX587" s="994"/>
    </row>
    <row r="588" spans="1:50" ht="23.85" hidden="1" customHeight="1">
      <c r="A588" s="992"/>
      <c r="B588" s="993"/>
      <c r="C588" s="707" t="s">
        <v>5183</v>
      </c>
      <c r="D588" s="707" t="s">
        <v>5254</v>
      </c>
      <c r="E588" s="707" t="s">
        <v>5255</v>
      </c>
      <c r="F588" s="707" t="s">
        <v>5183</v>
      </c>
      <c r="G588" s="707" t="s">
        <v>5256</v>
      </c>
      <c r="H588" s="236">
        <v>6</v>
      </c>
      <c r="I588" s="235">
        <v>19830</v>
      </c>
      <c r="J588" s="235"/>
      <c r="K588" s="235"/>
      <c r="L588" s="707" t="s">
        <v>143</v>
      </c>
      <c r="M588" s="235">
        <v>66</v>
      </c>
      <c r="N588" s="235">
        <v>100</v>
      </c>
      <c r="O588" s="235">
        <v>6600</v>
      </c>
      <c r="P588" s="235">
        <v>1</v>
      </c>
      <c r="Q588" s="236"/>
      <c r="R588" s="236">
        <v>1000</v>
      </c>
      <c r="S588" s="707" t="s">
        <v>173</v>
      </c>
      <c r="T588" s="707"/>
      <c r="U588" s="707">
        <v>2003</v>
      </c>
      <c r="V588" s="236"/>
      <c r="W588" s="236">
        <v>50</v>
      </c>
      <c r="X588" s="236"/>
      <c r="Y588" s="236">
        <v>50</v>
      </c>
      <c r="Z588" s="236"/>
      <c r="AA588" s="236"/>
      <c r="AB588" s="235">
        <v>100</v>
      </c>
      <c r="AC588" s="236"/>
      <c r="AD588" s="236"/>
      <c r="AE588" s="236"/>
      <c r="AF588" s="236"/>
      <c r="AG588" s="236"/>
      <c r="AH588" s="236"/>
      <c r="AI588" s="236"/>
      <c r="AJ588" s="236"/>
      <c r="AK588" s="236"/>
      <c r="AL588" s="236"/>
      <c r="AM588" s="236"/>
      <c r="AN588" s="236"/>
      <c r="AO588" s="236"/>
      <c r="AP588" s="236"/>
      <c r="AQ588" s="236"/>
      <c r="AR588" s="236"/>
      <c r="AS588" s="236"/>
      <c r="AT588" s="236"/>
      <c r="AU588" s="236"/>
      <c r="AV588" s="236"/>
      <c r="AW588" s="236"/>
      <c r="AX588" s="994"/>
    </row>
    <row r="589" spans="1:50" ht="23.85" hidden="1" customHeight="1">
      <c r="A589" s="992"/>
      <c r="B589" s="993"/>
      <c r="C589" s="707" t="s">
        <v>5183</v>
      </c>
      <c r="D589" s="707"/>
      <c r="E589" s="707" t="s">
        <v>11107</v>
      </c>
      <c r="F589" s="707" t="s">
        <v>5183</v>
      </c>
      <c r="G589" s="707" t="s">
        <v>5253</v>
      </c>
      <c r="H589" s="236"/>
      <c r="I589" s="235">
        <v>5855</v>
      </c>
      <c r="J589" s="235"/>
      <c r="K589" s="235"/>
      <c r="L589" s="707" t="s">
        <v>282</v>
      </c>
      <c r="M589" s="235">
        <v>53</v>
      </c>
      <c r="N589" s="235">
        <v>94</v>
      </c>
      <c r="O589" s="235">
        <v>4982</v>
      </c>
      <c r="P589" s="235">
        <v>1</v>
      </c>
      <c r="Q589" s="236">
        <v>60</v>
      </c>
      <c r="R589" s="236">
        <v>25</v>
      </c>
      <c r="S589" s="707" t="s">
        <v>770</v>
      </c>
      <c r="T589" s="707"/>
      <c r="U589" s="707">
        <v>2010</v>
      </c>
      <c r="V589" s="236"/>
      <c r="W589" s="236"/>
      <c r="X589" s="236"/>
      <c r="Y589" s="236"/>
      <c r="Z589" s="236"/>
      <c r="AA589" s="236"/>
      <c r="AB589" s="235">
        <v>394</v>
      </c>
      <c r="AC589" s="236"/>
      <c r="AD589" s="236"/>
      <c r="AE589" s="236"/>
      <c r="AF589" s="236"/>
      <c r="AG589" s="236"/>
      <c r="AH589" s="236"/>
      <c r="AI589" s="236"/>
      <c r="AJ589" s="236"/>
      <c r="AK589" s="236"/>
      <c r="AL589" s="236"/>
      <c r="AM589" s="236"/>
      <c r="AN589" s="236"/>
      <c r="AO589" s="236"/>
      <c r="AP589" s="236"/>
      <c r="AQ589" s="236"/>
      <c r="AR589" s="236"/>
      <c r="AS589" s="236"/>
      <c r="AT589" s="236"/>
      <c r="AU589" s="236"/>
      <c r="AV589" s="236"/>
      <c r="AW589" s="236"/>
      <c r="AX589" s="994"/>
    </row>
    <row r="590" spans="1:50" ht="23.85" hidden="1" customHeight="1">
      <c r="A590" s="992"/>
      <c r="B590" s="993"/>
      <c r="C590" s="707" t="s">
        <v>5183</v>
      </c>
      <c r="D590" s="707"/>
      <c r="E590" s="707" t="s">
        <v>5257</v>
      </c>
      <c r="F590" s="707" t="s">
        <v>5183</v>
      </c>
      <c r="G590" s="707" t="s">
        <v>11106</v>
      </c>
      <c r="H590" s="236"/>
      <c r="I590" s="235">
        <v>14280</v>
      </c>
      <c r="J590" s="235">
        <v>273.47000000000003</v>
      </c>
      <c r="K590" s="235">
        <v>273.47000000000003</v>
      </c>
      <c r="L590" s="707" t="s">
        <v>282</v>
      </c>
      <c r="M590" s="235">
        <v>105</v>
      </c>
      <c r="N590" s="235">
        <v>68</v>
      </c>
      <c r="O590" s="235">
        <v>14280</v>
      </c>
      <c r="P590" s="235">
        <v>2</v>
      </c>
      <c r="Q590" s="236">
        <v>500</v>
      </c>
      <c r="R590" s="236">
        <v>500</v>
      </c>
      <c r="S590" s="707" t="s">
        <v>173</v>
      </c>
      <c r="T590" s="707" t="s">
        <v>324</v>
      </c>
      <c r="U590" s="707">
        <v>2011</v>
      </c>
      <c r="V590" s="236"/>
      <c r="W590" s="236"/>
      <c r="X590" s="236"/>
      <c r="Y590" s="236"/>
      <c r="Z590" s="236"/>
      <c r="AA590" s="236"/>
      <c r="AB590" s="235">
        <v>7238</v>
      </c>
      <c r="AC590" s="236"/>
      <c r="AD590" s="236"/>
      <c r="AE590" s="236"/>
      <c r="AF590" s="236"/>
      <c r="AG590" s="236"/>
      <c r="AH590" s="236"/>
      <c r="AI590" s="236"/>
      <c r="AJ590" s="236"/>
      <c r="AK590" s="236"/>
      <c r="AL590" s="236"/>
      <c r="AM590" s="236"/>
      <c r="AN590" s="236"/>
      <c r="AO590" s="236"/>
      <c r="AP590" s="236"/>
      <c r="AQ590" s="236"/>
      <c r="AR590" s="236"/>
      <c r="AS590" s="236"/>
      <c r="AT590" s="236"/>
      <c r="AU590" s="236"/>
      <c r="AV590" s="236"/>
      <c r="AW590" s="236"/>
      <c r="AX590" s="994"/>
    </row>
    <row r="591" spans="1:50" ht="23.85" hidden="1" customHeight="1">
      <c r="A591" s="992"/>
      <c r="B591" s="993"/>
      <c r="C591" s="707" t="s">
        <v>5183</v>
      </c>
      <c r="D591" s="707"/>
      <c r="E591" s="707" t="s">
        <v>5258</v>
      </c>
      <c r="F591" s="707" t="s">
        <v>5183</v>
      </c>
      <c r="G591" s="707" t="s">
        <v>11106</v>
      </c>
      <c r="H591" s="236"/>
      <c r="I591" s="235">
        <v>11760</v>
      </c>
      <c r="J591" s="235"/>
      <c r="K591" s="235"/>
      <c r="L591" s="707" t="s">
        <v>469</v>
      </c>
      <c r="M591" s="235">
        <v>140</v>
      </c>
      <c r="N591" s="235">
        <v>84</v>
      </c>
      <c r="O591" s="235">
        <v>11760</v>
      </c>
      <c r="P591" s="235">
        <v>1</v>
      </c>
      <c r="Q591" s="236">
        <v>700</v>
      </c>
      <c r="R591" s="236">
        <v>700</v>
      </c>
      <c r="S591" s="707" t="s">
        <v>173</v>
      </c>
      <c r="T591" s="707" t="s">
        <v>324</v>
      </c>
      <c r="U591" s="707">
        <v>2011</v>
      </c>
      <c r="V591" s="236"/>
      <c r="W591" s="236"/>
      <c r="X591" s="236"/>
      <c r="Y591" s="236"/>
      <c r="Z591" s="236"/>
      <c r="AA591" s="236"/>
      <c r="AB591" s="235"/>
      <c r="AC591" s="236"/>
      <c r="AD591" s="236"/>
      <c r="AE591" s="236"/>
      <c r="AF591" s="236"/>
      <c r="AG591" s="236"/>
      <c r="AH591" s="236"/>
      <c r="AI591" s="236"/>
      <c r="AJ591" s="236"/>
      <c r="AK591" s="236"/>
      <c r="AL591" s="236"/>
      <c r="AM591" s="236"/>
      <c r="AN591" s="236"/>
      <c r="AO591" s="236"/>
      <c r="AP591" s="236"/>
      <c r="AQ591" s="236"/>
      <c r="AR591" s="236"/>
      <c r="AS591" s="236"/>
      <c r="AT591" s="236"/>
      <c r="AU591" s="236"/>
      <c r="AV591" s="236"/>
      <c r="AW591" s="236"/>
      <c r="AX591" s="994"/>
    </row>
    <row r="592" spans="1:50" ht="23.85" hidden="1" customHeight="1">
      <c r="A592" s="992"/>
      <c r="B592" s="993"/>
      <c r="C592" s="707" t="s">
        <v>5183</v>
      </c>
      <c r="D592" s="707"/>
      <c r="E592" s="707" t="s">
        <v>5259</v>
      </c>
      <c r="F592" s="707" t="s">
        <v>5183</v>
      </c>
      <c r="G592" s="707" t="s">
        <v>5260</v>
      </c>
      <c r="H592" s="236"/>
      <c r="I592" s="235">
        <v>14441</v>
      </c>
      <c r="J592" s="235">
        <v>99.7</v>
      </c>
      <c r="K592" s="235">
        <v>99.7</v>
      </c>
      <c r="L592" s="707" t="s">
        <v>282</v>
      </c>
      <c r="M592" s="235">
        <v>111</v>
      </c>
      <c r="N592" s="235">
        <v>74</v>
      </c>
      <c r="O592" s="235">
        <v>8214</v>
      </c>
      <c r="P592" s="235">
        <v>1</v>
      </c>
      <c r="Q592" s="236">
        <v>150</v>
      </c>
      <c r="R592" s="236">
        <v>150</v>
      </c>
      <c r="S592" s="707" t="s">
        <v>173</v>
      </c>
      <c r="T592" s="707" t="s">
        <v>324</v>
      </c>
      <c r="U592" s="707">
        <v>2014</v>
      </c>
      <c r="V592" s="236"/>
      <c r="W592" s="236"/>
      <c r="X592" s="236"/>
      <c r="Y592" s="236"/>
      <c r="Z592" s="236"/>
      <c r="AA592" s="236"/>
      <c r="AB592" s="235">
        <v>1200</v>
      </c>
      <c r="AC592" s="236"/>
      <c r="AD592" s="236"/>
      <c r="AE592" s="236"/>
      <c r="AF592" s="236"/>
      <c r="AG592" s="236"/>
      <c r="AH592" s="236"/>
      <c r="AI592" s="236"/>
      <c r="AJ592" s="236"/>
      <c r="AK592" s="236"/>
      <c r="AL592" s="236"/>
      <c r="AM592" s="236"/>
      <c r="AN592" s="236"/>
      <c r="AO592" s="236"/>
      <c r="AP592" s="236"/>
      <c r="AQ592" s="236"/>
      <c r="AR592" s="236"/>
      <c r="AS592" s="236"/>
      <c r="AT592" s="236"/>
      <c r="AU592" s="236"/>
      <c r="AV592" s="236"/>
      <c r="AW592" s="236"/>
      <c r="AX592" s="994"/>
    </row>
    <row r="593" spans="1:50" ht="23.85" hidden="1" customHeight="1">
      <c r="A593" s="992"/>
      <c r="B593" s="993"/>
      <c r="C593" s="707" t="s">
        <v>5183</v>
      </c>
      <c r="D593" s="707"/>
      <c r="E593" s="707" t="s">
        <v>5261</v>
      </c>
      <c r="F593" s="707" t="s">
        <v>5183</v>
      </c>
      <c r="G593" s="707" t="s">
        <v>5262</v>
      </c>
      <c r="H593" s="236"/>
      <c r="I593" s="235">
        <v>20836</v>
      </c>
      <c r="J593" s="235">
        <v>100</v>
      </c>
      <c r="K593" s="235">
        <v>99.7</v>
      </c>
      <c r="L593" s="707" t="s">
        <v>282</v>
      </c>
      <c r="M593" s="235">
        <v>103</v>
      </c>
      <c r="N593" s="235">
        <v>112</v>
      </c>
      <c r="O593" s="235">
        <v>11536</v>
      </c>
      <c r="P593" s="235">
        <v>1</v>
      </c>
      <c r="Q593" s="236">
        <v>400</v>
      </c>
      <c r="R593" s="236">
        <v>400</v>
      </c>
      <c r="S593" s="707" t="s">
        <v>173</v>
      </c>
      <c r="T593" s="707" t="s">
        <v>324</v>
      </c>
      <c r="U593" s="707">
        <v>2014</v>
      </c>
      <c r="V593" s="236"/>
      <c r="W593" s="236"/>
      <c r="X593" s="236"/>
      <c r="Y593" s="236"/>
      <c r="Z593" s="236"/>
      <c r="AA593" s="236"/>
      <c r="AB593" s="235">
        <v>2900</v>
      </c>
      <c r="AC593" s="236"/>
      <c r="AD593" s="236"/>
      <c r="AE593" s="236"/>
      <c r="AF593" s="236"/>
      <c r="AG593" s="236"/>
      <c r="AH593" s="236"/>
      <c r="AI593" s="236"/>
      <c r="AJ593" s="236"/>
      <c r="AK593" s="236"/>
      <c r="AL593" s="236"/>
      <c r="AM593" s="236"/>
      <c r="AN593" s="236"/>
      <c r="AO593" s="236"/>
      <c r="AP593" s="236"/>
      <c r="AQ593" s="236"/>
      <c r="AR593" s="236"/>
      <c r="AS593" s="236"/>
      <c r="AT593" s="236"/>
      <c r="AU593" s="236"/>
      <c r="AV593" s="236"/>
      <c r="AW593" s="236"/>
      <c r="AX593" s="994"/>
    </row>
    <row r="594" spans="1:50" ht="23.85" hidden="1" customHeight="1">
      <c r="A594" s="992"/>
      <c r="B594" s="993"/>
      <c r="C594" s="707" t="s">
        <v>5183</v>
      </c>
      <c r="D594" s="707"/>
      <c r="E594" s="707" t="s">
        <v>15577</v>
      </c>
      <c r="F594" s="707" t="s">
        <v>5183</v>
      </c>
      <c r="G594" s="707" t="s">
        <v>5183</v>
      </c>
      <c r="H594" s="236"/>
      <c r="I594" s="235">
        <v>9161</v>
      </c>
      <c r="J594" s="235">
        <v>94</v>
      </c>
      <c r="K594" s="235">
        <v>94</v>
      </c>
      <c r="L594" s="707" t="s">
        <v>282</v>
      </c>
      <c r="M594" s="235">
        <v>115</v>
      </c>
      <c r="N594" s="235">
        <v>80</v>
      </c>
      <c r="O594" s="235">
        <v>9161</v>
      </c>
      <c r="P594" s="235">
        <v>1</v>
      </c>
      <c r="Q594" s="236">
        <v>300</v>
      </c>
      <c r="R594" s="236">
        <v>300</v>
      </c>
      <c r="S594" s="707" t="s">
        <v>173</v>
      </c>
      <c r="T594" s="707" t="s">
        <v>324</v>
      </c>
      <c r="U594" s="707">
        <v>2018</v>
      </c>
      <c r="V594" s="236"/>
      <c r="W594" s="236"/>
      <c r="X594" s="236"/>
      <c r="Y594" s="236"/>
      <c r="Z594" s="236"/>
      <c r="AA594" s="236"/>
      <c r="AB594" s="235">
        <v>3100</v>
      </c>
      <c r="AC594" s="236"/>
      <c r="AD594" s="236"/>
      <c r="AE594" s="236"/>
      <c r="AF594" s="236"/>
      <c r="AG594" s="236"/>
      <c r="AH594" s="236"/>
      <c r="AI594" s="236"/>
      <c r="AJ594" s="236"/>
      <c r="AK594" s="236"/>
      <c r="AL594" s="236"/>
      <c r="AM594" s="236"/>
      <c r="AN594" s="236"/>
      <c r="AO594" s="236"/>
      <c r="AP594" s="236"/>
      <c r="AQ594" s="236"/>
      <c r="AR594" s="236"/>
      <c r="AS594" s="236"/>
      <c r="AT594" s="236"/>
      <c r="AU594" s="236"/>
      <c r="AV594" s="236"/>
      <c r="AW594" s="236"/>
      <c r="AX594" s="994" t="s">
        <v>6506</v>
      </c>
    </row>
    <row r="595" spans="1:50" ht="23.85" hidden="1" customHeight="1">
      <c r="A595" s="992"/>
      <c r="B595" s="993"/>
      <c r="C595" s="707" t="s">
        <v>5183</v>
      </c>
      <c r="D595" s="707"/>
      <c r="E595" s="707" t="s">
        <v>15578</v>
      </c>
      <c r="F595" s="707" t="s">
        <v>5183</v>
      </c>
      <c r="G595" s="707" t="s">
        <v>5183</v>
      </c>
      <c r="H595" s="236"/>
      <c r="I595" s="235">
        <v>1196</v>
      </c>
      <c r="J595" s="235">
        <v>94</v>
      </c>
      <c r="K595" s="235">
        <v>94</v>
      </c>
      <c r="L595" s="707" t="s">
        <v>282</v>
      </c>
      <c r="M595" s="235">
        <v>46</v>
      </c>
      <c r="N595" s="235">
        <v>26</v>
      </c>
      <c r="O595" s="235">
        <v>1196</v>
      </c>
      <c r="P595" s="235">
        <v>1</v>
      </c>
      <c r="Q595" s="236"/>
      <c r="R595" s="236"/>
      <c r="S595" s="707"/>
      <c r="T595" s="707"/>
      <c r="U595" s="707">
        <v>2018</v>
      </c>
      <c r="V595" s="236"/>
      <c r="W595" s="236"/>
      <c r="X595" s="236"/>
      <c r="Y595" s="236"/>
      <c r="Z595" s="236"/>
      <c r="AA595" s="236"/>
      <c r="AB595" s="235">
        <v>3100</v>
      </c>
      <c r="AC595" s="236"/>
      <c r="AD595" s="236"/>
      <c r="AE595" s="236"/>
      <c r="AF595" s="236"/>
      <c r="AG595" s="236"/>
      <c r="AH595" s="236"/>
      <c r="AI595" s="236"/>
      <c r="AJ595" s="236"/>
      <c r="AK595" s="236"/>
      <c r="AL595" s="236"/>
      <c r="AM595" s="236"/>
      <c r="AN595" s="236"/>
      <c r="AO595" s="236"/>
      <c r="AP595" s="236"/>
      <c r="AQ595" s="236"/>
      <c r="AR595" s="236"/>
      <c r="AS595" s="236"/>
      <c r="AT595" s="236"/>
      <c r="AU595" s="236"/>
      <c r="AV595" s="236"/>
      <c r="AW595" s="236"/>
      <c r="AX595" s="994" t="s">
        <v>6506</v>
      </c>
    </row>
    <row r="596" spans="1:50" ht="23.85" hidden="1" customHeight="1">
      <c r="A596" s="992"/>
      <c r="B596" s="993"/>
      <c r="C596" s="707" t="s">
        <v>706</v>
      </c>
      <c r="D596" s="707"/>
      <c r="E596" s="707" t="s">
        <v>5263</v>
      </c>
      <c r="F596" s="707" t="s">
        <v>706</v>
      </c>
      <c r="G596" s="707" t="s">
        <v>706</v>
      </c>
      <c r="H596" s="236"/>
      <c r="I596" s="235">
        <v>31619</v>
      </c>
      <c r="J596" s="235">
        <v>215</v>
      </c>
      <c r="K596" s="235">
        <v>215</v>
      </c>
      <c r="L596" s="707" t="s">
        <v>282</v>
      </c>
      <c r="M596" s="235">
        <v>64</v>
      </c>
      <c r="N596" s="235">
        <v>105</v>
      </c>
      <c r="O596" s="235">
        <v>13440</v>
      </c>
      <c r="P596" s="235">
        <v>2</v>
      </c>
      <c r="Q596" s="236">
        <v>1520</v>
      </c>
      <c r="R596" s="236">
        <v>2000</v>
      </c>
      <c r="S596" s="707" t="s">
        <v>173</v>
      </c>
      <c r="T596" s="707" t="s">
        <v>5248</v>
      </c>
      <c r="U596" s="707">
        <v>2008</v>
      </c>
      <c r="V596" s="236"/>
      <c r="W596" s="236"/>
      <c r="X596" s="236"/>
      <c r="Y596" s="236"/>
      <c r="Z596" s="236"/>
      <c r="AA596" s="236"/>
      <c r="AB596" s="235">
        <v>4000</v>
      </c>
      <c r="AC596" s="236"/>
      <c r="AD596" s="236"/>
      <c r="AE596" s="236"/>
      <c r="AF596" s="236"/>
      <c r="AG596" s="236"/>
      <c r="AH596" s="236"/>
      <c r="AI596" s="236"/>
      <c r="AJ596" s="236"/>
      <c r="AK596" s="236"/>
      <c r="AL596" s="236"/>
      <c r="AM596" s="236"/>
      <c r="AN596" s="236"/>
      <c r="AO596" s="236"/>
      <c r="AP596" s="236"/>
      <c r="AQ596" s="236"/>
      <c r="AR596" s="236"/>
      <c r="AS596" s="236"/>
      <c r="AT596" s="236"/>
      <c r="AU596" s="236"/>
      <c r="AV596" s="236"/>
      <c r="AW596" s="236"/>
      <c r="AX596" s="994"/>
    </row>
    <row r="597" spans="1:50" ht="23.85" hidden="1" customHeight="1">
      <c r="A597" s="992"/>
      <c r="B597" s="993"/>
      <c r="C597" s="707" t="s">
        <v>706</v>
      </c>
      <c r="D597" s="707"/>
      <c r="E597" s="707" t="s">
        <v>5263</v>
      </c>
      <c r="F597" s="707" t="s">
        <v>706</v>
      </c>
      <c r="G597" s="707" t="s">
        <v>706</v>
      </c>
      <c r="H597" s="236"/>
      <c r="I597" s="235">
        <v>21181</v>
      </c>
      <c r="J597" s="235">
        <v>580</v>
      </c>
      <c r="K597" s="235">
        <v>1188</v>
      </c>
      <c r="L597" s="707" t="s">
        <v>282</v>
      </c>
      <c r="M597" s="235">
        <v>68</v>
      </c>
      <c r="N597" s="235">
        <v>105</v>
      </c>
      <c r="O597" s="235">
        <v>7140</v>
      </c>
      <c r="P597" s="235">
        <v>1</v>
      </c>
      <c r="Q597" s="236">
        <v>1000</v>
      </c>
      <c r="R597" s="236">
        <v>1300</v>
      </c>
      <c r="S597" s="707" t="s">
        <v>173</v>
      </c>
      <c r="T597" s="707" t="s">
        <v>324</v>
      </c>
      <c r="U597" s="707">
        <v>2008</v>
      </c>
      <c r="V597" s="236"/>
      <c r="W597" s="236"/>
      <c r="X597" s="236"/>
      <c r="Y597" s="236"/>
      <c r="Z597" s="236"/>
      <c r="AA597" s="236"/>
      <c r="AB597" s="235">
        <v>2180</v>
      </c>
      <c r="AC597" s="236"/>
      <c r="AD597" s="236"/>
      <c r="AE597" s="236"/>
      <c r="AF597" s="236"/>
      <c r="AG597" s="236"/>
      <c r="AH597" s="236"/>
      <c r="AI597" s="236"/>
      <c r="AJ597" s="236"/>
      <c r="AK597" s="236"/>
      <c r="AL597" s="236"/>
      <c r="AM597" s="236"/>
      <c r="AN597" s="236"/>
      <c r="AO597" s="236"/>
      <c r="AP597" s="236"/>
      <c r="AQ597" s="236"/>
      <c r="AR597" s="236"/>
      <c r="AS597" s="236"/>
      <c r="AT597" s="236"/>
      <c r="AU597" s="236"/>
      <c r="AV597" s="236"/>
      <c r="AW597" s="236"/>
      <c r="AX597" s="994"/>
    </row>
    <row r="598" spans="1:50" ht="23.85" hidden="1" customHeight="1">
      <c r="A598" s="992"/>
      <c r="B598" s="993"/>
      <c r="C598" s="707" t="s">
        <v>706</v>
      </c>
      <c r="D598" s="707"/>
      <c r="E598" s="707" t="s">
        <v>5264</v>
      </c>
      <c r="F598" s="707" t="s">
        <v>706</v>
      </c>
      <c r="G598" s="707" t="s">
        <v>706</v>
      </c>
      <c r="H598" s="236"/>
      <c r="I598" s="235">
        <v>99494</v>
      </c>
      <c r="J598" s="235">
        <v>1397</v>
      </c>
      <c r="K598" s="235">
        <v>2746</v>
      </c>
      <c r="L598" s="707" t="s">
        <v>282</v>
      </c>
      <c r="M598" s="235">
        <v>76</v>
      </c>
      <c r="N598" s="235">
        <v>120</v>
      </c>
      <c r="O598" s="235">
        <v>17385</v>
      </c>
      <c r="P598" s="235">
        <v>3</v>
      </c>
      <c r="Q598" s="236">
        <v>100</v>
      </c>
      <c r="R598" s="236">
        <v>100</v>
      </c>
      <c r="S598" s="707" t="s">
        <v>173</v>
      </c>
      <c r="T598" s="707" t="s">
        <v>324</v>
      </c>
      <c r="U598" s="707">
        <v>2011</v>
      </c>
      <c r="V598" s="236"/>
      <c r="W598" s="236"/>
      <c r="X598" s="236"/>
      <c r="Y598" s="236"/>
      <c r="Z598" s="236"/>
      <c r="AA598" s="236"/>
      <c r="AB598" s="235">
        <v>12500</v>
      </c>
      <c r="AC598" s="236"/>
      <c r="AD598" s="236"/>
      <c r="AE598" s="236"/>
      <c r="AF598" s="236"/>
      <c r="AG598" s="236"/>
      <c r="AH598" s="236"/>
      <c r="AI598" s="236"/>
      <c r="AJ598" s="236"/>
      <c r="AK598" s="236"/>
      <c r="AL598" s="236"/>
      <c r="AM598" s="236"/>
      <c r="AN598" s="236"/>
      <c r="AO598" s="236"/>
      <c r="AP598" s="236"/>
      <c r="AQ598" s="236"/>
      <c r="AR598" s="236"/>
      <c r="AS598" s="236"/>
      <c r="AT598" s="236"/>
      <c r="AU598" s="236"/>
      <c r="AV598" s="236"/>
      <c r="AW598" s="236"/>
      <c r="AX598" s="994"/>
    </row>
    <row r="599" spans="1:50" ht="23.85" hidden="1" customHeight="1">
      <c r="A599" s="992"/>
      <c r="B599" s="993"/>
      <c r="C599" s="707" t="s">
        <v>5197</v>
      </c>
      <c r="D599" s="707"/>
      <c r="E599" s="707" t="s">
        <v>5265</v>
      </c>
      <c r="F599" s="707" t="s">
        <v>5197</v>
      </c>
      <c r="G599" s="707" t="s">
        <v>5197</v>
      </c>
      <c r="H599" s="236"/>
      <c r="I599" s="235">
        <v>8970</v>
      </c>
      <c r="J599" s="235"/>
      <c r="K599" s="235"/>
      <c r="L599" s="707" t="s">
        <v>282</v>
      </c>
      <c r="M599" s="235">
        <v>78</v>
      </c>
      <c r="N599" s="235">
        <v>115</v>
      </c>
      <c r="O599" s="235">
        <v>8970</v>
      </c>
      <c r="P599" s="235">
        <v>1</v>
      </c>
      <c r="Q599" s="236"/>
      <c r="R599" s="236">
        <v>300</v>
      </c>
      <c r="S599" s="707" t="s">
        <v>173</v>
      </c>
      <c r="T599" s="707" t="s">
        <v>324</v>
      </c>
      <c r="U599" s="707">
        <v>2008</v>
      </c>
      <c r="V599" s="236"/>
      <c r="W599" s="236"/>
      <c r="X599" s="236"/>
      <c r="Y599" s="236"/>
      <c r="Z599" s="236"/>
      <c r="AA599" s="236"/>
      <c r="AB599" s="236">
        <v>1430</v>
      </c>
      <c r="AC599" s="236"/>
      <c r="AD599" s="236"/>
      <c r="AE599" s="236"/>
      <c r="AF599" s="236"/>
      <c r="AG599" s="236"/>
      <c r="AH599" s="236"/>
      <c r="AI599" s="236"/>
      <c r="AJ599" s="236"/>
      <c r="AK599" s="236"/>
      <c r="AL599" s="236"/>
      <c r="AM599" s="236"/>
      <c r="AN599" s="236"/>
      <c r="AO599" s="236"/>
      <c r="AP599" s="236"/>
      <c r="AQ599" s="236"/>
      <c r="AR599" s="236"/>
      <c r="AS599" s="236"/>
      <c r="AT599" s="236"/>
      <c r="AU599" s="236"/>
      <c r="AV599" s="236"/>
      <c r="AW599" s="236"/>
      <c r="AX599" s="994" t="s">
        <v>5266</v>
      </c>
    </row>
    <row r="600" spans="1:50" ht="23.85" hidden="1" customHeight="1">
      <c r="A600" s="992"/>
      <c r="B600" s="993"/>
      <c r="C600" s="707" t="s">
        <v>5197</v>
      </c>
      <c r="D600" s="707"/>
      <c r="E600" s="707" t="s">
        <v>5265</v>
      </c>
      <c r="F600" s="707" t="s">
        <v>5197</v>
      </c>
      <c r="G600" s="707" t="s">
        <v>5197</v>
      </c>
      <c r="H600" s="236"/>
      <c r="I600" s="235">
        <v>7350</v>
      </c>
      <c r="J600" s="235"/>
      <c r="K600" s="235"/>
      <c r="L600" s="707" t="s">
        <v>282</v>
      </c>
      <c r="M600" s="235">
        <v>70</v>
      </c>
      <c r="N600" s="235">
        <v>105</v>
      </c>
      <c r="O600" s="235">
        <v>7350</v>
      </c>
      <c r="P600" s="235">
        <v>1</v>
      </c>
      <c r="Q600" s="236">
        <v>363</v>
      </c>
      <c r="R600" s="236">
        <v>363</v>
      </c>
      <c r="S600" s="707" t="s">
        <v>465</v>
      </c>
      <c r="T600" s="707" t="s">
        <v>5267</v>
      </c>
      <c r="U600" s="707">
        <v>2008</v>
      </c>
      <c r="V600" s="236"/>
      <c r="W600" s="236"/>
      <c r="X600" s="236"/>
      <c r="Y600" s="236"/>
      <c r="Z600" s="236"/>
      <c r="AA600" s="236"/>
      <c r="AB600" s="235">
        <v>1000</v>
      </c>
      <c r="AC600" s="236"/>
      <c r="AD600" s="236"/>
      <c r="AE600" s="236"/>
      <c r="AF600" s="236"/>
      <c r="AG600" s="236"/>
      <c r="AH600" s="236"/>
      <c r="AI600" s="236"/>
      <c r="AJ600" s="236"/>
      <c r="AK600" s="236"/>
      <c r="AL600" s="236"/>
      <c r="AM600" s="236"/>
      <c r="AN600" s="236"/>
      <c r="AO600" s="236"/>
      <c r="AP600" s="236"/>
      <c r="AQ600" s="236"/>
      <c r="AR600" s="236"/>
      <c r="AS600" s="236"/>
      <c r="AT600" s="236"/>
      <c r="AU600" s="236"/>
      <c r="AV600" s="236"/>
      <c r="AW600" s="236"/>
      <c r="AX600" s="994" t="s">
        <v>5268</v>
      </c>
    </row>
    <row r="601" spans="1:50" ht="23.85" hidden="1" customHeight="1">
      <c r="A601" s="992"/>
      <c r="B601" s="993"/>
      <c r="C601" s="707" t="s">
        <v>5197</v>
      </c>
      <c r="D601" s="707"/>
      <c r="E601" s="707" t="s">
        <v>5269</v>
      </c>
      <c r="F601" s="707" t="s">
        <v>5197</v>
      </c>
      <c r="G601" s="707" t="s">
        <v>5197</v>
      </c>
      <c r="H601" s="236"/>
      <c r="I601" s="235">
        <v>8970</v>
      </c>
      <c r="J601" s="235"/>
      <c r="K601" s="235"/>
      <c r="L601" s="707" t="s">
        <v>143</v>
      </c>
      <c r="M601" s="235">
        <v>78</v>
      </c>
      <c r="N601" s="235">
        <v>115</v>
      </c>
      <c r="O601" s="235">
        <v>8970</v>
      </c>
      <c r="P601" s="235">
        <v>1</v>
      </c>
      <c r="Q601" s="236"/>
      <c r="R601" s="236"/>
      <c r="S601" s="707"/>
      <c r="T601" s="707"/>
      <c r="U601" s="707">
        <v>2011</v>
      </c>
      <c r="V601" s="236"/>
      <c r="W601" s="236"/>
      <c r="X601" s="236"/>
      <c r="Y601" s="236"/>
      <c r="Z601" s="236"/>
      <c r="AA601" s="236"/>
      <c r="AB601" s="235">
        <v>1500</v>
      </c>
      <c r="AC601" s="236"/>
      <c r="AD601" s="236"/>
      <c r="AE601" s="236"/>
      <c r="AF601" s="236"/>
      <c r="AG601" s="236"/>
      <c r="AH601" s="236"/>
      <c r="AI601" s="236"/>
      <c r="AJ601" s="236"/>
      <c r="AK601" s="236"/>
      <c r="AL601" s="236"/>
      <c r="AM601" s="236"/>
      <c r="AN601" s="236"/>
      <c r="AO601" s="236"/>
      <c r="AP601" s="236"/>
      <c r="AQ601" s="236"/>
      <c r="AR601" s="236"/>
      <c r="AS601" s="236"/>
      <c r="AT601" s="236"/>
      <c r="AU601" s="236"/>
      <c r="AV601" s="236"/>
      <c r="AW601" s="236"/>
      <c r="AX601" s="994"/>
    </row>
    <row r="602" spans="1:50" ht="23.85" hidden="1" customHeight="1">
      <c r="A602" s="992"/>
      <c r="B602" s="993"/>
      <c r="C602" s="707" t="s">
        <v>5197</v>
      </c>
      <c r="D602" s="707"/>
      <c r="E602" s="707" t="s">
        <v>11105</v>
      </c>
      <c r="F602" s="707" t="s">
        <v>5197</v>
      </c>
      <c r="G602" s="707" t="s">
        <v>5197</v>
      </c>
      <c r="H602" s="236"/>
      <c r="I602" s="235"/>
      <c r="J602" s="235">
        <v>423.58</v>
      </c>
      <c r="K602" s="235">
        <v>419.45</v>
      </c>
      <c r="L602" s="707" t="s">
        <v>143</v>
      </c>
      <c r="M602" s="235">
        <v>68</v>
      </c>
      <c r="N602" s="235">
        <v>105</v>
      </c>
      <c r="O602" s="235">
        <v>7140</v>
      </c>
      <c r="P602" s="235">
        <v>1</v>
      </c>
      <c r="Q602" s="236"/>
      <c r="R602" s="236"/>
      <c r="S602" s="707"/>
      <c r="T602" s="707" t="s">
        <v>324</v>
      </c>
      <c r="U602" s="707">
        <v>2017</v>
      </c>
      <c r="V602" s="236"/>
      <c r="W602" s="236"/>
      <c r="X602" s="236"/>
      <c r="Y602" s="236"/>
      <c r="Z602" s="236"/>
      <c r="AA602" s="236"/>
      <c r="AB602" s="235"/>
      <c r="AC602" s="236"/>
      <c r="AD602" s="236"/>
      <c r="AE602" s="236"/>
      <c r="AF602" s="236"/>
      <c r="AG602" s="236"/>
      <c r="AH602" s="236"/>
      <c r="AI602" s="236"/>
      <c r="AJ602" s="236"/>
      <c r="AK602" s="236"/>
      <c r="AL602" s="236"/>
      <c r="AM602" s="236"/>
      <c r="AN602" s="236"/>
      <c r="AO602" s="236"/>
      <c r="AP602" s="236"/>
      <c r="AQ602" s="236"/>
      <c r="AR602" s="236"/>
      <c r="AS602" s="236"/>
      <c r="AT602" s="236"/>
      <c r="AU602" s="236"/>
      <c r="AV602" s="236"/>
      <c r="AW602" s="236"/>
      <c r="AX602" s="994"/>
    </row>
    <row r="603" spans="1:50" ht="23.85" hidden="1" customHeight="1">
      <c r="A603" s="992"/>
      <c r="B603" s="993"/>
      <c r="C603" s="707" t="s">
        <v>5197</v>
      </c>
      <c r="D603" s="707"/>
      <c r="E603" s="707" t="s">
        <v>15579</v>
      </c>
      <c r="F603" s="707" t="s">
        <v>5197</v>
      </c>
      <c r="G603" s="707" t="s">
        <v>5197</v>
      </c>
      <c r="H603" s="236"/>
      <c r="I603" s="235"/>
      <c r="J603" s="235">
        <v>97.6</v>
      </c>
      <c r="K603" s="235">
        <v>152.68</v>
      </c>
      <c r="L603" s="707" t="s">
        <v>282</v>
      </c>
      <c r="M603" s="235">
        <v>76</v>
      </c>
      <c r="N603" s="235">
        <v>105</v>
      </c>
      <c r="O603" s="235">
        <v>7980</v>
      </c>
      <c r="P603" s="235">
        <v>1</v>
      </c>
      <c r="Q603" s="236"/>
      <c r="R603" s="236"/>
      <c r="S603" s="707"/>
      <c r="T603" s="707" t="s">
        <v>324</v>
      </c>
      <c r="U603" s="707">
        <v>2017</v>
      </c>
      <c r="V603" s="236"/>
      <c r="W603" s="236"/>
      <c r="X603" s="236"/>
      <c r="Y603" s="236"/>
      <c r="Z603" s="236"/>
      <c r="AA603" s="236"/>
      <c r="AB603" s="235"/>
      <c r="AC603" s="236"/>
      <c r="AD603" s="236"/>
      <c r="AE603" s="236"/>
      <c r="AF603" s="236"/>
      <c r="AG603" s="236"/>
      <c r="AH603" s="236"/>
      <c r="AI603" s="236"/>
      <c r="AJ603" s="236"/>
      <c r="AK603" s="236"/>
      <c r="AL603" s="236"/>
      <c r="AM603" s="236"/>
      <c r="AN603" s="236"/>
      <c r="AO603" s="236"/>
      <c r="AP603" s="236"/>
      <c r="AQ603" s="236"/>
      <c r="AR603" s="236"/>
      <c r="AS603" s="236"/>
      <c r="AT603" s="236"/>
      <c r="AU603" s="236"/>
      <c r="AV603" s="236"/>
      <c r="AW603" s="236"/>
      <c r="AX603" s="994" t="s">
        <v>11109</v>
      </c>
    </row>
    <row r="604" spans="1:50" ht="23.85" hidden="1" customHeight="1">
      <c r="A604" s="992"/>
      <c r="B604" s="993"/>
      <c r="C604" s="219" t="s">
        <v>5270</v>
      </c>
      <c r="D604" s="219" t="s">
        <v>5254</v>
      </c>
      <c r="E604" s="219" t="s">
        <v>5271</v>
      </c>
      <c r="F604" s="219" t="s">
        <v>5270</v>
      </c>
      <c r="G604" s="219" t="s">
        <v>5270</v>
      </c>
      <c r="H604" s="221">
        <v>6</v>
      </c>
      <c r="I604" s="235">
        <v>9900</v>
      </c>
      <c r="J604" s="235"/>
      <c r="K604" s="235"/>
      <c r="L604" s="219" t="s">
        <v>143</v>
      </c>
      <c r="M604" s="235">
        <v>72</v>
      </c>
      <c r="N604" s="235">
        <v>110</v>
      </c>
      <c r="O604" s="235">
        <v>7920</v>
      </c>
      <c r="P604" s="235">
        <v>1</v>
      </c>
      <c r="Q604" s="236"/>
      <c r="R604" s="236"/>
      <c r="S604" s="219" t="s">
        <v>384</v>
      </c>
      <c r="T604" s="219" t="s">
        <v>384</v>
      </c>
      <c r="U604" s="219">
        <v>1998</v>
      </c>
      <c r="V604" s="221"/>
      <c r="W604" s="221">
        <v>50</v>
      </c>
      <c r="X604" s="221"/>
      <c r="Y604" s="221">
        <v>50</v>
      </c>
      <c r="Z604" s="221"/>
      <c r="AA604" s="221"/>
      <c r="AB604" s="222">
        <v>100</v>
      </c>
      <c r="AC604" s="221"/>
      <c r="AD604" s="221"/>
      <c r="AE604" s="221"/>
      <c r="AF604" s="221"/>
      <c r="AG604" s="221"/>
      <c r="AH604" s="221"/>
      <c r="AI604" s="221"/>
      <c r="AJ604" s="221"/>
      <c r="AK604" s="221"/>
      <c r="AL604" s="221"/>
      <c r="AM604" s="221"/>
      <c r="AN604" s="221"/>
      <c r="AO604" s="221"/>
      <c r="AP604" s="221"/>
      <c r="AQ604" s="221"/>
      <c r="AR604" s="221"/>
      <c r="AS604" s="221"/>
      <c r="AT604" s="221"/>
      <c r="AU604" s="221"/>
      <c r="AV604" s="221"/>
      <c r="AW604" s="221"/>
      <c r="AX604" s="994"/>
    </row>
    <row r="605" spans="1:50" ht="23.85" hidden="1" customHeight="1">
      <c r="A605" s="992"/>
      <c r="B605" s="993"/>
      <c r="C605" s="219" t="s">
        <v>5270</v>
      </c>
      <c r="D605" s="219"/>
      <c r="E605" s="219" t="s">
        <v>15580</v>
      </c>
      <c r="F605" s="219" t="s">
        <v>5270</v>
      </c>
      <c r="G605" s="219" t="s">
        <v>5270</v>
      </c>
      <c r="H605" s="221"/>
      <c r="I605" s="235">
        <v>8970</v>
      </c>
      <c r="J605" s="235"/>
      <c r="K605" s="235"/>
      <c r="L605" s="219" t="s">
        <v>304</v>
      </c>
      <c r="M605" s="235">
        <v>68</v>
      </c>
      <c r="N605" s="235">
        <v>105</v>
      </c>
      <c r="O605" s="235">
        <v>7140</v>
      </c>
      <c r="P605" s="235">
        <v>1</v>
      </c>
      <c r="Q605" s="236"/>
      <c r="R605" s="236"/>
      <c r="S605" s="219"/>
      <c r="T605" s="219"/>
      <c r="U605" s="219">
        <v>2011</v>
      </c>
      <c r="V605" s="221"/>
      <c r="W605" s="221"/>
      <c r="X605" s="221"/>
      <c r="Y605" s="221"/>
      <c r="Z605" s="221"/>
      <c r="AA605" s="221"/>
      <c r="AB605" s="222">
        <v>683</v>
      </c>
      <c r="AC605" s="221"/>
      <c r="AD605" s="221"/>
      <c r="AE605" s="221"/>
      <c r="AF605" s="221"/>
      <c r="AG605" s="221"/>
      <c r="AH605" s="221"/>
      <c r="AI605" s="221"/>
      <c r="AJ605" s="221"/>
      <c r="AK605" s="221"/>
      <c r="AL605" s="221"/>
      <c r="AM605" s="221"/>
      <c r="AN605" s="221"/>
      <c r="AO605" s="221"/>
      <c r="AP605" s="221"/>
      <c r="AQ605" s="221"/>
      <c r="AR605" s="221"/>
      <c r="AS605" s="221"/>
      <c r="AT605" s="221"/>
      <c r="AU605" s="221"/>
      <c r="AV605" s="221"/>
      <c r="AW605" s="221"/>
      <c r="AX605" s="994"/>
    </row>
    <row r="606" spans="1:50" ht="23.85" hidden="1" customHeight="1">
      <c r="A606" s="992"/>
      <c r="B606" s="993"/>
      <c r="C606" s="219" t="s">
        <v>5215</v>
      </c>
      <c r="D606" s="219"/>
      <c r="E606" s="219" t="s">
        <v>5216</v>
      </c>
      <c r="F606" s="219" t="s">
        <v>645</v>
      </c>
      <c r="G606" s="219" t="s">
        <v>5217</v>
      </c>
      <c r="H606" s="221"/>
      <c r="I606" s="235">
        <v>7140</v>
      </c>
      <c r="J606" s="235"/>
      <c r="K606" s="235"/>
      <c r="L606" s="219" t="s">
        <v>143</v>
      </c>
      <c r="M606" s="235">
        <v>105</v>
      </c>
      <c r="N606" s="235">
        <v>68</v>
      </c>
      <c r="O606" s="235">
        <v>7140</v>
      </c>
      <c r="P606" s="235">
        <v>1</v>
      </c>
      <c r="Q606" s="236"/>
      <c r="R606" s="236"/>
      <c r="S606" s="219"/>
      <c r="T606" s="219"/>
      <c r="U606" s="219"/>
      <c r="V606" s="221"/>
      <c r="W606" s="221"/>
      <c r="X606" s="221"/>
      <c r="Y606" s="221"/>
      <c r="Z606" s="221"/>
      <c r="AA606" s="221"/>
      <c r="AB606" s="222"/>
      <c r="AC606" s="221"/>
      <c r="AD606" s="221"/>
      <c r="AE606" s="221"/>
      <c r="AF606" s="221"/>
      <c r="AG606" s="221"/>
      <c r="AH606" s="221"/>
      <c r="AI606" s="221"/>
      <c r="AJ606" s="221"/>
      <c r="AK606" s="221"/>
      <c r="AL606" s="221"/>
      <c r="AM606" s="221"/>
      <c r="AN606" s="221"/>
      <c r="AO606" s="221"/>
      <c r="AP606" s="221"/>
      <c r="AQ606" s="221"/>
      <c r="AR606" s="221"/>
      <c r="AS606" s="221"/>
      <c r="AT606" s="221"/>
      <c r="AU606" s="221"/>
      <c r="AV606" s="221"/>
      <c r="AW606" s="221"/>
      <c r="AX606" s="1070"/>
    </row>
    <row r="607" spans="1:50" ht="23.85" hidden="1" customHeight="1">
      <c r="A607" s="992"/>
      <c r="B607" s="993"/>
      <c r="C607" s="707" t="s">
        <v>5215</v>
      </c>
      <c r="D607" s="707"/>
      <c r="E607" s="707" t="s">
        <v>5272</v>
      </c>
      <c r="F607" s="707" t="s">
        <v>5215</v>
      </c>
      <c r="G607" s="707" t="s">
        <v>5215</v>
      </c>
      <c r="H607" s="236"/>
      <c r="I607" s="235">
        <v>10800</v>
      </c>
      <c r="J607" s="235"/>
      <c r="K607" s="235"/>
      <c r="L607" s="707" t="s">
        <v>282</v>
      </c>
      <c r="M607" s="235">
        <v>90</v>
      </c>
      <c r="N607" s="235">
        <v>120</v>
      </c>
      <c r="O607" s="235">
        <v>10800</v>
      </c>
      <c r="P607" s="235">
        <v>1</v>
      </c>
      <c r="Q607" s="236"/>
      <c r="R607" s="236"/>
      <c r="S607" s="313"/>
      <c r="T607" s="313"/>
      <c r="U607" s="707">
        <v>2001</v>
      </c>
      <c r="V607" s="236"/>
      <c r="W607" s="236"/>
      <c r="X607" s="236"/>
      <c r="Y607" s="236"/>
      <c r="Z607" s="236"/>
      <c r="AA607" s="236"/>
      <c r="AB607" s="235">
        <v>900</v>
      </c>
      <c r="AC607" s="236"/>
      <c r="AD607" s="236"/>
      <c r="AE607" s="236"/>
      <c r="AF607" s="236"/>
      <c r="AG607" s="236"/>
      <c r="AH607" s="236"/>
      <c r="AI607" s="236"/>
      <c r="AJ607" s="236"/>
      <c r="AK607" s="236"/>
      <c r="AL607" s="236"/>
      <c r="AM607" s="236"/>
      <c r="AN607" s="236"/>
      <c r="AO607" s="236"/>
      <c r="AP607" s="236"/>
      <c r="AQ607" s="236"/>
      <c r="AR607" s="236"/>
      <c r="AS607" s="236"/>
      <c r="AT607" s="236"/>
      <c r="AU607" s="236"/>
      <c r="AV607" s="236"/>
      <c r="AW607" s="236"/>
      <c r="AX607" s="994"/>
    </row>
    <row r="608" spans="1:50" ht="23.85" hidden="1" customHeight="1">
      <c r="A608" s="992"/>
      <c r="B608" s="993"/>
      <c r="C608" s="707" t="s">
        <v>5215</v>
      </c>
      <c r="D608" s="707"/>
      <c r="E608" s="707" t="s">
        <v>5273</v>
      </c>
      <c r="F608" s="707" t="s">
        <v>5215</v>
      </c>
      <c r="G608" s="707" t="s">
        <v>5274</v>
      </c>
      <c r="H608" s="236"/>
      <c r="I608" s="235">
        <v>7089</v>
      </c>
      <c r="J608" s="235"/>
      <c r="K608" s="235"/>
      <c r="L608" s="707" t="s">
        <v>282</v>
      </c>
      <c r="M608" s="235">
        <v>70</v>
      </c>
      <c r="N608" s="235">
        <v>101</v>
      </c>
      <c r="O608" s="235">
        <v>7089</v>
      </c>
      <c r="P608" s="235">
        <v>1</v>
      </c>
      <c r="Q608" s="236"/>
      <c r="R608" s="313"/>
      <c r="S608" s="221"/>
      <c r="T608" s="313"/>
      <c r="U608" s="707">
        <v>2014</v>
      </c>
      <c r="V608" s="236"/>
      <c r="W608" s="236"/>
      <c r="X608" s="236"/>
      <c r="Y608" s="236"/>
      <c r="Z608" s="236"/>
      <c r="AA608" s="236"/>
      <c r="AB608" s="235">
        <v>1000</v>
      </c>
      <c r="AC608" s="236"/>
      <c r="AD608" s="236"/>
      <c r="AE608" s="236"/>
      <c r="AF608" s="236"/>
      <c r="AG608" s="236"/>
      <c r="AH608" s="236"/>
      <c r="AI608" s="236"/>
      <c r="AJ608" s="236"/>
      <c r="AK608" s="236"/>
      <c r="AL608" s="236"/>
      <c r="AM608" s="236"/>
      <c r="AN608" s="236"/>
      <c r="AO608" s="236"/>
      <c r="AP608" s="236"/>
      <c r="AQ608" s="236"/>
      <c r="AR608" s="236"/>
      <c r="AS608" s="236"/>
      <c r="AT608" s="236"/>
      <c r="AU608" s="236"/>
      <c r="AV608" s="236"/>
      <c r="AW608" s="236"/>
      <c r="AX608" s="994"/>
    </row>
    <row r="609" spans="1:50" ht="23.85" hidden="1" customHeight="1">
      <c r="A609" s="992"/>
      <c r="B609" s="993"/>
      <c r="C609" s="707" t="s">
        <v>5215</v>
      </c>
      <c r="D609" s="707"/>
      <c r="E609" s="707" t="s">
        <v>5275</v>
      </c>
      <c r="F609" s="707" t="s">
        <v>5215</v>
      </c>
      <c r="G609" s="707" t="s">
        <v>5215</v>
      </c>
      <c r="H609" s="718"/>
      <c r="I609" s="222">
        <v>4988</v>
      </c>
      <c r="J609" s="222"/>
      <c r="K609" s="222"/>
      <c r="L609" s="219" t="s">
        <v>282</v>
      </c>
      <c r="M609" s="222">
        <v>56</v>
      </c>
      <c r="N609" s="222">
        <v>89</v>
      </c>
      <c r="O609" s="222">
        <v>4984</v>
      </c>
      <c r="P609" s="222">
        <v>1</v>
      </c>
      <c r="Q609" s="222"/>
      <c r="R609" s="222"/>
      <c r="S609" s="219"/>
      <c r="T609" s="219"/>
      <c r="U609" s="219">
        <v>2016</v>
      </c>
      <c r="V609" s="221"/>
      <c r="W609" s="221"/>
      <c r="X609" s="221"/>
      <c r="Y609" s="221"/>
      <c r="Z609" s="221"/>
      <c r="AA609" s="221"/>
      <c r="AB609" s="222">
        <v>1347</v>
      </c>
      <c r="AC609" s="221"/>
      <c r="AD609" s="221"/>
      <c r="AE609" s="221"/>
      <c r="AF609" s="221"/>
      <c r="AG609" s="221"/>
      <c r="AH609" s="221"/>
      <c r="AI609" s="221"/>
      <c r="AJ609" s="221"/>
      <c r="AK609" s="221"/>
      <c r="AL609" s="221"/>
      <c r="AM609" s="221"/>
      <c r="AN609" s="221"/>
      <c r="AO609" s="221"/>
      <c r="AP609" s="221"/>
      <c r="AQ609" s="221"/>
      <c r="AR609" s="221"/>
      <c r="AS609" s="221"/>
      <c r="AT609" s="221"/>
      <c r="AU609" s="221"/>
      <c r="AV609" s="221"/>
      <c r="AW609" s="221"/>
      <c r="AX609" s="990"/>
    </row>
    <row r="610" spans="1:50" ht="23.85" hidden="1" customHeight="1">
      <c r="A610" s="992"/>
      <c r="B610" s="993"/>
      <c r="C610" s="219" t="s">
        <v>5215</v>
      </c>
      <c r="D610" s="219"/>
      <c r="E610" s="219" t="s">
        <v>16487</v>
      </c>
      <c r="F610" s="219" t="s">
        <v>5215</v>
      </c>
      <c r="G610" s="219" t="s">
        <v>5215</v>
      </c>
      <c r="H610" s="221"/>
      <c r="I610" s="235">
        <v>137821</v>
      </c>
      <c r="J610" s="235">
        <v>0</v>
      </c>
      <c r="K610" s="235">
        <v>0</v>
      </c>
      <c r="L610" s="219" t="s">
        <v>282</v>
      </c>
      <c r="M610" s="235">
        <v>68</v>
      </c>
      <c r="N610" s="235">
        <v>105</v>
      </c>
      <c r="O610" s="235">
        <v>7104</v>
      </c>
      <c r="P610" s="235">
        <v>2</v>
      </c>
      <c r="Q610" s="236"/>
      <c r="R610" s="236"/>
      <c r="S610" s="219" t="s">
        <v>173</v>
      </c>
      <c r="T610" s="219" t="s">
        <v>324</v>
      </c>
      <c r="U610" s="219">
        <v>2020</v>
      </c>
      <c r="V610" s="221"/>
      <c r="W610" s="221"/>
      <c r="X610" s="221"/>
      <c r="Y610" s="221"/>
      <c r="Z610" s="221"/>
      <c r="AA610" s="221"/>
      <c r="AB610" s="235">
        <v>35244</v>
      </c>
      <c r="AC610" s="221"/>
      <c r="AD610" s="221"/>
      <c r="AE610" s="221"/>
      <c r="AF610" s="221"/>
      <c r="AG610" s="221"/>
      <c r="AH610" s="221"/>
      <c r="AI610" s="221"/>
      <c r="AJ610" s="221"/>
      <c r="AK610" s="221"/>
      <c r="AL610" s="221"/>
      <c r="AM610" s="221"/>
      <c r="AN610" s="221"/>
      <c r="AO610" s="221"/>
      <c r="AP610" s="221"/>
      <c r="AQ610" s="221"/>
      <c r="AR610" s="221"/>
      <c r="AS610" s="221"/>
      <c r="AT610" s="221"/>
      <c r="AU610" s="221"/>
      <c r="AV610" s="221"/>
      <c r="AW610" s="221"/>
      <c r="AX610" s="990" t="s">
        <v>6506</v>
      </c>
    </row>
    <row r="611" spans="1:50" ht="23.85" hidden="1" customHeight="1">
      <c r="A611" s="992"/>
      <c r="B611" s="993"/>
      <c r="C611" s="219" t="s">
        <v>5226</v>
      </c>
      <c r="D611" s="219"/>
      <c r="E611" s="219" t="s">
        <v>5276</v>
      </c>
      <c r="F611" s="219" t="s">
        <v>5226</v>
      </c>
      <c r="G611" s="219" t="s">
        <v>5226</v>
      </c>
      <c r="H611" s="221"/>
      <c r="I611" s="235">
        <v>9272</v>
      </c>
      <c r="J611" s="235"/>
      <c r="K611" s="235"/>
      <c r="L611" s="219" t="s">
        <v>282</v>
      </c>
      <c r="M611" s="235">
        <v>66</v>
      </c>
      <c r="N611" s="235">
        <v>112</v>
      </c>
      <c r="O611" s="235">
        <v>7392</v>
      </c>
      <c r="P611" s="235">
        <v>1</v>
      </c>
      <c r="Q611" s="236"/>
      <c r="R611" s="236">
        <v>1200</v>
      </c>
      <c r="S611" s="219" t="s">
        <v>173</v>
      </c>
      <c r="T611" s="219" t="s">
        <v>324</v>
      </c>
      <c r="U611" s="219">
        <v>2009</v>
      </c>
      <c r="V611" s="221"/>
      <c r="W611" s="221"/>
      <c r="X611" s="221"/>
      <c r="Y611" s="221"/>
      <c r="Z611" s="221"/>
      <c r="AA611" s="221"/>
      <c r="AB611" s="235">
        <v>553</v>
      </c>
      <c r="AC611" s="221"/>
      <c r="AD611" s="221"/>
      <c r="AE611" s="221"/>
      <c r="AF611" s="221"/>
      <c r="AG611" s="221"/>
      <c r="AH611" s="221"/>
      <c r="AI611" s="221"/>
      <c r="AJ611" s="221"/>
      <c r="AK611" s="221"/>
      <c r="AL611" s="221"/>
      <c r="AM611" s="221"/>
      <c r="AN611" s="221"/>
      <c r="AO611" s="221"/>
      <c r="AP611" s="221"/>
      <c r="AQ611" s="221"/>
      <c r="AR611" s="221"/>
      <c r="AS611" s="221"/>
      <c r="AT611" s="221"/>
      <c r="AU611" s="221"/>
      <c r="AV611" s="221"/>
      <c r="AW611" s="221"/>
      <c r="AX611" s="990"/>
    </row>
    <row r="612" spans="1:50" ht="23.85" hidden="1" customHeight="1">
      <c r="A612" s="992"/>
      <c r="B612" s="993"/>
      <c r="C612" s="219" t="s">
        <v>5232</v>
      </c>
      <c r="D612" s="219" t="s">
        <v>5232</v>
      </c>
      <c r="E612" s="219" t="s">
        <v>5277</v>
      </c>
      <c r="F612" s="219" t="s">
        <v>5232</v>
      </c>
      <c r="G612" s="219" t="s">
        <v>5232</v>
      </c>
      <c r="H612" s="221"/>
      <c r="I612" s="235">
        <v>15817</v>
      </c>
      <c r="J612" s="235">
        <v>9032</v>
      </c>
      <c r="K612" s="235">
        <v>9032</v>
      </c>
      <c r="L612" s="219" t="s">
        <v>282</v>
      </c>
      <c r="M612" s="235">
        <v>105</v>
      </c>
      <c r="N612" s="235">
        <v>68</v>
      </c>
      <c r="O612" s="235">
        <v>8970</v>
      </c>
      <c r="P612" s="235">
        <v>1</v>
      </c>
      <c r="Q612" s="236"/>
      <c r="R612" s="236"/>
      <c r="S612" s="219"/>
      <c r="T612" s="219"/>
      <c r="U612" s="219">
        <v>2011</v>
      </c>
      <c r="V612" s="221"/>
      <c r="W612" s="221"/>
      <c r="X612" s="221"/>
      <c r="Y612" s="221"/>
      <c r="Z612" s="221"/>
      <c r="AA612" s="221"/>
      <c r="AB612" s="235">
        <v>7400</v>
      </c>
      <c r="AC612" s="221"/>
      <c r="AD612" s="221"/>
      <c r="AE612" s="221"/>
      <c r="AF612" s="221"/>
      <c r="AG612" s="221"/>
      <c r="AH612" s="221"/>
      <c r="AI612" s="221"/>
      <c r="AJ612" s="221"/>
      <c r="AK612" s="221"/>
      <c r="AL612" s="221"/>
      <c r="AM612" s="221"/>
      <c r="AN612" s="221"/>
      <c r="AO612" s="221"/>
      <c r="AP612" s="221"/>
      <c r="AQ612" s="221"/>
      <c r="AR612" s="221"/>
      <c r="AS612" s="221"/>
      <c r="AT612" s="221"/>
      <c r="AU612" s="221"/>
      <c r="AV612" s="221"/>
      <c r="AW612" s="221"/>
      <c r="AX612" s="990"/>
    </row>
    <row r="613" spans="1:50" ht="23.85" hidden="1" customHeight="1">
      <c r="A613" s="992"/>
      <c r="B613" s="993"/>
      <c r="C613" s="219" t="s">
        <v>5232</v>
      </c>
      <c r="D613" s="219" t="s">
        <v>5232</v>
      </c>
      <c r="E613" s="219" t="s">
        <v>5278</v>
      </c>
      <c r="F613" s="219" t="s">
        <v>5232</v>
      </c>
      <c r="G613" s="219" t="s">
        <v>5232</v>
      </c>
      <c r="H613" s="221"/>
      <c r="I613" s="235">
        <v>33532</v>
      </c>
      <c r="J613" s="235">
        <v>7140</v>
      </c>
      <c r="K613" s="235">
        <v>7140</v>
      </c>
      <c r="L613" s="219" t="s">
        <v>282</v>
      </c>
      <c r="M613" s="235">
        <v>105</v>
      </c>
      <c r="N613" s="235">
        <v>68</v>
      </c>
      <c r="O613" s="235">
        <v>8940</v>
      </c>
      <c r="P613" s="235">
        <v>1</v>
      </c>
      <c r="Q613" s="236"/>
      <c r="R613" s="236"/>
      <c r="S613" s="219"/>
      <c r="T613" s="219"/>
      <c r="U613" s="219">
        <v>2016</v>
      </c>
      <c r="V613" s="221"/>
      <c r="W613" s="221"/>
      <c r="X613" s="221"/>
      <c r="Y613" s="221"/>
      <c r="Z613" s="221"/>
      <c r="AA613" s="221"/>
      <c r="AB613" s="235">
        <v>5300</v>
      </c>
      <c r="AC613" s="221"/>
      <c r="AD613" s="221"/>
      <c r="AE613" s="221"/>
      <c r="AF613" s="221"/>
      <c r="AG613" s="221"/>
      <c r="AH613" s="221"/>
      <c r="AI613" s="221"/>
      <c r="AJ613" s="221"/>
      <c r="AK613" s="221"/>
      <c r="AL613" s="221"/>
      <c r="AM613" s="221"/>
      <c r="AN613" s="221"/>
      <c r="AO613" s="221"/>
      <c r="AP613" s="221"/>
      <c r="AQ613" s="221"/>
      <c r="AR613" s="221"/>
      <c r="AS613" s="221"/>
      <c r="AT613" s="221"/>
      <c r="AU613" s="221"/>
      <c r="AV613" s="221"/>
      <c r="AW613" s="221"/>
      <c r="AX613" s="990"/>
    </row>
    <row r="614" spans="1:50" ht="23.85" hidden="1" customHeight="1">
      <c r="A614" s="992"/>
      <c r="B614" s="993"/>
      <c r="C614" s="219" t="s">
        <v>5232</v>
      </c>
      <c r="D614" s="219"/>
      <c r="E614" s="219" t="s">
        <v>11110</v>
      </c>
      <c r="F614" s="219" t="s">
        <v>5232</v>
      </c>
      <c r="G614" s="219" t="s">
        <v>5232</v>
      </c>
      <c r="H614" s="221"/>
      <c r="I614" s="235">
        <v>50051</v>
      </c>
      <c r="J614" s="235">
        <v>469</v>
      </c>
      <c r="K614" s="235">
        <v>472</v>
      </c>
      <c r="L614" s="219" t="s">
        <v>282</v>
      </c>
      <c r="M614" s="235">
        <v>58</v>
      </c>
      <c r="N614" s="235">
        <v>95</v>
      </c>
      <c r="O614" s="235">
        <v>5510</v>
      </c>
      <c r="P614" s="235">
        <v>1</v>
      </c>
      <c r="Q614" s="236"/>
      <c r="R614" s="236">
        <v>330</v>
      </c>
      <c r="S614" s="219" t="s">
        <v>173</v>
      </c>
      <c r="T614" s="219" t="s">
        <v>324</v>
      </c>
      <c r="U614" s="219">
        <v>2017</v>
      </c>
      <c r="V614" s="221"/>
      <c r="W614" s="221"/>
      <c r="X614" s="221"/>
      <c r="Y614" s="221"/>
      <c r="Z614" s="221"/>
      <c r="AA614" s="221"/>
      <c r="AB614" s="235"/>
      <c r="AC614" s="221"/>
      <c r="AD614" s="221"/>
      <c r="AE614" s="221"/>
      <c r="AF614" s="221"/>
      <c r="AG614" s="221"/>
      <c r="AH614" s="221"/>
      <c r="AI614" s="221"/>
      <c r="AJ614" s="221"/>
      <c r="AK614" s="221"/>
      <c r="AL614" s="221"/>
      <c r="AM614" s="221"/>
      <c r="AN614" s="221"/>
      <c r="AO614" s="221"/>
      <c r="AP614" s="221"/>
      <c r="AQ614" s="221"/>
      <c r="AR614" s="221"/>
      <c r="AS614" s="221"/>
      <c r="AT614" s="221"/>
      <c r="AU614" s="221"/>
      <c r="AV614" s="221"/>
      <c r="AW614" s="221"/>
      <c r="AX614" s="990"/>
    </row>
    <row r="615" spans="1:50" ht="23.85" hidden="1" customHeight="1">
      <c r="A615" s="992"/>
      <c r="B615" s="993"/>
      <c r="C615" s="219" t="s">
        <v>5240</v>
      </c>
      <c r="D615" s="219"/>
      <c r="E615" s="219" t="s">
        <v>5279</v>
      </c>
      <c r="F615" s="219" t="s">
        <v>5240</v>
      </c>
      <c r="G615" s="219" t="s">
        <v>5240</v>
      </c>
      <c r="H615" s="221"/>
      <c r="I615" s="235">
        <v>17791</v>
      </c>
      <c r="J615" s="235"/>
      <c r="K615" s="235"/>
      <c r="L615" s="219" t="s">
        <v>282</v>
      </c>
      <c r="M615" s="235">
        <v>72</v>
      </c>
      <c r="N615" s="235">
        <v>111</v>
      </c>
      <c r="O615" s="235">
        <v>7992</v>
      </c>
      <c r="P615" s="235">
        <v>1</v>
      </c>
      <c r="Q615" s="236"/>
      <c r="R615" s="236"/>
      <c r="S615" s="219"/>
      <c r="T615" s="219"/>
      <c r="U615" s="219">
        <v>2006</v>
      </c>
      <c r="V615" s="221"/>
      <c r="W615" s="221"/>
      <c r="X615" s="221"/>
      <c r="Y615" s="221"/>
      <c r="Z615" s="221"/>
      <c r="AA615" s="221"/>
      <c r="AB615" s="235"/>
      <c r="AC615" s="221"/>
      <c r="AD615" s="221"/>
      <c r="AE615" s="221"/>
      <c r="AF615" s="221"/>
      <c r="AG615" s="221"/>
      <c r="AH615" s="221"/>
      <c r="AI615" s="221"/>
      <c r="AJ615" s="221"/>
      <c r="AK615" s="221"/>
      <c r="AL615" s="221"/>
      <c r="AM615" s="221"/>
      <c r="AN615" s="221"/>
      <c r="AO615" s="221"/>
      <c r="AP615" s="221"/>
      <c r="AQ615" s="221"/>
      <c r="AR615" s="221"/>
      <c r="AS615" s="221"/>
      <c r="AT615" s="221"/>
      <c r="AU615" s="221"/>
      <c r="AV615" s="221"/>
      <c r="AW615" s="221"/>
      <c r="AX615" s="990"/>
    </row>
    <row r="616" spans="1:50" ht="23.85" hidden="1" customHeight="1">
      <c r="A616" s="992"/>
      <c r="B616" s="993"/>
      <c r="C616" s="219" t="s">
        <v>5240</v>
      </c>
      <c r="D616" s="219"/>
      <c r="E616" s="219" t="s">
        <v>5280</v>
      </c>
      <c r="F616" s="219" t="s">
        <v>5240</v>
      </c>
      <c r="G616" s="219" t="s">
        <v>5240</v>
      </c>
      <c r="H616" s="221"/>
      <c r="I616" s="235">
        <v>42000</v>
      </c>
      <c r="J616" s="235"/>
      <c r="K616" s="235"/>
      <c r="L616" s="219" t="s">
        <v>143</v>
      </c>
      <c r="M616" s="235">
        <v>69</v>
      </c>
      <c r="N616" s="235">
        <v>115</v>
      </c>
      <c r="O616" s="235">
        <v>7935</v>
      </c>
      <c r="P616" s="235">
        <v>1</v>
      </c>
      <c r="Q616" s="236"/>
      <c r="R616" s="236"/>
      <c r="S616" s="219"/>
      <c r="T616" s="219"/>
      <c r="U616" s="219">
        <v>2005</v>
      </c>
      <c r="V616" s="221"/>
      <c r="W616" s="221"/>
      <c r="X616" s="221"/>
      <c r="Y616" s="221"/>
      <c r="Z616" s="221"/>
      <c r="AA616" s="221"/>
      <c r="AB616" s="235">
        <v>4033</v>
      </c>
      <c r="AC616" s="221"/>
      <c r="AD616" s="221"/>
      <c r="AE616" s="221"/>
      <c r="AF616" s="221"/>
      <c r="AG616" s="221"/>
      <c r="AH616" s="221"/>
      <c r="AI616" s="221"/>
      <c r="AJ616" s="221"/>
      <c r="AK616" s="221"/>
      <c r="AL616" s="221"/>
      <c r="AM616" s="221"/>
      <c r="AN616" s="221"/>
      <c r="AO616" s="221"/>
      <c r="AP616" s="221"/>
      <c r="AQ616" s="221"/>
      <c r="AR616" s="221"/>
      <c r="AS616" s="221"/>
      <c r="AT616" s="221"/>
      <c r="AU616" s="221"/>
      <c r="AV616" s="221"/>
      <c r="AW616" s="221"/>
      <c r="AX616" s="990"/>
    </row>
    <row r="617" spans="1:50" ht="23.85" hidden="1" customHeight="1">
      <c r="A617" s="992"/>
      <c r="B617" s="993"/>
      <c r="C617" s="219" t="s">
        <v>5240</v>
      </c>
      <c r="D617" s="219"/>
      <c r="E617" s="219" t="s">
        <v>5281</v>
      </c>
      <c r="F617" s="219" t="s">
        <v>5240</v>
      </c>
      <c r="G617" s="219" t="s">
        <v>5240</v>
      </c>
      <c r="H617" s="221"/>
      <c r="I617" s="235">
        <v>21000</v>
      </c>
      <c r="J617" s="235"/>
      <c r="K617" s="235"/>
      <c r="L617" s="219" t="s">
        <v>143</v>
      </c>
      <c r="M617" s="235">
        <v>75</v>
      </c>
      <c r="N617" s="235">
        <v>114</v>
      </c>
      <c r="O617" s="235">
        <v>8550</v>
      </c>
      <c r="P617" s="235">
        <v>1</v>
      </c>
      <c r="Q617" s="236"/>
      <c r="R617" s="236"/>
      <c r="S617" s="219"/>
      <c r="T617" s="219"/>
      <c r="U617" s="219">
        <v>2005</v>
      </c>
      <c r="V617" s="221"/>
      <c r="W617" s="221"/>
      <c r="X617" s="221"/>
      <c r="Y617" s="221"/>
      <c r="Z617" s="221"/>
      <c r="AA617" s="221"/>
      <c r="AB617" s="235">
        <v>1200</v>
      </c>
      <c r="AC617" s="221"/>
      <c r="AD617" s="221"/>
      <c r="AE617" s="221"/>
      <c r="AF617" s="221"/>
      <c r="AG617" s="221"/>
      <c r="AH617" s="221"/>
      <c r="AI617" s="221"/>
      <c r="AJ617" s="221"/>
      <c r="AK617" s="221"/>
      <c r="AL617" s="221"/>
      <c r="AM617" s="221"/>
      <c r="AN617" s="221"/>
      <c r="AO617" s="221"/>
      <c r="AP617" s="221"/>
      <c r="AQ617" s="221"/>
      <c r="AR617" s="221"/>
      <c r="AS617" s="221"/>
      <c r="AT617" s="221"/>
      <c r="AU617" s="221"/>
      <c r="AV617" s="221"/>
      <c r="AW617" s="221"/>
      <c r="AX617" s="990"/>
    </row>
    <row r="618" spans="1:50" ht="23.85" hidden="1" customHeight="1">
      <c r="A618" s="992"/>
      <c r="B618" s="993"/>
      <c r="C618" s="219" t="s">
        <v>5240</v>
      </c>
      <c r="D618" s="219"/>
      <c r="E618" s="219" t="s">
        <v>5282</v>
      </c>
      <c r="F618" s="219" t="s">
        <v>5240</v>
      </c>
      <c r="G618" s="219" t="s">
        <v>5240</v>
      </c>
      <c r="H618" s="221"/>
      <c r="I618" s="235">
        <v>165000</v>
      </c>
      <c r="J618" s="235"/>
      <c r="K618" s="235"/>
      <c r="L618" s="219" t="s">
        <v>143</v>
      </c>
      <c r="M618" s="235">
        <v>64</v>
      </c>
      <c r="N618" s="235">
        <v>100</v>
      </c>
      <c r="O618" s="235">
        <v>8140</v>
      </c>
      <c r="P618" s="235">
        <v>1</v>
      </c>
      <c r="Q618" s="236"/>
      <c r="R618" s="236"/>
      <c r="S618" s="219"/>
      <c r="T618" s="219"/>
      <c r="U618" s="219">
        <v>2011</v>
      </c>
      <c r="V618" s="221"/>
      <c r="W618" s="221"/>
      <c r="X618" s="221"/>
      <c r="Y618" s="221"/>
      <c r="Z618" s="221"/>
      <c r="AA618" s="221"/>
      <c r="AB618" s="235">
        <v>10000</v>
      </c>
      <c r="AC618" s="221"/>
      <c r="AD618" s="221"/>
      <c r="AE618" s="221"/>
      <c r="AF618" s="221"/>
      <c r="AG618" s="221"/>
      <c r="AH618" s="221"/>
      <c r="AI618" s="221"/>
      <c r="AJ618" s="221"/>
      <c r="AK618" s="221"/>
      <c r="AL618" s="221"/>
      <c r="AM618" s="221"/>
      <c r="AN618" s="221"/>
      <c r="AO618" s="221"/>
      <c r="AP618" s="221"/>
      <c r="AQ618" s="221"/>
      <c r="AR618" s="221"/>
      <c r="AS618" s="221"/>
      <c r="AT618" s="221"/>
      <c r="AU618" s="221"/>
      <c r="AV618" s="221"/>
      <c r="AW618" s="221"/>
      <c r="AX618" s="990" t="s">
        <v>11111</v>
      </c>
    </row>
    <row r="619" spans="1:50" ht="23.85" hidden="1" customHeight="1">
      <c r="A619" s="992"/>
      <c r="B619" s="1013"/>
      <c r="C619" s="219" t="s">
        <v>5240</v>
      </c>
      <c r="D619" s="219"/>
      <c r="E619" s="219" t="s">
        <v>5283</v>
      </c>
      <c r="F619" s="219" t="s">
        <v>5240</v>
      </c>
      <c r="G619" s="219" t="s">
        <v>5240</v>
      </c>
      <c r="H619" s="221"/>
      <c r="I619" s="235">
        <v>2094</v>
      </c>
      <c r="J619" s="235"/>
      <c r="K619" s="235"/>
      <c r="L619" s="219" t="s">
        <v>469</v>
      </c>
      <c r="M619" s="235">
        <v>90</v>
      </c>
      <c r="N619" s="235">
        <v>50</v>
      </c>
      <c r="O619" s="235">
        <v>8500</v>
      </c>
      <c r="P619" s="235">
        <v>1</v>
      </c>
      <c r="Q619" s="236"/>
      <c r="R619" s="236"/>
      <c r="S619" s="219"/>
      <c r="T619" s="219"/>
      <c r="U619" s="219">
        <v>2015</v>
      </c>
      <c r="V619" s="221"/>
      <c r="W619" s="221"/>
      <c r="X619" s="221"/>
      <c r="Y619" s="221"/>
      <c r="Z619" s="221"/>
      <c r="AA619" s="221"/>
      <c r="AB619" s="235">
        <v>1500</v>
      </c>
      <c r="AC619" s="221"/>
      <c r="AD619" s="221"/>
      <c r="AE619" s="221"/>
      <c r="AF619" s="221"/>
      <c r="AG619" s="221"/>
      <c r="AH619" s="221"/>
      <c r="AI619" s="221"/>
      <c r="AJ619" s="221"/>
      <c r="AK619" s="221"/>
      <c r="AL619" s="221"/>
      <c r="AM619" s="221"/>
      <c r="AN619" s="221"/>
      <c r="AO619" s="221"/>
      <c r="AP619" s="221"/>
      <c r="AQ619" s="221"/>
      <c r="AR619" s="221"/>
      <c r="AS619" s="221"/>
      <c r="AT619" s="221"/>
      <c r="AU619" s="221"/>
      <c r="AV619" s="221"/>
      <c r="AW619" s="221"/>
      <c r="AX619" s="219"/>
    </row>
    <row r="620" spans="1:50" ht="23.85" hidden="1" customHeight="1">
      <c r="A620" s="992"/>
      <c r="B620" s="1071" t="s">
        <v>2267</v>
      </c>
      <c r="C620" s="707" t="s">
        <v>2234</v>
      </c>
      <c r="D620" s="236"/>
      <c r="E620" s="246">
        <f>COUNTA(E621:E645)</f>
        <v>25</v>
      </c>
      <c r="F620" s="236"/>
      <c r="G620" s="236"/>
      <c r="H620" s="236"/>
      <c r="I620" s="235">
        <f>SUM(I621:I645)</f>
        <v>904373</v>
      </c>
      <c r="J620" s="235">
        <f>SUM(J621:J645)</f>
        <v>36193</v>
      </c>
      <c r="K620" s="235">
        <f>SUM(K621:K645)</f>
        <v>37817</v>
      </c>
      <c r="L620" s="707"/>
      <c r="M620" s="235"/>
      <c r="N620" s="235"/>
      <c r="O620" s="235"/>
      <c r="P620" s="235">
        <f>SUM(P621:P644)</f>
        <v>42</v>
      </c>
      <c r="Q620" s="235"/>
      <c r="R620" s="235"/>
      <c r="S620" s="707"/>
      <c r="T620" s="707"/>
      <c r="U620" s="707"/>
      <c r="V620" s="236"/>
      <c r="W620" s="236"/>
      <c r="X620" s="236"/>
      <c r="Y620" s="236"/>
      <c r="Z620" s="236"/>
      <c r="AA620" s="236"/>
      <c r="AB620" s="222"/>
      <c r="AC620" s="707"/>
      <c r="AD620" s="707"/>
      <c r="AE620" s="236"/>
      <c r="AF620" s="236"/>
      <c r="AG620" s="236"/>
      <c r="AH620" s="236"/>
      <c r="AI620" s="236"/>
      <c r="AJ620" s="221"/>
      <c r="AK620" s="221"/>
      <c r="AL620" s="236"/>
      <c r="AM620" s="236"/>
      <c r="AN620" s="236"/>
      <c r="AO620" s="236"/>
      <c r="AP620" s="236"/>
      <c r="AQ620" s="236"/>
      <c r="AR620" s="236"/>
      <c r="AS620" s="236"/>
      <c r="AT620" s="236"/>
      <c r="AU620" s="236"/>
      <c r="AV620" s="236"/>
      <c r="AW620" s="236"/>
      <c r="AX620" s="990"/>
    </row>
    <row r="621" spans="1:50" ht="23.85" hidden="1" customHeight="1">
      <c r="A621" s="992"/>
      <c r="B621" s="1002"/>
      <c r="C621" s="707" t="s">
        <v>1848</v>
      </c>
      <c r="D621" s="707"/>
      <c r="E621" s="707" t="s">
        <v>5660</v>
      </c>
      <c r="F621" s="707" t="s">
        <v>1848</v>
      </c>
      <c r="G621" s="707" t="s">
        <v>16517</v>
      </c>
      <c r="H621" s="236"/>
      <c r="I621" s="235">
        <v>190550</v>
      </c>
      <c r="J621" s="235">
        <v>5713</v>
      </c>
      <c r="K621" s="235">
        <v>20221</v>
      </c>
      <c r="L621" s="707" t="s">
        <v>2008</v>
      </c>
      <c r="M621" s="235">
        <v>79</v>
      </c>
      <c r="N621" s="235">
        <v>116</v>
      </c>
      <c r="O621" s="235">
        <v>45820</v>
      </c>
      <c r="P621" s="235">
        <v>5</v>
      </c>
      <c r="Q621" s="235">
        <v>4231</v>
      </c>
      <c r="R621" s="235">
        <v>4231</v>
      </c>
      <c r="S621" s="707" t="s">
        <v>5188</v>
      </c>
      <c r="T621" s="707" t="s">
        <v>324</v>
      </c>
      <c r="U621" s="762">
        <v>2008</v>
      </c>
      <c r="V621" s="235"/>
      <c r="W621" s="235"/>
      <c r="X621" s="235"/>
      <c r="Y621" s="235"/>
      <c r="Z621" s="235"/>
      <c r="AA621" s="235"/>
      <c r="AB621" s="235">
        <v>127500</v>
      </c>
      <c r="AC621" s="707"/>
      <c r="AD621" s="707"/>
      <c r="AE621" s="236"/>
      <c r="AF621" s="236"/>
      <c r="AG621" s="236"/>
      <c r="AH621" s="236"/>
      <c r="AI621" s="236"/>
      <c r="AJ621" s="221"/>
      <c r="AK621" s="221"/>
      <c r="AL621" s="236"/>
      <c r="AM621" s="236"/>
      <c r="AN621" s="236"/>
      <c r="AO621" s="236"/>
      <c r="AP621" s="236"/>
      <c r="AQ621" s="236"/>
      <c r="AR621" s="236"/>
      <c r="AS621" s="236"/>
      <c r="AT621" s="236"/>
      <c r="AU621" s="236"/>
      <c r="AV621" s="236"/>
      <c r="AW621" s="236"/>
      <c r="AX621" s="990"/>
    </row>
    <row r="622" spans="1:50" ht="23.85" hidden="1" customHeight="1">
      <c r="A622" s="992"/>
      <c r="B622" s="1002"/>
      <c r="C622" s="707" t="s">
        <v>1848</v>
      </c>
      <c r="D622" s="707"/>
      <c r="E622" s="707" t="s">
        <v>5661</v>
      </c>
      <c r="F622" s="707" t="s">
        <v>1848</v>
      </c>
      <c r="G622" s="707" t="s">
        <v>16521</v>
      </c>
      <c r="H622" s="236"/>
      <c r="I622" s="235">
        <v>105310</v>
      </c>
      <c r="J622" s="235">
        <v>1717</v>
      </c>
      <c r="K622" s="235">
        <v>2172</v>
      </c>
      <c r="L622" s="707" t="s">
        <v>5662</v>
      </c>
      <c r="M622" s="235">
        <v>68</v>
      </c>
      <c r="N622" s="235">
        <v>150</v>
      </c>
      <c r="O622" s="235">
        <v>22600</v>
      </c>
      <c r="P622" s="235">
        <v>2</v>
      </c>
      <c r="Q622" s="235"/>
      <c r="R622" s="235">
        <v>200</v>
      </c>
      <c r="S622" s="707"/>
      <c r="T622" s="707"/>
      <c r="U622" s="762">
        <v>2011</v>
      </c>
      <c r="V622" s="235"/>
      <c r="W622" s="235"/>
      <c r="X622" s="235"/>
      <c r="Y622" s="235"/>
      <c r="Z622" s="235"/>
      <c r="AA622" s="235"/>
      <c r="AB622" s="235">
        <v>13962</v>
      </c>
      <c r="AC622" s="707"/>
      <c r="AD622" s="707"/>
      <c r="AE622" s="236"/>
      <c r="AF622" s="236"/>
      <c r="AG622" s="236"/>
      <c r="AH622" s="236"/>
      <c r="AI622" s="236"/>
      <c r="AJ622" s="221"/>
      <c r="AK622" s="221"/>
      <c r="AL622" s="236"/>
      <c r="AM622" s="236"/>
      <c r="AN622" s="236"/>
      <c r="AO622" s="236"/>
      <c r="AP622" s="236"/>
      <c r="AQ622" s="236"/>
      <c r="AR622" s="236"/>
      <c r="AS622" s="236"/>
      <c r="AT622" s="236"/>
      <c r="AU622" s="236"/>
      <c r="AV622" s="236"/>
      <c r="AW622" s="236"/>
      <c r="AX622" s="990"/>
    </row>
    <row r="623" spans="1:50" ht="23.85" hidden="1" customHeight="1">
      <c r="A623" s="992"/>
      <c r="B623" s="1002"/>
      <c r="C623" s="707" t="s">
        <v>5632</v>
      </c>
      <c r="D623" s="707"/>
      <c r="E623" s="707" t="s">
        <v>16522</v>
      </c>
      <c r="F623" s="707" t="s">
        <v>5632</v>
      </c>
      <c r="G623" s="707" t="s">
        <v>16523</v>
      </c>
      <c r="H623" s="236"/>
      <c r="I623" s="235">
        <v>7490</v>
      </c>
      <c r="J623" s="235"/>
      <c r="K623" s="235"/>
      <c r="L623" s="707" t="s">
        <v>282</v>
      </c>
      <c r="M623" s="235">
        <v>70</v>
      </c>
      <c r="N623" s="235">
        <v>105</v>
      </c>
      <c r="O623" s="235">
        <v>7350</v>
      </c>
      <c r="P623" s="235">
        <v>1</v>
      </c>
      <c r="Q623" s="235"/>
      <c r="R623" s="235"/>
      <c r="S623" s="707"/>
      <c r="T623" s="707"/>
      <c r="U623" s="235">
        <v>2014</v>
      </c>
      <c r="V623" s="235"/>
      <c r="W623" s="235"/>
      <c r="X623" s="235"/>
      <c r="Y623" s="235"/>
      <c r="Z623" s="235"/>
      <c r="AA623" s="235"/>
      <c r="AB623" s="235">
        <v>800</v>
      </c>
      <c r="AC623" s="707"/>
      <c r="AD623" s="707"/>
      <c r="AE623" s="236"/>
      <c r="AF623" s="236"/>
      <c r="AG623" s="236"/>
      <c r="AH623" s="236"/>
      <c r="AI623" s="236"/>
      <c r="AJ623" s="221"/>
      <c r="AK623" s="221"/>
      <c r="AL623" s="236"/>
      <c r="AM623" s="236"/>
      <c r="AN623" s="236"/>
      <c r="AO623" s="236"/>
      <c r="AP623" s="236"/>
      <c r="AQ623" s="236"/>
      <c r="AR623" s="236"/>
      <c r="AS623" s="236"/>
      <c r="AT623" s="236"/>
      <c r="AU623" s="236"/>
      <c r="AV623" s="236"/>
      <c r="AW623" s="236"/>
      <c r="AX623" s="990"/>
    </row>
    <row r="624" spans="1:50" ht="23.85" hidden="1" customHeight="1">
      <c r="A624" s="992"/>
      <c r="B624" s="1002"/>
      <c r="C624" s="707" t="s">
        <v>5632</v>
      </c>
      <c r="D624" s="707"/>
      <c r="E624" s="707" t="s">
        <v>16524</v>
      </c>
      <c r="F624" s="707" t="s">
        <v>5632</v>
      </c>
      <c r="G624" s="707" t="s">
        <v>5632</v>
      </c>
      <c r="H624" s="236"/>
      <c r="I624" s="235">
        <v>12800</v>
      </c>
      <c r="J624" s="235"/>
      <c r="K624" s="235"/>
      <c r="L624" s="707" t="s">
        <v>5662</v>
      </c>
      <c r="M624" s="235">
        <v>64</v>
      </c>
      <c r="N624" s="235">
        <v>100</v>
      </c>
      <c r="O624" s="235">
        <v>12800</v>
      </c>
      <c r="P624" s="235">
        <v>2</v>
      </c>
      <c r="Q624" s="235"/>
      <c r="R624" s="235"/>
      <c r="S624" s="707"/>
      <c r="T624" s="707"/>
      <c r="U624" s="235">
        <v>2020</v>
      </c>
      <c r="V624" s="235"/>
      <c r="W624" s="235"/>
      <c r="X624" s="235"/>
      <c r="Y624" s="235"/>
      <c r="Z624" s="235"/>
      <c r="AA624" s="235"/>
      <c r="AB624" s="235">
        <v>637</v>
      </c>
      <c r="AC624" s="707"/>
      <c r="AD624" s="707"/>
      <c r="AE624" s="236"/>
      <c r="AF624" s="236"/>
      <c r="AG624" s="236"/>
      <c r="AH624" s="236"/>
      <c r="AI624" s="236"/>
      <c r="AJ624" s="221"/>
      <c r="AK624" s="221"/>
      <c r="AL624" s="236"/>
      <c r="AM624" s="236"/>
      <c r="AN624" s="236"/>
      <c r="AO624" s="236"/>
      <c r="AP624" s="236"/>
      <c r="AQ624" s="236"/>
      <c r="AR624" s="236"/>
      <c r="AS624" s="236"/>
      <c r="AT624" s="236"/>
      <c r="AU624" s="236"/>
      <c r="AV624" s="236"/>
      <c r="AW624" s="236"/>
      <c r="AX624" s="990"/>
    </row>
    <row r="625" spans="1:50" ht="23.85" hidden="1" customHeight="1">
      <c r="A625" s="992"/>
      <c r="B625" s="1002"/>
      <c r="C625" s="707" t="s">
        <v>1850</v>
      </c>
      <c r="D625" s="707"/>
      <c r="E625" s="707" t="s">
        <v>5663</v>
      </c>
      <c r="F625" s="707" t="s">
        <v>1850</v>
      </c>
      <c r="G625" s="707" t="s">
        <v>1850</v>
      </c>
      <c r="H625" s="236"/>
      <c r="I625" s="235">
        <v>20500</v>
      </c>
      <c r="J625" s="235">
        <v>7426</v>
      </c>
      <c r="K625" s="235">
        <v>14323</v>
      </c>
      <c r="L625" s="707" t="s">
        <v>143</v>
      </c>
      <c r="M625" s="235">
        <v>70</v>
      </c>
      <c r="N625" s="235">
        <v>105</v>
      </c>
      <c r="O625" s="235">
        <v>7350</v>
      </c>
      <c r="P625" s="235">
        <v>1</v>
      </c>
      <c r="Q625" s="235">
        <v>555</v>
      </c>
      <c r="R625" s="235">
        <v>1000</v>
      </c>
      <c r="S625" s="707" t="s">
        <v>5665</v>
      </c>
      <c r="T625" s="707" t="s">
        <v>324</v>
      </c>
      <c r="U625" s="235">
        <v>2008</v>
      </c>
      <c r="V625" s="235"/>
      <c r="W625" s="235"/>
      <c r="X625" s="235"/>
      <c r="Y625" s="235"/>
      <c r="Z625" s="235"/>
      <c r="AA625" s="235"/>
      <c r="AB625" s="235">
        <v>700</v>
      </c>
      <c r="AC625" s="707"/>
      <c r="AD625" s="707"/>
      <c r="AE625" s="236"/>
      <c r="AF625" s="236"/>
      <c r="AG625" s="236"/>
      <c r="AH625" s="236"/>
      <c r="AI625" s="236"/>
      <c r="AJ625" s="221"/>
      <c r="AK625" s="221"/>
      <c r="AL625" s="236"/>
      <c r="AM625" s="236"/>
      <c r="AN625" s="236"/>
      <c r="AO625" s="236"/>
      <c r="AP625" s="236"/>
      <c r="AQ625" s="236"/>
      <c r="AR625" s="236"/>
      <c r="AS625" s="236"/>
      <c r="AT625" s="236"/>
      <c r="AU625" s="236"/>
      <c r="AV625" s="236"/>
      <c r="AW625" s="236"/>
      <c r="AX625" s="990"/>
    </row>
    <row r="626" spans="1:50" s="1317" customFormat="1" ht="23.85" hidden="1" customHeight="1">
      <c r="A626" s="992"/>
      <c r="B626" s="1002"/>
      <c r="C626" s="1449" t="s">
        <v>1850</v>
      </c>
      <c r="D626" s="1449"/>
      <c r="E626" s="1449" t="s">
        <v>5664</v>
      </c>
      <c r="F626" s="1449" t="s">
        <v>1850</v>
      </c>
      <c r="G626" s="1449" t="s">
        <v>1850</v>
      </c>
      <c r="H626" s="1454"/>
      <c r="I626" s="235">
        <v>59332</v>
      </c>
      <c r="J626" s="235"/>
      <c r="K626" s="235"/>
      <c r="L626" s="1449" t="s">
        <v>282</v>
      </c>
      <c r="M626" s="235">
        <v>65</v>
      </c>
      <c r="N626" s="235">
        <v>96</v>
      </c>
      <c r="O626" s="235">
        <v>6240</v>
      </c>
      <c r="P626" s="235">
        <v>1</v>
      </c>
      <c r="Q626" s="235"/>
      <c r="R626" s="235"/>
      <c r="S626" s="1449"/>
      <c r="T626" s="1449"/>
      <c r="U626" s="235">
        <v>2012</v>
      </c>
      <c r="V626" s="235"/>
      <c r="W626" s="235"/>
      <c r="X626" s="235"/>
      <c r="Y626" s="235"/>
      <c r="Z626" s="235"/>
      <c r="AA626" s="235"/>
      <c r="AB626" s="235">
        <v>1500</v>
      </c>
      <c r="AC626" s="1449"/>
      <c r="AD626" s="1449"/>
      <c r="AE626" s="1454"/>
      <c r="AF626" s="1454"/>
      <c r="AG626" s="1454"/>
      <c r="AH626" s="1454"/>
      <c r="AI626" s="1454"/>
      <c r="AJ626" s="1329"/>
      <c r="AK626" s="1329"/>
      <c r="AL626" s="1454"/>
      <c r="AM626" s="1454"/>
      <c r="AN626" s="1454"/>
      <c r="AO626" s="1454"/>
      <c r="AP626" s="1454"/>
      <c r="AQ626" s="1454"/>
      <c r="AR626" s="1454"/>
      <c r="AS626" s="1454"/>
      <c r="AT626" s="1454"/>
      <c r="AU626" s="1454"/>
      <c r="AV626" s="1454"/>
      <c r="AW626" s="1454"/>
      <c r="AX626" s="990"/>
    </row>
    <row r="627" spans="1:50" s="1317" customFormat="1" ht="23.85" hidden="1" customHeight="1">
      <c r="A627" s="992"/>
      <c r="B627" s="1002"/>
      <c r="C627" s="1449" t="s">
        <v>1850</v>
      </c>
      <c r="D627" s="1449"/>
      <c r="E627" s="1449" t="s">
        <v>5666</v>
      </c>
      <c r="F627" s="1449" t="s">
        <v>1850</v>
      </c>
      <c r="G627" s="1449" t="s">
        <v>1850</v>
      </c>
      <c r="H627" s="1454"/>
      <c r="I627" s="235">
        <v>19619</v>
      </c>
      <c r="J627" s="235">
        <v>18375</v>
      </c>
      <c r="K627" s="235"/>
      <c r="L627" s="1449" t="s">
        <v>282</v>
      </c>
      <c r="M627" s="235">
        <v>110</v>
      </c>
      <c r="N627" s="235">
        <v>74</v>
      </c>
      <c r="O627" s="235">
        <v>8140</v>
      </c>
      <c r="P627" s="235">
        <v>1</v>
      </c>
      <c r="Q627" s="235">
        <v>504</v>
      </c>
      <c r="R627" s="235">
        <v>1000</v>
      </c>
      <c r="S627" s="1449" t="s">
        <v>5665</v>
      </c>
      <c r="T627" s="1449" t="s">
        <v>324</v>
      </c>
      <c r="U627" s="235">
        <v>2014</v>
      </c>
      <c r="V627" s="235"/>
      <c r="W627" s="235"/>
      <c r="X627" s="235"/>
      <c r="Y627" s="235"/>
      <c r="Z627" s="235"/>
      <c r="AA627" s="235"/>
      <c r="AB627" s="235">
        <v>1600</v>
      </c>
      <c r="AC627" s="1449"/>
      <c r="AD627" s="1449"/>
      <c r="AE627" s="1454"/>
      <c r="AF627" s="1454"/>
      <c r="AG627" s="1454"/>
      <c r="AH627" s="1454"/>
      <c r="AI627" s="1454"/>
      <c r="AJ627" s="1329"/>
      <c r="AK627" s="1329"/>
      <c r="AL627" s="1454"/>
      <c r="AM627" s="1454"/>
      <c r="AN627" s="1454"/>
      <c r="AO627" s="1454"/>
      <c r="AP627" s="1454"/>
      <c r="AQ627" s="1454"/>
      <c r="AR627" s="1454"/>
      <c r="AS627" s="1454"/>
      <c r="AT627" s="1454"/>
      <c r="AU627" s="1454"/>
      <c r="AV627" s="1454"/>
      <c r="AW627" s="1454"/>
      <c r="AX627" s="990"/>
    </row>
    <row r="628" spans="1:50" ht="23.85" hidden="1" customHeight="1">
      <c r="A628" s="992"/>
      <c r="B628" s="1002"/>
      <c r="C628" s="707" t="s">
        <v>1850</v>
      </c>
      <c r="D628" s="707"/>
      <c r="E628" s="707" t="s">
        <v>5667</v>
      </c>
      <c r="F628" s="707" t="s">
        <v>1850</v>
      </c>
      <c r="G628" s="707" t="s">
        <v>1850</v>
      </c>
      <c r="H628" s="236"/>
      <c r="I628" s="235">
        <v>7140</v>
      </c>
      <c r="J628" s="235">
        <v>2850</v>
      </c>
      <c r="K628" s="235"/>
      <c r="L628" s="707" t="s">
        <v>5668</v>
      </c>
      <c r="M628" s="235">
        <v>70</v>
      </c>
      <c r="N628" s="235">
        <v>105</v>
      </c>
      <c r="O628" s="235">
        <v>14700</v>
      </c>
      <c r="P628" s="235">
        <v>2</v>
      </c>
      <c r="Q628" s="235">
        <v>200</v>
      </c>
      <c r="R628" s="235">
        <v>200</v>
      </c>
      <c r="S628" s="707" t="s">
        <v>5665</v>
      </c>
      <c r="T628" s="707" t="s">
        <v>324</v>
      </c>
      <c r="U628" s="235">
        <v>2016</v>
      </c>
      <c r="V628" s="235"/>
      <c r="W628" s="235"/>
      <c r="X628" s="235"/>
      <c r="Y628" s="235"/>
      <c r="Z628" s="235"/>
      <c r="AA628" s="235"/>
      <c r="AB628" s="235">
        <v>1110</v>
      </c>
      <c r="AC628" s="707"/>
      <c r="AD628" s="707"/>
      <c r="AE628" s="236"/>
      <c r="AF628" s="236"/>
      <c r="AG628" s="236"/>
      <c r="AH628" s="236"/>
      <c r="AI628" s="236"/>
      <c r="AJ628" s="221"/>
      <c r="AK628" s="221"/>
      <c r="AL628" s="236"/>
      <c r="AM628" s="236"/>
      <c r="AN628" s="236"/>
      <c r="AO628" s="236"/>
      <c r="AP628" s="236"/>
      <c r="AQ628" s="236"/>
      <c r="AR628" s="236"/>
      <c r="AS628" s="236"/>
      <c r="AT628" s="236"/>
      <c r="AU628" s="236"/>
      <c r="AV628" s="236"/>
      <c r="AW628" s="236"/>
      <c r="AX628" s="990"/>
    </row>
    <row r="629" spans="1:50" ht="23.85" hidden="1" customHeight="1">
      <c r="A629" s="992"/>
      <c r="B629" s="1002"/>
      <c r="C629" s="707" t="s">
        <v>1855</v>
      </c>
      <c r="D629" s="707"/>
      <c r="E629" s="707" t="s">
        <v>5669</v>
      </c>
      <c r="F629" s="707" t="s">
        <v>1855</v>
      </c>
      <c r="G629" s="707" t="s">
        <v>1855</v>
      </c>
      <c r="H629" s="236"/>
      <c r="I629" s="235">
        <v>9375</v>
      </c>
      <c r="J629" s="235"/>
      <c r="K629" s="235"/>
      <c r="L629" s="707" t="s">
        <v>282</v>
      </c>
      <c r="M629" s="235">
        <v>72</v>
      </c>
      <c r="N629" s="235">
        <v>105</v>
      </c>
      <c r="O629" s="235">
        <v>7560</v>
      </c>
      <c r="P629" s="235">
        <v>1</v>
      </c>
      <c r="Q629" s="235">
        <v>200</v>
      </c>
      <c r="R629" s="235">
        <v>200</v>
      </c>
      <c r="S629" s="707" t="s">
        <v>465</v>
      </c>
      <c r="T629" s="707" t="s">
        <v>324</v>
      </c>
      <c r="U629" s="235">
        <v>2019</v>
      </c>
      <c r="V629" s="235"/>
      <c r="W629" s="235"/>
      <c r="X629" s="235"/>
      <c r="Y629" s="235"/>
      <c r="Z629" s="235"/>
      <c r="AA629" s="235"/>
      <c r="AB629" s="235">
        <v>1000</v>
      </c>
      <c r="AC629" s="707"/>
      <c r="AD629" s="707"/>
      <c r="AE629" s="236"/>
      <c r="AF629" s="236"/>
      <c r="AG629" s="236"/>
      <c r="AH629" s="236"/>
      <c r="AI629" s="236"/>
      <c r="AJ629" s="221"/>
      <c r="AK629" s="221"/>
      <c r="AL629" s="236"/>
      <c r="AM629" s="236"/>
      <c r="AN629" s="236"/>
      <c r="AO629" s="236"/>
      <c r="AP629" s="236"/>
      <c r="AQ629" s="236"/>
      <c r="AR629" s="236"/>
      <c r="AS629" s="236"/>
      <c r="AT629" s="236"/>
      <c r="AU629" s="236"/>
      <c r="AV629" s="236"/>
      <c r="AW629" s="236"/>
      <c r="AX629" s="990"/>
    </row>
    <row r="630" spans="1:50" ht="23.85" hidden="1" customHeight="1">
      <c r="A630" s="992"/>
      <c r="B630" s="1002"/>
      <c r="C630" s="707" t="s">
        <v>1866</v>
      </c>
      <c r="D630" s="707"/>
      <c r="E630" s="707" t="s">
        <v>5670</v>
      </c>
      <c r="F630" s="707" t="s">
        <v>1866</v>
      </c>
      <c r="G630" s="707" t="s">
        <v>5671</v>
      </c>
      <c r="H630" s="236"/>
      <c r="I630" s="235">
        <v>25982</v>
      </c>
      <c r="J630" s="235"/>
      <c r="K630" s="235"/>
      <c r="L630" s="707" t="s">
        <v>282</v>
      </c>
      <c r="M630" s="235">
        <v>68</v>
      </c>
      <c r="N630" s="235">
        <v>100</v>
      </c>
      <c r="O630" s="235">
        <v>6800</v>
      </c>
      <c r="P630" s="235">
        <v>1</v>
      </c>
      <c r="Q630" s="235">
        <v>600</v>
      </c>
      <c r="R630" s="235">
        <v>600</v>
      </c>
      <c r="S630" s="707" t="s">
        <v>5672</v>
      </c>
      <c r="T630" s="707" t="s">
        <v>466</v>
      </c>
      <c r="U630" s="237">
        <v>2007</v>
      </c>
      <c r="V630" s="235"/>
      <c r="W630" s="235"/>
      <c r="X630" s="235"/>
      <c r="Y630" s="235"/>
      <c r="Z630" s="235"/>
      <c r="AA630" s="235"/>
      <c r="AB630" s="235">
        <v>600</v>
      </c>
      <c r="AC630" s="707"/>
      <c r="AD630" s="707"/>
      <c r="AE630" s="236"/>
      <c r="AF630" s="236"/>
      <c r="AG630" s="236"/>
      <c r="AH630" s="236"/>
      <c r="AI630" s="236"/>
      <c r="AJ630" s="221"/>
      <c r="AK630" s="221"/>
      <c r="AL630" s="236"/>
      <c r="AM630" s="236"/>
      <c r="AN630" s="236"/>
      <c r="AO630" s="236"/>
      <c r="AP630" s="236"/>
      <c r="AQ630" s="236"/>
      <c r="AR630" s="236"/>
      <c r="AS630" s="236"/>
      <c r="AT630" s="236"/>
      <c r="AU630" s="236"/>
      <c r="AV630" s="236"/>
      <c r="AW630" s="236"/>
      <c r="AX630" s="990"/>
    </row>
    <row r="631" spans="1:50" ht="23.85" hidden="1" customHeight="1">
      <c r="A631" s="992"/>
      <c r="B631" s="1002"/>
      <c r="C631" s="707" t="s">
        <v>5639</v>
      </c>
      <c r="D631" s="707"/>
      <c r="E631" s="707" t="s">
        <v>5673</v>
      </c>
      <c r="F631" s="707" t="s">
        <v>5639</v>
      </c>
      <c r="G631" s="707" t="s">
        <v>11375</v>
      </c>
      <c r="H631" s="236"/>
      <c r="I631" s="235">
        <v>12609</v>
      </c>
      <c r="J631" s="235"/>
      <c r="K631" s="235"/>
      <c r="L631" s="707" t="s">
        <v>282</v>
      </c>
      <c r="M631" s="235">
        <v>70</v>
      </c>
      <c r="N631" s="235">
        <v>106</v>
      </c>
      <c r="O631" s="235">
        <v>7420</v>
      </c>
      <c r="P631" s="235">
        <v>1</v>
      </c>
      <c r="Q631" s="235">
        <v>300</v>
      </c>
      <c r="R631" s="235">
        <v>300</v>
      </c>
      <c r="S631" s="707" t="s">
        <v>5672</v>
      </c>
      <c r="T631" s="707" t="s">
        <v>324</v>
      </c>
      <c r="U631" s="237">
        <v>2009</v>
      </c>
      <c r="V631" s="235"/>
      <c r="W631" s="235"/>
      <c r="X631" s="235"/>
      <c r="Y631" s="235"/>
      <c r="Z631" s="235"/>
      <c r="AA631" s="235"/>
      <c r="AB631" s="235">
        <v>1100</v>
      </c>
      <c r="AC631" s="707"/>
      <c r="AD631" s="707"/>
      <c r="AE631" s="236"/>
      <c r="AF631" s="236"/>
      <c r="AG631" s="236"/>
      <c r="AH631" s="236"/>
      <c r="AI631" s="236"/>
      <c r="AJ631" s="221"/>
      <c r="AK631" s="221"/>
      <c r="AL631" s="236"/>
      <c r="AM631" s="236"/>
      <c r="AN631" s="236"/>
      <c r="AO631" s="236"/>
      <c r="AP631" s="236"/>
      <c r="AQ631" s="236"/>
      <c r="AR631" s="236"/>
      <c r="AS631" s="236"/>
      <c r="AT631" s="236"/>
      <c r="AU631" s="236"/>
      <c r="AV631" s="236"/>
      <c r="AW631" s="236"/>
      <c r="AX631" s="990"/>
    </row>
    <row r="632" spans="1:50" ht="23.85" hidden="1" customHeight="1">
      <c r="A632" s="992"/>
      <c r="B632" s="1002"/>
      <c r="C632" s="707" t="s">
        <v>5641</v>
      </c>
      <c r="D632" s="707"/>
      <c r="E632" s="707" t="s">
        <v>5674</v>
      </c>
      <c r="F632" s="707" t="s">
        <v>5641</v>
      </c>
      <c r="G632" s="707" t="s">
        <v>16525</v>
      </c>
      <c r="H632" s="236"/>
      <c r="I632" s="235">
        <v>8288</v>
      </c>
      <c r="J632" s="235"/>
      <c r="K632" s="235"/>
      <c r="L632" s="707" t="s">
        <v>282</v>
      </c>
      <c r="M632" s="235">
        <v>74</v>
      </c>
      <c r="N632" s="235">
        <v>112</v>
      </c>
      <c r="O632" s="235">
        <v>8288</v>
      </c>
      <c r="P632" s="235">
        <v>1</v>
      </c>
      <c r="Q632" s="235">
        <v>300</v>
      </c>
      <c r="R632" s="235">
        <v>300</v>
      </c>
      <c r="S632" s="707" t="s">
        <v>465</v>
      </c>
      <c r="T632" s="707" t="s">
        <v>1118</v>
      </c>
      <c r="U632" s="707">
        <v>2006</v>
      </c>
      <c r="V632" s="236"/>
      <c r="W632" s="236"/>
      <c r="X632" s="236"/>
      <c r="Y632" s="236"/>
      <c r="Z632" s="236"/>
      <c r="AA632" s="236"/>
      <c r="AB632" s="222">
        <v>700</v>
      </c>
      <c r="AC632" s="707"/>
      <c r="AD632" s="707"/>
      <c r="AE632" s="236"/>
      <c r="AF632" s="236"/>
      <c r="AG632" s="236"/>
      <c r="AH632" s="236"/>
      <c r="AI632" s="236"/>
      <c r="AJ632" s="221"/>
      <c r="AK632" s="221"/>
      <c r="AL632" s="236"/>
      <c r="AM632" s="236"/>
      <c r="AN632" s="236"/>
      <c r="AO632" s="236"/>
      <c r="AP632" s="236"/>
      <c r="AQ632" s="236"/>
      <c r="AR632" s="236"/>
      <c r="AS632" s="236"/>
      <c r="AT632" s="236"/>
      <c r="AU632" s="236"/>
      <c r="AV632" s="236"/>
      <c r="AW632" s="236"/>
      <c r="AX632" s="990"/>
    </row>
    <row r="633" spans="1:50" ht="23.85" hidden="1" customHeight="1">
      <c r="A633" s="992"/>
      <c r="B633" s="1002"/>
      <c r="C633" s="707" t="s">
        <v>5641</v>
      </c>
      <c r="D633" s="707"/>
      <c r="E633" s="707" t="s">
        <v>5675</v>
      </c>
      <c r="F633" s="707" t="s">
        <v>5641</v>
      </c>
      <c r="G633" s="707" t="s">
        <v>5676</v>
      </c>
      <c r="H633" s="236"/>
      <c r="I633" s="235">
        <v>5040</v>
      </c>
      <c r="J633" s="235"/>
      <c r="K633" s="235"/>
      <c r="L633" s="707" t="s">
        <v>282</v>
      </c>
      <c r="M633" s="235">
        <v>56</v>
      </c>
      <c r="N633" s="235">
        <v>90</v>
      </c>
      <c r="O633" s="235">
        <v>5040</v>
      </c>
      <c r="P633" s="235">
        <v>1</v>
      </c>
      <c r="Q633" s="235"/>
      <c r="R633" s="235"/>
      <c r="S633" s="707"/>
      <c r="T633" s="707"/>
      <c r="U633" s="707">
        <v>2010</v>
      </c>
      <c r="V633" s="236"/>
      <c r="W633" s="236"/>
      <c r="X633" s="236"/>
      <c r="Y633" s="236"/>
      <c r="Z633" s="236"/>
      <c r="AA633" s="236"/>
      <c r="AB633" s="222">
        <v>500</v>
      </c>
      <c r="AC633" s="707"/>
      <c r="AD633" s="707"/>
      <c r="AE633" s="236"/>
      <c r="AF633" s="236"/>
      <c r="AG633" s="236"/>
      <c r="AH633" s="236"/>
      <c r="AI633" s="236"/>
      <c r="AJ633" s="221"/>
      <c r="AK633" s="221"/>
      <c r="AL633" s="236"/>
      <c r="AM633" s="236"/>
      <c r="AN633" s="236"/>
      <c r="AO633" s="236"/>
      <c r="AP633" s="236"/>
      <c r="AQ633" s="236"/>
      <c r="AR633" s="236"/>
      <c r="AS633" s="236"/>
      <c r="AT633" s="236"/>
      <c r="AU633" s="236"/>
      <c r="AV633" s="236"/>
      <c r="AW633" s="236"/>
      <c r="AX633" s="990"/>
    </row>
    <row r="634" spans="1:50" ht="23.85" hidden="1" customHeight="1">
      <c r="A634" s="992"/>
      <c r="B634" s="1002"/>
      <c r="C634" s="707" t="s">
        <v>5643</v>
      </c>
      <c r="D634" s="707"/>
      <c r="E634" s="707" t="s">
        <v>5677</v>
      </c>
      <c r="F634" s="707" t="s">
        <v>5643</v>
      </c>
      <c r="G634" s="707" t="s">
        <v>5643</v>
      </c>
      <c r="H634" s="236"/>
      <c r="I634" s="235">
        <v>21183</v>
      </c>
      <c r="J634" s="235"/>
      <c r="K634" s="235">
        <v>989</v>
      </c>
      <c r="L634" s="707" t="s">
        <v>282</v>
      </c>
      <c r="M634" s="235">
        <v>70</v>
      </c>
      <c r="N634" s="235">
        <v>108</v>
      </c>
      <c r="O634" s="235">
        <v>7560</v>
      </c>
      <c r="P634" s="235">
        <v>2</v>
      </c>
      <c r="Q634" s="235">
        <v>100</v>
      </c>
      <c r="R634" s="235">
        <v>100</v>
      </c>
      <c r="S634" s="707" t="s">
        <v>722</v>
      </c>
      <c r="T634" s="707"/>
      <c r="U634" s="707">
        <v>2010</v>
      </c>
      <c r="V634" s="236"/>
      <c r="W634" s="236"/>
      <c r="X634" s="236"/>
      <c r="Y634" s="236"/>
      <c r="Z634" s="236"/>
      <c r="AA634" s="236"/>
      <c r="AB634" s="222">
        <v>820</v>
      </c>
      <c r="AC634" s="707"/>
      <c r="AD634" s="707"/>
      <c r="AE634" s="236"/>
      <c r="AF634" s="236"/>
      <c r="AG634" s="236"/>
      <c r="AH634" s="236"/>
      <c r="AI634" s="236"/>
      <c r="AJ634" s="221"/>
      <c r="AK634" s="221"/>
      <c r="AL634" s="236"/>
      <c r="AM634" s="236"/>
      <c r="AN634" s="236"/>
      <c r="AO634" s="236"/>
      <c r="AP634" s="236"/>
      <c r="AQ634" s="236"/>
      <c r="AR634" s="236"/>
      <c r="AS634" s="236"/>
      <c r="AT634" s="236"/>
      <c r="AU634" s="236"/>
      <c r="AV634" s="236"/>
      <c r="AW634" s="236"/>
      <c r="AX634" s="990"/>
    </row>
    <row r="635" spans="1:50" ht="23.85" hidden="1" customHeight="1">
      <c r="A635" s="992"/>
      <c r="B635" s="1002"/>
      <c r="C635" s="707" t="s">
        <v>708</v>
      </c>
      <c r="D635" s="707"/>
      <c r="E635" s="707" t="s">
        <v>877</v>
      </c>
      <c r="F635" s="707" t="s">
        <v>708</v>
      </c>
      <c r="G635" s="707" t="s">
        <v>878</v>
      </c>
      <c r="H635" s="236"/>
      <c r="I635" s="235">
        <v>160000</v>
      </c>
      <c r="J635" s="235"/>
      <c r="K635" s="235"/>
      <c r="L635" s="707" t="s">
        <v>143</v>
      </c>
      <c r="M635" s="235">
        <v>68</v>
      </c>
      <c r="N635" s="235">
        <v>100</v>
      </c>
      <c r="O635" s="235">
        <v>68000</v>
      </c>
      <c r="P635" s="235">
        <v>10</v>
      </c>
      <c r="Q635" s="235"/>
      <c r="R635" s="235"/>
      <c r="S635" s="707"/>
      <c r="T635" s="707"/>
      <c r="U635" s="707">
        <v>2012</v>
      </c>
      <c r="V635" s="236"/>
      <c r="W635" s="236"/>
      <c r="X635" s="236"/>
      <c r="Y635" s="236"/>
      <c r="Z635" s="236"/>
      <c r="AA635" s="236"/>
      <c r="AB635" s="222">
        <v>300</v>
      </c>
      <c r="AC635" s="707"/>
      <c r="AD635" s="707"/>
      <c r="AE635" s="236"/>
      <c r="AF635" s="236"/>
      <c r="AG635" s="236"/>
      <c r="AH635" s="236"/>
      <c r="AI635" s="236"/>
      <c r="AJ635" s="221"/>
      <c r="AK635" s="221"/>
      <c r="AL635" s="236"/>
      <c r="AM635" s="236"/>
      <c r="AN635" s="236"/>
      <c r="AO635" s="236"/>
      <c r="AP635" s="236"/>
      <c r="AQ635" s="236"/>
      <c r="AR635" s="236"/>
      <c r="AS635" s="236"/>
      <c r="AT635" s="236"/>
      <c r="AU635" s="236"/>
      <c r="AV635" s="236"/>
      <c r="AW635" s="236"/>
      <c r="AX635" s="990"/>
    </row>
    <row r="636" spans="1:50" ht="23.85" hidden="1" customHeight="1">
      <c r="A636" s="992"/>
      <c r="B636" s="1002"/>
      <c r="C636" s="707" t="s">
        <v>708</v>
      </c>
      <c r="D636" s="707"/>
      <c r="E636" s="707" t="s">
        <v>879</v>
      </c>
      <c r="F636" s="707" t="s">
        <v>708</v>
      </c>
      <c r="G636" s="707" t="s">
        <v>878</v>
      </c>
      <c r="H636" s="236"/>
      <c r="I636" s="235">
        <v>5644</v>
      </c>
      <c r="J636" s="235"/>
      <c r="K636" s="235"/>
      <c r="L636" s="707" t="s">
        <v>282</v>
      </c>
      <c r="M636" s="235">
        <v>65</v>
      </c>
      <c r="N636" s="235">
        <v>80</v>
      </c>
      <c r="O636" s="235">
        <v>5200</v>
      </c>
      <c r="P636" s="235">
        <v>1</v>
      </c>
      <c r="Q636" s="235"/>
      <c r="R636" s="235"/>
      <c r="S636" s="707"/>
      <c r="T636" s="707"/>
      <c r="U636" s="707">
        <v>2009</v>
      </c>
      <c r="V636" s="236"/>
      <c r="W636" s="236"/>
      <c r="X636" s="236"/>
      <c r="Y636" s="236"/>
      <c r="Z636" s="236"/>
      <c r="AA636" s="236"/>
      <c r="AB636" s="222">
        <v>80</v>
      </c>
      <c r="AC636" s="707"/>
      <c r="AD636" s="707"/>
      <c r="AE636" s="236"/>
      <c r="AF636" s="236"/>
      <c r="AG636" s="236"/>
      <c r="AH636" s="236"/>
      <c r="AI636" s="236"/>
      <c r="AJ636" s="221"/>
      <c r="AK636" s="221"/>
      <c r="AL636" s="236"/>
      <c r="AM636" s="236"/>
      <c r="AN636" s="236"/>
      <c r="AO636" s="236"/>
      <c r="AP636" s="236"/>
      <c r="AQ636" s="236"/>
      <c r="AR636" s="236"/>
      <c r="AS636" s="236"/>
      <c r="AT636" s="236"/>
      <c r="AU636" s="236"/>
      <c r="AV636" s="236"/>
      <c r="AW636" s="236"/>
      <c r="AX636" s="1072"/>
    </row>
    <row r="637" spans="1:50" ht="23.85" hidden="1" customHeight="1">
      <c r="A637" s="992"/>
      <c r="B637" s="1002"/>
      <c r="C637" s="707" t="s">
        <v>5744</v>
      </c>
      <c r="D637" s="707"/>
      <c r="E637" s="707" t="s">
        <v>13137</v>
      </c>
      <c r="F637" s="707" t="s">
        <v>5744</v>
      </c>
      <c r="G637" s="707" t="s">
        <v>5744</v>
      </c>
      <c r="H637" s="236"/>
      <c r="I637" s="235">
        <v>92338</v>
      </c>
      <c r="J637" s="235"/>
      <c r="K637" s="235"/>
      <c r="L637" s="707" t="s">
        <v>282</v>
      </c>
      <c r="M637" s="235">
        <v>65</v>
      </c>
      <c r="N637" s="235">
        <v>80</v>
      </c>
      <c r="O637" s="235"/>
      <c r="P637" s="235">
        <v>1</v>
      </c>
      <c r="Q637" s="235"/>
      <c r="R637" s="235"/>
      <c r="S637" s="707"/>
      <c r="T637" s="707"/>
      <c r="U637" s="707">
        <v>2013</v>
      </c>
      <c r="V637" s="236" t="s">
        <v>465</v>
      </c>
      <c r="W637" s="236" t="s">
        <v>466</v>
      </c>
      <c r="X637" s="236">
        <v>2016</v>
      </c>
      <c r="Y637" s="236">
        <v>108903</v>
      </c>
      <c r="Z637" s="236">
        <v>4500</v>
      </c>
      <c r="AA637" s="236">
        <v>994</v>
      </c>
      <c r="AB637" s="222">
        <v>21343</v>
      </c>
      <c r="AC637" s="707"/>
      <c r="AD637" s="707"/>
      <c r="AE637" s="236">
        <v>11500</v>
      </c>
      <c r="AF637" s="236"/>
      <c r="AG637" s="236"/>
      <c r="AH637" s="236"/>
      <c r="AI637" s="236"/>
      <c r="AJ637" s="221"/>
      <c r="AK637" s="221"/>
      <c r="AL637" s="236"/>
      <c r="AM637" s="236"/>
      <c r="AN637" s="236"/>
      <c r="AO637" s="236"/>
      <c r="AP637" s="236"/>
      <c r="AQ637" s="236"/>
      <c r="AR637" s="236"/>
      <c r="AS637" s="236"/>
      <c r="AT637" s="236"/>
      <c r="AU637" s="236"/>
      <c r="AV637" s="236"/>
      <c r="AW637" s="236"/>
      <c r="AX637" s="990"/>
    </row>
    <row r="638" spans="1:50" ht="23.85" hidden="1" customHeight="1">
      <c r="A638" s="992"/>
      <c r="B638" s="1002"/>
      <c r="C638" s="707" t="s">
        <v>5652</v>
      </c>
      <c r="D638" s="707"/>
      <c r="E638" s="707" t="s">
        <v>5678</v>
      </c>
      <c r="F638" s="707" t="s">
        <v>5652</v>
      </c>
      <c r="G638" s="707" t="s">
        <v>5652</v>
      </c>
      <c r="H638" s="236"/>
      <c r="I638" s="235">
        <v>7357</v>
      </c>
      <c r="J638" s="235"/>
      <c r="K638" s="235"/>
      <c r="L638" s="707" t="s">
        <v>282</v>
      </c>
      <c r="M638" s="235">
        <v>77</v>
      </c>
      <c r="N638" s="235">
        <v>95</v>
      </c>
      <c r="O638" s="235">
        <v>7315</v>
      </c>
      <c r="P638" s="235">
        <v>1</v>
      </c>
      <c r="Q638" s="235"/>
      <c r="R638" s="235"/>
      <c r="S638" s="707"/>
      <c r="T638" s="707"/>
      <c r="U638" s="707">
        <v>2010</v>
      </c>
      <c r="V638" s="236"/>
      <c r="W638" s="236"/>
      <c r="X638" s="236"/>
      <c r="Y638" s="236"/>
      <c r="Z638" s="236"/>
      <c r="AA638" s="236"/>
      <c r="AB638" s="222">
        <v>947</v>
      </c>
      <c r="AC638" s="707"/>
      <c r="AD638" s="707"/>
      <c r="AE638" s="236"/>
      <c r="AF638" s="236"/>
      <c r="AG638" s="236"/>
      <c r="AH638" s="236"/>
      <c r="AI638" s="236"/>
      <c r="AJ638" s="221"/>
      <c r="AK638" s="221"/>
      <c r="AL638" s="236"/>
      <c r="AM638" s="236"/>
      <c r="AN638" s="236"/>
      <c r="AO638" s="236"/>
      <c r="AP638" s="236"/>
      <c r="AQ638" s="236"/>
      <c r="AR638" s="236"/>
      <c r="AS638" s="236"/>
      <c r="AT638" s="236"/>
      <c r="AU638" s="236"/>
      <c r="AV638" s="236"/>
      <c r="AW638" s="236"/>
      <c r="AX638" s="990"/>
    </row>
    <row r="639" spans="1:50" ht="23.85" hidden="1" customHeight="1">
      <c r="A639" s="992"/>
      <c r="B639" s="1002"/>
      <c r="C639" s="707" t="s">
        <v>5652</v>
      </c>
      <c r="D639" s="707"/>
      <c r="E639" s="707" t="s">
        <v>5679</v>
      </c>
      <c r="F639" s="707" t="s">
        <v>5652</v>
      </c>
      <c r="G639" s="707" t="s">
        <v>5652</v>
      </c>
      <c r="H639" s="236"/>
      <c r="I639" s="235">
        <v>8000</v>
      </c>
      <c r="J639" s="235"/>
      <c r="K639" s="235"/>
      <c r="L639" s="707" t="s">
        <v>282</v>
      </c>
      <c r="M639" s="235">
        <v>80</v>
      </c>
      <c r="N639" s="235">
        <v>100</v>
      </c>
      <c r="O639" s="235">
        <v>8000</v>
      </c>
      <c r="P639" s="235">
        <v>1</v>
      </c>
      <c r="Q639" s="235"/>
      <c r="R639" s="235">
        <v>2000</v>
      </c>
      <c r="S639" s="707" t="s">
        <v>173</v>
      </c>
      <c r="T639" s="707" t="s">
        <v>324</v>
      </c>
      <c r="U639" s="707">
        <v>2008</v>
      </c>
      <c r="V639" s="236"/>
      <c r="W639" s="236"/>
      <c r="X639" s="236"/>
      <c r="Y639" s="236"/>
      <c r="Z639" s="236"/>
      <c r="AA639" s="236"/>
      <c r="AB639" s="222">
        <v>3938</v>
      </c>
      <c r="AC639" s="707"/>
      <c r="AD639" s="707"/>
      <c r="AE639" s="236"/>
      <c r="AF639" s="236"/>
      <c r="AG639" s="236"/>
      <c r="AH639" s="236"/>
      <c r="AI639" s="236"/>
      <c r="AJ639" s="221"/>
      <c r="AK639" s="221"/>
      <c r="AL639" s="236"/>
      <c r="AM639" s="236"/>
      <c r="AN639" s="236"/>
      <c r="AO639" s="236"/>
      <c r="AP639" s="236"/>
      <c r="AQ639" s="236"/>
      <c r="AR639" s="236"/>
      <c r="AS639" s="236"/>
      <c r="AT639" s="236"/>
      <c r="AU639" s="236"/>
      <c r="AV639" s="236"/>
      <c r="AW639" s="236"/>
      <c r="AX639" s="990"/>
    </row>
    <row r="640" spans="1:50" ht="23.85" hidden="1" customHeight="1">
      <c r="A640" s="992" t="s">
        <v>145</v>
      </c>
      <c r="B640" s="1002"/>
      <c r="C640" s="707" t="s">
        <v>5654</v>
      </c>
      <c r="D640" s="707"/>
      <c r="E640" s="707" t="s">
        <v>13134</v>
      </c>
      <c r="F640" s="707" t="s">
        <v>5654</v>
      </c>
      <c r="G640" s="707" t="s">
        <v>5654</v>
      </c>
      <c r="H640" s="236"/>
      <c r="I640" s="235">
        <v>17628</v>
      </c>
      <c r="J640" s="235">
        <v>112</v>
      </c>
      <c r="K640" s="235">
        <v>112</v>
      </c>
      <c r="L640" s="707" t="s">
        <v>282</v>
      </c>
      <c r="M640" s="235">
        <v>68</v>
      </c>
      <c r="N640" s="235">
        <v>110</v>
      </c>
      <c r="O640" s="235">
        <v>7682</v>
      </c>
      <c r="P640" s="235">
        <v>1</v>
      </c>
      <c r="Q640" s="235">
        <v>380</v>
      </c>
      <c r="R640" s="235">
        <v>380</v>
      </c>
      <c r="S640" s="707" t="s">
        <v>173</v>
      </c>
      <c r="T640" s="707" t="s">
        <v>466</v>
      </c>
      <c r="U640" s="707">
        <v>2006</v>
      </c>
      <c r="V640" s="236"/>
      <c r="W640" s="236"/>
      <c r="X640" s="236"/>
      <c r="Y640" s="236"/>
      <c r="Z640" s="236"/>
      <c r="AA640" s="236"/>
      <c r="AB640" s="222">
        <v>600</v>
      </c>
      <c r="AC640" s="707"/>
      <c r="AD640" s="707"/>
      <c r="AE640" s="236"/>
      <c r="AF640" s="236"/>
      <c r="AG640" s="236"/>
      <c r="AH640" s="236"/>
      <c r="AI640" s="236"/>
      <c r="AJ640" s="221"/>
      <c r="AK640" s="221"/>
      <c r="AL640" s="236"/>
      <c r="AM640" s="236"/>
      <c r="AN640" s="236"/>
      <c r="AO640" s="236"/>
      <c r="AP640" s="236"/>
      <c r="AQ640" s="236"/>
      <c r="AR640" s="236"/>
      <c r="AS640" s="236"/>
      <c r="AT640" s="236"/>
      <c r="AU640" s="236"/>
      <c r="AV640" s="236"/>
      <c r="AW640" s="236"/>
      <c r="AX640" s="990"/>
    </row>
    <row r="641" spans="1:50" ht="23.85" hidden="1" customHeight="1">
      <c r="A641" s="992"/>
      <c r="B641" s="1002"/>
      <c r="C641" s="707" t="s">
        <v>5654</v>
      </c>
      <c r="D641" s="707"/>
      <c r="E641" s="707" t="s">
        <v>13135</v>
      </c>
      <c r="F641" s="707" t="s">
        <v>5654</v>
      </c>
      <c r="G641" s="707" t="s">
        <v>5654</v>
      </c>
      <c r="H641" s="236"/>
      <c r="I641" s="235">
        <v>8054</v>
      </c>
      <c r="J641" s="235"/>
      <c r="K641" s="235"/>
      <c r="L641" s="707" t="s">
        <v>143</v>
      </c>
      <c r="M641" s="235">
        <v>78</v>
      </c>
      <c r="N641" s="235">
        <v>115</v>
      </c>
      <c r="O641" s="235">
        <v>8054</v>
      </c>
      <c r="P641" s="235">
        <v>1</v>
      </c>
      <c r="Q641" s="235"/>
      <c r="R641" s="235">
        <v>200</v>
      </c>
      <c r="S641" s="707" t="s">
        <v>173</v>
      </c>
      <c r="T641" s="707" t="s">
        <v>466</v>
      </c>
      <c r="U641" s="707">
        <v>2010</v>
      </c>
      <c r="V641" s="236"/>
      <c r="W641" s="236"/>
      <c r="X641" s="236"/>
      <c r="Y641" s="236"/>
      <c r="Z641" s="236"/>
      <c r="AA641" s="236"/>
      <c r="AB641" s="222">
        <v>300</v>
      </c>
      <c r="AC641" s="707"/>
      <c r="AD641" s="707"/>
      <c r="AE641" s="236"/>
      <c r="AF641" s="236"/>
      <c r="AG641" s="236"/>
      <c r="AH641" s="236"/>
      <c r="AI641" s="236"/>
      <c r="AJ641" s="221"/>
      <c r="AK641" s="221"/>
      <c r="AL641" s="236"/>
      <c r="AM641" s="236"/>
      <c r="AN641" s="236"/>
      <c r="AO641" s="236"/>
      <c r="AP641" s="236"/>
      <c r="AQ641" s="236"/>
      <c r="AR641" s="236"/>
      <c r="AS641" s="236"/>
      <c r="AT641" s="236"/>
      <c r="AU641" s="236"/>
      <c r="AV641" s="236"/>
      <c r="AW641" s="236"/>
      <c r="AX641" s="990"/>
    </row>
    <row r="642" spans="1:50" ht="23.85" hidden="1" customHeight="1">
      <c r="A642" s="992"/>
      <c r="B642" s="1002"/>
      <c r="C642" s="707" t="s">
        <v>5654</v>
      </c>
      <c r="D642" s="707"/>
      <c r="E642" s="707" t="s">
        <v>13136</v>
      </c>
      <c r="F642" s="707" t="s">
        <v>5654</v>
      </c>
      <c r="G642" s="707" t="s">
        <v>5654</v>
      </c>
      <c r="H642" s="236"/>
      <c r="I642" s="235">
        <v>7654</v>
      </c>
      <c r="J642" s="235"/>
      <c r="K642" s="235"/>
      <c r="L642" s="707" t="s">
        <v>282</v>
      </c>
      <c r="M642" s="235">
        <v>70</v>
      </c>
      <c r="N642" s="235">
        <v>107</v>
      </c>
      <c r="O642" s="235">
        <v>7490</v>
      </c>
      <c r="P642" s="235">
        <v>1</v>
      </c>
      <c r="Q642" s="235"/>
      <c r="R642" s="235"/>
      <c r="S642" s="707"/>
      <c r="T642" s="707"/>
      <c r="U642" s="707">
        <v>2018</v>
      </c>
      <c r="V642" s="236"/>
      <c r="W642" s="236"/>
      <c r="X642" s="236"/>
      <c r="Y642" s="236"/>
      <c r="Z642" s="236"/>
      <c r="AA642" s="236"/>
      <c r="AB642" s="222">
        <v>1202</v>
      </c>
      <c r="AC642" s="707"/>
      <c r="AD642" s="707"/>
      <c r="AE642" s="236"/>
      <c r="AF642" s="236"/>
      <c r="AG642" s="236"/>
      <c r="AH642" s="236"/>
      <c r="AI642" s="236"/>
      <c r="AJ642" s="236"/>
      <c r="AK642" s="236"/>
      <c r="AL642" s="236"/>
      <c r="AM642" s="236"/>
      <c r="AN642" s="236"/>
      <c r="AO642" s="236"/>
      <c r="AP642" s="236"/>
      <c r="AQ642" s="236"/>
      <c r="AR642" s="236"/>
      <c r="AS642" s="236"/>
      <c r="AT642" s="236"/>
      <c r="AU642" s="236"/>
      <c r="AV642" s="236"/>
      <c r="AW642" s="236"/>
      <c r="AX642" s="996"/>
    </row>
    <row r="643" spans="1:50" ht="23.85" hidden="1" customHeight="1">
      <c r="A643" s="992" t="s">
        <v>91</v>
      </c>
      <c r="B643" s="1002"/>
      <c r="C643" s="707" t="s">
        <v>5654</v>
      </c>
      <c r="D643" s="707"/>
      <c r="E643" s="707" t="s">
        <v>16526</v>
      </c>
      <c r="F643" s="707" t="s">
        <v>5654</v>
      </c>
      <c r="G643" s="707" t="s">
        <v>5654</v>
      </c>
      <c r="H643" s="236"/>
      <c r="I643" s="235">
        <v>8250</v>
      </c>
      <c r="J643" s="235"/>
      <c r="K643" s="235"/>
      <c r="L643" s="707" t="s">
        <v>282</v>
      </c>
      <c r="M643" s="235">
        <v>75</v>
      </c>
      <c r="N643" s="235">
        <v>110</v>
      </c>
      <c r="O643" s="235">
        <v>8250</v>
      </c>
      <c r="P643" s="235">
        <v>1</v>
      </c>
      <c r="Q643" s="235"/>
      <c r="R643" s="235">
        <v>200</v>
      </c>
      <c r="S643" s="707" t="s">
        <v>173</v>
      </c>
      <c r="T643" s="707" t="s">
        <v>466</v>
      </c>
      <c r="U643" s="707">
        <v>2019</v>
      </c>
      <c r="V643" s="236"/>
      <c r="W643" s="236"/>
      <c r="X643" s="236"/>
      <c r="Y643" s="236"/>
      <c r="Z643" s="236"/>
      <c r="AA643" s="236"/>
      <c r="AB643" s="222">
        <v>1050</v>
      </c>
      <c r="AC643" s="707"/>
      <c r="AD643" s="707"/>
      <c r="AE643" s="236"/>
      <c r="AF643" s="236"/>
      <c r="AG643" s="236"/>
      <c r="AH643" s="236"/>
      <c r="AI643" s="236"/>
      <c r="AJ643" s="236"/>
      <c r="AK643" s="236"/>
      <c r="AL643" s="236"/>
      <c r="AM643" s="236"/>
      <c r="AN643" s="236"/>
      <c r="AO643" s="236"/>
      <c r="AP643" s="236"/>
      <c r="AQ643" s="236"/>
      <c r="AR643" s="236"/>
      <c r="AS643" s="236"/>
      <c r="AT643" s="236"/>
      <c r="AU643" s="236"/>
      <c r="AV643" s="236"/>
      <c r="AW643" s="236"/>
      <c r="AX643" s="996"/>
    </row>
    <row r="644" spans="1:50" ht="23.85" hidden="1" customHeight="1">
      <c r="A644" s="992"/>
      <c r="B644" s="1002"/>
      <c r="C644" s="707" t="s">
        <v>5657</v>
      </c>
      <c r="D644" s="707" t="s">
        <v>5680</v>
      </c>
      <c r="E644" s="707" t="s">
        <v>5680</v>
      </c>
      <c r="F644" s="707" t="s">
        <v>5657</v>
      </c>
      <c r="G644" s="707" t="s">
        <v>5657</v>
      </c>
      <c r="H644" s="236"/>
      <c r="I644" s="235">
        <v>42115</v>
      </c>
      <c r="J644" s="235"/>
      <c r="K644" s="235"/>
      <c r="L644" s="707" t="s">
        <v>282</v>
      </c>
      <c r="M644" s="235">
        <v>68</v>
      </c>
      <c r="N644" s="235">
        <v>105</v>
      </c>
      <c r="O644" s="235">
        <v>12000</v>
      </c>
      <c r="P644" s="235">
        <v>2</v>
      </c>
      <c r="Q644" s="235"/>
      <c r="R644" s="235"/>
      <c r="S644" s="707"/>
      <c r="T644" s="707"/>
      <c r="U644" s="707">
        <v>2015</v>
      </c>
      <c r="V644" s="236">
        <v>3800</v>
      </c>
      <c r="W644" s="236"/>
      <c r="X644" s="236"/>
      <c r="Y644" s="236"/>
      <c r="Z644" s="236"/>
      <c r="AA644" s="236"/>
      <c r="AB644" s="222">
        <v>3800</v>
      </c>
      <c r="AC644" s="707"/>
      <c r="AD644" s="707"/>
      <c r="AE644" s="236"/>
      <c r="AF644" s="236"/>
      <c r="AG644" s="236"/>
      <c r="AH644" s="236"/>
      <c r="AI644" s="236"/>
      <c r="AJ644" s="221"/>
      <c r="AK644" s="221"/>
      <c r="AL644" s="236"/>
      <c r="AM644" s="236"/>
      <c r="AN644" s="236"/>
      <c r="AO644" s="236"/>
      <c r="AP644" s="236"/>
      <c r="AQ644" s="236"/>
      <c r="AR644" s="236"/>
      <c r="AS644" s="236"/>
      <c r="AT644" s="236"/>
      <c r="AU644" s="236"/>
      <c r="AV644" s="236"/>
      <c r="AW644" s="236"/>
      <c r="AX644" s="990"/>
    </row>
    <row r="645" spans="1:50" ht="23.85" hidden="1" customHeight="1">
      <c r="A645" s="992"/>
      <c r="B645" s="1073"/>
      <c r="C645" s="707" t="s">
        <v>5657</v>
      </c>
      <c r="D645" s="707"/>
      <c r="E645" s="239" t="s">
        <v>16527</v>
      </c>
      <c r="F645" s="239" t="s">
        <v>5657</v>
      </c>
      <c r="G645" s="239" t="s">
        <v>5657</v>
      </c>
      <c r="H645" s="236"/>
      <c r="I645" s="293">
        <v>42115</v>
      </c>
      <c r="J645" s="865"/>
      <c r="K645" s="865"/>
      <c r="L645" s="707" t="s">
        <v>282</v>
      </c>
      <c r="M645" s="235">
        <v>68</v>
      </c>
      <c r="N645" s="235">
        <v>105</v>
      </c>
      <c r="O645" s="235">
        <v>4081</v>
      </c>
      <c r="P645" s="235">
        <v>1</v>
      </c>
      <c r="Q645" s="235"/>
      <c r="R645" s="235"/>
      <c r="S645" s="707"/>
      <c r="T645" s="707"/>
      <c r="U645" s="707">
        <v>2020</v>
      </c>
      <c r="V645" s="236"/>
      <c r="W645" s="236"/>
      <c r="X645" s="236"/>
      <c r="Y645" s="236"/>
      <c r="Z645" s="236"/>
      <c r="AA645" s="236"/>
      <c r="AB645" s="222">
        <v>1000</v>
      </c>
      <c r="AC645" s="707"/>
      <c r="AD645" s="707"/>
      <c r="AE645" s="236"/>
      <c r="AF645" s="236"/>
      <c r="AG645" s="236"/>
      <c r="AH645" s="236"/>
      <c r="AI645" s="236"/>
      <c r="AJ645" s="236"/>
      <c r="AK645" s="236"/>
      <c r="AL645" s="236"/>
      <c r="AM645" s="236"/>
      <c r="AN645" s="236"/>
      <c r="AO645" s="236"/>
      <c r="AP645" s="236"/>
      <c r="AQ645" s="236"/>
      <c r="AR645" s="236"/>
      <c r="AS645" s="236"/>
      <c r="AT645" s="236"/>
      <c r="AU645" s="236"/>
      <c r="AV645" s="236"/>
      <c r="AW645" s="236"/>
      <c r="AX645" s="996"/>
    </row>
    <row r="646" spans="1:50" ht="23.85" hidden="1" customHeight="1">
      <c r="A646" s="992"/>
      <c r="B646" s="1074" t="s">
        <v>2233</v>
      </c>
      <c r="C646" s="707" t="s">
        <v>2234</v>
      </c>
      <c r="D646" s="301"/>
      <c r="E646" s="246">
        <f>COUNTA(E647:E748)</f>
        <v>102</v>
      </c>
      <c r="F646" s="301"/>
      <c r="G646" s="301" t="s">
        <v>2235</v>
      </c>
      <c r="H646" s="314"/>
      <c r="I646" s="235">
        <f>SUM(I647:I748)</f>
        <v>3209475</v>
      </c>
      <c r="J646" s="235">
        <f>SUM(J647:J748)</f>
        <v>93735.82</v>
      </c>
      <c r="K646" s="235">
        <f>SUM(K647:K748)</f>
        <v>169380.79</v>
      </c>
      <c r="L646" s="707"/>
      <c r="M646" s="235"/>
      <c r="N646" s="235"/>
      <c r="O646" s="235"/>
      <c r="P646" s="235">
        <f>SUM(P647:P748)</f>
        <v>112</v>
      </c>
      <c r="Q646" s="235"/>
      <c r="R646" s="235"/>
      <c r="S646" s="707"/>
      <c r="T646" s="707"/>
      <c r="U646" s="707"/>
      <c r="V646" s="301"/>
      <c r="W646" s="301"/>
      <c r="X646" s="301"/>
      <c r="Y646" s="301"/>
      <c r="Z646" s="301"/>
      <c r="AA646" s="301"/>
      <c r="AB646" s="235"/>
      <c r="AC646" s="707"/>
      <c r="AD646" s="707"/>
      <c r="AE646" s="301"/>
      <c r="AF646" s="301"/>
      <c r="AG646" s="301"/>
      <c r="AH646" s="301"/>
      <c r="AI646" s="301"/>
      <c r="AJ646" s="301"/>
      <c r="AK646" s="301"/>
      <c r="AL646" s="301"/>
      <c r="AM646" s="301"/>
      <c r="AN646" s="301"/>
      <c r="AO646" s="301"/>
      <c r="AP646" s="301"/>
      <c r="AQ646" s="301"/>
      <c r="AR646" s="301"/>
      <c r="AS646" s="301"/>
      <c r="AT646" s="301"/>
      <c r="AU646" s="301"/>
      <c r="AV646" s="301"/>
      <c r="AW646" s="301"/>
      <c r="AX646" s="994"/>
    </row>
    <row r="647" spans="1:50" ht="23.85" hidden="1" customHeight="1">
      <c r="A647" s="992"/>
      <c r="B647" s="1075"/>
      <c r="C647" s="707" t="s">
        <v>6166</v>
      </c>
      <c r="D647" s="707" t="s">
        <v>6167</v>
      </c>
      <c r="E647" s="707" t="s">
        <v>6168</v>
      </c>
      <c r="F647" s="707" t="s">
        <v>6166</v>
      </c>
      <c r="G647" s="707" t="s">
        <v>6169</v>
      </c>
      <c r="H647" s="301" t="s">
        <v>2066</v>
      </c>
      <c r="I647" s="235">
        <v>328487</v>
      </c>
      <c r="J647" s="235">
        <v>52466</v>
      </c>
      <c r="K647" s="235">
        <v>93487</v>
      </c>
      <c r="L647" s="707" t="s">
        <v>143</v>
      </c>
      <c r="M647" s="235">
        <v>68</v>
      </c>
      <c r="N647" s="235">
        <v>105</v>
      </c>
      <c r="O647" s="235">
        <v>7140</v>
      </c>
      <c r="P647" s="235">
        <v>1</v>
      </c>
      <c r="Q647" s="235">
        <v>42477</v>
      </c>
      <c r="R647" s="235">
        <v>50000</v>
      </c>
      <c r="S647" s="707" t="s">
        <v>465</v>
      </c>
      <c r="T647" s="707" t="s">
        <v>6170</v>
      </c>
      <c r="U647" s="707">
        <v>2001</v>
      </c>
      <c r="V647" s="303">
        <v>68160</v>
      </c>
      <c r="W647" s="303">
        <v>45440</v>
      </c>
      <c r="X647" s="303"/>
      <c r="Y647" s="303">
        <v>31400</v>
      </c>
      <c r="Z647" s="303"/>
      <c r="AA647" s="301"/>
      <c r="AB647" s="235">
        <v>145000</v>
      </c>
      <c r="AC647" s="707"/>
      <c r="AD647" s="707"/>
      <c r="AE647" s="301">
        <v>8</v>
      </c>
      <c r="AF647" s="303">
        <v>3800</v>
      </c>
      <c r="AG647" s="301">
        <v>4</v>
      </c>
      <c r="AH647" s="301" t="s">
        <v>6171</v>
      </c>
      <c r="AI647" s="303">
        <v>1300</v>
      </c>
      <c r="AJ647" s="301"/>
      <c r="AK647" s="301"/>
      <c r="AL647" s="301"/>
      <c r="AM647" s="301"/>
      <c r="AN647" s="301"/>
      <c r="AO647" s="301"/>
      <c r="AP647" s="301"/>
      <c r="AQ647" s="301"/>
      <c r="AR647" s="301"/>
      <c r="AS647" s="301"/>
      <c r="AT647" s="301"/>
      <c r="AU647" s="301"/>
      <c r="AV647" s="301"/>
      <c r="AW647" s="301"/>
      <c r="AX647" s="994"/>
    </row>
    <row r="648" spans="1:50" s="1317" customFormat="1" ht="23.85" hidden="1" customHeight="1">
      <c r="A648" s="992"/>
      <c r="B648" s="1075"/>
      <c r="C648" s="1303" t="s">
        <v>6166</v>
      </c>
      <c r="D648" s="1303" t="s">
        <v>6167</v>
      </c>
      <c r="E648" s="1303" t="s">
        <v>6172</v>
      </c>
      <c r="F648" s="1303" t="s">
        <v>6166</v>
      </c>
      <c r="G648" s="1303" t="s">
        <v>6169</v>
      </c>
      <c r="H648" s="301" t="s">
        <v>2066</v>
      </c>
      <c r="I648" s="235"/>
      <c r="J648" s="235">
        <v>506</v>
      </c>
      <c r="K648" s="235">
        <v>884</v>
      </c>
      <c r="L648" s="1303" t="s">
        <v>143</v>
      </c>
      <c r="M648" s="235">
        <v>68</v>
      </c>
      <c r="N648" s="235">
        <v>105</v>
      </c>
      <c r="O648" s="235">
        <v>7140</v>
      </c>
      <c r="P648" s="235">
        <v>1</v>
      </c>
      <c r="Q648" s="235">
        <v>535</v>
      </c>
      <c r="R648" s="235">
        <v>1500</v>
      </c>
      <c r="S648" s="1303" t="s">
        <v>465</v>
      </c>
      <c r="T648" s="1303" t="s">
        <v>466</v>
      </c>
      <c r="U648" s="1303">
        <v>2001</v>
      </c>
      <c r="V648" s="303">
        <v>68160</v>
      </c>
      <c r="W648" s="303">
        <v>45440</v>
      </c>
      <c r="X648" s="303"/>
      <c r="Y648" s="303">
        <v>31400</v>
      </c>
      <c r="Z648" s="303"/>
      <c r="AA648" s="301"/>
      <c r="AB648" s="235"/>
      <c r="AC648" s="1303"/>
      <c r="AD648" s="1303"/>
      <c r="AE648" s="301">
        <v>8</v>
      </c>
      <c r="AF648" s="303">
        <v>3800</v>
      </c>
      <c r="AG648" s="301">
        <v>4</v>
      </c>
      <c r="AH648" s="301" t="s">
        <v>6171</v>
      </c>
      <c r="AI648" s="303">
        <v>1300</v>
      </c>
      <c r="AJ648" s="301"/>
      <c r="AK648" s="301"/>
      <c r="AL648" s="301"/>
      <c r="AM648" s="301"/>
      <c r="AN648" s="301"/>
      <c r="AO648" s="301"/>
      <c r="AP648" s="301"/>
      <c r="AQ648" s="301"/>
      <c r="AR648" s="301"/>
      <c r="AS648" s="301"/>
      <c r="AT648" s="301"/>
      <c r="AU648" s="301"/>
      <c r="AV648" s="301"/>
      <c r="AW648" s="301"/>
      <c r="AX648" s="994" t="s">
        <v>3524</v>
      </c>
    </row>
    <row r="649" spans="1:50" s="1317" customFormat="1" ht="23.85" hidden="1" customHeight="1">
      <c r="A649" s="992"/>
      <c r="B649" s="1075"/>
      <c r="C649" s="1303" t="s">
        <v>6166</v>
      </c>
      <c r="D649" s="1303" t="s">
        <v>6167</v>
      </c>
      <c r="E649" s="1303" t="s">
        <v>6173</v>
      </c>
      <c r="F649" s="1303" t="s">
        <v>6166</v>
      </c>
      <c r="G649" s="1303" t="s">
        <v>6169</v>
      </c>
      <c r="H649" s="301" t="s">
        <v>2066</v>
      </c>
      <c r="I649" s="235">
        <v>247537</v>
      </c>
      <c r="J649" s="235">
        <v>3461</v>
      </c>
      <c r="K649" s="235">
        <v>4266</v>
      </c>
      <c r="L649" s="1303" t="s">
        <v>282</v>
      </c>
      <c r="M649" s="235">
        <v>64</v>
      </c>
      <c r="N649" s="235">
        <v>100</v>
      </c>
      <c r="O649" s="235">
        <v>12800</v>
      </c>
      <c r="P649" s="235">
        <v>2</v>
      </c>
      <c r="Q649" s="235">
        <v>2800</v>
      </c>
      <c r="R649" s="235">
        <v>3800</v>
      </c>
      <c r="S649" s="1303" t="s">
        <v>6174</v>
      </c>
      <c r="T649" s="1303" t="s">
        <v>466</v>
      </c>
      <c r="U649" s="1303">
        <v>2004</v>
      </c>
      <c r="V649" s="303">
        <v>68160</v>
      </c>
      <c r="W649" s="303">
        <v>45440</v>
      </c>
      <c r="X649" s="303"/>
      <c r="Y649" s="303">
        <v>31400</v>
      </c>
      <c r="Z649" s="303"/>
      <c r="AA649" s="301"/>
      <c r="AB649" s="235">
        <v>1450</v>
      </c>
      <c r="AC649" s="1303"/>
      <c r="AD649" s="1303"/>
      <c r="AE649" s="301">
        <v>8</v>
      </c>
      <c r="AF649" s="303">
        <v>3800</v>
      </c>
      <c r="AG649" s="301">
        <v>4</v>
      </c>
      <c r="AH649" s="301" t="s">
        <v>6171</v>
      </c>
      <c r="AI649" s="303">
        <v>1300</v>
      </c>
      <c r="AJ649" s="301"/>
      <c r="AK649" s="301"/>
      <c r="AL649" s="301"/>
      <c r="AM649" s="301"/>
      <c r="AN649" s="301"/>
      <c r="AO649" s="301"/>
      <c r="AP649" s="301"/>
      <c r="AQ649" s="301"/>
      <c r="AR649" s="301"/>
      <c r="AS649" s="301"/>
      <c r="AT649" s="301"/>
      <c r="AU649" s="301"/>
      <c r="AV649" s="301"/>
      <c r="AW649" s="301"/>
      <c r="AX649" s="994"/>
    </row>
    <row r="650" spans="1:50" s="1317" customFormat="1" ht="23.85" hidden="1" customHeight="1">
      <c r="A650" s="992"/>
      <c r="B650" s="1075"/>
      <c r="C650" s="1303" t="s">
        <v>6166</v>
      </c>
      <c r="D650" s="1303"/>
      <c r="E650" s="1303" t="s">
        <v>6175</v>
      </c>
      <c r="F650" s="1303" t="s">
        <v>6166</v>
      </c>
      <c r="G650" s="1303" t="s">
        <v>6169</v>
      </c>
      <c r="H650" s="301"/>
      <c r="I650" s="235"/>
      <c r="J650" s="235"/>
      <c r="K650" s="235"/>
      <c r="L650" s="1303" t="s">
        <v>282</v>
      </c>
      <c r="M650" s="235">
        <v>20</v>
      </c>
      <c r="N650" s="235">
        <v>40</v>
      </c>
      <c r="O650" s="235">
        <v>2400</v>
      </c>
      <c r="P650" s="235">
        <v>2</v>
      </c>
      <c r="Q650" s="235"/>
      <c r="R650" s="235"/>
      <c r="S650" s="1303"/>
      <c r="T650" s="1303"/>
      <c r="U650" s="1303" t="s">
        <v>15450</v>
      </c>
      <c r="V650" s="303"/>
      <c r="W650" s="303"/>
      <c r="X650" s="303"/>
      <c r="Y650" s="303"/>
      <c r="Z650" s="303"/>
      <c r="AA650" s="301"/>
      <c r="AB650" s="235">
        <v>536</v>
      </c>
      <c r="AC650" s="1303"/>
      <c r="AD650" s="1303"/>
      <c r="AE650" s="301"/>
      <c r="AF650" s="303"/>
      <c r="AG650" s="301"/>
      <c r="AH650" s="301"/>
      <c r="AI650" s="303"/>
      <c r="AJ650" s="301"/>
      <c r="AK650" s="301"/>
      <c r="AL650" s="301"/>
      <c r="AM650" s="301"/>
      <c r="AN650" s="301"/>
      <c r="AO650" s="301"/>
      <c r="AP650" s="301"/>
      <c r="AQ650" s="301"/>
      <c r="AR650" s="301"/>
      <c r="AS650" s="301"/>
      <c r="AT650" s="301"/>
      <c r="AU650" s="301"/>
      <c r="AV650" s="301"/>
      <c r="AW650" s="301"/>
      <c r="AX650" s="994" t="s">
        <v>3524</v>
      </c>
    </row>
    <row r="651" spans="1:50" s="1317" customFormat="1" ht="23.85" hidden="1" customHeight="1">
      <c r="A651" s="992"/>
      <c r="B651" s="1075"/>
      <c r="C651" s="1303" t="s">
        <v>6166</v>
      </c>
      <c r="D651" s="1303" t="s">
        <v>6167</v>
      </c>
      <c r="E651" s="1303" t="s">
        <v>6176</v>
      </c>
      <c r="F651" s="1303" t="s">
        <v>6166</v>
      </c>
      <c r="G651" s="1303" t="s">
        <v>6169</v>
      </c>
      <c r="H651" s="301" t="s">
        <v>2066</v>
      </c>
      <c r="I651" s="235">
        <v>42436</v>
      </c>
      <c r="J651" s="235">
        <v>203</v>
      </c>
      <c r="K651" s="235">
        <v>203</v>
      </c>
      <c r="L651" s="1303" t="s">
        <v>282</v>
      </c>
      <c r="M651" s="235">
        <v>60</v>
      </c>
      <c r="N651" s="235">
        <v>100</v>
      </c>
      <c r="O651" s="235">
        <v>6000</v>
      </c>
      <c r="P651" s="235">
        <v>1</v>
      </c>
      <c r="Q651" s="235">
        <v>120</v>
      </c>
      <c r="R651" s="235">
        <v>200</v>
      </c>
      <c r="S651" s="1303" t="s">
        <v>6174</v>
      </c>
      <c r="T651" s="1303" t="s">
        <v>466</v>
      </c>
      <c r="U651" s="1303">
        <v>2005</v>
      </c>
      <c r="V651" s="303">
        <v>68160</v>
      </c>
      <c r="W651" s="303">
        <v>45440</v>
      </c>
      <c r="X651" s="303"/>
      <c r="Y651" s="303">
        <v>31400</v>
      </c>
      <c r="Z651" s="303"/>
      <c r="AA651" s="301"/>
      <c r="AB651" s="235">
        <v>2687</v>
      </c>
      <c r="AC651" s="1303"/>
      <c r="AD651" s="1303"/>
      <c r="AE651" s="301">
        <v>8</v>
      </c>
      <c r="AF651" s="303">
        <v>3800</v>
      </c>
      <c r="AG651" s="301">
        <v>4</v>
      </c>
      <c r="AH651" s="301" t="s">
        <v>6171</v>
      </c>
      <c r="AI651" s="303">
        <v>1300</v>
      </c>
      <c r="AJ651" s="301"/>
      <c r="AK651" s="301"/>
      <c r="AL651" s="301"/>
      <c r="AM651" s="301"/>
      <c r="AN651" s="301"/>
      <c r="AO651" s="301"/>
      <c r="AP651" s="301"/>
      <c r="AQ651" s="301"/>
      <c r="AR651" s="301"/>
      <c r="AS651" s="301"/>
      <c r="AT651" s="301"/>
      <c r="AU651" s="301"/>
      <c r="AV651" s="301"/>
      <c r="AW651" s="301"/>
      <c r="AX651" s="994"/>
    </row>
    <row r="652" spans="1:50" s="1317" customFormat="1" ht="23.85" hidden="1" customHeight="1">
      <c r="A652" s="992"/>
      <c r="B652" s="1075"/>
      <c r="C652" s="1303" t="s">
        <v>6166</v>
      </c>
      <c r="D652" s="1303"/>
      <c r="E652" s="1303" t="s">
        <v>6177</v>
      </c>
      <c r="F652" s="1303" t="s">
        <v>6166</v>
      </c>
      <c r="G652" s="1303" t="s">
        <v>6169</v>
      </c>
      <c r="H652" s="301"/>
      <c r="I652" s="235"/>
      <c r="J652" s="235"/>
      <c r="K652" s="235"/>
      <c r="L652" s="1303" t="s">
        <v>282</v>
      </c>
      <c r="M652" s="235">
        <v>25</v>
      </c>
      <c r="N652" s="235">
        <v>40</v>
      </c>
      <c r="O652" s="235">
        <v>1000</v>
      </c>
      <c r="P652" s="235">
        <v>1</v>
      </c>
      <c r="Q652" s="235"/>
      <c r="R652" s="235"/>
      <c r="S652" s="1303"/>
      <c r="T652" s="1303"/>
      <c r="U652" s="1303">
        <v>2005</v>
      </c>
      <c r="V652" s="303"/>
      <c r="W652" s="303"/>
      <c r="X652" s="303"/>
      <c r="Y652" s="303"/>
      <c r="Z652" s="303"/>
      <c r="AA652" s="301"/>
      <c r="AB652" s="235">
        <v>130</v>
      </c>
      <c r="AC652" s="1303"/>
      <c r="AD652" s="1303"/>
      <c r="AE652" s="301"/>
      <c r="AF652" s="303"/>
      <c r="AG652" s="301"/>
      <c r="AH652" s="301"/>
      <c r="AI652" s="303"/>
      <c r="AJ652" s="301"/>
      <c r="AK652" s="301"/>
      <c r="AL652" s="301"/>
      <c r="AM652" s="301"/>
      <c r="AN652" s="301"/>
      <c r="AO652" s="301"/>
      <c r="AP652" s="301"/>
      <c r="AQ652" s="301"/>
      <c r="AR652" s="301"/>
      <c r="AS652" s="301"/>
      <c r="AT652" s="301"/>
      <c r="AU652" s="301"/>
      <c r="AV652" s="301"/>
      <c r="AW652" s="301"/>
      <c r="AX652" s="994" t="s">
        <v>3761</v>
      </c>
    </row>
    <row r="653" spans="1:50" ht="23.85" hidden="1" customHeight="1">
      <c r="A653" s="992"/>
      <c r="B653" s="1075"/>
      <c r="C653" s="707" t="s">
        <v>6166</v>
      </c>
      <c r="D653" s="707"/>
      <c r="E653" s="707" t="s">
        <v>6178</v>
      </c>
      <c r="F653" s="707" t="s">
        <v>6166</v>
      </c>
      <c r="G653" s="707" t="s">
        <v>6169</v>
      </c>
      <c r="H653" s="301"/>
      <c r="I653" s="235">
        <v>7933</v>
      </c>
      <c r="J653" s="235">
        <v>9363</v>
      </c>
      <c r="K653" s="235">
        <v>17464</v>
      </c>
      <c r="L653" s="707" t="s">
        <v>143</v>
      </c>
      <c r="M653" s="235">
        <v>68</v>
      </c>
      <c r="N653" s="235">
        <v>105</v>
      </c>
      <c r="O653" s="235">
        <v>7140</v>
      </c>
      <c r="P653" s="235">
        <v>1</v>
      </c>
      <c r="Q653" s="235">
        <v>28000</v>
      </c>
      <c r="R653" s="235">
        <v>30000</v>
      </c>
      <c r="S653" s="707" t="s">
        <v>465</v>
      </c>
      <c r="T653" s="707" t="s">
        <v>466</v>
      </c>
      <c r="U653" s="707">
        <v>1980</v>
      </c>
      <c r="V653" s="303"/>
      <c r="W653" s="303"/>
      <c r="X653" s="303"/>
      <c r="Y653" s="303"/>
      <c r="Z653" s="303"/>
      <c r="AA653" s="301"/>
      <c r="AB653" s="235"/>
      <c r="AC653" s="707"/>
      <c r="AD653" s="707"/>
      <c r="AE653" s="301"/>
      <c r="AF653" s="303"/>
      <c r="AG653" s="301"/>
      <c r="AH653" s="301"/>
      <c r="AI653" s="303"/>
      <c r="AJ653" s="301"/>
      <c r="AK653" s="301"/>
      <c r="AL653" s="301"/>
      <c r="AM653" s="301"/>
      <c r="AN653" s="301"/>
      <c r="AO653" s="301"/>
      <c r="AP653" s="301"/>
      <c r="AQ653" s="301"/>
      <c r="AR653" s="301"/>
      <c r="AS653" s="301"/>
      <c r="AT653" s="301"/>
      <c r="AU653" s="301"/>
      <c r="AV653" s="301"/>
      <c r="AW653" s="301"/>
      <c r="AX653" s="994"/>
    </row>
    <row r="654" spans="1:50" ht="23.85" hidden="1" customHeight="1">
      <c r="A654" s="992"/>
      <c r="B654" s="1075"/>
      <c r="C654" s="707" t="s">
        <v>6166</v>
      </c>
      <c r="D654" s="707"/>
      <c r="E654" s="707" t="s">
        <v>6179</v>
      </c>
      <c r="F654" s="707" t="s">
        <v>6166</v>
      </c>
      <c r="G654" s="707" t="s">
        <v>6169</v>
      </c>
      <c r="H654" s="301"/>
      <c r="I654" s="235">
        <v>147279</v>
      </c>
      <c r="J654" s="235">
        <v>1572</v>
      </c>
      <c r="K654" s="235">
        <v>1283</v>
      </c>
      <c r="L654" s="707" t="s">
        <v>3741</v>
      </c>
      <c r="M654" s="235" t="s">
        <v>15451</v>
      </c>
      <c r="N654" s="235" t="s">
        <v>15452</v>
      </c>
      <c r="O654" s="235" t="s">
        <v>15453</v>
      </c>
      <c r="P654" s="235">
        <v>3</v>
      </c>
      <c r="Q654" s="235">
        <v>198</v>
      </c>
      <c r="R654" s="235">
        <v>250</v>
      </c>
      <c r="S654" s="707" t="s">
        <v>6180</v>
      </c>
      <c r="T654" s="707" t="s">
        <v>6181</v>
      </c>
      <c r="U654" s="707" t="s">
        <v>15454</v>
      </c>
      <c r="V654" s="303"/>
      <c r="W654" s="303"/>
      <c r="X654" s="303"/>
      <c r="Y654" s="303"/>
      <c r="Z654" s="303"/>
      <c r="AA654" s="301"/>
      <c r="AB654" s="235">
        <v>2206</v>
      </c>
      <c r="AC654" s="707"/>
      <c r="AD654" s="707"/>
      <c r="AE654" s="301"/>
      <c r="AF654" s="303"/>
      <c r="AG654" s="301"/>
      <c r="AH654" s="301"/>
      <c r="AI654" s="303"/>
      <c r="AJ654" s="301"/>
      <c r="AK654" s="301"/>
      <c r="AL654" s="301"/>
      <c r="AM654" s="301"/>
      <c r="AN654" s="301"/>
      <c r="AO654" s="301"/>
      <c r="AP654" s="301"/>
      <c r="AQ654" s="301"/>
      <c r="AR654" s="301"/>
      <c r="AS654" s="301"/>
      <c r="AT654" s="301"/>
      <c r="AU654" s="301"/>
      <c r="AV654" s="301"/>
      <c r="AW654" s="301"/>
      <c r="AX654" s="994" t="s">
        <v>15455</v>
      </c>
    </row>
    <row r="655" spans="1:50" ht="23.85" hidden="1" customHeight="1">
      <c r="A655" s="992"/>
      <c r="B655" s="1075"/>
      <c r="C655" s="707" t="s">
        <v>6166</v>
      </c>
      <c r="D655" s="707"/>
      <c r="E655" s="707" t="s">
        <v>11404</v>
      </c>
      <c r="F655" s="707" t="s">
        <v>6166</v>
      </c>
      <c r="G655" s="707" t="s">
        <v>6169</v>
      </c>
      <c r="H655" s="301"/>
      <c r="I655" s="235">
        <v>34000</v>
      </c>
      <c r="J655" s="235">
        <v>151</v>
      </c>
      <c r="K655" s="235">
        <v>151</v>
      </c>
      <c r="L655" s="707" t="s">
        <v>143</v>
      </c>
      <c r="M655" s="235">
        <v>68</v>
      </c>
      <c r="N655" s="235">
        <v>105</v>
      </c>
      <c r="O655" s="235">
        <v>8214</v>
      </c>
      <c r="P655" s="235">
        <v>1</v>
      </c>
      <c r="Q655" s="235"/>
      <c r="R655" s="235"/>
      <c r="S655" s="707"/>
      <c r="T655" s="707" t="s">
        <v>466</v>
      </c>
      <c r="U655" s="707">
        <v>2017</v>
      </c>
      <c r="V655" s="303"/>
      <c r="W655" s="303"/>
      <c r="X655" s="303"/>
      <c r="Y655" s="303"/>
      <c r="Z655" s="303"/>
      <c r="AA655" s="301"/>
      <c r="AB655" s="235">
        <v>1145</v>
      </c>
      <c r="AC655" s="707"/>
      <c r="AD655" s="707"/>
      <c r="AE655" s="301"/>
      <c r="AF655" s="303"/>
      <c r="AG655" s="301"/>
      <c r="AH655" s="301"/>
      <c r="AI655" s="303"/>
      <c r="AJ655" s="301"/>
      <c r="AK655" s="301"/>
      <c r="AL655" s="301"/>
      <c r="AM655" s="301"/>
      <c r="AN655" s="301"/>
      <c r="AO655" s="301"/>
      <c r="AP655" s="301"/>
      <c r="AQ655" s="301"/>
      <c r="AR655" s="301"/>
      <c r="AS655" s="301"/>
      <c r="AT655" s="301"/>
      <c r="AU655" s="301"/>
      <c r="AV655" s="301"/>
      <c r="AW655" s="301"/>
      <c r="AX655" s="994"/>
    </row>
    <row r="656" spans="1:50" ht="23.85" hidden="1" customHeight="1">
      <c r="A656" s="992"/>
      <c r="B656" s="1075"/>
      <c r="C656" s="707" t="s">
        <v>6166</v>
      </c>
      <c r="D656" s="707"/>
      <c r="E656" s="707" t="s">
        <v>11405</v>
      </c>
      <c r="F656" s="707" t="s">
        <v>6166</v>
      </c>
      <c r="G656" s="707" t="s">
        <v>6169</v>
      </c>
      <c r="H656" s="301"/>
      <c r="I656" s="235">
        <v>17125</v>
      </c>
      <c r="J656" s="235">
        <v>98.7</v>
      </c>
      <c r="K656" s="235">
        <v>98.7</v>
      </c>
      <c r="L656" s="707" t="s">
        <v>282</v>
      </c>
      <c r="M656" s="235">
        <v>68</v>
      </c>
      <c r="N656" s="235">
        <v>105</v>
      </c>
      <c r="O656" s="235">
        <v>8835</v>
      </c>
      <c r="P656" s="235">
        <v>1</v>
      </c>
      <c r="Q656" s="235"/>
      <c r="R656" s="235"/>
      <c r="S656" s="707"/>
      <c r="T656" s="707" t="s">
        <v>466</v>
      </c>
      <c r="U656" s="707">
        <v>2017</v>
      </c>
      <c r="V656" s="303"/>
      <c r="W656" s="303"/>
      <c r="X656" s="303"/>
      <c r="Y656" s="303"/>
      <c r="Z656" s="303"/>
      <c r="AA656" s="301"/>
      <c r="AB656" s="235">
        <v>4639</v>
      </c>
      <c r="AC656" s="707"/>
      <c r="AD656" s="707"/>
      <c r="AE656" s="301"/>
      <c r="AF656" s="303"/>
      <c r="AG656" s="301"/>
      <c r="AH656" s="301"/>
      <c r="AI656" s="303"/>
      <c r="AJ656" s="301"/>
      <c r="AK656" s="301"/>
      <c r="AL656" s="301"/>
      <c r="AM656" s="301"/>
      <c r="AN656" s="301"/>
      <c r="AO656" s="301"/>
      <c r="AP656" s="301"/>
      <c r="AQ656" s="301"/>
      <c r="AR656" s="301"/>
      <c r="AS656" s="301"/>
      <c r="AT656" s="301"/>
      <c r="AU656" s="301"/>
      <c r="AV656" s="301"/>
      <c r="AW656" s="301"/>
      <c r="AX656" s="994"/>
    </row>
    <row r="657" spans="1:50" ht="23.85" hidden="1" customHeight="1">
      <c r="A657" s="992"/>
      <c r="B657" s="1075"/>
      <c r="C657" s="707" t="s">
        <v>6166</v>
      </c>
      <c r="D657" s="707"/>
      <c r="E657" s="707" t="s">
        <v>6182</v>
      </c>
      <c r="F657" s="707" t="s">
        <v>6183</v>
      </c>
      <c r="G657" s="707" t="s">
        <v>6183</v>
      </c>
      <c r="H657" s="301"/>
      <c r="I657" s="235">
        <v>968</v>
      </c>
      <c r="J657" s="235"/>
      <c r="K657" s="235"/>
      <c r="L657" s="707" t="s">
        <v>282</v>
      </c>
      <c r="M657" s="235">
        <v>22</v>
      </c>
      <c r="N657" s="235">
        <v>42</v>
      </c>
      <c r="O657" s="235">
        <v>924</v>
      </c>
      <c r="P657" s="235">
        <v>1</v>
      </c>
      <c r="Q657" s="235"/>
      <c r="R657" s="235"/>
      <c r="S657" s="707"/>
      <c r="T657" s="707"/>
      <c r="U657" s="707">
        <v>2009</v>
      </c>
      <c r="V657" s="303"/>
      <c r="W657" s="303"/>
      <c r="X657" s="303"/>
      <c r="Y657" s="303"/>
      <c r="Z657" s="303"/>
      <c r="AA657" s="301"/>
      <c r="AB657" s="235">
        <v>120</v>
      </c>
      <c r="AC657" s="707"/>
      <c r="AD657" s="707"/>
      <c r="AE657" s="301"/>
      <c r="AF657" s="303"/>
      <c r="AG657" s="301"/>
      <c r="AH657" s="301"/>
      <c r="AI657" s="303"/>
      <c r="AJ657" s="301"/>
      <c r="AK657" s="301"/>
      <c r="AL657" s="301"/>
      <c r="AM657" s="301"/>
      <c r="AN657" s="301"/>
      <c r="AO657" s="301"/>
      <c r="AP657" s="301"/>
      <c r="AQ657" s="301"/>
      <c r="AR657" s="301"/>
      <c r="AS657" s="301"/>
      <c r="AT657" s="301"/>
      <c r="AU657" s="301"/>
      <c r="AV657" s="301"/>
      <c r="AW657" s="301"/>
      <c r="AX657" s="994"/>
    </row>
    <row r="658" spans="1:50" ht="23.85" hidden="1" customHeight="1">
      <c r="A658" s="992"/>
      <c r="B658" s="1075"/>
      <c r="C658" s="707" t="s">
        <v>6184</v>
      </c>
      <c r="D658" s="707"/>
      <c r="E658" s="707" t="s">
        <v>6185</v>
      </c>
      <c r="F658" s="707" t="s">
        <v>6184</v>
      </c>
      <c r="G658" s="707" t="s">
        <v>6184</v>
      </c>
      <c r="H658" s="301"/>
      <c r="I658" s="235">
        <v>80640</v>
      </c>
      <c r="J658" s="235">
        <v>912</v>
      </c>
      <c r="K658" s="235">
        <v>1482</v>
      </c>
      <c r="L658" s="707" t="s">
        <v>282</v>
      </c>
      <c r="M658" s="235">
        <v>69</v>
      </c>
      <c r="N658" s="235">
        <v>104</v>
      </c>
      <c r="O658" s="235">
        <v>7176</v>
      </c>
      <c r="P658" s="235">
        <v>1</v>
      </c>
      <c r="Q658" s="235">
        <v>200</v>
      </c>
      <c r="R658" s="235">
        <v>1000</v>
      </c>
      <c r="S658" s="707" t="s">
        <v>6174</v>
      </c>
      <c r="T658" s="707"/>
      <c r="U658" s="707">
        <v>2005</v>
      </c>
      <c r="V658" s="303"/>
      <c r="W658" s="303"/>
      <c r="X658" s="303"/>
      <c r="Y658" s="303"/>
      <c r="Z658" s="303"/>
      <c r="AA658" s="301"/>
      <c r="AB658" s="235">
        <v>236</v>
      </c>
      <c r="AC658" s="707"/>
      <c r="AD658" s="707"/>
      <c r="AE658" s="301"/>
      <c r="AF658" s="303"/>
      <c r="AG658" s="301"/>
      <c r="AH658" s="301"/>
      <c r="AI658" s="303"/>
      <c r="AJ658" s="301"/>
      <c r="AK658" s="301"/>
      <c r="AL658" s="301"/>
      <c r="AM658" s="301"/>
      <c r="AN658" s="301"/>
      <c r="AO658" s="301"/>
      <c r="AP658" s="301"/>
      <c r="AQ658" s="301"/>
      <c r="AR658" s="301"/>
      <c r="AS658" s="301"/>
      <c r="AT658" s="301"/>
      <c r="AU658" s="301"/>
      <c r="AV658" s="301"/>
      <c r="AW658" s="301"/>
      <c r="AX658" s="994"/>
    </row>
    <row r="659" spans="1:50" ht="23.85" hidden="1" customHeight="1">
      <c r="A659" s="992"/>
      <c r="B659" s="1075"/>
      <c r="C659" s="707" t="s">
        <v>6184</v>
      </c>
      <c r="D659" s="707"/>
      <c r="E659" s="707" t="s">
        <v>6186</v>
      </c>
      <c r="F659" s="707" t="s">
        <v>6184</v>
      </c>
      <c r="G659" s="707" t="s">
        <v>6184</v>
      </c>
      <c r="H659" s="301"/>
      <c r="I659" s="235">
        <v>12054</v>
      </c>
      <c r="J659" s="235"/>
      <c r="K659" s="235"/>
      <c r="L659" s="707" t="s">
        <v>282</v>
      </c>
      <c r="M659" s="235">
        <v>68</v>
      </c>
      <c r="N659" s="235">
        <v>105</v>
      </c>
      <c r="O659" s="235">
        <v>7140</v>
      </c>
      <c r="P659" s="235">
        <v>1</v>
      </c>
      <c r="Q659" s="235"/>
      <c r="R659" s="235"/>
      <c r="S659" s="707"/>
      <c r="T659" s="707"/>
      <c r="U659" s="707">
        <v>2008</v>
      </c>
      <c r="V659" s="303"/>
      <c r="W659" s="303"/>
      <c r="X659" s="303"/>
      <c r="Y659" s="303"/>
      <c r="Z659" s="303"/>
      <c r="AA659" s="301"/>
      <c r="AB659" s="235">
        <v>1378</v>
      </c>
      <c r="AC659" s="707"/>
      <c r="AD659" s="707"/>
      <c r="AE659" s="301"/>
      <c r="AF659" s="303"/>
      <c r="AG659" s="301"/>
      <c r="AH659" s="301"/>
      <c r="AI659" s="303"/>
      <c r="AJ659" s="301"/>
      <c r="AK659" s="301"/>
      <c r="AL659" s="301"/>
      <c r="AM659" s="301"/>
      <c r="AN659" s="301"/>
      <c r="AO659" s="301"/>
      <c r="AP659" s="301"/>
      <c r="AQ659" s="301"/>
      <c r="AR659" s="301"/>
      <c r="AS659" s="301"/>
      <c r="AT659" s="301"/>
      <c r="AU659" s="301"/>
      <c r="AV659" s="301"/>
      <c r="AW659" s="301"/>
      <c r="AX659" s="994"/>
    </row>
    <row r="660" spans="1:50" ht="23.85" hidden="1" customHeight="1">
      <c r="A660" s="992"/>
      <c r="B660" s="1075"/>
      <c r="C660" s="707" t="s">
        <v>6184</v>
      </c>
      <c r="D660" s="707"/>
      <c r="E660" s="707" t="s">
        <v>6187</v>
      </c>
      <c r="F660" s="707" t="s">
        <v>6184</v>
      </c>
      <c r="G660" s="707" t="s">
        <v>6184</v>
      </c>
      <c r="H660" s="301"/>
      <c r="I660" s="235">
        <v>14704</v>
      </c>
      <c r="J660" s="235"/>
      <c r="K660" s="235"/>
      <c r="L660" s="707" t="s">
        <v>143</v>
      </c>
      <c r="M660" s="235">
        <v>68</v>
      </c>
      <c r="N660" s="235">
        <v>110</v>
      </c>
      <c r="O660" s="235">
        <v>7480</v>
      </c>
      <c r="P660" s="235">
        <v>1</v>
      </c>
      <c r="Q660" s="235">
        <v>100</v>
      </c>
      <c r="R660" s="235"/>
      <c r="S660" s="707" t="s">
        <v>173</v>
      </c>
      <c r="T660" s="707" t="s">
        <v>466</v>
      </c>
      <c r="U660" s="707">
        <v>2004</v>
      </c>
      <c r="V660" s="303"/>
      <c r="W660" s="303"/>
      <c r="X660" s="303"/>
      <c r="Y660" s="303"/>
      <c r="Z660" s="303"/>
      <c r="AA660" s="301"/>
      <c r="AB660" s="235"/>
      <c r="AC660" s="707"/>
      <c r="AD660" s="707"/>
      <c r="AE660" s="301"/>
      <c r="AF660" s="303"/>
      <c r="AG660" s="301"/>
      <c r="AH660" s="301"/>
      <c r="AI660" s="303"/>
      <c r="AJ660" s="301"/>
      <c r="AK660" s="301"/>
      <c r="AL660" s="301"/>
      <c r="AM660" s="301"/>
      <c r="AN660" s="301"/>
      <c r="AO660" s="301"/>
      <c r="AP660" s="301"/>
      <c r="AQ660" s="301"/>
      <c r="AR660" s="301"/>
      <c r="AS660" s="301"/>
      <c r="AT660" s="301"/>
      <c r="AU660" s="301"/>
      <c r="AV660" s="301"/>
      <c r="AW660" s="301"/>
      <c r="AX660" s="994"/>
    </row>
    <row r="661" spans="1:50" ht="23.85" hidden="1" customHeight="1">
      <c r="A661" s="992"/>
      <c r="B661" s="1075"/>
      <c r="C661" s="707" t="s">
        <v>6184</v>
      </c>
      <c r="D661" s="707"/>
      <c r="E661" s="707" t="s">
        <v>6188</v>
      </c>
      <c r="F661" s="707" t="s">
        <v>6184</v>
      </c>
      <c r="G661" s="707" t="s">
        <v>6184</v>
      </c>
      <c r="H661" s="301"/>
      <c r="I661" s="235">
        <v>28677</v>
      </c>
      <c r="J661" s="235"/>
      <c r="K661" s="235"/>
      <c r="L661" s="707" t="s">
        <v>282</v>
      </c>
      <c r="M661" s="235">
        <v>70</v>
      </c>
      <c r="N661" s="235">
        <v>105</v>
      </c>
      <c r="O661" s="235">
        <v>7350</v>
      </c>
      <c r="P661" s="235">
        <v>1</v>
      </c>
      <c r="Q661" s="235"/>
      <c r="R661" s="235"/>
      <c r="S661" s="707" t="s">
        <v>173</v>
      </c>
      <c r="T661" s="707" t="s">
        <v>6189</v>
      </c>
      <c r="U661" s="707">
        <v>2008</v>
      </c>
      <c r="V661" s="303"/>
      <c r="W661" s="303"/>
      <c r="X661" s="303"/>
      <c r="Y661" s="303"/>
      <c r="Z661" s="303"/>
      <c r="AA661" s="301"/>
      <c r="AB661" s="235"/>
      <c r="AC661" s="707"/>
      <c r="AD661" s="707"/>
      <c r="AE661" s="301"/>
      <c r="AF661" s="303"/>
      <c r="AG661" s="301"/>
      <c r="AH661" s="301"/>
      <c r="AI661" s="303"/>
      <c r="AJ661" s="301"/>
      <c r="AK661" s="301"/>
      <c r="AL661" s="301"/>
      <c r="AM661" s="301"/>
      <c r="AN661" s="301"/>
      <c r="AO661" s="301"/>
      <c r="AP661" s="301"/>
      <c r="AQ661" s="301"/>
      <c r="AR661" s="301"/>
      <c r="AS661" s="301"/>
      <c r="AT661" s="301"/>
      <c r="AU661" s="301"/>
      <c r="AV661" s="301"/>
      <c r="AW661" s="301"/>
      <c r="AX661" s="994"/>
    </row>
    <row r="662" spans="1:50" ht="23.85" hidden="1" customHeight="1">
      <c r="A662" s="992"/>
      <c r="B662" s="1075"/>
      <c r="C662" s="707" t="s">
        <v>6184</v>
      </c>
      <c r="D662" s="707"/>
      <c r="E662" s="707" t="s">
        <v>6190</v>
      </c>
      <c r="F662" s="707" t="s">
        <v>6184</v>
      </c>
      <c r="G662" s="707" t="s">
        <v>6184</v>
      </c>
      <c r="H662" s="301"/>
      <c r="I662" s="235">
        <v>29816</v>
      </c>
      <c r="J662" s="235">
        <v>97.5</v>
      </c>
      <c r="K662" s="235">
        <v>195</v>
      </c>
      <c r="L662" s="707" t="s">
        <v>282</v>
      </c>
      <c r="M662" s="235">
        <v>78</v>
      </c>
      <c r="N662" s="235">
        <v>115</v>
      </c>
      <c r="O662" s="235">
        <v>8970</v>
      </c>
      <c r="P662" s="235">
        <v>1</v>
      </c>
      <c r="Q662" s="235">
        <v>620</v>
      </c>
      <c r="R662" s="235"/>
      <c r="S662" s="707" t="s">
        <v>173</v>
      </c>
      <c r="T662" s="707" t="s">
        <v>6189</v>
      </c>
      <c r="U662" s="707">
        <v>2012</v>
      </c>
      <c r="V662" s="303"/>
      <c r="W662" s="303"/>
      <c r="X662" s="303"/>
      <c r="Y662" s="303"/>
      <c r="Z662" s="303"/>
      <c r="AA662" s="301"/>
      <c r="AB662" s="235">
        <v>1046</v>
      </c>
      <c r="AC662" s="707"/>
      <c r="AD662" s="707"/>
      <c r="AE662" s="301"/>
      <c r="AF662" s="303"/>
      <c r="AG662" s="301"/>
      <c r="AH662" s="301"/>
      <c r="AI662" s="303"/>
      <c r="AJ662" s="301"/>
      <c r="AK662" s="301"/>
      <c r="AL662" s="301"/>
      <c r="AM662" s="301"/>
      <c r="AN662" s="301"/>
      <c r="AO662" s="301"/>
      <c r="AP662" s="301"/>
      <c r="AQ662" s="301"/>
      <c r="AR662" s="301"/>
      <c r="AS662" s="301"/>
      <c r="AT662" s="301"/>
      <c r="AU662" s="301"/>
      <c r="AV662" s="301"/>
      <c r="AW662" s="301"/>
      <c r="AX662" s="994"/>
    </row>
    <row r="663" spans="1:50" ht="23.85" hidden="1" customHeight="1">
      <c r="A663" s="992"/>
      <c r="B663" s="1075"/>
      <c r="C663" s="707" t="s">
        <v>6184</v>
      </c>
      <c r="D663" s="707"/>
      <c r="E663" s="707" t="s">
        <v>15456</v>
      </c>
      <c r="F663" s="707" t="s">
        <v>6184</v>
      </c>
      <c r="G663" s="707" t="s">
        <v>6184</v>
      </c>
      <c r="H663" s="301"/>
      <c r="I663" s="235">
        <v>8000</v>
      </c>
      <c r="J663" s="235"/>
      <c r="K663" s="235"/>
      <c r="L663" s="707" t="s">
        <v>282</v>
      </c>
      <c r="M663" s="235">
        <v>64</v>
      </c>
      <c r="N663" s="235">
        <v>101</v>
      </c>
      <c r="O663" s="235">
        <v>6464</v>
      </c>
      <c r="P663" s="235">
        <v>1</v>
      </c>
      <c r="Q663" s="235"/>
      <c r="R663" s="235"/>
      <c r="S663" s="707"/>
      <c r="T663" s="707"/>
      <c r="U663" s="707">
        <v>2012</v>
      </c>
      <c r="V663" s="303"/>
      <c r="W663" s="303"/>
      <c r="X663" s="303"/>
      <c r="Y663" s="303"/>
      <c r="Z663" s="303"/>
      <c r="AA663" s="301"/>
      <c r="AB663" s="235"/>
      <c r="AC663" s="707"/>
      <c r="AD663" s="707"/>
      <c r="AE663" s="301"/>
      <c r="AF663" s="303"/>
      <c r="AG663" s="301"/>
      <c r="AH663" s="301"/>
      <c r="AI663" s="303"/>
      <c r="AJ663" s="301"/>
      <c r="AK663" s="301"/>
      <c r="AL663" s="301"/>
      <c r="AM663" s="301"/>
      <c r="AN663" s="301"/>
      <c r="AO663" s="301"/>
      <c r="AP663" s="301"/>
      <c r="AQ663" s="301"/>
      <c r="AR663" s="301"/>
      <c r="AS663" s="301"/>
      <c r="AT663" s="301"/>
      <c r="AU663" s="301"/>
      <c r="AV663" s="301"/>
      <c r="AW663" s="301"/>
      <c r="AX663" s="994" t="s">
        <v>3615</v>
      </c>
    </row>
    <row r="664" spans="1:50" ht="23.85" hidden="1" customHeight="1">
      <c r="A664" s="992"/>
      <c r="B664" s="1075"/>
      <c r="C664" s="707" t="s">
        <v>6191</v>
      </c>
      <c r="D664" s="707"/>
      <c r="E664" s="707" t="s">
        <v>6192</v>
      </c>
      <c r="F664" s="707" t="s">
        <v>6191</v>
      </c>
      <c r="G664" s="707" t="s">
        <v>6191</v>
      </c>
      <c r="H664" s="301"/>
      <c r="I664" s="235">
        <v>88850</v>
      </c>
      <c r="J664" s="235">
        <v>6500</v>
      </c>
      <c r="K664" s="235">
        <v>0</v>
      </c>
      <c r="L664" s="707" t="s">
        <v>282</v>
      </c>
      <c r="M664" s="235">
        <v>65</v>
      </c>
      <c r="N664" s="235">
        <v>100</v>
      </c>
      <c r="O664" s="235">
        <v>6500</v>
      </c>
      <c r="P664" s="235">
        <v>1</v>
      </c>
      <c r="Q664" s="235">
        <v>300</v>
      </c>
      <c r="R664" s="235">
        <v>1000</v>
      </c>
      <c r="S664" s="707" t="s">
        <v>173</v>
      </c>
      <c r="T664" s="707" t="s">
        <v>466</v>
      </c>
      <c r="U664" s="707">
        <v>2008</v>
      </c>
      <c r="V664" s="303"/>
      <c r="W664" s="303"/>
      <c r="X664" s="303"/>
      <c r="Y664" s="303"/>
      <c r="Z664" s="303"/>
      <c r="AA664" s="301"/>
      <c r="AB664" s="235">
        <v>500</v>
      </c>
      <c r="AC664" s="707"/>
      <c r="AD664" s="707"/>
      <c r="AE664" s="301"/>
      <c r="AF664" s="303"/>
      <c r="AG664" s="301"/>
      <c r="AH664" s="301"/>
      <c r="AI664" s="303"/>
      <c r="AJ664" s="301"/>
      <c r="AK664" s="301"/>
      <c r="AL664" s="301"/>
      <c r="AM664" s="301"/>
      <c r="AN664" s="301"/>
      <c r="AO664" s="301"/>
      <c r="AP664" s="301"/>
      <c r="AQ664" s="301"/>
      <c r="AR664" s="301"/>
      <c r="AS664" s="301"/>
      <c r="AT664" s="301"/>
      <c r="AU664" s="301"/>
      <c r="AV664" s="301"/>
      <c r="AW664" s="301"/>
      <c r="AX664" s="994"/>
    </row>
    <row r="665" spans="1:50" ht="23.85" hidden="1" customHeight="1">
      <c r="A665" s="992"/>
      <c r="B665" s="1075"/>
      <c r="C665" s="707" t="s">
        <v>6191</v>
      </c>
      <c r="D665" s="707"/>
      <c r="E665" s="707" t="s">
        <v>6193</v>
      </c>
      <c r="F665" s="707" t="s">
        <v>6191</v>
      </c>
      <c r="G665" s="707" t="s">
        <v>6194</v>
      </c>
      <c r="H665" s="301"/>
      <c r="I665" s="235">
        <v>67123</v>
      </c>
      <c r="J665" s="235">
        <v>167</v>
      </c>
      <c r="K665" s="235">
        <v>167</v>
      </c>
      <c r="L665" s="707" t="s">
        <v>469</v>
      </c>
      <c r="M665" s="235">
        <v>68</v>
      </c>
      <c r="N665" s="235">
        <v>105</v>
      </c>
      <c r="O665" s="235">
        <v>7035</v>
      </c>
      <c r="P665" s="235">
        <v>1</v>
      </c>
      <c r="Q665" s="235"/>
      <c r="R665" s="235"/>
      <c r="S665" s="707"/>
      <c r="T665" s="707"/>
      <c r="U665" s="707">
        <v>2007</v>
      </c>
      <c r="V665" s="303"/>
      <c r="W665" s="303"/>
      <c r="X665" s="303"/>
      <c r="Y665" s="303"/>
      <c r="Z665" s="303"/>
      <c r="AA665" s="301"/>
      <c r="AB665" s="235">
        <v>200</v>
      </c>
      <c r="AC665" s="707"/>
      <c r="AD665" s="707"/>
      <c r="AE665" s="301"/>
      <c r="AF665" s="303"/>
      <c r="AG665" s="301"/>
      <c r="AH665" s="301"/>
      <c r="AI665" s="303"/>
      <c r="AJ665" s="301"/>
      <c r="AK665" s="301"/>
      <c r="AL665" s="301"/>
      <c r="AM665" s="301"/>
      <c r="AN665" s="301"/>
      <c r="AO665" s="301"/>
      <c r="AP665" s="301"/>
      <c r="AQ665" s="301"/>
      <c r="AR665" s="301"/>
      <c r="AS665" s="301"/>
      <c r="AT665" s="301"/>
      <c r="AU665" s="301"/>
      <c r="AV665" s="301"/>
      <c r="AW665" s="301"/>
      <c r="AX665" s="994"/>
    </row>
    <row r="666" spans="1:50" ht="23.85" hidden="1" customHeight="1">
      <c r="A666" s="992"/>
      <c r="B666" s="1075"/>
      <c r="C666" s="707" t="s">
        <v>6191</v>
      </c>
      <c r="D666" s="707"/>
      <c r="E666" s="707" t="s">
        <v>6195</v>
      </c>
      <c r="F666" s="707" t="s">
        <v>6191</v>
      </c>
      <c r="G666" s="707" t="s">
        <v>6191</v>
      </c>
      <c r="H666" s="301"/>
      <c r="I666" s="235">
        <v>65189</v>
      </c>
      <c r="J666" s="235">
        <v>7549</v>
      </c>
      <c r="K666" s="235">
        <v>529</v>
      </c>
      <c r="L666" s="707" t="s">
        <v>282</v>
      </c>
      <c r="M666" s="235">
        <v>68</v>
      </c>
      <c r="N666" s="235">
        <v>105</v>
      </c>
      <c r="O666" s="235">
        <v>7140</v>
      </c>
      <c r="P666" s="235">
        <v>1</v>
      </c>
      <c r="Q666" s="235">
        <v>500</v>
      </c>
      <c r="R666" s="235">
        <v>2000</v>
      </c>
      <c r="S666" s="707" t="s">
        <v>173</v>
      </c>
      <c r="T666" s="707" t="s">
        <v>466</v>
      </c>
      <c r="U666" s="707">
        <v>2006</v>
      </c>
      <c r="V666" s="303"/>
      <c r="W666" s="303"/>
      <c r="X666" s="303"/>
      <c r="Y666" s="303"/>
      <c r="Z666" s="303"/>
      <c r="AA666" s="301"/>
      <c r="AB666" s="235">
        <v>11283</v>
      </c>
      <c r="AC666" s="707"/>
      <c r="AD666" s="707"/>
      <c r="AE666" s="301"/>
      <c r="AF666" s="303"/>
      <c r="AG666" s="301"/>
      <c r="AH666" s="301"/>
      <c r="AI666" s="303"/>
      <c r="AJ666" s="301"/>
      <c r="AK666" s="301"/>
      <c r="AL666" s="301"/>
      <c r="AM666" s="301"/>
      <c r="AN666" s="301"/>
      <c r="AO666" s="301"/>
      <c r="AP666" s="301"/>
      <c r="AQ666" s="301"/>
      <c r="AR666" s="301"/>
      <c r="AS666" s="301"/>
      <c r="AT666" s="301"/>
      <c r="AU666" s="301"/>
      <c r="AV666" s="301"/>
      <c r="AW666" s="301"/>
      <c r="AX666" s="994"/>
    </row>
    <row r="667" spans="1:50" ht="23.85" hidden="1" customHeight="1">
      <c r="A667" s="992"/>
      <c r="B667" s="1075"/>
      <c r="C667" s="707" t="s">
        <v>6191</v>
      </c>
      <c r="D667" s="707"/>
      <c r="E667" s="707" t="s">
        <v>6196</v>
      </c>
      <c r="F667" s="707" t="s">
        <v>6191</v>
      </c>
      <c r="G667" s="707" t="s">
        <v>6191</v>
      </c>
      <c r="H667" s="301"/>
      <c r="I667" s="235">
        <v>26800</v>
      </c>
      <c r="J667" s="235">
        <v>52</v>
      </c>
      <c r="K667" s="235">
        <v>52</v>
      </c>
      <c r="L667" s="707" t="s">
        <v>282</v>
      </c>
      <c r="M667" s="235">
        <v>68</v>
      </c>
      <c r="N667" s="235">
        <v>104</v>
      </c>
      <c r="O667" s="235">
        <v>7072</v>
      </c>
      <c r="P667" s="235">
        <v>1</v>
      </c>
      <c r="Q667" s="235">
        <v>200</v>
      </c>
      <c r="R667" s="235">
        <v>500</v>
      </c>
      <c r="S667" s="707" t="s">
        <v>173</v>
      </c>
      <c r="T667" s="707" t="s">
        <v>466</v>
      </c>
      <c r="U667" s="707">
        <v>2009</v>
      </c>
      <c r="V667" s="303"/>
      <c r="W667" s="303"/>
      <c r="X667" s="303"/>
      <c r="Y667" s="303"/>
      <c r="Z667" s="303"/>
      <c r="AA667" s="301"/>
      <c r="AB667" s="235">
        <v>4050</v>
      </c>
      <c r="AC667" s="707"/>
      <c r="AD667" s="707"/>
      <c r="AE667" s="301"/>
      <c r="AF667" s="303"/>
      <c r="AG667" s="301"/>
      <c r="AH667" s="301"/>
      <c r="AI667" s="303"/>
      <c r="AJ667" s="301"/>
      <c r="AK667" s="301"/>
      <c r="AL667" s="301"/>
      <c r="AM667" s="301"/>
      <c r="AN667" s="301"/>
      <c r="AO667" s="301"/>
      <c r="AP667" s="301"/>
      <c r="AQ667" s="301"/>
      <c r="AR667" s="301"/>
      <c r="AS667" s="301"/>
      <c r="AT667" s="301"/>
      <c r="AU667" s="301"/>
      <c r="AV667" s="301"/>
      <c r="AW667" s="301"/>
      <c r="AX667" s="994"/>
    </row>
    <row r="668" spans="1:50" ht="23.85" hidden="1" customHeight="1">
      <c r="A668" s="992"/>
      <c r="B668" s="1075"/>
      <c r="C668" s="707" t="s">
        <v>6191</v>
      </c>
      <c r="D668" s="707"/>
      <c r="E668" s="707" t="s">
        <v>6197</v>
      </c>
      <c r="F668" s="707" t="s">
        <v>6191</v>
      </c>
      <c r="G668" s="707" t="s">
        <v>6191</v>
      </c>
      <c r="H668" s="301"/>
      <c r="I668" s="235">
        <v>9336</v>
      </c>
      <c r="J668" s="235"/>
      <c r="K668" s="235"/>
      <c r="L668" s="707" t="s">
        <v>282</v>
      </c>
      <c r="M668" s="235">
        <v>68</v>
      </c>
      <c r="N668" s="235">
        <v>99</v>
      </c>
      <c r="O668" s="235">
        <v>6336</v>
      </c>
      <c r="P668" s="235">
        <v>1</v>
      </c>
      <c r="Q668" s="235"/>
      <c r="R668" s="235"/>
      <c r="S668" s="707"/>
      <c r="T668" s="707"/>
      <c r="U668" s="707">
        <v>2009</v>
      </c>
      <c r="V668" s="303"/>
      <c r="W668" s="303"/>
      <c r="X668" s="303"/>
      <c r="Y668" s="303"/>
      <c r="Z668" s="303"/>
      <c r="AA668" s="301"/>
      <c r="AB668" s="235"/>
      <c r="AC668" s="707"/>
      <c r="AD668" s="707"/>
      <c r="AE668" s="301"/>
      <c r="AF668" s="303"/>
      <c r="AG668" s="301"/>
      <c r="AH668" s="301"/>
      <c r="AI668" s="303"/>
      <c r="AJ668" s="301"/>
      <c r="AK668" s="301"/>
      <c r="AL668" s="301"/>
      <c r="AM668" s="301"/>
      <c r="AN668" s="301"/>
      <c r="AO668" s="301"/>
      <c r="AP668" s="301"/>
      <c r="AQ668" s="301"/>
      <c r="AR668" s="301"/>
      <c r="AS668" s="301"/>
      <c r="AT668" s="301"/>
      <c r="AU668" s="301"/>
      <c r="AV668" s="301"/>
      <c r="AW668" s="301"/>
      <c r="AX668" s="994"/>
    </row>
    <row r="669" spans="1:50" ht="23.85" hidden="1" customHeight="1">
      <c r="A669" s="992"/>
      <c r="B669" s="1075"/>
      <c r="C669" s="707" t="s">
        <v>6191</v>
      </c>
      <c r="D669" s="707"/>
      <c r="E669" s="707" t="s">
        <v>6198</v>
      </c>
      <c r="F669" s="707" t="s">
        <v>6191</v>
      </c>
      <c r="G669" s="707" t="s">
        <v>6191</v>
      </c>
      <c r="H669" s="301"/>
      <c r="I669" s="235">
        <v>43235</v>
      </c>
      <c r="J669" s="235">
        <v>150</v>
      </c>
      <c r="K669" s="235">
        <v>150</v>
      </c>
      <c r="L669" s="707" t="s">
        <v>282</v>
      </c>
      <c r="M669" s="235">
        <v>64</v>
      </c>
      <c r="N669" s="235">
        <v>100</v>
      </c>
      <c r="O669" s="235">
        <v>6400</v>
      </c>
      <c r="P669" s="235">
        <v>1</v>
      </c>
      <c r="Q669" s="235"/>
      <c r="R669" s="235"/>
      <c r="S669" s="707"/>
      <c r="T669" s="707"/>
      <c r="U669" s="707">
        <v>2009</v>
      </c>
      <c r="V669" s="303"/>
      <c r="W669" s="303"/>
      <c r="X669" s="303"/>
      <c r="Y669" s="303"/>
      <c r="Z669" s="303"/>
      <c r="AA669" s="301"/>
      <c r="AB669" s="235">
        <v>9320</v>
      </c>
      <c r="AC669" s="707"/>
      <c r="AD669" s="707"/>
      <c r="AE669" s="301"/>
      <c r="AF669" s="303"/>
      <c r="AG669" s="301"/>
      <c r="AH669" s="301"/>
      <c r="AI669" s="303"/>
      <c r="AJ669" s="301"/>
      <c r="AK669" s="301"/>
      <c r="AL669" s="301"/>
      <c r="AM669" s="301"/>
      <c r="AN669" s="301"/>
      <c r="AO669" s="301"/>
      <c r="AP669" s="301"/>
      <c r="AQ669" s="301"/>
      <c r="AR669" s="301"/>
      <c r="AS669" s="301"/>
      <c r="AT669" s="301"/>
      <c r="AU669" s="301"/>
      <c r="AV669" s="301"/>
      <c r="AW669" s="301"/>
      <c r="AX669" s="994"/>
    </row>
    <row r="670" spans="1:50" ht="23.85" hidden="1" customHeight="1">
      <c r="A670" s="992"/>
      <c r="B670" s="1075"/>
      <c r="C670" s="707" t="s">
        <v>6191</v>
      </c>
      <c r="D670" s="707"/>
      <c r="E670" s="707" t="s">
        <v>6199</v>
      </c>
      <c r="F670" s="707" t="s">
        <v>6191</v>
      </c>
      <c r="G670" s="707" t="s">
        <v>6191</v>
      </c>
      <c r="H670" s="301"/>
      <c r="I670" s="235">
        <v>69388</v>
      </c>
      <c r="J670" s="235">
        <v>227</v>
      </c>
      <c r="K670" s="235">
        <v>227</v>
      </c>
      <c r="L670" s="707" t="s">
        <v>282</v>
      </c>
      <c r="M670" s="235">
        <v>68</v>
      </c>
      <c r="N670" s="235">
        <v>105</v>
      </c>
      <c r="O670" s="235">
        <v>7140</v>
      </c>
      <c r="P670" s="235">
        <v>2</v>
      </c>
      <c r="Q670" s="235">
        <v>420</v>
      </c>
      <c r="R670" s="235">
        <v>420</v>
      </c>
      <c r="S670" s="707" t="s">
        <v>465</v>
      </c>
      <c r="T670" s="707" t="s">
        <v>466</v>
      </c>
      <c r="U670" s="707">
        <v>2010</v>
      </c>
      <c r="V670" s="303"/>
      <c r="W670" s="303"/>
      <c r="X670" s="303"/>
      <c r="Y670" s="303"/>
      <c r="Z670" s="303"/>
      <c r="AA670" s="301"/>
      <c r="AB670" s="235">
        <v>6350</v>
      </c>
      <c r="AC670" s="707"/>
      <c r="AD670" s="707"/>
      <c r="AE670" s="301"/>
      <c r="AF670" s="303"/>
      <c r="AG670" s="301"/>
      <c r="AH670" s="301"/>
      <c r="AI670" s="303"/>
      <c r="AJ670" s="301"/>
      <c r="AK670" s="301"/>
      <c r="AL670" s="301"/>
      <c r="AM670" s="301"/>
      <c r="AN670" s="301"/>
      <c r="AO670" s="301"/>
      <c r="AP670" s="301"/>
      <c r="AQ670" s="301"/>
      <c r="AR670" s="301"/>
      <c r="AS670" s="301"/>
      <c r="AT670" s="301"/>
      <c r="AU670" s="301"/>
      <c r="AV670" s="301"/>
      <c r="AW670" s="301"/>
      <c r="AX670" s="994"/>
    </row>
    <row r="671" spans="1:50" ht="23.85" hidden="1" customHeight="1">
      <c r="A671" s="992"/>
      <c r="B671" s="1075"/>
      <c r="C671" s="707" t="s">
        <v>6191</v>
      </c>
      <c r="D671" s="707"/>
      <c r="E671" s="707" t="s">
        <v>6200</v>
      </c>
      <c r="F671" s="707" t="s">
        <v>6191</v>
      </c>
      <c r="G671" s="707" t="s">
        <v>6201</v>
      </c>
      <c r="H671" s="301"/>
      <c r="I671" s="235">
        <v>8400</v>
      </c>
      <c r="J671" s="235"/>
      <c r="K671" s="235"/>
      <c r="L671" s="707" t="s">
        <v>143</v>
      </c>
      <c r="M671" s="235">
        <v>70</v>
      </c>
      <c r="N671" s="235">
        <v>120</v>
      </c>
      <c r="O671" s="235">
        <v>8400</v>
      </c>
      <c r="P671" s="235">
        <v>1</v>
      </c>
      <c r="Q671" s="235"/>
      <c r="R671" s="235"/>
      <c r="S671" s="707"/>
      <c r="T671" s="707"/>
      <c r="U671" s="707">
        <v>2012</v>
      </c>
      <c r="V671" s="303"/>
      <c r="W671" s="303"/>
      <c r="X671" s="303"/>
      <c r="Y671" s="303"/>
      <c r="Z671" s="303"/>
      <c r="AA671" s="301"/>
      <c r="AB671" s="235"/>
      <c r="AC671" s="707"/>
      <c r="AD671" s="707"/>
      <c r="AE671" s="301"/>
      <c r="AF671" s="303"/>
      <c r="AG671" s="301"/>
      <c r="AH671" s="301"/>
      <c r="AI671" s="303"/>
      <c r="AJ671" s="301"/>
      <c r="AK671" s="301"/>
      <c r="AL671" s="301"/>
      <c r="AM671" s="301"/>
      <c r="AN671" s="301"/>
      <c r="AO671" s="301"/>
      <c r="AP671" s="301"/>
      <c r="AQ671" s="301"/>
      <c r="AR671" s="301"/>
      <c r="AS671" s="301"/>
      <c r="AT671" s="301"/>
      <c r="AU671" s="301"/>
      <c r="AV671" s="301"/>
      <c r="AW671" s="301"/>
      <c r="AX671" s="994"/>
    </row>
    <row r="672" spans="1:50" ht="23.85" hidden="1" customHeight="1">
      <c r="A672" s="992"/>
      <c r="B672" s="1075"/>
      <c r="C672" s="219" t="s">
        <v>6191</v>
      </c>
      <c r="D672" s="219"/>
      <c r="E672" s="219" t="s">
        <v>6202</v>
      </c>
      <c r="F672" s="219" t="s">
        <v>6191</v>
      </c>
      <c r="G672" s="707" t="s">
        <v>6191</v>
      </c>
      <c r="H672" s="221"/>
      <c r="I672" s="222">
        <v>116096</v>
      </c>
      <c r="J672" s="222"/>
      <c r="K672" s="222"/>
      <c r="L672" s="219" t="s">
        <v>282</v>
      </c>
      <c r="M672" s="222">
        <v>26</v>
      </c>
      <c r="N672" s="222">
        <v>45</v>
      </c>
      <c r="O672" s="222">
        <v>1148</v>
      </c>
      <c r="P672" s="222">
        <v>2</v>
      </c>
      <c r="Q672" s="222"/>
      <c r="R672" s="222"/>
      <c r="S672" s="219"/>
      <c r="T672" s="707"/>
      <c r="U672" s="219">
        <v>2002</v>
      </c>
      <c r="V672" s="221"/>
      <c r="W672" s="221"/>
      <c r="X672" s="221"/>
      <c r="Y672" s="221"/>
      <c r="Z672" s="221"/>
      <c r="AA672" s="221"/>
      <c r="AB672" s="222">
        <v>400</v>
      </c>
      <c r="AC672" s="221"/>
      <c r="AD672" s="221"/>
      <c r="AE672" s="221"/>
      <c r="AF672" s="221"/>
      <c r="AG672" s="221"/>
      <c r="AH672" s="221"/>
      <c r="AI672" s="221"/>
      <c r="AJ672" s="221"/>
      <c r="AK672" s="221"/>
      <c r="AL672" s="221"/>
      <c r="AM672" s="221"/>
      <c r="AN672" s="221"/>
      <c r="AO672" s="221"/>
      <c r="AP672" s="221"/>
      <c r="AQ672" s="221"/>
      <c r="AR672" s="221"/>
      <c r="AS672" s="221"/>
      <c r="AT672" s="221"/>
      <c r="AU672" s="221"/>
      <c r="AV672" s="221"/>
      <c r="AW672" s="221"/>
      <c r="AX672" s="990"/>
    </row>
    <row r="673" spans="1:50" ht="23.85" hidden="1" customHeight="1">
      <c r="A673" s="992"/>
      <c r="B673" s="1075"/>
      <c r="C673" s="219" t="s">
        <v>6191</v>
      </c>
      <c r="D673" s="219"/>
      <c r="E673" s="219" t="s">
        <v>6203</v>
      </c>
      <c r="F673" s="219" t="s">
        <v>6191</v>
      </c>
      <c r="G673" s="707" t="s">
        <v>6191</v>
      </c>
      <c r="H673" s="221"/>
      <c r="I673" s="222">
        <v>88850</v>
      </c>
      <c r="J673" s="222"/>
      <c r="K673" s="222"/>
      <c r="L673" s="219" t="s">
        <v>282</v>
      </c>
      <c r="M673" s="222">
        <v>24</v>
      </c>
      <c r="N673" s="222">
        <v>44</v>
      </c>
      <c r="O673" s="222">
        <v>1056</v>
      </c>
      <c r="P673" s="222">
        <v>1</v>
      </c>
      <c r="Q673" s="222"/>
      <c r="R673" s="222"/>
      <c r="S673" s="219"/>
      <c r="T673" s="707"/>
      <c r="U673" s="219">
        <v>2009</v>
      </c>
      <c r="V673" s="221"/>
      <c r="W673" s="221"/>
      <c r="X673" s="221"/>
      <c r="Y673" s="221"/>
      <c r="Z673" s="221"/>
      <c r="AA673" s="221"/>
      <c r="AB673" s="222">
        <v>200</v>
      </c>
      <c r="AC673" s="221"/>
      <c r="AD673" s="221"/>
      <c r="AE673" s="221"/>
      <c r="AF673" s="221"/>
      <c r="AG673" s="221"/>
      <c r="AH673" s="221"/>
      <c r="AI673" s="221"/>
      <c r="AJ673" s="221"/>
      <c r="AK673" s="221"/>
      <c r="AL673" s="221"/>
      <c r="AM673" s="221"/>
      <c r="AN673" s="221"/>
      <c r="AO673" s="221"/>
      <c r="AP673" s="221"/>
      <c r="AQ673" s="221"/>
      <c r="AR673" s="221"/>
      <c r="AS673" s="221"/>
      <c r="AT673" s="221"/>
      <c r="AU673" s="221"/>
      <c r="AV673" s="221"/>
      <c r="AW673" s="221"/>
      <c r="AX673" s="990"/>
    </row>
    <row r="674" spans="1:50" ht="23.85" hidden="1" customHeight="1">
      <c r="A674" s="992"/>
      <c r="B674" s="1075"/>
      <c r="C674" s="219" t="s">
        <v>6191</v>
      </c>
      <c r="D674" s="219"/>
      <c r="E674" s="219" t="s">
        <v>6204</v>
      </c>
      <c r="F674" s="219" t="s">
        <v>6191</v>
      </c>
      <c r="G674" s="707" t="s">
        <v>6191</v>
      </c>
      <c r="H674" s="221"/>
      <c r="I674" s="222">
        <v>65189</v>
      </c>
      <c r="J674" s="222"/>
      <c r="K674" s="222"/>
      <c r="L674" s="221" t="s">
        <v>282</v>
      </c>
      <c r="M674" s="222">
        <v>26</v>
      </c>
      <c r="N674" s="222">
        <v>48</v>
      </c>
      <c r="O674" s="222">
        <v>1248</v>
      </c>
      <c r="P674" s="222">
        <v>1</v>
      </c>
      <c r="Q674" s="222"/>
      <c r="R674" s="222"/>
      <c r="S674" s="221"/>
      <c r="T674" s="301"/>
      <c r="U674" s="219">
        <v>2006</v>
      </c>
      <c r="V674" s="221"/>
      <c r="W674" s="221"/>
      <c r="X674" s="221"/>
      <c r="Y674" s="221"/>
      <c r="Z674" s="221"/>
      <c r="AA674" s="221"/>
      <c r="AB674" s="222">
        <v>200</v>
      </c>
      <c r="AC674" s="221"/>
      <c r="AD674" s="221"/>
      <c r="AE674" s="221"/>
      <c r="AF674" s="221"/>
      <c r="AG674" s="221"/>
      <c r="AH674" s="221"/>
      <c r="AI674" s="221"/>
      <c r="AJ674" s="221"/>
      <c r="AK674" s="221"/>
      <c r="AL674" s="221"/>
      <c r="AM674" s="221"/>
      <c r="AN674" s="221"/>
      <c r="AO674" s="221"/>
      <c r="AP674" s="221"/>
      <c r="AQ674" s="221"/>
      <c r="AR674" s="221"/>
      <c r="AS674" s="221"/>
      <c r="AT674" s="221"/>
      <c r="AU674" s="221"/>
      <c r="AV674" s="221"/>
      <c r="AW674" s="221"/>
      <c r="AX674" s="1058"/>
    </row>
    <row r="675" spans="1:50" ht="23.85" hidden="1" customHeight="1">
      <c r="A675" s="992"/>
      <c r="B675" s="1075"/>
      <c r="C675" s="219" t="s">
        <v>6191</v>
      </c>
      <c r="D675" s="219"/>
      <c r="E675" s="219" t="s">
        <v>6205</v>
      </c>
      <c r="F675" s="219" t="s">
        <v>6191</v>
      </c>
      <c r="G675" s="707" t="s">
        <v>6191</v>
      </c>
      <c r="H675" s="221"/>
      <c r="I675" s="222">
        <v>43235</v>
      </c>
      <c r="J675" s="222"/>
      <c r="K675" s="222"/>
      <c r="L675" s="219" t="s">
        <v>282</v>
      </c>
      <c r="M675" s="222">
        <v>25</v>
      </c>
      <c r="N675" s="222">
        <v>45</v>
      </c>
      <c r="O675" s="222">
        <v>1125</v>
      </c>
      <c r="P675" s="222">
        <v>1</v>
      </c>
      <c r="Q675" s="222"/>
      <c r="R675" s="222"/>
      <c r="S675" s="219"/>
      <c r="T675" s="707"/>
      <c r="U675" s="219">
        <v>2009</v>
      </c>
      <c r="V675" s="221"/>
      <c r="W675" s="221"/>
      <c r="X675" s="221"/>
      <c r="Y675" s="221"/>
      <c r="Z675" s="221"/>
      <c r="AA675" s="221"/>
      <c r="AB675" s="222">
        <v>200</v>
      </c>
      <c r="AC675" s="221"/>
      <c r="AD675" s="221"/>
      <c r="AE675" s="221"/>
      <c r="AF675" s="221"/>
      <c r="AG675" s="221"/>
      <c r="AH675" s="221"/>
      <c r="AI675" s="221"/>
      <c r="AJ675" s="221"/>
      <c r="AK675" s="221"/>
      <c r="AL675" s="221"/>
      <c r="AM675" s="221"/>
      <c r="AN675" s="221"/>
      <c r="AO675" s="221"/>
      <c r="AP675" s="221"/>
      <c r="AQ675" s="221"/>
      <c r="AR675" s="221"/>
      <c r="AS675" s="221"/>
      <c r="AT675" s="221"/>
      <c r="AU675" s="221"/>
      <c r="AV675" s="221"/>
      <c r="AW675" s="221"/>
      <c r="AX675" s="990"/>
    </row>
    <row r="676" spans="1:50" ht="23.85" hidden="1" customHeight="1">
      <c r="A676" s="992"/>
      <c r="B676" s="1075"/>
      <c r="C676" s="219" t="s">
        <v>6191</v>
      </c>
      <c r="D676" s="219"/>
      <c r="E676" s="219" t="s">
        <v>6206</v>
      </c>
      <c r="F676" s="219" t="s">
        <v>6191</v>
      </c>
      <c r="G676" s="707" t="s">
        <v>6207</v>
      </c>
      <c r="H676" s="221"/>
      <c r="I676" s="222">
        <v>1125</v>
      </c>
      <c r="J676" s="222"/>
      <c r="K676" s="222"/>
      <c r="L676" s="219" t="s">
        <v>282</v>
      </c>
      <c r="M676" s="222">
        <v>25</v>
      </c>
      <c r="N676" s="222">
        <v>45</v>
      </c>
      <c r="O676" s="222">
        <v>1125</v>
      </c>
      <c r="P676" s="222">
        <v>1</v>
      </c>
      <c r="Q676" s="222"/>
      <c r="R676" s="222"/>
      <c r="S676" s="219"/>
      <c r="T676" s="707"/>
      <c r="U676" s="219">
        <v>2013</v>
      </c>
      <c r="V676" s="221"/>
      <c r="W676" s="221"/>
      <c r="X676" s="221"/>
      <c r="Y676" s="221"/>
      <c r="Z676" s="221"/>
      <c r="AA676" s="221"/>
      <c r="AB676" s="222"/>
      <c r="AC676" s="221"/>
      <c r="AD676" s="221"/>
      <c r="AE676" s="221"/>
      <c r="AF676" s="221"/>
      <c r="AG676" s="221"/>
      <c r="AH676" s="221"/>
      <c r="AI676" s="221"/>
      <c r="AJ676" s="221"/>
      <c r="AK676" s="221"/>
      <c r="AL676" s="221"/>
      <c r="AM676" s="221"/>
      <c r="AN676" s="221"/>
      <c r="AO676" s="221"/>
      <c r="AP676" s="221"/>
      <c r="AQ676" s="221"/>
      <c r="AR676" s="221"/>
      <c r="AS676" s="221"/>
      <c r="AT676" s="221"/>
      <c r="AU676" s="221"/>
      <c r="AV676" s="221"/>
      <c r="AW676" s="221"/>
      <c r="AX676" s="990"/>
    </row>
    <row r="677" spans="1:50" ht="23.85" hidden="1" customHeight="1">
      <c r="A677" s="992"/>
      <c r="B677" s="1075"/>
      <c r="C677" s="219" t="s">
        <v>6191</v>
      </c>
      <c r="D677" s="219"/>
      <c r="E677" s="219" t="s">
        <v>6208</v>
      </c>
      <c r="F677" s="219" t="s">
        <v>6191</v>
      </c>
      <c r="G677" s="707" t="s">
        <v>6209</v>
      </c>
      <c r="H677" s="221"/>
      <c r="I677" s="222">
        <v>6359</v>
      </c>
      <c r="J677" s="222"/>
      <c r="K677" s="222"/>
      <c r="L677" s="219" t="s">
        <v>282</v>
      </c>
      <c r="M677" s="222">
        <v>24</v>
      </c>
      <c r="N677" s="222">
        <v>44</v>
      </c>
      <c r="O677" s="222">
        <v>1056</v>
      </c>
      <c r="P677" s="222">
        <v>1</v>
      </c>
      <c r="Q677" s="222"/>
      <c r="R677" s="222"/>
      <c r="S677" s="219"/>
      <c r="T677" s="707"/>
      <c r="U677" s="219">
        <v>2003</v>
      </c>
      <c r="V677" s="221"/>
      <c r="W677" s="221"/>
      <c r="X677" s="221"/>
      <c r="Y677" s="221"/>
      <c r="Z677" s="221"/>
      <c r="AA677" s="221"/>
      <c r="AB677" s="222"/>
      <c r="AC677" s="221"/>
      <c r="AD677" s="221"/>
      <c r="AE677" s="221"/>
      <c r="AF677" s="221"/>
      <c r="AG677" s="221"/>
      <c r="AH677" s="221"/>
      <c r="AI677" s="221"/>
      <c r="AJ677" s="221"/>
      <c r="AK677" s="221"/>
      <c r="AL677" s="221"/>
      <c r="AM677" s="221"/>
      <c r="AN677" s="221"/>
      <c r="AO677" s="221"/>
      <c r="AP677" s="221"/>
      <c r="AQ677" s="221"/>
      <c r="AR677" s="221"/>
      <c r="AS677" s="221"/>
      <c r="AT677" s="221"/>
      <c r="AU677" s="221"/>
      <c r="AV677" s="221"/>
      <c r="AW677" s="221"/>
      <c r="AX677" s="990"/>
    </row>
    <row r="678" spans="1:50" ht="23.85" hidden="1" customHeight="1">
      <c r="A678" s="992"/>
      <c r="B678" s="1075"/>
      <c r="C678" s="219" t="s">
        <v>6210</v>
      </c>
      <c r="D678" s="219"/>
      <c r="E678" s="219" t="s">
        <v>6211</v>
      </c>
      <c r="F678" s="219" t="s">
        <v>6210</v>
      </c>
      <c r="G678" s="707" t="s">
        <v>6210</v>
      </c>
      <c r="H678" s="221"/>
      <c r="I678" s="222">
        <v>2640</v>
      </c>
      <c r="J678" s="222">
        <v>34</v>
      </c>
      <c r="K678" s="222">
        <v>34</v>
      </c>
      <c r="L678" s="219" t="s">
        <v>282</v>
      </c>
      <c r="M678" s="222">
        <v>64</v>
      </c>
      <c r="N678" s="222">
        <v>32</v>
      </c>
      <c r="O678" s="222">
        <v>2048</v>
      </c>
      <c r="P678" s="222">
        <v>1</v>
      </c>
      <c r="Q678" s="222"/>
      <c r="R678" s="222"/>
      <c r="S678" s="219"/>
      <c r="T678" s="707"/>
      <c r="U678" s="219">
        <v>2008</v>
      </c>
      <c r="V678" s="221"/>
      <c r="W678" s="221"/>
      <c r="X678" s="221"/>
      <c r="Y678" s="221"/>
      <c r="Z678" s="221"/>
      <c r="AA678" s="221"/>
      <c r="AB678" s="222">
        <v>250</v>
      </c>
      <c r="AC678" s="221"/>
      <c r="AD678" s="221"/>
      <c r="AE678" s="221"/>
      <c r="AF678" s="221"/>
      <c r="AG678" s="221"/>
      <c r="AH678" s="221"/>
      <c r="AI678" s="221"/>
      <c r="AJ678" s="221"/>
      <c r="AK678" s="221"/>
      <c r="AL678" s="221"/>
      <c r="AM678" s="221"/>
      <c r="AN678" s="221"/>
      <c r="AO678" s="221"/>
      <c r="AP678" s="221"/>
      <c r="AQ678" s="221"/>
      <c r="AR678" s="221"/>
      <c r="AS678" s="221"/>
      <c r="AT678" s="221"/>
      <c r="AU678" s="221"/>
      <c r="AV678" s="221"/>
      <c r="AW678" s="221"/>
      <c r="AX678" s="990"/>
    </row>
    <row r="679" spans="1:50" ht="23.85" hidden="1" customHeight="1">
      <c r="A679" s="992"/>
      <c r="B679" s="1075"/>
      <c r="C679" s="219" t="s">
        <v>6210</v>
      </c>
      <c r="D679" s="219"/>
      <c r="E679" s="219" t="s">
        <v>15457</v>
      </c>
      <c r="F679" s="219" t="s">
        <v>6210</v>
      </c>
      <c r="G679" s="707" t="s">
        <v>6210</v>
      </c>
      <c r="H679" s="221"/>
      <c r="I679" s="222">
        <v>10800</v>
      </c>
      <c r="J679" s="222">
        <v>1179</v>
      </c>
      <c r="K679" s="222">
        <v>1179</v>
      </c>
      <c r="L679" s="219" t="s">
        <v>143</v>
      </c>
      <c r="M679" s="222">
        <v>70</v>
      </c>
      <c r="N679" s="222">
        <v>110</v>
      </c>
      <c r="O679" s="222">
        <v>7700</v>
      </c>
      <c r="P679" s="222">
        <v>1</v>
      </c>
      <c r="Q679" s="222">
        <v>12000</v>
      </c>
      <c r="R679" s="222">
        <v>15000</v>
      </c>
      <c r="S679" s="219" t="s">
        <v>465</v>
      </c>
      <c r="T679" s="707" t="s">
        <v>466</v>
      </c>
      <c r="U679" s="219">
        <v>1991</v>
      </c>
      <c r="V679" s="221"/>
      <c r="W679" s="221"/>
      <c r="X679" s="221"/>
      <c r="Y679" s="221"/>
      <c r="Z679" s="221"/>
      <c r="AA679" s="221"/>
      <c r="AB679" s="222">
        <v>5175</v>
      </c>
      <c r="AC679" s="221"/>
      <c r="AD679" s="221"/>
      <c r="AE679" s="221"/>
      <c r="AF679" s="221"/>
      <c r="AG679" s="221"/>
      <c r="AH679" s="221"/>
      <c r="AI679" s="221"/>
      <c r="AJ679" s="221"/>
      <c r="AK679" s="221"/>
      <c r="AL679" s="221"/>
      <c r="AM679" s="221"/>
      <c r="AN679" s="221"/>
      <c r="AO679" s="221"/>
      <c r="AP679" s="221"/>
      <c r="AQ679" s="221"/>
      <c r="AR679" s="221"/>
      <c r="AS679" s="221"/>
      <c r="AT679" s="221"/>
      <c r="AU679" s="221"/>
      <c r="AV679" s="221"/>
      <c r="AW679" s="221"/>
      <c r="AX679" s="1076" t="s">
        <v>16664</v>
      </c>
    </row>
    <row r="680" spans="1:50" ht="23.85" hidden="1" customHeight="1">
      <c r="A680" s="992"/>
      <c r="B680" s="1075"/>
      <c r="C680" s="219" t="s">
        <v>6210</v>
      </c>
      <c r="D680" s="219"/>
      <c r="E680" s="219" t="s">
        <v>6212</v>
      </c>
      <c r="F680" s="219" t="s">
        <v>6210</v>
      </c>
      <c r="G680" s="707" t="s">
        <v>6210</v>
      </c>
      <c r="H680" s="221"/>
      <c r="I680" s="222">
        <v>104687</v>
      </c>
      <c r="J680" s="222">
        <v>0</v>
      </c>
      <c r="K680" s="222">
        <v>0</v>
      </c>
      <c r="L680" s="219" t="s">
        <v>282</v>
      </c>
      <c r="M680" s="222">
        <v>68</v>
      </c>
      <c r="N680" s="222">
        <v>105</v>
      </c>
      <c r="O680" s="222">
        <v>7140</v>
      </c>
      <c r="P680" s="222">
        <v>1</v>
      </c>
      <c r="Q680" s="222">
        <v>300</v>
      </c>
      <c r="R680" s="222">
        <v>400</v>
      </c>
      <c r="S680" s="219" t="s">
        <v>465</v>
      </c>
      <c r="T680" s="707" t="s">
        <v>466</v>
      </c>
      <c r="U680" s="219">
        <v>2006</v>
      </c>
      <c r="V680" s="221"/>
      <c r="W680" s="221"/>
      <c r="X680" s="221"/>
      <c r="Y680" s="221"/>
      <c r="Z680" s="221"/>
      <c r="AA680" s="221"/>
      <c r="AB680" s="222">
        <v>605</v>
      </c>
      <c r="AC680" s="221"/>
      <c r="AD680" s="221"/>
      <c r="AE680" s="221"/>
      <c r="AF680" s="221"/>
      <c r="AG680" s="221"/>
      <c r="AH680" s="221"/>
      <c r="AI680" s="221"/>
      <c r="AJ680" s="221"/>
      <c r="AK680" s="221"/>
      <c r="AL680" s="221"/>
      <c r="AM680" s="221"/>
      <c r="AN680" s="221"/>
      <c r="AO680" s="221"/>
      <c r="AP680" s="221"/>
      <c r="AQ680" s="221"/>
      <c r="AR680" s="221"/>
      <c r="AS680" s="221"/>
      <c r="AT680" s="221"/>
      <c r="AU680" s="221"/>
      <c r="AV680" s="221"/>
      <c r="AW680" s="221"/>
      <c r="AX680" s="990"/>
    </row>
    <row r="681" spans="1:50" ht="23.85" hidden="1" customHeight="1">
      <c r="A681" s="992"/>
      <c r="B681" s="1075"/>
      <c r="C681" s="219" t="s">
        <v>6210</v>
      </c>
      <c r="D681" s="219"/>
      <c r="E681" s="219" t="s">
        <v>6213</v>
      </c>
      <c r="F681" s="219" t="s">
        <v>6210</v>
      </c>
      <c r="G681" s="707" t="s">
        <v>6210</v>
      </c>
      <c r="H681" s="221"/>
      <c r="I681" s="222">
        <v>12937</v>
      </c>
      <c r="J681" s="222"/>
      <c r="K681" s="222"/>
      <c r="L681" s="219" t="s">
        <v>282</v>
      </c>
      <c r="M681" s="222">
        <v>68</v>
      </c>
      <c r="N681" s="222">
        <v>105</v>
      </c>
      <c r="O681" s="222">
        <v>7140</v>
      </c>
      <c r="P681" s="222">
        <v>1</v>
      </c>
      <c r="Q681" s="222"/>
      <c r="R681" s="222"/>
      <c r="S681" s="219"/>
      <c r="T681" s="707"/>
      <c r="U681" s="219">
        <v>2010</v>
      </c>
      <c r="V681" s="221"/>
      <c r="W681" s="221"/>
      <c r="X681" s="221"/>
      <c r="Y681" s="221"/>
      <c r="Z681" s="221"/>
      <c r="AA681" s="221"/>
      <c r="AB681" s="222">
        <v>1320</v>
      </c>
      <c r="AC681" s="221"/>
      <c r="AD681" s="221"/>
      <c r="AE681" s="221"/>
      <c r="AF681" s="221"/>
      <c r="AG681" s="221"/>
      <c r="AH681" s="221"/>
      <c r="AI681" s="221"/>
      <c r="AJ681" s="221"/>
      <c r="AK681" s="221"/>
      <c r="AL681" s="221"/>
      <c r="AM681" s="221"/>
      <c r="AN681" s="221"/>
      <c r="AO681" s="221"/>
      <c r="AP681" s="221"/>
      <c r="AQ681" s="221"/>
      <c r="AR681" s="221"/>
      <c r="AS681" s="221"/>
      <c r="AT681" s="221"/>
      <c r="AU681" s="221"/>
      <c r="AV681" s="221"/>
      <c r="AW681" s="221"/>
      <c r="AX681" s="990"/>
    </row>
    <row r="682" spans="1:50" ht="23.85" hidden="1" customHeight="1">
      <c r="A682" s="992" t="s">
        <v>310</v>
      </c>
      <c r="B682" s="1075"/>
      <c r="C682" s="219" t="s">
        <v>6210</v>
      </c>
      <c r="D682" s="219"/>
      <c r="E682" s="219" t="s">
        <v>6214</v>
      </c>
      <c r="F682" s="219" t="s">
        <v>6210</v>
      </c>
      <c r="G682" s="707" t="s">
        <v>6210</v>
      </c>
      <c r="H682" s="221"/>
      <c r="I682" s="222">
        <v>9931</v>
      </c>
      <c r="J682" s="222">
        <v>420</v>
      </c>
      <c r="K682" s="222">
        <v>1102</v>
      </c>
      <c r="L682" s="219" t="s">
        <v>282</v>
      </c>
      <c r="M682" s="222">
        <v>68</v>
      </c>
      <c r="N682" s="222">
        <v>105</v>
      </c>
      <c r="O682" s="222">
        <v>7140</v>
      </c>
      <c r="P682" s="222">
        <v>1</v>
      </c>
      <c r="Q682" s="222">
        <v>170</v>
      </c>
      <c r="R682" s="222">
        <v>170</v>
      </c>
      <c r="S682" s="219" t="s">
        <v>173</v>
      </c>
      <c r="T682" s="707" t="s">
        <v>466</v>
      </c>
      <c r="U682" s="219">
        <v>2008</v>
      </c>
      <c r="V682" s="221"/>
      <c r="W682" s="221"/>
      <c r="X682" s="221"/>
      <c r="Y682" s="221"/>
      <c r="Z682" s="221"/>
      <c r="AA682" s="221"/>
      <c r="AB682" s="222">
        <v>650</v>
      </c>
      <c r="AC682" s="221"/>
      <c r="AD682" s="221"/>
      <c r="AE682" s="221"/>
      <c r="AF682" s="221"/>
      <c r="AG682" s="221"/>
      <c r="AH682" s="221"/>
      <c r="AI682" s="221"/>
      <c r="AJ682" s="221"/>
      <c r="AK682" s="221"/>
      <c r="AL682" s="221"/>
      <c r="AM682" s="221"/>
      <c r="AN682" s="221"/>
      <c r="AO682" s="221"/>
      <c r="AP682" s="221"/>
      <c r="AQ682" s="221"/>
      <c r="AR682" s="221"/>
      <c r="AS682" s="221"/>
      <c r="AT682" s="221"/>
      <c r="AU682" s="221"/>
      <c r="AV682" s="221"/>
      <c r="AW682" s="221"/>
      <c r="AX682" s="990"/>
    </row>
    <row r="683" spans="1:50" ht="23.85" hidden="1" customHeight="1">
      <c r="A683" s="992"/>
      <c r="B683" s="1075"/>
      <c r="C683" s="219" t="s">
        <v>6210</v>
      </c>
      <c r="D683" s="219"/>
      <c r="E683" s="219" t="s">
        <v>6215</v>
      </c>
      <c r="F683" s="219" t="s">
        <v>6210</v>
      </c>
      <c r="G683" s="707" t="s">
        <v>6210</v>
      </c>
      <c r="H683" s="221"/>
      <c r="I683" s="222">
        <v>2450</v>
      </c>
      <c r="J683" s="222"/>
      <c r="K683" s="222"/>
      <c r="L683" s="219" t="s">
        <v>282</v>
      </c>
      <c r="M683" s="222">
        <v>24</v>
      </c>
      <c r="N683" s="222">
        <v>40</v>
      </c>
      <c r="O683" s="222">
        <v>960</v>
      </c>
      <c r="P683" s="222">
        <v>1</v>
      </c>
      <c r="Q683" s="222"/>
      <c r="R683" s="222"/>
      <c r="S683" s="219"/>
      <c r="T683" s="707"/>
      <c r="U683" s="219">
        <v>2009</v>
      </c>
      <c r="V683" s="221"/>
      <c r="W683" s="221"/>
      <c r="X683" s="221"/>
      <c r="Y683" s="221"/>
      <c r="Z683" s="221"/>
      <c r="AA683" s="221"/>
      <c r="AB683" s="222">
        <v>730</v>
      </c>
      <c r="AC683" s="221"/>
      <c r="AD683" s="221"/>
      <c r="AE683" s="221"/>
      <c r="AF683" s="221"/>
      <c r="AG683" s="221"/>
      <c r="AH683" s="221"/>
      <c r="AI683" s="221"/>
      <c r="AJ683" s="221"/>
      <c r="AK683" s="221"/>
      <c r="AL683" s="221"/>
      <c r="AM683" s="221"/>
      <c r="AN683" s="221"/>
      <c r="AO683" s="221"/>
      <c r="AP683" s="221"/>
      <c r="AQ683" s="221"/>
      <c r="AR683" s="221"/>
      <c r="AS683" s="221"/>
      <c r="AT683" s="221"/>
      <c r="AU683" s="221"/>
      <c r="AV683" s="221"/>
      <c r="AW683" s="221"/>
      <c r="AX683" s="990"/>
    </row>
    <row r="684" spans="1:50" ht="23.85" hidden="1" customHeight="1">
      <c r="A684" s="992"/>
      <c r="B684" s="1075"/>
      <c r="C684" s="219" t="s">
        <v>6210</v>
      </c>
      <c r="D684" s="219"/>
      <c r="E684" s="219" t="s">
        <v>6216</v>
      </c>
      <c r="F684" s="219" t="s">
        <v>6210</v>
      </c>
      <c r="G684" s="707" t="s">
        <v>6210</v>
      </c>
      <c r="H684" s="221"/>
      <c r="I684" s="222">
        <v>1008</v>
      </c>
      <c r="J684" s="222"/>
      <c r="K684" s="222"/>
      <c r="L684" s="219" t="s">
        <v>282</v>
      </c>
      <c r="M684" s="222">
        <v>16</v>
      </c>
      <c r="N684" s="222">
        <v>38</v>
      </c>
      <c r="O684" s="222">
        <v>608</v>
      </c>
      <c r="P684" s="222">
        <v>1</v>
      </c>
      <c r="Q684" s="222"/>
      <c r="R684" s="222"/>
      <c r="S684" s="219"/>
      <c r="T684" s="707"/>
      <c r="U684" s="219">
        <v>2010</v>
      </c>
      <c r="V684" s="221"/>
      <c r="W684" s="221"/>
      <c r="X684" s="221"/>
      <c r="Y684" s="221"/>
      <c r="Z684" s="221"/>
      <c r="AA684" s="221"/>
      <c r="AB684" s="222">
        <v>650</v>
      </c>
      <c r="AC684" s="221"/>
      <c r="AD684" s="221"/>
      <c r="AE684" s="221"/>
      <c r="AF684" s="221"/>
      <c r="AG684" s="221"/>
      <c r="AH684" s="221"/>
      <c r="AI684" s="221"/>
      <c r="AJ684" s="221"/>
      <c r="AK684" s="221"/>
      <c r="AL684" s="221"/>
      <c r="AM684" s="221"/>
      <c r="AN684" s="221"/>
      <c r="AO684" s="221"/>
      <c r="AP684" s="221"/>
      <c r="AQ684" s="221"/>
      <c r="AR684" s="221"/>
      <c r="AS684" s="221"/>
      <c r="AT684" s="221"/>
      <c r="AU684" s="221"/>
      <c r="AV684" s="221"/>
      <c r="AW684" s="221"/>
      <c r="AX684" s="1076"/>
    </row>
    <row r="685" spans="1:50" ht="23.85" hidden="1" customHeight="1">
      <c r="A685" s="992"/>
      <c r="B685" s="1075"/>
      <c r="C685" s="219" t="s">
        <v>6210</v>
      </c>
      <c r="D685" s="219"/>
      <c r="E685" s="219" t="s">
        <v>6217</v>
      </c>
      <c r="F685" s="219" t="s">
        <v>6210</v>
      </c>
      <c r="G685" s="707" t="s">
        <v>6210</v>
      </c>
      <c r="H685" s="221"/>
      <c r="I685" s="222">
        <v>847</v>
      </c>
      <c r="J685" s="222"/>
      <c r="K685" s="222"/>
      <c r="L685" s="219" t="s">
        <v>282</v>
      </c>
      <c r="M685" s="222">
        <v>18</v>
      </c>
      <c r="N685" s="222">
        <v>31</v>
      </c>
      <c r="O685" s="222">
        <v>558</v>
      </c>
      <c r="P685" s="222">
        <v>1</v>
      </c>
      <c r="Q685" s="222"/>
      <c r="R685" s="222"/>
      <c r="S685" s="219"/>
      <c r="T685" s="707"/>
      <c r="U685" s="219">
        <v>2014</v>
      </c>
      <c r="V685" s="221"/>
      <c r="W685" s="221"/>
      <c r="X685" s="221"/>
      <c r="Y685" s="221"/>
      <c r="Z685" s="221"/>
      <c r="AA685" s="221"/>
      <c r="AB685" s="222">
        <v>200</v>
      </c>
      <c r="AC685" s="221"/>
      <c r="AD685" s="221"/>
      <c r="AE685" s="221"/>
      <c r="AF685" s="221"/>
      <c r="AG685" s="221"/>
      <c r="AH685" s="221"/>
      <c r="AI685" s="221"/>
      <c r="AJ685" s="221"/>
      <c r="AK685" s="221"/>
      <c r="AL685" s="221"/>
      <c r="AM685" s="221"/>
      <c r="AN685" s="221"/>
      <c r="AO685" s="221"/>
      <c r="AP685" s="221"/>
      <c r="AQ685" s="221"/>
      <c r="AR685" s="221"/>
      <c r="AS685" s="221"/>
      <c r="AT685" s="221"/>
      <c r="AU685" s="221"/>
      <c r="AV685" s="221"/>
      <c r="AW685" s="221"/>
      <c r="AX685" s="1076"/>
    </row>
    <row r="686" spans="1:50" ht="23.85" hidden="1" customHeight="1">
      <c r="A686" s="992"/>
      <c r="B686" s="1075"/>
      <c r="C686" s="219" t="s">
        <v>6210</v>
      </c>
      <c r="D686" s="219"/>
      <c r="E686" s="219" t="s">
        <v>6218</v>
      </c>
      <c r="F686" s="219" t="s">
        <v>6210</v>
      </c>
      <c r="G686" s="219" t="s">
        <v>6210</v>
      </c>
      <c r="H686" s="221"/>
      <c r="I686" s="222">
        <v>2976</v>
      </c>
      <c r="J686" s="222"/>
      <c r="K686" s="222"/>
      <c r="L686" s="219" t="s">
        <v>282</v>
      </c>
      <c r="M686" s="222">
        <v>20</v>
      </c>
      <c r="N686" s="222">
        <v>40</v>
      </c>
      <c r="O686" s="222">
        <v>608</v>
      </c>
      <c r="P686" s="222">
        <v>2</v>
      </c>
      <c r="Q686" s="222"/>
      <c r="R686" s="222"/>
      <c r="S686" s="219"/>
      <c r="T686" s="707"/>
      <c r="U686" s="219">
        <v>2014</v>
      </c>
      <c r="V686" s="221"/>
      <c r="W686" s="221"/>
      <c r="X686" s="221"/>
      <c r="Y686" s="221"/>
      <c r="Z686" s="221"/>
      <c r="AA686" s="221"/>
      <c r="AB686" s="222">
        <v>500</v>
      </c>
      <c r="AC686" s="221"/>
      <c r="AD686" s="221"/>
      <c r="AE686" s="221"/>
      <c r="AF686" s="221"/>
      <c r="AG686" s="221"/>
      <c r="AH686" s="221"/>
      <c r="AI686" s="221"/>
      <c r="AJ686" s="221"/>
      <c r="AK686" s="221"/>
      <c r="AL686" s="221"/>
      <c r="AM686" s="221"/>
      <c r="AN686" s="221"/>
      <c r="AO686" s="221"/>
      <c r="AP686" s="221"/>
      <c r="AQ686" s="221"/>
      <c r="AR686" s="221"/>
      <c r="AS686" s="221"/>
      <c r="AT686" s="221"/>
      <c r="AU686" s="221"/>
      <c r="AV686" s="221"/>
      <c r="AW686" s="221"/>
      <c r="AX686" s="990"/>
    </row>
    <row r="687" spans="1:50" ht="23.85" hidden="1" customHeight="1">
      <c r="A687" s="992"/>
      <c r="B687" s="1075"/>
      <c r="C687" s="219" t="s">
        <v>6210</v>
      </c>
      <c r="D687" s="219"/>
      <c r="E687" s="219" t="s">
        <v>6219</v>
      </c>
      <c r="F687" s="219" t="s">
        <v>6210</v>
      </c>
      <c r="G687" s="219" t="s">
        <v>6210</v>
      </c>
      <c r="H687" s="221"/>
      <c r="I687" s="222">
        <v>7140</v>
      </c>
      <c r="J687" s="222">
        <v>28</v>
      </c>
      <c r="K687" s="222">
        <v>12769</v>
      </c>
      <c r="L687" s="219" t="s">
        <v>282</v>
      </c>
      <c r="M687" s="222">
        <v>68</v>
      </c>
      <c r="N687" s="222">
        <v>105</v>
      </c>
      <c r="O687" s="222">
        <v>7140</v>
      </c>
      <c r="P687" s="222">
        <v>1</v>
      </c>
      <c r="Q687" s="222"/>
      <c r="R687" s="222"/>
      <c r="S687" s="219"/>
      <c r="T687" s="707"/>
      <c r="U687" s="219">
        <v>2016</v>
      </c>
      <c r="V687" s="221"/>
      <c r="W687" s="221"/>
      <c r="X687" s="221"/>
      <c r="Y687" s="221"/>
      <c r="Z687" s="221"/>
      <c r="AA687" s="221"/>
      <c r="AB687" s="222">
        <v>2748</v>
      </c>
      <c r="AC687" s="221"/>
      <c r="AD687" s="221"/>
      <c r="AE687" s="221"/>
      <c r="AF687" s="221"/>
      <c r="AG687" s="221"/>
      <c r="AH687" s="221"/>
      <c r="AI687" s="221"/>
      <c r="AJ687" s="221"/>
      <c r="AK687" s="221"/>
      <c r="AL687" s="221"/>
      <c r="AM687" s="221"/>
      <c r="AN687" s="221"/>
      <c r="AO687" s="221"/>
      <c r="AP687" s="221"/>
      <c r="AQ687" s="221"/>
      <c r="AR687" s="221"/>
      <c r="AS687" s="221"/>
      <c r="AT687" s="221"/>
      <c r="AU687" s="221"/>
      <c r="AV687" s="221"/>
      <c r="AW687" s="221"/>
      <c r="AX687" s="990"/>
    </row>
    <row r="688" spans="1:50" ht="23.85" hidden="1" customHeight="1">
      <c r="A688" s="992"/>
      <c r="B688" s="1075"/>
      <c r="C688" s="219" t="s">
        <v>6210</v>
      </c>
      <c r="D688" s="219"/>
      <c r="E688" s="219" t="s">
        <v>15458</v>
      </c>
      <c r="F688" s="219" t="s">
        <v>6210</v>
      </c>
      <c r="G688" s="219" t="s">
        <v>6210</v>
      </c>
      <c r="H688" s="221"/>
      <c r="I688" s="222">
        <v>5612</v>
      </c>
      <c r="J688" s="222"/>
      <c r="K688" s="222"/>
      <c r="L688" s="219" t="s">
        <v>282</v>
      </c>
      <c r="M688" s="222">
        <v>26</v>
      </c>
      <c r="N688" s="222">
        <v>47</v>
      </c>
      <c r="O688" s="222">
        <v>1222</v>
      </c>
      <c r="P688" s="222">
        <v>1</v>
      </c>
      <c r="Q688" s="222"/>
      <c r="R688" s="222"/>
      <c r="S688" s="219"/>
      <c r="T688" s="707"/>
      <c r="U688" s="219">
        <v>2016</v>
      </c>
      <c r="V688" s="221"/>
      <c r="W688" s="221"/>
      <c r="X688" s="221"/>
      <c r="Y688" s="221"/>
      <c r="Z688" s="221"/>
      <c r="AA688" s="221"/>
      <c r="AB688" s="222">
        <v>150</v>
      </c>
      <c r="AC688" s="221"/>
      <c r="AD688" s="221"/>
      <c r="AE688" s="221"/>
      <c r="AF688" s="221"/>
      <c r="AG688" s="221"/>
      <c r="AH688" s="221"/>
      <c r="AI688" s="221"/>
      <c r="AJ688" s="221"/>
      <c r="AK688" s="221"/>
      <c r="AL688" s="221"/>
      <c r="AM688" s="221"/>
      <c r="AN688" s="221"/>
      <c r="AO688" s="221"/>
      <c r="AP688" s="221"/>
      <c r="AQ688" s="221"/>
      <c r="AR688" s="221"/>
      <c r="AS688" s="221"/>
      <c r="AT688" s="221"/>
      <c r="AU688" s="221"/>
      <c r="AV688" s="221"/>
      <c r="AW688" s="221"/>
      <c r="AX688" s="990"/>
    </row>
    <row r="689" spans="1:50" ht="23.85" hidden="1" customHeight="1">
      <c r="A689" s="992"/>
      <c r="B689" s="1075"/>
      <c r="C689" s="219" t="s">
        <v>6220</v>
      </c>
      <c r="D689" s="219"/>
      <c r="E689" s="219" t="s">
        <v>6221</v>
      </c>
      <c r="F689" s="219" t="s">
        <v>6220</v>
      </c>
      <c r="G689" s="219" t="s">
        <v>6220</v>
      </c>
      <c r="H689" s="221"/>
      <c r="I689" s="222">
        <v>17124</v>
      </c>
      <c r="J689" s="222"/>
      <c r="K689" s="222"/>
      <c r="L689" s="219" t="s">
        <v>282</v>
      </c>
      <c r="M689" s="222">
        <v>68</v>
      </c>
      <c r="N689" s="222">
        <v>105</v>
      </c>
      <c r="O689" s="222">
        <v>14280</v>
      </c>
      <c r="P689" s="222">
        <v>2</v>
      </c>
      <c r="Q689" s="222">
        <v>500</v>
      </c>
      <c r="R689" s="222">
        <v>700</v>
      </c>
      <c r="S689" s="219" t="s">
        <v>173</v>
      </c>
      <c r="T689" s="707"/>
      <c r="U689" s="219">
        <v>1996</v>
      </c>
      <c r="V689" s="221"/>
      <c r="W689" s="221"/>
      <c r="X689" s="221"/>
      <c r="Y689" s="221"/>
      <c r="Z689" s="221"/>
      <c r="AA689" s="221"/>
      <c r="AB689" s="222">
        <v>2850</v>
      </c>
      <c r="AC689" s="221"/>
      <c r="AD689" s="221"/>
      <c r="AE689" s="221"/>
      <c r="AF689" s="221"/>
      <c r="AG689" s="221"/>
      <c r="AH689" s="221"/>
      <c r="AI689" s="221"/>
      <c r="AJ689" s="221"/>
      <c r="AK689" s="221"/>
      <c r="AL689" s="221"/>
      <c r="AM689" s="221"/>
      <c r="AN689" s="221"/>
      <c r="AO689" s="221"/>
      <c r="AP689" s="221"/>
      <c r="AQ689" s="221"/>
      <c r="AR689" s="221"/>
      <c r="AS689" s="221"/>
      <c r="AT689" s="221"/>
      <c r="AU689" s="221"/>
      <c r="AV689" s="221"/>
      <c r="AW689" s="221"/>
      <c r="AX689" s="990"/>
    </row>
    <row r="690" spans="1:50" ht="23.85" hidden="1" customHeight="1">
      <c r="A690" s="992"/>
      <c r="B690" s="1075"/>
      <c r="C690" s="219" t="s">
        <v>6220</v>
      </c>
      <c r="D690" s="219"/>
      <c r="E690" s="219" t="s">
        <v>6222</v>
      </c>
      <c r="F690" s="219" t="s">
        <v>6220</v>
      </c>
      <c r="G690" s="219" t="s">
        <v>6223</v>
      </c>
      <c r="H690" s="221"/>
      <c r="I690" s="222">
        <v>26940</v>
      </c>
      <c r="J690" s="222"/>
      <c r="K690" s="222"/>
      <c r="L690" s="219" t="s">
        <v>469</v>
      </c>
      <c r="M690" s="222">
        <v>64</v>
      </c>
      <c r="N690" s="222">
        <v>100</v>
      </c>
      <c r="O690" s="222">
        <v>6400</v>
      </c>
      <c r="P690" s="222">
        <v>1</v>
      </c>
      <c r="Q690" s="222"/>
      <c r="R690" s="222"/>
      <c r="S690" s="219"/>
      <c r="T690" s="707"/>
      <c r="U690" s="219">
        <v>1989</v>
      </c>
      <c r="V690" s="221"/>
      <c r="W690" s="221"/>
      <c r="X690" s="221"/>
      <c r="Y690" s="221"/>
      <c r="Z690" s="221"/>
      <c r="AA690" s="221"/>
      <c r="AB690" s="222">
        <v>150</v>
      </c>
      <c r="AC690" s="221"/>
      <c r="AD690" s="221"/>
      <c r="AE690" s="221"/>
      <c r="AF690" s="221"/>
      <c r="AG690" s="221"/>
      <c r="AH690" s="221"/>
      <c r="AI690" s="221"/>
      <c r="AJ690" s="221"/>
      <c r="AK690" s="221"/>
      <c r="AL690" s="221"/>
      <c r="AM690" s="221"/>
      <c r="AN690" s="221"/>
      <c r="AO690" s="221"/>
      <c r="AP690" s="221"/>
      <c r="AQ690" s="221"/>
      <c r="AR690" s="221"/>
      <c r="AS690" s="221"/>
      <c r="AT690" s="221"/>
      <c r="AU690" s="221"/>
      <c r="AV690" s="221"/>
      <c r="AW690" s="221"/>
      <c r="AX690" s="990"/>
    </row>
    <row r="691" spans="1:50" ht="23.85" hidden="1" customHeight="1">
      <c r="A691" s="992"/>
      <c r="B691" s="1075"/>
      <c r="C691" s="219" t="s">
        <v>6220</v>
      </c>
      <c r="D691" s="219"/>
      <c r="E691" s="219" t="s">
        <v>6224</v>
      </c>
      <c r="F691" s="219" t="s">
        <v>6220</v>
      </c>
      <c r="G691" s="219" t="s">
        <v>6220</v>
      </c>
      <c r="H691" s="221"/>
      <c r="I691" s="222">
        <v>45061</v>
      </c>
      <c r="J691" s="222">
        <v>24</v>
      </c>
      <c r="K691" s="222">
        <v>24</v>
      </c>
      <c r="L691" s="219" t="s">
        <v>143</v>
      </c>
      <c r="M691" s="222">
        <v>64</v>
      </c>
      <c r="N691" s="222">
        <v>100</v>
      </c>
      <c r="O691" s="222">
        <v>6400</v>
      </c>
      <c r="P691" s="222">
        <v>1</v>
      </c>
      <c r="Q691" s="222"/>
      <c r="R691" s="222"/>
      <c r="S691" s="219"/>
      <c r="T691" s="707"/>
      <c r="U691" s="219">
        <v>2011</v>
      </c>
      <c r="V691" s="221"/>
      <c r="W691" s="221"/>
      <c r="X691" s="221"/>
      <c r="Y691" s="221"/>
      <c r="Z691" s="221"/>
      <c r="AA691" s="221"/>
      <c r="AB691" s="222">
        <v>2969</v>
      </c>
      <c r="AC691" s="221"/>
      <c r="AD691" s="221"/>
      <c r="AE691" s="221"/>
      <c r="AF691" s="221"/>
      <c r="AG691" s="221"/>
      <c r="AH691" s="221"/>
      <c r="AI691" s="221"/>
      <c r="AJ691" s="221"/>
      <c r="AK691" s="221"/>
      <c r="AL691" s="221"/>
      <c r="AM691" s="221"/>
      <c r="AN691" s="221"/>
      <c r="AO691" s="221"/>
      <c r="AP691" s="221"/>
      <c r="AQ691" s="221"/>
      <c r="AR691" s="221"/>
      <c r="AS691" s="221"/>
      <c r="AT691" s="221"/>
      <c r="AU691" s="221"/>
      <c r="AV691" s="221"/>
      <c r="AW691" s="221"/>
      <c r="AX691" s="990"/>
    </row>
    <row r="692" spans="1:50" ht="23.85" hidden="1" customHeight="1">
      <c r="A692" s="992"/>
      <c r="B692" s="1075"/>
      <c r="C692" s="219" t="s">
        <v>6225</v>
      </c>
      <c r="D692" s="219"/>
      <c r="E692" s="219" t="s">
        <v>670</v>
      </c>
      <c r="F692" s="219" t="s">
        <v>6225</v>
      </c>
      <c r="G692" s="219" t="s">
        <v>13077</v>
      </c>
      <c r="H692" s="221"/>
      <c r="I692" s="222">
        <v>1600</v>
      </c>
      <c r="J692" s="222"/>
      <c r="K692" s="222"/>
      <c r="L692" s="219" t="s">
        <v>282</v>
      </c>
      <c r="M692" s="222">
        <v>20</v>
      </c>
      <c r="N692" s="222">
        <v>40</v>
      </c>
      <c r="O692" s="222">
        <v>1600</v>
      </c>
      <c r="P692" s="222">
        <v>2</v>
      </c>
      <c r="Q692" s="222"/>
      <c r="R692" s="222"/>
      <c r="S692" s="219"/>
      <c r="T692" s="707"/>
      <c r="U692" s="219">
        <v>2007</v>
      </c>
      <c r="V692" s="221"/>
      <c r="W692" s="221"/>
      <c r="X692" s="221"/>
      <c r="Y692" s="221"/>
      <c r="Z692" s="221"/>
      <c r="AA692" s="221"/>
      <c r="AB692" s="222">
        <v>550</v>
      </c>
      <c r="AC692" s="221"/>
      <c r="AD692" s="221"/>
      <c r="AE692" s="221"/>
      <c r="AF692" s="221"/>
      <c r="AG692" s="221"/>
      <c r="AH692" s="221"/>
      <c r="AI692" s="221"/>
      <c r="AJ692" s="221"/>
      <c r="AK692" s="221"/>
      <c r="AL692" s="221"/>
      <c r="AM692" s="221"/>
      <c r="AN692" s="221"/>
      <c r="AO692" s="221"/>
      <c r="AP692" s="221"/>
      <c r="AQ692" s="221"/>
      <c r="AR692" s="221"/>
      <c r="AS692" s="221"/>
      <c r="AT692" s="221"/>
      <c r="AU692" s="221"/>
      <c r="AV692" s="221"/>
      <c r="AW692" s="221"/>
      <c r="AX692" s="990"/>
    </row>
    <row r="693" spans="1:50" ht="23.85" hidden="1" customHeight="1">
      <c r="A693" s="992"/>
      <c r="B693" s="1075"/>
      <c r="C693" s="219" t="s">
        <v>6225</v>
      </c>
      <c r="D693" s="219"/>
      <c r="E693" s="219" t="s">
        <v>6226</v>
      </c>
      <c r="F693" s="219" t="s">
        <v>6225</v>
      </c>
      <c r="G693" s="219" t="s">
        <v>13077</v>
      </c>
      <c r="H693" s="221"/>
      <c r="I693" s="222">
        <v>51290</v>
      </c>
      <c r="J693" s="222">
        <v>284</v>
      </c>
      <c r="K693" s="222">
        <v>284</v>
      </c>
      <c r="L693" s="219" t="s">
        <v>282</v>
      </c>
      <c r="M693" s="222">
        <v>68</v>
      </c>
      <c r="N693" s="222">
        <v>105</v>
      </c>
      <c r="O693" s="222">
        <v>14280</v>
      </c>
      <c r="P693" s="222">
        <v>2</v>
      </c>
      <c r="Q693" s="222">
        <v>300</v>
      </c>
      <c r="R693" s="222">
        <v>500</v>
      </c>
      <c r="S693" s="219" t="s">
        <v>465</v>
      </c>
      <c r="T693" s="707" t="s">
        <v>826</v>
      </c>
      <c r="U693" s="219">
        <v>2008</v>
      </c>
      <c r="V693" s="221"/>
      <c r="W693" s="221"/>
      <c r="X693" s="221"/>
      <c r="Y693" s="221"/>
      <c r="Z693" s="221"/>
      <c r="AA693" s="221"/>
      <c r="AB693" s="222">
        <v>6900</v>
      </c>
      <c r="AC693" s="221"/>
      <c r="AD693" s="221"/>
      <c r="AE693" s="221"/>
      <c r="AF693" s="221"/>
      <c r="AG693" s="221"/>
      <c r="AH693" s="221"/>
      <c r="AI693" s="221"/>
      <c r="AJ693" s="221"/>
      <c r="AK693" s="221"/>
      <c r="AL693" s="221"/>
      <c r="AM693" s="221"/>
      <c r="AN693" s="221"/>
      <c r="AO693" s="221"/>
      <c r="AP693" s="221"/>
      <c r="AQ693" s="221"/>
      <c r="AR693" s="221"/>
      <c r="AS693" s="221"/>
      <c r="AT693" s="221"/>
      <c r="AU693" s="221"/>
      <c r="AV693" s="221"/>
      <c r="AW693" s="221"/>
      <c r="AX693" s="990"/>
    </row>
    <row r="694" spans="1:50" ht="23.85" hidden="1" customHeight="1">
      <c r="A694" s="992"/>
      <c r="B694" s="1075"/>
      <c r="C694" s="219" t="s">
        <v>6228</v>
      </c>
      <c r="D694" s="219" t="s">
        <v>6229</v>
      </c>
      <c r="E694" s="219" t="s">
        <v>6230</v>
      </c>
      <c r="F694" s="219" t="s">
        <v>6228</v>
      </c>
      <c r="G694" s="219" t="s">
        <v>6231</v>
      </c>
      <c r="H694" s="221" t="s">
        <v>6232</v>
      </c>
      <c r="I694" s="222">
        <v>31550</v>
      </c>
      <c r="J694" s="222">
        <v>706</v>
      </c>
      <c r="K694" s="222">
        <v>915</v>
      </c>
      <c r="L694" s="219" t="s">
        <v>143</v>
      </c>
      <c r="M694" s="222">
        <v>65</v>
      </c>
      <c r="N694" s="222">
        <v>100</v>
      </c>
      <c r="O694" s="222">
        <v>6500</v>
      </c>
      <c r="P694" s="222">
        <v>1</v>
      </c>
      <c r="Q694" s="222">
        <v>3377</v>
      </c>
      <c r="R694" s="222">
        <v>3377</v>
      </c>
      <c r="S694" s="219" t="s">
        <v>465</v>
      </c>
      <c r="T694" s="707" t="s">
        <v>466</v>
      </c>
      <c r="U694" s="219">
        <v>2003</v>
      </c>
      <c r="V694" s="221">
        <v>3054</v>
      </c>
      <c r="W694" s="221">
        <v>500</v>
      </c>
      <c r="X694" s="221">
        <v>665</v>
      </c>
      <c r="Y694" s="221">
        <v>176</v>
      </c>
      <c r="Z694" s="221"/>
      <c r="AA694" s="221"/>
      <c r="AB694" s="222">
        <v>4395</v>
      </c>
      <c r="AC694" s="221"/>
      <c r="AD694" s="221"/>
      <c r="AE694" s="221"/>
      <c r="AF694" s="221"/>
      <c r="AG694" s="221"/>
      <c r="AH694" s="221"/>
      <c r="AI694" s="221"/>
      <c r="AJ694" s="221"/>
      <c r="AK694" s="221" t="s">
        <v>6233</v>
      </c>
      <c r="AL694" s="221" t="s">
        <v>1552</v>
      </c>
      <c r="AM694" s="221">
        <v>1239</v>
      </c>
      <c r="AN694" s="221"/>
      <c r="AO694" s="221"/>
      <c r="AP694" s="221"/>
      <c r="AQ694" s="221"/>
      <c r="AR694" s="221"/>
      <c r="AS694" s="221"/>
      <c r="AT694" s="221"/>
      <c r="AU694" s="221"/>
      <c r="AV694" s="221"/>
      <c r="AW694" s="221"/>
      <c r="AX694" s="990"/>
    </row>
    <row r="695" spans="1:50" ht="23.85" hidden="1" customHeight="1">
      <c r="A695" s="992"/>
      <c r="B695" s="1075"/>
      <c r="C695" s="219" t="s">
        <v>6228</v>
      </c>
      <c r="D695" s="219"/>
      <c r="E695" s="219" t="s">
        <v>6234</v>
      </c>
      <c r="F695" s="219" t="s">
        <v>6228</v>
      </c>
      <c r="G695" s="219" t="s">
        <v>6228</v>
      </c>
      <c r="H695" s="221"/>
      <c r="I695" s="222">
        <v>20238</v>
      </c>
      <c r="J695" s="222">
        <v>628</v>
      </c>
      <c r="K695" s="222">
        <v>628</v>
      </c>
      <c r="L695" s="219" t="s">
        <v>282</v>
      </c>
      <c r="M695" s="222">
        <v>65</v>
      </c>
      <c r="N695" s="222">
        <v>100</v>
      </c>
      <c r="O695" s="222">
        <v>6500</v>
      </c>
      <c r="P695" s="222">
        <v>1</v>
      </c>
      <c r="Q695" s="222">
        <v>1000</v>
      </c>
      <c r="R695" s="222">
        <v>2000</v>
      </c>
      <c r="S695" s="219" t="s">
        <v>173</v>
      </c>
      <c r="T695" s="707" t="s">
        <v>466</v>
      </c>
      <c r="U695" s="219">
        <v>2005</v>
      </c>
      <c r="V695" s="221"/>
      <c r="W695" s="221"/>
      <c r="X695" s="221"/>
      <c r="Y695" s="221"/>
      <c r="Z695" s="221"/>
      <c r="AA695" s="221"/>
      <c r="AB695" s="222">
        <v>3282</v>
      </c>
      <c r="AC695" s="221"/>
      <c r="AD695" s="221"/>
      <c r="AE695" s="221"/>
      <c r="AF695" s="221"/>
      <c r="AG695" s="221"/>
      <c r="AH695" s="221"/>
      <c r="AI695" s="221"/>
      <c r="AJ695" s="221"/>
      <c r="AK695" s="221"/>
      <c r="AL695" s="221"/>
      <c r="AM695" s="221"/>
      <c r="AN695" s="221"/>
      <c r="AO695" s="221"/>
      <c r="AP695" s="221"/>
      <c r="AQ695" s="221"/>
      <c r="AR695" s="221"/>
      <c r="AS695" s="221"/>
      <c r="AT695" s="221"/>
      <c r="AU695" s="221"/>
      <c r="AV695" s="221"/>
      <c r="AW695" s="221"/>
      <c r="AX695" s="990"/>
    </row>
    <row r="696" spans="1:50" ht="23.85" hidden="1" customHeight="1">
      <c r="A696" s="992"/>
      <c r="B696" s="1075"/>
      <c r="C696" s="219" t="s">
        <v>6228</v>
      </c>
      <c r="D696" s="219"/>
      <c r="E696" s="219" t="s">
        <v>6235</v>
      </c>
      <c r="F696" s="219" t="s">
        <v>6228</v>
      </c>
      <c r="G696" s="219" t="s">
        <v>6228</v>
      </c>
      <c r="H696" s="221"/>
      <c r="I696" s="222">
        <v>6463</v>
      </c>
      <c r="J696" s="222"/>
      <c r="K696" s="222"/>
      <c r="L696" s="219" t="s">
        <v>282</v>
      </c>
      <c r="M696" s="222">
        <v>40</v>
      </c>
      <c r="N696" s="222">
        <v>70</v>
      </c>
      <c r="O696" s="222">
        <v>2800</v>
      </c>
      <c r="P696" s="222">
        <v>1</v>
      </c>
      <c r="Q696" s="222">
        <v>200</v>
      </c>
      <c r="R696" s="222">
        <v>300</v>
      </c>
      <c r="S696" s="219" t="s">
        <v>173</v>
      </c>
      <c r="T696" s="707" t="s">
        <v>466</v>
      </c>
      <c r="U696" s="219">
        <v>2005</v>
      </c>
      <c r="V696" s="221"/>
      <c r="W696" s="221"/>
      <c r="X696" s="221"/>
      <c r="Y696" s="221"/>
      <c r="Z696" s="221"/>
      <c r="AA696" s="221"/>
      <c r="AB696" s="222">
        <v>550</v>
      </c>
      <c r="AC696" s="221"/>
      <c r="AD696" s="221"/>
      <c r="AE696" s="221"/>
      <c r="AF696" s="221"/>
      <c r="AG696" s="221"/>
      <c r="AH696" s="221"/>
      <c r="AI696" s="221"/>
      <c r="AJ696" s="221"/>
      <c r="AK696" s="221"/>
      <c r="AL696" s="221"/>
      <c r="AM696" s="221"/>
      <c r="AN696" s="221"/>
      <c r="AO696" s="221"/>
      <c r="AP696" s="221"/>
      <c r="AQ696" s="221"/>
      <c r="AR696" s="221"/>
      <c r="AS696" s="221"/>
      <c r="AT696" s="221"/>
      <c r="AU696" s="221"/>
      <c r="AV696" s="221"/>
      <c r="AW696" s="221"/>
      <c r="AX696" s="990"/>
    </row>
    <row r="697" spans="1:50" ht="23.85" hidden="1" customHeight="1">
      <c r="A697" s="992"/>
      <c r="B697" s="1075"/>
      <c r="C697" s="219" t="s">
        <v>6228</v>
      </c>
      <c r="D697" s="219"/>
      <c r="E697" s="219" t="s">
        <v>6236</v>
      </c>
      <c r="F697" s="219" t="s">
        <v>6228</v>
      </c>
      <c r="G697" s="219" t="s">
        <v>6228</v>
      </c>
      <c r="H697" s="221"/>
      <c r="I697" s="222">
        <v>16902</v>
      </c>
      <c r="J697" s="222"/>
      <c r="K697" s="222"/>
      <c r="L697" s="219" t="s">
        <v>143</v>
      </c>
      <c r="M697" s="222">
        <v>70</v>
      </c>
      <c r="N697" s="222">
        <v>105</v>
      </c>
      <c r="O697" s="222">
        <v>7350</v>
      </c>
      <c r="P697" s="222">
        <v>1</v>
      </c>
      <c r="Q697" s="222"/>
      <c r="R697" s="222"/>
      <c r="S697" s="219"/>
      <c r="T697" s="707"/>
      <c r="U697" s="219">
        <v>2005</v>
      </c>
      <c r="V697" s="221"/>
      <c r="W697" s="221"/>
      <c r="X697" s="221"/>
      <c r="Y697" s="221"/>
      <c r="Z697" s="221"/>
      <c r="AA697" s="221"/>
      <c r="AB697" s="222"/>
      <c r="AC697" s="221"/>
      <c r="AD697" s="221"/>
      <c r="AE697" s="221"/>
      <c r="AF697" s="221"/>
      <c r="AG697" s="221"/>
      <c r="AH697" s="221"/>
      <c r="AI697" s="221"/>
      <c r="AJ697" s="221"/>
      <c r="AK697" s="221"/>
      <c r="AL697" s="221"/>
      <c r="AM697" s="221"/>
      <c r="AN697" s="221"/>
      <c r="AO697" s="221"/>
      <c r="AP697" s="221"/>
      <c r="AQ697" s="221"/>
      <c r="AR697" s="221"/>
      <c r="AS697" s="221"/>
      <c r="AT697" s="221"/>
      <c r="AU697" s="221"/>
      <c r="AV697" s="221"/>
      <c r="AW697" s="221"/>
      <c r="AX697" s="990"/>
    </row>
    <row r="698" spans="1:50" ht="23.85" hidden="1" customHeight="1">
      <c r="A698" s="992"/>
      <c r="B698" s="1075"/>
      <c r="C698" s="707" t="s">
        <v>6228</v>
      </c>
      <c r="D698" s="707"/>
      <c r="E698" s="707" t="s">
        <v>6237</v>
      </c>
      <c r="F698" s="707" t="s">
        <v>6228</v>
      </c>
      <c r="G698" s="707" t="s">
        <v>6238</v>
      </c>
      <c r="H698" s="301"/>
      <c r="I698" s="235">
        <v>11782</v>
      </c>
      <c r="J698" s="235"/>
      <c r="K698" s="235"/>
      <c r="L698" s="707" t="s">
        <v>282</v>
      </c>
      <c r="M698" s="235">
        <v>65.5</v>
      </c>
      <c r="N698" s="235">
        <v>107</v>
      </c>
      <c r="O698" s="235">
        <v>7062</v>
      </c>
      <c r="P698" s="235">
        <v>1</v>
      </c>
      <c r="Q698" s="235">
        <v>200</v>
      </c>
      <c r="R698" s="235">
        <v>2000</v>
      </c>
      <c r="S698" s="707" t="s">
        <v>173</v>
      </c>
      <c r="T698" s="707" t="s">
        <v>466</v>
      </c>
      <c r="U698" s="707">
        <v>2007</v>
      </c>
      <c r="V698" s="303"/>
      <c r="W698" s="303"/>
      <c r="X698" s="303"/>
      <c r="Y698" s="303"/>
      <c r="Z698" s="303"/>
      <c r="AA698" s="301"/>
      <c r="AB698" s="235">
        <v>1000</v>
      </c>
      <c r="AC698" s="707"/>
      <c r="AD698" s="707"/>
      <c r="AE698" s="301"/>
      <c r="AF698" s="301"/>
      <c r="AG698" s="301"/>
      <c r="AH698" s="301"/>
      <c r="AI698" s="303"/>
      <c r="AJ698" s="301"/>
      <c r="AK698" s="301"/>
      <c r="AL698" s="301"/>
      <c r="AM698" s="301"/>
      <c r="AN698" s="301"/>
      <c r="AO698" s="301"/>
      <c r="AP698" s="301"/>
      <c r="AQ698" s="301"/>
      <c r="AR698" s="301"/>
      <c r="AS698" s="301"/>
      <c r="AT698" s="301"/>
      <c r="AU698" s="301"/>
      <c r="AV698" s="301"/>
      <c r="AW698" s="301"/>
      <c r="AX698" s="994"/>
    </row>
    <row r="699" spans="1:50" ht="23.85" hidden="1" customHeight="1">
      <c r="A699" s="992"/>
      <c r="B699" s="1075"/>
      <c r="C699" s="707" t="s">
        <v>6228</v>
      </c>
      <c r="D699" s="707"/>
      <c r="E699" s="707" t="s">
        <v>6239</v>
      </c>
      <c r="F699" s="707" t="s">
        <v>6228</v>
      </c>
      <c r="G699" s="707" t="s">
        <v>6240</v>
      </c>
      <c r="H699" s="301"/>
      <c r="I699" s="235">
        <v>32000</v>
      </c>
      <c r="J699" s="235"/>
      <c r="K699" s="235"/>
      <c r="L699" s="707" t="s">
        <v>282</v>
      </c>
      <c r="M699" s="235">
        <v>68</v>
      </c>
      <c r="N699" s="235">
        <v>105</v>
      </c>
      <c r="O699" s="235">
        <v>7140</v>
      </c>
      <c r="P699" s="235">
        <v>1</v>
      </c>
      <c r="Q699" s="235">
        <v>1000</v>
      </c>
      <c r="R699" s="235">
        <v>2000</v>
      </c>
      <c r="S699" s="707" t="s">
        <v>173</v>
      </c>
      <c r="T699" s="707" t="s">
        <v>466</v>
      </c>
      <c r="U699" s="707">
        <v>2008</v>
      </c>
      <c r="V699" s="303"/>
      <c r="W699" s="303"/>
      <c r="X699" s="303"/>
      <c r="Y699" s="303"/>
      <c r="Z699" s="303"/>
      <c r="AA699" s="301"/>
      <c r="AB699" s="235">
        <v>600</v>
      </c>
      <c r="AC699" s="707"/>
      <c r="AD699" s="707"/>
      <c r="AE699" s="301"/>
      <c r="AF699" s="301"/>
      <c r="AG699" s="301"/>
      <c r="AH699" s="301"/>
      <c r="AI699" s="303"/>
      <c r="AJ699" s="301"/>
      <c r="AK699" s="301"/>
      <c r="AL699" s="301"/>
      <c r="AM699" s="301"/>
      <c r="AN699" s="301"/>
      <c r="AO699" s="301"/>
      <c r="AP699" s="301"/>
      <c r="AQ699" s="301"/>
      <c r="AR699" s="301"/>
      <c r="AS699" s="301"/>
      <c r="AT699" s="301"/>
      <c r="AU699" s="301"/>
      <c r="AV699" s="301"/>
      <c r="AW699" s="301"/>
      <c r="AX699" s="994"/>
    </row>
    <row r="700" spans="1:50" ht="23.85" hidden="1" customHeight="1">
      <c r="A700" s="992"/>
      <c r="B700" s="1075"/>
      <c r="C700" s="707" t="s">
        <v>6228</v>
      </c>
      <c r="D700" s="707"/>
      <c r="E700" s="707" t="s">
        <v>6241</v>
      </c>
      <c r="F700" s="707" t="s">
        <v>6228</v>
      </c>
      <c r="G700" s="707" t="s">
        <v>6228</v>
      </c>
      <c r="H700" s="301"/>
      <c r="I700" s="235">
        <v>27313</v>
      </c>
      <c r="J700" s="235"/>
      <c r="K700" s="235"/>
      <c r="L700" s="707" t="s">
        <v>282</v>
      </c>
      <c r="M700" s="235">
        <v>68</v>
      </c>
      <c r="N700" s="235">
        <v>105</v>
      </c>
      <c r="O700" s="235">
        <v>7140</v>
      </c>
      <c r="P700" s="235">
        <v>1</v>
      </c>
      <c r="Q700" s="235"/>
      <c r="R700" s="235"/>
      <c r="S700" s="707"/>
      <c r="T700" s="707"/>
      <c r="U700" s="707">
        <v>2010</v>
      </c>
      <c r="V700" s="303"/>
      <c r="W700" s="303"/>
      <c r="X700" s="303"/>
      <c r="Y700" s="303"/>
      <c r="Z700" s="303"/>
      <c r="AA700" s="301"/>
      <c r="AB700" s="235">
        <v>2241</v>
      </c>
      <c r="AC700" s="707"/>
      <c r="AD700" s="707"/>
      <c r="AE700" s="301"/>
      <c r="AF700" s="301"/>
      <c r="AG700" s="301"/>
      <c r="AH700" s="301"/>
      <c r="AI700" s="303"/>
      <c r="AJ700" s="301"/>
      <c r="AK700" s="301"/>
      <c r="AL700" s="301"/>
      <c r="AM700" s="301"/>
      <c r="AN700" s="301"/>
      <c r="AO700" s="301"/>
      <c r="AP700" s="301"/>
      <c r="AQ700" s="301"/>
      <c r="AR700" s="301"/>
      <c r="AS700" s="301"/>
      <c r="AT700" s="301"/>
      <c r="AU700" s="301"/>
      <c r="AV700" s="301"/>
      <c r="AW700" s="301"/>
      <c r="AX700" s="994"/>
    </row>
    <row r="701" spans="1:50" ht="23.85" hidden="1" customHeight="1">
      <c r="A701" s="992"/>
      <c r="B701" s="1075"/>
      <c r="C701" s="707" t="s">
        <v>6228</v>
      </c>
      <c r="D701" s="707"/>
      <c r="E701" s="707" t="s">
        <v>6242</v>
      </c>
      <c r="F701" s="707" t="s">
        <v>6228</v>
      </c>
      <c r="G701" s="707" t="s">
        <v>6228</v>
      </c>
      <c r="H701" s="301"/>
      <c r="I701" s="235">
        <v>24930</v>
      </c>
      <c r="J701" s="235"/>
      <c r="K701" s="235"/>
      <c r="L701" s="707" t="s">
        <v>282</v>
      </c>
      <c r="M701" s="235">
        <v>68</v>
      </c>
      <c r="N701" s="235">
        <v>105</v>
      </c>
      <c r="O701" s="235">
        <v>7140</v>
      </c>
      <c r="P701" s="235">
        <v>1</v>
      </c>
      <c r="Q701" s="235"/>
      <c r="R701" s="235"/>
      <c r="S701" s="707"/>
      <c r="T701" s="707"/>
      <c r="U701" s="707">
        <v>2010</v>
      </c>
      <c r="V701" s="303"/>
      <c r="W701" s="303"/>
      <c r="X701" s="303"/>
      <c r="Y701" s="303"/>
      <c r="Z701" s="303"/>
      <c r="AA701" s="301"/>
      <c r="AB701" s="235">
        <v>2180</v>
      </c>
      <c r="AC701" s="707"/>
      <c r="AD701" s="707"/>
      <c r="AE701" s="301"/>
      <c r="AF701" s="301"/>
      <c r="AG701" s="301"/>
      <c r="AH701" s="301"/>
      <c r="AI701" s="303"/>
      <c r="AJ701" s="301"/>
      <c r="AK701" s="301"/>
      <c r="AL701" s="301"/>
      <c r="AM701" s="301"/>
      <c r="AN701" s="301"/>
      <c r="AO701" s="301"/>
      <c r="AP701" s="301"/>
      <c r="AQ701" s="301"/>
      <c r="AR701" s="301"/>
      <c r="AS701" s="301"/>
      <c r="AT701" s="301"/>
      <c r="AU701" s="301"/>
      <c r="AV701" s="301"/>
      <c r="AW701" s="301"/>
      <c r="AX701" s="994"/>
    </row>
    <row r="702" spans="1:50" ht="23.85" hidden="1" customHeight="1">
      <c r="A702" s="992"/>
      <c r="B702" s="1075"/>
      <c r="C702" s="707" t="s">
        <v>6228</v>
      </c>
      <c r="D702" s="707"/>
      <c r="E702" s="707" t="s">
        <v>6243</v>
      </c>
      <c r="F702" s="707" t="s">
        <v>6228</v>
      </c>
      <c r="G702" s="707" t="s">
        <v>6228</v>
      </c>
      <c r="H702" s="301"/>
      <c r="I702" s="235">
        <v>8075</v>
      </c>
      <c r="J702" s="235"/>
      <c r="K702" s="235"/>
      <c r="L702" s="707" t="s">
        <v>282</v>
      </c>
      <c r="M702" s="235">
        <v>40</v>
      </c>
      <c r="N702" s="235">
        <v>90</v>
      </c>
      <c r="O702" s="235">
        <v>3600</v>
      </c>
      <c r="P702" s="235">
        <v>1</v>
      </c>
      <c r="Q702" s="235"/>
      <c r="R702" s="235"/>
      <c r="S702" s="707"/>
      <c r="T702" s="707"/>
      <c r="U702" s="707">
        <v>2010</v>
      </c>
      <c r="V702" s="303"/>
      <c r="W702" s="303"/>
      <c r="X702" s="303"/>
      <c r="Y702" s="303"/>
      <c r="Z702" s="303"/>
      <c r="AA702" s="301"/>
      <c r="AB702" s="235">
        <v>689</v>
      </c>
      <c r="AC702" s="707"/>
      <c r="AD702" s="707"/>
      <c r="AE702" s="301"/>
      <c r="AF702" s="301"/>
      <c r="AG702" s="301"/>
      <c r="AH702" s="301"/>
      <c r="AI702" s="303"/>
      <c r="AJ702" s="301"/>
      <c r="AK702" s="301"/>
      <c r="AL702" s="301"/>
      <c r="AM702" s="301"/>
      <c r="AN702" s="301"/>
      <c r="AO702" s="301"/>
      <c r="AP702" s="301"/>
      <c r="AQ702" s="301"/>
      <c r="AR702" s="301"/>
      <c r="AS702" s="301"/>
      <c r="AT702" s="301"/>
      <c r="AU702" s="301"/>
      <c r="AV702" s="301"/>
      <c r="AW702" s="301"/>
      <c r="AX702" s="994"/>
    </row>
    <row r="703" spans="1:50" ht="23.85" hidden="1" customHeight="1">
      <c r="A703" s="992"/>
      <c r="B703" s="1075"/>
      <c r="C703" s="707" t="s">
        <v>6228</v>
      </c>
      <c r="D703" s="707"/>
      <c r="E703" s="707" t="s">
        <v>6244</v>
      </c>
      <c r="F703" s="707" t="s">
        <v>6228</v>
      </c>
      <c r="G703" s="707" t="s">
        <v>6240</v>
      </c>
      <c r="H703" s="301"/>
      <c r="I703" s="235">
        <v>77052</v>
      </c>
      <c r="J703" s="235">
        <v>129</v>
      </c>
      <c r="K703" s="235">
        <v>129</v>
      </c>
      <c r="L703" s="707" t="s">
        <v>143</v>
      </c>
      <c r="M703" s="235">
        <v>60</v>
      </c>
      <c r="N703" s="235">
        <v>100</v>
      </c>
      <c r="O703" s="235">
        <v>6000</v>
      </c>
      <c r="P703" s="235">
        <v>1</v>
      </c>
      <c r="Q703" s="235">
        <v>150</v>
      </c>
      <c r="R703" s="235">
        <v>150</v>
      </c>
      <c r="S703" s="707" t="s">
        <v>2854</v>
      </c>
      <c r="T703" s="707" t="s">
        <v>466</v>
      </c>
      <c r="U703" s="707">
        <v>2004</v>
      </c>
      <c r="V703" s="303"/>
      <c r="W703" s="303"/>
      <c r="X703" s="303"/>
      <c r="Y703" s="303"/>
      <c r="Z703" s="303"/>
      <c r="AA703" s="301"/>
      <c r="AB703" s="235"/>
      <c r="AC703" s="707"/>
      <c r="AD703" s="707"/>
      <c r="AE703" s="301"/>
      <c r="AF703" s="301"/>
      <c r="AG703" s="301"/>
      <c r="AH703" s="301"/>
      <c r="AI703" s="303"/>
      <c r="AJ703" s="301"/>
      <c r="AK703" s="301"/>
      <c r="AL703" s="301"/>
      <c r="AM703" s="301"/>
      <c r="AN703" s="301"/>
      <c r="AO703" s="301"/>
      <c r="AP703" s="301"/>
      <c r="AQ703" s="301"/>
      <c r="AR703" s="301"/>
      <c r="AS703" s="301"/>
      <c r="AT703" s="301"/>
      <c r="AU703" s="301"/>
      <c r="AV703" s="301"/>
      <c r="AW703" s="301"/>
      <c r="AX703" s="994"/>
    </row>
    <row r="704" spans="1:50" ht="23.85" hidden="1" customHeight="1">
      <c r="A704" s="992"/>
      <c r="B704" s="1075"/>
      <c r="C704" s="707" t="s">
        <v>6228</v>
      </c>
      <c r="D704" s="707"/>
      <c r="E704" s="707" t="s">
        <v>6245</v>
      </c>
      <c r="F704" s="707" t="s">
        <v>6228</v>
      </c>
      <c r="G704" s="707" t="s">
        <v>6238</v>
      </c>
      <c r="H704" s="301"/>
      <c r="I704" s="235">
        <v>7700</v>
      </c>
      <c r="J704" s="235"/>
      <c r="K704" s="235">
        <v>7700</v>
      </c>
      <c r="L704" s="707" t="s">
        <v>469</v>
      </c>
      <c r="M704" s="235">
        <v>50</v>
      </c>
      <c r="N704" s="235">
        <v>80</v>
      </c>
      <c r="O704" s="235">
        <v>4000</v>
      </c>
      <c r="P704" s="235">
        <v>1</v>
      </c>
      <c r="Q704" s="235"/>
      <c r="R704" s="235"/>
      <c r="S704" s="707"/>
      <c r="T704" s="707"/>
      <c r="U704" s="707">
        <v>1996</v>
      </c>
      <c r="V704" s="303"/>
      <c r="W704" s="303"/>
      <c r="X704" s="303"/>
      <c r="Y704" s="303"/>
      <c r="Z704" s="303"/>
      <c r="AA704" s="301"/>
      <c r="AB704" s="235"/>
      <c r="AC704" s="707"/>
      <c r="AD704" s="707"/>
      <c r="AE704" s="301"/>
      <c r="AF704" s="301"/>
      <c r="AG704" s="301"/>
      <c r="AH704" s="301"/>
      <c r="AI704" s="303"/>
      <c r="AJ704" s="301"/>
      <c r="AK704" s="301"/>
      <c r="AL704" s="301"/>
      <c r="AM704" s="301"/>
      <c r="AN704" s="301"/>
      <c r="AO704" s="301"/>
      <c r="AP704" s="301"/>
      <c r="AQ704" s="301"/>
      <c r="AR704" s="301"/>
      <c r="AS704" s="301"/>
      <c r="AT704" s="301"/>
      <c r="AU704" s="301"/>
      <c r="AV704" s="301"/>
      <c r="AW704" s="301"/>
      <c r="AX704" s="994"/>
    </row>
    <row r="705" spans="1:50" ht="23.85" hidden="1" customHeight="1">
      <c r="A705" s="992"/>
      <c r="B705" s="1075"/>
      <c r="C705" s="707" t="s">
        <v>6228</v>
      </c>
      <c r="D705" s="707"/>
      <c r="E705" s="707" t="s">
        <v>6246</v>
      </c>
      <c r="F705" s="707" t="s">
        <v>6228</v>
      </c>
      <c r="G705" s="707" t="s">
        <v>6247</v>
      </c>
      <c r="H705" s="301"/>
      <c r="I705" s="235">
        <v>5011</v>
      </c>
      <c r="J705" s="235"/>
      <c r="K705" s="235">
        <v>4590</v>
      </c>
      <c r="L705" s="707" t="s">
        <v>143</v>
      </c>
      <c r="M705" s="235">
        <v>51</v>
      </c>
      <c r="N705" s="235">
        <v>90</v>
      </c>
      <c r="O705" s="235">
        <v>4590</v>
      </c>
      <c r="P705" s="235">
        <v>1</v>
      </c>
      <c r="Q705" s="235"/>
      <c r="R705" s="235"/>
      <c r="S705" s="707"/>
      <c r="T705" s="707"/>
      <c r="U705" s="707">
        <v>1992</v>
      </c>
      <c r="V705" s="303"/>
      <c r="W705" s="303"/>
      <c r="X705" s="303"/>
      <c r="Y705" s="303"/>
      <c r="Z705" s="303"/>
      <c r="AA705" s="301"/>
      <c r="AB705" s="235"/>
      <c r="AC705" s="707"/>
      <c r="AD705" s="707"/>
      <c r="AE705" s="301"/>
      <c r="AF705" s="301"/>
      <c r="AG705" s="301"/>
      <c r="AH705" s="301"/>
      <c r="AI705" s="303"/>
      <c r="AJ705" s="301"/>
      <c r="AK705" s="301"/>
      <c r="AL705" s="301"/>
      <c r="AM705" s="301"/>
      <c r="AN705" s="301"/>
      <c r="AO705" s="301"/>
      <c r="AP705" s="301"/>
      <c r="AQ705" s="301"/>
      <c r="AR705" s="301"/>
      <c r="AS705" s="301"/>
      <c r="AT705" s="301"/>
      <c r="AU705" s="301"/>
      <c r="AV705" s="301"/>
      <c r="AW705" s="301"/>
      <c r="AX705" s="994"/>
    </row>
    <row r="706" spans="1:50" ht="23.85" hidden="1" customHeight="1">
      <c r="A706" s="992"/>
      <c r="B706" s="1075"/>
      <c r="C706" s="707" t="s">
        <v>6228</v>
      </c>
      <c r="D706" s="707"/>
      <c r="E706" s="707" t="s">
        <v>6248</v>
      </c>
      <c r="F706" s="707" t="s">
        <v>6228</v>
      </c>
      <c r="G706" s="707" t="s">
        <v>6249</v>
      </c>
      <c r="H706" s="301"/>
      <c r="I706" s="235">
        <v>6848</v>
      </c>
      <c r="J706" s="235"/>
      <c r="K706" s="235">
        <v>6488</v>
      </c>
      <c r="L706" s="707" t="s">
        <v>3571</v>
      </c>
      <c r="M706" s="235">
        <v>60</v>
      </c>
      <c r="N706" s="235">
        <v>92</v>
      </c>
      <c r="O706" s="235">
        <v>5520</v>
      </c>
      <c r="P706" s="235">
        <v>1</v>
      </c>
      <c r="Q706" s="235"/>
      <c r="R706" s="235"/>
      <c r="S706" s="707"/>
      <c r="T706" s="707"/>
      <c r="U706" s="707">
        <v>2011</v>
      </c>
      <c r="V706" s="303"/>
      <c r="W706" s="303"/>
      <c r="X706" s="303"/>
      <c r="Y706" s="303"/>
      <c r="Z706" s="303"/>
      <c r="AA706" s="301"/>
      <c r="AB706" s="235">
        <v>1458</v>
      </c>
      <c r="AC706" s="707"/>
      <c r="AD706" s="707"/>
      <c r="AE706" s="301"/>
      <c r="AF706" s="301"/>
      <c r="AG706" s="301"/>
      <c r="AH706" s="301"/>
      <c r="AI706" s="303"/>
      <c r="AJ706" s="301"/>
      <c r="AK706" s="301"/>
      <c r="AL706" s="301"/>
      <c r="AM706" s="301"/>
      <c r="AN706" s="301"/>
      <c r="AO706" s="301"/>
      <c r="AP706" s="301"/>
      <c r="AQ706" s="301"/>
      <c r="AR706" s="301"/>
      <c r="AS706" s="301"/>
      <c r="AT706" s="301"/>
      <c r="AU706" s="301"/>
      <c r="AV706" s="301"/>
      <c r="AW706" s="301"/>
      <c r="AX706" s="994"/>
    </row>
    <row r="707" spans="1:50" ht="23.85" hidden="1" customHeight="1">
      <c r="A707" s="992"/>
      <c r="B707" s="1075"/>
      <c r="C707" s="707" t="s">
        <v>6228</v>
      </c>
      <c r="D707" s="707"/>
      <c r="E707" s="707" t="s">
        <v>6250</v>
      </c>
      <c r="F707" s="707" t="s">
        <v>6228</v>
      </c>
      <c r="G707" s="707" t="s">
        <v>6251</v>
      </c>
      <c r="H707" s="301"/>
      <c r="I707" s="235">
        <v>6400</v>
      </c>
      <c r="J707" s="235"/>
      <c r="K707" s="235">
        <v>6400</v>
      </c>
      <c r="L707" s="707" t="s">
        <v>282</v>
      </c>
      <c r="M707" s="235">
        <v>64</v>
      </c>
      <c r="N707" s="235">
        <v>100</v>
      </c>
      <c r="O707" s="235">
        <v>6400</v>
      </c>
      <c r="P707" s="235">
        <v>1</v>
      </c>
      <c r="Q707" s="235"/>
      <c r="R707" s="235"/>
      <c r="S707" s="707"/>
      <c r="T707" s="707"/>
      <c r="U707" s="707">
        <v>2011</v>
      </c>
      <c r="V707" s="303"/>
      <c r="W707" s="303"/>
      <c r="X707" s="303"/>
      <c r="Y707" s="303"/>
      <c r="Z707" s="303"/>
      <c r="AA707" s="301"/>
      <c r="AB707" s="235">
        <v>549</v>
      </c>
      <c r="AC707" s="707"/>
      <c r="AD707" s="707"/>
      <c r="AE707" s="301"/>
      <c r="AF707" s="301"/>
      <c r="AG707" s="301"/>
      <c r="AH707" s="301"/>
      <c r="AI707" s="303"/>
      <c r="AJ707" s="301"/>
      <c r="AK707" s="301"/>
      <c r="AL707" s="301"/>
      <c r="AM707" s="301"/>
      <c r="AN707" s="301"/>
      <c r="AO707" s="301"/>
      <c r="AP707" s="301"/>
      <c r="AQ707" s="301"/>
      <c r="AR707" s="301"/>
      <c r="AS707" s="301"/>
      <c r="AT707" s="301"/>
      <c r="AU707" s="301"/>
      <c r="AV707" s="301"/>
      <c r="AW707" s="301"/>
      <c r="AX707" s="994"/>
    </row>
    <row r="708" spans="1:50" ht="23.85" hidden="1" customHeight="1">
      <c r="A708" s="992"/>
      <c r="B708" s="1075"/>
      <c r="C708" s="707" t="s">
        <v>6228</v>
      </c>
      <c r="D708" s="707"/>
      <c r="E708" s="248" t="s">
        <v>6252</v>
      </c>
      <c r="F708" s="707" t="s">
        <v>6228</v>
      </c>
      <c r="G708" s="707" t="s">
        <v>6253</v>
      </c>
      <c r="H708" s="301"/>
      <c r="I708" s="235">
        <v>6400</v>
      </c>
      <c r="J708" s="235"/>
      <c r="K708" s="235"/>
      <c r="L708" s="707" t="s">
        <v>282</v>
      </c>
      <c r="M708" s="235">
        <v>64</v>
      </c>
      <c r="N708" s="235">
        <v>100</v>
      </c>
      <c r="O708" s="235">
        <v>6400</v>
      </c>
      <c r="P708" s="235">
        <v>1</v>
      </c>
      <c r="Q708" s="235"/>
      <c r="R708" s="235"/>
      <c r="S708" s="707"/>
      <c r="T708" s="707"/>
      <c r="U708" s="707">
        <v>2013</v>
      </c>
      <c r="V708" s="303"/>
      <c r="W708" s="303"/>
      <c r="X708" s="303"/>
      <c r="Y708" s="303"/>
      <c r="Z708" s="303"/>
      <c r="AA708" s="301"/>
      <c r="AB708" s="235">
        <v>2600</v>
      </c>
      <c r="AC708" s="707"/>
      <c r="AD708" s="707"/>
      <c r="AE708" s="301"/>
      <c r="AF708" s="301"/>
      <c r="AG708" s="301"/>
      <c r="AH708" s="301"/>
      <c r="AI708" s="303"/>
      <c r="AJ708" s="301"/>
      <c r="AK708" s="301"/>
      <c r="AL708" s="301"/>
      <c r="AM708" s="301"/>
      <c r="AN708" s="301"/>
      <c r="AO708" s="301"/>
      <c r="AP708" s="301"/>
      <c r="AQ708" s="301"/>
      <c r="AR708" s="301"/>
      <c r="AS708" s="301"/>
      <c r="AT708" s="301"/>
      <c r="AU708" s="301"/>
      <c r="AV708" s="301"/>
      <c r="AW708" s="301"/>
      <c r="AX708" s="994"/>
    </row>
    <row r="709" spans="1:50" ht="23.85" hidden="1" customHeight="1">
      <c r="A709" s="992"/>
      <c r="B709" s="1075"/>
      <c r="C709" s="707" t="s">
        <v>6228</v>
      </c>
      <c r="D709" s="707"/>
      <c r="E709" s="707" t="s">
        <v>1893</v>
      </c>
      <c r="F709" s="707" t="s">
        <v>6228</v>
      </c>
      <c r="G709" s="707" t="s">
        <v>6228</v>
      </c>
      <c r="H709" s="301"/>
      <c r="I709" s="235">
        <v>1050</v>
      </c>
      <c r="J709" s="235"/>
      <c r="K709" s="235"/>
      <c r="L709" s="707" t="s">
        <v>282</v>
      </c>
      <c r="M709" s="235">
        <v>25</v>
      </c>
      <c r="N709" s="235">
        <v>42</v>
      </c>
      <c r="O709" s="235">
        <v>1050</v>
      </c>
      <c r="P709" s="235">
        <v>1</v>
      </c>
      <c r="Q709" s="235"/>
      <c r="R709" s="235"/>
      <c r="S709" s="707"/>
      <c r="T709" s="707"/>
      <c r="U709" s="707">
        <v>2010</v>
      </c>
      <c r="V709" s="303"/>
      <c r="W709" s="303"/>
      <c r="X709" s="303"/>
      <c r="Y709" s="303"/>
      <c r="Z709" s="303"/>
      <c r="AA709" s="301"/>
      <c r="AB709" s="235">
        <v>250</v>
      </c>
      <c r="AC709" s="707"/>
      <c r="AD709" s="707"/>
      <c r="AE709" s="301"/>
      <c r="AF709" s="301"/>
      <c r="AG709" s="301"/>
      <c r="AH709" s="301"/>
      <c r="AI709" s="303"/>
      <c r="AJ709" s="301"/>
      <c r="AK709" s="301"/>
      <c r="AL709" s="301"/>
      <c r="AM709" s="301"/>
      <c r="AN709" s="301"/>
      <c r="AO709" s="301"/>
      <c r="AP709" s="301"/>
      <c r="AQ709" s="301"/>
      <c r="AR709" s="301"/>
      <c r="AS709" s="301"/>
      <c r="AT709" s="301"/>
      <c r="AU709" s="301"/>
      <c r="AV709" s="301"/>
      <c r="AW709" s="301"/>
      <c r="AX709" s="994"/>
    </row>
    <row r="710" spans="1:50" ht="23.85" hidden="1" customHeight="1">
      <c r="A710" s="992"/>
      <c r="B710" s="1075"/>
      <c r="C710" s="707" t="s">
        <v>6228</v>
      </c>
      <c r="D710" s="707"/>
      <c r="E710" s="707" t="s">
        <v>6254</v>
      </c>
      <c r="F710" s="707" t="s">
        <v>6228</v>
      </c>
      <c r="G710" s="707" t="s">
        <v>6255</v>
      </c>
      <c r="H710" s="301"/>
      <c r="I710" s="235">
        <v>10000</v>
      </c>
      <c r="J710" s="235"/>
      <c r="K710" s="235"/>
      <c r="L710" s="707" t="s">
        <v>282</v>
      </c>
      <c r="M710" s="235">
        <v>24</v>
      </c>
      <c r="N710" s="235">
        <v>37</v>
      </c>
      <c r="O710" s="235">
        <v>888</v>
      </c>
      <c r="P710" s="235">
        <v>1</v>
      </c>
      <c r="Q710" s="235"/>
      <c r="R710" s="235"/>
      <c r="S710" s="707"/>
      <c r="T710" s="707"/>
      <c r="U710" s="707">
        <v>2014</v>
      </c>
      <c r="V710" s="303"/>
      <c r="W710" s="303"/>
      <c r="X710" s="303"/>
      <c r="Y710" s="303"/>
      <c r="Z710" s="303"/>
      <c r="AA710" s="301"/>
      <c r="AB710" s="235">
        <v>128</v>
      </c>
      <c r="AC710" s="707"/>
      <c r="AD710" s="707"/>
      <c r="AE710" s="301"/>
      <c r="AF710" s="301"/>
      <c r="AG710" s="301"/>
      <c r="AH710" s="301"/>
      <c r="AI710" s="303"/>
      <c r="AJ710" s="301"/>
      <c r="AK710" s="301"/>
      <c r="AL710" s="301"/>
      <c r="AM710" s="301"/>
      <c r="AN710" s="301"/>
      <c r="AO710" s="301"/>
      <c r="AP710" s="301"/>
      <c r="AQ710" s="301"/>
      <c r="AR710" s="301"/>
      <c r="AS710" s="301"/>
      <c r="AT710" s="301"/>
      <c r="AU710" s="301"/>
      <c r="AV710" s="301"/>
      <c r="AW710" s="301"/>
      <c r="AX710" s="994"/>
    </row>
    <row r="711" spans="1:50" ht="23.85" hidden="1" customHeight="1">
      <c r="A711" s="992"/>
      <c r="B711" s="1075"/>
      <c r="C711" s="707" t="s">
        <v>6228</v>
      </c>
      <c r="D711" s="707"/>
      <c r="E711" s="707" t="s">
        <v>6256</v>
      </c>
      <c r="F711" s="707" t="s">
        <v>6228</v>
      </c>
      <c r="G711" s="707" t="s">
        <v>6228</v>
      </c>
      <c r="H711" s="301"/>
      <c r="I711" s="235">
        <v>434</v>
      </c>
      <c r="J711" s="235"/>
      <c r="K711" s="235"/>
      <c r="L711" s="707" t="s">
        <v>282</v>
      </c>
      <c r="M711" s="235">
        <v>16</v>
      </c>
      <c r="N711" s="235">
        <v>33</v>
      </c>
      <c r="O711" s="235">
        <v>528</v>
      </c>
      <c r="P711" s="235">
        <v>1</v>
      </c>
      <c r="Q711" s="235"/>
      <c r="R711" s="235"/>
      <c r="S711" s="707"/>
      <c r="T711" s="707"/>
      <c r="U711" s="707">
        <v>2014</v>
      </c>
      <c r="V711" s="303"/>
      <c r="W711" s="303"/>
      <c r="X711" s="303"/>
      <c r="Y711" s="303"/>
      <c r="Z711" s="303"/>
      <c r="AA711" s="301"/>
      <c r="AB711" s="235">
        <v>106</v>
      </c>
      <c r="AC711" s="707"/>
      <c r="AD711" s="707"/>
      <c r="AE711" s="301"/>
      <c r="AF711" s="301"/>
      <c r="AG711" s="301"/>
      <c r="AH711" s="301"/>
      <c r="AI711" s="303"/>
      <c r="AJ711" s="301"/>
      <c r="AK711" s="301"/>
      <c r="AL711" s="301"/>
      <c r="AM711" s="301"/>
      <c r="AN711" s="301"/>
      <c r="AO711" s="301"/>
      <c r="AP711" s="301"/>
      <c r="AQ711" s="301"/>
      <c r="AR711" s="301"/>
      <c r="AS711" s="301"/>
      <c r="AT711" s="301"/>
      <c r="AU711" s="301"/>
      <c r="AV711" s="301"/>
      <c r="AW711" s="301"/>
      <c r="AX711" s="994"/>
    </row>
    <row r="712" spans="1:50" ht="23.85" hidden="1" customHeight="1">
      <c r="A712" s="992" t="s">
        <v>311</v>
      </c>
      <c r="B712" s="1075"/>
      <c r="C712" s="707" t="s">
        <v>6228</v>
      </c>
      <c r="D712" s="707"/>
      <c r="E712" s="707" t="s">
        <v>6257</v>
      </c>
      <c r="F712" s="707" t="s">
        <v>6228</v>
      </c>
      <c r="G712" s="707" t="s">
        <v>6258</v>
      </c>
      <c r="H712" s="301"/>
      <c r="I712" s="235">
        <v>7140</v>
      </c>
      <c r="J712" s="235"/>
      <c r="K712" s="235"/>
      <c r="L712" s="707" t="s">
        <v>282</v>
      </c>
      <c r="M712" s="235">
        <v>68</v>
      </c>
      <c r="N712" s="235">
        <v>105</v>
      </c>
      <c r="O712" s="235">
        <v>7140</v>
      </c>
      <c r="P712" s="235"/>
      <c r="Q712" s="235"/>
      <c r="R712" s="235"/>
      <c r="S712" s="707"/>
      <c r="T712" s="707"/>
      <c r="U712" s="707">
        <v>2016</v>
      </c>
      <c r="V712" s="303"/>
      <c r="W712" s="303"/>
      <c r="X712" s="303"/>
      <c r="Y712" s="303"/>
      <c r="Z712" s="303"/>
      <c r="AA712" s="301"/>
      <c r="AB712" s="235">
        <v>2155</v>
      </c>
      <c r="AC712" s="707"/>
      <c r="AD712" s="707"/>
      <c r="AE712" s="301"/>
      <c r="AF712" s="301"/>
      <c r="AG712" s="301"/>
      <c r="AH712" s="301"/>
      <c r="AI712" s="303"/>
      <c r="AJ712" s="301"/>
      <c r="AK712" s="301"/>
      <c r="AL712" s="301"/>
      <c r="AM712" s="301"/>
      <c r="AN712" s="301"/>
      <c r="AO712" s="301"/>
      <c r="AP712" s="301"/>
      <c r="AQ712" s="301"/>
      <c r="AR712" s="301"/>
      <c r="AS712" s="301"/>
      <c r="AT712" s="301"/>
      <c r="AU712" s="301"/>
      <c r="AV712" s="301"/>
      <c r="AW712" s="301"/>
      <c r="AX712" s="994"/>
    </row>
    <row r="713" spans="1:50" ht="23.85" hidden="1" customHeight="1">
      <c r="A713" s="992"/>
      <c r="B713" s="1075"/>
      <c r="C713" s="707" t="s">
        <v>6228</v>
      </c>
      <c r="D713" s="707"/>
      <c r="E713" s="707" t="s">
        <v>6259</v>
      </c>
      <c r="F713" s="707" t="s">
        <v>6228</v>
      </c>
      <c r="G713" s="707" t="s">
        <v>6260</v>
      </c>
      <c r="H713" s="301"/>
      <c r="I713" s="235">
        <v>7526</v>
      </c>
      <c r="J713" s="235"/>
      <c r="K713" s="235"/>
      <c r="L713" s="707" t="s">
        <v>282</v>
      </c>
      <c r="M713" s="254">
        <v>71</v>
      </c>
      <c r="N713" s="254">
        <v>106</v>
      </c>
      <c r="O713" s="1077">
        <v>7526</v>
      </c>
      <c r="P713" s="235"/>
      <c r="Q713" s="235"/>
      <c r="R713" s="235"/>
      <c r="S713" s="707"/>
      <c r="T713" s="707"/>
      <c r="U713" s="707">
        <v>2016</v>
      </c>
      <c r="V713" s="303"/>
      <c r="W713" s="303"/>
      <c r="X713" s="303"/>
      <c r="Y713" s="303"/>
      <c r="Z713" s="303"/>
      <c r="AA713" s="301"/>
      <c r="AB713" s="235">
        <v>1858</v>
      </c>
      <c r="AC713" s="707"/>
      <c r="AD713" s="707"/>
      <c r="AE713" s="301"/>
      <c r="AF713" s="301"/>
      <c r="AG713" s="301"/>
      <c r="AH713" s="301"/>
      <c r="AI713" s="303"/>
      <c r="AJ713" s="301"/>
      <c r="AK713" s="301"/>
      <c r="AL713" s="301"/>
      <c r="AM713" s="301"/>
      <c r="AN713" s="301"/>
      <c r="AO713" s="301"/>
      <c r="AP713" s="301"/>
      <c r="AQ713" s="301"/>
      <c r="AR713" s="301"/>
      <c r="AS713" s="301"/>
      <c r="AT713" s="301"/>
      <c r="AU713" s="301"/>
      <c r="AV713" s="301"/>
      <c r="AW713" s="301"/>
      <c r="AX713" s="994"/>
    </row>
    <row r="714" spans="1:50" ht="23.85" hidden="1" customHeight="1">
      <c r="A714" s="992"/>
      <c r="B714" s="1075"/>
      <c r="C714" s="707" t="s">
        <v>6228</v>
      </c>
      <c r="D714" s="707"/>
      <c r="E714" s="707" t="s">
        <v>6261</v>
      </c>
      <c r="F714" s="707" t="s">
        <v>6228</v>
      </c>
      <c r="G714" s="707" t="s">
        <v>6260</v>
      </c>
      <c r="H714" s="301"/>
      <c r="I714" s="235">
        <v>760</v>
      </c>
      <c r="J714" s="235"/>
      <c r="K714" s="235"/>
      <c r="L714" s="707" t="s">
        <v>282</v>
      </c>
      <c r="M714" s="254">
        <v>20</v>
      </c>
      <c r="N714" s="254">
        <v>38</v>
      </c>
      <c r="O714" s="1077">
        <v>760</v>
      </c>
      <c r="P714" s="235"/>
      <c r="Q714" s="235"/>
      <c r="R714" s="235"/>
      <c r="S714" s="707"/>
      <c r="T714" s="707"/>
      <c r="U714" s="707">
        <v>2016</v>
      </c>
      <c r="V714" s="303"/>
      <c r="W714" s="303"/>
      <c r="X714" s="303"/>
      <c r="Y714" s="303"/>
      <c r="Z714" s="303"/>
      <c r="AA714" s="301"/>
      <c r="AB714" s="235">
        <v>250</v>
      </c>
      <c r="AC714" s="707"/>
      <c r="AD714" s="707"/>
      <c r="AE714" s="301"/>
      <c r="AF714" s="301"/>
      <c r="AG714" s="301"/>
      <c r="AH714" s="301"/>
      <c r="AI714" s="303"/>
      <c r="AJ714" s="301"/>
      <c r="AK714" s="301"/>
      <c r="AL714" s="301"/>
      <c r="AM714" s="301"/>
      <c r="AN714" s="301"/>
      <c r="AO714" s="301"/>
      <c r="AP714" s="301"/>
      <c r="AQ714" s="301"/>
      <c r="AR714" s="301"/>
      <c r="AS714" s="301"/>
      <c r="AT714" s="301"/>
      <c r="AU714" s="301"/>
      <c r="AV714" s="301"/>
      <c r="AW714" s="301"/>
      <c r="AX714" s="994"/>
    </row>
    <row r="715" spans="1:50" ht="23.85" hidden="1" customHeight="1">
      <c r="A715" s="992"/>
      <c r="B715" s="1075"/>
      <c r="C715" s="707" t="s">
        <v>15459</v>
      </c>
      <c r="D715" s="707" t="s">
        <v>15459</v>
      </c>
      <c r="E715" s="707" t="s">
        <v>15460</v>
      </c>
      <c r="F715" s="707" t="s">
        <v>6228</v>
      </c>
      <c r="G715" s="707" t="s">
        <v>15461</v>
      </c>
      <c r="H715" s="301"/>
      <c r="I715" s="235">
        <v>8263</v>
      </c>
      <c r="J715" s="235"/>
      <c r="K715" s="235"/>
      <c r="L715" s="707" t="s">
        <v>282</v>
      </c>
      <c r="M715" s="254">
        <v>75</v>
      </c>
      <c r="N715" s="254">
        <v>110</v>
      </c>
      <c r="O715" s="1077">
        <v>8250</v>
      </c>
      <c r="P715" s="235">
        <v>1</v>
      </c>
      <c r="Q715" s="235"/>
      <c r="R715" s="235"/>
      <c r="S715" s="707"/>
      <c r="T715" s="707"/>
      <c r="U715" s="707">
        <v>2014</v>
      </c>
      <c r="V715" s="303"/>
      <c r="W715" s="303"/>
      <c r="X715" s="303"/>
      <c r="Y715" s="303"/>
      <c r="Z715" s="303"/>
      <c r="AA715" s="301"/>
      <c r="AB715" s="235">
        <v>12486</v>
      </c>
      <c r="AC715" s="707"/>
      <c r="AD715" s="707"/>
      <c r="AE715" s="301"/>
      <c r="AF715" s="301"/>
      <c r="AG715" s="301"/>
      <c r="AH715" s="301"/>
      <c r="AI715" s="303"/>
      <c r="AJ715" s="301"/>
      <c r="AK715" s="301"/>
      <c r="AL715" s="301"/>
      <c r="AM715" s="301"/>
      <c r="AN715" s="301"/>
      <c r="AO715" s="301"/>
      <c r="AP715" s="301"/>
      <c r="AQ715" s="301"/>
      <c r="AR715" s="301"/>
      <c r="AS715" s="301"/>
      <c r="AT715" s="301"/>
      <c r="AU715" s="301"/>
      <c r="AV715" s="301"/>
      <c r="AW715" s="301"/>
      <c r="AX715" s="994" t="s">
        <v>15462</v>
      </c>
    </row>
    <row r="716" spans="1:50" ht="23.85" hidden="1" customHeight="1">
      <c r="A716" s="992"/>
      <c r="B716" s="1075"/>
      <c r="C716" s="707" t="s">
        <v>15459</v>
      </c>
      <c r="D716" s="707" t="s">
        <v>15459</v>
      </c>
      <c r="E716" s="707" t="s">
        <v>15463</v>
      </c>
      <c r="F716" s="707" t="s">
        <v>6228</v>
      </c>
      <c r="G716" s="707" t="s">
        <v>15461</v>
      </c>
      <c r="H716" s="301"/>
      <c r="I716" s="235">
        <v>1520</v>
      </c>
      <c r="J716" s="235"/>
      <c r="K716" s="235"/>
      <c r="L716" s="707" t="s">
        <v>142</v>
      </c>
      <c r="M716" s="235">
        <v>40</v>
      </c>
      <c r="N716" s="235">
        <v>45</v>
      </c>
      <c r="O716" s="235">
        <v>1800</v>
      </c>
      <c r="P716" s="235">
        <v>2</v>
      </c>
      <c r="Q716" s="235"/>
      <c r="R716" s="235"/>
      <c r="S716" s="707"/>
      <c r="T716" s="707"/>
      <c r="U716" s="707">
        <v>2014</v>
      </c>
      <c r="V716" s="303"/>
      <c r="W716" s="303"/>
      <c r="X716" s="303"/>
      <c r="Y716" s="303"/>
      <c r="Z716" s="303"/>
      <c r="AA716" s="301"/>
      <c r="AB716" s="235">
        <v>12486</v>
      </c>
      <c r="AC716" s="707"/>
      <c r="AD716" s="707"/>
      <c r="AE716" s="301"/>
      <c r="AF716" s="301"/>
      <c r="AG716" s="301"/>
      <c r="AH716" s="301"/>
      <c r="AI716" s="303"/>
      <c r="AJ716" s="301"/>
      <c r="AK716" s="301"/>
      <c r="AL716" s="301"/>
      <c r="AM716" s="301"/>
      <c r="AN716" s="301"/>
      <c r="AO716" s="301"/>
      <c r="AP716" s="301"/>
      <c r="AQ716" s="301"/>
      <c r="AR716" s="301"/>
      <c r="AS716" s="301"/>
      <c r="AT716" s="301"/>
      <c r="AU716" s="301"/>
      <c r="AV716" s="301"/>
      <c r="AW716" s="301"/>
      <c r="AX716" s="994" t="s">
        <v>15462</v>
      </c>
    </row>
    <row r="717" spans="1:50" ht="23.85" hidden="1" customHeight="1">
      <c r="A717" s="992"/>
      <c r="B717" s="1075"/>
      <c r="C717" s="707" t="s">
        <v>256</v>
      </c>
      <c r="D717" s="707" t="s">
        <v>404</v>
      </c>
      <c r="E717" s="707" t="s">
        <v>6262</v>
      </c>
      <c r="F717" s="707" t="s">
        <v>256</v>
      </c>
      <c r="G717" s="707" t="s">
        <v>353</v>
      </c>
      <c r="H717" s="301" t="s">
        <v>123</v>
      </c>
      <c r="I717" s="235">
        <v>30413</v>
      </c>
      <c r="J717" s="235"/>
      <c r="K717" s="235"/>
      <c r="L717" s="707" t="s">
        <v>143</v>
      </c>
      <c r="M717" s="235">
        <v>96</v>
      </c>
      <c r="N717" s="235">
        <v>134</v>
      </c>
      <c r="O717" s="235">
        <v>12864</v>
      </c>
      <c r="P717" s="235">
        <v>1</v>
      </c>
      <c r="Q717" s="235">
        <v>200</v>
      </c>
      <c r="R717" s="235">
        <v>1500</v>
      </c>
      <c r="S717" s="707" t="s">
        <v>465</v>
      </c>
      <c r="T717" s="707" t="s">
        <v>6263</v>
      </c>
      <c r="U717" s="707">
        <v>2004</v>
      </c>
      <c r="V717" s="303">
        <v>3054</v>
      </c>
      <c r="W717" s="303">
        <v>500</v>
      </c>
      <c r="X717" s="303">
        <v>665</v>
      </c>
      <c r="Y717" s="303">
        <v>176</v>
      </c>
      <c r="Z717" s="303"/>
      <c r="AA717" s="301"/>
      <c r="AB717" s="235">
        <v>472</v>
      </c>
      <c r="AC717" s="707"/>
      <c r="AD717" s="707"/>
      <c r="AE717" s="301"/>
      <c r="AF717" s="301"/>
      <c r="AG717" s="301"/>
      <c r="AH717" s="301"/>
      <c r="AI717" s="303"/>
      <c r="AJ717" s="301"/>
      <c r="AK717" s="301" t="s">
        <v>6233</v>
      </c>
      <c r="AL717" s="301" t="s">
        <v>1552</v>
      </c>
      <c r="AM717" s="301">
        <v>1239</v>
      </c>
      <c r="AN717" s="301"/>
      <c r="AO717" s="301"/>
      <c r="AP717" s="301"/>
      <c r="AQ717" s="301"/>
      <c r="AR717" s="301"/>
      <c r="AS717" s="301"/>
      <c r="AT717" s="301"/>
      <c r="AU717" s="301"/>
      <c r="AV717" s="301"/>
      <c r="AW717" s="301"/>
      <c r="AX717" s="994"/>
    </row>
    <row r="718" spans="1:50" ht="23.85" hidden="1" customHeight="1">
      <c r="A718" s="992"/>
      <c r="B718" s="1075"/>
      <c r="C718" s="707" t="s">
        <v>256</v>
      </c>
      <c r="D718" s="707" t="s">
        <v>257</v>
      </c>
      <c r="E718" s="707" t="s">
        <v>6264</v>
      </c>
      <c r="F718" s="707" t="s">
        <v>256</v>
      </c>
      <c r="G718" s="707" t="s">
        <v>353</v>
      </c>
      <c r="H718" s="301" t="s">
        <v>123</v>
      </c>
      <c r="I718" s="235">
        <v>39500</v>
      </c>
      <c r="J718" s="235"/>
      <c r="K718" s="235"/>
      <c r="L718" s="707" t="s">
        <v>143</v>
      </c>
      <c r="M718" s="235">
        <v>83</v>
      </c>
      <c r="N718" s="235">
        <v>128</v>
      </c>
      <c r="O718" s="235">
        <v>10624</v>
      </c>
      <c r="P718" s="235">
        <v>1</v>
      </c>
      <c r="Q718" s="235">
        <v>250</v>
      </c>
      <c r="R718" s="235">
        <v>1800</v>
      </c>
      <c r="S718" s="707" t="s">
        <v>465</v>
      </c>
      <c r="T718" s="707" t="s">
        <v>6263</v>
      </c>
      <c r="U718" s="707">
        <v>2004</v>
      </c>
      <c r="V718" s="303">
        <v>3054</v>
      </c>
      <c r="W718" s="303">
        <v>500</v>
      </c>
      <c r="X718" s="303">
        <v>665</v>
      </c>
      <c r="Y718" s="303">
        <v>176</v>
      </c>
      <c r="Z718" s="303"/>
      <c r="AA718" s="301"/>
      <c r="AB718" s="235">
        <v>506</v>
      </c>
      <c r="AC718" s="707"/>
      <c r="AD718" s="707"/>
      <c r="AE718" s="301"/>
      <c r="AF718" s="301"/>
      <c r="AG718" s="301"/>
      <c r="AH718" s="301"/>
      <c r="AI718" s="303"/>
      <c r="AJ718" s="301"/>
      <c r="AK718" s="301" t="s">
        <v>6233</v>
      </c>
      <c r="AL718" s="301" t="s">
        <v>1552</v>
      </c>
      <c r="AM718" s="301">
        <v>1239</v>
      </c>
      <c r="AN718" s="301"/>
      <c r="AO718" s="301"/>
      <c r="AP718" s="301"/>
      <c r="AQ718" s="301"/>
      <c r="AR718" s="301"/>
      <c r="AS718" s="301"/>
      <c r="AT718" s="301"/>
      <c r="AU718" s="301"/>
      <c r="AV718" s="301"/>
      <c r="AW718" s="301"/>
      <c r="AX718" s="994"/>
    </row>
    <row r="719" spans="1:50" ht="23.85" hidden="1" customHeight="1">
      <c r="A719" s="992"/>
      <c r="B719" s="1075"/>
      <c r="C719" s="707" t="s">
        <v>353</v>
      </c>
      <c r="D719" s="707"/>
      <c r="E719" s="707" t="s">
        <v>6265</v>
      </c>
      <c r="F719" s="707" t="s">
        <v>353</v>
      </c>
      <c r="G719" s="707" t="s">
        <v>353</v>
      </c>
      <c r="H719" s="301"/>
      <c r="I719" s="235">
        <v>17930</v>
      </c>
      <c r="J719" s="235"/>
      <c r="K719" s="235"/>
      <c r="L719" s="707" t="s">
        <v>143</v>
      </c>
      <c r="M719" s="235">
        <v>68</v>
      </c>
      <c r="N719" s="235">
        <v>105</v>
      </c>
      <c r="O719" s="235">
        <v>7140</v>
      </c>
      <c r="P719" s="235">
        <v>1</v>
      </c>
      <c r="Q719" s="235"/>
      <c r="R719" s="235"/>
      <c r="S719" s="707"/>
      <c r="T719" s="707"/>
      <c r="U719" s="707">
        <v>2004</v>
      </c>
      <c r="V719" s="303"/>
      <c r="W719" s="303"/>
      <c r="X719" s="303"/>
      <c r="Y719" s="303"/>
      <c r="Z719" s="303"/>
      <c r="AA719" s="301"/>
      <c r="AB719" s="235">
        <v>495</v>
      </c>
      <c r="AC719" s="707"/>
      <c r="AD719" s="707"/>
      <c r="AE719" s="301"/>
      <c r="AF719" s="301"/>
      <c r="AG719" s="301"/>
      <c r="AH719" s="301"/>
      <c r="AI719" s="303"/>
      <c r="AJ719" s="301"/>
      <c r="AK719" s="301"/>
      <c r="AL719" s="301"/>
      <c r="AM719" s="301"/>
      <c r="AN719" s="301"/>
      <c r="AO719" s="301"/>
      <c r="AP719" s="301"/>
      <c r="AQ719" s="301"/>
      <c r="AR719" s="301"/>
      <c r="AS719" s="301"/>
      <c r="AT719" s="301"/>
      <c r="AU719" s="301"/>
      <c r="AV719" s="301"/>
      <c r="AW719" s="301"/>
      <c r="AX719" s="994"/>
    </row>
    <row r="720" spans="1:50" ht="23.85" hidden="1" customHeight="1">
      <c r="A720" s="992"/>
      <c r="B720" s="1075"/>
      <c r="C720" s="707" t="s">
        <v>353</v>
      </c>
      <c r="D720" s="707"/>
      <c r="E720" s="707" t="s">
        <v>6266</v>
      </c>
      <c r="F720" s="707" t="s">
        <v>353</v>
      </c>
      <c r="G720" s="707" t="s">
        <v>353</v>
      </c>
      <c r="H720" s="301"/>
      <c r="I720" s="235">
        <v>33071</v>
      </c>
      <c r="J720" s="235"/>
      <c r="K720" s="235"/>
      <c r="L720" s="707" t="s">
        <v>143</v>
      </c>
      <c r="M720" s="235">
        <v>70</v>
      </c>
      <c r="N720" s="235">
        <v>109</v>
      </c>
      <c r="O720" s="235">
        <v>7630</v>
      </c>
      <c r="P720" s="235">
        <v>1</v>
      </c>
      <c r="Q720" s="235"/>
      <c r="R720" s="235"/>
      <c r="S720" s="707"/>
      <c r="T720" s="707"/>
      <c r="U720" s="707">
        <v>2007</v>
      </c>
      <c r="V720" s="303"/>
      <c r="W720" s="303"/>
      <c r="X720" s="303"/>
      <c r="Y720" s="303"/>
      <c r="Z720" s="303"/>
      <c r="AA720" s="301"/>
      <c r="AB720" s="235">
        <v>478</v>
      </c>
      <c r="AC720" s="707"/>
      <c r="AD720" s="707"/>
      <c r="AE720" s="301"/>
      <c r="AF720" s="301"/>
      <c r="AG720" s="301"/>
      <c r="AH720" s="301"/>
      <c r="AI720" s="303"/>
      <c r="AJ720" s="301"/>
      <c r="AK720" s="301"/>
      <c r="AL720" s="301"/>
      <c r="AM720" s="301"/>
      <c r="AN720" s="301"/>
      <c r="AO720" s="301"/>
      <c r="AP720" s="301"/>
      <c r="AQ720" s="301"/>
      <c r="AR720" s="301"/>
      <c r="AS720" s="301"/>
      <c r="AT720" s="301"/>
      <c r="AU720" s="301"/>
      <c r="AV720" s="301"/>
      <c r="AW720" s="301"/>
      <c r="AX720" s="994"/>
    </row>
    <row r="721" spans="1:50" ht="23.85" hidden="1" customHeight="1">
      <c r="A721" s="992"/>
      <c r="B721" s="1075"/>
      <c r="C721" s="707" t="s">
        <v>353</v>
      </c>
      <c r="D721" s="707"/>
      <c r="E721" s="707" t="s">
        <v>6267</v>
      </c>
      <c r="F721" s="707" t="s">
        <v>353</v>
      </c>
      <c r="G721" s="707" t="s">
        <v>353</v>
      </c>
      <c r="H721" s="301"/>
      <c r="I721" s="235">
        <v>28000</v>
      </c>
      <c r="J721" s="235"/>
      <c r="K721" s="235"/>
      <c r="L721" s="707" t="s">
        <v>143</v>
      </c>
      <c r="M721" s="235">
        <v>83</v>
      </c>
      <c r="N721" s="235">
        <v>128</v>
      </c>
      <c r="O721" s="235">
        <v>12864</v>
      </c>
      <c r="P721" s="235">
        <v>1</v>
      </c>
      <c r="Q721" s="235"/>
      <c r="R721" s="235"/>
      <c r="S721" s="707"/>
      <c r="T721" s="707"/>
      <c r="U721" s="707">
        <v>2008</v>
      </c>
      <c r="V721" s="303"/>
      <c r="W721" s="303"/>
      <c r="X721" s="303"/>
      <c r="Y721" s="303"/>
      <c r="Z721" s="303"/>
      <c r="AA721" s="301"/>
      <c r="AB721" s="235">
        <v>980</v>
      </c>
      <c r="AC721" s="707"/>
      <c r="AD721" s="707"/>
      <c r="AE721" s="301"/>
      <c r="AF721" s="301"/>
      <c r="AG721" s="301"/>
      <c r="AH721" s="301"/>
      <c r="AI721" s="303"/>
      <c r="AJ721" s="301"/>
      <c r="AK721" s="301"/>
      <c r="AL721" s="301"/>
      <c r="AM721" s="301"/>
      <c r="AN721" s="301"/>
      <c r="AO721" s="301"/>
      <c r="AP721" s="301"/>
      <c r="AQ721" s="301"/>
      <c r="AR721" s="301"/>
      <c r="AS721" s="301"/>
      <c r="AT721" s="301"/>
      <c r="AU721" s="301"/>
      <c r="AV721" s="301"/>
      <c r="AW721" s="301"/>
      <c r="AX721" s="994"/>
    </row>
    <row r="722" spans="1:50" ht="23.85" hidden="1" customHeight="1">
      <c r="A722" s="992" t="s">
        <v>145</v>
      </c>
      <c r="B722" s="1075"/>
      <c r="C722" s="707" t="s">
        <v>353</v>
      </c>
      <c r="D722" s="707"/>
      <c r="E722" s="707" t="s">
        <v>6268</v>
      </c>
      <c r="F722" s="707" t="s">
        <v>353</v>
      </c>
      <c r="G722" s="707" t="s">
        <v>353</v>
      </c>
      <c r="H722" s="301"/>
      <c r="I722" s="235">
        <v>5875</v>
      </c>
      <c r="J722" s="235"/>
      <c r="K722" s="235"/>
      <c r="L722" s="707" t="s">
        <v>143</v>
      </c>
      <c r="M722" s="235">
        <v>40</v>
      </c>
      <c r="N722" s="235">
        <v>100</v>
      </c>
      <c r="O722" s="235">
        <v>4000</v>
      </c>
      <c r="P722" s="235">
        <v>1</v>
      </c>
      <c r="Q722" s="235"/>
      <c r="R722" s="235"/>
      <c r="S722" s="707"/>
      <c r="T722" s="707"/>
      <c r="U722" s="707">
        <v>2006</v>
      </c>
      <c r="V722" s="303"/>
      <c r="W722" s="303"/>
      <c r="X722" s="303"/>
      <c r="Y722" s="303"/>
      <c r="Z722" s="303"/>
      <c r="AA722" s="301"/>
      <c r="AB722" s="235">
        <v>850</v>
      </c>
      <c r="AC722" s="707"/>
      <c r="AD722" s="707"/>
      <c r="AE722" s="301"/>
      <c r="AF722" s="301"/>
      <c r="AG722" s="301"/>
      <c r="AH722" s="301"/>
      <c r="AI722" s="303"/>
      <c r="AJ722" s="301"/>
      <c r="AK722" s="301"/>
      <c r="AL722" s="301"/>
      <c r="AM722" s="301"/>
      <c r="AN722" s="301"/>
      <c r="AO722" s="301"/>
      <c r="AP722" s="301"/>
      <c r="AQ722" s="301"/>
      <c r="AR722" s="301"/>
      <c r="AS722" s="301"/>
      <c r="AT722" s="301"/>
      <c r="AU722" s="301"/>
      <c r="AV722" s="301"/>
      <c r="AW722" s="301"/>
      <c r="AX722" s="994"/>
    </row>
    <row r="723" spans="1:50" ht="23.85" hidden="1" customHeight="1">
      <c r="A723" s="992" t="s">
        <v>91</v>
      </c>
      <c r="B723" s="1075"/>
      <c r="C723" s="707" t="s">
        <v>353</v>
      </c>
      <c r="D723" s="707"/>
      <c r="E723" s="707" t="s">
        <v>6269</v>
      </c>
      <c r="F723" s="707" t="s">
        <v>353</v>
      </c>
      <c r="G723" s="707" t="s">
        <v>353</v>
      </c>
      <c r="H723" s="301"/>
      <c r="I723" s="235">
        <v>27789</v>
      </c>
      <c r="J723" s="235"/>
      <c r="K723" s="235"/>
      <c r="L723" s="707" t="s">
        <v>143</v>
      </c>
      <c r="M723" s="235">
        <v>102</v>
      </c>
      <c r="N723" s="235">
        <v>65</v>
      </c>
      <c r="O723" s="235">
        <v>6630</v>
      </c>
      <c r="P723" s="235">
        <v>1</v>
      </c>
      <c r="Q723" s="235"/>
      <c r="R723" s="235"/>
      <c r="S723" s="707"/>
      <c r="T723" s="707"/>
      <c r="U723" s="707">
        <v>2012</v>
      </c>
      <c r="V723" s="303"/>
      <c r="W723" s="303"/>
      <c r="X723" s="303"/>
      <c r="Y723" s="303"/>
      <c r="Z723" s="303"/>
      <c r="AA723" s="301"/>
      <c r="AB723" s="235">
        <v>731</v>
      </c>
      <c r="AC723" s="707"/>
      <c r="AD723" s="707"/>
      <c r="AE723" s="301"/>
      <c r="AF723" s="301"/>
      <c r="AG723" s="301"/>
      <c r="AH723" s="301"/>
      <c r="AI723" s="303"/>
      <c r="AJ723" s="301"/>
      <c r="AK723" s="301"/>
      <c r="AL723" s="301"/>
      <c r="AM723" s="301"/>
      <c r="AN723" s="301"/>
      <c r="AO723" s="301"/>
      <c r="AP723" s="301"/>
      <c r="AQ723" s="301"/>
      <c r="AR723" s="301"/>
      <c r="AS723" s="301"/>
      <c r="AT723" s="301"/>
      <c r="AU723" s="301"/>
      <c r="AV723" s="301"/>
      <c r="AW723" s="301"/>
      <c r="AX723" s="994"/>
    </row>
    <row r="724" spans="1:50" ht="23.85" hidden="1" customHeight="1">
      <c r="A724" s="992" t="s">
        <v>310</v>
      </c>
      <c r="B724" s="1075"/>
      <c r="C724" s="707" t="s">
        <v>353</v>
      </c>
      <c r="D724" s="707"/>
      <c r="E724" s="707" t="s">
        <v>6270</v>
      </c>
      <c r="F724" s="707" t="s">
        <v>353</v>
      </c>
      <c r="G724" s="707" t="s">
        <v>353</v>
      </c>
      <c r="H724" s="301"/>
      <c r="I724" s="235">
        <v>28772</v>
      </c>
      <c r="J724" s="235">
        <v>1673</v>
      </c>
      <c r="K724" s="235">
        <v>1508</v>
      </c>
      <c r="L724" s="707" t="s">
        <v>143</v>
      </c>
      <c r="M724" s="235">
        <v>60</v>
      </c>
      <c r="N724" s="235">
        <v>90</v>
      </c>
      <c r="O724" s="235">
        <v>5400</v>
      </c>
      <c r="P724" s="235">
        <v>1</v>
      </c>
      <c r="Q724" s="235"/>
      <c r="R724" s="235"/>
      <c r="S724" s="707"/>
      <c r="T724" s="707"/>
      <c r="U724" s="707">
        <v>2013</v>
      </c>
      <c r="V724" s="303"/>
      <c r="W724" s="303"/>
      <c r="X724" s="303"/>
      <c r="Y724" s="303"/>
      <c r="Z724" s="303"/>
      <c r="AA724" s="301"/>
      <c r="AB724" s="235">
        <v>2500</v>
      </c>
      <c r="AC724" s="707"/>
      <c r="AD724" s="707"/>
      <c r="AE724" s="301"/>
      <c r="AF724" s="301"/>
      <c r="AG724" s="301"/>
      <c r="AH724" s="301"/>
      <c r="AI724" s="303"/>
      <c r="AJ724" s="301"/>
      <c r="AK724" s="301"/>
      <c r="AL724" s="301"/>
      <c r="AM724" s="301"/>
      <c r="AN724" s="301"/>
      <c r="AO724" s="301"/>
      <c r="AP724" s="301"/>
      <c r="AQ724" s="301"/>
      <c r="AR724" s="301"/>
      <c r="AS724" s="301"/>
      <c r="AT724" s="301"/>
      <c r="AU724" s="301"/>
      <c r="AV724" s="301"/>
      <c r="AW724" s="301"/>
      <c r="AX724" s="994"/>
    </row>
    <row r="725" spans="1:50" ht="23.85" hidden="1" customHeight="1">
      <c r="A725" s="992"/>
      <c r="B725" s="1075"/>
      <c r="C725" s="707" t="s">
        <v>353</v>
      </c>
      <c r="D725" s="707"/>
      <c r="E725" s="707" t="s">
        <v>6271</v>
      </c>
      <c r="F725" s="707" t="s">
        <v>353</v>
      </c>
      <c r="G725" s="707" t="s">
        <v>353</v>
      </c>
      <c r="H725" s="301"/>
      <c r="I725" s="235">
        <v>42095</v>
      </c>
      <c r="J725" s="235"/>
      <c r="K725" s="235"/>
      <c r="L725" s="707" t="s">
        <v>143</v>
      </c>
      <c r="M725" s="235">
        <v>60</v>
      </c>
      <c r="N725" s="235">
        <v>100</v>
      </c>
      <c r="O725" s="235">
        <v>7500</v>
      </c>
      <c r="P725" s="235">
        <v>1</v>
      </c>
      <c r="Q725" s="235"/>
      <c r="R725" s="235"/>
      <c r="S725" s="707"/>
      <c r="T725" s="707"/>
      <c r="U725" s="707">
        <v>2015</v>
      </c>
      <c r="V725" s="303"/>
      <c r="W725" s="303"/>
      <c r="X725" s="303"/>
      <c r="Y725" s="303"/>
      <c r="Z725" s="303"/>
      <c r="AA725" s="301"/>
      <c r="AB725" s="235">
        <v>500</v>
      </c>
      <c r="AC725" s="707"/>
      <c r="AD725" s="707"/>
      <c r="AE725" s="301"/>
      <c r="AF725" s="301"/>
      <c r="AG725" s="301"/>
      <c r="AH725" s="301"/>
      <c r="AI725" s="303"/>
      <c r="AJ725" s="301"/>
      <c r="AK725" s="301"/>
      <c r="AL725" s="301"/>
      <c r="AM725" s="301"/>
      <c r="AN725" s="301"/>
      <c r="AO725" s="301"/>
      <c r="AP725" s="301"/>
      <c r="AQ725" s="301"/>
      <c r="AR725" s="301"/>
      <c r="AS725" s="301"/>
      <c r="AT725" s="301"/>
      <c r="AU725" s="301"/>
      <c r="AV725" s="301"/>
      <c r="AW725" s="301"/>
      <c r="AX725" s="994"/>
    </row>
    <row r="726" spans="1:50" ht="23.85" hidden="1" customHeight="1">
      <c r="A726" s="992"/>
      <c r="B726" s="1075"/>
      <c r="C726" s="707" t="s">
        <v>353</v>
      </c>
      <c r="D726" s="707"/>
      <c r="E726" s="707" t="s">
        <v>13078</v>
      </c>
      <c r="F726" s="707" t="s">
        <v>353</v>
      </c>
      <c r="G726" s="707" t="s">
        <v>13079</v>
      </c>
      <c r="H726" s="301"/>
      <c r="I726" s="235">
        <v>416</v>
      </c>
      <c r="J726" s="235"/>
      <c r="K726" s="235"/>
      <c r="L726" s="707" t="s">
        <v>282</v>
      </c>
      <c r="M726" s="235">
        <v>18</v>
      </c>
      <c r="N726" s="235">
        <v>38</v>
      </c>
      <c r="O726" s="235">
        <v>684</v>
      </c>
      <c r="P726" s="235">
        <v>1</v>
      </c>
      <c r="Q726" s="235"/>
      <c r="R726" s="235"/>
      <c r="S726" s="707"/>
      <c r="T726" s="707"/>
      <c r="U726" s="707">
        <v>2018</v>
      </c>
      <c r="V726" s="303"/>
      <c r="W726" s="303"/>
      <c r="X726" s="303"/>
      <c r="Y726" s="303"/>
      <c r="Z726" s="303"/>
      <c r="AA726" s="301"/>
      <c r="AB726" s="235">
        <v>90</v>
      </c>
      <c r="AC726" s="707"/>
      <c r="AD726" s="707"/>
      <c r="AE726" s="301"/>
      <c r="AF726" s="301"/>
      <c r="AG726" s="301"/>
      <c r="AH726" s="301"/>
      <c r="AI726" s="303"/>
      <c r="AJ726" s="301"/>
      <c r="AK726" s="301"/>
      <c r="AL726" s="301"/>
      <c r="AM726" s="301"/>
      <c r="AN726" s="301"/>
      <c r="AO726" s="301"/>
      <c r="AP726" s="301"/>
      <c r="AQ726" s="301"/>
      <c r="AR726" s="301"/>
      <c r="AS726" s="301"/>
      <c r="AT726" s="301"/>
      <c r="AU726" s="301"/>
      <c r="AV726" s="301"/>
      <c r="AW726" s="301"/>
      <c r="AX726" s="994" t="s">
        <v>10467</v>
      </c>
    </row>
    <row r="727" spans="1:50" ht="23.85" hidden="1" customHeight="1">
      <c r="A727" s="992"/>
      <c r="B727" s="1075"/>
      <c r="C727" s="707" t="s">
        <v>6272</v>
      </c>
      <c r="D727" s="707" t="s">
        <v>6273</v>
      </c>
      <c r="E727" s="707" t="s">
        <v>6274</v>
      </c>
      <c r="F727" s="707" t="s">
        <v>6272</v>
      </c>
      <c r="G727" s="707" t="s">
        <v>6275</v>
      </c>
      <c r="H727" s="301" t="s">
        <v>6276</v>
      </c>
      <c r="I727" s="235">
        <v>30029</v>
      </c>
      <c r="J727" s="235">
        <v>454</v>
      </c>
      <c r="K727" s="235">
        <v>454</v>
      </c>
      <c r="L727" s="707" t="s">
        <v>143</v>
      </c>
      <c r="M727" s="235">
        <v>65</v>
      </c>
      <c r="N727" s="235">
        <v>121</v>
      </c>
      <c r="O727" s="235">
        <v>7865</v>
      </c>
      <c r="P727" s="235">
        <v>1</v>
      </c>
      <c r="Q727" s="235">
        <v>4000</v>
      </c>
      <c r="R727" s="235">
        <v>5000</v>
      </c>
      <c r="S727" s="707" t="s">
        <v>465</v>
      </c>
      <c r="T727" s="707" t="s">
        <v>6277</v>
      </c>
      <c r="U727" s="707">
        <v>1989</v>
      </c>
      <c r="V727" s="303">
        <v>509</v>
      </c>
      <c r="W727" s="303"/>
      <c r="X727" s="303">
        <v>410</v>
      </c>
      <c r="Y727" s="303"/>
      <c r="Z727" s="303"/>
      <c r="AA727" s="301"/>
      <c r="AB727" s="235">
        <v>919</v>
      </c>
      <c r="AC727" s="707">
        <v>1991</v>
      </c>
      <c r="AD727" s="707">
        <v>2000</v>
      </c>
      <c r="AE727" s="301"/>
      <c r="AF727" s="301"/>
      <c r="AG727" s="301"/>
      <c r="AH727" s="301"/>
      <c r="AI727" s="303"/>
      <c r="AJ727" s="301"/>
      <c r="AK727" s="301"/>
      <c r="AL727" s="301"/>
      <c r="AM727" s="301"/>
      <c r="AN727" s="301"/>
      <c r="AO727" s="301"/>
      <c r="AP727" s="301"/>
      <c r="AQ727" s="301"/>
      <c r="AR727" s="301"/>
      <c r="AS727" s="301"/>
      <c r="AT727" s="301"/>
      <c r="AU727" s="301"/>
      <c r="AV727" s="301"/>
      <c r="AW727" s="301"/>
      <c r="AX727" s="994"/>
    </row>
    <row r="728" spans="1:50" ht="23.85" hidden="1" customHeight="1">
      <c r="A728" s="992"/>
      <c r="B728" s="1075"/>
      <c r="C728" s="707" t="s">
        <v>6272</v>
      </c>
      <c r="D728" s="707"/>
      <c r="E728" s="707" t="s">
        <v>6278</v>
      </c>
      <c r="F728" s="707" t="s">
        <v>6272</v>
      </c>
      <c r="G728" s="707" t="s">
        <v>6272</v>
      </c>
      <c r="H728" s="301"/>
      <c r="I728" s="235">
        <v>12750</v>
      </c>
      <c r="J728" s="235">
        <v>729</v>
      </c>
      <c r="K728" s="235">
        <v>707</v>
      </c>
      <c r="L728" s="707" t="s">
        <v>282</v>
      </c>
      <c r="M728" s="235">
        <v>50</v>
      </c>
      <c r="N728" s="235">
        <v>90</v>
      </c>
      <c r="O728" s="235">
        <v>4500</v>
      </c>
      <c r="P728" s="235">
        <v>1</v>
      </c>
      <c r="Q728" s="235">
        <v>186</v>
      </c>
      <c r="R728" s="235">
        <v>200</v>
      </c>
      <c r="S728" s="707" t="s">
        <v>465</v>
      </c>
      <c r="T728" s="707" t="s">
        <v>466</v>
      </c>
      <c r="U728" s="707">
        <v>2009</v>
      </c>
      <c r="V728" s="303"/>
      <c r="W728" s="303"/>
      <c r="X728" s="303"/>
      <c r="Y728" s="303"/>
      <c r="Z728" s="303"/>
      <c r="AA728" s="301"/>
      <c r="AB728" s="235">
        <v>1683</v>
      </c>
      <c r="AC728" s="707"/>
      <c r="AD728" s="707"/>
      <c r="AE728" s="301"/>
      <c r="AF728" s="301"/>
      <c r="AG728" s="301"/>
      <c r="AH728" s="301"/>
      <c r="AI728" s="303"/>
      <c r="AJ728" s="301"/>
      <c r="AK728" s="301"/>
      <c r="AL728" s="301"/>
      <c r="AM728" s="301"/>
      <c r="AN728" s="301"/>
      <c r="AO728" s="301"/>
      <c r="AP728" s="301"/>
      <c r="AQ728" s="301"/>
      <c r="AR728" s="301"/>
      <c r="AS728" s="301"/>
      <c r="AT728" s="301"/>
      <c r="AU728" s="301"/>
      <c r="AV728" s="301"/>
      <c r="AW728" s="301"/>
      <c r="AX728" s="994"/>
    </row>
    <row r="729" spans="1:50" ht="23.85" hidden="1" customHeight="1">
      <c r="A729" s="992"/>
      <c r="B729" s="1075"/>
      <c r="C729" s="707" t="s">
        <v>6272</v>
      </c>
      <c r="D729" s="707"/>
      <c r="E729" s="707" t="s">
        <v>6279</v>
      </c>
      <c r="F729" s="707" t="s">
        <v>6272</v>
      </c>
      <c r="G729" s="707" t="s">
        <v>6272</v>
      </c>
      <c r="H729" s="301"/>
      <c r="I729" s="235">
        <v>14150</v>
      </c>
      <c r="J729" s="235">
        <v>965</v>
      </c>
      <c r="K729" s="235">
        <v>694</v>
      </c>
      <c r="L729" s="707" t="s">
        <v>282</v>
      </c>
      <c r="M729" s="235">
        <v>68</v>
      </c>
      <c r="N729" s="235">
        <v>105</v>
      </c>
      <c r="O729" s="235">
        <v>7140</v>
      </c>
      <c r="P729" s="235">
        <v>1</v>
      </c>
      <c r="Q729" s="235">
        <v>96</v>
      </c>
      <c r="R729" s="235">
        <v>100</v>
      </c>
      <c r="S729" s="707" t="s">
        <v>465</v>
      </c>
      <c r="T729" s="707" t="s">
        <v>466</v>
      </c>
      <c r="U729" s="707">
        <v>2009</v>
      </c>
      <c r="V729" s="303"/>
      <c r="W729" s="303"/>
      <c r="X729" s="303"/>
      <c r="Y729" s="303"/>
      <c r="Z729" s="303"/>
      <c r="AA729" s="301"/>
      <c r="AB729" s="235">
        <v>2456</v>
      </c>
      <c r="AC729" s="707"/>
      <c r="AD729" s="707"/>
      <c r="AE729" s="301"/>
      <c r="AF729" s="301"/>
      <c r="AG729" s="301"/>
      <c r="AH729" s="301"/>
      <c r="AI729" s="303"/>
      <c r="AJ729" s="301"/>
      <c r="AK729" s="301"/>
      <c r="AL729" s="301"/>
      <c r="AM729" s="301"/>
      <c r="AN729" s="301"/>
      <c r="AO729" s="301"/>
      <c r="AP729" s="301"/>
      <c r="AQ729" s="301"/>
      <c r="AR729" s="301"/>
      <c r="AS729" s="301"/>
      <c r="AT729" s="301"/>
      <c r="AU729" s="301"/>
      <c r="AV729" s="301"/>
      <c r="AW729" s="301"/>
      <c r="AX729" s="994"/>
    </row>
    <row r="730" spans="1:50" ht="23.85" hidden="1" customHeight="1">
      <c r="A730" s="992"/>
      <c r="B730" s="1075"/>
      <c r="C730" s="707" t="s">
        <v>6272</v>
      </c>
      <c r="D730" s="707"/>
      <c r="E730" s="707" t="s">
        <v>6280</v>
      </c>
      <c r="F730" s="707" t="s">
        <v>6272</v>
      </c>
      <c r="G730" s="707" t="s">
        <v>6272</v>
      </c>
      <c r="H730" s="301"/>
      <c r="I730" s="235">
        <v>18609</v>
      </c>
      <c r="J730" s="235">
        <v>1200</v>
      </c>
      <c r="K730" s="235">
        <v>1177</v>
      </c>
      <c r="L730" s="707" t="s">
        <v>282</v>
      </c>
      <c r="M730" s="235">
        <v>68</v>
      </c>
      <c r="N730" s="235">
        <v>105</v>
      </c>
      <c r="O730" s="235">
        <v>7140</v>
      </c>
      <c r="P730" s="235">
        <v>1</v>
      </c>
      <c r="Q730" s="235">
        <v>186</v>
      </c>
      <c r="R730" s="235">
        <v>200</v>
      </c>
      <c r="S730" s="707" t="s">
        <v>465</v>
      </c>
      <c r="T730" s="707" t="s">
        <v>466</v>
      </c>
      <c r="U730" s="707">
        <v>2009</v>
      </c>
      <c r="V730" s="303"/>
      <c r="W730" s="303"/>
      <c r="X730" s="303"/>
      <c r="Y730" s="303"/>
      <c r="Z730" s="303"/>
      <c r="AA730" s="301"/>
      <c r="AB730" s="235">
        <v>2674</v>
      </c>
      <c r="AC730" s="707"/>
      <c r="AD730" s="707"/>
      <c r="AE730" s="301"/>
      <c r="AF730" s="301"/>
      <c r="AG730" s="301"/>
      <c r="AH730" s="301"/>
      <c r="AI730" s="303"/>
      <c r="AJ730" s="301"/>
      <c r="AK730" s="301"/>
      <c r="AL730" s="301"/>
      <c r="AM730" s="301"/>
      <c r="AN730" s="301"/>
      <c r="AO730" s="301"/>
      <c r="AP730" s="301"/>
      <c r="AQ730" s="301"/>
      <c r="AR730" s="301"/>
      <c r="AS730" s="301"/>
      <c r="AT730" s="301"/>
      <c r="AU730" s="301"/>
      <c r="AV730" s="301"/>
      <c r="AW730" s="301"/>
      <c r="AX730" s="994"/>
    </row>
    <row r="731" spans="1:50" ht="23.85" hidden="1" customHeight="1">
      <c r="A731" s="992"/>
      <c r="B731" s="1075"/>
      <c r="C731" s="707" t="s">
        <v>6272</v>
      </c>
      <c r="D731" s="707"/>
      <c r="E731" s="707" t="s">
        <v>6281</v>
      </c>
      <c r="F731" s="707" t="s">
        <v>6272</v>
      </c>
      <c r="G731" s="707" t="s">
        <v>6272</v>
      </c>
      <c r="H731" s="301"/>
      <c r="I731" s="235">
        <v>21446</v>
      </c>
      <c r="J731" s="235">
        <v>716</v>
      </c>
      <c r="K731" s="235">
        <v>694</v>
      </c>
      <c r="L731" s="707" t="s">
        <v>282</v>
      </c>
      <c r="M731" s="235">
        <v>68</v>
      </c>
      <c r="N731" s="235">
        <v>105</v>
      </c>
      <c r="O731" s="235">
        <v>7140</v>
      </c>
      <c r="P731" s="235">
        <v>1</v>
      </c>
      <c r="Q731" s="235">
        <v>186</v>
      </c>
      <c r="R731" s="235">
        <v>200</v>
      </c>
      <c r="S731" s="707" t="s">
        <v>465</v>
      </c>
      <c r="T731" s="707" t="s">
        <v>466</v>
      </c>
      <c r="U731" s="707">
        <v>2009</v>
      </c>
      <c r="V731" s="303"/>
      <c r="W731" s="303"/>
      <c r="X731" s="303"/>
      <c r="Y731" s="303"/>
      <c r="Z731" s="303"/>
      <c r="AA731" s="301"/>
      <c r="AB731" s="235">
        <v>2790</v>
      </c>
      <c r="AC731" s="707"/>
      <c r="AD731" s="707"/>
      <c r="AE731" s="301"/>
      <c r="AF731" s="301"/>
      <c r="AG731" s="301"/>
      <c r="AH731" s="301"/>
      <c r="AI731" s="303"/>
      <c r="AJ731" s="301"/>
      <c r="AK731" s="301"/>
      <c r="AL731" s="301"/>
      <c r="AM731" s="301"/>
      <c r="AN731" s="301"/>
      <c r="AO731" s="301"/>
      <c r="AP731" s="301"/>
      <c r="AQ731" s="301"/>
      <c r="AR731" s="301"/>
      <c r="AS731" s="301"/>
      <c r="AT731" s="301"/>
      <c r="AU731" s="301"/>
      <c r="AV731" s="301"/>
      <c r="AW731" s="301"/>
      <c r="AX731" s="994"/>
    </row>
    <row r="732" spans="1:50" ht="23.85" hidden="1" customHeight="1">
      <c r="A732" s="992"/>
      <c r="B732" s="1075"/>
      <c r="C732" s="707" t="s">
        <v>6272</v>
      </c>
      <c r="D732" s="707"/>
      <c r="E732" s="707" t="s">
        <v>6282</v>
      </c>
      <c r="F732" s="707" t="s">
        <v>6272</v>
      </c>
      <c r="G732" s="707" t="s">
        <v>6272</v>
      </c>
      <c r="H732" s="301"/>
      <c r="I732" s="235">
        <v>13137</v>
      </c>
      <c r="J732" s="235"/>
      <c r="K732" s="235"/>
      <c r="L732" s="707" t="s">
        <v>143</v>
      </c>
      <c r="M732" s="235">
        <v>68</v>
      </c>
      <c r="N732" s="235">
        <v>105</v>
      </c>
      <c r="O732" s="235">
        <v>7738</v>
      </c>
      <c r="P732" s="235">
        <v>1</v>
      </c>
      <c r="Q732" s="235"/>
      <c r="R732" s="235"/>
      <c r="S732" s="707"/>
      <c r="T732" s="707"/>
      <c r="U732" s="707">
        <v>2008</v>
      </c>
      <c r="V732" s="235"/>
      <c r="W732" s="707"/>
      <c r="X732" s="303"/>
      <c r="Y732" s="303"/>
      <c r="Z732" s="303"/>
      <c r="AA732" s="301"/>
      <c r="AB732" s="235">
        <v>791</v>
      </c>
      <c r="AC732" s="707"/>
      <c r="AD732" s="707"/>
      <c r="AE732" s="301"/>
      <c r="AF732" s="301"/>
      <c r="AG732" s="301"/>
      <c r="AH732" s="301"/>
      <c r="AI732" s="303"/>
      <c r="AJ732" s="301"/>
      <c r="AK732" s="301"/>
      <c r="AL732" s="301"/>
      <c r="AM732" s="301"/>
      <c r="AN732" s="301"/>
      <c r="AO732" s="301"/>
      <c r="AP732" s="301"/>
      <c r="AQ732" s="301"/>
      <c r="AR732" s="301"/>
      <c r="AS732" s="301"/>
      <c r="AT732" s="301"/>
      <c r="AU732" s="301"/>
      <c r="AV732" s="301"/>
      <c r="AW732" s="301"/>
      <c r="AX732" s="994"/>
    </row>
    <row r="733" spans="1:50" ht="23.85" hidden="1" customHeight="1">
      <c r="A733" s="992"/>
      <c r="B733" s="1075"/>
      <c r="C733" s="707" t="s">
        <v>6283</v>
      </c>
      <c r="D733" s="707" t="s">
        <v>6229</v>
      </c>
      <c r="E733" s="707" t="s">
        <v>6284</v>
      </c>
      <c r="F733" s="707" t="s">
        <v>6283</v>
      </c>
      <c r="G733" s="707" t="s">
        <v>6283</v>
      </c>
      <c r="H733" s="301" t="s">
        <v>6232</v>
      </c>
      <c r="I733" s="235">
        <v>9869</v>
      </c>
      <c r="J733" s="235"/>
      <c r="K733" s="235"/>
      <c r="L733" s="707" t="s">
        <v>143</v>
      </c>
      <c r="M733" s="235">
        <v>75</v>
      </c>
      <c r="N733" s="235">
        <v>110</v>
      </c>
      <c r="O733" s="235">
        <v>8250</v>
      </c>
      <c r="P733" s="235">
        <v>1</v>
      </c>
      <c r="Q733" s="235"/>
      <c r="R733" s="235"/>
      <c r="S733" s="707"/>
      <c r="T733" s="707"/>
      <c r="U733" s="707">
        <v>2004</v>
      </c>
      <c r="V733" s="303">
        <v>3054</v>
      </c>
      <c r="W733" s="303">
        <v>500</v>
      </c>
      <c r="X733" s="303">
        <v>665</v>
      </c>
      <c r="Y733" s="303">
        <v>176</v>
      </c>
      <c r="Z733" s="303"/>
      <c r="AA733" s="301"/>
      <c r="AB733" s="235">
        <v>277</v>
      </c>
      <c r="AC733" s="707"/>
      <c r="AD733" s="707"/>
      <c r="AE733" s="301"/>
      <c r="AF733" s="301"/>
      <c r="AG733" s="301"/>
      <c r="AH733" s="301"/>
      <c r="AI733" s="303"/>
      <c r="AJ733" s="301"/>
      <c r="AK733" s="301" t="s">
        <v>6233</v>
      </c>
      <c r="AL733" s="301" t="s">
        <v>1552</v>
      </c>
      <c r="AM733" s="301">
        <v>1239</v>
      </c>
      <c r="AN733" s="301"/>
      <c r="AO733" s="301"/>
      <c r="AP733" s="301"/>
      <c r="AQ733" s="301"/>
      <c r="AR733" s="301"/>
      <c r="AS733" s="301"/>
      <c r="AT733" s="301"/>
      <c r="AU733" s="301"/>
      <c r="AV733" s="301"/>
      <c r="AW733" s="301"/>
      <c r="AX733" s="994"/>
    </row>
    <row r="734" spans="1:50" ht="23.85" hidden="1" customHeight="1">
      <c r="A734" s="992"/>
      <c r="B734" s="1075"/>
      <c r="C734" s="707" t="s">
        <v>6283</v>
      </c>
      <c r="D734" s="707" t="s">
        <v>6273</v>
      </c>
      <c r="E734" s="707" t="s">
        <v>6285</v>
      </c>
      <c r="F734" s="707" t="s">
        <v>6283</v>
      </c>
      <c r="G734" s="235" t="s">
        <v>6283</v>
      </c>
      <c r="H734" s="235" t="s">
        <v>6276</v>
      </c>
      <c r="I734" s="235">
        <v>45795</v>
      </c>
      <c r="J734" s="707">
        <v>623</v>
      </c>
      <c r="K734" s="235">
        <v>637</v>
      </c>
      <c r="L734" s="707" t="s">
        <v>143</v>
      </c>
      <c r="M734" s="235">
        <v>68</v>
      </c>
      <c r="N734" s="235">
        <v>105</v>
      </c>
      <c r="O734" s="235">
        <v>7140</v>
      </c>
      <c r="P734" s="235">
        <v>1</v>
      </c>
      <c r="Q734" s="707">
        <v>80</v>
      </c>
      <c r="R734" s="707">
        <v>300</v>
      </c>
      <c r="S734" s="707" t="s">
        <v>6286</v>
      </c>
      <c r="T734" s="235" t="s">
        <v>6287</v>
      </c>
      <c r="U734" s="707">
        <v>2014</v>
      </c>
      <c r="V734" s="303">
        <v>502</v>
      </c>
      <c r="W734" s="303" t="s">
        <v>6288</v>
      </c>
      <c r="X734" s="303">
        <v>410</v>
      </c>
      <c r="Y734" s="303"/>
      <c r="Z734" s="303"/>
      <c r="AA734" s="301"/>
      <c r="AB734" s="235">
        <v>502</v>
      </c>
      <c r="AC734" s="707" t="s">
        <v>6288</v>
      </c>
      <c r="AD734" s="707">
        <v>2000</v>
      </c>
      <c r="AE734" s="301"/>
      <c r="AF734" s="301"/>
      <c r="AG734" s="301"/>
      <c r="AH734" s="301"/>
      <c r="AI734" s="303"/>
      <c r="AJ734" s="301"/>
      <c r="AK734" s="301"/>
      <c r="AL734" s="301"/>
      <c r="AM734" s="301"/>
      <c r="AN734" s="301"/>
      <c r="AO734" s="301"/>
      <c r="AP734" s="301"/>
      <c r="AQ734" s="301"/>
      <c r="AR734" s="301"/>
      <c r="AS734" s="301"/>
      <c r="AT734" s="301"/>
      <c r="AU734" s="301"/>
      <c r="AV734" s="301"/>
      <c r="AW734" s="301"/>
      <c r="AX734" s="994"/>
    </row>
    <row r="735" spans="1:50" ht="23.85" hidden="1" customHeight="1">
      <c r="A735" s="992"/>
      <c r="B735" s="1075"/>
      <c r="C735" s="707" t="s">
        <v>6283</v>
      </c>
      <c r="D735" s="707" t="s">
        <v>6289</v>
      </c>
      <c r="E735" s="707" t="s">
        <v>6290</v>
      </c>
      <c r="F735" s="707" t="s">
        <v>6283</v>
      </c>
      <c r="G735" s="235" t="s">
        <v>6283</v>
      </c>
      <c r="H735" s="235" t="s">
        <v>6291</v>
      </c>
      <c r="I735" s="235">
        <v>20916</v>
      </c>
      <c r="J735" s="707"/>
      <c r="K735" s="235"/>
      <c r="L735" s="707" t="s">
        <v>143</v>
      </c>
      <c r="M735" s="235">
        <v>75</v>
      </c>
      <c r="N735" s="235">
        <v>110</v>
      </c>
      <c r="O735" s="235">
        <v>8250</v>
      </c>
      <c r="P735" s="235">
        <v>1</v>
      </c>
      <c r="Q735" s="707"/>
      <c r="R735" s="707"/>
      <c r="S735" s="707"/>
      <c r="T735" s="235"/>
      <c r="U735" s="707">
        <v>2004</v>
      </c>
      <c r="V735" s="994">
        <v>430</v>
      </c>
      <c r="W735" s="303">
        <v>750</v>
      </c>
      <c r="X735" s="303"/>
      <c r="Y735" s="303"/>
      <c r="Z735" s="303"/>
      <c r="AA735" s="301"/>
      <c r="AB735" s="235">
        <v>350</v>
      </c>
      <c r="AC735" s="235" t="s">
        <v>6292</v>
      </c>
      <c r="AD735" s="707"/>
      <c r="AE735" s="301"/>
      <c r="AF735" s="301"/>
      <c r="AG735" s="301"/>
      <c r="AH735" s="301"/>
      <c r="AI735" s="303"/>
      <c r="AJ735" s="301"/>
      <c r="AK735" s="301"/>
      <c r="AL735" s="301"/>
      <c r="AM735" s="301"/>
      <c r="AN735" s="301"/>
      <c r="AO735" s="301"/>
      <c r="AP735" s="301"/>
      <c r="AQ735" s="301"/>
      <c r="AR735" s="301"/>
      <c r="AS735" s="301"/>
      <c r="AT735" s="301"/>
      <c r="AU735" s="301"/>
      <c r="AV735" s="301"/>
      <c r="AW735" s="301"/>
      <c r="AX735" s="994"/>
    </row>
    <row r="736" spans="1:50" ht="23.85" hidden="1" customHeight="1">
      <c r="A736" s="992"/>
      <c r="B736" s="1075"/>
      <c r="C736" s="707" t="s">
        <v>6283</v>
      </c>
      <c r="D736" s="707" t="s">
        <v>6293</v>
      </c>
      <c r="E736" s="707" t="s">
        <v>6294</v>
      </c>
      <c r="F736" s="707" t="s">
        <v>6283</v>
      </c>
      <c r="G736" s="707" t="s">
        <v>6283</v>
      </c>
      <c r="H736" s="301"/>
      <c r="I736" s="235">
        <v>1125</v>
      </c>
      <c r="J736" s="235"/>
      <c r="K736" s="235"/>
      <c r="L736" s="707" t="s">
        <v>282</v>
      </c>
      <c r="M736" s="235">
        <v>25</v>
      </c>
      <c r="N736" s="235">
        <v>45</v>
      </c>
      <c r="O736" s="235">
        <v>1125</v>
      </c>
      <c r="P736" s="235">
        <v>1</v>
      </c>
      <c r="Q736" s="235"/>
      <c r="R736" s="235"/>
      <c r="S736" s="707"/>
      <c r="T736" s="707"/>
      <c r="U736" s="707">
        <v>2011</v>
      </c>
      <c r="V736" s="303">
        <v>430</v>
      </c>
      <c r="W736" s="303">
        <v>750</v>
      </c>
      <c r="X736" s="303"/>
      <c r="Y736" s="303"/>
      <c r="Z736" s="303"/>
      <c r="AA736" s="301"/>
      <c r="AB736" s="235">
        <v>145</v>
      </c>
      <c r="AC736" s="707" t="s">
        <v>6292</v>
      </c>
      <c r="AD736" s="707"/>
      <c r="AE736" s="301"/>
      <c r="AF736" s="301"/>
      <c r="AG736" s="301"/>
      <c r="AH736" s="301"/>
      <c r="AI736" s="303"/>
      <c r="AJ736" s="301"/>
      <c r="AK736" s="301"/>
      <c r="AL736" s="301"/>
      <c r="AM736" s="301"/>
      <c r="AN736" s="301"/>
      <c r="AO736" s="301"/>
      <c r="AP736" s="301"/>
      <c r="AQ736" s="301"/>
      <c r="AR736" s="301"/>
      <c r="AS736" s="301"/>
      <c r="AT736" s="301"/>
      <c r="AU736" s="301"/>
      <c r="AV736" s="301"/>
      <c r="AW736" s="301"/>
      <c r="AX736" s="994"/>
    </row>
    <row r="737" spans="1:50" ht="23.85" hidden="1" customHeight="1">
      <c r="A737" s="992"/>
      <c r="B737" s="1075"/>
      <c r="C737" s="707" t="s">
        <v>6283</v>
      </c>
      <c r="D737" s="707" t="s">
        <v>6293</v>
      </c>
      <c r="E737" s="707" t="s">
        <v>6295</v>
      </c>
      <c r="F737" s="707" t="s">
        <v>6283</v>
      </c>
      <c r="G737" s="707" t="s">
        <v>6283</v>
      </c>
      <c r="H737" s="301">
        <v>25742</v>
      </c>
      <c r="I737" s="235">
        <v>25742</v>
      </c>
      <c r="J737" s="235"/>
      <c r="K737" s="235"/>
      <c r="L737" s="707" t="s">
        <v>282</v>
      </c>
      <c r="M737" s="235">
        <v>64</v>
      </c>
      <c r="N737" s="235">
        <v>100</v>
      </c>
      <c r="O737" s="235">
        <v>6400</v>
      </c>
      <c r="P737" s="235">
        <v>1</v>
      </c>
      <c r="Q737" s="235">
        <v>130</v>
      </c>
      <c r="R737" s="235">
        <v>130</v>
      </c>
      <c r="S737" s="707" t="s">
        <v>173</v>
      </c>
      <c r="T737" s="707" t="s">
        <v>731</v>
      </c>
      <c r="U737" s="707">
        <v>2015</v>
      </c>
      <c r="V737" s="303" t="s">
        <v>6296</v>
      </c>
      <c r="W737" s="303">
        <v>750</v>
      </c>
      <c r="X737" s="303"/>
      <c r="Y737" s="303"/>
      <c r="Z737" s="303"/>
      <c r="AA737" s="301"/>
      <c r="AB737" s="235">
        <v>2235</v>
      </c>
      <c r="AC737" s="707">
        <v>2235</v>
      </c>
      <c r="AD737" s="707"/>
      <c r="AE737" s="301"/>
      <c r="AF737" s="301"/>
      <c r="AG737" s="301"/>
      <c r="AH737" s="301"/>
      <c r="AI737" s="303"/>
      <c r="AJ737" s="301"/>
      <c r="AK737" s="301"/>
      <c r="AL737" s="301"/>
      <c r="AM737" s="301"/>
      <c r="AN737" s="301"/>
      <c r="AO737" s="301"/>
      <c r="AP737" s="301"/>
      <c r="AQ737" s="301"/>
      <c r="AR737" s="301"/>
      <c r="AS737" s="301"/>
      <c r="AT737" s="301"/>
      <c r="AU737" s="301"/>
      <c r="AV737" s="301"/>
      <c r="AW737" s="301"/>
      <c r="AX737" s="994"/>
    </row>
    <row r="738" spans="1:50" ht="23.85" hidden="1" customHeight="1">
      <c r="A738" s="992"/>
      <c r="B738" s="1075"/>
      <c r="C738" s="707" t="s">
        <v>6283</v>
      </c>
      <c r="D738" s="707"/>
      <c r="E738" s="707" t="s">
        <v>6297</v>
      </c>
      <c r="F738" s="707" t="s">
        <v>6298</v>
      </c>
      <c r="G738" s="707" t="s">
        <v>6283</v>
      </c>
      <c r="H738" s="301"/>
      <c r="I738" s="235">
        <v>25000</v>
      </c>
      <c r="J738" s="235"/>
      <c r="K738" s="235"/>
      <c r="L738" s="707" t="s">
        <v>282</v>
      </c>
      <c r="M738" s="235">
        <v>66</v>
      </c>
      <c r="N738" s="235">
        <v>104</v>
      </c>
      <c r="O738" s="235">
        <v>7700</v>
      </c>
      <c r="P738" s="235">
        <v>1</v>
      </c>
      <c r="Q738" s="235"/>
      <c r="R738" s="235"/>
      <c r="S738" s="707"/>
      <c r="T738" s="707"/>
      <c r="U738" s="707">
        <v>2016</v>
      </c>
      <c r="V738" s="303"/>
      <c r="W738" s="303"/>
      <c r="X738" s="303"/>
      <c r="Y738" s="303"/>
      <c r="Z738" s="303"/>
      <c r="AA738" s="301"/>
      <c r="AB738" s="235">
        <v>1600</v>
      </c>
      <c r="AC738" s="707"/>
      <c r="AD738" s="707"/>
      <c r="AE738" s="301"/>
      <c r="AF738" s="301"/>
      <c r="AG738" s="301"/>
      <c r="AH738" s="301"/>
      <c r="AI738" s="303"/>
      <c r="AJ738" s="301"/>
      <c r="AK738" s="301"/>
      <c r="AL738" s="301"/>
      <c r="AM738" s="301"/>
      <c r="AN738" s="301"/>
      <c r="AO738" s="301"/>
      <c r="AP738" s="301"/>
      <c r="AQ738" s="301"/>
      <c r="AR738" s="301"/>
      <c r="AS738" s="301"/>
      <c r="AT738" s="301"/>
      <c r="AU738" s="301"/>
      <c r="AV738" s="301"/>
      <c r="AW738" s="301"/>
      <c r="AX738" s="994"/>
    </row>
    <row r="739" spans="1:50" ht="23.85" hidden="1" customHeight="1">
      <c r="A739" s="992"/>
      <c r="B739" s="1075"/>
      <c r="C739" s="707" t="s">
        <v>6299</v>
      </c>
      <c r="D739" s="707"/>
      <c r="E739" s="707" t="s">
        <v>6300</v>
      </c>
      <c r="F739" s="707" t="s">
        <v>6299</v>
      </c>
      <c r="G739" s="707" t="s">
        <v>6299</v>
      </c>
      <c r="H739" s="301"/>
      <c r="I739" s="235">
        <v>7150</v>
      </c>
      <c r="J739" s="235"/>
      <c r="K739" s="235"/>
      <c r="L739" s="707" t="s">
        <v>143</v>
      </c>
      <c r="M739" s="235">
        <v>68</v>
      </c>
      <c r="N739" s="235">
        <v>105</v>
      </c>
      <c r="O739" s="235">
        <v>7140</v>
      </c>
      <c r="P739" s="235">
        <v>1</v>
      </c>
      <c r="Q739" s="235"/>
      <c r="R739" s="235"/>
      <c r="S739" s="707"/>
      <c r="T739" s="707"/>
      <c r="U739" s="707">
        <v>2006</v>
      </c>
      <c r="V739" s="303"/>
      <c r="W739" s="303"/>
      <c r="X739" s="303"/>
      <c r="Y739" s="303"/>
      <c r="Z739" s="303"/>
      <c r="AA739" s="301"/>
      <c r="AB739" s="235"/>
      <c r="AC739" s="707"/>
      <c r="AD739" s="707"/>
      <c r="AE739" s="301"/>
      <c r="AF739" s="301"/>
      <c r="AG739" s="301"/>
      <c r="AH739" s="301"/>
      <c r="AI739" s="303"/>
      <c r="AJ739" s="301"/>
      <c r="AK739" s="301"/>
      <c r="AL739" s="301"/>
      <c r="AM739" s="301"/>
      <c r="AN739" s="301"/>
      <c r="AO739" s="301"/>
      <c r="AP739" s="301"/>
      <c r="AQ739" s="301"/>
      <c r="AR739" s="301"/>
      <c r="AS739" s="301"/>
      <c r="AT739" s="301"/>
      <c r="AU739" s="301"/>
      <c r="AV739" s="301"/>
      <c r="AW739" s="301"/>
      <c r="AX739" s="994"/>
    </row>
    <row r="740" spans="1:50" ht="23.85" hidden="1" customHeight="1">
      <c r="A740" s="992"/>
      <c r="B740" s="1075"/>
      <c r="C740" s="707" t="s">
        <v>6301</v>
      </c>
      <c r="D740" s="707" t="s">
        <v>6289</v>
      </c>
      <c r="E740" s="707" t="s">
        <v>6302</v>
      </c>
      <c r="F740" s="707" t="s">
        <v>6301</v>
      </c>
      <c r="G740" s="707" t="s">
        <v>12635</v>
      </c>
      <c r="H740" s="301" t="s">
        <v>6291</v>
      </c>
      <c r="I740" s="235">
        <v>16462</v>
      </c>
      <c r="J740" s="235">
        <v>60</v>
      </c>
      <c r="K740" s="235">
        <v>60</v>
      </c>
      <c r="L740" s="707" t="s">
        <v>282</v>
      </c>
      <c r="M740" s="235">
        <v>64</v>
      </c>
      <c r="N740" s="235">
        <v>100</v>
      </c>
      <c r="O740" s="235">
        <v>6400</v>
      </c>
      <c r="P740" s="235">
        <v>1</v>
      </c>
      <c r="Q740" s="235">
        <v>300</v>
      </c>
      <c r="R740" s="235">
        <v>1000</v>
      </c>
      <c r="S740" s="707" t="s">
        <v>173</v>
      </c>
      <c r="T740" s="707" t="s">
        <v>6277</v>
      </c>
      <c r="U740" s="707">
        <v>2004</v>
      </c>
      <c r="V740" s="303">
        <v>430</v>
      </c>
      <c r="W740" s="303">
        <v>750</v>
      </c>
      <c r="X740" s="303"/>
      <c r="Y740" s="303"/>
      <c r="Z740" s="303"/>
      <c r="AA740" s="301"/>
      <c r="AB740" s="235">
        <v>300</v>
      </c>
      <c r="AC740" s="707" t="s">
        <v>6292</v>
      </c>
      <c r="AD740" s="707"/>
      <c r="AE740" s="301"/>
      <c r="AF740" s="301"/>
      <c r="AG740" s="301"/>
      <c r="AH740" s="301"/>
      <c r="AI740" s="303"/>
      <c r="AJ740" s="301"/>
      <c r="AK740" s="301"/>
      <c r="AL740" s="301"/>
      <c r="AM740" s="301"/>
      <c r="AN740" s="301"/>
      <c r="AO740" s="301"/>
      <c r="AP740" s="301"/>
      <c r="AQ740" s="301"/>
      <c r="AR740" s="301"/>
      <c r="AS740" s="301"/>
      <c r="AT740" s="301"/>
      <c r="AU740" s="301"/>
      <c r="AV740" s="301"/>
      <c r="AW740" s="301"/>
      <c r="AX740" s="994"/>
    </row>
    <row r="741" spans="1:50" ht="23.85" hidden="1" customHeight="1">
      <c r="A741" s="992"/>
      <c r="B741" s="1075"/>
      <c r="C741" s="219" t="s">
        <v>6301</v>
      </c>
      <c r="D741" s="219" t="s">
        <v>6289</v>
      </c>
      <c r="E741" s="219" t="s">
        <v>6303</v>
      </c>
      <c r="F741" s="219" t="s">
        <v>6301</v>
      </c>
      <c r="G741" s="219" t="s">
        <v>12635</v>
      </c>
      <c r="H741" s="221" t="s">
        <v>6291</v>
      </c>
      <c r="I741" s="222">
        <v>78640</v>
      </c>
      <c r="J741" s="222">
        <v>228.13</v>
      </c>
      <c r="K741" s="222">
        <v>332.3</v>
      </c>
      <c r="L741" s="219" t="s">
        <v>143</v>
      </c>
      <c r="M741" s="222">
        <v>60</v>
      </c>
      <c r="N741" s="222">
        <v>100</v>
      </c>
      <c r="O741" s="222">
        <v>6000</v>
      </c>
      <c r="P741" s="222">
        <v>1</v>
      </c>
      <c r="Q741" s="931">
        <v>500</v>
      </c>
      <c r="R741" s="222">
        <v>1500</v>
      </c>
      <c r="S741" s="219" t="s">
        <v>173</v>
      </c>
      <c r="T741" s="219" t="s">
        <v>6277</v>
      </c>
      <c r="U741" s="219">
        <v>1997</v>
      </c>
      <c r="V741" s="221">
        <v>430</v>
      </c>
      <c r="W741" s="221">
        <v>750</v>
      </c>
      <c r="X741" s="221"/>
      <c r="Y741" s="221"/>
      <c r="Z741" s="221"/>
      <c r="AA741" s="221"/>
      <c r="AB741" s="222">
        <v>1180</v>
      </c>
      <c r="AC741" s="221" t="s">
        <v>6292</v>
      </c>
      <c r="AD741" s="221"/>
      <c r="AE741" s="221"/>
      <c r="AF741" s="221"/>
      <c r="AG741" s="221"/>
      <c r="AH741" s="221"/>
      <c r="AI741" s="221"/>
      <c r="AJ741" s="221"/>
      <c r="AK741" s="221"/>
      <c r="AL741" s="221"/>
      <c r="AM741" s="221"/>
      <c r="AN741" s="221"/>
      <c r="AO741" s="221"/>
      <c r="AP741" s="221"/>
      <c r="AQ741" s="221"/>
      <c r="AR741" s="221"/>
      <c r="AS741" s="221"/>
      <c r="AT741" s="221"/>
      <c r="AU741" s="221"/>
      <c r="AV741" s="221"/>
      <c r="AW741" s="221"/>
      <c r="AX741" s="990"/>
    </row>
    <row r="742" spans="1:50" ht="23.85" hidden="1" customHeight="1">
      <c r="A742" s="992"/>
      <c r="B742" s="1075"/>
      <c r="C742" s="219" t="s">
        <v>6301</v>
      </c>
      <c r="D742" s="221"/>
      <c r="E742" s="223" t="s">
        <v>6304</v>
      </c>
      <c r="F742" s="221" t="s">
        <v>6301</v>
      </c>
      <c r="G742" s="221" t="s">
        <v>12635</v>
      </c>
      <c r="H742" s="221"/>
      <c r="I742" s="222">
        <v>182133</v>
      </c>
      <c r="J742" s="222"/>
      <c r="K742" s="222"/>
      <c r="L742" s="219" t="s">
        <v>282</v>
      </c>
      <c r="M742" s="222">
        <v>51</v>
      </c>
      <c r="N742" s="222">
        <v>46</v>
      </c>
      <c r="O742" s="222">
        <v>2355</v>
      </c>
      <c r="P742" s="222">
        <v>1</v>
      </c>
      <c r="Q742" s="222"/>
      <c r="R742" s="222"/>
      <c r="S742" s="219"/>
      <c r="T742" s="219"/>
      <c r="U742" s="219">
        <v>2013</v>
      </c>
      <c r="V742" s="221"/>
      <c r="W742" s="221"/>
      <c r="X742" s="221"/>
      <c r="Y742" s="221"/>
      <c r="Z742" s="221"/>
      <c r="AA742" s="221"/>
      <c r="AB742" s="222"/>
      <c r="AC742" s="221"/>
      <c r="AD742" s="221"/>
      <c r="AE742" s="221"/>
      <c r="AF742" s="221"/>
      <c r="AG742" s="221"/>
      <c r="AH742" s="221"/>
      <c r="AI742" s="221"/>
      <c r="AJ742" s="221"/>
      <c r="AK742" s="221"/>
      <c r="AL742" s="221"/>
      <c r="AM742" s="221"/>
      <c r="AN742" s="221"/>
      <c r="AO742" s="221"/>
      <c r="AP742" s="221"/>
      <c r="AQ742" s="221"/>
      <c r="AR742" s="221"/>
      <c r="AS742" s="221"/>
      <c r="AT742" s="221"/>
      <c r="AU742" s="221"/>
      <c r="AV742" s="221"/>
      <c r="AW742" s="221"/>
      <c r="AX742" s="990"/>
    </row>
    <row r="743" spans="1:50" ht="23.85" hidden="1" customHeight="1">
      <c r="A743" s="992"/>
      <c r="B743" s="1075"/>
      <c r="C743" s="219" t="s">
        <v>6301</v>
      </c>
      <c r="D743" s="221"/>
      <c r="E743" s="223" t="s">
        <v>15464</v>
      </c>
      <c r="F743" s="221" t="s">
        <v>6301</v>
      </c>
      <c r="G743" s="221" t="s">
        <v>12635</v>
      </c>
      <c r="H743" s="221"/>
      <c r="I743" s="222">
        <v>52607</v>
      </c>
      <c r="J743" s="222"/>
      <c r="K743" s="222"/>
      <c r="L743" s="219" t="s">
        <v>282</v>
      </c>
      <c r="M743" s="222">
        <v>78</v>
      </c>
      <c r="N743" s="222">
        <v>115</v>
      </c>
      <c r="O743" s="222">
        <v>8970</v>
      </c>
      <c r="P743" s="222">
        <v>1</v>
      </c>
      <c r="Q743" s="222"/>
      <c r="R743" s="222"/>
      <c r="S743" s="219" t="s">
        <v>173</v>
      </c>
      <c r="T743" s="219" t="s">
        <v>711</v>
      </c>
      <c r="U743" s="219">
        <v>2019</v>
      </c>
      <c r="V743" s="221"/>
      <c r="W743" s="221"/>
      <c r="X743" s="221"/>
      <c r="Y743" s="221"/>
      <c r="Z743" s="221"/>
      <c r="AA743" s="221"/>
      <c r="AB743" s="222"/>
      <c r="AC743" s="221"/>
      <c r="AD743" s="221"/>
      <c r="AE743" s="221"/>
      <c r="AF743" s="221"/>
      <c r="AG743" s="221"/>
      <c r="AH743" s="221"/>
      <c r="AI743" s="221"/>
      <c r="AJ743" s="221"/>
      <c r="AK743" s="221"/>
      <c r="AL743" s="221"/>
      <c r="AM743" s="221"/>
      <c r="AN743" s="221"/>
      <c r="AO743" s="221"/>
      <c r="AP743" s="221"/>
      <c r="AQ743" s="221"/>
      <c r="AR743" s="221"/>
      <c r="AS743" s="221"/>
      <c r="AT743" s="221"/>
      <c r="AU743" s="221"/>
      <c r="AV743" s="221"/>
      <c r="AW743" s="221"/>
      <c r="AX743" s="990"/>
    </row>
    <row r="744" spans="1:50" ht="23.85" hidden="1" customHeight="1">
      <c r="A744" s="992"/>
      <c r="B744" s="1075"/>
      <c r="C744" s="219" t="s">
        <v>6305</v>
      </c>
      <c r="D744" s="221"/>
      <c r="E744" s="223" t="s">
        <v>6306</v>
      </c>
      <c r="F744" s="221" t="s">
        <v>6305</v>
      </c>
      <c r="G744" s="221" t="s">
        <v>6307</v>
      </c>
      <c r="H744" s="221"/>
      <c r="I744" s="222">
        <v>27141</v>
      </c>
      <c r="J744" s="222">
        <v>180.49</v>
      </c>
      <c r="K744" s="222">
        <v>236.79</v>
      </c>
      <c r="L744" s="219" t="s">
        <v>282</v>
      </c>
      <c r="M744" s="222">
        <v>68</v>
      </c>
      <c r="N744" s="222">
        <v>105</v>
      </c>
      <c r="O744" s="222">
        <v>14280</v>
      </c>
      <c r="P744" s="222">
        <v>2</v>
      </c>
      <c r="Q744" s="222"/>
      <c r="R744" s="222"/>
      <c r="S744" s="219"/>
      <c r="T744" s="219"/>
      <c r="U744" s="219">
        <v>2011</v>
      </c>
      <c r="V744" s="221"/>
      <c r="W744" s="221"/>
      <c r="X744" s="221"/>
      <c r="Y744" s="221"/>
      <c r="Z744" s="221"/>
      <c r="AA744" s="221"/>
      <c r="AB744" s="222">
        <v>5836</v>
      </c>
      <c r="AC744" s="221"/>
      <c r="AD744" s="221"/>
      <c r="AE744" s="221"/>
      <c r="AF744" s="221"/>
      <c r="AG744" s="221"/>
      <c r="AH744" s="221"/>
      <c r="AI744" s="221"/>
      <c r="AJ744" s="221"/>
      <c r="AK744" s="221"/>
      <c r="AL744" s="221"/>
      <c r="AM744" s="221"/>
      <c r="AN744" s="221"/>
      <c r="AO744" s="221"/>
      <c r="AP744" s="221"/>
      <c r="AQ744" s="221"/>
      <c r="AR744" s="221"/>
      <c r="AS744" s="221"/>
      <c r="AT744" s="221"/>
      <c r="AU744" s="221"/>
      <c r="AV744" s="221"/>
      <c r="AW744" s="221"/>
      <c r="AX744" s="990"/>
    </row>
    <row r="745" spans="1:50" ht="23.85" hidden="1" customHeight="1">
      <c r="A745" s="992"/>
      <c r="B745" s="1075"/>
      <c r="C745" s="219" t="s">
        <v>6308</v>
      </c>
      <c r="D745" s="219"/>
      <c r="E745" s="219" t="s">
        <v>6309</v>
      </c>
      <c r="F745" s="219" t="s">
        <v>6308</v>
      </c>
      <c r="G745" s="219" t="s">
        <v>6308</v>
      </c>
      <c r="H745" s="221"/>
      <c r="I745" s="222">
        <v>17940</v>
      </c>
      <c r="J745" s="222"/>
      <c r="K745" s="222"/>
      <c r="L745" s="219" t="s">
        <v>3787</v>
      </c>
      <c r="M745" s="222">
        <v>78</v>
      </c>
      <c r="N745" s="222">
        <v>115</v>
      </c>
      <c r="O745" s="222">
        <v>17940</v>
      </c>
      <c r="P745" s="222">
        <v>2</v>
      </c>
      <c r="Q745" s="222"/>
      <c r="R745" s="222"/>
      <c r="S745" s="219"/>
      <c r="T745" s="219"/>
      <c r="U745" s="219">
        <v>2009</v>
      </c>
      <c r="V745" s="221"/>
      <c r="W745" s="221"/>
      <c r="X745" s="221"/>
      <c r="Y745" s="221"/>
      <c r="Z745" s="221"/>
      <c r="AA745" s="221"/>
      <c r="AB745" s="222">
        <v>1400</v>
      </c>
      <c r="AC745" s="221"/>
      <c r="AD745" s="221"/>
      <c r="AE745" s="221"/>
      <c r="AF745" s="221"/>
      <c r="AG745" s="221"/>
      <c r="AH745" s="221"/>
      <c r="AI745" s="221"/>
      <c r="AJ745" s="221"/>
      <c r="AK745" s="221"/>
      <c r="AL745" s="221"/>
      <c r="AM745" s="221"/>
      <c r="AN745" s="221"/>
      <c r="AO745" s="221"/>
      <c r="AP745" s="221"/>
      <c r="AQ745" s="221"/>
      <c r="AR745" s="221"/>
      <c r="AS745" s="221"/>
      <c r="AT745" s="221"/>
      <c r="AU745" s="221"/>
      <c r="AV745" s="221"/>
      <c r="AW745" s="221"/>
      <c r="AX745" s="990"/>
    </row>
    <row r="746" spans="1:50" ht="23.85" hidden="1" customHeight="1">
      <c r="A746" s="992"/>
      <c r="B746" s="1075"/>
      <c r="C746" s="219" t="s">
        <v>6308</v>
      </c>
      <c r="D746" s="219"/>
      <c r="E746" s="219" t="s">
        <v>6310</v>
      </c>
      <c r="F746" s="219" t="s">
        <v>6308</v>
      </c>
      <c r="G746" s="219" t="s">
        <v>6311</v>
      </c>
      <c r="H746" s="221"/>
      <c r="I746" s="222">
        <v>4896</v>
      </c>
      <c r="J746" s="222"/>
      <c r="K746" s="222"/>
      <c r="L746" s="219" t="s">
        <v>6312</v>
      </c>
      <c r="M746" s="222">
        <v>51</v>
      </c>
      <c r="N746" s="222">
        <v>96</v>
      </c>
      <c r="O746" s="222">
        <v>4896</v>
      </c>
      <c r="P746" s="222">
        <v>1</v>
      </c>
      <c r="Q746" s="222"/>
      <c r="R746" s="222"/>
      <c r="S746" s="219"/>
      <c r="T746" s="219"/>
      <c r="U746" s="219">
        <v>2013</v>
      </c>
      <c r="V746" s="221"/>
      <c r="W746" s="221"/>
      <c r="X746" s="221"/>
      <c r="Y746" s="221"/>
      <c r="Z746" s="221"/>
      <c r="AA746" s="221"/>
      <c r="AB746" s="222">
        <v>400</v>
      </c>
      <c r="AC746" s="221"/>
      <c r="AD746" s="221"/>
      <c r="AE746" s="221"/>
      <c r="AF746" s="221"/>
      <c r="AG746" s="221"/>
      <c r="AH746" s="221"/>
      <c r="AI746" s="221"/>
      <c r="AJ746" s="221"/>
      <c r="AK746" s="221"/>
      <c r="AL746" s="221"/>
      <c r="AM746" s="221"/>
      <c r="AN746" s="221"/>
      <c r="AO746" s="221"/>
      <c r="AP746" s="221"/>
      <c r="AQ746" s="221"/>
      <c r="AR746" s="221"/>
      <c r="AS746" s="221"/>
      <c r="AT746" s="221"/>
      <c r="AU746" s="221"/>
      <c r="AV746" s="221"/>
      <c r="AW746" s="221"/>
      <c r="AX746" s="990"/>
    </row>
    <row r="747" spans="1:50" ht="23.85" hidden="1" customHeight="1">
      <c r="A747" s="992"/>
      <c r="B747" s="1075"/>
      <c r="C747" s="219" t="s">
        <v>6308</v>
      </c>
      <c r="D747" s="219"/>
      <c r="E747" s="219" t="s">
        <v>6313</v>
      </c>
      <c r="F747" s="219" t="s">
        <v>6308</v>
      </c>
      <c r="G747" s="219" t="s">
        <v>6314</v>
      </c>
      <c r="H747" s="221"/>
      <c r="I747" s="222">
        <v>1650</v>
      </c>
      <c r="J747" s="222"/>
      <c r="K747" s="222"/>
      <c r="L747" s="219" t="s">
        <v>282</v>
      </c>
      <c r="M747" s="1078">
        <v>35.1</v>
      </c>
      <c r="N747" s="222">
        <v>47</v>
      </c>
      <c r="O747" s="222">
        <v>1650</v>
      </c>
      <c r="P747" s="222">
        <v>1</v>
      </c>
      <c r="Q747" s="222"/>
      <c r="R747" s="222"/>
      <c r="S747" s="219"/>
      <c r="T747" s="219"/>
      <c r="U747" s="219">
        <v>2011</v>
      </c>
      <c r="V747" s="221"/>
      <c r="W747" s="221"/>
      <c r="X747" s="221"/>
      <c r="Y747" s="221"/>
      <c r="Z747" s="221"/>
      <c r="AA747" s="221"/>
      <c r="AB747" s="222"/>
      <c r="AC747" s="221"/>
      <c r="AD747" s="221"/>
      <c r="AE747" s="221"/>
      <c r="AF747" s="221"/>
      <c r="AG747" s="221"/>
      <c r="AH747" s="221"/>
      <c r="AI747" s="221"/>
      <c r="AJ747" s="221"/>
      <c r="AK747" s="221"/>
      <c r="AL747" s="221"/>
      <c r="AM747" s="221"/>
      <c r="AN747" s="221"/>
      <c r="AO747" s="221"/>
      <c r="AP747" s="221"/>
      <c r="AQ747" s="221"/>
      <c r="AR747" s="221"/>
      <c r="AS747" s="221"/>
      <c r="AT747" s="221"/>
      <c r="AU747" s="221"/>
      <c r="AV747" s="221"/>
      <c r="AW747" s="221"/>
      <c r="AX747" s="990"/>
    </row>
    <row r="748" spans="1:50" ht="23.85" hidden="1" customHeight="1">
      <c r="A748" s="992"/>
      <c r="B748" s="1075"/>
      <c r="C748" s="219" t="s">
        <v>6308</v>
      </c>
      <c r="D748" s="219"/>
      <c r="E748" s="219" t="s">
        <v>5143</v>
      </c>
      <c r="F748" s="219" t="s">
        <v>6308</v>
      </c>
      <c r="G748" s="219" t="s">
        <v>456</v>
      </c>
      <c r="H748" s="221"/>
      <c r="I748" s="222">
        <v>1196</v>
      </c>
      <c r="J748" s="222"/>
      <c r="K748" s="222"/>
      <c r="L748" s="219" t="s">
        <v>282</v>
      </c>
      <c r="M748" s="222">
        <v>22</v>
      </c>
      <c r="N748" s="222">
        <v>42</v>
      </c>
      <c r="O748" s="222">
        <v>924</v>
      </c>
      <c r="P748" s="222">
        <v>1</v>
      </c>
      <c r="Q748" s="222"/>
      <c r="R748" s="222"/>
      <c r="S748" s="219"/>
      <c r="T748" s="219"/>
      <c r="U748" s="219">
        <v>2005</v>
      </c>
      <c r="V748" s="221"/>
      <c r="W748" s="221"/>
      <c r="X748" s="221"/>
      <c r="Y748" s="221"/>
      <c r="Z748" s="221"/>
      <c r="AA748" s="221"/>
      <c r="AB748" s="222">
        <v>300</v>
      </c>
      <c r="AC748" s="221"/>
      <c r="AD748" s="221"/>
      <c r="AE748" s="221"/>
      <c r="AF748" s="221"/>
      <c r="AG748" s="221"/>
      <c r="AH748" s="221"/>
      <c r="AI748" s="221"/>
      <c r="AJ748" s="221"/>
      <c r="AK748" s="221"/>
      <c r="AL748" s="221"/>
      <c r="AM748" s="221"/>
      <c r="AN748" s="221"/>
      <c r="AO748" s="221"/>
      <c r="AP748" s="221"/>
      <c r="AQ748" s="221"/>
      <c r="AR748" s="221"/>
      <c r="AS748" s="221"/>
      <c r="AT748" s="221"/>
      <c r="AU748" s="221"/>
      <c r="AV748" s="221"/>
      <c r="AW748" s="221"/>
      <c r="AX748" s="990"/>
    </row>
    <row r="749" spans="1:50" ht="23.85" hidden="1" customHeight="1">
      <c r="A749" s="992"/>
      <c r="B749" s="991" t="s">
        <v>2237</v>
      </c>
      <c r="C749" s="707" t="s">
        <v>2234</v>
      </c>
      <c r="D749" s="236"/>
      <c r="E749" s="246">
        <f>COUNTA(E750:E829)</f>
        <v>80</v>
      </c>
      <c r="F749" s="236"/>
      <c r="G749" s="236"/>
      <c r="H749" s="236"/>
      <c r="I749" s="235">
        <f>SUM(I750:I829)</f>
        <v>2537095</v>
      </c>
      <c r="J749" s="235">
        <f>SUM(J750:J829)</f>
        <v>35578.660000000003</v>
      </c>
      <c r="K749" s="235">
        <f>SUM(K750:K829)</f>
        <v>74823.240000000005</v>
      </c>
      <c r="L749" s="707"/>
      <c r="M749" s="235"/>
      <c r="N749" s="235"/>
      <c r="O749" s="235"/>
      <c r="P749" s="235">
        <f>SUM(P750:P828)</f>
        <v>5101</v>
      </c>
      <c r="Q749" s="235"/>
      <c r="R749" s="235"/>
      <c r="S749" s="707"/>
      <c r="T749" s="707"/>
      <c r="U749" s="707"/>
      <c r="V749" s="303"/>
      <c r="W749" s="303"/>
      <c r="X749" s="303"/>
      <c r="Y749" s="303"/>
      <c r="Z749" s="303"/>
      <c r="AA749" s="236"/>
      <c r="AB749" s="235"/>
      <c r="AC749" s="707"/>
      <c r="AD749" s="707"/>
      <c r="AE749" s="236"/>
      <c r="AF749" s="236"/>
      <c r="AG749" s="236"/>
      <c r="AH749" s="236"/>
      <c r="AI749" s="303"/>
      <c r="AJ749" s="236"/>
      <c r="AK749" s="236"/>
      <c r="AL749" s="236"/>
      <c r="AM749" s="236"/>
      <c r="AN749" s="236"/>
      <c r="AO749" s="236"/>
      <c r="AP749" s="236"/>
      <c r="AQ749" s="236"/>
      <c r="AR749" s="236"/>
      <c r="AS749" s="236"/>
      <c r="AT749" s="236"/>
      <c r="AU749" s="236"/>
      <c r="AV749" s="236"/>
      <c r="AW749" s="236"/>
      <c r="AX749" s="994"/>
    </row>
    <row r="750" spans="1:50" ht="23.85" hidden="1" customHeight="1">
      <c r="A750" s="992"/>
      <c r="B750" s="993"/>
      <c r="C750" s="707" t="s">
        <v>11377</v>
      </c>
      <c r="D750" s="707" t="s">
        <v>11378</v>
      </c>
      <c r="E750" s="707" t="s">
        <v>11379</v>
      </c>
      <c r="F750" s="707" t="s">
        <v>11377</v>
      </c>
      <c r="G750" s="707" t="s">
        <v>11380</v>
      </c>
      <c r="H750" s="236">
        <v>15</v>
      </c>
      <c r="I750" s="235">
        <v>7665</v>
      </c>
      <c r="J750" s="235">
        <v>0</v>
      </c>
      <c r="K750" s="235">
        <v>0</v>
      </c>
      <c r="L750" s="707" t="s">
        <v>11372</v>
      </c>
      <c r="M750" s="235">
        <v>64</v>
      </c>
      <c r="N750" s="235">
        <v>100</v>
      </c>
      <c r="O750" s="235">
        <v>6400</v>
      </c>
      <c r="P750" s="235">
        <v>1</v>
      </c>
      <c r="Q750" s="235"/>
      <c r="R750" s="235"/>
      <c r="S750" s="313" t="s">
        <v>11381</v>
      </c>
      <c r="T750" s="313" t="s">
        <v>11381</v>
      </c>
      <c r="U750" s="707">
        <v>2010</v>
      </c>
      <c r="V750" s="236"/>
      <c r="W750" s="236"/>
      <c r="X750" s="236"/>
      <c r="Y750" s="236"/>
      <c r="Z750" s="236"/>
      <c r="AA750" s="236"/>
      <c r="AB750" s="235">
        <v>6400</v>
      </c>
      <c r="AC750" s="707"/>
      <c r="AD750" s="707"/>
      <c r="AE750" s="236"/>
      <c r="AF750" s="236"/>
      <c r="AG750" s="236"/>
      <c r="AH750" s="236"/>
      <c r="AI750" s="236"/>
      <c r="AJ750" s="236"/>
      <c r="AK750" s="236"/>
      <c r="AL750" s="236"/>
      <c r="AM750" s="236"/>
      <c r="AN750" s="236"/>
      <c r="AO750" s="236"/>
      <c r="AP750" s="236"/>
      <c r="AQ750" s="236"/>
      <c r="AR750" s="236"/>
      <c r="AS750" s="236"/>
      <c r="AT750" s="236"/>
      <c r="AU750" s="236"/>
      <c r="AV750" s="236"/>
      <c r="AW750" s="236"/>
      <c r="AX750" s="994"/>
    </row>
    <row r="751" spans="1:50" ht="23.85" hidden="1" customHeight="1">
      <c r="A751" s="992"/>
      <c r="B751" s="993"/>
      <c r="C751" s="707" t="s">
        <v>2138</v>
      </c>
      <c r="D751" s="707" t="s">
        <v>2139</v>
      </c>
      <c r="E751" s="707" t="s">
        <v>2140</v>
      </c>
      <c r="F751" s="707" t="s">
        <v>2138</v>
      </c>
      <c r="G751" s="707" t="s">
        <v>2138</v>
      </c>
      <c r="H751" s="236">
        <v>15</v>
      </c>
      <c r="I751" s="235">
        <v>214934</v>
      </c>
      <c r="J751" s="235">
        <v>16112</v>
      </c>
      <c r="K751" s="235">
        <v>20845</v>
      </c>
      <c r="L751" s="707" t="s">
        <v>143</v>
      </c>
      <c r="M751" s="235">
        <v>79</v>
      </c>
      <c r="N751" s="235">
        <v>116</v>
      </c>
      <c r="O751" s="235">
        <v>27492</v>
      </c>
      <c r="P751" s="235">
        <v>3</v>
      </c>
      <c r="Q751" s="235">
        <v>9132</v>
      </c>
      <c r="R751" s="235">
        <v>9132</v>
      </c>
      <c r="S751" s="707" t="s">
        <v>2141</v>
      </c>
      <c r="T751" s="707" t="s">
        <v>466</v>
      </c>
      <c r="U751" s="707">
        <v>2009</v>
      </c>
      <c r="V751" s="236"/>
      <c r="W751" s="236"/>
      <c r="X751" s="236"/>
      <c r="Y751" s="236"/>
      <c r="Z751" s="236"/>
      <c r="AA751" s="236"/>
      <c r="AB751" s="235">
        <v>71500</v>
      </c>
      <c r="AC751" s="707"/>
      <c r="AD751" s="707"/>
      <c r="AE751" s="236"/>
      <c r="AF751" s="236"/>
      <c r="AG751" s="236"/>
      <c r="AH751" s="236"/>
      <c r="AI751" s="236"/>
      <c r="AJ751" s="236"/>
      <c r="AK751" s="236"/>
      <c r="AL751" s="236"/>
      <c r="AM751" s="236"/>
      <c r="AN751" s="236"/>
      <c r="AO751" s="236"/>
      <c r="AP751" s="236"/>
      <c r="AQ751" s="236"/>
      <c r="AR751" s="236"/>
      <c r="AS751" s="236"/>
      <c r="AT751" s="236"/>
      <c r="AU751" s="236"/>
      <c r="AV751" s="236"/>
      <c r="AW751" s="236"/>
      <c r="AX751" s="994"/>
    </row>
    <row r="752" spans="1:50" ht="23.85" hidden="1" customHeight="1">
      <c r="A752" s="992"/>
      <c r="B752" s="993"/>
      <c r="C752" s="707" t="s">
        <v>11377</v>
      </c>
      <c r="D752" s="707"/>
      <c r="E752" s="707" t="s">
        <v>11382</v>
      </c>
      <c r="F752" s="707" t="s">
        <v>11377</v>
      </c>
      <c r="G752" s="707" t="s">
        <v>11377</v>
      </c>
      <c r="H752" s="236">
        <v>15</v>
      </c>
      <c r="I752" s="235"/>
      <c r="J752" s="235"/>
      <c r="K752" s="235"/>
      <c r="L752" s="707" t="s">
        <v>11372</v>
      </c>
      <c r="M752" s="235">
        <v>78</v>
      </c>
      <c r="N752" s="235">
        <v>115</v>
      </c>
      <c r="O752" s="235">
        <v>26910</v>
      </c>
      <c r="P752" s="235">
        <v>3</v>
      </c>
      <c r="Q752" s="235">
        <v>1240</v>
      </c>
      <c r="R752" s="235">
        <v>1240</v>
      </c>
      <c r="S752" s="707" t="s">
        <v>11383</v>
      </c>
      <c r="T752" s="707" t="s">
        <v>11371</v>
      </c>
      <c r="U752" s="707"/>
      <c r="V752" s="236"/>
      <c r="W752" s="236"/>
      <c r="X752" s="236"/>
      <c r="Y752" s="236"/>
      <c r="Z752" s="236"/>
      <c r="AA752" s="236"/>
      <c r="AB752" s="235"/>
      <c r="AC752" s="707"/>
      <c r="AD752" s="707"/>
      <c r="AE752" s="236"/>
      <c r="AF752" s="236"/>
      <c r="AG752" s="236"/>
      <c r="AH752" s="236"/>
      <c r="AI752" s="236"/>
      <c r="AJ752" s="236"/>
      <c r="AK752" s="236"/>
      <c r="AL752" s="236"/>
      <c r="AM752" s="236"/>
      <c r="AN752" s="236"/>
      <c r="AO752" s="236"/>
      <c r="AP752" s="236"/>
      <c r="AQ752" s="236"/>
      <c r="AR752" s="236"/>
      <c r="AS752" s="236"/>
      <c r="AT752" s="236"/>
      <c r="AU752" s="236"/>
      <c r="AV752" s="236"/>
      <c r="AW752" s="236"/>
      <c r="AX752" s="994" t="s">
        <v>11384</v>
      </c>
    </row>
    <row r="753" spans="1:50" ht="23.85" hidden="1" customHeight="1">
      <c r="A753" s="992"/>
      <c r="B753" s="993"/>
      <c r="C753" s="707" t="s">
        <v>11377</v>
      </c>
      <c r="D753" s="707"/>
      <c r="E753" s="707" t="s">
        <v>11385</v>
      </c>
      <c r="F753" s="707" t="s">
        <v>11377</v>
      </c>
      <c r="G753" s="707" t="s">
        <v>11377</v>
      </c>
      <c r="H753" s="236">
        <v>15</v>
      </c>
      <c r="I753" s="235"/>
      <c r="J753" s="235"/>
      <c r="K753" s="235"/>
      <c r="L753" s="707" t="s">
        <v>11372</v>
      </c>
      <c r="M753" s="235">
        <v>67</v>
      </c>
      <c r="N753" s="235">
        <v>109</v>
      </c>
      <c r="O753" s="235">
        <v>7303</v>
      </c>
      <c r="P753" s="235">
        <v>1</v>
      </c>
      <c r="Q753" s="235">
        <v>370</v>
      </c>
      <c r="R753" s="235">
        <v>370</v>
      </c>
      <c r="S753" s="707" t="s">
        <v>11383</v>
      </c>
      <c r="T753" s="707" t="s">
        <v>11371</v>
      </c>
      <c r="U753" s="707"/>
      <c r="V753" s="236"/>
      <c r="W753" s="236"/>
      <c r="X753" s="236"/>
      <c r="Y753" s="236"/>
      <c r="Z753" s="236"/>
      <c r="AA753" s="236"/>
      <c r="AB753" s="235"/>
      <c r="AC753" s="707"/>
      <c r="AD753" s="707"/>
      <c r="AE753" s="236"/>
      <c r="AF753" s="236"/>
      <c r="AG753" s="236"/>
      <c r="AH753" s="236"/>
      <c r="AI753" s="236"/>
      <c r="AJ753" s="236"/>
      <c r="AK753" s="236"/>
      <c r="AL753" s="236"/>
      <c r="AM753" s="236"/>
      <c r="AN753" s="236"/>
      <c r="AO753" s="236"/>
      <c r="AP753" s="236"/>
      <c r="AQ753" s="236"/>
      <c r="AR753" s="236"/>
      <c r="AS753" s="236"/>
      <c r="AT753" s="236"/>
      <c r="AU753" s="236"/>
      <c r="AV753" s="236"/>
      <c r="AW753" s="236"/>
      <c r="AX753" s="994" t="s">
        <v>11384</v>
      </c>
    </row>
    <row r="754" spans="1:50" ht="23.85" hidden="1" customHeight="1">
      <c r="A754" s="992"/>
      <c r="B754" s="993"/>
      <c r="C754" s="707" t="s">
        <v>11377</v>
      </c>
      <c r="D754" s="707"/>
      <c r="E754" s="707" t="s">
        <v>11386</v>
      </c>
      <c r="F754" s="707" t="s">
        <v>11377</v>
      </c>
      <c r="G754" s="707" t="s">
        <v>11387</v>
      </c>
      <c r="H754" s="236"/>
      <c r="I754" s="235">
        <v>7900</v>
      </c>
      <c r="J754" s="235"/>
      <c r="K754" s="235"/>
      <c r="L754" s="707" t="s">
        <v>11372</v>
      </c>
      <c r="M754" s="235">
        <v>65</v>
      </c>
      <c r="N754" s="235">
        <v>100</v>
      </c>
      <c r="O754" s="235">
        <v>6500</v>
      </c>
      <c r="P754" s="235">
        <v>1</v>
      </c>
      <c r="Q754" s="235">
        <v>500</v>
      </c>
      <c r="R754" s="235">
        <v>500</v>
      </c>
      <c r="S754" s="707"/>
      <c r="T754" s="707"/>
      <c r="U754" s="707">
        <v>2003</v>
      </c>
      <c r="V754" s="236"/>
      <c r="W754" s="236"/>
      <c r="X754" s="236"/>
      <c r="Y754" s="236"/>
      <c r="Z754" s="236"/>
      <c r="AA754" s="236"/>
      <c r="AB754" s="235">
        <v>150</v>
      </c>
      <c r="AC754" s="707"/>
      <c r="AD754" s="707"/>
      <c r="AE754" s="236"/>
      <c r="AF754" s="236"/>
      <c r="AG754" s="236"/>
      <c r="AH754" s="236"/>
      <c r="AI754" s="236"/>
      <c r="AJ754" s="236"/>
      <c r="AK754" s="236"/>
      <c r="AL754" s="236"/>
      <c r="AM754" s="236"/>
      <c r="AN754" s="236"/>
      <c r="AO754" s="236"/>
      <c r="AP754" s="236"/>
      <c r="AQ754" s="236"/>
      <c r="AR754" s="236"/>
      <c r="AS754" s="236"/>
      <c r="AT754" s="236"/>
      <c r="AU754" s="236"/>
      <c r="AV754" s="236"/>
      <c r="AW754" s="236"/>
      <c r="AX754" s="994"/>
    </row>
    <row r="755" spans="1:50" ht="23.85" hidden="1" customHeight="1">
      <c r="A755" s="992" t="s">
        <v>311</v>
      </c>
      <c r="B755" s="993"/>
      <c r="C755" s="707" t="s">
        <v>11388</v>
      </c>
      <c r="D755" s="707" t="s">
        <v>11378</v>
      </c>
      <c r="E755" s="707" t="s">
        <v>11389</v>
      </c>
      <c r="F755" s="707" t="s">
        <v>11388</v>
      </c>
      <c r="G755" s="707" t="s">
        <v>11388</v>
      </c>
      <c r="H755" s="236">
        <v>15</v>
      </c>
      <c r="I755" s="235">
        <v>14300</v>
      </c>
      <c r="J755" s="235"/>
      <c r="K755" s="235"/>
      <c r="L755" s="707" t="s">
        <v>11372</v>
      </c>
      <c r="M755" s="235">
        <v>99</v>
      </c>
      <c r="N755" s="235">
        <v>118</v>
      </c>
      <c r="O755" s="235">
        <v>11682</v>
      </c>
      <c r="P755" s="235">
        <v>2</v>
      </c>
      <c r="Q755" s="235"/>
      <c r="R755" s="235">
        <v>200</v>
      </c>
      <c r="S755" s="313" t="s">
        <v>11390</v>
      </c>
      <c r="T755" s="707" t="s">
        <v>11371</v>
      </c>
      <c r="U755" s="1079">
        <v>2001</v>
      </c>
      <c r="V755" s="236">
        <v>17</v>
      </c>
      <c r="W755" s="236"/>
      <c r="X755" s="236"/>
      <c r="Y755" s="236"/>
      <c r="Z755" s="236"/>
      <c r="AA755" s="236"/>
      <c r="AB755" s="235">
        <v>350</v>
      </c>
      <c r="AC755" s="707"/>
      <c r="AD755" s="707"/>
      <c r="AE755" s="236"/>
      <c r="AF755" s="236"/>
      <c r="AG755" s="236"/>
      <c r="AH755" s="236"/>
      <c r="AI755" s="236"/>
      <c r="AJ755" s="236"/>
      <c r="AK755" s="236"/>
      <c r="AL755" s="236"/>
      <c r="AM755" s="236"/>
      <c r="AN755" s="236"/>
      <c r="AO755" s="236"/>
      <c r="AP755" s="236"/>
      <c r="AQ755" s="236"/>
      <c r="AR755" s="236"/>
      <c r="AS755" s="236"/>
      <c r="AT755" s="236"/>
      <c r="AU755" s="236"/>
      <c r="AV755" s="236"/>
      <c r="AW755" s="236"/>
      <c r="AX755" s="994"/>
    </row>
    <row r="756" spans="1:50" ht="23.85" hidden="1" customHeight="1">
      <c r="A756" s="992"/>
      <c r="B756" s="993"/>
      <c r="C756" s="707" t="s">
        <v>11388</v>
      </c>
      <c r="D756" s="707" t="s">
        <v>11378</v>
      </c>
      <c r="E756" s="707" t="s">
        <v>11391</v>
      </c>
      <c r="F756" s="707" t="s">
        <v>11388</v>
      </c>
      <c r="G756" s="707" t="s">
        <v>11388</v>
      </c>
      <c r="H756" s="236">
        <v>15</v>
      </c>
      <c r="I756" s="1717">
        <v>51810</v>
      </c>
      <c r="J756" s="1717">
        <v>106</v>
      </c>
      <c r="K756" s="1717">
        <v>106</v>
      </c>
      <c r="L756" s="707" t="s">
        <v>11372</v>
      </c>
      <c r="M756" s="235">
        <v>106</v>
      </c>
      <c r="N756" s="235">
        <v>116</v>
      </c>
      <c r="O756" s="235">
        <v>29523</v>
      </c>
      <c r="P756" s="235">
        <v>3</v>
      </c>
      <c r="Q756" s="235">
        <v>400</v>
      </c>
      <c r="R756" s="235">
        <v>400</v>
      </c>
      <c r="S756" s="707" t="s">
        <v>11373</v>
      </c>
      <c r="T756" s="1721" t="s">
        <v>11371</v>
      </c>
      <c r="U756" s="1721">
        <v>2009</v>
      </c>
      <c r="V756" s="236">
        <v>17</v>
      </c>
      <c r="W756" s="236"/>
      <c r="X756" s="236"/>
      <c r="Y756" s="236"/>
      <c r="Z756" s="236"/>
      <c r="AA756" s="236"/>
      <c r="AB756" s="1717">
        <v>5390</v>
      </c>
      <c r="AC756" s="707"/>
      <c r="AD756" s="707"/>
      <c r="AE756" s="236"/>
      <c r="AF756" s="236"/>
      <c r="AG756" s="236"/>
      <c r="AH756" s="236"/>
      <c r="AI756" s="236"/>
      <c r="AJ756" s="236"/>
      <c r="AK756" s="236"/>
      <c r="AL756" s="236"/>
      <c r="AM756" s="236"/>
      <c r="AN756" s="236"/>
      <c r="AO756" s="236"/>
      <c r="AP756" s="236"/>
      <c r="AQ756" s="236"/>
      <c r="AR756" s="236"/>
      <c r="AS756" s="236"/>
      <c r="AT756" s="236"/>
      <c r="AU756" s="236"/>
      <c r="AV756" s="236"/>
      <c r="AW756" s="236"/>
      <c r="AX756" s="1719"/>
    </row>
    <row r="757" spans="1:50" ht="23.25" hidden="1" customHeight="1">
      <c r="A757" s="992"/>
      <c r="B757" s="993"/>
      <c r="C757" s="707" t="s">
        <v>11388</v>
      </c>
      <c r="D757" s="707" t="s">
        <v>11378</v>
      </c>
      <c r="E757" s="707" t="s">
        <v>11392</v>
      </c>
      <c r="F757" s="707" t="s">
        <v>11388</v>
      </c>
      <c r="G757" s="707" t="s">
        <v>11388</v>
      </c>
      <c r="H757" s="236">
        <v>15</v>
      </c>
      <c r="I757" s="1718"/>
      <c r="J757" s="1718"/>
      <c r="K757" s="1718"/>
      <c r="L757" s="707" t="s">
        <v>11370</v>
      </c>
      <c r="M757" s="235">
        <v>106</v>
      </c>
      <c r="N757" s="235">
        <v>116</v>
      </c>
      <c r="O757" s="235">
        <v>9841</v>
      </c>
      <c r="P757" s="235">
        <v>1</v>
      </c>
      <c r="Q757" s="235">
        <v>400</v>
      </c>
      <c r="R757" s="235">
        <v>400</v>
      </c>
      <c r="S757" s="707" t="s">
        <v>11373</v>
      </c>
      <c r="T757" s="1722"/>
      <c r="U757" s="1722"/>
      <c r="V757" s="236">
        <v>17</v>
      </c>
      <c r="W757" s="236"/>
      <c r="X757" s="236"/>
      <c r="Y757" s="236"/>
      <c r="Z757" s="236"/>
      <c r="AA757" s="236"/>
      <c r="AB757" s="1718"/>
      <c r="AC757" s="707"/>
      <c r="AD757" s="707"/>
      <c r="AE757" s="236"/>
      <c r="AF757" s="236"/>
      <c r="AG757" s="236"/>
      <c r="AH757" s="236"/>
      <c r="AI757" s="236"/>
      <c r="AJ757" s="236"/>
      <c r="AK757" s="236"/>
      <c r="AL757" s="236"/>
      <c r="AM757" s="236"/>
      <c r="AN757" s="236"/>
      <c r="AO757" s="236"/>
      <c r="AP757" s="236"/>
      <c r="AQ757" s="236"/>
      <c r="AR757" s="236"/>
      <c r="AS757" s="236"/>
      <c r="AT757" s="236"/>
      <c r="AU757" s="236"/>
      <c r="AV757" s="236"/>
      <c r="AW757" s="236"/>
      <c r="AX757" s="1720"/>
    </row>
    <row r="758" spans="1:50" ht="23.25" hidden="1" customHeight="1">
      <c r="A758" s="992"/>
      <c r="B758" s="993"/>
      <c r="C758" s="707" t="s">
        <v>11388</v>
      </c>
      <c r="D758" s="707"/>
      <c r="E758" s="707" t="s">
        <v>11393</v>
      </c>
      <c r="F758" s="707" t="s">
        <v>11388</v>
      </c>
      <c r="G758" s="707" t="s">
        <v>11388</v>
      </c>
      <c r="H758" s="236"/>
      <c r="I758" s="235">
        <v>22984</v>
      </c>
      <c r="J758" s="235"/>
      <c r="K758" s="235"/>
      <c r="L758" s="707" t="s">
        <v>11372</v>
      </c>
      <c r="M758" s="235">
        <v>90</v>
      </c>
      <c r="N758" s="235">
        <v>45</v>
      </c>
      <c r="O758" s="235">
        <f>M758*N758</f>
        <v>4050</v>
      </c>
      <c r="P758" s="235">
        <v>1</v>
      </c>
      <c r="Q758" s="235"/>
      <c r="R758" s="235"/>
      <c r="S758" s="707"/>
      <c r="T758" s="707"/>
      <c r="U758" s="707">
        <v>2017</v>
      </c>
      <c r="V758" s="236"/>
      <c r="W758" s="236"/>
      <c r="X758" s="236"/>
      <c r="Y758" s="236"/>
      <c r="Z758" s="236"/>
      <c r="AA758" s="236"/>
      <c r="AB758" s="293">
        <v>900</v>
      </c>
      <c r="AC758" s="707"/>
      <c r="AD758" s="707"/>
      <c r="AE758" s="236"/>
      <c r="AF758" s="236"/>
      <c r="AG758" s="236"/>
      <c r="AH758" s="236"/>
      <c r="AI758" s="236"/>
      <c r="AJ758" s="236"/>
      <c r="AK758" s="236"/>
      <c r="AL758" s="236"/>
      <c r="AM758" s="236"/>
      <c r="AN758" s="236"/>
      <c r="AO758" s="236"/>
      <c r="AP758" s="236"/>
      <c r="AQ758" s="236"/>
      <c r="AR758" s="236"/>
      <c r="AS758" s="236"/>
      <c r="AT758" s="236"/>
      <c r="AU758" s="236"/>
      <c r="AV758" s="236"/>
      <c r="AW758" s="236"/>
      <c r="AX758" s="994"/>
    </row>
    <row r="759" spans="1:50" ht="23.85" hidden="1" customHeight="1">
      <c r="A759" s="992"/>
      <c r="B759" s="993"/>
      <c r="C759" s="707" t="s">
        <v>11394</v>
      </c>
      <c r="D759" s="707"/>
      <c r="E759" s="707" t="s">
        <v>11395</v>
      </c>
      <c r="F759" s="707" t="s">
        <v>11394</v>
      </c>
      <c r="G759" s="707" t="s">
        <v>11394</v>
      </c>
      <c r="H759" s="236"/>
      <c r="I759" s="235">
        <v>8214</v>
      </c>
      <c r="J759" s="235"/>
      <c r="K759" s="235">
        <v>8214</v>
      </c>
      <c r="L759" s="707" t="s">
        <v>11372</v>
      </c>
      <c r="M759" s="235">
        <v>68</v>
      </c>
      <c r="N759" s="235">
        <v>105</v>
      </c>
      <c r="O759" s="235">
        <v>7140</v>
      </c>
      <c r="P759" s="235">
        <v>1</v>
      </c>
      <c r="Q759" s="235">
        <v>120</v>
      </c>
      <c r="R759" s="235">
        <v>200</v>
      </c>
      <c r="S759" s="707" t="s">
        <v>11373</v>
      </c>
      <c r="T759" s="707" t="s">
        <v>11396</v>
      </c>
      <c r="U759" s="707">
        <v>2004</v>
      </c>
      <c r="V759" s="236"/>
      <c r="W759" s="236"/>
      <c r="X759" s="236"/>
      <c r="Y759" s="236"/>
      <c r="Z759" s="236"/>
      <c r="AA759" s="236"/>
      <c r="AB759" s="293">
        <v>1400</v>
      </c>
      <c r="AC759" s="707"/>
      <c r="AD759" s="707"/>
      <c r="AE759" s="236"/>
      <c r="AF759" s="236"/>
      <c r="AG759" s="236"/>
      <c r="AH759" s="236"/>
      <c r="AI759" s="236"/>
      <c r="AJ759" s="236"/>
      <c r="AK759" s="236"/>
      <c r="AL759" s="236"/>
      <c r="AM759" s="236"/>
      <c r="AN759" s="236"/>
      <c r="AO759" s="236"/>
      <c r="AP759" s="236"/>
      <c r="AQ759" s="236"/>
      <c r="AR759" s="236"/>
      <c r="AS759" s="236"/>
      <c r="AT759" s="236"/>
      <c r="AU759" s="236"/>
      <c r="AV759" s="236"/>
      <c r="AW759" s="236"/>
      <c r="AX759" s="1080"/>
    </row>
    <row r="760" spans="1:50" ht="23.85" hidden="1" customHeight="1">
      <c r="A760" s="992"/>
      <c r="B760" s="993"/>
      <c r="C760" s="707" t="s">
        <v>11394</v>
      </c>
      <c r="D760" s="707"/>
      <c r="E760" s="707" t="s">
        <v>11397</v>
      </c>
      <c r="F760" s="707" t="s">
        <v>11394</v>
      </c>
      <c r="G760" s="707" t="s">
        <v>11398</v>
      </c>
      <c r="H760" s="236"/>
      <c r="I760" s="235">
        <v>23000</v>
      </c>
      <c r="J760" s="235">
        <v>79</v>
      </c>
      <c r="K760" s="235">
        <v>164</v>
      </c>
      <c r="L760" s="707" t="s">
        <v>11372</v>
      </c>
      <c r="M760" s="235">
        <v>64</v>
      </c>
      <c r="N760" s="235">
        <v>100</v>
      </c>
      <c r="O760" s="235">
        <v>6400</v>
      </c>
      <c r="P760" s="235">
        <v>1</v>
      </c>
      <c r="Q760" s="235">
        <v>200</v>
      </c>
      <c r="R760" s="235"/>
      <c r="S760" s="707" t="s">
        <v>11373</v>
      </c>
      <c r="T760" s="313"/>
      <c r="U760" s="707">
        <v>2006</v>
      </c>
      <c r="V760" s="236"/>
      <c r="W760" s="236"/>
      <c r="X760" s="236"/>
      <c r="Y760" s="236"/>
      <c r="Z760" s="236"/>
      <c r="AA760" s="236"/>
      <c r="AB760" s="235">
        <v>74</v>
      </c>
      <c r="AC760" s="707"/>
      <c r="AD760" s="707"/>
      <c r="AE760" s="236"/>
      <c r="AF760" s="236"/>
      <c r="AG760" s="236"/>
      <c r="AH760" s="236"/>
      <c r="AI760" s="236"/>
      <c r="AJ760" s="236"/>
      <c r="AK760" s="236"/>
      <c r="AL760" s="236"/>
      <c r="AM760" s="236"/>
      <c r="AN760" s="236"/>
      <c r="AO760" s="236"/>
      <c r="AP760" s="236"/>
      <c r="AQ760" s="236"/>
      <c r="AR760" s="236"/>
      <c r="AS760" s="236"/>
      <c r="AT760" s="236"/>
      <c r="AU760" s="236"/>
      <c r="AV760" s="236"/>
      <c r="AW760" s="236"/>
      <c r="AX760" s="994"/>
    </row>
    <row r="761" spans="1:50" ht="23.85" hidden="1" customHeight="1">
      <c r="A761" s="992"/>
      <c r="B761" s="993"/>
      <c r="C761" s="707" t="s">
        <v>11394</v>
      </c>
      <c r="D761" s="707"/>
      <c r="E761" s="707" t="s">
        <v>11399</v>
      </c>
      <c r="F761" s="707" t="s">
        <v>11394</v>
      </c>
      <c r="G761" s="707" t="s">
        <v>11400</v>
      </c>
      <c r="H761" s="236"/>
      <c r="I761" s="235">
        <v>65000</v>
      </c>
      <c r="J761" s="235"/>
      <c r="K761" s="235"/>
      <c r="L761" s="707" t="s">
        <v>11372</v>
      </c>
      <c r="M761" s="235">
        <v>60</v>
      </c>
      <c r="N761" s="235">
        <v>96</v>
      </c>
      <c r="O761" s="235">
        <v>5760</v>
      </c>
      <c r="P761" s="235">
        <v>1</v>
      </c>
      <c r="Q761" s="235">
        <v>100</v>
      </c>
      <c r="R761" s="235"/>
      <c r="S761" s="707" t="s">
        <v>11401</v>
      </c>
      <c r="T761" s="313"/>
      <c r="U761" s="707">
        <v>2015</v>
      </c>
      <c r="V761" s="236"/>
      <c r="W761" s="236"/>
      <c r="X761" s="236"/>
      <c r="Y761" s="236"/>
      <c r="Z761" s="236"/>
      <c r="AA761" s="236"/>
      <c r="AB761" s="235">
        <v>900</v>
      </c>
      <c r="AC761" s="707"/>
      <c r="AD761" s="707"/>
      <c r="AE761" s="236"/>
      <c r="AF761" s="236"/>
      <c r="AG761" s="236"/>
      <c r="AH761" s="236"/>
      <c r="AI761" s="236"/>
      <c r="AJ761" s="236"/>
      <c r="AK761" s="236"/>
      <c r="AL761" s="236"/>
      <c r="AM761" s="236"/>
      <c r="AN761" s="236"/>
      <c r="AO761" s="236"/>
      <c r="AP761" s="236"/>
      <c r="AQ761" s="236"/>
      <c r="AR761" s="236"/>
      <c r="AS761" s="236"/>
      <c r="AT761" s="236"/>
      <c r="AU761" s="236"/>
      <c r="AV761" s="236"/>
      <c r="AW761" s="236"/>
      <c r="AX761" s="994"/>
    </row>
    <row r="762" spans="1:50" ht="23.85" hidden="1" customHeight="1">
      <c r="A762" s="992"/>
      <c r="B762" s="993"/>
      <c r="C762" s="707" t="s">
        <v>11394</v>
      </c>
      <c r="D762" s="707"/>
      <c r="E762" s="707" t="s">
        <v>11402</v>
      </c>
      <c r="F762" s="707" t="s">
        <v>11394</v>
      </c>
      <c r="G762" s="707" t="s">
        <v>11394</v>
      </c>
      <c r="H762" s="236"/>
      <c r="I762" s="235">
        <v>23481</v>
      </c>
      <c r="J762" s="235"/>
      <c r="K762" s="235"/>
      <c r="L762" s="707" t="s">
        <v>11372</v>
      </c>
      <c r="M762" s="235">
        <v>74</v>
      </c>
      <c r="N762" s="235">
        <v>111</v>
      </c>
      <c r="O762" s="235">
        <v>8214</v>
      </c>
      <c r="P762" s="235">
        <v>1</v>
      </c>
      <c r="Q762" s="235"/>
      <c r="R762" s="235"/>
      <c r="S762" s="707"/>
      <c r="T762" s="313"/>
      <c r="U762" s="707">
        <v>2010</v>
      </c>
      <c r="V762" s="236"/>
      <c r="W762" s="236"/>
      <c r="X762" s="236"/>
      <c r="Y762" s="236"/>
      <c r="Z762" s="236"/>
      <c r="AA762" s="236"/>
      <c r="AB762" s="235">
        <v>2000</v>
      </c>
      <c r="AC762" s="707"/>
      <c r="AD762" s="707"/>
      <c r="AE762" s="236"/>
      <c r="AF762" s="236"/>
      <c r="AG762" s="236"/>
      <c r="AH762" s="236"/>
      <c r="AI762" s="236"/>
      <c r="AJ762" s="236"/>
      <c r="AK762" s="236"/>
      <c r="AL762" s="236"/>
      <c r="AM762" s="236"/>
      <c r="AN762" s="236"/>
      <c r="AO762" s="236"/>
      <c r="AP762" s="236"/>
      <c r="AQ762" s="236"/>
      <c r="AR762" s="236"/>
      <c r="AS762" s="236"/>
      <c r="AT762" s="236"/>
      <c r="AU762" s="236"/>
      <c r="AV762" s="236"/>
      <c r="AW762" s="236"/>
      <c r="AX762" s="994"/>
    </row>
    <row r="763" spans="1:50" ht="23.85" hidden="1" customHeight="1">
      <c r="A763" s="992"/>
      <c r="B763" s="993"/>
      <c r="C763" s="707" t="s">
        <v>6760</v>
      </c>
      <c r="D763" s="707"/>
      <c r="E763" s="707" t="s">
        <v>6840</v>
      </c>
      <c r="F763" s="707" t="s">
        <v>6760</v>
      </c>
      <c r="G763" s="707" t="s">
        <v>6760</v>
      </c>
      <c r="H763" s="236"/>
      <c r="I763" s="235">
        <v>17931</v>
      </c>
      <c r="J763" s="235">
        <v>382</v>
      </c>
      <c r="K763" s="235">
        <v>382</v>
      </c>
      <c r="L763" s="707" t="s">
        <v>282</v>
      </c>
      <c r="M763" s="235">
        <v>64</v>
      </c>
      <c r="N763" s="235">
        <v>100</v>
      </c>
      <c r="O763" s="235">
        <v>8114</v>
      </c>
      <c r="P763" s="235">
        <v>1</v>
      </c>
      <c r="Q763" s="235"/>
      <c r="R763" s="235">
        <v>100</v>
      </c>
      <c r="S763" s="707" t="s">
        <v>465</v>
      </c>
      <c r="T763" s="313"/>
      <c r="U763" s="707">
        <v>2014</v>
      </c>
      <c r="V763" s="236"/>
      <c r="W763" s="236"/>
      <c r="X763" s="236"/>
      <c r="Y763" s="236"/>
      <c r="Z763" s="236"/>
      <c r="AA763" s="236"/>
      <c r="AB763" s="235">
        <v>8446</v>
      </c>
      <c r="AC763" s="707"/>
      <c r="AD763" s="707"/>
      <c r="AE763" s="236"/>
      <c r="AF763" s="236"/>
      <c r="AG763" s="236"/>
      <c r="AH763" s="236"/>
      <c r="AI763" s="236"/>
      <c r="AJ763" s="236"/>
      <c r="AK763" s="236"/>
      <c r="AL763" s="236"/>
      <c r="AM763" s="236"/>
      <c r="AN763" s="236"/>
      <c r="AO763" s="236"/>
      <c r="AP763" s="236"/>
      <c r="AQ763" s="236"/>
      <c r="AR763" s="236"/>
      <c r="AS763" s="236"/>
      <c r="AT763" s="236"/>
      <c r="AU763" s="236"/>
      <c r="AV763" s="236"/>
      <c r="AW763" s="236"/>
      <c r="AX763" s="994"/>
    </row>
    <row r="764" spans="1:50" s="1317" customFormat="1" ht="23.85" hidden="1" customHeight="1">
      <c r="A764" s="992"/>
      <c r="B764" s="993"/>
      <c r="C764" s="1460" t="s">
        <v>6760</v>
      </c>
      <c r="D764" s="1460"/>
      <c r="E764" s="1460" t="s">
        <v>16704</v>
      </c>
      <c r="F764" s="1460" t="s">
        <v>6760</v>
      </c>
      <c r="G764" s="1460" t="s">
        <v>6946</v>
      </c>
      <c r="H764" s="1470"/>
      <c r="I764" s="235">
        <v>12780</v>
      </c>
      <c r="J764" s="235">
        <v>302.39999999999998</v>
      </c>
      <c r="K764" s="235">
        <v>302.39999999999998</v>
      </c>
      <c r="L764" s="1460" t="s">
        <v>282</v>
      </c>
      <c r="M764" s="235">
        <v>54</v>
      </c>
      <c r="N764" s="235">
        <v>80</v>
      </c>
      <c r="O764" s="235">
        <v>8640</v>
      </c>
      <c r="P764" s="235">
        <v>2</v>
      </c>
      <c r="Q764" s="235"/>
      <c r="R764" s="235"/>
      <c r="S764" s="1460"/>
      <c r="T764" s="313" t="s">
        <v>16705</v>
      </c>
      <c r="U764" s="1460">
        <v>2019</v>
      </c>
      <c r="V764" s="1470"/>
      <c r="W764" s="1470"/>
      <c r="X764" s="1470"/>
      <c r="Y764" s="1470"/>
      <c r="Z764" s="1470"/>
      <c r="AA764" s="1470"/>
      <c r="AB764" s="235">
        <v>2000</v>
      </c>
      <c r="AC764" s="1460"/>
      <c r="AD764" s="1460"/>
      <c r="AE764" s="1470"/>
      <c r="AF764" s="1470"/>
      <c r="AG764" s="1470"/>
      <c r="AH764" s="1470"/>
      <c r="AI764" s="1470"/>
      <c r="AJ764" s="1470"/>
      <c r="AK764" s="1470"/>
      <c r="AL764" s="1470"/>
      <c r="AM764" s="1470"/>
      <c r="AN764" s="1470"/>
      <c r="AO764" s="1470"/>
      <c r="AP764" s="1470"/>
      <c r="AQ764" s="1470"/>
      <c r="AR764" s="1470"/>
      <c r="AS764" s="1470"/>
      <c r="AT764" s="1470"/>
      <c r="AU764" s="1470"/>
      <c r="AV764" s="1470"/>
      <c r="AW764" s="1470"/>
      <c r="AX764" s="994" t="s">
        <v>3615</v>
      </c>
    </row>
    <row r="765" spans="1:50" s="1317" customFormat="1" ht="23.85" hidden="1" customHeight="1">
      <c r="A765" s="992"/>
      <c r="B765" s="993"/>
      <c r="C765" s="1460" t="s">
        <v>6760</v>
      </c>
      <c r="D765" s="1460"/>
      <c r="E765" s="1460" t="s">
        <v>6841</v>
      </c>
      <c r="F765" s="1460" t="s">
        <v>6760</v>
      </c>
      <c r="G765" s="1460" t="s">
        <v>6760</v>
      </c>
      <c r="H765" s="1470"/>
      <c r="I765" s="235">
        <v>68864</v>
      </c>
      <c r="J765" s="235">
        <v>43</v>
      </c>
      <c r="K765" s="235">
        <v>43</v>
      </c>
      <c r="L765" s="1460" t="s">
        <v>282</v>
      </c>
      <c r="M765" s="235">
        <v>63</v>
      </c>
      <c r="N765" s="235">
        <v>100</v>
      </c>
      <c r="O765" s="235">
        <v>29795</v>
      </c>
      <c r="P765" s="235">
        <v>2</v>
      </c>
      <c r="Q765" s="235">
        <v>0</v>
      </c>
      <c r="R765" s="235">
        <v>0</v>
      </c>
      <c r="S765" s="1460" t="s">
        <v>384</v>
      </c>
      <c r="T765" s="313" t="s">
        <v>384</v>
      </c>
      <c r="U765" s="1460">
        <v>2015</v>
      </c>
      <c r="V765" s="1470"/>
      <c r="W765" s="1470"/>
      <c r="X765" s="1470"/>
      <c r="Y765" s="1470"/>
      <c r="Z765" s="1470"/>
      <c r="AA765" s="1470"/>
      <c r="AB765" s="235">
        <v>11541</v>
      </c>
      <c r="AC765" s="1460"/>
      <c r="AD765" s="1460"/>
      <c r="AE765" s="1470"/>
      <c r="AF765" s="1470"/>
      <c r="AG765" s="1470"/>
      <c r="AH765" s="1470"/>
      <c r="AI765" s="1470"/>
      <c r="AJ765" s="1470"/>
      <c r="AK765" s="1470"/>
      <c r="AL765" s="1470"/>
      <c r="AM765" s="1470"/>
      <c r="AN765" s="1470"/>
      <c r="AO765" s="1470"/>
      <c r="AP765" s="1470"/>
      <c r="AQ765" s="1470"/>
      <c r="AR765" s="1470"/>
      <c r="AS765" s="1470"/>
      <c r="AT765" s="1470"/>
      <c r="AU765" s="1470"/>
      <c r="AV765" s="1470"/>
      <c r="AW765" s="1470"/>
      <c r="AX765" s="994"/>
    </row>
    <row r="766" spans="1:50" s="1317" customFormat="1" ht="23.85" hidden="1" customHeight="1">
      <c r="A766" s="992"/>
      <c r="B766" s="993"/>
      <c r="C766" s="1460" t="s">
        <v>6765</v>
      </c>
      <c r="D766" s="1460"/>
      <c r="E766" s="1460" t="s">
        <v>16706</v>
      </c>
      <c r="F766" s="1460" t="s">
        <v>6765</v>
      </c>
      <c r="G766" s="1460" t="s">
        <v>6765</v>
      </c>
      <c r="H766" s="1470"/>
      <c r="I766" s="235">
        <v>14440</v>
      </c>
      <c r="J766" s="235"/>
      <c r="K766" s="235"/>
      <c r="L766" s="1460" t="s">
        <v>143</v>
      </c>
      <c r="M766" s="235">
        <v>64</v>
      </c>
      <c r="N766" s="235">
        <v>105</v>
      </c>
      <c r="O766" s="235">
        <v>6720</v>
      </c>
      <c r="P766" s="235">
        <v>1</v>
      </c>
      <c r="Q766" s="235"/>
      <c r="R766" s="235"/>
      <c r="S766" s="1460"/>
      <c r="T766" s="313"/>
      <c r="U766" s="1460">
        <v>2009</v>
      </c>
      <c r="V766" s="1470"/>
      <c r="W766" s="1470"/>
      <c r="X766" s="1470"/>
      <c r="Y766" s="1470"/>
      <c r="Z766" s="1470"/>
      <c r="AA766" s="1470"/>
      <c r="AB766" s="235"/>
      <c r="AC766" s="1460"/>
      <c r="AD766" s="1460"/>
      <c r="AE766" s="1470"/>
      <c r="AF766" s="1470"/>
      <c r="AG766" s="1470"/>
      <c r="AH766" s="1470"/>
      <c r="AI766" s="1470"/>
      <c r="AJ766" s="1470"/>
      <c r="AK766" s="1470"/>
      <c r="AL766" s="1470"/>
      <c r="AM766" s="1470"/>
      <c r="AN766" s="1470"/>
      <c r="AO766" s="1470"/>
      <c r="AP766" s="1470"/>
      <c r="AQ766" s="1470"/>
      <c r="AR766" s="1470"/>
      <c r="AS766" s="1470"/>
      <c r="AT766" s="1470"/>
      <c r="AU766" s="1470"/>
      <c r="AV766" s="1470"/>
      <c r="AW766" s="1470"/>
      <c r="AX766" s="994"/>
    </row>
    <row r="767" spans="1:50" s="1317" customFormat="1" ht="23.85" hidden="1" customHeight="1">
      <c r="A767" s="992"/>
      <c r="B767" s="993"/>
      <c r="C767" s="1460" t="s">
        <v>6765</v>
      </c>
      <c r="D767" s="1460"/>
      <c r="E767" s="1460" t="s">
        <v>16707</v>
      </c>
      <c r="F767" s="1460" t="s">
        <v>6765</v>
      </c>
      <c r="G767" s="1460" t="s">
        <v>6765</v>
      </c>
      <c r="H767" s="1470"/>
      <c r="I767" s="235">
        <v>7140</v>
      </c>
      <c r="J767" s="235">
        <v>81</v>
      </c>
      <c r="K767" s="235">
        <v>81</v>
      </c>
      <c r="L767" s="1460" t="s">
        <v>282</v>
      </c>
      <c r="M767" s="235">
        <v>65</v>
      </c>
      <c r="N767" s="235">
        <v>100</v>
      </c>
      <c r="O767" s="235">
        <v>6500</v>
      </c>
      <c r="P767" s="235">
        <v>1</v>
      </c>
      <c r="Q767" s="235"/>
      <c r="R767" s="235">
        <v>400</v>
      </c>
      <c r="S767" s="1460" t="s">
        <v>173</v>
      </c>
      <c r="T767" s="313" t="s">
        <v>466</v>
      </c>
      <c r="U767" s="1460">
        <v>2011</v>
      </c>
      <c r="V767" s="1470"/>
      <c r="W767" s="1470"/>
      <c r="X767" s="1470"/>
      <c r="Y767" s="1470"/>
      <c r="Z767" s="1470"/>
      <c r="AA767" s="1470"/>
      <c r="AB767" s="235">
        <v>2000</v>
      </c>
      <c r="AC767" s="1460"/>
      <c r="AD767" s="1460"/>
      <c r="AE767" s="1470"/>
      <c r="AF767" s="1470"/>
      <c r="AG767" s="1470"/>
      <c r="AH767" s="1470"/>
      <c r="AI767" s="1470"/>
      <c r="AJ767" s="1470"/>
      <c r="AK767" s="1470"/>
      <c r="AL767" s="1470"/>
      <c r="AM767" s="1470"/>
      <c r="AN767" s="1470"/>
      <c r="AO767" s="1470"/>
      <c r="AP767" s="1470"/>
      <c r="AQ767" s="1470"/>
      <c r="AR767" s="1470"/>
      <c r="AS767" s="1470"/>
      <c r="AT767" s="1470"/>
      <c r="AU767" s="1470"/>
      <c r="AV767" s="1470"/>
      <c r="AW767" s="1470"/>
      <c r="AX767" s="994"/>
    </row>
    <row r="768" spans="1:50" ht="23.85" hidden="1" customHeight="1">
      <c r="A768" s="992"/>
      <c r="B768" s="993"/>
      <c r="C768" s="707" t="s">
        <v>6765</v>
      </c>
      <c r="D768" s="707"/>
      <c r="E768" s="707" t="s">
        <v>16708</v>
      </c>
      <c r="F768" s="707" t="s">
        <v>6765</v>
      </c>
      <c r="G768" s="707" t="s">
        <v>6765</v>
      </c>
      <c r="H768" s="236"/>
      <c r="I768" s="235">
        <v>44850</v>
      </c>
      <c r="J768" s="235">
        <v>2684</v>
      </c>
      <c r="K768" s="235">
        <v>6712</v>
      </c>
      <c r="L768" s="707" t="s">
        <v>143</v>
      </c>
      <c r="M768" s="235">
        <v>70</v>
      </c>
      <c r="N768" s="235">
        <v>110</v>
      </c>
      <c r="O768" s="235">
        <v>7700</v>
      </c>
      <c r="P768" s="235">
        <v>1</v>
      </c>
      <c r="Q768" s="235">
        <v>7110</v>
      </c>
      <c r="R768" s="235">
        <v>10000</v>
      </c>
      <c r="S768" s="313" t="s">
        <v>173</v>
      </c>
      <c r="T768" s="313" t="s">
        <v>466</v>
      </c>
      <c r="U768" s="707">
        <v>2011</v>
      </c>
      <c r="V768" s="236"/>
      <c r="W768" s="236"/>
      <c r="X768" s="236"/>
      <c r="Y768" s="236"/>
      <c r="Z768" s="236"/>
      <c r="AA768" s="236"/>
      <c r="AB768" s="235">
        <v>39900</v>
      </c>
      <c r="AC768" s="707"/>
      <c r="AD768" s="707"/>
      <c r="AE768" s="236"/>
      <c r="AF768" s="236"/>
      <c r="AG768" s="236"/>
      <c r="AH768" s="236"/>
      <c r="AI768" s="236"/>
      <c r="AJ768" s="236"/>
      <c r="AK768" s="236"/>
      <c r="AL768" s="236"/>
      <c r="AM768" s="236"/>
      <c r="AN768" s="236"/>
      <c r="AO768" s="236"/>
      <c r="AP768" s="236"/>
      <c r="AQ768" s="236"/>
      <c r="AR768" s="236"/>
      <c r="AS768" s="236"/>
      <c r="AT768" s="236"/>
      <c r="AU768" s="236"/>
      <c r="AV768" s="236"/>
      <c r="AW768" s="236"/>
      <c r="AX768" s="994"/>
    </row>
    <row r="769" spans="1:50" ht="23.85" hidden="1" customHeight="1">
      <c r="A769" s="992"/>
      <c r="B769" s="993"/>
      <c r="C769" s="707" t="s">
        <v>6768</v>
      </c>
      <c r="D769" s="707"/>
      <c r="E769" s="707" t="s">
        <v>16709</v>
      </c>
      <c r="F769" s="707" t="s">
        <v>6768</v>
      </c>
      <c r="G769" s="707" t="s">
        <v>6768</v>
      </c>
      <c r="H769" s="236"/>
      <c r="I769" s="235">
        <v>13150</v>
      </c>
      <c r="J769" s="235"/>
      <c r="K769" s="235"/>
      <c r="L769" s="707" t="s">
        <v>282</v>
      </c>
      <c r="M769" s="235">
        <v>78</v>
      </c>
      <c r="N769" s="235">
        <v>115</v>
      </c>
      <c r="O769" s="235">
        <v>8970</v>
      </c>
      <c r="P769" s="235">
        <v>1</v>
      </c>
      <c r="Q769" s="235">
        <v>430</v>
      </c>
      <c r="R769" s="235">
        <v>1000</v>
      </c>
      <c r="S769" s="707" t="s">
        <v>173</v>
      </c>
      <c r="T769" s="313" t="s">
        <v>1153</v>
      </c>
      <c r="U769" s="707">
        <v>2005</v>
      </c>
      <c r="V769" s="236"/>
      <c r="W769" s="236"/>
      <c r="X769" s="236"/>
      <c r="Y769" s="236"/>
      <c r="Z769" s="236"/>
      <c r="AA769" s="236"/>
      <c r="AB769" s="235">
        <v>2529</v>
      </c>
      <c r="AC769" s="707"/>
      <c r="AD769" s="707"/>
      <c r="AE769" s="236"/>
      <c r="AF769" s="236"/>
      <c r="AG769" s="236"/>
      <c r="AH769" s="236"/>
      <c r="AI769" s="236"/>
      <c r="AJ769" s="236"/>
      <c r="AK769" s="236"/>
      <c r="AL769" s="236"/>
      <c r="AM769" s="236"/>
      <c r="AN769" s="236"/>
      <c r="AO769" s="236"/>
      <c r="AP769" s="236"/>
      <c r="AQ769" s="236"/>
      <c r="AR769" s="236"/>
      <c r="AS769" s="236"/>
      <c r="AT769" s="236"/>
      <c r="AU769" s="236"/>
      <c r="AV769" s="236"/>
      <c r="AW769" s="236"/>
      <c r="AX769" s="994"/>
    </row>
    <row r="770" spans="1:50" ht="23.85" hidden="1" customHeight="1">
      <c r="A770" s="992"/>
      <c r="B770" s="993"/>
      <c r="C770" s="707" t="s">
        <v>6768</v>
      </c>
      <c r="D770" s="707"/>
      <c r="E770" s="707" t="s">
        <v>16710</v>
      </c>
      <c r="F770" s="707" t="s">
        <v>6768</v>
      </c>
      <c r="G770" s="707" t="s">
        <v>6768</v>
      </c>
      <c r="H770" s="236"/>
      <c r="I770" s="235">
        <v>10120</v>
      </c>
      <c r="J770" s="235">
        <v>288</v>
      </c>
      <c r="K770" s="235">
        <v>288</v>
      </c>
      <c r="L770" s="707" t="s">
        <v>282</v>
      </c>
      <c r="M770" s="235">
        <v>78</v>
      </c>
      <c r="N770" s="235">
        <v>115</v>
      </c>
      <c r="O770" s="235">
        <v>8970</v>
      </c>
      <c r="P770" s="235">
        <v>1</v>
      </c>
      <c r="Q770" s="235">
        <v>430</v>
      </c>
      <c r="R770" s="235">
        <v>1000</v>
      </c>
      <c r="S770" s="707" t="s">
        <v>173</v>
      </c>
      <c r="T770" s="707" t="s">
        <v>1153</v>
      </c>
      <c r="U770" s="707">
        <v>2006</v>
      </c>
      <c r="V770" s="236"/>
      <c r="W770" s="236"/>
      <c r="X770" s="236"/>
      <c r="Y770" s="236"/>
      <c r="Z770" s="236"/>
      <c r="AA770" s="236"/>
      <c r="AB770" s="235">
        <v>1948</v>
      </c>
      <c r="AC770" s="707"/>
      <c r="AD770" s="707"/>
      <c r="AE770" s="236"/>
      <c r="AF770" s="236"/>
      <c r="AG770" s="236"/>
      <c r="AH770" s="236"/>
      <c r="AI770" s="236"/>
      <c r="AJ770" s="236"/>
      <c r="AK770" s="236"/>
      <c r="AL770" s="236"/>
      <c r="AM770" s="236"/>
      <c r="AN770" s="236"/>
      <c r="AO770" s="236"/>
      <c r="AP770" s="236"/>
      <c r="AQ770" s="236"/>
      <c r="AR770" s="236"/>
      <c r="AS770" s="236"/>
      <c r="AT770" s="236"/>
      <c r="AU770" s="236"/>
      <c r="AV770" s="236"/>
      <c r="AW770" s="236"/>
      <c r="AX770" s="994"/>
    </row>
    <row r="771" spans="1:50" ht="23.85" hidden="1" customHeight="1">
      <c r="A771" s="992"/>
      <c r="B771" s="993"/>
      <c r="C771" s="707" t="s">
        <v>6768</v>
      </c>
      <c r="D771" s="707"/>
      <c r="E771" s="707" t="s">
        <v>16711</v>
      </c>
      <c r="F771" s="707" t="s">
        <v>6768</v>
      </c>
      <c r="G771" s="707" t="s">
        <v>6768</v>
      </c>
      <c r="H771" s="236"/>
      <c r="I771" s="235">
        <v>11576</v>
      </c>
      <c r="J771" s="235"/>
      <c r="K771" s="235"/>
      <c r="L771" s="707" t="s">
        <v>16712</v>
      </c>
      <c r="M771" s="235">
        <v>86</v>
      </c>
      <c r="N771" s="235">
        <v>120</v>
      </c>
      <c r="O771" s="235">
        <v>10320</v>
      </c>
      <c r="P771" s="235">
        <v>1</v>
      </c>
      <c r="Q771" s="235"/>
      <c r="R771" s="235"/>
      <c r="S771" s="707"/>
      <c r="T771" s="707"/>
      <c r="U771" s="707">
        <v>2004</v>
      </c>
      <c r="V771" s="236"/>
      <c r="W771" s="236"/>
      <c r="X771" s="236"/>
      <c r="Y771" s="236"/>
      <c r="Z771" s="236"/>
      <c r="AA771" s="236"/>
      <c r="AB771" s="235"/>
      <c r="AC771" s="707"/>
      <c r="AD771" s="707"/>
      <c r="AE771" s="236"/>
      <c r="AF771" s="236"/>
      <c r="AG771" s="236"/>
      <c r="AH771" s="236"/>
      <c r="AI771" s="236"/>
      <c r="AJ771" s="236"/>
      <c r="AK771" s="236"/>
      <c r="AL771" s="236"/>
      <c r="AM771" s="236"/>
      <c r="AN771" s="236"/>
      <c r="AO771" s="236"/>
      <c r="AP771" s="236"/>
      <c r="AQ771" s="236"/>
      <c r="AR771" s="236"/>
      <c r="AS771" s="236"/>
      <c r="AT771" s="236"/>
      <c r="AU771" s="236"/>
      <c r="AV771" s="236"/>
      <c r="AW771" s="236"/>
      <c r="AX771" s="994"/>
    </row>
    <row r="772" spans="1:50" ht="23.85" hidden="1" customHeight="1">
      <c r="A772" s="992"/>
      <c r="B772" s="993"/>
      <c r="C772" s="707" t="s">
        <v>6768</v>
      </c>
      <c r="D772" s="707"/>
      <c r="E772" s="707" t="s">
        <v>16713</v>
      </c>
      <c r="F772" s="707" t="s">
        <v>6768</v>
      </c>
      <c r="G772" s="707" t="s">
        <v>6768</v>
      </c>
      <c r="H772" s="236"/>
      <c r="I772" s="235">
        <v>9436</v>
      </c>
      <c r="J772" s="235">
        <v>507</v>
      </c>
      <c r="K772" s="235">
        <v>453</v>
      </c>
      <c r="L772" s="707" t="s">
        <v>282</v>
      </c>
      <c r="M772" s="235">
        <v>68</v>
      </c>
      <c r="N772" s="235">
        <v>105</v>
      </c>
      <c r="O772" s="235">
        <v>7140</v>
      </c>
      <c r="P772" s="235">
        <v>1</v>
      </c>
      <c r="Q772" s="235">
        <v>680</v>
      </c>
      <c r="R772" s="235">
        <v>1000</v>
      </c>
      <c r="S772" s="707" t="s">
        <v>173</v>
      </c>
      <c r="T772" s="707" t="s">
        <v>1153</v>
      </c>
      <c r="U772" s="707">
        <v>2009</v>
      </c>
      <c r="V772" s="236"/>
      <c r="W772" s="236"/>
      <c r="X772" s="236"/>
      <c r="Y772" s="236"/>
      <c r="Z772" s="236"/>
      <c r="AA772" s="236"/>
      <c r="AB772" s="235">
        <v>4500</v>
      </c>
      <c r="AC772" s="707"/>
      <c r="AD772" s="707"/>
      <c r="AE772" s="236"/>
      <c r="AF772" s="236"/>
      <c r="AG772" s="236"/>
      <c r="AH772" s="236"/>
      <c r="AI772" s="236"/>
      <c r="AJ772" s="236"/>
      <c r="AK772" s="236"/>
      <c r="AL772" s="236"/>
      <c r="AM772" s="236"/>
      <c r="AN772" s="236"/>
      <c r="AO772" s="236"/>
      <c r="AP772" s="236"/>
      <c r="AQ772" s="236"/>
      <c r="AR772" s="236"/>
      <c r="AS772" s="236"/>
      <c r="AT772" s="236"/>
      <c r="AU772" s="236"/>
      <c r="AV772" s="236"/>
      <c r="AW772" s="236"/>
      <c r="AX772" s="994"/>
    </row>
    <row r="773" spans="1:50" ht="23.85" hidden="1" customHeight="1">
      <c r="A773" s="992"/>
      <c r="B773" s="993"/>
      <c r="C773" s="707" t="s">
        <v>6768</v>
      </c>
      <c r="D773" s="707"/>
      <c r="E773" s="707" t="s">
        <v>16714</v>
      </c>
      <c r="F773" s="707" t="s">
        <v>6768</v>
      </c>
      <c r="G773" s="707" t="s">
        <v>6768</v>
      </c>
      <c r="H773" s="236"/>
      <c r="I773" s="235">
        <v>9204</v>
      </c>
      <c r="J773" s="235"/>
      <c r="K773" s="235"/>
      <c r="L773" s="707" t="s">
        <v>282</v>
      </c>
      <c r="M773" s="235">
        <v>68</v>
      </c>
      <c r="N773" s="235">
        <v>105</v>
      </c>
      <c r="O773" s="235">
        <v>7140</v>
      </c>
      <c r="P773" s="235">
        <v>1</v>
      </c>
      <c r="Q773" s="235">
        <v>1462</v>
      </c>
      <c r="R773" s="235">
        <v>1600</v>
      </c>
      <c r="S773" s="707" t="s">
        <v>173</v>
      </c>
      <c r="T773" s="707" t="s">
        <v>1153</v>
      </c>
      <c r="U773" s="707">
        <v>2009</v>
      </c>
      <c r="V773" s="236"/>
      <c r="W773" s="236"/>
      <c r="X773" s="236"/>
      <c r="Y773" s="236"/>
      <c r="Z773" s="236"/>
      <c r="AA773" s="236"/>
      <c r="AB773" s="235">
        <v>3500</v>
      </c>
      <c r="AC773" s="707"/>
      <c r="AD773" s="707"/>
      <c r="AE773" s="236"/>
      <c r="AF773" s="236"/>
      <c r="AG773" s="236"/>
      <c r="AH773" s="236"/>
      <c r="AI773" s="236"/>
      <c r="AJ773" s="236"/>
      <c r="AK773" s="236"/>
      <c r="AL773" s="236"/>
      <c r="AM773" s="236"/>
      <c r="AN773" s="236"/>
      <c r="AO773" s="236"/>
      <c r="AP773" s="236"/>
      <c r="AQ773" s="236"/>
      <c r="AR773" s="236"/>
      <c r="AS773" s="236"/>
      <c r="AT773" s="236"/>
      <c r="AU773" s="236"/>
      <c r="AV773" s="236"/>
      <c r="AW773" s="236"/>
      <c r="AX773" s="994"/>
    </row>
    <row r="774" spans="1:50" ht="23.85" hidden="1" customHeight="1">
      <c r="A774" s="992"/>
      <c r="B774" s="993"/>
      <c r="C774" s="707" t="s">
        <v>6772</v>
      </c>
      <c r="D774" s="707"/>
      <c r="E774" s="707" t="s">
        <v>16715</v>
      </c>
      <c r="F774" s="707" t="s">
        <v>6772</v>
      </c>
      <c r="G774" s="707" t="s">
        <v>6772</v>
      </c>
      <c r="H774" s="236"/>
      <c r="I774" s="235">
        <v>6468</v>
      </c>
      <c r="J774" s="235">
        <v>0</v>
      </c>
      <c r="K774" s="235">
        <v>0</v>
      </c>
      <c r="L774" s="707" t="s">
        <v>143</v>
      </c>
      <c r="M774" s="235">
        <v>66</v>
      </c>
      <c r="N774" s="235">
        <v>98</v>
      </c>
      <c r="O774" s="235">
        <v>6468</v>
      </c>
      <c r="P774" s="235">
        <v>1</v>
      </c>
      <c r="Q774" s="235">
        <v>300</v>
      </c>
      <c r="R774" s="235">
        <v>580</v>
      </c>
      <c r="S774" s="707" t="s">
        <v>173</v>
      </c>
      <c r="T774" s="707" t="s">
        <v>466</v>
      </c>
      <c r="U774" s="707">
        <v>2006</v>
      </c>
      <c r="V774" s="236"/>
      <c r="W774" s="236"/>
      <c r="X774" s="236"/>
      <c r="Y774" s="236"/>
      <c r="Z774" s="236"/>
      <c r="AA774" s="236"/>
      <c r="AB774" s="235">
        <v>300</v>
      </c>
      <c r="AC774" s="707"/>
      <c r="AD774" s="707"/>
      <c r="AE774" s="236"/>
      <c r="AF774" s="236"/>
      <c r="AG774" s="236"/>
      <c r="AH774" s="236"/>
      <c r="AI774" s="236"/>
      <c r="AJ774" s="236"/>
      <c r="AK774" s="236"/>
      <c r="AL774" s="236"/>
      <c r="AM774" s="236"/>
      <c r="AN774" s="236"/>
      <c r="AO774" s="236"/>
      <c r="AP774" s="236"/>
      <c r="AQ774" s="236"/>
      <c r="AR774" s="236"/>
      <c r="AS774" s="236"/>
      <c r="AT774" s="236"/>
      <c r="AU774" s="236"/>
      <c r="AV774" s="236"/>
      <c r="AW774" s="236"/>
      <c r="AX774" s="994"/>
    </row>
    <row r="775" spans="1:50" ht="23.85" hidden="1" customHeight="1">
      <c r="A775" s="992"/>
      <c r="B775" s="993"/>
      <c r="C775" s="707" t="s">
        <v>6772</v>
      </c>
      <c r="D775" s="707" t="s">
        <v>6772</v>
      </c>
      <c r="E775" s="707" t="s">
        <v>6774</v>
      </c>
      <c r="F775" s="707" t="s">
        <v>6772</v>
      </c>
      <c r="G775" s="707" t="s">
        <v>6772</v>
      </c>
      <c r="H775" s="236">
        <v>1</v>
      </c>
      <c r="I775" s="235">
        <v>44250</v>
      </c>
      <c r="J775" s="235">
        <v>293</v>
      </c>
      <c r="K775" s="235">
        <v>595</v>
      </c>
      <c r="L775" s="707" t="s">
        <v>143</v>
      </c>
      <c r="M775" s="235">
        <v>85</v>
      </c>
      <c r="N775" s="235">
        <v>105</v>
      </c>
      <c r="O775" s="235">
        <v>8925</v>
      </c>
      <c r="P775" s="235">
        <v>1</v>
      </c>
      <c r="Q775" s="235">
        <v>2500</v>
      </c>
      <c r="R775" s="235">
        <v>4000</v>
      </c>
      <c r="S775" s="707" t="s">
        <v>173</v>
      </c>
      <c r="T775" s="707" t="s">
        <v>466</v>
      </c>
      <c r="U775" s="707">
        <v>2000</v>
      </c>
      <c r="V775" s="236">
        <v>4000</v>
      </c>
      <c r="W775" s="236">
        <v>4000</v>
      </c>
      <c r="X775" s="236" t="s">
        <v>465</v>
      </c>
      <c r="Y775" s="236">
        <v>2000</v>
      </c>
      <c r="Z775" s="236">
        <v>1100</v>
      </c>
      <c r="AA775" s="236"/>
      <c r="AB775" s="235">
        <v>1765</v>
      </c>
      <c r="AC775" s="707"/>
      <c r="AD775" s="707"/>
      <c r="AE775" s="236"/>
      <c r="AF775" s="236"/>
      <c r="AG775" s="236"/>
      <c r="AH775" s="236"/>
      <c r="AI775" s="236"/>
      <c r="AJ775" s="236"/>
      <c r="AK775" s="236"/>
      <c r="AL775" s="236"/>
      <c r="AM775" s="236"/>
      <c r="AN775" s="236"/>
      <c r="AO775" s="236"/>
      <c r="AP775" s="236"/>
      <c r="AQ775" s="236"/>
      <c r="AR775" s="236"/>
      <c r="AS775" s="236"/>
      <c r="AT775" s="236"/>
      <c r="AU775" s="236"/>
      <c r="AV775" s="236"/>
      <c r="AW775" s="236"/>
      <c r="AX775" s="994"/>
    </row>
    <row r="776" spans="1:50" ht="23.85" hidden="1" customHeight="1">
      <c r="A776" s="992"/>
      <c r="B776" s="993"/>
      <c r="C776" s="707" t="s">
        <v>6772</v>
      </c>
      <c r="D776" s="707"/>
      <c r="E776" s="707" t="s">
        <v>16716</v>
      </c>
      <c r="F776" s="707" t="s">
        <v>6772</v>
      </c>
      <c r="G776" s="707" t="s">
        <v>6772</v>
      </c>
      <c r="H776" s="236"/>
      <c r="I776" s="235">
        <v>48841</v>
      </c>
      <c r="J776" s="235"/>
      <c r="K776" s="235"/>
      <c r="L776" s="707" t="s">
        <v>143</v>
      </c>
      <c r="M776" s="235">
        <v>70</v>
      </c>
      <c r="N776" s="235">
        <v>105</v>
      </c>
      <c r="O776" s="235">
        <v>7350</v>
      </c>
      <c r="P776" s="235">
        <v>1</v>
      </c>
      <c r="Q776" s="235"/>
      <c r="R776" s="235"/>
      <c r="S776" s="707" t="s">
        <v>944</v>
      </c>
      <c r="T776" s="707" t="s">
        <v>944</v>
      </c>
      <c r="U776" s="707">
        <v>2019</v>
      </c>
      <c r="V776" s="236"/>
      <c r="W776" s="236"/>
      <c r="X776" s="236"/>
      <c r="Y776" s="236"/>
      <c r="Z776" s="236"/>
      <c r="AA776" s="236"/>
      <c r="AB776" s="235">
        <v>300</v>
      </c>
      <c r="AC776" s="707"/>
      <c r="AD776" s="707"/>
      <c r="AE776" s="236"/>
      <c r="AF776" s="236"/>
      <c r="AG776" s="236"/>
      <c r="AH776" s="236"/>
      <c r="AI776" s="236"/>
      <c r="AJ776" s="236"/>
      <c r="AK776" s="236"/>
      <c r="AL776" s="236"/>
      <c r="AM776" s="236"/>
      <c r="AN776" s="236"/>
      <c r="AO776" s="236"/>
      <c r="AP776" s="236"/>
      <c r="AQ776" s="236"/>
      <c r="AR776" s="236"/>
      <c r="AS776" s="236"/>
      <c r="AT776" s="236"/>
      <c r="AU776" s="236"/>
      <c r="AV776" s="236"/>
      <c r="AW776" s="236"/>
      <c r="AX776" s="994" t="s">
        <v>3615</v>
      </c>
    </row>
    <row r="777" spans="1:50" ht="23.85" hidden="1" customHeight="1">
      <c r="A777" s="992"/>
      <c r="B777" s="993"/>
      <c r="C777" s="707" t="s">
        <v>6772</v>
      </c>
      <c r="D777" s="707"/>
      <c r="E777" s="707" t="s">
        <v>16717</v>
      </c>
      <c r="F777" s="707" t="s">
        <v>6772</v>
      </c>
      <c r="G777" s="707" t="s">
        <v>6772</v>
      </c>
      <c r="H777" s="236"/>
      <c r="I777" s="235">
        <v>19392</v>
      </c>
      <c r="J777" s="235">
        <v>94.66</v>
      </c>
      <c r="K777" s="235">
        <v>94.66</v>
      </c>
      <c r="L777" s="707" t="s">
        <v>282</v>
      </c>
      <c r="M777" s="235">
        <v>68</v>
      </c>
      <c r="N777" s="235">
        <v>100</v>
      </c>
      <c r="O777" s="235">
        <v>6800</v>
      </c>
      <c r="P777" s="235">
        <v>1</v>
      </c>
      <c r="Q777" s="235"/>
      <c r="R777" s="235"/>
      <c r="S777" s="707" t="s">
        <v>173</v>
      </c>
      <c r="T777" s="707" t="s">
        <v>143</v>
      </c>
      <c r="U777" s="707">
        <v>2013</v>
      </c>
      <c r="V777" s="236"/>
      <c r="W777" s="236"/>
      <c r="X777" s="236"/>
      <c r="Y777" s="236"/>
      <c r="Z777" s="236"/>
      <c r="AA777" s="236"/>
      <c r="AB777" s="235">
        <v>1500</v>
      </c>
      <c r="AC777" s="707"/>
      <c r="AD777" s="707"/>
      <c r="AE777" s="236"/>
      <c r="AF777" s="236"/>
      <c r="AG777" s="236"/>
      <c r="AH777" s="236"/>
      <c r="AI777" s="236"/>
      <c r="AJ777" s="236"/>
      <c r="AK777" s="236"/>
      <c r="AL777" s="236"/>
      <c r="AM777" s="236"/>
      <c r="AN777" s="236"/>
      <c r="AO777" s="236"/>
      <c r="AP777" s="236"/>
      <c r="AQ777" s="236"/>
      <c r="AR777" s="236"/>
      <c r="AS777" s="236"/>
      <c r="AT777" s="236"/>
      <c r="AU777" s="236"/>
      <c r="AV777" s="236"/>
      <c r="AW777" s="236"/>
      <c r="AX777" s="994"/>
    </row>
    <row r="778" spans="1:50" ht="23.85" hidden="1" customHeight="1">
      <c r="A778" s="992"/>
      <c r="B778" s="993"/>
      <c r="C778" s="707" t="s">
        <v>6842</v>
      </c>
      <c r="D778" s="707"/>
      <c r="E778" s="707" t="s">
        <v>16718</v>
      </c>
      <c r="F778" s="707" t="s">
        <v>6772</v>
      </c>
      <c r="G778" s="707" t="s">
        <v>6772</v>
      </c>
      <c r="H778" s="707"/>
      <c r="I778" s="758"/>
      <c r="J778" s="314"/>
      <c r="K778" s="314"/>
      <c r="L778" s="314"/>
      <c r="M778" s="707"/>
      <c r="N778" s="707"/>
      <c r="O778" s="758"/>
      <c r="P778" s="707"/>
      <c r="Q778" s="758"/>
      <c r="R778" s="758"/>
      <c r="S778" s="314"/>
      <c r="T778" s="314"/>
      <c r="U778" s="707"/>
      <c r="V778" s="235"/>
      <c r="W778" s="235"/>
      <c r="X778" s="707"/>
      <c r="Y778" s="707"/>
      <c r="Z778" s="707"/>
      <c r="AA778" s="707"/>
      <c r="AB778" s="758"/>
      <c r="AC778" s="707"/>
      <c r="AD778" s="707"/>
      <c r="AE778" s="236"/>
      <c r="AF778" s="236"/>
      <c r="AG778" s="236"/>
      <c r="AH778" s="236"/>
      <c r="AI778" s="236"/>
      <c r="AJ778" s="236"/>
      <c r="AK778" s="236"/>
      <c r="AL778" s="236"/>
      <c r="AM778" s="236"/>
      <c r="AN778" s="236"/>
      <c r="AO778" s="236"/>
      <c r="AP778" s="236"/>
      <c r="AQ778" s="236"/>
      <c r="AR778" s="236"/>
      <c r="AS778" s="236"/>
      <c r="AT778" s="236"/>
      <c r="AU778" s="236"/>
      <c r="AV778" s="236"/>
      <c r="AW778" s="236"/>
      <c r="AX778" s="994"/>
    </row>
    <row r="779" spans="1:50" ht="23.85" hidden="1" customHeight="1">
      <c r="A779" s="992"/>
      <c r="B779" s="993"/>
      <c r="C779" s="707" t="s">
        <v>6842</v>
      </c>
      <c r="D779" s="707" t="s">
        <v>2139</v>
      </c>
      <c r="E779" s="707" t="s">
        <v>16719</v>
      </c>
      <c r="F779" s="707" t="s">
        <v>6842</v>
      </c>
      <c r="G779" s="707" t="s">
        <v>6842</v>
      </c>
      <c r="H779" s="707">
        <v>15</v>
      </c>
      <c r="I779" s="758">
        <v>7981</v>
      </c>
      <c r="J779" s="314">
        <v>0</v>
      </c>
      <c r="K779" s="314">
        <v>0</v>
      </c>
      <c r="L779" s="314" t="s">
        <v>282</v>
      </c>
      <c r="M779" s="707">
        <v>45</v>
      </c>
      <c r="N779" s="707">
        <v>90</v>
      </c>
      <c r="O779" s="758">
        <v>4050</v>
      </c>
      <c r="P779" s="707">
        <v>1</v>
      </c>
      <c r="Q779" s="758"/>
      <c r="R779" s="758"/>
      <c r="S779" s="314" t="s">
        <v>384</v>
      </c>
      <c r="T779" s="314" t="s">
        <v>384</v>
      </c>
      <c r="U779" s="707">
        <v>2009</v>
      </c>
      <c r="V779" s="235"/>
      <c r="W779" s="235"/>
      <c r="X779" s="707"/>
      <c r="Y779" s="707"/>
      <c r="Z779" s="707"/>
      <c r="AA779" s="707"/>
      <c r="AB779" s="758">
        <v>1000</v>
      </c>
      <c r="AC779" s="707"/>
      <c r="AD779" s="707"/>
      <c r="AE779" s="236"/>
      <c r="AF779" s="236"/>
      <c r="AG779" s="236"/>
      <c r="AH779" s="236"/>
      <c r="AI779" s="236"/>
      <c r="AJ779" s="236"/>
      <c r="AK779" s="236"/>
      <c r="AL779" s="236"/>
      <c r="AM779" s="236"/>
      <c r="AN779" s="236"/>
      <c r="AO779" s="236"/>
      <c r="AP779" s="236"/>
      <c r="AQ779" s="236"/>
      <c r="AR779" s="236"/>
      <c r="AS779" s="236"/>
      <c r="AT779" s="236"/>
      <c r="AU779" s="236"/>
      <c r="AV779" s="236"/>
      <c r="AW779" s="236"/>
      <c r="AX779" s="994"/>
    </row>
    <row r="780" spans="1:50" ht="23.85" hidden="1" customHeight="1">
      <c r="A780" s="992"/>
      <c r="B780" s="993"/>
      <c r="C780" s="707" t="s">
        <v>6842</v>
      </c>
      <c r="D780" s="707"/>
      <c r="E780" s="707" t="s">
        <v>16720</v>
      </c>
      <c r="F780" s="707" t="s">
        <v>6842</v>
      </c>
      <c r="G780" s="707" t="s">
        <v>6842</v>
      </c>
      <c r="H780" s="236"/>
      <c r="I780" s="235">
        <v>51544</v>
      </c>
      <c r="J780" s="235">
        <v>465.12</v>
      </c>
      <c r="K780" s="235">
        <v>708.2</v>
      </c>
      <c r="L780" s="707" t="s">
        <v>282</v>
      </c>
      <c r="M780" s="235">
        <v>91</v>
      </c>
      <c r="N780" s="235">
        <v>126</v>
      </c>
      <c r="O780" s="235">
        <v>11428</v>
      </c>
      <c r="P780" s="235">
        <v>1</v>
      </c>
      <c r="Q780" s="235"/>
      <c r="R780" s="235"/>
      <c r="S780" s="313"/>
      <c r="T780" s="313" t="s">
        <v>16721</v>
      </c>
      <c r="U780" s="707">
        <v>213</v>
      </c>
      <c r="V780" s="236"/>
      <c r="W780" s="236"/>
      <c r="X780" s="236"/>
      <c r="Y780" s="236"/>
      <c r="Z780" s="236"/>
      <c r="AA780" s="236"/>
      <c r="AB780" s="235">
        <v>7800</v>
      </c>
      <c r="AC780" s="707"/>
      <c r="AD780" s="707"/>
      <c r="AE780" s="236"/>
      <c r="AF780" s="236"/>
      <c r="AG780" s="236"/>
      <c r="AH780" s="236"/>
      <c r="AI780" s="303"/>
      <c r="AJ780" s="236"/>
      <c r="AK780" s="236"/>
      <c r="AL780" s="236"/>
      <c r="AM780" s="236"/>
      <c r="AN780" s="236"/>
      <c r="AO780" s="236"/>
      <c r="AP780" s="236"/>
      <c r="AQ780" s="236"/>
      <c r="AR780" s="236"/>
      <c r="AS780" s="236"/>
      <c r="AT780" s="236"/>
      <c r="AU780" s="236"/>
      <c r="AV780" s="236"/>
      <c r="AW780" s="236"/>
      <c r="AX780" s="994"/>
    </row>
    <row r="781" spans="1:50" ht="23.85" hidden="1" customHeight="1">
      <c r="A781" s="992"/>
      <c r="B781" s="993"/>
      <c r="C781" s="707" t="s">
        <v>6842</v>
      </c>
      <c r="D781" s="707"/>
      <c r="E781" s="707" t="s">
        <v>16722</v>
      </c>
      <c r="F781" s="707" t="s">
        <v>6842</v>
      </c>
      <c r="G781" s="707" t="s">
        <v>6842</v>
      </c>
      <c r="H781" s="236"/>
      <c r="I781" s="235">
        <v>68902</v>
      </c>
      <c r="J781" s="235"/>
      <c r="K781" s="235"/>
      <c r="L781" s="707" t="s">
        <v>282</v>
      </c>
      <c r="M781" s="235">
        <v>68</v>
      </c>
      <c r="N781" s="235">
        <v>105</v>
      </c>
      <c r="O781" s="235">
        <v>7140</v>
      </c>
      <c r="P781" s="235">
        <v>1</v>
      </c>
      <c r="Q781" s="235"/>
      <c r="R781" s="235"/>
      <c r="S781" s="313"/>
      <c r="T781" s="707" t="s">
        <v>466</v>
      </c>
      <c r="U781" s="707">
        <v>2012</v>
      </c>
      <c r="V781" s="236"/>
      <c r="W781" s="236"/>
      <c r="X781" s="236"/>
      <c r="Y781" s="236"/>
      <c r="Z781" s="236"/>
      <c r="AA781" s="236"/>
      <c r="AB781" s="235">
        <v>6600</v>
      </c>
      <c r="AC781" s="707"/>
      <c r="AD781" s="707"/>
      <c r="AE781" s="236"/>
      <c r="AF781" s="236"/>
      <c r="AG781" s="236"/>
      <c r="AH781" s="236"/>
      <c r="AI781" s="303"/>
      <c r="AJ781" s="236"/>
      <c r="AK781" s="236"/>
      <c r="AL781" s="236"/>
      <c r="AM781" s="236"/>
      <c r="AN781" s="236"/>
      <c r="AO781" s="236"/>
      <c r="AP781" s="236"/>
      <c r="AQ781" s="236"/>
      <c r="AR781" s="236"/>
      <c r="AS781" s="236"/>
      <c r="AT781" s="236"/>
      <c r="AU781" s="236"/>
      <c r="AV781" s="236"/>
      <c r="AW781" s="236"/>
      <c r="AX781" s="994"/>
    </row>
    <row r="782" spans="1:50" ht="23.85" hidden="1" customHeight="1">
      <c r="A782" s="992"/>
      <c r="B782" s="993"/>
      <c r="C782" s="707" t="s">
        <v>6842</v>
      </c>
      <c r="D782" s="707"/>
      <c r="E782" s="707" t="s">
        <v>6843</v>
      </c>
      <c r="F782" s="707" t="s">
        <v>6842</v>
      </c>
      <c r="G782" s="707" t="s">
        <v>6842</v>
      </c>
      <c r="H782" s="236"/>
      <c r="I782" s="235">
        <v>42888</v>
      </c>
      <c r="J782" s="235">
        <v>3813</v>
      </c>
      <c r="K782" s="235">
        <v>777</v>
      </c>
      <c r="L782" s="707" t="s">
        <v>282</v>
      </c>
      <c r="M782" s="235">
        <v>112</v>
      </c>
      <c r="N782" s="235">
        <v>112</v>
      </c>
      <c r="O782" s="235">
        <v>12633</v>
      </c>
      <c r="P782" s="235">
        <v>1</v>
      </c>
      <c r="Q782" s="235">
        <v>200</v>
      </c>
      <c r="R782" s="235">
        <v>500</v>
      </c>
      <c r="S782" s="313" t="s">
        <v>872</v>
      </c>
      <c r="T782" s="707" t="s">
        <v>466</v>
      </c>
      <c r="U782" s="707">
        <v>2016</v>
      </c>
      <c r="V782" s="236"/>
      <c r="W782" s="236"/>
      <c r="X782" s="236"/>
      <c r="Y782" s="236"/>
      <c r="Z782" s="236"/>
      <c r="AA782" s="236"/>
      <c r="AB782" s="235">
        <v>5600</v>
      </c>
      <c r="AC782" s="707"/>
      <c r="AD782" s="707"/>
      <c r="AE782" s="236"/>
      <c r="AF782" s="236"/>
      <c r="AG782" s="236"/>
      <c r="AH782" s="236"/>
      <c r="AI782" s="303"/>
      <c r="AJ782" s="236"/>
      <c r="AK782" s="236"/>
      <c r="AL782" s="236"/>
      <c r="AM782" s="236"/>
      <c r="AN782" s="236"/>
      <c r="AO782" s="236"/>
      <c r="AP782" s="236"/>
      <c r="AQ782" s="236"/>
      <c r="AR782" s="236"/>
      <c r="AS782" s="236"/>
      <c r="AT782" s="236"/>
      <c r="AU782" s="236"/>
      <c r="AV782" s="236"/>
      <c r="AW782" s="236"/>
      <c r="AX782" s="994"/>
    </row>
    <row r="783" spans="1:50" ht="23.85" hidden="1" customHeight="1">
      <c r="A783" s="992"/>
      <c r="B783" s="993"/>
      <c r="C783" s="707" t="s">
        <v>6779</v>
      </c>
      <c r="D783" s="707"/>
      <c r="E783" s="707" t="s">
        <v>16723</v>
      </c>
      <c r="F783" s="707" t="s">
        <v>6779</v>
      </c>
      <c r="G783" s="707" t="s">
        <v>6779</v>
      </c>
      <c r="H783" s="236"/>
      <c r="I783" s="235"/>
      <c r="J783" s="235">
        <v>470</v>
      </c>
      <c r="K783" s="235">
        <v>470</v>
      </c>
      <c r="L783" s="707" t="s">
        <v>16724</v>
      </c>
      <c r="M783" s="235" t="s">
        <v>16725</v>
      </c>
      <c r="N783" s="235" t="s">
        <v>16726</v>
      </c>
      <c r="O783" s="235">
        <v>26122</v>
      </c>
      <c r="P783" s="235">
        <v>4</v>
      </c>
      <c r="Q783" s="235">
        <v>500</v>
      </c>
      <c r="R783" s="235">
        <v>500</v>
      </c>
      <c r="S783" s="707" t="s">
        <v>465</v>
      </c>
      <c r="T783" s="707"/>
      <c r="U783" s="707">
        <v>2008</v>
      </c>
      <c r="V783" s="236"/>
      <c r="W783" s="236"/>
      <c r="X783" s="236"/>
      <c r="Y783" s="236"/>
      <c r="Z783" s="236"/>
      <c r="AA783" s="236"/>
      <c r="AB783" s="235">
        <v>27960</v>
      </c>
      <c r="AC783" s="707"/>
      <c r="AD783" s="707"/>
      <c r="AE783" s="236"/>
      <c r="AF783" s="236"/>
      <c r="AG783" s="236"/>
      <c r="AH783" s="236"/>
      <c r="AI783" s="303"/>
      <c r="AJ783" s="236"/>
      <c r="AK783" s="236"/>
      <c r="AL783" s="236"/>
      <c r="AM783" s="236"/>
      <c r="AN783" s="236"/>
      <c r="AO783" s="236"/>
      <c r="AP783" s="236"/>
      <c r="AQ783" s="236"/>
      <c r="AR783" s="236"/>
      <c r="AS783" s="236"/>
      <c r="AT783" s="236"/>
      <c r="AU783" s="236"/>
      <c r="AV783" s="236"/>
      <c r="AW783" s="236"/>
      <c r="AX783" s="994" t="s">
        <v>3524</v>
      </c>
    </row>
    <row r="784" spans="1:50" ht="36.75" hidden="1" customHeight="1">
      <c r="A784" s="992"/>
      <c r="B784" s="993"/>
      <c r="C784" s="707" t="s">
        <v>6781</v>
      </c>
      <c r="D784" s="707"/>
      <c r="E784" s="707" t="s">
        <v>16727</v>
      </c>
      <c r="F784" s="707" t="s">
        <v>6781</v>
      </c>
      <c r="G784" s="707" t="s">
        <v>6781</v>
      </c>
      <c r="H784" s="236"/>
      <c r="I784" s="235">
        <v>70000</v>
      </c>
      <c r="J784" s="235"/>
      <c r="K784" s="235"/>
      <c r="L784" s="707" t="s">
        <v>143</v>
      </c>
      <c r="M784" s="235">
        <v>76</v>
      </c>
      <c r="N784" s="235">
        <v>115</v>
      </c>
      <c r="O784" s="235">
        <v>8740</v>
      </c>
      <c r="P784" s="235">
        <v>1</v>
      </c>
      <c r="Q784" s="235">
        <v>7000</v>
      </c>
      <c r="R784" s="235">
        <v>7000</v>
      </c>
      <c r="S784" s="707" t="s">
        <v>465</v>
      </c>
      <c r="T784" s="707" t="s">
        <v>466</v>
      </c>
      <c r="U784" s="707">
        <v>2001</v>
      </c>
      <c r="V784" s="303"/>
      <c r="W784" s="303"/>
      <c r="X784" s="303"/>
      <c r="Y784" s="303"/>
      <c r="Z784" s="303"/>
      <c r="AA784" s="236"/>
      <c r="AB784" s="235">
        <v>12393</v>
      </c>
      <c r="AC784" s="707"/>
      <c r="AD784" s="707"/>
      <c r="AE784" s="236"/>
      <c r="AF784" s="236"/>
      <c r="AG784" s="236"/>
      <c r="AH784" s="236"/>
      <c r="AI784" s="236"/>
      <c r="AJ784" s="236"/>
      <c r="AK784" s="236"/>
      <c r="AL784" s="236"/>
      <c r="AM784" s="236"/>
      <c r="AN784" s="236"/>
      <c r="AO784" s="236"/>
      <c r="AP784" s="236"/>
      <c r="AQ784" s="236"/>
      <c r="AR784" s="236"/>
      <c r="AS784" s="236"/>
      <c r="AT784" s="236"/>
      <c r="AU784" s="236"/>
      <c r="AV784" s="236"/>
      <c r="AW784" s="236"/>
      <c r="AX784" s="994"/>
    </row>
    <row r="785" spans="1:50" ht="23.85" hidden="1" customHeight="1">
      <c r="A785" s="992"/>
      <c r="B785" s="993"/>
      <c r="C785" s="707" t="s">
        <v>6781</v>
      </c>
      <c r="D785" s="707"/>
      <c r="E785" s="707" t="s">
        <v>16728</v>
      </c>
      <c r="F785" s="707" t="s">
        <v>6781</v>
      </c>
      <c r="G785" s="707" t="s">
        <v>6781</v>
      </c>
      <c r="H785" s="236"/>
      <c r="I785" s="235">
        <v>39860</v>
      </c>
      <c r="J785" s="235"/>
      <c r="K785" s="235"/>
      <c r="L785" s="707" t="s">
        <v>282</v>
      </c>
      <c r="M785" s="235">
        <v>76</v>
      </c>
      <c r="N785" s="235">
        <v>115</v>
      </c>
      <c r="O785" s="235">
        <v>12182</v>
      </c>
      <c r="P785" s="235">
        <v>2</v>
      </c>
      <c r="Q785" s="235">
        <v>150</v>
      </c>
      <c r="R785" s="235"/>
      <c r="S785" s="707" t="s">
        <v>173</v>
      </c>
      <c r="T785" s="707" t="s">
        <v>466</v>
      </c>
      <c r="U785" s="707">
        <v>2007</v>
      </c>
      <c r="V785" s="236"/>
      <c r="W785" s="236"/>
      <c r="X785" s="236"/>
      <c r="Y785" s="236"/>
      <c r="Z785" s="236"/>
      <c r="AA785" s="236"/>
      <c r="AB785" s="235">
        <v>1050</v>
      </c>
      <c r="AC785" s="707"/>
      <c r="AD785" s="707"/>
      <c r="AE785" s="236"/>
      <c r="AF785" s="236"/>
      <c r="AG785" s="236"/>
      <c r="AH785" s="236"/>
      <c r="AI785" s="236"/>
      <c r="AJ785" s="236"/>
      <c r="AK785" s="236"/>
      <c r="AL785" s="236"/>
      <c r="AM785" s="236"/>
      <c r="AN785" s="236"/>
      <c r="AO785" s="236"/>
      <c r="AP785" s="236"/>
      <c r="AQ785" s="236"/>
      <c r="AR785" s="236"/>
      <c r="AS785" s="236"/>
      <c r="AT785" s="236"/>
      <c r="AU785" s="236"/>
      <c r="AV785" s="236"/>
      <c r="AW785" s="236"/>
      <c r="AX785" s="994"/>
    </row>
    <row r="786" spans="1:50" ht="23.85" hidden="1" customHeight="1">
      <c r="A786" s="992"/>
      <c r="B786" s="993"/>
      <c r="C786" s="707" t="s">
        <v>6781</v>
      </c>
      <c r="D786" s="707"/>
      <c r="E786" s="707" t="s">
        <v>16729</v>
      </c>
      <c r="F786" s="707" t="s">
        <v>6781</v>
      </c>
      <c r="G786" s="707" t="s">
        <v>6781</v>
      </c>
      <c r="H786" s="236"/>
      <c r="I786" s="235">
        <v>39860</v>
      </c>
      <c r="J786" s="235"/>
      <c r="K786" s="235"/>
      <c r="L786" s="707" t="s">
        <v>282</v>
      </c>
      <c r="M786" s="235">
        <v>68</v>
      </c>
      <c r="N786" s="235">
        <v>105</v>
      </c>
      <c r="O786" s="235">
        <v>7140</v>
      </c>
      <c r="P786" s="235">
        <v>1</v>
      </c>
      <c r="Q786" s="235">
        <v>360</v>
      </c>
      <c r="R786" s="235">
        <v>500</v>
      </c>
      <c r="S786" s="707" t="s">
        <v>173</v>
      </c>
      <c r="T786" s="707" t="s">
        <v>466</v>
      </c>
      <c r="U786" s="707">
        <v>2012</v>
      </c>
      <c r="V786" s="236"/>
      <c r="W786" s="236"/>
      <c r="X786" s="236"/>
      <c r="Y786" s="236"/>
      <c r="Z786" s="236"/>
      <c r="AA786" s="236"/>
      <c r="AB786" s="235">
        <v>609</v>
      </c>
      <c r="AC786" s="707"/>
      <c r="AD786" s="707"/>
      <c r="AE786" s="236"/>
      <c r="AF786" s="236"/>
      <c r="AG786" s="236"/>
      <c r="AH786" s="236"/>
      <c r="AI786" s="236"/>
      <c r="AJ786" s="236"/>
      <c r="AK786" s="236"/>
      <c r="AL786" s="236"/>
      <c r="AM786" s="236"/>
      <c r="AN786" s="236"/>
      <c r="AO786" s="236"/>
      <c r="AP786" s="236"/>
      <c r="AQ786" s="236"/>
      <c r="AR786" s="236"/>
      <c r="AS786" s="236"/>
      <c r="AT786" s="236"/>
      <c r="AU786" s="236"/>
      <c r="AV786" s="236"/>
      <c r="AW786" s="236"/>
      <c r="AX786" s="994"/>
    </row>
    <row r="787" spans="1:50" ht="23.85" hidden="1" customHeight="1">
      <c r="A787" s="992"/>
      <c r="B787" s="993"/>
      <c r="C787" s="707" t="s">
        <v>6781</v>
      </c>
      <c r="D787" s="707"/>
      <c r="E787" s="707" t="s">
        <v>16730</v>
      </c>
      <c r="F787" s="707" t="s">
        <v>6781</v>
      </c>
      <c r="G787" s="707" t="s">
        <v>6781</v>
      </c>
      <c r="H787" s="236"/>
      <c r="I787" s="235">
        <v>22806</v>
      </c>
      <c r="J787" s="235"/>
      <c r="K787" s="235"/>
      <c r="L787" s="707" t="s">
        <v>282</v>
      </c>
      <c r="M787" s="235">
        <v>74</v>
      </c>
      <c r="N787" s="235">
        <v>216</v>
      </c>
      <c r="O787" s="235">
        <v>15984</v>
      </c>
      <c r="P787" s="235">
        <v>2</v>
      </c>
      <c r="Q787" s="235">
        <v>240</v>
      </c>
      <c r="R787" s="235">
        <v>3000</v>
      </c>
      <c r="S787" s="707" t="s">
        <v>173</v>
      </c>
      <c r="T787" s="707" t="s">
        <v>466</v>
      </c>
      <c r="U787" s="707">
        <v>2010</v>
      </c>
      <c r="V787" s="236"/>
      <c r="W787" s="236"/>
      <c r="X787" s="236"/>
      <c r="Y787" s="236"/>
      <c r="Z787" s="236"/>
      <c r="AA787" s="236"/>
      <c r="AB787" s="235">
        <v>5530</v>
      </c>
      <c r="AC787" s="707"/>
      <c r="AD787" s="707"/>
      <c r="AE787" s="236"/>
      <c r="AF787" s="236"/>
      <c r="AG787" s="236"/>
      <c r="AH787" s="236"/>
      <c r="AI787" s="236"/>
      <c r="AJ787" s="236"/>
      <c r="AK787" s="236"/>
      <c r="AL787" s="236"/>
      <c r="AM787" s="236"/>
      <c r="AN787" s="236"/>
      <c r="AO787" s="236"/>
      <c r="AP787" s="236"/>
      <c r="AQ787" s="236"/>
      <c r="AR787" s="236"/>
      <c r="AS787" s="236"/>
      <c r="AT787" s="236"/>
      <c r="AU787" s="236"/>
      <c r="AV787" s="236"/>
      <c r="AW787" s="236"/>
      <c r="AX787" s="994"/>
    </row>
    <row r="788" spans="1:50" ht="23.85" hidden="1" customHeight="1">
      <c r="A788" s="992"/>
      <c r="B788" s="993"/>
      <c r="C788" s="707" t="s">
        <v>6786</v>
      </c>
      <c r="D788" s="707"/>
      <c r="E788" s="707" t="s">
        <v>13335</v>
      </c>
      <c r="F788" s="707" t="s">
        <v>6786</v>
      </c>
      <c r="G788" s="707" t="s">
        <v>6786</v>
      </c>
      <c r="H788" s="236"/>
      <c r="I788" s="235">
        <v>62585</v>
      </c>
      <c r="J788" s="235">
        <v>3163</v>
      </c>
      <c r="K788" s="235">
        <v>3163</v>
      </c>
      <c r="L788" s="707" t="s">
        <v>143</v>
      </c>
      <c r="M788" s="235">
        <v>68</v>
      </c>
      <c r="N788" s="235">
        <v>105</v>
      </c>
      <c r="O788" s="235">
        <v>7140</v>
      </c>
      <c r="P788" s="235">
        <v>1</v>
      </c>
      <c r="Q788" s="235">
        <v>4046</v>
      </c>
      <c r="R788" s="235">
        <v>6000</v>
      </c>
      <c r="S788" s="707" t="s">
        <v>13336</v>
      </c>
      <c r="T788" s="707" t="s">
        <v>466</v>
      </c>
      <c r="U788" s="707">
        <v>1994</v>
      </c>
      <c r="V788" s="236"/>
      <c r="W788" s="236"/>
      <c r="X788" s="236"/>
      <c r="Y788" s="236"/>
      <c r="Z788" s="236"/>
      <c r="AA788" s="236"/>
      <c r="AB788" s="235">
        <v>2389</v>
      </c>
      <c r="AC788" s="707"/>
      <c r="AD788" s="707"/>
      <c r="AE788" s="236"/>
      <c r="AF788" s="236"/>
      <c r="AG788" s="236"/>
      <c r="AH788" s="236"/>
      <c r="AI788" s="236"/>
      <c r="AJ788" s="236"/>
      <c r="AK788" s="236"/>
      <c r="AL788" s="236"/>
      <c r="AM788" s="236"/>
      <c r="AN788" s="236"/>
      <c r="AO788" s="236"/>
      <c r="AP788" s="236"/>
      <c r="AQ788" s="236"/>
      <c r="AR788" s="236"/>
      <c r="AS788" s="236"/>
      <c r="AT788" s="236"/>
      <c r="AU788" s="236"/>
      <c r="AV788" s="236"/>
      <c r="AW788" s="236"/>
      <c r="AX788" s="994"/>
    </row>
    <row r="789" spans="1:50" ht="23.85" hidden="1" customHeight="1">
      <c r="A789" s="992"/>
      <c r="B789" s="993"/>
      <c r="C789" s="707" t="s">
        <v>6786</v>
      </c>
      <c r="D789" s="707"/>
      <c r="E789" s="707" t="s">
        <v>13337</v>
      </c>
      <c r="F789" s="707" t="s">
        <v>6786</v>
      </c>
      <c r="G789" s="707" t="s">
        <v>6786</v>
      </c>
      <c r="H789" s="236"/>
      <c r="I789" s="235">
        <v>69420</v>
      </c>
      <c r="J789" s="235">
        <v>579</v>
      </c>
      <c r="K789" s="235">
        <v>579</v>
      </c>
      <c r="L789" s="707" t="s">
        <v>13338</v>
      </c>
      <c r="M789" s="235">
        <v>68</v>
      </c>
      <c r="N789" s="235">
        <v>105</v>
      </c>
      <c r="O789" s="235">
        <v>21420</v>
      </c>
      <c r="P789" s="235">
        <v>3</v>
      </c>
      <c r="Q789" s="235">
        <v>500</v>
      </c>
      <c r="R789" s="235">
        <v>1000</v>
      </c>
      <c r="S789" s="707" t="s">
        <v>173</v>
      </c>
      <c r="T789" s="707" t="s">
        <v>466</v>
      </c>
      <c r="U789" s="707">
        <v>2018</v>
      </c>
      <c r="V789" s="236"/>
      <c r="W789" s="236"/>
      <c r="X789" s="236"/>
      <c r="Y789" s="236"/>
      <c r="Z789" s="236"/>
      <c r="AA789" s="236"/>
      <c r="AB789" s="235">
        <v>8247</v>
      </c>
      <c r="AC789" s="707"/>
      <c r="AD789" s="707"/>
      <c r="AE789" s="236"/>
      <c r="AF789" s="236"/>
      <c r="AG789" s="236"/>
      <c r="AH789" s="236"/>
      <c r="AI789" s="236"/>
      <c r="AJ789" s="236"/>
      <c r="AK789" s="236"/>
      <c r="AL789" s="236"/>
      <c r="AM789" s="236"/>
      <c r="AN789" s="236"/>
      <c r="AO789" s="236"/>
      <c r="AP789" s="236"/>
      <c r="AQ789" s="236"/>
      <c r="AR789" s="236"/>
      <c r="AS789" s="236"/>
      <c r="AT789" s="236"/>
      <c r="AU789" s="236"/>
      <c r="AV789" s="236"/>
      <c r="AW789" s="236"/>
      <c r="AX789" s="994"/>
    </row>
    <row r="790" spans="1:50" ht="23.85" hidden="1" customHeight="1">
      <c r="A790" s="992"/>
      <c r="B790" s="993"/>
      <c r="C790" s="707" t="s">
        <v>6786</v>
      </c>
      <c r="D790" s="707"/>
      <c r="E790" s="707" t="s">
        <v>13339</v>
      </c>
      <c r="F790" s="707" t="s">
        <v>6786</v>
      </c>
      <c r="G790" s="707" t="s">
        <v>6786</v>
      </c>
      <c r="H790" s="236"/>
      <c r="I790" s="235">
        <v>57657</v>
      </c>
      <c r="J790" s="235">
        <v>100</v>
      </c>
      <c r="K790" s="235">
        <v>100</v>
      </c>
      <c r="L790" s="707" t="s">
        <v>8071</v>
      </c>
      <c r="M790" s="235">
        <v>68</v>
      </c>
      <c r="N790" s="235">
        <v>105</v>
      </c>
      <c r="O790" s="235">
        <v>21420</v>
      </c>
      <c r="P790" s="235">
        <v>3</v>
      </c>
      <c r="Q790" s="235">
        <v>0</v>
      </c>
      <c r="R790" s="235">
        <v>0</v>
      </c>
      <c r="S790" s="707">
        <v>0</v>
      </c>
      <c r="T790" s="707">
        <v>0</v>
      </c>
      <c r="U790" s="707">
        <v>2010</v>
      </c>
      <c r="V790" s="236"/>
      <c r="W790" s="236"/>
      <c r="X790" s="236"/>
      <c r="Y790" s="236"/>
      <c r="Z790" s="236"/>
      <c r="AA790" s="236"/>
      <c r="AB790" s="235">
        <v>3349</v>
      </c>
      <c r="AC790" s="707"/>
      <c r="AD790" s="707"/>
      <c r="AE790" s="236"/>
      <c r="AF790" s="236"/>
      <c r="AG790" s="236"/>
      <c r="AH790" s="236"/>
      <c r="AI790" s="236"/>
      <c r="AJ790" s="236"/>
      <c r="AK790" s="236"/>
      <c r="AL790" s="236"/>
      <c r="AM790" s="236"/>
      <c r="AN790" s="236"/>
      <c r="AO790" s="236"/>
      <c r="AP790" s="236"/>
      <c r="AQ790" s="236"/>
      <c r="AR790" s="236"/>
      <c r="AS790" s="236"/>
      <c r="AT790" s="236"/>
      <c r="AU790" s="236"/>
      <c r="AV790" s="236"/>
      <c r="AW790" s="236"/>
      <c r="AX790" s="996"/>
    </row>
    <row r="791" spans="1:50" ht="23.85" hidden="1" customHeight="1">
      <c r="A791" s="992"/>
      <c r="B791" s="993"/>
      <c r="C791" s="707" t="s">
        <v>6792</v>
      </c>
      <c r="D791" s="707"/>
      <c r="E791" s="707" t="s">
        <v>16731</v>
      </c>
      <c r="F791" s="707" t="s">
        <v>6792</v>
      </c>
      <c r="G791" s="707" t="s">
        <v>6792</v>
      </c>
      <c r="H791" s="236"/>
      <c r="I791" s="235">
        <v>7350</v>
      </c>
      <c r="J791" s="235"/>
      <c r="K791" s="235"/>
      <c r="L791" s="707" t="s">
        <v>143</v>
      </c>
      <c r="M791" s="235">
        <v>64</v>
      </c>
      <c r="N791" s="235">
        <v>100</v>
      </c>
      <c r="O791" s="235">
        <v>6400</v>
      </c>
      <c r="P791" s="235">
        <v>1</v>
      </c>
      <c r="Q791" s="235">
        <v>200</v>
      </c>
      <c r="R791" s="235">
        <v>500</v>
      </c>
      <c r="S791" s="707" t="s">
        <v>173</v>
      </c>
      <c r="T791" s="313" t="s">
        <v>466</v>
      </c>
      <c r="U791" s="707">
        <v>2006</v>
      </c>
      <c r="V791" s="236"/>
      <c r="W791" s="236"/>
      <c r="X791" s="236"/>
      <c r="Y791" s="236"/>
      <c r="Z791" s="236"/>
      <c r="AA791" s="236"/>
      <c r="AB791" s="235">
        <v>300</v>
      </c>
      <c r="AC791" s="707"/>
      <c r="AD791" s="707"/>
      <c r="AE791" s="236"/>
      <c r="AF791" s="236"/>
      <c r="AG791" s="236"/>
      <c r="AH791" s="236"/>
      <c r="AI791" s="236"/>
      <c r="AJ791" s="236"/>
      <c r="AK791" s="236"/>
      <c r="AL791" s="236"/>
      <c r="AM791" s="236"/>
      <c r="AN791" s="236"/>
      <c r="AO791" s="236"/>
      <c r="AP791" s="236"/>
      <c r="AQ791" s="236"/>
      <c r="AR791" s="236"/>
      <c r="AS791" s="236"/>
      <c r="AT791" s="236"/>
      <c r="AU791" s="236"/>
      <c r="AV791" s="236"/>
      <c r="AW791" s="236"/>
      <c r="AX791" s="994"/>
    </row>
    <row r="792" spans="1:50" ht="23.85" hidden="1" customHeight="1">
      <c r="A792" s="992"/>
      <c r="B792" s="993"/>
      <c r="C792" s="707" t="s">
        <v>6792</v>
      </c>
      <c r="D792" s="707"/>
      <c r="E792" s="707" t="s">
        <v>16732</v>
      </c>
      <c r="F792" s="707" t="s">
        <v>6792</v>
      </c>
      <c r="G792" s="707" t="s">
        <v>6792</v>
      </c>
      <c r="H792" s="236"/>
      <c r="I792" s="235">
        <v>37784</v>
      </c>
      <c r="J792" s="310">
        <v>102</v>
      </c>
      <c r="K792" s="310">
        <v>102</v>
      </c>
      <c r="L792" s="707" t="s">
        <v>282</v>
      </c>
      <c r="M792" s="235">
        <v>77</v>
      </c>
      <c r="N792" s="235">
        <v>115</v>
      </c>
      <c r="O792" s="235">
        <v>8970</v>
      </c>
      <c r="P792" s="235">
        <v>1</v>
      </c>
      <c r="Q792" s="235">
        <v>200</v>
      </c>
      <c r="R792" s="235">
        <v>500</v>
      </c>
      <c r="S792" s="707" t="s">
        <v>173</v>
      </c>
      <c r="T792" s="707" t="s">
        <v>466</v>
      </c>
      <c r="U792" s="707">
        <v>2010</v>
      </c>
      <c r="V792" s="236"/>
      <c r="W792" s="236"/>
      <c r="X792" s="236"/>
      <c r="Y792" s="236"/>
      <c r="Z792" s="236"/>
      <c r="AA792" s="236"/>
      <c r="AB792" s="235">
        <v>3005</v>
      </c>
      <c r="AC792" s="707"/>
      <c r="AD792" s="707"/>
      <c r="AE792" s="236"/>
      <c r="AF792" s="236"/>
      <c r="AG792" s="236"/>
      <c r="AH792" s="236"/>
      <c r="AI792" s="236"/>
      <c r="AJ792" s="236"/>
      <c r="AK792" s="236"/>
      <c r="AL792" s="236"/>
      <c r="AM792" s="236"/>
      <c r="AN792" s="236"/>
      <c r="AO792" s="236"/>
      <c r="AP792" s="236"/>
      <c r="AQ792" s="236"/>
      <c r="AR792" s="236"/>
      <c r="AS792" s="236"/>
      <c r="AT792" s="236"/>
      <c r="AU792" s="236"/>
      <c r="AV792" s="236"/>
      <c r="AW792" s="236"/>
      <c r="AX792" s="994"/>
    </row>
    <row r="793" spans="1:50" ht="23.85" hidden="1" customHeight="1">
      <c r="A793" s="992"/>
      <c r="B793" s="993"/>
      <c r="C793" s="707" t="s">
        <v>6792</v>
      </c>
      <c r="D793" s="707"/>
      <c r="E793" s="707" t="s">
        <v>16733</v>
      </c>
      <c r="F793" s="707" t="s">
        <v>6792</v>
      </c>
      <c r="G793" s="707" t="s">
        <v>6792</v>
      </c>
      <c r="H793" s="236"/>
      <c r="I793" s="235">
        <v>9416</v>
      </c>
      <c r="J793" s="310">
        <v>102</v>
      </c>
      <c r="K793" s="310">
        <v>102</v>
      </c>
      <c r="L793" s="707" t="s">
        <v>282</v>
      </c>
      <c r="M793" s="235">
        <v>74</v>
      </c>
      <c r="N793" s="235">
        <v>113</v>
      </c>
      <c r="O793" s="235">
        <v>8362</v>
      </c>
      <c r="P793" s="235">
        <v>1</v>
      </c>
      <c r="Q793" s="235">
        <v>200</v>
      </c>
      <c r="R793" s="235">
        <v>500</v>
      </c>
      <c r="S793" s="707" t="s">
        <v>173</v>
      </c>
      <c r="T793" s="707" t="s">
        <v>466</v>
      </c>
      <c r="U793" s="707">
        <v>2010</v>
      </c>
      <c r="V793" s="236"/>
      <c r="W793" s="236"/>
      <c r="X793" s="236"/>
      <c r="Y793" s="236"/>
      <c r="Z793" s="236"/>
      <c r="AA793" s="236"/>
      <c r="AB793" s="235">
        <v>1372</v>
      </c>
      <c r="AC793" s="707"/>
      <c r="AD793" s="707"/>
      <c r="AE793" s="236"/>
      <c r="AF793" s="236"/>
      <c r="AG793" s="236"/>
      <c r="AH793" s="236"/>
      <c r="AI793" s="236"/>
      <c r="AJ793" s="236"/>
      <c r="AK793" s="236"/>
      <c r="AL793" s="236"/>
      <c r="AM793" s="236"/>
      <c r="AN793" s="236"/>
      <c r="AO793" s="236"/>
      <c r="AP793" s="236"/>
      <c r="AQ793" s="236"/>
      <c r="AR793" s="236"/>
      <c r="AS793" s="236"/>
      <c r="AT793" s="236"/>
      <c r="AU793" s="236"/>
      <c r="AV793" s="236"/>
      <c r="AW793" s="236"/>
      <c r="AX793" s="994"/>
    </row>
    <row r="794" spans="1:50" ht="23.85" hidden="1" customHeight="1">
      <c r="A794" s="992"/>
      <c r="B794" s="993"/>
      <c r="C794" s="707" t="s">
        <v>6792</v>
      </c>
      <c r="D794" s="707"/>
      <c r="E794" s="707" t="s">
        <v>16734</v>
      </c>
      <c r="F794" s="707" t="s">
        <v>6792</v>
      </c>
      <c r="G794" s="707" t="s">
        <v>6792</v>
      </c>
      <c r="H794" s="236"/>
      <c r="I794" s="235">
        <v>9028</v>
      </c>
      <c r="J794" s="310"/>
      <c r="K794" s="310"/>
      <c r="L794" s="707" t="s">
        <v>143</v>
      </c>
      <c r="M794" s="235">
        <v>68</v>
      </c>
      <c r="N794" s="235">
        <v>105</v>
      </c>
      <c r="O794" s="235">
        <v>7140</v>
      </c>
      <c r="P794" s="235">
        <v>1</v>
      </c>
      <c r="Q794" s="235"/>
      <c r="R794" s="235"/>
      <c r="S794" s="707"/>
      <c r="T794" s="707"/>
      <c r="U794" s="707">
        <v>2009</v>
      </c>
      <c r="V794" s="236"/>
      <c r="W794" s="236"/>
      <c r="X794" s="236"/>
      <c r="Y794" s="236"/>
      <c r="Z794" s="236"/>
      <c r="AA794" s="236"/>
      <c r="AB794" s="235">
        <v>842</v>
      </c>
      <c r="AC794" s="707"/>
      <c r="AD794" s="707"/>
      <c r="AE794" s="236"/>
      <c r="AF794" s="236"/>
      <c r="AG794" s="236"/>
      <c r="AH794" s="236"/>
      <c r="AI794" s="236"/>
      <c r="AJ794" s="236"/>
      <c r="AK794" s="236"/>
      <c r="AL794" s="236"/>
      <c r="AM794" s="236"/>
      <c r="AN794" s="236"/>
      <c r="AO794" s="236"/>
      <c r="AP794" s="236"/>
      <c r="AQ794" s="236"/>
      <c r="AR794" s="236"/>
      <c r="AS794" s="236"/>
      <c r="AT794" s="236"/>
      <c r="AU794" s="236"/>
      <c r="AV794" s="236"/>
      <c r="AW794" s="236"/>
      <c r="AX794" s="994"/>
    </row>
    <row r="795" spans="1:50" ht="23.85" hidden="1" customHeight="1">
      <c r="A795" s="992"/>
      <c r="B795" s="993"/>
      <c r="C795" s="707" t="s">
        <v>6799</v>
      </c>
      <c r="D795" s="707"/>
      <c r="E795" s="707" t="s">
        <v>16735</v>
      </c>
      <c r="F795" s="707" t="s">
        <v>6799</v>
      </c>
      <c r="G795" s="707" t="s">
        <v>6799</v>
      </c>
      <c r="H795" s="236"/>
      <c r="I795" s="235">
        <v>16000</v>
      </c>
      <c r="J795" s="310">
        <v>0</v>
      </c>
      <c r="K795" s="310">
        <v>0</v>
      </c>
      <c r="L795" s="707" t="s">
        <v>3849</v>
      </c>
      <c r="M795" s="235">
        <v>76</v>
      </c>
      <c r="N795" s="235">
        <v>107</v>
      </c>
      <c r="O795" s="235">
        <v>16000</v>
      </c>
      <c r="P795" s="235">
        <v>3</v>
      </c>
      <c r="Q795" s="235">
        <v>180</v>
      </c>
      <c r="R795" s="235">
        <v>180</v>
      </c>
      <c r="S795" s="707" t="s">
        <v>11527</v>
      </c>
      <c r="T795" s="707" t="s">
        <v>466</v>
      </c>
      <c r="U795" s="707">
        <v>2011</v>
      </c>
      <c r="V795" s="236">
        <v>2602</v>
      </c>
      <c r="W795" s="236"/>
      <c r="X795" s="236"/>
      <c r="Y795" s="236"/>
      <c r="Z795" s="236"/>
      <c r="AA795" s="236"/>
      <c r="AB795" s="235">
        <v>1500</v>
      </c>
      <c r="AC795" s="707"/>
      <c r="AD795" s="707"/>
      <c r="AE795" s="236"/>
      <c r="AF795" s="236"/>
      <c r="AG795" s="236"/>
      <c r="AH795" s="236"/>
      <c r="AI795" s="236"/>
      <c r="AJ795" s="236"/>
      <c r="AK795" s="236"/>
      <c r="AL795" s="236"/>
      <c r="AM795" s="236"/>
      <c r="AN795" s="236"/>
      <c r="AO795" s="236"/>
      <c r="AP795" s="236"/>
      <c r="AQ795" s="236"/>
      <c r="AR795" s="236"/>
      <c r="AS795" s="236"/>
      <c r="AT795" s="236"/>
      <c r="AU795" s="236"/>
      <c r="AV795" s="236"/>
      <c r="AW795" s="236"/>
      <c r="AX795" s="994"/>
    </row>
    <row r="796" spans="1:50" ht="23.85" hidden="1" customHeight="1">
      <c r="A796" s="992"/>
      <c r="B796" s="993"/>
      <c r="C796" s="707" t="s">
        <v>6803</v>
      </c>
      <c r="D796" s="707" t="s">
        <v>16736</v>
      </c>
      <c r="E796" s="707" t="s">
        <v>6803</v>
      </c>
      <c r="F796" s="707" t="s">
        <v>6803</v>
      </c>
      <c r="G796" s="707">
        <v>100100</v>
      </c>
      <c r="H796" s="236">
        <v>67683</v>
      </c>
      <c r="I796" s="235">
        <v>483</v>
      </c>
      <c r="J796" s="235" t="s">
        <v>16737</v>
      </c>
      <c r="K796" s="235">
        <v>80</v>
      </c>
      <c r="L796" s="707">
        <v>120</v>
      </c>
      <c r="M796" s="235">
        <v>67200</v>
      </c>
      <c r="N796" s="235">
        <v>7</v>
      </c>
      <c r="O796" s="235">
        <v>2500</v>
      </c>
      <c r="P796" s="235">
        <v>5000</v>
      </c>
      <c r="Q796" s="235" t="s">
        <v>173</v>
      </c>
      <c r="R796" s="235" t="s">
        <v>1153</v>
      </c>
      <c r="S796" s="707" t="s">
        <v>16738</v>
      </c>
      <c r="T796" s="707">
        <v>6245</v>
      </c>
      <c r="U796" s="707"/>
      <c r="V796" s="236"/>
      <c r="W796" s="236"/>
      <c r="X796" s="236"/>
      <c r="Y796" s="236"/>
      <c r="Z796" s="236"/>
      <c r="AA796" s="236"/>
      <c r="AB796" s="235"/>
      <c r="AC796" s="707"/>
      <c r="AD796" s="707"/>
      <c r="AE796" s="236"/>
      <c r="AF796" s="236"/>
      <c r="AG796" s="236"/>
      <c r="AH796" s="236"/>
      <c r="AI796" s="236"/>
      <c r="AJ796" s="236"/>
      <c r="AK796" s="236"/>
      <c r="AL796" s="236"/>
      <c r="AM796" s="236"/>
      <c r="AN796" s="236"/>
      <c r="AO796" s="236"/>
      <c r="AP796" s="236"/>
      <c r="AQ796" s="236"/>
      <c r="AR796" s="236"/>
      <c r="AS796" s="236"/>
      <c r="AT796" s="236"/>
      <c r="AU796" s="236"/>
      <c r="AV796" s="236"/>
      <c r="AW796" s="236"/>
      <c r="AX796" s="994"/>
    </row>
    <row r="797" spans="1:50" ht="23.85" hidden="1" customHeight="1">
      <c r="A797" s="992"/>
      <c r="B797" s="993"/>
      <c r="C797" s="707" t="s">
        <v>199</v>
      </c>
      <c r="D797" s="707"/>
      <c r="E797" s="707" t="s">
        <v>16739</v>
      </c>
      <c r="F797" s="707" t="s">
        <v>199</v>
      </c>
      <c r="G797" s="707" t="s">
        <v>199</v>
      </c>
      <c r="H797" s="236"/>
      <c r="I797" s="235">
        <v>93348</v>
      </c>
      <c r="J797" s="235"/>
      <c r="K797" s="235">
        <v>97</v>
      </c>
      <c r="L797" s="707" t="s">
        <v>282</v>
      </c>
      <c r="M797" s="235">
        <v>65</v>
      </c>
      <c r="N797" s="235">
        <v>100</v>
      </c>
      <c r="O797" s="235">
        <v>19500</v>
      </c>
      <c r="P797" s="235">
        <v>3</v>
      </c>
      <c r="Q797" s="235"/>
      <c r="R797" s="235">
        <v>1000</v>
      </c>
      <c r="S797" s="707" t="s">
        <v>173</v>
      </c>
      <c r="T797" s="707" t="s">
        <v>1153</v>
      </c>
      <c r="U797" s="707">
        <v>2006</v>
      </c>
      <c r="V797" s="236"/>
      <c r="W797" s="236"/>
      <c r="X797" s="236"/>
      <c r="Y797" s="236"/>
      <c r="Z797" s="236"/>
      <c r="AA797" s="236"/>
      <c r="AB797" s="235">
        <v>11600</v>
      </c>
      <c r="AC797" s="707"/>
      <c r="AD797" s="707"/>
      <c r="AE797" s="236"/>
      <c r="AF797" s="236"/>
      <c r="AG797" s="236"/>
      <c r="AH797" s="236"/>
      <c r="AI797" s="236"/>
      <c r="AJ797" s="236"/>
      <c r="AK797" s="236"/>
      <c r="AL797" s="236"/>
      <c r="AM797" s="236"/>
      <c r="AN797" s="236"/>
      <c r="AO797" s="236"/>
      <c r="AP797" s="236"/>
      <c r="AQ797" s="236"/>
      <c r="AR797" s="236"/>
      <c r="AS797" s="236"/>
      <c r="AT797" s="236"/>
      <c r="AU797" s="236"/>
      <c r="AV797" s="236"/>
      <c r="AW797" s="236"/>
      <c r="AX797" s="994"/>
    </row>
    <row r="798" spans="1:50" ht="23.85" hidden="1" customHeight="1">
      <c r="A798" s="992"/>
      <c r="B798" s="993"/>
      <c r="C798" s="707" t="s">
        <v>199</v>
      </c>
      <c r="D798" s="707"/>
      <c r="E798" s="707" t="s">
        <v>16740</v>
      </c>
      <c r="F798" s="707" t="s">
        <v>199</v>
      </c>
      <c r="G798" s="707" t="s">
        <v>199</v>
      </c>
      <c r="H798" s="236"/>
      <c r="I798" s="235">
        <v>17646</v>
      </c>
      <c r="J798" s="235"/>
      <c r="K798" s="235"/>
      <c r="L798" s="707" t="s">
        <v>282</v>
      </c>
      <c r="M798" s="235">
        <v>68</v>
      </c>
      <c r="N798" s="235">
        <v>105</v>
      </c>
      <c r="O798" s="235">
        <v>7140</v>
      </c>
      <c r="P798" s="235">
        <v>1</v>
      </c>
      <c r="Q798" s="235"/>
      <c r="R798" s="235"/>
      <c r="S798" s="707"/>
      <c r="T798" s="707"/>
      <c r="U798" s="707">
        <v>2010</v>
      </c>
      <c r="V798" s="236"/>
      <c r="W798" s="236"/>
      <c r="X798" s="236"/>
      <c r="Y798" s="236"/>
      <c r="Z798" s="236"/>
      <c r="AA798" s="236"/>
      <c r="AB798" s="235">
        <v>1700</v>
      </c>
      <c r="AC798" s="707"/>
      <c r="AD798" s="707"/>
      <c r="AE798" s="236"/>
      <c r="AF798" s="236"/>
      <c r="AG798" s="236"/>
      <c r="AH798" s="236"/>
      <c r="AI798" s="236"/>
      <c r="AJ798" s="236"/>
      <c r="AK798" s="236"/>
      <c r="AL798" s="236"/>
      <c r="AM798" s="236"/>
      <c r="AN798" s="236"/>
      <c r="AO798" s="236"/>
      <c r="AP798" s="236"/>
      <c r="AQ798" s="236"/>
      <c r="AR798" s="236"/>
      <c r="AS798" s="236"/>
      <c r="AT798" s="236"/>
      <c r="AU798" s="236"/>
      <c r="AV798" s="236"/>
      <c r="AW798" s="236"/>
      <c r="AX798" s="994"/>
    </row>
    <row r="799" spans="1:50" ht="23.85" hidden="1" customHeight="1">
      <c r="A799" s="992"/>
      <c r="B799" s="993"/>
      <c r="C799" s="707" t="s">
        <v>199</v>
      </c>
      <c r="D799" s="707"/>
      <c r="E799" s="707" t="s">
        <v>16741</v>
      </c>
      <c r="F799" s="707" t="s">
        <v>199</v>
      </c>
      <c r="G799" s="707" t="s">
        <v>199</v>
      </c>
      <c r="H799" s="236"/>
      <c r="I799" s="235">
        <v>6000</v>
      </c>
      <c r="J799" s="235"/>
      <c r="K799" s="235"/>
      <c r="L799" s="707" t="s">
        <v>282</v>
      </c>
      <c r="M799" s="235">
        <v>57</v>
      </c>
      <c r="N799" s="235">
        <v>96</v>
      </c>
      <c r="O799" s="235">
        <v>5472</v>
      </c>
      <c r="P799" s="235">
        <v>1</v>
      </c>
      <c r="Q799" s="235"/>
      <c r="R799" s="235"/>
      <c r="S799" s="707"/>
      <c r="T799" s="707"/>
      <c r="U799" s="707">
        <v>2009</v>
      </c>
      <c r="V799" s="236"/>
      <c r="W799" s="236"/>
      <c r="X799" s="236"/>
      <c r="Y799" s="236"/>
      <c r="Z799" s="236"/>
      <c r="AA799" s="236"/>
      <c r="AB799" s="235">
        <v>620</v>
      </c>
      <c r="AC799" s="707"/>
      <c r="AD799" s="707"/>
      <c r="AE799" s="236"/>
      <c r="AF799" s="236"/>
      <c r="AG799" s="236"/>
      <c r="AH799" s="236"/>
      <c r="AI799" s="236"/>
      <c r="AJ799" s="236"/>
      <c r="AK799" s="236"/>
      <c r="AL799" s="236"/>
      <c r="AM799" s="236"/>
      <c r="AN799" s="236"/>
      <c r="AO799" s="236"/>
      <c r="AP799" s="236"/>
      <c r="AQ799" s="236"/>
      <c r="AR799" s="236"/>
      <c r="AS799" s="236"/>
      <c r="AT799" s="236"/>
      <c r="AU799" s="236"/>
      <c r="AV799" s="236"/>
      <c r="AW799" s="236"/>
      <c r="AX799" s="994"/>
    </row>
    <row r="800" spans="1:50" ht="23.85" hidden="1" customHeight="1">
      <c r="A800" s="992" t="s">
        <v>312</v>
      </c>
      <c r="B800" s="993"/>
      <c r="C800" s="707" t="s">
        <v>199</v>
      </c>
      <c r="D800" s="707"/>
      <c r="E800" s="707" t="s">
        <v>16742</v>
      </c>
      <c r="F800" s="707" t="s">
        <v>199</v>
      </c>
      <c r="G800" s="707" t="s">
        <v>199</v>
      </c>
      <c r="H800" s="236"/>
      <c r="I800" s="235">
        <v>9228</v>
      </c>
      <c r="J800" s="235"/>
      <c r="K800" s="235"/>
      <c r="L800" s="707" t="s">
        <v>143</v>
      </c>
      <c r="M800" s="235">
        <v>68</v>
      </c>
      <c r="N800" s="235">
        <v>105</v>
      </c>
      <c r="O800" s="235">
        <v>7140</v>
      </c>
      <c r="P800" s="235">
        <v>1</v>
      </c>
      <c r="Q800" s="235"/>
      <c r="R800" s="235"/>
      <c r="S800" s="707"/>
      <c r="T800" s="707"/>
      <c r="U800" s="707">
        <v>2010</v>
      </c>
      <c r="V800" s="236"/>
      <c r="W800" s="236"/>
      <c r="X800" s="236"/>
      <c r="Y800" s="236"/>
      <c r="Z800" s="236"/>
      <c r="AA800" s="236"/>
      <c r="AB800" s="235">
        <v>2000</v>
      </c>
      <c r="AC800" s="707"/>
      <c r="AD800" s="707"/>
      <c r="AE800" s="236"/>
      <c r="AF800" s="236"/>
      <c r="AG800" s="236"/>
      <c r="AH800" s="236"/>
      <c r="AI800" s="236"/>
      <c r="AJ800" s="236"/>
      <c r="AK800" s="236"/>
      <c r="AL800" s="236"/>
      <c r="AM800" s="236"/>
      <c r="AN800" s="236"/>
      <c r="AO800" s="236"/>
      <c r="AP800" s="236"/>
      <c r="AQ800" s="236"/>
      <c r="AR800" s="236"/>
      <c r="AS800" s="236"/>
      <c r="AT800" s="236"/>
      <c r="AU800" s="236"/>
      <c r="AV800" s="236"/>
      <c r="AW800" s="236"/>
      <c r="AX800" s="994"/>
    </row>
    <row r="801" spans="1:50" ht="23.85" hidden="1" customHeight="1">
      <c r="A801" s="992"/>
      <c r="B801" s="993"/>
      <c r="C801" s="707" t="s">
        <v>6808</v>
      </c>
      <c r="D801" s="707"/>
      <c r="E801" s="707" t="s">
        <v>16743</v>
      </c>
      <c r="F801" s="707" t="s">
        <v>6808</v>
      </c>
      <c r="G801" s="707" t="s">
        <v>6918</v>
      </c>
      <c r="H801" s="236"/>
      <c r="I801" s="235">
        <v>136089</v>
      </c>
      <c r="J801" s="235">
        <v>435</v>
      </c>
      <c r="K801" s="235"/>
      <c r="L801" s="707" t="s">
        <v>143</v>
      </c>
      <c r="M801" s="235">
        <v>70</v>
      </c>
      <c r="N801" s="235">
        <v>120</v>
      </c>
      <c r="O801" s="235">
        <v>24730</v>
      </c>
      <c r="P801" s="235">
        <v>2</v>
      </c>
      <c r="Q801" s="235"/>
      <c r="R801" s="235">
        <v>2800</v>
      </c>
      <c r="S801" s="707" t="s">
        <v>173</v>
      </c>
      <c r="T801" s="707" t="s">
        <v>1153</v>
      </c>
      <c r="U801" s="707">
        <v>2002</v>
      </c>
      <c r="V801" s="236"/>
      <c r="W801" s="236"/>
      <c r="X801" s="236"/>
      <c r="Y801" s="236"/>
      <c r="Z801" s="236"/>
      <c r="AA801" s="236"/>
      <c r="AB801" s="235">
        <v>0</v>
      </c>
      <c r="AC801" s="707"/>
      <c r="AD801" s="707"/>
      <c r="AE801" s="236"/>
      <c r="AF801" s="236"/>
      <c r="AG801" s="236"/>
      <c r="AH801" s="236"/>
      <c r="AI801" s="236"/>
      <c r="AJ801" s="236"/>
      <c r="AK801" s="236"/>
      <c r="AL801" s="236"/>
      <c r="AM801" s="236"/>
      <c r="AN801" s="236"/>
      <c r="AO801" s="236"/>
      <c r="AP801" s="236"/>
      <c r="AQ801" s="236"/>
      <c r="AR801" s="236"/>
      <c r="AS801" s="236"/>
      <c r="AT801" s="236"/>
      <c r="AU801" s="236"/>
      <c r="AV801" s="236"/>
      <c r="AW801" s="236"/>
      <c r="AX801" s="994"/>
    </row>
    <row r="802" spans="1:50" ht="23.85" hidden="1" customHeight="1">
      <c r="A802" s="992"/>
      <c r="B802" s="993"/>
      <c r="C802" s="707" t="s">
        <v>6808</v>
      </c>
      <c r="D802" s="707"/>
      <c r="E802" s="707" t="s">
        <v>16744</v>
      </c>
      <c r="F802" s="707" t="s">
        <v>6808</v>
      </c>
      <c r="G802" s="707" t="s">
        <v>6808</v>
      </c>
      <c r="H802" s="236"/>
      <c r="I802" s="235">
        <v>136089</v>
      </c>
      <c r="J802" s="235"/>
      <c r="K802" s="235"/>
      <c r="L802" s="707" t="s">
        <v>282</v>
      </c>
      <c r="M802" s="235">
        <v>70</v>
      </c>
      <c r="N802" s="235">
        <v>104</v>
      </c>
      <c r="O802" s="235">
        <v>7245</v>
      </c>
      <c r="P802" s="235">
        <v>1</v>
      </c>
      <c r="Q802" s="235"/>
      <c r="R802" s="235">
        <v>1400</v>
      </c>
      <c r="S802" s="313"/>
      <c r="T802" s="707"/>
      <c r="U802" s="707" t="s">
        <v>16745</v>
      </c>
      <c r="V802" s="236"/>
      <c r="W802" s="236"/>
      <c r="X802" s="236"/>
      <c r="Y802" s="236"/>
      <c r="Z802" s="236"/>
      <c r="AA802" s="236"/>
      <c r="AB802" s="235">
        <v>728</v>
      </c>
      <c r="AC802" s="707"/>
      <c r="AD802" s="707"/>
      <c r="AE802" s="236"/>
      <c r="AF802" s="236"/>
      <c r="AG802" s="236"/>
      <c r="AH802" s="236"/>
      <c r="AI802" s="236"/>
      <c r="AJ802" s="236"/>
      <c r="AK802" s="236"/>
      <c r="AL802" s="236"/>
      <c r="AM802" s="236"/>
      <c r="AN802" s="236"/>
      <c r="AO802" s="236"/>
      <c r="AP802" s="236"/>
      <c r="AQ802" s="236"/>
      <c r="AR802" s="236"/>
      <c r="AS802" s="236"/>
      <c r="AT802" s="236"/>
      <c r="AU802" s="236"/>
      <c r="AV802" s="236"/>
      <c r="AW802" s="236"/>
      <c r="AX802" s="1080"/>
    </row>
    <row r="803" spans="1:50" ht="23.85" hidden="1" customHeight="1">
      <c r="A803" s="992"/>
      <c r="B803" s="993"/>
      <c r="C803" s="707" t="s">
        <v>6808</v>
      </c>
      <c r="D803" s="707"/>
      <c r="E803" s="707" t="s">
        <v>13340</v>
      </c>
      <c r="F803" s="707" t="s">
        <v>6808</v>
      </c>
      <c r="G803" s="707" t="s">
        <v>6808</v>
      </c>
      <c r="H803" s="236"/>
      <c r="I803" s="235">
        <v>40621</v>
      </c>
      <c r="J803" s="235"/>
      <c r="K803" s="235"/>
      <c r="L803" s="707" t="s">
        <v>143</v>
      </c>
      <c r="M803" s="235">
        <v>73</v>
      </c>
      <c r="N803" s="235">
        <v>105</v>
      </c>
      <c r="O803" s="235">
        <v>7665</v>
      </c>
      <c r="P803" s="235">
        <v>1</v>
      </c>
      <c r="Q803" s="235"/>
      <c r="R803" s="235">
        <v>2000</v>
      </c>
      <c r="S803" s="707" t="s">
        <v>13341</v>
      </c>
      <c r="T803" s="707" t="s">
        <v>13342</v>
      </c>
      <c r="U803" s="707">
        <v>1998</v>
      </c>
      <c r="V803" s="236"/>
      <c r="W803" s="236"/>
      <c r="X803" s="236"/>
      <c r="Y803" s="236"/>
      <c r="Z803" s="236"/>
      <c r="AA803" s="236"/>
      <c r="AB803" s="235">
        <v>600</v>
      </c>
      <c r="AC803" s="707"/>
      <c r="AD803" s="707"/>
      <c r="AE803" s="236"/>
      <c r="AF803" s="236"/>
      <c r="AG803" s="236"/>
      <c r="AH803" s="236"/>
      <c r="AI803" s="236"/>
      <c r="AJ803" s="236"/>
      <c r="AK803" s="236"/>
      <c r="AL803" s="236"/>
      <c r="AM803" s="236"/>
      <c r="AN803" s="236"/>
      <c r="AO803" s="236"/>
      <c r="AP803" s="236"/>
      <c r="AQ803" s="236"/>
      <c r="AR803" s="236"/>
      <c r="AS803" s="236"/>
      <c r="AT803" s="236"/>
      <c r="AU803" s="236"/>
      <c r="AV803" s="236"/>
      <c r="AW803" s="236"/>
      <c r="AX803" s="994"/>
    </row>
    <row r="804" spans="1:50" ht="23.85" hidden="1" customHeight="1">
      <c r="A804" s="992"/>
      <c r="B804" s="993"/>
      <c r="C804" s="707" t="s">
        <v>6808</v>
      </c>
      <c r="D804" s="707"/>
      <c r="E804" s="707" t="s">
        <v>13343</v>
      </c>
      <c r="F804" s="707" t="s">
        <v>6808</v>
      </c>
      <c r="G804" s="707" t="s">
        <v>6808</v>
      </c>
      <c r="H804" s="236"/>
      <c r="I804" s="235">
        <v>71104</v>
      </c>
      <c r="J804" s="235"/>
      <c r="K804" s="235"/>
      <c r="L804" s="707" t="s">
        <v>282</v>
      </c>
      <c r="M804" s="235">
        <v>78</v>
      </c>
      <c r="N804" s="235">
        <v>109</v>
      </c>
      <c r="O804" s="235">
        <v>17004</v>
      </c>
      <c r="P804" s="235">
        <v>2</v>
      </c>
      <c r="Q804" s="235"/>
      <c r="R804" s="235"/>
      <c r="S804" s="707"/>
      <c r="T804" s="707"/>
      <c r="U804" s="707">
        <v>2013</v>
      </c>
      <c r="V804" s="236"/>
      <c r="W804" s="236"/>
      <c r="X804" s="236"/>
      <c r="Y804" s="236"/>
      <c r="Z804" s="236"/>
      <c r="AA804" s="236"/>
      <c r="AB804" s="235">
        <v>1200</v>
      </c>
      <c r="AC804" s="707"/>
      <c r="AD804" s="707"/>
      <c r="AE804" s="236"/>
      <c r="AF804" s="236"/>
      <c r="AG804" s="236"/>
      <c r="AH804" s="236"/>
      <c r="AI804" s="236"/>
      <c r="AJ804" s="236"/>
      <c r="AK804" s="236"/>
      <c r="AL804" s="236"/>
      <c r="AM804" s="236"/>
      <c r="AN804" s="236"/>
      <c r="AO804" s="236"/>
      <c r="AP804" s="236"/>
      <c r="AQ804" s="236"/>
      <c r="AR804" s="236"/>
      <c r="AS804" s="236"/>
      <c r="AT804" s="236"/>
      <c r="AU804" s="236"/>
      <c r="AV804" s="236"/>
      <c r="AW804" s="236"/>
      <c r="AX804" s="1081"/>
    </row>
    <row r="805" spans="1:50" ht="23.85" hidden="1" customHeight="1">
      <c r="A805" s="992"/>
      <c r="B805" s="993"/>
      <c r="C805" s="707" t="s">
        <v>6813</v>
      </c>
      <c r="D805" s="707"/>
      <c r="E805" s="707" t="s">
        <v>16746</v>
      </c>
      <c r="F805" s="707" t="s">
        <v>6813</v>
      </c>
      <c r="G805" s="707" t="s">
        <v>6813</v>
      </c>
      <c r="H805" s="236"/>
      <c r="I805" s="235">
        <v>156254</v>
      </c>
      <c r="J805" s="235">
        <v>1828</v>
      </c>
      <c r="K805" s="235">
        <v>26759</v>
      </c>
      <c r="L805" s="707" t="s">
        <v>282</v>
      </c>
      <c r="M805" s="235">
        <v>68</v>
      </c>
      <c r="N805" s="235">
        <v>105</v>
      </c>
      <c r="O805" s="235">
        <v>7140</v>
      </c>
      <c r="P805" s="235">
        <v>1</v>
      </c>
      <c r="Q805" s="235"/>
      <c r="R805" s="235">
        <v>20000</v>
      </c>
      <c r="S805" s="707"/>
      <c r="T805" s="707" t="s">
        <v>466</v>
      </c>
      <c r="U805" s="707">
        <v>2009</v>
      </c>
      <c r="V805" s="236"/>
      <c r="W805" s="236"/>
      <c r="X805" s="236"/>
      <c r="Y805" s="236"/>
      <c r="Z805" s="236"/>
      <c r="AA805" s="236"/>
      <c r="AB805" s="235">
        <v>22000</v>
      </c>
      <c r="AC805" s="707"/>
      <c r="AD805" s="707"/>
      <c r="AE805" s="236"/>
      <c r="AF805" s="236"/>
      <c r="AG805" s="236">
        <v>8</v>
      </c>
      <c r="AH805" s="236"/>
      <c r="AI805" s="236"/>
      <c r="AJ805" s="236"/>
      <c r="AK805" s="236"/>
      <c r="AL805" s="236"/>
      <c r="AM805" s="236"/>
      <c r="AN805" s="236"/>
      <c r="AO805" s="236"/>
      <c r="AP805" s="236"/>
      <c r="AQ805" s="236"/>
      <c r="AR805" s="236"/>
      <c r="AS805" s="236"/>
      <c r="AT805" s="236"/>
      <c r="AU805" s="236"/>
      <c r="AV805" s="236"/>
      <c r="AW805" s="236"/>
      <c r="AX805" s="1082"/>
    </row>
    <row r="806" spans="1:50" ht="23.85" hidden="1" customHeight="1">
      <c r="A806" s="992"/>
      <c r="B806" s="993"/>
      <c r="C806" s="707" t="s">
        <v>6813</v>
      </c>
      <c r="D806" s="707"/>
      <c r="E806" s="707" t="s">
        <v>6844</v>
      </c>
      <c r="F806" s="707" t="s">
        <v>6813</v>
      </c>
      <c r="G806" s="707" t="s">
        <v>6813</v>
      </c>
      <c r="H806" s="236"/>
      <c r="I806" s="235">
        <v>9052</v>
      </c>
      <c r="J806" s="235">
        <v>85</v>
      </c>
      <c r="K806" s="235"/>
      <c r="L806" s="707" t="s">
        <v>282</v>
      </c>
      <c r="M806" s="235">
        <v>68</v>
      </c>
      <c r="N806" s="235">
        <v>105</v>
      </c>
      <c r="O806" s="235">
        <v>7140</v>
      </c>
      <c r="P806" s="235">
        <v>1</v>
      </c>
      <c r="Q806" s="235"/>
      <c r="R806" s="235">
        <v>200</v>
      </c>
      <c r="S806" s="707" t="s">
        <v>173</v>
      </c>
      <c r="T806" s="707" t="s">
        <v>466</v>
      </c>
      <c r="U806" s="707">
        <v>2014</v>
      </c>
      <c r="V806" s="236"/>
      <c r="W806" s="236"/>
      <c r="X806" s="236"/>
      <c r="Y806" s="236"/>
      <c r="Z806" s="236"/>
      <c r="AA806" s="236"/>
      <c r="AB806" s="235">
        <v>2200</v>
      </c>
      <c r="AC806" s="707"/>
      <c r="AD806" s="707"/>
      <c r="AE806" s="236"/>
      <c r="AF806" s="236"/>
      <c r="AG806" s="236"/>
      <c r="AH806" s="236"/>
      <c r="AI806" s="236"/>
      <c r="AJ806" s="236"/>
      <c r="AK806" s="236"/>
      <c r="AL806" s="236"/>
      <c r="AM806" s="236"/>
      <c r="AN806" s="236"/>
      <c r="AO806" s="236"/>
      <c r="AP806" s="236"/>
      <c r="AQ806" s="236"/>
      <c r="AR806" s="236"/>
      <c r="AS806" s="236"/>
      <c r="AT806" s="236"/>
      <c r="AU806" s="236"/>
      <c r="AV806" s="236"/>
      <c r="AW806" s="236"/>
      <c r="AX806" s="994"/>
    </row>
    <row r="807" spans="1:50" ht="23.85" hidden="1" customHeight="1">
      <c r="A807" s="992"/>
      <c r="B807" s="993"/>
      <c r="C807" s="707" t="s">
        <v>6813</v>
      </c>
      <c r="D807" s="707"/>
      <c r="E807" s="707" t="s">
        <v>13344</v>
      </c>
      <c r="F807" s="707" t="s">
        <v>6813</v>
      </c>
      <c r="G807" s="707" t="s">
        <v>6813</v>
      </c>
      <c r="H807" s="236"/>
      <c r="I807" s="235">
        <v>9531</v>
      </c>
      <c r="J807" s="235">
        <v>44</v>
      </c>
      <c r="K807" s="235">
        <v>44</v>
      </c>
      <c r="L807" s="707" t="s">
        <v>282</v>
      </c>
      <c r="M807" s="235">
        <v>59</v>
      </c>
      <c r="N807" s="235">
        <v>91</v>
      </c>
      <c r="O807" s="235">
        <v>5369</v>
      </c>
      <c r="P807" s="235">
        <v>1</v>
      </c>
      <c r="Q807" s="235"/>
      <c r="R807" s="235">
        <v>200</v>
      </c>
      <c r="S807" s="707"/>
      <c r="T807" s="707" t="s">
        <v>466</v>
      </c>
      <c r="U807" s="707">
        <v>2017</v>
      </c>
      <c r="V807" s="236"/>
      <c r="W807" s="236"/>
      <c r="X807" s="236"/>
      <c r="Y807" s="236"/>
      <c r="Z807" s="236"/>
      <c r="AA807" s="236"/>
      <c r="AB807" s="235">
        <v>1364</v>
      </c>
      <c r="AC807" s="707"/>
      <c r="AD807" s="707"/>
      <c r="AE807" s="236"/>
      <c r="AF807" s="236"/>
      <c r="AG807" s="236"/>
      <c r="AH807" s="236"/>
      <c r="AI807" s="236"/>
      <c r="AJ807" s="236"/>
      <c r="AK807" s="236"/>
      <c r="AL807" s="236"/>
      <c r="AM807" s="236"/>
      <c r="AN807" s="236"/>
      <c r="AO807" s="236"/>
      <c r="AP807" s="236"/>
      <c r="AQ807" s="236"/>
      <c r="AR807" s="236"/>
      <c r="AS807" s="236"/>
      <c r="AT807" s="236"/>
      <c r="AU807" s="236"/>
      <c r="AV807" s="236"/>
      <c r="AW807" s="236"/>
      <c r="AX807" s="994"/>
    </row>
    <row r="808" spans="1:50" ht="23.85" hidden="1" customHeight="1">
      <c r="A808" s="992"/>
      <c r="B808" s="993"/>
      <c r="C808" s="707" t="s">
        <v>6815</v>
      </c>
      <c r="D808" s="707"/>
      <c r="E808" s="707" t="s">
        <v>16747</v>
      </c>
      <c r="F808" s="707" t="s">
        <v>6815</v>
      </c>
      <c r="G808" s="707" t="s">
        <v>6815</v>
      </c>
      <c r="H808" s="236"/>
      <c r="I808" s="235">
        <v>115772</v>
      </c>
      <c r="J808" s="235">
        <v>213</v>
      </c>
      <c r="K808" s="235">
        <v>213</v>
      </c>
      <c r="L808" s="707" t="s">
        <v>143</v>
      </c>
      <c r="M808" s="235">
        <v>72</v>
      </c>
      <c r="N808" s="235">
        <v>110</v>
      </c>
      <c r="O808" s="235">
        <v>7920</v>
      </c>
      <c r="P808" s="235">
        <v>1</v>
      </c>
      <c r="Q808" s="235"/>
      <c r="R808" s="235">
        <v>900</v>
      </c>
      <c r="S808" s="707" t="s">
        <v>173</v>
      </c>
      <c r="T808" s="707" t="s">
        <v>711</v>
      </c>
      <c r="U808" s="707">
        <v>2002</v>
      </c>
      <c r="V808" s="236"/>
      <c r="W808" s="236"/>
      <c r="X808" s="236"/>
      <c r="Y808" s="236"/>
      <c r="Z808" s="236"/>
      <c r="AA808" s="236"/>
      <c r="AB808" s="235">
        <v>5774</v>
      </c>
      <c r="AC808" s="707"/>
      <c r="AD808" s="707"/>
      <c r="AE808" s="236"/>
      <c r="AF808" s="236"/>
      <c r="AG808" s="236"/>
      <c r="AH808" s="236"/>
      <c r="AI808" s="236"/>
      <c r="AJ808" s="236"/>
      <c r="AK808" s="236"/>
      <c r="AL808" s="236"/>
      <c r="AM808" s="236"/>
      <c r="AN808" s="236"/>
      <c r="AO808" s="236"/>
      <c r="AP808" s="236"/>
      <c r="AQ808" s="236"/>
      <c r="AR808" s="236"/>
      <c r="AS808" s="236"/>
      <c r="AT808" s="236"/>
      <c r="AU808" s="236"/>
      <c r="AV808" s="236"/>
      <c r="AW808" s="236"/>
      <c r="AX808" s="994"/>
    </row>
    <row r="809" spans="1:50" ht="23.85" hidden="1" customHeight="1">
      <c r="A809" s="992"/>
      <c r="B809" s="993"/>
      <c r="C809" s="707" t="s">
        <v>6815</v>
      </c>
      <c r="D809" s="707"/>
      <c r="E809" s="707" t="s">
        <v>16748</v>
      </c>
      <c r="F809" s="707" t="s">
        <v>6815</v>
      </c>
      <c r="G809" s="707" t="s">
        <v>6815</v>
      </c>
      <c r="H809" s="236"/>
      <c r="I809" s="235">
        <v>10708</v>
      </c>
      <c r="J809" s="235"/>
      <c r="K809" s="235"/>
      <c r="L809" s="707" t="s">
        <v>469</v>
      </c>
      <c r="M809" s="235">
        <v>72</v>
      </c>
      <c r="N809" s="235">
        <v>109</v>
      </c>
      <c r="O809" s="235">
        <v>7848</v>
      </c>
      <c r="P809" s="235">
        <v>1</v>
      </c>
      <c r="Q809" s="235"/>
      <c r="R809" s="235"/>
      <c r="S809" s="707"/>
      <c r="T809" s="707"/>
      <c r="U809" s="707">
        <v>2011</v>
      </c>
      <c r="V809" s="236"/>
      <c r="W809" s="236"/>
      <c r="X809" s="236"/>
      <c r="Y809" s="236"/>
      <c r="Z809" s="236"/>
      <c r="AA809" s="236"/>
      <c r="AB809" s="235">
        <v>387</v>
      </c>
      <c r="AC809" s="707"/>
      <c r="AD809" s="707"/>
      <c r="AE809" s="236"/>
      <c r="AF809" s="236"/>
      <c r="AG809" s="236"/>
      <c r="AH809" s="236"/>
      <c r="AI809" s="236"/>
      <c r="AJ809" s="236"/>
      <c r="AK809" s="236"/>
      <c r="AL809" s="236"/>
      <c r="AM809" s="236"/>
      <c r="AN809" s="236"/>
      <c r="AO809" s="236"/>
      <c r="AP809" s="236"/>
      <c r="AQ809" s="236"/>
      <c r="AR809" s="236"/>
      <c r="AS809" s="236"/>
      <c r="AT809" s="236"/>
      <c r="AU809" s="236"/>
      <c r="AV809" s="236"/>
      <c r="AW809" s="236"/>
      <c r="AX809" s="994"/>
    </row>
    <row r="810" spans="1:50" ht="23.85" hidden="1" customHeight="1">
      <c r="A810" s="992"/>
      <c r="B810" s="993"/>
      <c r="C810" s="707" t="s">
        <v>6820</v>
      </c>
      <c r="D810" s="707"/>
      <c r="E810" s="707" t="s">
        <v>16749</v>
      </c>
      <c r="F810" s="707" t="s">
        <v>6820</v>
      </c>
      <c r="G810" s="707" t="s">
        <v>6820</v>
      </c>
      <c r="H810" s="236"/>
      <c r="I810" s="235">
        <v>54339</v>
      </c>
      <c r="J810" s="235">
        <v>311.5</v>
      </c>
      <c r="K810" s="235">
        <v>450</v>
      </c>
      <c r="L810" s="707" t="s">
        <v>282</v>
      </c>
      <c r="M810" s="235">
        <v>68</v>
      </c>
      <c r="N810" s="235">
        <v>105</v>
      </c>
      <c r="O810" s="235">
        <v>7140</v>
      </c>
      <c r="P810" s="235">
        <v>2</v>
      </c>
      <c r="Q810" s="235">
        <v>240</v>
      </c>
      <c r="R810" s="235"/>
      <c r="S810" s="707" t="s">
        <v>173</v>
      </c>
      <c r="T810" s="707" t="s">
        <v>466</v>
      </c>
      <c r="U810" s="707">
        <v>2018</v>
      </c>
      <c r="V810" s="236"/>
      <c r="W810" s="236"/>
      <c r="X810" s="236"/>
      <c r="Y810" s="236"/>
      <c r="Z810" s="236"/>
      <c r="AA810" s="236"/>
      <c r="AB810" s="235">
        <v>2400</v>
      </c>
      <c r="AC810" s="707"/>
      <c r="AD810" s="707"/>
      <c r="AE810" s="236"/>
      <c r="AF810" s="236"/>
      <c r="AG810" s="236"/>
      <c r="AH810" s="236"/>
      <c r="AI810" s="236"/>
      <c r="AJ810" s="236"/>
      <c r="AK810" s="236"/>
      <c r="AL810" s="236"/>
      <c r="AM810" s="236"/>
      <c r="AN810" s="236"/>
      <c r="AO810" s="236"/>
      <c r="AP810" s="236"/>
      <c r="AQ810" s="236"/>
      <c r="AR810" s="236"/>
      <c r="AS810" s="236"/>
      <c r="AT810" s="236"/>
      <c r="AU810" s="236"/>
      <c r="AV810" s="236"/>
      <c r="AW810" s="236"/>
      <c r="AX810" s="994"/>
    </row>
    <row r="811" spans="1:50" ht="23.85" hidden="1" customHeight="1">
      <c r="A811" s="992"/>
      <c r="B811" s="993"/>
      <c r="C811" s="707" t="s">
        <v>6820</v>
      </c>
      <c r="D811" s="707"/>
      <c r="E811" s="707" t="s">
        <v>16750</v>
      </c>
      <c r="F811" s="707" t="s">
        <v>6820</v>
      </c>
      <c r="G811" s="707" t="s">
        <v>6820</v>
      </c>
      <c r="H811" s="236"/>
      <c r="I811" s="235">
        <v>8985</v>
      </c>
      <c r="J811" s="235">
        <v>96</v>
      </c>
      <c r="K811" s="235">
        <v>141</v>
      </c>
      <c r="L811" s="707" t="s">
        <v>282</v>
      </c>
      <c r="M811" s="235">
        <v>68</v>
      </c>
      <c r="N811" s="235">
        <v>105</v>
      </c>
      <c r="O811" s="235">
        <v>7140</v>
      </c>
      <c r="P811" s="235">
        <v>1</v>
      </c>
      <c r="Q811" s="235">
        <v>100</v>
      </c>
      <c r="R811" s="235"/>
      <c r="S811" s="313" t="s">
        <v>173</v>
      </c>
      <c r="T811" s="313" t="s">
        <v>466</v>
      </c>
      <c r="U811" s="707">
        <v>2007</v>
      </c>
      <c r="V811" s="236"/>
      <c r="W811" s="236"/>
      <c r="X811" s="236"/>
      <c r="Y811" s="236"/>
      <c r="Z811" s="236"/>
      <c r="AA811" s="236"/>
      <c r="AB811" s="235"/>
      <c r="AC811" s="707"/>
      <c r="AD811" s="707"/>
      <c r="AE811" s="236"/>
      <c r="AF811" s="236"/>
      <c r="AG811" s="236"/>
      <c r="AH811" s="236"/>
      <c r="AI811" s="236"/>
      <c r="AJ811" s="236"/>
      <c r="AK811" s="236"/>
      <c r="AL811" s="236"/>
      <c r="AM811" s="236"/>
      <c r="AN811" s="236"/>
      <c r="AO811" s="236"/>
      <c r="AP811" s="236"/>
      <c r="AQ811" s="236"/>
      <c r="AR811" s="236"/>
      <c r="AS811" s="236"/>
      <c r="AT811" s="236"/>
      <c r="AU811" s="236"/>
      <c r="AV811" s="236"/>
      <c r="AW811" s="236"/>
      <c r="AX811" s="994" t="s">
        <v>3615</v>
      </c>
    </row>
    <row r="812" spans="1:50" ht="23.85" hidden="1" customHeight="1">
      <c r="A812" s="992"/>
      <c r="B812" s="993"/>
      <c r="C812" s="707" t="s">
        <v>6826</v>
      </c>
      <c r="D812" s="707"/>
      <c r="E812" s="707" t="s">
        <v>11403</v>
      </c>
      <c r="F812" s="707" t="s">
        <v>6826</v>
      </c>
      <c r="G812" s="707" t="s">
        <v>6826</v>
      </c>
      <c r="H812" s="236"/>
      <c r="I812" s="235">
        <v>25906</v>
      </c>
      <c r="J812" s="235"/>
      <c r="K812" s="235"/>
      <c r="L812" s="707" t="s">
        <v>282</v>
      </c>
      <c r="M812" s="235">
        <v>68</v>
      </c>
      <c r="N812" s="235">
        <v>105</v>
      </c>
      <c r="O812" s="235">
        <v>9723</v>
      </c>
      <c r="P812" s="235">
        <v>1</v>
      </c>
      <c r="Q812" s="235"/>
      <c r="R812" s="235"/>
      <c r="S812" s="707"/>
      <c r="T812" s="313"/>
      <c r="U812" s="707">
        <v>2017</v>
      </c>
      <c r="V812" s="236"/>
      <c r="W812" s="236"/>
      <c r="X812" s="236"/>
      <c r="Y812" s="236"/>
      <c r="Z812" s="236"/>
      <c r="AA812" s="236"/>
      <c r="AB812" s="235">
        <v>3000</v>
      </c>
      <c r="AC812" s="707"/>
      <c r="AD812" s="707"/>
      <c r="AE812" s="236"/>
      <c r="AF812" s="236"/>
      <c r="AG812" s="236"/>
      <c r="AH812" s="236"/>
      <c r="AI812" s="236"/>
      <c r="AJ812" s="236"/>
      <c r="AK812" s="236"/>
      <c r="AL812" s="236"/>
      <c r="AM812" s="236"/>
      <c r="AN812" s="236"/>
      <c r="AO812" s="236"/>
      <c r="AP812" s="236"/>
      <c r="AQ812" s="236"/>
      <c r="AR812" s="236"/>
      <c r="AS812" s="236"/>
      <c r="AT812" s="236"/>
      <c r="AU812" s="236"/>
      <c r="AV812" s="236"/>
      <c r="AW812" s="236"/>
      <c r="AX812" s="994"/>
    </row>
    <row r="813" spans="1:50" s="914" customFormat="1" ht="23.85" hidden="1" customHeight="1">
      <c r="A813" s="1022"/>
      <c r="B813" s="1083"/>
      <c r="C813" s="707" t="s">
        <v>6831</v>
      </c>
      <c r="D813" s="707"/>
      <c r="E813" s="707" t="s">
        <v>16751</v>
      </c>
      <c r="F813" s="707" t="s">
        <v>6831</v>
      </c>
      <c r="G813" s="707" t="s">
        <v>6831</v>
      </c>
      <c r="H813" s="244"/>
      <c r="I813" s="235">
        <v>17642</v>
      </c>
      <c r="J813" s="235">
        <v>79.98</v>
      </c>
      <c r="K813" s="235">
        <v>79.98</v>
      </c>
      <c r="L813" s="707" t="s">
        <v>282</v>
      </c>
      <c r="M813" s="235">
        <v>72</v>
      </c>
      <c r="N813" s="235">
        <v>110</v>
      </c>
      <c r="O813" s="235">
        <v>7920</v>
      </c>
      <c r="P813" s="235">
        <v>1</v>
      </c>
      <c r="Q813" s="235"/>
      <c r="R813" s="235"/>
      <c r="S813" s="707"/>
      <c r="T813" s="313"/>
      <c r="U813" s="707">
        <v>2008</v>
      </c>
      <c r="V813" s="244"/>
      <c r="W813" s="244"/>
      <c r="X813" s="244"/>
      <c r="Y813" s="244"/>
      <c r="Z813" s="244"/>
      <c r="AA813" s="244"/>
      <c r="AB813" s="235">
        <v>1000</v>
      </c>
      <c r="AC813" s="707"/>
      <c r="AD813" s="707"/>
      <c r="AE813" s="244"/>
      <c r="AF813" s="244"/>
      <c r="AG813" s="244"/>
      <c r="AH813" s="244"/>
      <c r="AI813" s="244"/>
      <c r="AJ813" s="244"/>
      <c r="AK813" s="244"/>
      <c r="AL813" s="244"/>
      <c r="AM813" s="244"/>
      <c r="AN813" s="244"/>
      <c r="AO813" s="244"/>
      <c r="AP813" s="244"/>
      <c r="AQ813" s="244"/>
      <c r="AR813" s="244"/>
      <c r="AS813" s="244"/>
      <c r="AT813" s="244"/>
      <c r="AU813" s="244"/>
      <c r="AV813" s="244"/>
      <c r="AW813" s="244"/>
      <c r="AX813" s="1001"/>
    </row>
    <row r="814" spans="1:50" ht="23.85" hidden="1" customHeight="1">
      <c r="A814" s="992"/>
      <c r="B814" s="993"/>
      <c r="C814" s="707" t="s">
        <v>6831</v>
      </c>
      <c r="D814" s="707"/>
      <c r="E814" s="707" t="s">
        <v>13340</v>
      </c>
      <c r="F814" s="707" t="s">
        <v>6831</v>
      </c>
      <c r="G814" s="707" t="s">
        <v>6831</v>
      </c>
      <c r="H814" s="236"/>
      <c r="I814" s="235">
        <v>35308</v>
      </c>
      <c r="J814" s="235">
        <v>850</v>
      </c>
      <c r="K814" s="235">
        <v>852</v>
      </c>
      <c r="L814" s="707" t="s">
        <v>282</v>
      </c>
      <c r="M814" s="235">
        <v>75</v>
      </c>
      <c r="N814" s="235">
        <v>105</v>
      </c>
      <c r="O814" s="235">
        <v>7875</v>
      </c>
      <c r="P814" s="235">
        <v>1</v>
      </c>
      <c r="Q814" s="235">
        <v>580</v>
      </c>
      <c r="R814" s="235">
        <v>4000</v>
      </c>
      <c r="S814" s="313" t="s">
        <v>16752</v>
      </c>
      <c r="T814" s="313" t="s">
        <v>466</v>
      </c>
      <c r="U814" s="707">
        <v>2003</v>
      </c>
      <c r="V814" s="236"/>
      <c r="W814" s="236"/>
      <c r="X814" s="236"/>
      <c r="Y814" s="236"/>
      <c r="Z814" s="236"/>
      <c r="AA814" s="236"/>
      <c r="AB814" s="235"/>
      <c r="AC814" s="707"/>
      <c r="AD814" s="707"/>
      <c r="AE814" s="236"/>
      <c r="AF814" s="236"/>
      <c r="AG814" s="236"/>
      <c r="AH814" s="236"/>
      <c r="AI814" s="236"/>
      <c r="AJ814" s="236"/>
      <c r="AK814" s="236"/>
      <c r="AL814" s="236"/>
      <c r="AM814" s="236"/>
      <c r="AN814" s="236"/>
      <c r="AO814" s="236"/>
      <c r="AP814" s="236"/>
      <c r="AQ814" s="236"/>
      <c r="AR814" s="236"/>
      <c r="AS814" s="236"/>
      <c r="AT814" s="236"/>
      <c r="AU814" s="236"/>
      <c r="AV814" s="236"/>
      <c r="AW814" s="236"/>
      <c r="AX814" s="994"/>
    </row>
    <row r="815" spans="1:50" ht="23.85" hidden="1" customHeight="1">
      <c r="A815" s="992"/>
      <c r="B815" s="993"/>
      <c r="C815" s="707" t="s">
        <v>6831</v>
      </c>
      <c r="D815" s="707"/>
      <c r="E815" s="707" t="s">
        <v>10490</v>
      </c>
      <c r="F815" s="707" t="s">
        <v>6831</v>
      </c>
      <c r="G815" s="707" t="s">
        <v>6831</v>
      </c>
      <c r="H815" s="236"/>
      <c r="I815" s="235">
        <v>18146</v>
      </c>
      <c r="J815" s="235"/>
      <c r="K815" s="235"/>
      <c r="L815" s="707" t="s">
        <v>282</v>
      </c>
      <c r="M815" s="235">
        <v>78</v>
      </c>
      <c r="N815" s="235">
        <v>115</v>
      </c>
      <c r="O815" s="235">
        <v>8970</v>
      </c>
      <c r="P815" s="235">
        <v>1</v>
      </c>
      <c r="Q815" s="235"/>
      <c r="R815" s="235"/>
      <c r="S815" s="313"/>
      <c r="T815" s="313"/>
      <c r="U815" s="707">
        <v>2005</v>
      </c>
      <c r="V815" s="236"/>
      <c r="W815" s="236"/>
      <c r="X815" s="236"/>
      <c r="Y815" s="236"/>
      <c r="Z815" s="236"/>
      <c r="AA815" s="236"/>
      <c r="AB815" s="235">
        <v>1000</v>
      </c>
      <c r="AC815" s="707"/>
      <c r="AD815" s="707"/>
      <c r="AE815" s="236"/>
      <c r="AF815" s="236"/>
      <c r="AG815" s="236"/>
      <c r="AH815" s="236"/>
      <c r="AI815" s="236"/>
      <c r="AJ815" s="236"/>
      <c r="AK815" s="236"/>
      <c r="AL815" s="236"/>
      <c r="AM815" s="236"/>
      <c r="AN815" s="236"/>
      <c r="AO815" s="236"/>
      <c r="AP815" s="236"/>
      <c r="AQ815" s="236"/>
      <c r="AR815" s="236"/>
      <c r="AS815" s="236"/>
      <c r="AT815" s="236"/>
      <c r="AU815" s="236"/>
      <c r="AV815" s="236"/>
      <c r="AW815" s="236"/>
      <c r="AX815" s="994"/>
    </row>
    <row r="816" spans="1:50" ht="23.85" hidden="1" customHeight="1">
      <c r="A816" s="992"/>
      <c r="B816" s="993"/>
      <c r="C816" s="707" t="s">
        <v>6836</v>
      </c>
      <c r="D816" s="707"/>
      <c r="E816" s="707" t="s">
        <v>16753</v>
      </c>
      <c r="F816" s="707" t="s">
        <v>6836</v>
      </c>
      <c r="G816" s="707" t="s">
        <v>6836</v>
      </c>
      <c r="H816" s="236"/>
      <c r="I816" s="235">
        <v>24725</v>
      </c>
      <c r="J816" s="235">
        <v>1320</v>
      </c>
      <c r="K816" s="235">
        <v>1253</v>
      </c>
      <c r="L816" s="707" t="s">
        <v>282</v>
      </c>
      <c r="M816" s="235">
        <v>68</v>
      </c>
      <c r="N816" s="235">
        <v>105</v>
      </c>
      <c r="O816" s="235">
        <v>7140</v>
      </c>
      <c r="P816" s="235">
        <v>1</v>
      </c>
      <c r="Q816" s="235">
        <v>314</v>
      </c>
      <c r="R816" s="235">
        <v>1500</v>
      </c>
      <c r="S816" s="313" t="s">
        <v>465</v>
      </c>
      <c r="T816" s="313" t="s">
        <v>466</v>
      </c>
      <c r="U816" s="707">
        <v>2013</v>
      </c>
      <c r="V816" s="236"/>
      <c r="W816" s="236"/>
      <c r="X816" s="236"/>
      <c r="Y816" s="236"/>
      <c r="Z816" s="236"/>
      <c r="AA816" s="236"/>
      <c r="AB816" s="235">
        <v>4900</v>
      </c>
      <c r="AC816" s="707"/>
      <c r="AD816" s="707"/>
      <c r="AE816" s="236"/>
      <c r="AF816" s="236"/>
      <c r="AG816" s="236"/>
      <c r="AH816" s="236"/>
      <c r="AI816" s="236"/>
      <c r="AJ816" s="236"/>
      <c r="AK816" s="236"/>
      <c r="AL816" s="236"/>
      <c r="AM816" s="236"/>
      <c r="AN816" s="236"/>
      <c r="AO816" s="236"/>
      <c r="AP816" s="236"/>
      <c r="AQ816" s="236"/>
      <c r="AR816" s="236"/>
      <c r="AS816" s="236"/>
      <c r="AT816" s="236"/>
      <c r="AU816" s="236"/>
      <c r="AV816" s="236"/>
      <c r="AW816" s="236"/>
      <c r="AX816" s="994"/>
    </row>
    <row r="817" spans="1:50" ht="23.85" hidden="1" customHeight="1">
      <c r="A817" s="992"/>
      <c r="B817" s="993"/>
      <c r="C817" s="707" t="s">
        <v>6836</v>
      </c>
      <c r="D817" s="707"/>
      <c r="E817" s="707" t="s">
        <v>16754</v>
      </c>
      <c r="F817" s="707" t="s">
        <v>6836</v>
      </c>
      <c r="G817" s="707" t="s">
        <v>6836</v>
      </c>
      <c r="H817" s="236"/>
      <c r="I817" s="235">
        <v>13192</v>
      </c>
      <c r="J817" s="235"/>
      <c r="K817" s="235"/>
      <c r="L817" s="707" t="s">
        <v>282</v>
      </c>
      <c r="M817" s="235">
        <v>68</v>
      </c>
      <c r="N817" s="235">
        <v>105</v>
      </c>
      <c r="O817" s="235">
        <v>7140</v>
      </c>
      <c r="P817" s="235">
        <v>1</v>
      </c>
      <c r="Q817" s="235"/>
      <c r="R817" s="235"/>
      <c r="S817" s="313"/>
      <c r="T817" s="313"/>
      <c r="U817" s="707">
        <v>2019</v>
      </c>
      <c r="V817" s="236"/>
      <c r="W817" s="236"/>
      <c r="X817" s="236"/>
      <c r="Y817" s="236"/>
      <c r="Z817" s="236"/>
      <c r="AA817" s="236"/>
      <c r="AB817" s="235">
        <v>2900</v>
      </c>
      <c r="AC817" s="707"/>
      <c r="AD817" s="707"/>
      <c r="AE817" s="236"/>
      <c r="AF817" s="236"/>
      <c r="AG817" s="236"/>
      <c r="AH817" s="236"/>
      <c r="AI817" s="236"/>
      <c r="AJ817" s="236"/>
      <c r="AK817" s="236"/>
      <c r="AL817" s="236"/>
      <c r="AM817" s="236"/>
      <c r="AN817" s="236"/>
      <c r="AO817" s="236"/>
      <c r="AP817" s="236"/>
      <c r="AQ817" s="236"/>
      <c r="AR817" s="236"/>
      <c r="AS817" s="236"/>
      <c r="AT817" s="236"/>
      <c r="AU817" s="236"/>
      <c r="AV817" s="236"/>
      <c r="AW817" s="236"/>
      <c r="AX817" s="994" t="s">
        <v>3615</v>
      </c>
    </row>
    <row r="818" spans="1:50" ht="23.85" hidden="1" customHeight="1">
      <c r="A818" s="992"/>
      <c r="B818" s="993"/>
      <c r="C818" s="707" t="s">
        <v>6838</v>
      </c>
      <c r="D818" s="707"/>
      <c r="E818" s="707" t="s">
        <v>16755</v>
      </c>
      <c r="F818" s="707" t="s">
        <v>6838</v>
      </c>
      <c r="G818" s="707" t="s">
        <v>6838</v>
      </c>
      <c r="H818" s="236"/>
      <c r="I818" s="235">
        <v>9000</v>
      </c>
      <c r="J818" s="235"/>
      <c r="K818" s="235"/>
      <c r="L818" s="707" t="s">
        <v>143</v>
      </c>
      <c r="M818" s="235">
        <v>70</v>
      </c>
      <c r="N818" s="235">
        <v>105</v>
      </c>
      <c r="O818" s="235">
        <v>7350</v>
      </c>
      <c r="P818" s="235">
        <v>1</v>
      </c>
      <c r="Q818" s="235"/>
      <c r="R818" s="235"/>
      <c r="S818" s="707"/>
      <c r="T818" s="707"/>
      <c r="U818" s="707">
        <v>2005</v>
      </c>
      <c r="V818" s="236"/>
      <c r="W818" s="236"/>
      <c r="X818" s="236"/>
      <c r="Y818" s="236"/>
      <c r="Z818" s="236"/>
      <c r="AA818" s="236"/>
      <c r="AB818" s="235">
        <v>200</v>
      </c>
      <c r="AC818" s="707"/>
      <c r="AD818" s="707"/>
      <c r="AE818" s="236"/>
      <c r="AF818" s="236"/>
      <c r="AG818" s="236"/>
      <c r="AH818" s="236"/>
      <c r="AI818" s="236"/>
      <c r="AJ818" s="236"/>
      <c r="AK818" s="236"/>
      <c r="AL818" s="236"/>
      <c r="AM818" s="236"/>
      <c r="AN818" s="236"/>
      <c r="AO818" s="236"/>
      <c r="AP818" s="236"/>
      <c r="AQ818" s="236"/>
      <c r="AR818" s="236"/>
      <c r="AS818" s="236"/>
      <c r="AT818" s="236"/>
      <c r="AU818" s="236"/>
      <c r="AV818" s="236"/>
      <c r="AW818" s="236"/>
      <c r="AX818" s="994"/>
    </row>
    <row r="819" spans="1:50" ht="23.85" hidden="1" customHeight="1">
      <c r="A819" s="992"/>
      <c r="B819" s="993"/>
      <c r="C819" s="707" t="s">
        <v>6838</v>
      </c>
      <c r="D819" s="707" t="s">
        <v>16756</v>
      </c>
      <c r="E819" s="707" t="s">
        <v>16757</v>
      </c>
      <c r="F819" s="707" t="s">
        <v>6838</v>
      </c>
      <c r="G819" s="707" t="s">
        <v>6838</v>
      </c>
      <c r="H819" s="236" t="s">
        <v>5393</v>
      </c>
      <c r="I819" s="235">
        <v>14250</v>
      </c>
      <c r="J819" s="235"/>
      <c r="K819" s="235"/>
      <c r="L819" s="707" t="s">
        <v>143</v>
      </c>
      <c r="M819" s="235">
        <v>70</v>
      </c>
      <c r="N819" s="235">
        <v>105</v>
      </c>
      <c r="O819" s="235">
        <v>7350</v>
      </c>
      <c r="P819" s="235">
        <v>1</v>
      </c>
      <c r="Q819" s="235"/>
      <c r="R819" s="235"/>
      <c r="S819" s="313" t="s">
        <v>384</v>
      </c>
      <c r="T819" s="313" t="s">
        <v>384</v>
      </c>
      <c r="U819" s="707">
        <v>2000</v>
      </c>
      <c r="V819" s="236">
        <v>70</v>
      </c>
      <c r="W819" s="236"/>
      <c r="X819" s="236"/>
      <c r="Y819" s="236">
        <v>50</v>
      </c>
      <c r="Z819" s="236"/>
      <c r="AA819" s="236"/>
      <c r="AB819" s="235">
        <v>120</v>
      </c>
      <c r="AC819" s="707"/>
      <c r="AD819" s="707"/>
      <c r="AE819" s="236"/>
      <c r="AF819" s="236"/>
      <c r="AG819" s="236"/>
      <c r="AH819" s="236"/>
      <c r="AI819" s="236"/>
      <c r="AJ819" s="236"/>
      <c r="AK819" s="236"/>
      <c r="AL819" s="236"/>
      <c r="AM819" s="236"/>
      <c r="AN819" s="236"/>
      <c r="AO819" s="236"/>
      <c r="AP819" s="236"/>
      <c r="AQ819" s="236"/>
      <c r="AR819" s="236"/>
      <c r="AS819" s="236"/>
      <c r="AT819" s="236"/>
      <c r="AU819" s="236"/>
      <c r="AV819" s="236"/>
      <c r="AW819" s="236"/>
      <c r="AX819" s="994"/>
    </row>
    <row r="820" spans="1:50" ht="23.85" hidden="1" customHeight="1">
      <c r="A820" s="992"/>
      <c r="B820" s="993"/>
      <c r="C820" s="707" t="s">
        <v>6838</v>
      </c>
      <c r="D820" s="707"/>
      <c r="E820" s="707" t="s">
        <v>16758</v>
      </c>
      <c r="F820" s="707" t="s">
        <v>6838</v>
      </c>
      <c r="G820" s="707" t="s">
        <v>6838</v>
      </c>
      <c r="H820" s="236"/>
      <c r="I820" s="235">
        <v>21867</v>
      </c>
      <c r="J820" s="235"/>
      <c r="K820" s="235"/>
      <c r="L820" s="707" t="s">
        <v>143</v>
      </c>
      <c r="M820" s="235">
        <v>70</v>
      </c>
      <c r="N820" s="235">
        <v>110</v>
      </c>
      <c r="O820" s="235">
        <v>7700</v>
      </c>
      <c r="P820" s="235">
        <v>1</v>
      </c>
      <c r="Q820" s="235"/>
      <c r="R820" s="235"/>
      <c r="S820" s="313"/>
      <c r="T820" s="313"/>
      <c r="U820" s="707">
        <v>2006</v>
      </c>
      <c r="V820" s="236"/>
      <c r="W820" s="236"/>
      <c r="X820" s="236"/>
      <c r="Y820" s="236"/>
      <c r="Z820" s="236"/>
      <c r="AA820" s="236"/>
      <c r="AB820" s="235">
        <v>1163</v>
      </c>
      <c r="AC820" s="707"/>
      <c r="AD820" s="707"/>
      <c r="AE820" s="236"/>
      <c r="AF820" s="236"/>
      <c r="AG820" s="236"/>
      <c r="AH820" s="236"/>
      <c r="AI820" s="236"/>
      <c r="AJ820" s="236"/>
      <c r="AK820" s="236"/>
      <c r="AL820" s="236"/>
      <c r="AM820" s="236"/>
      <c r="AN820" s="236"/>
      <c r="AO820" s="236"/>
      <c r="AP820" s="236"/>
      <c r="AQ820" s="236"/>
      <c r="AR820" s="236"/>
      <c r="AS820" s="236"/>
      <c r="AT820" s="236"/>
      <c r="AU820" s="236"/>
      <c r="AV820" s="236"/>
      <c r="AW820" s="236"/>
      <c r="AX820" s="994"/>
    </row>
    <row r="821" spans="1:50" ht="23.85" hidden="1" customHeight="1">
      <c r="A821" s="992"/>
      <c r="B821" s="993"/>
      <c r="C821" s="707" t="s">
        <v>6838</v>
      </c>
      <c r="D821" s="707"/>
      <c r="E821" s="707" t="s">
        <v>16759</v>
      </c>
      <c r="F821" s="707" t="s">
        <v>6838</v>
      </c>
      <c r="G821" s="707" t="s">
        <v>6838</v>
      </c>
      <c r="H821" s="236"/>
      <c r="I821" s="235">
        <v>9400</v>
      </c>
      <c r="J821" s="235"/>
      <c r="K821" s="235"/>
      <c r="L821" s="707" t="s">
        <v>143</v>
      </c>
      <c r="M821" s="235">
        <v>70</v>
      </c>
      <c r="N821" s="235">
        <v>105</v>
      </c>
      <c r="O821" s="235">
        <v>7350</v>
      </c>
      <c r="P821" s="235">
        <v>1</v>
      </c>
      <c r="Q821" s="235"/>
      <c r="R821" s="235"/>
      <c r="S821" s="313"/>
      <c r="T821" s="313"/>
      <c r="U821" s="707">
        <v>2006</v>
      </c>
      <c r="V821" s="236"/>
      <c r="W821" s="236"/>
      <c r="X821" s="236"/>
      <c r="Y821" s="236"/>
      <c r="Z821" s="236"/>
      <c r="AA821" s="236"/>
      <c r="AB821" s="235">
        <v>100</v>
      </c>
      <c r="AC821" s="707"/>
      <c r="AD821" s="707"/>
      <c r="AE821" s="236"/>
      <c r="AF821" s="236"/>
      <c r="AG821" s="236"/>
      <c r="AH821" s="236"/>
      <c r="AI821" s="236"/>
      <c r="AJ821" s="236"/>
      <c r="AK821" s="236"/>
      <c r="AL821" s="236"/>
      <c r="AM821" s="236"/>
      <c r="AN821" s="236"/>
      <c r="AO821" s="236"/>
      <c r="AP821" s="236"/>
      <c r="AQ821" s="236"/>
      <c r="AR821" s="236"/>
      <c r="AS821" s="236"/>
      <c r="AT821" s="236"/>
      <c r="AU821" s="236"/>
      <c r="AV821" s="236"/>
      <c r="AW821" s="236"/>
      <c r="AX821" s="994"/>
    </row>
    <row r="822" spans="1:50" ht="23.85" hidden="1" customHeight="1">
      <c r="A822" s="992"/>
      <c r="B822" s="993"/>
      <c r="C822" s="707" t="s">
        <v>6838</v>
      </c>
      <c r="D822" s="707"/>
      <c r="E822" s="707" t="s">
        <v>16760</v>
      </c>
      <c r="F822" s="707" t="s">
        <v>6838</v>
      </c>
      <c r="G822" s="707" t="s">
        <v>6838</v>
      </c>
      <c r="H822" s="236"/>
      <c r="I822" s="235">
        <v>15300</v>
      </c>
      <c r="J822" s="235"/>
      <c r="K822" s="235"/>
      <c r="L822" s="707" t="s">
        <v>143</v>
      </c>
      <c r="M822" s="235">
        <v>70</v>
      </c>
      <c r="N822" s="235">
        <v>105</v>
      </c>
      <c r="O822" s="235">
        <v>7350</v>
      </c>
      <c r="P822" s="235">
        <v>1</v>
      </c>
      <c r="Q822" s="235"/>
      <c r="R822" s="235"/>
      <c r="S822" s="313"/>
      <c r="T822" s="313"/>
      <c r="U822" s="707">
        <v>2006</v>
      </c>
      <c r="V822" s="236"/>
      <c r="W822" s="236"/>
      <c r="X822" s="236"/>
      <c r="Y822" s="236"/>
      <c r="Z822" s="236"/>
      <c r="AA822" s="236"/>
      <c r="AB822" s="235">
        <v>120</v>
      </c>
      <c r="AC822" s="707"/>
      <c r="AD822" s="707"/>
      <c r="AE822" s="236"/>
      <c r="AF822" s="236"/>
      <c r="AG822" s="236"/>
      <c r="AH822" s="236"/>
      <c r="AI822" s="236"/>
      <c r="AJ822" s="236"/>
      <c r="AK822" s="236"/>
      <c r="AL822" s="236"/>
      <c r="AM822" s="236"/>
      <c r="AN822" s="236"/>
      <c r="AO822" s="236"/>
      <c r="AP822" s="236"/>
      <c r="AQ822" s="236"/>
      <c r="AR822" s="236"/>
      <c r="AS822" s="236"/>
      <c r="AT822" s="236"/>
      <c r="AU822" s="236"/>
      <c r="AV822" s="236"/>
      <c r="AW822" s="236"/>
      <c r="AX822" s="994"/>
    </row>
    <row r="823" spans="1:50" ht="23.85" hidden="1" customHeight="1">
      <c r="A823" s="992"/>
      <c r="B823" s="993"/>
      <c r="C823" s="707" t="s">
        <v>6838</v>
      </c>
      <c r="D823" s="707" t="s">
        <v>16756</v>
      </c>
      <c r="E823" s="707" t="s">
        <v>16761</v>
      </c>
      <c r="F823" s="707" t="s">
        <v>6838</v>
      </c>
      <c r="G823" s="707" t="s">
        <v>6838</v>
      </c>
      <c r="H823" s="236" t="s">
        <v>5393</v>
      </c>
      <c r="I823" s="235">
        <v>10400</v>
      </c>
      <c r="J823" s="235"/>
      <c r="K823" s="235"/>
      <c r="L823" s="707" t="s">
        <v>282</v>
      </c>
      <c r="M823" s="235">
        <v>68</v>
      </c>
      <c r="N823" s="235">
        <v>105</v>
      </c>
      <c r="O823" s="235">
        <v>7140</v>
      </c>
      <c r="P823" s="235">
        <v>1</v>
      </c>
      <c r="Q823" s="235"/>
      <c r="R823" s="235"/>
      <c r="S823" s="313" t="s">
        <v>384</v>
      </c>
      <c r="T823" s="313" t="s">
        <v>384</v>
      </c>
      <c r="U823" s="707">
        <v>2000</v>
      </c>
      <c r="V823" s="236">
        <v>70</v>
      </c>
      <c r="W823" s="236"/>
      <c r="X823" s="236"/>
      <c r="Y823" s="236">
        <v>50</v>
      </c>
      <c r="Z823" s="236"/>
      <c r="AA823" s="236"/>
      <c r="AB823" s="235">
        <v>200</v>
      </c>
      <c r="AC823" s="707"/>
      <c r="AD823" s="707"/>
      <c r="AE823" s="236"/>
      <c r="AF823" s="236"/>
      <c r="AG823" s="236"/>
      <c r="AH823" s="236"/>
      <c r="AI823" s="236"/>
      <c r="AJ823" s="236"/>
      <c r="AK823" s="236"/>
      <c r="AL823" s="236"/>
      <c r="AM823" s="236"/>
      <c r="AN823" s="236"/>
      <c r="AO823" s="236"/>
      <c r="AP823" s="236"/>
      <c r="AQ823" s="236"/>
      <c r="AR823" s="236"/>
      <c r="AS823" s="236"/>
      <c r="AT823" s="236"/>
      <c r="AU823" s="236"/>
      <c r="AV823" s="236"/>
      <c r="AW823" s="236"/>
      <c r="AX823" s="994"/>
    </row>
    <row r="824" spans="1:50" ht="23.85" hidden="1" customHeight="1">
      <c r="A824" s="992"/>
      <c r="B824" s="993"/>
      <c r="C824" s="707" t="s">
        <v>6838</v>
      </c>
      <c r="D824" s="707"/>
      <c r="E824" s="707" t="s">
        <v>16762</v>
      </c>
      <c r="F824" s="707" t="s">
        <v>6838</v>
      </c>
      <c r="G824" s="707" t="s">
        <v>6838</v>
      </c>
      <c r="H824" s="236"/>
      <c r="I824" s="235">
        <v>7234</v>
      </c>
      <c r="J824" s="235">
        <v>370</v>
      </c>
      <c r="K824" s="235">
        <v>358</v>
      </c>
      <c r="L824" s="707" t="s">
        <v>282</v>
      </c>
      <c r="M824" s="235">
        <v>68</v>
      </c>
      <c r="N824" s="235">
        <v>105</v>
      </c>
      <c r="O824" s="235">
        <v>7140</v>
      </c>
      <c r="P824" s="235">
        <v>1</v>
      </c>
      <c r="Q824" s="235"/>
      <c r="R824" s="235"/>
      <c r="S824" s="313"/>
      <c r="T824" s="313"/>
      <c r="U824" s="707">
        <v>2013</v>
      </c>
      <c r="V824" s="236"/>
      <c r="W824" s="236"/>
      <c r="X824" s="236"/>
      <c r="Y824" s="236"/>
      <c r="Z824" s="236"/>
      <c r="AA824" s="236"/>
      <c r="AB824" s="235">
        <v>1250</v>
      </c>
      <c r="AC824" s="707"/>
      <c r="AD824" s="707"/>
      <c r="AE824" s="236"/>
      <c r="AF824" s="236"/>
      <c r="AG824" s="236"/>
      <c r="AH824" s="236"/>
      <c r="AI824" s="236"/>
      <c r="AJ824" s="236"/>
      <c r="AK824" s="236"/>
      <c r="AL824" s="236"/>
      <c r="AM824" s="236"/>
      <c r="AN824" s="236"/>
      <c r="AO824" s="236"/>
      <c r="AP824" s="236"/>
      <c r="AQ824" s="236"/>
      <c r="AR824" s="236"/>
      <c r="AS824" s="236"/>
      <c r="AT824" s="236"/>
      <c r="AU824" s="236"/>
      <c r="AV824" s="236"/>
      <c r="AW824" s="236"/>
      <c r="AX824" s="994"/>
    </row>
    <row r="825" spans="1:50" ht="23.85" hidden="1" customHeight="1">
      <c r="A825" s="992"/>
      <c r="B825" s="993"/>
      <c r="C825" s="707" t="s">
        <v>6838</v>
      </c>
      <c r="D825" s="707"/>
      <c r="E825" s="707" t="s">
        <v>16763</v>
      </c>
      <c r="F825" s="707" t="s">
        <v>6838</v>
      </c>
      <c r="G825" s="707" t="s">
        <v>6838</v>
      </c>
      <c r="H825" s="236"/>
      <c r="I825" s="235">
        <v>11688</v>
      </c>
      <c r="J825" s="235">
        <v>180</v>
      </c>
      <c r="K825" s="235">
        <v>165</v>
      </c>
      <c r="L825" s="707" t="s">
        <v>282</v>
      </c>
      <c r="M825" s="235">
        <v>64</v>
      </c>
      <c r="N825" s="235">
        <v>100</v>
      </c>
      <c r="O825" s="235">
        <v>6400</v>
      </c>
      <c r="P825" s="235">
        <v>1</v>
      </c>
      <c r="Q825" s="235"/>
      <c r="R825" s="235"/>
      <c r="S825" s="313"/>
      <c r="T825" s="313"/>
      <c r="U825" s="707">
        <v>2013</v>
      </c>
      <c r="V825" s="236"/>
      <c r="W825" s="236"/>
      <c r="X825" s="236"/>
      <c r="Y825" s="236"/>
      <c r="Z825" s="236"/>
      <c r="AA825" s="236"/>
      <c r="AB825" s="235">
        <v>1561</v>
      </c>
      <c r="AC825" s="707"/>
      <c r="AD825" s="707"/>
      <c r="AE825" s="236"/>
      <c r="AF825" s="236"/>
      <c r="AG825" s="236"/>
      <c r="AH825" s="236"/>
      <c r="AI825" s="236"/>
      <c r="AJ825" s="236"/>
      <c r="AK825" s="236"/>
      <c r="AL825" s="236"/>
      <c r="AM825" s="236"/>
      <c r="AN825" s="236"/>
      <c r="AO825" s="236"/>
      <c r="AP825" s="236"/>
      <c r="AQ825" s="236"/>
      <c r="AR825" s="236"/>
      <c r="AS825" s="236"/>
      <c r="AT825" s="236"/>
      <c r="AU825" s="236"/>
      <c r="AV825" s="236"/>
      <c r="AW825" s="236"/>
      <c r="AX825" s="994"/>
    </row>
    <row r="826" spans="1:50" ht="23.85" hidden="1" customHeight="1">
      <c r="A826" s="992"/>
      <c r="B826" s="993"/>
      <c r="C826" s="707" t="s">
        <v>6838</v>
      </c>
      <c r="D826" s="707"/>
      <c r="E826" s="707" t="s">
        <v>16764</v>
      </c>
      <c r="F826" s="707" t="s">
        <v>6838</v>
      </c>
      <c r="G826" s="707" t="s">
        <v>6838</v>
      </c>
      <c r="H826" s="236"/>
      <c r="I826" s="235">
        <v>18980</v>
      </c>
      <c r="J826" s="235"/>
      <c r="K826" s="235"/>
      <c r="L826" s="707" t="s">
        <v>143</v>
      </c>
      <c r="M826" s="235">
        <v>68</v>
      </c>
      <c r="N826" s="235">
        <v>100</v>
      </c>
      <c r="O826" s="235">
        <v>6800</v>
      </c>
      <c r="P826" s="235">
        <v>1</v>
      </c>
      <c r="Q826" s="235"/>
      <c r="R826" s="235"/>
      <c r="S826" s="313"/>
      <c r="T826" s="313"/>
      <c r="U826" s="707">
        <v>2009</v>
      </c>
      <c r="V826" s="236"/>
      <c r="W826" s="236"/>
      <c r="X826" s="236"/>
      <c r="Y826" s="236"/>
      <c r="Z826" s="236"/>
      <c r="AA826" s="236"/>
      <c r="AB826" s="235">
        <v>539</v>
      </c>
      <c r="AC826" s="707"/>
      <c r="AD826" s="707"/>
      <c r="AE826" s="236"/>
      <c r="AF826" s="236"/>
      <c r="AG826" s="236"/>
      <c r="AH826" s="236"/>
      <c r="AI826" s="236"/>
      <c r="AJ826" s="236"/>
      <c r="AK826" s="236"/>
      <c r="AL826" s="236"/>
      <c r="AM826" s="236"/>
      <c r="AN826" s="236"/>
      <c r="AO826" s="236"/>
      <c r="AP826" s="236"/>
      <c r="AQ826" s="236"/>
      <c r="AR826" s="236"/>
      <c r="AS826" s="236"/>
      <c r="AT826" s="236"/>
      <c r="AU826" s="236"/>
      <c r="AV826" s="236"/>
      <c r="AW826" s="236"/>
      <c r="AX826" s="994"/>
    </row>
    <row r="827" spans="1:50" ht="23.85" hidden="1" customHeight="1">
      <c r="A827" s="992"/>
      <c r="B827" s="993"/>
      <c r="C827" s="707" t="s">
        <v>6838</v>
      </c>
      <c r="D827" s="707"/>
      <c r="E827" s="707" t="s">
        <v>16765</v>
      </c>
      <c r="F827" s="707" t="s">
        <v>6838</v>
      </c>
      <c r="G827" s="707" t="s">
        <v>6838</v>
      </c>
      <c r="H827" s="236"/>
      <c r="I827" s="235">
        <v>9820</v>
      </c>
      <c r="J827" s="235"/>
      <c r="K827" s="235"/>
      <c r="L827" s="707" t="s">
        <v>143</v>
      </c>
      <c r="M827" s="235">
        <v>75</v>
      </c>
      <c r="N827" s="235">
        <v>110</v>
      </c>
      <c r="O827" s="235">
        <v>8250</v>
      </c>
      <c r="P827" s="235">
        <v>1</v>
      </c>
      <c r="Q827" s="235"/>
      <c r="R827" s="235"/>
      <c r="S827" s="313"/>
      <c r="T827" s="313"/>
      <c r="U827" s="707">
        <v>2010</v>
      </c>
      <c r="V827" s="236"/>
      <c r="W827" s="236"/>
      <c r="X827" s="236"/>
      <c r="Y827" s="236"/>
      <c r="Z827" s="236"/>
      <c r="AA827" s="236"/>
      <c r="AB827" s="235">
        <v>256</v>
      </c>
      <c r="AC827" s="707"/>
      <c r="AD827" s="707"/>
      <c r="AE827" s="236"/>
      <c r="AF827" s="236"/>
      <c r="AG827" s="236"/>
      <c r="AH827" s="236"/>
      <c r="AI827" s="236"/>
      <c r="AJ827" s="236"/>
      <c r="AK827" s="236"/>
      <c r="AL827" s="236"/>
      <c r="AM827" s="236"/>
      <c r="AN827" s="236"/>
      <c r="AO827" s="236"/>
      <c r="AP827" s="236"/>
      <c r="AQ827" s="236"/>
      <c r="AR827" s="236"/>
      <c r="AS827" s="236"/>
      <c r="AT827" s="236"/>
      <c r="AU827" s="236"/>
      <c r="AV827" s="236"/>
      <c r="AW827" s="236"/>
      <c r="AX827" s="994"/>
    </row>
    <row r="828" spans="1:50" ht="23.85" hidden="1" customHeight="1">
      <c r="A828" s="992"/>
      <c r="B828" s="993"/>
      <c r="C828" s="707" t="s">
        <v>6838</v>
      </c>
      <c r="D828" s="707" t="s">
        <v>16766</v>
      </c>
      <c r="E828" s="707" t="s">
        <v>6838</v>
      </c>
      <c r="F828" s="707" t="s">
        <v>6838</v>
      </c>
      <c r="G828" s="707">
        <v>5880</v>
      </c>
      <c r="H828" s="236"/>
      <c r="I828" s="235"/>
      <c r="J828" s="235" t="s">
        <v>143</v>
      </c>
      <c r="K828" s="235">
        <v>50</v>
      </c>
      <c r="L828" s="707">
        <v>109</v>
      </c>
      <c r="M828" s="235">
        <v>5450</v>
      </c>
      <c r="N828" s="235">
        <v>1</v>
      </c>
      <c r="O828" s="235"/>
      <c r="P828" s="235"/>
      <c r="Q828" s="235"/>
      <c r="R828" s="235"/>
      <c r="S828" s="313">
        <v>2014</v>
      </c>
      <c r="T828" s="313">
        <v>123</v>
      </c>
      <c r="U828" s="707"/>
      <c r="V828" s="236"/>
      <c r="W828" s="236"/>
      <c r="X828" s="236"/>
      <c r="Y828" s="236"/>
      <c r="Z828" s="236"/>
      <c r="AA828" s="236"/>
      <c r="AB828" s="235"/>
      <c r="AC828" s="707"/>
      <c r="AD828" s="707"/>
      <c r="AE828" s="236"/>
      <c r="AF828" s="236"/>
      <c r="AG828" s="236"/>
      <c r="AH828" s="236"/>
      <c r="AI828" s="236"/>
      <c r="AJ828" s="236"/>
      <c r="AK828" s="236"/>
      <c r="AL828" s="236"/>
      <c r="AM828" s="236"/>
      <c r="AN828" s="236"/>
      <c r="AO828" s="236"/>
      <c r="AP828" s="236"/>
      <c r="AQ828" s="236"/>
      <c r="AR828" s="236"/>
      <c r="AS828" s="236"/>
      <c r="AT828" s="236"/>
      <c r="AU828" s="236"/>
      <c r="AV828" s="236"/>
      <c r="AW828" s="236"/>
      <c r="AX828" s="994"/>
    </row>
    <row r="829" spans="1:50" ht="23.85" hidden="1" customHeight="1">
      <c r="A829" s="992"/>
      <c r="B829" s="993"/>
      <c r="C829" s="707" t="s">
        <v>6838</v>
      </c>
      <c r="D829" s="707"/>
      <c r="E829" s="707" t="s">
        <v>16767</v>
      </c>
      <c r="F829" s="707" t="s">
        <v>6838</v>
      </c>
      <c r="G829" s="707" t="s">
        <v>6838</v>
      </c>
      <c r="H829" s="236"/>
      <c r="I829" s="235">
        <v>8177</v>
      </c>
      <c r="J829" s="235"/>
      <c r="K829" s="235"/>
      <c r="L829" s="707" t="s">
        <v>282</v>
      </c>
      <c r="M829" s="235">
        <v>64</v>
      </c>
      <c r="N829" s="235">
        <v>100</v>
      </c>
      <c r="O829" s="235">
        <v>6400</v>
      </c>
      <c r="P829" s="235">
        <v>1</v>
      </c>
      <c r="Q829" s="235"/>
      <c r="R829" s="235"/>
      <c r="S829" s="313"/>
      <c r="T829" s="313"/>
      <c r="U829" s="707">
        <v>2019</v>
      </c>
      <c r="V829" s="236"/>
      <c r="W829" s="236"/>
      <c r="X829" s="236"/>
      <c r="Y829" s="236"/>
      <c r="Z829" s="236"/>
      <c r="AA829" s="236"/>
      <c r="AB829" s="235">
        <v>1200</v>
      </c>
      <c r="AC829" s="707"/>
      <c r="AD829" s="707"/>
      <c r="AE829" s="236"/>
      <c r="AF829" s="236"/>
      <c r="AG829" s="236"/>
      <c r="AH829" s="236"/>
      <c r="AI829" s="236"/>
      <c r="AJ829" s="236"/>
      <c r="AK829" s="236"/>
      <c r="AL829" s="236"/>
      <c r="AM829" s="236"/>
      <c r="AN829" s="236"/>
      <c r="AO829" s="236"/>
      <c r="AP829" s="236"/>
      <c r="AQ829" s="236"/>
      <c r="AR829" s="236"/>
      <c r="AS829" s="236"/>
      <c r="AT829" s="236"/>
      <c r="AU829" s="236"/>
      <c r="AV829" s="236"/>
      <c r="AW829" s="236"/>
      <c r="AX829" s="994" t="s">
        <v>3615</v>
      </c>
    </row>
    <row r="830" spans="1:50" ht="23.85" hidden="1" customHeight="1">
      <c r="A830" s="992"/>
      <c r="B830" s="991" t="s">
        <v>2268</v>
      </c>
      <c r="C830" s="707" t="s">
        <v>2269</v>
      </c>
      <c r="D830" s="236"/>
      <c r="E830" s="246">
        <f>COUNTA(E831:E904)</f>
        <v>74</v>
      </c>
      <c r="F830" s="236"/>
      <c r="G830" s="236"/>
      <c r="H830" s="236"/>
      <c r="I830" s="235">
        <f>SUM(I831:I904)</f>
        <v>2271309</v>
      </c>
      <c r="J830" s="235">
        <f>SUM(J831:J904)</f>
        <v>39347.620000000003</v>
      </c>
      <c r="K830" s="235">
        <f>SUM(K831:K904)</f>
        <v>43060.94</v>
      </c>
      <c r="L830" s="235"/>
      <c r="M830" s="235"/>
      <c r="N830" s="235"/>
      <c r="O830" s="235"/>
      <c r="P830" s="235">
        <v>70</v>
      </c>
      <c r="Q830" s="235"/>
      <c r="R830" s="235"/>
      <c r="S830" s="707"/>
      <c r="T830" s="707"/>
      <c r="U830" s="707"/>
      <c r="V830" s="236"/>
      <c r="W830" s="236"/>
      <c r="X830" s="236"/>
      <c r="Y830" s="236"/>
      <c r="Z830" s="236"/>
      <c r="AA830" s="236"/>
      <c r="AB830" s="235"/>
      <c r="AC830" s="707"/>
      <c r="AD830" s="707"/>
      <c r="AE830" s="236"/>
      <c r="AF830" s="236"/>
      <c r="AG830" s="236"/>
      <c r="AH830" s="236"/>
      <c r="AI830" s="236"/>
      <c r="AJ830" s="236"/>
      <c r="AK830" s="236"/>
      <c r="AL830" s="236"/>
      <c r="AM830" s="236"/>
      <c r="AN830" s="236"/>
      <c r="AO830" s="236"/>
      <c r="AP830" s="236"/>
      <c r="AQ830" s="236"/>
      <c r="AR830" s="236"/>
      <c r="AS830" s="236"/>
      <c r="AT830" s="236"/>
      <c r="AU830" s="236"/>
      <c r="AV830" s="236"/>
      <c r="AW830" s="236"/>
      <c r="AX830" s="994"/>
    </row>
    <row r="831" spans="1:50" ht="23.85" hidden="1" customHeight="1">
      <c r="A831" s="992"/>
      <c r="B831" s="1002"/>
      <c r="C831" s="707" t="s">
        <v>7359</v>
      </c>
      <c r="D831" s="707" t="s">
        <v>7466</v>
      </c>
      <c r="E831" s="707" t="s">
        <v>7467</v>
      </c>
      <c r="F831" s="707" t="s">
        <v>7359</v>
      </c>
      <c r="G831" s="707" t="s">
        <v>7359</v>
      </c>
      <c r="H831" s="236">
        <v>1</v>
      </c>
      <c r="I831" s="235">
        <v>13285</v>
      </c>
      <c r="J831" s="235">
        <v>0</v>
      </c>
      <c r="K831" s="235">
        <v>0</v>
      </c>
      <c r="L831" s="707" t="s">
        <v>143</v>
      </c>
      <c r="M831" s="235">
        <v>85</v>
      </c>
      <c r="N831" s="235">
        <v>115</v>
      </c>
      <c r="O831" s="235">
        <v>9925</v>
      </c>
      <c r="P831" s="235">
        <v>1</v>
      </c>
      <c r="Q831" s="235">
        <v>650</v>
      </c>
      <c r="R831" s="235">
        <v>650</v>
      </c>
      <c r="S831" s="707" t="s">
        <v>173</v>
      </c>
      <c r="T831" s="707" t="s">
        <v>1118</v>
      </c>
      <c r="U831" s="707">
        <v>1985</v>
      </c>
      <c r="V831" s="236">
        <v>3</v>
      </c>
      <c r="W831" s="236"/>
      <c r="X831" s="236"/>
      <c r="Y831" s="236">
        <v>200</v>
      </c>
      <c r="Z831" s="236"/>
      <c r="AA831" s="236"/>
      <c r="AB831" s="235">
        <v>203</v>
      </c>
      <c r="AC831" s="707"/>
      <c r="AD831" s="707"/>
      <c r="AE831" s="236"/>
      <c r="AF831" s="236"/>
      <c r="AG831" s="236"/>
      <c r="AH831" s="236"/>
      <c r="AI831" s="236"/>
      <c r="AJ831" s="236"/>
      <c r="AK831" s="236"/>
      <c r="AL831" s="236"/>
      <c r="AM831" s="236"/>
      <c r="AN831" s="236"/>
      <c r="AO831" s="236"/>
      <c r="AP831" s="236"/>
      <c r="AQ831" s="236"/>
      <c r="AR831" s="236"/>
      <c r="AS831" s="236"/>
      <c r="AT831" s="236"/>
      <c r="AU831" s="236"/>
      <c r="AV831" s="236"/>
      <c r="AW831" s="236"/>
      <c r="AX831" s="994"/>
    </row>
    <row r="832" spans="1:50" s="1317" customFormat="1" ht="23.85" hidden="1" customHeight="1">
      <c r="A832" s="992"/>
      <c r="B832" s="1002"/>
      <c r="C832" s="1288" t="s">
        <v>7359</v>
      </c>
      <c r="D832" s="1288"/>
      <c r="E832" s="1288" t="s">
        <v>7468</v>
      </c>
      <c r="F832" s="1288" t="s">
        <v>7359</v>
      </c>
      <c r="G832" s="1288" t="s">
        <v>7359</v>
      </c>
      <c r="H832" s="1298"/>
      <c r="I832" s="235">
        <v>7280</v>
      </c>
      <c r="J832" s="235">
        <v>0</v>
      </c>
      <c r="K832" s="235">
        <v>0</v>
      </c>
      <c r="L832" s="1288" t="s">
        <v>282</v>
      </c>
      <c r="M832" s="235">
        <v>70</v>
      </c>
      <c r="N832" s="235">
        <v>104</v>
      </c>
      <c r="O832" s="235">
        <v>7280</v>
      </c>
      <c r="P832" s="235">
        <v>1</v>
      </c>
      <c r="Q832" s="235" t="s">
        <v>384</v>
      </c>
      <c r="R832" s="235" t="s">
        <v>384</v>
      </c>
      <c r="S832" s="1288" t="s">
        <v>384</v>
      </c>
      <c r="T832" s="1288" t="s">
        <v>384</v>
      </c>
      <c r="U832" s="1288">
        <v>2004</v>
      </c>
      <c r="V832" s="1298"/>
      <c r="W832" s="1298"/>
      <c r="X832" s="1298"/>
      <c r="Y832" s="1298"/>
      <c r="Z832" s="1298"/>
      <c r="AA832" s="1298"/>
      <c r="AB832" s="235">
        <v>600</v>
      </c>
      <c r="AC832" s="1288"/>
      <c r="AD832" s="1288"/>
      <c r="AE832" s="1298"/>
      <c r="AF832" s="1298"/>
      <c r="AG832" s="1298"/>
      <c r="AH832" s="1298"/>
      <c r="AI832" s="1298"/>
      <c r="AJ832" s="1298"/>
      <c r="AK832" s="1298"/>
      <c r="AL832" s="1298"/>
      <c r="AM832" s="1298"/>
      <c r="AN832" s="1298"/>
      <c r="AO832" s="1298"/>
      <c r="AP832" s="1298"/>
      <c r="AQ832" s="1298"/>
      <c r="AR832" s="1298"/>
      <c r="AS832" s="1298"/>
      <c r="AT832" s="1298"/>
      <c r="AU832" s="1298"/>
      <c r="AV832" s="1298"/>
      <c r="AW832" s="1298"/>
      <c r="AX832" s="994"/>
    </row>
    <row r="833" spans="1:50" s="1317" customFormat="1" ht="23.85" hidden="1" customHeight="1">
      <c r="A833" s="992"/>
      <c r="B833" s="1002"/>
      <c r="C833" s="1473" t="s">
        <v>7359</v>
      </c>
      <c r="D833" s="1473"/>
      <c r="E833" s="1473" t="s">
        <v>7469</v>
      </c>
      <c r="F833" s="1473" t="s">
        <v>7359</v>
      </c>
      <c r="G833" s="1473" t="s">
        <v>7359</v>
      </c>
      <c r="H833" s="1482"/>
      <c r="I833" s="235">
        <v>11700</v>
      </c>
      <c r="J833" s="235">
        <v>0</v>
      </c>
      <c r="K833" s="235">
        <v>0</v>
      </c>
      <c r="L833" s="1473" t="s">
        <v>143</v>
      </c>
      <c r="M833" s="235">
        <v>78</v>
      </c>
      <c r="N833" s="235">
        <v>150</v>
      </c>
      <c r="O833" s="235">
        <v>11700</v>
      </c>
      <c r="P833" s="235">
        <v>1</v>
      </c>
      <c r="Q833" s="235">
        <v>200</v>
      </c>
      <c r="R833" s="235">
        <v>200</v>
      </c>
      <c r="S833" s="1473" t="s">
        <v>173</v>
      </c>
      <c r="T833" s="1473" t="s">
        <v>324</v>
      </c>
      <c r="U833" s="1473">
        <v>1995</v>
      </c>
      <c r="V833" s="1482"/>
      <c r="W833" s="1482"/>
      <c r="X833" s="1482"/>
      <c r="Y833" s="1482"/>
      <c r="Z833" s="1482"/>
      <c r="AA833" s="1482"/>
      <c r="AB833" s="235">
        <v>400</v>
      </c>
      <c r="AC833" s="1473"/>
      <c r="AD833" s="1473"/>
      <c r="AE833" s="1482"/>
      <c r="AF833" s="1482"/>
      <c r="AG833" s="1482"/>
      <c r="AH833" s="1482"/>
      <c r="AI833" s="1482"/>
      <c r="AJ833" s="1482"/>
      <c r="AK833" s="1482"/>
      <c r="AL833" s="1482"/>
      <c r="AM833" s="1482"/>
      <c r="AN833" s="1482"/>
      <c r="AO833" s="1482"/>
      <c r="AP833" s="1482"/>
      <c r="AQ833" s="1482"/>
      <c r="AR833" s="1482"/>
      <c r="AS833" s="1482"/>
      <c r="AT833" s="1482"/>
      <c r="AU833" s="1482"/>
      <c r="AV833" s="1482"/>
      <c r="AW833" s="1482"/>
      <c r="AX833" s="994"/>
    </row>
    <row r="834" spans="1:50" s="1317" customFormat="1" ht="23.85" hidden="1" customHeight="1">
      <c r="A834" s="992"/>
      <c r="B834" s="1002"/>
      <c r="C834" s="1473" t="s">
        <v>7359</v>
      </c>
      <c r="D834" s="1473"/>
      <c r="E834" s="1473" t="s">
        <v>7470</v>
      </c>
      <c r="F834" s="1473" t="s">
        <v>7359</v>
      </c>
      <c r="G834" s="1473" t="s">
        <v>7359</v>
      </c>
      <c r="H834" s="1482"/>
      <c r="I834" s="235">
        <v>22613</v>
      </c>
      <c r="J834" s="235">
        <v>0</v>
      </c>
      <c r="K834" s="235">
        <v>0</v>
      </c>
      <c r="L834" s="1473" t="s">
        <v>282</v>
      </c>
      <c r="M834" s="235">
        <v>66</v>
      </c>
      <c r="N834" s="235">
        <v>100</v>
      </c>
      <c r="O834" s="235">
        <v>6600</v>
      </c>
      <c r="P834" s="235">
        <v>1</v>
      </c>
      <c r="Q834" s="235">
        <v>100</v>
      </c>
      <c r="R834" s="235">
        <v>100</v>
      </c>
      <c r="S834" s="1473" t="s">
        <v>173</v>
      </c>
      <c r="T834" s="1473" t="s">
        <v>7471</v>
      </c>
      <c r="U834" s="1473">
        <v>2008</v>
      </c>
      <c r="V834" s="1482"/>
      <c r="W834" s="1482"/>
      <c r="X834" s="1482"/>
      <c r="Y834" s="1482"/>
      <c r="Z834" s="1482"/>
      <c r="AA834" s="1482"/>
      <c r="AB834" s="235">
        <v>1900</v>
      </c>
      <c r="AC834" s="1473"/>
      <c r="AD834" s="1473"/>
      <c r="AE834" s="1482"/>
      <c r="AF834" s="1482"/>
      <c r="AG834" s="1482"/>
      <c r="AH834" s="1482"/>
      <c r="AI834" s="1482"/>
      <c r="AJ834" s="1482"/>
      <c r="AK834" s="1482"/>
      <c r="AL834" s="1482"/>
      <c r="AM834" s="1482"/>
      <c r="AN834" s="1482"/>
      <c r="AO834" s="1482"/>
      <c r="AP834" s="1482"/>
      <c r="AQ834" s="1482"/>
      <c r="AR834" s="1482"/>
      <c r="AS834" s="1482"/>
      <c r="AT834" s="1482"/>
      <c r="AU834" s="1482"/>
      <c r="AV834" s="1482"/>
      <c r="AW834" s="1482"/>
      <c r="AX834" s="994"/>
    </row>
    <row r="835" spans="1:50" s="1317" customFormat="1" ht="23.85" hidden="1" customHeight="1">
      <c r="A835" s="992"/>
      <c r="B835" s="1002"/>
      <c r="C835" s="1473" t="s">
        <v>7359</v>
      </c>
      <c r="D835" s="1473"/>
      <c r="E835" s="1473" t="s">
        <v>7472</v>
      </c>
      <c r="F835" s="1473" t="s">
        <v>7359</v>
      </c>
      <c r="G835" s="1473" t="s">
        <v>7359</v>
      </c>
      <c r="H835" s="1482"/>
      <c r="I835" s="235">
        <v>7300</v>
      </c>
      <c r="J835" s="235">
        <v>0</v>
      </c>
      <c r="K835" s="235">
        <v>0</v>
      </c>
      <c r="L835" s="1473" t="s">
        <v>469</v>
      </c>
      <c r="M835" s="235">
        <v>70</v>
      </c>
      <c r="N835" s="235">
        <v>100</v>
      </c>
      <c r="O835" s="235">
        <v>7000</v>
      </c>
      <c r="P835" s="235">
        <v>1</v>
      </c>
      <c r="Q835" s="235">
        <v>0</v>
      </c>
      <c r="R835" s="235">
        <v>0</v>
      </c>
      <c r="S835" s="1473" t="s">
        <v>384</v>
      </c>
      <c r="T835" s="1473" t="s">
        <v>384</v>
      </c>
      <c r="U835" s="1473">
        <v>2012</v>
      </c>
      <c r="V835" s="1482"/>
      <c r="W835" s="1482"/>
      <c r="X835" s="1482"/>
      <c r="Y835" s="1482"/>
      <c r="Z835" s="1482"/>
      <c r="AA835" s="1482"/>
      <c r="AB835" s="235">
        <v>1000</v>
      </c>
      <c r="AC835" s="1473"/>
      <c r="AD835" s="1473"/>
      <c r="AE835" s="1482"/>
      <c r="AF835" s="1482"/>
      <c r="AG835" s="1482"/>
      <c r="AH835" s="1482"/>
      <c r="AI835" s="1482"/>
      <c r="AJ835" s="1482"/>
      <c r="AK835" s="1482"/>
      <c r="AL835" s="1482"/>
      <c r="AM835" s="1482"/>
      <c r="AN835" s="1482"/>
      <c r="AO835" s="1482"/>
      <c r="AP835" s="1482"/>
      <c r="AQ835" s="1482"/>
      <c r="AR835" s="1482"/>
      <c r="AS835" s="1482"/>
      <c r="AT835" s="1482"/>
      <c r="AU835" s="1482"/>
      <c r="AV835" s="1482"/>
      <c r="AW835" s="1482"/>
      <c r="AX835" s="994"/>
    </row>
    <row r="836" spans="1:50" s="1317" customFormat="1" ht="23.85" hidden="1" customHeight="1">
      <c r="A836" s="992"/>
      <c r="B836" s="1002"/>
      <c r="C836" s="1473" t="s">
        <v>7359</v>
      </c>
      <c r="D836" s="1473"/>
      <c r="E836" s="1473" t="s">
        <v>7473</v>
      </c>
      <c r="F836" s="1473" t="s">
        <v>7359</v>
      </c>
      <c r="G836" s="1473" t="s">
        <v>7359</v>
      </c>
      <c r="H836" s="1482"/>
      <c r="I836" s="235">
        <v>13000</v>
      </c>
      <c r="J836" s="235">
        <v>0</v>
      </c>
      <c r="K836" s="235">
        <v>0</v>
      </c>
      <c r="L836" s="1473" t="s">
        <v>282</v>
      </c>
      <c r="M836" s="235">
        <v>74</v>
      </c>
      <c r="N836" s="235">
        <v>111</v>
      </c>
      <c r="O836" s="235">
        <v>8214</v>
      </c>
      <c r="P836" s="235">
        <v>1</v>
      </c>
      <c r="Q836" s="235">
        <v>0</v>
      </c>
      <c r="R836" s="235">
        <v>0</v>
      </c>
      <c r="S836" s="1473" t="s">
        <v>384</v>
      </c>
      <c r="T836" s="1473" t="s">
        <v>384</v>
      </c>
      <c r="U836" s="1473">
        <v>2010</v>
      </c>
      <c r="V836" s="1482"/>
      <c r="W836" s="1482"/>
      <c r="X836" s="1482"/>
      <c r="Y836" s="1482"/>
      <c r="Z836" s="1482"/>
      <c r="AA836" s="1482"/>
      <c r="AB836" s="235">
        <v>6000</v>
      </c>
      <c r="AC836" s="1473"/>
      <c r="AD836" s="1473"/>
      <c r="AE836" s="1482"/>
      <c r="AF836" s="1482"/>
      <c r="AG836" s="1482"/>
      <c r="AH836" s="1482"/>
      <c r="AI836" s="1482"/>
      <c r="AJ836" s="1482"/>
      <c r="AK836" s="1482"/>
      <c r="AL836" s="1482"/>
      <c r="AM836" s="1482"/>
      <c r="AN836" s="1482"/>
      <c r="AO836" s="1482"/>
      <c r="AP836" s="1482"/>
      <c r="AQ836" s="1482"/>
      <c r="AR836" s="1482"/>
      <c r="AS836" s="1482"/>
      <c r="AT836" s="1482"/>
      <c r="AU836" s="1482"/>
      <c r="AV836" s="1482"/>
      <c r="AW836" s="1482"/>
      <c r="AX836" s="994"/>
    </row>
    <row r="837" spans="1:50" s="1317" customFormat="1" ht="23.85" hidden="1" customHeight="1">
      <c r="A837" s="992"/>
      <c r="B837" s="1002"/>
      <c r="C837" s="1473" t="s">
        <v>7359</v>
      </c>
      <c r="D837" s="1473"/>
      <c r="E837" s="1473" t="s">
        <v>7474</v>
      </c>
      <c r="F837" s="1473" t="s">
        <v>7359</v>
      </c>
      <c r="G837" s="1473" t="s">
        <v>7359</v>
      </c>
      <c r="H837" s="1482"/>
      <c r="I837" s="235">
        <v>7992</v>
      </c>
      <c r="J837" s="235">
        <v>0</v>
      </c>
      <c r="K837" s="235">
        <v>0</v>
      </c>
      <c r="L837" s="1473" t="s">
        <v>282</v>
      </c>
      <c r="M837" s="235">
        <v>68</v>
      </c>
      <c r="N837" s="235">
        <v>100</v>
      </c>
      <c r="O837" s="235">
        <v>6800</v>
      </c>
      <c r="P837" s="235">
        <v>1</v>
      </c>
      <c r="Q837" s="235">
        <v>300</v>
      </c>
      <c r="R837" s="235">
        <v>300</v>
      </c>
      <c r="S837" s="1473" t="s">
        <v>173</v>
      </c>
      <c r="T837" s="1473" t="s">
        <v>324</v>
      </c>
      <c r="U837" s="1473">
        <v>2005</v>
      </c>
      <c r="V837" s="1482"/>
      <c r="W837" s="1482"/>
      <c r="X837" s="1482"/>
      <c r="Y837" s="1482"/>
      <c r="Z837" s="1482"/>
      <c r="AA837" s="1482"/>
      <c r="AB837" s="235">
        <v>600</v>
      </c>
      <c r="AC837" s="1473"/>
      <c r="AD837" s="1473"/>
      <c r="AE837" s="1482"/>
      <c r="AF837" s="1482"/>
      <c r="AG837" s="1482"/>
      <c r="AH837" s="1482"/>
      <c r="AI837" s="1482"/>
      <c r="AJ837" s="1482"/>
      <c r="AK837" s="1482"/>
      <c r="AL837" s="1482"/>
      <c r="AM837" s="1482"/>
      <c r="AN837" s="1482"/>
      <c r="AO837" s="1482"/>
      <c r="AP837" s="1482"/>
      <c r="AQ837" s="1482"/>
      <c r="AR837" s="1482"/>
      <c r="AS837" s="1482"/>
      <c r="AT837" s="1482"/>
      <c r="AU837" s="1482"/>
      <c r="AV837" s="1482"/>
      <c r="AW837" s="1482"/>
      <c r="AX837" s="994"/>
    </row>
    <row r="838" spans="1:50" s="1317" customFormat="1" ht="23.85" hidden="1" customHeight="1">
      <c r="A838" s="992"/>
      <c r="B838" s="1002"/>
      <c r="C838" s="1473" t="s">
        <v>7359</v>
      </c>
      <c r="D838" s="1473"/>
      <c r="E838" s="1473" t="s">
        <v>7475</v>
      </c>
      <c r="F838" s="1473" t="s">
        <v>7359</v>
      </c>
      <c r="G838" s="1473" t="s">
        <v>7359</v>
      </c>
      <c r="H838" s="1482"/>
      <c r="I838" s="235">
        <v>11569</v>
      </c>
      <c r="J838" s="235">
        <v>0</v>
      </c>
      <c r="K838" s="235">
        <v>0</v>
      </c>
      <c r="L838" s="1473" t="s">
        <v>282</v>
      </c>
      <c r="M838" s="235">
        <v>65</v>
      </c>
      <c r="N838" s="235">
        <v>90</v>
      </c>
      <c r="O838" s="235">
        <v>5850</v>
      </c>
      <c r="P838" s="235">
        <v>1</v>
      </c>
      <c r="Q838" s="235">
        <v>0</v>
      </c>
      <c r="R838" s="235">
        <v>0</v>
      </c>
      <c r="S838" s="1473" t="s">
        <v>384</v>
      </c>
      <c r="T838" s="1473" t="s">
        <v>384</v>
      </c>
      <c r="U838" s="1473">
        <v>2012</v>
      </c>
      <c r="V838" s="1482"/>
      <c r="W838" s="1482"/>
      <c r="X838" s="1482"/>
      <c r="Y838" s="1482"/>
      <c r="Z838" s="1482"/>
      <c r="AA838" s="1482"/>
      <c r="AB838" s="235">
        <v>1000</v>
      </c>
      <c r="AC838" s="1473"/>
      <c r="AD838" s="1473"/>
      <c r="AE838" s="1482"/>
      <c r="AF838" s="1482"/>
      <c r="AG838" s="1482"/>
      <c r="AH838" s="1482"/>
      <c r="AI838" s="1482"/>
      <c r="AJ838" s="1482"/>
      <c r="AK838" s="1482"/>
      <c r="AL838" s="1482"/>
      <c r="AM838" s="1482"/>
      <c r="AN838" s="1482"/>
      <c r="AO838" s="1482"/>
      <c r="AP838" s="1482"/>
      <c r="AQ838" s="1482"/>
      <c r="AR838" s="1482"/>
      <c r="AS838" s="1482"/>
      <c r="AT838" s="1482"/>
      <c r="AU838" s="1482"/>
      <c r="AV838" s="1482"/>
      <c r="AW838" s="1482"/>
      <c r="AX838" s="994"/>
    </row>
    <row r="839" spans="1:50" s="1317" customFormat="1" ht="23.85" hidden="1" customHeight="1">
      <c r="A839" s="992"/>
      <c r="B839" s="1002"/>
      <c r="C839" s="1288" t="s">
        <v>7359</v>
      </c>
      <c r="D839" s="1288"/>
      <c r="E839" s="1288" t="s">
        <v>7476</v>
      </c>
      <c r="F839" s="1288" t="s">
        <v>7359</v>
      </c>
      <c r="G839" s="1288" t="s">
        <v>7359</v>
      </c>
      <c r="H839" s="1298"/>
      <c r="I839" s="235">
        <v>11349</v>
      </c>
      <c r="J839" s="235">
        <v>0</v>
      </c>
      <c r="K839" s="235">
        <v>0</v>
      </c>
      <c r="L839" s="1288" t="s">
        <v>469</v>
      </c>
      <c r="M839" s="235">
        <v>56</v>
      </c>
      <c r="N839" s="235">
        <v>90</v>
      </c>
      <c r="O839" s="235">
        <v>5040</v>
      </c>
      <c r="P839" s="235">
        <v>1</v>
      </c>
      <c r="Q839" s="235">
        <v>0</v>
      </c>
      <c r="R839" s="235">
        <v>0</v>
      </c>
      <c r="S839" s="1288" t="s">
        <v>384</v>
      </c>
      <c r="T839" s="1288" t="s">
        <v>384</v>
      </c>
      <c r="U839" s="1288">
        <v>2000</v>
      </c>
      <c r="V839" s="1298"/>
      <c r="W839" s="1298"/>
      <c r="X839" s="1298"/>
      <c r="Y839" s="1298"/>
      <c r="Z839" s="1298"/>
      <c r="AA839" s="1298"/>
      <c r="AB839" s="235"/>
      <c r="AC839" s="1288"/>
      <c r="AD839" s="1288"/>
      <c r="AE839" s="1298"/>
      <c r="AF839" s="1298"/>
      <c r="AG839" s="1298"/>
      <c r="AH839" s="1298"/>
      <c r="AI839" s="1298"/>
      <c r="AJ839" s="1298"/>
      <c r="AK839" s="1298"/>
      <c r="AL839" s="1298"/>
      <c r="AM839" s="1298"/>
      <c r="AN839" s="1298"/>
      <c r="AO839" s="1298"/>
      <c r="AP839" s="1298"/>
      <c r="AQ839" s="1298"/>
      <c r="AR839" s="1298"/>
      <c r="AS839" s="1298"/>
      <c r="AT839" s="1298"/>
      <c r="AU839" s="1298"/>
      <c r="AV839" s="1298"/>
      <c r="AW839" s="1298"/>
      <c r="AX839" s="994"/>
    </row>
    <row r="840" spans="1:50" s="1317" customFormat="1" ht="23.85" hidden="1" customHeight="1">
      <c r="A840" s="992"/>
      <c r="B840" s="1002"/>
      <c r="C840" s="1288" t="s">
        <v>7359</v>
      </c>
      <c r="D840" s="1288"/>
      <c r="E840" s="1288" t="s">
        <v>7477</v>
      </c>
      <c r="F840" s="1288" t="s">
        <v>7359</v>
      </c>
      <c r="G840" s="1288" t="s">
        <v>7359</v>
      </c>
      <c r="H840" s="1298"/>
      <c r="I840" s="235">
        <v>4000</v>
      </c>
      <c r="J840" s="235">
        <v>0</v>
      </c>
      <c r="K840" s="235">
        <v>0</v>
      </c>
      <c r="L840" s="1288" t="s">
        <v>282</v>
      </c>
      <c r="M840" s="235">
        <v>41</v>
      </c>
      <c r="N840" s="235">
        <v>90</v>
      </c>
      <c r="O840" s="235">
        <v>3690</v>
      </c>
      <c r="P840" s="235">
        <v>1</v>
      </c>
      <c r="Q840" s="235">
        <v>0</v>
      </c>
      <c r="R840" s="235">
        <v>0</v>
      </c>
      <c r="S840" s="1288" t="s">
        <v>384</v>
      </c>
      <c r="T840" s="1288" t="s">
        <v>384</v>
      </c>
      <c r="U840" s="1288">
        <v>2012</v>
      </c>
      <c r="V840" s="1298"/>
      <c r="W840" s="1298"/>
      <c r="X840" s="1298"/>
      <c r="Y840" s="1298"/>
      <c r="Z840" s="1298"/>
      <c r="AA840" s="1298"/>
      <c r="AB840" s="235">
        <v>1000</v>
      </c>
      <c r="AC840" s="1288"/>
      <c r="AD840" s="1288"/>
      <c r="AE840" s="1298"/>
      <c r="AF840" s="1298"/>
      <c r="AG840" s="1298"/>
      <c r="AH840" s="1298"/>
      <c r="AI840" s="1298"/>
      <c r="AJ840" s="1298"/>
      <c r="AK840" s="1298"/>
      <c r="AL840" s="1298"/>
      <c r="AM840" s="1298"/>
      <c r="AN840" s="1298"/>
      <c r="AO840" s="1298"/>
      <c r="AP840" s="1298"/>
      <c r="AQ840" s="1298"/>
      <c r="AR840" s="1298"/>
      <c r="AS840" s="1298"/>
      <c r="AT840" s="1298"/>
      <c r="AU840" s="1298"/>
      <c r="AV840" s="1298"/>
      <c r="AW840" s="1298"/>
      <c r="AX840" s="994"/>
    </row>
    <row r="841" spans="1:50" ht="23.85" hidden="1" customHeight="1">
      <c r="A841" s="992"/>
      <c r="B841" s="993"/>
      <c r="C841" s="707" t="s">
        <v>7359</v>
      </c>
      <c r="D841" s="707"/>
      <c r="E841" s="707" t="s">
        <v>7478</v>
      </c>
      <c r="F841" s="707" t="s">
        <v>7359</v>
      </c>
      <c r="G841" s="707" t="s">
        <v>7359</v>
      </c>
      <c r="H841" s="236"/>
      <c r="I841" s="235">
        <v>27000</v>
      </c>
      <c r="J841" s="235">
        <v>0</v>
      </c>
      <c r="K841" s="235">
        <v>0</v>
      </c>
      <c r="L841" s="707" t="s">
        <v>282</v>
      </c>
      <c r="M841" s="235">
        <v>41</v>
      </c>
      <c r="N841" s="235">
        <v>90</v>
      </c>
      <c r="O841" s="235">
        <v>3690</v>
      </c>
      <c r="P841" s="235">
        <v>2</v>
      </c>
      <c r="Q841" s="235">
        <v>0</v>
      </c>
      <c r="R841" s="235">
        <v>0</v>
      </c>
      <c r="S841" s="707" t="s">
        <v>384</v>
      </c>
      <c r="T841" s="707" t="s">
        <v>384</v>
      </c>
      <c r="U841" s="707">
        <v>2012</v>
      </c>
      <c r="V841" s="236"/>
      <c r="W841" s="236"/>
      <c r="X841" s="236"/>
      <c r="Y841" s="236"/>
      <c r="Z841" s="236"/>
      <c r="AA841" s="236"/>
      <c r="AB841" s="235"/>
      <c r="AC841" s="707"/>
      <c r="AD841" s="707"/>
      <c r="AE841" s="236"/>
      <c r="AF841" s="236"/>
      <c r="AG841" s="236"/>
      <c r="AH841" s="236"/>
      <c r="AI841" s="236"/>
      <c r="AJ841" s="236"/>
      <c r="AK841" s="236"/>
      <c r="AL841" s="236"/>
      <c r="AM841" s="236"/>
      <c r="AN841" s="236"/>
      <c r="AO841" s="236"/>
      <c r="AP841" s="236"/>
      <c r="AQ841" s="236"/>
      <c r="AR841" s="236"/>
      <c r="AS841" s="236"/>
      <c r="AT841" s="236"/>
      <c r="AU841" s="236"/>
      <c r="AV841" s="236"/>
      <c r="AW841" s="236"/>
      <c r="AX841" s="994"/>
    </row>
    <row r="842" spans="1:50" ht="23.85" hidden="1" customHeight="1">
      <c r="A842" s="992"/>
      <c r="B842" s="993"/>
      <c r="C842" s="707" t="s">
        <v>7359</v>
      </c>
      <c r="D842" s="707"/>
      <c r="E842" s="707" t="s">
        <v>7479</v>
      </c>
      <c r="F842" s="707" t="s">
        <v>7359</v>
      </c>
      <c r="G842" s="707" t="s">
        <v>7480</v>
      </c>
      <c r="H842" s="236"/>
      <c r="I842" s="235">
        <v>31718</v>
      </c>
      <c r="J842" s="235">
        <v>0</v>
      </c>
      <c r="K842" s="235">
        <v>0</v>
      </c>
      <c r="L842" s="707" t="s">
        <v>282</v>
      </c>
      <c r="M842" s="235">
        <v>68</v>
      </c>
      <c r="N842" s="235">
        <v>105</v>
      </c>
      <c r="O842" s="235">
        <v>7140</v>
      </c>
      <c r="P842" s="235">
        <v>3</v>
      </c>
      <c r="Q842" s="235">
        <v>900</v>
      </c>
      <c r="R842" s="235">
        <v>900</v>
      </c>
      <c r="S842" s="707" t="s">
        <v>826</v>
      </c>
      <c r="T842" s="707" t="s">
        <v>826</v>
      </c>
      <c r="U842" s="707">
        <v>2013</v>
      </c>
      <c r="V842" s="236"/>
      <c r="W842" s="236"/>
      <c r="X842" s="236"/>
      <c r="Y842" s="236"/>
      <c r="Z842" s="236"/>
      <c r="AA842" s="236"/>
      <c r="AB842" s="235">
        <v>3000</v>
      </c>
      <c r="AC842" s="707"/>
      <c r="AD842" s="707"/>
      <c r="AE842" s="236"/>
      <c r="AF842" s="236"/>
      <c r="AG842" s="236"/>
      <c r="AH842" s="236"/>
      <c r="AI842" s="236"/>
      <c r="AJ842" s="236"/>
      <c r="AK842" s="236"/>
      <c r="AL842" s="236"/>
      <c r="AM842" s="236"/>
      <c r="AN842" s="236"/>
      <c r="AO842" s="236"/>
      <c r="AP842" s="236"/>
      <c r="AQ842" s="236"/>
      <c r="AR842" s="236"/>
      <c r="AS842" s="236"/>
      <c r="AT842" s="236"/>
      <c r="AU842" s="236"/>
      <c r="AV842" s="236"/>
      <c r="AW842" s="236"/>
      <c r="AX842" s="994"/>
    </row>
    <row r="843" spans="1:50" ht="23.85" hidden="1" customHeight="1">
      <c r="A843" s="992"/>
      <c r="B843" s="993"/>
      <c r="C843" s="707" t="s">
        <v>7365</v>
      </c>
      <c r="D843" s="707" t="s">
        <v>7481</v>
      </c>
      <c r="E843" s="707" t="s">
        <v>7482</v>
      </c>
      <c r="F843" s="707" t="s">
        <v>7365</v>
      </c>
      <c r="G843" s="707" t="s">
        <v>7483</v>
      </c>
      <c r="H843" s="236">
        <v>6</v>
      </c>
      <c r="I843" s="235">
        <v>18092</v>
      </c>
      <c r="J843" s="235">
        <v>0</v>
      </c>
      <c r="K843" s="235">
        <v>0</v>
      </c>
      <c r="L843" s="707" t="s">
        <v>282</v>
      </c>
      <c r="M843" s="235">
        <v>66</v>
      </c>
      <c r="N843" s="235">
        <v>104</v>
      </c>
      <c r="O843" s="235">
        <v>6864</v>
      </c>
      <c r="P843" s="235">
        <v>1</v>
      </c>
      <c r="Q843" s="235">
        <v>300</v>
      </c>
      <c r="R843" s="235">
        <v>300</v>
      </c>
      <c r="S843" s="707" t="s">
        <v>173</v>
      </c>
      <c r="T843" s="707" t="s">
        <v>324</v>
      </c>
      <c r="U843" s="707">
        <v>2003</v>
      </c>
      <c r="V843" s="236">
        <v>2140</v>
      </c>
      <c r="W843" s="236"/>
      <c r="X843" s="236"/>
      <c r="Y843" s="236"/>
      <c r="Z843" s="236"/>
      <c r="AA843" s="236"/>
      <c r="AB843" s="235">
        <v>2140</v>
      </c>
      <c r="AC843" s="707"/>
      <c r="AD843" s="707"/>
      <c r="AE843" s="236"/>
      <c r="AF843" s="236"/>
      <c r="AG843" s="236"/>
      <c r="AH843" s="236"/>
      <c r="AI843" s="236"/>
      <c r="AJ843" s="236"/>
      <c r="AK843" s="236"/>
      <c r="AL843" s="236"/>
      <c r="AM843" s="236"/>
      <c r="AN843" s="236"/>
      <c r="AO843" s="236"/>
      <c r="AP843" s="236"/>
      <c r="AQ843" s="236"/>
      <c r="AR843" s="236"/>
      <c r="AS843" s="236"/>
      <c r="AT843" s="236"/>
      <c r="AU843" s="236"/>
      <c r="AV843" s="236"/>
      <c r="AW843" s="236"/>
      <c r="AX843" s="994"/>
    </row>
    <row r="844" spans="1:50" ht="23.85" hidden="1" customHeight="1">
      <c r="A844" s="992"/>
      <c r="B844" s="993"/>
      <c r="C844" s="707" t="s">
        <v>7365</v>
      </c>
      <c r="D844" s="707"/>
      <c r="E844" s="707" t="s">
        <v>7484</v>
      </c>
      <c r="F844" s="707" t="s">
        <v>7365</v>
      </c>
      <c r="G844" s="707" t="s">
        <v>7365</v>
      </c>
      <c r="H844" s="236"/>
      <c r="I844" s="235">
        <v>29090</v>
      </c>
      <c r="J844" s="235">
        <v>0</v>
      </c>
      <c r="K844" s="235">
        <v>0</v>
      </c>
      <c r="L844" s="707" t="s">
        <v>143</v>
      </c>
      <c r="M844" s="235">
        <v>74</v>
      </c>
      <c r="N844" s="235">
        <v>111</v>
      </c>
      <c r="O844" s="235">
        <v>24642</v>
      </c>
      <c r="P844" s="235">
        <v>3</v>
      </c>
      <c r="Q844" s="235">
        <v>41</v>
      </c>
      <c r="R844" s="235">
        <v>41</v>
      </c>
      <c r="S844" s="707" t="s">
        <v>7485</v>
      </c>
      <c r="T844" s="707" t="s">
        <v>1056</v>
      </c>
      <c r="U844" s="707">
        <v>2004</v>
      </c>
      <c r="V844" s="236"/>
      <c r="W844" s="236"/>
      <c r="X844" s="236"/>
      <c r="Y844" s="236"/>
      <c r="Z844" s="236"/>
      <c r="AA844" s="236"/>
      <c r="AB844" s="235">
        <v>912</v>
      </c>
      <c r="AC844" s="707"/>
      <c r="AD844" s="707"/>
      <c r="AE844" s="236"/>
      <c r="AF844" s="236"/>
      <c r="AG844" s="236"/>
      <c r="AH844" s="236"/>
      <c r="AI844" s="236"/>
      <c r="AJ844" s="236"/>
      <c r="AK844" s="236"/>
      <c r="AL844" s="236"/>
      <c r="AM844" s="236"/>
      <c r="AN844" s="236"/>
      <c r="AO844" s="236"/>
      <c r="AP844" s="236"/>
      <c r="AQ844" s="236"/>
      <c r="AR844" s="236"/>
      <c r="AS844" s="236"/>
      <c r="AT844" s="236"/>
      <c r="AU844" s="236"/>
      <c r="AV844" s="236"/>
      <c r="AW844" s="236"/>
      <c r="AX844" s="994"/>
    </row>
    <row r="845" spans="1:50" ht="23.85" hidden="1" customHeight="1">
      <c r="A845" s="992"/>
      <c r="B845" s="993"/>
      <c r="C845" s="707" t="s">
        <v>7365</v>
      </c>
      <c r="D845" s="707"/>
      <c r="E845" s="707" t="s">
        <v>7486</v>
      </c>
      <c r="F845" s="707" t="s">
        <v>7365</v>
      </c>
      <c r="G845" s="707" t="s">
        <v>7365</v>
      </c>
      <c r="H845" s="236"/>
      <c r="I845" s="235">
        <v>11736</v>
      </c>
      <c r="J845" s="235">
        <v>0</v>
      </c>
      <c r="K845" s="235">
        <v>0</v>
      </c>
      <c r="L845" s="707" t="s">
        <v>143</v>
      </c>
      <c r="M845" s="235">
        <v>72</v>
      </c>
      <c r="N845" s="235">
        <v>111</v>
      </c>
      <c r="O845" s="235">
        <v>7992</v>
      </c>
      <c r="P845" s="235">
        <v>1</v>
      </c>
      <c r="Q845" s="235">
        <v>0</v>
      </c>
      <c r="R845" s="235">
        <v>0</v>
      </c>
      <c r="S845" s="707" t="s">
        <v>384</v>
      </c>
      <c r="T845" s="707" t="s">
        <v>384</v>
      </c>
      <c r="U845" s="707">
        <v>1987</v>
      </c>
      <c r="V845" s="236"/>
      <c r="W845" s="236"/>
      <c r="X845" s="236"/>
      <c r="Y845" s="236"/>
      <c r="Z845" s="236"/>
      <c r="AA845" s="236"/>
      <c r="AB845" s="235">
        <v>17</v>
      </c>
      <c r="AC845" s="707"/>
      <c r="AD845" s="707"/>
      <c r="AE845" s="236"/>
      <c r="AF845" s="236"/>
      <c r="AG845" s="236"/>
      <c r="AH845" s="236"/>
      <c r="AI845" s="236"/>
      <c r="AJ845" s="236"/>
      <c r="AK845" s="236"/>
      <c r="AL845" s="236"/>
      <c r="AM845" s="236"/>
      <c r="AN845" s="236"/>
      <c r="AO845" s="236"/>
      <c r="AP845" s="236"/>
      <c r="AQ845" s="236"/>
      <c r="AR845" s="236"/>
      <c r="AS845" s="236"/>
      <c r="AT845" s="236"/>
      <c r="AU845" s="236"/>
      <c r="AV845" s="236"/>
      <c r="AW845" s="236"/>
      <c r="AX845" s="994"/>
    </row>
    <row r="846" spans="1:50" ht="23.85" hidden="1" customHeight="1">
      <c r="A846" s="992"/>
      <c r="B846" s="993"/>
      <c r="C846" s="707" t="s">
        <v>7365</v>
      </c>
      <c r="D846" s="707"/>
      <c r="E846" s="707" t="s">
        <v>11416</v>
      </c>
      <c r="F846" s="707" t="s">
        <v>7365</v>
      </c>
      <c r="G846" s="707" t="s">
        <v>7365</v>
      </c>
      <c r="H846" s="236"/>
      <c r="I846" s="235">
        <v>29680</v>
      </c>
      <c r="J846" s="235">
        <v>0</v>
      </c>
      <c r="K846" s="235">
        <v>0</v>
      </c>
      <c r="L846" s="707" t="s">
        <v>143</v>
      </c>
      <c r="M846" s="235">
        <v>74</v>
      </c>
      <c r="N846" s="235">
        <v>111</v>
      </c>
      <c r="O846" s="235">
        <v>24642</v>
      </c>
      <c r="P846" s="235">
        <v>3</v>
      </c>
      <c r="Q846" s="235">
        <v>0</v>
      </c>
      <c r="R846" s="235">
        <v>0</v>
      </c>
      <c r="S846" s="707" t="s">
        <v>384</v>
      </c>
      <c r="T846" s="707" t="s">
        <v>384</v>
      </c>
      <c r="U846" s="707">
        <v>2004</v>
      </c>
      <c r="V846" s="236"/>
      <c r="W846" s="236"/>
      <c r="X846" s="236"/>
      <c r="Y846" s="236"/>
      <c r="Z846" s="236"/>
      <c r="AA846" s="236"/>
      <c r="AB846" s="235">
        <v>850</v>
      </c>
      <c r="AC846" s="707"/>
      <c r="AD846" s="707"/>
      <c r="AE846" s="236"/>
      <c r="AF846" s="236"/>
      <c r="AG846" s="236"/>
      <c r="AH846" s="236"/>
      <c r="AI846" s="236"/>
      <c r="AJ846" s="236"/>
      <c r="AK846" s="236"/>
      <c r="AL846" s="236"/>
      <c r="AM846" s="236"/>
      <c r="AN846" s="236"/>
      <c r="AO846" s="236"/>
      <c r="AP846" s="236"/>
      <c r="AQ846" s="236"/>
      <c r="AR846" s="236"/>
      <c r="AS846" s="236"/>
      <c r="AT846" s="236"/>
      <c r="AU846" s="236"/>
      <c r="AV846" s="236"/>
      <c r="AW846" s="236"/>
      <c r="AX846" s="994"/>
    </row>
    <row r="847" spans="1:50" ht="23.85" hidden="1" customHeight="1">
      <c r="A847" s="992"/>
      <c r="B847" s="993"/>
      <c r="C847" s="707" t="s">
        <v>7365</v>
      </c>
      <c r="D847" s="707"/>
      <c r="E847" s="707" t="s">
        <v>7487</v>
      </c>
      <c r="F847" s="707" t="s">
        <v>7365</v>
      </c>
      <c r="G847" s="707" t="s">
        <v>7365</v>
      </c>
      <c r="H847" s="236"/>
      <c r="I847" s="235">
        <v>10850</v>
      </c>
      <c r="J847" s="235">
        <v>0</v>
      </c>
      <c r="K847" s="235">
        <v>0</v>
      </c>
      <c r="L847" s="707" t="s">
        <v>282</v>
      </c>
      <c r="M847" s="235">
        <v>80</v>
      </c>
      <c r="N847" s="235">
        <v>117</v>
      </c>
      <c r="O847" s="235">
        <v>9360</v>
      </c>
      <c r="P847" s="235">
        <v>1</v>
      </c>
      <c r="Q847" s="235">
        <v>516</v>
      </c>
      <c r="R847" s="235">
        <v>516</v>
      </c>
      <c r="S847" s="707" t="s">
        <v>173</v>
      </c>
      <c r="T847" s="707" t="s">
        <v>324</v>
      </c>
      <c r="U847" s="707">
        <v>2005</v>
      </c>
      <c r="V847" s="236"/>
      <c r="W847" s="236"/>
      <c r="X847" s="236"/>
      <c r="Y847" s="236"/>
      <c r="Z847" s="236"/>
      <c r="AA847" s="236"/>
      <c r="AB847" s="235">
        <v>1188</v>
      </c>
      <c r="AC847" s="707"/>
      <c r="AD847" s="707"/>
      <c r="AE847" s="236"/>
      <c r="AF847" s="236"/>
      <c r="AG847" s="236"/>
      <c r="AH847" s="236"/>
      <c r="AI847" s="236"/>
      <c r="AJ847" s="236"/>
      <c r="AK847" s="236"/>
      <c r="AL847" s="236"/>
      <c r="AM847" s="236"/>
      <c r="AN847" s="236"/>
      <c r="AO847" s="236"/>
      <c r="AP847" s="236"/>
      <c r="AQ847" s="236"/>
      <c r="AR847" s="236"/>
      <c r="AS847" s="236"/>
      <c r="AT847" s="236"/>
      <c r="AU847" s="236"/>
      <c r="AV847" s="236"/>
      <c r="AW847" s="236"/>
      <c r="AX847" s="994"/>
    </row>
    <row r="848" spans="1:50" ht="23.85" hidden="1" customHeight="1">
      <c r="A848" s="992"/>
      <c r="B848" s="993"/>
      <c r="C848" s="707" t="s">
        <v>7365</v>
      </c>
      <c r="D848" s="707"/>
      <c r="E848" s="707" t="s">
        <v>7488</v>
      </c>
      <c r="F848" s="707" t="s">
        <v>7365</v>
      </c>
      <c r="G848" s="707" t="s">
        <v>7365</v>
      </c>
      <c r="H848" s="236"/>
      <c r="I848" s="235">
        <v>46820</v>
      </c>
      <c r="J848" s="235">
        <v>285.08999999999997</v>
      </c>
      <c r="K848" s="235">
        <v>285.08999999999997</v>
      </c>
      <c r="L848" s="707" t="s">
        <v>282</v>
      </c>
      <c r="M848" s="235">
        <v>75</v>
      </c>
      <c r="N848" s="235">
        <v>112</v>
      </c>
      <c r="O848" s="235">
        <v>16800</v>
      </c>
      <c r="P848" s="235">
        <v>2</v>
      </c>
      <c r="Q848" s="235">
        <v>1866</v>
      </c>
      <c r="R848" s="235">
        <v>1866</v>
      </c>
      <c r="S848" s="707" t="s">
        <v>173</v>
      </c>
      <c r="T848" s="707" t="s">
        <v>324</v>
      </c>
      <c r="U848" s="707">
        <v>2007</v>
      </c>
      <c r="V848" s="236"/>
      <c r="W848" s="236"/>
      <c r="X848" s="236"/>
      <c r="Y848" s="236"/>
      <c r="Z848" s="236"/>
      <c r="AA848" s="236"/>
      <c r="AB848" s="235">
        <v>9333</v>
      </c>
      <c r="AC848" s="707"/>
      <c r="AD848" s="707"/>
      <c r="AE848" s="236"/>
      <c r="AF848" s="236"/>
      <c r="AG848" s="236"/>
      <c r="AH848" s="236"/>
      <c r="AI848" s="236"/>
      <c r="AJ848" s="236"/>
      <c r="AK848" s="236"/>
      <c r="AL848" s="236"/>
      <c r="AM848" s="236"/>
      <c r="AN848" s="236"/>
      <c r="AO848" s="236"/>
      <c r="AP848" s="236"/>
      <c r="AQ848" s="236"/>
      <c r="AR848" s="236"/>
      <c r="AS848" s="236"/>
      <c r="AT848" s="236"/>
      <c r="AU848" s="236"/>
      <c r="AV848" s="236"/>
      <c r="AW848" s="236"/>
      <c r="AX848" s="994"/>
    </row>
    <row r="849" spans="1:50" ht="23.85" hidden="1" customHeight="1">
      <c r="A849" s="992"/>
      <c r="B849" s="993"/>
      <c r="C849" s="707" t="s">
        <v>7365</v>
      </c>
      <c r="D849" s="707"/>
      <c r="E849" s="707" t="s">
        <v>7489</v>
      </c>
      <c r="F849" s="707" t="s">
        <v>7365</v>
      </c>
      <c r="G849" s="707" t="s">
        <v>7365</v>
      </c>
      <c r="H849" s="236"/>
      <c r="I849" s="235">
        <v>24951</v>
      </c>
      <c r="J849" s="235">
        <v>0</v>
      </c>
      <c r="K849" s="235">
        <v>0</v>
      </c>
      <c r="L849" s="707" t="s">
        <v>282</v>
      </c>
      <c r="M849" s="235">
        <v>74</v>
      </c>
      <c r="N849" s="235">
        <v>111</v>
      </c>
      <c r="O849" s="235">
        <v>8214</v>
      </c>
      <c r="P849" s="235">
        <v>1</v>
      </c>
      <c r="Q849" s="235">
        <v>288</v>
      </c>
      <c r="R849" s="235">
        <v>288</v>
      </c>
      <c r="S849" s="707" t="s">
        <v>173</v>
      </c>
      <c r="T849" s="707" t="s">
        <v>324</v>
      </c>
      <c r="U849" s="707">
        <v>2008</v>
      </c>
      <c r="V849" s="236"/>
      <c r="W849" s="236"/>
      <c r="X849" s="236"/>
      <c r="Y849" s="236"/>
      <c r="Z849" s="236"/>
      <c r="AA849" s="236"/>
      <c r="AB849" s="235">
        <v>3635</v>
      </c>
      <c r="AC849" s="707"/>
      <c r="AD849" s="707"/>
      <c r="AE849" s="236"/>
      <c r="AF849" s="236"/>
      <c r="AG849" s="236"/>
      <c r="AH849" s="236"/>
      <c r="AI849" s="236"/>
      <c r="AJ849" s="236"/>
      <c r="AK849" s="236"/>
      <c r="AL849" s="236"/>
      <c r="AM849" s="236"/>
      <c r="AN849" s="236"/>
      <c r="AO849" s="236"/>
      <c r="AP849" s="236"/>
      <c r="AQ849" s="236"/>
      <c r="AR849" s="236"/>
      <c r="AS849" s="236"/>
      <c r="AT849" s="236"/>
      <c r="AU849" s="236"/>
      <c r="AV849" s="236"/>
      <c r="AW849" s="236"/>
      <c r="AX849" s="994"/>
    </row>
    <row r="850" spans="1:50" ht="23.85" hidden="1" customHeight="1">
      <c r="A850" s="992"/>
      <c r="B850" s="993"/>
      <c r="C850" s="707" t="s">
        <v>7365</v>
      </c>
      <c r="D850" s="707"/>
      <c r="E850" s="707" t="s">
        <v>7490</v>
      </c>
      <c r="F850" s="707" t="s">
        <v>7365</v>
      </c>
      <c r="G850" s="707" t="s">
        <v>7365</v>
      </c>
      <c r="H850" s="236"/>
      <c r="I850" s="235">
        <v>11213</v>
      </c>
      <c r="J850" s="235">
        <v>159.43</v>
      </c>
      <c r="K850" s="235">
        <v>159.43</v>
      </c>
      <c r="L850" s="707" t="s">
        <v>282</v>
      </c>
      <c r="M850" s="235">
        <v>50</v>
      </c>
      <c r="N850" s="235">
        <v>73</v>
      </c>
      <c r="O850" s="235">
        <v>3650</v>
      </c>
      <c r="P850" s="235">
        <v>1</v>
      </c>
      <c r="Q850" s="235">
        <v>0</v>
      </c>
      <c r="R850" s="235">
        <v>0</v>
      </c>
      <c r="S850" s="707" t="s">
        <v>384</v>
      </c>
      <c r="T850" s="707" t="s">
        <v>384</v>
      </c>
      <c r="U850" s="707">
        <v>2009</v>
      </c>
      <c r="V850" s="236"/>
      <c r="W850" s="236"/>
      <c r="X850" s="236"/>
      <c r="Y850" s="236"/>
      <c r="Z850" s="236"/>
      <c r="AA850" s="236"/>
      <c r="AB850" s="235">
        <v>1800</v>
      </c>
      <c r="AC850" s="707"/>
      <c r="AD850" s="707"/>
      <c r="AE850" s="236"/>
      <c r="AF850" s="236"/>
      <c r="AG850" s="236"/>
      <c r="AH850" s="236"/>
      <c r="AI850" s="236"/>
      <c r="AJ850" s="236"/>
      <c r="AK850" s="236"/>
      <c r="AL850" s="236"/>
      <c r="AM850" s="236"/>
      <c r="AN850" s="236"/>
      <c r="AO850" s="236"/>
      <c r="AP850" s="236"/>
      <c r="AQ850" s="236"/>
      <c r="AR850" s="236"/>
      <c r="AS850" s="236"/>
      <c r="AT850" s="236"/>
      <c r="AU850" s="236"/>
      <c r="AV850" s="236"/>
      <c r="AW850" s="236"/>
      <c r="AX850" s="994"/>
    </row>
    <row r="851" spans="1:50" ht="23.85" hidden="1" customHeight="1">
      <c r="A851" s="992"/>
      <c r="B851" s="993"/>
      <c r="C851" s="707" t="s">
        <v>7365</v>
      </c>
      <c r="D851" s="707"/>
      <c r="E851" s="707" t="s">
        <v>7491</v>
      </c>
      <c r="F851" s="707" t="s">
        <v>7365</v>
      </c>
      <c r="G851" s="707" t="s">
        <v>7365</v>
      </c>
      <c r="H851" s="236"/>
      <c r="I851" s="235">
        <v>44683</v>
      </c>
      <c r="J851" s="235">
        <v>333.08</v>
      </c>
      <c r="K851" s="235">
        <v>431.93</v>
      </c>
      <c r="L851" s="707" t="s">
        <v>282</v>
      </c>
      <c r="M851" s="235">
        <v>68</v>
      </c>
      <c r="N851" s="235">
        <v>105</v>
      </c>
      <c r="O851" s="235">
        <v>7863</v>
      </c>
      <c r="P851" s="235">
        <v>1</v>
      </c>
      <c r="Q851" s="235">
        <v>956</v>
      </c>
      <c r="R851" s="235">
        <v>1500</v>
      </c>
      <c r="S851" s="707" t="s">
        <v>173</v>
      </c>
      <c r="T851" s="707" t="s">
        <v>324</v>
      </c>
      <c r="U851" s="707">
        <v>2009</v>
      </c>
      <c r="V851" s="236"/>
      <c r="W851" s="236"/>
      <c r="X851" s="236"/>
      <c r="Y851" s="236"/>
      <c r="Z851" s="236"/>
      <c r="AA851" s="236"/>
      <c r="AB851" s="235">
        <v>9852</v>
      </c>
      <c r="AC851" s="707"/>
      <c r="AD851" s="707"/>
      <c r="AE851" s="236"/>
      <c r="AF851" s="236"/>
      <c r="AG851" s="236"/>
      <c r="AH851" s="236"/>
      <c r="AI851" s="236"/>
      <c r="AJ851" s="236"/>
      <c r="AK851" s="236"/>
      <c r="AL851" s="236"/>
      <c r="AM851" s="236"/>
      <c r="AN851" s="236"/>
      <c r="AO851" s="236"/>
      <c r="AP851" s="236"/>
      <c r="AQ851" s="236"/>
      <c r="AR851" s="236"/>
      <c r="AS851" s="236"/>
      <c r="AT851" s="236"/>
      <c r="AU851" s="236"/>
      <c r="AV851" s="236"/>
      <c r="AW851" s="236"/>
      <c r="AX851" s="994"/>
    </row>
    <row r="852" spans="1:50" ht="23.85" hidden="1" customHeight="1">
      <c r="A852" s="992"/>
      <c r="B852" s="993"/>
      <c r="C852" s="707" t="s">
        <v>7365</v>
      </c>
      <c r="D852" s="707"/>
      <c r="E852" s="707" t="s">
        <v>16823</v>
      </c>
      <c r="F852" s="707" t="s">
        <v>7365</v>
      </c>
      <c r="G852" s="707" t="s">
        <v>7365</v>
      </c>
      <c r="H852" s="236"/>
      <c r="I852" s="235">
        <v>16033</v>
      </c>
      <c r="J852" s="235">
        <v>121</v>
      </c>
      <c r="K852" s="235">
        <v>121</v>
      </c>
      <c r="L852" s="707" t="s">
        <v>282</v>
      </c>
      <c r="M852" s="235">
        <v>60</v>
      </c>
      <c r="N852" s="235">
        <v>80</v>
      </c>
      <c r="O852" s="235">
        <v>4800</v>
      </c>
      <c r="P852" s="235">
        <v>1</v>
      </c>
      <c r="Q852" s="235">
        <v>0</v>
      </c>
      <c r="R852" s="235">
        <v>100</v>
      </c>
      <c r="S852" s="707"/>
      <c r="T852" s="707" t="s">
        <v>324</v>
      </c>
      <c r="U852" s="707">
        <v>2017</v>
      </c>
      <c r="V852" s="236"/>
      <c r="W852" s="236"/>
      <c r="X852" s="236"/>
      <c r="Y852" s="236"/>
      <c r="Z852" s="236"/>
      <c r="AA852" s="236"/>
      <c r="AB852" s="235">
        <v>800</v>
      </c>
      <c r="AC852" s="707"/>
      <c r="AD852" s="707"/>
      <c r="AE852" s="236"/>
      <c r="AF852" s="236"/>
      <c r="AG852" s="236"/>
      <c r="AH852" s="236"/>
      <c r="AI852" s="236"/>
      <c r="AJ852" s="236"/>
      <c r="AK852" s="236"/>
      <c r="AL852" s="236"/>
      <c r="AM852" s="236"/>
      <c r="AN852" s="236"/>
      <c r="AO852" s="236"/>
      <c r="AP852" s="236"/>
      <c r="AQ852" s="236"/>
      <c r="AR852" s="236"/>
      <c r="AS852" s="236"/>
      <c r="AT852" s="236"/>
      <c r="AU852" s="236"/>
      <c r="AV852" s="236"/>
      <c r="AW852" s="236"/>
      <c r="AX852" s="994"/>
    </row>
    <row r="853" spans="1:50" ht="23.85" hidden="1" customHeight="1">
      <c r="A853" s="992"/>
      <c r="B853" s="993"/>
      <c r="C853" s="707" t="s">
        <v>7365</v>
      </c>
      <c r="D853" s="707"/>
      <c r="E853" s="707" t="s">
        <v>16824</v>
      </c>
      <c r="F853" s="707" t="s">
        <v>7365</v>
      </c>
      <c r="G853" s="707" t="s">
        <v>7365</v>
      </c>
      <c r="H853" s="236"/>
      <c r="I853" s="235">
        <v>46170</v>
      </c>
      <c r="J853" s="235">
        <v>482</v>
      </c>
      <c r="K853" s="235">
        <v>482</v>
      </c>
      <c r="L853" s="707" t="s">
        <v>282</v>
      </c>
      <c r="M853" s="235">
        <v>7</v>
      </c>
      <c r="N853" s="235">
        <v>400</v>
      </c>
      <c r="O853" s="235">
        <v>15000</v>
      </c>
      <c r="P853" s="235">
        <v>1</v>
      </c>
      <c r="Q853" s="235">
        <v>290</v>
      </c>
      <c r="R853" s="235">
        <v>1000</v>
      </c>
      <c r="S853" s="707" t="s">
        <v>173</v>
      </c>
      <c r="T853" s="707" t="s">
        <v>1118</v>
      </c>
      <c r="U853" s="707">
        <v>2019</v>
      </c>
      <c r="V853" s="236"/>
      <c r="W853" s="236"/>
      <c r="X853" s="236"/>
      <c r="Y853" s="236"/>
      <c r="Z853" s="236"/>
      <c r="AA853" s="236"/>
      <c r="AB853" s="235">
        <v>13200</v>
      </c>
      <c r="AC853" s="707"/>
      <c r="AD853" s="707"/>
      <c r="AE853" s="236"/>
      <c r="AF853" s="236"/>
      <c r="AG853" s="236"/>
      <c r="AH853" s="236"/>
      <c r="AI853" s="236"/>
      <c r="AJ853" s="236"/>
      <c r="AK853" s="236"/>
      <c r="AL853" s="236"/>
      <c r="AM853" s="236"/>
      <c r="AN853" s="236"/>
      <c r="AO853" s="236"/>
      <c r="AP853" s="236"/>
      <c r="AQ853" s="236"/>
      <c r="AR853" s="236"/>
      <c r="AS853" s="236"/>
      <c r="AT853" s="236"/>
      <c r="AU853" s="236"/>
      <c r="AV853" s="236"/>
      <c r="AW853" s="236"/>
      <c r="AX853" s="994"/>
    </row>
    <row r="854" spans="1:50" ht="23.85" hidden="1" customHeight="1">
      <c r="A854" s="992"/>
      <c r="B854" s="993"/>
      <c r="C854" s="707" t="s">
        <v>7377</v>
      </c>
      <c r="D854" s="707" t="s">
        <v>7481</v>
      </c>
      <c r="E854" s="707" t="s">
        <v>7492</v>
      </c>
      <c r="F854" s="707" t="s">
        <v>7377</v>
      </c>
      <c r="G854" s="707" t="s">
        <v>7377</v>
      </c>
      <c r="H854" s="236">
        <v>6</v>
      </c>
      <c r="I854" s="235">
        <v>0</v>
      </c>
      <c r="J854" s="235">
        <v>0</v>
      </c>
      <c r="K854" s="235">
        <v>0</v>
      </c>
      <c r="L854" s="707" t="s">
        <v>7493</v>
      </c>
      <c r="M854" s="235">
        <v>76</v>
      </c>
      <c r="N854" s="235">
        <v>112</v>
      </c>
      <c r="O854" s="235">
        <v>8512</v>
      </c>
      <c r="P854" s="235">
        <v>1</v>
      </c>
      <c r="Q854" s="235">
        <v>800</v>
      </c>
      <c r="R854" s="235">
        <v>800</v>
      </c>
      <c r="S854" s="707" t="s">
        <v>173</v>
      </c>
      <c r="T854" s="707" t="s">
        <v>324</v>
      </c>
      <c r="U854" s="707">
        <v>2006</v>
      </c>
      <c r="V854" s="236">
        <v>2140</v>
      </c>
      <c r="W854" s="236"/>
      <c r="X854" s="236"/>
      <c r="Y854" s="236"/>
      <c r="Z854" s="236"/>
      <c r="AA854" s="236"/>
      <c r="AB854" s="235">
        <v>1400</v>
      </c>
      <c r="AC854" s="707"/>
      <c r="AD854" s="707"/>
      <c r="AE854" s="236"/>
      <c r="AF854" s="236"/>
      <c r="AG854" s="236"/>
      <c r="AH854" s="236"/>
      <c r="AI854" s="236"/>
      <c r="AJ854" s="236"/>
      <c r="AK854" s="236"/>
      <c r="AL854" s="236"/>
      <c r="AM854" s="236"/>
      <c r="AN854" s="236"/>
      <c r="AO854" s="236"/>
      <c r="AP854" s="236"/>
      <c r="AQ854" s="236"/>
      <c r="AR854" s="236"/>
      <c r="AS854" s="236"/>
      <c r="AT854" s="236"/>
      <c r="AU854" s="236"/>
      <c r="AV854" s="236"/>
      <c r="AW854" s="236"/>
      <c r="AX854" s="994"/>
    </row>
    <row r="855" spans="1:50" ht="23.85" hidden="1" customHeight="1">
      <c r="A855" s="992"/>
      <c r="B855" s="993"/>
      <c r="C855" s="707" t="s">
        <v>7377</v>
      </c>
      <c r="D855" s="707"/>
      <c r="E855" s="707" t="s">
        <v>16825</v>
      </c>
      <c r="F855" s="707" t="s">
        <v>7377</v>
      </c>
      <c r="G855" s="707" t="s">
        <v>7377</v>
      </c>
      <c r="H855" s="236"/>
      <c r="I855" s="235">
        <v>0</v>
      </c>
      <c r="J855" s="235">
        <v>0</v>
      </c>
      <c r="K855" s="235">
        <v>0</v>
      </c>
      <c r="L855" s="707" t="s">
        <v>282</v>
      </c>
      <c r="M855" s="235">
        <v>64</v>
      </c>
      <c r="N855" s="235">
        <v>100</v>
      </c>
      <c r="O855" s="235">
        <v>8280</v>
      </c>
      <c r="P855" s="235">
        <v>1</v>
      </c>
      <c r="Q855" s="235">
        <v>100</v>
      </c>
      <c r="R855" s="235">
        <v>100</v>
      </c>
      <c r="S855" s="707" t="s">
        <v>173</v>
      </c>
      <c r="T855" s="707" t="s">
        <v>384</v>
      </c>
      <c r="U855" s="707">
        <v>2020</v>
      </c>
      <c r="V855" s="236"/>
      <c r="W855" s="236"/>
      <c r="X855" s="236"/>
      <c r="Y855" s="236"/>
      <c r="Z855" s="236"/>
      <c r="AA855" s="236"/>
      <c r="AB855" s="235">
        <v>1800</v>
      </c>
      <c r="AC855" s="707"/>
      <c r="AD855" s="707"/>
      <c r="AE855" s="236"/>
      <c r="AF855" s="236"/>
      <c r="AG855" s="236"/>
      <c r="AH855" s="236"/>
      <c r="AI855" s="236"/>
      <c r="AJ855" s="236"/>
      <c r="AK855" s="236"/>
      <c r="AL855" s="236"/>
      <c r="AM855" s="236"/>
      <c r="AN855" s="236"/>
      <c r="AO855" s="236"/>
      <c r="AP855" s="236"/>
      <c r="AQ855" s="236"/>
      <c r="AR855" s="236"/>
      <c r="AS855" s="236"/>
      <c r="AT855" s="236"/>
      <c r="AU855" s="236"/>
      <c r="AV855" s="236"/>
      <c r="AW855" s="236"/>
      <c r="AX855" s="994"/>
    </row>
    <row r="856" spans="1:50" ht="23.85" hidden="1" customHeight="1">
      <c r="A856" s="992"/>
      <c r="B856" s="993"/>
      <c r="C856" s="707" t="s">
        <v>2055</v>
      </c>
      <c r="D856" s="707"/>
      <c r="E856" s="707" t="s">
        <v>7494</v>
      </c>
      <c r="F856" s="707" t="s">
        <v>2055</v>
      </c>
      <c r="G856" s="707" t="s">
        <v>2055</v>
      </c>
      <c r="H856" s="236"/>
      <c r="I856" s="235">
        <v>9600</v>
      </c>
      <c r="J856" s="235">
        <v>0</v>
      </c>
      <c r="K856" s="235">
        <v>0</v>
      </c>
      <c r="L856" s="707" t="s">
        <v>282</v>
      </c>
      <c r="M856" s="235">
        <v>68</v>
      </c>
      <c r="N856" s="235">
        <v>105</v>
      </c>
      <c r="O856" s="235">
        <v>7140</v>
      </c>
      <c r="P856" s="235">
        <v>1</v>
      </c>
      <c r="Q856" s="235">
        <v>212</v>
      </c>
      <c r="R856" s="235">
        <v>500</v>
      </c>
      <c r="S856" s="707" t="s">
        <v>173</v>
      </c>
      <c r="T856" s="707" t="s">
        <v>2945</v>
      </c>
      <c r="U856" s="707">
        <v>2014</v>
      </c>
      <c r="V856" s="236"/>
      <c r="W856" s="236"/>
      <c r="X856" s="236"/>
      <c r="Y856" s="236"/>
      <c r="Z856" s="236"/>
      <c r="AA856" s="236"/>
      <c r="AB856" s="235">
        <v>900</v>
      </c>
      <c r="AC856" s="707"/>
      <c r="AD856" s="707"/>
      <c r="AE856" s="236"/>
      <c r="AF856" s="236"/>
      <c r="AG856" s="236"/>
      <c r="AH856" s="236"/>
      <c r="AI856" s="236"/>
      <c r="AJ856" s="236"/>
      <c r="AK856" s="236"/>
      <c r="AL856" s="236"/>
      <c r="AM856" s="236"/>
      <c r="AN856" s="236"/>
      <c r="AO856" s="236"/>
      <c r="AP856" s="236"/>
      <c r="AQ856" s="236"/>
      <c r="AR856" s="236"/>
      <c r="AS856" s="236"/>
      <c r="AT856" s="236"/>
      <c r="AU856" s="236"/>
      <c r="AV856" s="236"/>
      <c r="AW856" s="236"/>
      <c r="AX856" s="994"/>
    </row>
    <row r="857" spans="1:50" ht="23.85" hidden="1" customHeight="1">
      <c r="A857" s="992"/>
      <c r="B857" s="993"/>
      <c r="C857" s="707" t="s">
        <v>2055</v>
      </c>
      <c r="D857" s="707"/>
      <c r="E857" s="707" t="s">
        <v>7512</v>
      </c>
      <c r="F857" s="707" t="s">
        <v>2055</v>
      </c>
      <c r="G857" s="707" t="s">
        <v>2055</v>
      </c>
      <c r="H857" s="236"/>
      <c r="I857" s="235">
        <v>9600</v>
      </c>
      <c r="J857" s="235">
        <v>0</v>
      </c>
      <c r="K857" s="235">
        <v>0</v>
      </c>
      <c r="L857" s="707" t="s">
        <v>143</v>
      </c>
      <c r="M857" s="235">
        <v>68</v>
      </c>
      <c r="N857" s="235">
        <v>105</v>
      </c>
      <c r="O857" s="235">
        <v>7140</v>
      </c>
      <c r="P857" s="235">
        <v>1</v>
      </c>
      <c r="Q857" s="235">
        <v>0</v>
      </c>
      <c r="R857" s="235">
        <v>0</v>
      </c>
      <c r="S857" s="707" t="s">
        <v>384</v>
      </c>
      <c r="T857" s="707" t="s">
        <v>384</v>
      </c>
      <c r="U857" s="707">
        <v>2011</v>
      </c>
      <c r="V857" s="236"/>
      <c r="W857" s="236"/>
      <c r="X857" s="236"/>
      <c r="Y857" s="236"/>
      <c r="Z857" s="236"/>
      <c r="AA857" s="236"/>
      <c r="AB857" s="235">
        <v>150</v>
      </c>
      <c r="AC857" s="707"/>
      <c r="AD857" s="707"/>
      <c r="AE857" s="236"/>
      <c r="AF857" s="236"/>
      <c r="AG857" s="236"/>
      <c r="AH857" s="236"/>
      <c r="AI857" s="236"/>
      <c r="AJ857" s="236"/>
      <c r="AK857" s="236"/>
      <c r="AL857" s="236"/>
      <c r="AM857" s="236"/>
      <c r="AN857" s="236"/>
      <c r="AO857" s="236"/>
      <c r="AP857" s="236"/>
      <c r="AQ857" s="236"/>
      <c r="AR857" s="236"/>
      <c r="AS857" s="236"/>
      <c r="AT857" s="236"/>
      <c r="AU857" s="236"/>
      <c r="AV857" s="236"/>
      <c r="AW857" s="236"/>
      <c r="AX857" s="994"/>
    </row>
    <row r="858" spans="1:50" ht="23.85" hidden="1" customHeight="1">
      <c r="A858" s="992" t="s">
        <v>91</v>
      </c>
      <c r="B858" s="993"/>
      <c r="C858" s="707" t="s">
        <v>2055</v>
      </c>
      <c r="D858" s="707"/>
      <c r="E858" s="707" t="s">
        <v>11417</v>
      </c>
      <c r="F858" s="707" t="s">
        <v>2055</v>
      </c>
      <c r="G858" s="707" t="s">
        <v>2055</v>
      </c>
      <c r="H858" s="236"/>
      <c r="I858" s="235">
        <v>9600</v>
      </c>
      <c r="J858" s="235">
        <v>0</v>
      </c>
      <c r="K858" s="235">
        <v>0</v>
      </c>
      <c r="L858" s="707" t="s">
        <v>282</v>
      </c>
      <c r="M858" s="235">
        <v>68</v>
      </c>
      <c r="N858" s="235">
        <v>105</v>
      </c>
      <c r="O858" s="235">
        <v>7140</v>
      </c>
      <c r="P858" s="235">
        <v>1</v>
      </c>
      <c r="Q858" s="235">
        <v>212</v>
      </c>
      <c r="R858" s="235">
        <v>500</v>
      </c>
      <c r="S858" s="707" t="s">
        <v>173</v>
      </c>
      <c r="T858" s="707" t="s">
        <v>2945</v>
      </c>
      <c r="U858" s="707">
        <v>2011</v>
      </c>
      <c r="V858" s="236"/>
      <c r="W858" s="236"/>
      <c r="X858" s="236"/>
      <c r="Y858" s="236"/>
      <c r="Z858" s="236"/>
      <c r="AA858" s="236"/>
      <c r="AB858" s="235">
        <v>1000</v>
      </c>
      <c r="AC858" s="707"/>
      <c r="AD858" s="707"/>
      <c r="AE858" s="236"/>
      <c r="AF858" s="236"/>
      <c r="AG858" s="236"/>
      <c r="AH858" s="236"/>
      <c r="AI858" s="236"/>
      <c r="AJ858" s="236"/>
      <c r="AK858" s="236"/>
      <c r="AL858" s="236"/>
      <c r="AM858" s="236"/>
      <c r="AN858" s="236"/>
      <c r="AO858" s="236"/>
      <c r="AP858" s="236"/>
      <c r="AQ858" s="236"/>
      <c r="AR858" s="236"/>
      <c r="AS858" s="236"/>
      <c r="AT858" s="236"/>
      <c r="AU858" s="236"/>
      <c r="AV858" s="236"/>
      <c r="AW858" s="236"/>
      <c r="AX858" s="994"/>
    </row>
    <row r="859" spans="1:50" ht="23.85" hidden="1" customHeight="1">
      <c r="A859" s="992" t="s">
        <v>310</v>
      </c>
      <c r="B859" s="993"/>
      <c r="C859" s="707" t="s">
        <v>2055</v>
      </c>
      <c r="D859" s="707"/>
      <c r="E859" s="707" t="s">
        <v>2056</v>
      </c>
      <c r="F859" s="707" t="s">
        <v>2055</v>
      </c>
      <c r="G859" s="707" t="s">
        <v>2055</v>
      </c>
      <c r="H859" s="236"/>
      <c r="I859" s="235">
        <v>9990</v>
      </c>
      <c r="J859" s="235">
        <v>0</v>
      </c>
      <c r="K859" s="235">
        <v>0</v>
      </c>
      <c r="L859" s="707" t="s">
        <v>282</v>
      </c>
      <c r="M859" s="235">
        <v>68</v>
      </c>
      <c r="N859" s="235">
        <v>105</v>
      </c>
      <c r="O859" s="235">
        <v>7140</v>
      </c>
      <c r="P859" s="235">
        <v>1</v>
      </c>
      <c r="Q859" s="235">
        <v>0</v>
      </c>
      <c r="R859" s="235">
        <v>0</v>
      </c>
      <c r="S859" s="707" t="s">
        <v>384</v>
      </c>
      <c r="T859" s="707" t="s">
        <v>384</v>
      </c>
      <c r="U859" s="707">
        <v>2011</v>
      </c>
      <c r="V859" s="236"/>
      <c r="W859" s="236"/>
      <c r="X859" s="236"/>
      <c r="Y859" s="236"/>
      <c r="Z859" s="236"/>
      <c r="AA859" s="236"/>
      <c r="AB859" s="235">
        <v>1127</v>
      </c>
      <c r="AC859" s="707"/>
      <c r="AD859" s="707"/>
      <c r="AE859" s="236"/>
      <c r="AF859" s="236"/>
      <c r="AG859" s="236"/>
      <c r="AH859" s="236"/>
      <c r="AI859" s="236"/>
      <c r="AJ859" s="236"/>
      <c r="AK859" s="236"/>
      <c r="AL859" s="236"/>
      <c r="AM859" s="236"/>
      <c r="AN859" s="236"/>
      <c r="AO859" s="236"/>
      <c r="AP859" s="236"/>
      <c r="AQ859" s="236"/>
      <c r="AR859" s="236"/>
      <c r="AS859" s="236"/>
      <c r="AT859" s="236"/>
      <c r="AU859" s="236"/>
      <c r="AV859" s="236"/>
      <c r="AW859" s="236"/>
      <c r="AX859" s="994" t="s">
        <v>16826</v>
      </c>
    </row>
    <row r="860" spans="1:50" ht="23.85" hidden="1" customHeight="1">
      <c r="A860" s="992"/>
      <c r="B860" s="993"/>
      <c r="C860" s="707" t="s">
        <v>2055</v>
      </c>
      <c r="D860" s="707"/>
      <c r="E860" s="707" t="s">
        <v>7495</v>
      </c>
      <c r="F860" s="707" t="s">
        <v>2055</v>
      </c>
      <c r="G860" s="707" t="s">
        <v>2055</v>
      </c>
      <c r="H860" s="236"/>
      <c r="I860" s="235">
        <v>9500</v>
      </c>
      <c r="J860" s="235">
        <v>0</v>
      </c>
      <c r="K860" s="235">
        <v>0</v>
      </c>
      <c r="L860" s="707" t="s">
        <v>282</v>
      </c>
      <c r="M860" s="235">
        <v>68</v>
      </c>
      <c r="N860" s="235">
        <v>105</v>
      </c>
      <c r="O860" s="235">
        <v>7140</v>
      </c>
      <c r="P860" s="235">
        <v>1</v>
      </c>
      <c r="Q860" s="235">
        <v>400</v>
      </c>
      <c r="R860" s="235">
        <v>500</v>
      </c>
      <c r="S860" s="707" t="s">
        <v>173</v>
      </c>
      <c r="T860" s="707" t="s">
        <v>2945</v>
      </c>
      <c r="U860" s="707">
        <v>2008</v>
      </c>
      <c r="V860" s="236"/>
      <c r="W860" s="236"/>
      <c r="X860" s="236"/>
      <c r="Y860" s="236"/>
      <c r="Z860" s="236"/>
      <c r="AA860" s="236"/>
      <c r="AB860" s="235">
        <v>650</v>
      </c>
      <c r="AC860" s="707"/>
      <c r="AD860" s="707"/>
      <c r="AE860" s="236"/>
      <c r="AF860" s="236"/>
      <c r="AG860" s="236"/>
      <c r="AH860" s="236"/>
      <c r="AI860" s="236"/>
      <c r="AJ860" s="236"/>
      <c r="AK860" s="236"/>
      <c r="AL860" s="236"/>
      <c r="AM860" s="236"/>
      <c r="AN860" s="236"/>
      <c r="AO860" s="236"/>
      <c r="AP860" s="236"/>
      <c r="AQ860" s="236"/>
      <c r="AR860" s="236"/>
      <c r="AS860" s="236"/>
      <c r="AT860" s="236"/>
      <c r="AU860" s="236"/>
      <c r="AV860" s="236"/>
      <c r="AW860" s="236"/>
      <c r="AX860" s="994"/>
    </row>
    <row r="861" spans="1:50" ht="23.85" hidden="1" customHeight="1">
      <c r="A861" s="992"/>
      <c r="B861" s="993"/>
      <c r="C861" s="707" t="s">
        <v>2060</v>
      </c>
      <c r="D861" s="707"/>
      <c r="E861" s="707" t="s">
        <v>7496</v>
      </c>
      <c r="F861" s="707" t="s">
        <v>2060</v>
      </c>
      <c r="G861" s="707" t="s">
        <v>2060</v>
      </c>
      <c r="H861" s="236"/>
      <c r="I861" s="235">
        <v>8064</v>
      </c>
      <c r="J861" s="235">
        <v>0</v>
      </c>
      <c r="K861" s="235">
        <v>0</v>
      </c>
      <c r="L861" s="707" t="s">
        <v>282</v>
      </c>
      <c r="M861" s="235">
        <v>68</v>
      </c>
      <c r="N861" s="235">
        <v>105</v>
      </c>
      <c r="O861" s="235">
        <v>7140</v>
      </c>
      <c r="P861" s="235">
        <v>1</v>
      </c>
      <c r="Q861" s="235" t="s">
        <v>384</v>
      </c>
      <c r="R861" s="235" t="s">
        <v>384</v>
      </c>
      <c r="S861" s="707" t="s">
        <v>173</v>
      </c>
      <c r="T861" s="707" t="s">
        <v>324</v>
      </c>
      <c r="U861" s="707">
        <v>2010</v>
      </c>
      <c r="V861" s="236"/>
      <c r="W861" s="236"/>
      <c r="X861" s="236"/>
      <c r="Y861" s="236"/>
      <c r="Z861" s="236"/>
      <c r="AA861" s="236"/>
      <c r="AB861" s="235">
        <v>9333</v>
      </c>
      <c r="AC861" s="707"/>
      <c r="AD861" s="707"/>
      <c r="AE861" s="236"/>
      <c r="AF861" s="236"/>
      <c r="AG861" s="236"/>
      <c r="AH861" s="236"/>
      <c r="AI861" s="236"/>
      <c r="AJ861" s="236"/>
      <c r="AK861" s="236"/>
      <c r="AL861" s="236"/>
      <c r="AM861" s="236"/>
      <c r="AN861" s="236"/>
      <c r="AO861" s="236"/>
      <c r="AP861" s="236"/>
      <c r="AQ861" s="236"/>
      <c r="AR861" s="236"/>
      <c r="AS861" s="236"/>
      <c r="AT861" s="236"/>
      <c r="AU861" s="236"/>
      <c r="AV861" s="236"/>
      <c r="AW861" s="236"/>
      <c r="AX861" s="994"/>
    </row>
    <row r="862" spans="1:50" ht="23.85" hidden="1" customHeight="1">
      <c r="A862" s="992"/>
      <c r="B862" s="993"/>
      <c r="C862" s="707" t="s">
        <v>2060</v>
      </c>
      <c r="D862" s="707"/>
      <c r="E862" s="707" t="s">
        <v>7497</v>
      </c>
      <c r="F862" s="707" t="s">
        <v>2060</v>
      </c>
      <c r="G862" s="707" t="s">
        <v>2060</v>
      </c>
      <c r="H862" s="236"/>
      <c r="I862" s="235">
        <v>9060</v>
      </c>
      <c r="J862" s="235">
        <v>0</v>
      </c>
      <c r="K862" s="235">
        <v>0</v>
      </c>
      <c r="L862" s="707" t="s">
        <v>282</v>
      </c>
      <c r="M862" s="235">
        <v>68</v>
      </c>
      <c r="N862" s="235">
        <v>105</v>
      </c>
      <c r="O862" s="235">
        <v>7140</v>
      </c>
      <c r="P862" s="235">
        <v>1</v>
      </c>
      <c r="Q862" s="235" t="s">
        <v>384</v>
      </c>
      <c r="R862" s="235" t="s">
        <v>384</v>
      </c>
      <c r="S862" s="707" t="s">
        <v>173</v>
      </c>
      <c r="T862" s="707" t="s">
        <v>324</v>
      </c>
      <c r="U862" s="707">
        <v>2011</v>
      </c>
      <c r="V862" s="236"/>
      <c r="W862" s="236"/>
      <c r="X862" s="236"/>
      <c r="Y862" s="236"/>
      <c r="Z862" s="236"/>
      <c r="AA862" s="236"/>
      <c r="AB862" s="235" t="s">
        <v>384</v>
      </c>
      <c r="AC862" s="707"/>
      <c r="AD862" s="707"/>
      <c r="AE862" s="236"/>
      <c r="AF862" s="236"/>
      <c r="AG862" s="236"/>
      <c r="AH862" s="236"/>
      <c r="AI862" s="236"/>
      <c r="AJ862" s="236"/>
      <c r="AK862" s="236"/>
      <c r="AL862" s="236"/>
      <c r="AM862" s="236"/>
      <c r="AN862" s="236"/>
      <c r="AO862" s="236"/>
      <c r="AP862" s="236"/>
      <c r="AQ862" s="236"/>
      <c r="AR862" s="236"/>
      <c r="AS862" s="236"/>
      <c r="AT862" s="236"/>
      <c r="AU862" s="236"/>
      <c r="AV862" s="236"/>
      <c r="AW862" s="236"/>
      <c r="AX862" s="994"/>
    </row>
    <row r="863" spans="1:50" ht="23.85" hidden="1" customHeight="1">
      <c r="A863" s="992"/>
      <c r="B863" s="993"/>
      <c r="C863" s="707" t="s">
        <v>2060</v>
      </c>
      <c r="D863" s="707"/>
      <c r="E863" s="707" t="s">
        <v>7498</v>
      </c>
      <c r="F863" s="707" t="s">
        <v>2060</v>
      </c>
      <c r="G863" s="707" t="s">
        <v>2060</v>
      </c>
      <c r="H863" s="236"/>
      <c r="I863" s="235">
        <v>33984</v>
      </c>
      <c r="J863" s="235">
        <v>0</v>
      </c>
      <c r="K863" s="235">
        <v>0</v>
      </c>
      <c r="L863" s="707" t="s">
        <v>143</v>
      </c>
      <c r="M863" s="235">
        <v>59</v>
      </c>
      <c r="N863" s="235">
        <v>96</v>
      </c>
      <c r="O863" s="235">
        <v>5664</v>
      </c>
      <c r="P863" s="235">
        <v>6</v>
      </c>
      <c r="Q863" s="235" t="s">
        <v>384</v>
      </c>
      <c r="R863" s="235" t="s">
        <v>384</v>
      </c>
      <c r="S863" s="707" t="s">
        <v>384</v>
      </c>
      <c r="T863" s="707" t="s">
        <v>384</v>
      </c>
      <c r="U863" s="707">
        <v>2012</v>
      </c>
      <c r="V863" s="236"/>
      <c r="W863" s="236"/>
      <c r="X863" s="236"/>
      <c r="Y863" s="236"/>
      <c r="Z863" s="236"/>
      <c r="AA863" s="236"/>
      <c r="AB863" s="235" t="s">
        <v>384</v>
      </c>
      <c r="AC863" s="707"/>
      <c r="AD863" s="707"/>
      <c r="AE863" s="236"/>
      <c r="AF863" s="236"/>
      <c r="AG863" s="236"/>
      <c r="AH863" s="236"/>
      <c r="AI863" s="236"/>
      <c r="AJ863" s="236"/>
      <c r="AK863" s="236"/>
      <c r="AL863" s="236"/>
      <c r="AM863" s="236"/>
      <c r="AN863" s="236"/>
      <c r="AO863" s="236"/>
      <c r="AP863" s="236"/>
      <c r="AQ863" s="236"/>
      <c r="AR863" s="236"/>
      <c r="AS863" s="236"/>
      <c r="AT863" s="236"/>
      <c r="AU863" s="236"/>
      <c r="AV863" s="236"/>
      <c r="AW863" s="236"/>
      <c r="AX863" s="994"/>
    </row>
    <row r="864" spans="1:50" ht="23.85" hidden="1" customHeight="1">
      <c r="A864" s="992"/>
      <c r="B864" s="993"/>
      <c r="C864" s="707" t="s">
        <v>2060</v>
      </c>
      <c r="D864" s="707"/>
      <c r="E864" s="707" t="s">
        <v>1906</v>
      </c>
      <c r="F864" s="707" t="s">
        <v>2060</v>
      </c>
      <c r="G864" s="707" t="s">
        <v>2060</v>
      </c>
      <c r="H864" s="236"/>
      <c r="I864" s="235">
        <v>79149</v>
      </c>
      <c r="J864" s="235">
        <v>0</v>
      </c>
      <c r="K864" s="235">
        <v>0</v>
      </c>
      <c r="L864" s="707" t="s">
        <v>143</v>
      </c>
      <c r="M864" s="235">
        <v>68</v>
      </c>
      <c r="N864" s="235">
        <v>105</v>
      </c>
      <c r="O864" s="235">
        <v>7140</v>
      </c>
      <c r="P864" s="235">
        <v>1</v>
      </c>
      <c r="Q864" s="235">
        <v>1619</v>
      </c>
      <c r="R864" s="235">
        <v>35000</v>
      </c>
      <c r="S864" s="707" t="s">
        <v>173</v>
      </c>
      <c r="T864" s="707" t="s">
        <v>324</v>
      </c>
      <c r="U864" s="707">
        <v>1984</v>
      </c>
      <c r="V864" s="236"/>
      <c r="W864" s="236"/>
      <c r="X864" s="236"/>
      <c r="Y864" s="236"/>
      <c r="Z864" s="236"/>
      <c r="AA864" s="236"/>
      <c r="AB864" s="235" t="s">
        <v>384</v>
      </c>
      <c r="AC864" s="707"/>
      <c r="AD864" s="707"/>
      <c r="AE864" s="236"/>
      <c r="AF864" s="236"/>
      <c r="AG864" s="236"/>
      <c r="AH864" s="236"/>
      <c r="AI864" s="236"/>
      <c r="AJ864" s="236"/>
      <c r="AK864" s="236"/>
      <c r="AL864" s="236"/>
      <c r="AM864" s="236"/>
      <c r="AN864" s="236"/>
      <c r="AO864" s="236"/>
      <c r="AP864" s="236"/>
      <c r="AQ864" s="236"/>
      <c r="AR864" s="236"/>
      <c r="AS864" s="236"/>
      <c r="AT864" s="236"/>
      <c r="AU864" s="236"/>
      <c r="AV864" s="236"/>
      <c r="AW864" s="236"/>
      <c r="AX864" s="994"/>
    </row>
    <row r="865" spans="1:50" ht="23.85" hidden="1" customHeight="1">
      <c r="A865" s="992"/>
      <c r="B865" s="993"/>
      <c r="C865" s="707" t="s">
        <v>2060</v>
      </c>
      <c r="D865" s="707"/>
      <c r="E865" s="707" t="s">
        <v>7499</v>
      </c>
      <c r="F865" s="707" t="s">
        <v>2060</v>
      </c>
      <c r="G865" s="707" t="s">
        <v>2060</v>
      </c>
      <c r="H865" s="236"/>
      <c r="I865" s="235">
        <v>38153</v>
      </c>
      <c r="J865" s="235">
        <v>0</v>
      </c>
      <c r="K865" s="235">
        <v>0</v>
      </c>
      <c r="L865" s="707" t="s">
        <v>143</v>
      </c>
      <c r="M865" s="235">
        <v>68</v>
      </c>
      <c r="N865" s="235">
        <v>105</v>
      </c>
      <c r="O865" s="235">
        <v>7140</v>
      </c>
      <c r="P865" s="235">
        <v>1</v>
      </c>
      <c r="Q865" s="235">
        <v>1711</v>
      </c>
      <c r="R865" s="235">
        <v>1711</v>
      </c>
      <c r="S865" s="707" t="s">
        <v>173</v>
      </c>
      <c r="T865" s="707" t="s">
        <v>466</v>
      </c>
      <c r="U865" s="707">
        <v>2012</v>
      </c>
      <c r="V865" s="236"/>
      <c r="W865" s="236"/>
      <c r="X865" s="236"/>
      <c r="Y865" s="236"/>
      <c r="Z865" s="236"/>
      <c r="AA865" s="236"/>
      <c r="AB865" s="235">
        <v>30428</v>
      </c>
      <c r="AC865" s="707"/>
      <c r="AD865" s="707"/>
      <c r="AE865" s="236"/>
      <c r="AF865" s="236"/>
      <c r="AG865" s="236"/>
      <c r="AH865" s="236"/>
      <c r="AI865" s="236"/>
      <c r="AJ865" s="236"/>
      <c r="AK865" s="236"/>
      <c r="AL865" s="236"/>
      <c r="AM865" s="236"/>
      <c r="AN865" s="236"/>
      <c r="AO865" s="236"/>
      <c r="AP865" s="236"/>
      <c r="AQ865" s="236"/>
      <c r="AR865" s="236"/>
      <c r="AS865" s="236"/>
      <c r="AT865" s="236"/>
      <c r="AU865" s="236"/>
      <c r="AV865" s="236"/>
      <c r="AW865" s="236"/>
      <c r="AX865" s="994"/>
    </row>
    <row r="866" spans="1:50" ht="23.85" hidden="1" customHeight="1">
      <c r="A866" s="992"/>
      <c r="B866" s="993"/>
      <c r="C866" s="707" t="s">
        <v>2060</v>
      </c>
      <c r="D866" s="707"/>
      <c r="E866" s="707" t="s">
        <v>7500</v>
      </c>
      <c r="F866" s="707" t="s">
        <v>2060</v>
      </c>
      <c r="G866" s="707" t="s">
        <v>2060</v>
      </c>
      <c r="H866" s="236"/>
      <c r="I866" s="235">
        <v>39758</v>
      </c>
      <c r="J866" s="235">
        <v>0</v>
      </c>
      <c r="K866" s="235">
        <v>0</v>
      </c>
      <c r="L866" s="707" t="s">
        <v>282</v>
      </c>
      <c r="M866" s="235">
        <v>45</v>
      </c>
      <c r="N866" s="235">
        <v>90</v>
      </c>
      <c r="O866" s="235">
        <v>4050</v>
      </c>
      <c r="P866" s="235">
        <v>1</v>
      </c>
      <c r="Q866" s="235" t="s">
        <v>384</v>
      </c>
      <c r="R866" s="235" t="s">
        <v>384</v>
      </c>
      <c r="S866" s="707" t="s">
        <v>384</v>
      </c>
      <c r="T866" s="707" t="s">
        <v>384</v>
      </c>
      <c r="U866" s="707">
        <v>2015</v>
      </c>
      <c r="V866" s="236"/>
      <c r="W866" s="236"/>
      <c r="X866" s="236"/>
      <c r="Y866" s="236"/>
      <c r="Z866" s="236"/>
      <c r="AA866" s="236"/>
      <c r="AB866" s="235">
        <v>6700</v>
      </c>
      <c r="AC866" s="707"/>
      <c r="AD866" s="707"/>
      <c r="AE866" s="236"/>
      <c r="AF866" s="236"/>
      <c r="AG866" s="236"/>
      <c r="AH866" s="236"/>
      <c r="AI866" s="236"/>
      <c r="AJ866" s="236"/>
      <c r="AK866" s="236"/>
      <c r="AL866" s="236"/>
      <c r="AM866" s="236"/>
      <c r="AN866" s="236"/>
      <c r="AO866" s="236"/>
      <c r="AP866" s="236"/>
      <c r="AQ866" s="236"/>
      <c r="AR866" s="236"/>
      <c r="AS866" s="236"/>
      <c r="AT866" s="236"/>
      <c r="AU866" s="236"/>
      <c r="AV866" s="236"/>
      <c r="AW866" s="236"/>
      <c r="AX866" s="994"/>
    </row>
    <row r="867" spans="1:50" ht="23.85" hidden="1" customHeight="1">
      <c r="A867" s="992"/>
      <c r="B867" s="993"/>
      <c r="C867" s="707" t="s">
        <v>2060</v>
      </c>
      <c r="D867" s="707"/>
      <c r="E867" s="707" t="s">
        <v>7501</v>
      </c>
      <c r="F867" s="707" t="s">
        <v>2060</v>
      </c>
      <c r="G867" s="707" t="s">
        <v>2060</v>
      </c>
      <c r="H867" s="236"/>
      <c r="I867" s="235">
        <v>27268</v>
      </c>
      <c r="J867" s="235">
        <v>0</v>
      </c>
      <c r="K867" s="235">
        <v>0</v>
      </c>
      <c r="L867" s="707" t="s">
        <v>282</v>
      </c>
      <c r="M867" s="235">
        <v>68</v>
      </c>
      <c r="N867" s="235">
        <v>105</v>
      </c>
      <c r="O867" s="235">
        <v>7140</v>
      </c>
      <c r="P867" s="235">
        <v>1</v>
      </c>
      <c r="Q867" s="235">
        <v>160</v>
      </c>
      <c r="R867" s="235">
        <v>160</v>
      </c>
      <c r="S867" s="707" t="s">
        <v>173</v>
      </c>
      <c r="T867" s="707" t="s">
        <v>384</v>
      </c>
      <c r="U867" s="707">
        <v>2019</v>
      </c>
      <c r="V867" s="236"/>
      <c r="W867" s="236"/>
      <c r="X867" s="236"/>
      <c r="Y867" s="236"/>
      <c r="Z867" s="236"/>
      <c r="AA867" s="236"/>
      <c r="AB867" s="235">
        <v>6500</v>
      </c>
      <c r="AC867" s="707"/>
      <c r="AD867" s="707"/>
      <c r="AE867" s="236"/>
      <c r="AF867" s="236"/>
      <c r="AG867" s="236"/>
      <c r="AH867" s="236"/>
      <c r="AI867" s="236"/>
      <c r="AJ867" s="236"/>
      <c r="AK867" s="236"/>
      <c r="AL867" s="236"/>
      <c r="AM867" s="236"/>
      <c r="AN867" s="236"/>
      <c r="AO867" s="236"/>
      <c r="AP867" s="236"/>
      <c r="AQ867" s="236"/>
      <c r="AR867" s="236"/>
      <c r="AS867" s="236"/>
      <c r="AT867" s="236"/>
      <c r="AU867" s="236"/>
      <c r="AV867" s="236"/>
      <c r="AW867" s="236"/>
      <c r="AX867" s="994"/>
    </row>
    <row r="868" spans="1:50" ht="23.85" hidden="1" customHeight="1">
      <c r="A868" s="992"/>
      <c r="B868" s="993"/>
      <c r="C868" s="707" t="s">
        <v>7403</v>
      </c>
      <c r="D868" s="707"/>
      <c r="E868" s="707" t="s">
        <v>15153</v>
      </c>
      <c r="F868" s="707" t="s">
        <v>7403</v>
      </c>
      <c r="G868" s="707" t="s">
        <v>7406</v>
      </c>
      <c r="H868" s="236"/>
      <c r="I868" s="235">
        <v>30041</v>
      </c>
      <c r="J868" s="235">
        <v>19945</v>
      </c>
      <c r="K868" s="235">
        <v>8998</v>
      </c>
      <c r="L868" s="707" t="s">
        <v>143</v>
      </c>
      <c r="M868" s="235">
        <v>68</v>
      </c>
      <c r="N868" s="235">
        <v>105</v>
      </c>
      <c r="O868" s="235">
        <v>7140</v>
      </c>
      <c r="P868" s="235">
        <v>1</v>
      </c>
      <c r="Q868" s="235">
        <v>18000</v>
      </c>
      <c r="R868" s="235">
        <v>20500</v>
      </c>
      <c r="S868" s="707" t="s">
        <v>384</v>
      </c>
      <c r="T868" s="707" t="s">
        <v>384</v>
      </c>
      <c r="U868" s="707">
        <v>1986</v>
      </c>
      <c r="V868" s="236"/>
      <c r="W868" s="236"/>
      <c r="X868" s="236"/>
      <c r="Y868" s="236"/>
      <c r="Z868" s="236"/>
      <c r="AA868" s="236"/>
      <c r="AB868" s="235">
        <v>14687</v>
      </c>
      <c r="AC868" s="707"/>
      <c r="AD868" s="707"/>
      <c r="AE868" s="236"/>
      <c r="AF868" s="236"/>
      <c r="AG868" s="236"/>
      <c r="AH868" s="236"/>
      <c r="AI868" s="236"/>
      <c r="AJ868" s="236"/>
      <c r="AK868" s="236"/>
      <c r="AL868" s="236"/>
      <c r="AM868" s="236"/>
      <c r="AN868" s="236"/>
      <c r="AO868" s="236"/>
      <c r="AP868" s="236"/>
      <c r="AQ868" s="236"/>
      <c r="AR868" s="236"/>
      <c r="AS868" s="236"/>
      <c r="AT868" s="236"/>
      <c r="AU868" s="236"/>
      <c r="AV868" s="236"/>
      <c r="AW868" s="236"/>
      <c r="AX868" s="994"/>
    </row>
    <row r="869" spans="1:50" ht="23.85" hidden="1" customHeight="1">
      <c r="A869" s="992"/>
      <c r="B869" s="993"/>
      <c r="C869" s="707" t="s">
        <v>7403</v>
      </c>
      <c r="D869" s="707"/>
      <c r="E869" s="707" t="s">
        <v>7502</v>
      </c>
      <c r="F869" s="707" t="s">
        <v>7403</v>
      </c>
      <c r="G869" s="707" t="s">
        <v>7406</v>
      </c>
      <c r="H869" s="236"/>
      <c r="I869" s="235">
        <v>6403</v>
      </c>
      <c r="J869" s="235">
        <v>0</v>
      </c>
      <c r="K869" s="235">
        <v>0</v>
      </c>
      <c r="L869" s="707" t="s">
        <v>282</v>
      </c>
      <c r="M869" s="235">
        <v>69</v>
      </c>
      <c r="N869" s="235">
        <v>100</v>
      </c>
      <c r="O869" s="235">
        <v>6900</v>
      </c>
      <c r="P869" s="235">
        <v>1</v>
      </c>
      <c r="Q869" s="235">
        <v>0</v>
      </c>
      <c r="R869" s="235">
        <v>0</v>
      </c>
      <c r="S869" s="707" t="s">
        <v>384</v>
      </c>
      <c r="T869" s="707" t="s">
        <v>384</v>
      </c>
      <c r="U869" s="707">
        <v>2007</v>
      </c>
      <c r="V869" s="236"/>
      <c r="W869" s="236"/>
      <c r="X869" s="236"/>
      <c r="Y869" s="236"/>
      <c r="Z869" s="236"/>
      <c r="AA869" s="236"/>
      <c r="AB869" s="235">
        <v>990</v>
      </c>
      <c r="AC869" s="707"/>
      <c r="AD869" s="707"/>
      <c r="AE869" s="236"/>
      <c r="AF869" s="236"/>
      <c r="AG869" s="236"/>
      <c r="AH869" s="236"/>
      <c r="AI869" s="236"/>
      <c r="AJ869" s="236"/>
      <c r="AK869" s="236"/>
      <c r="AL869" s="236"/>
      <c r="AM869" s="236"/>
      <c r="AN869" s="236"/>
      <c r="AO869" s="236"/>
      <c r="AP869" s="236"/>
      <c r="AQ869" s="236"/>
      <c r="AR869" s="236"/>
      <c r="AS869" s="236"/>
      <c r="AT869" s="236"/>
      <c r="AU869" s="236"/>
      <c r="AV869" s="236"/>
      <c r="AW869" s="236"/>
      <c r="AX869" s="994"/>
    </row>
    <row r="870" spans="1:50" ht="23.85" hidden="1" customHeight="1">
      <c r="A870" s="992"/>
      <c r="B870" s="993"/>
      <c r="C870" s="707" t="s">
        <v>7403</v>
      </c>
      <c r="D870" s="707"/>
      <c r="E870" s="707" t="s">
        <v>7503</v>
      </c>
      <c r="F870" s="707" t="s">
        <v>7403</v>
      </c>
      <c r="G870" s="707" t="s">
        <v>15154</v>
      </c>
      <c r="H870" s="236"/>
      <c r="I870" s="235">
        <v>7314</v>
      </c>
      <c r="J870" s="235">
        <v>0</v>
      </c>
      <c r="K870" s="235">
        <v>0</v>
      </c>
      <c r="L870" s="707" t="s">
        <v>282</v>
      </c>
      <c r="M870" s="235">
        <v>69</v>
      </c>
      <c r="N870" s="235">
        <v>106</v>
      </c>
      <c r="O870" s="235">
        <v>7314</v>
      </c>
      <c r="P870" s="235">
        <v>1</v>
      </c>
      <c r="Q870" s="235">
        <v>0</v>
      </c>
      <c r="R870" s="235">
        <v>0</v>
      </c>
      <c r="S870" s="707" t="s">
        <v>384</v>
      </c>
      <c r="T870" s="707" t="s">
        <v>384</v>
      </c>
      <c r="U870" s="707">
        <v>2011</v>
      </c>
      <c r="V870" s="236"/>
      <c r="W870" s="236"/>
      <c r="X870" s="236"/>
      <c r="Y870" s="236"/>
      <c r="Z870" s="236"/>
      <c r="AA870" s="236"/>
      <c r="AB870" s="235">
        <v>850</v>
      </c>
      <c r="AC870" s="707"/>
      <c r="AD870" s="707"/>
      <c r="AE870" s="236"/>
      <c r="AF870" s="236"/>
      <c r="AG870" s="236"/>
      <c r="AH870" s="236"/>
      <c r="AI870" s="236"/>
      <c r="AJ870" s="236"/>
      <c r="AK870" s="236"/>
      <c r="AL870" s="236"/>
      <c r="AM870" s="236"/>
      <c r="AN870" s="236"/>
      <c r="AO870" s="236"/>
      <c r="AP870" s="236"/>
      <c r="AQ870" s="236"/>
      <c r="AR870" s="236"/>
      <c r="AS870" s="236"/>
      <c r="AT870" s="236"/>
      <c r="AU870" s="236"/>
      <c r="AV870" s="236"/>
      <c r="AW870" s="236"/>
      <c r="AX870" s="994"/>
    </row>
    <row r="871" spans="1:50" ht="23.85" hidden="1" customHeight="1">
      <c r="A871" s="992"/>
      <c r="B871" s="993"/>
      <c r="C871" s="707" t="s">
        <v>7407</v>
      </c>
      <c r="D871" s="707" t="s">
        <v>7466</v>
      </c>
      <c r="E871" s="707" t="s">
        <v>7504</v>
      </c>
      <c r="F871" s="707" t="s">
        <v>7407</v>
      </c>
      <c r="G871" s="707" t="s">
        <v>7407</v>
      </c>
      <c r="H871" s="236">
        <v>1</v>
      </c>
      <c r="I871" s="235">
        <v>19200</v>
      </c>
      <c r="J871" s="235">
        <v>0</v>
      </c>
      <c r="K871" s="235">
        <v>0</v>
      </c>
      <c r="L871" s="707" t="s">
        <v>143</v>
      </c>
      <c r="M871" s="235">
        <v>80</v>
      </c>
      <c r="N871" s="235">
        <v>120</v>
      </c>
      <c r="O871" s="235">
        <v>9600</v>
      </c>
      <c r="P871" s="235">
        <v>2</v>
      </c>
      <c r="Q871" s="235">
        <v>0</v>
      </c>
      <c r="R871" s="235">
        <v>0</v>
      </c>
      <c r="S871" s="707" t="s">
        <v>384</v>
      </c>
      <c r="T871" s="707" t="s">
        <v>384</v>
      </c>
      <c r="U871" s="707">
        <v>2008</v>
      </c>
      <c r="V871" s="236">
        <v>3</v>
      </c>
      <c r="W871" s="236"/>
      <c r="X871" s="236"/>
      <c r="Y871" s="236">
        <v>200</v>
      </c>
      <c r="Z871" s="236"/>
      <c r="AA871" s="236"/>
      <c r="AB871" s="235">
        <v>3054</v>
      </c>
      <c r="AC871" s="707"/>
      <c r="AD871" s="707"/>
      <c r="AE871" s="236"/>
      <c r="AF871" s="236"/>
      <c r="AG871" s="236"/>
      <c r="AH871" s="236"/>
      <c r="AI871" s="236"/>
      <c r="AJ871" s="236"/>
      <c r="AK871" s="236"/>
      <c r="AL871" s="236"/>
      <c r="AM871" s="236"/>
      <c r="AN871" s="236"/>
      <c r="AO871" s="236"/>
      <c r="AP871" s="236"/>
      <c r="AQ871" s="236"/>
      <c r="AR871" s="236"/>
      <c r="AS871" s="236"/>
      <c r="AT871" s="236"/>
      <c r="AU871" s="236"/>
      <c r="AV871" s="236"/>
      <c r="AW871" s="236"/>
      <c r="AX871" s="1084"/>
    </row>
    <row r="872" spans="1:50" ht="23.85" hidden="1" customHeight="1">
      <c r="A872" s="992"/>
      <c r="B872" s="993"/>
      <c r="C872" s="707" t="s">
        <v>7407</v>
      </c>
      <c r="D872" s="707" t="s">
        <v>7466</v>
      </c>
      <c r="E872" s="707" t="s">
        <v>7505</v>
      </c>
      <c r="F872" s="707" t="s">
        <v>7407</v>
      </c>
      <c r="G872" s="707" t="s">
        <v>7407</v>
      </c>
      <c r="H872" s="236">
        <v>1</v>
      </c>
      <c r="I872" s="235">
        <v>19200</v>
      </c>
      <c r="J872" s="235">
        <v>0</v>
      </c>
      <c r="K872" s="235">
        <v>0</v>
      </c>
      <c r="L872" s="707" t="s">
        <v>282</v>
      </c>
      <c r="M872" s="235">
        <v>80</v>
      </c>
      <c r="N872" s="235">
        <v>120</v>
      </c>
      <c r="O872" s="235">
        <v>9600</v>
      </c>
      <c r="P872" s="235">
        <v>2</v>
      </c>
      <c r="Q872" s="235">
        <v>0</v>
      </c>
      <c r="R872" s="235">
        <v>0</v>
      </c>
      <c r="S872" s="707" t="s">
        <v>384</v>
      </c>
      <c r="T872" s="707" t="s">
        <v>384</v>
      </c>
      <c r="U872" s="707">
        <v>2015</v>
      </c>
      <c r="V872" s="236">
        <v>3</v>
      </c>
      <c r="W872" s="236"/>
      <c r="X872" s="236"/>
      <c r="Y872" s="236">
        <v>200</v>
      </c>
      <c r="Z872" s="236"/>
      <c r="AA872" s="236"/>
      <c r="AB872" s="235">
        <v>1700</v>
      </c>
      <c r="AC872" s="707"/>
      <c r="AD872" s="707"/>
      <c r="AE872" s="236"/>
      <c r="AF872" s="236"/>
      <c r="AG872" s="236"/>
      <c r="AH872" s="236"/>
      <c r="AI872" s="236"/>
      <c r="AJ872" s="236"/>
      <c r="AK872" s="236"/>
      <c r="AL872" s="236"/>
      <c r="AM872" s="236"/>
      <c r="AN872" s="236"/>
      <c r="AO872" s="236"/>
      <c r="AP872" s="236"/>
      <c r="AQ872" s="236"/>
      <c r="AR872" s="236"/>
      <c r="AS872" s="236"/>
      <c r="AT872" s="236"/>
      <c r="AU872" s="236"/>
      <c r="AV872" s="236"/>
      <c r="AW872" s="236"/>
      <c r="AX872" s="1085"/>
    </row>
    <row r="873" spans="1:50" ht="23.85" hidden="1" customHeight="1">
      <c r="A873" s="992"/>
      <c r="B873" s="993"/>
      <c r="C873" s="707" t="s">
        <v>7413</v>
      </c>
      <c r="D873" s="707"/>
      <c r="E873" s="707" t="s">
        <v>7506</v>
      </c>
      <c r="F873" s="707" t="s">
        <v>7413</v>
      </c>
      <c r="G873" s="707" t="s">
        <v>7413</v>
      </c>
      <c r="H873" s="236"/>
      <c r="I873" s="235">
        <v>10586</v>
      </c>
      <c r="J873" s="235">
        <v>0</v>
      </c>
      <c r="K873" s="235">
        <v>0</v>
      </c>
      <c r="L873" s="707" t="s">
        <v>282</v>
      </c>
      <c r="M873" s="235">
        <v>68</v>
      </c>
      <c r="N873" s="235">
        <v>105</v>
      </c>
      <c r="O873" s="235">
        <v>7140</v>
      </c>
      <c r="P873" s="235">
        <v>1</v>
      </c>
      <c r="Q873" s="235">
        <v>584</v>
      </c>
      <c r="R873" s="235">
        <v>0</v>
      </c>
      <c r="S873" s="707" t="s">
        <v>7507</v>
      </c>
      <c r="T873" s="707" t="s">
        <v>384</v>
      </c>
      <c r="U873" s="707">
        <v>2009</v>
      </c>
      <c r="V873" s="236"/>
      <c r="W873" s="236"/>
      <c r="X873" s="236"/>
      <c r="Y873" s="236"/>
      <c r="Z873" s="236"/>
      <c r="AA873" s="236"/>
      <c r="AB873" s="235">
        <v>1280</v>
      </c>
      <c r="AC873" s="707"/>
      <c r="AD873" s="707"/>
      <c r="AE873" s="236"/>
      <c r="AF873" s="236"/>
      <c r="AG873" s="236"/>
      <c r="AH873" s="236"/>
      <c r="AI873" s="236"/>
      <c r="AJ873" s="236"/>
      <c r="AK873" s="236"/>
      <c r="AL873" s="236"/>
      <c r="AM873" s="236"/>
      <c r="AN873" s="236"/>
      <c r="AO873" s="236"/>
      <c r="AP873" s="236"/>
      <c r="AQ873" s="236"/>
      <c r="AR873" s="236"/>
      <c r="AS873" s="236"/>
      <c r="AT873" s="236"/>
      <c r="AU873" s="236"/>
      <c r="AV873" s="236"/>
      <c r="AW873" s="236"/>
      <c r="AX873" s="1085" t="s">
        <v>7508</v>
      </c>
    </row>
    <row r="874" spans="1:50" ht="23.85" hidden="1" customHeight="1">
      <c r="A874" s="992"/>
      <c r="B874" s="993"/>
      <c r="C874" s="707" t="s">
        <v>7413</v>
      </c>
      <c r="D874" s="707"/>
      <c r="E874" s="707" t="s">
        <v>11418</v>
      </c>
      <c r="F874" s="707" t="s">
        <v>7413</v>
      </c>
      <c r="G874" s="707" t="s">
        <v>7413</v>
      </c>
      <c r="H874" s="236"/>
      <c r="I874" s="235">
        <v>73460</v>
      </c>
      <c r="J874" s="235">
        <v>0</v>
      </c>
      <c r="K874" s="235">
        <v>0</v>
      </c>
      <c r="L874" s="707" t="s">
        <v>282</v>
      </c>
      <c r="M874" s="235">
        <v>80</v>
      </c>
      <c r="N874" s="235">
        <v>115</v>
      </c>
      <c r="O874" s="235">
        <v>9200</v>
      </c>
      <c r="P874" s="235">
        <v>4</v>
      </c>
      <c r="Q874" s="235">
        <v>504</v>
      </c>
      <c r="R874" s="235">
        <v>504</v>
      </c>
      <c r="S874" s="707" t="s">
        <v>15155</v>
      </c>
      <c r="T874" s="707" t="s">
        <v>384</v>
      </c>
      <c r="U874" s="707">
        <v>2017</v>
      </c>
      <c r="V874" s="236"/>
      <c r="W874" s="236"/>
      <c r="X874" s="236"/>
      <c r="Y874" s="236"/>
      <c r="Z874" s="236"/>
      <c r="AA874" s="236"/>
      <c r="AB874" s="235">
        <v>1500</v>
      </c>
      <c r="AC874" s="707"/>
      <c r="AD874" s="707"/>
      <c r="AE874" s="236"/>
      <c r="AF874" s="236"/>
      <c r="AG874" s="236"/>
      <c r="AH874" s="236"/>
      <c r="AI874" s="236"/>
      <c r="AJ874" s="236"/>
      <c r="AK874" s="236"/>
      <c r="AL874" s="236"/>
      <c r="AM874" s="236"/>
      <c r="AN874" s="236"/>
      <c r="AO874" s="236"/>
      <c r="AP874" s="236"/>
      <c r="AQ874" s="236"/>
      <c r="AR874" s="236"/>
      <c r="AS874" s="236"/>
      <c r="AT874" s="236"/>
      <c r="AU874" s="236"/>
      <c r="AV874" s="236"/>
      <c r="AW874" s="236"/>
      <c r="AX874" s="1085"/>
    </row>
    <row r="875" spans="1:50" ht="23.85" hidden="1" customHeight="1">
      <c r="A875" s="992"/>
      <c r="B875" s="993"/>
      <c r="C875" s="707" t="s">
        <v>7419</v>
      </c>
      <c r="D875" s="707"/>
      <c r="E875" s="707" t="s">
        <v>7509</v>
      </c>
      <c r="F875" s="707" t="s">
        <v>7419</v>
      </c>
      <c r="G875" s="707" t="s">
        <v>7510</v>
      </c>
      <c r="H875" s="236"/>
      <c r="I875" s="235">
        <v>8800</v>
      </c>
      <c r="J875" s="235">
        <v>0</v>
      </c>
      <c r="K875" s="235">
        <v>0</v>
      </c>
      <c r="L875" s="707" t="s">
        <v>282</v>
      </c>
      <c r="M875" s="235">
        <v>68</v>
      </c>
      <c r="N875" s="235">
        <v>105</v>
      </c>
      <c r="O875" s="235">
        <v>7140</v>
      </c>
      <c r="P875" s="235">
        <v>1</v>
      </c>
      <c r="Q875" s="235">
        <v>0</v>
      </c>
      <c r="R875" s="235">
        <v>0</v>
      </c>
      <c r="S875" s="707" t="s">
        <v>384</v>
      </c>
      <c r="T875" s="707" t="s">
        <v>384</v>
      </c>
      <c r="U875" s="707">
        <v>2010</v>
      </c>
      <c r="V875" s="236"/>
      <c r="W875" s="236"/>
      <c r="X875" s="236"/>
      <c r="Y875" s="236"/>
      <c r="Z875" s="236"/>
      <c r="AA875" s="236"/>
      <c r="AB875" s="235">
        <v>1000</v>
      </c>
      <c r="AC875" s="707"/>
      <c r="AD875" s="707"/>
      <c r="AE875" s="236"/>
      <c r="AF875" s="236"/>
      <c r="AG875" s="236"/>
      <c r="AH875" s="236"/>
      <c r="AI875" s="236"/>
      <c r="AJ875" s="236"/>
      <c r="AK875" s="236"/>
      <c r="AL875" s="236"/>
      <c r="AM875" s="236"/>
      <c r="AN875" s="236"/>
      <c r="AO875" s="236"/>
      <c r="AP875" s="236"/>
      <c r="AQ875" s="236"/>
      <c r="AR875" s="236"/>
      <c r="AS875" s="236"/>
      <c r="AT875" s="236"/>
      <c r="AU875" s="236"/>
      <c r="AV875" s="236"/>
      <c r="AW875" s="236"/>
      <c r="AX875" s="1085"/>
    </row>
    <row r="876" spans="1:50" ht="23.85" hidden="1" customHeight="1">
      <c r="A876" s="992"/>
      <c r="B876" s="993"/>
      <c r="C876" s="707" t="s">
        <v>7455</v>
      </c>
      <c r="D876" s="707"/>
      <c r="E876" s="707" t="s">
        <v>11419</v>
      </c>
      <c r="F876" s="707" t="s">
        <v>7455</v>
      </c>
      <c r="G876" s="707" t="s">
        <v>7455</v>
      </c>
      <c r="H876" s="236"/>
      <c r="I876" s="235">
        <v>73908</v>
      </c>
      <c r="J876" s="235"/>
      <c r="K876" s="235">
        <v>7423</v>
      </c>
      <c r="L876" s="707" t="s">
        <v>143</v>
      </c>
      <c r="M876" s="235">
        <v>75</v>
      </c>
      <c r="N876" s="235">
        <v>109</v>
      </c>
      <c r="O876" s="235">
        <v>8175</v>
      </c>
      <c r="P876" s="235">
        <v>1</v>
      </c>
      <c r="Q876" s="235">
        <v>7734</v>
      </c>
      <c r="R876" s="235">
        <v>0</v>
      </c>
      <c r="S876" s="707" t="s">
        <v>173</v>
      </c>
      <c r="T876" s="707" t="s">
        <v>324</v>
      </c>
      <c r="U876" s="707">
        <v>2009</v>
      </c>
      <c r="V876" s="236">
        <v>2009</v>
      </c>
      <c r="W876" s="236"/>
      <c r="X876" s="236"/>
      <c r="Y876" s="236"/>
      <c r="Z876" s="236"/>
      <c r="AA876" s="236"/>
      <c r="AB876" s="235">
        <v>30400</v>
      </c>
      <c r="AC876" s="707"/>
      <c r="AD876" s="707"/>
      <c r="AE876" s="236"/>
      <c r="AF876" s="236"/>
      <c r="AG876" s="236"/>
      <c r="AH876" s="236"/>
      <c r="AI876" s="236"/>
      <c r="AJ876" s="236"/>
      <c r="AK876" s="236"/>
      <c r="AL876" s="236"/>
      <c r="AM876" s="236"/>
      <c r="AN876" s="236"/>
      <c r="AO876" s="236"/>
      <c r="AP876" s="236"/>
      <c r="AQ876" s="236"/>
      <c r="AR876" s="236"/>
      <c r="AS876" s="236"/>
      <c r="AT876" s="236"/>
      <c r="AU876" s="236"/>
      <c r="AV876" s="236"/>
      <c r="AW876" s="236"/>
      <c r="AX876" s="1085"/>
    </row>
    <row r="877" spans="1:50" ht="23.85" hidden="1" customHeight="1">
      <c r="A877" s="992"/>
      <c r="B877" s="993"/>
      <c r="C877" s="707" t="s">
        <v>7455</v>
      </c>
      <c r="D877" s="707"/>
      <c r="E877" s="707" t="s">
        <v>16827</v>
      </c>
      <c r="F877" s="707" t="s">
        <v>7455</v>
      </c>
      <c r="G877" s="707" t="s">
        <v>7455</v>
      </c>
      <c r="H877" s="236"/>
      <c r="I877" s="235">
        <v>8742</v>
      </c>
      <c r="J877" s="235">
        <v>0</v>
      </c>
      <c r="K877" s="235">
        <v>0</v>
      </c>
      <c r="L877" s="707" t="s">
        <v>282</v>
      </c>
      <c r="M877" s="235">
        <v>68</v>
      </c>
      <c r="N877" s="235">
        <v>105</v>
      </c>
      <c r="O877" s="235">
        <v>7140</v>
      </c>
      <c r="P877" s="235">
        <v>1</v>
      </c>
      <c r="Q877" s="235">
        <v>0</v>
      </c>
      <c r="R877" s="235">
        <v>0</v>
      </c>
      <c r="S877" s="707" t="s">
        <v>384</v>
      </c>
      <c r="T877" s="707" t="s">
        <v>384</v>
      </c>
      <c r="U877" s="707">
        <v>2020</v>
      </c>
      <c r="V877" s="236"/>
      <c r="W877" s="236"/>
      <c r="X877" s="236"/>
      <c r="Y877" s="236"/>
      <c r="Z877" s="236"/>
      <c r="AA877" s="236"/>
      <c r="AB877" s="235">
        <v>950</v>
      </c>
      <c r="AC877" s="707"/>
      <c r="AD877" s="707"/>
      <c r="AE877" s="236"/>
      <c r="AF877" s="236"/>
      <c r="AG877" s="236"/>
      <c r="AH877" s="236"/>
      <c r="AI877" s="236"/>
      <c r="AJ877" s="236"/>
      <c r="AK877" s="236"/>
      <c r="AL877" s="236"/>
      <c r="AM877" s="236"/>
      <c r="AN877" s="236"/>
      <c r="AO877" s="236"/>
      <c r="AP877" s="236"/>
      <c r="AQ877" s="236"/>
      <c r="AR877" s="236"/>
      <c r="AS877" s="236"/>
      <c r="AT877" s="236"/>
      <c r="AU877" s="236"/>
      <c r="AV877" s="236"/>
      <c r="AW877" s="236"/>
      <c r="AX877" s="994"/>
    </row>
    <row r="878" spans="1:50" ht="23.85" hidden="1" customHeight="1">
      <c r="A878" s="992"/>
      <c r="B878" s="993"/>
      <c r="C878" s="707" t="s">
        <v>7511</v>
      </c>
      <c r="D878" s="707"/>
      <c r="E878" s="707" t="s">
        <v>7494</v>
      </c>
      <c r="F878" s="707" t="s">
        <v>7511</v>
      </c>
      <c r="G878" s="707" t="s">
        <v>7511</v>
      </c>
      <c r="H878" s="236"/>
      <c r="I878" s="235"/>
      <c r="J878" s="235">
        <v>0</v>
      </c>
      <c r="K878" s="235">
        <v>0</v>
      </c>
      <c r="L878" s="707" t="s">
        <v>282</v>
      </c>
      <c r="M878" s="235">
        <v>64</v>
      </c>
      <c r="N878" s="235">
        <v>105</v>
      </c>
      <c r="O878" s="235">
        <v>6720</v>
      </c>
      <c r="P878" s="235">
        <v>1</v>
      </c>
      <c r="Q878" s="235">
        <v>0</v>
      </c>
      <c r="R878" s="235">
        <v>0</v>
      </c>
      <c r="S878" s="707" t="s">
        <v>7485</v>
      </c>
      <c r="T878" s="707" t="s">
        <v>384</v>
      </c>
      <c r="U878" s="707">
        <v>2012</v>
      </c>
      <c r="V878" s="236"/>
      <c r="W878" s="236"/>
      <c r="X878" s="236"/>
      <c r="Y878" s="236"/>
      <c r="Z878" s="236"/>
      <c r="AA878" s="236"/>
      <c r="AB878" s="235">
        <v>382</v>
      </c>
      <c r="AC878" s="707"/>
      <c r="AD878" s="707"/>
      <c r="AE878" s="236"/>
      <c r="AF878" s="236"/>
      <c r="AG878" s="236"/>
      <c r="AH878" s="236"/>
      <c r="AI878" s="236"/>
      <c r="AJ878" s="236"/>
      <c r="AK878" s="236"/>
      <c r="AL878" s="236"/>
      <c r="AM878" s="236"/>
      <c r="AN878" s="236"/>
      <c r="AO878" s="236"/>
      <c r="AP878" s="236"/>
      <c r="AQ878" s="236"/>
      <c r="AR878" s="236"/>
      <c r="AS878" s="236"/>
      <c r="AT878" s="236"/>
      <c r="AU878" s="236"/>
      <c r="AV878" s="236"/>
      <c r="AW878" s="236"/>
      <c r="AX878" s="994"/>
    </row>
    <row r="879" spans="1:50" ht="23.85" hidden="1" customHeight="1">
      <c r="A879" s="992"/>
      <c r="B879" s="993"/>
      <c r="C879" s="707" t="s">
        <v>7511</v>
      </c>
      <c r="D879" s="707"/>
      <c r="E879" s="707" t="s">
        <v>7512</v>
      </c>
      <c r="F879" s="707" t="s">
        <v>7511</v>
      </c>
      <c r="G879" s="707" t="s">
        <v>7511</v>
      </c>
      <c r="H879" s="236"/>
      <c r="I879" s="235">
        <v>59800</v>
      </c>
      <c r="J879" s="235">
        <v>0</v>
      </c>
      <c r="K879" s="235">
        <v>0</v>
      </c>
      <c r="L879" s="707" t="s">
        <v>143</v>
      </c>
      <c r="M879" s="235">
        <v>68</v>
      </c>
      <c r="N879" s="235">
        <v>105</v>
      </c>
      <c r="O879" s="235">
        <v>7140</v>
      </c>
      <c r="P879" s="235">
        <v>1</v>
      </c>
      <c r="Q879" s="235">
        <v>600</v>
      </c>
      <c r="R879" s="235">
        <v>600</v>
      </c>
      <c r="S879" s="707" t="s">
        <v>173</v>
      </c>
      <c r="T879" s="707" t="s">
        <v>324</v>
      </c>
      <c r="U879" s="707">
        <v>2006</v>
      </c>
      <c r="V879" s="236"/>
      <c r="W879" s="236"/>
      <c r="X879" s="236"/>
      <c r="Y879" s="236"/>
      <c r="Z879" s="236"/>
      <c r="AA879" s="236"/>
      <c r="AB879" s="235">
        <v>1533</v>
      </c>
      <c r="AC879" s="707"/>
      <c r="AD879" s="707"/>
      <c r="AE879" s="236"/>
      <c r="AF879" s="236"/>
      <c r="AG879" s="236"/>
      <c r="AH879" s="236"/>
      <c r="AI879" s="236"/>
      <c r="AJ879" s="236"/>
      <c r="AK879" s="236"/>
      <c r="AL879" s="236"/>
      <c r="AM879" s="236"/>
      <c r="AN879" s="236"/>
      <c r="AO879" s="236"/>
      <c r="AP879" s="236"/>
      <c r="AQ879" s="236"/>
      <c r="AR879" s="236"/>
      <c r="AS879" s="236"/>
      <c r="AT879" s="236"/>
      <c r="AU879" s="236"/>
      <c r="AV879" s="236"/>
      <c r="AW879" s="236"/>
      <c r="AX879" s="994"/>
    </row>
    <row r="880" spans="1:50" ht="23.85" hidden="1" customHeight="1">
      <c r="A880" s="992"/>
      <c r="B880" s="993"/>
      <c r="C880" s="707" t="s">
        <v>7430</v>
      </c>
      <c r="D880" s="707"/>
      <c r="E880" s="707" t="s">
        <v>7513</v>
      </c>
      <c r="F880" s="707" t="s">
        <v>7430</v>
      </c>
      <c r="G880" s="707" t="s">
        <v>15152</v>
      </c>
      <c r="H880" s="236"/>
      <c r="I880" s="235">
        <v>46070</v>
      </c>
      <c r="J880" s="235">
        <v>0</v>
      </c>
      <c r="K880" s="235">
        <v>0</v>
      </c>
      <c r="L880" s="707" t="s">
        <v>282</v>
      </c>
      <c r="M880" s="235">
        <v>85</v>
      </c>
      <c r="N880" s="235">
        <v>113</v>
      </c>
      <c r="O880" s="235">
        <v>9605</v>
      </c>
      <c r="P880" s="235">
        <v>1</v>
      </c>
      <c r="Q880" s="235">
        <v>0</v>
      </c>
      <c r="R880" s="235">
        <v>0</v>
      </c>
      <c r="S880" s="707" t="s">
        <v>384</v>
      </c>
      <c r="T880" s="707" t="s">
        <v>384</v>
      </c>
      <c r="U880" s="707">
        <v>2007</v>
      </c>
      <c r="V880" s="236"/>
      <c r="W880" s="236"/>
      <c r="X880" s="236"/>
      <c r="Y880" s="236"/>
      <c r="Z880" s="236"/>
      <c r="AA880" s="236"/>
      <c r="AB880" s="235">
        <v>530</v>
      </c>
      <c r="AC880" s="707"/>
      <c r="AD880" s="707"/>
      <c r="AE880" s="236"/>
      <c r="AF880" s="236"/>
      <c r="AG880" s="236"/>
      <c r="AH880" s="236"/>
      <c r="AI880" s="236"/>
      <c r="AJ880" s="236"/>
      <c r="AK880" s="236"/>
      <c r="AL880" s="236"/>
      <c r="AM880" s="236"/>
      <c r="AN880" s="236"/>
      <c r="AO880" s="236"/>
      <c r="AP880" s="236"/>
      <c r="AQ880" s="236"/>
      <c r="AR880" s="236"/>
      <c r="AS880" s="236"/>
      <c r="AT880" s="236"/>
      <c r="AU880" s="236"/>
      <c r="AV880" s="236"/>
      <c r="AW880" s="236"/>
      <c r="AX880" s="1085"/>
    </row>
    <row r="881" spans="1:50" ht="23.85" hidden="1" customHeight="1">
      <c r="A881" s="992"/>
      <c r="B881" s="993"/>
      <c r="C881" s="707" t="s">
        <v>7432</v>
      </c>
      <c r="D881" s="707"/>
      <c r="E881" s="707" t="s">
        <v>7513</v>
      </c>
      <c r="F881" s="707" t="s">
        <v>7432</v>
      </c>
      <c r="G881" s="707" t="s">
        <v>7432</v>
      </c>
      <c r="H881" s="236"/>
      <c r="I881" s="235">
        <v>28691</v>
      </c>
      <c r="J881" s="235">
        <v>0</v>
      </c>
      <c r="K881" s="235">
        <v>0</v>
      </c>
      <c r="L881" s="707" t="s">
        <v>282</v>
      </c>
      <c r="M881" s="235">
        <v>65</v>
      </c>
      <c r="N881" s="235">
        <v>108</v>
      </c>
      <c r="O881" s="235">
        <v>7020</v>
      </c>
      <c r="P881" s="235">
        <v>1</v>
      </c>
      <c r="Q881" s="235">
        <v>100</v>
      </c>
      <c r="R881" s="235">
        <v>100</v>
      </c>
      <c r="S881" s="707" t="s">
        <v>173</v>
      </c>
      <c r="T881" s="707" t="s">
        <v>2945</v>
      </c>
      <c r="U881" s="707">
        <v>2013</v>
      </c>
      <c r="V881" s="236"/>
      <c r="W881" s="236"/>
      <c r="X881" s="236"/>
      <c r="Y881" s="236"/>
      <c r="Z881" s="236"/>
      <c r="AA881" s="236"/>
      <c r="AB881" s="235">
        <v>3700</v>
      </c>
      <c r="AC881" s="707"/>
      <c r="AD881" s="707"/>
      <c r="AE881" s="236"/>
      <c r="AF881" s="236"/>
      <c r="AG881" s="236"/>
      <c r="AH881" s="236"/>
      <c r="AI881" s="236"/>
      <c r="AJ881" s="236"/>
      <c r="AK881" s="236"/>
      <c r="AL881" s="236"/>
      <c r="AM881" s="236"/>
      <c r="AN881" s="236"/>
      <c r="AO881" s="236"/>
      <c r="AP881" s="236"/>
      <c r="AQ881" s="236"/>
      <c r="AR881" s="236"/>
      <c r="AS881" s="236"/>
      <c r="AT881" s="236"/>
      <c r="AU881" s="236"/>
      <c r="AV881" s="236"/>
      <c r="AW881" s="236"/>
      <c r="AX881" s="1085" t="s">
        <v>11420</v>
      </c>
    </row>
    <row r="882" spans="1:50" ht="23.85" hidden="1" customHeight="1">
      <c r="A882" s="992"/>
      <c r="B882" s="993"/>
      <c r="C882" s="707" t="s">
        <v>7438</v>
      </c>
      <c r="D882" s="707"/>
      <c r="E882" s="707" t="s">
        <v>7514</v>
      </c>
      <c r="F882" s="707" t="s">
        <v>7438</v>
      </c>
      <c r="G882" s="707" t="s">
        <v>7438</v>
      </c>
      <c r="H882" s="236"/>
      <c r="I882" s="235">
        <v>39788</v>
      </c>
      <c r="J882" s="235">
        <v>344.59</v>
      </c>
      <c r="K882" s="235">
        <v>391.21</v>
      </c>
      <c r="L882" s="707" t="s">
        <v>282</v>
      </c>
      <c r="M882" s="235">
        <v>75</v>
      </c>
      <c r="N882" s="235">
        <v>110</v>
      </c>
      <c r="O882" s="235">
        <v>8250</v>
      </c>
      <c r="P882" s="235">
        <v>1</v>
      </c>
      <c r="Q882" s="235">
        <v>400</v>
      </c>
      <c r="R882" s="235">
        <v>1000</v>
      </c>
      <c r="S882" s="707" t="s">
        <v>173</v>
      </c>
      <c r="T882" s="707" t="s">
        <v>1797</v>
      </c>
      <c r="U882" s="707">
        <v>2008</v>
      </c>
      <c r="V882" s="236"/>
      <c r="W882" s="236"/>
      <c r="X882" s="236"/>
      <c r="Y882" s="236"/>
      <c r="Z882" s="236"/>
      <c r="AA882" s="236"/>
      <c r="AB882" s="235">
        <v>2150</v>
      </c>
      <c r="AC882" s="707"/>
      <c r="AD882" s="707"/>
      <c r="AE882" s="236"/>
      <c r="AF882" s="236"/>
      <c r="AG882" s="236"/>
      <c r="AH882" s="236"/>
      <c r="AI882" s="236"/>
      <c r="AJ882" s="236"/>
      <c r="AK882" s="236"/>
      <c r="AL882" s="236"/>
      <c r="AM882" s="236"/>
      <c r="AN882" s="236"/>
      <c r="AO882" s="236"/>
      <c r="AP882" s="236"/>
      <c r="AQ882" s="236"/>
      <c r="AR882" s="236"/>
      <c r="AS882" s="236"/>
      <c r="AT882" s="236"/>
      <c r="AU882" s="236"/>
      <c r="AV882" s="236"/>
      <c r="AW882" s="236"/>
      <c r="AX882" s="994"/>
    </row>
    <row r="883" spans="1:50" ht="23.85" hidden="1" customHeight="1">
      <c r="A883" s="992"/>
      <c r="B883" s="993"/>
      <c r="C883" s="707" t="s">
        <v>7438</v>
      </c>
      <c r="D883" s="707"/>
      <c r="E883" s="707" t="s">
        <v>7515</v>
      </c>
      <c r="F883" s="707" t="s">
        <v>7438</v>
      </c>
      <c r="G883" s="707" t="s">
        <v>7438</v>
      </c>
      <c r="H883" s="236"/>
      <c r="I883" s="235">
        <v>38920</v>
      </c>
      <c r="J883" s="235">
        <v>123</v>
      </c>
      <c r="K883" s="235">
        <v>199</v>
      </c>
      <c r="L883" s="707" t="s">
        <v>282</v>
      </c>
      <c r="M883" s="235">
        <v>75</v>
      </c>
      <c r="N883" s="235">
        <v>110</v>
      </c>
      <c r="O883" s="235">
        <v>8250</v>
      </c>
      <c r="P883" s="235">
        <v>1</v>
      </c>
      <c r="Q883" s="235">
        <v>200</v>
      </c>
      <c r="R883" s="235">
        <v>200</v>
      </c>
      <c r="S883" s="707" t="s">
        <v>173</v>
      </c>
      <c r="T883" s="707" t="s">
        <v>1118</v>
      </c>
      <c r="U883" s="707">
        <v>2007</v>
      </c>
      <c r="V883" s="236"/>
      <c r="W883" s="236"/>
      <c r="X883" s="236"/>
      <c r="Y883" s="236"/>
      <c r="Z883" s="236"/>
      <c r="AA883" s="236"/>
      <c r="AB883" s="235">
        <v>3250</v>
      </c>
      <c r="AC883" s="707"/>
      <c r="AD883" s="707"/>
      <c r="AE883" s="236"/>
      <c r="AF883" s="236"/>
      <c r="AG883" s="236"/>
      <c r="AH883" s="236"/>
      <c r="AI883" s="236"/>
      <c r="AJ883" s="236"/>
      <c r="AK883" s="236"/>
      <c r="AL883" s="236"/>
      <c r="AM883" s="236"/>
      <c r="AN883" s="236"/>
      <c r="AO883" s="236"/>
      <c r="AP883" s="236"/>
      <c r="AQ883" s="236"/>
      <c r="AR883" s="236"/>
      <c r="AS883" s="236"/>
      <c r="AT883" s="236"/>
      <c r="AU883" s="236"/>
      <c r="AV883" s="236"/>
      <c r="AW883" s="236"/>
      <c r="AX883" s="1085"/>
    </row>
    <row r="884" spans="1:50" ht="36" hidden="1" customHeight="1">
      <c r="A884" s="992"/>
      <c r="B884" s="993"/>
      <c r="C884" s="707" t="s">
        <v>7438</v>
      </c>
      <c r="D884" s="236"/>
      <c r="E884" s="237" t="s">
        <v>7516</v>
      </c>
      <c r="F884" s="236" t="s">
        <v>7438</v>
      </c>
      <c r="G884" s="236" t="s">
        <v>7438</v>
      </c>
      <c r="H884" s="236"/>
      <c r="I884" s="235">
        <v>85000</v>
      </c>
      <c r="J884" s="235">
        <v>188.53</v>
      </c>
      <c r="K884" s="235">
        <v>226.38</v>
      </c>
      <c r="L884" s="236" t="s">
        <v>282</v>
      </c>
      <c r="M884" s="235">
        <v>75</v>
      </c>
      <c r="N884" s="235">
        <v>110</v>
      </c>
      <c r="O884" s="235">
        <v>8250</v>
      </c>
      <c r="P884" s="235">
        <v>2</v>
      </c>
      <c r="Q884" s="235">
        <v>2000</v>
      </c>
      <c r="R884" s="235">
        <v>3000</v>
      </c>
      <c r="S884" s="236" t="s">
        <v>173</v>
      </c>
      <c r="T884" s="236" t="s">
        <v>1118</v>
      </c>
      <c r="U884" s="707">
        <v>2011</v>
      </c>
      <c r="V884" s="236"/>
      <c r="W884" s="236"/>
      <c r="X884" s="236"/>
      <c r="Y884" s="236"/>
      <c r="Z884" s="236"/>
      <c r="AA884" s="236"/>
      <c r="AB884" s="235">
        <v>9000</v>
      </c>
      <c r="AC884" s="707"/>
      <c r="AD884" s="707"/>
      <c r="AE884" s="236"/>
      <c r="AF884" s="236"/>
      <c r="AG884" s="236"/>
      <c r="AH884" s="236"/>
      <c r="AI884" s="236"/>
      <c r="AJ884" s="236"/>
      <c r="AK884" s="236"/>
      <c r="AL884" s="236"/>
      <c r="AM884" s="236"/>
      <c r="AN884" s="236"/>
      <c r="AO884" s="236"/>
      <c r="AP884" s="236"/>
      <c r="AQ884" s="236"/>
      <c r="AR884" s="236"/>
      <c r="AS884" s="236"/>
      <c r="AT884" s="236"/>
      <c r="AU884" s="236"/>
      <c r="AV884" s="236"/>
      <c r="AW884" s="236"/>
      <c r="AX884" s="1086"/>
    </row>
    <row r="885" spans="1:50" ht="23.85" hidden="1" customHeight="1">
      <c r="A885" s="992"/>
      <c r="B885" s="993"/>
      <c r="C885" s="707" t="s">
        <v>7438</v>
      </c>
      <c r="D885" s="707"/>
      <c r="E885" s="237" t="s">
        <v>16828</v>
      </c>
      <c r="F885" s="237" t="s">
        <v>7438</v>
      </c>
      <c r="G885" s="707" t="s">
        <v>7438</v>
      </c>
      <c r="H885" s="236"/>
      <c r="I885" s="235">
        <v>104720</v>
      </c>
      <c r="J885" s="235">
        <v>0</v>
      </c>
      <c r="K885" s="235">
        <v>0</v>
      </c>
      <c r="L885" s="236" t="s">
        <v>143</v>
      </c>
      <c r="M885" s="235">
        <v>68</v>
      </c>
      <c r="N885" s="235">
        <v>105</v>
      </c>
      <c r="O885" s="235">
        <v>16000</v>
      </c>
      <c r="P885" s="235">
        <v>2</v>
      </c>
      <c r="Q885" s="235">
        <v>0</v>
      </c>
      <c r="R885" s="235">
        <v>0</v>
      </c>
      <c r="S885" s="236" t="s">
        <v>384</v>
      </c>
      <c r="T885" s="236" t="s">
        <v>384</v>
      </c>
      <c r="U885" s="707">
        <v>2020</v>
      </c>
      <c r="V885" s="236"/>
      <c r="W885" s="236"/>
      <c r="X885" s="236"/>
      <c r="Y885" s="236"/>
      <c r="Z885" s="236"/>
      <c r="AA885" s="236"/>
      <c r="AB885" s="235">
        <v>9100</v>
      </c>
      <c r="AC885" s="707"/>
      <c r="AD885" s="707"/>
      <c r="AE885" s="236"/>
      <c r="AF885" s="236"/>
      <c r="AG885" s="236"/>
      <c r="AH885" s="236"/>
      <c r="AI885" s="236"/>
      <c r="AJ885" s="236"/>
      <c r="AK885" s="236"/>
      <c r="AL885" s="236"/>
      <c r="AM885" s="236"/>
      <c r="AN885" s="236"/>
      <c r="AO885" s="236"/>
      <c r="AP885" s="236"/>
      <c r="AQ885" s="236"/>
      <c r="AR885" s="236"/>
      <c r="AS885" s="236"/>
      <c r="AT885" s="236"/>
      <c r="AU885" s="236"/>
      <c r="AV885" s="236"/>
      <c r="AW885" s="236"/>
      <c r="AX885" s="1020"/>
    </row>
    <row r="886" spans="1:50" ht="23.85" hidden="1" customHeight="1">
      <c r="A886" s="992"/>
      <c r="B886" s="993"/>
      <c r="C886" s="707" t="s">
        <v>7450</v>
      </c>
      <c r="D886" s="707" t="s">
        <v>456</v>
      </c>
      <c r="E886" s="707" t="s">
        <v>16829</v>
      </c>
      <c r="F886" s="707" t="s">
        <v>7450</v>
      </c>
      <c r="G886" s="707" t="s">
        <v>456</v>
      </c>
      <c r="H886" s="236"/>
      <c r="I886" s="235">
        <v>8240</v>
      </c>
      <c r="J886" s="235">
        <v>0</v>
      </c>
      <c r="K886" s="235">
        <v>0</v>
      </c>
      <c r="L886" s="707" t="s">
        <v>282</v>
      </c>
      <c r="M886" s="235">
        <v>75</v>
      </c>
      <c r="N886" s="235">
        <v>110</v>
      </c>
      <c r="O886" s="235">
        <v>8240</v>
      </c>
      <c r="P886" s="235">
        <v>1</v>
      </c>
      <c r="Q886" s="235">
        <v>0</v>
      </c>
      <c r="R886" s="235">
        <v>0</v>
      </c>
      <c r="S886" s="707" t="s">
        <v>384</v>
      </c>
      <c r="T886" s="1087" t="s">
        <v>384</v>
      </c>
      <c r="U886" s="219">
        <v>2015</v>
      </c>
      <c r="V886" s="221"/>
      <c r="W886" s="221"/>
      <c r="X886" s="221"/>
      <c r="Y886" s="221"/>
      <c r="Z886" s="221"/>
      <c r="AA886" s="221"/>
      <c r="AB886" s="222">
        <v>2233</v>
      </c>
      <c r="AC886" s="707"/>
      <c r="AD886" s="707"/>
      <c r="AE886" s="236"/>
      <c r="AF886" s="236"/>
      <c r="AG886" s="236"/>
      <c r="AH886" s="236"/>
      <c r="AI886" s="236"/>
      <c r="AJ886" s="236"/>
      <c r="AK886" s="236"/>
      <c r="AL886" s="236"/>
      <c r="AM886" s="236"/>
      <c r="AN886" s="236"/>
      <c r="AO886" s="236"/>
      <c r="AP886" s="236"/>
      <c r="AQ886" s="236"/>
      <c r="AR886" s="236"/>
      <c r="AS886" s="236"/>
      <c r="AT886" s="236"/>
      <c r="AU886" s="236"/>
      <c r="AV886" s="236"/>
      <c r="AW886" s="236"/>
      <c r="AX886" s="1085"/>
    </row>
    <row r="887" spans="1:50" ht="23.85" hidden="1" customHeight="1">
      <c r="A887" s="992"/>
      <c r="B887" s="993"/>
      <c r="C887" s="707" t="s">
        <v>7517</v>
      </c>
      <c r="D887" s="707"/>
      <c r="E887" s="707" t="s">
        <v>7513</v>
      </c>
      <c r="F887" s="707" t="s">
        <v>7517</v>
      </c>
      <c r="G887" s="707" t="s">
        <v>7517</v>
      </c>
      <c r="H887" s="236"/>
      <c r="I887" s="235">
        <v>47809</v>
      </c>
      <c r="J887" s="235">
        <v>0</v>
      </c>
      <c r="K887" s="235">
        <v>0</v>
      </c>
      <c r="L887" s="707" t="s">
        <v>143</v>
      </c>
      <c r="M887" s="235">
        <v>80</v>
      </c>
      <c r="N887" s="235">
        <v>115</v>
      </c>
      <c r="O887" s="235">
        <v>18400</v>
      </c>
      <c r="P887" s="235">
        <v>2</v>
      </c>
      <c r="Q887" s="235">
        <v>0</v>
      </c>
      <c r="R887" s="235">
        <v>0</v>
      </c>
      <c r="S887" s="707" t="s">
        <v>384</v>
      </c>
      <c r="T887" s="1087" t="s">
        <v>384</v>
      </c>
      <c r="U887" s="707">
        <v>2005</v>
      </c>
      <c r="V887" s="236"/>
      <c r="W887" s="236"/>
      <c r="X887" s="236"/>
      <c r="Y887" s="236"/>
      <c r="Z887" s="236"/>
      <c r="AA887" s="236"/>
      <c r="AB887" s="235">
        <v>2223</v>
      </c>
      <c r="AC887" s="707"/>
      <c r="AD887" s="707"/>
      <c r="AE887" s="236"/>
      <c r="AF887" s="236"/>
      <c r="AG887" s="236"/>
      <c r="AH887" s="236"/>
      <c r="AI887" s="236"/>
      <c r="AJ887" s="236"/>
      <c r="AK887" s="236"/>
      <c r="AL887" s="236"/>
      <c r="AM887" s="236"/>
      <c r="AN887" s="236"/>
      <c r="AO887" s="236"/>
      <c r="AP887" s="236"/>
      <c r="AQ887" s="236"/>
      <c r="AR887" s="236"/>
      <c r="AS887" s="236"/>
      <c r="AT887" s="236"/>
      <c r="AU887" s="236"/>
      <c r="AV887" s="236"/>
      <c r="AW887" s="236"/>
      <c r="AX887" s="1085"/>
    </row>
    <row r="888" spans="1:50" ht="23.85" hidden="1" customHeight="1">
      <c r="A888" s="992"/>
      <c r="B888" s="993"/>
      <c r="C888" s="707" t="s">
        <v>7517</v>
      </c>
      <c r="D888" s="707"/>
      <c r="E888" s="707" t="s">
        <v>7518</v>
      </c>
      <c r="F888" s="707" t="s">
        <v>7517</v>
      </c>
      <c r="G888" s="707" t="s">
        <v>7517</v>
      </c>
      <c r="H888" s="236"/>
      <c r="I888" s="235">
        <v>20000</v>
      </c>
      <c r="J888" s="235">
        <v>0</v>
      </c>
      <c r="K888" s="235">
        <v>0</v>
      </c>
      <c r="L888" s="707" t="s">
        <v>469</v>
      </c>
      <c r="M888" s="235">
        <v>68</v>
      </c>
      <c r="N888" s="235">
        <v>104</v>
      </c>
      <c r="O888" s="235">
        <v>7072</v>
      </c>
      <c r="P888" s="235">
        <v>1</v>
      </c>
      <c r="Q888" s="235">
        <v>0</v>
      </c>
      <c r="R888" s="235">
        <v>0</v>
      </c>
      <c r="S888" s="707" t="s">
        <v>384</v>
      </c>
      <c r="T888" s="707" t="s">
        <v>384</v>
      </c>
      <c r="U888" s="707">
        <v>2011</v>
      </c>
      <c r="V888" s="236"/>
      <c r="W888" s="236"/>
      <c r="X888" s="236"/>
      <c r="Y888" s="236"/>
      <c r="Z888" s="236"/>
      <c r="AA888" s="236"/>
      <c r="AB888" s="235"/>
      <c r="AC888" s="707"/>
      <c r="AD888" s="707"/>
      <c r="AE888" s="236"/>
      <c r="AF888" s="236"/>
      <c r="AG888" s="236"/>
      <c r="AH888" s="236"/>
      <c r="AI888" s="236"/>
      <c r="AJ888" s="236"/>
      <c r="AK888" s="236"/>
      <c r="AL888" s="236"/>
      <c r="AM888" s="236"/>
      <c r="AN888" s="236"/>
      <c r="AO888" s="236"/>
      <c r="AP888" s="236"/>
      <c r="AQ888" s="236"/>
      <c r="AR888" s="236"/>
      <c r="AS888" s="236"/>
      <c r="AT888" s="236"/>
      <c r="AU888" s="236"/>
      <c r="AV888" s="236"/>
      <c r="AW888" s="236"/>
      <c r="AX888" s="994"/>
    </row>
    <row r="889" spans="1:50" ht="23.85" hidden="1" customHeight="1">
      <c r="A889" s="992"/>
      <c r="B889" s="993"/>
      <c r="C889" s="707" t="s">
        <v>7517</v>
      </c>
      <c r="D889" s="707"/>
      <c r="E889" s="707" t="s">
        <v>7518</v>
      </c>
      <c r="F889" s="707" t="s">
        <v>7517</v>
      </c>
      <c r="G889" s="707" t="s">
        <v>7517</v>
      </c>
      <c r="H889" s="236"/>
      <c r="I889" s="235">
        <v>10717</v>
      </c>
      <c r="J889" s="235">
        <v>0</v>
      </c>
      <c r="K889" s="235">
        <v>0</v>
      </c>
      <c r="L889" s="707" t="s">
        <v>282</v>
      </c>
      <c r="M889" s="235">
        <v>70</v>
      </c>
      <c r="N889" s="235">
        <v>104</v>
      </c>
      <c r="O889" s="235">
        <v>7280</v>
      </c>
      <c r="P889" s="235">
        <v>1</v>
      </c>
      <c r="Q889" s="235">
        <v>0</v>
      </c>
      <c r="R889" s="235">
        <v>0</v>
      </c>
      <c r="S889" s="707" t="s">
        <v>384</v>
      </c>
      <c r="T889" s="1087" t="s">
        <v>384</v>
      </c>
      <c r="U889" s="707">
        <v>2011</v>
      </c>
      <c r="V889" s="236"/>
      <c r="W889" s="236"/>
      <c r="X889" s="236"/>
      <c r="Y889" s="236"/>
      <c r="Z889" s="236"/>
      <c r="AA889" s="236"/>
      <c r="AB889" s="235">
        <v>550</v>
      </c>
      <c r="AC889" s="707"/>
      <c r="AD889" s="707"/>
      <c r="AE889" s="236"/>
      <c r="AF889" s="236"/>
      <c r="AG889" s="236"/>
      <c r="AH889" s="236"/>
      <c r="AI889" s="236"/>
      <c r="AJ889" s="236"/>
      <c r="AK889" s="236"/>
      <c r="AL889" s="236"/>
      <c r="AM889" s="236"/>
      <c r="AN889" s="236"/>
      <c r="AO889" s="236"/>
      <c r="AP889" s="236"/>
      <c r="AQ889" s="236"/>
      <c r="AR889" s="236"/>
      <c r="AS889" s="236"/>
      <c r="AT889" s="236"/>
      <c r="AU889" s="236"/>
      <c r="AV889" s="236"/>
      <c r="AW889" s="236"/>
      <c r="AX889" s="1085"/>
    </row>
    <row r="890" spans="1:50" ht="23.85" hidden="1" customHeight="1">
      <c r="A890" s="992"/>
      <c r="B890" s="993"/>
      <c r="C890" s="707" t="s">
        <v>7461</v>
      </c>
      <c r="D890" s="707"/>
      <c r="E890" s="707" t="s">
        <v>7519</v>
      </c>
      <c r="F890" s="707" t="s">
        <v>7461</v>
      </c>
      <c r="G890" s="707" t="s">
        <v>7461</v>
      </c>
      <c r="H890" s="236"/>
      <c r="I890" s="235">
        <v>29987</v>
      </c>
      <c r="J890" s="235">
        <v>126</v>
      </c>
      <c r="K890" s="235">
        <v>126</v>
      </c>
      <c r="L890" s="707" t="s">
        <v>282</v>
      </c>
      <c r="M890" s="235">
        <v>74</v>
      </c>
      <c r="N890" s="235">
        <v>111</v>
      </c>
      <c r="O890" s="235">
        <v>8214</v>
      </c>
      <c r="P890" s="235">
        <v>1</v>
      </c>
      <c r="Q890" s="235">
        <v>308</v>
      </c>
      <c r="R890" s="235">
        <v>0</v>
      </c>
      <c r="S890" s="707" t="s">
        <v>173</v>
      </c>
      <c r="T890" s="707" t="s">
        <v>7520</v>
      </c>
      <c r="U890" s="707">
        <v>2009</v>
      </c>
      <c r="V890" s="236"/>
      <c r="W890" s="236"/>
      <c r="X890" s="236"/>
      <c r="Y890" s="236"/>
      <c r="Z890" s="236"/>
      <c r="AA890" s="236"/>
      <c r="AB890" s="235">
        <v>1413</v>
      </c>
      <c r="AC890" s="707"/>
      <c r="AD890" s="707"/>
      <c r="AE890" s="236"/>
      <c r="AF890" s="236"/>
      <c r="AG890" s="236"/>
      <c r="AH890" s="236"/>
      <c r="AI890" s="236"/>
      <c r="AJ890" s="236"/>
      <c r="AK890" s="236"/>
      <c r="AL890" s="236"/>
      <c r="AM890" s="236"/>
      <c r="AN890" s="236"/>
      <c r="AO890" s="236"/>
      <c r="AP890" s="236"/>
      <c r="AQ890" s="236"/>
      <c r="AR890" s="236"/>
      <c r="AS890" s="236"/>
      <c r="AT890" s="236"/>
      <c r="AU890" s="236"/>
      <c r="AV890" s="236"/>
      <c r="AW890" s="236"/>
      <c r="AX890" s="994"/>
    </row>
    <row r="891" spans="1:50" ht="23.85" hidden="1" customHeight="1">
      <c r="A891" s="992"/>
      <c r="B891" s="993"/>
      <c r="C891" s="707" t="s">
        <v>7461</v>
      </c>
      <c r="D891" s="707"/>
      <c r="E891" s="707" t="s">
        <v>12594</v>
      </c>
      <c r="F891" s="707" t="s">
        <v>7461</v>
      </c>
      <c r="G891" s="707" t="s">
        <v>7461</v>
      </c>
      <c r="H891" s="236"/>
      <c r="I891" s="235">
        <v>117400</v>
      </c>
      <c r="J891" s="235">
        <v>0</v>
      </c>
      <c r="K891" s="235">
        <v>0</v>
      </c>
      <c r="L891" s="707" t="s">
        <v>143</v>
      </c>
      <c r="M891" s="235">
        <v>68</v>
      </c>
      <c r="N891" s="235">
        <v>105</v>
      </c>
      <c r="O891" s="235">
        <v>7140</v>
      </c>
      <c r="P891" s="235">
        <v>3</v>
      </c>
      <c r="Q891" s="235">
        <v>0</v>
      </c>
      <c r="R891" s="235">
        <v>0</v>
      </c>
      <c r="S891" s="707" t="s">
        <v>384</v>
      </c>
      <c r="T891" s="707" t="s">
        <v>384</v>
      </c>
      <c r="U891" s="707">
        <v>2015</v>
      </c>
      <c r="V891" s="236"/>
      <c r="W891" s="236"/>
      <c r="X891" s="236"/>
      <c r="Y891" s="236"/>
      <c r="Z891" s="236"/>
      <c r="AA891" s="236"/>
      <c r="AB891" s="235">
        <v>5000</v>
      </c>
      <c r="AC891" s="707"/>
      <c r="AD891" s="707"/>
      <c r="AE891" s="236"/>
      <c r="AF891" s="236"/>
      <c r="AG891" s="236"/>
      <c r="AH891" s="236"/>
      <c r="AI891" s="236"/>
      <c r="AJ891" s="236"/>
      <c r="AK891" s="236"/>
      <c r="AL891" s="236"/>
      <c r="AM891" s="236"/>
      <c r="AN891" s="236"/>
      <c r="AO891" s="236"/>
      <c r="AP891" s="236"/>
      <c r="AQ891" s="236"/>
      <c r="AR891" s="236"/>
      <c r="AS891" s="236"/>
      <c r="AT891" s="236"/>
      <c r="AU891" s="236"/>
      <c r="AV891" s="236"/>
      <c r="AW891" s="236"/>
      <c r="AX891" s="994"/>
    </row>
    <row r="892" spans="1:50" ht="23.85" hidden="1" customHeight="1">
      <c r="A892" s="992"/>
      <c r="B892" s="993"/>
      <c r="C892" s="707" t="s">
        <v>7461</v>
      </c>
      <c r="D892" s="707"/>
      <c r="E892" s="707" t="s">
        <v>12595</v>
      </c>
      <c r="F892" s="707" t="s">
        <v>7461</v>
      </c>
      <c r="G892" s="707" t="s">
        <v>7461</v>
      </c>
      <c r="H892" s="236"/>
      <c r="I892" s="235">
        <v>33440</v>
      </c>
      <c r="J892" s="235">
        <v>0</v>
      </c>
      <c r="K892" s="235">
        <v>0</v>
      </c>
      <c r="L892" s="707" t="s">
        <v>304</v>
      </c>
      <c r="M892" s="235">
        <v>68</v>
      </c>
      <c r="N892" s="235">
        <v>105</v>
      </c>
      <c r="O892" s="235">
        <v>7140</v>
      </c>
      <c r="P892" s="235">
        <v>1</v>
      </c>
      <c r="Q892" s="235">
        <v>0</v>
      </c>
      <c r="R892" s="235">
        <v>0</v>
      </c>
      <c r="S892" s="707" t="s">
        <v>384</v>
      </c>
      <c r="T892" s="707" t="s">
        <v>384</v>
      </c>
      <c r="U892" s="707">
        <v>2003</v>
      </c>
      <c r="V892" s="236"/>
      <c r="W892" s="236"/>
      <c r="X892" s="236"/>
      <c r="Y892" s="236"/>
      <c r="Z892" s="236"/>
      <c r="AA892" s="236"/>
      <c r="AB892" s="235"/>
      <c r="AC892" s="707"/>
      <c r="AD892" s="707"/>
      <c r="AE892" s="236"/>
      <c r="AF892" s="236"/>
      <c r="AG892" s="236"/>
      <c r="AH892" s="236"/>
      <c r="AI892" s="236"/>
      <c r="AJ892" s="236"/>
      <c r="AK892" s="236"/>
      <c r="AL892" s="236"/>
      <c r="AM892" s="236"/>
      <c r="AN892" s="236"/>
      <c r="AO892" s="236"/>
      <c r="AP892" s="236"/>
      <c r="AQ892" s="236"/>
      <c r="AR892" s="236"/>
      <c r="AS892" s="236"/>
      <c r="AT892" s="236"/>
      <c r="AU892" s="236"/>
      <c r="AV892" s="236"/>
      <c r="AW892" s="236"/>
      <c r="AX892" s="994"/>
    </row>
    <row r="893" spans="1:50" ht="23.85" hidden="1" customHeight="1">
      <c r="A893" s="992"/>
      <c r="B893" s="993"/>
      <c r="C893" s="707" t="s">
        <v>7461</v>
      </c>
      <c r="D893" s="707"/>
      <c r="E893" s="707" t="s">
        <v>15156</v>
      </c>
      <c r="F893" s="707" t="s">
        <v>7461</v>
      </c>
      <c r="G893" s="707" t="s">
        <v>7461</v>
      </c>
      <c r="H893" s="236"/>
      <c r="I893" s="235">
        <v>158177</v>
      </c>
      <c r="J893" s="235">
        <v>10503</v>
      </c>
      <c r="K893" s="235">
        <v>16367</v>
      </c>
      <c r="L893" s="707" t="s">
        <v>143</v>
      </c>
      <c r="M893" s="235">
        <v>71</v>
      </c>
      <c r="N893" s="235">
        <v>109</v>
      </c>
      <c r="O893" s="235">
        <v>7749</v>
      </c>
      <c r="P893" s="235">
        <v>1</v>
      </c>
      <c r="Q893" s="235">
        <v>19699</v>
      </c>
      <c r="R893" s="235">
        <v>19699</v>
      </c>
      <c r="S893" s="707" t="s">
        <v>173</v>
      </c>
      <c r="T893" s="707" t="s">
        <v>324</v>
      </c>
      <c r="U893" s="707">
        <v>2010</v>
      </c>
      <c r="V893" s="236"/>
      <c r="W893" s="236"/>
      <c r="X893" s="236"/>
      <c r="Y893" s="236"/>
      <c r="Z893" s="236"/>
      <c r="AA893" s="236"/>
      <c r="AB893" s="235">
        <v>35000</v>
      </c>
      <c r="AC893" s="707"/>
      <c r="AD893" s="707"/>
      <c r="AE893" s="236"/>
      <c r="AF893" s="236"/>
      <c r="AG893" s="236"/>
      <c r="AH893" s="236"/>
      <c r="AI893" s="236"/>
      <c r="AJ893" s="236"/>
      <c r="AK893" s="236"/>
      <c r="AL893" s="236"/>
      <c r="AM893" s="236"/>
      <c r="AN893" s="236"/>
      <c r="AO893" s="236"/>
      <c r="AP893" s="236"/>
      <c r="AQ893" s="236"/>
      <c r="AR893" s="236"/>
      <c r="AS893" s="236"/>
      <c r="AT893" s="236"/>
      <c r="AU893" s="236"/>
      <c r="AV893" s="236"/>
      <c r="AW893" s="236"/>
      <c r="AX893" s="994"/>
    </row>
    <row r="894" spans="1:50" ht="23.85" hidden="1" customHeight="1">
      <c r="A894" s="992"/>
      <c r="B894" s="1002"/>
      <c r="C894" s="707" t="s">
        <v>7458</v>
      </c>
      <c r="D894" s="707"/>
      <c r="E894" s="707" t="s">
        <v>7521</v>
      </c>
      <c r="F894" s="707" t="s">
        <v>7458</v>
      </c>
      <c r="G894" s="707" t="s">
        <v>7458</v>
      </c>
      <c r="H894" s="236"/>
      <c r="I894" s="235">
        <v>8880</v>
      </c>
      <c r="J894" s="235">
        <v>0</v>
      </c>
      <c r="K894" s="235">
        <v>0</v>
      </c>
      <c r="L894" s="707" t="s">
        <v>282</v>
      </c>
      <c r="M894" s="235">
        <v>70</v>
      </c>
      <c r="N894" s="235">
        <v>110</v>
      </c>
      <c r="O894" s="235">
        <v>7700</v>
      </c>
      <c r="P894" s="235">
        <v>1</v>
      </c>
      <c r="Q894" s="235">
        <v>0</v>
      </c>
      <c r="R894" s="235">
        <v>0</v>
      </c>
      <c r="S894" s="707" t="s">
        <v>384</v>
      </c>
      <c r="T894" s="707" t="s">
        <v>1797</v>
      </c>
      <c r="U894" s="707">
        <v>2009</v>
      </c>
      <c r="V894" s="236"/>
      <c r="W894" s="236"/>
      <c r="X894" s="236"/>
      <c r="Y894" s="236"/>
      <c r="Z894" s="236"/>
      <c r="AA894" s="236"/>
      <c r="AB894" s="235">
        <v>1000</v>
      </c>
      <c r="AC894" s="707"/>
      <c r="AD894" s="707"/>
      <c r="AE894" s="236"/>
      <c r="AF894" s="236"/>
      <c r="AG894" s="236"/>
      <c r="AH894" s="236"/>
      <c r="AI894" s="236"/>
      <c r="AJ894" s="236"/>
      <c r="AK894" s="236"/>
      <c r="AL894" s="236"/>
      <c r="AM894" s="236"/>
      <c r="AN894" s="236"/>
      <c r="AO894" s="236"/>
      <c r="AP894" s="236"/>
      <c r="AQ894" s="236"/>
      <c r="AR894" s="236"/>
      <c r="AS894" s="236"/>
      <c r="AT894" s="236"/>
      <c r="AU894" s="236"/>
      <c r="AV894" s="236"/>
      <c r="AW894" s="236"/>
      <c r="AX894" s="994"/>
    </row>
    <row r="895" spans="1:50" ht="23.85" hidden="1" customHeight="1">
      <c r="A895" s="992"/>
      <c r="B895" s="993"/>
      <c r="C895" s="707" t="s">
        <v>7523</v>
      </c>
      <c r="D895" s="707"/>
      <c r="E895" s="707" t="s">
        <v>7524</v>
      </c>
      <c r="F895" s="707" t="s">
        <v>7523</v>
      </c>
      <c r="G895" s="707" t="s">
        <v>7523</v>
      </c>
      <c r="H895" s="236"/>
      <c r="I895" s="235">
        <v>2773</v>
      </c>
      <c r="J895" s="235">
        <v>0</v>
      </c>
      <c r="K895" s="235">
        <v>0</v>
      </c>
      <c r="L895" s="707" t="s">
        <v>282</v>
      </c>
      <c r="M895" s="235">
        <v>47</v>
      </c>
      <c r="N895" s="235">
        <v>59</v>
      </c>
      <c r="O895" s="235">
        <v>2773</v>
      </c>
      <c r="P895" s="235">
        <v>1</v>
      </c>
      <c r="Q895" s="235">
        <v>200</v>
      </c>
      <c r="R895" s="235">
        <v>200</v>
      </c>
      <c r="S895" s="707" t="s">
        <v>173</v>
      </c>
      <c r="T895" s="707" t="s">
        <v>384</v>
      </c>
      <c r="U895" s="707">
        <v>2015</v>
      </c>
      <c r="V895" s="236"/>
      <c r="W895" s="236"/>
      <c r="X895" s="236"/>
      <c r="Y895" s="236"/>
      <c r="Z895" s="236"/>
      <c r="AA895" s="236"/>
      <c r="AB895" s="235"/>
      <c r="AC895" s="707"/>
      <c r="AD895" s="707"/>
      <c r="AE895" s="236"/>
      <c r="AF895" s="236"/>
      <c r="AG895" s="236"/>
      <c r="AH895" s="236"/>
      <c r="AI895" s="236"/>
      <c r="AJ895" s="236"/>
      <c r="AK895" s="236"/>
      <c r="AL895" s="236"/>
      <c r="AM895" s="236"/>
      <c r="AN895" s="236"/>
      <c r="AO895" s="236"/>
      <c r="AP895" s="236"/>
      <c r="AQ895" s="236"/>
      <c r="AR895" s="236"/>
      <c r="AS895" s="236"/>
      <c r="AT895" s="236"/>
      <c r="AU895" s="236"/>
      <c r="AV895" s="236"/>
      <c r="AW895" s="236"/>
      <c r="AX895" s="994"/>
    </row>
    <row r="896" spans="1:50" ht="23.85" hidden="1" customHeight="1">
      <c r="A896" s="992"/>
      <c r="B896" s="993"/>
      <c r="C896" s="707" t="s">
        <v>7523</v>
      </c>
      <c r="D896" s="707" t="s">
        <v>7466</v>
      </c>
      <c r="E896" s="707" t="s">
        <v>7525</v>
      </c>
      <c r="F896" s="707" t="s">
        <v>7523</v>
      </c>
      <c r="G896" s="707" t="s">
        <v>7523</v>
      </c>
      <c r="H896" s="236">
        <v>1</v>
      </c>
      <c r="I896" s="235">
        <v>34584</v>
      </c>
      <c r="J896" s="235">
        <v>0</v>
      </c>
      <c r="K896" s="235">
        <v>0</v>
      </c>
      <c r="L896" s="707" t="s">
        <v>282</v>
      </c>
      <c r="M896" s="235">
        <v>70</v>
      </c>
      <c r="N896" s="235">
        <v>105</v>
      </c>
      <c r="O896" s="235">
        <v>10011</v>
      </c>
      <c r="P896" s="235">
        <v>1</v>
      </c>
      <c r="Q896" s="235">
        <v>200</v>
      </c>
      <c r="R896" s="235">
        <v>200</v>
      </c>
      <c r="S896" s="707" t="s">
        <v>173</v>
      </c>
      <c r="T896" s="707" t="s">
        <v>384</v>
      </c>
      <c r="U896" s="707">
        <v>2012</v>
      </c>
      <c r="V896" s="236">
        <v>3</v>
      </c>
      <c r="W896" s="236"/>
      <c r="X896" s="236"/>
      <c r="Y896" s="236">
        <v>200</v>
      </c>
      <c r="Z896" s="236"/>
      <c r="AA896" s="236"/>
      <c r="AB896" s="235">
        <v>553</v>
      </c>
      <c r="AC896" s="707"/>
      <c r="AD896" s="707"/>
      <c r="AE896" s="236"/>
      <c r="AF896" s="236"/>
      <c r="AG896" s="236"/>
      <c r="AH896" s="236"/>
      <c r="AI896" s="236"/>
      <c r="AJ896" s="236"/>
      <c r="AK896" s="236"/>
      <c r="AL896" s="236"/>
      <c r="AM896" s="236"/>
      <c r="AN896" s="236"/>
      <c r="AO896" s="236"/>
      <c r="AP896" s="236"/>
      <c r="AQ896" s="236"/>
      <c r="AR896" s="236"/>
      <c r="AS896" s="236"/>
      <c r="AT896" s="236"/>
      <c r="AU896" s="236"/>
      <c r="AV896" s="236"/>
      <c r="AW896" s="236"/>
      <c r="AX896" s="994"/>
    </row>
    <row r="897" spans="1:50" ht="23.85" hidden="1" customHeight="1">
      <c r="A897" s="992"/>
      <c r="B897" s="993"/>
      <c r="C897" s="219" t="s">
        <v>7459</v>
      </c>
      <c r="D897" s="219" t="s">
        <v>7526</v>
      </c>
      <c r="E897" s="219" t="s">
        <v>7527</v>
      </c>
      <c r="F897" s="219" t="s">
        <v>7459</v>
      </c>
      <c r="G897" s="219" t="s">
        <v>7459</v>
      </c>
      <c r="H897" s="221">
        <v>5</v>
      </c>
      <c r="I897" s="222">
        <v>13200</v>
      </c>
      <c r="J897" s="222">
        <v>0</v>
      </c>
      <c r="K897" s="222">
        <v>0</v>
      </c>
      <c r="L897" s="221" t="s">
        <v>143</v>
      </c>
      <c r="M897" s="222">
        <v>70</v>
      </c>
      <c r="N897" s="222">
        <v>105</v>
      </c>
      <c r="O897" s="222">
        <v>7350</v>
      </c>
      <c r="P897" s="222">
        <v>1</v>
      </c>
      <c r="Q897" s="222">
        <v>0</v>
      </c>
      <c r="R897" s="222">
        <v>0</v>
      </c>
      <c r="S897" s="221" t="s">
        <v>384</v>
      </c>
      <c r="T897" s="221" t="s">
        <v>384</v>
      </c>
      <c r="U897" s="219">
        <v>2003</v>
      </c>
      <c r="V897" s="221">
        <v>50</v>
      </c>
      <c r="W897" s="221"/>
      <c r="X897" s="221"/>
      <c r="Y897" s="221">
        <v>50</v>
      </c>
      <c r="Z897" s="221"/>
      <c r="AA897" s="221"/>
      <c r="AB897" s="222">
        <v>138</v>
      </c>
      <c r="AC897" s="221"/>
      <c r="AD897" s="221"/>
      <c r="AE897" s="221"/>
      <c r="AF897" s="221"/>
      <c r="AG897" s="221"/>
      <c r="AH897" s="221"/>
      <c r="AI897" s="221"/>
      <c r="AJ897" s="221"/>
      <c r="AK897" s="221"/>
      <c r="AL897" s="221"/>
      <c r="AM897" s="221"/>
      <c r="AN897" s="221"/>
      <c r="AO897" s="221"/>
      <c r="AP897" s="221"/>
      <c r="AQ897" s="221"/>
      <c r="AR897" s="221"/>
      <c r="AS897" s="221"/>
      <c r="AT897" s="221"/>
      <c r="AU897" s="221"/>
      <c r="AV897" s="221"/>
      <c r="AW897" s="221"/>
      <c r="AX897" s="1058"/>
    </row>
    <row r="898" spans="1:50" ht="23.85" hidden="1" customHeight="1">
      <c r="A898" s="992"/>
      <c r="B898" s="993"/>
      <c r="C898" s="707" t="s">
        <v>7459</v>
      </c>
      <c r="D898" s="707"/>
      <c r="E898" s="707" t="s">
        <v>7528</v>
      </c>
      <c r="F898" s="707" t="s">
        <v>7459</v>
      </c>
      <c r="G898" s="707" t="s">
        <v>7459</v>
      </c>
      <c r="H898" s="236"/>
      <c r="I898" s="235">
        <v>132227</v>
      </c>
      <c r="J898" s="235">
        <v>6427</v>
      </c>
      <c r="K898" s="235">
        <v>7582</v>
      </c>
      <c r="L898" s="707" t="s">
        <v>16830</v>
      </c>
      <c r="M898" s="235">
        <v>68</v>
      </c>
      <c r="N898" s="235">
        <v>105</v>
      </c>
      <c r="O898" s="235">
        <v>14280</v>
      </c>
      <c r="P898" s="235">
        <v>2</v>
      </c>
      <c r="Q898" s="235">
        <v>0</v>
      </c>
      <c r="R898" s="235">
        <v>500</v>
      </c>
      <c r="S898" s="707" t="s">
        <v>384</v>
      </c>
      <c r="T898" s="707" t="s">
        <v>1797</v>
      </c>
      <c r="U898" s="707">
        <v>2007</v>
      </c>
      <c r="V898" s="236"/>
      <c r="W898" s="236"/>
      <c r="X898" s="236"/>
      <c r="Y898" s="236"/>
      <c r="Z898" s="236"/>
      <c r="AA898" s="236"/>
      <c r="AB898" s="235">
        <v>1399</v>
      </c>
      <c r="AC898" s="707"/>
      <c r="AD898" s="707"/>
      <c r="AE898" s="236"/>
      <c r="AF898" s="236"/>
      <c r="AG898" s="236"/>
      <c r="AH898" s="236"/>
      <c r="AI898" s="236"/>
      <c r="AJ898" s="236"/>
      <c r="AK898" s="236"/>
      <c r="AL898" s="236"/>
      <c r="AM898" s="236"/>
      <c r="AN898" s="236"/>
      <c r="AO898" s="236"/>
      <c r="AP898" s="236"/>
      <c r="AQ898" s="236"/>
      <c r="AR898" s="236"/>
      <c r="AS898" s="236"/>
      <c r="AT898" s="236"/>
      <c r="AU898" s="236"/>
      <c r="AV898" s="236"/>
      <c r="AW898" s="236"/>
      <c r="AX898" s="994" t="s">
        <v>12696</v>
      </c>
    </row>
    <row r="899" spans="1:50" ht="23.85" hidden="1" customHeight="1">
      <c r="A899" s="992"/>
      <c r="B899" s="993"/>
      <c r="C899" s="707" t="s">
        <v>7459</v>
      </c>
      <c r="D899" s="236"/>
      <c r="E899" s="237" t="s">
        <v>7530</v>
      </c>
      <c r="F899" s="236" t="s">
        <v>7459</v>
      </c>
      <c r="G899" s="236" t="s">
        <v>7459</v>
      </c>
      <c r="H899" s="247"/>
      <c r="I899" s="235">
        <v>21914</v>
      </c>
      <c r="J899" s="235">
        <v>100.9</v>
      </c>
      <c r="K899" s="235">
        <v>100.9</v>
      </c>
      <c r="L899" s="236" t="s">
        <v>282</v>
      </c>
      <c r="M899" s="235">
        <v>68</v>
      </c>
      <c r="N899" s="235">
        <v>105</v>
      </c>
      <c r="O899" s="235">
        <v>7140</v>
      </c>
      <c r="P899" s="235">
        <v>1</v>
      </c>
      <c r="Q899" s="235">
        <v>0</v>
      </c>
      <c r="R899" s="235">
        <v>0</v>
      </c>
      <c r="S899" s="236" t="s">
        <v>384</v>
      </c>
      <c r="T899" s="236" t="s">
        <v>384</v>
      </c>
      <c r="U899" s="707">
        <v>2016</v>
      </c>
      <c r="V899" s="236"/>
      <c r="W899" s="236"/>
      <c r="X899" s="236"/>
      <c r="Y899" s="236"/>
      <c r="Z899" s="236"/>
      <c r="AA899" s="236"/>
      <c r="AB899" s="235">
        <v>3500</v>
      </c>
      <c r="AC899" s="707"/>
      <c r="AD899" s="707"/>
      <c r="AE899" s="236"/>
      <c r="AF899" s="236"/>
      <c r="AG899" s="236"/>
      <c r="AH899" s="236"/>
      <c r="AI899" s="236"/>
      <c r="AJ899" s="236"/>
      <c r="AK899" s="236"/>
      <c r="AL899" s="236"/>
      <c r="AM899" s="236"/>
      <c r="AN899" s="236"/>
      <c r="AO899" s="236"/>
      <c r="AP899" s="236"/>
      <c r="AQ899" s="236"/>
      <c r="AR899" s="236"/>
      <c r="AS899" s="236"/>
      <c r="AT899" s="236"/>
      <c r="AU899" s="236"/>
      <c r="AV899" s="236"/>
      <c r="AW899" s="236"/>
      <c r="AX899" s="1020"/>
    </row>
    <row r="900" spans="1:50" ht="23.85" hidden="1" customHeight="1">
      <c r="A900" s="992"/>
      <c r="B900" s="993"/>
      <c r="C900" s="707" t="s">
        <v>7459</v>
      </c>
      <c r="D900" s="707"/>
      <c r="E900" s="707" t="s">
        <v>7529</v>
      </c>
      <c r="F900" s="707" t="s">
        <v>7459</v>
      </c>
      <c r="G900" s="707" t="s">
        <v>7459</v>
      </c>
      <c r="H900" s="236"/>
      <c r="I900" s="235">
        <v>61776</v>
      </c>
      <c r="J900" s="235">
        <v>209</v>
      </c>
      <c r="K900" s="235">
        <v>168</v>
      </c>
      <c r="L900" s="707" t="s">
        <v>282</v>
      </c>
      <c r="M900" s="235">
        <v>69</v>
      </c>
      <c r="N900" s="235">
        <v>104</v>
      </c>
      <c r="O900" s="235">
        <v>7176</v>
      </c>
      <c r="P900" s="235">
        <v>1</v>
      </c>
      <c r="Q900" s="235">
        <v>0</v>
      </c>
      <c r="R900" s="235">
        <v>500</v>
      </c>
      <c r="S900" s="707" t="s">
        <v>384</v>
      </c>
      <c r="T900" s="707" t="s">
        <v>1797</v>
      </c>
      <c r="U900" s="707">
        <v>2007</v>
      </c>
      <c r="V900" s="236"/>
      <c r="W900" s="236"/>
      <c r="X900" s="236"/>
      <c r="Y900" s="236"/>
      <c r="Z900" s="236"/>
      <c r="AA900" s="236"/>
      <c r="AB900" s="235">
        <v>3893</v>
      </c>
      <c r="AC900" s="707"/>
      <c r="AD900" s="707"/>
      <c r="AE900" s="236"/>
      <c r="AF900" s="236"/>
      <c r="AG900" s="236"/>
      <c r="AH900" s="236"/>
      <c r="AI900" s="236"/>
      <c r="AJ900" s="236"/>
      <c r="AK900" s="236"/>
      <c r="AL900" s="236"/>
      <c r="AM900" s="236"/>
      <c r="AN900" s="236"/>
      <c r="AO900" s="236"/>
      <c r="AP900" s="236"/>
      <c r="AQ900" s="236"/>
      <c r="AR900" s="236"/>
      <c r="AS900" s="236"/>
      <c r="AT900" s="236"/>
      <c r="AU900" s="236"/>
      <c r="AV900" s="236"/>
      <c r="AW900" s="236"/>
      <c r="AX900" s="994"/>
    </row>
    <row r="901" spans="1:50" ht="23.85" hidden="1" customHeight="1">
      <c r="A901" s="992"/>
      <c r="B901" s="993"/>
      <c r="C901" s="707" t="s">
        <v>7459</v>
      </c>
      <c r="D901" s="707"/>
      <c r="E901" s="707" t="s">
        <v>12596</v>
      </c>
      <c r="F901" s="707" t="s">
        <v>7459</v>
      </c>
      <c r="G901" s="707" t="s">
        <v>7459</v>
      </c>
      <c r="H901" s="236"/>
      <c r="I901" s="235">
        <v>29000</v>
      </c>
      <c r="J901" s="235">
        <v>0</v>
      </c>
      <c r="K901" s="235">
        <v>0</v>
      </c>
      <c r="L901" s="707" t="s">
        <v>282</v>
      </c>
      <c r="M901" s="235">
        <v>68</v>
      </c>
      <c r="N901" s="235">
        <v>105</v>
      </c>
      <c r="O901" s="235">
        <v>7140</v>
      </c>
      <c r="P901" s="235">
        <v>1</v>
      </c>
      <c r="Q901" s="235">
        <v>0</v>
      </c>
      <c r="R901" s="235">
        <v>0</v>
      </c>
      <c r="S901" s="707" t="s">
        <v>384</v>
      </c>
      <c r="T901" s="707" t="s">
        <v>384</v>
      </c>
      <c r="U901" s="707">
        <v>2009</v>
      </c>
      <c r="V901" s="236"/>
      <c r="W901" s="236"/>
      <c r="X901" s="236"/>
      <c r="Y901" s="236"/>
      <c r="Z901" s="236"/>
      <c r="AA901" s="236"/>
      <c r="AB901" s="235">
        <v>2470</v>
      </c>
      <c r="AC901" s="707"/>
      <c r="AD901" s="707"/>
      <c r="AE901" s="236"/>
      <c r="AF901" s="236"/>
      <c r="AG901" s="236"/>
      <c r="AH901" s="236"/>
      <c r="AI901" s="236"/>
      <c r="AJ901" s="236"/>
      <c r="AK901" s="236"/>
      <c r="AL901" s="236"/>
      <c r="AM901" s="236"/>
      <c r="AN901" s="236"/>
      <c r="AO901" s="236"/>
      <c r="AP901" s="236"/>
      <c r="AQ901" s="236"/>
      <c r="AR901" s="236"/>
      <c r="AS901" s="236"/>
      <c r="AT901" s="236"/>
      <c r="AU901" s="236"/>
      <c r="AV901" s="236"/>
      <c r="AW901" s="236"/>
      <c r="AX901" s="994"/>
    </row>
    <row r="902" spans="1:50" ht="23.85" hidden="1" customHeight="1">
      <c r="A902" s="992"/>
      <c r="B902" s="993"/>
      <c r="C902" s="707" t="s">
        <v>7459</v>
      </c>
      <c r="D902" s="707"/>
      <c r="E902" s="707" t="s">
        <v>12597</v>
      </c>
      <c r="F902" s="707" t="s">
        <v>7459</v>
      </c>
      <c r="G902" s="707" t="s">
        <v>7459</v>
      </c>
      <c r="H902" s="236"/>
      <c r="I902" s="235">
        <v>64000</v>
      </c>
      <c r="J902" s="235">
        <v>0</v>
      </c>
      <c r="K902" s="235">
        <v>0</v>
      </c>
      <c r="L902" s="707" t="s">
        <v>282</v>
      </c>
      <c r="M902" s="235">
        <v>68</v>
      </c>
      <c r="N902" s="235">
        <v>105</v>
      </c>
      <c r="O902" s="235">
        <v>11140</v>
      </c>
      <c r="P902" s="235">
        <v>2</v>
      </c>
      <c r="Q902" s="235">
        <v>0</v>
      </c>
      <c r="R902" s="235">
        <v>0</v>
      </c>
      <c r="S902" s="707" t="s">
        <v>384</v>
      </c>
      <c r="T902" s="707" t="s">
        <v>384</v>
      </c>
      <c r="U902" s="707">
        <v>2012</v>
      </c>
      <c r="V902" s="236"/>
      <c r="W902" s="236"/>
      <c r="X902" s="236"/>
      <c r="Y902" s="236"/>
      <c r="Z902" s="236"/>
      <c r="AA902" s="236"/>
      <c r="AB902" s="235">
        <v>8000</v>
      </c>
      <c r="AC902" s="707"/>
      <c r="AD902" s="707"/>
      <c r="AE902" s="236"/>
      <c r="AF902" s="236"/>
      <c r="AG902" s="236"/>
      <c r="AH902" s="236"/>
      <c r="AI902" s="236"/>
      <c r="AJ902" s="236"/>
      <c r="AK902" s="236"/>
      <c r="AL902" s="236"/>
      <c r="AM902" s="236"/>
      <c r="AN902" s="236"/>
      <c r="AO902" s="236"/>
      <c r="AP902" s="236"/>
      <c r="AQ902" s="236"/>
      <c r="AR902" s="236"/>
      <c r="AS902" s="236"/>
      <c r="AT902" s="236"/>
      <c r="AU902" s="236"/>
      <c r="AV902" s="236"/>
      <c r="AW902" s="236"/>
      <c r="AX902" s="994"/>
    </row>
    <row r="903" spans="1:50" ht="23.85" hidden="1" customHeight="1">
      <c r="A903" s="992"/>
      <c r="B903" s="993"/>
      <c r="C903" s="707" t="s">
        <v>7459</v>
      </c>
      <c r="D903" s="707"/>
      <c r="E903" s="707" t="s">
        <v>12598</v>
      </c>
      <c r="F903" s="707" t="s">
        <v>7459</v>
      </c>
      <c r="G903" s="707" t="s">
        <v>7459</v>
      </c>
      <c r="H903" s="236"/>
      <c r="I903" s="235">
        <v>8892</v>
      </c>
      <c r="J903" s="235">
        <v>0</v>
      </c>
      <c r="K903" s="235">
        <v>0</v>
      </c>
      <c r="L903" s="707" t="s">
        <v>143</v>
      </c>
      <c r="M903" s="235">
        <v>68</v>
      </c>
      <c r="N903" s="235">
        <v>105</v>
      </c>
      <c r="O903" s="235">
        <v>7140</v>
      </c>
      <c r="P903" s="235">
        <v>1</v>
      </c>
      <c r="Q903" s="235">
        <v>0</v>
      </c>
      <c r="R903" s="235">
        <v>0</v>
      </c>
      <c r="S903" s="707" t="s">
        <v>384</v>
      </c>
      <c r="T903" s="707" t="s">
        <v>384</v>
      </c>
      <c r="U903" s="707">
        <v>2017</v>
      </c>
      <c r="V903" s="236"/>
      <c r="W903" s="236"/>
      <c r="X903" s="236"/>
      <c r="Y903" s="236"/>
      <c r="Z903" s="236"/>
      <c r="AA903" s="236"/>
      <c r="AB903" s="235">
        <v>1856</v>
      </c>
      <c r="AC903" s="707"/>
      <c r="AD903" s="707"/>
      <c r="AE903" s="236"/>
      <c r="AF903" s="236"/>
      <c r="AG903" s="236"/>
      <c r="AH903" s="236"/>
      <c r="AI903" s="236"/>
      <c r="AJ903" s="236"/>
      <c r="AK903" s="236"/>
      <c r="AL903" s="236"/>
      <c r="AM903" s="236"/>
      <c r="AN903" s="236"/>
      <c r="AO903" s="236"/>
      <c r="AP903" s="236"/>
      <c r="AQ903" s="236"/>
      <c r="AR903" s="236"/>
      <c r="AS903" s="236"/>
      <c r="AT903" s="236"/>
      <c r="AU903" s="236"/>
      <c r="AV903" s="236"/>
      <c r="AW903" s="236"/>
      <c r="AX903" s="994"/>
    </row>
    <row r="904" spans="1:50" ht="23.85" hidden="1" customHeight="1">
      <c r="A904" s="992"/>
      <c r="B904" s="993"/>
      <c r="C904" s="707" t="s">
        <v>7459</v>
      </c>
      <c r="D904" s="707"/>
      <c r="E904" s="707" t="s">
        <v>12599</v>
      </c>
      <c r="F904" s="707" t="s">
        <v>7459</v>
      </c>
      <c r="G904" s="707" t="s">
        <v>7459</v>
      </c>
      <c r="H904" s="236"/>
      <c r="I904" s="235">
        <v>65800</v>
      </c>
      <c r="J904" s="235">
        <v>0</v>
      </c>
      <c r="K904" s="235">
        <v>0</v>
      </c>
      <c r="L904" s="707" t="s">
        <v>282</v>
      </c>
      <c r="M904" s="235">
        <v>68</v>
      </c>
      <c r="N904" s="235">
        <v>105</v>
      </c>
      <c r="O904" s="235">
        <v>7140</v>
      </c>
      <c r="P904" s="235">
        <v>1</v>
      </c>
      <c r="Q904" s="235">
        <v>0</v>
      </c>
      <c r="R904" s="235">
        <v>0</v>
      </c>
      <c r="S904" s="707" t="s">
        <v>384</v>
      </c>
      <c r="T904" s="707" t="s">
        <v>384</v>
      </c>
      <c r="U904" s="707">
        <v>2018</v>
      </c>
      <c r="V904" s="236"/>
      <c r="W904" s="236"/>
      <c r="X904" s="236"/>
      <c r="Y904" s="236"/>
      <c r="Z904" s="236"/>
      <c r="AA904" s="236"/>
      <c r="AB904" s="235">
        <v>20834</v>
      </c>
      <c r="AC904" s="707"/>
      <c r="AD904" s="707"/>
      <c r="AE904" s="236"/>
      <c r="AF904" s="236"/>
      <c r="AG904" s="236"/>
      <c r="AH904" s="236"/>
      <c r="AI904" s="236"/>
      <c r="AJ904" s="236"/>
      <c r="AK904" s="236"/>
      <c r="AL904" s="236"/>
      <c r="AM904" s="236"/>
      <c r="AN904" s="236"/>
      <c r="AO904" s="236"/>
      <c r="AP904" s="236"/>
      <c r="AQ904" s="236"/>
      <c r="AR904" s="236"/>
      <c r="AS904" s="236"/>
      <c r="AT904" s="236"/>
      <c r="AU904" s="236"/>
      <c r="AV904" s="236"/>
      <c r="AW904" s="236"/>
      <c r="AX904" s="994"/>
    </row>
    <row r="905" spans="1:50" ht="23.85" hidden="1" customHeight="1">
      <c r="A905" s="992"/>
      <c r="B905" s="991" t="s">
        <v>59</v>
      </c>
      <c r="C905" s="707" t="s">
        <v>55</v>
      </c>
      <c r="D905" s="236"/>
      <c r="E905" s="246">
        <f>COUNTA(E906:E1070)</f>
        <v>165</v>
      </c>
      <c r="F905" s="236"/>
      <c r="G905" s="236"/>
      <c r="H905" s="236"/>
      <c r="I905" s="235">
        <f>SUM(I906:I1070)</f>
        <v>4905284.0999999996</v>
      </c>
      <c r="J905" s="235">
        <f>SUM(J906:J1070)</f>
        <v>42959.920000000006</v>
      </c>
      <c r="K905" s="235">
        <f>SUM(K906:K1070)</f>
        <v>87295.349999999991</v>
      </c>
      <c r="L905" s="235"/>
      <c r="M905" s="235"/>
      <c r="N905" s="235"/>
      <c r="O905" s="235"/>
      <c r="P905" s="235">
        <f>SUM(P906:P1070)</f>
        <v>193</v>
      </c>
      <c r="Q905" s="235"/>
      <c r="R905" s="235"/>
      <c r="S905" s="707"/>
      <c r="T905" s="707"/>
      <c r="U905" s="707"/>
      <c r="V905" s="236"/>
      <c r="W905" s="236"/>
      <c r="X905" s="236"/>
      <c r="Y905" s="236"/>
      <c r="Z905" s="236"/>
      <c r="AA905" s="236"/>
      <c r="AB905" s="235"/>
      <c r="AC905" s="707"/>
      <c r="AD905" s="707"/>
      <c r="AE905" s="236"/>
      <c r="AF905" s="236"/>
      <c r="AG905" s="236"/>
      <c r="AH905" s="236"/>
      <c r="AI905" s="236"/>
      <c r="AJ905" s="236"/>
      <c r="AK905" s="236"/>
      <c r="AL905" s="236"/>
      <c r="AM905" s="236"/>
      <c r="AN905" s="236"/>
      <c r="AO905" s="236"/>
      <c r="AP905" s="236"/>
      <c r="AQ905" s="236"/>
      <c r="AR905" s="236"/>
      <c r="AS905" s="236"/>
      <c r="AT905" s="236"/>
      <c r="AU905" s="236"/>
      <c r="AV905" s="236"/>
      <c r="AW905" s="236"/>
      <c r="AX905" s="994"/>
    </row>
    <row r="906" spans="1:50" ht="23.85" hidden="1" customHeight="1">
      <c r="A906" s="992"/>
      <c r="B906" s="993"/>
      <c r="C906" s="707" t="s">
        <v>296</v>
      </c>
      <c r="D906" s="707" t="s">
        <v>8028</v>
      </c>
      <c r="E906" s="707" t="s">
        <v>8029</v>
      </c>
      <c r="F906" s="707" t="s">
        <v>296</v>
      </c>
      <c r="G906" s="707" t="s">
        <v>299</v>
      </c>
      <c r="H906" s="236"/>
      <c r="I906" s="235">
        <v>101142</v>
      </c>
      <c r="J906" s="235">
        <v>10997</v>
      </c>
      <c r="K906" s="235">
        <v>13000</v>
      </c>
      <c r="L906" s="707" t="s">
        <v>143</v>
      </c>
      <c r="M906" s="235">
        <v>77</v>
      </c>
      <c r="N906" s="235">
        <v>95</v>
      </c>
      <c r="O906" s="235">
        <v>7315</v>
      </c>
      <c r="P906" s="235">
        <v>1</v>
      </c>
      <c r="Q906" s="235">
        <v>0</v>
      </c>
      <c r="R906" s="235">
        <v>0</v>
      </c>
      <c r="S906" s="707" t="s">
        <v>722</v>
      </c>
      <c r="T906" s="707" t="s">
        <v>466</v>
      </c>
      <c r="U906" s="707">
        <v>1981</v>
      </c>
      <c r="V906" s="236"/>
      <c r="W906" s="236"/>
      <c r="X906" s="236"/>
      <c r="Y906" s="236"/>
      <c r="Z906" s="236"/>
      <c r="AA906" s="236"/>
      <c r="AB906" s="235">
        <v>150</v>
      </c>
      <c r="AC906" s="707"/>
      <c r="AD906" s="707"/>
      <c r="AE906" s="236"/>
      <c r="AF906" s="236"/>
      <c r="AG906" s="236"/>
      <c r="AH906" s="236"/>
      <c r="AI906" s="236"/>
      <c r="AJ906" s="236"/>
      <c r="AK906" s="236"/>
      <c r="AL906" s="236"/>
      <c r="AM906" s="236"/>
      <c r="AN906" s="236"/>
      <c r="AO906" s="236"/>
      <c r="AP906" s="236"/>
      <c r="AQ906" s="236"/>
      <c r="AR906" s="236"/>
      <c r="AS906" s="236"/>
      <c r="AT906" s="236"/>
      <c r="AU906" s="236"/>
      <c r="AV906" s="236"/>
      <c r="AW906" s="236"/>
      <c r="AX906" s="994" t="s">
        <v>8030</v>
      </c>
    </row>
    <row r="907" spans="1:50" ht="23.85" hidden="1" customHeight="1">
      <c r="A907" s="992"/>
      <c r="B907" s="993"/>
      <c r="C907" s="707" t="s">
        <v>296</v>
      </c>
      <c r="D907" s="707" t="s">
        <v>8031</v>
      </c>
      <c r="E907" s="707" t="s">
        <v>8032</v>
      </c>
      <c r="F907" s="707" t="s">
        <v>296</v>
      </c>
      <c r="G907" s="707" t="s">
        <v>299</v>
      </c>
      <c r="H907" s="236"/>
      <c r="I907" s="235">
        <v>25822</v>
      </c>
      <c r="J907" s="235"/>
      <c r="K907" s="235">
        <v>197</v>
      </c>
      <c r="L907" s="707" t="s">
        <v>143</v>
      </c>
      <c r="M907" s="235">
        <v>75</v>
      </c>
      <c r="N907" s="235">
        <v>110</v>
      </c>
      <c r="O907" s="235">
        <v>8250</v>
      </c>
      <c r="P907" s="235">
        <v>1</v>
      </c>
      <c r="Q907" s="235">
        <v>1000</v>
      </c>
      <c r="R907" s="235">
        <v>5000</v>
      </c>
      <c r="S907" s="707" t="s">
        <v>300</v>
      </c>
      <c r="T907" s="707"/>
      <c r="U907" s="707">
        <v>1993</v>
      </c>
      <c r="V907" s="236"/>
      <c r="W907" s="236"/>
      <c r="X907" s="236"/>
      <c r="Y907" s="236"/>
      <c r="Z907" s="236"/>
      <c r="AA907" s="236"/>
      <c r="AB907" s="235">
        <v>2500</v>
      </c>
      <c r="AC907" s="707"/>
      <c r="AD907" s="707"/>
      <c r="AE907" s="236"/>
      <c r="AF907" s="236"/>
      <c r="AG907" s="236"/>
      <c r="AH907" s="236"/>
      <c r="AI907" s="236"/>
      <c r="AJ907" s="236"/>
      <c r="AK907" s="236"/>
      <c r="AL907" s="236"/>
      <c r="AM907" s="236"/>
      <c r="AN907" s="236"/>
      <c r="AO907" s="236"/>
      <c r="AP907" s="236"/>
      <c r="AQ907" s="236"/>
      <c r="AR907" s="236"/>
      <c r="AS907" s="236"/>
      <c r="AT907" s="236"/>
      <c r="AU907" s="236"/>
      <c r="AV907" s="236"/>
      <c r="AW907" s="236"/>
      <c r="AX907" s="994"/>
    </row>
    <row r="908" spans="1:50" s="1317" customFormat="1" ht="23.85" hidden="1" customHeight="1">
      <c r="A908" s="992"/>
      <c r="B908" s="993"/>
      <c r="C908" s="1486" t="s">
        <v>296</v>
      </c>
      <c r="D908" s="1486" t="s">
        <v>8028</v>
      </c>
      <c r="E908" s="1486" t="s">
        <v>8033</v>
      </c>
      <c r="F908" s="1486" t="s">
        <v>296</v>
      </c>
      <c r="G908" s="1486" t="s">
        <v>299</v>
      </c>
      <c r="H908" s="1491"/>
      <c r="I908" s="235">
        <v>23867</v>
      </c>
      <c r="J908" s="235">
        <v>6960</v>
      </c>
      <c r="K908" s="235">
        <v>10393</v>
      </c>
      <c r="L908" s="1486" t="s">
        <v>143</v>
      </c>
      <c r="M908" s="235">
        <v>68</v>
      </c>
      <c r="N908" s="235">
        <v>105</v>
      </c>
      <c r="O908" s="235">
        <v>7140</v>
      </c>
      <c r="P908" s="235">
        <v>1</v>
      </c>
      <c r="Q908" s="235">
        <v>15071</v>
      </c>
      <c r="R908" s="235">
        <v>15071</v>
      </c>
      <c r="S908" s="1486" t="s">
        <v>722</v>
      </c>
      <c r="T908" s="1486" t="s">
        <v>466</v>
      </c>
      <c r="U908" s="1486">
        <v>2009</v>
      </c>
      <c r="V908" s="1491"/>
      <c r="W908" s="1491"/>
      <c r="X908" s="1491"/>
      <c r="Y908" s="1491"/>
      <c r="Z908" s="1491"/>
      <c r="AA908" s="1491"/>
      <c r="AB908" s="235">
        <v>116800</v>
      </c>
      <c r="AC908" s="1486"/>
      <c r="AD908" s="1486"/>
      <c r="AE908" s="1491"/>
      <c r="AF908" s="1491"/>
      <c r="AG908" s="1491"/>
      <c r="AH908" s="1491"/>
      <c r="AI908" s="1491"/>
      <c r="AJ908" s="1491"/>
      <c r="AK908" s="1491"/>
      <c r="AL908" s="1491"/>
      <c r="AM908" s="1491"/>
      <c r="AN908" s="1491"/>
      <c r="AO908" s="1491"/>
      <c r="AP908" s="1491"/>
      <c r="AQ908" s="1491"/>
      <c r="AR908" s="1491"/>
      <c r="AS908" s="1491"/>
      <c r="AT908" s="1491"/>
      <c r="AU908" s="1491"/>
      <c r="AV908" s="1491"/>
      <c r="AW908" s="1491"/>
      <c r="AX908" s="994"/>
    </row>
    <row r="909" spans="1:50" s="1317" customFormat="1" ht="23.85" hidden="1" customHeight="1">
      <c r="A909" s="992"/>
      <c r="B909" s="993"/>
      <c r="C909" s="1486" t="s">
        <v>296</v>
      </c>
      <c r="D909" s="1486" t="s">
        <v>8028</v>
      </c>
      <c r="E909" s="1486" t="s">
        <v>8034</v>
      </c>
      <c r="F909" s="1486" t="s">
        <v>296</v>
      </c>
      <c r="G909" s="1486" t="s">
        <v>299</v>
      </c>
      <c r="H909" s="1491"/>
      <c r="I909" s="235">
        <v>10040</v>
      </c>
      <c r="J909" s="235">
        <v>161</v>
      </c>
      <c r="K909" s="235">
        <v>172</v>
      </c>
      <c r="L909" s="1486" t="s">
        <v>282</v>
      </c>
      <c r="M909" s="235">
        <v>68</v>
      </c>
      <c r="N909" s="235">
        <v>105</v>
      </c>
      <c r="O909" s="235">
        <v>7140</v>
      </c>
      <c r="P909" s="235">
        <v>1</v>
      </c>
      <c r="Q909" s="235">
        <v>502</v>
      </c>
      <c r="R909" s="235">
        <v>502</v>
      </c>
      <c r="S909" s="1486" t="s">
        <v>722</v>
      </c>
      <c r="T909" s="1486" t="s">
        <v>466</v>
      </c>
      <c r="U909" s="1486">
        <v>2009</v>
      </c>
      <c r="V909" s="1491"/>
      <c r="W909" s="1491"/>
      <c r="X909" s="1491"/>
      <c r="Y909" s="1491"/>
      <c r="Z909" s="1491"/>
      <c r="AA909" s="1491"/>
      <c r="AB909" s="235"/>
      <c r="AC909" s="1486"/>
      <c r="AD909" s="1486"/>
      <c r="AE909" s="1491"/>
      <c r="AF909" s="1491"/>
      <c r="AG909" s="1491"/>
      <c r="AH909" s="1491"/>
      <c r="AI909" s="1491"/>
      <c r="AJ909" s="1491"/>
      <c r="AK909" s="1491"/>
      <c r="AL909" s="1491"/>
      <c r="AM909" s="1491"/>
      <c r="AN909" s="1491"/>
      <c r="AO909" s="1491"/>
      <c r="AP909" s="1491"/>
      <c r="AQ909" s="1491"/>
      <c r="AR909" s="1491"/>
      <c r="AS909" s="1491"/>
      <c r="AT909" s="1491"/>
      <c r="AU909" s="1491"/>
      <c r="AV909" s="1491"/>
      <c r="AW909" s="1491"/>
      <c r="AX909" s="994" t="s">
        <v>8035</v>
      </c>
    </row>
    <row r="910" spans="1:50" s="1317" customFormat="1" ht="23.85" hidden="1" customHeight="1">
      <c r="A910" s="992"/>
      <c r="B910" s="993"/>
      <c r="C910" s="1486" t="s">
        <v>296</v>
      </c>
      <c r="D910" s="1486" t="s">
        <v>8028</v>
      </c>
      <c r="E910" s="1486" t="s">
        <v>8036</v>
      </c>
      <c r="F910" s="1486" t="s">
        <v>296</v>
      </c>
      <c r="G910" s="1486" t="s">
        <v>299</v>
      </c>
      <c r="H910" s="1491"/>
      <c r="I910" s="235">
        <v>10040</v>
      </c>
      <c r="J910" s="235">
        <v>161</v>
      </c>
      <c r="K910" s="235">
        <v>172</v>
      </c>
      <c r="L910" s="1486" t="s">
        <v>143</v>
      </c>
      <c r="M910" s="235">
        <v>68</v>
      </c>
      <c r="N910" s="235">
        <v>105</v>
      </c>
      <c r="O910" s="235">
        <v>7140</v>
      </c>
      <c r="P910" s="235">
        <v>1</v>
      </c>
      <c r="Q910" s="235">
        <v>502</v>
      </c>
      <c r="R910" s="235">
        <v>502</v>
      </c>
      <c r="S910" s="1486" t="s">
        <v>722</v>
      </c>
      <c r="T910" s="1486" t="s">
        <v>466</v>
      </c>
      <c r="U910" s="1486">
        <v>2009</v>
      </c>
      <c r="V910" s="1491"/>
      <c r="W910" s="1491"/>
      <c r="X910" s="1491"/>
      <c r="Y910" s="1491"/>
      <c r="Z910" s="1491"/>
      <c r="AA910" s="1491"/>
      <c r="AB910" s="235"/>
      <c r="AC910" s="1486"/>
      <c r="AD910" s="1486"/>
      <c r="AE910" s="1491"/>
      <c r="AF910" s="1491"/>
      <c r="AG910" s="1491"/>
      <c r="AH910" s="1491"/>
      <c r="AI910" s="1491"/>
      <c r="AJ910" s="1491"/>
      <c r="AK910" s="1491"/>
      <c r="AL910" s="1491"/>
      <c r="AM910" s="1491"/>
      <c r="AN910" s="1491"/>
      <c r="AO910" s="1491"/>
      <c r="AP910" s="1491"/>
      <c r="AQ910" s="1491"/>
      <c r="AR910" s="1491"/>
      <c r="AS910" s="1491"/>
      <c r="AT910" s="1491"/>
      <c r="AU910" s="1491"/>
      <c r="AV910" s="1491"/>
      <c r="AW910" s="1491"/>
      <c r="AX910" s="994" t="s">
        <v>8035</v>
      </c>
    </row>
    <row r="911" spans="1:50" s="1317" customFormat="1" ht="23.85" hidden="1" customHeight="1">
      <c r="A911" s="992"/>
      <c r="B911" s="993"/>
      <c r="C911" s="1486" t="s">
        <v>296</v>
      </c>
      <c r="D911" s="1486" t="s">
        <v>8028</v>
      </c>
      <c r="E911" s="1486" t="s">
        <v>8037</v>
      </c>
      <c r="F911" s="1486" t="s">
        <v>296</v>
      </c>
      <c r="G911" s="1486" t="s">
        <v>299</v>
      </c>
      <c r="H911" s="1491"/>
      <c r="I911" s="235">
        <v>10040</v>
      </c>
      <c r="J911" s="235">
        <v>161</v>
      </c>
      <c r="K911" s="235">
        <v>172</v>
      </c>
      <c r="L911" s="1486" t="s">
        <v>143</v>
      </c>
      <c r="M911" s="235">
        <v>68</v>
      </c>
      <c r="N911" s="235">
        <v>105</v>
      </c>
      <c r="O911" s="235">
        <v>7140</v>
      </c>
      <c r="P911" s="235">
        <v>1</v>
      </c>
      <c r="Q911" s="235">
        <v>502</v>
      </c>
      <c r="R911" s="235">
        <v>502</v>
      </c>
      <c r="S911" s="1486" t="s">
        <v>722</v>
      </c>
      <c r="T911" s="1486" t="s">
        <v>466</v>
      </c>
      <c r="U911" s="1486">
        <v>2009</v>
      </c>
      <c r="V911" s="1491"/>
      <c r="W911" s="1491"/>
      <c r="X911" s="1491"/>
      <c r="Y911" s="1491"/>
      <c r="Z911" s="1491"/>
      <c r="AA911" s="1491"/>
      <c r="AB911" s="235"/>
      <c r="AC911" s="1486"/>
      <c r="AD911" s="1486"/>
      <c r="AE911" s="1491"/>
      <c r="AF911" s="1491"/>
      <c r="AG911" s="1491"/>
      <c r="AH911" s="1491"/>
      <c r="AI911" s="1491"/>
      <c r="AJ911" s="1491"/>
      <c r="AK911" s="1491"/>
      <c r="AL911" s="1491"/>
      <c r="AM911" s="1491"/>
      <c r="AN911" s="1491"/>
      <c r="AO911" s="1491"/>
      <c r="AP911" s="1491"/>
      <c r="AQ911" s="1491"/>
      <c r="AR911" s="1491"/>
      <c r="AS911" s="1491"/>
      <c r="AT911" s="1491"/>
      <c r="AU911" s="1491"/>
      <c r="AV911" s="1491"/>
      <c r="AW911" s="1491"/>
      <c r="AX911" s="994" t="s">
        <v>8035</v>
      </c>
    </row>
    <row r="912" spans="1:50" s="1317" customFormat="1" ht="23.85" hidden="1" customHeight="1">
      <c r="A912" s="992"/>
      <c r="B912" s="993"/>
      <c r="C912" s="1486" t="s">
        <v>296</v>
      </c>
      <c r="D912" s="1486" t="s">
        <v>8028</v>
      </c>
      <c r="E912" s="1486" t="s">
        <v>8038</v>
      </c>
      <c r="F912" s="1486" t="s">
        <v>296</v>
      </c>
      <c r="G912" s="1486" t="s">
        <v>299</v>
      </c>
      <c r="H912" s="1491"/>
      <c r="I912" s="235">
        <v>10040</v>
      </c>
      <c r="J912" s="235">
        <v>161</v>
      </c>
      <c r="K912" s="235">
        <v>172</v>
      </c>
      <c r="L912" s="1486" t="s">
        <v>282</v>
      </c>
      <c r="M912" s="235">
        <v>68</v>
      </c>
      <c r="N912" s="235">
        <v>105</v>
      </c>
      <c r="O912" s="235">
        <v>7140</v>
      </c>
      <c r="P912" s="235">
        <v>1</v>
      </c>
      <c r="Q912" s="235">
        <v>502</v>
      </c>
      <c r="R912" s="235">
        <v>502</v>
      </c>
      <c r="S912" s="1486" t="s">
        <v>722</v>
      </c>
      <c r="T912" s="1486" t="s">
        <v>466</v>
      </c>
      <c r="U912" s="1486">
        <v>2009</v>
      </c>
      <c r="V912" s="1491"/>
      <c r="W912" s="1491"/>
      <c r="X912" s="1491"/>
      <c r="Y912" s="1491"/>
      <c r="Z912" s="1491"/>
      <c r="AA912" s="1491"/>
      <c r="AB912" s="235"/>
      <c r="AC912" s="1486"/>
      <c r="AD912" s="1486"/>
      <c r="AE912" s="1491"/>
      <c r="AF912" s="1491"/>
      <c r="AG912" s="1491"/>
      <c r="AH912" s="1491"/>
      <c r="AI912" s="1491"/>
      <c r="AJ912" s="1491"/>
      <c r="AK912" s="1491"/>
      <c r="AL912" s="1491"/>
      <c r="AM912" s="1491"/>
      <c r="AN912" s="1491"/>
      <c r="AO912" s="1491"/>
      <c r="AP912" s="1491"/>
      <c r="AQ912" s="1491"/>
      <c r="AR912" s="1491"/>
      <c r="AS912" s="1491"/>
      <c r="AT912" s="1491"/>
      <c r="AU912" s="1491"/>
      <c r="AV912" s="1491"/>
      <c r="AW912" s="1491"/>
      <c r="AX912" s="994" t="s">
        <v>8035</v>
      </c>
    </row>
    <row r="913" spans="1:50" s="1317" customFormat="1" ht="23.85" hidden="1" customHeight="1">
      <c r="A913" s="992"/>
      <c r="B913" s="993"/>
      <c r="C913" s="1288" t="s">
        <v>296</v>
      </c>
      <c r="D913" s="1288" t="s">
        <v>8028</v>
      </c>
      <c r="E913" s="1288" t="s">
        <v>8039</v>
      </c>
      <c r="F913" s="1288" t="s">
        <v>296</v>
      </c>
      <c r="G913" s="1288" t="s">
        <v>299</v>
      </c>
      <c r="H913" s="1298"/>
      <c r="I913" s="235">
        <v>10040</v>
      </c>
      <c r="J913" s="235">
        <v>4754</v>
      </c>
      <c r="K913" s="235">
        <v>4303</v>
      </c>
      <c r="L913" s="1288" t="s">
        <v>282</v>
      </c>
      <c r="M913" s="235">
        <v>68</v>
      </c>
      <c r="N913" s="235">
        <v>53</v>
      </c>
      <c r="O913" s="235">
        <v>3604</v>
      </c>
      <c r="P913" s="235">
        <v>1</v>
      </c>
      <c r="Q913" s="235"/>
      <c r="R913" s="235"/>
      <c r="S913" s="1288"/>
      <c r="T913" s="1288" t="s">
        <v>466</v>
      </c>
      <c r="U913" s="1288">
        <v>2009</v>
      </c>
      <c r="V913" s="1298"/>
      <c r="W913" s="1298"/>
      <c r="X913" s="1298"/>
      <c r="Y913" s="1298"/>
      <c r="Z913" s="1298"/>
      <c r="AA913" s="1298"/>
      <c r="AB913" s="235"/>
      <c r="AC913" s="1288"/>
      <c r="AD913" s="1288"/>
      <c r="AE913" s="1298"/>
      <c r="AF913" s="1298"/>
      <c r="AG913" s="1298"/>
      <c r="AH913" s="1298"/>
      <c r="AI913" s="1298"/>
      <c r="AJ913" s="1298"/>
      <c r="AK913" s="1298"/>
      <c r="AL913" s="1298"/>
      <c r="AM913" s="1298"/>
      <c r="AN913" s="1298"/>
      <c r="AO913" s="1298"/>
      <c r="AP913" s="1298"/>
      <c r="AQ913" s="1298"/>
      <c r="AR913" s="1298"/>
      <c r="AS913" s="1298"/>
      <c r="AT913" s="1298"/>
      <c r="AU913" s="1298"/>
      <c r="AV913" s="1298"/>
      <c r="AW913" s="1298"/>
      <c r="AX913" s="994" t="s">
        <v>8035</v>
      </c>
    </row>
    <row r="914" spans="1:50" s="1317" customFormat="1" ht="23.85" hidden="1" customHeight="1">
      <c r="A914" s="992"/>
      <c r="B914" s="993"/>
      <c r="C914" s="1288" t="s">
        <v>296</v>
      </c>
      <c r="D914" s="1288" t="s">
        <v>297</v>
      </c>
      <c r="E914" s="1288" t="s">
        <v>298</v>
      </c>
      <c r="F914" s="1288" t="s">
        <v>296</v>
      </c>
      <c r="G914" s="1288" t="s">
        <v>299</v>
      </c>
      <c r="H914" s="1298">
        <v>5</v>
      </c>
      <c r="I914" s="235">
        <v>8588</v>
      </c>
      <c r="J914" s="235">
        <v>154.80000000000001</v>
      </c>
      <c r="K914" s="235">
        <v>154.80000000000001</v>
      </c>
      <c r="L914" s="1288" t="s">
        <v>282</v>
      </c>
      <c r="M914" s="235">
        <v>100</v>
      </c>
      <c r="N914" s="235">
        <v>64</v>
      </c>
      <c r="O914" s="235">
        <v>6400</v>
      </c>
      <c r="P914" s="235">
        <v>1</v>
      </c>
      <c r="Q914" s="235">
        <v>150</v>
      </c>
      <c r="R914" s="235">
        <v>150</v>
      </c>
      <c r="S914" s="1288" t="s">
        <v>300</v>
      </c>
      <c r="T914" s="1288" t="s">
        <v>466</v>
      </c>
      <c r="U914" s="1288">
        <v>1980</v>
      </c>
      <c r="V914" s="1298"/>
      <c r="W914" s="1298"/>
      <c r="X914" s="1298"/>
      <c r="Y914" s="1298"/>
      <c r="Z914" s="1298"/>
      <c r="AA914" s="1298"/>
      <c r="AB914" s="235">
        <v>200</v>
      </c>
      <c r="AC914" s="1288"/>
      <c r="AD914" s="1288"/>
      <c r="AE914" s="1298"/>
      <c r="AF914" s="1298"/>
      <c r="AG914" s="1298"/>
      <c r="AH914" s="1298"/>
      <c r="AI914" s="1298"/>
      <c r="AJ914" s="1298"/>
      <c r="AK914" s="1298"/>
      <c r="AL914" s="1298"/>
      <c r="AM914" s="1298"/>
      <c r="AN914" s="1298"/>
      <c r="AO914" s="1298"/>
      <c r="AP914" s="1298"/>
      <c r="AQ914" s="1298"/>
      <c r="AR914" s="1298"/>
      <c r="AS914" s="1298"/>
      <c r="AT914" s="1298"/>
      <c r="AU914" s="1298"/>
      <c r="AV914" s="1298"/>
      <c r="AW914" s="1298"/>
      <c r="AX914" s="994"/>
    </row>
    <row r="915" spans="1:50" s="1317" customFormat="1" ht="23.85" hidden="1" customHeight="1">
      <c r="A915" s="992"/>
      <c r="B915" s="993"/>
      <c r="C915" s="1288" t="s">
        <v>296</v>
      </c>
      <c r="D915" s="1288"/>
      <c r="E915" s="1288" t="s">
        <v>8040</v>
      </c>
      <c r="F915" s="1288" t="s">
        <v>296</v>
      </c>
      <c r="G915" s="1288" t="s">
        <v>8041</v>
      </c>
      <c r="H915" s="1298"/>
      <c r="I915" s="235">
        <v>53166</v>
      </c>
      <c r="J915" s="235">
        <v>567.6</v>
      </c>
      <c r="K915" s="235">
        <v>1275.19</v>
      </c>
      <c r="L915" s="1288" t="s">
        <v>282</v>
      </c>
      <c r="M915" s="235">
        <v>68</v>
      </c>
      <c r="N915" s="235">
        <v>105</v>
      </c>
      <c r="O915" s="235">
        <v>7140</v>
      </c>
      <c r="P915" s="235">
        <v>1</v>
      </c>
      <c r="Q915" s="235">
        <v>374</v>
      </c>
      <c r="R915" s="235">
        <v>5000</v>
      </c>
      <c r="S915" s="1288" t="s">
        <v>722</v>
      </c>
      <c r="T915" s="1288" t="s">
        <v>466</v>
      </c>
      <c r="U915" s="1288">
        <v>2010</v>
      </c>
      <c r="V915" s="1298"/>
      <c r="W915" s="1298"/>
      <c r="X915" s="1298"/>
      <c r="Y915" s="1298"/>
      <c r="Z915" s="1298"/>
      <c r="AA915" s="1298"/>
      <c r="AB915" s="235">
        <v>206</v>
      </c>
      <c r="AC915" s="1288"/>
      <c r="AD915" s="1288"/>
      <c r="AE915" s="1298"/>
      <c r="AF915" s="1298"/>
      <c r="AG915" s="1298"/>
      <c r="AH915" s="1298"/>
      <c r="AI915" s="1298"/>
      <c r="AJ915" s="1298"/>
      <c r="AK915" s="1298"/>
      <c r="AL915" s="1298"/>
      <c r="AM915" s="1298"/>
      <c r="AN915" s="1298"/>
      <c r="AO915" s="1298"/>
      <c r="AP915" s="1298"/>
      <c r="AQ915" s="1298"/>
      <c r="AR915" s="1298"/>
      <c r="AS915" s="1298"/>
      <c r="AT915" s="1298"/>
      <c r="AU915" s="1298"/>
      <c r="AV915" s="1298"/>
      <c r="AW915" s="1298"/>
      <c r="AX915" s="994"/>
    </row>
    <row r="916" spans="1:50" s="1317" customFormat="1" ht="23.85" hidden="1" customHeight="1">
      <c r="A916" s="992"/>
      <c r="B916" s="993"/>
      <c r="C916" s="1288" t="s">
        <v>296</v>
      </c>
      <c r="D916" s="1288"/>
      <c r="E916" s="1288" t="s">
        <v>8042</v>
      </c>
      <c r="F916" s="1288" t="s">
        <v>296</v>
      </c>
      <c r="G916" s="1288" t="s">
        <v>8043</v>
      </c>
      <c r="H916" s="1298"/>
      <c r="I916" s="235">
        <v>30092</v>
      </c>
      <c r="J916" s="235">
        <v>110</v>
      </c>
      <c r="K916" s="235">
        <v>110</v>
      </c>
      <c r="L916" s="1288" t="s">
        <v>282</v>
      </c>
      <c r="M916" s="235">
        <v>70</v>
      </c>
      <c r="N916" s="235">
        <v>105</v>
      </c>
      <c r="O916" s="235">
        <v>7350</v>
      </c>
      <c r="P916" s="235">
        <v>1</v>
      </c>
      <c r="Q916" s="235">
        <v>316</v>
      </c>
      <c r="R916" s="235">
        <v>316</v>
      </c>
      <c r="S916" s="1288" t="s">
        <v>722</v>
      </c>
      <c r="T916" s="1288" t="s">
        <v>466</v>
      </c>
      <c r="U916" s="1288">
        <v>2012</v>
      </c>
      <c r="V916" s="1298"/>
      <c r="W916" s="1298"/>
      <c r="X916" s="1298"/>
      <c r="Y916" s="1298"/>
      <c r="Z916" s="1298"/>
      <c r="AA916" s="1298"/>
      <c r="AB916" s="235">
        <v>12900</v>
      </c>
      <c r="AC916" s="1288"/>
      <c r="AD916" s="1288"/>
      <c r="AE916" s="1298"/>
      <c r="AF916" s="1298"/>
      <c r="AG916" s="1298"/>
      <c r="AH916" s="1298"/>
      <c r="AI916" s="1298"/>
      <c r="AJ916" s="1298"/>
      <c r="AK916" s="1298"/>
      <c r="AL916" s="1298"/>
      <c r="AM916" s="1298"/>
      <c r="AN916" s="1298"/>
      <c r="AO916" s="1298"/>
      <c r="AP916" s="1298"/>
      <c r="AQ916" s="1298"/>
      <c r="AR916" s="1298"/>
      <c r="AS916" s="1298"/>
      <c r="AT916" s="1298"/>
      <c r="AU916" s="1298"/>
      <c r="AV916" s="1298"/>
      <c r="AW916" s="1298"/>
      <c r="AX916" s="994"/>
    </row>
    <row r="917" spans="1:50" ht="23.85" hidden="1" customHeight="1">
      <c r="A917" s="992"/>
      <c r="B917" s="993"/>
      <c r="C917" s="707" t="s">
        <v>296</v>
      </c>
      <c r="D917" s="707"/>
      <c r="E917" s="707" t="s">
        <v>8044</v>
      </c>
      <c r="F917" s="707" t="s">
        <v>296</v>
      </c>
      <c r="G917" s="707" t="s">
        <v>8045</v>
      </c>
      <c r="H917" s="236"/>
      <c r="I917" s="235">
        <v>31800</v>
      </c>
      <c r="J917" s="235"/>
      <c r="K917" s="235"/>
      <c r="L917" s="707" t="s">
        <v>282</v>
      </c>
      <c r="M917" s="235">
        <v>65</v>
      </c>
      <c r="N917" s="235">
        <v>100</v>
      </c>
      <c r="O917" s="235">
        <v>6500</v>
      </c>
      <c r="P917" s="235">
        <v>1</v>
      </c>
      <c r="Q917" s="235"/>
      <c r="R917" s="235"/>
      <c r="S917" s="707"/>
      <c r="T917" s="707"/>
      <c r="U917" s="707">
        <v>1995</v>
      </c>
      <c r="V917" s="236"/>
      <c r="W917" s="236"/>
      <c r="X917" s="236"/>
      <c r="Y917" s="236"/>
      <c r="Z917" s="236"/>
      <c r="AA917" s="236"/>
      <c r="AB917" s="235"/>
      <c r="AC917" s="707"/>
      <c r="AD917" s="707"/>
      <c r="AE917" s="236"/>
      <c r="AF917" s="236"/>
      <c r="AG917" s="236"/>
      <c r="AH917" s="236"/>
      <c r="AI917" s="236"/>
      <c r="AJ917" s="236"/>
      <c r="AK917" s="236"/>
      <c r="AL917" s="236"/>
      <c r="AM917" s="236"/>
      <c r="AN917" s="236"/>
      <c r="AO917" s="236"/>
      <c r="AP917" s="236"/>
      <c r="AQ917" s="236"/>
      <c r="AR917" s="236"/>
      <c r="AS917" s="236"/>
      <c r="AT917" s="236"/>
      <c r="AU917" s="236"/>
      <c r="AV917" s="236"/>
      <c r="AW917" s="236"/>
      <c r="AX917" s="994"/>
    </row>
    <row r="918" spans="1:50" ht="23.85" hidden="1" customHeight="1">
      <c r="A918" s="992"/>
      <c r="B918" s="993"/>
      <c r="C918" s="707" t="s">
        <v>296</v>
      </c>
      <c r="D918" s="707"/>
      <c r="E918" s="707" t="s">
        <v>8046</v>
      </c>
      <c r="F918" s="707" t="s">
        <v>296</v>
      </c>
      <c r="G918" s="707" t="s">
        <v>8047</v>
      </c>
      <c r="H918" s="236"/>
      <c r="I918" s="235">
        <v>16550</v>
      </c>
      <c r="J918" s="235"/>
      <c r="K918" s="235"/>
      <c r="L918" s="707" t="s">
        <v>282</v>
      </c>
      <c r="M918" s="235">
        <v>71</v>
      </c>
      <c r="N918" s="235">
        <v>105</v>
      </c>
      <c r="O918" s="235">
        <v>7455</v>
      </c>
      <c r="P918" s="235">
        <v>1</v>
      </c>
      <c r="Q918" s="235"/>
      <c r="R918" s="235"/>
      <c r="S918" s="707"/>
      <c r="T918" s="707"/>
      <c r="U918" s="707">
        <v>1988</v>
      </c>
      <c r="V918" s="236"/>
      <c r="W918" s="236"/>
      <c r="X918" s="236"/>
      <c r="Y918" s="236"/>
      <c r="Z918" s="236"/>
      <c r="AA918" s="236"/>
      <c r="AB918" s="235">
        <v>275</v>
      </c>
      <c r="AC918" s="707"/>
      <c r="AD918" s="707"/>
      <c r="AE918" s="236"/>
      <c r="AF918" s="236"/>
      <c r="AG918" s="236"/>
      <c r="AH918" s="236"/>
      <c r="AI918" s="236"/>
      <c r="AJ918" s="236"/>
      <c r="AK918" s="236"/>
      <c r="AL918" s="236"/>
      <c r="AM918" s="236"/>
      <c r="AN918" s="236"/>
      <c r="AO918" s="236"/>
      <c r="AP918" s="236"/>
      <c r="AQ918" s="236"/>
      <c r="AR918" s="236"/>
      <c r="AS918" s="236"/>
      <c r="AT918" s="236"/>
      <c r="AU918" s="236"/>
      <c r="AV918" s="236"/>
      <c r="AW918" s="236"/>
      <c r="AX918" s="994"/>
    </row>
    <row r="919" spans="1:50" ht="23.85" hidden="1" customHeight="1">
      <c r="A919" s="992"/>
      <c r="B919" s="993"/>
      <c r="C919" s="707" t="s">
        <v>296</v>
      </c>
      <c r="D919" s="707"/>
      <c r="E919" s="707" t="s">
        <v>8048</v>
      </c>
      <c r="F919" s="707" t="s">
        <v>296</v>
      </c>
      <c r="G919" s="707" t="s">
        <v>8049</v>
      </c>
      <c r="H919" s="236"/>
      <c r="I919" s="235">
        <v>26338</v>
      </c>
      <c r="J919" s="235">
        <v>335.9</v>
      </c>
      <c r="K919" s="235">
        <v>241.98</v>
      </c>
      <c r="L919" s="707" t="s">
        <v>282</v>
      </c>
      <c r="M919" s="235">
        <v>70</v>
      </c>
      <c r="N919" s="235">
        <v>108</v>
      </c>
      <c r="O919" s="235">
        <v>7560</v>
      </c>
      <c r="P919" s="235">
        <v>1</v>
      </c>
      <c r="Q919" s="235">
        <v>252</v>
      </c>
      <c r="R919" s="235">
        <v>252</v>
      </c>
      <c r="S919" s="707" t="s">
        <v>722</v>
      </c>
      <c r="T919" s="707" t="s">
        <v>466</v>
      </c>
      <c r="U919" s="707">
        <v>2010</v>
      </c>
      <c r="V919" s="236"/>
      <c r="W919" s="236"/>
      <c r="X919" s="236"/>
      <c r="Y919" s="236"/>
      <c r="Z919" s="236"/>
      <c r="AA919" s="236"/>
      <c r="AB919" s="235">
        <v>7800</v>
      </c>
      <c r="AC919" s="707"/>
      <c r="AD919" s="707"/>
      <c r="AE919" s="236"/>
      <c r="AF919" s="236"/>
      <c r="AG919" s="236"/>
      <c r="AH919" s="236"/>
      <c r="AI919" s="236"/>
      <c r="AJ919" s="236"/>
      <c r="AK919" s="236"/>
      <c r="AL919" s="236"/>
      <c r="AM919" s="236"/>
      <c r="AN919" s="236"/>
      <c r="AO919" s="236"/>
      <c r="AP919" s="236"/>
      <c r="AQ919" s="236"/>
      <c r="AR919" s="236"/>
      <c r="AS919" s="236"/>
      <c r="AT919" s="236"/>
      <c r="AU919" s="236"/>
      <c r="AV919" s="236"/>
      <c r="AW919" s="236"/>
      <c r="AX919" s="994"/>
    </row>
    <row r="920" spans="1:50" ht="23.85" hidden="1" customHeight="1">
      <c r="A920" s="992"/>
      <c r="B920" s="993"/>
      <c r="C920" s="707" t="s">
        <v>296</v>
      </c>
      <c r="D920" s="707" t="s">
        <v>8050</v>
      </c>
      <c r="E920" s="707" t="s">
        <v>8051</v>
      </c>
      <c r="F920" s="707" t="s">
        <v>296</v>
      </c>
      <c r="G920" s="707" t="s">
        <v>8052</v>
      </c>
      <c r="H920" s="236">
        <v>1</v>
      </c>
      <c r="I920" s="235">
        <v>25884</v>
      </c>
      <c r="J920" s="235">
        <v>242</v>
      </c>
      <c r="K920" s="235">
        <v>484</v>
      </c>
      <c r="L920" s="707" t="s">
        <v>282</v>
      </c>
      <c r="M920" s="235">
        <v>65</v>
      </c>
      <c r="N920" s="235">
        <v>100</v>
      </c>
      <c r="O920" s="235">
        <v>6500</v>
      </c>
      <c r="P920" s="235">
        <v>1</v>
      </c>
      <c r="Q920" s="235">
        <v>200</v>
      </c>
      <c r="R920" s="235">
        <v>500</v>
      </c>
      <c r="S920" s="707" t="s">
        <v>300</v>
      </c>
      <c r="T920" s="707" t="s">
        <v>466</v>
      </c>
      <c r="U920" s="707">
        <v>1998</v>
      </c>
      <c r="V920" s="236">
        <v>1631359</v>
      </c>
      <c r="W920" s="236">
        <v>1000000</v>
      </c>
      <c r="X920" s="236"/>
      <c r="Y920" s="236"/>
      <c r="Z920" s="236"/>
      <c r="AA920" s="236"/>
      <c r="AB920" s="235">
        <v>2631</v>
      </c>
      <c r="AC920" s="707"/>
      <c r="AD920" s="707"/>
      <c r="AE920" s="236"/>
      <c r="AF920" s="236"/>
      <c r="AG920" s="236"/>
      <c r="AH920" s="236"/>
      <c r="AI920" s="236"/>
      <c r="AJ920" s="236"/>
      <c r="AK920" s="236" t="s">
        <v>1607</v>
      </c>
      <c r="AL920" s="236">
        <v>1</v>
      </c>
      <c r="AM920" s="236">
        <v>66</v>
      </c>
      <c r="AN920" s="236" t="s">
        <v>8053</v>
      </c>
      <c r="AO920" s="236" t="s">
        <v>8054</v>
      </c>
      <c r="AP920" s="236" t="s">
        <v>5224</v>
      </c>
      <c r="AQ920" s="236" t="s">
        <v>1552</v>
      </c>
      <c r="AR920" s="236">
        <v>706</v>
      </c>
      <c r="AS920" s="236" t="s">
        <v>171</v>
      </c>
      <c r="AT920" s="236" t="s">
        <v>8054</v>
      </c>
      <c r="AU920" s="236"/>
      <c r="AV920" s="236"/>
      <c r="AW920" s="236"/>
      <c r="AX920" s="994"/>
    </row>
    <row r="921" spans="1:50" ht="23.85" hidden="1" customHeight="1">
      <c r="A921" s="992"/>
      <c r="B921" s="993"/>
      <c r="C921" s="707" t="s">
        <v>296</v>
      </c>
      <c r="D921" s="707" t="s">
        <v>8055</v>
      </c>
      <c r="E921" s="707" t="s">
        <v>8056</v>
      </c>
      <c r="F921" s="707" t="s">
        <v>296</v>
      </c>
      <c r="G921" s="707" t="s">
        <v>296</v>
      </c>
      <c r="H921" s="236" t="s">
        <v>3805</v>
      </c>
      <c r="I921" s="235">
        <v>16469</v>
      </c>
      <c r="J921" s="235">
        <v>326</v>
      </c>
      <c r="K921" s="235">
        <v>498</v>
      </c>
      <c r="L921" s="707" t="s">
        <v>282</v>
      </c>
      <c r="M921" s="235">
        <v>76</v>
      </c>
      <c r="N921" s="235">
        <v>98</v>
      </c>
      <c r="O921" s="235">
        <v>7448</v>
      </c>
      <c r="P921" s="235">
        <v>1</v>
      </c>
      <c r="Q921" s="235">
        <v>30</v>
      </c>
      <c r="R921" s="235">
        <v>200</v>
      </c>
      <c r="S921" s="707" t="s">
        <v>173</v>
      </c>
      <c r="T921" s="707" t="s">
        <v>466</v>
      </c>
      <c r="U921" s="707">
        <v>2002</v>
      </c>
      <c r="V921" s="236">
        <v>0</v>
      </c>
      <c r="W921" s="236"/>
      <c r="X921" s="236"/>
      <c r="Y921" s="236"/>
      <c r="Z921" s="236"/>
      <c r="AA921" s="236"/>
      <c r="AB921" s="235">
        <v>1500</v>
      </c>
      <c r="AC921" s="707">
        <v>2002</v>
      </c>
      <c r="AD921" s="707">
        <v>2003</v>
      </c>
      <c r="AE921" s="236"/>
      <c r="AF921" s="236"/>
      <c r="AG921" s="236"/>
      <c r="AH921" s="236"/>
      <c r="AI921" s="236"/>
      <c r="AJ921" s="236"/>
      <c r="AK921" s="236" t="s">
        <v>707</v>
      </c>
      <c r="AL921" s="236">
        <v>1</v>
      </c>
      <c r="AM921" s="236">
        <v>420</v>
      </c>
      <c r="AN921" s="236" t="s">
        <v>8057</v>
      </c>
      <c r="AO921" s="236"/>
      <c r="AP921" s="236" t="s">
        <v>614</v>
      </c>
      <c r="AQ921" s="236">
        <v>2</v>
      </c>
      <c r="AR921" s="236">
        <v>1000</v>
      </c>
      <c r="AS921" s="236"/>
      <c r="AT921" s="236"/>
      <c r="AU921" s="236"/>
      <c r="AV921" s="236"/>
      <c r="AW921" s="236"/>
      <c r="AX921" s="994" t="s">
        <v>8058</v>
      </c>
    </row>
    <row r="922" spans="1:50" ht="23.85" hidden="1" customHeight="1">
      <c r="A922" s="992"/>
      <c r="B922" s="993"/>
      <c r="C922" s="707" t="s">
        <v>296</v>
      </c>
      <c r="D922" s="707"/>
      <c r="E922" s="707" t="s">
        <v>8059</v>
      </c>
      <c r="F922" s="707" t="s">
        <v>296</v>
      </c>
      <c r="G922" s="707" t="s">
        <v>296</v>
      </c>
      <c r="H922" s="236"/>
      <c r="I922" s="235">
        <v>16331</v>
      </c>
      <c r="J922" s="235">
        <v>537</v>
      </c>
      <c r="K922" s="235">
        <v>935</v>
      </c>
      <c r="L922" s="707" t="s">
        <v>282</v>
      </c>
      <c r="M922" s="235">
        <v>72</v>
      </c>
      <c r="N922" s="235">
        <v>109</v>
      </c>
      <c r="O922" s="235">
        <v>7848</v>
      </c>
      <c r="P922" s="235">
        <v>1</v>
      </c>
      <c r="Q922" s="235">
        <v>516</v>
      </c>
      <c r="R922" s="235">
        <v>516</v>
      </c>
      <c r="S922" s="707" t="s">
        <v>8060</v>
      </c>
      <c r="T922" s="707" t="s">
        <v>466</v>
      </c>
      <c r="U922" s="707">
        <v>1997</v>
      </c>
      <c r="V922" s="236"/>
      <c r="W922" s="236"/>
      <c r="X922" s="236"/>
      <c r="Y922" s="236"/>
      <c r="Z922" s="236"/>
      <c r="AA922" s="236"/>
      <c r="AB922" s="235">
        <v>217</v>
      </c>
      <c r="AC922" s="707"/>
      <c r="AD922" s="707"/>
      <c r="AE922" s="236"/>
      <c r="AF922" s="236"/>
      <c r="AG922" s="236"/>
      <c r="AH922" s="236"/>
      <c r="AI922" s="236"/>
      <c r="AJ922" s="236"/>
      <c r="AK922" s="236"/>
      <c r="AL922" s="236"/>
      <c r="AM922" s="236"/>
      <c r="AN922" s="236"/>
      <c r="AO922" s="236"/>
      <c r="AP922" s="236"/>
      <c r="AQ922" s="236"/>
      <c r="AR922" s="236"/>
      <c r="AS922" s="236"/>
      <c r="AT922" s="236"/>
      <c r="AU922" s="236"/>
      <c r="AV922" s="236"/>
      <c r="AW922" s="236"/>
      <c r="AX922" s="994"/>
    </row>
    <row r="923" spans="1:50" ht="23.85" hidden="1" customHeight="1">
      <c r="A923" s="992"/>
      <c r="B923" s="993"/>
      <c r="C923" s="707" t="s">
        <v>296</v>
      </c>
      <c r="D923" s="707"/>
      <c r="E923" s="707" t="s">
        <v>8061</v>
      </c>
      <c r="F923" s="707" t="s">
        <v>296</v>
      </c>
      <c r="G923" s="707" t="s">
        <v>296</v>
      </c>
      <c r="H923" s="236"/>
      <c r="I923" s="235">
        <v>14617</v>
      </c>
      <c r="J923" s="235">
        <v>1018</v>
      </c>
      <c r="K923" s="235">
        <v>1018</v>
      </c>
      <c r="L923" s="707" t="s">
        <v>282</v>
      </c>
      <c r="M923" s="235">
        <v>71</v>
      </c>
      <c r="N923" s="235">
        <v>110</v>
      </c>
      <c r="O923" s="235">
        <v>7810</v>
      </c>
      <c r="P923" s="235">
        <v>1</v>
      </c>
      <c r="Q923" s="235">
        <v>560</v>
      </c>
      <c r="R923" s="235">
        <v>560</v>
      </c>
      <c r="S923" s="707" t="s">
        <v>8060</v>
      </c>
      <c r="T923" s="707" t="s">
        <v>466</v>
      </c>
      <c r="U923" s="707">
        <v>2009</v>
      </c>
      <c r="V923" s="236"/>
      <c r="W923" s="236"/>
      <c r="X923" s="236"/>
      <c r="Y923" s="236"/>
      <c r="Z923" s="236"/>
      <c r="AA923" s="236"/>
      <c r="AB923" s="235">
        <v>4300</v>
      </c>
      <c r="AC923" s="707"/>
      <c r="AD923" s="707"/>
      <c r="AE923" s="236"/>
      <c r="AF923" s="236"/>
      <c r="AG923" s="236"/>
      <c r="AH923" s="236"/>
      <c r="AI923" s="236"/>
      <c r="AJ923" s="236"/>
      <c r="AK923" s="236"/>
      <c r="AL923" s="236"/>
      <c r="AM923" s="236"/>
      <c r="AN923" s="236"/>
      <c r="AO923" s="236"/>
      <c r="AP923" s="236"/>
      <c r="AQ923" s="236"/>
      <c r="AR923" s="236"/>
      <c r="AS923" s="236"/>
      <c r="AT923" s="236"/>
      <c r="AU923" s="236"/>
      <c r="AV923" s="236"/>
      <c r="AW923" s="236"/>
      <c r="AX923" s="994"/>
    </row>
    <row r="924" spans="1:50" ht="23.25" hidden="1" customHeight="1">
      <c r="A924" s="992"/>
      <c r="B924" s="993"/>
      <c r="C924" s="707" t="s">
        <v>296</v>
      </c>
      <c r="D924" s="707"/>
      <c r="E924" s="707" t="s">
        <v>8062</v>
      </c>
      <c r="F924" s="707" t="s">
        <v>296</v>
      </c>
      <c r="G924" s="707" t="s">
        <v>296</v>
      </c>
      <c r="H924" s="236"/>
      <c r="I924" s="235">
        <v>29014</v>
      </c>
      <c r="J924" s="235"/>
      <c r="K924" s="235"/>
      <c r="L924" s="707" t="s">
        <v>304</v>
      </c>
      <c r="M924" s="235">
        <v>75</v>
      </c>
      <c r="N924" s="235">
        <v>115</v>
      </c>
      <c r="O924" s="235">
        <v>8625</v>
      </c>
      <c r="P924" s="235">
        <v>1</v>
      </c>
      <c r="Q924" s="235"/>
      <c r="R924" s="235"/>
      <c r="S924" s="707"/>
      <c r="T924" s="707"/>
      <c r="U924" s="707">
        <v>2010</v>
      </c>
      <c r="V924" s="236"/>
      <c r="W924" s="236"/>
      <c r="X924" s="236"/>
      <c r="Y924" s="236"/>
      <c r="Z924" s="236"/>
      <c r="AA924" s="236"/>
      <c r="AB924" s="235"/>
      <c r="AC924" s="707"/>
      <c r="AD924" s="707"/>
      <c r="AE924" s="236"/>
      <c r="AF924" s="236"/>
      <c r="AG924" s="236"/>
      <c r="AH924" s="236"/>
      <c r="AI924" s="236"/>
      <c r="AJ924" s="236"/>
      <c r="AK924" s="236"/>
      <c r="AL924" s="236"/>
      <c r="AM924" s="236"/>
      <c r="AN924" s="236"/>
      <c r="AO924" s="236"/>
      <c r="AP924" s="236"/>
      <c r="AQ924" s="236"/>
      <c r="AR924" s="236"/>
      <c r="AS924" s="236"/>
      <c r="AT924" s="236"/>
      <c r="AU924" s="236"/>
      <c r="AV924" s="236"/>
      <c r="AW924" s="236"/>
      <c r="AX924" s="994"/>
    </row>
    <row r="925" spans="1:50" ht="23.85" hidden="1" customHeight="1">
      <c r="A925" s="992"/>
      <c r="B925" s="993"/>
      <c r="C925" s="707" t="s">
        <v>296</v>
      </c>
      <c r="D925" s="707"/>
      <c r="E925" s="707" t="s">
        <v>8063</v>
      </c>
      <c r="F925" s="707" t="s">
        <v>296</v>
      </c>
      <c r="G925" s="707" t="s">
        <v>296</v>
      </c>
      <c r="H925" s="236"/>
      <c r="I925" s="235">
        <v>7648</v>
      </c>
      <c r="J925" s="235"/>
      <c r="K925" s="235"/>
      <c r="L925" s="707" t="s">
        <v>282</v>
      </c>
      <c r="M925" s="235">
        <v>68</v>
      </c>
      <c r="N925" s="235">
        <v>114</v>
      </c>
      <c r="O925" s="235">
        <v>7752</v>
      </c>
      <c r="P925" s="235">
        <v>1</v>
      </c>
      <c r="Q925" s="235"/>
      <c r="R925" s="235"/>
      <c r="S925" s="707"/>
      <c r="T925" s="707"/>
      <c r="U925" s="707">
        <v>2013</v>
      </c>
      <c r="V925" s="236"/>
      <c r="W925" s="236"/>
      <c r="X925" s="236"/>
      <c r="Y925" s="236"/>
      <c r="Z925" s="236"/>
      <c r="AA925" s="236"/>
      <c r="AB925" s="235"/>
      <c r="AC925" s="707"/>
      <c r="AD925" s="707"/>
      <c r="AE925" s="236"/>
      <c r="AF925" s="236"/>
      <c r="AG925" s="236"/>
      <c r="AH925" s="236"/>
      <c r="AI925" s="236"/>
      <c r="AJ925" s="236"/>
      <c r="AK925" s="236"/>
      <c r="AL925" s="236"/>
      <c r="AM925" s="236"/>
      <c r="AN925" s="236"/>
      <c r="AO925" s="236"/>
      <c r="AP925" s="236"/>
      <c r="AQ925" s="236"/>
      <c r="AR925" s="236"/>
      <c r="AS925" s="236"/>
      <c r="AT925" s="236"/>
      <c r="AU925" s="236"/>
      <c r="AV925" s="236"/>
      <c r="AW925" s="236"/>
      <c r="AX925" s="994"/>
    </row>
    <row r="926" spans="1:50" ht="23.85" hidden="1" customHeight="1">
      <c r="A926" s="992"/>
      <c r="B926" s="993"/>
      <c r="C926" s="707" t="s">
        <v>296</v>
      </c>
      <c r="D926" s="707"/>
      <c r="E926" s="707" t="s">
        <v>8064</v>
      </c>
      <c r="F926" s="707" t="s">
        <v>296</v>
      </c>
      <c r="G926" s="707" t="s">
        <v>296</v>
      </c>
      <c r="H926" s="236"/>
      <c r="I926" s="235">
        <v>15060</v>
      </c>
      <c r="J926" s="235"/>
      <c r="K926" s="235"/>
      <c r="L926" s="707" t="s">
        <v>304</v>
      </c>
      <c r="M926" s="235">
        <v>67</v>
      </c>
      <c r="N926" s="235">
        <v>103</v>
      </c>
      <c r="O926" s="235">
        <v>6901</v>
      </c>
      <c r="P926" s="235">
        <v>1</v>
      </c>
      <c r="Q926" s="235"/>
      <c r="R926" s="235"/>
      <c r="S926" s="707"/>
      <c r="T926" s="707"/>
      <c r="U926" s="707">
        <v>2010</v>
      </c>
      <c r="V926" s="236"/>
      <c r="W926" s="236"/>
      <c r="X926" s="236"/>
      <c r="Y926" s="236"/>
      <c r="Z926" s="236"/>
      <c r="AA926" s="236"/>
      <c r="AB926" s="235"/>
      <c r="AC926" s="707"/>
      <c r="AD926" s="707"/>
      <c r="AE926" s="236"/>
      <c r="AF926" s="236"/>
      <c r="AG926" s="236"/>
      <c r="AH926" s="236"/>
      <c r="AI926" s="236"/>
      <c r="AJ926" s="236"/>
      <c r="AK926" s="236"/>
      <c r="AL926" s="236"/>
      <c r="AM926" s="236"/>
      <c r="AN926" s="236"/>
      <c r="AO926" s="236"/>
      <c r="AP926" s="236"/>
      <c r="AQ926" s="236"/>
      <c r="AR926" s="236"/>
      <c r="AS926" s="236"/>
      <c r="AT926" s="236"/>
      <c r="AU926" s="236"/>
      <c r="AV926" s="236"/>
      <c r="AW926" s="236"/>
      <c r="AX926" s="994"/>
    </row>
    <row r="927" spans="1:50" ht="23.85" hidden="1" customHeight="1">
      <c r="A927" s="992"/>
      <c r="B927" s="993"/>
      <c r="C927" s="707" t="s">
        <v>296</v>
      </c>
      <c r="D927" s="707"/>
      <c r="E927" s="707" t="s">
        <v>8065</v>
      </c>
      <c r="F927" s="707" t="s">
        <v>296</v>
      </c>
      <c r="G927" s="707" t="s">
        <v>296</v>
      </c>
      <c r="H927" s="236"/>
      <c r="I927" s="235">
        <v>6800</v>
      </c>
      <c r="J927" s="235"/>
      <c r="K927" s="235"/>
      <c r="L927" s="707" t="s">
        <v>304</v>
      </c>
      <c r="M927" s="235">
        <v>73</v>
      </c>
      <c r="N927" s="235">
        <v>110</v>
      </c>
      <c r="O927" s="235">
        <v>6800</v>
      </c>
      <c r="P927" s="235">
        <v>1</v>
      </c>
      <c r="Q927" s="235"/>
      <c r="R927" s="235"/>
      <c r="S927" s="707"/>
      <c r="T927" s="707"/>
      <c r="U927" s="707">
        <v>2011</v>
      </c>
      <c r="V927" s="236"/>
      <c r="W927" s="236"/>
      <c r="X927" s="236"/>
      <c r="Y927" s="236"/>
      <c r="Z927" s="236"/>
      <c r="AA927" s="236"/>
      <c r="AB927" s="235"/>
      <c r="AC927" s="707"/>
      <c r="AD927" s="707"/>
      <c r="AE927" s="236"/>
      <c r="AF927" s="236"/>
      <c r="AG927" s="236"/>
      <c r="AH927" s="236"/>
      <c r="AI927" s="236"/>
      <c r="AJ927" s="236"/>
      <c r="AK927" s="236"/>
      <c r="AL927" s="236"/>
      <c r="AM927" s="236"/>
      <c r="AN927" s="236"/>
      <c r="AO927" s="236"/>
      <c r="AP927" s="236"/>
      <c r="AQ927" s="236"/>
      <c r="AR927" s="236"/>
      <c r="AS927" s="236"/>
      <c r="AT927" s="236"/>
      <c r="AU927" s="236"/>
      <c r="AV927" s="236"/>
      <c r="AW927" s="236"/>
      <c r="AX927" s="994"/>
    </row>
    <row r="928" spans="1:50" ht="23.85" hidden="1" customHeight="1">
      <c r="A928" s="992"/>
      <c r="B928" s="993"/>
      <c r="C928" s="707" t="s">
        <v>296</v>
      </c>
      <c r="D928" s="707"/>
      <c r="E928" s="707" t="s">
        <v>8066</v>
      </c>
      <c r="F928" s="707" t="s">
        <v>296</v>
      </c>
      <c r="G928" s="707" t="s">
        <v>296</v>
      </c>
      <c r="H928" s="236"/>
      <c r="I928" s="235">
        <v>8030</v>
      </c>
      <c r="J928" s="235"/>
      <c r="K928" s="235"/>
      <c r="L928" s="707" t="s">
        <v>304</v>
      </c>
      <c r="M928" s="235">
        <v>68</v>
      </c>
      <c r="N928" s="235">
        <v>118</v>
      </c>
      <c r="O928" s="235">
        <v>8024</v>
      </c>
      <c r="P928" s="235">
        <v>1</v>
      </c>
      <c r="Q928" s="235"/>
      <c r="R928" s="235"/>
      <c r="S928" s="707"/>
      <c r="T928" s="707"/>
      <c r="U928" s="707">
        <v>2011</v>
      </c>
      <c r="V928" s="236"/>
      <c r="W928" s="236"/>
      <c r="X928" s="236"/>
      <c r="Y928" s="236"/>
      <c r="Z928" s="236"/>
      <c r="AA928" s="236"/>
      <c r="AB928" s="235"/>
      <c r="AC928" s="707"/>
      <c r="AD928" s="707"/>
      <c r="AE928" s="236"/>
      <c r="AF928" s="236"/>
      <c r="AG928" s="236"/>
      <c r="AH928" s="236"/>
      <c r="AI928" s="236"/>
      <c r="AJ928" s="236"/>
      <c r="AK928" s="236"/>
      <c r="AL928" s="236"/>
      <c r="AM928" s="236"/>
      <c r="AN928" s="236"/>
      <c r="AO928" s="236"/>
      <c r="AP928" s="236"/>
      <c r="AQ928" s="236"/>
      <c r="AR928" s="236"/>
      <c r="AS928" s="236"/>
      <c r="AT928" s="236"/>
      <c r="AU928" s="236"/>
      <c r="AV928" s="236"/>
      <c r="AW928" s="236"/>
      <c r="AX928" s="994"/>
    </row>
    <row r="929" spans="1:50" ht="23.85" hidden="1" customHeight="1">
      <c r="A929" s="992"/>
      <c r="B929" s="993"/>
      <c r="C929" s="707" t="s">
        <v>296</v>
      </c>
      <c r="D929" s="707"/>
      <c r="E929" s="707" t="s">
        <v>11406</v>
      </c>
      <c r="F929" s="707" t="s">
        <v>296</v>
      </c>
      <c r="G929" s="707" t="s">
        <v>296</v>
      </c>
      <c r="H929" s="236"/>
      <c r="I929" s="235">
        <v>18011</v>
      </c>
      <c r="J929" s="235"/>
      <c r="K929" s="235"/>
      <c r="L929" s="707" t="s">
        <v>282</v>
      </c>
      <c r="M929" s="235">
        <v>77</v>
      </c>
      <c r="N929" s="235">
        <v>45</v>
      </c>
      <c r="O929" s="235">
        <v>3465</v>
      </c>
      <c r="P929" s="235">
        <v>1</v>
      </c>
      <c r="Q929" s="235"/>
      <c r="R929" s="235"/>
      <c r="S929" s="707"/>
      <c r="T929" s="707"/>
      <c r="U929" s="707">
        <v>2017</v>
      </c>
      <c r="V929" s="236"/>
      <c r="W929" s="236"/>
      <c r="X929" s="236"/>
      <c r="Y929" s="236"/>
      <c r="Z929" s="236"/>
      <c r="AA929" s="236"/>
      <c r="AB929" s="235"/>
      <c r="AC929" s="707"/>
      <c r="AD929" s="707"/>
      <c r="AE929" s="236"/>
      <c r="AF929" s="236"/>
      <c r="AG929" s="236"/>
      <c r="AH929" s="236"/>
      <c r="AI929" s="236"/>
      <c r="AJ929" s="236"/>
      <c r="AK929" s="236"/>
      <c r="AL929" s="236"/>
      <c r="AM929" s="236"/>
      <c r="AN929" s="236"/>
      <c r="AO929" s="236"/>
      <c r="AP929" s="236"/>
      <c r="AQ929" s="236"/>
      <c r="AR929" s="236"/>
      <c r="AS929" s="236"/>
      <c r="AT929" s="236"/>
      <c r="AU929" s="236"/>
      <c r="AV929" s="236"/>
      <c r="AW929" s="236"/>
      <c r="AX929" s="994"/>
    </row>
    <row r="930" spans="1:50" ht="23.85" hidden="1" customHeight="1">
      <c r="A930" s="992"/>
      <c r="B930" s="993"/>
      <c r="C930" s="707" t="s">
        <v>296</v>
      </c>
      <c r="D930" s="707"/>
      <c r="E930" s="707" t="s">
        <v>12538</v>
      </c>
      <c r="F930" s="707" t="s">
        <v>296</v>
      </c>
      <c r="G930" s="707" t="s">
        <v>296</v>
      </c>
      <c r="H930" s="236"/>
      <c r="I930" s="235">
        <v>17357</v>
      </c>
      <c r="J930" s="235">
        <v>84.27</v>
      </c>
      <c r="K930" s="235">
        <v>84.27</v>
      </c>
      <c r="L930" s="707" t="s">
        <v>282</v>
      </c>
      <c r="M930" s="235">
        <v>61</v>
      </c>
      <c r="N930" s="235">
        <v>91</v>
      </c>
      <c r="O930" s="235">
        <v>5551</v>
      </c>
      <c r="P930" s="235">
        <v>1</v>
      </c>
      <c r="Q930" s="235"/>
      <c r="R930" s="235"/>
      <c r="S930" s="707"/>
      <c r="T930" s="707"/>
      <c r="U930" s="707">
        <v>2018</v>
      </c>
      <c r="V930" s="236"/>
      <c r="W930" s="236"/>
      <c r="X930" s="236"/>
      <c r="Y930" s="236"/>
      <c r="Z930" s="236"/>
      <c r="AA930" s="236"/>
      <c r="AB930" s="235">
        <v>7100</v>
      </c>
      <c r="AC930" s="707"/>
      <c r="AD930" s="707"/>
      <c r="AE930" s="236"/>
      <c r="AF930" s="236"/>
      <c r="AG930" s="236"/>
      <c r="AH930" s="236"/>
      <c r="AI930" s="236"/>
      <c r="AJ930" s="236"/>
      <c r="AK930" s="236"/>
      <c r="AL930" s="236"/>
      <c r="AM930" s="236"/>
      <c r="AN930" s="236"/>
      <c r="AO930" s="236"/>
      <c r="AP930" s="236"/>
      <c r="AQ930" s="236"/>
      <c r="AR930" s="236"/>
      <c r="AS930" s="236"/>
      <c r="AT930" s="236"/>
      <c r="AU930" s="236"/>
      <c r="AV930" s="236"/>
      <c r="AW930" s="236"/>
      <c r="AX930" s="994"/>
    </row>
    <row r="931" spans="1:50" ht="23.85" hidden="1" customHeight="1">
      <c r="A931" s="992"/>
      <c r="B931" s="993"/>
      <c r="C931" s="707" t="s">
        <v>296</v>
      </c>
      <c r="D931" s="707"/>
      <c r="E931" s="707" t="s">
        <v>16879</v>
      </c>
      <c r="F931" s="707" t="s">
        <v>296</v>
      </c>
      <c r="G931" s="707" t="s">
        <v>296</v>
      </c>
      <c r="H931" s="236"/>
      <c r="I931" s="235">
        <v>14085</v>
      </c>
      <c r="J931" s="235">
        <v>179</v>
      </c>
      <c r="K931" s="235"/>
      <c r="L931" s="707" t="s">
        <v>282</v>
      </c>
      <c r="M931" s="235">
        <v>100</v>
      </c>
      <c r="N931" s="235">
        <v>68</v>
      </c>
      <c r="O931" s="235">
        <v>6800</v>
      </c>
      <c r="P931" s="235">
        <v>1</v>
      </c>
      <c r="Q931" s="235"/>
      <c r="R931" s="235"/>
      <c r="S931" s="707"/>
      <c r="T931" s="707"/>
      <c r="U931" s="707">
        <v>2009</v>
      </c>
      <c r="V931" s="236"/>
      <c r="W931" s="236"/>
      <c r="X931" s="236"/>
      <c r="Y931" s="236"/>
      <c r="Z931" s="236"/>
      <c r="AA931" s="236"/>
      <c r="AB931" s="235"/>
      <c r="AC931" s="707"/>
      <c r="AD931" s="707"/>
      <c r="AE931" s="236"/>
      <c r="AF931" s="236"/>
      <c r="AG931" s="236"/>
      <c r="AH931" s="236"/>
      <c r="AI931" s="236"/>
      <c r="AJ931" s="236"/>
      <c r="AK931" s="236"/>
      <c r="AL931" s="236"/>
      <c r="AM931" s="236"/>
      <c r="AN931" s="236"/>
      <c r="AO931" s="236"/>
      <c r="AP931" s="236"/>
      <c r="AQ931" s="236"/>
      <c r="AR931" s="236"/>
      <c r="AS931" s="236"/>
      <c r="AT931" s="236"/>
      <c r="AU931" s="236"/>
      <c r="AV931" s="236"/>
      <c r="AW931" s="236"/>
      <c r="AX931" s="994"/>
    </row>
    <row r="932" spans="1:50" ht="23.85" hidden="1" customHeight="1">
      <c r="A932" s="992"/>
      <c r="B932" s="993"/>
      <c r="C932" s="707" t="s">
        <v>7915</v>
      </c>
      <c r="D932" s="707" t="s">
        <v>7917</v>
      </c>
      <c r="E932" s="707" t="s">
        <v>8067</v>
      </c>
      <c r="F932" s="707" t="s">
        <v>7915</v>
      </c>
      <c r="G932" s="707" t="s">
        <v>7915</v>
      </c>
      <c r="H932" s="236">
        <v>1</v>
      </c>
      <c r="I932" s="235">
        <v>45781</v>
      </c>
      <c r="J932" s="235">
        <v>1731</v>
      </c>
      <c r="K932" s="235">
        <v>1731</v>
      </c>
      <c r="L932" s="707" t="s">
        <v>304</v>
      </c>
      <c r="M932" s="235">
        <v>100</v>
      </c>
      <c r="N932" s="235">
        <v>120</v>
      </c>
      <c r="O932" s="235">
        <v>12000</v>
      </c>
      <c r="P932" s="235">
        <v>1</v>
      </c>
      <c r="Q932" s="235">
        <v>200</v>
      </c>
      <c r="R932" s="235">
        <v>300</v>
      </c>
      <c r="S932" s="707" t="s">
        <v>173</v>
      </c>
      <c r="T932" s="707" t="s">
        <v>1804</v>
      </c>
      <c r="U932" s="707">
        <v>95</v>
      </c>
      <c r="V932" s="236">
        <v>117</v>
      </c>
      <c r="W932" s="236"/>
      <c r="X932" s="236"/>
      <c r="Y932" s="236"/>
      <c r="Z932" s="236"/>
      <c r="AA932" s="236"/>
      <c r="AB932" s="235">
        <v>117</v>
      </c>
      <c r="AC932" s="707"/>
      <c r="AD932" s="707"/>
      <c r="AE932" s="236"/>
      <c r="AF932" s="236"/>
      <c r="AG932" s="236"/>
      <c r="AH932" s="236"/>
      <c r="AI932" s="236"/>
      <c r="AJ932" s="236"/>
      <c r="AK932" s="236"/>
      <c r="AL932" s="236"/>
      <c r="AM932" s="236"/>
      <c r="AN932" s="236"/>
      <c r="AO932" s="236"/>
      <c r="AP932" s="236"/>
      <c r="AQ932" s="236"/>
      <c r="AR932" s="236"/>
      <c r="AS932" s="236"/>
      <c r="AT932" s="236"/>
      <c r="AU932" s="236"/>
      <c r="AV932" s="236"/>
      <c r="AW932" s="236"/>
      <c r="AX932" s="994"/>
    </row>
    <row r="933" spans="1:50" ht="23.85" hidden="1" customHeight="1">
      <c r="A933" s="992"/>
      <c r="B933" s="993"/>
      <c r="C933" s="707" t="s">
        <v>7915</v>
      </c>
      <c r="D933" s="707" t="s">
        <v>7917</v>
      </c>
      <c r="E933" s="707" t="s">
        <v>8068</v>
      </c>
      <c r="F933" s="707" t="s">
        <v>7915</v>
      </c>
      <c r="G933" s="707" t="s">
        <v>7915</v>
      </c>
      <c r="H933" s="236"/>
      <c r="I933" s="235">
        <v>25305</v>
      </c>
      <c r="J933" s="235"/>
      <c r="K933" s="235"/>
      <c r="L933" s="707" t="s">
        <v>304</v>
      </c>
      <c r="M933" s="235">
        <v>60</v>
      </c>
      <c r="N933" s="235">
        <v>120</v>
      </c>
      <c r="O933" s="235">
        <v>7200</v>
      </c>
      <c r="P933" s="235">
        <v>1</v>
      </c>
      <c r="Q933" s="235">
        <v>0</v>
      </c>
      <c r="R933" s="235">
        <v>0</v>
      </c>
      <c r="S933" s="707"/>
      <c r="T933" s="707"/>
      <c r="U933" s="707">
        <v>69</v>
      </c>
      <c r="V933" s="236"/>
      <c r="W933" s="236"/>
      <c r="X933" s="236"/>
      <c r="Y933" s="236"/>
      <c r="Z933" s="236"/>
      <c r="AA933" s="236"/>
      <c r="AB933" s="235">
        <v>46</v>
      </c>
      <c r="AC933" s="707"/>
      <c r="AD933" s="707"/>
      <c r="AE933" s="236"/>
      <c r="AF933" s="236"/>
      <c r="AG933" s="236"/>
      <c r="AH933" s="236"/>
      <c r="AI933" s="236"/>
      <c r="AJ933" s="236"/>
      <c r="AK933" s="236"/>
      <c r="AL933" s="236"/>
      <c r="AM933" s="236"/>
      <c r="AN933" s="236"/>
      <c r="AO933" s="236"/>
      <c r="AP933" s="236"/>
      <c r="AQ933" s="236"/>
      <c r="AR933" s="236"/>
      <c r="AS933" s="236"/>
      <c r="AT933" s="236"/>
      <c r="AU933" s="236"/>
      <c r="AV933" s="236"/>
      <c r="AW933" s="236"/>
      <c r="AX933" s="994"/>
    </row>
    <row r="934" spans="1:50" ht="23.85" hidden="1" customHeight="1">
      <c r="A934" s="992"/>
      <c r="B934" s="993"/>
      <c r="C934" s="707" t="s">
        <v>7915</v>
      </c>
      <c r="D934" s="707" t="s">
        <v>7917</v>
      </c>
      <c r="E934" s="707" t="s">
        <v>8069</v>
      </c>
      <c r="F934" s="707" t="s">
        <v>7915</v>
      </c>
      <c r="G934" s="707" t="s">
        <v>7915</v>
      </c>
      <c r="H934" s="236"/>
      <c r="I934" s="235">
        <v>11308</v>
      </c>
      <c r="J934" s="235">
        <v>187</v>
      </c>
      <c r="K934" s="235">
        <v>320</v>
      </c>
      <c r="L934" s="707" t="s">
        <v>282</v>
      </c>
      <c r="M934" s="235">
        <v>77</v>
      </c>
      <c r="N934" s="235">
        <v>111</v>
      </c>
      <c r="O934" s="235">
        <v>8547</v>
      </c>
      <c r="P934" s="235">
        <v>1</v>
      </c>
      <c r="Q934" s="235">
        <v>2416</v>
      </c>
      <c r="R934" s="235">
        <v>2500</v>
      </c>
      <c r="S934" s="707" t="s">
        <v>465</v>
      </c>
      <c r="T934" s="707" t="s">
        <v>1229</v>
      </c>
      <c r="U934" s="707">
        <v>2005</v>
      </c>
      <c r="V934" s="236"/>
      <c r="W934" s="236"/>
      <c r="X934" s="236"/>
      <c r="Y934" s="236"/>
      <c r="Z934" s="236"/>
      <c r="AA934" s="236"/>
      <c r="AB934" s="235">
        <v>5400</v>
      </c>
      <c r="AC934" s="707"/>
      <c r="AD934" s="707"/>
      <c r="AE934" s="236"/>
      <c r="AF934" s="236"/>
      <c r="AG934" s="236"/>
      <c r="AH934" s="236"/>
      <c r="AI934" s="236"/>
      <c r="AJ934" s="236"/>
      <c r="AK934" s="236"/>
      <c r="AL934" s="236"/>
      <c r="AM934" s="236"/>
      <c r="AN934" s="236"/>
      <c r="AO934" s="236"/>
      <c r="AP934" s="236"/>
      <c r="AQ934" s="236"/>
      <c r="AR934" s="236"/>
      <c r="AS934" s="236"/>
      <c r="AT934" s="236"/>
      <c r="AU934" s="236"/>
      <c r="AV934" s="236"/>
      <c r="AW934" s="236"/>
      <c r="AX934" s="994"/>
    </row>
    <row r="935" spans="1:50" ht="23.85" hidden="1" customHeight="1">
      <c r="A935" s="992"/>
      <c r="B935" s="993"/>
      <c r="C935" s="707" t="s">
        <v>7915</v>
      </c>
      <c r="D935" s="707"/>
      <c r="E935" s="707" t="s">
        <v>8070</v>
      </c>
      <c r="F935" s="707" t="s">
        <v>7915</v>
      </c>
      <c r="G935" s="707" t="s">
        <v>7915</v>
      </c>
      <c r="H935" s="236"/>
      <c r="I935" s="235">
        <v>65070</v>
      </c>
      <c r="J935" s="235">
        <v>352</v>
      </c>
      <c r="K935" s="235">
        <v>352</v>
      </c>
      <c r="L935" s="707" t="s">
        <v>8071</v>
      </c>
      <c r="M935" s="235">
        <v>68</v>
      </c>
      <c r="N935" s="235">
        <v>105</v>
      </c>
      <c r="O935" s="235">
        <v>23300</v>
      </c>
      <c r="P935" s="235">
        <v>3</v>
      </c>
      <c r="Q935" s="235">
        <v>1684</v>
      </c>
      <c r="R935" s="235">
        <v>2000</v>
      </c>
      <c r="S935" s="707" t="s">
        <v>465</v>
      </c>
      <c r="T935" s="707" t="s">
        <v>466</v>
      </c>
      <c r="U935" s="707">
        <v>2008</v>
      </c>
      <c r="V935" s="236"/>
      <c r="W935" s="236"/>
      <c r="X935" s="236"/>
      <c r="Y935" s="236"/>
      <c r="Z935" s="236"/>
      <c r="AA935" s="236"/>
      <c r="AB935" s="235">
        <v>5500</v>
      </c>
      <c r="AC935" s="707"/>
      <c r="AD935" s="707"/>
      <c r="AE935" s="236"/>
      <c r="AF935" s="236"/>
      <c r="AG935" s="236"/>
      <c r="AH935" s="236"/>
      <c r="AI935" s="236"/>
      <c r="AJ935" s="236"/>
      <c r="AK935" s="236"/>
      <c r="AL935" s="236"/>
      <c r="AM935" s="236"/>
      <c r="AN935" s="236"/>
      <c r="AO935" s="236"/>
      <c r="AP935" s="236"/>
      <c r="AQ935" s="236"/>
      <c r="AR935" s="236"/>
      <c r="AS935" s="236"/>
      <c r="AT935" s="236"/>
      <c r="AU935" s="236"/>
      <c r="AV935" s="236"/>
      <c r="AW935" s="236"/>
      <c r="AX935" s="994"/>
    </row>
    <row r="936" spans="1:50" ht="23.85" hidden="1" customHeight="1">
      <c r="A936" s="992"/>
      <c r="B936" s="993"/>
      <c r="C936" s="707" t="s">
        <v>7915</v>
      </c>
      <c r="D936" s="707"/>
      <c r="E936" s="707" t="s">
        <v>8072</v>
      </c>
      <c r="F936" s="707" t="s">
        <v>7915</v>
      </c>
      <c r="G936" s="707" t="s">
        <v>7915</v>
      </c>
      <c r="H936" s="236"/>
      <c r="I936" s="235"/>
      <c r="J936" s="235"/>
      <c r="K936" s="235"/>
      <c r="L936" s="707" t="s">
        <v>3849</v>
      </c>
      <c r="M936" s="235">
        <v>68</v>
      </c>
      <c r="N936" s="235">
        <v>105</v>
      </c>
      <c r="O936" s="235">
        <v>12812</v>
      </c>
      <c r="P936" s="235">
        <v>2</v>
      </c>
      <c r="Q936" s="235">
        <v>550</v>
      </c>
      <c r="R936" s="235">
        <v>550</v>
      </c>
      <c r="S936" s="707" t="s">
        <v>465</v>
      </c>
      <c r="T936" s="707" t="s">
        <v>1145</v>
      </c>
      <c r="U936" s="707">
        <v>2010</v>
      </c>
      <c r="V936" s="236"/>
      <c r="W936" s="236"/>
      <c r="X936" s="236"/>
      <c r="Y936" s="236"/>
      <c r="Z936" s="236"/>
      <c r="AA936" s="236"/>
      <c r="AB936" s="235">
        <v>408</v>
      </c>
      <c r="AC936" s="707"/>
      <c r="AD936" s="707"/>
      <c r="AE936" s="236"/>
      <c r="AF936" s="236"/>
      <c r="AG936" s="236"/>
      <c r="AH936" s="236"/>
      <c r="AI936" s="236"/>
      <c r="AJ936" s="236"/>
      <c r="AK936" s="236"/>
      <c r="AL936" s="236"/>
      <c r="AM936" s="236"/>
      <c r="AN936" s="236"/>
      <c r="AO936" s="236"/>
      <c r="AP936" s="236"/>
      <c r="AQ936" s="236"/>
      <c r="AR936" s="236"/>
      <c r="AS936" s="236"/>
      <c r="AT936" s="236"/>
      <c r="AU936" s="236"/>
      <c r="AV936" s="236"/>
      <c r="AW936" s="236"/>
      <c r="AX936" s="994" t="s">
        <v>8073</v>
      </c>
    </row>
    <row r="937" spans="1:50" ht="23.85" hidden="1" customHeight="1">
      <c r="A937" s="992"/>
      <c r="B937" s="993"/>
      <c r="C937" s="707" t="s">
        <v>7921</v>
      </c>
      <c r="D937" s="707" t="s">
        <v>8074</v>
      </c>
      <c r="E937" s="707" t="s">
        <v>11407</v>
      </c>
      <c r="F937" s="707" t="s">
        <v>7921</v>
      </c>
      <c r="G937" s="707" t="s">
        <v>8075</v>
      </c>
      <c r="H937" s="236">
        <v>2</v>
      </c>
      <c r="I937" s="235">
        <v>65880</v>
      </c>
      <c r="J937" s="235">
        <v>63</v>
      </c>
      <c r="K937" s="235">
        <v>75</v>
      </c>
      <c r="L937" s="707" t="s">
        <v>16880</v>
      </c>
      <c r="M937" s="235">
        <v>75</v>
      </c>
      <c r="N937" s="235">
        <v>107</v>
      </c>
      <c r="O937" s="235">
        <v>16050</v>
      </c>
      <c r="P937" s="235">
        <v>2</v>
      </c>
      <c r="Q937" s="235">
        <v>50</v>
      </c>
      <c r="R937" s="235">
        <v>1500</v>
      </c>
      <c r="S937" s="707" t="s">
        <v>4937</v>
      </c>
      <c r="T937" s="707" t="s">
        <v>466</v>
      </c>
      <c r="U937" s="707">
        <v>2006</v>
      </c>
      <c r="V937" s="236">
        <v>878</v>
      </c>
      <c r="W937" s="236"/>
      <c r="X937" s="236"/>
      <c r="Y937" s="236"/>
      <c r="Z937" s="236"/>
      <c r="AA937" s="236"/>
      <c r="AB937" s="235">
        <v>2800</v>
      </c>
      <c r="AC937" s="707"/>
      <c r="AD937" s="707"/>
      <c r="AE937" s="236"/>
      <c r="AF937" s="236"/>
      <c r="AG937" s="236"/>
      <c r="AH937" s="236"/>
      <c r="AI937" s="236"/>
      <c r="AJ937" s="236"/>
      <c r="AK937" s="236" t="s">
        <v>8076</v>
      </c>
      <c r="AL937" s="236">
        <v>1</v>
      </c>
      <c r="AM937" s="236">
        <v>7326</v>
      </c>
      <c r="AN937" s="236"/>
      <c r="AO937" s="236" t="s">
        <v>5751</v>
      </c>
      <c r="AP937" s="236"/>
      <c r="AQ937" s="236"/>
      <c r="AR937" s="236"/>
      <c r="AS937" s="236"/>
      <c r="AT937" s="236"/>
      <c r="AU937" s="236"/>
      <c r="AV937" s="236"/>
      <c r="AW937" s="236"/>
      <c r="AX937" s="994"/>
    </row>
    <row r="938" spans="1:50" ht="23.85" hidden="1" customHeight="1">
      <c r="A938" s="992"/>
      <c r="B938" s="993"/>
      <c r="C938" s="707" t="s">
        <v>7921</v>
      </c>
      <c r="D938" s="707" t="s">
        <v>8077</v>
      </c>
      <c r="E938" s="707" t="s">
        <v>8078</v>
      </c>
      <c r="F938" s="707" t="s">
        <v>7921</v>
      </c>
      <c r="G938" s="707" t="s">
        <v>7921</v>
      </c>
      <c r="H938" s="236"/>
      <c r="I938" s="235">
        <v>9330</v>
      </c>
      <c r="J938" s="235"/>
      <c r="K938" s="235"/>
      <c r="L938" s="707" t="s">
        <v>304</v>
      </c>
      <c r="M938" s="235">
        <v>60</v>
      </c>
      <c r="N938" s="235">
        <v>90</v>
      </c>
      <c r="O938" s="235">
        <v>5400</v>
      </c>
      <c r="P938" s="235">
        <v>1</v>
      </c>
      <c r="Q938" s="235">
        <v>300</v>
      </c>
      <c r="R938" s="235">
        <v>500</v>
      </c>
      <c r="S938" s="707" t="s">
        <v>173</v>
      </c>
      <c r="T938" s="707" t="s">
        <v>466</v>
      </c>
      <c r="U938" s="707">
        <v>1992</v>
      </c>
      <c r="V938" s="236">
        <v>22</v>
      </c>
      <c r="W938" s="236"/>
      <c r="X938" s="236"/>
      <c r="Y938" s="236"/>
      <c r="Z938" s="236"/>
      <c r="AA938" s="236"/>
      <c r="AB938" s="235">
        <v>22</v>
      </c>
      <c r="AC938" s="707"/>
      <c r="AD938" s="707"/>
      <c r="AE938" s="236"/>
      <c r="AF938" s="236"/>
      <c r="AG938" s="236"/>
      <c r="AH938" s="236"/>
      <c r="AI938" s="236"/>
      <c r="AJ938" s="236"/>
      <c r="AK938" s="236"/>
      <c r="AL938" s="236"/>
      <c r="AM938" s="236"/>
      <c r="AN938" s="236"/>
      <c r="AO938" s="236"/>
      <c r="AP938" s="236"/>
      <c r="AQ938" s="236"/>
      <c r="AR938" s="236"/>
      <c r="AS938" s="236"/>
      <c r="AT938" s="236"/>
      <c r="AU938" s="236"/>
      <c r="AV938" s="236"/>
      <c r="AW938" s="236"/>
      <c r="AX938" s="994"/>
    </row>
    <row r="939" spans="1:50" ht="23.85" hidden="1" customHeight="1">
      <c r="A939" s="992"/>
      <c r="B939" s="993"/>
      <c r="C939" s="707" t="s">
        <v>7921</v>
      </c>
      <c r="D939" s="707"/>
      <c r="E939" s="707" t="s">
        <v>11408</v>
      </c>
      <c r="F939" s="707" t="s">
        <v>7921</v>
      </c>
      <c r="G939" s="707" t="s">
        <v>8075</v>
      </c>
      <c r="H939" s="236"/>
      <c r="I939" s="235">
        <v>10694</v>
      </c>
      <c r="J939" s="235">
        <v>82</v>
      </c>
      <c r="K939" s="235">
        <v>79</v>
      </c>
      <c r="L939" s="707" t="s">
        <v>282</v>
      </c>
      <c r="M939" s="235">
        <v>74</v>
      </c>
      <c r="N939" s="235">
        <v>109</v>
      </c>
      <c r="O939" s="235">
        <v>8066</v>
      </c>
      <c r="P939" s="235">
        <v>1</v>
      </c>
      <c r="Q939" s="235"/>
      <c r="R939" s="235"/>
      <c r="S939" s="707"/>
      <c r="T939" s="707"/>
      <c r="U939" s="707">
        <v>2008</v>
      </c>
      <c r="V939" s="236"/>
      <c r="W939" s="236"/>
      <c r="X939" s="236"/>
      <c r="Y939" s="236"/>
      <c r="Z939" s="236"/>
      <c r="AA939" s="236"/>
      <c r="AB939" s="235">
        <v>800</v>
      </c>
      <c r="AC939" s="707"/>
      <c r="AD939" s="707"/>
      <c r="AE939" s="236"/>
      <c r="AF939" s="236"/>
      <c r="AG939" s="236"/>
      <c r="AH939" s="236"/>
      <c r="AI939" s="236"/>
      <c r="AJ939" s="236"/>
      <c r="AK939" s="236"/>
      <c r="AL939" s="236"/>
      <c r="AM939" s="236"/>
      <c r="AN939" s="236"/>
      <c r="AO939" s="236"/>
      <c r="AP939" s="236"/>
      <c r="AQ939" s="236"/>
      <c r="AR939" s="236"/>
      <c r="AS939" s="236"/>
      <c r="AT939" s="236"/>
      <c r="AU939" s="236"/>
      <c r="AV939" s="236"/>
      <c r="AW939" s="236"/>
      <c r="AX939" s="994"/>
    </row>
    <row r="940" spans="1:50" ht="23.85" hidden="1" customHeight="1">
      <c r="A940" s="992"/>
      <c r="B940" s="993"/>
      <c r="C940" s="219" t="s">
        <v>7921</v>
      </c>
      <c r="D940" s="219"/>
      <c r="E940" s="219" t="s">
        <v>8079</v>
      </c>
      <c r="F940" s="219" t="s">
        <v>7921</v>
      </c>
      <c r="G940" s="219" t="s">
        <v>8075</v>
      </c>
      <c r="H940" s="221"/>
      <c r="I940" s="222">
        <v>250287</v>
      </c>
      <c r="J940" s="222">
        <v>559</v>
      </c>
      <c r="K940" s="222">
        <v>490</v>
      </c>
      <c r="L940" s="707" t="s">
        <v>8080</v>
      </c>
      <c r="M940" s="235">
        <v>68</v>
      </c>
      <c r="N940" s="235">
        <v>105</v>
      </c>
      <c r="O940" s="235">
        <v>42840</v>
      </c>
      <c r="P940" s="235">
        <v>6</v>
      </c>
      <c r="Q940" s="235">
        <v>800</v>
      </c>
      <c r="R940" s="235">
        <v>800</v>
      </c>
      <c r="S940" s="707" t="s">
        <v>173</v>
      </c>
      <c r="T940" s="707" t="s">
        <v>1118</v>
      </c>
      <c r="U940" s="707">
        <v>2010</v>
      </c>
      <c r="V940" s="236"/>
      <c r="W940" s="236"/>
      <c r="X940" s="236"/>
      <c r="Y940" s="236"/>
      <c r="Z940" s="236"/>
      <c r="AA940" s="236"/>
      <c r="AB940" s="235">
        <v>1505</v>
      </c>
      <c r="AC940" s="707"/>
      <c r="AD940" s="707"/>
      <c r="AE940" s="236"/>
      <c r="AF940" s="236"/>
      <c r="AG940" s="236"/>
      <c r="AH940" s="236"/>
      <c r="AI940" s="236"/>
      <c r="AJ940" s="236"/>
      <c r="AK940" s="236"/>
      <c r="AL940" s="236"/>
      <c r="AM940" s="236"/>
      <c r="AN940" s="236"/>
      <c r="AO940" s="236"/>
      <c r="AP940" s="236"/>
      <c r="AQ940" s="236"/>
      <c r="AR940" s="236"/>
      <c r="AS940" s="236"/>
      <c r="AT940" s="236"/>
      <c r="AU940" s="236"/>
      <c r="AV940" s="236"/>
      <c r="AW940" s="236"/>
      <c r="AX940" s="994"/>
    </row>
    <row r="941" spans="1:50" ht="23.85" hidden="1" customHeight="1">
      <c r="A941" s="992"/>
      <c r="B941" s="993"/>
      <c r="C941" s="219" t="s">
        <v>7927</v>
      </c>
      <c r="D941" s="219" t="s">
        <v>8081</v>
      </c>
      <c r="E941" s="219" t="s">
        <v>15043</v>
      </c>
      <c r="F941" s="219" t="s">
        <v>7927</v>
      </c>
      <c r="G941" s="219" t="s">
        <v>7927</v>
      </c>
      <c r="H941" s="221"/>
      <c r="I941" s="222">
        <v>20542</v>
      </c>
      <c r="J941" s="222"/>
      <c r="K941" s="222"/>
      <c r="L941" s="707" t="s">
        <v>282</v>
      </c>
      <c r="M941" s="235">
        <v>75</v>
      </c>
      <c r="N941" s="235">
        <v>112</v>
      </c>
      <c r="O941" s="235">
        <v>8400</v>
      </c>
      <c r="P941" s="235">
        <v>1</v>
      </c>
      <c r="Q941" s="235"/>
      <c r="R941" s="235"/>
      <c r="S941" s="707"/>
      <c r="T941" s="707"/>
      <c r="U941" s="707">
        <v>2007</v>
      </c>
      <c r="V941" s="236">
        <v>300</v>
      </c>
      <c r="W941" s="236">
        <v>400</v>
      </c>
      <c r="X941" s="236"/>
      <c r="Y941" s="236"/>
      <c r="Z941" s="236"/>
      <c r="AA941" s="236"/>
      <c r="AB941" s="235">
        <v>3300</v>
      </c>
      <c r="AC941" s="707">
        <v>2000</v>
      </c>
      <c r="AD941" s="707"/>
      <c r="AE941" s="236"/>
      <c r="AF941" s="236"/>
      <c r="AG941" s="236"/>
      <c r="AH941" s="236"/>
      <c r="AI941" s="236"/>
      <c r="AJ941" s="236"/>
      <c r="AK941" s="236" t="s">
        <v>614</v>
      </c>
      <c r="AL941" s="236">
        <v>2</v>
      </c>
      <c r="AM941" s="236">
        <v>900</v>
      </c>
      <c r="AN941" s="236" t="s">
        <v>8082</v>
      </c>
      <c r="AO941" s="236" t="s">
        <v>8083</v>
      </c>
      <c r="AP941" s="236"/>
      <c r="AQ941" s="236"/>
      <c r="AR941" s="236"/>
      <c r="AS941" s="236"/>
      <c r="AT941" s="236"/>
      <c r="AU941" s="236"/>
      <c r="AV941" s="236"/>
      <c r="AW941" s="236"/>
      <c r="AX941" s="994" t="s">
        <v>12564</v>
      </c>
    </row>
    <row r="942" spans="1:50" ht="23.85" hidden="1" customHeight="1">
      <c r="A942" s="992"/>
      <c r="B942" s="993"/>
      <c r="C942" s="219" t="s">
        <v>7927</v>
      </c>
      <c r="D942" s="219"/>
      <c r="E942" s="219" t="s">
        <v>8084</v>
      </c>
      <c r="F942" s="219" t="s">
        <v>7927</v>
      </c>
      <c r="G942" s="219" t="s">
        <v>7927</v>
      </c>
      <c r="H942" s="221"/>
      <c r="I942" s="222">
        <v>18855</v>
      </c>
      <c r="J942" s="222">
        <v>68</v>
      </c>
      <c r="K942" s="222">
        <v>68</v>
      </c>
      <c r="L942" s="707" t="s">
        <v>282</v>
      </c>
      <c r="M942" s="235">
        <v>78</v>
      </c>
      <c r="N942" s="235">
        <v>115</v>
      </c>
      <c r="O942" s="235">
        <v>8970</v>
      </c>
      <c r="P942" s="235">
        <v>1</v>
      </c>
      <c r="Q942" s="235"/>
      <c r="R942" s="235"/>
      <c r="S942" s="707"/>
      <c r="T942" s="707"/>
      <c r="U942" s="707">
        <v>2009</v>
      </c>
      <c r="V942" s="236"/>
      <c r="W942" s="236"/>
      <c r="X942" s="236"/>
      <c r="Y942" s="236"/>
      <c r="Z942" s="236"/>
      <c r="AA942" s="236"/>
      <c r="AB942" s="235">
        <v>6866</v>
      </c>
      <c r="AC942" s="707"/>
      <c r="AD942" s="707"/>
      <c r="AE942" s="236"/>
      <c r="AF942" s="236"/>
      <c r="AG942" s="236"/>
      <c r="AH942" s="236"/>
      <c r="AI942" s="236"/>
      <c r="AJ942" s="236"/>
      <c r="AK942" s="236"/>
      <c r="AL942" s="236"/>
      <c r="AM942" s="236"/>
      <c r="AN942" s="236"/>
      <c r="AO942" s="236"/>
      <c r="AP942" s="236"/>
      <c r="AQ942" s="236"/>
      <c r="AR942" s="236"/>
      <c r="AS942" s="236"/>
      <c r="AT942" s="236"/>
      <c r="AU942" s="236"/>
      <c r="AV942" s="236"/>
      <c r="AW942" s="236"/>
      <c r="AX942" s="994" t="s">
        <v>16881</v>
      </c>
    </row>
    <row r="943" spans="1:50" ht="23.85" hidden="1" customHeight="1">
      <c r="A943" s="992"/>
      <c r="B943" s="993"/>
      <c r="C943" s="219" t="s">
        <v>7927</v>
      </c>
      <c r="D943" s="219"/>
      <c r="E943" s="219" t="s">
        <v>8085</v>
      </c>
      <c r="F943" s="219" t="s">
        <v>7927</v>
      </c>
      <c r="G943" s="219" t="s">
        <v>7927</v>
      </c>
      <c r="H943" s="221"/>
      <c r="I943" s="222">
        <v>25596</v>
      </c>
      <c r="J943" s="222"/>
      <c r="K943" s="222"/>
      <c r="L943" s="707" t="s">
        <v>282</v>
      </c>
      <c r="M943" s="235">
        <v>65</v>
      </c>
      <c r="N943" s="235">
        <v>96</v>
      </c>
      <c r="O943" s="235">
        <v>6420</v>
      </c>
      <c r="P943" s="235">
        <v>1</v>
      </c>
      <c r="Q943" s="235"/>
      <c r="R943" s="235"/>
      <c r="S943" s="707"/>
      <c r="T943" s="707"/>
      <c r="U943" s="707">
        <v>2010</v>
      </c>
      <c r="V943" s="236"/>
      <c r="W943" s="236"/>
      <c r="X943" s="236"/>
      <c r="Y943" s="236"/>
      <c r="Z943" s="236"/>
      <c r="AA943" s="236"/>
      <c r="AB943" s="235">
        <v>2600</v>
      </c>
      <c r="AC943" s="707"/>
      <c r="AD943" s="707"/>
      <c r="AE943" s="236"/>
      <c r="AF943" s="236"/>
      <c r="AG943" s="236"/>
      <c r="AH943" s="236"/>
      <c r="AI943" s="236"/>
      <c r="AJ943" s="236"/>
      <c r="AK943" s="236"/>
      <c r="AL943" s="236"/>
      <c r="AM943" s="236"/>
      <c r="AN943" s="236"/>
      <c r="AO943" s="236"/>
      <c r="AP943" s="236"/>
      <c r="AQ943" s="236"/>
      <c r="AR943" s="236"/>
      <c r="AS943" s="236"/>
      <c r="AT943" s="236"/>
      <c r="AU943" s="236"/>
      <c r="AV943" s="236"/>
      <c r="AW943" s="236"/>
      <c r="AX943" s="994" t="s">
        <v>16882</v>
      </c>
    </row>
    <row r="944" spans="1:50" ht="23.85" hidden="1" customHeight="1">
      <c r="A944" s="992"/>
      <c r="B944" s="993"/>
      <c r="C944" s="219" t="s">
        <v>7927</v>
      </c>
      <c r="D944" s="219"/>
      <c r="E944" s="219" t="s">
        <v>8086</v>
      </c>
      <c r="F944" s="219" t="s">
        <v>7927</v>
      </c>
      <c r="G944" s="219" t="s">
        <v>7927</v>
      </c>
      <c r="H944" s="221"/>
      <c r="I944" s="222">
        <v>9310</v>
      </c>
      <c r="J944" s="222"/>
      <c r="K944" s="222"/>
      <c r="L944" s="707" t="s">
        <v>282</v>
      </c>
      <c r="M944" s="235">
        <v>86</v>
      </c>
      <c r="N944" s="235">
        <v>108</v>
      </c>
      <c r="O944" s="235">
        <v>9310</v>
      </c>
      <c r="P944" s="235">
        <v>1</v>
      </c>
      <c r="Q944" s="235"/>
      <c r="R944" s="235"/>
      <c r="S944" s="707"/>
      <c r="T944" s="707"/>
      <c r="U944" s="707">
        <v>2011</v>
      </c>
      <c r="V944" s="236"/>
      <c r="W944" s="236"/>
      <c r="X944" s="236"/>
      <c r="Y944" s="236"/>
      <c r="Z944" s="236"/>
      <c r="AA944" s="236"/>
      <c r="AB944" s="235">
        <v>1000</v>
      </c>
      <c r="AC944" s="707"/>
      <c r="AD944" s="707"/>
      <c r="AE944" s="236"/>
      <c r="AF944" s="236"/>
      <c r="AG944" s="236"/>
      <c r="AH944" s="236"/>
      <c r="AI944" s="236"/>
      <c r="AJ944" s="236"/>
      <c r="AK944" s="236"/>
      <c r="AL944" s="236"/>
      <c r="AM944" s="236"/>
      <c r="AN944" s="236"/>
      <c r="AO944" s="236"/>
      <c r="AP944" s="236"/>
      <c r="AQ944" s="236"/>
      <c r="AR944" s="236"/>
      <c r="AS944" s="236"/>
      <c r="AT944" s="236"/>
      <c r="AU944" s="236"/>
      <c r="AV944" s="236"/>
      <c r="AW944" s="236"/>
      <c r="AX944" s="994"/>
    </row>
    <row r="945" spans="1:50" ht="23.85" hidden="1" customHeight="1">
      <c r="A945" s="992"/>
      <c r="B945" s="993"/>
      <c r="C945" s="219" t="s">
        <v>7927</v>
      </c>
      <c r="D945" s="219"/>
      <c r="E945" s="219" t="s">
        <v>15044</v>
      </c>
      <c r="F945" s="219" t="s">
        <v>7927</v>
      </c>
      <c r="G945" s="219" t="s">
        <v>7927</v>
      </c>
      <c r="H945" s="221"/>
      <c r="I945" s="222">
        <v>22710</v>
      </c>
      <c r="J945" s="222">
        <v>94.5</v>
      </c>
      <c r="K945" s="222">
        <v>94.5</v>
      </c>
      <c r="L945" s="707" t="s">
        <v>282</v>
      </c>
      <c r="M945" s="235">
        <v>73.2</v>
      </c>
      <c r="N945" s="235">
        <v>111</v>
      </c>
      <c r="O945" s="235">
        <v>8125</v>
      </c>
      <c r="P945" s="235">
        <v>1</v>
      </c>
      <c r="Q945" s="235"/>
      <c r="R945" s="235"/>
      <c r="S945" s="707"/>
      <c r="T945" s="707"/>
      <c r="U945" s="707">
        <v>2017</v>
      </c>
      <c r="V945" s="236"/>
      <c r="W945" s="236"/>
      <c r="X945" s="236"/>
      <c r="Y945" s="236"/>
      <c r="Z945" s="236"/>
      <c r="AA945" s="236"/>
      <c r="AB945" s="235">
        <v>2582</v>
      </c>
      <c r="AC945" s="707"/>
      <c r="AD945" s="707"/>
      <c r="AE945" s="236"/>
      <c r="AF945" s="236"/>
      <c r="AG945" s="236"/>
      <c r="AH945" s="236"/>
      <c r="AI945" s="236"/>
      <c r="AJ945" s="236"/>
      <c r="AK945" s="236"/>
      <c r="AL945" s="236"/>
      <c r="AM945" s="236"/>
      <c r="AN945" s="236"/>
      <c r="AO945" s="236"/>
      <c r="AP945" s="236"/>
      <c r="AQ945" s="236"/>
      <c r="AR945" s="236"/>
      <c r="AS945" s="236"/>
      <c r="AT945" s="236"/>
      <c r="AU945" s="236"/>
      <c r="AV945" s="236"/>
      <c r="AW945" s="236"/>
      <c r="AX945" s="994" t="s">
        <v>16883</v>
      </c>
    </row>
    <row r="946" spans="1:50" ht="23.85" hidden="1" customHeight="1">
      <c r="A946" s="992"/>
      <c r="B946" s="993"/>
      <c r="C946" s="219" t="s">
        <v>7927</v>
      </c>
      <c r="D946" s="219"/>
      <c r="E946" s="219" t="s">
        <v>16884</v>
      </c>
      <c r="F946" s="219" t="s">
        <v>7927</v>
      </c>
      <c r="G946" s="219" t="s">
        <v>7927</v>
      </c>
      <c r="H946" s="221"/>
      <c r="I946" s="222">
        <v>35300</v>
      </c>
      <c r="J946" s="222"/>
      <c r="K946" s="222"/>
      <c r="L946" s="707" t="s">
        <v>282</v>
      </c>
      <c r="M946" s="235">
        <v>76</v>
      </c>
      <c r="N946" s="235">
        <v>110</v>
      </c>
      <c r="O946" s="235">
        <v>8360</v>
      </c>
      <c r="P946" s="235">
        <v>2</v>
      </c>
      <c r="Q946" s="235"/>
      <c r="R946" s="235"/>
      <c r="S946" s="707"/>
      <c r="T946" s="707"/>
      <c r="U946" s="707">
        <v>2017</v>
      </c>
      <c r="V946" s="236"/>
      <c r="W946" s="236"/>
      <c r="X946" s="236"/>
      <c r="Y946" s="236"/>
      <c r="Z946" s="236"/>
      <c r="AA946" s="236"/>
      <c r="AB946" s="235">
        <v>2889</v>
      </c>
      <c r="AC946" s="707"/>
      <c r="AD946" s="707"/>
      <c r="AE946" s="236"/>
      <c r="AF946" s="236"/>
      <c r="AG946" s="236"/>
      <c r="AH946" s="236"/>
      <c r="AI946" s="236"/>
      <c r="AJ946" s="236"/>
      <c r="AK946" s="236"/>
      <c r="AL946" s="236"/>
      <c r="AM946" s="236"/>
      <c r="AN946" s="236"/>
      <c r="AO946" s="236"/>
      <c r="AP946" s="236"/>
      <c r="AQ946" s="236"/>
      <c r="AR946" s="236"/>
      <c r="AS946" s="236"/>
      <c r="AT946" s="236"/>
      <c r="AU946" s="236"/>
      <c r="AV946" s="236"/>
      <c r="AW946" s="236"/>
      <c r="AX946" s="994" t="s">
        <v>16885</v>
      </c>
    </row>
    <row r="947" spans="1:50" ht="23.85" hidden="1" customHeight="1">
      <c r="A947" s="992"/>
      <c r="B947" s="993"/>
      <c r="C947" s="219" t="s">
        <v>712</v>
      </c>
      <c r="D947" s="219"/>
      <c r="E947" s="219" t="s">
        <v>8087</v>
      </c>
      <c r="F947" s="219" t="s">
        <v>712</v>
      </c>
      <c r="G947" s="219" t="s">
        <v>8088</v>
      </c>
      <c r="H947" s="221"/>
      <c r="I947" s="222">
        <v>37373</v>
      </c>
      <c r="J947" s="222"/>
      <c r="K947" s="222"/>
      <c r="L947" s="707" t="s">
        <v>282</v>
      </c>
      <c r="M947" s="235">
        <v>65</v>
      </c>
      <c r="N947" s="235">
        <v>100</v>
      </c>
      <c r="O947" s="235">
        <v>7561</v>
      </c>
      <c r="P947" s="235">
        <v>1</v>
      </c>
      <c r="Q947" s="235">
        <v>500</v>
      </c>
      <c r="R947" s="235">
        <v>500</v>
      </c>
      <c r="S947" s="707" t="s">
        <v>173</v>
      </c>
      <c r="T947" s="707" t="s">
        <v>8089</v>
      </c>
      <c r="U947" s="707">
        <v>2005</v>
      </c>
      <c r="V947" s="236"/>
      <c r="W947" s="236"/>
      <c r="X947" s="236"/>
      <c r="Y947" s="236"/>
      <c r="Z947" s="236"/>
      <c r="AA947" s="236"/>
      <c r="AB947" s="235">
        <v>6940</v>
      </c>
      <c r="AC947" s="707"/>
      <c r="AD947" s="707"/>
      <c r="AE947" s="236"/>
      <c r="AF947" s="236"/>
      <c r="AG947" s="236"/>
      <c r="AH947" s="236"/>
      <c r="AI947" s="236"/>
      <c r="AJ947" s="236"/>
      <c r="AK947" s="236"/>
      <c r="AL947" s="236"/>
      <c r="AM947" s="236"/>
      <c r="AN947" s="236"/>
      <c r="AO947" s="236"/>
      <c r="AP947" s="236"/>
      <c r="AQ947" s="236"/>
      <c r="AR947" s="236"/>
      <c r="AS947" s="236"/>
      <c r="AT947" s="236"/>
      <c r="AU947" s="236"/>
      <c r="AV947" s="236"/>
      <c r="AW947" s="236"/>
      <c r="AX947" s="994"/>
    </row>
    <row r="948" spans="1:50" ht="23.85" hidden="1" customHeight="1">
      <c r="A948" s="992"/>
      <c r="B948" s="993"/>
      <c r="C948" s="707" t="s">
        <v>712</v>
      </c>
      <c r="D948" s="707"/>
      <c r="E948" s="707" t="s">
        <v>8090</v>
      </c>
      <c r="F948" s="707" t="s">
        <v>712</v>
      </c>
      <c r="G948" s="707" t="s">
        <v>8088</v>
      </c>
      <c r="H948" s="236"/>
      <c r="I948" s="235">
        <v>38399</v>
      </c>
      <c r="J948" s="235"/>
      <c r="K948" s="235"/>
      <c r="L948" s="707" t="s">
        <v>282</v>
      </c>
      <c r="M948" s="235">
        <v>72</v>
      </c>
      <c r="N948" s="235">
        <v>108</v>
      </c>
      <c r="O948" s="235">
        <v>8348</v>
      </c>
      <c r="P948" s="235">
        <v>1</v>
      </c>
      <c r="Q948" s="235">
        <v>500</v>
      </c>
      <c r="R948" s="235">
        <v>500</v>
      </c>
      <c r="S948" s="707" t="s">
        <v>173</v>
      </c>
      <c r="T948" s="707" t="s">
        <v>8089</v>
      </c>
      <c r="U948" s="707">
        <v>2005</v>
      </c>
      <c r="V948" s="236"/>
      <c r="W948" s="236"/>
      <c r="X948" s="236"/>
      <c r="Y948" s="236"/>
      <c r="Z948" s="236"/>
      <c r="AA948" s="236"/>
      <c r="AB948" s="235">
        <v>8090</v>
      </c>
      <c r="AC948" s="707"/>
      <c r="AD948" s="707"/>
      <c r="AE948" s="236"/>
      <c r="AF948" s="236"/>
      <c r="AG948" s="236"/>
      <c r="AH948" s="236"/>
      <c r="AI948" s="236"/>
      <c r="AJ948" s="236"/>
      <c r="AK948" s="236"/>
      <c r="AL948" s="236"/>
      <c r="AM948" s="236"/>
      <c r="AN948" s="236"/>
      <c r="AO948" s="236"/>
      <c r="AP948" s="236"/>
      <c r="AQ948" s="236"/>
      <c r="AR948" s="236"/>
      <c r="AS948" s="236"/>
      <c r="AT948" s="236"/>
      <c r="AU948" s="236"/>
      <c r="AV948" s="236"/>
      <c r="AW948" s="236"/>
      <c r="AX948" s="994"/>
    </row>
    <row r="949" spans="1:50" ht="23.85" hidden="1" customHeight="1">
      <c r="A949" s="992"/>
      <c r="B949" s="993"/>
      <c r="C949" s="707" t="s">
        <v>712</v>
      </c>
      <c r="D949" s="707"/>
      <c r="E949" s="707" t="s">
        <v>8091</v>
      </c>
      <c r="F949" s="707" t="s">
        <v>712</v>
      </c>
      <c r="G949" s="707" t="s">
        <v>8088</v>
      </c>
      <c r="H949" s="236"/>
      <c r="I949" s="235">
        <v>31750</v>
      </c>
      <c r="J949" s="235"/>
      <c r="K949" s="235"/>
      <c r="L949" s="707" t="s">
        <v>282</v>
      </c>
      <c r="M949" s="235">
        <v>65</v>
      </c>
      <c r="N949" s="235">
        <v>105</v>
      </c>
      <c r="O949" s="235">
        <v>6825</v>
      </c>
      <c r="P949" s="235">
        <v>1</v>
      </c>
      <c r="Q949" s="235">
        <v>500</v>
      </c>
      <c r="R949" s="235">
        <v>500</v>
      </c>
      <c r="S949" s="707" t="s">
        <v>173</v>
      </c>
      <c r="T949" s="707" t="s">
        <v>8089</v>
      </c>
      <c r="U949" s="707">
        <v>2005</v>
      </c>
      <c r="V949" s="236"/>
      <c r="W949" s="236"/>
      <c r="X949" s="236"/>
      <c r="Y949" s="236"/>
      <c r="Z949" s="236"/>
      <c r="AA949" s="236"/>
      <c r="AB949" s="235">
        <v>6670</v>
      </c>
      <c r="AC949" s="707"/>
      <c r="AD949" s="707"/>
      <c r="AE949" s="236"/>
      <c r="AF949" s="236"/>
      <c r="AG949" s="236"/>
      <c r="AH949" s="236"/>
      <c r="AI949" s="236"/>
      <c r="AJ949" s="236"/>
      <c r="AK949" s="236"/>
      <c r="AL949" s="236"/>
      <c r="AM949" s="236"/>
      <c r="AN949" s="236"/>
      <c r="AO949" s="236"/>
      <c r="AP949" s="236"/>
      <c r="AQ949" s="236"/>
      <c r="AR949" s="236"/>
      <c r="AS949" s="236"/>
      <c r="AT949" s="236"/>
      <c r="AU949" s="236"/>
      <c r="AV949" s="236"/>
      <c r="AW949" s="236"/>
      <c r="AX949" s="994"/>
    </row>
    <row r="950" spans="1:50" ht="23.85" hidden="1" customHeight="1">
      <c r="A950" s="992"/>
      <c r="B950" s="993"/>
      <c r="C950" s="707" t="s">
        <v>712</v>
      </c>
      <c r="D950" s="707"/>
      <c r="E950" s="707" t="s">
        <v>8092</v>
      </c>
      <c r="F950" s="707" t="s">
        <v>712</v>
      </c>
      <c r="G950" s="707" t="s">
        <v>8093</v>
      </c>
      <c r="H950" s="236"/>
      <c r="I950" s="235">
        <v>33390</v>
      </c>
      <c r="J950" s="235"/>
      <c r="K950" s="235"/>
      <c r="L950" s="707" t="s">
        <v>304</v>
      </c>
      <c r="M950" s="235">
        <v>70</v>
      </c>
      <c r="N950" s="235">
        <v>105</v>
      </c>
      <c r="O950" s="235">
        <v>7350</v>
      </c>
      <c r="P950" s="235">
        <v>1</v>
      </c>
      <c r="Q950" s="235"/>
      <c r="R950" s="235"/>
      <c r="S950" s="707"/>
      <c r="T950" s="707"/>
      <c r="U950" s="707">
        <v>2009</v>
      </c>
      <c r="V950" s="236"/>
      <c r="W950" s="236"/>
      <c r="X950" s="236"/>
      <c r="Y950" s="236"/>
      <c r="Z950" s="236"/>
      <c r="AA950" s="236"/>
      <c r="AB950" s="235">
        <v>4434</v>
      </c>
      <c r="AC950" s="707"/>
      <c r="AD950" s="707"/>
      <c r="AE950" s="236"/>
      <c r="AF950" s="236"/>
      <c r="AG950" s="236"/>
      <c r="AH950" s="236"/>
      <c r="AI950" s="236"/>
      <c r="AJ950" s="236"/>
      <c r="AK950" s="236"/>
      <c r="AL950" s="236"/>
      <c r="AM950" s="236"/>
      <c r="AN950" s="236"/>
      <c r="AO950" s="236"/>
      <c r="AP950" s="236"/>
      <c r="AQ950" s="236"/>
      <c r="AR950" s="236"/>
      <c r="AS950" s="236"/>
      <c r="AT950" s="236"/>
      <c r="AU950" s="236"/>
      <c r="AV950" s="236"/>
      <c r="AW950" s="236"/>
      <c r="AX950" s="994"/>
    </row>
    <row r="951" spans="1:50" ht="25.15" hidden="1" customHeight="1">
      <c r="A951" s="992"/>
      <c r="B951" s="993"/>
      <c r="C951" s="707" t="s">
        <v>712</v>
      </c>
      <c r="D951" s="707"/>
      <c r="E951" s="707" t="s">
        <v>8094</v>
      </c>
      <c r="F951" s="707" t="s">
        <v>712</v>
      </c>
      <c r="G951" s="707" t="s">
        <v>8095</v>
      </c>
      <c r="H951" s="236"/>
      <c r="I951" s="235">
        <v>50201</v>
      </c>
      <c r="J951" s="235"/>
      <c r="K951" s="235"/>
      <c r="L951" s="707" t="s">
        <v>8096</v>
      </c>
      <c r="M951" s="235">
        <v>65</v>
      </c>
      <c r="N951" s="235">
        <v>93</v>
      </c>
      <c r="O951" s="235">
        <v>12090</v>
      </c>
      <c r="P951" s="235">
        <v>2</v>
      </c>
      <c r="Q951" s="235"/>
      <c r="R951" s="235"/>
      <c r="S951" s="707"/>
      <c r="T951" s="707"/>
      <c r="U951" s="707">
        <v>2003</v>
      </c>
      <c r="V951" s="236"/>
      <c r="W951" s="236"/>
      <c r="X951" s="236"/>
      <c r="Y951" s="236"/>
      <c r="Z951" s="236"/>
      <c r="AA951" s="236"/>
      <c r="AB951" s="235">
        <v>100</v>
      </c>
      <c r="AC951" s="707"/>
      <c r="AD951" s="707"/>
      <c r="AE951" s="236"/>
      <c r="AF951" s="236"/>
      <c r="AG951" s="236"/>
      <c r="AH951" s="236"/>
      <c r="AI951" s="236"/>
      <c r="AJ951" s="236"/>
      <c r="AK951" s="236"/>
      <c r="AL951" s="236"/>
      <c r="AM951" s="236"/>
      <c r="AN951" s="236"/>
      <c r="AO951" s="236"/>
      <c r="AP951" s="236"/>
      <c r="AQ951" s="236"/>
      <c r="AR951" s="236"/>
      <c r="AS951" s="236"/>
      <c r="AT951" s="236"/>
      <c r="AU951" s="236"/>
      <c r="AV951" s="236"/>
      <c r="AW951" s="236"/>
      <c r="AX951" s="994"/>
    </row>
    <row r="952" spans="1:50" ht="25.15" hidden="1" customHeight="1">
      <c r="A952" s="992" t="s">
        <v>145</v>
      </c>
      <c r="B952" s="993"/>
      <c r="C952" s="707" t="s">
        <v>712</v>
      </c>
      <c r="D952" s="707"/>
      <c r="E952" s="707" t="s">
        <v>8097</v>
      </c>
      <c r="F952" s="707" t="s">
        <v>712</v>
      </c>
      <c r="G952" s="707" t="s">
        <v>8098</v>
      </c>
      <c r="H952" s="236"/>
      <c r="I952" s="235">
        <v>16708</v>
      </c>
      <c r="J952" s="235"/>
      <c r="K952" s="235"/>
      <c r="L952" s="707" t="s">
        <v>8099</v>
      </c>
      <c r="M952" s="235">
        <v>73</v>
      </c>
      <c r="N952" s="235">
        <v>115</v>
      </c>
      <c r="O952" s="235">
        <v>8351</v>
      </c>
      <c r="P952" s="235">
        <v>2</v>
      </c>
      <c r="Q952" s="235"/>
      <c r="R952" s="235"/>
      <c r="S952" s="707"/>
      <c r="T952" s="707"/>
      <c r="U952" s="707">
        <v>2013</v>
      </c>
      <c r="V952" s="236"/>
      <c r="W952" s="236"/>
      <c r="X952" s="236"/>
      <c r="Y952" s="236"/>
      <c r="Z952" s="236"/>
      <c r="AA952" s="236"/>
      <c r="AB952" s="235">
        <v>400</v>
      </c>
      <c r="AC952" s="707"/>
      <c r="AD952" s="707"/>
      <c r="AE952" s="236"/>
      <c r="AF952" s="236"/>
      <c r="AG952" s="236"/>
      <c r="AH952" s="236"/>
      <c r="AI952" s="236"/>
      <c r="AJ952" s="236"/>
      <c r="AK952" s="236"/>
      <c r="AL952" s="236"/>
      <c r="AM952" s="236"/>
      <c r="AN952" s="236"/>
      <c r="AO952" s="236"/>
      <c r="AP952" s="236"/>
      <c r="AQ952" s="236"/>
      <c r="AR952" s="236"/>
      <c r="AS952" s="236"/>
      <c r="AT952" s="236"/>
      <c r="AU952" s="236"/>
      <c r="AV952" s="236"/>
      <c r="AW952" s="236"/>
      <c r="AX952" s="994"/>
    </row>
    <row r="953" spans="1:50" ht="25.15" hidden="1" customHeight="1">
      <c r="A953" s="992" t="s">
        <v>91</v>
      </c>
      <c r="B953" s="993"/>
      <c r="C953" s="707" t="s">
        <v>712</v>
      </c>
      <c r="D953" s="707"/>
      <c r="E953" s="707" t="s">
        <v>8100</v>
      </c>
      <c r="F953" s="707" t="s">
        <v>712</v>
      </c>
      <c r="G953" s="707" t="s">
        <v>7938</v>
      </c>
      <c r="H953" s="236"/>
      <c r="I953" s="235">
        <v>41909</v>
      </c>
      <c r="J953" s="235"/>
      <c r="K953" s="235"/>
      <c r="L953" s="707" t="s">
        <v>282</v>
      </c>
      <c r="M953" s="235">
        <v>64</v>
      </c>
      <c r="N953" s="235">
        <v>100</v>
      </c>
      <c r="O953" s="235">
        <v>7420</v>
      </c>
      <c r="P953" s="235">
        <v>1</v>
      </c>
      <c r="Q953" s="235">
        <v>500</v>
      </c>
      <c r="R953" s="235">
        <v>500</v>
      </c>
      <c r="S953" s="707" t="s">
        <v>173</v>
      </c>
      <c r="T953" s="707" t="s">
        <v>8089</v>
      </c>
      <c r="U953" s="707">
        <v>2015</v>
      </c>
      <c r="V953" s="236"/>
      <c r="W953" s="236"/>
      <c r="X953" s="236"/>
      <c r="Y953" s="236"/>
      <c r="Z953" s="236"/>
      <c r="AA953" s="236"/>
      <c r="AB953" s="235">
        <v>8648</v>
      </c>
      <c r="AC953" s="707"/>
      <c r="AD953" s="707"/>
      <c r="AE953" s="236"/>
      <c r="AF953" s="236"/>
      <c r="AG953" s="236"/>
      <c r="AH953" s="236"/>
      <c r="AI953" s="236"/>
      <c r="AJ953" s="236"/>
      <c r="AK953" s="236"/>
      <c r="AL953" s="236"/>
      <c r="AM953" s="236"/>
      <c r="AN953" s="236"/>
      <c r="AO953" s="236"/>
      <c r="AP953" s="236"/>
      <c r="AQ953" s="236"/>
      <c r="AR953" s="236"/>
      <c r="AS953" s="236"/>
      <c r="AT953" s="236"/>
      <c r="AU953" s="236"/>
      <c r="AV953" s="236"/>
      <c r="AW953" s="236"/>
      <c r="AX953" s="994"/>
    </row>
    <row r="954" spans="1:50" ht="25.15" hidden="1" customHeight="1">
      <c r="A954" s="992" t="s">
        <v>145</v>
      </c>
      <c r="B954" s="993"/>
      <c r="C954" s="707" t="s">
        <v>7944</v>
      </c>
      <c r="D954" s="707"/>
      <c r="E954" s="707" t="s">
        <v>12539</v>
      </c>
      <c r="F954" s="707" t="s">
        <v>7944</v>
      </c>
      <c r="G954" s="707" t="s">
        <v>12536</v>
      </c>
      <c r="H954" s="236"/>
      <c r="I954" s="235">
        <v>18167</v>
      </c>
      <c r="J954" s="235"/>
      <c r="K954" s="235"/>
      <c r="L954" s="707" t="s">
        <v>143</v>
      </c>
      <c r="M954" s="235">
        <v>72</v>
      </c>
      <c r="N954" s="235">
        <v>110</v>
      </c>
      <c r="O954" s="235">
        <v>7920</v>
      </c>
      <c r="P954" s="235">
        <v>1</v>
      </c>
      <c r="Q954" s="235">
        <v>1800</v>
      </c>
      <c r="R954" s="235">
        <v>3000</v>
      </c>
      <c r="S954" s="707" t="s">
        <v>8101</v>
      </c>
      <c r="T954" s="707" t="s">
        <v>466</v>
      </c>
      <c r="U954" s="707">
        <v>2005</v>
      </c>
      <c r="V954" s="236"/>
      <c r="W954" s="236"/>
      <c r="X954" s="236"/>
      <c r="Y954" s="236"/>
      <c r="Z954" s="236"/>
      <c r="AA954" s="236"/>
      <c r="AB954" s="235">
        <v>2000</v>
      </c>
      <c r="AC954" s="707"/>
      <c r="AD954" s="707"/>
      <c r="AE954" s="236"/>
      <c r="AF954" s="236"/>
      <c r="AG954" s="236"/>
      <c r="AH954" s="236"/>
      <c r="AI954" s="236"/>
      <c r="AJ954" s="236"/>
      <c r="AK954" s="236"/>
      <c r="AL954" s="236"/>
      <c r="AM954" s="236"/>
      <c r="AN954" s="236"/>
      <c r="AO954" s="236"/>
      <c r="AP954" s="236"/>
      <c r="AQ954" s="236"/>
      <c r="AR954" s="236"/>
      <c r="AS954" s="236"/>
      <c r="AT954" s="236"/>
      <c r="AU954" s="236"/>
      <c r="AV954" s="236"/>
      <c r="AW954" s="236"/>
      <c r="AX954" s="994" t="s">
        <v>12540</v>
      </c>
    </row>
    <row r="955" spans="1:50" ht="25.15" hidden="1" customHeight="1">
      <c r="A955" s="992" t="s">
        <v>91</v>
      </c>
      <c r="B955" s="993"/>
      <c r="C955" s="707" t="s">
        <v>7944</v>
      </c>
      <c r="D955" s="707"/>
      <c r="E955" s="707" t="s">
        <v>8102</v>
      </c>
      <c r="F955" s="707" t="s">
        <v>7944</v>
      </c>
      <c r="G955" s="707" t="s">
        <v>8103</v>
      </c>
      <c r="H955" s="236"/>
      <c r="I955" s="235">
        <v>11411</v>
      </c>
      <c r="J955" s="235"/>
      <c r="K955" s="235"/>
      <c r="L955" s="707" t="s">
        <v>469</v>
      </c>
      <c r="M955" s="235">
        <v>68</v>
      </c>
      <c r="N955" s="235">
        <v>105</v>
      </c>
      <c r="O955" s="235">
        <v>7140</v>
      </c>
      <c r="P955" s="235">
        <v>1</v>
      </c>
      <c r="Q955" s="235">
        <v>3000</v>
      </c>
      <c r="R955" s="235">
        <v>3000</v>
      </c>
      <c r="S955" s="707" t="s">
        <v>173</v>
      </c>
      <c r="T955" s="707" t="s">
        <v>770</v>
      </c>
      <c r="U955" s="707">
        <v>2011</v>
      </c>
      <c r="V955" s="236"/>
      <c r="W955" s="236"/>
      <c r="X955" s="236"/>
      <c r="Y955" s="236"/>
      <c r="Z955" s="236"/>
      <c r="AA955" s="236"/>
      <c r="AB955" s="235">
        <v>1800</v>
      </c>
      <c r="AC955" s="707"/>
      <c r="AD955" s="707"/>
      <c r="AE955" s="236"/>
      <c r="AF955" s="236"/>
      <c r="AG955" s="236"/>
      <c r="AH955" s="236"/>
      <c r="AI955" s="236"/>
      <c r="AJ955" s="236"/>
      <c r="AK955" s="236"/>
      <c r="AL955" s="236"/>
      <c r="AM955" s="236"/>
      <c r="AN955" s="236"/>
      <c r="AO955" s="236"/>
      <c r="AP955" s="236"/>
      <c r="AQ955" s="236"/>
      <c r="AR955" s="236"/>
      <c r="AS955" s="236"/>
      <c r="AT955" s="236"/>
      <c r="AU955" s="236"/>
      <c r="AV955" s="236"/>
      <c r="AW955" s="236"/>
      <c r="AX955" s="996"/>
    </row>
    <row r="956" spans="1:50" ht="25.15" hidden="1" customHeight="1">
      <c r="A956" s="992">
        <v>3</v>
      </c>
      <c r="B956" s="993"/>
      <c r="C956" s="707" t="s">
        <v>7953</v>
      </c>
      <c r="D956" s="707" t="s">
        <v>16886</v>
      </c>
      <c r="E956" s="707" t="s">
        <v>8104</v>
      </c>
      <c r="F956" s="707" t="s">
        <v>7953</v>
      </c>
      <c r="G956" s="707" t="s">
        <v>8105</v>
      </c>
      <c r="H956" s="236"/>
      <c r="I956" s="758">
        <v>8337</v>
      </c>
      <c r="J956" s="235"/>
      <c r="K956" s="235"/>
      <c r="L956" s="707" t="s">
        <v>282</v>
      </c>
      <c r="M956" s="235">
        <v>64</v>
      </c>
      <c r="N956" s="235">
        <v>100</v>
      </c>
      <c r="O956" s="235">
        <v>6400</v>
      </c>
      <c r="P956" s="235">
        <v>1</v>
      </c>
      <c r="Q956" s="235">
        <v>330</v>
      </c>
      <c r="R956" s="235"/>
      <c r="S956" s="707" t="s">
        <v>465</v>
      </c>
      <c r="T956" s="707" t="s">
        <v>1118</v>
      </c>
      <c r="U956" s="707">
        <v>2007</v>
      </c>
      <c r="V956" s="236"/>
      <c r="W956" s="236"/>
      <c r="X956" s="236"/>
      <c r="Y956" s="236"/>
      <c r="Z956" s="236"/>
      <c r="AA956" s="236"/>
      <c r="AB956" s="235">
        <v>548</v>
      </c>
      <c r="AC956" s="707"/>
      <c r="AD956" s="707"/>
      <c r="AE956" s="236"/>
      <c r="AF956" s="236"/>
      <c r="AG956" s="236"/>
      <c r="AH956" s="236"/>
      <c r="AI956" s="236"/>
      <c r="AJ956" s="236"/>
      <c r="AK956" s="236"/>
      <c r="AL956" s="236"/>
      <c r="AM956" s="236"/>
      <c r="AN956" s="236"/>
      <c r="AO956" s="236"/>
      <c r="AP956" s="236"/>
      <c r="AQ956" s="236"/>
      <c r="AR956" s="236"/>
      <c r="AS956" s="236"/>
      <c r="AT956" s="236"/>
      <c r="AU956" s="236"/>
      <c r="AV956" s="236"/>
      <c r="AW956" s="236"/>
      <c r="AX956" s="996"/>
    </row>
    <row r="957" spans="1:50" ht="25.15" hidden="1" customHeight="1">
      <c r="A957" s="992"/>
      <c r="B957" s="993"/>
      <c r="C957" s="707" t="s">
        <v>7953</v>
      </c>
      <c r="D957" s="707" t="s">
        <v>16887</v>
      </c>
      <c r="E957" s="707" t="s">
        <v>8106</v>
      </c>
      <c r="F957" s="707" t="s">
        <v>7953</v>
      </c>
      <c r="G957" s="707" t="s">
        <v>7955</v>
      </c>
      <c r="H957" s="236"/>
      <c r="I957" s="235">
        <v>19264</v>
      </c>
      <c r="J957" s="235"/>
      <c r="K957" s="235"/>
      <c r="L957" s="707" t="s">
        <v>282</v>
      </c>
      <c r="M957" s="235">
        <v>68</v>
      </c>
      <c r="N957" s="235">
        <v>105</v>
      </c>
      <c r="O957" s="235">
        <v>7140</v>
      </c>
      <c r="P957" s="235">
        <v>1</v>
      </c>
      <c r="Q957" s="235">
        <v>460</v>
      </c>
      <c r="R957" s="235">
        <v>1000</v>
      </c>
      <c r="S957" s="707" t="s">
        <v>173</v>
      </c>
      <c r="T957" s="707" t="s">
        <v>466</v>
      </c>
      <c r="U957" s="707">
        <v>2006</v>
      </c>
      <c r="V957" s="236"/>
      <c r="W957" s="236"/>
      <c r="X957" s="236"/>
      <c r="Y957" s="236"/>
      <c r="Z957" s="236"/>
      <c r="AA957" s="236"/>
      <c r="AB957" s="235">
        <v>2400</v>
      </c>
      <c r="AC957" s="707"/>
      <c r="AD957" s="707"/>
      <c r="AE957" s="236"/>
      <c r="AF957" s="236"/>
      <c r="AG957" s="236"/>
      <c r="AH957" s="236"/>
      <c r="AI957" s="236"/>
      <c r="AJ957" s="236"/>
      <c r="AK957" s="236"/>
      <c r="AL957" s="236"/>
      <c r="AM957" s="236"/>
      <c r="AN957" s="236"/>
      <c r="AO957" s="236"/>
      <c r="AP957" s="236"/>
      <c r="AQ957" s="236"/>
      <c r="AR957" s="236"/>
      <c r="AS957" s="236"/>
      <c r="AT957" s="236"/>
      <c r="AU957" s="236"/>
      <c r="AV957" s="236"/>
      <c r="AW957" s="236"/>
      <c r="AX957" s="994"/>
    </row>
    <row r="958" spans="1:50" ht="25.15" hidden="1" customHeight="1">
      <c r="A958" s="992"/>
      <c r="B958" s="993"/>
      <c r="C958" s="707" t="s">
        <v>7953</v>
      </c>
      <c r="D958" s="707" t="s">
        <v>16888</v>
      </c>
      <c r="E958" s="707" t="s">
        <v>16889</v>
      </c>
      <c r="F958" s="707" t="s">
        <v>7953</v>
      </c>
      <c r="G958" s="707" t="s">
        <v>7955</v>
      </c>
      <c r="H958" s="236">
        <v>52906</v>
      </c>
      <c r="I958" s="235">
        <v>52906</v>
      </c>
      <c r="J958" s="235">
        <v>236</v>
      </c>
      <c r="K958" s="235">
        <v>236</v>
      </c>
      <c r="L958" s="707" t="s">
        <v>282</v>
      </c>
      <c r="M958" s="235">
        <v>80</v>
      </c>
      <c r="N958" s="235">
        <v>123</v>
      </c>
      <c r="O958" s="235">
        <v>9935</v>
      </c>
      <c r="P958" s="235">
        <v>1</v>
      </c>
      <c r="Q958" s="235">
        <v>328</v>
      </c>
      <c r="R958" s="235">
        <v>1000</v>
      </c>
      <c r="S958" s="707" t="s">
        <v>465</v>
      </c>
      <c r="T958" s="707" t="s">
        <v>466</v>
      </c>
      <c r="U958" s="707">
        <v>2020</v>
      </c>
      <c r="V958" s="236"/>
      <c r="W958" s="236"/>
      <c r="X958" s="236"/>
      <c r="Y958" s="236"/>
      <c r="Z958" s="236"/>
      <c r="AA958" s="236"/>
      <c r="AB958" s="235"/>
      <c r="AC958" s="707"/>
      <c r="AD958" s="707"/>
      <c r="AE958" s="236"/>
      <c r="AF958" s="236"/>
      <c r="AG958" s="236"/>
      <c r="AH958" s="236"/>
      <c r="AI958" s="236"/>
      <c r="AJ958" s="236"/>
      <c r="AK958" s="236"/>
      <c r="AL958" s="236"/>
      <c r="AM958" s="236"/>
      <c r="AN958" s="236"/>
      <c r="AO958" s="236"/>
      <c r="AP958" s="236"/>
      <c r="AQ958" s="236"/>
      <c r="AR958" s="236"/>
      <c r="AS958" s="236"/>
      <c r="AT958" s="236"/>
      <c r="AU958" s="236"/>
      <c r="AV958" s="236"/>
      <c r="AW958" s="236"/>
      <c r="AX958" s="994"/>
    </row>
    <row r="959" spans="1:50" ht="25.15" hidden="1" customHeight="1">
      <c r="A959" s="992">
        <v>4</v>
      </c>
      <c r="B959" s="993"/>
      <c r="C959" s="707" t="s">
        <v>7953</v>
      </c>
      <c r="D959" s="707" t="s">
        <v>16890</v>
      </c>
      <c r="E959" s="707" t="s">
        <v>8107</v>
      </c>
      <c r="F959" s="707" t="s">
        <v>7953</v>
      </c>
      <c r="G959" s="707" t="s">
        <v>7955</v>
      </c>
      <c r="H959" s="236"/>
      <c r="I959" s="235"/>
      <c r="J959" s="235"/>
      <c r="K959" s="235"/>
      <c r="L959" s="707" t="s">
        <v>143</v>
      </c>
      <c r="M959" s="235">
        <v>70</v>
      </c>
      <c r="N959" s="235">
        <v>110</v>
      </c>
      <c r="O959" s="235">
        <v>7700</v>
      </c>
      <c r="P959" s="235">
        <v>1</v>
      </c>
      <c r="Q959" s="235">
        <v>156</v>
      </c>
      <c r="R959" s="235">
        <v>156</v>
      </c>
      <c r="S959" s="707" t="s">
        <v>465</v>
      </c>
      <c r="T959" s="707" t="s">
        <v>1804</v>
      </c>
      <c r="U959" s="707">
        <v>2012</v>
      </c>
      <c r="V959" s="236"/>
      <c r="W959" s="236"/>
      <c r="X959" s="236"/>
      <c r="Y959" s="236"/>
      <c r="Z959" s="236"/>
      <c r="AA959" s="236"/>
      <c r="AB959" s="235"/>
      <c r="AC959" s="707"/>
      <c r="AD959" s="707"/>
      <c r="AE959" s="236"/>
      <c r="AF959" s="236"/>
      <c r="AG959" s="236"/>
      <c r="AH959" s="236"/>
      <c r="AI959" s="236"/>
      <c r="AJ959" s="236"/>
      <c r="AK959" s="236"/>
      <c r="AL959" s="236"/>
      <c r="AM959" s="236"/>
      <c r="AN959" s="236"/>
      <c r="AO959" s="236"/>
      <c r="AP959" s="236"/>
      <c r="AQ959" s="236"/>
      <c r="AR959" s="236"/>
      <c r="AS959" s="236"/>
      <c r="AT959" s="236"/>
      <c r="AU959" s="236"/>
      <c r="AV959" s="236"/>
      <c r="AW959" s="236"/>
      <c r="AX959" s="994"/>
    </row>
    <row r="960" spans="1:50" ht="25.15" hidden="1" customHeight="1">
      <c r="A960" s="992"/>
      <c r="B960" s="993"/>
      <c r="C960" s="707" t="s">
        <v>7953</v>
      </c>
      <c r="D960" s="707" t="s">
        <v>16890</v>
      </c>
      <c r="E960" s="707" t="s">
        <v>8108</v>
      </c>
      <c r="F960" s="707" t="s">
        <v>7953</v>
      </c>
      <c r="G960" s="707" t="s">
        <v>7955</v>
      </c>
      <c r="H960" s="236"/>
      <c r="I960" s="235"/>
      <c r="J960" s="235"/>
      <c r="K960" s="235"/>
      <c r="L960" s="707" t="s">
        <v>282</v>
      </c>
      <c r="M960" s="235">
        <v>70</v>
      </c>
      <c r="N960" s="235">
        <v>110</v>
      </c>
      <c r="O960" s="235">
        <v>7700</v>
      </c>
      <c r="P960" s="235">
        <v>1</v>
      </c>
      <c r="Q960" s="235">
        <v>156</v>
      </c>
      <c r="R960" s="235">
        <v>156</v>
      </c>
      <c r="S960" s="707" t="s">
        <v>465</v>
      </c>
      <c r="T960" s="707" t="s">
        <v>1804</v>
      </c>
      <c r="U960" s="707">
        <v>2012</v>
      </c>
      <c r="V960" s="236"/>
      <c r="W960" s="236"/>
      <c r="X960" s="236"/>
      <c r="Y960" s="236"/>
      <c r="Z960" s="236"/>
      <c r="AA960" s="236"/>
      <c r="AB960" s="235"/>
      <c r="AC960" s="707"/>
      <c r="AD960" s="707"/>
      <c r="AE960" s="236"/>
      <c r="AF960" s="236"/>
      <c r="AG960" s="236"/>
      <c r="AH960" s="236"/>
      <c r="AI960" s="236"/>
      <c r="AJ960" s="236"/>
      <c r="AK960" s="236"/>
      <c r="AL960" s="236"/>
      <c r="AM960" s="236"/>
      <c r="AN960" s="236"/>
      <c r="AO960" s="236"/>
      <c r="AP960" s="236"/>
      <c r="AQ960" s="236"/>
      <c r="AR960" s="236"/>
      <c r="AS960" s="236"/>
      <c r="AT960" s="236"/>
      <c r="AU960" s="236"/>
      <c r="AV960" s="236"/>
      <c r="AW960" s="236"/>
      <c r="AX960" s="994"/>
    </row>
    <row r="961" spans="1:50" ht="25.15" hidden="1" customHeight="1">
      <c r="A961" s="992">
        <v>6</v>
      </c>
      <c r="B961" s="993"/>
      <c r="C961" s="219" t="s">
        <v>714</v>
      </c>
      <c r="D961" s="219" t="s">
        <v>7964</v>
      </c>
      <c r="E961" s="219" t="s">
        <v>8109</v>
      </c>
      <c r="F961" s="219" t="s">
        <v>714</v>
      </c>
      <c r="G961" s="219" t="s">
        <v>299</v>
      </c>
      <c r="H961" s="221">
        <v>5</v>
      </c>
      <c r="I961" s="222">
        <v>6336</v>
      </c>
      <c r="J961" s="222"/>
      <c r="K961" s="222"/>
      <c r="L961" s="219" t="s">
        <v>282</v>
      </c>
      <c r="M961" s="222">
        <v>68</v>
      </c>
      <c r="N961" s="222">
        <v>105</v>
      </c>
      <c r="O961" s="222">
        <v>7004</v>
      </c>
      <c r="P961" s="222">
        <v>1</v>
      </c>
      <c r="Q961" s="222">
        <v>400</v>
      </c>
      <c r="R961" s="222">
        <v>400</v>
      </c>
      <c r="S961" s="219" t="s">
        <v>173</v>
      </c>
      <c r="T961" s="219" t="s">
        <v>466</v>
      </c>
      <c r="U961" s="219">
        <v>2002</v>
      </c>
      <c r="V961" s="221"/>
      <c r="W961" s="221"/>
      <c r="X961" s="221"/>
      <c r="Y961" s="221"/>
      <c r="Z961" s="221"/>
      <c r="AA961" s="221"/>
      <c r="AB961" s="222">
        <v>2700</v>
      </c>
      <c r="AC961" s="221"/>
      <c r="AD961" s="221"/>
      <c r="AE961" s="221"/>
      <c r="AF961" s="221"/>
      <c r="AG961" s="221"/>
      <c r="AH961" s="221"/>
      <c r="AI961" s="221"/>
      <c r="AJ961" s="221"/>
      <c r="AK961" s="221"/>
      <c r="AL961" s="221"/>
      <c r="AM961" s="221"/>
      <c r="AN961" s="221"/>
      <c r="AO961" s="221"/>
      <c r="AP961" s="221"/>
      <c r="AQ961" s="221"/>
      <c r="AR961" s="221"/>
      <c r="AS961" s="221"/>
      <c r="AT961" s="221"/>
      <c r="AU961" s="221"/>
      <c r="AV961" s="221"/>
      <c r="AW961" s="221"/>
      <c r="AX961" s="990" t="s">
        <v>11478</v>
      </c>
    </row>
    <row r="962" spans="1:50" ht="25.15" hidden="1" customHeight="1">
      <c r="A962" s="992"/>
      <c r="B962" s="993"/>
      <c r="C962" s="219" t="s">
        <v>714</v>
      </c>
      <c r="D962" s="219" t="s">
        <v>8110</v>
      </c>
      <c r="E962" s="219" t="s">
        <v>8111</v>
      </c>
      <c r="F962" s="219" t="s">
        <v>714</v>
      </c>
      <c r="G962" s="219" t="s">
        <v>8112</v>
      </c>
      <c r="H962" s="221"/>
      <c r="I962" s="222">
        <v>8251</v>
      </c>
      <c r="J962" s="222"/>
      <c r="K962" s="222"/>
      <c r="L962" s="219" t="s">
        <v>282</v>
      </c>
      <c r="M962" s="222">
        <v>68</v>
      </c>
      <c r="N962" s="222">
        <v>105</v>
      </c>
      <c r="O962" s="222">
        <v>7140</v>
      </c>
      <c r="P962" s="222">
        <v>1</v>
      </c>
      <c r="Q962" s="222"/>
      <c r="R962" s="222"/>
      <c r="S962" s="219"/>
      <c r="T962" s="219"/>
      <c r="U962" s="219">
        <v>2007</v>
      </c>
      <c r="V962" s="221"/>
      <c r="W962" s="221"/>
      <c r="X962" s="221"/>
      <c r="Y962" s="221"/>
      <c r="Z962" s="221"/>
      <c r="AA962" s="221"/>
      <c r="AB962" s="222">
        <v>700</v>
      </c>
      <c r="AC962" s="221"/>
      <c r="AD962" s="221"/>
      <c r="AE962" s="221"/>
      <c r="AF962" s="221"/>
      <c r="AG962" s="221"/>
      <c r="AH962" s="221"/>
      <c r="AI962" s="221"/>
      <c r="AJ962" s="221"/>
      <c r="AK962" s="221"/>
      <c r="AL962" s="221"/>
      <c r="AM962" s="221"/>
      <c r="AN962" s="221"/>
      <c r="AO962" s="221"/>
      <c r="AP962" s="221"/>
      <c r="AQ962" s="221"/>
      <c r="AR962" s="221"/>
      <c r="AS962" s="221"/>
      <c r="AT962" s="221"/>
      <c r="AU962" s="221"/>
      <c r="AV962" s="221"/>
      <c r="AW962" s="221"/>
      <c r="AX962" s="990"/>
    </row>
    <row r="963" spans="1:50" ht="25.15" hidden="1" customHeight="1">
      <c r="A963" s="992">
        <v>7</v>
      </c>
      <c r="B963" s="993"/>
      <c r="C963" s="219" t="s">
        <v>714</v>
      </c>
      <c r="D963" s="219"/>
      <c r="E963" s="219" t="s">
        <v>8113</v>
      </c>
      <c r="F963" s="219" t="s">
        <v>714</v>
      </c>
      <c r="G963" s="219" t="s">
        <v>299</v>
      </c>
      <c r="H963" s="221"/>
      <c r="I963" s="222">
        <v>7617</v>
      </c>
      <c r="J963" s="222"/>
      <c r="K963" s="222"/>
      <c r="L963" s="219" t="s">
        <v>282</v>
      </c>
      <c r="M963" s="222">
        <v>68</v>
      </c>
      <c r="N963" s="222">
        <v>105</v>
      </c>
      <c r="O963" s="222">
        <v>7140</v>
      </c>
      <c r="P963" s="222">
        <v>1</v>
      </c>
      <c r="Q963" s="222">
        <v>80</v>
      </c>
      <c r="R963" s="222">
        <v>80</v>
      </c>
      <c r="S963" s="219" t="s">
        <v>173</v>
      </c>
      <c r="T963" s="219" t="s">
        <v>466</v>
      </c>
      <c r="U963" s="219">
        <v>2007</v>
      </c>
      <c r="V963" s="221"/>
      <c r="W963" s="221"/>
      <c r="X963" s="221"/>
      <c r="Y963" s="221"/>
      <c r="Z963" s="221"/>
      <c r="AA963" s="221"/>
      <c r="AB963" s="222">
        <v>800</v>
      </c>
      <c r="AC963" s="221"/>
      <c r="AD963" s="221"/>
      <c r="AE963" s="221"/>
      <c r="AF963" s="221"/>
      <c r="AG963" s="221"/>
      <c r="AH963" s="221"/>
      <c r="AI963" s="221"/>
      <c r="AJ963" s="221"/>
      <c r="AK963" s="221"/>
      <c r="AL963" s="221"/>
      <c r="AM963" s="221"/>
      <c r="AN963" s="221"/>
      <c r="AO963" s="221"/>
      <c r="AP963" s="221"/>
      <c r="AQ963" s="221"/>
      <c r="AR963" s="221"/>
      <c r="AS963" s="221"/>
      <c r="AT963" s="221"/>
      <c r="AU963" s="221"/>
      <c r="AV963" s="221"/>
      <c r="AW963" s="221"/>
      <c r="AX963" s="990"/>
    </row>
    <row r="964" spans="1:50" ht="25.15" hidden="1" customHeight="1">
      <c r="A964" s="992">
        <v>8</v>
      </c>
      <c r="B964" s="993"/>
      <c r="C964" s="239" t="s">
        <v>714</v>
      </c>
      <c r="D964" s="239"/>
      <c r="E964" s="239" t="s">
        <v>8114</v>
      </c>
      <c r="F964" s="239" t="s">
        <v>714</v>
      </c>
      <c r="G964" s="239" t="s">
        <v>8115</v>
      </c>
      <c r="H964" s="290"/>
      <c r="I964" s="293">
        <v>22911</v>
      </c>
      <c r="J964" s="293"/>
      <c r="K964" s="293"/>
      <c r="L964" s="239" t="s">
        <v>282</v>
      </c>
      <c r="M964" s="293">
        <v>68</v>
      </c>
      <c r="N964" s="293">
        <v>105</v>
      </c>
      <c r="O964" s="293">
        <v>7140</v>
      </c>
      <c r="P964" s="293">
        <v>1</v>
      </c>
      <c r="Q964" s="293">
        <v>400</v>
      </c>
      <c r="R964" s="293">
        <v>400</v>
      </c>
      <c r="S964" s="1025" t="s">
        <v>173</v>
      </c>
      <c r="T964" s="1025" t="s">
        <v>466</v>
      </c>
      <c r="U964" s="239">
        <v>2007</v>
      </c>
      <c r="V964" s="290"/>
      <c r="W964" s="290"/>
      <c r="X964" s="290"/>
      <c r="Y964" s="290"/>
      <c r="Z964" s="290"/>
      <c r="AA964" s="290"/>
      <c r="AB964" s="293">
        <v>1700</v>
      </c>
      <c r="AC964" s="239"/>
      <c r="AD964" s="239"/>
      <c r="AE964" s="290"/>
      <c r="AF964" s="290"/>
      <c r="AG964" s="290"/>
      <c r="AH964" s="290"/>
      <c r="AI964" s="290"/>
      <c r="AJ964" s="290"/>
      <c r="AK964" s="290"/>
      <c r="AL964" s="290"/>
      <c r="AM964" s="290"/>
      <c r="AN964" s="290"/>
      <c r="AO964" s="290"/>
      <c r="AP964" s="290"/>
      <c r="AQ964" s="290"/>
      <c r="AR964" s="290"/>
      <c r="AS964" s="290"/>
      <c r="AT964" s="290"/>
      <c r="AU964" s="290"/>
      <c r="AV964" s="290"/>
      <c r="AW964" s="290"/>
      <c r="AX964" s="1088"/>
    </row>
    <row r="965" spans="1:50" ht="25.15" hidden="1" customHeight="1">
      <c r="A965" s="992" t="s">
        <v>145</v>
      </c>
      <c r="B965" s="1002"/>
      <c r="C965" s="219" t="s">
        <v>714</v>
      </c>
      <c r="D965" s="221"/>
      <c r="E965" s="223" t="s">
        <v>8116</v>
      </c>
      <c r="F965" s="221" t="s">
        <v>714</v>
      </c>
      <c r="G965" s="221" t="s">
        <v>714</v>
      </c>
      <c r="H965" s="221"/>
      <c r="I965" s="222">
        <v>13769</v>
      </c>
      <c r="J965" s="222">
        <v>171.2</v>
      </c>
      <c r="K965" s="222">
        <v>171.2</v>
      </c>
      <c r="L965" s="219" t="s">
        <v>282</v>
      </c>
      <c r="M965" s="222">
        <v>68</v>
      </c>
      <c r="N965" s="222">
        <v>105</v>
      </c>
      <c r="O965" s="222">
        <v>7140</v>
      </c>
      <c r="P965" s="222">
        <v>1</v>
      </c>
      <c r="Q965" s="222">
        <v>400</v>
      </c>
      <c r="R965" s="222">
        <v>400</v>
      </c>
      <c r="S965" s="219" t="s">
        <v>173</v>
      </c>
      <c r="T965" s="219" t="s">
        <v>466</v>
      </c>
      <c r="U965" s="219">
        <v>2009</v>
      </c>
      <c r="V965" s="221"/>
      <c r="W965" s="221"/>
      <c r="X965" s="221"/>
      <c r="Y965" s="221"/>
      <c r="Z965" s="221"/>
      <c r="AA965" s="221"/>
      <c r="AB965" s="222">
        <v>4172</v>
      </c>
      <c r="AC965" s="221"/>
      <c r="AD965" s="221"/>
      <c r="AE965" s="221"/>
      <c r="AF965" s="221"/>
      <c r="AG965" s="221"/>
      <c r="AH965" s="221"/>
      <c r="AI965" s="221"/>
      <c r="AJ965" s="221"/>
      <c r="AK965" s="221"/>
      <c r="AL965" s="221"/>
      <c r="AM965" s="221"/>
      <c r="AN965" s="221"/>
      <c r="AO965" s="221"/>
      <c r="AP965" s="221"/>
      <c r="AQ965" s="221"/>
      <c r="AR965" s="221"/>
      <c r="AS965" s="221"/>
      <c r="AT965" s="221"/>
      <c r="AU965" s="221"/>
      <c r="AV965" s="221"/>
      <c r="AW965" s="221"/>
      <c r="AX965" s="990"/>
    </row>
    <row r="966" spans="1:50" ht="25.15" hidden="1" customHeight="1">
      <c r="A966" s="1010" t="s">
        <v>145</v>
      </c>
      <c r="B966" s="993"/>
      <c r="C966" s="219" t="s">
        <v>714</v>
      </c>
      <c r="D966" s="221"/>
      <c r="E966" s="223" t="s">
        <v>880</v>
      </c>
      <c r="F966" s="221" t="s">
        <v>714</v>
      </c>
      <c r="G966" s="221" t="s">
        <v>714</v>
      </c>
      <c r="H966" s="221"/>
      <c r="I966" s="222">
        <v>124794</v>
      </c>
      <c r="J966" s="222">
        <v>554</v>
      </c>
      <c r="K966" s="222">
        <v>476</v>
      </c>
      <c r="L966" s="219" t="s">
        <v>282</v>
      </c>
      <c r="M966" s="222">
        <v>66</v>
      </c>
      <c r="N966" s="222">
        <v>103</v>
      </c>
      <c r="O966" s="222">
        <v>6798</v>
      </c>
      <c r="P966" s="222">
        <v>1</v>
      </c>
      <c r="Q966" s="222">
        <v>1425</v>
      </c>
      <c r="R966" s="222">
        <v>1425</v>
      </c>
      <c r="S966" s="219" t="s">
        <v>722</v>
      </c>
      <c r="T966" s="219" t="s">
        <v>466</v>
      </c>
      <c r="U966" s="219">
        <v>2013</v>
      </c>
      <c r="V966" s="221"/>
      <c r="W966" s="221"/>
      <c r="X966" s="221"/>
      <c r="Y966" s="221"/>
      <c r="Z966" s="221"/>
      <c r="AA966" s="221"/>
      <c r="AB966" s="222">
        <v>28614</v>
      </c>
      <c r="AC966" s="221"/>
      <c r="AD966" s="221"/>
      <c r="AE966" s="221"/>
      <c r="AF966" s="221"/>
      <c r="AG966" s="221"/>
      <c r="AH966" s="221"/>
      <c r="AI966" s="221"/>
      <c r="AJ966" s="221"/>
      <c r="AK966" s="221"/>
      <c r="AL966" s="221"/>
      <c r="AM966" s="221"/>
      <c r="AN966" s="221"/>
      <c r="AO966" s="221"/>
      <c r="AP966" s="221"/>
      <c r="AQ966" s="221"/>
      <c r="AR966" s="221"/>
      <c r="AS966" s="221"/>
      <c r="AT966" s="221"/>
      <c r="AU966" s="221"/>
      <c r="AV966" s="221"/>
      <c r="AW966" s="221"/>
      <c r="AX966" s="990" t="s">
        <v>8117</v>
      </c>
    </row>
    <row r="967" spans="1:50" ht="25.15" hidden="1" customHeight="1">
      <c r="A967" s="1010" t="s">
        <v>91</v>
      </c>
      <c r="B967" s="993"/>
      <c r="C967" s="219" t="s">
        <v>714</v>
      </c>
      <c r="D967" s="221"/>
      <c r="E967" s="223" t="s">
        <v>8118</v>
      </c>
      <c r="F967" s="221" t="s">
        <v>714</v>
      </c>
      <c r="G967" s="221" t="s">
        <v>714</v>
      </c>
      <c r="H967" s="221"/>
      <c r="I967" s="222">
        <v>11511</v>
      </c>
      <c r="J967" s="222"/>
      <c r="K967" s="222"/>
      <c r="L967" s="219" t="s">
        <v>469</v>
      </c>
      <c r="M967" s="222">
        <v>47</v>
      </c>
      <c r="N967" s="222">
        <v>90</v>
      </c>
      <c r="O967" s="222">
        <v>4230</v>
      </c>
      <c r="P967" s="222">
        <v>1</v>
      </c>
      <c r="Q967" s="222"/>
      <c r="R967" s="222"/>
      <c r="S967" s="219"/>
      <c r="T967" s="219"/>
      <c r="U967" s="219">
        <v>2014</v>
      </c>
      <c r="V967" s="221"/>
      <c r="W967" s="221"/>
      <c r="X967" s="221"/>
      <c r="Y967" s="221"/>
      <c r="Z967" s="221"/>
      <c r="AA967" s="221"/>
      <c r="AB967" s="222">
        <v>1791</v>
      </c>
      <c r="AC967" s="221"/>
      <c r="AD967" s="221"/>
      <c r="AE967" s="221"/>
      <c r="AF967" s="221"/>
      <c r="AG967" s="221"/>
      <c r="AH967" s="221"/>
      <c r="AI967" s="221"/>
      <c r="AJ967" s="221"/>
      <c r="AK967" s="221"/>
      <c r="AL967" s="221"/>
      <c r="AM967" s="221"/>
      <c r="AN967" s="221"/>
      <c r="AO967" s="221"/>
      <c r="AP967" s="221"/>
      <c r="AQ967" s="221"/>
      <c r="AR967" s="221"/>
      <c r="AS967" s="221"/>
      <c r="AT967" s="221"/>
      <c r="AU967" s="221"/>
      <c r="AV967" s="221"/>
      <c r="AW967" s="221"/>
      <c r="AX967" s="990"/>
    </row>
    <row r="968" spans="1:50" ht="25.15" hidden="1" customHeight="1">
      <c r="A968" s="1010" t="s">
        <v>145</v>
      </c>
      <c r="B968" s="993"/>
      <c r="C968" s="707" t="s">
        <v>714</v>
      </c>
      <c r="D968" s="707"/>
      <c r="E968" s="707" t="s">
        <v>8116</v>
      </c>
      <c r="F968" s="707" t="s">
        <v>714</v>
      </c>
      <c r="G968" s="707" t="s">
        <v>714</v>
      </c>
      <c r="H968" s="236"/>
      <c r="I968" s="235">
        <v>26603</v>
      </c>
      <c r="J968" s="235"/>
      <c r="K968" s="235"/>
      <c r="L968" s="707" t="s">
        <v>282</v>
      </c>
      <c r="M968" s="235">
        <v>68</v>
      </c>
      <c r="N968" s="235">
        <v>105</v>
      </c>
      <c r="O968" s="235">
        <v>7140</v>
      </c>
      <c r="P968" s="235">
        <v>2</v>
      </c>
      <c r="Q968" s="235"/>
      <c r="R968" s="235"/>
      <c r="S968" s="707"/>
      <c r="T968" s="707" t="s">
        <v>466</v>
      </c>
      <c r="U968" s="707">
        <v>2015</v>
      </c>
      <c r="V968" s="236"/>
      <c r="W968" s="236"/>
      <c r="X968" s="236"/>
      <c r="Y968" s="236"/>
      <c r="Z968" s="236"/>
      <c r="AA968" s="236"/>
      <c r="AB968" s="235">
        <v>2098</v>
      </c>
      <c r="AC968" s="707"/>
      <c r="AD968" s="707"/>
      <c r="AE968" s="236"/>
      <c r="AF968" s="236"/>
      <c r="AG968" s="236"/>
      <c r="AH968" s="236"/>
      <c r="AI968" s="236"/>
      <c r="AJ968" s="236"/>
      <c r="AK968" s="236"/>
      <c r="AL968" s="236"/>
      <c r="AM968" s="236"/>
      <c r="AN968" s="236"/>
      <c r="AO968" s="236"/>
      <c r="AP968" s="236"/>
      <c r="AQ968" s="236"/>
      <c r="AR968" s="236"/>
      <c r="AS968" s="236"/>
      <c r="AT968" s="236"/>
      <c r="AU968" s="236"/>
      <c r="AV968" s="236"/>
      <c r="AW968" s="236"/>
      <c r="AX968" s="994" t="s">
        <v>11478</v>
      </c>
    </row>
    <row r="969" spans="1:50" ht="25.15" hidden="1" customHeight="1">
      <c r="A969" s="1010" t="s">
        <v>145</v>
      </c>
      <c r="B969" s="993"/>
      <c r="C969" s="707" t="s">
        <v>714</v>
      </c>
      <c r="D969" s="707"/>
      <c r="E969" s="707" t="s">
        <v>8119</v>
      </c>
      <c r="F969" s="707" t="s">
        <v>714</v>
      </c>
      <c r="G969" s="707" t="s">
        <v>714</v>
      </c>
      <c r="H969" s="236"/>
      <c r="I969" s="235">
        <v>12800</v>
      </c>
      <c r="J969" s="235"/>
      <c r="K969" s="235"/>
      <c r="L969" s="707" t="s">
        <v>282</v>
      </c>
      <c r="M969" s="235">
        <v>64</v>
      </c>
      <c r="N969" s="235">
        <v>100</v>
      </c>
      <c r="O969" s="235">
        <v>12800</v>
      </c>
      <c r="P969" s="235">
        <v>2</v>
      </c>
      <c r="Q969" s="235">
        <v>800</v>
      </c>
      <c r="R969" s="235">
        <v>800</v>
      </c>
      <c r="S969" s="707" t="s">
        <v>173</v>
      </c>
      <c r="T969" s="707" t="s">
        <v>852</v>
      </c>
      <c r="U969" s="707">
        <v>2015</v>
      </c>
      <c r="V969" s="236"/>
      <c r="W969" s="236"/>
      <c r="X969" s="236"/>
      <c r="Y969" s="236"/>
      <c r="Z969" s="236"/>
      <c r="AA969" s="236"/>
      <c r="AB969" s="235"/>
      <c r="AC969" s="707"/>
      <c r="AD969" s="707"/>
      <c r="AE969" s="236"/>
      <c r="AF969" s="236"/>
      <c r="AG969" s="236"/>
      <c r="AH969" s="236"/>
      <c r="AI969" s="236"/>
      <c r="AJ969" s="236"/>
      <c r="AK969" s="236"/>
      <c r="AL969" s="236"/>
      <c r="AM969" s="236"/>
      <c r="AN969" s="236"/>
      <c r="AO969" s="236"/>
      <c r="AP969" s="236"/>
      <c r="AQ969" s="236"/>
      <c r="AR969" s="236"/>
      <c r="AS969" s="236"/>
      <c r="AT969" s="236"/>
      <c r="AU969" s="236"/>
      <c r="AV969" s="236"/>
      <c r="AW969" s="236"/>
      <c r="AX969" s="994" t="s">
        <v>11478</v>
      </c>
    </row>
    <row r="970" spans="1:50" ht="25.15" hidden="1" customHeight="1">
      <c r="A970" s="1010" t="s">
        <v>91</v>
      </c>
      <c r="B970" s="993"/>
      <c r="C970" s="707" t="s">
        <v>714</v>
      </c>
      <c r="D970" s="707"/>
      <c r="E970" s="707" t="s">
        <v>8120</v>
      </c>
      <c r="F970" s="707" t="s">
        <v>714</v>
      </c>
      <c r="G970" s="707" t="s">
        <v>714</v>
      </c>
      <c r="H970" s="236"/>
      <c r="I970" s="235">
        <v>21439</v>
      </c>
      <c r="J970" s="235"/>
      <c r="K970" s="235"/>
      <c r="L970" s="707" t="s">
        <v>282</v>
      </c>
      <c r="M970" s="235">
        <v>68</v>
      </c>
      <c r="N970" s="235">
        <v>105</v>
      </c>
      <c r="O970" s="235">
        <v>7140</v>
      </c>
      <c r="P970" s="235">
        <v>1</v>
      </c>
      <c r="Q970" s="235">
        <v>400</v>
      </c>
      <c r="R970" s="235">
        <v>400</v>
      </c>
      <c r="S970" s="313" t="s">
        <v>173</v>
      </c>
      <c r="T970" s="313" t="s">
        <v>466</v>
      </c>
      <c r="U970" s="707">
        <v>2016</v>
      </c>
      <c r="V970" s="236"/>
      <c r="W970" s="236"/>
      <c r="X970" s="236"/>
      <c r="Y970" s="236"/>
      <c r="Z970" s="236"/>
      <c r="AA970" s="236"/>
      <c r="AB970" s="235">
        <v>2715</v>
      </c>
      <c r="AC970" s="707"/>
      <c r="AD970" s="707"/>
      <c r="AE970" s="236"/>
      <c r="AF970" s="236"/>
      <c r="AG970" s="236"/>
      <c r="AH970" s="236"/>
      <c r="AI970" s="236"/>
      <c r="AJ970" s="236"/>
      <c r="AK970" s="236"/>
      <c r="AL970" s="236"/>
      <c r="AM970" s="236"/>
      <c r="AN970" s="236"/>
      <c r="AO970" s="236"/>
      <c r="AP970" s="236"/>
      <c r="AQ970" s="236"/>
      <c r="AR970" s="236"/>
      <c r="AS970" s="236"/>
      <c r="AT970" s="236"/>
      <c r="AU970" s="236"/>
      <c r="AV970" s="236"/>
      <c r="AW970" s="236"/>
      <c r="AX970" s="994"/>
    </row>
    <row r="971" spans="1:50" ht="25.15" hidden="1" customHeight="1">
      <c r="A971" s="1010" t="s">
        <v>145</v>
      </c>
      <c r="B971" s="1002"/>
      <c r="C971" s="707" t="s">
        <v>714</v>
      </c>
      <c r="D971" s="707"/>
      <c r="E971" s="707" t="s">
        <v>11409</v>
      </c>
      <c r="F971" s="707" t="s">
        <v>714</v>
      </c>
      <c r="G971" s="707" t="s">
        <v>714</v>
      </c>
      <c r="H971" s="236"/>
      <c r="I971" s="235">
        <v>13000</v>
      </c>
      <c r="J971" s="235"/>
      <c r="K971" s="235"/>
      <c r="L971" s="707" t="s">
        <v>143</v>
      </c>
      <c r="M971" s="235">
        <v>68</v>
      </c>
      <c r="N971" s="235">
        <v>105</v>
      </c>
      <c r="O971" s="235">
        <v>7140</v>
      </c>
      <c r="P971" s="235">
        <v>1</v>
      </c>
      <c r="Q971" s="235">
        <v>400</v>
      </c>
      <c r="R971" s="235">
        <v>400</v>
      </c>
      <c r="S971" s="707" t="s">
        <v>173</v>
      </c>
      <c r="T971" s="707" t="s">
        <v>466</v>
      </c>
      <c r="U971" s="707">
        <v>2014</v>
      </c>
      <c r="V971" s="236"/>
      <c r="W971" s="236"/>
      <c r="X971" s="236"/>
      <c r="Y971" s="236"/>
      <c r="Z971" s="236"/>
      <c r="AA971" s="236"/>
      <c r="AB971" s="235"/>
      <c r="AC971" s="707"/>
      <c r="AD971" s="707"/>
      <c r="AE971" s="236"/>
      <c r="AF971" s="236"/>
      <c r="AG971" s="236"/>
      <c r="AH971" s="236"/>
      <c r="AI971" s="236"/>
      <c r="AJ971" s="236"/>
      <c r="AK971" s="236"/>
      <c r="AL971" s="236"/>
      <c r="AM971" s="236"/>
      <c r="AN971" s="236"/>
      <c r="AO971" s="236"/>
      <c r="AP971" s="236"/>
      <c r="AQ971" s="236"/>
      <c r="AR971" s="236"/>
      <c r="AS971" s="236"/>
      <c r="AT971" s="236"/>
      <c r="AU971" s="236"/>
      <c r="AV971" s="236"/>
      <c r="AW971" s="236"/>
      <c r="AX971" s="994"/>
    </row>
    <row r="972" spans="1:50" ht="25.15" hidden="1" customHeight="1">
      <c r="A972" s="1010"/>
      <c r="B972" s="993"/>
      <c r="C972" s="707" t="s">
        <v>714</v>
      </c>
      <c r="D972" s="707"/>
      <c r="E972" s="707" t="s">
        <v>11410</v>
      </c>
      <c r="F972" s="707" t="s">
        <v>714</v>
      </c>
      <c r="G972" s="707" t="s">
        <v>714</v>
      </c>
      <c r="H972" s="236"/>
      <c r="I972" s="235">
        <v>19375</v>
      </c>
      <c r="J972" s="235"/>
      <c r="K972" s="235"/>
      <c r="L972" s="707" t="s">
        <v>469</v>
      </c>
      <c r="M972" s="235">
        <v>66</v>
      </c>
      <c r="N972" s="235">
        <v>103</v>
      </c>
      <c r="O972" s="235">
        <v>6798</v>
      </c>
      <c r="P972" s="235">
        <v>1</v>
      </c>
      <c r="Q972" s="235">
        <v>500</v>
      </c>
      <c r="R972" s="235">
        <v>500</v>
      </c>
      <c r="S972" s="707" t="s">
        <v>173</v>
      </c>
      <c r="T972" s="707" t="s">
        <v>466</v>
      </c>
      <c r="U972" s="707">
        <v>2015</v>
      </c>
      <c r="V972" s="236"/>
      <c r="W972" s="236"/>
      <c r="X972" s="236"/>
      <c r="Y972" s="236"/>
      <c r="Z972" s="236"/>
      <c r="AA972" s="236"/>
      <c r="AB972" s="235"/>
      <c r="AC972" s="707"/>
      <c r="AD972" s="707"/>
      <c r="AE972" s="236"/>
      <c r="AF972" s="236"/>
      <c r="AG972" s="236"/>
      <c r="AH972" s="236"/>
      <c r="AI972" s="236"/>
      <c r="AJ972" s="236"/>
      <c r="AK972" s="236"/>
      <c r="AL972" s="236"/>
      <c r="AM972" s="236"/>
      <c r="AN972" s="236"/>
      <c r="AO972" s="236"/>
      <c r="AP972" s="236"/>
      <c r="AQ972" s="236"/>
      <c r="AR972" s="236"/>
      <c r="AS972" s="236"/>
      <c r="AT972" s="236"/>
      <c r="AU972" s="236"/>
      <c r="AV972" s="236"/>
      <c r="AW972" s="236"/>
      <c r="AX972" s="994"/>
    </row>
    <row r="973" spans="1:50" ht="41.1" hidden="1" customHeight="1">
      <c r="A973" s="1010"/>
      <c r="B973" s="993"/>
      <c r="C973" s="707" t="s">
        <v>714</v>
      </c>
      <c r="D973" s="707"/>
      <c r="E973" s="707" t="s">
        <v>11411</v>
      </c>
      <c r="F973" s="707" t="s">
        <v>714</v>
      </c>
      <c r="G973" s="707" t="s">
        <v>714</v>
      </c>
      <c r="H973" s="236"/>
      <c r="I973" s="235">
        <v>16827</v>
      </c>
      <c r="J973" s="235"/>
      <c r="K973" s="235"/>
      <c r="L973" s="707" t="s">
        <v>469</v>
      </c>
      <c r="M973" s="235">
        <v>68</v>
      </c>
      <c r="N973" s="235">
        <v>105</v>
      </c>
      <c r="O973" s="235">
        <v>7140</v>
      </c>
      <c r="P973" s="235">
        <v>2</v>
      </c>
      <c r="Q973" s="235"/>
      <c r="R973" s="235"/>
      <c r="S973" s="707"/>
      <c r="T973" s="707"/>
      <c r="U973" s="707">
        <v>2016</v>
      </c>
      <c r="V973" s="236"/>
      <c r="W973" s="236"/>
      <c r="X973" s="236"/>
      <c r="Y973" s="236"/>
      <c r="Z973" s="236"/>
      <c r="AA973" s="236"/>
      <c r="AB973" s="235"/>
      <c r="AC973" s="707"/>
      <c r="AD973" s="707"/>
      <c r="AE973" s="236"/>
      <c r="AF973" s="236"/>
      <c r="AG973" s="236"/>
      <c r="AH973" s="236"/>
      <c r="AI973" s="236"/>
      <c r="AJ973" s="236"/>
      <c r="AK973" s="236"/>
      <c r="AL973" s="236"/>
      <c r="AM973" s="236"/>
      <c r="AN973" s="236"/>
      <c r="AO973" s="236"/>
      <c r="AP973" s="236"/>
      <c r="AQ973" s="236"/>
      <c r="AR973" s="236"/>
      <c r="AS973" s="236"/>
      <c r="AT973" s="236"/>
      <c r="AU973" s="236"/>
      <c r="AV973" s="236"/>
      <c r="AW973" s="236"/>
      <c r="AX973" s="1089"/>
    </row>
    <row r="974" spans="1:50" ht="41.1" hidden="1" customHeight="1">
      <c r="A974" s="1010"/>
      <c r="B974" s="993"/>
      <c r="C974" s="707" t="s">
        <v>714</v>
      </c>
      <c r="D974" s="707"/>
      <c r="E974" s="707" t="s">
        <v>12541</v>
      </c>
      <c r="F974" s="707" t="s">
        <v>714</v>
      </c>
      <c r="G974" s="707" t="s">
        <v>714</v>
      </c>
      <c r="H974" s="236"/>
      <c r="I974" s="235">
        <v>39657.1</v>
      </c>
      <c r="J974" s="235"/>
      <c r="K974" s="235">
        <v>5700</v>
      </c>
      <c r="L974" s="707" t="s">
        <v>282</v>
      </c>
      <c r="M974" s="235">
        <v>60</v>
      </c>
      <c r="N974" s="235">
        <v>80</v>
      </c>
      <c r="O974" s="235">
        <v>4800</v>
      </c>
      <c r="P974" s="235">
        <v>1</v>
      </c>
      <c r="Q974" s="235"/>
      <c r="R974" s="235"/>
      <c r="S974" s="707"/>
      <c r="T974" s="707"/>
      <c r="U974" s="707">
        <v>2010</v>
      </c>
      <c r="V974" s="236"/>
      <c r="W974" s="236"/>
      <c r="X974" s="236"/>
      <c r="Y974" s="236"/>
      <c r="Z974" s="236"/>
      <c r="AA974" s="236"/>
      <c r="AB974" s="235"/>
      <c r="AC974" s="707"/>
      <c r="AD974" s="707"/>
      <c r="AE974" s="236"/>
      <c r="AF974" s="236"/>
      <c r="AG974" s="236"/>
      <c r="AH974" s="236"/>
      <c r="AI974" s="236"/>
      <c r="AJ974" s="236"/>
      <c r="AK974" s="236"/>
      <c r="AL974" s="236"/>
      <c r="AM974" s="236"/>
      <c r="AN974" s="236"/>
      <c r="AO974" s="236"/>
      <c r="AP974" s="236"/>
      <c r="AQ974" s="236"/>
      <c r="AR974" s="236"/>
      <c r="AS974" s="236"/>
      <c r="AT974" s="236"/>
      <c r="AU974" s="236"/>
      <c r="AV974" s="236"/>
      <c r="AW974" s="236"/>
      <c r="AX974" s="1089"/>
    </row>
    <row r="975" spans="1:50" ht="23.85" hidden="1" customHeight="1">
      <c r="A975" s="992"/>
      <c r="B975" s="993"/>
      <c r="C975" s="707" t="s">
        <v>714</v>
      </c>
      <c r="D975" s="707"/>
      <c r="E975" s="707" t="s">
        <v>12542</v>
      </c>
      <c r="F975" s="707" t="s">
        <v>714</v>
      </c>
      <c r="G975" s="707" t="s">
        <v>714</v>
      </c>
      <c r="H975" s="236"/>
      <c r="I975" s="235">
        <v>13900</v>
      </c>
      <c r="J975" s="235"/>
      <c r="K975" s="235">
        <v>7500</v>
      </c>
      <c r="L975" s="707" t="s">
        <v>143</v>
      </c>
      <c r="M975" s="235">
        <v>64</v>
      </c>
      <c r="N975" s="235">
        <v>100</v>
      </c>
      <c r="O975" s="235">
        <v>6400</v>
      </c>
      <c r="P975" s="235">
        <v>1</v>
      </c>
      <c r="Q975" s="235"/>
      <c r="R975" s="235"/>
      <c r="S975" s="707"/>
      <c r="T975" s="707"/>
      <c r="U975" s="707">
        <v>2012</v>
      </c>
      <c r="V975" s="236"/>
      <c r="W975" s="236"/>
      <c r="X975" s="236"/>
      <c r="Y975" s="236"/>
      <c r="Z975" s="236"/>
      <c r="AA975" s="236"/>
      <c r="AB975" s="235"/>
      <c r="AC975" s="707"/>
      <c r="AD975" s="707"/>
      <c r="AE975" s="236"/>
      <c r="AF975" s="236"/>
      <c r="AG975" s="236"/>
      <c r="AH975" s="236"/>
      <c r="AI975" s="236"/>
      <c r="AJ975" s="236"/>
      <c r="AK975" s="236"/>
      <c r="AL975" s="236"/>
      <c r="AM975" s="236"/>
      <c r="AN975" s="236"/>
      <c r="AO975" s="236"/>
      <c r="AP975" s="236"/>
      <c r="AQ975" s="236"/>
      <c r="AR975" s="236"/>
      <c r="AS975" s="236"/>
      <c r="AT975" s="236"/>
      <c r="AU975" s="236"/>
      <c r="AV975" s="236"/>
      <c r="AW975" s="236"/>
      <c r="AX975" s="994"/>
    </row>
    <row r="976" spans="1:50" ht="23.85" hidden="1" customHeight="1">
      <c r="A976" s="992"/>
      <c r="B976" s="993"/>
      <c r="C976" s="707" t="s">
        <v>714</v>
      </c>
      <c r="D976" s="707"/>
      <c r="E976" s="707" t="s">
        <v>12543</v>
      </c>
      <c r="F976" s="707" t="s">
        <v>714</v>
      </c>
      <c r="G976" s="707" t="s">
        <v>714</v>
      </c>
      <c r="H976" s="236"/>
      <c r="I976" s="235">
        <v>10800</v>
      </c>
      <c r="J976" s="235"/>
      <c r="K976" s="235"/>
      <c r="L976" s="707" t="s">
        <v>469</v>
      </c>
      <c r="M976" s="235">
        <v>64</v>
      </c>
      <c r="N976" s="235">
        <v>100</v>
      </c>
      <c r="O976" s="235">
        <v>6400</v>
      </c>
      <c r="P976" s="235">
        <v>1</v>
      </c>
      <c r="Q976" s="235"/>
      <c r="R976" s="235"/>
      <c r="S976" s="313"/>
      <c r="T976" s="313"/>
      <c r="U976" s="707">
        <v>2015</v>
      </c>
      <c r="V976" s="236"/>
      <c r="W976" s="236"/>
      <c r="X976" s="236"/>
      <c r="Y976" s="236"/>
      <c r="Z976" s="236"/>
      <c r="AA976" s="236"/>
      <c r="AB976" s="235"/>
      <c r="AC976" s="707"/>
      <c r="AD976" s="707"/>
      <c r="AE976" s="236"/>
      <c r="AF976" s="236"/>
      <c r="AG976" s="236"/>
      <c r="AH976" s="236"/>
      <c r="AI976" s="236"/>
      <c r="AJ976" s="236"/>
      <c r="AK976" s="236"/>
      <c r="AL976" s="236"/>
      <c r="AM976" s="236"/>
      <c r="AN976" s="236"/>
      <c r="AO976" s="236"/>
      <c r="AP976" s="236"/>
      <c r="AQ976" s="236"/>
      <c r="AR976" s="236"/>
      <c r="AS976" s="236"/>
      <c r="AT976" s="236"/>
      <c r="AU976" s="236"/>
      <c r="AV976" s="236"/>
      <c r="AW976" s="236"/>
      <c r="AX976" s="994"/>
    </row>
    <row r="977" spans="1:50" ht="23.85" hidden="1" customHeight="1">
      <c r="A977" s="992"/>
      <c r="B977" s="993"/>
      <c r="C977" s="219" t="s">
        <v>714</v>
      </c>
      <c r="D977" s="219"/>
      <c r="E977" s="219" t="s">
        <v>15045</v>
      </c>
      <c r="F977" s="219" t="s">
        <v>714</v>
      </c>
      <c r="G977" s="707" t="s">
        <v>714</v>
      </c>
      <c r="H977" s="221"/>
      <c r="I977" s="222">
        <v>33660</v>
      </c>
      <c r="J977" s="222"/>
      <c r="K977" s="222">
        <v>9352</v>
      </c>
      <c r="L977" s="219" t="s">
        <v>143</v>
      </c>
      <c r="M977" s="222">
        <v>56</v>
      </c>
      <c r="N977" s="222">
        <v>95</v>
      </c>
      <c r="O977" s="222">
        <v>5880</v>
      </c>
      <c r="P977" s="222">
        <v>2</v>
      </c>
      <c r="Q977" s="222"/>
      <c r="R977" s="222"/>
      <c r="S977" s="219"/>
      <c r="T977" s="219"/>
      <c r="U977" s="219">
        <v>2017</v>
      </c>
      <c r="V977" s="221"/>
      <c r="W977" s="221"/>
      <c r="X977" s="221"/>
      <c r="Y977" s="221"/>
      <c r="Z977" s="221"/>
      <c r="AA977" s="221"/>
      <c r="AB977" s="222">
        <v>1773</v>
      </c>
      <c r="AC977" s="221"/>
      <c r="AD977" s="221"/>
      <c r="AE977" s="221"/>
      <c r="AF977" s="221"/>
      <c r="AG977" s="221"/>
      <c r="AH977" s="221"/>
      <c r="AI977" s="221"/>
      <c r="AJ977" s="221"/>
      <c r="AK977" s="221"/>
      <c r="AL977" s="221"/>
      <c r="AM977" s="221"/>
      <c r="AN977" s="221"/>
      <c r="AO977" s="221"/>
      <c r="AP977" s="221"/>
      <c r="AQ977" s="221"/>
      <c r="AR977" s="221"/>
      <c r="AS977" s="221"/>
      <c r="AT977" s="221"/>
      <c r="AU977" s="221"/>
      <c r="AV977" s="221"/>
      <c r="AW977" s="221"/>
      <c r="AX977" s="990" t="s">
        <v>3484</v>
      </c>
    </row>
    <row r="978" spans="1:50" ht="23.85" hidden="1" customHeight="1">
      <c r="A978" s="992"/>
      <c r="B978" s="993"/>
      <c r="C978" s="219" t="s">
        <v>714</v>
      </c>
      <c r="D978" s="219"/>
      <c r="E978" s="219" t="s">
        <v>16891</v>
      </c>
      <c r="F978" s="219" t="s">
        <v>714</v>
      </c>
      <c r="G978" s="219" t="s">
        <v>714</v>
      </c>
      <c r="H978" s="221"/>
      <c r="I978" s="222">
        <v>23147</v>
      </c>
      <c r="J978" s="222"/>
      <c r="K978" s="222"/>
      <c r="L978" s="219" t="s">
        <v>282</v>
      </c>
      <c r="M978" s="222">
        <v>107</v>
      </c>
      <c r="N978" s="222">
        <v>80</v>
      </c>
      <c r="O978" s="222">
        <v>8650</v>
      </c>
      <c r="P978" s="222">
        <v>1</v>
      </c>
      <c r="Q978" s="222"/>
      <c r="R978" s="222"/>
      <c r="S978" s="219"/>
      <c r="T978" s="219"/>
      <c r="U978" s="219">
        <v>2020</v>
      </c>
      <c r="V978" s="221"/>
      <c r="W978" s="221"/>
      <c r="X978" s="221"/>
      <c r="Y978" s="221"/>
      <c r="Z978" s="221"/>
      <c r="AA978" s="221"/>
      <c r="AB978" s="222"/>
      <c r="AC978" s="221"/>
      <c r="AD978" s="221"/>
      <c r="AE978" s="221"/>
      <c r="AF978" s="221"/>
      <c r="AG978" s="221"/>
      <c r="AH978" s="221"/>
      <c r="AI978" s="221"/>
      <c r="AJ978" s="221"/>
      <c r="AK978" s="221"/>
      <c r="AL978" s="221"/>
      <c r="AM978" s="221"/>
      <c r="AN978" s="221"/>
      <c r="AO978" s="221"/>
      <c r="AP978" s="221"/>
      <c r="AQ978" s="221"/>
      <c r="AR978" s="221"/>
      <c r="AS978" s="221"/>
      <c r="AT978" s="221"/>
      <c r="AU978" s="221"/>
      <c r="AV978" s="221"/>
      <c r="AW978" s="221"/>
      <c r="AX978" s="990" t="s">
        <v>3615</v>
      </c>
    </row>
    <row r="979" spans="1:50" ht="23.85" hidden="1" customHeight="1">
      <c r="A979" s="992"/>
      <c r="B979" s="993"/>
      <c r="C979" s="219" t="s">
        <v>715</v>
      </c>
      <c r="D979" s="219"/>
      <c r="E979" s="219" t="s">
        <v>7970</v>
      </c>
      <c r="F979" s="219" t="s">
        <v>715</v>
      </c>
      <c r="G979" s="219" t="s">
        <v>5204</v>
      </c>
      <c r="H979" s="221"/>
      <c r="I979" s="222">
        <v>51200</v>
      </c>
      <c r="J979" s="222">
        <v>383</v>
      </c>
      <c r="K979" s="222">
        <v>727</v>
      </c>
      <c r="L979" s="219" t="s">
        <v>3571</v>
      </c>
      <c r="M979" s="222">
        <v>70</v>
      </c>
      <c r="N979" s="222">
        <v>105</v>
      </c>
      <c r="O979" s="222">
        <v>7882</v>
      </c>
      <c r="P979" s="222">
        <v>1</v>
      </c>
      <c r="Q979" s="222">
        <v>200</v>
      </c>
      <c r="R979" s="222">
        <v>7000</v>
      </c>
      <c r="S979" s="219" t="s">
        <v>8121</v>
      </c>
      <c r="T979" s="219" t="s">
        <v>1118</v>
      </c>
      <c r="U979" s="219">
        <v>1991</v>
      </c>
      <c r="V979" s="221"/>
      <c r="W979" s="221"/>
      <c r="X979" s="221"/>
      <c r="Y979" s="221"/>
      <c r="Z979" s="221"/>
      <c r="AA979" s="221"/>
      <c r="AB979" s="222">
        <v>1637</v>
      </c>
      <c r="AC979" s="221"/>
      <c r="AD979" s="221"/>
      <c r="AE979" s="221"/>
      <c r="AF979" s="221"/>
      <c r="AG979" s="221"/>
      <c r="AH979" s="221"/>
      <c r="AI979" s="221"/>
      <c r="AJ979" s="221"/>
      <c r="AK979" s="221"/>
      <c r="AL979" s="221"/>
      <c r="AM979" s="221"/>
      <c r="AN979" s="221"/>
      <c r="AO979" s="221"/>
      <c r="AP979" s="221"/>
      <c r="AQ979" s="221"/>
      <c r="AR979" s="221"/>
      <c r="AS979" s="221"/>
      <c r="AT979" s="221"/>
      <c r="AU979" s="221"/>
      <c r="AV979" s="221"/>
      <c r="AW979" s="221"/>
      <c r="AX979" s="990" t="s">
        <v>16892</v>
      </c>
    </row>
    <row r="980" spans="1:50" ht="23.85" hidden="1" customHeight="1">
      <c r="A980" s="992"/>
      <c r="B980" s="993"/>
      <c r="C980" s="219" t="s">
        <v>715</v>
      </c>
      <c r="D980" s="219"/>
      <c r="E980" s="219" t="s">
        <v>8122</v>
      </c>
      <c r="F980" s="219" t="s">
        <v>715</v>
      </c>
      <c r="G980" s="219" t="s">
        <v>5204</v>
      </c>
      <c r="H980" s="221"/>
      <c r="I980" s="222">
        <v>17500</v>
      </c>
      <c r="J980" s="222">
        <v>0</v>
      </c>
      <c r="K980" s="222">
        <v>0</v>
      </c>
      <c r="L980" s="219" t="s">
        <v>143</v>
      </c>
      <c r="M980" s="222">
        <v>75</v>
      </c>
      <c r="N980" s="222">
        <v>110</v>
      </c>
      <c r="O980" s="222">
        <v>8250</v>
      </c>
      <c r="P980" s="222">
        <v>1</v>
      </c>
      <c r="Q980" s="222">
        <v>100</v>
      </c>
      <c r="R980" s="222">
        <v>100</v>
      </c>
      <c r="S980" s="219" t="s">
        <v>722</v>
      </c>
      <c r="T980" s="219" t="s">
        <v>1797</v>
      </c>
      <c r="U980" s="219">
        <v>2007</v>
      </c>
      <c r="V980" s="221"/>
      <c r="W980" s="221"/>
      <c r="X980" s="221"/>
      <c r="Y980" s="221"/>
      <c r="Z980" s="221"/>
      <c r="AA980" s="221"/>
      <c r="AB980" s="222">
        <v>400</v>
      </c>
      <c r="AC980" s="221"/>
      <c r="AD980" s="221"/>
      <c r="AE980" s="221"/>
      <c r="AF980" s="221"/>
      <c r="AG980" s="221"/>
      <c r="AH980" s="221"/>
      <c r="AI980" s="221"/>
      <c r="AJ980" s="221"/>
      <c r="AK980" s="221"/>
      <c r="AL980" s="221"/>
      <c r="AM980" s="221"/>
      <c r="AN980" s="221"/>
      <c r="AO980" s="221"/>
      <c r="AP980" s="221"/>
      <c r="AQ980" s="221"/>
      <c r="AR980" s="221"/>
      <c r="AS980" s="221"/>
      <c r="AT980" s="221"/>
      <c r="AU980" s="221"/>
      <c r="AV980" s="221"/>
      <c r="AW980" s="221"/>
      <c r="AX980" s="990"/>
    </row>
    <row r="981" spans="1:50" ht="23.85" hidden="1" customHeight="1">
      <c r="A981" s="992"/>
      <c r="B981" s="993"/>
      <c r="C981" s="219" t="s">
        <v>715</v>
      </c>
      <c r="D981" s="219"/>
      <c r="E981" s="219" t="s">
        <v>8123</v>
      </c>
      <c r="F981" s="219" t="s">
        <v>715</v>
      </c>
      <c r="G981" s="219" t="s">
        <v>715</v>
      </c>
      <c r="H981" s="221"/>
      <c r="I981" s="222">
        <v>17172</v>
      </c>
      <c r="J981" s="222">
        <v>198</v>
      </c>
      <c r="K981" s="222">
        <v>395</v>
      </c>
      <c r="L981" s="219" t="s">
        <v>282</v>
      </c>
      <c r="M981" s="222">
        <v>68</v>
      </c>
      <c r="N981" s="222">
        <v>105</v>
      </c>
      <c r="O981" s="222">
        <v>7140</v>
      </c>
      <c r="P981" s="222">
        <v>1</v>
      </c>
      <c r="Q981" s="222">
        <v>100</v>
      </c>
      <c r="R981" s="222">
        <v>100</v>
      </c>
      <c r="S981" s="219" t="s">
        <v>465</v>
      </c>
      <c r="T981" s="219" t="s">
        <v>466</v>
      </c>
      <c r="U981" s="219">
        <v>2008</v>
      </c>
      <c r="V981" s="221"/>
      <c r="W981" s="221"/>
      <c r="X981" s="221"/>
      <c r="Y981" s="221"/>
      <c r="Z981" s="221"/>
      <c r="AA981" s="221"/>
      <c r="AB981" s="222">
        <v>506</v>
      </c>
      <c r="AC981" s="221"/>
      <c r="AD981" s="221"/>
      <c r="AE981" s="221"/>
      <c r="AF981" s="221"/>
      <c r="AG981" s="221"/>
      <c r="AH981" s="221"/>
      <c r="AI981" s="221"/>
      <c r="AJ981" s="221"/>
      <c r="AK981" s="221"/>
      <c r="AL981" s="221"/>
      <c r="AM981" s="221"/>
      <c r="AN981" s="221"/>
      <c r="AO981" s="221"/>
      <c r="AP981" s="221"/>
      <c r="AQ981" s="221"/>
      <c r="AR981" s="221"/>
      <c r="AS981" s="221"/>
      <c r="AT981" s="221"/>
      <c r="AU981" s="221"/>
      <c r="AV981" s="221"/>
      <c r="AW981" s="221"/>
      <c r="AX981" s="990"/>
    </row>
    <row r="982" spans="1:50" ht="23.85" hidden="1" customHeight="1">
      <c r="A982" s="992" t="s">
        <v>91</v>
      </c>
      <c r="B982" s="993"/>
      <c r="C982" s="219" t="s">
        <v>715</v>
      </c>
      <c r="D982" s="1090"/>
      <c r="E982" s="1091" t="s">
        <v>15046</v>
      </c>
      <c r="F982" s="1090" t="s">
        <v>715</v>
      </c>
      <c r="G982" s="1090" t="s">
        <v>715</v>
      </c>
      <c r="H982" s="1090"/>
      <c r="I982" s="1092">
        <v>12269</v>
      </c>
      <c r="J982" s="1092">
        <v>238</v>
      </c>
      <c r="K982" s="1092">
        <v>238</v>
      </c>
      <c r="L982" s="1093" t="s">
        <v>143</v>
      </c>
      <c r="M982" s="1092">
        <v>77</v>
      </c>
      <c r="N982" s="1092">
        <v>80</v>
      </c>
      <c r="O982" s="1092">
        <v>5852</v>
      </c>
      <c r="P982" s="1092">
        <v>1</v>
      </c>
      <c r="Q982" s="1092"/>
      <c r="R982" s="1092"/>
      <c r="S982" s="1093"/>
      <c r="T982" s="1093"/>
      <c r="U982" s="1093">
        <v>2017</v>
      </c>
      <c r="V982" s="1090"/>
      <c r="W982" s="1090"/>
      <c r="X982" s="1090"/>
      <c r="Y982" s="1090"/>
      <c r="Z982" s="1090"/>
      <c r="AA982" s="1090"/>
      <c r="AB982" s="1092"/>
      <c r="AC982" s="1090"/>
      <c r="AD982" s="1090"/>
      <c r="AE982" s="1090"/>
      <c r="AF982" s="1090"/>
      <c r="AG982" s="1090"/>
      <c r="AH982" s="1090"/>
      <c r="AI982" s="1090"/>
      <c r="AJ982" s="1090"/>
      <c r="AK982" s="1090"/>
      <c r="AL982" s="1090"/>
      <c r="AM982" s="1090"/>
      <c r="AN982" s="1090"/>
      <c r="AO982" s="1090"/>
      <c r="AP982" s="1090"/>
      <c r="AQ982" s="1090"/>
      <c r="AR982" s="1090"/>
      <c r="AS982" s="1090"/>
      <c r="AT982" s="1090"/>
      <c r="AU982" s="1090"/>
      <c r="AV982" s="1090"/>
      <c r="AW982" s="1090"/>
      <c r="AX982" s="1093" t="s">
        <v>4617</v>
      </c>
    </row>
    <row r="983" spans="1:50" ht="23.85" hidden="1" customHeight="1">
      <c r="A983" s="992" t="s">
        <v>145</v>
      </c>
      <c r="B983" s="993"/>
      <c r="C983" s="219" t="s">
        <v>715</v>
      </c>
      <c r="D983" s="219"/>
      <c r="E983" s="219" t="s">
        <v>15047</v>
      </c>
      <c r="F983" s="219" t="s">
        <v>715</v>
      </c>
      <c r="G983" s="219" t="s">
        <v>715</v>
      </c>
      <c r="H983" s="221"/>
      <c r="I983" s="222">
        <v>10474</v>
      </c>
      <c r="J983" s="222">
        <v>65</v>
      </c>
      <c r="K983" s="222">
        <v>0</v>
      </c>
      <c r="L983" s="219" t="s">
        <v>282</v>
      </c>
      <c r="M983" s="222">
        <v>50</v>
      </c>
      <c r="N983" s="222">
        <v>90</v>
      </c>
      <c r="O983" s="222">
        <v>4500</v>
      </c>
      <c r="P983" s="222">
        <v>1</v>
      </c>
      <c r="Q983" s="222"/>
      <c r="R983" s="222"/>
      <c r="S983" s="219"/>
      <c r="T983" s="219"/>
      <c r="U983" s="219">
        <v>2009</v>
      </c>
      <c r="V983" s="221"/>
      <c r="W983" s="221"/>
      <c r="X983" s="221"/>
      <c r="Y983" s="221"/>
      <c r="Z983" s="221"/>
      <c r="AA983" s="221"/>
      <c r="AB983" s="222">
        <v>442</v>
      </c>
      <c r="AC983" s="221"/>
      <c r="AD983" s="221"/>
      <c r="AE983" s="221"/>
      <c r="AF983" s="221"/>
      <c r="AG983" s="221"/>
      <c r="AH983" s="221"/>
      <c r="AI983" s="221"/>
      <c r="AJ983" s="221"/>
      <c r="AK983" s="221"/>
      <c r="AL983" s="221"/>
      <c r="AM983" s="221"/>
      <c r="AN983" s="221"/>
      <c r="AO983" s="221"/>
      <c r="AP983" s="221"/>
      <c r="AQ983" s="221"/>
      <c r="AR983" s="221"/>
      <c r="AS983" s="221"/>
      <c r="AT983" s="221"/>
      <c r="AU983" s="221"/>
      <c r="AV983" s="221"/>
      <c r="AW983" s="221"/>
      <c r="AX983" s="990"/>
    </row>
    <row r="984" spans="1:50" ht="23.85" hidden="1" customHeight="1">
      <c r="A984" s="992"/>
      <c r="B984" s="1002"/>
      <c r="C984" s="219" t="s">
        <v>715</v>
      </c>
      <c r="D984" s="219"/>
      <c r="E984" s="219" t="s">
        <v>15048</v>
      </c>
      <c r="F984" s="219" t="s">
        <v>715</v>
      </c>
      <c r="G984" s="219" t="s">
        <v>715</v>
      </c>
      <c r="H984" s="221"/>
      <c r="I984" s="222">
        <v>16768</v>
      </c>
      <c r="J984" s="222">
        <v>175</v>
      </c>
      <c r="K984" s="222">
        <v>380</v>
      </c>
      <c r="L984" s="219" t="s">
        <v>143</v>
      </c>
      <c r="M984" s="222">
        <v>75</v>
      </c>
      <c r="N984" s="222">
        <v>100</v>
      </c>
      <c r="O984" s="222">
        <v>7500</v>
      </c>
      <c r="P984" s="222">
        <v>1</v>
      </c>
      <c r="Q984" s="222">
        <v>40</v>
      </c>
      <c r="R984" s="222">
        <v>3000</v>
      </c>
      <c r="S984" s="219" t="s">
        <v>5188</v>
      </c>
      <c r="T984" s="219"/>
      <c r="U984" s="219">
        <v>1983</v>
      </c>
      <c r="V984" s="221"/>
      <c r="W984" s="221"/>
      <c r="X984" s="221"/>
      <c r="Y984" s="221"/>
      <c r="Z984" s="221"/>
      <c r="AA984" s="221"/>
      <c r="AB984" s="222">
        <v>495</v>
      </c>
      <c r="AC984" s="707"/>
      <c r="AD984" s="707"/>
      <c r="AE984" s="236"/>
      <c r="AF984" s="236"/>
      <c r="AG984" s="236"/>
      <c r="AH984" s="236"/>
      <c r="AI984" s="236"/>
      <c r="AJ984" s="236"/>
      <c r="AK984" s="236"/>
      <c r="AL984" s="236"/>
      <c r="AM984" s="236"/>
      <c r="AN984" s="236"/>
      <c r="AO984" s="236"/>
      <c r="AP984" s="236"/>
      <c r="AQ984" s="236"/>
      <c r="AR984" s="236"/>
      <c r="AS984" s="236"/>
      <c r="AT984" s="236"/>
      <c r="AU984" s="236"/>
      <c r="AV984" s="236"/>
      <c r="AW984" s="236"/>
      <c r="AX984" s="994"/>
    </row>
    <row r="985" spans="1:50" ht="23.85" hidden="1" customHeight="1">
      <c r="A985" s="992"/>
      <c r="B985" s="1002"/>
      <c r="C985" s="219" t="s">
        <v>715</v>
      </c>
      <c r="D985" s="219"/>
      <c r="E985" s="219" t="s">
        <v>15049</v>
      </c>
      <c r="F985" s="219" t="s">
        <v>715</v>
      </c>
      <c r="G985" s="219" t="s">
        <v>715</v>
      </c>
      <c r="H985" s="221"/>
      <c r="I985" s="222">
        <v>16011</v>
      </c>
      <c r="J985" s="222">
        <v>200</v>
      </c>
      <c r="K985" s="222">
        <v>200</v>
      </c>
      <c r="L985" s="219" t="s">
        <v>143</v>
      </c>
      <c r="M985" s="222">
        <v>100</v>
      </c>
      <c r="N985" s="222">
        <v>1120</v>
      </c>
      <c r="O985" s="222">
        <v>12000</v>
      </c>
      <c r="P985" s="222">
        <v>1</v>
      </c>
      <c r="Q985" s="222">
        <v>40</v>
      </c>
      <c r="R985" s="222">
        <v>3000</v>
      </c>
      <c r="S985" s="219" t="s">
        <v>722</v>
      </c>
      <c r="T985" s="219"/>
      <c r="U985" s="219">
        <v>1996</v>
      </c>
      <c r="V985" s="221"/>
      <c r="W985" s="221"/>
      <c r="X985" s="221"/>
      <c r="Y985" s="221"/>
      <c r="Z985" s="221"/>
      <c r="AA985" s="221"/>
      <c r="AB985" s="222">
        <v>40</v>
      </c>
      <c r="AC985" s="707"/>
      <c r="AD985" s="707"/>
      <c r="AE985" s="236"/>
      <c r="AF985" s="236"/>
      <c r="AG985" s="236"/>
      <c r="AH985" s="236"/>
      <c r="AI985" s="236"/>
      <c r="AJ985" s="236"/>
      <c r="AK985" s="236"/>
      <c r="AL985" s="236"/>
      <c r="AM985" s="236"/>
      <c r="AN985" s="236"/>
      <c r="AO985" s="236"/>
      <c r="AP985" s="236"/>
      <c r="AQ985" s="236"/>
      <c r="AR985" s="236"/>
      <c r="AS985" s="236"/>
      <c r="AT985" s="236"/>
      <c r="AU985" s="236"/>
      <c r="AV985" s="236"/>
      <c r="AW985" s="236"/>
      <c r="AX985" s="994"/>
    </row>
    <row r="986" spans="1:50" ht="23.85" hidden="1" customHeight="1">
      <c r="A986" s="992"/>
      <c r="B986" s="1002"/>
      <c r="C986" s="219" t="s">
        <v>715</v>
      </c>
      <c r="D986" s="219"/>
      <c r="E986" s="219" t="s">
        <v>15050</v>
      </c>
      <c r="F986" s="219" t="s">
        <v>715</v>
      </c>
      <c r="G986" s="219" t="s">
        <v>715</v>
      </c>
      <c r="H986" s="221"/>
      <c r="I986" s="222">
        <v>12215</v>
      </c>
      <c r="J986" s="222"/>
      <c r="K986" s="222"/>
      <c r="L986" s="219" t="s">
        <v>143</v>
      </c>
      <c r="M986" s="222">
        <v>53</v>
      </c>
      <c r="N986" s="222">
        <v>93</v>
      </c>
      <c r="O986" s="222">
        <v>6000</v>
      </c>
      <c r="P986" s="222">
        <v>1</v>
      </c>
      <c r="Q986" s="222"/>
      <c r="R986" s="222"/>
      <c r="S986" s="219"/>
      <c r="T986" s="219"/>
      <c r="U986" s="219">
        <v>2010</v>
      </c>
      <c r="V986" s="221"/>
      <c r="W986" s="221"/>
      <c r="X986" s="221"/>
      <c r="Y986" s="221"/>
      <c r="Z986" s="221"/>
      <c r="AA986" s="221"/>
      <c r="AB986" s="222"/>
      <c r="AC986" s="707"/>
      <c r="AD986" s="707"/>
      <c r="AE986" s="236"/>
      <c r="AF986" s="236"/>
      <c r="AG986" s="236"/>
      <c r="AH986" s="236"/>
      <c r="AI986" s="236"/>
      <c r="AJ986" s="236"/>
      <c r="AK986" s="236"/>
      <c r="AL986" s="236"/>
      <c r="AM986" s="236"/>
      <c r="AN986" s="236"/>
      <c r="AO986" s="236"/>
      <c r="AP986" s="236"/>
      <c r="AQ986" s="236"/>
      <c r="AR986" s="236"/>
      <c r="AS986" s="236"/>
      <c r="AT986" s="236"/>
      <c r="AU986" s="236"/>
      <c r="AV986" s="236"/>
      <c r="AW986" s="236"/>
      <c r="AX986" s="994" t="s">
        <v>4617</v>
      </c>
    </row>
    <row r="987" spans="1:50" ht="23.85" hidden="1" customHeight="1">
      <c r="A987" s="992"/>
      <c r="B987" s="1002"/>
      <c r="C987" s="707" t="s">
        <v>715</v>
      </c>
      <c r="D987" s="707"/>
      <c r="E987" s="707" t="s">
        <v>15051</v>
      </c>
      <c r="F987" s="707" t="s">
        <v>715</v>
      </c>
      <c r="G987" s="707" t="s">
        <v>715</v>
      </c>
      <c r="H987" s="236"/>
      <c r="I987" s="235">
        <v>9787</v>
      </c>
      <c r="J987" s="235"/>
      <c r="K987" s="235"/>
      <c r="L987" s="707" t="s">
        <v>143</v>
      </c>
      <c r="M987" s="235">
        <v>60</v>
      </c>
      <c r="N987" s="235">
        <v>122</v>
      </c>
      <c r="O987" s="235">
        <v>5400</v>
      </c>
      <c r="P987" s="235">
        <v>1</v>
      </c>
      <c r="Q987" s="235"/>
      <c r="R987" s="235"/>
      <c r="S987" s="707"/>
      <c r="T987" s="707"/>
      <c r="U987" s="707">
        <v>1983</v>
      </c>
      <c r="V987" s="236"/>
      <c r="W987" s="236"/>
      <c r="X987" s="236"/>
      <c r="Y987" s="236"/>
      <c r="Z987" s="236"/>
      <c r="AA987" s="236"/>
      <c r="AB987" s="235"/>
      <c r="AC987" s="707"/>
      <c r="AD987" s="707"/>
      <c r="AE987" s="236"/>
      <c r="AF987" s="236"/>
      <c r="AG987" s="236"/>
      <c r="AH987" s="236"/>
      <c r="AI987" s="236"/>
      <c r="AJ987" s="236"/>
      <c r="AK987" s="236"/>
      <c r="AL987" s="236"/>
      <c r="AM987" s="236"/>
      <c r="AN987" s="236"/>
      <c r="AO987" s="236"/>
      <c r="AP987" s="236"/>
      <c r="AQ987" s="236"/>
      <c r="AR987" s="236"/>
      <c r="AS987" s="236"/>
      <c r="AT987" s="236"/>
      <c r="AU987" s="236"/>
      <c r="AV987" s="236"/>
      <c r="AW987" s="236"/>
      <c r="AX987" s="994" t="s">
        <v>4617</v>
      </c>
    </row>
    <row r="988" spans="1:50" ht="23.85" hidden="1" customHeight="1">
      <c r="A988" s="992"/>
      <c r="B988" s="1002"/>
      <c r="C988" s="707" t="s">
        <v>715</v>
      </c>
      <c r="D988" s="707"/>
      <c r="E988" s="707" t="s">
        <v>15052</v>
      </c>
      <c r="F988" s="707" t="s">
        <v>715</v>
      </c>
      <c r="G988" s="707" t="s">
        <v>715</v>
      </c>
      <c r="H988" s="236"/>
      <c r="I988" s="235">
        <v>6919</v>
      </c>
      <c r="J988" s="235"/>
      <c r="K988" s="235"/>
      <c r="L988" s="707" t="s">
        <v>143</v>
      </c>
      <c r="M988" s="235">
        <v>50</v>
      </c>
      <c r="N988" s="235">
        <v>95</v>
      </c>
      <c r="O988" s="235">
        <v>4537</v>
      </c>
      <c r="P988" s="235">
        <v>1</v>
      </c>
      <c r="Q988" s="235"/>
      <c r="R988" s="235"/>
      <c r="S988" s="707"/>
      <c r="T988" s="707"/>
      <c r="U988" s="707">
        <v>1995</v>
      </c>
      <c r="V988" s="236"/>
      <c r="W988" s="236"/>
      <c r="X988" s="236"/>
      <c r="Y988" s="236"/>
      <c r="Z988" s="236"/>
      <c r="AA988" s="236"/>
      <c r="AB988" s="235"/>
      <c r="AC988" s="707"/>
      <c r="AD988" s="707"/>
      <c r="AE988" s="236"/>
      <c r="AF988" s="236"/>
      <c r="AG988" s="236"/>
      <c r="AH988" s="236"/>
      <c r="AI988" s="236"/>
      <c r="AJ988" s="236"/>
      <c r="AK988" s="236"/>
      <c r="AL988" s="236"/>
      <c r="AM988" s="236"/>
      <c r="AN988" s="236"/>
      <c r="AO988" s="236"/>
      <c r="AP988" s="236"/>
      <c r="AQ988" s="236"/>
      <c r="AR988" s="236"/>
      <c r="AS988" s="236"/>
      <c r="AT988" s="236"/>
      <c r="AU988" s="236"/>
      <c r="AV988" s="236"/>
      <c r="AW988" s="236"/>
      <c r="AX988" s="994" t="s">
        <v>4617</v>
      </c>
    </row>
    <row r="989" spans="1:50" ht="23.85" hidden="1" customHeight="1">
      <c r="A989" s="992"/>
      <c r="B989" s="1002"/>
      <c r="C989" s="219" t="s">
        <v>715</v>
      </c>
      <c r="D989" s="219"/>
      <c r="E989" s="219" t="s">
        <v>8125</v>
      </c>
      <c r="F989" s="219" t="s">
        <v>715</v>
      </c>
      <c r="G989" s="219" t="s">
        <v>715</v>
      </c>
      <c r="H989" s="221"/>
      <c r="I989" s="222">
        <v>36960</v>
      </c>
      <c r="J989" s="222">
        <v>186</v>
      </c>
      <c r="K989" s="222">
        <v>262</v>
      </c>
      <c r="L989" s="219" t="s">
        <v>282</v>
      </c>
      <c r="M989" s="222">
        <v>68</v>
      </c>
      <c r="N989" s="222">
        <v>105</v>
      </c>
      <c r="O989" s="222">
        <v>7140</v>
      </c>
      <c r="P989" s="222">
        <v>1</v>
      </c>
      <c r="Q989" s="222">
        <v>150</v>
      </c>
      <c r="R989" s="222">
        <v>5000</v>
      </c>
      <c r="S989" s="219" t="s">
        <v>8121</v>
      </c>
      <c r="T989" s="219" t="s">
        <v>1118</v>
      </c>
      <c r="U989" s="219">
        <v>2003</v>
      </c>
      <c r="V989" s="221"/>
      <c r="W989" s="221"/>
      <c r="X989" s="221"/>
      <c r="Y989" s="221"/>
      <c r="Z989" s="221"/>
      <c r="AA989" s="221"/>
      <c r="AB989" s="222">
        <v>1463</v>
      </c>
      <c r="AC989" s="707"/>
      <c r="AD989" s="707"/>
      <c r="AE989" s="236"/>
      <c r="AF989" s="236"/>
      <c r="AG989" s="236"/>
      <c r="AH989" s="236"/>
      <c r="AI989" s="236"/>
      <c r="AJ989" s="236"/>
      <c r="AK989" s="236"/>
      <c r="AL989" s="236"/>
      <c r="AM989" s="236"/>
      <c r="AN989" s="236"/>
      <c r="AO989" s="236"/>
      <c r="AP989" s="236"/>
      <c r="AQ989" s="236"/>
      <c r="AR989" s="236"/>
      <c r="AS989" s="236"/>
      <c r="AT989" s="236"/>
      <c r="AU989" s="236"/>
      <c r="AV989" s="236"/>
      <c r="AW989" s="236"/>
      <c r="AX989" s="994" t="s">
        <v>16892</v>
      </c>
    </row>
    <row r="990" spans="1:50" ht="23.85" hidden="1" customHeight="1">
      <c r="A990" s="992"/>
      <c r="B990" s="1002"/>
      <c r="C990" s="219" t="s">
        <v>715</v>
      </c>
      <c r="D990" s="219"/>
      <c r="E990" s="219" t="s">
        <v>8126</v>
      </c>
      <c r="F990" s="219" t="s">
        <v>715</v>
      </c>
      <c r="G990" s="219" t="s">
        <v>715</v>
      </c>
      <c r="H990" s="221"/>
      <c r="I990" s="222">
        <v>12207</v>
      </c>
      <c r="J990" s="222">
        <v>0</v>
      </c>
      <c r="K990" s="222">
        <v>0</v>
      </c>
      <c r="L990" s="219" t="s">
        <v>282</v>
      </c>
      <c r="M990" s="222">
        <v>68</v>
      </c>
      <c r="N990" s="222">
        <v>105</v>
      </c>
      <c r="O990" s="222">
        <v>7140</v>
      </c>
      <c r="P990" s="222">
        <v>1</v>
      </c>
      <c r="Q990" s="222"/>
      <c r="R990" s="222"/>
      <c r="S990" s="219"/>
      <c r="T990" s="219"/>
      <c r="U990" s="219">
        <v>2011</v>
      </c>
      <c r="V990" s="221"/>
      <c r="W990" s="221"/>
      <c r="X990" s="221"/>
      <c r="Y990" s="221"/>
      <c r="Z990" s="221"/>
      <c r="AA990" s="221"/>
      <c r="AB990" s="222">
        <v>880</v>
      </c>
      <c r="AC990" s="707"/>
      <c r="AD990" s="707"/>
      <c r="AE990" s="236"/>
      <c r="AF990" s="236"/>
      <c r="AG990" s="236"/>
      <c r="AH990" s="236"/>
      <c r="AI990" s="236"/>
      <c r="AJ990" s="236"/>
      <c r="AK990" s="236"/>
      <c r="AL990" s="236"/>
      <c r="AM990" s="236"/>
      <c r="AN990" s="236"/>
      <c r="AO990" s="236"/>
      <c r="AP990" s="236"/>
      <c r="AQ990" s="236"/>
      <c r="AR990" s="236"/>
      <c r="AS990" s="236"/>
      <c r="AT990" s="236"/>
      <c r="AU990" s="236"/>
      <c r="AV990" s="236"/>
      <c r="AW990" s="236"/>
      <c r="AX990" s="994"/>
    </row>
    <row r="991" spans="1:50" ht="23.85" hidden="1" customHeight="1">
      <c r="A991" s="992"/>
      <c r="B991" s="1002"/>
      <c r="C991" s="219" t="s">
        <v>715</v>
      </c>
      <c r="D991" s="219"/>
      <c r="E991" s="219" t="s">
        <v>8127</v>
      </c>
      <c r="F991" s="219" t="s">
        <v>715</v>
      </c>
      <c r="G991" s="219" t="s">
        <v>715</v>
      </c>
      <c r="H991" s="221"/>
      <c r="I991" s="222">
        <v>42167</v>
      </c>
      <c r="J991" s="222">
        <v>0</v>
      </c>
      <c r="K991" s="222">
        <v>0</v>
      </c>
      <c r="L991" s="219" t="s">
        <v>143</v>
      </c>
      <c r="M991" s="222">
        <v>68</v>
      </c>
      <c r="N991" s="222">
        <v>105</v>
      </c>
      <c r="O991" s="222">
        <v>7140</v>
      </c>
      <c r="P991" s="222">
        <v>1</v>
      </c>
      <c r="Q991" s="222"/>
      <c r="R991" s="222"/>
      <c r="S991" s="219"/>
      <c r="T991" s="219"/>
      <c r="U991" s="219">
        <v>2013</v>
      </c>
      <c r="V991" s="221"/>
      <c r="W991" s="221"/>
      <c r="X991" s="221"/>
      <c r="Y991" s="221"/>
      <c r="Z991" s="221"/>
      <c r="AA991" s="221"/>
      <c r="AB991" s="222">
        <v>3000</v>
      </c>
      <c r="AC991" s="707"/>
      <c r="AD991" s="707"/>
      <c r="AE991" s="236"/>
      <c r="AF991" s="236"/>
      <c r="AG991" s="236"/>
      <c r="AH991" s="236"/>
      <c r="AI991" s="236"/>
      <c r="AJ991" s="236"/>
      <c r="AK991" s="236"/>
      <c r="AL991" s="236"/>
      <c r="AM991" s="236"/>
      <c r="AN991" s="236"/>
      <c r="AO991" s="236"/>
      <c r="AP991" s="236"/>
      <c r="AQ991" s="236"/>
      <c r="AR991" s="236"/>
      <c r="AS991" s="236"/>
      <c r="AT991" s="236"/>
      <c r="AU991" s="236"/>
      <c r="AV991" s="236"/>
      <c r="AW991" s="236"/>
      <c r="AX991" s="994"/>
    </row>
    <row r="992" spans="1:50" ht="23.85" hidden="1" customHeight="1">
      <c r="A992" s="992" t="s">
        <v>91</v>
      </c>
      <c r="B992" s="993"/>
      <c r="C992" s="219" t="s">
        <v>715</v>
      </c>
      <c r="D992" s="219"/>
      <c r="E992" s="219" t="s">
        <v>8128</v>
      </c>
      <c r="F992" s="219" t="s">
        <v>715</v>
      </c>
      <c r="G992" s="219" t="s">
        <v>715</v>
      </c>
      <c r="H992" s="221"/>
      <c r="I992" s="222">
        <v>13561</v>
      </c>
      <c r="J992" s="222">
        <v>0</v>
      </c>
      <c r="K992" s="222">
        <v>0</v>
      </c>
      <c r="L992" s="219" t="s">
        <v>143</v>
      </c>
      <c r="M992" s="222">
        <v>70</v>
      </c>
      <c r="N992" s="222">
        <v>106</v>
      </c>
      <c r="O992" s="222">
        <v>7420</v>
      </c>
      <c r="P992" s="222">
        <v>1</v>
      </c>
      <c r="Q992" s="222"/>
      <c r="R992" s="222"/>
      <c r="S992" s="219"/>
      <c r="T992" s="219"/>
      <c r="U992" s="219">
        <v>2013</v>
      </c>
      <c r="V992" s="221"/>
      <c r="W992" s="221"/>
      <c r="X992" s="221"/>
      <c r="Y992" s="221"/>
      <c r="Z992" s="221"/>
      <c r="AA992" s="221"/>
      <c r="AB992" s="222">
        <v>2000</v>
      </c>
      <c r="AC992" s="707"/>
      <c r="AD992" s="707"/>
      <c r="AE992" s="236"/>
      <c r="AF992" s="236"/>
      <c r="AG992" s="236"/>
      <c r="AH992" s="236"/>
      <c r="AI992" s="236"/>
      <c r="AJ992" s="236"/>
      <c r="AK992" s="236"/>
      <c r="AL992" s="236"/>
      <c r="AM992" s="236"/>
      <c r="AN992" s="236"/>
      <c r="AO992" s="236"/>
      <c r="AP992" s="236"/>
      <c r="AQ992" s="236"/>
      <c r="AR992" s="236"/>
      <c r="AS992" s="236"/>
      <c r="AT992" s="236"/>
      <c r="AU992" s="236"/>
      <c r="AV992" s="236"/>
      <c r="AW992" s="236"/>
      <c r="AX992" s="994"/>
    </row>
    <row r="993" spans="1:50" ht="23.85" hidden="1" customHeight="1">
      <c r="A993" s="992" t="s">
        <v>145</v>
      </c>
      <c r="B993" s="993"/>
      <c r="C993" s="219" t="s">
        <v>7980</v>
      </c>
      <c r="D993" s="219"/>
      <c r="E993" s="219" t="s">
        <v>8129</v>
      </c>
      <c r="F993" s="219" t="s">
        <v>7980</v>
      </c>
      <c r="G993" s="219" t="s">
        <v>7980</v>
      </c>
      <c r="H993" s="221"/>
      <c r="I993" s="222">
        <v>18884</v>
      </c>
      <c r="J993" s="222">
        <v>271</v>
      </c>
      <c r="K993" s="222">
        <v>271</v>
      </c>
      <c r="L993" s="219" t="s">
        <v>282</v>
      </c>
      <c r="M993" s="222">
        <v>68</v>
      </c>
      <c r="N993" s="222">
        <v>105</v>
      </c>
      <c r="O993" s="222">
        <v>7140</v>
      </c>
      <c r="P993" s="222">
        <v>1</v>
      </c>
      <c r="Q993" s="222">
        <v>200</v>
      </c>
      <c r="R993" s="222">
        <v>1000</v>
      </c>
      <c r="S993" s="219" t="s">
        <v>173</v>
      </c>
      <c r="T993" s="219" t="s">
        <v>466</v>
      </c>
      <c r="U993" s="219">
        <v>2014</v>
      </c>
      <c r="V993" s="221">
        <v>2315</v>
      </c>
      <c r="W993" s="221"/>
      <c r="X993" s="221"/>
      <c r="Y993" s="221"/>
      <c r="Z993" s="221"/>
      <c r="AA993" s="221"/>
      <c r="AB993" s="222">
        <v>2315</v>
      </c>
      <c r="AC993" s="707"/>
      <c r="AD993" s="707"/>
      <c r="AE993" s="236"/>
      <c r="AF993" s="236"/>
      <c r="AG993" s="236"/>
      <c r="AH993" s="236"/>
      <c r="AI993" s="236"/>
      <c r="AJ993" s="236"/>
      <c r="AK993" s="236"/>
      <c r="AL993" s="236"/>
      <c r="AM993" s="236"/>
      <c r="AN993" s="236"/>
      <c r="AO993" s="236"/>
      <c r="AP993" s="236"/>
      <c r="AQ993" s="236"/>
      <c r="AR993" s="236"/>
      <c r="AS993" s="236"/>
      <c r="AT993" s="236"/>
      <c r="AU993" s="236"/>
      <c r="AV993" s="236"/>
      <c r="AW993" s="236"/>
      <c r="AX993" s="994"/>
    </row>
    <row r="994" spans="1:50" ht="23.85" hidden="1" customHeight="1">
      <c r="A994" s="992" t="s">
        <v>91</v>
      </c>
      <c r="B994" s="993"/>
      <c r="C994" s="219" t="s">
        <v>7980</v>
      </c>
      <c r="D994" s="219"/>
      <c r="E994" s="219" t="s">
        <v>8130</v>
      </c>
      <c r="F994" s="219" t="s">
        <v>7980</v>
      </c>
      <c r="G994" s="219" t="s">
        <v>7980</v>
      </c>
      <c r="H994" s="221"/>
      <c r="I994" s="222">
        <v>8730</v>
      </c>
      <c r="J994" s="222">
        <v>126</v>
      </c>
      <c r="K994" s="222">
        <v>126</v>
      </c>
      <c r="L994" s="219" t="s">
        <v>304</v>
      </c>
      <c r="M994" s="222">
        <v>55</v>
      </c>
      <c r="N994" s="222">
        <v>72</v>
      </c>
      <c r="O994" s="222">
        <v>3960</v>
      </c>
      <c r="P994" s="222">
        <v>1</v>
      </c>
      <c r="Q994" s="222">
        <v>50</v>
      </c>
      <c r="R994" s="222">
        <v>100</v>
      </c>
      <c r="S994" s="219" t="s">
        <v>465</v>
      </c>
      <c r="T994" s="219" t="s">
        <v>466</v>
      </c>
      <c r="U994" s="219">
        <v>2012</v>
      </c>
      <c r="V994" s="221">
        <v>307</v>
      </c>
      <c r="W994" s="221"/>
      <c r="X994" s="221"/>
      <c r="Y994" s="221"/>
      <c r="Z994" s="221"/>
      <c r="AA994" s="221"/>
      <c r="AB994" s="222">
        <v>307</v>
      </c>
      <c r="AC994" s="707"/>
      <c r="AD994" s="707"/>
      <c r="AE994" s="236"/>
      <c r="AF994" s="236"/>
      <c r="AG994" s="236"/>
      <c r="AH994" s="236"/>
      <c r="AI994" s="236"/>
      <c r="AJ994" s="236"/>
      <c r="AK994" s="236"/>
      <c r="AL994" s="236"/>
      <c r="AM994" s="236"/>
      <c r="AN994" s="236"/>
      <c r="AO994" s="236"/>
      <c r="AP994" s="236"/>
      <c r="AQ994" s="236"/>
      <c r="AR994" s="236"/>
      <c r="AS994" s="236"/>
      <c r="AT994" s="236"/>
      <c r="AU994" s="236"/>
      <c r="AV994" s="236"/>
      <c r="AW994" s="236"/>
      <c r="AX994" s="994"/>
    </row>
    <row r="995" spans="1:50" ht="23.85" hidden="1" customHeight="1">
      <c r="A995" s="992" t="s">
        <v>145</v>
      </c>
      <c r="B995" s="993"/>
      <c r="C995" s="707" t="s">
        <v>7980</v>
      </c>
      <c r="D995" s="707" t="s">
        <v>7981</v>
      </c>
      <c r="E995" s="707" t="s">
        <v>8131</v>
      </c>
      <c r="F995" s="707" t="s">
        <v>7980</v>
      </c>
      <c r="G995" s="707" t="s">
        <v>7980</v>
      </c>
      <c r="H995" s="236">
        <v>3</v>
      </c>
      <c r="I995" s="235">
        <v>10434</v>
      </c>
      <c r="J995" s="235">
        <v>33</v>
      </c>
      <c r="K995" s="235">
        <v>33</v>
      </c>
      <c r="L995" s="707" t="s">
        <v>143</v>
      </c>
      <c r="M995" s="235">
        <v>64</v>
      </c>
      <c r="N995" s="235">
        <v>87</v>
      </c>
      <c r="O995" s="235">
        <v>5568</v>
      </c>
      <c r="P995" s="235">
        <v>1</v>
      </c>
      <c r="Q995" s="235">
        <v>200</v>
      </c>
      <c r="R995" s="235">
        <v>200</v>
      </c>
      <c r="S995" s="707" t="s">
        <v>8139</v>
      </c>
      <c r="T995" s="707" t="s">
        <v>466</v>
      </c>
      <c r="U995" s="707">
        <v>2014</v>
      </c>
      <c r="V995" s="236">
        <v>4100</v>
      </c>
      <c r="W995" s="236"/>
      <c r="X995" s="236"/>
      <c r="Y995" s="236"/>
      <c r="Z995" s="236"/>
      <c r="AA995" s="236"/>
      <c r="AB995" s="235">
        <v>4100</v>
      </c>
      <c r="AC995" s="707"/>
      <c r="AD995" s="707"/>
      <c r="AE995" s="236">
        <v>0</v>
      </c>
      <c r="AF995" s="236"/>
      <c r="AG995" s="236">
        <v>0</v>
      </c>
      <c r="AH995" s="236"/>
      <c r="AI995" s="236"/>
      <c r="AJ995" s="236"/>
      <c r="AK995" s="236"/>
      <c r="AL995" s="236"/>
      <c r="AM995" s="236"/>
      <c r="AN995" s="236"/>
      <c r="AO995" s="236"/>
      <c r="AP995" s="236"/>
      <c r="AQ995" s="236"/>
      <c r="AR995" s="236"/>
      <c r="AS995" s="236"/>
      <c r="AT995" s="236"/>
      <c r="AU995" s="236"/>
      <c r="AV995" s="236"/>
      <c r="AW995" s="236"/>
      <c r="AX995" s="994"/>
    </row>
    <row r="996" spans="1:50" ht="23.85" hidden="1" customHeight="1">
      <c r="A996" s="992"/>
      <c r="B996" s="993"/>
      <c r="C996" s="707" t="s">
        <v>7980</v>
      </c>
      <c r="D996" s="707" t="s">
        <v>7981</v>
      </c>
      <c r="E996" s="707" t="s">
        <v>8132</v>
      </c>
      <c r="F996" s="707" t="s">
        <v>7980</v>
      </c>
      <c r="G996" s="707" t="s">
        <v>7980</v>
      </c>
      <c r="H996" s="236">
        <v>3</v>
      </c>
      <c r="I996" s="235">
        <v>10434</v>
      </c>
      <c r="J996" s="235">
        <v>54</v>
      </c>
      <c r="K996" s="235">
        <v>54</v>
      </c>
      <c r="L996" s="707" t="s">
        <v>143</v>
      </c>
      <c r="M996" s="235">
        <v>68</v>
      </c>
      <c r="N996" s="235">
        <v>105</v>
      </c>
      <c r="O996" s="235">
        <v>7140</v>
      </c>
      <c r="P996" s="235">
        <v>1</v>
      </c>
      <c r="Q996" s="235">
        <v>200</v>
      </c>
      <c r="R996" s="235">
        <v>200</v>
      </c>
      <c r="S996" s="707" t="s">
        <v>8139</v>
      </c>
      <c r="T996" s="707" t="s">
        <v>466</v>
      </c>
      <c r="U996" s="707">
        <v>2014</v>
      </c>
      <c r="V996" s="236">
        <v>4100</v>
      </c>
      <c r="W996" s="236"/>
      <c r="X996" s="236"/>
      <c r="Y996" s="236">
        <v>300</v>
      </c>
      <c r="Z996" s="236"/>
      <c r="AA996" s="236"/>
      <c r="AB996" s="235">
        <v>4100</v>
      </c>
      <c r="AC996" s="707">
        <v>2002</v>
      </c>
      <c r="AD996" s="707"/>
      <c r="AE996" s="236"/>
      <c r="AF996" s="236"/>
      <c r="AG996" s="236"/>
      <c r="AH996" s="236"/>
      <c r="AI996" s="236"/>
      <c r="AJ996" s="236"/>
      <c r="AK996" s="236"/>
      <c r="AL996" s="236"/>
      <c r="AM996" s="236"/>
      <c r="AN996" s="236"/>
      <c r="AO996" s="236"/>
      <c r="AP996" s="236"/>
      <c r="AQ996" s="236"/>
      <c r="AR996" s="236"/>
      <c r="AS996" s="236"/>
      <c r="AT996" s="236"/>
      <c r="AU996" s="236"/>
      <c r="AV996" s="236"/>
      <c r="AW996" s="236"/>
      <c r="AX996" s="994"/>
    </row>
    <row r="997" spans="1:50" ht="23.85" hidden="1" customHeight="1">
      <c r="A997" s="992"/>
      <c r="B997" s="993"/>
      <c r="C997" s="707" t="s">
        <v>7980</v>
      </c>
      <c r="D997" s="707" t="s">
        <v>7981</v>
      </c>
      <c r="E997" s="707" t="s">
        <v>7982</v>
      </c>
      <c r="F997" s="707" t="s">
        <v>7980</v>
      </c>
      <c r="G997" s="707" t="s">
        <v>7980</v>
      </c>
      <c r="H997" s="236">
        <v>3</v>
      </c>
      <c r="I997" s="235">
        <v>7957</v>
      </c>
      <c r="J997" s="235"/>
      <c r="K997" s="235"/>
      <c r="L997" s="707" t="s">
        <v>143</v>
      </c>
      <c r="M997" s="235">
        <v>73</v>
      </c>
      <c r="N997" s="235">
        <v>109</v>
      </c>
      <c r="O997" s="235">
        <v>7957</v>
      </c>
      <c r="P997" s="235">
        <v>1</v>
      </c>
      <c r="Q997" s="235">
        <v>10000</v>
      </c>
      <c r="R997" s="235">
        <v>10000</v>
      </c>
      <c r="S997" s="707" t="s">
        <v>173</v>
      </c>
      <c r="T997" s="707" t="s">
        <v>466</v>
      </c>
      <c r="U997" s="707">
        <v>1999</v>
      </c>
      <c r="V997" s="236">
        <v>17847</v>
      </c>
      <c r="W997" s="236">
        <v>800</v>
      </c>
      <c r="X997" s="236">
        <v>530</v>
      </c>
      <c r="Y997" s="236">
        <v>0</v>
      </c>
      <c r="Z997" s="236"/>
      <c r="AA997" s="236"/>
      <c r="AB997" s="235">
        <v>19177</v>
      </c>
      <c r="AC997" s="707"/>
      <c r="AD997" s="707"/>
      <c r="AE997" s="236"/>
      <c r="AF997" s="236"/>
      <c r="AG997" s="236"/>
      <c r="AH997" s="236"/>
      <c r="AI997" s="236"/>
      <c r="AJ997" s="236"/>
      <c r="AK997" s="236"/>
      <c r="AL997" s="236"/>
      <c r="AM997" s="236"/>
      <c r="AN997" s="236"/>
      <c r="AO997" s="236"/>
      <c r="AP997" s="236"/>
      <c r="AQ997" s="236"/>
      <c r="AR997" s="236"/>
      <c r="AS997" s="236"/>
      <c r="AT997" s="236"/>
      <c r="AU997" s="236"/>
      <c r="AV997" s="236"/>
      <c r="AW997" s="236"/>
      <c r="AX997" s="994" t="s">
        <v>8133</v>
      </c>
    </row>
    <row r="998" spans="1:50" ht="23.85" hidden="1" customHeight="1">
      <c r="A998" s="992" t="s">
        <v>91</v>
      </c>
      <c r="B998" s="993"/>
      <c r="C998" s="219" t="s">
        <v>7980</v>
      </c>
      <c r="D998" s="219" t="s">
        <v>8134</v>
      </c>
      <c r="E998" s="219" t="s">
        <v>8135</v>
      </c>
      <c r="F998" s="219" t="s">
        <v>7980</v>
      </c>
      <c r="G998" s="219" t="s">
        <v>7980</v>
      </c>
      <c r="H998" s="221" t="s">
        <v>3805</v>
      </c>
      <c r="I998" s="222">
        <v>10400</v>
      </c>
      <c r="J998" s="222">
        <v>118</v>
      </c>
      <c r="K998" s="222">
        <v>118</v>
      </c>
      <c r="L998" s="219" t="s">
        <v>143</v>
      </c>
      <c r="M998" s="235">
        <v>68</v>
      </c>
      <c r="N998" s="235">
        <v>100</v>
      </c>
      <c r="O998" s="235">
        <v>6800</v>
      </c>
      <c r="P998" s="235">
        <v>1</v>
      </c>
      <c r="Q998" s="235">
        <v>1000</v>
      </c>
      <c r="R998" s="235">
        <v>1000</v>
      </c>
      <c r="S998" s="707" t="s">
        <v>173</v>
      </c>
      <c r="T998" s="707" t="s">
        <v>466</v>
      </c>
      <c r="U998" s="707">
        <v>1950</v>
      </c>
      <c r="V998" s="236">
        <v>0</v>
      </c>
      <c r="W998" s="236"/>
      <c r="X998" s="236"/>
      <c r="Y998" s="236"/>
      <c r="Z998" s="236"/>
      <c r="AA998" s="236"/>
      <c r="AB998" s="235"/>
      <c r="AC998" s="707">
        <v>2002</v>
      </c>
      <c r="AD998" s="707"/>
      <c r="AE998" s="236"/>
      <c r="AF998" s="236"/>
      <c r="AG998" s="236"/>
      <c r="AH998" s="236"/>
      <c r="AI998" s="236"/>
      <c r="AJ998" s="236"/>
      <c r="AK998" s="236" t="s">
        <v>5224</v>
      </c>
      <c r="AL998" s="236">
        <v>1</v>
      </c>
      <c r="AM998" s="236">
        <v>800</v>
      </c>
      <c r="AN998" s="236" t="s">
        <v>8057</v>
      </c>
      <c r="AO998" s="236"/>
      <c r="AP998" s="236"/>
      <c r="AQ998" s="236"/>
      <c r="AR998" s="236"/>
      <c r="AS998" s="236"/>
      <c r="AT998" s="236"/>
      <c r="AU998" s="236"/>
      <c r="AV998" s="236"/>
      <c r="AW998" s="236"/>
      <c r="AX998" s="994"/>
    </row>
    <row r="999" spans="1:50" ht="23.85" hidden="1" customHeight="1">
      <c r="A999" s="992" t="s">
        <v>145</v>
      </c>
      <c r="B999" s="1002"/>
      <c r="C999" s="219" t="s">
        <v>7980</v>
      </c>
      <c r="D999" s="219" t="s">
        <v>8055</v>
      </c>
      <c r="E999" s="219" t="s">
        <v>8136</v>
      </c>
      <c r="F999" s="219" t="s">
        <v>7980</v>
      </c>
      <c r="G999" s="219" t="s">
        <v>7980</v>
      </c>
      <c r="H999" s="221" t="s">
        <v>3805</v>
      </c>
      <c r="I999" s="222">
        <v>15248</v>
      </c>
      <c r="J999" s="222">
        <v>97</v>
      </c>
      <c r="K999" s="222">
        <v>97</v>
      </c>
      <c r="L999" s="707" t="s">
        <v>143</v>
      </c>
      <c r="M999" s="235">
        <v>68</v>
      </c>
      <c r="N999" s="235">
        <v>90</v>
      </c>
      <c r="O999" s="235">
        <v>6120</v>
      </c>
      <c r="P999" s="235">
        <v>1</v>
      </c>
      <c r="Q999" s="235">
        <v>500</v>
      </c>
      <c r="R999" s="235">
        <v>1000</v>
      </c>
      <c r="S999" s="707" t="s">
        <v>173</v>
      </c>
      <c r="T999" s="707" t="s">
        <v>466</v>
      </c>
      <c r="U999" s="707">
        <v>1966</v>
      </c>
      <c r="V999" s="236">
        <v>0</v>
      </c>
      <c r="W999" s="236"/>
      <c r="X999" s="236"/>
      <c r="Y999" s="236"/>
      <c r="Z999" s="236"/>
      <c r="AA999" s="236"/>
      <c r="AB999" s="235"/>
      <c r="AC999" s="707">
        <v>2002</v>
      </c>
      <c r="AD999" s="707">
        <v>2003</v>
      </c>
      <c r="AE999" s="236"/>
      <c r="AF999" s="236"/>
      <c r="AG999" s="236"/>
      <c r="AH999" s="236"/>
      <c r="AI999" s="236"/>
      <c r="AJ999" s="236"/>
      <c r="AK999" s="236" t="s">
        <v>707</v>
      </c>
      <c r="AL999" s="236">
        <v>1</v>
      </c>
      <c r="AM999" s="236">
        <v>420</v>
      </c>
      <c r="AN999" s="236" t="s">
        <v>8057</v>
      </c>
      <c r="AO999" s="236"/>
      <c r="AP999" s="236" t="s">
        <v>614</v>
      </c>
      <c r="AQ999" s="236">
        <v>2</v>
      </c>
      <c r="AR999" s="236">
        <v>1000</v>
      </c>
      <c r="AS999" s="236"/>
      <c r="AT999" s="236"/>
      <c r="AU999" s="236"/>
      <c r="AV999" s="236"/>
      <c r="AW999" s="236"/>
      <c r="AX999" s="994"/>
    </row>
    <row r="1000" spans="1:50" ht="23.85" hidden="1" customHeight="1">
      <c r="A1000" s="992" t="s">
        <v>91</v>
      </c>
      <c r="B1000" s="993"/>
      <c r="C1000" s="219" t="s">
        <v>7980</v>
      </c>
      <c r="D1000" s="219"/>
      <c r="E1000" s="219" t="s">
        <v>8137</v>
      </c>
      <c r="F1000" s="219" t="s">
        <v>7980</v>
      </c>
      <c r="G1000" s="219" t="s">
        <v>7980</v>
      </c>
      <c r="H1000" s="221"/>
      <c r="I1000" s="222">
        <v>19281</v>
      </c>
      <c r="J1000" s="222">
        <v>141</v>
      </c>
      <c r="K1000" s="222">
        <v>141</v>
      </c>
      <c r="L1000" s="219" t="s">
        <v>282</v>
      </c>
      <c r="M1000" s="235">
        <v>73</v>
      </c>
      <c r="N1000" s="235">
        <v>100</v>
      </c>
      <c r="O1000" s="235">
        <v>7300</v>
      </c>
      <c r="P1000" s="235">
        <v>1</v>
      </c>
      <c r="Q1000" s="235"/>
      <c r="R1000" s="235">
        <v>1000</v>
      </c>
      <c r="S1000" s="313" t="s">
        <v>8124</v>
      </c>
      <c r="T1000" s="313" t="s">
        <v>466</v>
      </c>
      <c r="U1000" s="707">
        <v>2003</v>
      </c>
      <c r="V1000" s="236"/>
      <c r="W1000" s="236"/>
      <c r="X1000" s="236"/>
      <c r="Y1000" s="236"/>
      <c r="Z1000" s="236"/>
      <c r="AA1000" s="236"/>
      <c r="AB1000" s="235">
        <v>1034</v>
      </c>
      <c r="AC1000" s="707"/>
      <c r="AD1000" s="707"/>
      <c r="AE1000" s="236"/>
      <c r="AF1000" s="236"/>
      <c r="AG1000" s="236"/>
      <c r="AH1000" s="236"/>
      <c r="AI1000" s="236"/>
      <c r="AJ1000" s="236"/>
      <c r="AK1000" s="236"/>
      <c r="AL1000" s="236"/>
      <c r="AM1000" s="236"/>
      <c r="AN1000" s="236"/>
      <c r="AO1000" s="236"/>
      <c r="AP1000" s="236"/>
      <c r="AQ1000" s="236"/>
      <c r="AR1000" s="236"/>
      <c r="AS1000" s="236"/>
      <c r="AT1000" s="236"/>
      <c r="AU1000" s="236"/>
      <c r="AV1000" s="236"/>
      <c r="AW1000" s="236"/>
      <c r="AX1000" s="994"/>
    </row>
    <row r="1001" spans="1:50" ht="23.85" hidden="1" customHeight="1">
      <c r="A1001" s="992" t="s">
        <v>145</v>
      </c>
      <c r="B1001" s="993"/>
      <c r="C1001" s="219" t="s">
        <v>7980</v>
      </c>
      <c r="D1001" s="219"/>
      <c r="E1001" s="219" t="s">
        <v>12544</v>
      </c>
      <c r="F1001" s="219" t="s">
        <v>7980</v>
      </c>
      <c r="G1001" s="219" t="s">
        <v>7980</v>
      </c>
      <c r="H1001" s="221"/>
      <c r="I1001" s="222">
        <v>12999</v>
      </c>
      <c r="J1001" s="222">
        <v>115</v>
      </c>
      <c r="K1001" s="222">
        <v>115</v>
      </c>
      <c r="L1001" s="219" t="s">
        <v>282</v>
      </c>
      <c r="M1001" s="235">
        <v>69</v>
      </c>
      <c r="N1001" s="235">
        <v>92</v>
      </c>
      <c r="O1001" s="235">
        <v>6348</v>
      </c>
      <c r="P1001" s="235">
        <v>1</v>
      </c>
      <c r="Q1001" s="235">
        <v>300</v>
      </c>
      <c r="R1001" s="235">
        <v>500</v>
      </c>
      <c r="S1001" s="313" t="s">
        <v>8139</v>
      </c>
      <c r="T1001" s="313" t="s">
        <v>466</v>
      </c>
      <c r="U1001" s="707">
        <v>1954</v>
      </c>
      <c r="V1001" s="236"/>
      <c r="W1001" s="236"/>
      <c r="X1001" s="236"/>
      <c r="Y1001" s="236"/>
      <c r="Z1001" s="236"/>
      <c r="AA1001" s="236"/>
      <c r="AB1001" s="235"/>
      <c r="AC1001" s="707"/>
      <c r="AD1001" s="707"/>
      <c r="AE1001" s="236"/>
      <c r="AF1001" s="236"/>
      <c r="AG1001" s="236"/>
      <c r="AH1001" s="236"/>
      <c r="AI1001" s="236"/>
      <c r="AJ1001" s="236"/>
      <c r="AK1001" s="236"/>
      <c r="AL1001" s="236"/>
      <c r="AM1001" s="236"/>
      <c r="AN1001" s="236"/>
      <c r="AO1001" s="236"/>
      <c r="AP1001" s="236"/>
      <c r="AQ1001" s="236"/>
      <c r="AR1001" s="236"/>
      <c r="AS1001" s="236"/>
      <c r="AT1001" s="236"/>
      <c r="AU1001" s="236"/>
      <c r="AV1001" s="236"/>
      <c r="AW1001" s="236"/>
      <c r="AX1001" s="994" t="s">
        <v>12545</v>
      </c>
    </row>
    <row r="1002" spans="1:50" ht="23.85" hidden="1" customHeight="1">
      <c r="A1002" s="992" t="s">
        <v>91</v>
      </c>
      <c r="B1002" s="993"/>
      <c r="C1002" s="219" t="s">
        <v>7980</v>
      </c>
      <c r="D1002" s="219"/>
      <c r="E1002" s="219" t="s">
        <v>8138</v>
      </c>
      <c r="F1002" s="219" t="s">
        <v>7980</v>
      </c>
      <c r="G1002" s="219" t="s">
        <v>7980</v>
      </c>
      <c r="H1002" s="221"/>
      <c r="I1002" s="222">
        <v>18752</v>
      </c>
      <c r="J1002" s="222">
        <v>141</v>
      </c>
      <c r="K1002" s="222">
        <v>141</v>
      </c>
      <c r="L1002" s="219" t="s">
        <v>143</v>
      </c>
      <c r="M1002" s="235">
        <v>65</v>
      </c>
      <c r="N1002" s="235">
        <v>83</v>
      </c>
      <c r="O1002" s="235">
        <v>5395</v>
      </c>
      <c r="P1002" s="235">
        <v>1</v>
      </c>
      <c r="Q1002" s="235">
        <v>200</v>
      </c>
      <c r="R1002" s="235">
        <v>200</v>
      </c>
      <c r="S1002" s="707" t="s">
        <v>8139</v>
      </c>
      <c r="T1002" s="707" t="s">
        <v>466</v>
      </c>
      <c r="U1002" s="707">
        <v>1994</v>
      </c>
      <c r="V1002" s="236"/>
      <c r="W1002" s="236"/>
      <c r="X1002" s="236"/>
      <c r="Y1002" s="236"/>
      <c r="Z1002" s="236"/>
      <c r="AA1002" s="236"/>
      <c r="AB1002" s="235"/>
      <c r="AC1002" s="707"/>
      <c r="AD1002" s="707"/>
      <c r="AE1002" s="236"/>
      <c r="AF1002" s="236"/>
      <c r="AG1002" s="236"/>
      <c r="AH1002" s="236"/>
      <c r="AI1002" s="236"/>
      <c r="AJ1002" s="236"/>
      <c r="AK1002" s="236"/>
      <c r="AL1002" s="236"/>
      <c r="AM1002" s="236"/>
      <c r="AN1002" s="236"/>
      <c r="AO1002" s="236"/>
      <c r="AP1002" s="236"/>
      <c r="AQ1002" s="236"/>
      <c r="AR1002" s="236"/>
      <c r="AS1002" s="236"/>
      <c r="AT1002" s="236"/>
      <c r="AU1002" s="236"/>
      <c r="AV1002" s="236"/>
      <c r="AW1002" s="236"/>
      <c r="AX1002" s="994"/>
    </row>
    <row r="1003" spans="1:50" ht="23.85" hidden="1" customHeight="1">
      <c r="A1003" s="992" t="s">
        <v>310</v>
      </c>
      <c r="B1003" s="993"/>
      <c r="C1003" s="219" t="s">
        <v>7980</v>
      </c>
      <c r="D1003" s="219"/>
      <c r="E1003" s="219" t="s">
        <v>8140</v>
      </c>
      <c r="F1003" s="219" t="s">
        <v>7980</v>
      </c>
      <c r="G1003" s="219" t="s">
        <v>7980</v>
      </c>
      <c r="H1003" s="221"/>
      <c r="I1003" s="222">
        <v>12130</v>
      </c>
      <c r="J1003" s="222">
        <v>93</v>
      </c>
      <c r="K1003" s="222">
        <v>93</v>
      </c>
      <c r="L1003" s="219" t="s">
        <v>304</v>
      </c>
      <c r="M1003" s="235">
        <v>65</v>
      </c>
      <c r="N1003" s="235">
        <v>87</v>
      </c>
      <c r="O1003" s="235">
        <v>5655</v>
      </c>
      <c r="P1003" s="235">
        <v>1</v>
      </c>
      <c r="Q1003" s="235">
        <v>700</v>
      </c>
      <c r="R1003" s="235">
        <v>700</v>
      </c>
      <c r="S1003" s="707" t="s">
        <v>8139</v>
      </c>
      <c r="T1003" s="707" t="s">
        <v>466</v>
      </c>
      <c r="U1003" s="707">
        <v>1984</v>
      </c>
      <c r="V1003" s="236"/>
      <c r="W1003" s="236"/>
      <c r="X1003" s="236"/>
      <c r="Y1003" s="236"/>
      <c r="Z1003" s="236"/>
      <c r="AA1003" s="236"/>
      <c r="AB1003" s="235"/>
      <c r="AC1003" s="707"/>
      <c r="AD1003" s="707"/>
      <c r="AE1003" s="236"/>
      <c r="AF1003" s="236"/>
      <c r="AG1003" s="236"/>
      <c r="AH1003" s="236"/>
      <c r="AI1003" s="236"/>
      <c r="AJ1003" s="236"/>
      <c r="AK1003" s="236"/>
      <c r="AL1003" s="236"/>
      <c r="AM1003" s="236"/>
      <c r="AN1003" s="236"/>
      <c r="AO1003" s="236"/>
      <c r="AP1003" s="236"/>
      <c r="AQ1003" s="236"/>
      <c r="AR1003" s="236"/>
      <c r="AS1003" s="236"/>
      <c r="AT1003" s="236"/>
      <c r="AU1003" s="236"/>
      <c r="AV1003" s="236"/>
      <c r="AW1003" s="236"/>
      <c r="AX1003" s="994"/>
    </row>
    <row r="1004" spans="1:50" ht="23.85" hidden="1" customHeight="1">
      <c r="A1004" s="992">
        <v>4</v>
      </c>
      <c r="B1004" s="993"/>
      <c r="C1004" s="219" t="s">
        <v>7980</v>
      </c>
      <c r="D1004" s="219"/>
      <c r="E1004" s="219" t="s">
        <v>8141</v>
      </c>
      <c r="F1004" s="219" t="s">
        <v>7980</v>
      </c>
      <c r="G1004" s="219" t="s">
        <v>7980</v>
      </c>
      <c r="H1004" s="221"/>
      <c r="I1004" s="222">
        <v>23691</v>
      </c>
      <c r="J1004" s="222">
        <v>114</v>
      </c>
      <c r="K1004" s="222">
        <v>150</v>
      </c>
      <c r="L1004" s="219" t="s">
        <v>282</v>
      </c>
      <c r="M1004" s="235">
        <v>75</v>
      </c>
      <c r="N1004" s="235">
        <v>105</v>
      </c>
      <c r="O1004" s="235">
        <v>7875</v>
      </c>
      <c r="P1004" s="235">
        <v>1</v>
      </c>
      <c r="Q1004" s="235">
        <v>300</v>
      </c>
      <c r="R1004" s="235">
        <v>500</v>
      </c>
      <c r="S1004" s="707" t="s">
        <v>8139</v>
      </c>
      <c r="T1004" s="707" t="s">
        <v>466</v>
      </c>
      <c r="U1004" s="707">
        <v>2004</v>
      </c>
      <c r="V1004" s="236"/>
      <c r="W1004" s="236"/>
      <c r="X1004" s="236"/>
      <c r="Y1004" s="236"/>
      <c r="Z1004" s="236"/>
      <c r="AA1004" s="236"/>
      <c r="AB1004" s="235">
        <v>320</v>
      </c>
      <c r="AC1004" s="707"/>
      <c r="AD1004" s="707"/>
      <c r="AE1004" s="236"/>
      <c r="AF1004" s="236"/>
      <c r="AG1004" s="236"/>
      <c r="AH1004" s="236"/>
      <c r="AI1004" s="236"/>
      <c r="AJ1004" s="236"/>
      <c r="AK1004" s="236"/>
      <c r="AL1004" s="236"/>
      <c r="AM1004" s="236"/>
      <c r="AN1004" s="236"/>
      <c r="AO1004" s="236"/>
      <c r="AP1004" s="236"/>
      <c r="AQ1004" s="236"/>
      <c r="AR1004" s="236"/>
      <c r="AS1004" s="236"/>
      <c r="AT1004" s="236"/>
      <c r="AU1004" s="236"/>
      <c r="AV1004" s="236"/>
      <c r="AW1004" s="236"/>
      <c r="AX1004" s="994"/>
    </row>
    <row r="1005" spans="1:50" ht="23.85" hidden="1" customHeight="1">
      <c r="A1005" s="992">
        <v>5</v>
      </c>
      <c r="B1005" s="993"/>
      <c r="C1005" s="219" t="s">
        <v>7980</v>
      </c>
      <c r="D1005" s="219"/>
      <c r="E1005" s="219" t="s">
        <v>8142</v>
      </c>
      <c r="F1005" s="219" t="s">
        <v>7980</v>
      </c>
      <c r="G1005" s="219" t="s">
        <v>7980</v>
      </c>
      <c r="H1005" s="221"/>
      <c r="I1005" s="222">
        <v>168704</v>
      </c>
      <c r="J1005" s="222">
        <v>290</v>
      </c>
      <c r="K1005" s="222">
        <v>290</v>
      </c>
      <c r="L1005" s="219" t="s">
        <v>282</v>
      </c>
      <c r="M1005" s="235">
        <v>78</v>
      </c>
      <c r="N1005" s="235">
        <v>115</v>
      </c>
      <c r="O1005" s="235">
        <v>8970</v>
      </c>
      <c r="P1005" s="235">
        <v>1</v>
      </c>
      <c r="Q1005" s="235">
        <v>100</v>
      </c>
      <c r="R1005" s="235">
        <v>300</v>
      </c>
      <c r="S1005" s="707" t="s">
        <v>8124</v>
      </c>
      <c r="T1005" s="707" t="s">
        <v>466</v>
      </c>
      <c r="U1005" s="707">
        <v>2010</v>
      </c>
      <c r="V1005" s="236"/>
      <c r="W1005" s="236"/>
      <c r="X1005" s="236"/>
      <c r="Y1005" s="236"/>
      <c r="Z1005" s="236"/>
      <c r="AA1005" s="236"/>
      <c r="AB1005" s="235">
        <v>1700</v>
      </c>
      <c r="AC1005" s="707"/>
      <c r="AD1005" s="707"/>
      <c r="AE1005" s="236"/>
      <c r="AF1005" s="236"/>
      <c r="AG1005" s="236"/>
      <c r="AH1005" s="236"/>
      <c r="AI1005" s="236"/>
      <c r="AJ1005" s="236"/>
      <c r="AK1005" s="236"/>
      <c r="AL1005" s="236"/>
      <c r="AM1005" s="236"/>
      <c r="AN1005" s="236"/>
      <c r="AO1005" s="236"/>
      <c r="AP1005" s="236"/>
      <c r="AQ1005" s="236"/>
      <c r="AR1005" s="236"/>
      <c r="AS1005" s="236"/>
      <c r="AT1005" s="236"/>
      <c r="AU1005" s="236"/>
      <c r="AV1005" s="236"/>
      <c r="AW1005" s="236"/>
      <c r="AX1005" s="994" t="s">
        <v>16893</v>
      </c>
    </row>
    <row r="1006" spans="1:50" ht="23.85" hidden="1" customHeight="1">
      <c r="A1006" s="992">
        <v>6</v>
      </c>
      <c r="B1006" s="993"/>
      <c r="C1006" s="219" t="s">
        <v>7980</v>
      </c>
      <c r="D1006" s="219"/>
      <c r="E1006" s="219" t="s">
        <v>8143</v>
      </c>
      <c r="F1006" s="219" t="s">
        <v>7980</v>
      </c>
      <c r="G1006" s="219" t="s">
        <v>7980</v>
      </c>
      <c r="H1006" s="221"/>
      <c r="I1006" s="222">
        <v>10434</v>
      </c>
      <c r="J1006" s="222">
        <v>288</v>
      </c>
      <c r="K1006" s="222">
        <v>288</v>
      </c>
      <c r="L1006" s="219" t="s">
        <v>282</v>
      </c>
      <c r="M1006" s="235">
        <v>78</v>
      </c>
      <c r="N1006" s="235">
        <v>115</v>
      </c>
      <c r="O1006" s="235">
        <v>8970</v>
      </c>
      <c r="P1006" s="235">
        <v>1</v>
      </c>
      <c r="Q1006" s="235">
        <v>200</v>
      </c>
      <c r="R1006" s="235">
        <v>500</v>
      </c>
      <c r="S1006" s="707" t="s">
        <v>8124</v>
      </c>
      <c r="T1006" s="707" t="s">
        <v>466</v>
      </c>
      <c r="U1006" s="707">
        <v>2010</v>
      </c>
      <c r="V1006" s="236"/>
      <c r="W1006" s="236"/>
      <c r="X1006" s="236"/>
      <c r="Y1006" s="236"/>
      <c r="Z1006" s="236"/>
      <c r="AA1006" s="236"/>
      <c r="AB1006" s="235">
        <v>1700</v>
      </c>
      <c r="AC1006" s="707"/>
      <c r="AD1006" s="707"/>
      <c r="AE1006" s="236"/>
      <c r="AF1006" s="236"/>
      <c r="AG1006" s="236"/>
      <c r="AH1006" s="236"/>
      <c r="AI1006" s="236"/>
      <c r="AJ1006" s="236"/>
      <c r="AK1006" s="236"/>
      <c r="AL1006" s="236"/>
      <c r="AM1006" s="236"/>
      <c r="AN1006" s="236"/>
      <c r="AO1006" s="236"/>
      <c r="AP1006" s="236"/>
      <c r="AQ1006" s="236"/>
      <c r="AR1006" s="236"/>
      <c r="AS1006" s="236"/>
      <c r="AT1006" s="236"/>
      <c r="AU1006" s="236"/>
      <c r="AV1006" s="236"/>
      <c r="AW1006" s="236"/>
      <c r="AX1006" s="994" t="s">
        <v>16893</v>
      </c>
    </row>
    <row r="1007" spans="1:50" ht="23.85" hidden="1" customHeight="1">
      <c r="A1007" s="992"/>
      <c r="B1007" s="993"/>
      <c r="C1007" s="219" t="s">
        <v>7980</v>
      </c>
      <c r="D1007" s="219"/>
      <c r="E1007" s="219" t="s">
        <v>8144</v>
      </c>
      <c r="F1007" s="219" t="s">
        <v>7980</v>
      </c>
      <c r="G1007" s="219" t="s">
        <v>7980</v>
      </c>
      <c r="H1007" s="221"/>
      <c r="I1007" s="222">
        <v>10434</v>
      </c>
      <c r="J1007" s="222">
        <v>438</v>
      </c>
      <c r="K1007" s="222">
        <v>438</v>
      </c>
      <c r="L1007" s="219" t="s">
        <v>143</v>
      </c>
      <c r="M1007" s="235">
        <v>78</v>
      </c>
      <c r="N1007" s="235">
        <v>115</v>
      </c>
      <c r="O1007" s="235">
        <v>8970</v>
      </c>
      <c r="P1007" s="235">
        <v>1</v>
      </c>
      <c r="Q1007" s="235">
        <v>100</v>
      </c>
      <c r="R1007" s="235">
        <v>300</v>
      </c>
      <c r="S1007" s="707" t="s">
        <v>8124</v>
      </c>
      <c r="T1007" s="707" t="s">
        <v>466</v>
      </c>
      <c r="U1007" s="707">
        <v>2010</v>
      </c>
      <c r="V1007" s="236"/>
      <c r="W1007" s="236"/>
      <c r="X1007" s="236"/>
      <c r="Y1007" s="236"/>
      <c r="Z1007" s="236"/>
      <c r="AA1007" s="236"/>
      <c r="AB1007" s="235">
        <v>1000</v>
      </c>
      <c r="AC1007" s="707"/>
      <c r="AD1007" s="707"/>
      <c r="AE1007" s="236"/>
      <c r="AF1007" s="236"/>
      <c r="AG1007" s="236"/>
      <c r="AH1007" s="236"/>
      <c r="AI1007" s="236"/>
      <c r="AJ1007" s="236"/>
      <c r="AK1007" s="236"/>
      <c r="AL1007" s="236"/>
      <c r="AM1007" s="236"/>
      <c r="AN1007" s="236"/>
      <c r="AO1007" s="236"/>
      <c r="AP1007" s="236"/>
      <c r="AQ1007" s="236"/>
      <c r="AR1007" s="236"/>
      <c r="AS1007" s="236"/>
      <c r="AT1007" s="236"/>
      <c r="AU1007" s="236"/>
      <c r="AV1007" s="236"/>
      <c r="AW1007" s="236"/>
      <c r="AX1007" s="994" t="s">
        <v>16893</v>
      </c>
    </row>
    <row r="1008" spans="1:50" ht="23.85" hidden="1" customHeight="1">
      <c r="A1008" s="992"/>
      <c r="B1008" s="993"/>
      <c r="C1008" s="707" t="s">
        <v>7987</v>
      </c>
      <c r="D1008" s="707" t="s">
        <v>8145</v>
      </c>
      <c r="E1008" s="707" t="s">
        <v>8146</v>
      </c>
      <c r="F1008" s="707" t="s">
        <v>7987</v>
      </c>
      <c r="G1008" s="707" t="s">
        <v>7987</v>
      </c>
      <c r="H1008" s="236">
        <v>2</v>
      </c>
      <c r="I1008" s="235">
        <v>66050</v>
      </c>
      <c r="J1008" s="235"/>
      <c r="K1008" s="235"/>
      <c r="L1008" s="707" t="s">
        <v>8147</v>
      </c>
      <c r="M1008" s="235">
        <v>148</v>
      </c>
      <c r="N1008" s="235">
        <v>210</v>
      </c>
      <c r="O1008" s="235">
        <v>31080</v>
      </c>
      <c r="P1008" s="235">
        <v>2</v>
      </c>
      <c r="Q1008" s="235" t="s">
        <v>384</v>
      </c>
      <c r="R1008" s="235">
        <v>5000</v>
      </c>
      <c r="S1008" s="313" t="s">
        <v>384</v>
      </c>
      <c r="T1008" s="313" t="s">
        <v>384</v>
      </c>
      <c r="U1008" s="707">
        <v>2002</v>
      </c>
      <c r="V1008" s="236">
        <v>6</v>
      </c>
      <c r="W1008" s="236">
        <v>1</v>
      </c>
      <c r="X1008" s="236"/>
      <c r="Y1008" s="236"/>
      <c r="Z1008" s="236"/>
      <c r="AA1008" s="236"/>
      <c r="AB1008" s="235">
        <v>7</v>
      </c>
      <c r="AC1008" s="707"/>
      <c r="AD1008" s="707"/>
      <c r="AE1008" s="236"/>
      <c r="AF1008" s="236"/>
      <c r="AG1008" s="236"/>
      <c r="AH1008" s="236"/>
      <c r="AI1008" s="236"/>
      <c r="AJ1008" s="236"/>
      <c r="AK1008" s="236" t="s">
        <v>614</v>
      </c>
      <c r="AL1008" s="236">
        <v>1</v>
      </c>
      <c r="AM1008" s="236">
        <v>215</v>
      </c>
      <c r="AN1008" s="236"/>
      <c r="AO1008" s="236" t="s">
        <v>8148</v>
      </c>
      <c r="AP1008" s="236" t="s">
        <v>5224</v>
      </c>
      <c r="AQ1008" s="236">
        <v>1</v>
      </c>
      <c r="AR1008" s="236">
        <v>457</v>
      </c>
      <c r="AS1008" s="236"/>
      <c r="AT1008" s="236" t="s">
        <v>8148</v>
      </c>
      <c r="AU1008" s="236" t="s">
        <v>2621</v>
      </c>
      <c r="AV1008" s="236">
        <v>1</v>
      </c>
      <c r="AW1008" s="236">
        <v>457</v>
      </c>
      <c r="AX1008" s="994"/>
    </row>
    <row r="1009" spans="1:50" ht="23.85" hidden="1" customHeight="1">
      <c r="A1009" s="992"/>
      <c r="B1009" s="993"/>
      <c r="C1009" s="707" t="s">
        <v>7987</v>
      </c>
      <c r="D1009" s="707" t="s">
        <v>8145</v>
      </c>
      <c r="E1009" s="707" t="s">
        <v>8149</v>
      </c>
      <c r="F1009" s="707" t="s">
        <v>7987</v>
      </c>
      <c r="G1009" s="707" t="s">
        <v>7987</v>
      </c>
      <c r="H1009" s="236">
        <v>2</v>
      </c>
      <c r="I1009" s="235">
        <v>9600</v>
      </c>
      <c r="J1009" s="235"/>
      <c r="K1009" s="235"/>
      <c r="L1009" s="707" t="s">
        <v>8150</v>
      </c>
      <c r="M1009" s="235">
        <v>74</v>
      </c>
      <c r="N1009" s="235">
        <v>105</v>
      </c>
      <c r="O1009" s="235">
        <v>7770</v>
      </c>
      <c r="P1009" s="235">
        <v>1</v>
      </c>
      <c r="Q1009" s="466" t="s">
        <v>384</v>
      </c>
      <c r="R1009" s="235">
        <v>300</v>
      </c>
      <c r="S1009" s="313" t="s">
        <v>384</v>
      </c>
      <c r="T1009" s="313" t="s">
        <v>384</v>
      </c>
      <c r="U1009" s="707">
        <v>2008</v>
      </c>
      <c r="V1009" s="236"/>
      <c r="W1009" s="236"/>
      <c r="X1009" s="236"/>
      <c r="Y1009" s="236"/>
      <c r="Z1009" s="236"/>
      <c r="AA1009" s="236"/>
      <c r="AB1009" s="235">
        <v>150</v>
      </c>
      <c r="AC1009" s="707"/>
      <c r="AD1009" s="707"/>
      <c r="AE1009" s="236"/>
      <c r="AF1009" s="236"/>
      <c r="AG1009" s="236"/>
      <c r="AH1009" s="236"/>
      <c r="AI1009" s="236"/>
      <c r="AJ1009" s="236"/>
      <c r="AK1009" s="236"/>
      <c r="AL1009" s="236"/>
      <c r="AM1009" s="236"/>
      <c r="AN1009" s="236"/>
      <c r="AO1009" s="236"/>
      <c r="AP1009" s="236"/>
      <c r="AQ1009" s="236"/>
      <c r="AR1009" s="236"/>
      <c r="AS1009" s="236"/>
      <c r="AT1009" s="236"/>
      <c r="AU1009" s="236"/>
      <c r="AV1009" s="236"/>
      <c r="AW1009" s="236"/>
      <c r="AX1009" s="994" t="s">
        <v>16894</v>
      </c>
    </row>
    <row r="1010" spans="1:50" ht="23.85" hidden="1" customHeight="1">
      <c r="A1010" s="992"/>
      <c r="B1010" s="993"/>
      <c r="C1010" s="707" t="s">
        <v>7987</v>
      </c>
      <c r="D1010" s="707"/>
      <c r="E1010" s="707" t="s">
        <v>16895</v>
      </c>
      <c r="F1010" s="707" t="s">
        <v>7987</v>
      </c>
      <c r="G1010" s="707" t="s">
        <v>15042</v>
      </c>
      <c r="H1010" s="236"/>
      <c r="I1010" s="235">
        <v>74360</v>
      </c>
      <c r="J1010" s="235"/>
      <c r="K1010" s="235"/>
      <c r="L1010" s="707" t="s">
        <v>11412</v>
      </c>
      <c r="M1010" s="235">
        <v>156</v>
      </c>
      <c r="N1010" s="235">
        <v>230</v>
      </c>
      <c r="O1010" s="235">
        <v>35880</v>
      </c>
      <c r="P1010" s="235">
        <v>4</v>
      </c>
      <c r="Q1010" s="235" t="s">
        <v>384</v>
      </c>
      <c r="R1010" s="235">
        <v>500</v>
      </c>
      <c r="S1010" s="707" t="s">
        <v>384</v>
      </c>
      <c r="T1010" s="707" t="s">
        <v>384</v>
      </c>
      <c r="U1010" s="707">
        <v>2009</v>
      </c>
      <c r="V1010" s="236"/>
      <c r="W1010" s="236"/>
      <c r="X1010" s="236"/>
      <c r="Y1010" s="236"/>
      <c r="Z1010" s="236"/>
      <c r="AA1010" s="236"/>
      <c r="AB1010" s="235">
        <v>10890</v>
      </c>
      <c r="AC1010" s="707"/>
      <c r="AD1010" s="707"/>
      <c r="AE1010" s="236"/>
      <c r="AF1010" s="236"/>
      <c r="AG1010" s="236"/>
      <c r="AH1010" s="236"/>
      <c r="AI1010" s="236"/>
      <c r="AJ1010" s="236"/>
      <c r="AK1010" s="236"/>
      <c r="AL1010" s="236"/>
      <c r="AM1010" s="236"/>
      <c r="AN1010" s="236"/>
      <c r="AO1010" s="236"/>
      <c r="AP1010" s="236"/>
      <c r="AQ1010" s="236"/>
      <c r="AR1010" s="236"/>
      <c r="AS1010" s="236"/>
      <c r="AT1010" s="236"/>
      <c r="AU1010" s="236"/>
      <c r="AV1010" s="236"/>
      <c r="AW1010" s="236"/>
      <c r="AX1010" s="994" t="s">
        <v>8151</v>
      </c>
    </row>
    <row r="1011" spans="1:50" ht="23.85" hidden="1" customHeight="1">
      <c r="A1011" s="992"/>
      <c r="B1011" s="993"/>
      <c r="C1011" s="219" t="s">
        <v>7987</v>
      </c>
      <c r="D1011" s="219"/>
      <c r="E1011" s="219" t="s">
        <v>8152</v>
      </c>
      <c r="F1011" s="219" t="s">
        <v>7987</v>
      </c>
      <c r="G1011" s="219" t="s">
        <v>15042</v>
      </c>
      <c r="H1011" s="221"/>
      <c r="I1011" s="222">
        <v>15208</v>
      </c>
      <c r="J1011" s="235"/>
      <c r="K1011" s="235"/>
      <c r="L1011" s="219" t="s">
        <v>282</v>
      </c>
      <c r="M1011" s="222">
        <v>76</v>
      </c>
      <c r="N1011" s="222">
        <v>108</v>
      </c>
      <c r="O1011" s="222">
        <v>8208</v>
      </c>
      <c r="P1011" s="222">
        <v>1</v>
      </c>
      <c r="Q1011" s="222" t="s">
        <v>384</v>
      </c>
      <c r="R1011" s="222">
        <v>300</v>
      </c>
      <c r="S1011" s="219" t="s">
        <v>384</v>
      </c>
      <c r="T1011" s="219" t="s">
        <v>384</v>
      </c>
      <c r="U1011" s="219">
        <v>2012</v>
      </c>
      <c r="V1011" s="221"/>
      <c r="W1011" s="221"/>
      <c r="X1011" s="221"/>
      <c r="Y1011" s="221"/>
      <c r="Z1011" s="221"/>
      <c r="AA1011" s="221"/>
      <c r="AB1011" s="222">
        <v>1412</v>
      </c>
      <c r="AC1011" s="221"/>
      <c r="AD1011" s="221"/>
      <c r="AE1011" s="221"/>
      <c r="AF1011" s="221"/>
      <c r="AG1011" s="221"/>
      <c r="AH1011" s="221"/>
      <c r="AI1011" s="221"/>
      <c r="AJ1011" s="221"/>
      <c r="AK1011" s="221"/>
      <c r="AL1011" s="221"/>
      <c r="AM1011" s="221"/>
      <c r="AN1011" s="221"/>
      <c r="AO1011" s="221"/>
      <c r="AP1011" s="221"/>
      <c r="AQ1011" s="221"/>
      <c r="AR1011" s="221"/>
      <c r="AS1011" s="221"/>
      <c r="AT1011" s="221"/>
      <c r="AU1011" s="221"/>
      <c r="AV1011" s="221"/>
      <c r="AW1011" s="221"/>
      <c r="AX1011" s="990"/>
    </row>
    <row r="1012" spans="1:50" ht="23.85" hidden="1" customHeight="1">
      <c r="A1012" s="992"/>
      <c r="B1012" s="993"/>
      <c r="C1012" s="219" t="s">
        <v>7987</v>
      </c>
      <c r="D1012" s="221"/>
      <c r="E1012" s="223" t="s">
        <v>8153</v>
      </c>
      <c r="F1012" s="221" t="s">
        <v>7987</v>
      </c>
      <c r="G1012" s="707" t="s">
        <v>7987</v>
      </c>
      <c r="H1012" s="221"/>
      <c r="I1012" s="222">
        <v>53064</v>
      </c>
      <c r="J1012" s="222"/>
      <c r="K1012" s="222"/>
      <c r="L1012" s="219" t="s">
        <v>7531</v>
      </c>
      <c r="M1012" s="222">
        <v>68</v>
      </c>
      <c r="N1012" s="222">
        <v>105</v>
      </c>
      <c r="O1012" s="222">
        <v>7140</v>
      </c>
      <c r="P1012" s="222">
        <v>1</v>
      </c>
      <c r="Q1012" s="222"/>
      <c r="R1012" s="222">
        <v>300</v>
      </c>
      <c r="S1012" s="219"/>
      <c r="T1012" s="219"/>
      <c r="U1012" s="219">
        <v>2013</v>
      </c>
      <c r="V1012" s="221"/>
      <c r="W1012" s="221"/>
      <c r="X1012" s="221"/>
      <c r="Y1012" s="221"/>
      <c r="Z1012" s="221"/>
      <c r="AA1012" s="221"/>
      <c r="AB1012" s="222">
        <v>650</v>
      </c>
      <c r="AC1012" s="221"/>
      <c r="AD1012" s="221"/>
      <c r="AE1012" s="221"/>
      <c r="AF1012" s="221"/>
      <c r="AG1012" s="221"/>
      <c r="AH1012" s="221"/>
      <c r="AI1012" s="221"/>
      <c r="AJ1012" s="221"/>
      <c r="AK1012" s="221"/>
      <c r="AL1012" s="221"/>
      <c r="AM1012" s="221"/>
      <c r="AN1012" s="221"/>
      <c r="AO1012" s="221"/>
      <c r="AP1012" s="221"/>
      <c r="AQ1012" s="221"/>
      <c r="AR1012" s="221"/>
      <c r="AS1012" s="221"/>
      <c r="AT1012" s="221"/>
      <c r="AU1012" s="221"/>
      <c r="AV1012" s="221"/>
      <c r="AW1012" s="221"/>
      <c r="AX1012" s="990"/>
    </row>
    <row r="1013" spans="1:50" ht="23.85" hidden="1" customHeight="1">
      <c r="A1013" s="992"/>
      <c r="B1013" s="1002"/>
      <c r="C1013" s="219" t="s">
        <v>7987</v>
      </c>
      <c r="D1013" s="221"/>
      <c r="E1013" s="223" t="s">
        <v>8154</v>
      </c>
      <c r="F1013" s="221" t="s">
        <v>7987</v>
      </c>
      <c r="G1013" s="707" t="s">
        <v>7987</v>
      </c>
      <c r="H1013" s="221"/>
      <c r="I1013" s="222">
        <v>46345</v>
      </c>
      <c r="J1013" s="222"/>
      <c r="K1013" s="222"/>
      <c r="L1013" s="219" t="s">
        <v>143</v>
      </c>
      <c r="M1013" s="222">
        <v>68</v>
      </c>
      <c r="N1013" s="222">
        <v>105</v>
      </c>
      <c r="O1013" s="222">
        <v>7140</v>
      </c>
      <c r="P1013" s="222">
        <v>1</v>
      </c>
      <c r="Q1013" s="222"/>
      <c r="R1013" s="222">
        <v>300</v>
      </c>
      <c r="S1013" s="219"/>
      <c r="T1013" s="219"/>
      <c r="U1013" s="219">
        <v>2013</v>
      </c>
      <c r="V1013" s="221"/>
      <c r="W1013" s="221"/>
      <c r="X1013" s="221"/>
      <c r="Y1013" s="221"/>
      <c r="Z1013" s="221"/>
      <c r="AA1013" s="221"/>
      <c r="AB1013" s="222">
        <v>750</v>
      </c>
      <c r="AC1013" s="221"/>
      <c r="AD1013" s="221"/>
      <c r="AE1013" s="221"/>
      <c r="AF1013" s="221"/>
      <c r="AG1013" s="221"/>
      <c r="AH1013" s="221"/>
      <c r="AI1013" s="221"/>
      <c r="AJ1013" s="221"/>
      <c r="AK1013" s="221"/>
      <c r="AL1013" s="221"/>
      <c r="AM1013" s="221"/>
      <c r="AN1013" s="221"/>
      <c r="AO1013" s="221"/>
      <c r="AP1013" s="221"/>
      <c r="AQ1013" s="221"/>
      <c r="AR1013" s="221"/>
      <c r="AS1013" s="221"/>
      <c r="AT1013" s="221"/>
      <c r="AU1013" s="221"/>
      <c r="AV1013" s="221"/>
      <c r="AW1013" s="221"/>
      <c r="AX1013" s="990"/>
    </row>
    <row r="1014" spans="1:50" ht="23.85" hidden="1" customHeight="1">
      <c r="A1014" s="992"/>
      <c r="B1014" s="1002"/>
      <c r="C1014" s="219" t="s">
        <v>695</v>
      </c>
      <c r="D1014" s="221" t="s">
        <v>8155</v>
      </c>
      <c r="E1014" s="223" t="s">
        <v>8156</v>
      </c>
      <c r="F1014" s="221" t="s">
        <v>695</v>
      </c>
      <c r="G1014" s="707" t="s">
        <v>695</v>
      </c>
      <c r="H1014" s="221">
        <v>1</v>
      </c>
      <c r="I1014" s="222">
        <v>18810</v>
      </c>
      <c r="J1014" s="222">
        <v>2588.14</v>
      </c>
      <c r="K1014" s="222">
        <v>2735</v>
      </c>
      <c r="L1014" s="219" t="s">
        <v>304</v>
      </c>
      <c r="M1014" s="222">
        <v>90</v>
      </c>
      <c r="N1014" s="222">
        <v>152</v>
      </c>
      <c r="O1014" s="222">
        <v>13680</v>
      </c>
      <c r="P1014" s="222">
        <v>1</v>
      </c>
      <c r="Q1014" s="222">
        <v>100</v>
      </c>
      <c r="R1014" s="222">
        <v>4000</v>
      </c>
      <c r="S1014" s="219" t="s">
        <v>8157</v>
      </c>
      <c r="T1014" s="219" t="s">
        <v>466</v>
      </c>
      <c r="U1014" s="219">
        <v>1965</v>
      </c>
      <c r="V1014" s="221"/>
      <c r="W1014" s="221"/>
      <c r="X1014" s="221"/>
      <c r="Y1014" s="221"/>
      <c r="Z1014" s="221"/>
      <c r="AA1014" s="221"/>
      <c r="AB1014" s="222" t="s">
        <v>384</v>
      </c>
      <c r="AC1014" s="221"/>
      <c r="AD1014" s="221"/>
      <c r="AE1014" s="221"/>
      <c r="AF1014" s="221"/>
      <c r="AG1014" s="221"/>
      <c r="AH1014" s="221"/>
      <c r="AI1014" s="221"/>
      <c r="AJ1014" s="221"/>
      <c r="AK1014" s="221"/>
      <c r="AL1014" s="221"/>
      <c r="AM1014" s="221"/>
      <c r="AN1014" s="221"/>
      <c r="AO1014" s="221"/>
      <c r="AP1014" s="221"/>
      <c r="AQ1014" s="221"/>
      <c r="AR1014" s="221"/>
      <c r="AS1014" s="221"/>
      <c r="AT1014" s="221"/>
      <c r="AU1014" s="221"/>
      <c r="AV1014" s="221"/>
      <c r="AW1014" s="221"/>
      <c r="AX1014" s="990"/>
    </row>
    <row r="1015" spans="1:50" ht="23.85" hidden="1" customHeight="1">
      <c r="A1015" s="992"/>
      <c r="B1015" s="1002"/>
      <c r="C1015" s="707" t="s">
        <v>695</v>
      </c>
      <c r="D1015" s="707"/>
      <c r="E1015" s="707" t="s">
        <v>8158</v>
      </c>
      <c r="F1015" s="707" t="s">
        <v>695</v>
      </c>
      <c r="G1015" s="249" t="s">
        <v>695</v>
      </c>
      <c r="H1015" s="236"/>
      <c r="I1015" s="235">
        <v>13284</v>
      </c>
      <c r="J1015" s="235">
        <v>302.89999999999998</v>
      </c>
      <c r="K1015" s="235">
        <v>322</v>
      </c>
      <c r="L1015" s="707" t="s">
        <v>282</v>
      </c>
      <c r="M1015" s="235">
        <v>50</v>
      </c>
      <c r="N1015" s="235">
        <v>90</v>
      </c>
      <c r="O1015" s="235">
        <v>4500</v>
      </c>
      <c r="P1015" s="235">
        <v>1</v>
      </c>
      <c r="Q1015" s="235">
        <v>0</v>
      </c>
      <c r="R1015" s="235">
        <v>5000</v>
      </c>
      <c r="S1015" s="707" t="s">
        <v>384</v>
      </c>
      <c r="T1015" s="707" t="s">
        <v>384</v>
      </c>
      <c r="U1015" s="707">
        <v>2002</v>
      </c>
      <c r="V1015" s="236"/>
      <c r="W1015" s="236"/>
      <c r="X1015" s="236"/>
      <c r="Y1015" s="236"/>
      <c r="Z1015" s="236"/>
      <c r="AA1015" s="236"/>
      <c r="AB1015" s="466">
        <v>2192</v>
      </c>
      <c r="AC1015" s="707"/>
      <c r="AD1015" s="707"/>
      <c r="AE1015" s="236"/>
      <c r="AF1015" s="236"/>
      <c r="AG1015" s="236"/>
      <c r="AH1015" s="236"/>
      <c r="AI1015" s="236"/>
      <c r="AJ1015" s="236"/>
      <c r="AK1015" s="236"/>
      <c r="AL1015" s="236"/>
      <c r="AM1015" s="236"/>
      <c r="AN1015" s="236"/>
      <c r="AO1015" s="236"/>
      <c r="AP1015" s="236"/>
      <c r="AQ1015" s="236"/>
      <c r="AR1015" s="236"/>
      <c r="AS1015" s="236"/>
      <c r="AT1015" s="236"/>
      <c r="AU1015" s="236"/>
      <c r="AV1015" s="236"/>
      <c r="AW1015" s="236"/>
      <c r="AX1015" s="994"/>
    </row>
    <row r="1016" spans="1:50" ht="23.85" hidden="1" customHeight="1">
      <c r="A1016" s="992"/>
      <c r="B1016" s="1002"/>
      <c r="C1016" s="219" t="s">
        <v>695</v>
      </c>
      <c r="D1016" s="219"/>
      <c r="E1016" s="219" t="s">
        <v>8159</v>
      </c>
      <c r="F1016" s="219" t="s">
        <v>695</v>
      </c>
      <c r="G1016" s="219" t="s">
        <v>695</v>
      </c>
      <c r="H1016" s="221"/>
      <c r="I1016" s="222">
        <v>87788</v>
      </c>
      <c r="J1016" s="222">
        <v>183.33</v>
      </c>
      <c r="K1016" s="222">
        <v>261.07</v>
      </c>
      <c r="L1016" s="219" t="s">
        <v>282</v>
      </c>
      <c r="M1016" s="222">
        <v>72</v>
      </c>
      <c r="N1016" s="222">
        <v>109</v>
      </c>
      <c r="O1016" s="222">
        <v>31392</v>
      </c>
      <c r="P1016" s="222">
        <v>4</v>
      </c>
      <c r="Q1016" s="222"/>
      <c r="R1016" s="222"/>
      <c r="S1016" s="219"/>
      <c r="T1016" s="1094"/>
      <c r="U1016" s="219">
        <v>2014</v>
      </c>
      <c r="V1016" s="221">
        <v>5000</v>
      </c>
      <c r="W1016" s="221"/>
      <c r="X1016" s="221"/>
      <c r="Y1016" s="221">
        <v>2006</v>
      </c>
      <c r="Z1016" s="221"/>
      <c r="AA1016" s="221"/>
      <c r="AB1016" s="222">
        <v>14770</v>
      </c>
      <c r="AC1016" s="221"/>
      <c r="AD1016" s="221"/>
      <c r="AE1016" s="221"/>
      <c r="AF1016" s="221">
        <v>2900</v>
      </c>
      <c r="AG1016" s="221"/>
      <c r="AH1016" s="221"/>
      <c r="AI1016" s="221"/>
      <c r="AJ1016" s="221"/>
      <c r="AK1016" s="221"/>
      <c r="AL1016" s="221"/>
      <c r="AM1016" s="221"/>
      <c r="AN1016" s="221"/>
      <c r="AO1016" s="221"/>
      <c r="AP1016" s="221"/>
      <c r="AQ1016" s="221"/>
      <c r="AR1016" s="221"/>
      <c r="AS1016" s="221"/>
      <c r="AT1016" s="221"/>
      <c r="AU1016" s="221"/>
      <c r="AV1016" s="221"/>
      <c r="AW1016" s="221"/>
      <c r="AX1016" s="990"/>
    </row>
    <row r="1017" spans="1:50" ht="23.85" hidden="1" customHeight="1">
      <c r="A1017" s="992"/>
      <c r="B1017" s="1002"/>
      <c r="C1017" s="219" t="s">
        <v>7999</v>
      </c>
      <c r="D1017" s="219" t="s">
        <v>8160</v>
      </c>
      <c r="E1017" s="219" t="s">
        <v>8161</v>
      </c>
      <c r="F1017" s="219" t="s">
        <v>7999</v>
      </c>
      <c r="G1017" s="219" t="s">
        <v>16896</v>
      </c>
      <c r="H1017" s="221">
        <v>1</v>
      </c>
      <c r="I1017" s="222">
        <v>18560</v>
      </c>
      <c r="J1017" s="222">
        <v>1202</v>
      </c>
      <c r="K1017" s="222">
        <v>1306</v>
      </c>
      <c r="L1017" s="219" t="s">
        <v>143</v>
      </c>
      <c r="M1017" s="222">
        <v>86</v>
      </c>
      <c r="N1017" s="222">
        <v>120</v>
      </c>
      <c r="O1017" s="222">
        <v>10320</v>
      </c>
      <c r="P1017" s="222">
        <v>1</v>
      </c>
      <c r="Q1017" s="222">
        <v>5244</v>
      </c>
      <c r="R1017" s="222">
        <v>6000</v>
      </c>
      <c r="S1017" s="219" t="s">
        <v>465</v>
      </c>
      <c r="T1017" s="219" t="s">
        <v>3965</v>
      </c>
      <c r="U1017" s="219">
        <v>2001</v>
      </c>
      <c r="V1017" s="765">
        <v>163</v>
      </c>
      <c r="W1017" s="221">
        <v>1089</v>
      </c>
      <c r="X1017" s="221"/>
      <c r="Y1017" s="221"/>
      <c r="Z1017" s="221"/>
      <c r="AA1017" s="221">
        <v>3253</v>
      </c>
      <c r="AB1017" s="222">
        <v>2179</v>
      </c>
      <c r="AC1017" s="221"/>
      <c r="AD1017" s="221">
        <v>1</v>
      </c>
      <c r="AE1017" s="221">
        <v>80</v>
      </c>
      <c r="AF1017" s="221">
        <v>4</v>
      </c>
      <c r="AG1017" s="221">
        <v>1200</v>
      </c>
      <c r="AH1017" s="221">
        <v>300</v>
      </c>
      <c r="AI1017" s="221"/>
      <c r="AJ1017" s="221"/>
      <c r="AK1017" s="221"/>
      <c r="AL1017" s="221"/>
      <c r="AM1017" s="221"/>
      <c r="AN1017" s="221"/>
      <c r="AO1017" s="221"/>
      <c r="AP1017" s="221"/>
      <c r="AQ1017" s="221"/>
      <c r="AR1017" s="221"/>
      <c r="AS1017" s="221"/>
      <c r="AT1017" s="221"/>
      <c r="AU1017" s="221"/>
      <c r="AV1017" s="221"/>
      <c r="AW1017" s="221"/>
      <c r="AX1017" s="990"/>
    </row>
    <row r="1018" spans="1:50" ht="23.85" hidden="1" customHeight="1">
      <c r="A1018" s="992" t="s">
        <v>145</v>
      </c>
      <c r="B1018" s="1002"/>
      <c r="C1018" s="707" t="s">
        <v>7999</v>
      </c>
      <c r="D1018" s="707" t="s">
        <v>8162</v>
      </c>
      <c r="E1018" s="707" t="s">
        <v>8163</v>
      </c>
      <c r="F1018" s="707" t="s">
        <v>7999</v>
      </c>
      <c r="G1018" s="707" t="s">
        <v>16896</v>
      </c>
      <c r="H1018" s="236">
        <v>1</v>
      </c>
      <c r="I1018" s="235">
        <v>10320</v>
      </c>
      <c r="J1018" s="235"/>
      <c r="K1018" s="235"/>
      <c r="L1018" s="707" t="s">
        <v>143</v>
      </c>
      <c r="M1018" s="235">
        <v>72</v>
      </c>
      <c r="N1018" s="235">
        <v>104</v>
      </c>
      <c r="O1018" s="235">
        <v>7488</v>
      </c>
      <c r="P1018" s="235">
        <v>1</v>
      </c>
      <c r="Q1018" s="235">
        <v>0</v>
      </c>
      <c r="R1018" s="222">
        <v>500</v>
      </c>
      <c r="S1018" s="707" t="s">
        <v>465</v>
      </c>
      <c r="T1018" s="707" t="s">
        <v>3965</v>
      </c>
      <c r="U1018" s="707">
        <v>1999</v>
      </c>
      <c r="V1018" s="236">
        <v>36</v>
      </c>
      <c r="W1018" s="236">
        <v>144</v>
      </c>
      <c r="X1018" s="236"/>
      <c r="Y1018" s="236"/>
      <c r="Z1018" s="236"/>
      <c r="AA1018" s="236">
        <v>2179</v>
      </c>
      <c r="AB1018" s="235">
        <v>180</v>
      </c>
      <c r="AC1018" s="707"/>
      <c r="AD1018" s="236"/>
      <c r="AE1018" s="236"/>
      <c r="AF1018" s="236"/>
      <c r="AG1018" s="236"/>
      <c r="AH1018" s="236"/>
      <c r="AI1018" s="236"/>
      <c r="AJ1018" s="236"/>
      <c r="AK1018" s="236"/>
      <c r="AL1018" s="236"/>
      <c r="AM1018" s="236"/>
      <c r="AN1018" s="236"/>
      <c r="AO1018" s="236"/>
      <c r="AP1018" s="236"/>
      <c r="AQ1018" s="236"/>
      <c r="AR1018" s="236"/>
      <c r="AS1018" s="236"/>
      <c r="AT1018" s="236"/>
      <c r="AU1018" s="236"/>
      <c r="AV1018" s="236"/>
      <c r="AW1018" s="236"/>
      <c r="AX1018" s="990"/>
    </row>
    <row r="1019" spans="1:50" ht="23.85" hidden="1" customHeight="1">
      <c r="A1019" s="992"/>
      <c r="B1019" s="1002"/>
      <c r="C1019" s="707" t="s">
        <v>7999</v>
      </c>
      <c r="D1019" s="707" t="s">
        <v>8162</v>
      </c>
      <c r="E1019" s="707" t="s">
        <v>8164</v>
      </c>
      <c r="F1019" s="707" t="s">
        <v>7999</v>
      </c>
      <c r="G1019" s="707" t="s">
        <v>16896</v>
      </c>
      <c r="H1019" s="236">
        <v>1</v>
      </c>
      <c r="I1019" s="235">
        <v>10320</v>
      </c>
      <c r="J1019" s="235"/>
      <c r="K1019" s="235"/>
      <c r="L1019" s="707" t="s">
        <v>143</v>
      </c>
      <c r="M1019" s="235">
        <v>72</v>
      </c>
      <c r="N1019" s="235">
        <v>104</v>
      </c>
      <c r="O1019" s="235">
        <v>7488</v>
      </c>
      <c r="P1019" s="235">
        <v>1</v>
      </c>
      <c r="Q1019" s="235">
        <v>0</v>
      </c>
      <c r="R1019" s="222">
        <v>500</v>
      </c>
      <c r="S1019" s="707" t="s">
        <v>465</v>
      </c>
      <c r="T1019" s="707" t="s">
        <v>3965</v>
      </c>
      <c r="U1019" s="707">
        <v>1999</v>
      </c>
      <c r="V1019" s="236"/>
      <c r="W1019" s="236"/>
      <c r="X1019" s="236">
        <v>100</v>
      </c>
      <c r="Y1019" s="236"/>
      <c r="Z1019" s="236"/>
      <c r="AA1019" s="236">
        <v>2099</v>
      </c>
      <c r="AB1019" s="235">
        <v>150</v>
      </c>
      <c r="AC1019" s="707"/>
      <c r="AD1019" s="236"/>
      <c r="AE1019" s="236"/>
      <c r="AF1019" s="236"/>
      <c r="AG1019" s="236"/>
      <c r="AH1019" s="236"/>
      <c r="AI1019" s="236"/>
      <c r="AJ1019" s="236"/>
      <c r="AK1019" s="236"/>
      <c r="AL1019" s="236"/>
      <c r="AM1019" s="236"/>
      <c r="AN1019" s="236"/>
      <c r="AO1019" s="236"/>
      <c r="AP1019" s="236"/>
      <c r="AQ1019" s="236"/>
      <c r="AR1019" s="236"/>
      <c r="AS1019" s="236"/>
      <c r="AT1019" s="236"/>
      <c r="AU1019" s="236"/>
      <c r="AV1019" s="236"/>
      <c r="AW1019" s="236"/>
      <c r="AX1019" s="990"/>
    </row>
    <row r="1020" spans="1:50" ht="23.85" hidden="1" customHeight="1">
      <c r="A1020" s="992"/>
      <c r="B1020" s="1002"/>
      <c r="C1020" s="707" t="s">
        <v>7999</v>
      </c>
      <c r="D1020" s="707" t="s">
        <v>881</v>
      </c>
      <c r="E1020" s="707" t="s">
        <v>8165</v>
      </c>
      <c r="F1020" s="707" t="s">
        <v>7999</v>
      </c>
      <c r="G1020" s="707" t="s">
        <v>16896</v>
      </c>
      <c r="H1020" s="236">
        <v>1</v>
      </c>
      <c r="I1020" s="235">
        <v>14000</v>
      </c>
      <c r="J1020" s="235"/>
      <c r="K1020" s="235"/>
      <c r="L1020" s="707" t="s">
        <v>143</v>
      </c>
      <c r="M1020" s="235">
        <v>80</v>
      </c>
      <c r="N1020" s="235">
        <v>120</v>
      </c>
      <c r="O1020" s="235">
        <v>9600</v>
      </c>
      <c r="P1020" s="235">
        <v>1</v>
      </c>
      <c r="Q1020" s="235">
        <v>150</v>
      </c>
      <c r="R1020" s="222">
        <v>500</v>
      </c>
      <c r="S1020" s="707" t="s">
        <v>465</v>
      </c>
      <c r="T1020" s="707" t="s">
        <v>384</v>
      </c>
      <c r="U1020" s="707">
        <v>2001</v>
      </c>
      <c r="V1020" s="236">
        <v>27</v>
      </c>
      <c r="W1020" s="236">
        <v>186</v>
      </c>
      <c r="X1020" s="236"/>
      <c r="Y1020" s="236"/>
      <c r="Z1020" s="236"/>
      <c r="AA1020" s="236">
        <v>2214</v>
      </c>
      <c r="AB1020" s="235">
        <v>372</v>
      </c>
      <c r="AC1020" s="707"/>
      <c r="AD1020" s="236"/>
      <c r="AE1020" s="236"/>
      <c r="AF1020" s="236"/>
      <c r="AG1020" s="236"/>
      <c r="AH1020" s="236"/>
      <c r="AI1020" s="236"/>
      <c r="AJ1020" s="236"/>
      <c r="AK1020" s="236"/>
      <c r="AL1020" s="236"/>
      <c r="AM1020" s="236"/>
      <c r="AN1020" s="236"/>
      <c r="AO1020" s="236"/>
      <c r="AP1020" s="236"/>
      <c r="AQ1020" s="236"/>
      <c r="AR1020" s="236"/>
      <c r="AS1020" s="236"/>
      <c r="AT1020" s="236"/>
      <c r="AU1020" s="236"/>
      <c r="AV1020" s="236"/>
      <c r="AW1020" s="236"/>
      <c r="AX1020" s="990"/>
    </row>
    <row r="1021" spans="1:50" ht="23.85" hidden="1" customHeight="1">
      <c r="A1021" s="992"/>
      <c r="B1021" s="1002"/>
      <c r="C1021" s="707" t="s">
        <v>7999</v>
      </c>
      <c r="D1021" s="707" t="s">
        <v>881</v>
      </c>
      <c r="E1021" s="707" t="s">
        <v>8166</v>
      </c>
      <c r="F1021" s="707" t="s">
        <v>7999</v>
      </c>
      <c r="G1021" s="707" t="s">
        <v>16896</v>
      </c>
      <c r="H1021" s="236"/>
      <c r="I1021" s="235">
        <v>14000</v>
      </c>
      <c r="J1021" s="235"/>
      <c r="K1021" s="235"/>
      <c r="L1021" s="707" t="s">
        <v>143</v>
      </c>
      <c r="M1021" s="235">
        <v>80</v>
      </c>
      <c r="N1021" s="235">
        <v>120</v>
      </c>
      <c r="O1021" s="235">
        <v>9600</v>
      </c>
      <c r="P1021" s="235">
        <v>1</v>
      </c>
      <c r="Q1021" s="235">
        <v>150</v>
      </c>
      <c r="R1021" s="235">
        <v>500</v>
      </c>
      <c r="S1021" s="707" t="s">
        <v>465</v>
      </c>
      <c r="T1021" s="219" t="s">
        <v>384</v>
      </c>
      <c r="U1021" s="707">
        <v>2001</v>
      </c>
      <c r="V1021" s="236">
        <v>27</v>
      </c>
      <c r="W1021" s="236">
        <v>186</v>
      </c>
      <c r="X1021" s="236"/>
      <c r="Y1021" s="236"/>
      <c r="Z1021" s="236"/>
      <c r="AA1021" s="236">
        <v>2214</v>
      </c>
      <c r="AB1021" s="235">
        <v>372</v>
      </c>
      <c r="AC1021" s="707"/>
      <c r="AD1021" s="236"/>
      <c r="AE1021" s="236"/>
      <c r="AF1021" s="236"/>
      <c r="AG1021" s="236"/>
      <c r="AH1021" s="236"/>
      <c r="AI1021" s="236"/>
      <c r="AJ1021" s="236"/>
      <c r="AK1021" s="236"/>
      <c r="AL1021" s="236"/>
      <c r="AM1021" s="236"/>
      <c r="AN1021" s="236"/>
      <c r="AO1021" s="236"/>
      <c r="AP1021" s="236"/>
      <c r="AQ1021" s="236"/>
      <c r="AR1021" s="236"/>
      <c r="AS1021" s="236"/>
      <c r="AT1021" s="236"/>
      <c r="AU1021" s="236"/>
      <c r="AV1021" s="236"/>
      <c r="AW1021" s="236"/>
      <c r="AX1021" s="990"/>
    </row>
    <row r="1022" spans="1:50" ht="23.85" hidden="1" customHeight="1">
      <c r="A1022" s="992"/>
      <c r="B1022" s="1002"/>
      <c r="C1022" s="707" t="s">
        <v>7999</v>
      </c>
      <c r="D1022" s="707" t="s">
        <v>881</v>
      </c>
      <c r="E1022" s="707" t="s">
        <v>8167</v>
      </c>
      <c r="F1022" s="707" t="s">
        <v>7999</v>
      </c>
      <c r="G1022" s="707" t="s">
        <v>16896</v>
      </c>
      <c r="H1022" s="236"/>
      <c r="I1022" s="235">
        <v>10200</v>
      </c>
      <c r="J1022" s="235"/>
      <c r="K1022" s="235"/>
      <c r="L1022" s="707" t="s">
        <v>282</v>
      </c>
      <c r="M1022" s="235">
        <v>74</v>
      </c>
      <c r="N1022" s="235">
        <v>120</v>
      </c>
      <c r="O1022" s="235">
        <v>8880</v>
      </c>
      <c r="P1022" s="235">
        <v>1</v>
      </c>
      <c r="Q1022" s="235">
        <v>150</v>
      </c>
      <c r="R1022" s="235">
        <v>500</v>
      </c>
      <c r="S1022" s="707" t="s">
        <v>465</v>
      </c>
      <c r="T1022" s="219" t="s">
        <v>3965</v>
      </c>
      <c r="U1022" s="707">
        <v>2003</v>
      </c>
      <c r="V1022" s="236">
        <v>78</v>
      </c>
      <c r="W1022" s="236">
        <v>522</v>
      </c>
      <c r="X1022" s="236"/>
      <c r="Y1022" s="236"/>
      <c r="Z1022" s="236"/>
      <c r="AA1022" s="236">
        <v>2603</v>
      </c>
      <c r="AB1022" s="235">
        <v>1044</v>
      </c>
      <c r="AC1022" s="707"/>
      <c r="AD1022" s="236"/>
      <c r="AE1022" s="236"/>
      <c r="AF1022" s="236"/>
      <c r="AG1022" s="236"/>
      <c r="AH1022" s="236"/>
      <c r="AI1022" s="236"/>
      <c r="AJ1022" s="236"/>
      <c r="AK1022" s="236"/>
      <c r="AL1022" s="236"/>
      <c r="AM1022" s="236"/>
      <c r="AN1022" s="236"/>
      <c r="AO1022" s="236"/>
      <c r="AP1022" s="236"/>
      <c r="AQ1022" s="236"/>
      <c r="AR1022" s="236"/>
      <c r="AS1022" s="236"/>
      <c r="AT1022" s="236"/>
      <c r="AU1022" s="236"/>
      <c r="AV1022" s="236"/>
      <c r="AW1022" s="236"/>
      <c r="AX1022" s="990"/>
    </row>
    <row r="1023" spans="1:50" ht="23.85" hidden="1" customHeight="1">
      <c r="A1023" s="992"/>
      <c r="B1023" s="1002"/>
      <c r="C1023" s="707" t="s">
        <v>7999</v>
      </c>
      <c r="D1023" s="707"/>
      <c r="E1023" s="707" t="s">
        <v>8168</v>
      </c>
      <c r="F1023" s="707" t="s">
        <v>7999</v>
      </c>
      <c r="G1023" s="707" t="s">
        <v>4830</v>
      </c>
      <c r="H1023" s="236"/>
      <c r="I1023" s="235">
        <v>8928</v>
      </c>
      <c r="J1023" s="235"/>
      <c r="K1023" s="235"/>
      <c r="L1023" s="707" t="s">
        <v>143</v>
      </c>
      <c r="M1023" s="235">
        <v>74</v>
      </c>
      <c r="N1023" s="235">
        <v>104</v>
      </c>
      <c r="O1023" s="235">
        <v>7696</v>
      </c>
      <c r="P1023" s="235">
        <v>1</v>
      </c>
      <c r="Q1023" s="235">
        <v>150</v>
      </c>
      <c r="R1023" s="235">
        <v>500</v>
      </c>
      <c r="S1023" s="707" t="s">
        <v>173</v>
      </c>
      <c r="T1023" s="219" t="s">
        <v>711</v>
      </c>
      <c r="U1023" s="707">
        <v>2001</v>
      </c>
      <c r="V1023" s="236"/>
      <c r="W1023" s="236"/>
      <c r="X1023" s="236">
        <v>160</v>
      </c>
      <c r="Y1023" s="236"/>
      <c r="Z1023" s="236"/>
      <c r="AA1023" s="236">
        <v>160</v>
      </c>
      <c r="AB1023" s="235">
        <v>160</v>
      </c>
      <c r="AC1023" s="707"/>
      <c r="AD1023" s="236"/>
      <c r="AE1023" s="236"/>
      <c r="AF1023" s="236"/>
      <c r="AG1023" s="236"/>
      <c r="AH1023" s="236"/>
      <c r="AI1023" s="236"/>
      <c r="AJ1023" s="236"/>
      <c r="AK1023" s="236"/>
      <c r="AL1023" s="236"/>
      <c r="AM1023" s="236"/>
      <c r="AN1023" s="236"/>
      <c r="AO1023" s="236"/>
      <c r="AP1023" s="236"/>
      <c r="AQ1023" s="236"/>
      <c r="AR1023" s="236"/>
      <c r="AS1023" s="236"/>
      <c r="AT1023" s="236"/>
      <c r="AU1023" s="236"/>
      <c r="AV1023" s="236"/>
      <c r="AW1023" s="236"/>
      <c r="AX1023" s="990" t="s">
        <v>16897</v>
      </c>
    </row>
    <row r="1024" spans="1:50" ht="23.85" hidden="1" customHeight="1">
      <c r="A1024" s="992"/>
      <c r="B1024" s="993"/>
      <c r="C1024" s="707" t="s">
        <v>7999</v>
      </c>
      <c r="D1024" s="707"/>
      <c r="E1024" s="707" t="s">
        <v>8169</v>
      </c>
      <c r="F1024" s="707" t="s">
        <v>7999</v>
      </c>
      <c r="G1024" s="707" t="s">
        <v>16896</v>
      </c>
      <c r="H1024" s="236"/>
      <c r="I1024" s="235">
        <v>25699</v>
      </c>
      <c r="J1024" s="235">
        <v>264</v>
      </c>
      <c r="K1024" s="235">
        <v>264</v>
      </c>
      <c r="L1024" s="707" t="s">
        <v>304</v>
      </c>
      <c r="M1024" s="235">
        <v>84</v>
      </c>
      <c r="N1024" s="235">
        <v>130</v>
      </c>
      <c r="O1024" s="235">
        <v>10920</v>
      </c>
      <c r="P1024" s="235">
        <v>2</v>
      </c>
      <c r="Q1024" s="235">
        <v>150</v>
      </c>
      <c r="R1024" s="222">
        <v>5000</v>
      </c>
      <c r="S1024" s="707" t="s">
        <v>465</v>
      </c>
      <c r="T1024" s="707" t="s">
        <v>466</v>
      </c>
      <c r="U1024" s="707">
        <v>2004</v>
      </c>
      <c r="V1024" s="236"/>
      <c r="W1024" s="236"/>
      <c r="X1024" s="236"/>
      <c r="Y1024" s="236"/>
      <c r="Z1024" s="236"/>
      <c r="AA1024" s="236"/>
      <c r="AB1024" s="235">
        <v>1900</v>
      </c>
      <c r="AC1024" s="707"/>
      <c r="AD1024" s="236"/>
      <c r="AE1024" s="236"/>
      <c r="AF1024" s="236"/>
      <c r="AG1024" s="236"/>
      <c r="AH1024" s="236"/>
      <c r="AI1024" s="236"/>
      <c r="AJ1024" s="236"/>
      <c r="AK1024" s="236"/>
      <c r="AL1024" s="236"/>
      <c r="AM1024" s="236"/>
      <c r="AN1024" s="236"/>
      <c r="AO1024" s="236"/>
      <c r="AP1024" s="236"/>
      <c r="AQ1024" s="236"/>
      <c r="AR1024" s="236"/>
      <c r="AS1024" s="236"/>
      <c r="AT1024" s="236"/>
      <c r="AU1024" s="236"/>
      <c r="AV1024" s="236"/>
      <c r="AW1024" s="236"/>
      <c r="AX1024" s="990"/>
    </row>
    <row r="1025" spans="1:50" ht="23.85" hidden="1" customHeight="1">
      <c r="A1025" s="992"/>
      <c r="B1025" s="1095"/>
      <c r="C1025" s="707" t="s">
        <v>7999</v>
      </c>
      <c r="D1025" s="707"/>
      <c r="E1025" s="707" t="s">
        <v>8170</v>
      </c>
      <c r="F1025" s="707" t="s">
        <v>7999</v>
      </c>
      <c r="G1025" s="707" t="s">
        <v>16896</v>
      </c>
      <c r="H1025" s="236"/>
      <c r="I1025" s="235">
        <v>7844</v>
      </c>
      <c r="J1025" s="235"/>
      <c r="K1025" s="235"/>
      <c r="L1025" s="707" t="s">
        <v>282</v>
      </c>
      <c r="M1025" s="235">
        <v>76</v>
      </c>
      <c r="N1025" s="235">
        <v>100</v>
      </c>
      <c r="O1025" s="235">
        <v>7600</v>
      </c>
      <c r="P1025" s="235">
        <v>1</v>
      </c>
      <c r="Q1025" s="235">
        <v>0</v>
      </c>
      <c r="R1025" s="235">
        <v>500</v>
      </c>
      <c r="S1025" s="707" t="s">
        <v>465</v>
      </c>
      <c r="T1025" s="219"/>
      <c r="U1025" s="707">
        <v>2005</v>
      </c>
      <c r="V1025" s="236"/>
      <c r="W1025" s="236"/>
      <c r="X1025" s="236"/>
      <c r="Y1025" s="236"/>
      <c r="Z1025" s="236"/>
      <c r="AA1025" s="236"/>
      <c r="AB1025" s="707">
        <v>1000</v>
      </c>
      <c r="AC1025" s="707"/>
      <c r="AD1025" s="236"/>
      <c r="AE1025" s="236"/>
      <c r="AF1025" s="236"/>
      <c r="AG1025" s="236"/>
      <c r="AH1025" s="236"/>
      <c r="AI1025" s="236"/>
      <c r="AJ1025" s="236"/>
      <c r="AK1025" s="236"/>
      <c r="AL1025" s="236"/>
      <c r="AM1025" s="236"/>
      <c r="AN1025" s="236"/>
      <c r="AO1025" s="236"/>
      <c r="AP1025" s="236"/>
      <c r="AQ1025" s="236"/>
      <c r="AR1025" s="236"/>
      <c r="AS1025" s="236"/>
      <c r="AT1025" s="236"/>
      <c r="AU1025" s="236"/>
      <c r="AV1025" s="236"/>
      <c r="AW1025" s="236"/>
      <c r="AX1025" s="990"/>
    </row>
    <row r="1026" spans="1:50" ht="23.85" hidden="1" customHeight="1">
      <c r="A1026" s="992"/>
      <c r="B1026" s="1095"/>
      <c r="C1026" s="707" t="s">
        <v>7999</v>
      </c>
      <c r="D1026" s="707"/>
      <c r="E1026" s="707" t="s">
        <v>8171</v>
      </c>
      <c r="F1026" s="707" t="s">
        <v>7999</v>
      </c>
      <c r="G1026" s="707" t="s">
        <v>16896</v>
      </c>
      <c r="H1026" s="236"/>
      <c r="I1026" s="293">
        <v>29940</v>
      </c>
      <c r="J1026" s="235"/>
      <c r="K1026" s="235"/>
      <c r="L1026" s="707" t="s">
        <v>143</v>
      </c>
      <c r="M1026" s="235">
        <v>68</v>
      </c>
      <c r="N1026" s="235">
        <v>105</v>
      </c>
      <c r="O1026" s="235">
        <v>7140</v>
      </c>
      <c r="P1026" s="235">
        <v>1</v>
      </c>
      <c r="Q1026" s="235">
        <v>0</v>
      </c>
      <c r="R1026" s="235">
        <v>300</v>
      </c>
      <c r="S1026" s="707"/>
      <c r="T1026" s="707"/>
      <c r="U1026" s="707">
        <v>2009</v>
      </c>
      <c r="V1026" s="236"/>
      <c r="W1026" s="236"/>
      <c r="X1026" s="236"/>
      <c r="Y1026" s="236"/>
      <c r="Z1026" s="236"/>
      <c r="AA1026" s="236"/>
      <c r="AB1026" s="314">
        <v>3600</v>
      </c>
      <c r="AC1026" s="707"/>
      <c r="AD1026" s="236"/>
      <c r="AE1026" s="236"/>
      <c r="AF1026" s="236"/>
      <c r="AG1026" s="236"/>
      <c r="AH1026" s="236"/>
      <c r="AI1026" s="236"/>
      <c r="AJ1026" s="236"/>
      <c r="AK1026" s="236"/>
      <c r="AL1026" s="236"/>
      <c r="AM1026" s="236"/>
      <c r="AN1026" s="236"/>
      <c r="AO1026" s="236"/>
      <c r="AP1026" s="236"/>
      <c r="AQ1026" s="236"/>
      <c r="AR1026" s="236"/>
      <c r="AS1026" s="236"/>
      <c r="AT1026" s="236"/>
      <c r="AU1026" s="236"/>
      <c r="AV1026" s="236"/>
      <c r="AW1026" s="236"/>
      <c r="AX1026" s="990"/>
    </row>
    <row r="1027" spans="1:50" ht="23.85" hidden="1" customHeight="1">
      <c r="A1027" s="992"/>
      <c r="B1027" s="1095"/>
      <c r="C1027" s="236" t="s">
        <v>7999</v>
      </c>
      <c r="D1027" s="236"/>
      <c r="E1027" s="237" t="s">
        <v>8172</v>
      </c>
      <c r="F1027" s="236" t="s">
        <v>7999</v>
      </c>
      <c r="G1027" s="707" t="s">
        <v>16896</v>
      </c>
      <c r="H1027" s="236"/>
      <c r="I1027" s="235">
        <v>82830</v>
      </c>
      <c r="J1027" s="235">
        <v>274</v>
      </c>
      <c r="K1027" s="235">
        <v>485</v>
      </c>
      <c r="L1027" s="236" t="s">
        <v>8173</v>
      </c>
      <c r="M1027" s="235" t="s">
        <v>8174</v>
      </c>
      <c r="N1027" s="235" t="s">
        <v>8175</v>
      </c>
      <c r="O1027" s="235" t="s">
        <v>8176</v>
      </c>
      <c r="P1027" s="235">
        <v>4</v>
      </c>
      <c r="Q1027" s="235">
        <v>418</v>
      </c>
      <c r="R1027" s="235">
        <v>2000</v>
      </c>
      <c r="S1027" s="236" t="s">
        <v>8177</v>
      </c>
      <c r="T1027" s="236" t="s">
        <v>3965</v>
      </c>
      <c r="U1027" s="707">
        <v>2011</v>
      </c>
      <c r="V1027" s="236"/>
      <c r="W1027" s="236"/>
      <c r="X1027" s="236"/>
      <c r="Y1027" s="236"/>
      <c r="Z1027" s="236"/>
      <c r="AA1027" s="236"/>
      <c r="AB1027" s="314">
        <v>9820</v>
      </c>
      <c r="AC1027" s="707"/>
      <c r="AD1027" s="236"/>
      <c r="AE1027" s="236"/>
      <c r="AF1027" s="236"/>
      <c r="AG1027" s="236"/>
      <c r="AH1027" s="236"/>
      <c r="AI1027" s="236"/>
      <c r="AJ1027" s="236"/>
      <c r="AK1027" s="236"/>
      <c r="AL1027" s="236"/>
      <c r="AM1027" s="236"/>
      <c r="AN1027" s="236"/>
      <c r="AO1027" s="236"/>
      <c r="AP1027" s="236"/>
      <c r="AQ1027" s="236"/>
      <c r="AR1027" s="236"/>
      <c r="AS1027" s="236"/>
      <c r="AT1027" s="236"/>
      <c r="AU1027" s="236"/>
      <c r="AV1027" s="236"/>
      <c r="AW1027" s="236"/>
      <c r="AX1027" s="1058"/>
    </row>
    <row r="1028" spans="1:50" ht="23.85" hidden="1" customHeight="1">
      <c r="A1028" s="992" t="s">
        <v>91</v>
      </c>
      <c r="B1028" s="1095"/>
      <c r="C1028" s="236" t="s">
        <v>7999</v>
      </c>
      <c r="D1028" s="236"/>
      <c r="E1028" s="237" t="s">
        <v>8178</v>
      </c>
      <c r="F1028" s="236" t="s">
        <v>7999</v>
      </c>
      <c r="G1028" s="707" t="s">
        <v>16896</v>
      </c>
      <c r="H1028" s="236"/>
      <c r="I1028" s="235">
        <v>19266</v>
      </c>
      <c r="J1028" s="235">
        <v>220.64</v>
      </c>
      <c r="K1028" s="235">
        <v>202.64</v>
      </c>
      <c r="L1028" s="236" t="s">
        <v>8179</v>
      </c>
      <c r="M1028" s="235">
        <v>75</v>
      </c>
      <c r="N1028" s="235">
        <v>115</v>
      </c>
      <c r="O1028" s="235">
        <v>8625</v>
      </c>
      <c r="P1028" s="235">
        <v>1</v>
      </c>
      <c r="Q1028" s="235">
        <v>0</v>
      </c>
      <c r="R1028" s="235">
        <v>300</v>
      </c>
      <c r="S1028" s="707"/>
      <c r="T1028" s="236" t="s">
        <v>466</v>
      </c>
      <c r="U1028" s="707">
        <v>2012</v>
      </c>
      <c r="V1028" s="236"/>
      <c r="W1028" s="236"/>
      <c r="X1028" s="236"/>
      <c r="Y1028" s="236"/>
      <c r="Z1028" s="236"/>
      <c r="AA1028" s="236"/>
      <c r="AB1028" s="314">
        <v>3394</v>
      </c>
      <c r="AC1028" s="707"/>
      <c r="AD1028" s="236"/>
      <c r="AE1028" s="236"/>
      <c r="AF1028" s="236"/>
      <c r="AG1028" s="236"/>
      <c r="AH1028" s="236"/>
      <c r="AI1028" s="236"/>
      <c r="AJ1028" s="236"/>
      <c r="AK1028" s="236"/>
      <c r="AL1028" s="236"/>
      <c r="AM1028" s="236"/>
      <c r="AN1028" s="236"/>
      <c r="AO1028" s="236"/>
      <c r="AP1028" s="236"/>
      <c r="AQ1028" s="236"/>
      <c r="AR1028" s="236"/>
      <c r="AS1028" s="236"/>
      <c r="AT1028" s="236"/>
      <c r="AU1028" s="236"/>
      <c r="AV1028" s="236"/>
      <c r="AW1028" s="236"/>
      <c r="AX1028" s="1096"/>
    </row>
    <row r="1029" spans="1:50" ht="23.85" hidden="1" customHeight="1">
      <c r="A1029" s="992"/>
      <c r="B1029" s="1095"/>
      <c r="C1029" s="236" t="s">
        <v>7999</v>
      </c>
      <c r="D1029" s="236"/>
      <c r="E1029" s="237" t="s">
        <v>8180</v>
      </c>
      <c r="F1029" s="236" t="s">
        <v>7999</v>
      </c>
      <c r="G1029" s="707" t="s">
        <v>16896</v>
      </c>
      <c r="H1029" s="236"/>
      <c r="I1029" s="235">
        <v>52350</v>
      </c>
      <c r="J1029" s="235"/>
      <c r="K1029" s="235"/>
      <c r="L1029" s="236" t="s">
        <v>8179</v>
      </c>
      <c r="M1029" s="235">
        <v>75</v>
      </c>
      <c r="N1029" s="235">
        <v>115</v>
      </c>
      <c r="O1029" s="235">
        <v>8625</v>
      </c>
      <c r="P1029" s="235">
        <v>1</v>
      </c>
      <c r="Q1029" s="235">
        <v>0</v>
      </c>
      <c r="R1029" s="235">
        <v>300</v>
      </c>
      <c r="S1029" s="707"/>
      <c r="T1029" s="219"/>
      <c r="U1029" s="707">
        <v>2012</v>
      </c>
      <c r="V1029" s="236"/>
      <c r="W1029" s="236"/>
      <c r="X1029" s="236"/>
      <c r="Y1029" s="236"/>
      <c r="Z1029" s="236"/>
      <c r="AA1029" s="236"/>
      <c r="AB1029" s="314">
        <v>6800</v>
      </c>
      <c r="AC1029" s="707"/>
      <c r="AD1029" s="236"/>
      <c r="AE1029" s="236"/>
      <c r="AF1029" s="236"/>
      <c r="AG1029" s="236"/>
      <c r="AH1029" s="236"/>
      <c r="AI1029" s="236"/>
      <c r="AJ1029" s="236"/>
      <c r="AK1029" s="236"/>
      <c r="AL1029" s="236"/>
      <c r="AM1029" s="236"/>
      <c r="AN1029" s="236"/>
      <c r="AO1029" s="236"/>
      <c r="AP1029" s="236"/>
      <c r="AQ1029" s="236"/>
      <c r="AR1029" s="236"/>
      <c r="AS1029" s="236"/>
      <c r="AT1029" s="236"/>
      <c r="AU1029" s="236"/>
      <c r="AV1029" s="236"/>
      <c r="AW1029" s="236"/>
      <c r="AX1029" s="1058"/>
    </row>
    <row r="1030" spans="1:50" ht="23.85" hidden="1" customHeight="1">
      <c r="A1030" s="992"/>
      <c r="B1030" s="1095"/>
      <c r="C1030" s="236" t="s">
        <v>8003</v>
      </c>
      <c r="D1030" s="236" t="s">
        <v>8181</v>
      </c>
      <c r="E1030" s="237" t="s">
        <v>8181</v>
      </c>
      <c r="F1030" s="236" t="s">
        <v>8003</v>
      </c>
      <c r="G1030" s="707" t="s">
        <v>12537</v>
      </c>
      <c r="H1030" s="236">
        <v>170.32</v>
      </c>
      <c r="I1030" s="235">
        <v>13257</v>
      </c>
      <c r="J1030" s="235">
        <v>170.32</v>
      </c>
      <c r="K1030" s="235">
        <v>186.84</v>
      </c>
      <c r="L1030" s="236" t="s">
        <v>3787</v>
      </c>
      <c r="M1030" s="235">
        <v>68</v>
      </c>
      <c r="N1030" s="235">
        <v>104</v>
      </c>
      <c r="O1030" s="235">
        <v>14144</v>
      </c>
      <c r="P1030" s="235">
        <v>2</v>
      </c>
      <c r="Q1030" s="235">
        <v>338</v>
      </c>
      <c r="R1030" s="235">
        <v>338</v>
      </c>
      <c r="S1030" s="707" t="s">
        <v>465</v>
      </c>
      <c r="T1030" s="236" t="s">
        <v>466</v>
      </c>
      <c r="U1030" s="707">
        <v>2006</v>
      </c>
      <c r="V1030" s="236"/>
      <c r="W1030" s="236"/>
      <c r="X1030" s="236"/>
      <c r="Y1030" s="236"/>
      <c r="Z1030" s="236"/>
      <c r="AA1030" s="236"/>
      <c r="AB1030" s="314">
        <v>3200</v>
      </c>
      <c r="AC1030" s="707"/>
      <c r="AD1030" s="236"/>
      <c r="AE1030" s="236"/>
      <c r="AF1030" s="236"/>
      <c r="AG1030" s="236"/>
      <c r="AH1030" s="236"/>
      <c r="AI1030" s="236"/>
      <c r="AJ1030" s="236"/>
      <c r="AK1030" s="236"/>
      <c r="AL1030" s="236"/>
      <c r="AM1030" s="236"/>
      <c r="AN1030" s="236"/>
      <c r="AO1030" s="236"/>
      <c r="AP1030" s="236"/>
      <c r="AQ1030" s="236"/>
      <c r="AR1030" s="236"/>
      <c r="AS1030" s="236"/>
      <c r="AT1030" s="236"/>
      <c r="AU1030" s="236"/>
      <c r="AV1030" s="236"/>
      <c r="AW1030" s="236"/>
      <c r="AX1030" s="1058" t="s">
        <v>8182</v>
      </c>
    </row>
    <row r="1031" spans="1:50" ht="23.85" hidden="1" customHeight="1">
      <c r="A1031" s="992"/>
      <c r="B1031" s="1095"/>
      <c r="C1031" s="707" t="s">
        <v>8003</v>
      </c>
      <c r="D1031" s="707" t="s">
        <v>8183</v>
      </c>
      <c r="E1031" s="707" t="s">
        <v>8183</v>
      </c>
      <c r="F1031" s="707" t="s">
        <v>8003</v>
      </c>
      <c r="G1031" s="707" t="s">
        <v>12537</v>
      </c>
      <c r="H1031" s="236">
        <v>141</v>
      </c>
      <c r="I1031" s="235">
        <v>33196</v>
      </c>
      <c r="J1031" s="235">
        <v>141</v>
      </c>
      <c r="K1031" s="235">
        <v>125</v>
      </c>
      <c r="L1031" s="707" t="s">
        <v>469</v>
      </c>
      <c r="M1031" s="235">
        <v>87</v>
      </c>
      <c r="N1031" s="235">
        <v>115</v>
      </c>
      <c r="O1031" s="235">
        <v>10037</v>
      </c>
      <c r="P1031" s="235">
        <v>1</v>
      </c>
      <c r="Q1031" s="235">
        <v>500</v>
      </c>
      <c r="R1031" s="235">
        <v>1000</v>
      </c>
      <c r="S1031" s="707" t="s">
        <v>173</v>
      </c>
      <c r="T1031" s="707" t="s">
        <v>466</v>
      </c>
      <c r="U1031" s="707">
        <v>2011</v>
      </c>
      <c r="V1031" s="236"/>
      <c r="W1031" s="236"/>
      <c r="X1031" s="236"/>
      <c r="Y1031" s="236"/>
      <c r="Z1031" s="236"/>
      <c r="AA1031" s="236"/>
      <c r="AB1031" s="314">
        <v>3130</v>
      </c>
      <c r="AC1031" s="707"/>
      <c r="AD1031" s="236"/>
      <c r="AE1031" s="236"/>
      <c r="AF1031" s="236"/>
      <c r="AG1031" s="236"/>
      <c r="AH1031" s="236"/>
      <c r="AI1031" s="236"/>
      <c r="AJ1031" s="236"/>
      <c r="AK1031" s="236"/>
      <c r="AL1031" s="236"/>
      <c r="AM1031" s="236"/>
      <c r="AN1031" s="236"/>
      <c r="AO1031" s="236"/>
      <c r="AP1031" s="236"/>
      <c r="AQ1031" s="236"/>
      <c r="AR1031" s="236"/>
      <c r="AS1031" s="236"/>
      <c r="AT1031" s="236"/>
      <c r="AU1031" s="236"/>
      <c r="AV1031" s="236"/>
      <c r="AW1031" s="236"/>
      <c r="AX1031" s="990"/>
    </row>
    <row r="1032" spans="1:50" ht="23.85" hidden="1" customHeight="1">
      <c r="A1032" s="992"/>
      <c r="B1032" s="1095"/>
      <c r="C1032" s="707" t="s">
        <v>8003</v>
      </c>
      <c r="D1032" s="707" t="s">
        <v>8184</v>
      </c>
      <c r="E1032" s="707" t="s">
        <v>8184</v>
      </c>
      <c r="F1032" s="707" t="s">
        <v>8003</v>
      </c>
      <c r="G1032" s="707" t="s">
        <v>12537</v>
      </c>
      <c r="H1032" s="236"/>
      <c r="I1032" s="235">
        <v>12405</v>
      </c>
      <c r="J1032" s="235"/>
      <c r="K1032" s="235"/>
      <c r="L1032" s="707" t="s">
        <v>282</v>
      </c>
      <c r="M1032" s="235">
        <v>74</v>
      </c>
      <c r="N1032" s="235">
        <v>112</v>
      </c>
      <c r="O1032" s="235">
        <v>8288</v>
      </c>
      <c r="P1032" s="235">
        <v>1</v>
      </c>
      <c r="Q1032" s="235"/>
      <c r="R1032" s="235"/>
      <c r="S1032" s="707"/>
      <c r="T1032" s="707"/>
      <c r="U1032" s="707">
        <v>2011</v>
      </c>
      <c r="V1032" s="236"/>
      <c r="W1032" s="236"/>
      <c r="X1032" s="236"/>
      <c r="Y1032" s="236"/>
      <c r="Z1032" s="236"/>
      <c r="AA1032" s="236"/>
      <c r="AB1032" s="314">
        <v>5172</v>
      </c>
      <c r="AC1032" s="707"/>
      <c r="AD1032" s="236"/>
      <c r="AE1032" s="236"/>
      <c r="AF1032" s="236"/>
      <c r="AG1032" s="236"/>
      <c r="AH1032" s="236"/>
      <c r="AI1032" s="236"/>
      <c r="AJ1032" s="236"/>
      <c r="AK1032" s="236"/>
      <c r="AL1032" s="236"/>
      <c r="AM1032" s="236"/>
      <c r="AN1032" s="236"/>
      <c r="AO1032" s="236"/>
      <c r="AP1032" s="236"/>
      <c r="AQ1032" s="236"/>
      <c r="AR1032" s="236"/>
      <c r="AS1032" s="236"/>
      <c r="AT1032" s="236"/>
      <c r="AU1032" s="236"/>
      <c r="AV1032" s="236"/>
      <c r="AW1032" s="236"/>
      <c r="AX1032" s="990"/>
    </row>
    <row r="1033" spans="1:50" ht="23.85" hidden="1" customHeight="1">
      <c r="A1033" s="992"/>
      <c r="B1033" s="1095"/>
      <c r="C1033" s="707" t="s">
        <v>8003</v>
      </c>
      <c r="D1033" s="707" t="s">
        <v>8185</v>
      </c>
      <c r="E1033" s="707" t="s">
        <v>8185</v>
      </c>
      <c r="F1033" s="707" t="s">
        <v>8003</v>
      </c>
      <c r="G1033" s="707" t="s">
        <v>12537</v>
      </c>
      <c r="H1033" s="236"/>
      <c r="I1033" s="235">
        <v>29066</v>
      </c>
      <c r="J1033" s="235"/>
      <c r="K1033" s="235"/>
      <c r="L1033" s="707" t="s">
        <v>282</v>
      </c>
      <c r="M1033" s="235">
        <v>68</v>
      </c>
      <c r="N1033" s="235">
        <v>108</v>
      </c>
      <c r="O1033" s="235">
        <v>7344</v>
      </c>
      <c r="P1033" s="235">
        <v>1</v>
      </c>
      <c r="Q1033" s="235">
        <v>0</v>
      </c>
      <c r="R1033" s="235">
        <v>500</v>
      </c>
      <c r="S1033" s="707" t="s">
        <v>173</v>
      </c>
      <c r="T1033" s="707" t="s">
        <v>466</v>
      </c>
      <c r="U1033" s="707">
        <v>2010</v>
      </c>
      <c r="V1033" s="236"/>
      <c r="W1033" s="236"/>
      <c r="X1033" s="236"/>
      <c r="Y1033" s="236"/>
      <c r="Z1033" s="236"/>
      <c r="AA1033" s="236"/>
      <c r="AB1033" s="314">
        <v>877</v>
      </c>
      <c r="AC1033" s="707"/>
      <c r="AD1033" s="236"/>
      <c r="AE1033" s="236"/>
      <c r="AF1033" s="236"/>
      <c r="AG1033" s="236"/>
      <c r="AH1033" s="236"/>
      <c r="AI1033" s="236"/>
      <c r="AJ1033" s="236"/>
      <c r="AK1033" s="236"/>
      <c r="AL1033" s="236"/>
      <c r="AM1033" s="236"/>
      <c r="AN1033" s="236"/>
      <c r="AO1033" s="236"/>
      <c r="AP1033" s="236"/>
      <c r="AQ1033" s="236"/>
      <c r="AR1033" s="236"/>
      <c r="AS1033" s="236"/>
      <c r="AT1033" s="236"/>
      <c r="AU1033" s="236"/>
      <c r="AV1033" s="236"/>
      <c r="AW1033" s="236"/>
      <c r="AX1033" s="990"/>
    </row>
    <row r="1034" spans="1:50" ht="23.85" hidden="1" customHeight="1">
      <c r="A1034" s="992"/>
      <c r="B1034" s="1095"/>
      <c r="C1034" s="707" t="s">
        <v>8003</v>
      </c>
      <c r="D1034" s="707" t="s">
        <v>8186</v>
      </c>
      <c r="E1034" s="707" t="s">
        <v>8186</v>
      </c>
      <c r="F1034" s="707" t="s">
        <v>8003</v>
      </c>
      <c r="G1034" s="707" t="s">
        <v>12537</v>
      </c>
      <c r="H1034" s="236"/>
      <c r="I1034" s="235">
        <v>21369</v>
      </c>
      <c r="J1034" s="235"/>
      <c r="K1034" s="235"/>
      <c r="L1034" s="707" t="s">
        <v>282</v>
      </c>
      <c r="M1034" s="235">
        <v>78</v>
      </c>
      <c r="N1034" s="235">
        <v>115</v>
      </c>
      <c r="O1034" s="235">
        <v>8970</v>
      </c>
      <c r="P1034" s="235">
        <v>1</v>
      </c>
      <c r="Q1034" s="235">
        <v>0</v>
      </c>
      <c r="R1034" s="235"/>
      <c r="S1034" s="707"/>
      <c r="T1034" s="707"/>
      <c r="U1034" s="707">
        <v>2015</v>
      </c>
      <c r="V1034" s="236"/>
      <c r="W1034" s="236"/>
      <c r="X1034" s="236"/>
      <c r="Y1034" s="236"/>
      <c r="Z1034" s="236"/>
      <c r="AA1034" s="236"/>
      <c r="AB1034" s="314">
        <v>2800</v>
      </c>
      <c r="AC1034" s="707"/>
      <c r="AD1034" s="236"/>
      <c r="AE1034" s="236"/>
      <c r="AF1034" s="236"/>
      <c r="AG1034" s="236"/>
      <c r="AH1034" s="236"/>
      <c r="AI1034" s="236"/>
      <c r="AJ1034" s="236"/>
      <c r="AK1034" s="236"/>
      <c r="AL1034" s="236"/>
      <c r="AM1034" s="236"/>
      <c r="AN1034" s="236"/>
      <c r="AO1034" s="236"/>
      <c r="AP1034" s="236"/>
      <c r="AQ1034" s="236"/>
      <c r="AR1034" s="236"/>
      <c r="AS1034" s="236"/>
      <c r="AT1034" s="236"/>
      <c r="AU1034" s="236"/>
      <c r="AV1034" s="236"/>
      <c r="AW1034" s="236"/>
      <c r="AX1034" s="990"/>
    </row>
    <row r="1035" spans="1:50" ht="23.85" hidden="1" customHeight="1">
      <c r="A1035" s="992"/>
      <c r="B1035" s="1095"/>
      <c r="C1035" s="707" t="s">
        <v>8003</v>
      </c>
      <c r="D1035" s="707" t="s">
        <v>8187</v>
      </c>
      <c r="E1035" s="707" t="s">
        <v>8187</v>
      </c>
      <c r="F1035" s="707" t="s">
        <v>8003</v>
      </c>
      <c r="G1035" s="707" t="s">
        <v>12537</v>
      </c>
      <c r="H1035" s="236"/>
      <c r="I1035" s="235">
        <v>110985</v>
      </c>
      <c r="J1035" s="235"/>
      <c r="K1035" s="235"/>
      <c r="L1035" s="707" t="s">
        <v>282</v>
      </c>
      <c r="M1035" s="235">
        <v>200</v>
      </c>
      <c r="N1035" s="235" t="s">
        <v>173</v>
      </c>
      <c r="O1035" s="235" t="s">
        <v>466</v>
      </c>
      <c r="P1035" s="235">
        <v>1</v>
      </c>
      <c r="Q1035" s="235">
        <v>0</v>
      </c>
      <c r="R1035" s="235"/>
      <c r="S1035" s="707"/>
      <c r="T1035" s="707"/>
      <c r="U1035" s="707">
        <v>2012</v>
      </c>
      <c r="V1035" s="236"/>
      <c r="W1035" s="236"/>
      <c r="X1035" s="236"/>
      <c r="Y1035" s="236"/>
      <c r="Z1035" s="236"/>
      <c r="AA1035" s="236"/>
      <c r="AB1035" s="314">
        <v>5338</v>
      </c>
      <c r="AC1035" s="707"/>
      <c r="AD1035" s="236"/>
      <c r="AE1035" s="236"/>
      <c r="AF1035" s="236"/>
      <c r="AG1035" s="236"/>
      <c r="AH1035" s="236"/>
      <c r="AI1035" s="236"/>
      <c r="AJ1035" s="236"/>
      <c r="AK1035" s="236"/>
      <c r="AL1035" s="236"/>
      <c r="AM1035" s="236"/>
      <c r="AN1035" s="236"/>
      <c r="AO1035" s="236"/>
      <c r="AP1035" s="236"/>
      <c r="AQ1035" s="236"/>
      <c r="AR1035" s="236"/>
      <c r="AS1035" s="236"/>
      <c r="AT1035" s="236"/>
      <c r="AU1035" s="236"/>
      <c r="AV1035" s="236"/>
      <c r="AW1035" s="236"/>
      <c r="AX1035" s="990" t="s">
        <v>11413</v>
      </c>
    </row>
    <row r="1036" spans="1:50" ht="23.85" hidden="1" customHeight="1">
      <c r="A1036" s="992"/>
      <c r="B1036" s="1095"/>
      <c r="C1036" s="707" t="s">
        <v>8003</v>
      </c>
      <c r="D1036" s="707" t="s">
        <v>8188</v>
      </c>
      <c r="E1036" s="707" t="s">
        <v>8188</v>
      </c>
      <c r="F1036" s="707" t="s">
        <v>8003</v>
      </c>
      <c r="G1036" s="707" t="s">
        <v>12537</v>
      </c>
      <c r="H1036" s="236"/>
      <c r="I1036" s="235">
        <v>22091</v>
      </c>
      <c r="J1036" s="235"/>
      <c r="K1036" s="235">
        <v>84.5</v>
      </c>
      <c r="L1036" s="707" t="s">
        <v>143</v>
      </c>
      <c r="M1036" s="235">
        <v>400</v>
      </c>
      <c r="N1036" s="235" t="s">
        <v>2854</v>
      </c>
      <c r="O1036" s="235" t="s">
        <v>466</v>
      </c>
      <c r="P1036" s="235">
        <v>1</v>
      </c>
      <c r="Q1036" s="235">
        <v>0</v>
      </c>
      <c r="R1036" s="235">
        <v>200</v>
      </c>
      <c r="S1036" s="707" t="s">
        <v>2854</v>
      </c>
      <c r="T1036" s="707" t="s">
        <v>466</v>
      </c>
      <c r="U1036" s="707">
        <v>2016</v>
      </c>
      <c r="V1036" s="236"/>
      <c r="W1036" s="236"/>
      <c r="X1036" s="236"/>
      <c r="Y1036" s="236"/>
      <c r="Z1036" s="236"/>
      <c r="AA1036" s="236"/>
      <c r="AB1036" s="314">
        <v>1638</v>
      </c>
      <c r="AC1036" s="707"/>
      <c r="AD1036" s="236"/>
      <c r="AE1036" s="236"/>
      <c r="AF1036" s="236"/>
      <c r="AG1036" s="236"/>
      <c r="AH1036" s="236"/>
      <c r="AI1036" s="236"/>
      <c r="AJ1036" s="236"/>
      <c r="AK1036" s="236"/>
      <c r="AL1036" s="236"/>
      <c r="AM1036" s="236"/>
      <c r="AN1036" s="236"/>
      <c r="AO1036" s="236"/>
      <c r="AP1036" s="236"/>
      <c r="AQ1036" s="236"/>
      <c r="AR1036" s="236"/>
      <c r="AS1036" s="236"/>
      <c r="AT1036" s="236"/>
      <c r="AU1036" s="236"/>
      <c r="AV1036" s="236"/>
      <c r="AW1036" s="236"/>
      <c r="AX1036" s="990" t="s">
        <v>11414</v>
      </c>
    </row>
    <row r="1037" spans="1:50" ht="23.85" hidden="1" customHeight="1">
      <c r="A1037" s="992"/>
      <c r="B1037" s="1095"/>
      <c r="C1037" s="707" t="s">
        <v>8003</v>
      </c>
      <c r="D1037" s="707" t="s">
        <v>8189</v>
      </c>
      <c r="E1037" s="707" t="s">
        <v>8189</v>
      </c>
      <c r="F1037" s="707" t="s">
        <v>8003</v>
      </c>
      <c r="G1037" s="707" t="s">
        <v>12537</v>
      </c>
      <c r="H1037" s="236"/>
      <c r="I1037" s="235">
        <v>28500</v>
      </c>
      <c r="J1037" s="235"/>
      <c r="K1037" s="235">
        <v>729.72</v>
      </c>
      <c r="L1037" s="707" t="s">
        <v>282</v>
      </c>
      <c r="M1037" s="235">
        <v>68</v>
      </c>
      <c r="N1037" s="235">
        <v>104</v>
      </c>
      <c r="O1037" s="235">
        <v>8599</v>
      </c>
      <c r="P1037" s="235">
        <v>1</v>
      </c>
      <c r="Q1037" s="235">
        <v>0</v>
      </c>
      <c r="R1037" s="235"/>
      <c r="S1037" s="707"/>
      <c r="T1037" s="707"/>
      <c r="U1037" s="707">
        <v>2006</v>
      </c>
      <c r="V1037" s="236"/>
      <c r="W1037" s="236"/>
      <c r="X1037" s="236"/>
      <c r="Y1037" s="236"/>
      <c r="Z1037" s="236"/>
      <c r="AA1037" s="236"/>
      <c r="AB1037" s="235">
        <v>1900</v>
      </c>
      <c r="AC1037" s="707"/>
      <c r="AD1037" s="707"/>
      <c r="AE1037" s="236"/>
      <c r="AF1037" s="236"/>
      <c r="AG1037" s="236"/>
      <c r="AH1037" s="236"/>
      <c r="AI1037" s="236"/>
      <c r="AJ1037" s="236"/>
      <c r="AK1037" s="236"/>
      <c r="AL1037" s="236"/>
      <c r="AM1037" s="236"/>
      <c r="AN1037" s="236"/>
      <c r="AO1037" s="236"/>
      <c r="AP1037" s="236"/>
      <c r="AQ1037" s="236"/>
      <c r="AR1037" s="236"/>
      <c r="AS1037" s="236"/>
      <c r="AT1037" s="236"/>
      <c r="AU1037" s="236"/>
      <c r="AV1037" s="236"/>
      <c r="AW1037" s="236"/>
      <c r="AX1037" s="994"/>
    </row>
    <row r="1038" spans="1:50" ht="23.85" hidden="1" customHeight="1">
      <c r="A1038" s="992"/>
      <c r="B1038" s="1095"/>
      <c r="C1038" s="707" t="s">
        <v>8007</v>
      </c>
      <c r="D1038" s="707"/>
      <c r="E1038" s="707" t="s">
        <v>8008</v>
      </c>
      <c r="F1038" s="707" t="s">
        <v>8007</v>
      </c>
      <c r="G1038" s="707" t="s">
        <v>8007</v>
      </c>
      <c r="H1038" s="236"/>
      <c r="I1038" s="235">
        <v>7140</v>
      </c>
      <c r="J1038" s="235"/>
      <c r="K1038" s="235"/>
      <c r="L1038" s="707" t="s">
        <v>282</v>
      </c>
      <c r="M1038" s="235">
        <v>68</v>
      </c>
      <c r="N1038" s="235">
        <v>105</v>
      </c>
      <c r="O1038" s="235">
        <v>7140</v>
      </c>
      <c r="P1038" s="235">
        <v>1</v>
      </c>
      <c r="Q1038" s="235">
        <v>3000</v>
      </c>
      <c r="R1038" s="235">
        <v>5000</v>
      </c>
      <c r="S1038" s="707" t="s">
        <v>465</v>
      </c>
      <c r="T1038" s="707" t="s">
        <v>466</v>
      </c>
      <c r="U1038" s="707">
        <v>1992</v>
      </c>
      <c r="V1038" s="236"/>
      <c r="W1038" s="236"/>
      <c r="X1038" s="236"/>
      <c r="Y1038" s="236"/>
      <c r="Z1038" s="236"/>
      <c r="AA1038" s="236"/>
      <c r="AB1038" s="235">
        <v>2370</v>
      </c>
      <c r="AC1038" s="707"/>
      <c r="AD1038" s="707"/>
      <c r="AE1038" s="236"/>
      <c r="AF1038" s="236"/>
      <c r="AG1038" s="236"/>
      <c r="AH1038" s="236"/>
      <c r="AI1038" s="236"/>
      <c r="AJ1038" s="236"/>
      <c r="AK1038" s="236"/>
      <c r="AL1038" s="236"/>
      <c r="AM1038" s="236"/>
      <c r="AN1038" s="236"/>
      <c r="AO1038" s="236"/>
      <c r="AP1038" s="236"/>
      <c r="AQ1038" s="236"/>
      <c r="AR1038" s="236"/>
      <c r="AS1038" s="236"/>
      <c r="AT1038" s="236"/>
      <c r="AU1038" s="236"/>
      <c r="AV1038" s="236"/>
      <c r="AW1038" s="236"/>
      <c r="AX1038" s="994"/>
    </row>
    <row r="1039" spans="1:50" ht="23.85" hidden="1" customHeight="1">
      <c r="A1039" s="992"/>
      <c r="B1039" s="1095"/>
      <c r="C1039" s="707" t="s">
        <v>8007</v>
      </c>
      <c r="D1039" s="707"/>
      <c r="E1039" s="707" t="s">
        <v>8190</v>
      </c>
      <c r="F1039" s="707" t="s">
        <v>8007</v>
      </c>
      <c r="G1039" s="707" t="s">
        <v>8007</v>
      </c>
      <c r="H1039" s="236"/>
      <c r="I1039" s="235">
        <v>5744</v>
      </c>
      <c r="J1039" s="279">
        <v>140</v>
      </c>
      <c r="K1039" s="279">
        <v>140</v>
      </c>
      <c r="L1039" s="707" t="s">
        <v>304</v>
      </c>
      <c r="M1039" s="235">
        <v>65</v>
      </c>
      <c r="N1039" s="235">
        <v>87</v>
      </c>
      <c r="O1039" s="235">
        <v>5655</v>
      </c>
      <c r="P1039" s="235">
        <v>1</v>
      </c>
      <c r="Q1039" s="235"/>
      <c r="R1039" s="235"/>
      <c r="S1039" s="707"/>
      <c r="T1039" s="707"/>
      <c r="U1039" s="707">
        <v>2004</v>
      </c>
      <c r="V1039" s="236"/>
      <c r="W1039" s="236"/>
      <c r="X1039" s="236"/>
      <c r="Y1039" s="236"/>
      <c r="Z1039" s="236"/>
      <c r="AA1039" s="236"/>
      <c r="AB1039" s="235">
        <v>150</v>
      </c>
      <c r="AC1039" s="707"/>
      <c r="AD1039" s="707"/>
      <c r="AE1039" s="236"/>
      <c r="AF1039" s="236"/>
      <c r="AG1039" s="236"/>
      <c r="AH1039" s="236"/>
      <c r="AI1039" s="236"/>
      <c r="AJ1039" s="236"/>
      <c r="AK1039" s="236"/>
      <c r="AL1039" s="236"/>
      <c r="AM1039" s="236"/>
      <c r="AN1039" s="236"/>
      <c r="AO1039" s="236"/>
      <c r="AP1039" s="236"/>
      <c r="AQ1039" s="236"/>
      <c r="AR1039" s="236"/>
      <c r="AS1039" s="236"/>
      <c r="AT1039" s="236"/>
      <c r="AU1039" s="236"/>
      <c r="AV1039" s="236"/>
      <c r="AW1039" s="236"/>
      <c r="AX1039" s="994"/>
    </row>
    <row r="1040" spans="1:50" ht="23.85" hidden="1" customHeight="1">
      <c r="A1040" s="992"/>
      <c r="B1040" s="1095"/>
      <c r="C1040" s="707" t="s">
        <v>8007</v>
      </c>
      <c r="D1040" s="707"/>
      <c r="E1040" s="707" t="s">
        <v>8191</v>
      </c>
      <c r="F1040" s="707" t="s">
        <v>8007</v>
      </c>
      <c r="G1040" s="707" t="s">
        <v>8007</v>
      </c>
      <c r="H1040" s="236"/>
      <c r="I1040" s="235">
        <v>28986</v>
      </c>
      <c r="J1040" s="235">
        <v>177.65</v>
      </c>
      <c r="K1040" s="235">
        <v>177.29</v>
      </c>
      <c r="L1040" s="219" t="s">
        <v>282</v>
      </c>
      <c r="M1040" s="235">
        <v>68</v>
      </c>
      <c r="N1040" s="235">
        <v>105</v>
      </c>
      <c r="O1040" s="235">
        <v>7140</v>
      </c>
      <c r="P1040" s="235">
        <v>1</v>
      </c>
      <c r="Q1040" s="235"/>
      <c r="R1040" s="235"/>
      <c r="S1040" s="707"/>
      <c r="T1040" s="707"/>
      <c r="U1040" s="707">
        <v>2009</v>
      </c>
      <c r="V1040" s="236"/>
      <c r="W1040" s="236"/>
      <c r="X1040" s="236"/>
      <c r="Y1040" s="236"/>
      <c r="Z1040" s="236"/>
      <c r="AA1040" s="236"/>
      <c r="AB1040" s="235">
        <v>2000</v>
      </c>
      <c r="AC1040" s="707"/>
      <c r="AD1040" s="707"/>
      <c r="AE1040" s="236"/>
      <c r="AF1040" s="236"/>
      <c r="AG1040" s="236"/>
      <c r="AH1040" s="236"/>
      <c r="AI1040" s="236"/>
      <c r="AJ1040" s="236"/>
      <c r="AK1040" s="236"/>
      <c r="AL1040" s="236"/>
      <c r="AM1040" s="236"/>
      <c r="AN1040" s="236"/>
      <c r="AO1040" s="236"/>
      <c r="AP1040" s="236"/>
      <c r="AQ1040" s="236"/>
      <c r="AR1040" s="236"/>
      <c r="AS1040" s="236"/>
      <c r="AT1040" s="236"/>
      <c r="AU1040" s="236"/>
      <c r="AV1040" s="236"/>
      <c r="AW1040" s="236"/>
      <c r="AX1040" s="994"/>
    </row>
    <row r="1041" spans="1:50" ht="23.85" hidden="1" customHeight="1">
      <c r="A1041" s="992"/>
      <c r="B1041" s="1095"/>
      <c r="C1041" s="707" t="s">
        <v>8007</v>
      </c>
      <c r="D1041" s="707"/>
      <c r="E1041" s="707" t="s">
        <v>8192</v>
      </c>
      <c r="F1041" s="707" t="s">
        <v>8007</v>
      </c>
      <c r="G1041" s="707" t="s">
        <v>8007</v>
      </c>
      <c r="H1041" s="236"/>
      <c r="I1041" s="235">
        <v>3779</v>
      </c>
      <c r="J1041" s="235"/>
      <c r="K1041" s="235"/>
      <c r="L1041" s="219" t="s">
        <v>143</v>
      </c>
      <c r="M1041" s="235">
        <v>45</v>
      </c>
      <c r="N1041" s="235">
        <v>70</v>
      </c>
      <c r="O1041" s="235">
        <v>3375</v>
      </c>
      <c r="P1041" s="235">
        <v>1</v>
      </c>
      <c r="Q1041" s="235"/>
      <c r="R1041" s="235"/>
      <c r="S1041" s="707"/>
      <c r="T1041" s="707"/>
      <c r="U1041" s="707">
        <v>2005</v>
      </c>
      <c r="V1041" s="236"/>
      <c r="W1041" s="236"/>
      <c r="X1041" s="236"/>
      <c r="Y1041" s="236"/>
      <c r="Z1041" s="236"/>
      <c r="AA1041" s="236"/>
      <c r="AB1041" s="235">
        <v>300</v>
      </c>
      <c r="AC1041" s="707"/>
      <c r="AD1041" s="707"/>
      <c r="AE1041" s="236"/>
      <c r="AF1041" s="236"/>
      <c r="AG1041" s="236"/>
      <c r="AH1041" s="236"/>
      <c r="AI1041" s="236"/>
      <c r="AJ1041" s="236"/>
      <c r="AK1041" s="236"/>
      <c r="AL1041" s="236"/>
      <c r="AM1041" s="236"/>
      <c r="AN1041" s="236"/>
      <c r="AO1041" s="236"/>
      <c r="AP1041" s="236"/>
      <c r="AQ1041" s="236"/>
      <c r="AR1041" s="236"/>
      <c r="AS1041" s="236"/>
      <c r="AT1041" s="236"/>
      <c r="AU1041" s="236"/>
      <c r="AV1041" s="236"/>
      <c r="AW1041" s="236"/>
      <c r="AX1041" s="994"/>
    </row>
    <row r="1042" spans="1:50" ht="23.85" hidden="1" customHeight="1">
      <c r="A1042" s="992"/>
      <c r="B1042" s="1095"/>
      <c r="C1042" s="707" t="s">
        <v>8007</v>
      </c>
      <c r="D1042" s="707"/>
      <c r="E1042" s="707" t="s">
        <v>8193</v>
      </c>
      <c r="F1042" s="707" t="s">
        <v>8007</v>
      </c>
      <c r="G1042" s="707" t="s">
        <v>8007</v>
      </c>
      <c r="H1042" s="236"/>
      <c r="I1042" s="235">
        <v>38876</v>
      </c>
      <c r="J1042" s="235"/>
      <c r="K1042" s="235"/>
      <c r="L1042" s="219" t="s">
        <v>282</v>
      </c>
      <c r="M1042" s="235">
        <v>68</v>
      </c>
      <c r="N1042" s="235">
        <v>105</v>
      </c>
      <c r="O1042" s="235">
        <v>7140</v>
      </c>
      <c r="P1042" s="235">
        <v>1</v>
      </c>
      <c r="Q1042" s="235"/>
      <c r="R1042" s="235">
        <v>200</v>
      </c>
      <c r="S1042" s="707" t="s">
        <v>173</v>
      </c>
      <c r="T1042" s="707" t="s">
        <v>466</v>
      </c>
      <c r="U1042" s="707">
        <v>2013</v>
      </c>
      <c r="V1042" s="236"/>
      <c r="W1042" s="236"/>
      <c r="X1042" s="236"/>
      <c r="Y1042" s="236"/>
      <c r="Z1042" s="236"/>
      <c r="AA1042" s="236"/>
      <c r="AB1042" s="235">
        <v>2000</v>
      </c>
      <c r="AC1042" s="707"/>
      <c r="AD1042" s="707"/>
      <c r="AE1042" s="236"/>
      <c r="AF1042" s="236"/>
      <c r="AG1042" s="236"/>
      <c r="AH1042" s="236"/>
      <c r="AI1042" s="236"/>
      <c r="AJ1042" s="236"/>
      <c r="AK1042" s="236"/>
      <c r="AL1042" s="236"/>
      <c r="AM1042" s="236"/>
      <c r="AN1042" s="236"/>
      <c r="AO1042" s="236"/>
      <c r="AP1042" s="236"/>
      <c r="AQ1042" s="236"/>
      <c r="AR1042" s="236"/>
      <c r="AS1042" s="236"/>
      <c r="AT1042" s="236"/>
      <c r="AU1042" s="236"/>
      <c r="AV1042" s="236"/>
      <c r="AW1042" s="236"/>
      <c r="AX1042" s="994"/>
    </row>
    <row r="1043" spans="1:50" ht="23.85" hidden="1" customHeight="1">
      <c r="A1043" s="992" t="s">
        <v>310</v>
      </c>
      <c r="B1043" s="1095"/>
      <c r="C1043" s="707" t="s">
        <v>8007</v>
      </c>
      <c r="D1043" s="707"/>
      <c r="E1043" s="707" t="s">
        <v>8194</v>
      </c>
      <c r="F1043" s="707" t="s">
        <v>8007</v>
      </c>
      <c r="G1043" s="707" t="s">
        <v>8007</v>
      </c>
      <c r="H1043" s="236"/>
      <c r="I1043" s="235">
        <v>21210</v>
      </c>
      <c r="J1043" s="235"/>
      <c r="K1043" s="235"/>
      <c r="L1043" s="219" t="s">
        <v>282</v>
      </c>
      <c r="M1043" s="235">
        <v>68</v>
      </c>
      <c r="N1043" s="235">
        <v>102</v>
      </c>
      <c r="O1043" s="235">
        <v>6936</v>
      </c>
      <c r="P1043" s="235">
        <v>1</v>
      </c>
      <c r="Q1043" s="235"/>
      <c r="R1043" s="235"/>
      <c r="S1043" s="707"/>
      <c r="T1043" s="707"/>
      <c r="U1043" s="707">
        <v>2013</v>
      </c>
      <c r="V1043" s="236"/>
      <c r="W1043" s="236"/>
      <c r="X1043" s="236"/>
      <c r="Y1043" s="236"/>
      <c r="Z1043" s="236"/>
      <c r="AA1043" s="236"/>
      <c r="AB1043" s="235">
        <v>2060</v>
      </c>
      <c r="AC1043" s="707"/>
      <c r="AD1043" s="707"/>
      <c r="AE1043" s="236"/>
      <c r="AF1043" s="236"/>
      <c r="AG1043" s="236"/>
      <c r="AH1043" s="236"/>
      <c r="AI1043" s="236"/>
      <c r="AJ1043" s="236"/>
      <c r="AK1043" s="236"/>
      <c r="AL1043" s="236"/>
      <c r="AM1043" s="236"/>
      <c r="AN1043" s="236"/>
      <c r="AO1043" s="236"/>
      <c r="AP1043" s="236"/>
      <c r="AQ1043" s="236"/>
      <c r="AR1043" s="236"/>
      <c r="AS1043" s="236"/>
      <c r="AT1043" s="236"/>
      <c r="AU1043" s="236"/>
      <c r="AV1043" s="236"/>
      <c r="AW1043" s="236"/>
      <c r="AX1043" s="994"/>
    </row>
    <row r="1044" spans="1:50" ht="23.25" hidden="1" customHeight="1">
      <c r="A1044" s="992" t="s">
        <v>311</v>
      </c>
      <c r="B1044" s="1095"/>
      <c r="C1044" s="707" t="s">
        <v>8007</v>
      </c>
      <c r="D1044" s="707"/>
      <c r="E1044" s="707" t="s">
        <v>8195</v>
      </c>
      <c r="F1044" s="707" t="s">
        <v>8007</v>
      </c>
      <c r="G1044" s="707" t="s">
        <v>8007</v>
      </c>
      <c r="H1044" s="236"/>
      <c r="I1044" s="235">
        <v>1900</v>
      </c>
      <c r="J1044" s="235"/>
      <c r="K1044" s="235"/>
      <c r="L1044" s="219" t="s">
        <v>143</v>
      </c>
      <c r="M1044" s="235">
        <v>82</v>
      </c>
      <c r="N1044" s="235">
        <v>117</v>
      </c>
      <c r="O1044" s="235">
        <v>9594</v>
      </c>
      <c r="P1044" s="235">
        <v>1</v>
      </c>
      <c r="Q1044" s="235"/>
      <c r="R1044" s="235"/>
      <c r="S1044" s="707"/>
      <c r="T1044" s="707"/>
      <c r="U1044" s="707">
        <v>2010</v>
      </c>
      <c r="V1044" s="236"/>
      <c r="W1044" s="236"/>
      <c r="X1044" s="236"/>
      <c r="Y1044" s="236"/>
      <c r="Z1044" s="236"/>
      <c r="AA1044" s="236"/>
      <c r="AB1044" s="235">
        <v>300</v>
      </c>
      <c r="AC1044" s="707"/>
      <c r="AD1044" s="707"/>
      <c r="AE1044" s="236"/>
      <c r="AF1044" s="236"/>
      <c r="AG1044" s="236"/>
      <c r="AH1044" s="236"/>
      <c r="AI1044" s="236"/>
      <c r="AJ1044" s="236"/>
      <c r="AK1044" s="236"/>
      <c r="AL1044" s="236"/>
      <c r="AM1044" s="236"/>
      <c r="AN1044" s="236"/>
      <c r="AO1044" s="236"/>
      <c r="AP1044" s="236"/>
      <c r="AQ1044" s="236"/>
      <c r="AR1044" s="236"/>
      <c r="AS1044" s="236"/>
      <c r="AT1044" s="236"/>
      <c r="AU1044" s="236"/>
      <c r="AV1044" s="236"/>
      <c r="AW1044" s="236"/>
      <c r="AX1044" s="994"/>
    </row>
    <row r="1045" spans="1:50" ht="23.85" hidden="1" customHeight="1">
      <c r="A1045" s="992"/>
      <c r="B1045" s="1002"/>
      <c r="C1045" s="707" t="s">
        <v>8007</v>
      </c>
      <c r="D1045" s="707"/>
      <c r="E1045" s="707" t="s">
        <v>8196</v>
      </c>
      <c r="F1045" s="707" t="s">
        <v>8007</v>
      </c>
      <c r="G1045" s="707" t="s">
        <v>8197</v>
      </c>
      <c r="H1045" s="236"/>
      <c r="I1045" s="235">
        <v>21121</v>
      </c>
      <c r="J1045" s="235">
        <v>481.6</v>
      </c>
      <c r="K1045" s="235">
        <v>932.48</v>
      </c>
      <c r="L1045" s="707" t="s">
        <v>282</v>
      </c>
      <c r="M1045" s="235">
        <v>55</v>
      </c>
      <c r="N1045" s="235">
        <v>90</v>
      </c>
      <c r="O1045" s="235">
        <v>4950</v>
      </c>
      <c r="P1045" s="235">
        <v>1</v>
      </c>
      <c r="Q1045" s="235"/>
      <c r="R1045" s="235"/>
      <c r="S1045" s="707"/>
      <c r="T1045" s="707"/>
      <c r="U1045" s="707">
        <v>2015</v>
      </c>
      <c r="V1045" s="236"/>
      <c r="W1045" s="236"/>
      <c r="X1045" s="236"/>
      <c r="Y1045" s="236"/>
      <c r="Z1045" s="236"/>
      <c r="AA1045" s="236"/>
      <c r="AB1045" s="235">
        <v>3260</v>
      </c>
      <c r="AC1045" s="707"/>
      <c r="AD1045" s="707"/>
      <c r="AE1045" s="236"/>
      <c r="AF1045" s="236"/>
      <c r="AG1045" s="236"/>
      <c r="AH1045" s="236"/>
      <c r="AI1045" s="236"/>
      <c r="AJ1045" s="236"/>
      <c r="AK1045" s="236"/>
      <c r="AL1045" s="236"/>
      <c r="AM1045" s="236"/>
      <c r="AN1045" s="236"/>
      <c r="AO1045" s="236"/>
      <c r="AP1045" s="236"/>
      <c r="AQ1045" s="236"/>
      <c r="AR1045" s="236"/>
      <c r="AS1045" s="236"/>
      <c r="AT1045" s="236"/>
      <c r="AU1045" s="236"/>
      <c r="AV1045" s="236"/>
      <c r="AW1045" s="236"/>
      <c r="AX1045" s="994"/>
    </row>
    <row r="1046" spans="1:50" ht="23.85" hidden="1" customHeight="1">
      <c r="A1046" s="992"/>
      <c r="B1046" s="1095"/>
      <c r="C1046" s="707" t="s">
        <v>8007</v>
      </c>
      <c r="D1046" s="707"/>
      <c r="E1046" s="707" t="s">
        <v>12546</v>
      </c>
      <c r="F1046" s="707" t="s">
        <v>8007</v>
      </c>
      <c r="G1046" s="707" t="s">
        <v>8007</v>
      </c>
      <c r="H1046" s="236"/>
      <c r="I1046" s="314">
        <v>23857</v>
      </c>
      <c r="J1046" s="314"/>
      <c r="K1046" s="314"/>
      <c r="L1046" s="707" t="s">
        <v>282</v>
      </c>
      <c r="M1046" s="235">
        <v>68</v>
      </c>
      <c r="N1046" s="235">
        <v>105</v>
      </c>
      <c r="O1046" s="235">
        <v>7140</v>
      </c>
      <c r="P1046" s="235">
        <v>1</v>
      </c>
      <c r="Q1046" s="235"/>
      <c r="R1046" s="235"/>
      <c r="S1046" s="707"/>
      <c r="T1046" s="707"/>
      <c r="U1046" s="707">
        <v>2017</v>
      </c>
      <c r="V1046" s="236"/>
      <c r="W1046" s="236"/>
      <c r="X1046" s="236"/>
      <c r="Y1046" s="236"/>
      <c r="Z1046" s="236"/>
      <c r="AA1046" s="236"/>
      <c r="AB1046" s="235">
        <v>1850</v>
      </c>
      <c r="AC1046" s="707"/>
      <c r="AD1046" s="707"/>
      <c r="AE1046" s="236"/>
      <c r="AF1046" s="236"/>
      <c r="AG1046" s="236"/>
      <c r="AH1046" s="236"/>
      <c r="AI1046" s="236"/>
      <c r="AJ1046" s="236"/>
      <c r="AK1046" s="236"/>
      <c r="AL1046" s="236"/>
      <c r="AM1046" s="236"/>
      <c r="AN1046" s="236"/>
      <c r="AO1046" s="236"/>
      <c r="AP1046" s="236"/>
      <c r="AQ1046" s="236"/>
      <c r="AR1046" s="236"/>
      <c r="AS1046" s="236"/>
      <c r="AT1046" s="236"/>
      <c r="AU1046" s="236"/>
      <c r="AV1046" s="236"/>
      <c r="AW1046" s="236"/>
      <c r="AX1046" s="994" t="s">
        <v>3484</v>
      </c>
    </row>
    <row r="1047" spans="1:50" ht="23.85" hidden="1" customHeight="1">
      <c r="B1047" s="1095"/>
      <c r="C1047" s="707" t="s">
        <v>716</v>
      </c>
      <c r="D1047" s="707"/>
      <c r="E1047" s="707" t="s">
        <v>718</v>
      </c>
      <c r="F1047" s="707" t="s">
        <v>716</v>
      </c>
      <c r="G1047" s="707" t="s">
        <v>716</v>
      </c>
      <c r="H1047" s="236"/>
      <c r="I1047" s="314">
        <v>15000</v>
      </c>
      <c r="J1047" s="314">
        <v>0</v>
      </c>
      <c r="K1047" s="314"/>
      <c r="L1047" s="707" t="s">
        <v>282</v>
      </c>
      <c r="M1047" s="235">
        <v>65</v>
      </c>
      <c r="N1047" s="235">
        <v>102</v>
      </c>
      <c r="O1047" s="235">
        <v>6630</v>
      </c>
      <c r="P1047" s="235">
        <v>1</v>
      </c>
      <c r="Q1047" s="235"/>
      <c r="R1047" s="235"/>
      <c r="S1047" s="707"/>
      <c r="T1047" s="707"/>
      <c r="U1047" s="707">
        <v>2002</v>
      </c>
      <c r="V1047" s="236"/>
      <c r="W1047" s="236"/>
      <c r="X1047" s="236"/>
      <c r="Y1047" s="236"/>
      <c r="Z1047" s="236"/>
      <c r="AA1047" s="236"/>
      <c r="AB1047" s="235">
        <v>332</v>
      </c>
      <c r="AC1047" s="707"/>
      <c r="AD1047" s="707"/>
      <c r="AE1047" s="236"/>
      <c r="AF1047" s="236"/>
      <c r="AG1047" s="236"/>
      <c r="AH1047" s="236"/>
      <c r="AI1047" s="236"/>
      <c r="AJ1047" s="236"/>
      <c r="AK1047" s="236"/>
      <c r="AL1047" s="236"/>
      <c r="AM1047" s="236"/>
      <c r="AN1047" s="236"/>
      <c r="AO1047" s="236"/>
      <c r="AP1047" s="236"/>
      <c r="AQ1047" s="236"/>
      <c r="AR1047" s="236"/>
      <c r="AS1047" s="236"/>
      <c r="AT1047" s="236"/>
      <c r="AU1047" s="236"/>
      <c r="AV1047" s="236"/>
      <c r="AW1047" s="236"/>
      <c r="AX1047" s="994"/>
    </row>
    <row r="1048" spans="1:50" ht="23.85" hidden="1" customHeight="1">
      <c r="B1048" s="1095"/>
      <c r="C1048" s="707" t="s">
        <v>716</v>
      </c>
      <c r="D1048" s="707"/>
      <c r="E1048" s="707" t="s">
        <v>8198</v>
      </c>
      <c r="F1048" s="707" t="s">
        <v>716</v>
      </c>
      <c r="G1048" s="707" t="s">
        <v>716</v>
      </c>
      <c r="H1048" s="236"/>
      <c r="I1048" s="314">
        <v>7072</v>
      </c>
      <c r="J1048" s="314">
        <v>436</v>
      </c>
      <c r="K1048" s="314">
        <v>989</v>
      </c>
      <c r="L1048" s="707" t="s">
        <v>143</v>
      </c>
      <c r="M1048" s="235">
        <v>68</v>
      </c>
      <c r="N1048" s="235">
        <v>104</v>
      </c>
      <c r="O1048" s="235">
        <v>7072</v>
      </c>
      <c r="P1048" s="235">
        <v>1</v>
      </c>
      <c r="Q1048" s="235">
        <v>15000</v>
      </c>
      <c r="R1048" s="235">
        <v>15000</v>
      </c>
      <c r="S1048" s="707" t="s">
        <v>465</v>
      </c>
      <c r="T1048" s="707" t="s">
        <v>466</v>
      </c>
      <c r="U1048" s="707">
        <v>1991</v>
      </c>
      <c r="V1048" s="236"/>
      <c r="W1048" s="236"/>
      <c r="X1048" s="236"/>
      <c r="Y1048" s="236"/>
      <c r="Z1048" s="236"/>
      <c r="AA1048" s="236"/>
      <c r="AB1048" s="235">
        <v>1705</v>
      </c>
      <c r="AC1048" s="707"/>
      <c r="AD1048" s="707"/>
      <c r="AE1048" s="236"/>
      <c r="AF1048" s="236"/>
      <c r="AG1048" s="236"/>
      <c r="AH1048" s="236"/>
      <c r="AI1048" s="236"/>
      <c r="AJ1048" s="236"/>
      <c r="AK1048" s="236"/>
      <c r="AL1048" s="236"/>
      <c r="AM1048" s="236"/>
      <c r="AN1048" s="236"/>
      <c r="AO1048" s="236"/>
      <c r="AP1048" s="236"/>
      <c r="AQ1048" s="236"/>
      <c r="AR1048" s="236"/>
      <c r="AS1048" s="236"/>
      <c r="AT1048" s="236"/>
      <c r="AU1048" s="236"/>
      <c r="AV1048" s="236"/>
      <c r="AW1048" s="236"/>
      <c r="AX1048" s="994"/>
    </row>
    <row r="1049" spans="1:50" ht="23.85" hidden="1" customHeight="1">
      <c r="B1049" s="1095"/>
      <c r="C1049" s="707" t="s">
        <v>716</v>
      </c>
      <c r="D1049" s="707"/>
      <c r="E1049" s="707" t="s">
        <v>8199</v>
      </c>
      <c r="F1049" s="707" t="s">
        <v>716</v>
      </c>
      <c r="G1049" s="707" t="s">
        <v>716</v>
      </c>
      <c r="H1049" s="236"/>
      <c r="I1049" s="314">
        <v>7844</v>
      </c>
      <c r="J1049" s="314">
        <v>0</v>
      </c>
      <c r="K1049" s="314">
        <v>0</v>
      </c>
      <c r="L1049" s="707" t="s">
        <v>282</v>
      </c>
      <c r="M1049" s="235">
        <v>68</v>
      </c>
      <c r="N1049" s="235">
        <v>100</v>
      </c>
      <c r="O1049" s="235">
        <v>6800</v>
      </c>
      <c r="P1049" s="235">
        <v>1</v>
      </c>
      <c r="Q1049" s="235">
        <v>0</v>
      </c>
      <c r="R1049" s="235">
        <v>300</v>
      </c>
      <c r="S1049" s="707" t="s">
        <v>5188</v>
      </c>
      <c r="T1049" s="707"/>
      <c r="U1049" s="707">
        <v>2008</v>
      </c>
      <c r="V1049" s="236"/>
      <c r="W1049" s="236"/>
      <c r="X1049" s="236"/>
      <c r="Y1049" s="236"/>
      <c r="Z1049" s="236"/>
      <c r="AA1049" s="236"/>
      <c r="AB1049" s="235">
        <v>1000</v>
      </c>
      <c r="AC1049" s="707"/>
      <c r="AD1049" s="707"/>
      <c r="AE1049" s="236"/>
      <c r="AF1049" s="236"/>
      <c r="AG1049" s="236"/>
      <c r="AH1049" s="236"/>
      <c r="AI1049" s="236"/>
      <c r="AJ1049" s="236"/>
      <c r="AK1049" s="236"/>
      <c r="AL1049" s="236"/>
      <c r="AM1049" s="236"/>
      <c r="AN1049" s="236"/>
      <c r="AO1049" s="236"/>
      <c r="AP1049" s="236"/>
      <c r="AQ1049" s="236"/>
      <c r="AR1049" s="236"/>
      <c r="AS1049" s="236"/>
      <c r="AT1049" s="236"/>
      <c r="AU1049" s="236"/>
      <c r="AV1049" s="236"/>
      <c r="AW1049" s="236"/>
      <c r="AX1049" s="994"/>
    </row>
    <row r="1050" spans="1:50" ht="23.85" hidden="1" customHeight="1">
      <c r="B1050" s="1095"/>
      <c r="C1050" s="707" t="s">
        <v>716</v>
      </c>
      <c r="D1050" s="707"/>
      <c r="E1050" s="707" t="s">
        <v>8200</v>
      </c>
      <c r="F1050" s="707" t="s">
        <v>716</v>
      </c>
      <c r="G1050" s="707" t="s">
        <v>716</v>
      </c>
      <c r="H1050" s="236"/>
      <c r="I1050" s="314">
        <v>10159</v>
      </c>
      <c r="J1050" s="314"/>
      <c r="K1050" s="314"/>
      <c r="L1050" s="707" t="s">
        <v>282</v>
      </c>
      <c r="M1050" s="235">
        <v>66</v>
      </c>
      <c r="N1050" s="235">
        <v>86</v>
      </c>
      <c r="O1050" s="235">
        <v>5733</v>
      </c>
      <c r="P1050" s="235">
        <v>1</v>
      </c>
      <c r="Q1050" s="235"/>
      <c r="R1050" s="235"/>
      <c r="S1050" s="707"/>
      <c r="T1050" s="707"/>
      <c r="U1050" s="707">
        <v>2012</v>
      </c>
      <c r="V1050" s="236"/>
      <c r="W1050" s="236"/>
      <c r="X1050" s="236"/>
      <c r="Y1050" s="236"/>
      <c r="Z1050" s="236"/>
      <c r="AA1050" s="236"/>
      <c r="AB1050" s="235">
        <v>2000</v>
      </c>
      <c r="AC1050" s="707"/>
      <c r="AD1050" s="707"/>
      <c r="AE1050" s="236"/>
      <c r="AF1050" s="236"/>
      <c r="AG1050" s="236"/>
      <c r="AH1050" s="236"/>
      <c r="AI1050" s="236"/>
      <c r="AJ1050" s="236"/>
      <c r="AK1050" s="236"/>
      <c r="AL1050" s="236"/>
      <c r="AM1050" s="236"/>
      <c r="AN1050" s="236"/>
      <c r="AO1050" s="236"/>
      <c r="AP1050" s="236"/>
      <c r="AQ1050" s="236"/>
      <c r="AR1050" s="236"/>
      <c r="AS1050" s="236"/>
      <c r="AT1050" s="236"/>
      <c r="AU1050" s="236"/>
      <c r="AV1050" s="236"/>
      <c r="AW1050" s="236"/>
      <c r="AX1050" s="994"/>
    </row>
    <row r="1051" spans="1:50" ht="25.15" hidden="1" customHeight="1">
      <c r="B1051" s="242"/>
      <c r="C1051" s="707" t="s">
        <v>716</v>
      </c>
      <c r="D1051" s="707"/>
      <c r="E1051" s="707" t="s">
        <v>16898</v>
      </c>
      <c r="F1051" s="707" t="s">
        <v>716</v>
      </c>
      <c r="G1051" s="707" t="s">
        <v>716</v>
      </c>
      <c r="H1051" s="236"/>
      <c r="I1051" s="314">
        <v>210480</v>
      </c>
      <c r="J1051" s="314">
        <v>1495.07</v>
      </c>
      <c r="K1051" s="314">
        <v>1743.87</v>
      </c>
      <c r="L1051" s="707" t="s">
        <v>282</v>
      </c>
      <c r="M1051" s="235">
        <v>123</v>
      </c>
      <c r="N1051" s="235">
        <v>97</v>
      </c>
      <c r="O1051" s="235">
        <v>11931</v>
      </c>
      <c r="P1051" s="235">
        <v>1</v>
      </c>
      <c r="Q1051" s="235"/>
      <c r="R1051" s="235"/>
      <c r="S1051" s="707"/>
      <c r="T1051" s="707"/>
      <c r="U1051" s="707">
        <v>2020</v>
      </c>
      <c r="V1051" s="236"/>
      <c r="W1051" s="236"/>
      <c r="X1051" s="236"/>
      <c r="Y1051" s="236"/>
      <c r="Z1051" s="236"/>
      <c r="AA1051" s="236"/>
      <c r="AB1051" s="235">
        <v>14900</v>
      </c>
      <c r="AC1051" s="707"/>
      <c r="AD1051" s="707"/>
      <c r="AE1051" s="236"/>
      <c r="AF1051" s="236"/>
      <c r="AG1051" s="236"/>
      <c r="AH1051" s="236"/>
      <c r="AI1051" s="236"/>
      <c r="AJ1051" s="236"/>
      <c r="AK1051" s="236"/>
      <c r="AL1051" s="236"/>
      <c r="AM1051" s="236"/>
      <c r="AN1051" s="236"/>
      <c r="AO1051" s="236"/>
      <c r="AP1051" s="236"/>
      <c r="AQ1051" s="236"/>
      <c r="AR1051" s="236"/>
      <c r="AS1051" s="236"/>
      <c r="AT1051" s="236"/>
      <c r="AU1051" s="236"/>
      <c r="AV1051" s="236"/>
      <c r="AW1051" s="236"/>
      <c r="AX1051" s="707" t="s">
        <v>10467</v>
      </c>
    </row>
    <row r="1052" spans="1:50" ht="23.85" hidden="1" customHeight="1">
      <c r="B1052" s="1002"/>
      <c r="C1052" s="219" t="s">
        <v>716</v>
      </c>
      <c r="D1052" s="219"/>
      <c r="E1052" s="219" t="s">
        <v>16899</v>
      </c>
      <c r="F1052" s="219" t="s">
        <v>716</v>
      </c>
      <c r="G1052" s="219" t="s">
        <v>716</v>
      </c>
      <c r="H1052" s="221"/>
      <c r="I1052" s="222"/>
      <c r="J1052" s="222"/>
      <c r="K1052" s="222">
        <v>11803</v>
      </c>
      <c r="L1052" s="707" t="s">
        <v>282</v>
      </c>
      <c r="M1052" s="235">
        <v>123</v>
      </c>
      <c r="N1052" s="235">
        <v>91.5</v>
      </c>
      <c r="O1052" s="235">
        <v>11254.5</v>
      </c>
      <c r="P1052" s="235">
        <v>1</v>
      </c>
      <c r="Q1052" s="235"/>
      <c r="R1052" s="235"/>
      <c r="S1052" s="707"/>
      <c r="T1052" s="707"/>
      <c r="U1052" s="707"/>
      <c r="V1052" s="236"/>
      <c r="W1052" s="236"/>
      <c r="X1052" s="236"/>
      <c r="Y1052" s="236"/>
      <c r="Z1052" s="236"/>
      <c r="AA1052" s="236"/>
      <c r="AB1052" s="235"/>
      <c r="AC1052" s="707"/>
      <c r="AD1052" s="707"/>
      <c r="AE1052" s="236"/>
      <c r="AF1052" s="236"/>
      <c r="AG1052" s="236"/>
      <c r="AH1052" s="236"/>
      <c r="AI1052" s="236"/>
      <c r="AJ1052" s="236"/>
      <c r="AK1052" s="236"/>
      <c r="AL1052" s="236"/>
      <c r="AM1052" s="236"/>
      <c r="AN1052" s="236"/>
      <c r="AO1052" s="236"/>
      <c r="AP1052" s="236"/>
      <c r="AQ1052" s="236"/>
      <c r="AR1052" s="236"/>
      <c r="AS1052" s="236"/>
      <c r="AT1052" s="236"/>
      <c r="AU1052" s="236"/>
      <c r="AV1052" s="236"/>
      <c r="AW1052" s="236"/>
      <c r="AX1052" s="994" t="s">
        <v>10467</v>
      </c>
    </row>
    <row r="1053" spans="1:50" ht="23.85" hidden="1" customHeight="1">
      <c r="B1053" s="1002"/>
      <c r="C1053" s="1097" t="s">
        <v>2074</v>
      </c>
      <c r="D1053" s="1097"/>
      <c r="E1053" s="1097" t="s">
        <v>8201</v>
      </c>
      <c r="F1053" s="1097" t="s">
        <v>2074</v>
      </c>
      <c r="G1053" s="1097" t="s">
        <v>2074</v>
      </c>
      <c r="H1053" s="1098"/>
      <c r="I1053" s="1099"/>
      <c r="J1053" s="1099">
        <v>0</v>
      </c>
      <c r="K1053" s="1099">
        <v>0</v>
      </c>
      <c r="L1053" s="1097" t="s">
        <v>143</v>
      </c>
      <c r="M1053" s="1099">
        <v>73</v>
      </c>
      <c r="N1053" s="1099">
        <v>109</v>
      </c>
      <c r="O1053" s="235">
        <v>7957</v>
      </c>
      <c r="P1053" s="1099">
        <v>1</v>
      </c>
      <c r="Q1053" s="1099">
        <v>11000</v>
      </c>
      <c r="R1053" s="1099">
        <v>12000</v>
      </c>
      <c r="S1053" s="1097" t="s">
        <v>5188</v>
      </c>
      <c r="T1053" s="1097" t="s">
        <v>466</v>
      </c>
      <c r="U1053" s="1097">
        <v>2009</v>
      </c>
      <c r="V1053" s="1098"/>
      <c r="W1053" s="1098"/>
      <c r="X1053" s="1098"/>
      <c r="Y1053" s="1098"/>
      <c r="Z1053" s="1098"/>
      <c r="AA1053" s="1098"/>
      <c r="AB1053" s="1099"/>
      <c r="AC1053" s="1098"/>
      <c r="AD1053" s="1098"/>
      <c r="AE1053" s="1098"/>
      <c r="AF1053" s="1098"/>
      <c r="AG1053" s="1098"/>
      <c r="AH1053" s="1098"/>
      <c r="AI1053" s="1098"/>
      <c r="AJ1053" s="1098"/>
      <c r="AK1053" s="1098"/>
      <c r="AL1053" s="1098"/>
      <c r="AM1053" s="1098"/>
      <c r="AN1053" s="1098"/>
      <c r="AO1053" s="1098"/>
      <c r="AP1053" s="1098"/>
      <c r="AQ1053" s="1098"/>
      <c r="AR1053" s="1098"/>
      <c r="AS1053" s="1098"/>
      <c r="AT1053" s="1098"/>
      <c r="AU1053" s="1098"/>
      <c r="AV1053" s="1098"/>
      <c r="AW1053" s="1098"/>
      <c r="AX1053" s="990" t="s">
        <v>8202</v>
      </c>
    </row>
    <row r="1054" spans="1:50" ht="23.85" hidden="1" customHeight="1">
      <c r="B1054" s="1002"/>
      <c r="C1054" s="1097" t="s">
        <v>2074</v>
      </c>
      <c r="D1054" s="1097"/>
      <c r="E1054" s="1097" t="s">
        <v>8203</v>
      </c>
      <c r="F1054" s="1097" t="s">
        <v>2074</v>
      </c>
      <c r="G1054" s="1097" t="s">
        <v>2074</v>
      </c>
      <c r="H1054" s="1098"/>
      <c r="I1054" s="1099"/>
      <c r="J1054" s="1099">
        <v>0</v>
      </c>
      <c r="K1054" s="1099">
        <v>0</v>
      </c>
      <c r="L1054" s="1097" t="s">
        <v>282</v>
      </c>
      <c r="M1054" s="1099">
        <v>67</v>
      </c>
      <c r="N1054" s="1099">
        <v>103</v>
      </c>
      <c r="O1054" s="235">
        <v>6900</v>
      </c>
      <c r="P1054" s="1099">
        <v>1</v>
      </c>
      <c r="Q1054" s="1099"/>
      <c r="R1054" s="1099"/>
      <c r="S1054" s="1097"/>
      <c r="T1054" s="1097"/>
      <c r="U1054" s="1097">
        <v>2009</v>
      </c>
      <c r="V1054" s="1098"/>
      <c r="W1054" s="1098"/>
      <c r="X1054" s="1098"/>
      <c r="Y1054" s="1098"/>
      <c r="Z1054" s="1098"/>
      <c r="AA1054" s="1098"/>
      <c r="AB1054" s="1099"/>
      <c r="AC1054" s="1098"/>
      <c r="AD1054" s="1098"/>
      <c r="AE1054" s="1098"/>
      <c r="AF1054" s="1098"/>
      <c r="AG1054" s="1098"/>
      <c r="AH1054" s="1098"/>
      <c r="AI1054" s="1098"/>
      <c r="AJ1054" s="1098"/>
      <c r="AK1054" s="1098"/>
      <c r="AL1054" s="1098"/>
      <c r="AM1054" s="1098"/>
      <c r="AN1054" s="1098"/>
      <c r="AO1054" s="1098"/>
      <c r="AP1054" s="1098"/>
      <c r="AQ1054" s="1098"/>
      <c r="AR1054" s="1098"/>
      <c r="AS1054" s="1098"/>
      <c r="AT1054" s="1098"/>
      <c r="AU1054" s="1098"/>
      <c r="AV1054" s="1098"/>
      <c r="AW1054" s="1098"/>
      <c r="AX1054" s="990" t="s">
        <v>8202</v>
      </c>
    </row>
    <row r="1055" spans="1:50" ht="23.85" hidden="1" customHeight="1">
      <c r="B1055" s="1002"/>
      <c r="C1055" s="219" t="s">
        <v>2074</v>
      </c>
      <c r="D1055" s="219"/>
      <c r="E1055" s="219" t="s">
        <v>8204</v>
      </c>
      <c r="F1055" s="219" t="s">
        <v>2074</v>
      </c>
      <c r="G1055" s="219" t="s">
        <v>2074</v>
      </c>
      <c r="H1055" s="221"/>
      <c r="I1055" s="222">
        <v>11824</v>
      </c>
      <c r="J1055" s="222">
        <v>112</v>
      </c>
      <c r="K1055" s="222">
        <v>224</v>
      </c>
      <c r="L1055" s="219" t="s">
        <v>282</v>
      </c>
      <c r="M1055" s="222">
        <v>68</v>
      </c>
      <c r="N1055" s="222">
        <v>105</v>
      </c>
      <c r="O1055" s="235">
        <v>7140</v>
      </c>
      <c r="P1055" s="222">
        <v>1</v>
      </c>
      <c r="Q1055" s="222">
        <v>1560</v>
      </c>
      <c r="R1055" s="222">
        <v>1560</v>
      </c>
      <c r="S1055" s="219" t="s">
        <v>173</v>
      </c>
      <c r="T1055" s="219" t="s">
        <v>466</v>
      </c>
      <c r="U1055" s="219">
        <v>2014</v>
      </c>
      <c r="V1055" s="221"/>
      <c r="W1055" s="221"/>
      <c r="X1055" s="221"/>
      <c r="Y1055" s="221"/>
      <c r="Z1055" s="221"/>
      <c r="AA1055" s="221"/>
      <c r="AB1055" s="222"/>
      <c r="AC1055" s="221"/>
      <c r="AD1055" s="221"/>
      <c r="AE1055" s="221"/>
      <c r="AF1055" s="221"/>
      <c r="AG1055" s="221"/>
      <c r="AH1055" s="221"/>
      <c r="AI1055" s="221"/>
      <c r="AJ1055" s="221"/>
      <c r="AK1055" s="221"/>
      <c r="AL1055" s="221"/>
      <c r="AM1055" s="221"/>
      <c r="AN1055" s="221"/>
      <c r="AO1055" s="221"/>
      <c r="AP1055" s="221"/>
      <c r="AQ1055" s="221"/>
      <c r="AR1055" s="221"/>
      <c r="AS1055" s="221"/>
      <c r="AT1055" s="221"/>
      <c r="AU1055" s="221"/>
      <c r="AV1055" s="221"/>
      <c r="AW1055" s="221"/>
      <c r="AX1055" s="990" t="s">
        <v>8205</v>
      </c>
    </row>
    <row r="1056" spans="1:50" ht="23.85" hidden="1" customHeight="1">
      <c r="B1056" s="1002"/>
      <c r="C1056" s="219" t="s">
        <v>8021</v>
      </c>
      <c r="D1056" s="219" t="s">
        <v>8055</v>
      </c>
      <c r="E1056" s="219" t="s">
        <v>8206</v>
      </c>
      <c r="F1056" s="219" t="s">
        <v>8021</v>
      </c>
      <c r="G1056" s="219" t="s">
        <v>8021</v>
      </c>
      <c r="H1056" s="221" t="s">
        <v>3805</v>
      </c>
      <c r="I1056" s="222">
        <v>46651</v>
      </c>
      <c r="J1056" s="222"/>
      <c r="K1056" s="222"/>
      <c r="L1056" s="219" t="s">
        <v>8207</v>
      </c>
      <c r="M1056" s="222">
        <v>73</v>
      </c>
      <c r="N1056" s="222">
        <v>103</v>
      </c>
      <c r="O1056" s="235">
        <v>7519</v>
      </c>
      <c r="P1056" s="222">
        <v>1</v>
      </c>
      <c r="Q1056" s="222">
        <v>6627</v>
      </c>
      <c r="R1056" s="222">
        <v>10000</v>
      </c>
      <c r="S1056" s="219" t="s">
        <v>5188</v>
      </c>
      <c r="T1056" s="219" t="s">
        <v>466</v>
      </c>
      <c r="U1056" s="219">
        <v>1990</v>
      </c>
      <c r="V1056" s="221">
        <v>0</v>
      </c>
      <c r="W1056" s="221"/>
      <c r="X1056" s="221"/>
      <c r="Y1056" s="221"/>
      <c r="Z1056" s="221"/>
      <c r="AA1056" s="221"/>
      <c r="AB1056" s="222">
        <v>4752</v>
      </c>
      <c r="AC1056" s="221">
        <v>2002</v>
      </c>
      <c r="AD1056" s="221">
        <v>2003</v>
      </c>
      <c r="AE1056" s="221"/>
      <c r="AF1056" s="221"/>
      <c r="AG1056" s="221"/>
      <c r="AH1056" s="221"/>
      <c r="AI1056" s="221"/>
      <c r="AJ1056" s="221"/>
      <c r="AK1056" s="221" t="s">
        <v>707</v>
      </c>
      <c r="AL1056" s="221">
        <v>1</v>
      </c>
      <c r="AM1056" s="221">
        <v>420</v>
      </c>
      <c r="AN1056" s="221" t="s">
        <v>8057</v>
      </c>
      <c r="AO1056" s="221"/>
      <c r="AP1056" s="221" t="s">
        <v>614</v>
      </c>
      <c r="AQ1056" s="221">
        <v>2</v>
      </c>
      <c r="AR1056" s="221">
        <v>1000</v>
      </c>
      <c r="AS1056" s="221"/>
      <c r="AT1056" s="221"/>
      <c r="AU1056" s="221"/>
      <c r="AV1056" s="221"/>
      <c r="AW1056" s="221"/>
      <c r="AX1056" s="990" t="s">
        <v>8208</v>
      </c>
    </row>
    <row r="1057" spans="2:50" ht="23.85" hidden="1" customHeight="1">
      <c r="B1057" s="1002"/>
      <c r="C1057" s="219" t="s">
        <v>8021</v>
      </c>
      <c r="D1057" s="219"/>
      <c r="E1057" s="219" t="s">
        <v>8209</v>
      </c>
      <c r="F1057" s="219" t="s">
        <v>8021</v>
      </c>
      <c r="G1057" s="219" t="s">
        <v>8021</v>
      </c>
      <c r="H1057" s="221"/>
      <c r="I1057" s="222">
        <v>138000</v>
      </c>
      <c r="J1057" s="222"/>
      <c r="K1057" s="222"/>
      <c r="L1057" s="219" t="s">
        <v>282</v>
      </c>
      <c r="M1057" s="222">
        <v>85</v>
      </c>
      <c r="N1057" s="222">
        <v>120</v>
      </c>
      <c r="O1057" s="235">
        <v>10200</v>
      </c>
      <c r="P1057" s="222">
        <v>1</v>
      </c>
      <c r="Q1057" s="222"/>
      <c r="R1057" s="222">
        <v>400</v>
      </c>
      <c r="S1057" s="219" t="s">
        <v>5188</v>
      </c>
      <c r="T1057" s="219" t="s">
        <v>1797</v>
      </c>
      <c r="U1057" s="219">
        <v>2004</v>
      </c>
      <c r="V1057" s="221"/>
      <c r="W1057" s="221"/>
      <c r="X1057" s="221"/>
      <c r="Y1057" s="221"/>
      <c r="Z1057" s="221"/>
      <c r="AA1057" s="221"/>
      <c r="AB1057" s="222">
        <v>3000</v>
      </c>
      <c r="AC1057" s="221"/>
      <c r="AD1057" s="221"/>
      <c r="AE1057" s="221"/>
      <c r="AF1057" s="221"/>
      <c r="AG1057" s="221"/>
      <c r="AH1057" s="221"/>
      <c r="AI1057" s="221"/>
      <c r="AJ1057" s="221"/>
      <c r="AK1057" s="221"/>
      <c r="AL1057" s="221"/>
      <c r="AM1057" s="221"/>
      <c r="AN1057" s="221"/>
      <c r="AO1057" s="221"/>
      <c r="AP1057" s="221"/>
      <c r="AQ1057" s="221"/>
      <c r="AR1057" s="221"/>
      <c r="AS1057" s="221"/>
      <c r="AT1057" s="221"/>
      <c r="AU1057" s="221"/>
      <c r="AV1057" s="221"/>
      <c r="AW1057" s="221"/>
      <c r="AX1057" s="990" t="s">
        <v>16900</v>
      </c>
    </row>
    <row r="1058" spans="2:50" ht="23.85" hidden="1" customHeight="1">
      <c r="B1058" s="1002"/>
      <c r="C1058" s="219" t="s">
        <v>8021</v>
      </c>
      <c r="D1058" s="219"/>
      <c r="E1058" s="219" t="s">
        <v>8210</v>
      </c>
      <c r="F1058" s="219" t="s">
        <v>8021</v>
      </c>
      <c r="G1058" s="219" t="s">
        <v>8021</v>
      </c>
      <c r="H1058" s="221"/>
      <c r="I1058" s="222">
        <v>138000</v>
      </c>
      <c r="J1058" s="222"/>
      <c r="K1058" s="222"/>
      <c r="L1058" s="219" t="s">
        <v>282</v>
      </c>
      <c r="M1058" s="222">
        <v>85</v>
      </c>
      <c r="N1058" s="222">
        <v>120</v>
      </c>
      <c r="O1058" s="235">
        <v>10200</v>
      </c>
      <c r="P1058" s="222">
        <v>1</v>
      </c>
      <c r="Q1058" s="222"/>
      <c r="R1058" s="222">
        <v>400</v>
      </c>
      <c r="S1058" s="219" t="s">
        <v>722</v>
      </c>
      <c r="T1058" s="219" t="s">
        <v>1797</v>
      </c>
      <c r="U1058" s="219">
        <v>2008</v>
      </c>
      <c r="V1058" s="221"/>
      <c r="W1058" s="221"/>
      <c r="X1058" s="221"/>
      <c r="Y1058" s="221"/>
      <c r="Z1058" s="221"/>
      <c r="AA1058" s="221"/>
      <c r="AB1058" s="222"/>
      <c r="AC1058" s="221"/>
      <c r="AD1058" s="221"/>
      <c r="AE1058" s="221"/>
      <c r="AF1058" s="221"/>
      <c r="AG1058" s="221"/>
      <c r="AH1058" s="221"/>
      <c r="AI1058" s="221"/>
      <c r="AJ1058" s="221"/>
      <c r="AK1058" s="221"/>
      <c r="AL1058" s="221"/>
      <c r="AM1058" s="221"/>
      <c r="AN1058" s="221"/>
      <c r="AO1058" s="221"/>
      <c r="AP1058" s="221"/>
      <c r="AQ1058" s="221"/>
      <c r="AR1058" s="221"/>
      <c r="AS1058" s="221"/>
      <c r="AT1058" s="221"/>
      <c r="AU1058" s="221"/>
      <c r="AV1058" s="221"/>
      <c r="AW1058" s="221"/>
      <c r="AX1058" s="990" t="s">
        <v>16900</v>
      </c>
    </row>
    <row r="1059" spans="2:50" ht="23.85" hidden="1" customHeight="1">
      <c r="B1059" s="1002"/>
      <c r="C1059" s="219" t="s">
        <v>8021</v>
      </c>
      <c r="D1059" s="219"/>
      <c r="E1059" s="219" t="s">
        <v>8211</v>
      </c>
      <c r="F1059" s="219" t="s">
        <v>8021</v>
      </c>
      <c r="G1059" s="219" t="s">
        <v>8021</v>
      </c>
      <c r="H1059" s="221"/>
      <c r="I1059" s="222">
        <v>138000</v>
      </c>
      <c r="J1059" s="222"/>
      <c r="K1059" s="222"/>
      <c r="L1059" s="219" t="s">
        <v>282</v>
      </c>
      <c r="M1059" s="222">
        <v>85</v>
      </c>
      <c r="N1059" s="222">
        <v>120</v>
      </c>
      <c r="O1059" s="235">
        <v>10200</v>
      </c>
      <c r="P1059" s="222">
        <v>1</v>
      </c>
      <c r="Q1059" s="222"/>
      <c r="R1059" s="222">
        <v>400</v>
      </c>
      <c r="S1059" s="219" t="s">
        <v>722</v>
      </c>
      <c r="T1059" s="219" t="s">
        <v>1797</v>
      </c>
      <c r="U1059" s="219">
        <v>2005</v>
      </c>
      <c r="V1059" s="221"/>
      <c r="W1059" s="221"/>
      <c r="X1059" s="221"/>
      <c r="Y1059" s="221"/>
      <c r="Z1059" s="221"/>
      <c r="AA1059" s="221"/>
      <c r="AB1059" s="222"/>
      <c r="AC1059" s="221"/>
      <c r="AD1059" s="221"/>
      <c r="AE1059" s="221"/>
      <c r="AF1059" s="221"/>
      <c r="AG1059" s="221"/>
      <c r="AH1059" s="221"/>
      <c r="AI1059" s="221"/>
      <c r="AJ1059" s="221"/>
      <c r="AK1059" s="221"/>
      <c r="AL1059" s="221"/>
      <c r="AM1059" s="221"/>
      <c r="AN1059" s="221"/>
      <c r="AO1059" s="221"/>
      <c r="AP1059" s="221"/>
      <c r="AQ1059" s="221"/>
      <c r="AR1059" s="221"/>
      <c r="AS1059" s="221"/>
      <c r="AT1059" s="221"/>
      <c r="AU1059" s="221"/>
      <c r="AV1059" s="221"/>
      <c r="AW1059" s="221"/>
      <c r="AX1059" s="990" t="s">
        <v>16900</v>
      </c>
    </row>
    <row r="1060" spans="2:50" ht="23.85" hidden="1" customHeight="1">
      <c r="B1060" s="1002"/>
      <c r="C1060" s="219" t="s">
        <v>8021</v>
      </c>
      <c r="D1060" s="219"/>
      <c r="E1060" s="219" t="s">
        <v>8212</v>
      </c>
      <c r="F1060" s="219" t="s">
        <v>8021</v>
      </c>
      <c r="G1060" s="219" t="s">
        <v>8021</v>
      </c>
      <c r="H1060" s="221"/>
      <c r="I1060" s="222">
        <v>138000</v>
      </c>
      <c r="J1060" s="222"/>
      <c r="K1060" s="222"/>
      <c r="L1060" s="219" t="s">
        <v>282</v>
      </c>
      <c r="M1060" s="222">
        <v>85</v>
      </c>
      <c r="N1060" s="222">
        <v>120</v>
      </c>
      <c r="O1060" s="235">
        <v>10200</v>
      </c>
      <c r="P1060" s="222">
        <v>1</v>
      </c>
      <c r="Q1060" s="222"/>
      <c r="R1060" s="222">
        <v>400</v>
      </c>
      <c r="S1060" s="219" t="s">
        <v>722</v>
      </c>
      <c r="T1060" s="219" t="s">
        <v>1797</v>
      </c>
      <c r="U1060" s="219">
        <v>2009</v>
      </c>
      <c r="V1060" s="221"/>
      <c r="W1060" s="221"/>
      <c r="X1060" s="221"/>
      <c r="Y1060" s="221"/>
      <c r="Z1060" s="221"/>
      <c r="AA1060" s="221"/>
      <c r="AB1060" s="222"/>
      <c r="AC1060" s="221"/>
      <c r="AD1060" s="221"/>
      <c r="AE1060" s="221"/>
      <c r="AF1060" s="221"/>
      <c r="AG1060" s="221"/>
      <c r="AH1060" s="221"/>
      <c r="AI1060" s="221"/>
      <c r="AJ1060" s="221"/>
      <c r="AK1060" s="221"/>
      <c r="AL1060" s="221"/>
      <c r="AM1060" s="221"/>
      <c r="AN1060" s="221"/>
      <c r="AO1060" s="221"/>
      <c r="AP1060" s="221"/>
      <c r="AQ1060" s="221"/>
      <c r="AR1060" s="221"/>
      <c r="AS1060" s="221"/>
      <c r="AT1060" s="221"/>
      <c r="AU1060" s="221"/>
      <c r="AV1060" s="221"/>
      <c r="AW1060" s="221"/>
      <c r="AX1060" s="990" t="s">
        <v>16900</v>
      </c>
    </row>
    <row r="1061" spans="2:50" ht="23.85" hidden="1" customHeight="1">
      <c r="B1061" s="1002"/>
      <c r="C1061" s="219" t="s">
        <v>8021</v>
      </c>
      <c r="D1061" s="219"/>
      <c r="E1061" s="219" t="s">
        <v>12547</v>
      </c>
      <c r="F1061" s="219" t="s">
        <v>8021</v>
      </c>
      <c r="G1061" s="219" t="s">
        <v>8021</v>
      </c>
      <c r="H1061" s="221"/>
      <c r="I1061" s="222">
        <v>138000</v>
      </c>
      <c r="J1061" s="222"/>
      <c r="K1061" s="222"/>
      <c r="L1061" s="219" t="s">
        <v>143</v>
      </c>
      <c r="M1061" s="222">
        <v>255</v>
      </c>
      <c r="N1061" s="222">
        <v>120</v>
      </c>
      <c r="O1061" s="235">
        <v>30600</v>
      </c>
      <c r="P1061" s="222">
        <v>1</v>
      </c>
      <c r="Q1061" s="222"/>
      <c r="R1061" s="222"/>
      <c r="S1061" s="219"/>
      <c r="T1061" s="219"/>
      <c r="U1061" s="219">
        <v>2004</v>
      </c>
      <c r="V1061" s="221"/>
      <c r="W1061" s="221"/>
      <c r="X1061" s="221"/>
      <c r="Y1061" s="221"/>
      <c r="Z1061" s="221"/>
      <c r="AA1061" s="221"/>
      <c r="AB1061" s="222"/>
      <c r="AC1061" s="221"/>
      <c r="AD1061" s="221"/>
      <c r="AE1061" s="221"/>
      <c r="AF1061" s="221"/>
      <c r="AG1061" s="221"/>
      <c r="AH1061" s="221"/>
      <c r="AI1061" s="221"/>
      <c r="AJ1061" s="221"/>
      <c r="AK1061" s="221"/>
      <c r="AL1061" s="221"/>
      <c r="AM1061" s="221"/>
      <c r="AN1061" s="221"/>
      <c r="AO1061" s="221"/>
      <c r="AP1061" s="221"/>
      <c r="AQ1061" s="221"/>
      <c r="AR1061" s="221"/>
      <c r="AS1061" s="221"/>
      <c r="AT1061" s="221"/>
      <c r="AU1061" s="221"/>
      <c r="AV1061" s="221"/>
      <c r="AW1061" s="221"/>
      <c r="AX1061" s="990" t="s">
        <v>11415</v>
      </c>
    </row>
    <row r="1062" spans="2:50" ht="23.85" hidden="1" customHeight="1">
      <c r="B1062" s="1002"/>
      <c r="C1062" s="1097" t="s">
        <v>8021</v>
      </c>
      <c r="D1062" s="1097"/>
      <c r="E1062" s="1097" t="s">
        <v>8213</v>
      </c>
      <c r="F1062" s="1097" t="s">
        <v>8021</v>
      </c>
      <c r="G1062" s="219" t="s">
        <v>8388</v>
      </c>
      <c r="H1062" s="1098"/>
      <c r="I1062" s="1099">
        <v>16034</v>
      </c>
      <c r="J1062" s="1099"/>
      <c r="K1062" s="1099"/>
      <c r="L1062" s="1097" t="s">
        <v>143</v>
      </c>
      <c r="M1062" s="1099">
        <v>72</v>
      </c>
      <c r="N1062" s="1099">
        <v>101</v>
      </c>
      <c r="O1062" s="235">
        <v>7272</v>
      </c>
      <c r="P1062" s="1099">
        <v>1</v>
      </c>
      <c r="Q1062" s="1099"/>
      <c r="R1062" s="1099">
        <v>300</v>
      </c>
      <c r="S1062" s="1097" t="s">
        <v>722</v>
      </c>
      <c r="T1062" s="1097" t="s">
        <v>466</v>
      </c>
      <c r="U1062" s="1097">
        <v>2005</v>
      </c>
      <c r="V1062" s="1098"/>
      <c r="W1062" s="1098"/>
      <c r="X1062" s="1098"/>
      <c r="Y1062" s="1098"/>
      <c r="Z1062" s="1098"/>
      <c r="AA1062" s="1098"/>
      <c r="AB1062" s="1099">
        <v>1465</v>
      </c>
      <c r="AC1062" s="1098"/>
      <c r="AD1062" s="1098"/>
      <c r="AE1062" s="1098"/>
      <c r="AF1062" s="1098"/>
      <c r="AG1062" s="1098"/>
      <c r="AH1062" s="1098"/>
      <c r="AI1062" s="1098"/>
      <c r="AJ1062" s="1098"/>
      <c r="AK1062" s="1098"/>
      <c r="AL1062" s="1098"/>
      <c r="AM1062" s="1098"/>
      <c r="AN1062" s="1098"/>
      <c r="AO1062" s="1098"/>
      <c r="AP1062" s="1098"/>
      <c r="AQ1062" s="1098"/>
      <c r="AR1062" s="1098"/>
      <c r="AS1062" s="1098"/>
      <c r="AT1062" s="1098"/>
      <c r="AU1062" s="1098"/>
      <c r="AV1062" s="1098"/>
      <c r="AW1062" s="1098"/>
      <c r="AX1062" s="990"/>
    </row>
    <row r="1063" spans="2:50" ht="23.85" hidden="1" customHeight="1">
      <c r="B1063" s="1002"/>
      <c r="C1063" s="1097" t="s">
        <v>8021</v>
      </c>
      <c r="D1063" s="219"/>
      <c r="E1063" s="219" t="s">
        <v>8214</v>
      </c>
      <c r="F1063" s="219" t="s">
        <v>8021</v>
      </c>
      <c r="G1063" s="219" t="s">
        <v>8215</v>
      </c>
      <c r="H1063" s="221"/>
      <c r="I1063" s="222">
        <v>46745</v>
      </c>
      <c r="J1063" s="222"/>
      <c r="K1063" s="222"/>
      <c r="L1063" s="219" t="s">
        <v>143</v>
      </c>
      <c r="M1063" s="222">
        <v>65</v>
      </c>
      <c r="N1063" s="222">
        <v>120</v>
      </c>
      <c r="O1063" s="235">
        <v>7800</v>
      </c>
      <c r="P1063" s="222">
        <v>1</v>
      </c>
      <c r="Q1063" s="222"/>
      <c r="R1063" s="222">
        <v>100</v>
      </c>
      <c r="S1063" s="219" t="s">
        <v>5188</v>
      </c>
      <c r="T1063" s="219" t="s">
        <v>1797</v>
      </c>
      <c r="U1063" s="219">
        <v>2000</v>
      </c>
      <c r="V1063" s="221"/>
      <c r="W1063" s="221"/>
      <c r="X1063" s="221"/>
      <c r="Y1063" s="221"/>
      <c r="Z1063" s="221"/>
      <c r="AA1063" s="221"/>
      <c r="AB1063" s="222">
        <v>308</v>
      </c>
      <c r="AC1063" s="221"/>
      <c r="AD1063" s="221"/>
      <c r="AE1063" s="221"/>
      <c r="AF1063" s="221"/>
      <c r="AG1063" s="221"/>
      <c r="AH1063" s="221"/>
      <c r="AI1063" s="221"/>
      <c r="AJ1063" s="221"/>
      <c r="AK1063" s="221"/>
      <c r="AL1063" s="221"/>
      <c r="AM1063" s="221"/>
      <c r="AN1063" s="221"/>
      <c r="AO1063" s="221"/>
      <c r="AP1063" s="221"/>
      <c r="AQ1063" s="221"/>
      <c r="AR1063" s="221"/>
      <c r="AS1063" s="221"/>
      <c r="AT1063" s="221"/>
      <c r="AU1063" s="221"/>
      <c r="AV1063" s="221"/>
      <c r="AW1063" s="221"/>
      <c r="AX1063" s="990" t="s">
        <v>16900</v>
      </c>
    </row>
    <row r="1064" spans="2:50" ht="23.85" hidden="1" customHeight="1">
      <c r="B1064" s="1002"/>
      <c r="C1064" s="1097" t="s">
        <v>8021</v>
      </c>
      <c r="D1064" s="1097"/>
      <c r="E1064" s="1097" t="s">
        <v>8216</v>
      </c>
      <c r="F1064" s="1097" t="s">
        <v>8021</v>
      </c>
      <c r="G1064" s="219" t="s">
        <v>8217</v>
      </c>
      <c r="H1064" s="1098"/>
      <c r="I1064" s="1099">
        <v>12278</v>
      </c>
      <c r="J1064" s="1099"/>
      <c r="K1064" s="1099"/>
      <c r="L1064" s="1097" t="s">
        <v>143</v>
      </c>
      <c r="M1064" s="222">
        <v>67</v>
      </c>
      <c r="N1064" s="222">
        <v>100</v>
      </c>
      <c r="O1064" s="235">
        <v>6700</v>
      </c>
      <c r="P1064" s="1099">
        <v>1</v>
      </c>
      <c r="Q1064" s="1099"/>
      <c r="R1064" s="1099"/>
      <c r="S1064" s="1097"/>
      <c r="T1064" s="1097"/>
      <c r="U1064" s="1097">
        <v>2007</v>
      </c>
      <c r="V1064" s="1098"/>
      <c r="W1064" s="1098"/>
      <c r="X1064" s="1098"/>
      <c r="Y1064" s="1098"/>
      <c r="Z1064" s="1098"/>
      <c r="AA1064" s="1098"/>
      <c r="AB1064" s="1099">
        <v>159</v>
      </c>
      <c r="AC1064" s="1098"/>
      <c r="AD1064" s="1098"/>
      <c r="AE1064" s="1098"/>
      <c r="AF1064" s="1098"/>
      <c r="AG1064" s="1098"/>
      <c r="AH1064" s="1098"/>
      <c r="AI1064" s="1098"/>
      <c r="AJ1064" s="1098"/>
      <c r="AK1064" s="1098"/>
      <c r="AL1064" s="1098"/>
      <c r="AM1064" s="1098"/>
      <c r="AN1064" s="1098"/>
      <c r="AO1064" s="1098"/>
      <c r="AP1064" s="1098"/>
      <c r="AQ1064" s="1098"/>
      <c r="AR1064" s="1098"/>
      <c r="AS1064" s="1098"/>
      <c r="AT1064" s="1098"/>
      <c r="AU1064" s="1098"/>
      <c r="AV1064" s="1098"/>
      <c r="AW1064" s="1098"/>
      <c r="AX1064" s="1100"/>
    </row>
    <row r="1065" spans="2:50" ht="23.85" hidden="1" customHeight="1">
      <c r="B1065" s="1002"/>
      <c r="C1065" s="1097" t="s">
        <v>8021</v>
      </c>
      <c r="D1065" s="219"/>
      <c r="E1065" s="219" t="s">
        <v>8218</v>
      </c>
      <c r="F1065" s="219" t="s">
        <v>8021</v>
      </c>
      <c r="G1065" s="219" t="s">
        <v>8219</v>
      </c>
      <c r="H1065" s="221"/>
      <c r="I1065" s="222">
        <v>15287</v>
      </c>
      <c r="J1065" s="222"/>
      <c r="K1065" s="222"/>
      <c r="L1065" s="219" t="s">
        <v>282</v>
      </c>
      <c r="M1065" s="222">
        <v>85</v>
      </c>
      <c r="N1065" s="222">
        <v>120</v>
      </c>
      <c r="O1065" s="235">
        <v>7140</v>
      </c>
      <c r="P1065" s="222">
        <v>1</v>
      </c>
      <c r="Q1065" s="222"/>
      <c r="R1065" s="222"/>
      <c r="S1065" s="219"/>
      <c r="T1065" s="219"/>
      <c r="U1065" s="219">
        <v>2009</v>
      </c>
      <c r="V1065" s="221"/>
      <c r="W1065" s="221"/>
      <c r="X1065" s="221"/>
      <c r="Y1065" s="221"/>
      <c r="Z1065" s="221"/>
      <c r="AA1065" s="221"/>
      <c r="AB1065" s="222">
        <v>1500</v>
      </c>
      <c r="AC1065" s="221"/>
      <c r="AD1065" s="221"/>
      <c r="AE1065" s="221"/>
      <c r="AF1065" s="221"/>
      <c r="AG1065" s="221"/>
      <c r="AH1065" s="221"/>
      <c r="AI1065" s="221"/>
      <c r="AJ1065" s="221"/>
      <c r="AK1065" s="221"/>
      <c r="AL1065" s="221"/>
      <c r="AM1065" s="221"/>
      <c r="AN1065" s="221"/>
      <c r="AO1065" s="221"/>
      <c r="AP1065" s="221"/>
      <c r="AQ1065" s="221"/>
      <c r="AR1065" s="221"/>
      <c r="AS1065" s="221"/>
      <c r="AT1065" s="221"/>
      <c r="AU1065" s="221"/>
      <c r="AV1065" s="221"/>
      <c r="AW1065" s="221"/>
      <c r="AX1065" s="1100"/>
    </row>
    <row r="1066" spans="2:50" ht="23.85" hidden="1" customHeight="1">
      <c r="B1066" s="1002"/>
      <c r="C1066" s="219" t="s">
        <v>8021</v>
      </c>
      <c r="D1066" s="219"/>
      <c r="E1066" s="219" t="s">
        <v>8220</v>
      </c>
      <c r="F1066" s="219" t="s">
        <v>8021</v>
      </c>
      <c r="G1066" s="219" t="s">
        <v>8221</v>
      </c>
      <c r="H1066" s="221"/>
      <c r="I1066" s="222">
        <v>16329</v>
      </c>
      <c r="J1066" s="222"/>
      <c r="K1066" s="222"/>
      <c r="L1066" s="219" t="s">
        <v>282</v>
      </c>
      <c r="M1066" s="222">
        <v>85</v>
      </c>
      <c r="N1066" s="222">
        <v>120</v>
      </c>
      <c r="O1066" s="235">
        <v>10200</v>
      </c>
      <c r="P1066" s="222">
        <v>1</v>
      </c>
      <c r="Q1066" s="222"/>
      <c r="R1066" s="222"/>
      <c r="S1066" s="219"/>
      <c r="T1066" s="219"/>
      <c r="U1066" s="219">
        <v>2018</v>
      </c>
      <c r="V1066" s="221"/>
      <c r="W1066" s="221"/>
      <c r="X1066" s="221"/>
      <c r="Y1066" s="221"/>
      <c r="Z1066" s="221"/>
      <c r="AA1066" s="221"/>
      <c r="AB1066" s="222">
        <v>869</v>
      </c>
      <c r="AC1066" s="221"/>
      <c r="AD1066" s="221"/>
      <c r="AE1066" s="221"/>
      <c r="AF1066" s="221"/>
      <c r="AG1066" s="221"/>
      <c r="AH1066" s="221"/>
      <c r="AI1066" s="221"/>
      <c r="AJ1066" s="221"/>
      <c r="AK1066" s="221"/>
      <c r="AL1066" s="221"/>
      <c r="AM1066" s="221"/>
      <c r="AN1066" s="221"/>
      <c r="AO1066" s="221"/>
      <c r="AP1066" s="221"/>
      <c r="AQ1066" s="221"/>
      <c r="AR1066" s="221"/>
      <c r="AS1066" s="221"/>
      <c r="AT1066" s="221"/>
      <c r="AU1066" s="221"/>
      <c r="AV1066" s="221"/>
      <c r="AW1066" s="221"/>
      <c r="AX1066" s="990"/>
    </row>
    <row r="1067" spans="2:50" ht="23.85" hidden="1" customHeight="1">
      <c r="B1067" s="1002"/>
      <c r="C1067" s="219" t="s">
        <v>8021</v>
      </c>
      <c r="D1067" s="219"/>
      <c r="E1067" s="219" t="s">
        <v>15053</v>
      </c>
      <c r="F1067" s="219" t="s">
        <v>8021</v>
      </c>
      <c r="G1067" s="219" t="s">
        <v>8222</v>
      </c>
      <c r="H1067" s="221"/>
      <c r="I1067" s="222">
        <v>29551</v>
      </c>
      <c r="J1067" s="222"/>
      <c r="K1067" s="222"/>
      <c r="L1067" s="219" t="s">
        <v>282</v>
      </c>
      <c r="M1067" s="222">
        <v>85</v>
      </c>
      <c r="N1067" s="222">
        <v>120</v>
      </c>
      <c r="O1067" s="235">
        <v>10200</v>
      </c>
      <c r="P1067" s="222">
        <v>1</v>
      </c>
      <c r="Q1067" s="222"/>
      <c r="R1067" s="222"/>
      <c r="S1067" s="219"/>
      <c r="T1067" s="219"/>
      <c r="U1067" s="219">
        <v>2008</v>
      </c>
      <c r="V1067" s="221"/>
      <c r="W1067" s="221"/>
      <c r="X1067" s="221"/>
      <c r="Y1067" s="221"/>
      <c r="Z1067" s="221"/>
      <c r="AA1067" s="221"/>
      <c r="AB1067" s="222">
        <v>201</v>
      </c>
      <c r="AC1067" s="221"/>
      <c r="AD1067" s="221"/>
      <c r="AE1067" s="221"/>
      <c r="AF1067" s="221"/>
      <c r="AG1067" s="221"/>
      <c r="AH1067" s="221"/>
      <c r="AI1067" s="221"/>
      <c r="AJ1067" s="221"/>
      <c r="AK1067" s="221"/>
      <c r="AL1067" s="221"/>
      <c r="AM1067" s="221"/>
      <c r="AN1067" s="221"/>
      <c r="AO1067" s="221"/>
      <c r="AP1067" s="221"/>
      <c r="AQ1067" s="221"/>
      <c r="AR1067" s="221"/>
      <c r="AS1067" s="221"/>
      <c r="AT1067" s="221"/>
      <c r="AU1067" s="221"/>
      <c r="AV1067" s="221"/>
      <c r="AW1067" s="221"/>
      <c r="AX1067" s="990"/>
    </row>
    <row r="1068" spans="2:50" ht="23.85" hidden="1" customHeight="1">
      <c r="B1068" s="1002"/>
      <c r="C1068" s="219" t="s">
        <v>8021</v>
      </c>
      <c r="D1068" s="219"/>
      <c r="E1068" s="219" t="s">
        <v>15054</v>
      </c>
      <c r="F1068" s="219" t="s">
        <v>8021</v>
      </c>
      <c r="G1068" s="219" t="s">
        <v>8222</v>
      </c>
      <c r="H1068" s="221"/>
      <c r="I1068" s="222">
        <v>29551</v>
      </c>
      <c r="J1068" s="222"/>
      <c r="K1068" s="222"/>
      <c r="L1068" s="219" t="s">
        <v>282</v>
      </c>
      <c r="M1068" s="222">
        <v>85</v>
      </c>
      <c r="N1068" s="222">
        <v>120</v>
      </c>
      <c r="O1068" s="235">
        <v>10200</v>
      </c>
      <c r="P1068" s="222">
        <v>1</v>
      </c>
      <c r="Q1068" s="222"/>
      <c r="R1068" s="222"/>
      <c r="S1068" s="219"/>
      <c r="T1068" s="219"/>
      <c r="U1068" s="219">
        <v>2019</v>
      </c>
      <c r="V1068" s="221"/>
      <c r="W1068" s="221"/>
      <c r="X1068" s="221"/>
      <c r="Y1068" s="221"/>
      <c r="Z1068" s="221"/>
      <c r="AA1068" s="221"/>
      <c r="AB1068" s="222">
        <v>800</v>
      </c>
      <c r="AC1068" s="221"/>
      <c r="AD1068" s="221"/>
      <c r="AE1068" s="221"/>
      <c r="AF1068" s="221"/>
      <c r="AG1068" s="221"/>
      <c r="AH1068" s="221"/>
      <c r="AI1068" s="221"/>
      <c r="AJ1068" s="221"/>
      <c r="AK1068" s="221"/>
      <c r="AL1068" s="221"/>
      <c r="AM1068" s="221"/>
      <c r="AN1068" s="221"/>
      <c r="AO1068" s="221"/>
      <c r="AP1068" s="221"/>
      <c r="AQ1068" s="221"/>
      <c r="AR1068" s="221"/>
      <c r="AS1068" s="221"/>
      <c r="AT1068" s="221"/>
      <c r="AU1068" s="221"/>
      <c r="AV1068" s="221"/>
      <c r="AW1068" s="221"/>
      <c r="AX1068" s="990" t="s">
        <v>15055</v>
      </c>
    </row>
    <row r="1069" spans="2:50" ht="23.85" hidden="1" customHeight="1">
      <c r="B1069" s="1002"/>
      <c r="C1069" s="219" t="s">
        <v>8021</v>
      </c>
      <c r="D1069" s="219"/>
      <c r="E1069" s="219" t="s">
        <v>8223</v>
      </c>
      <c r="F1069" s="219" t="s">
        <v>8021</v>
      </c>
      <c r="G1069" s="219" t="s">
        <v>8224</v>
      </c>
      <c r="H1069" s="221"/>
      <c r="I1069" s="222">
        <v>17300</v>
      </c>
      <c r="J1069" s="222"/>
      <c r="K1069" s="222"/>
      <c r="L1069" s="219" t="s">
        <v>143</v>
      </c>
      <c r="M1069" s="222">
        <v>75</v>
      </c>
      <c r="N1069" s="222">
        <v>110</v>
      </c>
      <c r="O1069" s="235">
        <v>8250</v>
      </c>
      <c r="P1069" s="222">
        <v>1</v>
      </c>
      <c r="Q1069" s="222"/>
      <c r="R1069" s="222"/>
      <c r="S1069" s="219"/>
      <c r="T1069" s="219"/>
      <c r="U1069" s="219">
        <v>2010</v>
      </c>
      <c r="V1069" s="221"/>
      <c r="W1069" s="221"/>
      <c r="X1069" s="221"/>
      <c r="Y1069" s="221"/>
      <c r="Z1069" s="221"/>
      <c r="AA1069" s="221"/>
      <c r="AB1069" s="222">
        <v>130</v>
      </c>
      <c r="AC1069" s="221"/>
      <c r="AD1069" s="221"/>
      <c r="AE1069" s="221"/>
      <c r="AF1069" s="221"/>
      <c r="AG1069" s="221"/>
      <c r="AH1069" s="221"/>
      <c r="AI1069" s="221"/>
      <c r="AJ1069" s="221"/>
      <c r="AK1069" s="221"/>
      <c r="AL1069" s="221"/>
      <c r="AM1069" s="221"/>
      <c r="AN1069" s="221"/>
      <c r="AO1069" s="221"/>
      <c r="AP1069" s="221"/>
      <c r="AQ1069" s="221"/>
      <c r="AR1069" s="221"/>
      <c r="AS1069" s="221"/>
      <c r="AT1069" s="221"/>
      <c r="AU1069" s="221"/>
      <c r="AV1069" s="221"/>
      <c r="AW1069" s="221"/>
      <c r="AX1069" s="990"/>
    </row>
    <row r="1070" spans="2:50" ht="23.85" hidden="1" customHeight="1">
      <c r="B1070" s="1002"/>
      <c r="C1070" s="219" t="s">
        <v>8021</v>
      </c>
      <c r="D1070" s="219"/>
      <c r="E1070" s="219" t="s">
        <v>8225</v>
      </c>
      <c r="F1070" s="219" t="s">
        <v>8021</v>
      </c>
      <c r="G1070" s="219" t="s">
        <v>8226</v>
      </c>
      <c r="H1070" s="221"/>
      <c r="I1070" s="222">
        <v>18158</v>
      </c>
      <c r="J1070" s="222"/>
      <c r="K1070" s="222"/>
      <c r="L1070" s="219" t="s">
        <v>282</v>
      </c>
      <c r="M1070" s="222">
        <v>74</v>
      </c>
      <c r="N1070" s="222">
        <v>110</v>
      </c>
      <c r="O1070" s="235">
        <v>8140</v>
      </c>
      <c r="P1070" s="222">
        <v>1</v>
      </c>
      <c r="Q1070" s="222"/>
      <c r="R1070" s="222"/>
      <c r="S1070" s="219"/>
      <c r="T1070" s="219"/>
      <c r="U1070" s="219">
        <v>2014</v>
      </c>
      <c r="V1070" s="221"/>
      <c r="W1070" s="221"/>
      <c r="X1070" s="221"/>
      <c r="Y1070" s="221"/>
      <c r="Z1070" s="221"/>
      <c r="AA1070" s="221"/>
      <c r="AB1070" s="222">
        <v>2692</v>
      </c>
      <c r="AC1070" s="221"/>
      <c r="AD1070" s="221"/>
      <c r="AE1070" s="221"/>
      <c r="AF1070" s="221"/>
      <c r="AG1070" s="221"/>
      <c r="AH1070" s="221"/>
      <c r="AI1070" s="221"/>
      <c r="AJ1070" s="221"/>
      <c r="AK1070" s="221"/>
      <c r="AL1070" s="221"/>
      <c r="AM1070" s="221"/>
      <c r="AN1070" s="221"/>
      <c r="AO1070" s="221"/>
      <c r="AP1070" s="221"/>
      <c r="AQ1070" s="221"/>
      <c r="AR1070" s="221"/>
      <c r="AS1070" s="221"/>
      <c r="AT1070" s="221"/>
      <c r="AU1070" s="221"/>
      <c r="AV1070" s="221"/>
      <c r="AW1070" s="221"/>
      <c r="AX1070" s="990"/>
    </row>
    <row r="1071" spans="2:50" ht="23.85" hidden="1" customHeight="1">
      <c r="B1071" s="1101" t="s">
        <v>2270</v>
      </c>
      <c r="C1071" s="219" t="s">
        <v>2234</v>
      </c>
      <c r="D1071" s="221"/>
      <c r="E1071" s="246">
        <f>COUNTA(E1072:E1092)</f>
        <v>21</v>
      </c>
      <c r="F1071" s="221"/>
      <c r="G1071" s="221"/>
      <c r="H1071" s="221"/>
      <c r="I1071" s="222">
        <f>SUM(I1072:I1092)</f>
        <v>705224</v>
      </c>
      <c r="J1071" s="222">
        <f>SUM(J1072:J1092)</f>
        <v>139333.69</v>
      </c>
      <c r="K1071" s="222">
        <f>SUM(K1072:K1092)</f>
        <v>226646</v>
      </c>
      <c r="L1071" s="222"/>
      <c r="M1071" s="222"/>
      <c r="N1071" s="222"/>
      <c r="O1071" s="222"/>
      <c r="P1071" s="222">
        <f t="shared" ref="P1071" si="2">SUM(P1072:P1092)</f>
        <v>23</v>
      </c>
      <c r="Q1071" s="235"/>
      <c r="R1071" s="235"/>
      <c r="S1071" s="707"/>
      <c r="T1071" s="707"/>
      <c r="U1071" s="707"/>
      <c r="V1071" s="236"/>
      <c r="W1071" s="236"/>
      <c r="X1071" s="236"/>
      <c r="Y1071" s="236"/>
      <c r="Z1071" s="236"/>
      <c r="AA1071" s="236"/>
      <c r="AB1071" s="235"/>
      <c r="AC1071" s="707"/>
      <c r="AD1071" s="707"/>
      <c r="AE1071" s="236"/>
      <c r="AF1071" s="236"/>
      <c r="AG1071" s="236"/>
      <c r="AH1071" s="236"/>
      <c r="AI1071" s="236"/>
      <c r="AJ1071" s="236"/>
      <c r="AK1071" s="236"/>
      <c r="AL1071" s="236"/>
      <c r="AM1071" s="236"/>
      <c r="AN1071" s="236"/>
      <c r="AO1071" s="236"/>
      <c r="AP1071" s="236"/>
      <c r="AQ1071" s="236"/>
      <c r="AR1071" s="236"/>
      <c r="AS1071" s="236"/>
      <c r="AT1071" s="236"/>
      <c r="AU1071" s="236"/>
      <c r="AV1071" s="236"/>
      <c r="AW1071" s="236"/>
      <c r="AX1071" s="994"/>
    </row>
    <row r="1072" spans="2:50" ht="23.85" hidden="1" customHeight="1">
      <c r="B1072" s="1002"/>
      <c r="C1072" s="219" t="s">
        <v>8997</v>
      </c>
      <c r="D1072" s="219"/>
      <c r="E1072" s="219" t="s">
        <v>9025</v>
      </c>
      <c r="F1072" s="219" t="s">
        <v>8999</v>
      </c>
      <c r="G1072" s="219" t="s">
        <v>9026</v>
      </c>
      <c r="H1072" s="221"/>
      <c r="I1072" s="222">
        <v>11410</v>
      </c>
      <c r="J1072" s="222"/>
      <c r="K1072" s="222"/>
      <c r="L1072" s="707" t="s">
        <v>282</v>
      </c>
      <c r="M1072" s="235">
        <v>68</v>
      </c>
      <c r="N1072" s="235">
        <v>105</v>
      </c>
      <c r="O1072" s="235">
        <v>7140</v>
      </c>
      <c r="P1072" s="235">
        <v>1</v>
      </c>
      <c r="Q1072" s="235">
        <v>1000</v>
      </c>
      <c r="R1072" s="235">
        <v>1000</v>
      </c>
      <c r="S1072" s="707" t="s">
        <v>173</v>
      </c>
      <c r="T1072" s="707" t="s">
        <v>1804</v>
      </c>
      <c r="U1072" s="707">
        <v>2003</v>
      </c>
      <c r="V1072" s="236"/>
      <c r="W1072" s="236"/>
      <c r="X1072" s="236"/>
      <c r="Y1072" s="236"/>
      <c r="Z1072" s="236"/>
      <c r="AA1072" s="236"/>
      <c r="AB1072" s="235">
        <v>800</v>
      </c>
      <c r="AC1072" s="707"/>
      <c r="AD1072" s="707"/>
      <c r="AE1072" s="236"/>
      <c r="AF1072" s="236"/>
      <c r="AG1072" s="236"/>
      <c r="AH1072" s="236"/>
      <c r="AI1072" s="236"/>
      <c r="AJ1072" s="236"/>
      <c r="AK1072" s="236"/>
      <c r="AL1072" s="236"/>
      <c r="AM1072" s="236"/>
      <c r="AN1072" s="236"/>
      <c r="AO1072" s="236"/>
      <c r="AP1072" s="236"/>
      <c r="AQ1072" s="236"/>
      <c r="AR1072" s="236"/>
      <c r="AS1072" s="236"/>
      <c r="AT1072" s="236"/>
      <c r="AU1072" s="236"/>
      <c r="AV1072" s="236"/>
      <c r="AW1072" s="236"/>
      <c r="AX1072" s="994"/>
    </row>
    <row r="1073" spans="2:50" ht="23.85" hidden="1" customHeight="1">
      <c r="B1073" s="1002"/>
      <c r="C1073" s="219" t="s">
        <v>8997</v>
      </c>
      <c r="D1073" s="219"/>
      <c r="E1073" s="219" t="s">
        <v>9027</v>
      </c>
      <c r="F1073" s="219" t="s">
        <v>8999</v>
      </c>
      <c r="G1073" s="219" t="s">
        <v>9026</v>
      </c>
      <c r="H1073" s="221"/>
      <c r="I1073" s="222">
        <v>38777</v>
      </c>
      <c r="J1073" s="222">
        <v>53</v>
      </c>
      <c r="K1073" s="222">
        <v>96</v>
      </c>
      <c r="L1073" s="219" t="s">
        <v>282</v>
      </c>
      <c r="M1073" s="222">
        <v>70</v>
      </c>
      <c r="N1073" s="222">
        <v>105</v>
      </c>
      <c r="O1073" s="222">
        <v>9025</v>
      </c>
      <c r="P1073" s="222">
        <v>1</v>
      </c>
      <c r="Q1073" s="222">
        <v>930</v>
      </c>
      <c r="R1073" s="222">
        <v>1000</v>
      </c>
      <c r="S1073" s="219" t="s">
        <v>173</v>
      </c>
      <c r="T1073" s="219" t="s">
        <v>8121</v>
      </c>
      <c r="U1073" s="219">
        <v>2006</v>
      </c>
      <c r="V1073" s="221"/>
      <c r="W1073" s="221"/>
      <c r="X1073" s="221"/>
      <c r="Y1073" s="221"/>
      <c r="Z1073" s="221"/>
      <c r="AA1073" s="221"/>
      <c r="AB1073" s="222">
        <v>900</v>
      </c>
      <c r="AC1073" s="221"/>
      <c r="AD1073" s="221"/>
      <c r="AE1073" s="221"/>
      <c r="AF1073" s="221"/>
      <c r="AG1073" s="221"/>
      <c r="AH1073" s="221"/>
      <c r="AI1073" s="221"/>
      <c r="AJ1073" s="221"/>
      <c r="AK1073" s="221"/>
      <c r="AL1073" s="221"/>
      <c r="AM1073" s="221"/>
      <c r="AN1073" s="221"/>
      <c r="AO1073" s="221"/>
      <c r="AP1073" s="221"/>
      <c r="AQ1073" s="221"/>
      <c r="AR1073" s="221"/>
      <c r="AS1073" s="221"/>
      <c r="AT1073" s="221"/>
      <c r="AU1073" s="221"/>
      <c r="AV1073" s="221"/>
      <c r="AW1073" s="221"/>
      <c r="AX1073" s="990"/>
    </row>
    <row r="1074" spans="2:50" ht="23.85" hidden="1" customHeight="1">
      <c r="B1074" s="1002"/>
      <c r="C1074" s="219" t="s">
        <v>8997</v>
      </c>
      <c r="D1074" s="219"/>
      <c r="E1074" s="219" t="s">
        <v>9028</v>
      </c>
      <c r="F1074" s="219" t="s">
        <v>8999</v>
      </c>
      <c r="G1074" s="219" t="s">
        <v>9029</v>
      </c>
      <c r="H1074" s="221"/>
      <c r="I1074" s="222">
        <v>13528</v>
      </c>
      <c r="J1074" s="222">
        <v>1610</v>
      </c>
      <c r="K1074" s="222">
        <v>1930</v>
      </c>
      <c r="L1074" s="219" t="s">
        <v>282</v>
      </c>
      <c r="M1074" s="222">
        <v>68</v>
      </c>
      <c r="N1074" s="222">
        <v>104</v>
      </c>
      <c r="O1074" s="222">
        <v>7072</v>
      </c>
      <c r="P1074" s="222">
        <v>1</v>
      </c>
      <c r="Q1074" s="222"/>
      <c r="R1074" s="222">
        <v>500</v>
      </c>
      <c r="S1074" s="219"/>
      <c r="T1074" s="219"/>
      <c r="U1074" s="219">
        <v>2006</v>
      </c>
      <c r="V1074" s="221"/>
      <c r="W1074" s="221"/>
      <c r="X1074" s="221"/>
      <c r="Y1074" s="221"/>
      <c r="Z1074" s="221"/>
      <c r="AA1074" s="221"/>
      <c r="AB1074" s="222">
        <v>650</v>
      </c>
      <c r="AC1074" s="221"/>
      <c r="AD1074" s="221"/>
      <c r="AE1074" s="221"/>
      <c r="AF1074" s="221"/>
      <c r="AG1074" s="221"/>
      <c r="AH1074" s="221"/>
      <c r="AI1074" s="221"/>
      <c r="AJ1074" s="221"/>
      <c r="AK1074" s="221"/>
      <c r="AL1074" s="221"/>
      <c r="AM1074" s="221"/>
      <c r="AN1074" s="221"/>
      <c r="AO1074" s="221"/>
      <c r="AP1074" s="221"/>
      <c r="AQ1074" s="221"/>
      <c r="AR1074" s="221"/>
      <c r="AS1074" s="221"/>
      <c r="AT1074" s="221"/>
      <c r="AU1074" s="221"/>
      <c r="AV1074" s="221"/>
      <c r="AW1074" s="221"/>
      <c r="AX1074" s="990"/>
    </row>
    <row r="1075" spans="2:50" ht="23.85" hidden="1" customHeight="1">
      <c r="B1075" s="1002"/>
      <c r="C1075" s="219" t="s">
        <v>8997</v>
      </c>
      <c r="D1075" s="219"/>
      <c r="E1075" s="219" t="s">
        <v>9030</v>
      </c>
      <c r="F1075" s="219" t="s">
        <v>8999</v>
      </c>
      <c r="G1075" s="219" t="s">
        <v>9026</v>
      </c>
      <c r="H1075" s="221"/>
      <c r="I1075" s="222">
        <v>13528</v>
      </c>
      <c r="J1075" s="222">
        <v>76.099999999999994</v>
      </c>
      <c r="K1075" s="222">
        <v>96.84</v>
      </c>
      <c r="L1075" s="219" t="s">
        <v>282</v>
      </c>
      <c r="M1075" s="222">
        <v>70</v>
      </c>
      <c r="N1075" s="222">
        <v>104</v>
      </c>
      <c r="O1075" s="222">
        <v>7280</v>
      </c>
      <c r="P1075" s="222">
        <v>1</v>
      </c>
      <c r="Q1075" s="222">
        <v>550</v>
      </c>
      <c r="R1075" s="222">
        <v>1000</v>
      </c>
      <c r="S1075" s="219" t="s">
        <v>465</v>
      </c>
      <c r="T1075" s="219" t="s">
        <v>9031</v>
      </c>
      <c r="U1075" s="219">
        <v>2006</v>
      </c>
      <c r="V1075" s="221"/>
      <c r="W1075" s="221"/>
      <c r="X1075" s="221"/>
      <c r="Y1075" s="221"/>
      <c r="Z1075" s="221"/>
      <c r="AA1075" s="221"/>
      <c r="AB1075" s="222">
        <v>2089</v>
      </c>
      <c r="AC1075" s="221"/>
      <c r="AD1075" s="221"/>
      <c r="AE1075" s="221"/>
      <c r="AF1075" s="221"/>
      <c r="AG1075" s="221"/>
      <c r="AH1075" s="221"/>
      <c r="AI1075" s="221"/>
      <c r="AJ1075" s="221"/>
      <c r="AK1075" s="221"/>
      <c r="AL1075" s="221"/>
      <c r="AM1075" s="221"/>
      <c r="AN1075" s="221"/>
      <c r="AO1075" s="221"/>
      <c r="AP1075" s="221"/>
      <c r="AQ1075" s="221"/>
      <c r="AR1075" s="221"/>
      <c r="AS1075" s="221"/>
      <c r="AT1075" s="221"/>
      <c r="AU1075" s="221"/>
      <c r="AV1075" s="221"/>
      <c r="AW1075" s="221"/>
      <c r="AX1075" s="990"/>
    </row>
    <row r="1076" spans="2:50" ht="23.85" hidden="1" customHeight="1">
      <c r="B1076" s="1002"/>
      <c r="C1076" s="219" t="s">
        <v>8997</v>
      </c>
      <c r="D1076" s="219"/>
      <c r="E1076" s="219" t="s">
        <v>9032</v>
      </c>
      <c r="F1076" s="219" t="s">
        <v>8999</v>
      </c>
      <c r="G1076" s="219" t="s">
        <v>9026</v>
      </c>
      <c r="H1076" s="221"/>
      <c r="I1076" s="222">
        <v>14545</v>
      </c>
      <c r="J1076" s="222">
        <v>83</v>
      </c>
      <c r="K1076" s="222">
        <v>131</v>
      </c>
      <c r="L1076" s="219" t="s">
        <v>282</v>
      </c>
      <c r="M1076" s="222">
        <v>72</v>
      </c>
      <c r="N1076" s="222">
        <v>109</v>
      </c>
      <c r="O1076" s="222">
        <v>7848</v>
      </c>
      <c r="P1076" s="222">
        <v>1</v>
      </c>
      <c r="Q1076" s="222">
        <v>474</v>
      </c>
      <c r="R1076" s="222">
        <v>1000</v>
      </c>
      <c r="S1076" s="219" t="s">
        <v>465</v>
      </c>
      <c r="T1076" s="219" t="s">
        <v>324</v>
      </c>
      <c r="U1076" s="219">
        <v>2006</v>
      </c>
      <c r="V1076" s="221"/>
      <c r="W1076" s="221"/>
      <c r="X1076" s="221"/>
      <c r="Y1076" s="221"/>
      <c r="Z1076" s="221"/>
      <c r="AA1076" s="221"/>
      <c r="AB1076" s="222">
        <v>1866</v>
      </c>
      <c r="AC1076" s="221"/>
      <c r="AD1076" s="221"/>
      <c r="AE1076" s="221"/>
      <c r="AF1076" s="221"/>
      <c r="AG1076" s="221"/>
      <c r="AH1076" s="221"/>
      <c r="AI1076" s="221"/>
      <c r="AJ1076" s="221"/>
      <c r="AK1076" s="221"/>
      <c r="AL1076" s="221"/>
      <c r="AM1076" s="221"/>
      <c r="AN1076" s="221"/>
      <c r="AO1076" s="221"/>
      <c r="AP1076" s="221"/>
      <c r="AQ1076" s="221"/>
      <c r="AR1076" s="221"/>
      <c r="AS1076" s="221"/>
      <c r="AT1076" s="221"/>
      <c r="AU1076" s="221"/>
      <c r="AV1076" s="221"/>
      <c r="AW1076" s="221"/>
      <c r="AX1076" s="990"/>
    </row>
    <row r="1077" spans="2:50" ht="23.85" hidden="1" customHeight="1">
      <c r="B1077" s="1002"/>
      <c r="C1077" s="219" t="s">
        <v>8997</v>
      </c>
      <c r="D1077" s="219"/>
      <c r="E1077" s="219" t="s">
        <v>10178</v>
      </c>
      <c r="F1077" s="219" t="s">
        <v>8999</v>
      </c>
      <c r="G1077" s="219" t="s">
        <v>9026</v>
      </c>
      <c r="H1077" s="221"/>
      <c r="I1077" s="222">
        <v>19191</v>
      </c>
      <c r="J1077" s="222">
        <v>7140</v>
      </c>
      <c r="K1077" s="222">
        <v>21786</v>
      </c>
      <c r="L1077" s="219" t="s">
        <v>282</v>
      </c>
      <c r="M1077" s="222">
        <v>68</v>
      </c>
      <c r="N1077" s="222">
        <v>105</v>
      </c>
      <c r="O1077" s="222">
        <v>7140</v>
      </c>
      <c r="P1077" s="222">
        <v>1</v>
      </c>
      <c r="Q1077" s="222"/>
      <c r="R1077" s="222">
        <v>1000</v>
      </c>
      <c r="S1077" s="219" t="s">
        <v>173</v>
      </c>
      <c r="T1077" s="219" t="s">
        <v>324</v>
      </c>
      <c r="U1077" s="219">
        <v>2017</v>
      </c>
      <c r="V1077" s="221"/>
      <c r="W1077" s="221"/>
      <c r="X1077" s="221"/>
      <c r="Y1077" s="221"/>
      <c r="Z1077" s="221"/>
      <c r="AA1077" s="221"/>
      <c r="AB1077" s="222">
        <v>4430</v>
      </c>
      <c r="AC1077" s="221"/>
      <c r="AD1077" s="221"/>
      <c r="AE1077" s="221"/>
      <c r="AF1077" s="221"/>
      <c r="AG1077" s="221"/>
      <c r="AH1077" s="221"/>
      <c r="AI1077" s="221"/>
      <c r="AJ1077" s="221"/>
      <c r="AK1077" s="221"/>
      <c r="AL1077" s="221"/>
      <c r="AM1077" s="221"/>
      <c r="AN1077" s="221"/>
      <c r="AO1077" s="221"/>
      <c r="AP1077" s="221"/>
      <c r="AQ1077" s="221"/>
      <c r="AR1077" s="221"/>
      <c r="AS1077" s="221"/>
      <c r="AT1077" s="221"/>
      <c r="AU1077" s="221"/>
      <c r="AV1077" s="221"/>
      <c r="AW1077" s="221"/>
      <c r="AX1077" s="990"/>
    </row>
    <row r="1078" spans="2:50" ht="23.85" hidden="1" customHeight="1">
      <c r="B1078" s="1002"/>
      <c r="C1078" s="219" t="s">
        <v>8997</v>
      </c>
      <c r="D1078" s="219"/>
      <c r="E1078" s="219" t="s">
        <v>9033</v>
      </c>
      <c r="F1078" s="219" t="s">
        <v>8999</v>
      </c>
      <c r="G1078" s="219" t="s">
        <v>9026</v>
      </c>
      <c r="H1078" s="221"/>
      <c r="I1078" s="222">
        <v>9322</v>
      </c>
      <c r="J1078" s="1078">
        <v>94</v>
      </c>
      <c r="K1078" s="1078">
        <v>94</v>
      </c>
      <c r="L1078" s="219" t="s">
        <v>282</v>
      </c>
      <c r="M1078" s="222">
        <v>68</v>
      </c>
      <c r="N1078" s="222">
        <v>105</v>
      </c>
      <c r="O1078" s="222">
        <v>7140</v>
      </c>
      <c r="P1078" s="222">
        <v>1</v>
      </c>
      <c r="Q1078" s="222">
        <v>1000</v>
      </c>
      <c r="R1078" s="222">
        <v>1000</v>
      </c>
      <c r="S1078" s="219" t="s">
        <v>465</v>
      </c>
      <c r="T1078" s="219" t="s">
        <v>8121</v>
      </c>
      <c r="U1078" s="219">
        <v>2008</v>
      </c>
      <c r="V1078" s="221"/>
      <c r="W1078" s="221"/>
      <c r="X1078" s="221"/>
      <c r="Y1078" s="221"/>
      <c r="Z1078" s="221"/>
      <c r="AA1078" s="221"/>
      <c r="AB1078" s="222">
        <v>1800</v>
      </c>
      <c r="AC1078" s="221"/>
      <c r="AD1078" s="221"/>
      <c r="AE1078" s="221"/>
      <c r="AF1078" s="221"/>
      <c r="AG1078" s="221"/>
      <c r="AH1078" s="221"/>
      <c r="AI1078" s="221"/>
      <c r="AJ1078" s="221"/>
      <c r="AK1078" s="221"/>
      <c r="AL1078" s="221"/>
      <c r="AM1078" s="221"/>
      <c r="AN1078" s="221"/>
      <c r="AO1078" s="221"/>
      <c r="AP1078" s="221"/>
      <c r="AQ1078" s="221"/>
      <c r="AR1078" s="221"/>
      <c r="AS1078" s="221"/>
      <c r="AT1078" s="221"/>
      <c r="AU1078" s="221"/>
      <c r="AV1078" s="221"/>
      <c r="AW1078" s="221"/>
      <c r="AX1078" s="990"/>
    </row>
    <row r="1079" spans="2:50" ht="23.85" hidden="1" customHeight="1">
      <c r="B1079" s="1002"/>
      <c r="C1079" s="219" t="s">
        <v>8997</v>
      </c>
      <c r="D1079" s="219"/>
      <c r="E1079" s="219" t="s">
        <v>9034</v>
      </c>
      <c r="F1079" s="219" t="s">
        <v>8999</v>
      </c>
      <c r="G1079" s="219" t="s">
        <v>9035</v>
      </c>
      <c r="H1079" s="221"/>
      <c r="I1079" s="222">
        <v>9955</v>
      </c>
      <c r="J1079" s="222">
        <v>117</v>
      </c>
      <c r="K1079" s="222">
        <v>158</v>
      </c>
      <c r="L1079" s="219" t="s">
        <v>282</v>
      </c>
      <c r="M1079" s="222">
        <v>64</v>
      </c>
      <c r="N1079" s="222">
        <v>100</v>
      </c>
      <c r="O1079" s="222">
        <v>6400</v>
      </c>
      <c r="P1079" s="222">
        <v>1</v>
      </c>
      <c r="Q1079" s="222">
        <v>200</v>
      </c>
      <c r="R1079" s="222">
        <v>800</v>
      </c>
      <c r="S1079" s="219" t="s">
        <v>173</v>
      </c>
      <c r="T1079" s="219" t="s">
        <v>8121</v>
      </c>
      <c r="U1079" s="219" t="s">
        <v>9036</v>
      </c>
      <c r="V1079" s="221"/>
      <c r="W1079" s="221"/>
      <c r="X1079" s="221"/>
      <c r="Y1079" s="221"/>
      <c r="Z1079" s="221"/>
      <c r="AA1079" s="221"/>
      <c r="AB1079" s="222" t="s">
        <v>9037</v>
      </c>
      <c r="AC1079" s="221"/>
      <c r="AD1079" s="221"/>
      <c r="AE1079" s="221"/>
      <c r="AF1079" s="221"/>
      <c r="AG1079" s="221"/>
      <c r="AH1079" s="221"/>
      <c r="AI1079" s="221"/>
      <c r="AJ1079" s="221"/>
      <c r="AK1079" s="221"/>
      <c r="AL1079" s="221"/>
      <c r="AM1079" s="221"/>
      <c r="AN1079" s="221"/>
      <c r="AO1079" s="221"/>
      <c r="AP1079" s="221"/>
      <c r="AQ1079" s="221"/>
      <c r="AR1079" s="221"/>
      <c r="AS1079" s="221"/>
      <c r="AT1079" s="221"/>
      <c r="AU1079" s="221"/>
      <c r="AV1079" s="221"/>
      <c r="AW1079" s="221"/>
      <c r="AX1079" s="990"/>
    </row>
    <row r="1080" spans="2:50" ht="23.85" hidden="1" customHeight="1">
      <c r="B1080" s="1002"/>
      <c r="C1080" s="219" t="s">
        <v>8997</v>
      </c>
      <c r="D1080" s="219"/>
      <c r="E1080" s="219" t="s">
        <v>9038</v>
      </c>
      <c r="F1080" s="219" t="s">
        <v>8999</v>
      </c>
      <c r="G1080" s="219" t="s">
        <v>9039</v>
      </c>
      <c r="H1080" s="221"/>
      <c r="I1080" s="222">
        <v>60910</v>
      </c>
      <c r="J1080" s="222">
        <v>302</v>
      </c>
      <c r="K1080" s="222">
        <v>604</v>
      </c>
      <c r="L1080" s="219" t="s">
        <v>282</v>
      </c>
      <c r="M1080" s="222">
        <v>64</v>
      </c>
      <c r="N1080" s="222">
        <v>100</v>
      </c>
      <c r="O1080" s="222">
        <v>6400</v>
      </c>
      <c r="P1080" s="222">
        <v>1</v>
      </c>
      <c r="Q1080" s="222">
        <v>490</v>
      </c>
      <c r="R1080" s="222">
        <v>1000</v>
      </c>
      <c r="S1080" s="219" t="s">
        <v>465</v>
      </c>
      <c r="T1080" s="219" t="s">
        <v>8121</v>
      </c>
      <c r="U1080" s="219">
        <v>2009</v>
      </c>
      <c r="V1080" s="221"/>
      <c r="W1080" s="221"/>
      <c r="X1080" s="221"/>
      <c r="Y1080" s="221"/>
      <c r="Z1080" s="221"/>
      <c r="AA1080" s="221"/>
      <c r="AB1080" s="222">
        <v>3850</v>
      </c>
      <c r="AC1080" s="221"/>
      <c r="AD1080" s="221"/>
      <c r="AE1080" s="221"/>
      <c r="AF1080" s="221"/>
      <c r="AG1080" s="221"/>
      <c r="AH1080" s="221"/>
      <c r="AI1080" s="221"/>
      <c r="AJ1080" s="221"/>
      <c r="AK1080" s="221"/>
      <c r="AL1080" s="221"/>
      <c r="AM1080" s="221"/>
      <c r="AN1080" s="221"/>
      <c r="AO1080" s="221"/>
      <c r="AP1080" s="221"/>
      <c r="AQ1080" s="221"/>
      <c r="AR1080" s="221"/>
      <c r="AS1080" s="221"/>
      <c r="AT1080" s="221"/>
      <c r="AU1080" s="221"/>
      <c r="AV1080" s="221"/>
      <c r="AW1080" s="221"/>
      <c r="AX1080" s="990"/>
    </row>
    <row r="1081" spans="2:50" ht="23.85" hidden="1" customHeight="1">
      <c r="B1081" s="1002"/>
      <c r="C1081" s="219" t="s">
        <v>8997</v>
      </c>
      <c r="D1081" s="219"/>
      <c r="E1081" s="219" t="s">
        <v>9040</v>
      </c>
      <c r="F1081" s="219" t="s">
        <v>8999</v>
      </c>
      <c r="G1081" s="219" t="s">
        <v>9026</v>
      </c>
      <c r="H1081" s="221"/>
      <c r="I1081" s="222">
        <v>18025</v>
      </c>
      <c r="J1081" s="222">
        <v>196.59</v>
      </c>
      <c r="K1081" s="222">
        <v>218.16</v>
      </c>
      <c r="L1081" s="219" t="s">
        <v>282</v>
      </c>
      <c r="M1081" s="222">
        <v>64</v>
      </c>
      <c r="N1081" s="222">
        <v>100</v>
      </c>
      <c r="O1081" s="222">
        <v>6400</v>
      </c>
      <c r="P1081" s="222">
        <v>1</v>
      </c>
      <c r="Q1081" s="222">
        <v>408</v>
      </c>
      <c r="R1081" s="222">
        <v>1000</v>
      </c>
      <c r="S1081" s="219" t="s">
        <v>173</v>
      </c>
      <c r="T1081" s="219" t="s">
        <v>324</v>
      </c>
      <c r="U1081" s="219">
        <v>2011</v>
      </c>
      <c r="V1081" s="221"/>
      <c r="W1081" s="221"/>
      <c r="X1081" s="221"/>
      <c r="Y1081" s="221"/>
      <c r="Z1081" s="221"/>
      <c r="AA1081" s="221"/>
      <c r="AB1081" s="222">
        <v>3200</v>
      </c>
      <c r="AC1081" s="221"/>
      <c r="AD1081" s="221"/>
      <c r="AE1081" s="221"/>
      <c r="AF1081" s="221"/>
      <c r="AG1081" s="221"/>
      <c r="AH1081" s="221"/>
      <c r="AI1081" s="221"/>
      <c r="AJ1081" s="221"/>
      <c r="AK1081" s="221"/>
      <c r="AL1081" s="221"/>
      <c r="AM1081" s="221"/>
      <c r="AN1081" s="221"/>
      <c r="AO1081" s="221"/>
      <c r="AP1081" s="221"/>
      <c r="AQ1081" s="221"/>
      <c r="AR1081" s="221"/>
      <c r="AS1081" s="221"/>
      <c r="AT1081" s="221"/>
      <c r="AU1081" s="221"/>
      <c r="AV1081" s="221"/>
      <c r="AW1081" s="221"/>
      <c r="AX1081" s="990"/>
    </row>
    <row r="1082" spans="2:50" ht="23.85" hidden="1" customHeight="1">
      <c r="B1082" s="1002"/>
      <c r="C1082" s="219" t="s">
        <v>9012</v>
      </c>
      <c r="D1082" s="219" t="s">
        <v>9041</v>
      </c>
      <c r="E1082" s="219" t="s">
        <v>9042</v>
      </c>
      <c r="F1082" s="219" t="s">
        <v>8999</v>
      </c>
      <c r="G1082" s="219" t="s">
        <v>9014</v>
      </c>
      <c r="H1082" s="221" t="s">
        <v>5393</v>
      </c>
      <c r="I1082" s="222">
        <v>134122</v>
      </c>
      <c r="J1082" s="222">
        <v>9126</v>
      </c>
      <c r="K1082" s="222">
        <v>85429</v>
      </c>
      <c r="L1082" s="219" t="s">
        <v>143</v>
      </c>
      <c r="M1082" s="222">
        <v>78</v>
      </c>
      <c r="N1082" s="222">
        <v>117</v>
      </c>
      <c r="O1082" s="222">
        <v>9126</v>
      </c>
      <c r="P1082" s="222">
        <v>1</v>
      </c>
      <c r="Q1082" s="222">
        <v>29791</v>
      </c>
      <c r="R1082" s="222">
        <v>29791</v>
      </c>
      <c r="S1082" s="219" t="s">
        <v>465</v>
      </c>
      <c r="T1082" s="219" t="s">
        <v>9043</v>
      </c>
      <c r="U1082" s="219">
        <v>2002</v>
      </c>
      <c r="V1082" s="221" t="s">
        <v>9044</v>
      </c>
      <c r="W1082" s="221" t="s">
        <v>9045</v>
      </c>
      <c r="X1082" s="221"/>
      <c r="Y1082" s="221" t="s">
        <v>9046</v>
      </c>
      <c r="Z1082" s="221"/>
      <c r="AA1082" s="221"/>
      <c r="AB1082" s="222">
        <v>108300</v>
      </c>
      <c r="AC1082" s="221"/>
      <c r="AD1082" s="221"/>
      <c r="AE1082" s="221" t="s">
        <v>5359</v>
      </c>
      <c r="AF1082" s="221" t="s">
        <v>9047</v>
      </c>
      <c r="AG1082" s="221" t="s">
        <v>3077</v>
      </c>
      <c r="AH1082" s="221" t="s">
        <v>9048</v>
      </c>
      <c r="AI1082" s="221" t="s">
        <v>9049</v>
      </c>
      <c r="AJ1082" s="221"/>
      <c r="AK1082" s="221"/>
      <c r="AL1082" s="221"/>
      <c r="AM1082" s="221"/>
      <c r="AN1082" s="221"/>
      <c r="AO1082" s="221"/>
      <c r="AP1082" s="221"/>
      <c r="AQ1082" s="221"/>
      <c r="AR1082" s="221"/>
      <c r="AS1082" s="221"/>
      <c r="AT1082" s="221"/>
      <c r="AU1082" s="221"/>
      <c r="AV1082" s="221"/>
      <c r="AW1082" s="221"/>
      <c r="AX1082" s="990"/>
    </row>
    <row r="1083" spans="2:50" ht="23.85" hidden="1" customHeight="1">
      <c r="B1083" s="1002"/>
      <c r="C1083" s="219" t="s">
        <v>9012</v>
      </c>
      <c r="D1083" s="219" t="s">
        <v>9050</v>
      </c>
      <c r="E1083" s="219" t="s">
        <v>9051</v>
      </c>
      <c r="F1083" s="219" t="s">
        <v>8999</v>
      </c>
      <c r="G1083" s="219" t="s">
        <v>9014</v>
      </c>
      <c r="H1083" s="221" t="s">
        <v>5393</v>
      </c>
      <c r="I1083" s="222">
        <v>16227</v>
      </c>
      <c r="J1083" s="222">
        <v>9126</v>
      </c>
      <c r="K1083" s="222">
        <v>9506</v>
      </c>
      <c r="L1083" s="219" t="s">
        <v>143</v>
      </c>
      <c r="M1083" s="222">
        <v>78</v>
      </c>
      <c r="N1083" s="222">
        <v>117</v>
      </c>
      <c r="O1083" s="222">
        <v>9126</v>
      </c>
      <c r="P1083" s="222">
        <v>1</v>
      </c>
      <c r="Q1083" s="222">
        <v>600</v>
      </c>
      <c r="R1083" s="222">
        <v>600</v>
      </c>
      <c r="S1083" s="219" t="s">
        <v>465</v>
      </c>
      <c r="T1083" s="219" t="s">
        <v>8121</v>
      </c>
      <c r="U1083" s="219">
        <v>2002</v>
      </c>
      <c r="V1083" s="221" t="s">
        <v>9052</v>
      </c>
      <c r="W1083" s="221"/>
      <c r="X1083" s="221"/>
      <c r="Y1083" s="221"/>
      <c r="Z1083" s="221" t="s">
        <v>9053</v>
      </c>
      <c r="AA1083" s="221"/>
      <c r="AB1083" s="222">
        <v>938</v>
      </c>
      <c r="AC1083" s="221"/>
      <c r="AD1083" s="221"/>
      <c r="AE1083" s="221"/>
      <c r="AF1083" s="221"/>
      <c r="AG1083" s="221"/>
      <c r="AH1083" s="221"/>
      <c r="AI1083" s="221"/>
      <c r="AJ1083" s="221"/>
      <c r="AK1083" s="221"/>
      <c r="AL1083" s="221"/>
      <c r="AM1083" s="221"/>
      <c r="AN1083" s="221"/>
      <c r="AO1083" s="221"/>
      <c r="AP1083" s="221"/>
      <c r="AQ1083" s="221"/>
      <c r="AR1083" s="221"/>
      <c r="AS1083" s="221"/>
      <c r="AT1083" s="221"/>
      <c r="AU1083" s="221"/>
      <c r="AV1083" s="221"/>
      <c r="AW1083" s="221"/>
      <c r="AX1083" s="990"/>
    </row>
    <row r="1084" spans="2:50" ht="23.85" hidden="1" customHeight="1">
      <c r="B1084" s="1002"/>
      <c r="C1084" s="707" t="s">
        <v>9012</v>
      </c>
      <c r="D1084" s="707" t="s">
        <v>9054</v>
      </c>
      <c r="E1084" s="707" t="s">
        <v>9055</v>
      </c>
      <c r="F1084" s="219" t="s">
        <v>8999</v>
      </c>
      <c r="G1084" s="707" t="s">
        <v>9014</v>
      </c>
      <c r="H1084" s="236" t="s">
        <v>5393</v>
      </c>
      <c r="I1084" s="235">
        <v>16669</v>
      </c>
      <c r="J1084" s="235">
        <v>9126</v>
      </c>
      <c r="K1084" s="235">
        <v>9463</v>
      </c>
      <c r="L1084" s="707" t="s">
        <v>143</v>
      </c>
      <c r="M1084" s="235">
        <v>78</v>
      </c>
      <c r="N1084" s="235">
        <v>117</v>
      </c>
      <c r="O1084" s="235">
        <v>9126</v>
      </c>
      <c r="P1084" s="235">
        <v>1</v>
      </c>
      <c r="Q1084" s="235">
        <v>708</v>
      </c>
      <c r="R1084" s="235">
        <v>708</v>
      </c>
      <c r="S1084" s="707" t="s">
        <v>465</v>
      </c>
      <c r="T1084" s="707" t="s">
        <v>8121</v>
      </c>
      <c r="U1084" s="707">
        <v>2001</v>
      </c>
      <c r="V1084" s="236" t="s">
        <v>9056</v>
      </c>
      <c r="W1084" s="236" t="s">
        <v>678</v>
      </c>
      <c r="X1084" s="236"/>
      <c r="Y1084" s="236"/>
      <c r="Z1084" s="236"/>
      <c r="AA1084" s="236"/>
      <c r="AB1084" s="235">
        <v>833</v>
      </c>
      <c r="AC1084" s="707"/>
      <c r="AD1084" s="707"/>
      <c r="AE1084" s="236"/>
      <c r="AF1084" s="236"/>
      <c r="AG1084" s="236"/>
      <c r="AH1084" s="236"/>
      <c r="AI1084" s="236"/>
      <c r="AJ1084" s="236"/>
      <c r="AK1084" s="236"/>
      <c r="AL1084" s="236"/>
      <c r="AM1084" s="236"/>
      <c r="AN1084" s="236"/>
      <c r="AO1084" s="236"/>
      <c r="AP1084" s="236"/>
      <c r="AQ1084" s="236"/>
      <c r="AR1084" s="236"/>
      <c r="AS1084" s="236"/>
      <c r="AT1084" s="236"/>
      <c r="AU1084" s="236"/>
      <c r="AV1084" s="236"/>
      <c r="AW1084" s="236"/>
      <c r="AX1084" s="994"/>
    </row>
    <row r="1085" spans="2:50" ht="23.85" hidden="1" customHeight="1">
      <c r="B1085" s="1002"/>
      <c r="C1085" s="707" t="s">
        <v>9012</v>
      </c>
      <c r="D1085" s="707"/>
      <c r="E1085" s="707" t="s">
        <v>9057</v>
      </c>
      <c r="F1085" s="219" t="s">
        <v>8999</v>
      </c>
      <c r="G1085" s="707" t="s">
        <v>9058</v>
      </c>
      <c r="H1085" s="236"/>
      <c r="I1085" s="235">
        <v>24000</v>
      </c>
      <c r="J1085" s="235">
        <v>14280</v>
      </c>
      <c r="K1085" s="235">
        <v>14903</v>
      </c>
      <c r="L1085" s="707" t="s">
        <v>282</v>
      </c>
      <c r="M1085" s="235">
        <v>68</v>
      </c>
      <c r="N1085" s="235">
        <v>105</v>
      </c>
      <c r="O1085" s="235">
        <v>14280</v>
      </c>
      <c r="P1085" s="235">
        <v>2</v>
      </c>
      <c r="Q1085" s="235">
        <v>500</v>
      </c>
      <c r="R1085" s="235">
        <v>500</v>
      </c>
      <c r="S1085" s="707" t="s">
        <v>173</v>
      </c>
      <c r="T1085" s="219" t="s">
        <v>54</v>
      </c>
      <c r="U1085" s="707">
        <v>2005</v>
      </c>
      <c r="V1085" s="236"/>
      <c r="W1085" s="236"/>
      <c r="X1085" s="236"/>
      <c r="Y1085" s="236"/>
      <c r="Z1085" s="236"/>
      <c r="AA1085" s="236"/>
      <c r="AB1085" s="235">
        <v>1500</v>
      </c>
      <c r="AC1085" s="707"/>
      <c r="AD1085" s="707"/>
      <c r="AE1085" s="236"/>
      <c r="AF1085" s="236"/>
      <c r="AG1085" s="236"/>
      <c r="AH1085" s="236"/>
      <c r="AI1085" s="236"/>
      <c r="AJ1085" s="236"/>
      <c r="AK1085" s="236"/>
      <c r="AL1085" s="236"/>
      <c r="AM1085" s="236"/>
      <c r="AN1085" s="236"/>
      <c r="AO1085" s="236"/>
      <c r="AP1085" s="236"/>
      <c r="AQ1085" s="236"/>
      <c r="AR1085" s="236"/>
      <c r="AS1085" s="236"/>
      <c r="AT1085" s="236"/>
      <c r="AU1085" s="236"/>
      <c r="AV1085" s="236"/>
      <c r="AW1085" s="236"/>
      <c r="AX1085" s="994" t="s">
        <v>10179</v>
      </c>
    </row>
    <row r="1086" spans="2:50" ht="23.85" hidden="1" customHeight="1">
      <c r="B1086" s="1002"/>
      <c r="C1086" s="707" t="s">
        <v>9012</v>
      </c>
      <c r="D1086" s="707"/>
      <c r="E1086" s="707" t="s">
        <v>9059</v>
      </c>
      <c r="F1086" s="219" t="s">
        <v>8999</v>
      </c>
      <c r="G1086" s="707" t="s">
        <v>9058</v>
      </c>
      <c r="H1086" s="236"/>
      <c r="I1086" s="235">
        <v>44640</v>
      </c>
      <c r="J1086" s="235">
        <v>24852</v>
      </c>
      <c r="K1086" s="235">
        <v>25204</v>
      </c>
      <c r="L1086" s="707" t="s">
        <v>10180</v>
      </c>
      <c r="M1086" s="235" t="s">
        <v>10181</v>
      </c>
      <c r="N1086" s="235" t="s">
        <v>10182</v>
      </c>
      <c r="O1086" s="235">
        <v>24852</v>
      </c>
      <c r="P1086" s="235" t="s">
        <v>10183</v>
      </c>
      <c r="Q1086" s="235">
        <v>540</v>
      </c>
      <c r="R1086" s="235">
        <v>540</v>
      </c>
      <c r="S1086" s="707" t="s">
        <v>173</v>
      </c>
      <c r="T1086" s="219" t="s">
        <v>8121</v>
      </c>
      <c r="U1086" s="707">
        <v>2008</v>
      </c>
      <c r="V1086" s="236"/>
      <c r="W1086" s="236"/>
      <c r="X1086" s="236"/>
      <c r="Y1086" s="236"/>
      <c r="Z1086" s="236"/>
      <c r="AA1086" s="236"/>
      <c r="AB1086" s="235">
        <v>6960</v>
      </c>
      <c r="AC1086" s="707"/>
      <c r="AD1086" s="707"/>
      <c r="AE1086" s="236"/>
      <c r="AF1086" s="236"/>
      <c r="AG1086" s="236"/>
      <c r="AH1086" s="236"/>
      <c r="AI1086" s="236"/>
      <c r="AJ1086" s="236"/>
      <c r="AK1086" s="236"/>
      <c r="AL1086" s="236"/>
      <c r="AM1086" s="236"/>
      <c r="AN1086" s="236"/>
      <c r="AO1086" s="236"/>
      <c r="AP1086" s="236"/>
      <c r="AQ1086" s="236"/>
      <c r="AR1086" s="236"/>
      <c r="AS1086" s="236"/>
      <c r="AT1086" s="236"/>
      <c r="AU1086" s="236"/>
      <c r="AV1086" s="236"/>
      <c r="AW1086" s="236"/>
      <c r="AX1086" s="994"/>
    </row>
    <row r="1087" spans="2:50" ht="23.85" hidden="1" customHeight="1">
      <c r="B1087" s="1002"/>
      <c r="C1087" s="219" t="s">
        <v>9012</v>
      </c>
      <c r="D1087" s="219" t="s">
        <v>9060</v>
      </c>
      <c r="E1087" s="219" t="s">
        <v>9061</v>
      </c>
      <c r="F1087" s="219" t="s">
        <v>8999</v>
      </c>
      <c r="G1087" s="707" t="s">
        <v>9024</v>
      </c>
      <c r="H1087" s="221" t="s">
        <v>282</v>
      </c>
      <c r="I1087" s="765">
        <v>19172</v>
      </c>
      <c r="J1087" s="221">
        <v>8366</v>
      </c>
      <c r="K1087" s="221">
        <v>8366</v>
      </c>
      <c r="L1087" s="219" t="s">
        <v>282</v>
      </c>
      <c r="M1087" s="222">
        <v>68</v>
      </c>
      <c r="N1087" s="222">
        <v>100</v>
      </c>
      <c r="O1087" s="222">
        <v>8366</v>
      </c>
      <c r="P1087" s="222">
        <v>1</v>
      </c>
      <c r="Q1087" s="221"/>
      <c r="R1087" s="221">
        <v>500</v>
      </c>
      <c r="S1087" s="219"/>
      <c r="T1087" s="219"/>
      <c r="U1087" s="221">
        <v>2008</v>
      </c>
      <c r="V1087" s="221"/>
      <c r="W1087" s="221"/>
      <c r="X1087" s="221"/>
      <c r="Y1087" s="221"/>
      <c r="Z1087" s="221"/>
      <c r="AA1087" s="221"/>
      <c r="AB1087" s="765">
        <v>1333</v>
      </c>
      <c r="AC1087" s="707"/>
      <c r="AD1087" s="707"/>
      <c r="AE1087" s="236"/>
      <c r="AF1087" s="236"/>
      <c r="AG1087" s="236"/>
      <c r="AH1087" s="236"/>
      <c r="AI1087" s="236"/>
      <c r="AJ1087" s="236"/>
      <c r="AK1087" s="236"/>
      <c r="AL1087" s="236"/>
      <c r="AM1087" s="236"/>
      <c r="AN1087" s="236"/>
      <c r="AO1087" s="236"/>
      <c r="AP1087" s="236"/>
      <c r="AQ1087" s="236"/>
      <c r="AR1087" s="236"/>
      <c r="AS1087" s="236"/>
      <c r="AT1087" s="236"/>
      <c r="AU1087" s="236"/>
      <c r="AV1087" s="236"/>
      <c r="AW1087" s="236"/>
      <c r="AX1087" s="1021"/>
    </row>
    <row r="1088" spans="2:50" ht="23.85" hidden="1" customHeight="1">
      <c r="B1088" s="1002"/>
      <c r="C1088" s="219" t="s">
        <v>9012</v>
      </c>
      <c r="D1088" s="219"/>
      <c r="E1088" s="219" t="s">
        <v>9062</v>
      </c>
      <c r="F1088" s="219" t="s">
        <v>8999</v>
      </c>
      <c r="G1088" s="219" t="s">
        <v>10184</v>
      </c>
      <c r="H1088" s="221"/>
      <c r="I1088" s="222">
        <v>36305</v>
      </c>
      <c r="J1088" s="222">
        <v>17236</v>
      </c>
      <c r="K1088" s="222">
        <v>17625</v>
      </c>
      <c r="L1088" s="219" t="s">
        <v>143</v>
      </c>
      <c r="M1088" s="222" t="s">
        <v>9063</v>
      </c>
      <c r="N1088" s="222" t="s">
        <v>9064</v>
      </c>
      <c r="O1088" s="222" t="s">
        <v>9065</v>
      </c>
      <c r="P1088" s="222">
        <v>2</v>
      </c>
      <c r="Q1088" s="222"/>
      <c r="R1088" s="222"/>
      <c r="S1088" s="219" t="s">
        <v>173</v>
      </c>
      <c r="T1088" s="219" t="s">
        <v>8121</v>
      </c>
      <c r="U1088" s="219">
        <v>2009</v>
      </c>
      <c r="V1088" s="221"/>
      <c r="W1088" s="221"/>
      <c r="X1088" s="221"/>
      <c r="Y1088" s="221"/>
      <c r="Z1088" s="221"/>
      <c r="AA1088" s="221"/>
      <c r="AB1088" s="222">
        <v>5300</v>
      </c>
      <c r="AC1088" s="221"/>
      <c r="AD1088" s="221"/>
      <c r="AE1088" s="221"/>
      <c r="AF1088" s="221"/>
      <c r="AG1088" s="221"/>
      <c r="AH1088" s="221"/>
      <c r="AI1088" s="221"/>
      <c r="AJ1088" s="221"/>
      <c r="AK1088" s="221"/>
      <c r="AL1088" s="221"/>
      <c r="AM1088" s="221"/>
      <c r="AN1088" s="221"/>
      <c r="AO1088" s="221"/>
      <c r="AP1088" s="221"/>
      <c r="AQ1088" s="221"/>
      <c r="AR1088" s="221"/>
      <c r="AS1088" s="221"/>
      <c r="AT1088" s="221"/>
      <c r="AU1088" s="221"/>
      <c r="AV1088" s="221"/>
      <c r="AW1088" s="221"/>
      <c r="AX1088" s="990"/>
    </row>
    <row r="1089" spans="2:50" ht="23.85" hidden="1" customHeight="1">
      <c r="B1089" s="1002"/>
      <c r="C1089" s="219" t="s">
        <v>9012</v>
      </c>
      <c r="D1089" s="219"/>
      <c r="E1089" s="707" t="s">
        <v>9066</v>
      </c>
      <c r="F1089" s="219" t="s">
        <v>8999</v>
      </c>
      <c r="G1089" s="219" t="s">
        <v>9014</v>
      </c>
      <c r="H1089" s="221"/>
      <c r="I1089" s="222">
        <v>148462</v>
      </c>
      <c r="J1089" s="222">
        <v>14280</v>
      </c>
      <c r="K1089" s="222">
        <v>14390</v>
      </c>
      <c r="L1089" s="219" t="s">
        <v>282</v>
      </c>
      <c r="M1089" s="222">
        <v>68</v>
      </c>
      <c r="N1089" s="222">
        <v>105</v>
      </c>
      <c r="O1089" s="222">
        <v>14280</v>
      </c>
      <c r="P1089" s="222">
        <v>2</v>
      </c>
      <c r="Q1089" s="219"/>
      <c r="R1089" s="222">
        <v>500</v>
      </c>
      <c r="S1089" s="219"/>
      <c r="T1089" s="219"/>
      <c r="U1089" s="219">
        <v>2010</v>
      </c>
      <c r="V1089" s="221"/>
      <c r="W1089" s="221"/>
      <c r="X1089" s="221"/>
      <c r="Y1089" s="221"/>
      <c r="Z1089" s="221"/>
      <c r="AA1089" s="221"/>
      <c r="AB1089" s="222"/>
      <c r="AC1089" s="221"/>
      <c r="AD1089" s="221"/>
      <c r="AE1089" s="221"/>
      <c r="AF1089" s="221"/>
      <c r="AG1089" s="221"/>
      <c r="AH1089" s="221"/>
      <c r="AI1089" s="221"/>
      <c r="AJ1089" s="221"/>
      <c r="AK1089" s="221"/>
      <c r="AL1089" s="221"/>
      <c r="AM1089" s="221"/>
      <c r="AN1089" s="221"/>
      <c r="AO1089" s="221"/>
      <c r="AP1089" s="221"/>
      <c r="AQ1089" s="221"/>
      <c r="AR1089" s="221"/>
      <c r="AS1089" s="221"/>
      <c r="AT1089" s="221"/>
      <c r="AU1089" s="221"/>
      <c r="AV1089" s="221"/>
      <c r="AW1089" s="221"/>
      <c r="AX1089" s="990" t="s">
        <v>13103</v>
      </c>
    </row>
    <row r="1090" spans="2:50" ht="23.85" hidden="1" customHeight="1">
      <c r="B1090" s="1002"/>
      <c r="C1090" s="219" t="s">
        <v>9012</v>
      </c>
      <c r="D1090" s="219"/>
      <c r="E1090" s="219" t="s">
        <v>9067</v>
      </c>
      <c r="F1090" s="219" t="s">
        <v>8999</v>
      </c>
      <c r="G1090" s="707" t="s">
        <v>9023</v>
      </c>
      <c r="H1090" s="221"/>
      <c r="I1090" s="222"/>
      <c r="J1090" s="222">
        <v>7140</v>
      </c>
      <c r="K1090" s="222">
        <v>7140</v>
      </c>
      <c r="L1090" s="219" t="s">
        <v>282</v>
      </c>
      <c r="M1090" s="222">
        <v>68</v>
      </c>
      <c r="N1090" s="222">
        <v>105</v>
      </c>
      <c r="O1090" s="222">
        <v>7140</v>
      </c>
      <c r="P1090" s="222">
        <v>1</v>
      </c>
      <c r="Q1090" s="222"/>
      <c r="R1090" s="222"/>
      <c r="S1090" s="219" t="s">
        <v>173</v>
      </c>
      <c r="T1090" s="219" t="s">
        <v>324</v>
      </c>
      <c r="U1090" s="219">
        <v>2007</v>
      </c>
      <c r="V1090" s="221"/>
      <c r="W1090" s="221"/>
      <c r="X1090" s="221"/>
      <c r="Y1090" s="221"/>
      <c r="Z1090" s="221"/>
      <c r="AA1090" s="221"/>
      <c r="AB1090" s="222"/>
      <c r="AC1090" s="221"/>
      <c r="AD1090" s="221"/>
      <c r="AE1090" s="221"/>
      <c r="AF1090" s="221"/>
      <c r="AG1090" s="221"/>
      <c r="AH1090" s="221"/>
      <c r="AI1090" s="221"/>
      <c r="AJ1090" s="221"/>
      <c r="AK1090" s="221"/>
      <c r="AL1090" s="221"/>
      <c r="AM1090" s="221"/>
      <c r="AN1090" s="221"/>
      <c r="AO1090" s="221"/>
      <c r="AP1090" s="221"/>
      <c r="AQ1090" s="221"/>
      <c r="AR1090" s="221"/>
      <c r="AS1090" s="221"/>
      <c r="AT1090" s="221"/>
      <c r="AU1090" s="221"/>
      <c r="AV1090" s="221"/>
      <c r="AW1090" s="221"/>
      <c r="AX1090" s="990" t="s">
        <v>10185</v>
      </c>
    </row>
    <row r="1091" spans="2:50" ht="33" hidden="1" customHeight="1">
      <c r="B1091" s="1002"/>
      <c r="C1091" s="219" t="s">
        <v>9012</v>
      </c>
      <c r="D1091" s="219"/>
      <c r="E1091" s="219" t="s">
        <v>13104</v>
      </c>
      <c r="F1091" s="219" t="s">
        <v>8999</v>
      </c>
      <c r="G1091" s="707" t="s">
        <v>9014</v>
      </c>
      <c r="H1091" s="221"/>
      <c r="I1091" s="222">
        <v>26116</v>
      </c>
      <c r="J1091" s="222">
        <v>9126</v>
      </c>
      <c r="K1091" s="222">
        <v>9506</v>
      </c>
      <c r="L1091" s="219" t="s">
        <v>143</v>
      </c>
      <c r="M1091" s="222">
        <v>64</v>
      </c>
      <c r="N1091" s="222">
        <v>100</v>
      </c>
      <c r="O1091" s="222">
        <v>9126</v>
      </c>
      <c r="P1091" s="222">
        <v>1</v>
      </c>
      <c r="Q1091" s="222">
        <v>150</v>
      </c>
      <c r="R1091" s="222">
        <v>150</v>
      </c>
      <c r="S1091" s="219" t="s">
        <v>173</v>
      </c>
      <c r="T1091" s="219" t="s">
        <v>324</v>
      </c>
      <c r="U1091" s="219">
        <v>2018</v>
      </c>
      <c r="V1091" s="221"/>
      <c r="W1091" s="221"/>
      <c r="X1091" s="221"/>
      <c r="Y1091" s="221"/>
      <c r="Z1091" s="221"/>
      <c r="AA1091" s="221"/>
      <c r="AB1091" s="222">
        <v>3000</v>
      </c>
      <c r="AC1091" s="221"/>
      <c r="AD1091" s="221"/>
      <c r="AE1091" s="221"/>
      <c r="AF1091" s="221"/>
      <c r="AG1091" s="221"/>
      <c r="AH1091" s="221"/>
      <c r="AI1091" s="221"/>
      <c r="AJ1091" s="221"/>
      <c r="AK1091" s="221"/>
      <c r="AL1091" s="221"/>
      <c r="AM1091" s="221"/>
      <c r="AN1091" s="221"/>
      <c r="AO1091" s="221"/>
      <c r="AP1091" s="221"/>
      <c r="AQ1091" s="221"/>
      <c r="AR1091" s="221"/>
      <c r="AS1091" s="221"/>
      <c r="AT1091" s="221"/>
      <c r="AU1091" s="221"/>
      <c r="AV1091" s="221"/>
      <c r="AW1091" s="221"/>
      <c r="AX1091" s="1012"/>
    </row>
    <row r="1092" spans="2:50" ht="26.25" hidden="1" customHeight="1">
      <c r="B1092" s="1102"/>
      <c r="C1092" s="1103" t="s">
        <v>9012</v>
      </c>
      <c r="D1092" s="1104"/>
      <c r="E1092" s="1105" t="s">
        <v>9067</v>
      </c>
      <c r="F1092" s="1104" t="s">
        <v>8999</v>
      </c>
      <c r="G1092" s="1104" t="s">
        <v>9058</v>
      </c>
      <c r="H1092" s="1104"/>
      <c r="I1092" s="1106">
        <v>30320</v>
      </c>
      <c r="J1092" s="1106">
        <v>7004</v>
      </c>
      <c r="K1092" s="1106"/>
      <c r="L1092" s="1103" t="s">
        <v>143</v>
      </c>
      <c r="M1092" s="1106">
        <v>68</v>
      </c>
      <c r="N1092" s="1106">
        <v>103</v>
      </c>
      <c r="O1092" s="1106">
        <v>7004</v>
      </c>
      <c r="P1092" s="1106">
        <v>1</v>
      </c>
      <c r="Q1092" s="1106"/>
      <c r="R1092" s="1106"/>
      <c r="S1092" s="1103"/>
      <c r="T1092" s="1103"/>
      <c r="U1092" s="1103">
        <v>2015</v>
      </c>
      <c r="V1092" s="1104"/>
      <c r="W1092" s="1104"/>
      <c r="X1092" s="1104"/>
      <c r="Y1092" s="1104"/>
      <c r="Z1092" s="1104"/>
      <c r="AA1092" s="1104"/>
      <c r="AB1092" s="1106">
        <v>2000</v>
      </c>
      <c r="AC1092" s="1104"/>
      <c r="AD1092" s="1104"/>
      <c r="AE1092" s="1104"/>
      <c r="AF1092" s="1104"/>
      <c r="AG1092" s="1104"/>
      <c r="AH1092" s="1104"/>
      <c r="AI1092" s="1104"/>
      <c r="AJ1092" s="1104"/>
      <c r="AK1092" s="1104"/>
      <c r="AL1092" s="1104"/>
      <c r="AM1092" s="1104"/>
      <c r="AN1092" s="1104"/>
      <c r="AO1092" s="1104"/>
      <c r="AP1092" s="1104"/>
      <c r="AQ1092" s="1104"/>
      <c r="AR1092" s="1104"/>
      <c r="AS1092" s="1104"/>
      <c r="AT1092" s="1104"/>
      <c r="AU1092" s="1104"/>
      <c r="AV1092" s="1104"/>
      <c r="AW1092" s="1104"/>
      <c r="AX1092" s="1107"/>
    </row>
    <row r="1093" spans="2:50" ht="24.75" customHeight="1"/>
    <row r="1094" spans="2:50" ht="24.75" customHeight="1"/>
    <row r="1095" spans="2:50" ht="24.75" customHeight="1"/>
    <row r="1096" spans="2:50" ht="24.75" customHeight="1"/>
    <row r="1097" spans="2:50" ht="24.75" customHeight="1"/>
    <row r="1098" spans="2:50" ht="24.75" customHeight="1"/>
    <row r="1099" spans="2:50" ht="24.75" customHeight="1"/>
    <row r="1100" spans="2:50" ht="24.75" customHeight="1"/>
    <row r="1101" spans="2:50" ht="24.75" customHeight="1"/>
    <row r="1102" spans="2:50" ht="24.75" customHeight="1"/>
    <row r="1103" spans="2:50" ht="24.75" customHeight="1"/>
    <row r="1104" spans="2:50" ht="24.75" customHeight="1"/>
    <row r="1105" ht="24.75" customHeight="1"/>
    <row r="1106" ht="24.75" customHeight="1"/>
    <row r="1107" ht="24.75" customHeight="1"/>
  </sheetData>
  <autoFilter ref="A5:AY1092">
    <filterColumn colId="1">
      <filters>
        <filter val="강원"/>
      </filters>
    </filterColumn>
  </autoFilter>
  <mergeCells count="38">
    <mergeCell ref="AB756:AB757"/>
    <mergeCell ref="AX756:AX757"/>
    <mergeCell ref="J2:J4"/>
    <mergeCell ref="G2:G4"/>
    <mergeCell ref="I756:I757"/>
    <mergeCell ref="J756:J757"/>
    <mergeCell ref="K756:K757"/>
    <mergeCell ref="T756:T757"/>
    <mergeCell ref="U756:U757"/>
    <mergeCell ref="B1:E1"/>
    <mergeCell ref="U1:AX1"/>
    <mergeCell ref="AE3:AF3"/>
    <mergeCell ref="AG3:AI3"/>
    <mergeCell ref="AJ3:AJ4"/>
    <mergeCell ref="AC3:AC4"/>
    <mergeCell ref="AD3:AD4"/>
    <mergeCell ref="T3:T4"/>
    <mergeCell ref="AE2:AJ2"/>
    <mergeCell ref="AC2:AD2"/>
    <mergeCell ref="H2:H4"/>
    <mergeCell ref="L3:P3"/>
    <mergeCell ref="Q3:Q4"/>
    <mergeCell ref="R3:R4"/>
    <mergeCell ref="I2:I4"/>
    <mergeCell ref="A2:A4"/>
    <mergeCell ref="B2:B4"/>
    <mergeCell ref="C2:C4"/>
    <mergeCell ref="AX2:AX4"/>
    <mergeCell ref="S3:S4"/>
    <mergeCell ref="AK2:AW4"/>
    <mergeCell ref="V2:AB4"/>
    <mergeCell ref="Q2:T2"/>
    <mergeCell ref="U2:U4"/>
    <mergeCell ref="K2:K4"/>
    <mergeCell ref="L2:P2"/>
    <mergeCell ref="D2:D4"/>
    <mergeCell ref="E2:E4"/>
    <mergeCell ref="F2:F4"/>
  </mergeCells>
  <phoneticPr fontId="2" type="noConversion"/>
  <conditionalFormatting sqref="E50">
    <cfRule type="duplicateValues" dxfId="8" priority="3"/>
    <cfRule type="duplicateValues" dxfId="7" priority="4"/>
  </conditionalFormatting>
  <conditionalFormatting sqref="E51">
    <cfRule type="duplicateValues" dxfId="6" priority="1"/>
    <cfRule type="duplicateValues" dxfId="5" priority="2"/>
  </conditionalFormatting>
  <pageMargins left="0.78740157480314965" right="0.78740157480314965" top="0.98425196850393704" bottom="0.78740157480314965" header="0.51181102362204722" footer="0.51181102362204722"/>
  <pageSetup paperSize="9" scale="7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 tint="-0.14999847407452621"/>
  </sheetPr>
  <dimension ref="A1:AW61"/>
  <sheetViews>
    <sheetView view="pageBreakPreview" zoomScaleNormal="70" zoomScaleSheetLayoutView="100" workbookViewId="0">
      <pane ySplit="6" topLeftCell="A7" activePane="bottomLeft" state="frozen"/>
      <selection activeCell="A17" sqref="A17:L17"/>
      <selection pane="bottomLeft" activeCell="J20" sqref="J20"/>
    </sheetView>
  </sheetViews>
  <sheetFormatPr defaultColWidth="8.88671875" defaultRowHeight="10.5"/>
  <cols>
    <col min="1" max="1" width="0" style="9" hidden="1" customWidth="1"/>
    <col min="2" max="2" width="4.77734375" style="9" customWidth="1"/>
    <col min="3" max="3" width="6.77734375" style="9" customWidth="1"/>
    <col min="4" max="4" width="0" style="9" hidden="1" customWidth="1"/>
    <col min="5" max="5" width="11.44140625" style="10" customWidth="1"/>
    <col min="6" max="6" width="8" style="9" customWidth="1"/>
    <col min="7" max="7" width="0" style="9" hidden="1" customWidth="1"/>
    <col min="8" max="8" width="10.6640625" style="9" customWidth="1"/>
    <col min="9" max="9" width="0" style="9" hidden="1" customWidth="1"/>
    <col min="10" max="10" width="7.33203125" style="15" customWidth="1"/>
    <col min="11" max="11" width="7.109375" style="15" customWidth="1"/>
    <col min="12" max="12" width="5.44140625" style="15" customWidth="1"/>
    <col min="13" max="13" width="7.109375" style="9" customWidth="1"/>
    <col min="14" max="14" width="4.33203125" style="16" customWidth="1"/>
    <col min="15" max="15" width="4.6640625" style="16" customWidth="1"/>
    <col min="16" max="16" width="6.44140625" style="16" customWidth="1"/>
    <col min="17" max="17" width="5.5546875" style="9" hidden="1" customWidth="1"/>
    <col min="18" max="18" width="6.44140625" style="16" customWidth="1"/>
    <col min="19" max="19" width="7.33203125" style="9" hidden="1" customWidth="1"/>
    <col min="20" max="20" width="10" style="9" customWidth="1"/>
    <col min="21" max="21" width="6.6640625" style="9" customWidth="1"/>
    <col min="22" max="27" width="0" style="9" hidden="1" customWidth="1"/>
    <col min="28" max="28" width="5.88671875" style="16" customWidth="1"/>
    <col min="29" max="48" width="0" style="9" hidden="1" customWidth="1"/>
    <col min="49" max="49" width="8.6640625" style="9" bestFit="1" customWidth="1"/>
    <col min="50" max="16384" width="8.88671875" style="9"/>
  </cols>
  <sheetData>
    <row r="1" spans="1:49" s="47" customFormat="1" ht="22.9" customHeight="1">
      <c r="B1" s="1731" t="s">
        <v>253</v>
      </c>
      <c r="C1" s="1731"/>
      <c r="D1" s="1731"/>
      <c r="E1" s="1731"/>
      <c r="J1" s="48"/>
      <c r="K1" s="48"/>
      <c r="L1" s="48"/>
      <c r="N1" s="48"/>
      <c r="O1" s="48"/>
      <c r="P1" s="48"/>
      <c r="R1" s="48"/>
      <c r="T1" s="1725" t="s">
        <v>259</v>
      </c>
      <c r="U1" s="1726"/>
      <c r="V1" s="1726"/>
      <c r="W1" s="1726"/>
      <c r="X1" s="1726"/>
      <c r="Y1" s="1726"/>
      <c r="Z1" s="1726"/>
      <c r="AA1" s="1726"/>
      <c r="AB1" s="1726"/>
      <c r="AC1" s="1726"/>
      <c r="AD1" s="1726"/>
      <c r="AE1" s="1726"/>
      <c r="AF1" s="1726"/>
      <c r="AG1" s="1726"/>
      <c r="AH1" s="1726"/>
      <c r="AI1" s="1726"/>
      <c r="AJ1" s="1726"/>
      <c r="AK1" s="1726"/>
      <c r="AL1" s="1726"/>
      <c r="AM1" s="1726"/>
      <c r="AN1" s="1726"/>
      <c r="AO1" s="1726"/>
      <c r="AP1" s="1726"/>
      <c r="AQ1" s="1726"/>
      <c r="AR1" s="1726"/>
      <c r="AS1" s="1726"/>
      <c r="AT1" s="1726"/>
      <c r="AU1" s="1726"/>
      <c r="AV1" s="1726"/>
      <c r="AW1" s="1726"/>
    </row>
    <row r="2" spans="1:49" s="50" customFormat="1" ht="18" customHeight="1">
      <c r="A2" s="1723" t="s">
        <v>361</v>
      </c>
      <c r="B2" s="1724" t="s">
        <v>362</v>
      </c>
      <c r="C2" s="1724" t="s">
        <v>363</v>
      </c>
      <c r="D2" s="1724" t="s">
        <v>364</v>
      </c>
      <c r="E2" s="1724" t="s">
        <v>365</v>
      </c>
      <c r="F2" s="1724" t="s">
        <v>366</v>
      </c>
      <c r="G2" s="1724" t="s">
        <v>367</v>
      </c>
      <c r="H2" s="1724" t="s">
        <v>368</v>
      </c>
      <c r="I2" s="1724" t="s">
        <v>369</v>
      </c>
      <c r="J2" s="1724" t="s">
        <v>371</v>
      </c>
      <c r="K2" s="1724" t="s">
        <v>372</v>
      </c>
      <c r="L2" s="1724" t="s">
        <v>373</v>
      </c>
      <c r="M2" s="1724" t="s">
        <v>374</v>
      </c>
      <c r="N2" s="1724"/>
      <c r="O2" s="1724"/>
      <c r="P2" s="1724"/>
      <c r="Q2" s="1724" t="s">
        <v>375</v>
      </c>
      <c r="R2" s="1724"/>
      <c r="S2" s="1724"/>
      <c r="T2" s="1724"/>
      <c r="U2" s="1724" t="s">
        <v>376</v>
      </c>
      <c r="V2" s="1728" t="s">
        <v>89</v>
      </c>
      <c r="W2" s="1728"/>
      <c r="X2" s="1728"/>
      <c r="Y2" s="1728"/>
      <c r="Z2" s="1728"/>
      <c r="AA2" s="1728"/>
      <c r="AB2" s="1728"/>
      <c r="AC2" s="1724" t="s">
        <v>377</v>
      </c>
      <c r="AD2" s="1724"/>
      <c r="AE2" s="1724" t="s">
        <v>378</v>
      </c>
      <c r="AF2" s="1724"/>
      <c r="AG2" s="1724"/>
      <c r="AH2" s="1724"/>
      <c r="AI2" s="1724"/>
      <c r="AJ2" s="1727"/>
      <c r="AK2" s="1724" t="s">
        <v>379</v>
      </c>
      <c r="AL2" s="1727"/>
      <c r="AM2" s="1727"/>
      <c r="AN2" s="1727"/>
      <c r="AO2" s="1727"/>
      <c r="AP2" s="1727"/>
      <c r="AQ2" s="1727"/>
      <c r="AR2" s="1727"/>
      <c r="AS2" s="1727"/>
      <c r="AT2" s="1727"/>
      <c r="AU2" s="1727"/>
      <c r="AV2" s="1727"/>
      <c r="AW2" s="1724" t="s">
        <v>380</v>
      </c>
    </row>
    <row r="3" spans="1:49" s="50" customFormat="1" ht="18" customHeight="1">
      <c r="A3" s="1723"/>
      <c r="B3" s="1724"/>
      <c r="C3" s="1724"/>
      <c r="D3" s="1724"/>
      <c r="E3" s="1724"/>
      <c r="F3" s="1724"/>
      <c r="G3" s="1724"/>
      <c r="H3" s="1724"/>
      <c r="I3" s="1724"/>
      <c r="J3" s="1724"/>
      <c r="K3" s="1724"/>
      <c r="L3" s="1724"/>
      <c r="M3" s="1724" t="s">
        <v>438</v>
      </c>
      <c r="N3" s="1727"/>
      <c r="O3" s="1727"/>
      <c r="P3" s="1727"/>
      <c r="Q3" s="1724" t="s">
        <v>439</v>
      </c>
      <c r="R3" s="1724" t="s">
        <v>440</v>
      </c>
      <c r="S3" s="1724" t="s">
        <v>441</v>
      </c>
      <c r="T3" s="1724" t="s">
        <v>442</v>
      </c>
      <c r="U3" s="1724"/>
      <c r="V3" s="1729"/>
      <c r="W3" s="1729"/>
      <c r="X3" s="1729"/>
      <c r="Y3" s="1729"/>
      <c r="Z3" s="1729"/>
      <c r="AA3" s="1729"/>
      <c r="AB3" s="1729"/>
      <c r="AC3" s="1724" t="s">
        <v>443</v>
      </c>
      <c r="AD3" s="1724" t="s">
        <v>444</v>
      </c>
      <c r="AE3" s="1724" t="s">
        <v>445</v>
      </c>
      <c r="AF3" s="1724"/>
      <c r="AG3" s="1724" t="s">
        <v>446</v>
      </c>
      <c r="AH3" s="1727"/>
      <c r="AI3" s="1727"/>
      <c r="AJ3" s="1727" t="s">
        <v>447</v>
      </c>
      <c r="AK3" s="1724" t="s">
        <v>448</v>
      </c>
      <c r="AL3" s="1727"/>
      <c r="AM3" s="1727"/>
      <c r="AN3" s="1727"/>
      <c r="AO3" s="1727"/>
      <c r="AP3" s="1724" t="s">
        <v>449</v>
      </c>
      <c r="AQ3" s="1727"/>
      <c r="AR3" s="1727"/>
      <c r="AS3" s="1727"/>
      <c r="AT3" s="1727"/>
      <c r="AU3" s="1724" t="s">
        <v>156</v>
      </c>
      <c r="AV3" s="1727"/>
      <c r="AW3" s="1727"/>
    </row>
    <row r="4" spans="1:49" s="50" customFormat="1" ht="18" customHeight="1">
      <c r="A4" s="1723"/>
      <c r="B4" s="1724"/>
      <c r="C4" s="1724"/>
      <c r="D4" s="1724"/>
      <c r="E4" s="1724"/>
      <c r="F4" s="1724"/>
      <c r="G4" s="1724"/>
      <c r="H4" s="1724"/>
      <c r="I4" s="1724"/>
      <c r="J4" s="1724"/>
      <c r="K4" s="1724"/>
      <c r="L4" s="1724"/>
      <c r="M4" s="161" t="s">
        <v>157</v>
      </c>
      <c r="N4" s="161" t="s">
        <v>146</v>
      </c>
      <c r="O4" s="161" t="s">
        <v>147</v>
      </c>
      <c r="P4" s="161" t="s">
        <v>132</v>
      </c>
      <c r="Q4" s="1724"/>
      <c r="R4" s="1724"/>
      <c r="S4" s="1724"/>
      <c r="T4" s="1724"/>
      <c r="U4" s="1724"/>
      <c r="V4" s="1730"/>
      <c r="W4" s="1730"/>
      <c r="X4" s="1730"/>
      <c r="Y4" s="1730"/>
      <c r="Z4" s="1730"/>
      <c r="AA4" s="1730"/>
      <c r="AB4" s="1730"/>
      <c r="AC4" s="1724"/>
      <c r="AD4" s="1724"/>
      <c r="AE4" s="161" t="s">
        <v>159</v>
      </c>
      <c r="AF4" s="161" t="s">
        <v>160</v>
      </c>
      <c r="AG4" s="161" t="s">
        <v>159</v>
      </c>
      <c r="AH4" s="161" t="s">
        <v>161</v>
      </c>
      <c r="AI4" s="161" t="s">
        <v>160</v>
      </c>
      <c r="AJ4" s="1727"/>
      <c r="AK4" s="162" t="s">
        <v>162</v>
      </c>
      <c r="AL4" s="161" t="s">
        <v>163</v>
      </c>
      <c r="AM4" s="161" t="s">
        <v>132</v>
      </c>
      <c r="AN4" s="161" t="s">
        <v>164</v>
      </c>
      <c r="AO4" s="161" t="s">
        <v>165</v>
      </c>
      <c r="AP4" s="161" t="s">
        <v>162</v>
      </c>
      <c r="AQ4" s="161" t="s">
        <v>163</v>
      </c>
      <c r="AR4" s="161" t="s">
        <v>132</v>
      </c>
      <c r="AS4" s="161" t="s">
        <v>164</v>
      </c>
      <c r="AT4" s="161" t="s">
        <v>165</v>
      </c>
      <c r="AU4" s="161" t="s">
        <v>162</v>
      </c>
      <c r="AV4" s="161" t="s">
        <v>163</v>
      </c>
      <c r="AW4" s="1727"/>
    </row>
    <row r="5" spans="1:49" s="1319" customFormat="1" ht="18" customHeight="1">
      <c r="A5" s="1511"/>
      <c r="B5" s="1514"/>
      <c r="C5" s="1512"/>
      <c r="D5" s="1512"/>
      <c r="E5" s="1512"/>
      <c r="F5" s="1512"/>
      <c r="G5" s="1512"/>
      <c r="H5" s="1512"/>
      <c r="I5" s="1512"/>
      <c r="J5" s="1512"/>
      <c r="K5" s="1512"/>
      <c r="L5" s="1512"/>
      <c r="M5" s="1512"/>
      <c r="N5" s="1512"/>
      <c r="O5" s="1512"/>
      <c r="P5" s="1512"/>
      <c r="Q5" s="1512"/>
      <c r="R5" s="1512"/>
      <c r="S5" s="1512"/>
      <c r="T5" s="1512"/>
      <c r="U5" s="1512"/>
      <c r="V5" s="1515"/>
      <c r="W5" s="1515"/>
      <c r="X5" s="1515"/>
      <c r="Y5" s="1515"/>
      <c r="Z5" s="1515"/>
      <c r="AA5" s="1515"/>
      <c r="AB5" s="1515"/>
      <c r="AC5" s="1512"/>
      <c r="AD5" s="1512"/>
      <c r="AE5" s="1512"/>
      <c r="AF5" s="1512"/>
      <c r="AG5" s="1512"/>
      <c r="AH5" s="1512"/>
      <c r="AI5" s="1512"/>
      <c r="AJ5" s="1513"/>
      <c r="AK5" s="1513"/>
      <c r="AL5" s="1512"/>
      <c r="AM5" s="1512"/>
      <c r="AN5" s="1512"/>
      <c r="AO5" s="1512"/>
      <c r="AP5" s="1512"/>
      <c r="AQ5" s="1512"/>
      <c r="AR5" s="1512"/>
      <c r="AS5" s="1512"/>
      <c r="AT5" s="1512"/>
      <c r="AU5" s="1512"/>
      <c r="AV5" s="1512"/>
      <c r="AW5" s="1513"/>
    </row>
    <row r="6" spans="1:49" s="64" customFormat="1" ht="22.5" hidden="1" customHeight="1">
      <c r="A6" s="63"/>
      <c r="B6" s="138" t="s">
        <v>48</v>
      </c>
      <c r="C6" s="59" t="s">
        <v>1</v>
      </c>
      <c r="D6" s="87"/>
      <c r="E6" s="139">
        <f>COUNTA(E8,E10,E12,E14:E15,E17:E19,E21:E22,E24,E26:E27,E29:E30,E32)</f>
        <v>16</v>
      </c>
      <c r="F6" s="87"/>
      <c r="G6" s="87"/>
      <c r="H6" s="87"/>
      <c r="I6" s="87"/>
      <c r="J6" s="140">
        <f>SUM(J8,J10,J12,J14:J15,J17:J19,J21:J22,J24,J26:J27,J29:J30,J32)</f>
        <v>888916</v>
      </c>
      <c r="K6" s="131">
        <f>SUM(K8,K10,K12,K14:K15,K17:K19,K21:K22,K24,K26:K27,K29:K30,K32)</f>
        <v>17804.36</v>
      </c>
      <c r="L6" s="131">
        <f>SUM(L8,L10,L12,L14:L15,L17:L19,L21:L22,L24,L26:L27,L29:L30,L32)</f>
        <v>25231.239999999998</v>
      </c>
      <c r="M6" s="87"/>
      <c r="N6" s="131"/>
      <c r="O6" s="131"/>
      <c r="P6" s="131"/>
      <c r="Q6" s="87"/>
      <c r="R6" s="131"/>
      <c r="S6" s="87"/>
      <c r="T6" s="87"/>
      <c r="U6" s="59"/>
      <c r="V6" s="87"/>
      <c r="W6" s="87"/>
      <c r="X6" s="87"/>
      <c r="Y6" s="87"/>
      <c r="Z6" s="87"/>
      <c r="AA6" s="87"/>
      <c r="AB6" s="61"/>
      <c r="AC6" s="59"/>
      <c r="AD6" s="59"/>
      <c r="AE6" s="87"/>
      <c r="AF6" s="87"/>
      <c r="AG6" s="87"/>
      <c r="AH6" s="87"/>
      <c r="AI6" s="87"/>
      <c r="AJ6" s="134"/>
      <c r="AK6" s="134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134"/>
    </row>
    <row r="7" spans="1:49" s="64" customFormat="1" ht="22.5" hidden="1" customHeight="1">
      <c r="A7" s="65"/>
      <c r="B7" s="138" t="s">
        <v>2581</v>
      </c>
      <c r="C7" s="141" t="s">
        <v>2216</v>
      </c>
      <c r="D7" s="59"/>
      <c r="E7" s="139">
        <f>COUNTA(E8)</f>
        <v>1</v>
      </c>
      <c r="F7" s="59"/>
      <c r="G7" s="59"/>
      <c r="H7" s="59"/>
      <c r="I7" s="142"/>
      <c r="J7" s="131">
        <f>SUM(J8)</f>
        <v>183879</v>
      </c>
      <c r="K7" s="131">
        <f>SUM(K8)</f>
        <v>0</v>
      </c>
      <c r="L7" s="131">
        <f>SUM(L8)</f>
        <v>0</v>
      </c>
      <c r="M7" s="59"/>
      <c r="N7" s="131">
        <f>SUM(N8)</f>
        <v>70</v>
      </c>
      <c r="O7" s="131">
        <f>SUM(O8)</f>
        <v>105</v>
      </c>
      <c r="P7" s="131">
        <f>SUM(P8)</f>
        <v>7350</v>
      </c>
      <c r="Q7" s="143"/>
      <c r="R7" s="131">
        <f>SUM(R8)</f>
        <v>0</v>
      </c>
      <c r="S7" s="87"/>
      <c r="T7" s="59"/>
      <c r="U7" s="131"/>
      <c r="V7" s="131"/>
      <c r="W7" s="131"/>
      <c r="X7" s="131"/>
      <c r="Y7" s="131"/>
      <c r="Z7" s="131"/>
      <c r="AA7" s="131"/>
      <c r="AB7" s="131"/>
      <c r="AC7" s="59"/>
      <c r="AD7" s="59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144"/>
      <c r="AW7" s="134"/>
    </row>
    <row r="8" spans="1:49" s="64" customFormat="1" ht="22.5" hidden="1" customHeight="1">
      <c r="A8" s="63"/>
      <c r="B8" s="133"/>
      <c r="C8" s="141" t="s">
        <v>319</v>
      </c>
      <c r="D8" s="59"/>
      <c r="E8" s="59" t="s">
        <v>882</v>
      </c>
      <c r="F8" s="59" t="s">
        <v>645</v>
      </c>
      <c r="G8" s="59"/>
      <c r="H8" s="59" t="s">
        <v>645</v>
      </c>
      <c r="I8" s="87"/>
      <c r="J8" s="131">
        <v>183879</v>
      </c>
      <c r="K8" s="131"/>
      <c r="L8" s="131"/>
      <c r="M8" s="59" t="s">
        <v>282</v>
      </c>
      <c r="N8" s="131">
        <v>70</v>
      </c>
      <c r="O8" s="131">
        <v>105</v>
      </c>
      <c r="P8" s="131">
        <v>7350</v>
      </c>
      <c r="Q8" s="131"/>
      <c r="R8" s="131" t="s">
        <v>384</v>
      </c>
      <c r="S8" s="87"/>
      <c r="T8" s="59" t="s">
        <v>384</v>
      </c>
      <c r="U8" s="59">
        <v>1984</v>
      </c>
      <c r="V8" s="131"/>
      <c r="W8" s="131"/>
      <c r="X8" s="131"/>
      <c r="Y8" s="131"/>
      <c r="Z8" s="131"/>
      <c r="AA8" s="131"/>
      <c r="AB8" s="61">
        <v>2348</v>
      </c>
      <c r="AC8" s="59"/>
      <c r="AD8" s="59"/>
      <c r="AE8" s="87"/>
      <c r="AF8" s="87"/>
      <c r="AG8" s="87"/>
      <c r="AH8" s="87"/>
      <c r="AI8" s="87"/>
      <c r="AJ8" s="134"/>
      <c r="AK8" s="134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134" t="s">
        <v>883</v>
      </c>
    </row>
    <row r="9" spans="1:49" s="64" customFormat="1" ht="22.5" hidden="1" customHeight="1">
      <c r="A9" s="65"/>
      <c r="B9" s="138" t="s">
        <v>2582</v>
      </c>
      <c r="C9" s="59" t="s">
        <v>2585</v>
      </c>
      <c r="D9" s="59"/>
      <c r="E9" s="139">
        <f>COUNTA(E10)</f>
        <v>1</v>
      </c>
      <c r="F9" s="59"/>
      <c r="G9" s="59"/>
      <c r="H9" s="59"/>
      <c r="I9" s="142"/>
      <c r="J9" s="131">
        <f>SUM(J10)</f>
        <v>18310</v>
      </c>
      <c r="K9" s="131">
        <f>SUM(K10)</f>
        <v>1227</v>
      </c>
      <c r="L9" s="131">
        <f>SUM(L10)</f>
        <v>1898</v>
      </c>
      <c r="M9" s="59"/>
      <c r="N9" s="131">
        <f>SUM(N10)</f>
        <v>71</v>
      </c>
      <c r="O9" s="131">
        <f>SUM(O10)</f>
        <v>108</v>
      </c>
      <c r="P9" s="131">
        <f>SUM(P10)</f>
        <v>15158</v>
      </c>
      <c r="Q9" s="143"/>
      <c r="R9" s="131">
        <f>SUM(R10)</f>
        <v>2612</v>
      </c>
      <c r="S9" s="87"/>
      <c r="T9" s="59"/>
      <c r="U9" s="131"/>
      <c r="V9" s="131"/>
      <c r="W9" s="131"/>
      <c r="X9" s="131"/>
      <c r="Y9" s="131"/>
      <c r="Z9" s="131"/>
      <c r="AA9" s="131"/>
      <c r="AB9" s="131"/>
      <c r="AC9" s="59"/>
      <c r="AD9" s="59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144"/>
      <c r="AW9" s="134"/>
    </row>
    <row r="10" spans="1:49" s="64" customFormat="1" ht="22.5" hidden="1" customHeight="1">
      <c r="A10" s="65" t="s">
        <v>255</v>
      </c>
      <c r="B10" s="133"/>
      <c r="C10" s="59" t="s">
        <v>721</v>
      </c>
      <c r="D10" s="59" t="s">
        <v>726</v>
      </c>
      <c r="E10" s="59" t="s">
        <v>884</v>
      </c>
      <c r="F10" s="59" t="s">
        <v>560</v>
      </c>
      <c r="G10" s="59" t="s">
        <v>885</v>
      </c>
      <c r="H10" s="59" t="s">
        <v>2271</v>
      </c>
      <c r="I10" s="145"/>
      <c r="J10" s="131">
        <v>18310</v>
      </c>
      <c r="K10" s="131">
        <v>1227</v>
      </c>
      <c r="L10" s="131">
        <v>1898</v>
      </c>
      <c r="M10" s="59" t="s">
        <v>282</v>
      </c>
      <c r="N10" s="131">
        <v>71</v>
      </c>
      <c r="O10" s="131">
        <v>108</v>
      </c>
      <c r="P10" s="131">
        <v>15158</v>
      </c>
      <c r="Q10" s="143">
        <v>2597</v>
      </c>
      <c r="R10" s="131">
        <v>2612</v>
      </c>
      <c r="S10" s="146" t="s">
        <v>465</v>
      </c>
      <c r="T10" s="59" t="s">
        <v>466</v>
      </c>
      <c r="U10" s="59">
        <v>2002</v>
      </c>
      <c r="V10" s="131"/>
      <c r="W10" s="131"/>
      <c r="X10" s="131"/>
      <c r="Y10" s="131"/>
      <c r="Z10" s="131"/>
      <c r="AA10" s="131"/>
      <c r="AB10" s="131">
        <v>13588</v>
      </c>
      <c r="AC10" s="59"/>
      <c r="AD10" s="59"/>
      <c r="AE10" s="146">
        <v>1</v>
      </c>
      <c r="AF10" s="146">
        <v>72</v>
      </c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</row>
    <row r="11" spans="1:49" s="64" customFormat="1" ht="22.5" hidden="1" customHeight="1">
      <c r="A11" s="65"/>
      <c r="B11" s="138" t="s">
        <v>2583</v>
      </c>
      <c r="C11" s="59" t="s">
        <v>2585</v>
      </c>
      <c r="D11" s="59"/>
      <c r="E11" s="139">
        <f>COUNTA(E12)</f>
        <v>1</v>
      </c>
      <c r="F11" s="59"/>
      <c r="G11" s="59"/>
      <c r="H11" s="59"/>
      <c r="I11" s="142"/>
      <c r="J11" s="131">
        <f>SUM(J12)</f>
        <v>50760</v>
      </c>
      <c r="K11" s="131">
        <f>SUM(K12)</f>
        <v>297</v>
      </c>
      <c r="L11" s="131">
        <f>SUM(L12)</f>
        <v>297</v>
      </c>
      <c r="M11" s="131"/>
      <c r="N11" s="131">
        <f>SUM(N12)</f>
        <v>72</v>
      </c>
      <c r="O11" s="131">
        <f>SUM(O12)</f>
        <v>108</v>
      </c>
      <c r="P11" s="131">
        <f>SUM(P12)</f>
        <v>7776</v>
      </c>
      <c r="Q11" s="143"/>
      <c r="R11" s="131">
        <f>SUM(R12)</f>
        <v>1560</v>
      </c>
      <c r="S11" s="87"/>
      <c r="T11" s="59"/>
      <c r="U11" s="131"/>
      <c r="V11" s="131"/>
      <c r="W11" s="131"/>
      <c r="X11" s="131"/>
      <c r="Y11" s="131"/>
      <c r="Z11" s="131"/>
      <c r="AA11" s="131"/>
      <c r="AB11" s="131"/>
      <c r="AC11" s="59"/>
      <c r="AD11" s="59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144"/>
      <c r="AW11" s="134"/>
    </row>
    <row r="12" spans="1:49" s="64" customFormat="1" ht="22.5" hidden="1" customHeight="1">
      <c r="A12" s="65"/>
      <c r="B12" s="133"/>
      <c r="C12" s="59" t="s">
        <v>2248</v>
      </c>
      <c r="D12" s="59"/>
      <c r="E12" s="59" t="s">
        <v>2273</v>
      </c>
      <c r="F12" s="59" t="s">
        <v>2274</v>
      </c>
      <c r="G12" s="59"/>
      <c r="H12" s="59" t="s">
        <v>2275</v>
      </c>
      <c r="I12" s="142"/>
      <c r="J12" s="131">
        <v>50760</v>
      </c>
      <c r="K12" s="131">
        <v>297</v>
      </c>
      <c r="L12" s="131">
        <v>297</v>
      </c>
      <c r="M12" s="59" t="s">
        <v>2219</v>
      </c>
      <c r="N12" s="131">
        <v>72</v>
      </c>
      <c r="O12" s="131">
        <v>108</v>
      </c>
      <c r="P12" s="131">
        <v>7776</v>
      </c>
      <c r="Q12" s="143"/>
      <c r="R12" s="131">
        <v>1560</v>
      </c>
      <c r="S12" s="87"/>
      <c r="T12" s="59" t="s">
        <v>2276</v>
      </c>
      <c r="U12" s="59">
        <v>2001</v>
      </c>
      <c r="V12" s="131"/>
      <c r="W12" s="131"/>
      <c r="X12" s="131"/>
      <c r="Y12" s="131"/>
      <c r="Z12" s="131"/>
      <c r="AA12" s="131"/>
      <c r="AB12" s="131">
        <v>632</v>
      </c>
      <c r="AC12" s="59"/>
      <c r="AD12" s="59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171"/>
    </row>
    <row r="13" spans="1:49" s="64" customFormat="1" ht="22.5" hidden="1" customHeight="1">
      <c r="A13" s="65"/>
      <c r="B13" s="138" t="s">
        <v>2277</v>
      </c>
      <c r="C13" s="59" t="s">
        <v>2585</v>
      </c>
      <c r="D13" s="59"/>
      <c r="E13" s="139">
        <f>COUNTA(E14:E15)</f>
        <v>2</v>
      </c>
      <c r="F13" s="59"/>
      <c r="G13" s="59"/>
      <c r="H13" s="59"/>
      <c r="I13" s="142"/>
      <c r="J13" s="131">
        <f>SUM(J14:J15)</f>
        <v>255935</v>
      </c>
      <c r="K13" s="131">
        <f>SUM(K14:K15)</f>
        <v>6414</v>
      </c>
      <c r="L13" s="131">
        <f>SUM(L14:L15)</f>
        <v>6762</v>
      </c>
      <c r="M13" s="59"/>
      <c r="N13" s="131">
        <f>SUM(N14:N15)</f>
        <v>122</v>
      </c>
      <c r="O13" s="131">
        <f>SUM(O14:O15)</f>
        <v>197.5</v>
      </c>
      <c r="P13" s="131">
        <f>SUM(P14:P15)</f>
        <v>12081.2</v>
      </c>
      <c r="Q13" s="143"/>
      <c r="R13" s="131">
        <f>SUM(R14:R15)</f>
        <v>5138</v>
      </c>
      <c r="S13" s="87"/>
      <c r="T13" s="59"/>
      <c r="U13" s="131"/>
      <c r="V13" s="131"/>
      <c r="W13" s="131"/>
      <c r="X13" s="131"/>
      <c r="Y13" s="131"/>
      <c r="Z13" s="131"/>
      <c r="AA13" s="131"/>
      <c r="AB13" s="131"/>
      <c r="AC13" s="59"/>
      <c r="AD13" s="59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144"/>
      <c r="AW13" s="134"/>
    </row>
    <row r="14" spans="1:49" s="64" customFormat="1" ht="22.5" hidden="1" customHeight="1">
      <c r="A14" s="65"/>
      <c r="B14" s="130"/>
      <c r="C14" s="59" t="s">
        <v>13072</v>
      </c>
      <c r="D14" s="59"/>
      <c r="E14" s="59" t="s">
        <v>886</v>
      </c>
      <c r="F14" s="59" t="s">
        <v>577</v>
      </c>
      <c r="G14" s="59"/>
      <c r="H14" s="59" t="s">
        <v>825</v>
      </c>
      <c r="I14" s="87"/>
      <c r="J14" s="131">
        <v>13451</v>
      </c>
      <c r="K14" s="131">
        <v>239</v>
      </c>
      <c r="L14" s="131">
        <v>239</v>
      </c>
      <c r="M14" s="59" t="s">
        <v>282</v>
      </c>
      <c r="N14" s="131">
        <v>63</v>
      </c>
      <c r="O14" s="131">
        <v>101</v>
      </c>
      <c r="P14" s="131">
        <v>6388.2</v>
      </c>
      <c r="Q14" s="131"/>
      <c r="R14" s="131"/>
      <c r="S14" s="87"/>
      <c r="T14" s="59"/>
      <c r="U14" s="59">
        <v>2005</v>
      </c>
      <c r="V14" s="131"/>
      <c r="W14" s="131"/>
      <c r="X14" s="131"/>
      <c r="Y14" s="131"/>
      <c r="Z14" s="131"/>
      <c r="AA14" s="131"/>
      <c r="AB14" s="61">
        <v>1934</v>
      </c>
      <c r="AC14" s="59"/>
      <c r="AD14" s="59"/>
      <c r="AE14" s="87"/>
      <c r="AF14" s="87"/>
      <c r="AG14" s="87"/>
      <c r="AH14" s="87"/>
      <c r="AI14" s="87"/>
      <c r="AJ14" s="134"/>
      <c r="AK14" s="134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134"/>
    </row>
    <row r="15" spans="1:49" s="64" customFormat="1" ht="22.5" hidden="1" customHeight="1">
      <c r="A15" s="65"/>
      <c r="B15" s="133"/>
      <c r="C15" s="59" t="s">
        <v>822</v>
      </c>
      <c r="D15" s="59"/>
      <c r="E15" s="59" t="s">
        <v>11241</v>
      </c>
      <c r="F15" s="59" t="s">
        <v>577</v>
      </c>
      <c r="G15" s="59"/>
      <c r="H15" s="59" t="s">
        <v>825</v>
      </c>
      <c r="I15" s="87"/>
      <c r="J15" s="131">
        <v>242484</v>
      </c>
      <c r="K15" s="131">
        <v>6175</v>
      </c>
      <c r="L15" s="131">
        <v>6523</v>
      </c>
      <c r="M15" s="59" t="s">
        <v>282</v>
      </c>
      <c r="N15" s="131">
        <v>59</v>
      </c>
      <c r="O15" s="131">
        <v>96.5</v>
      </c>
      <c r="P15" s="131">
        <v>5693</v>
      </c>
      <c r="Q15" s="131"/>
      <c r="R15" s="131">
        <v>5138</v>
      </c>
      <c r="S15" s="87"/>
      <c r="T15" s="59"/>
      <c r="U15" s="59">
        <v>2014</v>
      </c>
      <c r="V15" s="131"/>
      <c r="W15" s="131"/>
      <c r="X15" s="131"/>
      <c r="Y15" s="131"/>
      <c r="Z15" s="131"/>
      <c r="AA15" s="131"/>
      <c r="AB15" s="61"/>
      <c r="AC15" s="59"/>
      <c r="AD15" s="59"/>
      <c r="AE15" s="87"/>
      <c r="AF15" s="87"/>
      <c r="AG15" s="87"/>
      <c r="AH15" s="87"/>
      <c r="AI15" s="87"/>
      <c r="AJ15" s="134"/>
      <c r="AK15" s="134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134"/>
    </row>
    <row r="16" spans="1:49" s="64" customFormat="1" ht="22.5" hidden="1" customHeight="1">
      <c r="A16" s="66" t="s">
        <v>255</v>
      </c>
      <c r="B16" s="138" t="s">
        <v>2281</v>
      </c>
      <c r="C16" s="59" t="s">
        <v>2585</v>
      </c>
      <c r="D16" s="59"/>
      <c r="E16" s="139">
        <f>COUNTA(E17:E19)</f>
        <v>3</v>
      </c>
      <c r="F16" s="59"/>
      <c r="G16" s="59"/>
      <c r="H16" s="59"/>
      <c r="I16" s="142"/>
      <c r="J16" s="131">
        <f>SUM(J17:J19)</f>
        <v>23242</v>
      </c>
      <c r="K16" s="131">
        <f>SUM(K17:K19)</f>
        <v>866</v>
      </c>
      <c r="L16" s="131">
        <f>SUM(L17:L19)</f>
        <v>6475</v>
      </c>
      <c r="M16" s="59"/>
      <c r="N16" s="131">
        <f>SUM(N17:N19)</f>
        <v>146</v>
      </c>
      <c r="O16" s="131">
        <f>SUM(O17:O19)</f>
        <v>252</v>
      </c>
      <c r="P16" s="131">
        <f>SUM(P17:P19)</f>
        <v>12863</v>
      </c>
      <c r="Q16" s="143"/>
      <c r="R16" s="131">
        <f>SUM(R17:R19)</f>
        <v>3400</v>
      </c>
      <c r="S16" s="87"/>
      <c r="T16" s="59"/>
      <c r="U16" s="131"/>
      <c r="V16" s="131"/>
      <c r="W16" s="131"/>
      <c r="X16" s="131"/>
      <c r="Y16" s="131"/>
      <c r="Z16" s="131"/>
      <c r="AA16" s="131"/>
      <c r="AB16" s="131"/>
      <c r="AC16" s="59"/>
      <c r="AD16" s="59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144"/>
      <c r="AW16" s="134"/>
    </row>
    <row r="17" spans="1:49" s="64" customFormat="1" ht="22.5" hidden="1" customHeight="1">
      <c r="A17" s="65"/>
      <c r="B17" s="130"/>
      <c r="C17" s="59" t="s">
        <v>3329</v>
      </c>
      <c r="D17" s="59" t="s">
        <v>10497</v>
      </c>
      <c r="E17" s="59" t="s">
        <v>4632</v>
      </c>
      <c r="F17" s="59" t="s">
        <v>3329</v>
      </c>
      <c r="G17" s="59"/>
      <c r="H17" s="59" t="s">
        <v>4752</v>
      </c>
      <c r="I17" s="142" t="s">
        <v>171</v>
      </c>
      <c r="J17" s="131">
        <v>3225</v>
      </c>
      <c r="K17" s="131"/>
      <c r="L17" s="131"/>
      <c r="M17" s="59" t="s">
        <v>4633</v>
      </c>
      <c r="N17" s="131">
        <v>30</v>
      </c>
      <c r="O17" s="131">
        <v>61</v>
      </c>
      <c r="P17" s="131">
        <v>1745</v>
      </c>
      <c r="Q17" s="143"/>
      <c r="R17" s="131"/>
      <c r="S17" s="87"/>
      <c r="T17" s="59"/>
      <c r="U17" s="59">
        <v>2007</v>
      </c>
      <c r="V17" s="131">
        <v>363</v>
      </c>
      <c r="W17" s="131" t="s">
        <v>10498</v>
      </c>
      <c r="X17" s="131"/>
      <c r="Y17" s="131"/>
      <c r="Z17" s="131"/>
      <c r="AA17" s="131"/>
      <c r="AB17" s="131">
        <v>478</v>
      </c>
      <c r="AC17" s="59"/>
      <c r="AD17" s="59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144"/>
      <c r="AW17" s="134"/>
    </row>
    <row r="18" spans="1:49" s="64" customFormat="1" ht="22.5" hidden="1" customHeight="1">
      <c r="A18" s="65"/>
      <c r="B18" s="130"/>
      <c r="C18" s="59" t="s">
        <v>10499</v>
      </c>
      <c r="D18" s="59" t="s">
        <v>10500</v>
      </c>
      <c r="E18" s="59" t="s">
        <v>10501</v>
      </c>
      <c r="F18" s="131" t="s">
        <v>3317</v>
      </c>
      <c r="G18" s="131" t="s">
        <v>10502</v>
      </c>
      <c r="H18" s="131" t="s">
        <v>3322</v>
      </c>
      <c r="I18" s="87">
        <v>1</v>
      </c>
      <c r="J18" s="131">
        <v>13255</v>
      </c>
      <c r="K18" s="131">
        <v>866</v>
      </c>
      <c r="L18" s="131">
        <v>6475</v>
      </c>
      <c r="M18" s="87" t="s">
        <v>282</v>
      </c>
      <c r="N18" s="131">
        <v>58</v>
      </c>
      <c r="O18" s="131">
        <v>100</v>
      </c>
      <c r="P18" s="131">
        <v>5840</v>
      </c>
      <c r="Q18" s="131">
        <v>1993</v>
      </c>
      <c r="R18" s="131">
        <v>2500</v>
      </c>
      <c r="S18" s="131" t="s">
        <v>465</v>
      </c>
      <c r="T18" s="59" t="s">
        <v>466</v>
      </c>
      <c r="U18" s="59">
        <v>1997</v>
      </c>
      <c r="V18" s="131">
        <v>9</v>
      </c>
      <c r="W18" s="87"/>
      <c r="X18" s="137"/>
      <c r="Y18" s="137"/>
      <c r="Z18" s="137"/>
      <c r="AA18" s="137"/>
      <c r="AB18" s="59">
        <v>900</v>
      </c>
      <c r="AC18" s="59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72" t="s">
        <v>8870</v>
      </c>
    </row>
    <row r="19" spans="1:49" s="64" customFormat="1" ht="22.5" hidden="1" customHeight="1">
      <c r="A19" s="65"/>
      <c r="B19" s="133"/>
      <c r="C19" s="59" t="s">
        <v>3387</v>
      </c>
      <c r="D19" s="59" t="s">
        <v>10342</v>
      </c>
      <c r="E19" s="59" t="s">
        <v>10503</v>
      </c>
      <c r="F19" s="59" t="s">
        <v>3387</v>
      </c>
      <c r="G19" s="59" t="s">
        <v>10502</v>
      </c>
      <c r="H19" s="59" t="s">
        <v>13705</v>
      </c>
      <c r="I19" s="142">
        <v>1</v>
      </c>
      <c r="J19" s="131">
        <v>6762</v>
      </c>
      <c r="K19" s="131"/>
      <c r="L19" s="131"/>
      <c r="M19" s="59" t="s">
        <v>282</v>
      </c>
      <c r="N19" s="131">
        <v>58</v>
      </c>
      <c r="O19" s="131">
        <v>91</v>
      </c>
      <c r="P19" s="131">
        <v>5278</v>
      </c>
      <c r="Q19" s="143">
        <v>1993</v>
      </c>
      <c r="R19" s="131">
        <v>900</v>
      </c>
      <c r="S19" s="87" t="s">
        <v>465</v>
      </c>
      <c r="T19" s="59" t="s">
        <v>466</v>
      </c>
      <c r="U19" s="59">
        <v>2007</v>
      </c>
      <c r="V19" s="131">
        <v>9</v>
      </c>
      <c r="W19" s="131"/>
      <c r="X19" s="131"/>
      <c r="Y19" s="131"/>
      <c r="Z19" s="131"/>
      <c r="AA19" s="131"/>
      <c r="AB19" s="131">
        <v>1100</v>
      </c>
      <c r="AC19" s="59"/>
      <c r="AD19" s="59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144"/>
      <c r="AW19" s="174"/>
    </row>
    <row r="20" spans="1:49" s="64" customFormat="1" ht="22.5" customHeight="1">
      <c r="A20" s="67" t="s">
        <v>255</v>
      </c>
      <c r="B20" s="147" t="s">
        <v>2265</v>
      </c>
      <c r="C20" s="59" t="s">
        <v>2283</v>
      </c>
      <c r="D20" s="59"/>
      <c r="E20" s="139">
        <f>COUNTA(E21:E22)</f>
        <v>2</v>
      </c>
      <c r="F20" s="59"/>
      <c r="G20" s="59"/>
      <c r="H20" s="59"/>
      <c r="I20" s="59"/>
      <c r="J20" s="131">
        <f>SUM(J21:J22)</f>
        <v>38157</v>
      </c>
      <c r="K20" s="131">
        <f t="shared" ref="K20:L20" si="0">SUM(K21:K22)</f>
        <v>332.86</v>
      </c>
      <c r="L20" s="131">
        <f t="shared" si="0"/>
        <v>483.24</v>
      </c>
      <c r="M20" s="131"/>
      <c r="N20" s="131">
        <f t="shared" ref="N20:R20" si="1">SUM(N21:N22)</f>
        <v>135</v>
      </c>
      <c r="O20" s="131">
        <f t="shared" si="1"/>
        <v>207</v>
      </c>
      <c r="P20" s="131">
        <f t="shared" si="1"/>
        <v>17344</v>
      </c>
      <c r="Q20" s="131">
        <f t="shared" si="1"/>
        <v>1600</v>
      </c>
      <c r="R20" s="131">
        <f t="shared" si="1"/>
        <v>1600</v>
      </c>
      <c r="S20" s="59"/>
      <c r="T20" s="59"/>
      <c r="U20" s="59"/>
      <c r="V20" s="133"/>
      <c r="W20" s="133"/>
      <c r="X20" s="133"/>
      <c r="Y20" s="133"/>
      <c r="Z20" s="133"/>
      <c r="AA20" s="133"/>
      <c r="AB20" s="135">
        <f>SUM(AB21:AB22)</f>
        <v>9955</v>
      </c>
      <c r="AC20" s="59"/>
      <c r="AD20" s="59"/>
      <c r="AE20" s="59"/>
      <c r="AF20" s="59"/>
      <c r="AG20" s="59"/>
      <c r="AH20" s="59"/>
      <c r="AI20" s="59"/>
      <c r="AJ20" s="148"/>
      <c r="AK20" s="148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148"/>
    </row>
    <row r="21" spans="1:49" s="64" customFormat="1" ht="22.5" customHeight="1">
      <c r="A21" s="67"/>
      <c r="B21" s="1523" t="s">
        <v>57</v>
      </c>
      <c r="C21" s="132" t="s">
        <v>617</v>
      </c>
      <c r="D21" s="132" t="s">
        <v>11425</v>
      </c>
      <c r="E21" s="136" t="s">
        <v>11426</v>
      </c>
      <c r="F21" s="132" t="s">
        <v>617</v>
      </c>
      <c r="G21" s="132" t="s">
        <v>617</v>
      </c>
      <c r="H21" s="132" t="s">
        <v>4828</v>
      </c>
      <c r="I21" s="143">
        <v>1</v>
      </c>
      <c r="J21" s="131">
        <v>21239</v>
      </c>
      <c r="K21" s="131">
        <v>151.86000000000001</v>
      </c>
      <c r="L21" s="131">
        <v>219.24</v>
      </c>
      <c r="M21" s="132" t="s">
        <v>282</v>
      </c>
      <c r="N21" s="131">
        <v>72</v>
      </c>
      <c r="O21" s="131">
        <v>102</v>
      </c>
      <c r="P21" s="131">
        <v>7344</v>
      </c>
      <c r="Q21" s="143">
        <v>800</v>
      </c>
      <c r="R21" s="131">
        <v>1000</v>
      </c>
      <c r="S21" s="132" t="s">
        <v>11427</v>
      </c>
      <c r="T21" s="132" t="s">
        <v>466</v>
      </c>
      <c r="U21" s="59" t="s">
        <v>11428</v>
      </c>
      <c r="V21" s="132" t="s">
        <v>11429</v>
      </c>
      <c r="W21" s="132" t="s">
        <v>11430</v>
      </c>
      <c r="X21" s="132"/>
      <c r="Y21" s="132"/>
      <c r="Z21" s="132"/>
      <c r="AA21" s="132"/>
      <c r="AB21" s="131">
        <v>1455</v>
      </c>
      <c r="AC21" s="132"/>
      <c r="AD21" s="132"/>
      <c r="AE21" s="132"/>
      <c r="AF21" s="132"/>
      <c r="AG21" s="132"/>
      <c r="AH21" s="132"/>
      <c r="AI21" s="132"/>
      <c r="AJ21" s="132"/>
      <c r="AK21" s="132" t="s">
        <v>3346</v>
      </c>
      <c r="AL21" s="131">
        <v>1</v>
      </c>
      <c r="AM21" s="131">
        <v>500</v>
      </c>
      <c r="AN21" s="132"/>
      <c r="AO21" s="132" t="s">
        <v>617</v>
      </c>
      <c r="AP21" s="132"/>
      <c r="AQ21" s="132"/>
      <c r="AR21" s="132"/>
      <c r="AS21" s="132"/>
      <c r="AT21" s="132"/>
      <c r="AU21" s="132"/>
      <c r="AV21" s="132"/>
      <c r="AW21" s="173"/>
    </row>
    <row r="22" spans="1:49" s="64" customFormat="1" ht="22.5" customHeight="1">
      <c r="A22" s="67"/>
      <c r="B22" s="1523" t="s">
        <v>57</v>
      </c>
      <c r="C22" s="132" t="s">
        <v>636</v>
      </c>
      <c r="D22" s="132" t="s">
        <v>11425</v>
      </c>
      <c r="E22" s="136" t="s">
        <v>11431</v>
      </c>
      <c r="F22" s="132" t="s">
        <v>636</v>
      </c>
      <c r="G22" s="132" t="s">
        <v>617</v>
      </c>
      <c r="H22" s="132" t="s">
        <v>299</v>
      </c>
      <c r="I22" s="143">
        <v>1</v>
      </c>
      <c r="J22" s="131">
        <v>16918</v>
      </c>
      <c r="K22" s="131">
        <v>181</v>
      </c>
      <c r="L22" s="131">
        <v>264</v>
      </c>
      <c r="M22" s="132" t="s">
        <v>282</v>
      </c>
      <c r="N22" s="131">
        <v>63</v>
      </c>
      <c r="O22" s="131">
        <v>105</v>
      </c>
      <c r="P22" s="131">
        <v>10000</v>
      </c>
      <c r="Q22" s="143">
        <v>800</v>
      </c>
      <c r="R22" s="131">
        <v>600</v>
      </c>
      <c r="S22" s="132" t="s">
        <v>11427</v>
      </c>
      <c r="T22" s="132" t="s">
        <v>466</v>
      </c>
      <c r="U22" s="59" t="s">
        <v>12692</v>
      </c>
      <c r="V22" s="132" t="s">
        <v>11429</v>
      </c>
      <c r="W22" s="132" t="s">
        <v>11430</v>
      </c>
      <c r="X22" s="132"/>
      <c r="Y22" s="132"/>
      <c r="Z22" s="132"/>
      <c r="AA22" s="132"/>
      <c r="AB22" s="131">
        <v>8500</v>
      </c>
      <c r="AC22" s="144"/>
      <c r="AD22" s="144"/>
      <c r="AE22" s="144"/>
      <c r="AF22" s="144"/>
      <c r="AG22" s="144"/>
      <c r="AH22" s="144"/>
      <c r="AI22" s="144"/>
      <c r="AJ22" s="144"/>
      <c r="AK22" s="144"/>
      <c r="AL22" s="144"/>
      <c r="AM22" s="144"/>
      <c r="AN22" s="144"/>
      <c r="AO22" s="144"/>
      <c r="AP22" s="144"/>
      <c r="AQ22" s="144"/>
      <c r="AR22" s="144"/>
      <c r="AS22" s="144"/>
      <c r="AT22" s="144"/>
      <c r="AU22" s="144"/>
      <c r="AV22" s="144"/>
      <c r="AW22" s="134" t="s">
        <v>13474</v>
      </c>
    </row>
    <row r="23" spans="1:49" s="64" customFormat="1" ht="22.5" hidden="1" customHeight="1">
      <c r="A23" s="67"/>
      <c r="B23" s="147" t="s">
        <v>2584</v>
      </c>
      <c r="C23" s="132" t="s">
        <v>2585</v>
      </c>
      <c r="D23" s="132"/>
      <c r="E23" s="139">
        <f>COUNTA(E24)</f>
        <v>1</v>
      </c>
      <c r="F23" s="132"/>
      <c r="G23" s="132"/>
      <c r="H23" s="132"/>
      <c r="I23" s="143"/>
      <c r="J23" s="131">
        <f>SUM(J24)</f>
        <v>31340</v>
      </c>
      <c r="K23" s="131">
        <f>SUM(K24)</f>
        <v>247.5</v>
      </c>
      <c r="L23" s="131">
        <f>SUM(L24)</f>
        <v>997</v>
      </c>
      <c r="M23" s="132"/>
      <c r="N23" s="131">
        <f>SUM(N24)</f>
        <v>63</v>
      </c>
      <c r="O23" s="131">
        <f>SUM(O24)</f>
        <v>101.4</v>
      </c>
      <c r="P23" s="131">
        <f>SUM(P24)</f>
        <v>12776</v>
      </c>
      <c r="Q23" s="143"/>
      <c r="R23" s="131">
        <f>SUM(R24)</f>
        <v>1000</v>
      </c>
      <c r="S23" s="132"/>
      <c r="T23" s="132"/>
      <c r="U23" s="59"/>
      <c r="V23" s="132"/>
      <c r="W23" s="132"/>
      <c r="X23" s="132"/>
      <c r="Y23" s="132"/>
      <c r="Z23" s="132"/>
      <c r="AA23" s="132"/>
      <c r="AB23" s="131"/>
      <c r="AC23" s="144"/>
      <c r="AD23" s="144"/>
      <c r="AE23" s="144"/>
      <c r="AF23" s="144"/>
      <c r="AG23" s="144"/>
      <c r="AH23" s="144"/>
      <c r="AI23" s="144"/>
      <c r="AJ23" s="144"/>
      <c r="AK23" s="144"/>
      <c r="AL23" s="144"/>
      <c r="AM23" s="144"/>
      <c r="AN23" s="144"/>
      <c r="AO23" s="144"/>
      <c r="AP23" s="144"/>
      <c r="AQ23" s="144"/>
      <c r="AR23" s="144"/>
      <c r="AS23" s="144"/>
      <c r="AT23" s="144"/>
      <c r="AU23" s="144"/>
      <c r="AV23" s="144"/>
      <c r="AW23" s="134"/>
    </row>
    <row r="24" spans="1:49" s="64" customFormat="1" ht="22.5" hidden="1" customHeight="1">
      <c r="A24" s="67"/>
      <c r="B24" s="133"/>
      <c r="C24" s="59" t="s">
        <v>706</v>
      </c>
      <c r="D24" s="59"/>
      <c r="E24" s="59" t="s">
        <v>887</v>
      </c>
      <c r="F24" s="59" t="s">
        <v>706</v>
      </c>
      <c r="G24" s="59"/>
      <c r="H24" s="59" t="s">
        <v>706</v>
      </c>
      <c r="I24" s="143"/>
      <c r="J24" s="131">
        <v>31340</v>
      </c>
      <c r="K24" s="131">
        <v>247.5</v>
      </c>
      <c r="L24" s="131">
        <v>997</v>
      </c>
      <c r="M24" s="59" t="s">
        <v>282</v>
      </c>
      <c r="N24" s="131">
        <v>63</v>
      </c>
      <c r="O24" s="131">
        <v>101.4</v>
      </c>
      <c r="P24" s="131">
        <v>12776</v>
      </c>
      <c r="Q24" s="143"/>
      <c r="R24" s="131">
        <v>1000</v>
      </c>
      <c r="S24" s="132"/>
      <c r="T24" s="59" t="s">
        <v>466</v>
      </c>
      <c r="U24" s="59">
        <v>2004</v>
      </c>
      <c r="V24" s="131"/>
      <c r="W24" s="131"/>
      <c r="X24" s="131"/>
      <c r="Y24" s="131"/>
      <c r="Z24" s="131"/>
      <c r="AA24" s="131"/>
      <c r="AB24" s="131">
        <v>5200</v>
      </c>
      <c r="AC24" s="132"/>
      <c r="AD24" s="132"/>
      <c r="AE24" s="132"/>
      <c r="AF24" s="132"/>
      <c r="AG24" s="132"/>
      <c r="AH24" s="132"/>
      <c r="AI24" s="132"/>
      <c r="AJ24" s="132"/>
      <c r="AK24" s="132"/>
      <c r="AL24" s="131"/>
      <c r="AM24" s="131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</row>
    <row r="25" spans="1:49" s="64" customFormat="1" ht="22.5" hidden="1" customHeight="1">
      <c r="A25" s="65" t="s">
        <v>255</v>
      </c>
      <c r="B25" s="138" t="s">
        <v>2285</v>
      </c>
      <c r="C25" s="59" t="s">
        <v>2585</v>
      </c>
      <c r="D25" s="59"/>
      <c r="E25" s="139">
        <f>COUNTA(E26:E27)</f>
        <v>2</v>
      </c>
      <c r="F25" s="59"/>
      <c r="G25" s="59"/>
      <c r="H25" s="59"/>
      <c r="I25" s="143"/>
      <c r="J25" s="131">
        <f>SUM(J26:J27)</f>
        <v>33008</v>
      </c>
      <c r="K25" s="131">
        <f>SUM(K26:K27)</f>
        <v>1218</v>
      </c>
      <c r="L25" s="131">
        <f>SUM(L26:L27)</f>
        <v>563</v>
      </c>
      <c r="M25" s="59"/>
      <c r="N25" s="131">
        <f>SUM(N26:N27)</f>
        <v>133</v>
      </c>
      <c r="O25" s="131">
        <f>SUM(O26:O27)</f>
        <v>208</v>
      </c>
      <c r="P25" s="131">
        <f>SUM(P26:P27)</f>
        <v>14330</v>
      </c>
      <c r="Q25" s="143"/>
      <c r="R25" s="131">
        <f>SUM(R26:R27)</f>
        <v>3060</v>
      </c>
      <c r="S25" s="132"/>
      <c r="T25" s="59"/>
      <c r="U25" s="59"/>
      <c r="V25" s="131"/>
      <c r="W25" s="131"/>
      <c r="X25" s="131"/>
      <c r="Y25" s="131"/>
      <c r="Z25" s="131"/>
      <c r="AA25" s="131"/>
      <c r="AB25" s="131"/>
      <c r="AC25" s="132"/>
      <c r="AD25" s="132"/>
      <c r="AE25" s="132"/>
      <c r="AF25" s="132"/>
      <c r="AG25" s="132"/>
      <c r="AH25" s="132"/>
      <c r="AI25" s="132"/>
      <c r="AJ25" s="132"/>
      <c r="AK25" s="132"/>
      <c r="AL25" s="131"/>
      <c r="AM25" s="131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</row>
    <row r="26" spans="1:49" s="64" customFormat="1" ht="22.5" hidden="1" customHeight="1">
      <c r="A26" s="65"/>
      <c r="B26" s="130"/>
      <c r="C26" s="59" t="s">
        <v>1848</v>
      </c>
      <c r="D26" s="59" t="s">
        <v>2142</v>
      </c>
      <c r="E26" s="59" t="s">
        <v>16528</v>
      </c>
      <c r="F26" s="59" t="s">
        <v>1848</v>
      </c>
      <c r="G26" s="59" t="s">
        <v>2144</v>
      </c>
      <c r="H26" s="59" t="s">
        <v>16529</v>
      </c>
      <c r="I26" s="150" t="s">
        <v>2145</v>
      </c>
      <c r="J26" s="131">
        <v>18945</v>
      </c>
      <c r="K26" s="131">
        <v>563</v>
      </c>
      <c r="L26" s="131">
        <v>563</v>
      </c>
      <c r="M26" s="59" t="s">
        <v>282</v>
      </c>
      <c r="N26" s="131">
        <v>70</v>
      </c>
      <c r="O26" s="131">
        <v>105</v>
      </c>
      <c r="P26" s="131">
        <v>7841</v>
      </c>
      <c r="Q26" s="143"/>
      <c r="R26" s="131">
        <v>2500</v>
      </c>
      <c r="S26" s="87" t="s">
        <v>465</v>
      </c>
      <c r="T26" s="59" t="s">
        <v>466</v>
      </c>
      <c r="U26" s="59">
        <v>2001</v>
      </c>
      <c r="V26" s="131">
        <v>2147</v>
      </c>
      <c r="W26" s="131"/>
      <c r="X26" s="131"/>
      <c r="Y26" s="131"/>
      <c r="Z26" s="131"/>
      <c r="AA26" s="131"/>
      <c r="AB26" s="131">
        <v>2147</v>
      </c>
      <c r="AC26" s="59"/>
      <c r="AD26" s="59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</row>
    <row r="27" spans="1:49" s="64" customFormat="1" ht="22.5" hidden="1" customHeight="1">
      <c r="A27" s="65"/>
      <c r="B27" s="133"/>
      <c r="C27" s="59" t="s">
        <v>1850</v>
      </c>
      <c r="D27" s="59"/>
      <c r="E27" s="59" t="s">
        <v>5681</v>
      </c>
      <c r="F27" s="59" t="s">
        <v>1850</v>
      </c>
      <c r="G27" s="59" t="s">
        <v>2144</v>
      </c>
      <c r="H27" s="59" t="s">
        <v>1850</v>
      </c>
      <c r="I27" s="150" t="s">
        <v>2145</v>
      </c>
      <c r="J27" s="131">
        <v>14063</v>
      </c>
      <c r="K27" s="131">
        <v>655</v>
      </c>
      <c r="L27" s="131" t="s">
        <v>384</v>
      </c>
      <c r="M27" s="59" t="s">
        <v>282</v>
      </c>
      <c r="N27" s="131">
        <v>63</v>
      </c>
      <c r="O27" s="131">
        <v>103</v>
      </c>
      <c r="P27" s="131">
        <v>6489</v>
      </c>
      <c r="Q27" s="143"/>
      <c r="R27" s="131">
        <v>560</v>
      </c>
      <c r="S27" s="87"/>
      <c r="T27" s="59" t="s">
        <v>466</v>
      </c>
      <c r="U27" s="59">
        <v>2013</v>
      </c>
      <c r="V27" s="131"/>
      <c r="W27" s="131"/>
      <c r="X27" s="131"/>
      <c r="Y27" s="131"/>
      <c r="Z27" s="131"/>
      <c r="AA27" s="131"/>
      <c r="AB27" s="131">
        <v>4600</v>
      </c>
      <c r="AC27" s="59"/>
      <c r="AD27" s="59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</row>
    <row r="28" spans="1:49" s="64" customFormat="1" ht="22.5" hidden="1" customHeight="1">
      <c r="A28" s="65"/>
      <c r="B28" s="138" t="s">
        <v>2286</v>
      </c>
      <c r="C28" s="59" t="s">
        <v>2585</v>
      </c>
      <c r="D28" s="59"/>
      <c r="E28" s="139">
        <f>COUNTA(E29:E30)</f>
        <v>2</v>
      </c>
      <c r="F28" s="59"/>
      <c r="G28" s="59"/>
      <c r="H28" s="59"/>
      <c r="I28" s="142"/>
      <c r="J28" s="131">
        <f>SUM(J29:J30)</f>
        <v>221560</v>
      </c>
      <c r="K28" s="131">
        <f>SUM(K29:K30)</f>
        <v>5236</v>
      </c>
      <c r="L28" s="131">
        <f>SUM(L29:L30)</f>
        <v>5236</v>
      </c>
      <c r="M28" s="59"/>
      <c r="N28" s="131">
        <f>SUM(N29:N30)</f>
        <v>118</v>
      </c>
      <c r="O28" s="131">
        <f>SUM(O29:O30)</f>
        <v>190.8</v>
      </c>
      <c r="P28" s="131">
        <f>SUM(P29:P30)</f>
        <v>11289</v>
      </c>
      <c r="Q28" s="143"/>
      <c r="R28" s="131">
        <f>SUM(R29:R30)</f>
        <v>1000</v>
      </c>
      <c r="S28" s="87"/>
      <c r="T28" s="59"/>
      <c r="U28" s="59"/>
      <c r="V28" s="131"/>
      <c r="W28" s="131"/>
      <c r="X28" s="131"/>
      <c r="Y28" s="131"/>
      <c r="Z28" s="131"/>
      <c r="AA28" s="131"/>
      <c r="AB28" s="131"/>
      <c r="AC28" s="59"/>
      <c r="AD28" s="59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144"/>
      <c r="AW28" s="134"/>
    </row>
    <row r="29" spans="1:49" s="64" customFormat="1" ht="22.5" hidden="1" customHeight="1">
      <c r="A29" s="65"/>
      <c r="B29" s="130"/>
      <c r="C29" s="86" t="s">
        <v>2138</v>
      </c>
      <c r="D29" s="86" t="s">
        <v>2142</v>
      </c>
      <c r="E29" s="86" t="s">
        <v>2143</v>
      </c>
      <c r="F29" s="86" t="s">
        <v>2138</v>
      </c>
      <c r="G29" s="86" t="s">
        <v>2144</v>
      </c>
      <c r="H29" s="86" t="s">
        <v>2138</v>
      </c>
      <c r="I29" s="151" t="s">
        <v>2145</v>
      </c>
      <c r="J29" s="85">
        <v>214934</v>
      </c>
      <c r="K29" s="85">
        <v>209</v>
      </c>
      <c r="L29" s="85">
        <v>209</v>
      </c>
      <c r="M29" s="86" t="s">
        <v>282</v>
      </c>
      <c r="N29" s="85">
        <v>63</v>
      </c>
      <c r="O29" s="85">
        <v>99.4</v>
      </c>
      <c r="P29" s="85">
        <v>6262</v>
      </c>
      <c r="Q29" s="152"/>
      <c r="R29" s="85">
        <v>1000</v>
      </c>
      <c r="S29" s="55" t="s">
        <v>465</v>
      </c>
      <c r="T29" s="86" t="s">
        <v>466</v>
      </c>
      <c r="U29" s="86">
        <v>2008</v>
      </c>
      <c r="V29" s="85">
        <v>2147</v>
      </c>
      <c r="W29" s="85"/>
      <c r="X29" s="85"/>
      <c r="Y29" s="85"/>
      <c r="Z29" s="85"/>
      <c r="AA29" s="85"/>
      <c r="AB29" s="85">
        <v>2707</v>
      </c>
      <c r="AC29" s="59"/>
      <c r="AD29" s="59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</row>
    <row r="30" spans="1:49" s="64" customFormat="1" ht="22.5" hidden="1" customHeight="1">
      <c r="A30" s="65"/>
      <c r="B30" s="133"/>
      <c r="C30" s="59" t="s">
        <v>6772</v>
      </c>
      <c r="D30" s="59"/>
      <c r="E30" s="59" t="s">
        <v>11423</v>
      </c>
      <c r="F30" s="59" t="s">
        <v>6772</v>
      </c>
      <c r="G30" s="59"/>
      <c r="H30" s="59" t="s">
        <v>6772</v>
      </c>
      <c r="I30" s="150"/>
      <c r="J30" s="131">
        <v>6626</v>
      </c>
      <c r="K30" s="131">
        <v>5027</v>
      </c>
      <c r="L30" s="131">
        <v>5027</v>
      </c>
      <c r="M30" s="59" t="s">
        <v>282</v>
      </c>
      <c r="N30" s="131">
        <v>55</v>
      </c>
      <c r="O30" s="131">
        <v>91.4</v>
      </c>
      <c r="P30" s="131">
        <v>5027</v>
      </c>
      <c r="Q30" s="143"/>
      <c r="R30" s="131">
        <v>0</v>
      </c>
      <c r="S30" s="87"/>
      <c r="T30" s="59"/>
      <c r="U30" s="59">
        <v>2010</v>
      </c>
      <c r="V30" s="131"/>
      <c r="W30" s="131"/>
      <c r="X30" s="131"/>
      <c r="Y30" s="131"/>
      <c r="Z30" s="131"/>
      <c r="AA30" s="131"/>
      <c r="AB30" s="131">
        <v>998</v>
      </c>
      <c r="AC30" s="59"/>
      <c r="AD30" s="59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</row>
    <row r="31" spans="1:49" s="64" customFormat="1" ht="22.5" hidden="1" customHeight="1">
      <c r="A31" s="65"/>
      <c r="B31" s="138" t="s">
        <v>2586</v>
      </c>
      <c r="C31" s="59" t="s">
        <v>2587</v>
      </c>
      <c r="D31" s="59"/>
      <c r="E31" s="139">
        <f>COUNTA(E32)</f>
        <v>1</v>
      </c>
      <c r="F31" s="59"/>
      <c r="G31" s="59"/>
      <c r="H31" s="59"/>
      <c r="I31" s="150"/>
      <c r="J31" s="131">
        <f>SUM(J32)</f>
        <v>32725</v>
      </c>
      <c r="K31" s="131">
        <f>SUM(K32)</f>
        <v>1966</v>
      </c>
      <c r="L31" s="131">
        <f>SUM(L32)</f>
        <v>2520</v>
      </c>
      <c r="M31" s="59"/>
      <c r="N31" s="131">
        <f>SUM(N32)</f>
        <v>63</v>
      </c>
      <c r="O31" s="131">
        <f>SUM(O32)</f>
        <v>101</v>
      </c>
      <c r="P31" s="131">
        <f>SUM(P32)</f>
        <v>12726</v>
      </c>
      <c r="Q31" s="143"/>
      <c r="R31" s="131">
        <f>SUM(R32)</f>
        <v>2800</v>
      </c>
      <c r="S31" s="87"/>
      <c r="T31" s="59"/>
      <c r="U31" s="59"/>
      <c r="V31" s="131"/>
      <c r="W31" s="131"/>
      <c r="X31" s="131"/>
      <c r="Y31" s="131"/>
      <c r="Z31" s="131"/>
      <c r="AA31" s="131"/>
      <c r="AB31" s="131"/>
      <c r="AC31" s="59"/>
      <c r="AD31" s="59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</row>
    <row r="32" spans="1:49" s="64" customFormat="1" ht="22.5" hidden="1" customHeight="1">
      <c r="A32" s="65" t="s">
        <v>145</v>
      </c>
      <c r="B32" s="133"/>
      <c r="C32" s="59" t="s">
        <v>712</v>
      </c>
      <c r="D32" s="59" t="s">
        <v>888</v>
      </c>
      <c r="E32" s="59" t="s">
        <v>889</v>
      </c>
      <c r="F32" s="59" t="s">
        <v>712</v>
      </c>
      <c r="G32" s="59" t="s">
        <v>713</v>
      </c>
      <c r="H32" s="59" t="s">
        <v>11424</v>
      </c>
      <c r="I32" s="142"/>
      <c r="J32" s="131">
        <v>32725</v>
      </c>
      <c r="K32" s="131">
        <v>1966</v>
      </c>
      <c r="L32" s="131">
        <v>2520</v>
      </c>
      <c r="M32" s="59" t="s">
        <v>282</v>
      </c>
      <c r="N32" s="131">
        <v>63</v>
      </c>
      <c r="O32" s="131">
        <v>101</v>
      </c>
      <c r="P32" s="131">
        <v>12726</v>
      </c>
      <c r="Q32" s="143">
        <v>70</v>
      </c>
      <c r="R32" s="131">
        <v>2800</v>
      </c>
      <c r="S32" s="87" t="s">
        <v>173</v>
      </c>
      <c r="T32" s="59" t="s">
        <v>711</v>
      </c>
      <c r="U32" s="59">
        <v>2011</v>
      </c>
      <c r="V32" s="131" t="s">
        <v>890</v>
      </c>
      <c r="W32" s="131"/>
      <c r="X32" s="131"/>
      <c r="Y32" s="131"/>
      <c r="Z32" s="131"/>
      <c r="AA32" s="131"/>
      <c r="AB32" s="131">
        <v>7970</v>
      </c>
      <c r="AC32" s="59"/>
      <c r="AD32" s="59"/>
      <c r="AE32" s="87"/>
      <c r="AF32" s="87"/>
      <c r="AG32" s="87"/>
      <c r="AH32" s="87"/>
      <c r="AI32" s="87"/>
      <c r="AJ32" s="87"/>
      <c r="AK32" s="87" t="s">
        <v>891</v>
      </c>
      <c r="AL32" s="87" t="s">
        <v>892</v>
      </c>
      <c r="AM32" s="87">
        <v>1750</v>
      </c>
      <c r="AN32" s="87" t="s">
        <v>282</v>
      </c>
      <c r="AO32" s="87" t="s">
        <v>893</v>
      </c>
      <c r="AP32" s="87"/>
      <c r="AQ32" s="87"/>
      <c r="AR32" s="87"/>
      <c r="AS32" s="87"/>
      <c r="AT32" s="87"/>
      <c r="AU32" s="87"/>
      <c r="AV32" s="87"/>
      <c r="AW32" s="87" t="s">
        <v>719</v>
      </c>
    </row>
    <row r="33" spans="5:28" s="50" customFormat="1" ht="24.95" customHeight="1">
      <c r="E33" s="153"/>
      <c r="J33" s="54"/>
      <c r="K33" s="54"/>
      <c r="L33" s="54"/>
      <c r="N33" s="51"/>
      <c r="O33" s="51"/>
      <c r="P33" s="51"/>
      <c r="R33" s="51"/>
      <c r="AB33" s="51"/>
    </row>
    <row r="34" spans="5:28" s="50" customFormat="1" ht="24.95" customHeight="1">
      <c r="E34" s="153"/>
      <c r="J34" s="54"/>
      <c r="K34" s="54"/>
      <c r="L34" s="54"/>
      <c r="N34" s="51"/>
      <c r="O34" s="51"/>
      <c r="P34" s="51"/>
      <c r="R34" s="51"/>
      <c r="AB34" s="51"/>
    </row>
    <row r="35" spans="5:28" s="50" customFormat="1" ht="24.95" customHeight="1">
      <c r="E35" s="153"/>
      <c r="J35" s="54"/>
      <c r="K35" s="54"/>
      <c r="L35" s="54"/>
      <c r="N35" s="51"/>
      <c r="O35" s="51"/>
      <c r="P35" s="51"/>
      <c r="R35" s="51"/>
      <c r="AB35" s="51"/>
    </row>
    <row r="36" spans="5:28" s="50" customFormat="1" ht="24.95" customHeight="1">
      <c r="E36" s="153"/>
      <c r="J36" s="54"/>
      <c r="K36" s="54"/>
      <c r="L36" s="54"/>
      <c r="N36" s="51"/>
      <c r="O36" s="51"/>
      <c r="P36" s="51"/>
      <c r="R36" s="51"/>
      <c r="AB36" s="51"/>
    </row>
    <row r="37" spans="5:28" s="50" customFormat="1" ht="24.95" customHeight="1">
      <c r="E37" s="153"/>
      <c r="J37" s="54"/>
      <c r="K37" s="54"/>
      <c r="L37" s="54"/>
      <c r="N37" s="51"/>
      <c r="O37" s="51"/>
      <c r="P37" s="51"/>
      <c r="R37" s="51"/>
      <c r="AB37" s="51"/>
    </row>
    <row r="38" spans="5:28" s="50" customFormat="1" ht="24.95" customHeight="1">
      <c r="E38" s="153"/>
      <c r="J38" s="54"/>
      <c r="K38" s="54"/>
      <c r="L38" s="54"/>
      <c r="N38" s="51"/>
      <c r="O38" s="51"/>
      <c r="P38" s="51"/>
      <c r="R38" s="51"/>
      <c r="AB38" s="51"/>
    </row>
    <row r="39" spans="5:28" s="50" customFormat="1" ht="24.95" customHeight="1">
      <c r="E39" s="153"/>
      <c r="J39" s="54"/>
      <c r="K39" s="54"/>
      <c r="L39" s="54"/>
      <c r="N39" s="51"/>
      <c r="O39" s="51"/>
      <c r="P39" s="51"/>
      <c r="R39" s="51"/>
      <c r="AB39" s="51"/>
    </row>
    <row r="40" spans="5:28" s="50" customFormat="1" ht="24.95" customHeight="1">
      <c r="E40" s="153"/>
      <c r="J40" s="54"/>
      <c r="K40" s="54"/>
      <c r="L40" s="54"/>
      <c r="N40" s="51"/>
      <c r="O40" s="51"/>
      <c r="P40" s="51"/>
      <c r="R40" s="51"/>
      <c r="AB40" s="51"/>
    </row>
    <row r="41" spans="5:28" s="50" customFormat="1" ht="24.95" customHeight="1">
      <c r="E41" s="153"/>
      <c r="J41" s="54"/>
      <c r="K41" s="54"/>
      <c r="L41" s="54"/>
      <c r="N41" s="51"/>
      <c r="O41" s="51"/>
      <c r="P41" s="51"/>
      <c r="R41" s="51"/>
      <c r="AB41" s="51"/>
    </row>
    <row r="42" spans="5:28" s="50" customFormat="1" ht="24.95" customHeight="1">
      <c r="E42" s="153"/>
      <c r="J42" s="54"/>
      <c r="K42" s="54"/>
      <c r="L42" s="54"/>
      <c r="N42" s="51"/>
      <c r="O42" s="51"/>
      <c r="P42" s="51"/>
      <c r="R42" s="51"/>
      <c r="AB42" s="51"/>
    </row>
    <row r="43" spans="5:28" s="50" customFormat="1" ht="24.95" customHeight="1">
      <c r="E43" s="153"/>
      <c r="J43" s="54"/>
      <c r="K43" s="54"/>
      <c r="L43" s="54"/>
      <c r="N43" s="51"/>
      <c r="O43" s="51"/>
      <c r="P43" s="51"/>
      <c r="R43" s="51"/>
      <c r="AB43" s="51"/>
    </row>
    <row r="44" spans="5:28" s="50" customFormat="1" ht="24.95" customHeight="1">
      <c r="E44" s="153"/>
      <c r="J44" s="54"/>
      <c r="K44" s="54"/>
      <c r="L44" s="54"/>
      <c r="N44" s="51"/>
      <c r="O44" s="51"/>
      <c r="P44" s="51"/>
      <c r="R44" s="51"/>
      <c r="AB44" s="51"/>
    </row>
    <row r="45" spans="5:28" s="50" customFormat="1" ht="24.95" customHeight="1">
      <c r="E45" s="153"/>
      <c r="J45" s="54"/>
      <c r="K45" s="54"/>
      <c r="L45" s="54"/>
      <c r="N45" s="51"/>
      <c r="O45" s="51"/>
      <c r="P45" s="51"/>
      <c r="R45" s="51"/>
      <c r="AB45" s="51"/>
    </row>
    <row r="46" spans="5:28" s="50" customFormat="1" ht="24.95" customHeight="1">
      <c r="E46" s="153"/>
      <c r="J46" s="54"/>
      <c r="K46" s="54"/>
      <c r="L46" s="54"/>
      <c r="N46" s="51"/>
      <c r="O46" s="51"/>
      <c r="P46" s="51"/>
      <c r="R46" s="51"/>
      <c r="AB46" s="51"/>
    </row>
    <row r="47" spans="5:28" s="50" customFormat="1" ht="24.95" customHeight="1">
      <c r="E47" s="153"/>
      <c r="J47" s="54"/>
      <c r="K47" s="54"/>
      <c r="L47" s="54"/>
      <c r="N47" s="51"/>
      <c r="O47" s="51"/>
      <c r="P47" s="51"/>
      <c r="R47" s="51"/>
      <c r="AB47" s="51"/>
    </row>
    <row r="48" spans="5:28" s="50" customFormat="1" ht="24.95" customHeight="1">
      <c r="E48" s="153"/>
      <c r="J48" s="54"/>
      <c r="K48" s="54"/>
      <c r="L48" s="54"/>
      <c r="N48" s="51"/>
      <c r="O48" s="51"/>
      <c r="P48" s="51"/>
      <c r="R48" s="51"/>
      <c r="AB48" s="51"/>
    </row>
    <row r="49" spans="5:28" s="50" customFormat="1" ht="24.95" customHeight="1">
      <c r="E49" s="153"/>
      <c r="J49" s="54"/>
      <c r="K49" s="54"/>
      <c r="L49" s="54"/>
      <c r="N49" s="51"/>
      <c r="O49" s="51"/>
      <c r="P49" s="51"/>
      <c r="R49" s="51"/>
      <c r="AB49" s="51"/>
    </row>
    <row r="50" spans="5:28" s="50" customFormat="1" ht="24.95" customHeight="1">
      <c r="E50" s="153"/>
      <c r="J50" s="54"/>
      <c r="K50" s="54"/>
      <c r="L50" s="54"/>
      <c r="N50" s="51"/>
      <c r="O50" s="51"/>
      <c r="P50" s="51"/>
      <c r="R50" s="51"/>
      <c r="AB50" s="51"/>
    </row>
    <row r="51" spans="5:28" s="50" customFormat="1" ht="24.95" customHeight="1">
      <c r="E51" s="153"/>
      <c r="J51" s="54"/>
      <c r="K51" s="54"/>
      <c r="L51" s="54"/>
      <c r="N51" s="51"/>
      <c r="O51" s="51"/>
      <c r="P51" s="51"/>
      <c r="R51" s="51"/>
      <c r="AB51" s="51"/>
    </row>
    <row r="52" spans="5:28" s="50" customFormat="1">
      <c r="E52" s="153"/>
      <c r="J52" s="54"/>
      <c r="K52" s="54"/>
      <c r="L52" s="54"/>
      <c r="N52" s="51"/>
      <c r="O52" s="51"/>
      <c r="P52" s="51"/>
      <c r="R52" s="51"/>
      <c r="AB52" s="51"/>
    </row>
    <row r="53" spans="5:28" s="50" customFormat="1">
      <c r="E53" s="153"/>
      <c r="J53" s="54"/>
      <c r="K53" s="54"/>
      <c r="L53" s="54"/>
      <c r="N53" s="51"/>
      <c r="O53" s="51"/>
      <c r="P53" s="51"/>
      <c r="R53" s="51"/>
      <c r="AB53" s="51"/>
    </row>
    <row r="54" spans="5:28" s="50" customFormat="1">
      <c r="E54" s="153"/>
      <c r="J54" s="54"/>
      <c r="K54" s="54"/>
      <c r="L54" s="54"/>
      <c r="N54" s="51"/>
      <c r="O54" s="51"/>
      <c r="P54" s="51"/>
      <c r="R54" s="51"/>
      <c r="AB54" s="51"/>
    </row>
    <row r="55" spans="5:28" s="50" customFormat="1">
      <c r="E55" s="153"/>
      <c r="J55" s="54"/>
      <c r="K55" s="54"/>
      <c r="L55" s="54"/>
      <c r="N55" s="51"/>
      <c r="O55" s="51"/>
      <c r="P55" s="51"/>
      <c r="R55" s="51"/>
      <c r="AB55" s="51"/>
    </row>
    <row r="56" spans="5:28" s="50" customFormat="1">
      <c r="E56" s="153"/>
      <c r="J56" s="54"/>
      <c r="K56" s="54"/>
      <c r="L56" s="54"/>
      <c r="N56" s="51"/>
      <c r="O56" s="51"/>
      <c r="P56" s="51"/>
      <c r="R56" s="51"/>
      <c r="AB56" s="51"/>
    </row>
    <row r="57" spans="5:28" s="50" customFormat="1">
      <c r="E57" s="153"/>
      <c r="J57" s="54"/>
      <c r="K57" s="54"/>
      <c r="L57" s="54"/>
      <c r="N57" s="51"/>
      <c r="O57" s="51"/>
      <c r="P57" s="51"/>
      <c r="R57" s="51"/>
      <c r="AB57" s="51"/>
    </row>
    <row r="58" spans="5:28" s="50" customFormat="1">
      <c r="E58" s="153"/>
      <c r="J58" s="54"/>
      <c r="K58" s="54"/>
      <c r="L58" s="54"/>
      <c r="N58" s="51"/>
      <c r="O58" s="51"/>
      <c r="P58" s="51"/>
      <c r="R58" s="51"/>
      <c r="AB58" s="51"/>
    </row>
    <row r="59" spans="5:28" s="50" customFormat="1">
      <c r="E59" s="153"/>
      <c r="J59" s="54"/>
      <c r="K59" s="54"/>
      <c r="L59" s="54"/>
      <c r="N59" s="51"/>
      <c r="O59" s="51"/>
      <c r="P59" s="51"/>
      <c r="R59" s="51"/>
      <c r="AB59" s="51"/>
    </row>
    <row r="60" spans="5:28" s="50" customFormat="1">
      <c r="E60" s="153"/>
      <c r="J60" s="54"/>
      <c r="K60" s="54"/>
      <c r="L60" s="54"/>
      <c r="N60" s="51"/>
      <c r="O60" s="51"/>
      <c r="P60" s="51"/>
      <c r="R60" s="51"/>
      <c r="AB60" s="51"/>
    </row>
    <row r="61" spans="5:28" s="50" customFormat="1">
      <c r="E61" s="153"/>
      <c r="J61" s="54"/>
      <c r="K61" s="54"/>
      <c r="L61" s="54"/>
      <c r="N61" s="51"/>
      <c r="O61" s="51"/>
      <c r="P61" s="51"/>
      <c r="R61" s="51"/>
      <c r="AB61" s="51"/>
    </row>
  </sheetData>
  <autoFilter ref="A5:AW32">
    <filterColumn colId="1">
      <filters>
        <filter val="강원"/>
      </filters>
    </filterColumn>
  </autoFilter>
  <mergeCells count="35">
    <mergeCell ref="AK3:AO3"/>
    <mergeCell ref="AC3:AC4"/>
    <mergeCell ref="AW2:AW4"/>
    <mergeCell ref="AE2:AJ2"/>
    <mergeCell ref="L2:L4"/>
    <mergeCell ref="M2:P2"/>
    <mergeCell ref="M3:P3"/>
    <mergeCell ref="S3:S4"/>
    <mergeCell ref="AJ3:AJ4"/>
    <mergeCell ref="F2:F4"/>
    <mergeCell ref="G2:G4"/>
    <mergeCell ref="B1:E1"/>
    <mergeCell ref="H2:H4"/>
    <mergeCell ref="I2:I4"/>
    <mergeCell ref="J2:J4"/>
    <mergeCell ref="K2:K4"/>
    <mergeCell ref="T1:AW1"/>
    <mergeCell ref="AP3:AT3"/>
    <mergeCell ref="AU3:AV3"/>
    <mergeCell ref="AE3:AF3"/>
    <mergeCell ref="AG3:AI3"/>
    <mergeCell ref="AK2:AV2"/>
    <mergeCell ref="AC2:AD2"/>
    <mergeCell ref="V2:AB4"/>
    <mergeCell ref="AD3:AD4"/>
    <mergeCell ref="Q2:T2"/>
    <mergeCell ref="U2:U4"/>
    <mergeCell ref="T3:T4"/>
    <mergeCell ref="Q3:Q4"/>
    <mergeCell ref="R3:R4"/>
    <mergeCell ref="A2:A4"/>
    <mergeCell ref="B2:B4"/>
    <mergeCell ref="C2:C4"/>
    <mergeCell ref="D2:D4"/>
    <mergeCell ref="E2:E4"/>
  </mergeCells>
  <phoneticPr fontId="2" type="noConversion"/>
  <pageMargins left="0.78740157480314965" right="0.78740157480314965" top="0.98425196850393704" bottom="0.98425196850393704" header="0.51181102362204722" footer="0.51181102362204722"/>
  <pageSetup paperSize="9" scale="9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A360"/>
  <sheetViews>
    <sheetView view="pageBreakPreview" zoomScaleNormal="70" zoomScaleSheetLayoutView="100" workbookViewId="0">
      <pane ySplit="6" topLeftCell="A7" activePane="bottomLeft" state="frozen"/>
      <selection activeCell="A17" sqref="A17:L17"/>
      <selection pane="bottomLeft" activeCell="J163" sqref="J163"/>
    </sheetView>
  </sheetViews>
  <sheetFormatPr defaultColWidth="8.88671875" defaultRowHeight="10.5"/>
  <cols>
    <col min="1" max="1" width="8.88671875" style="770" hidden="1" customWidth="1"/>
    <col min="2" max="2" width="3.77734375" style="770" customWidth="1"/>
    <col min="3" max="3" width="6.109375" style="784" customWidth="1"/>
    <col min="4" max="4" width="8.88671875" style="770" hidden="1" customWidth="1"/>
    <col min="5" max="5" width="16" style="785" customWidth="1"/>
    <col min="6" max="6" width="7" style="770" customWidth="1"/>
    <col min="7" max="8" width="8.88671875" style="770" hidden="1" customWidth="1"/>
    <col min="9" max="9" width="13.109375" style="770" customWidth="1"/>
    <col min="10" max="10" width="7.77734375" style="786" customWidth="1"/>
    <col min="11" max="11" width="6.109375" style="786" customWidth="1"/>
    <col min="12" max="12" width="7.21875" style="786" customWidth="1"/>
    <col min="13" max="13" width="8.33203125" style="770" customWidth="1"/>
    <col min="14" max="14" width="7.88671875" style="770" customWidth="1"/>
    <col min="15" max="15" width="6" style="786" customWidth="1"/>
    <col min="16" max="16" width="7.21875" style="786" customWidth="1"/>
    <col min="17" max="17" width="7" style="786" customWidth="1"/>
    <col min="18" max="18" width="5.33203125" style="787" customWidth="1"/>
    <col min="19" max="19" width="6.44140625" style="787" customWidth="1"/>
    <col min="20" max="20" width="0" style="770" hidden="1" customWidth="1"/>
    <col min="21" max="21" width="8.88671875" style="770" hidden="1" customWidth="1"/>
    <col min="22" max="22" width="4.5546875" style="788" customWidth="1"/>
    <col min="23" max="28" width="8.88671875" style="770" hidden="1" customWidth="1"/>
    <col min="29" max="29" width="6.109375" style="786" customWidth="1"/>
    <col min="30" max="51" width="8.88671875" style="770" hidden="1" customWidth="1"/>
    <col min="52" max="52" width="0.33203125" style="770" hidden="1" customWidth="1"/>
    <col min="53" max="53" width="14" style="770" customWidth="1"/>
    <col min="54" max="16384" width="8.88671875" style="770"/>
  </cols>
  <sheetData>
    <row r="1" spans="1:53" s="769" customFormat="1" ht="22.9" customHeight="1">
      <c r="B1" s="1739" t="s">
        <v>252</v>
      </c>
      <c r="C1" s="1740"/>
      <c r="D1" s="1740"/>
      <c r="E1" s="1740"/>
      <c r="F1" s="1133"/>
      <c r="G1" s="1133"/>
      <c r="H1" s="1133"/>
      <c r="I1" s="1133"/>
      <c r="J1" s="1134"/>
      <c r="K1" s="1134"/>
      <c r="L1" s="1134"/>
      <c r="M1" s="1133"/>
      <c r="N1" s="1133"/>
      <c r="O1" s="1134"/>
      <c r="P1" s="1134"/>
      <c r="Q1" s="1134"/>
      <c r="R1" s="1135"/>
      <c r="S1" s="1741" t="s">
        <v>259</v>
      </c>
      <c r="T1" s="1742"/>
      <c r="U1" s="1742"/>
      <c r="V1" s="1742"/>
      <c r="W1" s="1742"/>
      <c r="X1" s="1742"/>
      <c r="Y1" s="1742"/>
      <c r="Z1" s="1742"/>
      <c r="AA1" s="1742"/>
      <c r="AB1" s="1742"/>
      <c r="AC1" s="1742"/>
      <c r="AD1" s="1742"/>
      <c r="AE1" s="1742"/>
      <c r="AF1" s="1742"/>
      <c r="AG1" s="1742"/>
      <c r="AH1" s="1742"/>
      <c r="AI1" s="1742"/>
      <c r="AJ1" s="1742"/>
      <c r="AK1" s="1742"/>
      <c r="AL1" s="1742"/>
      <c r="AM1" s="1742"/>
      <c r="AN1" s="1742"/>
      <c r="AO1" s="1742"/>
      <c r="AP1" s="1742"/>
      <c r="AQ1" s="1742"/>
      <c r="AR1" s="1742"/>
      <c r="AS1" s="1742"/>
      <c r="AT1" s="1742"/>
      <c r="AU1" s="1742"/>
      <c r="AV1" s="1742"/>
      <c r="AW1" s="1742"/>
      <c r="AX1" s="1742"/>
      <c r="AY1" s="1742"/>
      <c r="AZ1" s="1742"/>
      <c r="BA1" s="1742"/>
    </row>
    <row r="2" spans="1:53" ht="18.75" customHeight="1">
      <c r="A2" s="1732" t="s">
        <v>361</v>
      </c>
      <c r="B2" s="1733" t="s">
        <v>362</v>
      </c>
      <c r="C2" s="1734" t="s">
        <v>363</v>
      </c>
      <c r="D2" s="1733" t="s">
        <v>364</v>
      </c>
      <c r="E2" s="1734" t="s">
        <v>365</v>
      </c>
      <c r="F2" s="1733" t="s">
        <v>366</v>
      </c>
      <c r="G2" s="1733" t="s">
        <v>367</v>
      </c>
      <c r="H2" s="1136"/>
      <c r="I2" s="1733" t="s">
        <v>368</v>
      </c>
      <c r="J2" s="1733" t="s">
        <v>371</v>
      </c>
      <c r="K2" s="1733" t="s">
        <v>372</v>
      </c>
      <c r="L2" s="1733" t="s">
        <v>373</v>
      </c>
      <c r="M2" s="1733" t="s">
        <v>374</v>
      </c>
      <c r="N2" s="1735"/>
      <c r="O2" s="1735"/>
      <c r="P2" s="1735"/>
      <c r="Q2" s="1735"/>
      <c r="R2" s="1733" t="s">
        <v>375</v>
      </c>
      <c r="S2" s="1733"/>
      <c r="T2" s="1733"/>
      <c r="U2" s="1733"/>
      <c r="V2" s="1734" t="s">
        <v>153</v>
      </c>
      <c r="W2" s="1737" t="s">
        <v>89</v>
      </c>
      <c r="X2" s="1737"/>
      <c r="Y2" s="1737"/>
      <c r="Z2" s="1737"/>
      <c r="AA2" s="1737"/>
      <c r="AB2" s="1737"/>
      <c r="AC2" s="1737"/>
      <c r="AD2" s="1734" t="s">
        <v>377</v>
      </c>
      <c r="AE2" s="1734"/>
      <c r="AF2" s="1734" t="s">
        <v>378</v>
      </c>
      <c r="AG2" s="1734"/>
      <c r="AH2" s="1734"/>
      <c r="AI2" s="1734"/>
      <c r="AJ2" s="1734"/>
      <c r="AK2" s="1736"/>
      <c r="AL2" s="1734" t="s">
        <v>379</v>
      </c>
      <c r="AM2" s="1735"/>
      <c r="AN2" s="1735"/>
      <c r="AO2" s="1735"/>
      <c r="AP2" s="1735"/>
      <c r="AQ2" s="1735"/>
      <c r="AR2" s="1735"/>
      <c r="AS2" s="1735"/>
      <c r="AT2" s="1735"/>
      <c r="AU2" s="1735"/>
      <c r="AV2" s="1735"/>
      <c r="AW2" s="1735"/>
      <c r="AX2" s="1735"/>
      <c r="AY2" s="1735"/>
      <c r="AZ2" s="1735"/>
      <c r="BA2" s="1733" t="s">
        <v>380</v>
      </c>
    </row>
    <row r="3" spans="1:53" ht="15.75" customHeight="1">
      <c r="A3" s="1732"/>
      <c r="B3" s="1733"/>
      <c r="C3" s="1734"/>
      <c r="D3" s="1733"/>
      <c r="E3" s="1734"/>
      <c r="F3" s="1733"/>
      <c r="G3" s="1733"/>
      <c r="H3" s="1136" t="s">
        <v>436</v>
      </c>
      <c r="I3" s="1733"/>
      <c r="J3" s="1733"/>
      <c r="K3" s="1733"/>
      <c r="L3" s="1733"/>
      <c r="M3" s="1734" t="s">
        <v>157</v>
      </c>
      <c r="N3" s="1735"/>
      <c r="O3" s="1734" t="s">
        <v>94</v>
      </c>
      <c r="P3" s="1734" t="s">
        <v>184</v>
      </c>
      <c r="Q3" s="1737" t="s">
        <v>132</v>
      </c>
      <c r="R3" s="1733" t="s">
        <v>439</v>
      </c>
      <c r="S3" s="1733" t="s">
        <v>440</v>
      </c>
      <c r="T3" s="1733" t="s">
        <v>441</v>
      </c>
      <c r="U3" s="1733" t="s">
        <v>442</v>
      </c>
      <c r="V3" s="1733"/>
      <c r="W3" s="1743"/>
      <c r="X3" s="1743"/>
      <c r="Y3" s="1743"/>
      <c r="Z3" s="1743"/>
      <c r="AA3" s="1743"/>
      <c r="AB3" s="1743"/>
      <c r="AC3" s="1743"/>
      <c r="AD3" s="1733" t="s">
        <v>443</v>
      </c>
      <c r="AE3" s="1733" t="s">
        <v>444</v>
      </c>
      <c r="AF3" s="1733" t="s">
        <v>445</v>
      </c>
      <c r="AG3" s="1733"/>
      <c r="AH3" s="1733" t="s">
        <v>446</v>
      </c>
      <c r="AI3" s="1735"/>
      <c r="AJ3" s="1735"/>
      <c r="AK3" s="1735" t="s">
        <v>447</v>
      </c>
      <c r="AL3" s="1733" t="s">
        <v>448</v>
      </c>
      <c r="AM3" s="1735"/>
      <c r="AN3" s="1735"/>
      <c r="AO3" s="1735"/>
      <c r="AP3" s="1735"/>
      <c r="AQ3" s="1733" t="s">
        <v>449</v>
      </c>
      <c r="AR3" s="1735"/>
      <c r="AS3" s="1735"/>
      <c r="AT3" s="1735"/>
      <c r="AU3" s="1735"/>
      <c r="AV3" s="1733" t="s">
        <v>156</v>
      </c>
      <c r="AW3" s="1735"/>
      <c r="AX3" s="1735"/>
      <c r="AY3" s="1735"/>
      <c r="AZ3" s="1735"/>
      <c r="BA3" s="1735"/>
    </row>
    <row r="4" spans="1:53" ht="18" customHeight="1">
      <c r="A4" s="1732"/>
      <c r="B4" s="1733"/>
      <c r="C4" s="1734"/>
      <c r="D4" s="1733"/>
      <c r="E4" s="1734"/>
      <c r="F4" s="1733"/>
      <c r="G4" s="1733"/>
      <c r="H4" s="1136"/>
      <c r="I4" s="1733"/>
      <c r="J4" s="1733"/>
      <c r="K4" s="1733"/>
      <c r="L4" s="1733"/>
      <c r="M4" s="1136" t="s">
        <v>185</v>
      </c>
      <c r="N4" s="1137" t="s">
        <v>186</v>
      </c>
      <c r="O4" s="1735"/>
      <c r="P4" s="1736"/>
      <c r="Q4" s="1738"/>
      <c r="R4" s="1733"/>
      <c r="S4" s="1733"/>
      <c r="T4" s="1733"/>
      <c r="U4" s="1733"/>
      <c r="V4" s="1733"/>
      <c r="W4" s="1744"/>
      <c r="X4" s="1744"/>
      <c r="Y4" s="1744"/>
      <c r="Z4" s="1744"/>
      <c r="AA4" s="1744"/>
      <c r="AB4" s="1744"/>
      <c r="AC4" s="1744"/>
      <c r="AD4" s="1733"/>
      <c r="AE4" s="1733"/>
      <c r="AF4" s="1138" t="s">
        <v>159</v>
      </c>
      <c r="AG4" s="1138" t="s">
        <v>160</v>
      </c>
      <c r="AH4" s="1138" t="s">
        <v>159</v>
      </c>
      <c r="AI4" s="1138" t="s">
        <v>161</v>
      </c>
      <c r="AJ4" s="1138" t="s">
        <v>160</v>
      </c>
      <c r="AK4" s="1735"/>
      <c r="AL4" s="1137" t="s">
        <v>162</v>
      </c>
      <c r="AM4" s="1138" t="s">
        <v>163</v>
      </c>
      <c r="AN4" s="1138" t="s">
        <v>132</v>
      </c>
      <c r="AO4" s="1138" t="s">
        <v>164</v>
      </c>
      <c r="AP4" s="1138" t="s">
        <v>165</v>
      </c>
      <c r="AQ4" s="1138" t="s">
        <v>162</v>
      </c>
      <c r="AR4" s="1138" t="s">
        <v>163</v>
      </c>
      <c r="AS4" s="1138" t="s">
        <v>132</v>
      </c>
      <c r="AT4" s="1138" t="s">
        <v>164</v>
      </c>
      <c r="AU4" s="1138" t="s">
        <v>165</v>
      </c>
      <c r="AV4" s="1138" t="s">
        <v>162</v>
      </c>
      <c r="AW4" s="1138" t="s">
        <v>163</v>
      </c>
      <c r="AX4" s="1138" t="s">
        <v>132</v>
      </c>
      <c r="AY4" s="1138" t="s">
        <v>164</v>
      </c>
      <c r="AZ4" s="1138" t="s">
        <v>165</v>
      </c>
      <c r="BA4" s="1735"/>
    </row>
    <row r="5" spans="1:53" ht="18" customHeight="1">
      <c r="A5" s="1516"/>
      <c r="B5" s="1517"/>
      <c r="C5" s="1518"/>
      <c r="D5" s="1517"/>
      <c r="E5" s="1518"/>
      <c r="F5" s="1517"/>
      <c r="G5" s="1517"/>
      <c r="H5" s="1517"/>
      <c r="I5" s="1517"/>
      <c r="J5" s="1517"/>
      <c r="K5" s="1517"/>
      <c r="L5" s="1517"/>
      <c r="M5" s="1517"/>
      <c r="N5" s="1519"/>
      <c r="O5" s="1519"/>
      <c r="P5" s="1520"/>
      <c r="Q5" s="1521"/>
      <c r="R5" s="1517"/>
      <c r="S5" s="1517"/>
      <c r="T5" s="1517"/>
      <c r="U5" s="1517"/>
      <c r="V5" s="1517"/>
      <c r="W5" s="1522"/>
      <c r="X5" s="1522"/>
      <c r="Y5" s="1522"/>
      <c r="Z5" s="1522"/>
      <c r="AA5" s="1522"/>
      <c r="AB5" s="1522"/>
      <c r="AC5" s="1522"/>
      <c r="AD5" s="1517"/>
      <c r="AE5" s="1517"/>
      <c r="AF5" s="1518"/>
      <c r="AG5" s="1518"/>
      <c r="AH5" s="1518"/>
      <c r="AI5" s="1518"/>
      <c r="AJ5" s="1518"/>
      <c r="AK5" s="1519"/>
      <c r="AL5" s="1519"/>
      <c r="AM5" s="1518"/>
      <c r="AN5" s="1518"/>
      <c r="AO5" s="1518"/>
      <c r="AP5" s="1518"/>
      <c r="AQ5" s="1518"/>
      <c r="AR5" s="1518"/>
      <c r="AS5" s="1518"/>
      <c r="AT5" s="1518"/>
      <c r="AU5" s="1518"/>
      <c r="AV5" s="1518"/>
      <c r="AW5" s="1518"/>
      <c r="AX5" s="1518"/>
      <c r="AY5" s="1518"/>
      <c r="AZ5" s="1518"/>
      <c r="BA5" s="1519"/>
    </row>
    <row r="6" spans="1:53" s="772" customFormat="1" ht="25.5" hidden="1" customHeight="1">
      <c r="A6" s="771"/>
      <c r="B6" s="1139" t="s">
        <v>48</v>
      </c>
      <c r="C6" s="171" t="s">
        <v>1</v>
      </c>
      <c r="D6" s="1139"/>
      <c r="E6" s="139">
        <f>COUNTA(E8:E26,E28:E38,E40:E53,E55:E62,E64:E69,E71:E73,E75:E78,E80:E84,E86:E162,E164:E194,E196:E208,E210:E229,E231:E252,E254:E281,E283:E314,E316:E351,E353:E359)</f>
        <v>330</v>
      </c>
      <c r="F6" s="1139"/>
      <c r="G6" s="1139"/>
      <c r="H6" s="1139"/>
      <c r="I6" s="1139"/>
      <c r="J6" s="1140">
        <f>SUM(J8:J26,J28:J38,J40:J53,J55:J62,J64:J69,J71:J73,J75:J78,J80:J84,J86:J162,J164:J194,J196:J208,J210:J229,J231:J252,J254:J281,J283:J314,J316:J351,J353:J359)</f>
        <v>10223973.1</v>
      </c>
      <c r="K6" s="1140">
        <f>SUM(K8:K26,K28:K38,K40:K53,K55:K62,K64:K69,K71:K73,K75:K78,K84:K84,K86:K162,K164:K194,K196:K208,K210:K229,K231:K252,K254:K281,K283:K314,K316:K351,K353:K359)</f>
        <v>356503.09</v>
      </c>
      <c r="L6" s="1140">
        <f>SUM(L8:L26,L28:L38,L40:L53,L55:L62,L64:L69,L71:L73,L75:L78,L84:L84,L86:L162,L164:L194,L196:L208,L210:L229,L231:L252,L254:L281,L283:L314,L316:L351,L353:L359)</f>
        <v>908763.43000000028</v>
      </c>
      <c r="M6" s="1139"/>
      <c r="N6" s="172"/>
      <c r="O6" s="1141"/>
      <c r="P6" s="61"/>
      <c r="Q6" s="1141"/>
      <c r="R6" s="1140"/>
      <c r="S6" s="1140"/>
      <c r="T6" s="1139"/>
      <c r="U6" s="1139"/>
      <c r="V6" s="1142"/>
      <c r="W6" s="1139"/>
      <c r="X6" s="1139"/>
      <c r="Y6" s="1139"/>
      <c r="Z6" s="1139"/>
      <c r="AA6" s="171"/>
      <c r="AB6" s="171"/>
      <c r="AC6" s="1143"/>
      <c r="AD6" s="1142"/>
      <c r="AE6" s="1142"/>
      <c r="AF6" s="171"/>
      <c r="AG6" s="171"/>
      <c r="AH6" s="171"/>
      <c r="AI6" s="171"/>
      <c r="AJ6" s="171"/>
      <c r="AK6" s="172"/>
      <c r="AL6" s="172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172"/>
    </row>
    <row r="7" spans="1:53" s="772" customFormat="1" ht="25.5" hidden="1" customHeight="1">
      <c r="A7" s="771"/>
      <c r="B7" s="1144" t="s">
        <v>56</v>
      </c>
      <c r="C7" s="171" t="s">
        <v>535</v>
      </c>
      <c r="D7" s="1139"/>
      <c r="E7" s="139">
        <f>COUNTA(E8:E26)</f>
        <v>19</v>
      </c>
      <c r="F7" s="1139"/>
      <c r="G7" s="1139"/>
      <c r="H7" s="1139"/>
      <c r="I7" s="1139"/>
      <c r="J7" s="1140">
        <f>SUM(J8:J26)</f>
        <v>299994</v>
      </c>
      <c r="K7" s="1140">
        <f>SUM(K8:K26)</f>
        <v>67892.3</v>
      </c>
      <c r="L7" s="1140">
        <f>SUM(L8:L26)</f>
        <v>180756</v>
      </c>
      <c r="M7" s="1145"/>
      <c r="N7" s="1146"/>
      <c r="O7" s="1141"/>
      <c r="P7" s="61"/>
      <c r="Q7" s="1141"/>
      <c r="R7" s="1140"/>
      <c r="S7" s="1140"/>
      <c r="T7" s="1139"/>
      <c r="U7" s="1139"/>
      <c r="V7" s="1142"/>
      <c r="W7" s="1139"/>
      <c r="X7" s="1139"/>
      <c r="Y7" s="1139"/>
      <c r="Z7" s="1139"/>
      <c r="AA7" s="171"/>
      <c r="AB7" s="171"/>
      <c r="AC7" s="1147"/>
      <c r="AD7" s="1142"/>
      <c r="AE7" s="1142"/>
      <c r="AF7" s="171"/>
      <c r="AG7" s="171"/>
      <c r="AH7" s="171"/>
      <c r="AI7" s="171"/>
      <c r="AJ7" s="171"/>
      <c r="AK7" s="172"/>
      <c r="AL7" s="172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1"/>
      <c r="AX7" s="171"/>
      <c r="AY7" s="171"/>
      <c r="AZ7" s="171"/>
      <c r="BA7" s="172"/>
    </row>
    <row r="8" spans="1:53" s="772" customFormat="1" ht="25.5" hidden="1" customHeight="1">
      <c r="A8" s="773" t="s">
        <v>145</v>
      </c>
      <c r="B8" s="1148"/>
      <c r="C8" s="59" t="s">
        <v>593</v>
      </c>
      <c r="D8" s="1142"/>
      <c r="E8" s="59" t="s">
        <v>894</v>
      </c>
      <c r="F8" s="1142" t="s">
        <v>66</v>
      </c>
      <c r="G8" s="1142"/>
      <c r="H8" s="1149"/>
      <c r="I8" s="59" t="s">
        <v>895</v>
      </c>
      <c r="J8" s="1140">
        <v>6004</v>
      </c>
      <c r="K8" s="1140">
        <v>1490</v>
      </c>
      <c r="L8" s="1140">
        <v>1532</v>
      </c>
      <c r="M8" s="1142" t="s">
        <v>282</v>
      </c>
      <c r="N8" s="1142" t="s">
        <v>282</v>
      </c>
      <c r="O8" s="1140">
        <v>65</v>
      </c>
      <c r="P8" s="1140">
        <v>62</v>
      </c>
      <c r="Q8" s="1140">
        <v>3728</v>
      </c>
      <c r="R8" s="1140">
        <v>623</v>
      </c>
      <c r="S8" s="1140">
        <v>2500</v>
      </c>
      <c r="T8" s="1140"/>
      <c r="U8" s="1140"/>
      <c r="V8" s="1142">
        <v>1972</v>
      </c>
      <c r="W8" s="1140"/>
      <c r="X8" s="1140"/>
      <c r="Y8" s="1140"/>
      <c r="Z8" s="1140"/>
      <c r="AA8" s="1140"/>
      <c r="AB8" s="1140"/>
      <c r="AC8" s="1150"/>
      <c r="AD8" s="1142"/>
      <c r="AE8" s="1142"/>
      <c r="AF8" s="1139"/>
      <c r="AG8" s="1139"/>
      <c r="AH8" s="1139"/>
      <c r="AI8" s="1139"/>
      <c r="AJ8" s="1139"/>
      <c r="AK8" s="1139"/>
      <c r="AL8" s="1139"/>
      <c r="AM8" s="1139"/>
      <c r="AN8" s="1139"/>
      <c r="AO8" s="1139"/>
      <c r="AP8" s="1139"/>
      <c r="AQ8" s="1139"/>
      <c r="AR8" s="1139"/>
      <c r="AS8" s="1139"/>
      <c r="AT8" s="1139"/>
      <c r="AU8" s="1139"/>
      <c r="AV8" s="1139"/>
      <c r="AW8" s="1139"/>
      <c r="AX8" s="1139"/>
      <c r="AY8" s="1139"/>
      <c r="AZ8" s="1139"/>
      <c r="BA8" s="1139"/>
    </row>
    <row r="9" spans="1:53" s="772" customFormat="1" ht="25.5" hidden="1" customHeight="1">
      <c r="A9" s="773"/>
      <c r="B9" s="1148"/>
      <c r="C9" s="171" t="s">
        <v>9236</v>
      </c>
      <c r="D9" s="1139"/>
      <c r="E9" s="139" t="s">
        <v>12918</v>
      </c>
      <c r="F9" s="1139" t="s">
        <v>9236</v>
      </c>
      <c r="G9" s="1139"/>
      <c r="H9" s="1139"/>
      <c r="I9" s="1139" t="s">
        <v>9255</v>
      </c>
      <c r="J9" s="1140">
        <v>7002</v>
      </c>
      <c r="K9" s="1140">
        <v>7002</v>
      </c>
      <c r="L9" s="1140">
        <v>7002</v>
      </c>
      <c r="M9" s="1145" t="s">
        <v>282</v>
      </c>
      <c r="N9" s="1146" t="s">
        <v>304</v>
      </c>
      <c r="O9" s="1141">
        <v>87</v>
      </c>
      <c r="P9" s="61"/>
      <c r="Q9" s="1141">
        <v>7002</v>
      </c>
      <c r="R9" s="1140"/>
      <c r="S9" s="1140"/>
      <c r="T9" s="1139"/>
      <c r="U9" s="1139"/>
      <c r="V9" s="1142">
        <v>2015</v>
      </c>
      <c r="W9" s="1139"/>
      <c r="X9" s="1139"/>
      <c r="Y9" s="1139"/>
      <c r="Z9" s="1139"/>
      <c r="AA9" s="171"/>
      <c r="AB9" s="171"/>
      <c r="AC9" s="1147"/>
      <c r="AD9" s="1142"/>
      <c r="AE9" s="1142"/>
      <c r="AF9" s="171"/>
      <c r="AG9" s="171"/>
      <c r="AH9" s="171"/>
      <c r="AI9" s="171"/>
      <c r="AJ9" s="171"/>
      <c r="AK9" s="172"/>
      <c r="AL9" s="172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172"/>
    </row>
    <row r="10" spans="1:53" s="772" customFormat="1" ht="25.5" hidden="1" customHeight="1">
      <c r="A10" s="774" t="s">
        <v>91</v>
      </c>
      <c r="B10" s="1148"/>
      <c r="C10" s="148" t="s">
        <v>896</v>
      </c>
      <c r="D10" s="148" t="s">
        <v>944</v>
      </c>
      <c r="E10" s="148" t="s">
        <v>897</v>
      </c>
      <c r="F10" s="1142" t="s">
        <v>66</v>
      </c>
      <c r="G10" s="1146"/>
      <c r="H10" s="148" t="s">
        <v>898</v>
      </c>
      <c r="I10" s="59" t="s">
        <v>541</v>
      </c>
      <c r="J10" s="1141">
        <v>29036</v>
      </c>
      <c r="K10" s="1141">
        <v>334</v>
      </c>
      <c r="L10" s="1141">
        <v>465</v>
      </c>
      <c r="M10" s="1146" t="s">
        <v>282</v>
      </c>
      <c r="N10" s="1146" t="s">
        <v>282</v>
      </c>
      <c r="O10" s="1141">
        <v>120</v>
      </c>
      <c r="P10" s="1141">
        <v>96</v>
      </c>
      <c r="Q10" s="1141">
        <v>17330</v>
      </c>
      <c r="R10" s="1141">
        <v>700</v>
      </c>
      <c r="S10" s="1141">
        <v>1000</v>
      </c>
      <c r="T10" s="1141"/>
      <c r="U10" s="1141"/>
      <c r="V10" s="1146">
        <v>2008</v>
      </c>
      <c r="W10" s="1141"/>
      <c r="X10" s="1141"/>
      <c r="Y10" s="1141"/>
      <c r="Z10" s="1141"/>
      <c r="AA10" s="1141"/>
      <c r="AB10" s="1141"/>
      <c r="AC10" s="1143">
        <v>9300</v>
      </c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139"/>
    </row>
    <row r="11" spans="1:53" s="772" customFormat="1" ht="25.5" hidden="1" customHeight="1">
      <c r="A11" s="774"/>
      <c r="B11" s="1148"/>
      <c r="C11" s="148" t="s">
        <v>9229</v>
      </c>
      <c r="D11" s="148" t="s">
        <v>12830</v>
      </c>
      <c r="E11" s="148" t="s">
        <v>9237</v>
      </c>
      <c r="F11" s="1142" t="s">
        <v>9238</v>
      </c>
      <c r="G11" s="1146"/>
      <c r="H11" s="148"/>
      <c r="I11" s="59" t="s">
        <v>9239</v>
      </c>
      <c r="J11" s="1141">
        <v>5194</v>
      </c>
      <c r="K11" s="1141"/>
      <c r="L11" s="1141">
        <v>5194</v>
      </c>
      <c r="M11" s="1146" t="s">
        <v>282</v>
      </c>
      <c r="N11" s="1146" t="s">
        <v>304</v>
      </c>
      <c r="O11" s="1141">
        <v>84</v>
      </c>
      <c r="P11" s="1141">
        <v>71</v>
      </c>
      <c r="Q11" s="1141">
        <v>5194</v>
      </c>
      <c r="R11" s="1141"/>
      <c r="S11" s="1141"/>
      <c r="T11" s="1141"/>
      <c r="U11" s="1141"/>
      <c r="V11" s="1146">
        <v>2017</v>
      </c>
      <c r="W11" s="1141"/>
      <c r="X11" s="1141"/>
      <c r="Y11" s="1141"/>
      <c r="Z11" s="1141"/>
      <c r="AA11" s="1141"/>
      <c r="AB11" s="1141"/>
      <c r="AC11" s="1143">
        <v>878</v>
      </c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139"/>
    </row>
    <row r="12" spans="1:53" s="772" customFormat="1" ht="25.5" hidden="1" customHeight="1">
      <c r="A12" s="774"/>
      <c r="B12" s="1148"/>
      <c r="C12" s="148" t="s">
        <v>319</v>
      </c>
      <c r="D12" s="148"/>
      <c r="E12" s="148" t="s">
        <v>15607</v>
      </c>
      <c r="F12" s="1142" t="s">
        <v>66</v>
      </c>
      <c r="G12" s="1146"/>
      <c r="H12" s="148"/>
      <c r="I12" s="59" t="s">
        <v>12919</v>
      </c>
      <c r="J12" s="1141">
        <v>5400</v>
      </c>
      <c r="K12" s="1141">
        <v>5400</v>
      </c>
      <c r="L12" s="1141">
        <v>5400</v>
      </c>
      <c r="M12" s="1146" t="s">
        <v>282</v>
      </c>
      <c r="N12" s="1146" t="s">
        <v>282</v>
      </c>
      <c r="O12" s="1141">
        <v>76</v>
      </c>
      <c r="P12" s="1141">
        <v>71</v>
      </c>
      <c r="Q12" s="1141">
        <v>5400</v>
      </c>
      <c r="R12" s="1141">
        <v>150</v>
      </c>
      <c r="S12" s="1141"/>
      <c r="T12" s="1141"/>
      <c r="U12" s="1141"/>
      <c r="V12" s="1146">
        <v>2009</v>
      </c>
      <c r="W12" s="1141"/>
      <c r="X12" s="1141"/>
      <c r="Y12" s="1141"/>
      <c r="Z12" s="1141"/>
      <c r="AA12" s="1141"/>
      <c r="AB12" s="1141"/>
      <c r="AC12" s="1143">
        <v>1500</v>
      </c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139" t="s">
        <v>320</v>
      </c>
    </row>
    <row r="13" spans="1:53" s="772" customFormat="1" ht="25.5" hidden="1" customHeight="1">
      <c r="A13" s="774"/>
      <c r="B13" s="1148"/>
      <c r="C13" s="59" t="s">
        <v>319</v>
      </c>
      <c r="D13" s="1142"/>
      <c r="E13" s="59" t="s">
        <v>12920</v>
      </c>
      <c r="F13" s="1142" t="s">
        <v>12921</v>
      </c>
      <c r="G13" s="1142"/>
      <c r="H13" s="1149"/>
      <c r="I13" s="59" t="s">
        <v>12919</v>
      </c>
      <c r="J13" s="1140">
        <v>9800</v>
      </c>
      <c r="K13" s="1140">
        <v>0</v>
      </c>
      <c r="L13" s="1140">
        <v>9800</v>
      </c>
      <c r="M13" s="1142" t="s">
        <v>282</v>
      </c>
      <c r="N13" s="1142" t="s">
        <v>282</v>
      </c>
      <c r="O13" s="1140">
        <v>102</v>
      </c>
      <c r="P13" s="1140">
        <v>84.5</v>
      </c>
      <c r="Q13" s="1140">
        <v>9800</v>
      </c>
      <c r="R13" s="1140">
        <v>90</v>
      </c>
      <c r="S13" s="1140"/>
      <c r="T13" s="1140"/>
      <c r="U13" s="1140"/>
      <c r="V13" s="1142">
        <v>2016</v>
      </c>
      <c r="W13" s="1140"/>
      <c r="X13" s="1140"/>
      <c r="Y13" s="1140"/>
      <c r="Z13" s="1140"/>
      <c r="AA13" s="1140"/>
      <c r="AB13" s="1140"/>
      <c r="AC13" s="1150">
        <v>1650</v>
      </c>
      <c r="AD13" s="1142"/>
      <c r="AE13" s="1142"/>
      <c r="AF13" s="1139"/>
      <c r="AG13" s="1139"/>
      <c r="AH13" s="1139"/>
      <c r="AI13" s="1139"/>
      <c r="AJ13" s="1139"/>
      <c r="AK13" s="1139"/>
      <c r="AL13" s="1139"/>
      <c r="AM13" s="1139"/>
      <c r="AN13" s="1139"/>
      <c r="AO13" s="1139"/>
      <c r="AP13" s="1139"/>
      <c r="AQ13" s="1139"/>
      <c r="AR13" s="1139"/>
      <c r="AS13" s="1139"/>
      <c r="AT13" s="1139"/>
      <c r="AU13" s="1139"/>
      <c r="AV13" s="1139"/>
      <c r="AW13" s="1139"/>
      <c r="AX13" s="1139"/>
      <c r="AY13" s="1139"/>
      <c r="AZ13" s="1139"/>
      <c r="BA13" s="1139"/>
    </row>
    <row r="14" spans="1:53" s="772" customFormat="1" ht="25.5" hidden="1" customHeight="1">
      <c r="A14" s="774"/>
      <c r="B14" s="1148"/>
      <c r="C14" s="59" t="s">
        <v>899</v>
      </c>
      <c r="D14" s="1142"/>
      <c r="E14" s="59" t="s">
        <v>15608</v>
      </c>
      <c r="F14" s="1142" t="s">
        <v>66</v>
      </c>
      <c r="G14" s="1142"/>
      <c r="H14" s="1149"/>
      <c r="I14" s="59" t="s">
        <v>900</v>
      </c>
      <c r="J14" s="1140">
        <v>1680</v>
      </c>
      <c r="K14" s="1140"/>
      <c r="L14" s="1140"/>
      <c r="M14" s="1142" t="s">
        <v>304</v>
      </c>
      <c r="N14" s="1142" t="s">
        <v>304</v>
      </c>
      <c r="O14" s="1140"/>
      <c r="P14" s="1140"/>
      <c r="Q14" s="1140">
        <v>800</v>
      </c>
      <c r="R14" s="1140"/>
      <c r="S14" s="1140"/>
      <c r="T14" s="1140"/>
      <c r="U14" s="1140"/>
      <c r="V14" s="1142">
        <v>2001</v>
      </c>
      <c r="W14" s="1140"/>
      <c r="X14" s="1140"/>
      <c r="Y14" s="1140"/>
      <c r="Z14" s="1140"/>
      <c r="AA14" s="1140"/>
      <c r="AB14" s="1140"/>
      <c r="AC14" s="1150"/>
      <c r="AD14" s="1142"/>
      <c r="AE14" s="1142"/>
      <c r="AF14" s="1139"/>
      <c r="AG14" s="1139"/>
      <c r="AH14" s="1139"/>
      <c r="AI14" s="1139"/>
      <c r="AJ14" s="1139"/>
      <c r="AK14" s="1139"/>
      <c r="AL14" s="1139"/>
      <c r="AM14" s="1139"/>
      <c r="AN14" s="1139"/>
      <c r="AO14" s="1139"/>
      <c r="AP14" s="1139"/>
      <c r="AQ14" s="1139"/>
      <c r="AR14" s="1139"/>
      <c r="AS14" s="1139"/>
      <c r="AT14" s="1139"/>
      <c r="AU14" s="1139"/>
      <c r="AV14" s="1139"/>
      <c r="AW14" s="1139"/>
      <c r="AX14" s="1139"/>
      <c r="AY14" s="1139"/>
      <c r="AZ14" s="1139"/>
      <c r="BA14" s="1139"/>
    </row>
    <row r="15" spans="1:53" s="772" customFormat="1" ht="25.5" hidden="1" customHeight="1">
      <c r="A15" s="774"/>
      <c r="B15" s="1148"/>
      <c r="C15" s="148" t="s">
        <v>899</v>
      </c>
      <c r="D15" s="1146"/>
      <c r="E15" s="148" t="s">
        <v>901</v>
      </c>
      <c r="F15" s="1146" t="s">
        <v>66</v>
      </c>
      <c r="G15" s="1146"/>
      <c r="H15" s="1146"/>
      <c r="I15" s="148" t="s">
        <v>900</v>
      </c>
      <c r="J15" s="1141">
        <v>71890</v>
      </c>
      <c r="K15" s="1141">
        <v>40.299999999999997</v>
      </c>
      <c r="L15" s="1141"/>
      <c r="M15" s="1146" t="s">
        <v>143</v>
      </c>
      <c r="N15" s="1146" t="s">
        <v>143</v>
      </c>
      <c r="O15" s="1141">
        <v>122</v>
      </c>
      <c r="P15" s="1141">
        <v>98</v>
      </c>
      <c r="Q15" s="1141">
        <v>20490</v>
      </c>
      <c r="R15" s="1141"/>
      <c r="S15" s="1141"/>
      <c r="T15" s="1141"/>
      <c r="U15" s="1141"/>
      <c r="V15" s="1146">
        <v>2008</v>
      </c>
      <c r="W15" s="1141"/>
      <c r="X15" s="1141"/>
      <c r="Y15" s="1141"/>
      <c r="Z15" s="1141"/>
      <c r="AA15" s="1141"/>
      <c r="AB15" s="1141"/>
      <c r="AC15" s="1143">
        <v>1700</v>
      </c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34"/>
    </row>
    <row r="16" spans="1:53" s="772" customFormat="1" ht="25.5" hidden="1" customHeight="1">
      <c r="A16" s="774"/>
      <c r="B16" s="1148"/>
      <c r="C16" s="148" t="s">
        <v>536</v>
      </c>
      <c r="D16" s="1146" t="s">
        <v>537</v>
      </c>
      <c r="E16" s="148" t="s">
        <v>902</v>
      </c>
      <c r="F16" s="1146" t="s">
        <v>66</v>
      </c>
      <c r="G16" s="1146" t="s">
        <v>539</v>
      </c>
      <c r="H16" s="1146" t="s">
        <v>540</v>
      </c>
      <c r="I16" s="148" t="s">
        <v>541</v>
      </c>
      <c r="J16" s="1141"/>
      <c r="K16" s="1141">
        <v>3559</v>
      </c>
      <c r="L16" s="1141">
        <v>19114</v>
      </c>
      <c r="M16" s="1146" t="s">
        <v>282</v>
      </c>
      <c r="N16" s="1146" t="s">
        <v>282</v>
      </c>
      <c r="O16" s="1141">
        <v>120</v>
      </c>
      <c r="P16" s="1141">
        <v>98</v>
      </c>
      <c r="Q16" s="1141">
        <v>12674</v>
      </c>
      <c r="R16" s="1141">
        <v>10600</v>
      </c>
      <c r="S16" s="1141">
        <v>16000</v>
      </c>
      <c r="T16" s="1141" t="s">
        <v>173</v>
      </c>
      <c r="U16" s="1141"/>
      <c r="V16" s="1146">
        <v>1989</v>
      </c>
      <c r="W16" s="1141">
        <v>8099</v>
      </c>
      <c r="X16" s="1141"/>
      <c r="Y16" s="1141"/>
      <c r="Z16" s="1141"/>
      <c r="AA16" s="1141"/>
      <c r="AB16" s="1141"/>
      <c r="AC16" s="1143">
        <v>7900</v>
      </c>
      <c r="AD16" s="172" t="s">
        <v>542</v>
      </c>
      <c r="AE16" s="172"/>
      <c r="AF16" s="172" t="s">
        <v>543</v>
      </c>
      <c r="AG16" s="172"/>
      <c r="AH16" s="172" t="s">
        <v>551</v>
      </c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139"/>
    </row>
    <row r="17" spans="1:53" s="772" customFormat="1" ht="25.5" hidden="1" customHeight="1">
      <c r="A17" s="774"/>
      <c r="B17" s="1148"/>
      <c r="C17" s="59" t="s">
        <v>536</v>
      </c>
      <c r="D17" s="1142"/>
      <c r="E17" s="59" t="s">
        <v>903</v>
      </c>
      <c r="F17" s="1142" t="s">
        <v>66</v>
      </c>
      <c r="G17" s="1142"/>
      <c r="H17" s="1149" t="s">
        <v>898</v>
      </c>
      <c r="I17" s="59" t="s">
        <v>541</v>
      </c>
      <c r="J17" s="1140">
        <v>18947</v>
      </c>
      <c r="K17" s="1140">
        <v>206</v>
      </c>
      <c r="L17" s="1140">
        <v>289</v>
      </c>
      <c r="M17" s="1142" t="s">
        <v>282</v>
      </c>
      <c r="N17" s="1142" t="s">
        <v>282</v>
      </c>
      <c r="O17" s="1140">
        <v>120</v>
      </c>
      <c r="P17" s="1140">
        <v>96</v>
      </c>
      <c r="Q17" s="1140">
        <v>19300</v>
      </c>
      <c r="R17" s="1140">
        <v>300</v>
      </c>
      <c r="S17" s="1140">
        <v>1000</v>
      </c>
      <c r="T17" s="1140"/>
      <c r="U17" s="1140"/>
      <c r="V17" s="1142">
        <v>2008</v>
      </c>
      <c r="W17" s="1140"/>
      <c r="X17" s="1140"/>
      <c r="Y17" s="1140"/>
      <c r="Z17" s="1140"/>
      <c r="AA17" s="1140"/>
      <c r="AB17" s="1140"/>
      <c r="AC17" s="1150">
        <v>500</v>
      </c>
      <c r="AD17" s="1142"/>
      <c r="AE17" s="1142"/>
      <c r="AF17" s="1139"/>
      <c r="AG17" s="1139"/>
      <c r="AH17" s="1139"/>
      <c r="AI17" s="1139"/>
      <c r="AJ17" s="1139"/>
      <c r="AK17" s="1139"/>
      <c r="AL17" s="1139"/>
      <c r="AM17" s="1139"/>
      <c r="AN17" s="1139"/>
      <c r="AO17" s="1139"/>
      <c r="AP17" s="1139"/>
      <c r="AQ17" s="1139"/>
      <c r="AR17" s="1139"/>
      <c r="AS17" s="1139"/>
      <c r="AT17" s="1139"/>
      <c r="AU17" s="1139"/>
      <c r="AV17" s="1139"/>
      <c r="AW17" s="1139"/>
      <c r="AX17" s="1139"/>
      <c r="AY17" s="1139"/>
      <c r="AZ17" s="1139"/>
      <c r="BA17" s="134"/>
    </row>
    <row r="18" spans="1:53" s="772" customFormat="1" ht="25.5" hidden="1" customHeight="1">
      <c r="A18" s="774"/>
      <c r="B18" s="1148"/>
      <c r="C18" s="148" t="s">
        <v>536</v>
      </c>
      <c r="D18" s="148"/>
      <c r="E18" s="148" t="s">
        <v>15889</v>
      </c>
      <c r="F18" s="1142" t="s">
        <v>536</v>
      </c>
      <c r="G18" s="1146"/>
      <c r="H18" s="148"/>
      <c r="I18" s="59" t="s">
        <v>536</v>
      </c>
      <c r="J18" s="1141">
        <v>30000</v>
      </c>
      <c r="K18" s="1141"/>
      <c r="L18" s="1141"/>
      <c r="M18" s="1146" t="s">
        <v>304</v>
      </c>
      <c r="N18" s="1146" t="s">
        <v>304</v>
      </c>
      <c r="O18" s="1141">
        <v>120</v>
      </c>
      <c r="P18" s="1141">
        <v>96</v>
      </c>
      <c r="Q18" s="1141">
        <v>26240</v>
      </c>
      <c r="R18" s="1141"/>
      <c r="S18" s="1141"/>
      <c r="T18" s="1141"/>
      <c r="U18" s="1141"/>
      <c r="V18" s="1146" t="s">
        <v>15609</v>
      </c>
      <c r="W18" s="1141"/>
      <c r="X18" s="1141"/>
      <c r="Y18" s="1141"/>
      <c r="Z18" s="1141"/>
      <c r="AA18" s="1141"/>
      <c r="AB18" s="1141"/>
      <c r="AC18" s="1143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2"/>
      <c r="AW18" s="172"/>
      <c r="AX18" s="172"/>
      <c r="AY18" s="172"/>
      <c r="AZ18" s="172"/>
      <c r="BA18" s="1139"/>
    </row>
    <row r="19" spans="1:53" s="1336" customFormat="1" ht="25.5" hidden="1" customHeight="1">
      <c r="A19" s="774"/>
      <c r="B19" s="1357"/>
      <c r="C19" s="148" t="s">
        <v>9232</v>
      </c>
      <c r="D19" s="148" t="s">
        <v>12881</v>
      </c>
      <c r="E19" s="148" t="s">
        <v>12922</v>
      </c>
      <c r="F19" s="1354" t="s">
        <v>66</v>
      </c>
      <c r="G19" s="1146"/>
      <c r="H19" s="148"/>
      <c r="I19" s="59" t="s">
        <v>12820</v>
      </c>
      <c r="J19" s="1358">
        <v>58992</v>
      </c>
      <c r="K19" s="1358">
        <v>29120</v>
      </c>
      <c r="L19" s="1358">
        <v>83623</v>
      </c>
      <c r="M19" s="1146" t="s">
        <v>282</v>
      </c>
      <c r="N19" s="1146" t="s">
        <v>282</v>
      </c>
      <c r="O19" s="1358">
        <v>122</v>
      </c>
      <c r="P19" s="1358">
        <v>99</v>
      </c>
      <c r="Q19" s="1358">
        <v>12447</v>
      </c>
      <c r="R19" s="1358">
        <v>16783</v>
      </c>
      <c r="S19" s="1358">
        <v>16783</v>
      </c>
      <c r="T19" s="1358"/>
      <c r="U19" s="1358"/>
      <c r="V19" s="1146">
        <v>2015</v>
      </c>
      <c r="W19" s="1358"/>
      <c r="X19" s="1358"/>
      <c r="Y19" s="1358"/>
      <c r="Z19" s="1358"/>
      <c r="AA19" s="1358"/>
      <c r="AB19" s="1358"/>
      <c r="AC19" s="1143">
        <v>194800</v>
      </c>
      <c r="AD19" s="1355"/>
      <c r="AE19" s="1355"/>
      <c r="AF19" s="1355"/>
      <c r="AG19" s="1355"/>
      <c r="AH19" s="1355"/>
      <c r="AI19" s="1355"/>
      <c r="AJ19" s="1355"/>
      <c r="AK19" s="1355"/>
      <c r="AL19" s="1355"/>
      <c r="AM19" s="1355"/>
      <c r="AN19" s="1355"/>
      <c r="AO19" s="1355"/>
      <c r="AP19" s="1355"/>
      <c r="AQ19" s="1355"/>
      <c r="AR19" s="1355"/>
      <c r="AS19" s="1355"/>
      <c r="AT19" s="1355"/>
      <c r="AU19" s="1355"/>
      <c r="AV19" s="1355"/>
      <c r="AW19" s="1355"/>
      <c r="AX19" s="1355"/>
      <c r="AY19" s="1355"/>
      <c r="AZ19" s="1355"/>
      <c r="BA19" s="1356"/>
    </row>
    <row r="20" spans="1:53" s="1336" customFormat="1" ht="25.5" hidden="1" customHeight="1">
      <c r="A20" s="774"/>
      <c r="B20" s="1357"/>
      <c r="C20" s="148" t="s">
        <v>284</v>
      </c>
      <c r="D20" s="148"/>
      <c r="E20" s="148" t="s">
        <v>15610</v>
      </c>
      <c r="F20" s="1354" t="s">
        <v>284</v>
      </c>
      <c r="G20" s="1146"/>
      <c r="H20" s="148"/>
      <c r="I20" s="59" t="s">
        <v>284</v>
      </c>
      <c r="J20" s="1358">
        <v>8374</v>
      </c>
      <c r="K20" s="1358"/>
      <c r="L20" s="1358"/>
      <c r="M20" s="1146" t="s">
        <v>304</v>
      </c>
      <c r="N20" s="1146">
        <v>103</v>
      </c>
      <c r="O20" s="1358">
        <v>83</v>
      </c>
      <c r="P20" s="1358">
        <v>8374</v>
      </c>
      <c r="Q20" s="1358"/>
      <c r="R20" s="1358"/>
      <c r="S20" s="1358"/>
      <c r="T20" s="1358"/>
      <c r="U20" s="1358"/>
      <c r="V20" s="1146">
        <v>2019</v>
      </c>
      <c r="W20" s="1358"/>
      <c r="X20" s="1358"/>
      <c r="Y20" s="1358"/>
      <c r="Z20" s="1358"/>
      <c r="AA20" s="1358"/>
      <c r="AB20" s="1358"/>
      <c r="AC20" s="1143">
        <v>1300</v>
      </c>
      <c r="AD20" s="1355"/>
      <c r="AE20" s="1355"/>
      <c r="AF20" s="1355"/>
      <c r="AG20" s="1355"/>
      <c r="AH20" s="1355"/>
      <c r="AI20" s="1355"/>
      <c r="AJ20" s="1355"/>
      <c r="AK20" s="1355"/>
      <c r="AL20" s="1355"/>
      <c r="AM20" s="1355"/>
      <c r="AN20" s="1355"/>
      <c r="AO20" s="1355"/>
      <c r="AP20" s="1355"/>
      <c r="AQ20" s="1355"/>
      <c r="AR20" s="1355"/>
      <c r="AS20" s="1355"/>
      <c r="AT20" s="1355"/>
      <c r="AU20" s="1355"/>
      <c r="AV20" s="1355"/>
      <c r="AW20" s="1355"/>
      <c r="AX20" s="1355"/>
      <c r="AY20" s="1355"/>
      <c r="AZ20" s="1355"/>
      <c r="BA20" s="1356"/>
    </row>
    <row r="21" spans="1:53" s="772" customFormat="1" ht="25.5" hidden="1" customHeight="1">
      <c r="A21" s="774"/>
      <c r="B21" s="1148"/>
      <c r="C21" s="148" t="s">
        <v>284</v>
      </c>
      <c r="D21" s="148"/>
      <c r="E21" s="148" t="s">
        <v>15611</v>
      </c>
      <c r="F21" s="1142" t="s">
        <v>284</v>
      </c>
      <c r="G21" s="1146"/>
      <c r="H21" s="148"/>
      <c r="I21" s="59" t="s">
        <v>284</v>
      </c>
      <c r="J21" s="1141">
        <v>5425</v>
      </c>
      <c r="K21" s="1141"/>
      <c r="L21" s="1141"/>
      <c r="M21" s="1146" t="s">
        <v>304</v>
      </c>
      <c r="N21" s="1146">
        <v>75</v>
      </c>
      <c r="O21" s="1141">
        <v>70</v>
      </c>
      <c r="P21" s="1141">
        <v>5425</v>
      </c>
      <c r="Q21" s="1141"/>
      <c r="R21" s="1141"/>
      <c r="S21" s="1141"/>
      <c r="T21" s="1141"/>
      <c r="U21" s="1141"/>
      <c r="V21" s="1146">
        <v>2019</v>
      </c>
      <c r="W21" s="1141"/>
      <c r="X21" s="1141"/>
      <c r="Y21" s="1141"/>
      <c r="Z21" s="1141"/>
      <c r="AA21" s="1141"/>
      <c r="AB21" s="1141"/>
      <c r="AC21" s="1143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2"/>
      <c r="AW21" s="172"/>
      <c r="AX21" s="172"/>
      <c r="AY21" s="172"/>
      <c r="AZ21" s="172"/>
      <c r="BA21" s="1139"/>
    </row>
    <row r="22" spans="1:53" s="772" customFormat="1" ht="25.5" hidden="1" customHeight="1">
      <c r="A22" s="774" t="s">
        <v>310</v>
      </c>
      <c r="B22" s="1148"/>
      <c r="C22" s="59" t="s">
        <v>545</v>
      </c>
      <c r="D22" s="1142" t="s">
        <v>905</v>
      </c>
      <c r="E22" s="59" t="s">
        <v>906</v>
      </c>
      <c r="F22" s="1142" t="s">
        <v>66</v>
      </c>
      <c r="G22" s="1142" t="s">
        <v>539</v>
      </c>
      <c r="H22" s="1149" t="s">
        <v>540</v>
      </c>
      <c r="I22" s="59" t="s">
        <v>15890</v>
      </c>
      <c r="J22" s="1140"/>
      <c r="K22" s="1140">
        <v>20741</v>
      </c>
      <c r="L22" s="1140">
        <v>45312</v>
      </c>
      <c r="M22" s="1142" t="s">
        <v>143</v>
      </c>
      <c r="N22" s="1142" t="s">
        <v>143</v>
      </c>
      <c r="O22" s="1140">
        <v>125</v>
      </c>
      <c r="P22" s="1140">
        <v>100</v>
      </c>
      <c r="Q22" s="1140">
        <v>13918</v>
      </c>
      <c r="R22" s="1140">
        <v>24339</v>
      </c>
      <c r="S22" s="1140">
        <v>2500</v>
      </c>
      <c r="T22" s="1140" t="s">
        <v>465</v>
      </c>
      <c r="U22" s="1140"/>
      <c r="V22" s="1142">
        <v>1982</v>
      </c>
      <c r="W22" s="1140">
        <v>12600</v>
      </c>
      <c r="X22" s="1140"/>
      <c r="Y22" s="1140"/>
      <c r="Z22" s="1140"/>
      <c r="AA22" s="1140"/>
      <c r="AB22" s="1140"/>
      <c r="AC22" s="1150">
        <v>12600</v>
      </c>
      <c r="AD22" s="1142" t="s">
        <v>907</v>
      </c>
      <c r="AE22" s="1142"/>
      <c r="AF22" s="1139" t="s">
        <v>543</v>
      </c>
      <c r="AG22" s="1139"/>
      <c r="AH22" s="1139" t="s">
        <v>551</v>
      </c>
      <c r="AI22" s="1139"/>
      <c r="AJ22" s="1139"/>
      <c r="AK22" s="1139"/>
      <c r="AL22" s="1139"/>
      <c r="AM22" s="1139"/>
      <c r="AN22" s="1139"/>
      <c r="AO22" s="1139"/>
      <c r="AP22" s="1139"/>
      <c r="AQ22" s="1139"/>
      <c r="AR22" s="1139"/>
      <c r="AS22" s="1139"/>
      <c r="AT22" s="1139"/>
      <c r="AU22" s="1139"/>
      <c r="AV22" s="1139"/>
      <c r="AW22" s="1139"/>
      <c r="AX22" s="1139"/>
      <c r="AY22" s="1139"/>
      <c r="AZ22" s="1139"/>
      <c r="BA22" s="171"/>
    </row>
    <row r="23" spans="1:53" s="772" customFormat="1" ht="25.5" hidden="1" customHeight="1">
      <c r="A23" s="773"/>
      <c r="B23" s="1148"/>
      <c r="C23" s="59" t="s">
        <v>545</v>
      </c>
      <c r="D23" s="1142"/>
      <c r="E23" s="59" t="s">
        <v>908</v>
      </c>
      <c r="F23" s="1142" t="s">
        <v>545</v>
      </c>
      <c r="G23" s="1142"/>
      <c r="H23" s="1149"/>
      <c r="I23" s="1142" t="s">
        <v>545</v>
      </c>
      <c r="J23" s="1140">
        <v>4450</v>
      </c>
      <c r="K23" s="1140"/>
      <c r="L23" s="1140">
        <v>3025</v>
      </c>
      <c r="M23" s="1142" t="s">
        <v>282</v>
      </c>
      <c r="N23" s="1142" t="s">
        <v>282</v>
      </c>
      <c r="O23" s="1140">
        <v>70</v>
      </c>
      <c r="P23" s="1140">
        <v>68</v>
      </c>
      <c r="Q23" s="1140">
        <v>3025</v>
      </c>
      <c r="R23" s="1140">
        <v>100</v>
      </c>
      <c r="S23" s="1140">
        <v>200</v>
      </c>
      <c r="T23" s="1140"/>
      <c r="U23" s="1140"/>
      <c r="V23" s="1142">
        <v>2009</v>
      </c>
      <c r="W23" s="1140"/>
      <c r="X23" s="1140"/>
      <c r="Y23" s="1140"/>
      <c r="Z23" s="1140"/>
      <c r="AA23" s="1140"/>
      <c r="AB23" s="1140"/>
      <c r="AC23" s="1150">
        <v>530</v>
      </c>
      <c r="AD23" s="1142"/>
      <c r="AE23" s="1142"/>
      <c r="AF23" s="1139"/>
      <c r="AG23" s="1139"/>
      <c r="AH23" s="1139"/>
      <c r="AI23" s="1139"/>
      <c r="AJ23" s="1139"/>
      <c r="AK23" s="1139"/>
      <c r="AL23" s="1139"/>
      <c r="AM23" s="1139"/>
      <c r="AN23" s="1139"/>
      <c r="AO23" s="1139"/>
      <c r="AP23" s="1139"/>
      <c r="AQ23" s="1139"/>
      <c r="AR23" s="1139"/>
      <c r="AS23" s="1139"/>
      <c r="AT23" s="1139"/>
      <c r="AU23" s="1139"/>
      <c r="AV23" s="1139"/>
      <c r="AW23" s="1139"/>
      <c r="AX23" s="1139"/>
      <c r="AY23" s="1139"/>
      <c r="AZ23" s="1139"/>
      <c r="BA23" s="1139"/>
    </row>
    <row r="24" spans="1:53" s="772" customFormat="1" ht="25.5" hidden="1" customHeight="1">
      <c r="A24" s="774"/>
      <c r="B24" s="1148"/>
      <c r="C24" s="59" t="s">
        <v>909</v>
      </c>
      <c r="D24" s="59"/>
      <c r="E24" s="59" t="s">
        <v>12923</v>
      </c>
      <c r="F24" s="1142" t="s">
        <v>909</v>
      </c>
      <c r="G24" s="59"/>
      <c r="H24" s="1142"/>
      <c r="I24" s="1142" t="s">
        <v>15606</v>
      </c>
      <c r="J24" s="1140">
        <v>26700</v>
      </c>
      <c r="K24" s="1140"/>
      <c r="L24" s="1140"/>
      <c r="M24" s="1142" t="s">
        <v>304</v>
      </c>
      <c r="N24" s="1142" t="s">
        <v>304</v>
      </c>
      <c r="O24" s="1140"/>
      <c r="P24" s="1140"/>
      <c r="Q24" s="1140">
        <v>8736</v>
      </c>
      <c r="R24" s="1140"/>
      <c r="S24" s="1141"/>
      <c r="T24" s="1141"/>
      <c r="U24" s="1141"/>
      <c r="V24" s="1146">
        <v>2015</v>
      </c>
      <c r="W24" s="1151"/>
      <c r="X24" s="1151"/>
      <c r="Y24" s="1141"/>
      <c r="Z24" s="1141"/>
      <c r="AA24" s="1141"/>
      <c r="AB24" s="1141"/>
      <c r="AC24" s="1143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139"/>
    </row>
    <row r="25" spans="1:53" s="772" customFormat="1" ht="25.5" hidden="1" customHeight="1">
      <c r="A25" s="773"/>
      <c r="B25" s="1148"/>
      <c r="C25" s="148" t="s">
        <v>909</v>
      </c>
      <c r="D25" s="1146"/>
      <c r="E25" s="148" t="s">
        <v>15612</v>
      </c>
      <c r="F25" s="1146" t="s">
        <v>66</v>
      </c>
      <c r="G25" s="1146"/>
      <c r="H25" s="1146"/>
      <c r="I25" s="148" t="s">
        <v>900</v>
      </c>
      <c r="J25" s="1141">
        <v>5250</v>
      </c>
      <c r="K25" s="1141"/>
      <c r="L25" s="1141"/>
      <c r="M25" s="1146" t="s">
        <v>304</v>
      </c>
      <c r="N25" s="1146" t="s">
        <v>304</v>
      </c>
      <c r="O25" s="1141">
        <v>40</v>
      </c>
      <c r="P25" s="1141">
        <v>40</v>
      </c>
      <c r="Q25" s="1141">
        <v>5250</v>
      </c>
      <c r="R25" s="1141"/>
      <c r="S25" s="1141"/>
      <c r="T25" s="1141"/>
      <c r="U25" s="1141"/>
      <c r="V25" s="1146">
        <v>2008</v>
      </c>
      <c r="W25" s="1141"/>
      <c r="X25" s="1141"/>
      <c r="Y25" s="1141"/>
      <c r="Z25" s="1141"/>
      <c r="AA25" s="1141"/>
      <c r="AB25" s="1141"/>
      <c r="AC25" s="1143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139"/>
    </row>
    <row r="26" spans="1:53" s="772" customFormat="1" ht="25.5" hidden="1" customHeight="1">
      <c r="A26" s="773"/>
      <c r="B26" s="1148"/>
      <c r="C26" s="59" t="s">
        <v>909</v>
      </c>
      <c r="D26" s="59"/>
      <c r="E26" s="59" t="s">
        <v>15612</v>
      </c>
      <c r="F26" s="1142" t="s">
        <v>66</v>
      </c>
      <c r="G26" s="59" t="s">
        <v>910</v>
      </c>
      <c r="H26" s="1142" t="s">
        <v>66</v>
      </c>
      <c r="I26" s="1142" t="s">
        <v>900</v>
      </c>
      <c r="J26" s="1140">
        <v>5850</v>
      </c>
      <c r="K26" s="1140"/>
      <c r="L26" s="1140"/>
      <c r="M26" s="1142" t="s">
        <v>304</v>
      </c>
      <c r="N26" s="1142" t="s">
        <v>304</v>
      </c>
      <c r="O26" s="1140">
        <v>70</v>
      </c>
      <c r="P26" s="1140">
        <v>58</v>
      </c>
      <c r="Q26" s="1140">
        <v>5850</v>
      </c>
      <c r="R26" s="1140"/>
      <c r="S26" s="1151"/>
      <c r="T26" s="1141"/>
      <c r="U26" s="1141"/>
      <c r="V26" s="1146">
        <v>2009</v>
      </c>
      <c r="W26" s="1151"/>
      <c r="X26" s="1151" t="s">
        <v>911</v>
      </c>
      <c r="Y26" s="1141"/>
      <c r="Z26" s="1141"/>
      <c r="AA26" s="1141"/>
      <c r="AB26" s="1141"/>
      <c r="AC26" s="1143"/>
      <c r="AD26" s="172"/>
      <c r="AE26" s="172"/>
      <c r="AF26" s="172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1139"/>
    </row>
    <row r="27" spans="1:53" s="772" customFormat="1" ht="25.5" hidden="1" customHeight="1">
      <c r="A27" s="773"/>
      <c r="B27" s="1152" t="s">
        <v>1934</v>
      </c>
      <c r="C27" s="146" t="s">
        <v>535</v>
      </c>
      <c r="D27" s="1153"/>
      <c r="E27" s="139">
        <f>COUNTA(E28:E38)</f>
        <v>11</v>
      </c>
      <c r="F27" s="1153"/>
      <c r="G27" s="1153"/>
      <c r="H27" s="1154"/>
      <c r="I27" s="1153"/>
      <c r="J27" s="1140">
        <f>SUM(J28:J38)</f>
        <v>402148</v>
      </c>
      <c r="K27" s="1140">
        <f>SUM(K28:K38)</f>
        <v>12042</v>
      </c>
      <c r="L27" s="1140">
        <f>SUM(L28:L38)</f>
        <v>36620</v>
      </c>
      <c r="M27" s="1142"/>
      <c r="N27" s="1142"/>
      <c r="O27" s="1140"/>
      <c r="P27" s="1140"/>
      <c r="Q27" s="1140"/>
      <c r="R27" s="1140"/>
      <c r="S27" s="1140"/>
      <c r="T27" s="1140"/>
      <c r="U27" s="1140"/>
      <c r="V27" s="1142"/>
      <c r="W27" s="1140"/>
      <c r="X27" s="1140"/>
      <c r="Y27" s="1140"/>
      <c r="Z27" s="1140"/>
      <c r="AA27" s="1140"/>
      <c r="AB27" s="1140"/>
      <c r="AC27" s="1140"/>
      <c r="AD27" s="1142"/>
      <c r="AE27" s="1142"/>
      <c r="AF27" s="1153"/>
      <c r="AG27" s="1153"/>
      <c r="AH27" s="1153"/>
      <c r="AI27" s="1153"/>
      <c r="AJ27" s="1153"/>
      <c r="AK27" s="1153"/>
      <c r="AL27" s="1153"/>
      <c r="AM27" s="1153"/>
      <c r="AN27" s="1153"/>
      <c r="AO27" s="1153"/>
      <c r="AP27" s="1153"/>
      <c r="AQ27" s="1153"/>
      <c r="AR27" s="1153"/>
      <c r="AS27" s="1153"/>
      <c r="AT27" s="1153"/>
      <c r="AU27" s="1153"/>
      <c r="AV27" s="1153"/>
      <c r="AW27" s="1153"/>
      <c r="AX27" s="1153"/>
      <c r="AY27" s="1153"/>
      <c r="AZ27" s="1153"/>
      <c r="BA27" s="1153"/>
    </row>
    <row r="28" spans="1:53" s="772" customFormat="1" ht="25.5" hidden="1" customHeight="1">
      <c r="A28" s="773" t="s">
        <v>145</v>
      </c>
      <c r="B28" s="1155"/>
      <c r="C28" s="59" t="s">
        <v>557</v>
      </c>
      <c r="D28" s="1142" t="s">
        <v>912</v>
      </c>
      <c r="E28" s="59" t="s">
        <v>913</v>
      </c>
      <c r="F28" s="1142" t="s">
        <v>560</v>
      </c>
      <c r="G28" s="59" t="s">
        <v>561</v>
      </c>
      <c r="H28" s="1156" t="s">
        <v>562</v>
      </c>
      <c r="I28" s="59" t="s">
        <v>541</v>
      </c>
      <c r="J28" s="1140">
        <v>50407</v>
      </c>
      <c r="K28" s="1140">
        <v>9867</v>
      </c>
      <c r="L28" s="1140">
        <v>36406</v>
      </c>
      <c r="M28" s="1142" t="s">
        <v>143</v>
      </c>
      <c r="N28" s="1142" t="s">
        <v>143</v>
      </c>
      <c r="O28" s="1140">
        <v>118</v>
      </c>
      <c r="P28" s="1140">
        <v>95</v>
      </c>
      <c r="Q28" s="1140">
        <v>12790</v>
      </c>
      <c r="R28" s="1140">
        <v>27500</v>
      </c>
      <c r="S28" s="1140">
        <v>48400</v>
      </c>
      <c r="T28" s="1140" t="s">
        <v>465</v>
      </c>
      <c r="U28" s="1140" t="s">
        <v>914</v>
      </c>
      <c r="V28" s="1142">
        <v>1985</v>
      </c>
      <c r="W28" s="1140"/>
      <c r="X28" s="1140">
        <v>13564</v>
      </c>
      <c r="Y28" s="1140"/>
      <c r="Z28" s="1140"/>
      <c r="AA28" s="1140"/>
      <c r="AB28" s="1140"/>
      <c r="AC28" s="1140">
        <v>13564</v>
      </c>
      <c r="AD28" s="1142">
        <v>2001</v>
      </c>
      <c r="AE28" s="1142">
        <v>2002</v>
      </c>
      <c r="AF28" s="1153" t="s">
        <v>915</v>
      </c>
      <c r="AG28" s="1153">
        <v>2859</v>
      </c>
      <c r="AH28" s="1153">
        <v>6</v>
      </c>
      <c r="AI28" s="1153">
        <v>2678</v>
      </c>
      <c r="AJ28" s="1153">
        <v>289</v>
      </c>
      <c r="AK28" s="1153" t="s">
        <v>916</v>
      </c>
      <c r="AL28" s="1153"/>
      <c r="AM28" s="1153"/>
      <c r="AN28" s="1153"/>
      <c r="AO28" s="1153"/>
      <c r="AP28" s="1153"/>
      <c r="AQ28" s="1153"/>
      <c r="AR28" s="1153"/>
      <c r="AS28" s="1153"/>
      <c r="AT28" s="1153"/>
      <c r="AU28" s="1153"/>
      <c r="AV28" s="1153"/>
      <c r="AW28" s="1153"/>
      <c r="AX28" s="1153"/>
      <c r="AY28" s="1153"/>
      <c r="AZ28" s="1153"/>
      <c r="BA28" s="1153"/>
    </row>
    <row r="29" spans="1:53" s="772" customFormat="1" ht="25.5" hidden="1" customHeight="1">
      <c r="A29" s="773"/>
      <c r="B29" s="1155"/>
      <c r="C29" s="59" t="s">
        <v>607</v>
      </c>
      <c r="D29" s="1142"/>
      <c r="E29" s="59" t="s">
        <v>920</v>
      </c>
      <c r="F29" s="1142" t="s">
        <v>560</v>
      </c>
      <c r="G29" s="59"/>
      <c r="H29" s="1156"/>
      <c r="I29" s="1146" t="s">
        <v>752</v>
      </c>
      <c r="J29" s="1140">
        <v>22827</v>
      </c>
      <c r="K29" s="1140"/>
      <c r="L29" s="1140"/>
      <c r="M29" s="1142" t="s">
        <v>304</v>
      </c>
      <c r="N29" s="1142" t="s">
        <v>304</v>
      </c>
      <c r="O29" s="1140">
        <v>125</v>
      </c>
      <c r="P29" s="1140">
        <v>95</v>
      </c>
      <c r="Q29" s="1140">
        <v>22827</v>
      </c>
      <c r="R29" s="1140"/>
      <c r="S29" s="1140"/>
      <c r="T29" s="1140"/>
      <c r="U29" s="1140"/>
      <c r="V29" s="1142">
        <v>2010</v>
      </c>
      <c r="W29" s="1140"/>
      <c r="X29" s="1140"/>
      <c r="Y29" s="1140"/>
      <c r="Z29" s="1140"/>
      <c r="AA29" s="1140"/>
      <c r="AB29" s="1140"/>
      <c r="AC29" s="1140"/>
      <c r="AD29" s="1142"/>
      <c r="AE29" s="1142"/>
      <c r="AF29" s="1153"/>
      <c r="AG29" s="1153"/>
      <c r="AH29" s="1153"/>
      <c r="AI29" s="1153"/>
      <c r="AJ29" s="1153"/>
      <c r="AK29" s="1153"/>
      <c r="AL29" s="1153"/>
      <c r="AM29" s="1153"/>
      <c r="AN29" s="1153"/>
      <c r="AO29" s="1153"/>
      <c r="AP29" s="1153"/>
      <c r="AQ29" s="1153"/>
      <c r="AR29" s="1153"/>
      <c r="AS29" s="1153"/>
      <c r="AT29" s="1153"/>
      <c r="AU29" s="1153"/>
      <c r="AV29" s="1153"/>
      <c r="AW29" s="1153"/>
      <c r="AX29" s="1153"/>
      <c r="AY29" s="1153"/>
      <c r="AZ29" s="1153"/>
      <c r="BA29" s="1153" t="s">
        <v>921</v>
      </c>
    </row>
    <row r="30" spans="1:53" s="772" customFormat="1" ht="25.5" hidden="1" customHeight="1">
      <c r="A30" s="773"/>
      <c r="B30" s="1155"/>
      <c r="C30" s="59" t="s">
        <v>607</v>
      </c>
      <c r="D30" s="1142"/>
      <c r="E30" s="59" t="s">
        <v>12792</v>
      </c>
      <c r="F30" s="1142" t="s">
        <v>560</v>
      </c>
      <c r="G30" s="59"/>
      <c r="H30" s="1156"/>
      <c r="I30" s="1146" t="s">
        <v>752</v>
      </c>
      <c r="J30" s="1140">
        <v>9898</v>
      </c>
      <c r="K30" s="1140"/>
      <c r="L30" s="1140"/>
      <c r="M30" s="1142" t="s">
        <v>304</v>
      </c>
      <c r="N30" s="1142" t="s">
        <v>304</v>
      </c>
      <c r="O30" s="1140">
        <v>80</v>
      </c>
      <c r="P30" s="1140">
        <v>27</v>
      </c>
      <c r="Q30" s="1140">
        <v>9898</v>
      </c>
      <c r="R30" s="1140"/>
      <c r="S30" s="1140"/>
      <c r="T30" s="1140"/>
      <c r="U30" s="1140"/>
      <c r="V30" s="1142">
        <v>2018</v>
      </c>
      <c r="W30" s="1140"/>
      <c r="X30" s="1140"/>
      <c r="Y30" s="1140"/>
      <c r="Z30" s="1140"/>
      <c r="AA30" s="1140"/>
      <c r="AB30" s="1140"/>
      <c r="AC30" s="1140"/>
      <c r="AD30" s="1142"/>
      <c r="AE30" s="1142"/>
      <c r="AF30" s="1153"/>
      <c r="AG30" s="1153"/>
      <c r="AH30" s="1153"/>
      <c r="AI30" s="1153"/>
      <c r="AJ30" s="1153"/>
      <c r="AK30" s="1153"/>
      <c r="AL30" s="1153"/>
      <c r="AM30" s="1153"/>
      <c r="AN30" s="1153"/>
      <c r="AO30" s="1153"/>
      <c r="AP30" s="1153"/>
      <c r="AQ30" s="1153"/>
      <c r="AR30" s="1153"/>
      <c r="AS30" s="1153"/>
      <c r="AT30" s="1153"/>
      <c r="AU30" s="1153"/>
      <c r="AV30" s="1153"/>
      <c r="AW30" s="1153"/>
      <c r="AX30" s="1153"/>
      <c r="AY30" s="1153"/>
      <c r="AZ30" s="1153"/>
      <c r="BA30" s="1153" t="s">
        <v>12793</v>
      </c>
    </row>
    <row r="31" spans="1:53" s="772" customFormat="1" ht="25.5" hidden="1" customHeight="1">
      <c r="A31" s="773"/>
      <c r="B31" s="1155"/>
      <c r="C31" s="59" t="s">
        <v>760</v>
      </c>
      <c r="D31" s="1142" t="s">
        <v>917</v>
      </c>
      <c r="E31" s="59" t="s">
        <v>922</v>
      </c>
      <c r="F31" s="1142" t="s">
        <v>560</v>
      </c>
      <c r="G31" s="59" t="s">
        <v>569</v>
      </c>
      <c r="H31" s="1156" t="s">
        <v>562</v>
      </c>
      <c r="I31" s="1146" t="s">
        <v>752</v>
      </c>
      <c r="J31" s="1140">
        <v>48600</v>
      </c>
      <c r="K31" s="1140"/>
      <c r="L31" s="1140"/>
      <c r="M31" s="1142" t="s">
        <v>304</v>
      </c>
      <c r="N31" s="1142" t="s">
        <v>304</v>
      </c>
      <c r="O31" s="1140">
        <v>110</v>
      </c>
      <c r="P31" s="1140">
        <v>90</v>
      </c>
      <c r="Q31" s="1140">
        <v>48600</v>
      </c>
      <c r="R31" s="1140"/>
      <c r="S31" s="1140"/>
      <c r="T31" s="1140" t="s">
        <v>173</v>
      </c>
      <c r="U31" s="1140" t="s">
        <v>466</v>
      </c>
      <c r="V31" s="1142">
        <v>2012</v>
      </c>
      <c r="W31" s="1140"/>
      <c r="X31" s="1140">
        <v>505</v>
      </c>
      <c r="Y31" s="1140"/>
      <c r="Z31" s="1140"/>
      <c r="AA31" s="1140"/>
      <c r="AB31" s="1140"/>
      <c r="AC31" s="1140"/>
      <c r="AD31" s="1142">
        <v>1978</v>
      </c>
      <c r="AE31" s="1142">
        <v>1983</v>
      </c>
      <c r="AF31" s="1153" t="s">
        <v>918</v>
      </c>
      <c r="AG31" s="1153">
        <v>335</v>
      </c>
      <c r="AH31" s="1153">
        <v>6</v>
      </c>
      <c r="AI31" s="1153">
        <v>600</v>
      </c>
      <c r="AJ31" s="1153" t="s">
        <v>571</v>
      </c>
      <c r="AK31" s="1153" t="s">
        <v>919</v>
      </c>
      <c r="AL31" s="1153"/>
      <c r="AM31" s="1153"/>
      <c r="AN31" s="1153"/>
      <c r="AO31" s="1153"/>
      <c r="AP31" s="1153"/>
      <c r="AQ31" s="1153"/>
      <c r="AR31" s="1153"/>
      <c r="AS31" s="1153"/>
      <c r="AT31" s="1153"/>
      <c r="AU31" s="1153"/>
      <c r="AV31" s="1153"/>
      <c r="AW31" s="1153"/>
      <c r="AX31" s="1153"/>
      <c r="AY31" s="1153"/>
      <c r="AZ31" s="1153"/>
      <c r="BA31" s="1153" t="s">
        <v>923</v>
      </c>
    </row>
    <row r="32" spans="1:53" s="772" customFormat="1" ht="25.5" hidden="1" customHeight="1">
      <c r="A32" s="773"/>
      <c r="B32" s="1155"/>
      <c r="C32" s="59" t="s">
        <v>574</v>
      </c>
      <c r="D32" s="1142"/>
      <c r="E32" s="59" t="s">
        <v>2600</v>
      </c>
      <c r="F32" s="1142" t="s">
        <v>560</v>
      </c>
      <c r="G32" s="59"/>
      <c r="H32" s="1156"/>
      <c r="I32" s="1146" t="s">
        <v>574</v>
      </c>
      <c r="J32" s="1140">
        <v>10253</v>
      </c>
      <c r="K32" s="1140"/>
      <c r="L32" s="1140"/>
      <c r="M32" s="1142" t="s">
        <v>304</v>
      </c>
      <c r="N32" s="1142" t="s">
        <v>304</v>
      </c>
      <c r="O32" s="1140">
        <v>100</v>
      </c>
      <c r="P32" s="1140">
        <v>90</v>
      </c>
      <c r="Q32" s="1140">
        <v>10253</v>
      </c>
      <c r="R32" s="1140"/>
      <c r="S32" s="1140"/>
      <c r="T32" s="1140"/>
      <c r="U32" s="1140"/>
      <c r="V32" s="1142">
        <v>2010</v>
      </c>
      <c r="W32" s="1140"/>
      <c r="X32" s="1140"/>
      <c r="Y32" s="1140"/>
      <c r="Z32" s="1140"/>
      <c r="AA32" s="1140"/>
      <c r="AB32" s="1140"/>
      <c r="AC32" s="1140"/>
      <c r="AD32" s="1142"/>
      <c r="AE32" s="1142"/>
      <c r="AF32" s="1153"/>
      <c r="AG32" s="1153"/>
      <c r="AH32" s="1153"/>
      <c r="AI32" s="1153"/>
      <c r="AJ32" s="1153"/>
      <c r="AK32" s="1153"/>
      <c r="AL32" s="1153"/>
      <c r="AM32" s="1153"/>
      <c r="AN32" s="1153"/>
      <c r="AO32" s="1153"/>
      <c r="AP32" s="1153"/>
      <c r="AQ32" s="1153"/>
      <c r="AR32" s="1153"/>
      <c r="AS32" s="1153"/>
      <c r="AT32" s="1153"/>
      <c r="AU32" s="1153"/>
      <c r="AV32" s="1153"/>
      <c r="AW32" s="1153"/>
      <c r="AX32" s="1153"/>
      <c r="AY32" s="1153"/>
      <c r="AZ32" s="1153"/>
      <c r="BA32" s="1153"/>
    </row>
    <row r="33" spans="1:53" s="772" customFormat="1" ht="25.5" hidden="1" customHeight="1">
      <c r="A33" s="773"/>
      <c r="B33" s="1155"/>
      <c r="C33" s="59" t="s">
        <v>721</v>
      </c>
      <c r="D33" s="1142"/>
      <c r="E33" s="59" t="s">
        <v>924</v>
      </c>
      <c r="F33" s="1142" t="s">
        <v>560</v>
      </c>
      <c r="G33" s="59"/>
      <c r="H33" s="1156"/>
      <c r="I33" s="1146" t="s">
        <v>752</v>
      </c>
      <c r="J33" s="1140">
        <v>11600</v>
      </c>
      <c r="K33" s="1140"/>
      <c r="L33" s="1140"/>
      <c r="M33" s="1142" t="s">
        <v>304</v>
      </c>
      <c r="N33" s="1142" t="s">
        <v>304</v>
      </c>
      <c r="O33" s="1140">
        <v>110</v>
      </c>
      <c r="P33" s="1140">
        <v>90</v>
      </c>
      <c r="Q33" s="1140">
        <v>11600</v>
      </c>
      <c r="R33" s="1140"/>
      <c r="S33" s="1140"/>
      <c r="T33" s="1140"/>
      <c r="U33" s="1140"/>
      <c r="V33" s="1142">
        <v>2006</v>
      </c>
      <c r="W33" s="1140"/>
      <c r="X33" s="1140"/>
      <c r="Y33" s="1140"/>
      <c r="Z33" s="1140"/>
      <c r="AA33" s="1140"/>
      <c r="AB33" s="1140"/>
      <c r="AC33" s="1140"/>
      <c r="AD33" s="1142"/>
      <c r="AE33" s="1142"/>
      <c r="AF33" s="1153"/>
      <c r="AG33" s="1153"/>
      <c r="AH33" s="1153"/>
      <c r="AI33" s="1153"/>
      <c r="AJ33" s="1153"/>
      <c r="AK33" s="1153"/>
      <c r="AL33" s="1153"/>
      <c r="AM33" s="1153"/>
      <c r="AN33" s="1153"/>
      <c r="AO33" s="1153"/>
      <c r="AP33" s="1153"/>
      <c r="AQ33" s="1153"/>
      <c r="AR33" s="1153"/>
      <c r="AS33" s="1153"/>
      <c r="AT33" s="1153"/>
      <c r="AU33" s="1153"/>
      <c r="AV33" s="1153"/>
      <c r="AW33" s="1153"/>
      <c r="AX33" s="1153"/>
      <c r="AY33" s="1153"/>
      <c r="AZ33" s="1153"/>
      <c r="BA33" s="1153" t="s">
        <v>925</v>
      </c>
    </row>
    <row r="34" spans="1:53" s="772" customFormat="1" ht="25.5" hidden="1" customHeight="1">
      <c r="A34" s="773"/>
      <c r="B34" s="1155"/>
      <c r="C34" s="148" t="s">
        <v>721</v>
      </c>
      <c r="D34" s="1146"/>
      <c r="E34" s="59" t="s">
        <v>926</v>
      </c>
      <c r="F34" s="1146" t="s">
        <v>560</v>
      </c>
      <c r="G34" s="1146"/>
      <c r="H34" s="1146"/>
      <c r="I34" s="1146" t="s">
        <v>752</v>
      </c>
      <c r="J34" s="1141">
        <v>13790</v>
      </c>
      <c r="K34" s="1141"/>
      <c r="L34" s="1141"/>
      <c r="M34" s="1146" t="s">
        <v>304</v>
      </c>
      <c r="N34" s="1146" t="s">
        <v>304</v>
      </c>
      <c r="O34" s="1141">
        <v>110</v>
      </c>
      <c r="P34" s="1141">
        <v>90</v>
      </c>
      <c r="Q34" s="1141">
        <v>13790</v>
      </c>
      <c r="R34" s="1141"/>
      <c r="S34" s="1141"/>
      <c r="T34" s="1146"/>
      <c r="U34" s="1146"/>
      <c r="V34" s="1146">
        <v>2012</v>
      </c>
      <c r="W34" s="1146"/>
      <c r="X34" s="1146"/>
      <c r="Y34" s="1146"/>
      <c r="Z34" s="1146"/>
      <c r="AA34" s="1146"/>
      <c r="AB34" s="1146"/>
      <c r="AC34" s="1141"/>
      <c r="AD34" s="1146"/>
      <c r="AE34" s="1146"/>
      <c r="AF34" s="1146"/>
      <c r="AG34" s="1146"/>
      <c r="AH34" s="1146"/>
      <c r="AI34" s="1146"/>
      <c r="AJ34" s="1146"/>
      <c r="AK34" s="1146"/>
      <c r="AL34" s="1146"/>
      <c r="AM34" s="1146"/>
      <c r="AN34" s="1146"/>
      <c r="AO34" s="1146"/>
      <c r="AP34" s="1146"/>
      <c r="AQ34" s="1146"/>
      <c r="AR34" s="1146"/>
      <c r="AS34" s="1146"/>
      <c r="AT34" s="1146"/>
      <c r="AU34" s="1146"/>
      <c r="AV34" s="1146"/>
      <c r="AW34" s="1146"/>
      <c r="AX34" s="1146"/>
      <c r="AY34" s="1146"/>
      <c r="AZ34" s="1146"/>
      <c r="BA34" s="1146" t="s">
        <v>927</v>
      </c>
    </row>
    <row r="35" spans="1:53" s="772" customFormat="1" ht="25.5" hidden="1" customHeight="1">
      <c r="A35" s="773"/>
      <c r="B35" s="1155"/>
      <c r="C35" s="59" t="s">
        <v>773</v>
      </c>
      <c r="D35" s="1142"/>
      <c r="E35" s="59" t="s">
        <v>928</v>
      </c>
      <c r="F35" s="1142" t="s">
        <v>773</v>
      </c>
      <c r="G35" s="59"/>
      <c r="H35" s="1156"/>
      <c r="I35" s="59" t="s">
        <v>773</v>
      </c>
      <c r="J35" s="1140">
        <v>7819</v>
      </c>
      <c r="K35" s="1140">
        <v>51</v>
      </c>
      <c r="L35" s="1140">
        <v>51</v>
      </c>
      <c r="M35" s="1142" t="s">
        <v>282</v>
      </c>
      <c r="N35" s="1142" t="s">
        <v>282</v>
      </c>
      <c r="O35" s="1140">
        <v>70</v>
      </c>
      <c r="P35" s="1140">
        <v>66</v>
      </c>
      <c r="Q35" s="1140">
        <v>4266</v>
      </c>
      <c r="R35" s="1140">
        <v>123</v>
      </c>
      <c r="S35" s="1140">
        <v>500</v>
      </c>
      <c r="T35" s="1140"/>
      <c r="U35" s="1140"/>
      <c r="V35" s="1142">
        <v>2012</v>
      </c>
      <c r="W35" s="1140"/>
      <c r="X35" s="1140"/>
      <c r="Y35" s="1140"/>
      <c r="Z35" s="1140"/>
      <c r="AA35" s="1140"/>
      <c r="AB35" s="1140"/>
      <c r="AC35" s="1140"/>
      <c r="AD35" s="1142"/>
      <c r="AE35" s="1142"/>
      <c r="AF35" s="1153"/>
      <c r="AG35" s="1153"/>
      <c r="AH35" s="1153"/>
      <c r="AI35" s="1153"/>
      <c r="AJ35" s="1153"/>
      <c r="AK35" s="1153"/>
      <c r="AL35" s="1153"/>
      <c r="AM35" s="1153"/>
      <c r="AN35" s="1153"/>
      <c r="AO35" s="1153"/>
      <c r="AP35" s="1153"/>
      <c r="AQ35" s="1153"/>
      <c r="AR35" s="1153"/>
      <c r="AS35" s="1153"/>
      <c r="AT35" s="1153"/>
      <c r="AU35" s="1153"/>
      <c r="AV35" s="1153"/>
      <c r="AW35" s="1153"/>
      <c r="AX35" s="1153"/>
      <c r="AY35" s="1153"/>
      <c r="AZ35" s="1153"/>
      <c r="BA35" s="1153"/>
    </row>
    <row r="36" spans="1:53" s="772" customFormat="1" ht="25.5" hidden="1" customHeight="1">
      <c r="A36" s="773"/>
      <c r="B36" s="1155"/>
      <c r="C36" s="59" t="s">
        <v>778</v>
      </c>
      <c r="D36" s="1142"/>
      <c r="E36" s="59" t="s">
        <v>2601</v>
      </c>
      <c r="F36" s="1142" t="s">
        <v>778</v>
      </c>
      <c r="G36" s="59"/>
      <c r="H36" s="1156"/>
      <c r="I36" s="59" t="s">
        <v>780</v>
      </c>
      <c r="J36" s="1140">
        <v>196515</v>
      </c>
      <c r="K36" s="1140">
        <v>1530</v>
      </c>
      <c r="L36" s="1140"/>
      <c r="M36" s="59" t="s">
        <v>12794</v>
      </c>
      <c r="N36" s="59" t="s">
        <v>12794</v>
      </c>
      <c r="O36" s="1140"/>
      <c r="P36" s="1140"/>
      <c r="Q36" s="1140">
        <v>41573</v>
      </c>
      <c r="R36" s="1140">
        <v>1122</v>
      </c>
      <c r="S36" s="1140">
        <v>1122</v>
      </c>
      <c r="T36" s="1140"/>
      <c r="U36" s="1140"/>
      <c r="V36" s="1142">
        <v>2016</v>
      </c>
      <c r="W36" s="1140"/>
      <c r="X36" s="1140"/>
      <c r="Y36" s="1140"/>
      <c r="Z36" s="1140"/>
      <c r="AA36" s="1140"/>
      <c r="AB36" s="1140"/>
      <c r="AC36" s="1140"/>
      <c r="AD36" s="1142"/>
      <c r="AE36" s="1142"/>
      <c r="AF36" s="1153"/>
      <c r="AG36" s="1153"/>
      <c r="AH36" s="1153"/>
      <c r="AI36" s="1153"/>
      <c r="AJ36" s="1153"/>
      <c r="AK36" s="1153"/>
      <c r="AL36" s="1153"/>
      <c r="AM36" s="1153"/>
      <c r="AN36" s="1153"/>
      <c r="AO36" s="1153"/>
      <c r="AP36" s="1153"/>
      <c r="AQ36" s="1153"/>
      <c r="AR36" s="1153"/>
      <c r="AS36" s="1153"/>
      <c r="AT36" s="1153"/>
      <c r="AU36" s="1153"/>
      <c r="AV36" s="1153"/>
      <c r="AW36" s="1153"/>
      <c r="AX36" s="1153"/>
      <c r="AY36" s="1153"/>
      <c r="AZ36" s="1153"/>
      <c r="BA36" s="1153"/>
    </row>
    <row r="37" spans="1:53" s="772" customFormat="1" ht="25.5" hidden="1" customHeight="1">
      <c r="A37" s="773"/>
      <c r="B37" s="1155"/>
      <c r="C37" s="59" t="s">
        <v>778</v>
      </c>
      <c r="D37" s="1142"/>
      <c r="E37" s="59" t="s">
        <v>929</v>
      </c>
      <c r="F37" s="1142" t="s">
        <v>778</v>
      </c>
      <c r="G37" s="59"/>
      <c r="H37" s="1156"/>
      <c r="I37" s="59" t="s">
        <v>780</v>
      </c>
      <c r="J37" s="1140">
        <v>15698</v>
      </c>
      <c r="K37" s="1140">
        <v>431</v>
      </c>
      <c r="L37" s="1140"/>
      <c r="M37" s="1142" t="s">
        <v>282</v>
      </c>
      <c r="N37" s="1142" t="s">
        <v>282</v>
      </c>
      <c r="O37" s="1140">
        <v>110</v>
      </c>
      <c r="P37" s="1140">
        <v>90</v>
      </c>
      <c r="Q37" s="1140">
        <v>15698</v>
      </c>
      <c r="R37" s="1140">
        <v>400</v>
      </c>
      <c r="S37" s="1140">
        <v>400</v>
      </c>
      <c r="T37" s="1140"/>
      <c r="U37" s="1140"/>
      <c r="V37" s="1142">
        <v>2012</v>
      </c>
      <c r="W37" s="1140"/>
      <c r="X37" s="1140"/>
      <c r="Y37" s="1140"/>
      <c r="Z37" s="1140"/>
      <c r="AA37" s="1140"/>
      <c r="AB37" s="1140"/>
      <c r="AC37" s="1140"/>
      <c r="AD37" s="1142"/>
      <c r="AE37" s="1142"/>
      <c r="AF37" s="1153"/>
      <c r="AG37" s="1153"/>
      <c r="AH37" s="1153"/>
      <c r="AI37" s="1153"/>
      <c r="AJ37" s="1153"/>
      <c r="AK37" s="1153"/>
      <c r="AL37" s="1153"/>
      <c r="AM37" s="1153"/>
      <c r="AN37" s="1153"/>
      <c r="AO37" s="1153"/>
      <c r="AP37" s="1153"/>
      <c r="AQ37" s="1153"/>
      <c r="AR37" s="1153"/>
      <c r="AS37" s="1153"/>
      <c r="AT37" s="1153"/>
      <c r="AU37" s="1153"/>
      <c r="AV37" s="1153"/>
      <c r="AW37" s="1153"/>
      <c r="AX37" s="1153"/>
      <c r="AY37" s="1153"/>
      <c r="AZ37" s="1153"/>
      <c r="BA37" s="1153"/>
    </row>
    <row r="38" spans="1:53" s="772" customFormat="1" ht="25.5" hidden="1" customHeight="1">
      <c r="A38" s="773"/>
      <c r="B38" s="1157"/>
      <c r="C38" s="59" t="s">
        <v>778</v>
      </c>
      <c r="D38" s="1142"/>
      <c r="E38" s="59" t="s">
        <v>12795</v>
      </c>
      <c r="F38" s="1142" t="s">
        <v>778</v>
      </c>
      <c r="G38" s="59"/>
      <c r="H38" s="1156"/>
      <c r="I38" s="59" t="s">
        <v>780</v>
      </c>
      <c r="J38" s="1140">
        <v>14741</v>
      </c>
      <c r="K38" s="1140">
        <v>163</v>
      </c>
      <c r="L38" s="1140">
        <v>163</v>
      </c>
      <c r="M38" s="1142" t="s">
        <v>282</v>
      </c>
      <c r="N38" s="1142" t="s">
        <v>282</v>
      </c>
      <c r="O38" s="1140">
        <v>67</v>
      </c>
      <c r="P38" s="1140">
        <v>65</v>
      </c>
      <c r="Q38" s="1140" t="s">
        <v>9918</v>
      </c>
      <c r="R38" s="1140" t="s">
        <v>9919</v>
      </c>
      <c r="S38" s="1140" t="s">
        <v>9919</v>
      </c>
      <c r="T38" s="1140"/>
      <c r="U38" s="1140"/>
      <c r="V38" s="1142">
        <v>2017</v>
      </c>
      <c r="W38" s="1140"/>
      <c r="X38" s="1140"/>
      <c r="Y38" s="1140"/>
      <c r="Z38" s="1140"/>
      <c r="AA38" s="1140"/>
      <c r="AB38" s="1140"/>
      <c r="AC38" s="1140">
        <v>3913</v>
      </c>
      <c r="AD38" s="1142"/>
      <c r="AE38" s="1142"/>
      <c r="AF38" s="1153"/>
      <c r="AG38" s="1153"/>
      <c r="AH38" s="1153"/>
      <c r="AI38" s="1153"/>
      <c r="AJ38" s="1153"/>
      <c r="AK38" s="1153"/>
      <c r="AL38" s="1153"/>
      <c r="AM38" s="1153"/>
      <c r="AN38" s="1153"/>
      <c r="AO38" s="1153"/>
      <c r="AP38" s="1153"/>
      <c r="AQ38" s="1153"/>
      <c r="AR38" s="1153"/>
      <c r="AS38" s="1153"/>
      <c r="AT38" s="1153"/>
      <c r="AU38" s="1153"/>
      <c r="AV38" s="1153"/>
      <c r="AW38" s="1153"/>
      <c r="AX38" s="1153"/>
      <c r="AY38" s="1153"/>
      <c r="AZ38" s="1153"/>
      <c r="BA38" s="1153" t="s">
        <v>921</v>
      </c>
    </row>
    <row r="39" spans="1:53" s="772" customFormat="1" ht="25.5" hidden="1" customHeight="1">
      <c r="A39" s="773"/>
      <c r="B39" s="1144" t="s">
        <v>2241</v>
      </c>
      <c r="C39" s="171" t="s">
        <v>2234</v>
      </c>
      <c r="D39" s="1139"/>
      <c r="E39" s="139">
        <f>COUNTA(E40:E53)</f>
        <v>14</v>
      </c>
      <c r="F39" s="1139"/>
      <c r="G39" s="171"/>
      <c r="H39" s="1158"/>
      <c r="I39" s="1139"/>
      <c r="J39" s="1140">
        <f>SUM(J40:J53)</f>
        <v>514896</v>
      </c>
      <c r="K39" s="1140">
        <f>SUM(K40:K53)</f>
        <v>30296</v>
      </c>
      <c r="L39" s="1140">
        <f>SUM(L40:L53)</f>
        <v>120955</v>
      </c>
      <c r="M39" s="1142"/>
      <c r="N39" s="1142"/>
      <c r="O39" s="1140"/>
      <c r="P39" s="1140"/>
      <c r="Q39" s="1140"/>
      <c r="R39" s="1140"/>
      <c r="S39" s="1140"/>
      <c r="T39" s="1140"/>
      <c r="U39" s="1140"/>
      <c r="V39" s="1142"/>
      <c r="W39" s="1140"/>
      <c r="X39" s="1140"/>
      <c r="Y39" s="1140"/>
      <c r="Z39" s="1140"/>
      <c r="AA39" s="1140"/>
      <c r="AB39" s="1140"/>
      <c r="AC39" s="1140"/>
      <c r="AD39" s="1142"/>
      <c r="AE39" s="1142"/>
      <c r="AF39" s="1139"/>
      <c r="AG39" s="1139"/>
      <c r="AH39" s="1139"/>
      <c r="AI39" s="1139"/>
      <c r="AJ39" s="1139"/>
      <c r="AK39" s="1139"/>
      <c r="AL39" s="1139"/>
      <c r="AM39" s="1139"/>
      <c r="AN39" s="1139"/>
      <c r="AO39" s="1139"/>
      <c r="AP39" s="1139"/>
      <c r="AQ39" s="1139"/>
      <c r="AR39" s="1139"/>
      <c r="AS39" s="1139"/>
      <c r="AT39" s="1139"/>
      <c r="AU39" s="1139"/>
      <c r="AV39" s="1139"/>
      <c r="AW39" s="1139"/>
      <c r="AX39" s="1139"/>
      <c r="AY39" s="1139"/>
      <c r="AZ39" s="1139"/>
      <c r="BA39" s="1139"/>
    </row>
    <row r="40" spans="1:53" s="772" customFormat="1" ht="25.5" hidden="1" customHeight="1">
      <c r="A40" s="773" t="s">
        <v>145</v>
      </c>
      <c r="B40" s="1148"/>
      <c r="C40" s="59" t="s">
        <v>2638</v>
      </c>
      <c r="D40" s="1142" t="s">
        <v>2639</v>
      </c>
      <c r="E40" s="59" t="s">
        <v>2640</v>
      </c>
      <c r="F40" s="1142" t="s">
        <v>2101</v>
      </c>
      <c r="G40" s="1142" t="s">
        <v>2641</v>
      </c>
      <c r="H40" s="1142" t="s">
        <v>2642</v>
      </c>
      <c r="I40" s="59" t="s">
        <v>12727</v>
      </c>
      <c r="J40" s="1140">
        <v>5000</v>
      </c>
      <c r="K40" s="1140"/>
      <c r="L40" s="1140"/>
      <c r="M40" s="1142" t="s">
        <v>304</v>
      </c>
      <c r="N40" s="1142" t="s">
        <v>304</v>
      </c>
      <c r="O40" s="1140">
        <v>70</v>
      </c>
      <c r="P40" s="1140">
        <v>65</v>
      </c>
      <c r="Q40" s="1140">
        <v>4250</v>
      </c>
      <c r="R40" s="1140">
        <v>9292</v>
      </c>
      <c r="S40" s="1140">
        <v>10000</v>
      </c>
      <c r="T40" s="1140" t="s">
        <v>465</v>
      </c>
      <c r="U40" s="1140" t="s">
        <v>2643</v>
      </c>
      <c r="V40" s="1142">
        <v>2013</v>
      </c>
      <c r="W40" s="1140"/>
      <c r="X40" s="1140" t="s">
        <v>2644</v>
      </c>
      <c r="Y40" s="1140"/>
      <c r="Z40" s="1140"/>
      <c r="AA40" s="1140"/>
      <c r="AB40" s="1140"/>
      <c r="AC40" s="1140">
        <v>200</v>
      </c>
      <c r="AD40" s="1142" t="s">
        <v>2645</v>
      </c>
      <c r="AE40" s="1142"/>
      <c r="AF40" s="1142">
        <v>1</v>
      </c>
      <c r="AG40" s="1142" t="s">
        <v>2646</v>
      </c>
      <c r="AH40" s="1142">
        <v>6</v>
      </c>
      <c r="AI40" s="1139" t="s">
        <v>2647</v>
      </c>
      <c r="AJ40" s="1139"/>
      <c r="AK40" s="1139"/>
      <c r="AL40" s="1139"/>
      <c r="AM40" s="1139"/>
      <c r="AN40" s="1139"/>
      <c r="AO40" s="1139"/>
      <c r="AP40" s="1139"/>
      <c r="AQ40" s="1139"/>
      <c r="AR40" s="1139"/>
      <c r="AS40" s="1139"/>
      <c r="AT40" s="1139"/>
      <c r="AU40" s="1139"/>
      <c r="AV40" s="1139"/>
      <c r="AW40" s="1139"/>
      <c r="AX40" s="1139"/>
      <c r="AY40" s="1139"/>
      <c r="AZ40" s="1139"/>
      <c r="BA40" s="1139" t="s">
        <v>1552</v>
      </c>
    </row>
    <row r="41" spans="1:53" s="772" customFormat="1" ht="25.5" hidden="1" customHeight="1">
      <c r="A41" s="773"/>
      <c r="B41" s="1148"/>
      <c r="C41" s="59" t="s">
        <v>794</v>
      </c>
      <c r="D41" s="1142"/>
      <c r="E41" s="59" t="s">
        <v>10038</v>
      </c>
      <c r="F41" s="1142" t="s">
        <v>794</v>
      </c>
      <c r="G41" s="1142"/>
      <c r="H41" s="1142"/>
      <c r="I41" s="59" t="s">
        <v>10039</v>
      </c>
      <c r="J41" s="1140">
        <v>8755</v>
      </c>
      <c r="K41" s="1140"/>
      <c r="L41" s="1140"/>
      <c r="M41" s="1142" t="s">
        <v>304</v>
      </c>
      <c r="N41" s="1142" t="s">
        <v>304</v>
      </c>
      <c r="O41" s="1140">
        <v>98</v>
      </c>
      <c r="P41" s="1140">
        <v>87</v>
      </c>
      <c r="Q41" s="1140">
        <v>8775</v>
      </c>
      <c r="R41" s="1140">
        <v>0</v>
      </c>
      <c r="S41" s="1140">
        <v>0</v>
      </c>
      <c r="T41" s="1140"/>
      <c r="U41" s="1140"/>
      <c r="V41" s="1142">
        <v>2017</v>
      </c>
      <c r="W41" s="1140"/>
      <c r="X41" s="1140"/>
      <c r="Y41" s="1140"/>
      <c r="Z41" s="1140"/>
      <c r="AA41" s="1140"/>
      <c r="AB41" s="1140"/>
      <c r="AC41" s="1140">
        <v>49</v>
      </c>
      <c r="AD41" s="1142"/>
      <c r="AE41" s="1142"/>
      <c r="AF41" s="1142"/>
      <c r="AG41" s="1142"/>
      <c r="AH41" s="1142"/>
      <c r="AI41" s="1139"/>
      <c r="AJ41" s="1139"/>
      <c r="AK41" s="1139"/>
      <c r="AL41" s="1139"/>
      <c r="AM41" s="1139"/>
      <c r="AN41" s="1139"/>
      <c r="AO41" s="1139"/>
      <c r="AP41" s="1139"/>
      <c r="AQ41" s="1139"/>
      <c r="AR41" s="1139"/>
      <c r="AS41" s="1139"/>
      <c r="AT41" s="1139"/>
      <c r="AU41" s="1139"/>
      <c r="AV41" s="1139"/>
      <c r="AW41" s="1139"/>
      <c r="AX41" s="1139"/>
      <c r="AY41" s="1139"/>
      <c r="AZ41" s="1139"/>
      <c r="BA41" s="1139" t="s">
        <v>1552</v>
      </c>
    </row>
    <row r="42" spans="1:53" s="772" customFormat="1" ht="25.5" hidden="1" customHeight="1">
      <c r="A42" s="774"/>
      <c r="B42" s="1148"/>
      <c r="C42" s="59" t="s">
        <v>2648</v>
      </c>
      <c r="D42" s="1142"/>
      <c r="E42" s="59" t="s">
        <v>2649</v>
      </c>
      <c r="F42" s="1142" t="s">
        <v>2101</v>
      </c>
      <c r="G42" s="1142"/>
      <c r="H42" s="1142"/>
      <c r="I42" s="59" t="s">
        <v>1787</v>
      </c>
      <c r="J42" s="1140">
        <v>150868</v>
      </c>
      <c r="K42" s="1140">
        <v>22666</v>
      </c>
      <c r="L42" s="1140">
        <v>46943</v>
      </c>
      <c r="M42" s="1142" t="s">
        <v>143</v>
      </c>
      <c r="N42" s="1142" t="s">
        <v>143</v>
      </c>
      <c r="O42" s="1140">
        <v>122</v>
      </c>
      <c r="P42" s="1140">
        <v>100</v>
      </c>
      <c r="Q42" s="1140">
        <v>11978</v>
      </c>
      <c r="R42" s="1140">
        <v>24068</v>
      </c>
      <c r="S42" s="1140">
        <v>29000</v>
      </c>
      <c r="T42" s="1140"/>
      <c r="U42" s="1140"/>
      <c r="V42" s="1142">
        <v>2016</v>
      </c>
      <c r="W42" s="1140"/>
      <c r="X42" s="1140"/>
      <c r="Y42" s="1140"/>
      <c r="Z42" s="1140"/>
      <c r="AA42" s="1140"/>
      <c r="AB42" s="1140"/>
      <c r="AC42" s="1140">
        <v>160000</v>
      </c>
      <c r="AD42" s="1142"/>
      <c r="AE42" s="1142"/>
      <c r="AF42" s="1142"/>
      <c r="AG42" s="1142"/>
      <c r="AH42" s="1142"/>
      <c r="AI42" s="1139"/>
      <c r="AJ42" s="1139"/>
      <c r="AK42" s="1139"/>
      <c r="AL42" s="1139"/>
      <c r="AM42" s="1139"/>
      <c r="AN42" s="1139"/>
      <c r="AO42" s="1139"/>
      <c r="AP42" s="1139"/>
      <c r="AQ42" s="1139"/>
      <c r="AR42" s="1139"/>
      <c r="AS42" s="1139"/>
      <c r="AT42" s="1139"/>
      <c r="AU42" s="1139"/>
      <c r="AV42" s="1139"/>
      <c r="AW42" s="1139"/>
      <c r="AX42" s="1139"/>
      <c r="AY42" s="1139"/>
      <c r="AZ42" s="1139"/>
      <c r="BA42" s="1139"/>
    </row>
    <row r="43" spans="1:53" s="772" customFormat="1" ht="25.5" hidden="1" customHeight="1">
      <c r="A43" s="774"/>
      <c r="B43" s="1148"/>
      <c r="C43" s="59" t="s">
        <v>2650</v>
      </c>
      <c r="D43" s="1142" t="s">
        <v>2639</v>
      </c>
      <c r="E43" s="59" t="s">
        <v>2651</v>
      </c>
      <c r="F43" s="1142" t="s">
        <v>2101</v>
      </c>
      <c r="G43" s="1142" t="s">
        <v>2641</v>
      </c>
      <c r="H43" s="1142" t="s">
        <v>2642</v>
      </c>
      <c r="I43" s="59" t="s">
        <v>2652</v>
      </c>
      <c r="J43" s="1140">
        <v>27924</v>
      </c>
      <c r="K43" s="1140">
        <v>1246</v>
      </c>
      <c r="L43" s="1140">
        <v>2163</v>
      </c>
      <c r="M43" s="1142" t="s">
        <v>282</v>
      </c>
      <c r="N43" s="1142" t="s">
        <v>282</v>
      </c>
      <c r="O43" s="1140">
        <v>114</v>
      </c>
      <c r="P43" s="1140">
        <v>98</v>
      </c>
      <c r="Q43" s="1140">
        <v>13560</v>
      </c>
      <c r="R43" s="1140">
        <v>645</v>
      </c>
      <c r="S43" s="1140">
        <v>10000</v>
      </c>
      <c r="T43" s="1140" t="s">
        <v>465</v>
      </c>
      <c r="U43" s="1140" t="s">
        <v>2643</v>
      </c>
      <c r="V43" s="1142">
        <v>1948</v>
      </c>
      <c r="W43" s="1140"/>
      <c r="X43" s="1140" t="s">
        <v>2644</v>
      </c>
      <c r="Y43" s="1140"/>
      <c r="Z43" s="1140"/>
      <c r="AA43" s="1140"/>
      <c r="AB43" s="1140"/>
      <c r="AC43" s="1140">
        <v>1597</v>
      </c>
      <c r="AD43" s="1142" t="s">
        <v>2645</v>
      </c>
      <c r="AE43" s="1142"/>
      <c r="AF43" s="1142">
        <v>1</v>
      </c>
      <c r="AG43" s="1142" t="s">
        <v>2646</v>
      </c>
      <c r="AH43" s="1142">
        <v>6</v>
      </c>
      <c r="AI43" s="1139" t="s">
        <v>2647</v>
      </c>
      <c r="AJ43" s="1139"/>
      <c r="AK43" s="1139"/>
      <c r="AL43" s="1139"/>
      <c r="AM43" s="1139"/>
      <c r="AN43" s="1139"/>
      <c r="AO43" s="1139"/>
      <c r="AP43" s="1139"/>
      <c r="AQ43" s="1139"/>
      <c r="AR43" s="1139"/>
      <c r="AS43" s="1139"/>
      <c r="AT43" s="1139"/>
      <c r="AU43" s="1139"/>
      <c r="AV43" s="1139"/>
      <c r="AW43" s="1139"/>
      <c r="AX43" s="1139"/>
      <c r="AY43" s="1139"/>
      <c r="AZ43" s="1139"/>
      <c r="BA43" s="1139"/>
    </row>
    <row r="44" spans="1:53" s="772" customFormat="1" ht="25.5" hidden="1" customHeight="1">
      <c r="A44" s="774" t="s">
        <v>91</v>
      </c>
      <c r="B44" s="1148"/>
      <c r="C44" s="59" t="s">
        <v>2650</v>
      </c>
      <c r="D44" s="1142"/>
      <c r="E44" s="59" t="s">
        <v>2653</v>
      </c>
      <c r="F44" s="1142" t="s">
        <v>2101</v>
      </c>
      <c r="G44" s="1142"/>
      <c r="H44" s="1142"/>
      <c r="I44" s="59" t="s">
        <v>2652</v>
      </c>
      <c r="J44" s="1140">
        <v>7996</v>
      </c>
      <c r="K44" s="1140"/>
      <c r="L44" s="1140"/>
      <c r="M44" s="1142" t="s">
        <v>282</v>
      </c>
      <c r="N44" s="1142" t="s">
        <v>282</v>
      </c>
      <c r="O44" s="1140">
        <v>85</v>
      </c>
      <c r="P44" s="1140">
        <v>70</v>
      </c>
      <c r="Q44" s="1140">
        <v>7396</v>
      </c>
      <c r="R44" s="1140">
        <v>204</v>
      </c>
      <c r="S44" s="1140"/>
      <c r="T44" s="1140"/>
      <c r="U44" s="1140"/>
      <c r="V44" s="1142">
        <v>2008</v>
      </c>
      <c r="W44" s="1140"/>
      <c r="X44" s="1140"/>
      <c r="Y44" s="1140"/>
      <c r="Z44" s="1140"/>
      <c r="AA44" s="1140"/>
      <c r="AB44" s="1140"/>
      <c r="AC44" s="1140">
        <v>120</v>
      </c>
      <c r="AD44" s="1142"/>
      <c r="AE44" s="1142"/>
      <c r="AF44" s="1142"/>
      <c r="AG44" s="1142"/>
      <c r="AH44" s="1142"/>
      <c r="AI44" s="1139"/>
      <c r="AJ44" s="1139"/>
      <c r="AK44" s="1139"/>
      <c r="AL44" s="1139"/>
      <c r="AM44" s="1139"/>
      <c r="AN44" s="1139"/>
      <c r="AO44" s="1139"/>
      <c r="AP44" s="1139"/>
      <c r="AQ44" s="1139"/>
      <c r="AR44" s="1139"/>
      <c r="AS44" s="1139"/>
      <c r="AT44" s="1139"/>
      <c r="AU44" s="1139"/>
      <c r="AV44" s="1139"/>
      <c r="AW44" s="1139"/>
      <c r="AX44" s="1139"/>
      <c r="AY44" s="1139"/>
      <c r="AZ44" s="1139"/>
      <c r="BA44" s="1139"/>
    </row>
    <row r="45" spans="1:53" s="772" customFormat="1" ht="25.5" hidden="1" customHeight="1">
      <c r="A45" s="774"/>
      <c r="B45" s="1148"/>
      <c r="C45" s="59" t="s">
        <v>2650</v>
      </c>
      <c r="D45" s="1142"/>
      <c r="E45" s="59" t="s">
        <v>12728</v>
      </c>
      <c r="F45" s="1142" t="s">
        <v>2101</v>
      </c>
      <c r="G45" s="1142"/>
      <c r="H45" s="1159"/>
      <c r="I45" s="59" t="s">
        <v>1787</v>
      </c>
      <c r="J45" s="1140">
        <v>6500</v>
      </c>
      <c r="K45" s="1140">
        <v>6000</v>
      </c>
      <c r="L45" s="1140">
        <v>6000</v>
      </c>
      <c r="M45" s="1142" t="s">
        <v>12729</v>
      </c>
      <c r="N45" s="1142" t="s">
        <v>12729</v>
      </c>
      <c r="O45" s="1140">
        <v>14.63</v>
      </c>
      <c r="P45" s="1140">
        <v>21.34</v>
      </c>
      <c r="Q45" s="1140">
        <v>4000</v>
      </c>
      <c r="R45" s="1140"/>
      <c r="S45" s="1140"/>
      <c r="T45" s="1140"/>
      <c r="U45" s="1140"/>
      <c r="V45" s="1142">
        <v>2017</v>
      </c>
      <c r="W45" s="1140"/>
      <c r="X45" s="1140"/>
      <c r="Y45" s="1140"/>
      <c r="Z45" s="1140"/>
      <c r="AA45" s="1140"/>
      <c r="AB45" s="1140"/>
      <c r="AC45" s="1140">
        <v>160</v>
      </c>
      <c r="AD45" s="1142"/>
      <c r="AE45" s="1142"/>
      <c r="AF45" s="1139"/>
      <c r="AG45" s="1139"/>
      <c r="AH45" s="1139"/>
      <c r="AI45" s="1139"/>
      <c r="AJ45" s="1139"/>
      <c r="AK45" s="1139"/>
      <c r="AL45" s="1139"/>
      <c r="AM45" s="1139"/>
      <c r="AN45" s="1139"/>
      <c r="AO45" s="1139"/>
      <c r="AP45" s="1139"/>
      <c r="AQ45" s="1139"/>
      <c r="AR45" s="1139"/>
      <c r="AS45" s="1139"/>
      <c r="AT45" s="1139"/>
      <c r="AU45" s="1139"/>
      <c r="AV45" s="1139"/>
      <c r="AW45" s="1139"/>
      <c r="AX45" s="1139"/>
      <c r="AY45" s="1139"/>
      <c r="AZ45" s="1139"/>
      <c r="BA45" s="171"/>
    </row>
    <row r="46" spans="1:53" s="772" customFormat="1" ht="25.5" hidden="1" customHeight="1">
      <c r="A46" s="774"/>
      <c r="B46" s="1148"/>
      <c r="C46" s="59" t="s">
        <v>2650</v>
      </c>
      <c r="D46" s="1142"/>
      <c r="E46" s="59" t="s">
        <v>10040</v>
      </c>
      <c r="F46" s="1142" t="s">
        <v>607</v>
      </c>
      <c r="G46" s="1142" t="s">
        <v>607</v>
      </c>
      <c r="H46" s="1159" t="s">
        <v>607</v>
      </c>
      <c r="I46" s="59" t="s">
        <v>16089</v>
      </c>
      <c r="J46" s="1140">
        <v>8500</v>
      </c>
      <c r="K46" s="1140"/>
      <c r="L46" s="1140"/>
      <c r="M46" s="1142" t="s">
        <v>469</v>
      </c>
      <c r="N46" s="1142" t="s">
        <v>469</v>
      </c>
      <c r="O46" s="1140">
        <v>75</v>
      </c>
      <c r="P46" s="1140">
        <v>70</v>
      </c>
      <c r="Q46" s="1140">
        <v>7000</v>
      </c>
      <c r="R46" s="1140">
        <v>0</v>
      </c>
      <c r="S46" s="1140"/>
      <c r="T46" s="1140"/>
      <c r="U46" s="1140"/>
      <c r="V46" s="1142">
        <v>2017</v>
      </c>
      <c r="W46" s="1140"/>
      <c r="X46" s="1140"/>
      <c r="Y46" s="1140"/>
      <c r="Z46" s="1140"/>
      <c r="AA46" s="1140"/>
      <c r="AB46" s="1140"/>
      <c r="AC46" s="1140">
        <v>80</v>
      </c>
      <c r="AD46" s="1142"/>
      <c r="AE46" s="1142"/>
      <c r="AF46" s="1139"/>
      <c r="AG46" s="1139"/>
      <c r="AH46" s="1139"/>
      <c r="AI46" s="1139"/>
      <c r="AJ46" s="1139"/>
      <c r="AK46" s="1139"/>
      <c r="AL46" s="1139"/>
      <c r="AM46" s="1139"/>
      <c r="AN46" s="1139"/>
      <c r="AO46" s="1139"/>
      <c r="AP46" s="1139"/>
      <c r="AQ46" s="1139"/>
      <c r="AR46" s="1139"/>
      <c r="AS46" s="1139"/>
      <c r="AT46" s="1139"/>
      <c r="AU46" s="1139"/>
      <c r="AV46" s="1139"/>
      <c r="AW46" s="1139"/>
      <c r="AX46" s="1139"/>
      <c r="AY46" s="1139"/>
      <c r="AZ46" s="1139"/>
      <c r="BA46" s="1139"/>
    </row>
    <row r="47" spans="1:53" s="772" customFormat="1" ht="25.5" hidden="1" customHeight="1">
      <c r="A47" s="774"/>
      <c r="B47" s="1148"/>
      <c r="C47" s="59" t="s">
        <v>2650</v>
      </c>
      <c r="D47" s="1142"/>
      <c r="E47" s="59" t="s">
        <v>10041</v>
      </c>
      <c r="F47" s="1142" t="s">
        <v>607</v>
      </c>
      <c r="G47" s="1142" t="s">
        <v>607</v>
      </c>
      <c r="H47" s="1159" t="s">
        <v>607</v>
      </c>
      <c r="I47" s="59" t="s">
        <v>16089</v>
      </c>
      <c r="J47" s="1140">
        <v>17000</v>
      </c>
      <c r="K47" s="1140"/>
      <c r="L47" s="1140"/>
      <c r="M47" s="1142" t="s">
        <v>469</v>
      </c>
      <c r="N47" s="1142" t="s">
        <v>469</v>
      </c>
      <c r="O47" s="1140">
        <v>101</v>
      </c>
      <c r="P47" s="1140">
        <v>94</v>
      </c>
      <c r="Q47" s="1140">
        <v>14540</v>
      </c>
      <c r="R47" s="1140">
        <v>0</v>
      </c>
      <c r="S47" s="1140"/>
      <c r="T47" s="1140"/>
      <c r="U47" s="1140"/>
      <c r="V47" s="1142">
        <v>2016</v>
      </c>
      <c r="W47" s="1140"/>
      <c r="X47" s="1140"/>
      <c r="Y47" s="1140"/>
      <c r="Z47" s="1140"/>
      <c r="AA47" s="1140"/>
      <c r="AB47" s="1140"/>
      <c r="AC47" s="1140">
        <v>120</v>
      </c>
      <c r="AD47" s="1142"/>
      <c r="AE47" s="1142"/>
      <c r="AF47" s="1139"/>
      <c r="AG47" s="1139"/>
      <c r="AH47" s="1139"/>
      <c r="AI47" s="1139"/>
      <c r="AJ47" s="1139"/>
      <c r="AK47" s="1139"/>
      <c r="AL47" s="1139"/>
      <c r="AM47" s="1139"/>
      <c r="AN47" s="1139"/>
      <c r="AO47" s="1139"/>
      <c r="AP47" s="1139"/>
      <c r="AQ47" s="1139"/>
      <c r="AR47" s="1139"/>
      <c r="AS47" s="1139"/>
      <c r="AT47" s="1139"/>
      <c r="AU47" s="1139"/>
      <c r="AV47" s="1139"/>
      <c r="AW47" s="1139"/>
      <c r="AX47" s="1139"/>
      <c r="AY47" s="1139"/>
      <c r="AZ47" s="1139"/>
      <c r="BA47" s="1139"/>
    </row>
    <row r="48" spans="1:53" s="772" customFormat="1" ht="25.5" hidden="1" customHeight="1">
      <c r="A48" s="774"/>
      <c r="B48" s="1148"/>
      <c r="C48" s="59" t="s">
        <v>2099</v>
      </c>
      <c r="D48" s="1142" t="s">
        <v>2654</v>
      </c>
      <c r="E48" s="59" t="s">
        <v>2655</v>
      </c>
      <c r="F48" s="1142" t="s">
        <v>2101</v>
      </c>
      <c r="G48" s="1142"/>
      <c r="H48" s="1159" t="s">
        <v>2111</v>
      </c>
      <c r="I48" s="59" t="s">
        <v>2656</v>
      </c>
      <c r="J48" s="1140">
        <v>43840</v>
      </c>
      <c r="K48" s="1140">
        <v>384</v>
      </c>
      <c r="L48" s="1140">
        <v>711</v>
      </c>
      <c r="M48" s="1142" t="s">
        <v>304</v>
      </c>
      <c r="N48" s="1142" t="s">
        <v>304</v>
      </c>
      <c r="O48" s="1140">
        <v>120</v>
      </c>
      <c r="P48" s="1140">
        <v>98</v>
      </c>
      <c r="Q48" s="1140">
        <v>14900</v>
      </c>
      <c r="R48" s="1140">
        <v>19000</v>
      </c>
      <c r="S48" s="1140">
        <v>19000</v>
      </c>
      <c r="T48" s="1140" t="s">
        <v>173</v>
      </c>
      <c r="U48" s="1140"/>
      <c r="V48" s="1142">
        <v>1981</v>
      </c>
      <c r="W48" s="1140"/>
      <c r="X48" s="1140" t="s">
        <v>2657</v>
      </c>
      <c r="Y48" s="1140"/>
      <c r="Z48" s="1140"/>
      <c r="AA48" s="1140"/>
      <c r="AB48" s="1140"/>
      <c r="AC48" s="1140">
        <v>1450</v>
      </c>
      <c r="AD48" s="1142" t="s">
        <v>2658</v>
      </c>
      <c r="AE48" s="1142"/>
      <c r="AF48" s="1139"/>
      <c r="AG48" s="1139"/>
      <c r="AH48" s="1139"/>
      <c r="AI48" s="1139"/>
      <c r="AJ48" s="1139"/>
      <c r="AK48" s="1139"/>
      <c r="AL48" s="1139"/>
      <c r="AM48" s="1139"/>
      <c r="AN48" s="1139"/>
      <c r="AO48" s="1139"/>
      <c r="AP48" s="1139"/>
      <c r="AQ48" s="1139"/>
      <c r="AR48" s="1139"/>
      <c r="AS48" s="1139"/>
      <c r="AT48" s="1139"/>
      <c r="AU48" s="1139"/>
      <c r="AV48" s="1139"/>
      <c r="AW48" s="1139"/>
      <c r="AX48" s="1139"/>
      <c r="AY48" s="1139"/>
      <c r="AZ48" s="1139"/>
      <c r="BA48" s="1139"/>
    </row>
    <row r="49" spans="1:53" s="772" customFormat="1" ht="25.5" hidden="1" customHeight="1">
      <c r="A49" s="774"/>
      <c r="B49" s="1148"/>
      <c r="C49" s="59" t="s">
        <v>2114</v>
      </c>
      <c r="D49" s="1142"/>
      <c r="E49" s="59" t="s">
        <v>10042</v>
      </c>
      <c r="F49" s="1142" t="s">
        <v>2101</v>
      </c>
      <c r="G49" s="1142"/>
      <c r="H49" s="1159"/>
      <c r="I49" s="59" t="s">
        <v>2663</v>
      </c>
      <c r="J49" s="1140">
        <v>56603</v>
      </c>
      <c r="K49" s="1140"/>
      <c r="L49" s="1140"/>
      <c r="M49" s="1142" t="s">
        <v>469</v>
      </c>
      <c r="N49" s="1142" t="s">
        <v>469</v>
      </c>
      <c r="O49" s="1140">
        <v>99</v>
      </c>
      <c r="P49" s="1140">
        <v>90</v>
      </c>
      <c r="Q49" s="1140">
        <v>38617</v>
      </c>
      <c r="R49" s="1140"/>
      <c r="S49" s="1140"/>
      <c r="T49" s="1140"/>
      <c r="U49" s="1140"/>
      <c r="V49" s="1142">
        <v>2017</v>
      </c>
      <c r="W49" s="1140"/>
      <c r="X49" s="1140"/>
      <c r="Y49" s="1140"/>
      <c r="Z49" s="1140"/>
      <c r="AA49" s="1140"/>
      <c r="AB49" s="1140"/>
      <c r="AC49" s="1140">
        <v>2177</v>
      </c>
      <c r="AD49" s="1142"/>
      <c r="AE49" s="1142"/>
      <c r="AF49" s="1139"/>
      <c r="AG49" s="1139"/>
      <c r="AH49" s="1139"/>
      <c r="AI49" s="1139"/>
      <c r="AJ49" s="1139"/>
      <c r="AK49" s="1139"/>
      <c r="AL49" s="1139"/>
      <c r="AM49" s="1139"/>
      <c r="AN49" s="1139"/>
      <c r="AO49" s="1139"/>
      <c r="AP49" s="1139"/>
      <c r="AQ49" s="1139"/>
      <c r="AR49" s="1139"/>
      <c r="AS49" s="1139"/>
      <c r="AT49" s="1139"/>
      <c r="AU49" s="1139"/>
      <c r="AV49" s="1139"/>
      <c r="AW49" s="1139"/>
      <c r="AX49" s="1139"/>
      <c r="AY49" s="1139"/>
      <c r="AZ49" s="1139"/>
      <c r="BA49" s="1139" t="s">
        <v>12730</v>
      </c>
    </row>
    <row r="50" spans="1:53" s="772" customFormat="1" ht="25.5" hidden="1" customHeight="1">
      <c r="A50" s="774"/>
      <c r="B50" s="1148"/>
      <c r="C50" s="59" t="s">
        <v>2114</v>
      </c>
      <c r="D50" s="59"/>
      <c r="E50" s="59" t="s">
        <v>2659</v>
      </c>
      <c r="F50" s="1142" t="s">
        <v>2114</v>
      </c>
      <c r="G50" s="1140"/>
      <c r="H50" s="1142" t="s">
        <v>2111</v>
      </c>
      <c r="I50" s="59" t="s">
        <v>10020</v>
      </c>
      <c r="J50" s="1140">
        <v>12910</v>
      </c>
      <c r="K50" s="1140"/>
      <c r="L50" s="1140">
        <v>12910</v>
      </c>
      <c r="M50" s="1142" t="s">
        <v>304</v>
      </c>
      <c r="N50" s="1142" t="s">
        <v>304</v>
      </c>
      <c r="O50" s="1140">
        <v>114</v>
      </c>
      <c r="P50" s="1140">
        <v>95</v>
      </c>
      <c r="Q50" s="1142">
        <v>12910</v>
      </c>
      <c r="R50" s="1140"/>
      <c r="S50" s="1139"/>
      <c r="T50" s="1160"/>
      <c r="U50" s="1160"/>
      <c r="V50" s="1142">
        <v>2012</v>
      </c>
      <c r="W50" s="1140"/>
      <c r="X50" s="1140"/>
      <c r="Y50" s="1140"/>
      <c r="Z50" s="1140"/>
      <c r="AA50" s="1140"/>
      <c r="AB50" s="1140"/>
      <c r="AC50" s="1140"/>
      <c r="AD50" s="1160"/>
      <c r="AE50" s="1160"/>
      <c r="AF50" s="1160"/>
      <c r="AG50" s="1160"/>
      <c r="AH50" s="1160"/>
      <c r="AI50" s="1160"/>
      <c r="AJ50" s="1160"/>
      <c r="AK50" s="1160"/>
      <c r="AL50" s="1160"/>
      <c r="AM50" s="1160"/>
      <c r="AN50" s="1160"/>
      <c r="AO50" s="1160"/>
      <c r="AP50" s="1160"/>
      <c r="AQ50" s="1160"/>
      <c r="AR50" s="1160"/>
      <c r="AS50" s="1160"/>
      <c r="AT50" s="1160"/>
      <c r="AU50" s="1160"/>
      <c r="AV50" s="1160"/>
      <c r="AW50" s="1160"/>
      <c r="AX50" s="1160"/>
      <c r="AY50" s="1160"/>
      <c r="AZ50" s="1160"/>
      <c r="BA50" s="171" t="s">
        <v>719</v>
      </c>
    </row>
    <row r="51" spans="1:53" s="772" customFormat="1" ht="25.5" hidden="1" customHeight="1">
      <c r="A51" s="773" t="s">
        <v>91</v>
      </c>
      <c r="B51" s="1148"/>
      <c r="C51" s="59" t="s">
        <v>2114</v>
      </c>
      <c r="D51" s="59" t="s">
        <v>2660</v>
      </c>
      <c r="E51" s="59" t="s">
        <v>2660</v>
      </c>
      <c r="F51" s="1142" t="s">
        <v>2101</v>
      </c>
      <c r="G51" s="1140"/>
      <c r="H51" s="1142"/>
      <c r="I51" s="131" t="s">
        <v>15229</v>
      </c>
      <c r="J51" s="1140">
        <v>9200</v>
      </c>
      <c r="K51" s="1140"/>
      <c r="L51" s="1140"/>
      <c r="M51" s="1142" t="s">
        <v>304</v>
      </c>
      <c r="N51" s="1142" t="s">
        <v>304</v>
      </c>
      <c r="O51" s="1140">
        <v>65</v>
      </c>
      <c r="P51" s="1140">
        <v>61</v>
      </c>
      <c r="Q51" s="1142"/>
      <c r="R51" s="1140"/>
      <c r="S51" s="1139"/>
      <c r="T51" s="1160"/>
      <c r="U51" s="1160"/>
      <c r="V51" s="1142">
        <v>2014</v>
      </c>
      <c r="W51" s="1140"/>
      <c r="X51" s="1140"/>
      <c r="Y51" s="1140"/>
      <c r="Z51" s="1140"/>
      <c r="AA51" s="1140"/>
      <c r="AB51" s="1140"/>
      <c r="AC51" s="1140">
        <v>353</v>
      </c>
      <c r="AD51" s="1160"/>
      <c r="AE51" s="1160"/>
      <c r="AF51" s="1160"/>
      <c r="AG51" s="1160"/>
      <c r="AH51" s="1160"/>
      <c r="AI51" s="1160"/>
      <c r="AJ51" s="1160"/>
      <c r="AK51" s="1160"/>
      <c r="AL51" s="1160"/>
      <c r="AM51" s="1160"/>
      <c r="AN51" s="1160"/>
      <c r="AO51" s="1160"/>
      <c r="AP51" s="1160"/>
      <c r="AQ51" s="1160"/>
      <c r="AR51" s="1160"/>
      <c r="AS51" s="1160"/>
      <c r="AT51" s="1160"/>
      <c r="AU51" s="1160"/>
      <c r="AV51" s="1160"/>
      <c r="AW51" s="1160"/>
      <c r="AX51" s="1160"/>
      <c r="AY51" s="1160"/>
      <c r="AZ51" s="1160"/>
      <c r="BA51" s="1139" t="s">
        <v>2661</v>
      </c>
    </row>
    <row r="52" spans="1:53" s="772" customFormat="1" ht="25.5" hidden="1" customHeight="1">
      <c r="A52" s="773"/>
      <c r="B52" s="137"/>
      <c r="C52" s="59" t="s">
        <v>2114</v>
      </c>
      <c r="D52" s="59"/>
      <c r="E52" s="59" t="s">
        <v>2662</v>
      </c>
      <c r="F52" s="1142" t="s">
        <v>2101</v>
      </c>
      <c r="G52" s="1140"/>
      <c r="H52" s="1140"/>
      <c r="I52" s="131" t="s">
        <v>2663</v>
      </c>
      <c r="J52" s="1140">
        <v>8800</v>
      </c>
      <c r="K52" s="1142"/>
      <c r="L52" s="1140">
        <v>6800</v>
      </c>
      <c r="M52" s="59" t="s">
        <v>304</v>
      </c>
      <c r="N52" s="59"/>
      <c r="O52" s="1140"/>
      <c r="P52" s="1140"/>
      <c r="Q52" s="1140"/>
      <c r="R52" s="1140"/>
      <c r="S52" s="1139"/>
      <c r="T52" s="1160"/>
      <c r="U52" s="1160"/>
      <c r="V52" s="1142"/>
      <c r="W52" s="1140"/>
      <c r="X52" s="1160"/>
      <c r="Y52" s="1160"/>
      <c r="Z52" s="1160"/>
      <c r="AA52" s="1160"/>
      <c r="AB52" s="1160"/>
      <c r="AC52" s="1140"/>
      <c r="AD52" s="1160"/>
      <c r="AE52" s="1160"/>
      <c r="AF52" s="1160"/>
      <c r="AG52" s="1160"/>
      <c r="AH52" s="1160"/>
      <c r="AI52" s="1160"/>
      <c r="AJ52" s="1160"/>
      <c r="AK52" s="1160"/>
      <c r="AL52" s="1160"/>
      <c r="AM52" s="1160"/>
      <c r="AN52" s="1160"/>
      <c r="AO52" s="1160"/>
      <c r="AP52" s="1160"/>
      <c r="AQ52" s="1160"/>
      <c r="AR52" s="1160"/>
      <c r="AS52" s="1160"/>
      <c r="AT52" s="1160"/>
      <c r="AU52" s="1160"/>
      <c r="AV52" s="1160"/>
      <c r="AW52" s="1160"/>
      <c r="AX52" s="1160"/>
      <c r="AY52" s="1160"/>
      <c r="AZ52" s="1160"/>
      <c r="BA52" s="172"/>
    </row>
    <row r="53" spans="1:53" s="772" customFormat="1" ht="25.5" hidden="1" customHeight="1">
      <c r="A53" s="773"/>
      <c r="B53" s="137"/>
      <c r="C53" s="59" t="s">
        <v>2114</v>
      </c>
      <c r="D53" s="1142" t="s">
        <v>2664</v>
      </c>
      <c r="E53" s="59" t="s">
        <v>2664</v>
      </c>
      <c r="F53" s="1142" t="s">
        <v>2114</v>
      </c>
      <c r="G53" s="1142">
        <v>151000</v>
      </c>
      <c r="H53" s="1159"/>
      <c r="I53" s="59" t="s">
        <v>10020</v>
      </c>
      <c r="J53" s="1140">
        <v>151000</v>
      </c>
      <c r="K53" s="1140"/>
      <c r="L53" s="1140">
        <v>45428</v>
      </c>
      <c r="M53" s="1161" t="s">
        <v>12731</v>
      </c>
      <c r="N53" s="59" t="s">
        <v>12732</v>
      </c>
      <c r="O53" s="1140">
        <v>97</v>
      </c>
      <c r="P53" s="1140">
        <v>90</v>
      </c>
      <c r="Q53" s="1140">
        <v>45428</v>
      </c>
      <c r="R53" s="1140"/>
      <c r="S53" s="1140"/>
      <c r="T53" s="1140"/>
      <c r="U53" s="1140"/>
      <c r="V53" s="1142">
        <v>2013</v>
      </c>
      <c r="W53" s="1140">
        <v>1200</v>
      </c>
      <c r="X53" s="1140"/>
      <c r="Y53" s="1140"/>
      <c r="Z53" s="1140"/>
      <c r="AA53" s="1140"/>
      <c r="AB53" s="1140"/>
      <c r="AC53" s="1140">
        <v>1200</v>
      </c>
      <c r="AD53" s="1142"/>
      <c r="AE53" s="1142"/>
      <c r="AF53" s="1139"/>
      <c r="AG53" s="1139"/>
      <c r="AH53" s="1139"/>
      <c r="AI53" s="1139"/>
      <c r="AJ53" s="1139"/>
      <c r="AK53" s="1139"/>
      <c r="AL53" s="1139"/>
      <c r="AM53" s="1139"/>
      <c r="AN53" s="1139"/>
      <c r="AO53" s="1139"/>
      <c r="AP53" s="1139"/>
      <c r="AQ53" s="1139"/>
      <c r="AR53" s="1139"/>
      <c r="AS53" s="1139"/>
      <c r="AT53" s="1139"/>
      <c r="AU53" s="1139"/>
      <c r="AV53" s="1139"/>
      <c r="AW53" s="1139"/>
      <c r="AX53" s="1139"/>
      <c r="AY53" s="1139"/>
      <c r="AZ53" s="1139"/>
      <c r="BA53" s="1162" t="s">
        <v>15230</v>
      </c>
    </row>
    <row r="54" spans="1:53" s="772" customFormat="1" ht="25.5" hidden="1" customHeight="1">
      <c r="A54" s="773"/>
      <c r="B54" s="1144" t="s">
        <v>430</v>
      </c>
      <c r="C54" s="59" t="s">
        <v>13408</v>
      </c>
      <c r="D54" s="1142" t="s">
        <v>2664</v>
      </c>
      <c r="E54" s="139">
        <f>COUNTA(E55:E62)</f>
        <v>8</v>
      </c>
      <c r="F54" s="1142"/>
      <c r="G54" s="1142">
        <v>151000</v>
      </c>
      <c r="H54" s="1149"/>
      <c r="I54" s="1142"/>
      <c r="J54" s="1140">
        <f>SUM(J55:J62)</f>
        <v>796433.5</v>
      </c>
      <c r="K54" s="1140">
        <f t="shared" ref="K54:L54" si="0">SUM(K55:K62)</f>
        <v>28650.58</v>
      </c>
      <c r="L54" s="1140">
        <f t="shared" si="0"/>
        <v>48502.61</v>
      </c>
      <c r="M54" s="1142"/>
      <c r="N54" s="1142"/>
      <c r="O54" s="1140"/>
      <c r="P54" s="1140"/>
      <c r="Q54" s="1140"/>
      <c r="R54" s="1140"/>
      <c r="S54" s="1140"/>
      <c r="T54" s="1140"/>
      <c r="U54" s="1140"/>
      <c r="V54" s="1142"/>
      <c r="W54" s="1140"/>
      <c r="X54" s="1140"/>
      <c r="Y54" s="1140"/>
      <c r="Z54" s="1140"/>
      <c r="AA54" s="1140"/>
      <c r="AB54" s="1140"/>
      <c r="AC54" s="1150"/>
      <c r="AD54" s="1142"/>
      <c r="AE54" s="1142"/>
      <c r="AF54" s="1139"/>
      <c r="AG54" s="1139"/>
      <c r="AH54" s="1139"/>
      <c r="AI54" s="1139"/>
      <c r="AJ54" s="1139"/>
      <c r="AK54" s="1139"/>
      <c r="AL54" s="1139"/>
      <c r="AM54" s="1139"/>
      <c r="AN54" s="1139"/>
      <c r="AO54" s="1139"/>
      <c r="AP54" s="1139"/>
      <c r="AQ54" s="1139"/>
      <c r="AR54" s="1139"/>
      <c r="AS54" s="1139"/>
      <c r="AT54" s="1139"/>
      <c r="AU54" s="1139"/>
      <c r="AV54" s="1139"/>
      <c r="AW54" s="1139"/>
      <c r="AX54" s="1139"/>
      <c r="AY54" s="1139"/>
      <c r="AZ54" s="1139"/>
      <c r="BA54" s="171"/>
    </row>
    <row r="55" spans="1:53" s="772" customFormat="1" ht="25.5" hidden="1" customHeight="1">
      <c r="A55" s="773"/>
      <c r="B55" s="1148"/>
      <c r="C55" s="59" t="s">
        <v>13072</v>
      </c>
      <c r="D55" s="1142" t="s">
        <v>575</v>
      </c>
      <c r="E55" s="148" t="s">
        <v>11242</v>
      </c>
      <c r="F55" s="1142" t="s">
        <v>577</v>
      </c>
      <c r="G55" s="1142" t="s">
        <v>1413</v>
      </c>
      <c r="H55" s="1149" t="s">
        <v>579</v>
      </c>
      <c r="I55" s="59" t="s">
        <v>11243</v>
      </c>
      <c r="J55" s="1140">
        <v>441628</v>
      </c>
      <c r="K55" s="1140">
        <v>22932</v>
      </c>
      <c r="L55" s="1140">
        <v>41901</v>
      </c>
      <c r="M55" s="1142" t="s">
        <v>143</v>
      </c>
      <c r="N55" s="1142" t="s">
        <v>143</v>
      </c>
      <c r="O55" s="1140">
        <v>120</v>
      </c>
      <c r="P55" s="1140">
        <v>95</v>
      </c>
      <c r="Q55" s="1140">
        <v>13741</v>
      </c>
      <c r="R55" s="1140">
        <v>30500</v>
      </c>
      <c r="S55" s="1140">
        <v>30500</v>
      </c>
      <c r="T55" s="1140" t="s">
        <v>465</v>
      </c>
      <c r="U55" s="1140" t="s">
        <v>466</v>
      </c>
      <c r="V55" s="1142">
        <v>2002</v>
      </c>
      <c r="W55" s="1140"/>
      <c r="X55" s="1140">
        <v>60200</v>
      </c>
      <c r="Y55" s="1140"/>
      <c r="Z55" s="1140"/>
      <c r="AA55" s="1140"/>
      <c r="AB55" s="1140"/>
      <c r="AC55" s="1150">
        <v>60200</v>
      </c>
      <c r="AD55" s="1142"/>
      <c r="AE55" s="1142"/>
      <c r="AF55" s="1139">
        <v>1</v>
      </c>
      <c r="AG55" s="1139">
        <v>3500</v>
      </c>
      <c r="AH55" s="1139">
        <v>1</v>
      </c>
      <c r="AI55" s="1139" t="s">
        <v>11244</v>
      </c>
      <c r="AJ55" s="1139">
        <v>4900</v>
      </c>
      <c r="AK55" s="1139"/>
      <c r="AL55" s="1139" t="s">
        <v>2984</v>
      </c>
      <c r="AM55" s="1139"/>
      <c r="AN55" s="1139">
        <v>204.98</v>
      </c>
      <c r="AO55" s="1139"/>
      <c r="AP55" s="1139" t="s">
        <v>583</v>
      </c>
      <c r="AQ55" s="1139"/>
      <c r="AR55" s="1139"/>
      <c r="AS55" s="1139"/>
      <c r="AT55" s="1139"/>
      <c r="AU55" s="1139"/>
      <c r="AV55" s="1139"/>
      <c r="AW55" s="1139"/>
      <c r="AX55" s="1139"/>
      <c r="AY55" s="1139"/>
      <c r="AZ55" s="1139"/>
      <c r="BA55" s="171" t="s">
        <v>11245</v>
      </c>
    </row>
    <row r="56" spans="1:53" s="772" customFormat="1" ht="25.5" hidden="1" customHeight="1">
      <c r="A56" s="773"/>
      <c r="B56" s="1148"/>
      <c r="C56" s="59" t="s">
        <v>822</v>
      </c>
      <c r="D56" s="1142"/>
      <c r="E56" s="148" t="s">
        <v>11246</v>
      </c>
      <c r="F56" s="1142" t="s">
        <v>577</v>
      </c>
      <c r="G56" s="1142"/>
      <c r="H56" s="1149"/>
      <c r="I56" s="59" t="s">
        <v>825</v>
      </c>
      <c r="J56" s="1140">
        <v>98879.5</v>
      </c>
      <c r="K56" s="1140">
        <v>4929.33</v>
      </c>
      <c r="L56" s="1140">
        <v>4974.83</v>
      </c>
      <c r="M56" s="1142" t="s">
        <v>282</v>
      </c>
      <c r="N56" s="1142" t="s">
        <v>282</v>
      </c>
      <c r="O56" s="1140">
        <v>65.099999999999994</v>
      </c>
      <c r="P56" s="1140">
        <v>55.08</v>
      </c>
      <c r="Q56" s="1140">
        <v>3585.7</v>
      </c>
      <c r="R56" s="1140"/>
      <c r="S56" s="1140"/>
      <c r="T56" s="1140"/>
      <c r="U56" s="1140"/>
      <c r="V56" s="1142">
        <v>2010</v>
      </c>
      <c r="W56" s="1140"/>
      <c r="X56" s="1140"/>
      <c r="Y56" s="1140"/>
      <c r="Z56" s="1140"/>
      <c r="AA56" s="1140"/>
      <c r="AB56" s="1140"/>
      <c r="AC56" s="1150">
        <v>24705</v>
      </c>
      <c r="AD56" s="1142"/>
      <c r="AE56" s="1142"/>
      <c r="AF56" s="1139"/>
      <c r="AG56" s="1139"/>
      <c r="AH56" s="1139"/>
      <c r="AI56" s="1139"/>
      <c r="AJ56" s="1139"/>
      <c r="AK56" s="1139"/>
      <c r="AL56" s="1139"/>
      <c r="AM56" s="1139"/>
      <c r="AN56" s="1139"/>
      <c r="AO56" s="1139"/>
      <c r="AP56" s="1139"/>
      <c r="AQ56" s="1139"/>
      <c r="AR56" s="1139"/>
      <c r="AS56" s="1139"/>
      <c r="AT56" s="1139"/>
      <c r="AU56" s="1139"/>
      <c r="AV56" s="1139"/>
      <c r="AW56" s="1139"/>
      <c r="AX56" s="1139"/>
      <c r="AY56" s="1139"/>
      <c r="AZ56" s="1139"/>
      <c r="BA56" s="171"/>
    </row>
    <row r="57" spans="1:53" s="1336" customFormat="1" ht="25.5" hidden="1" customHeight="1">
      <c r="A57" s="773"/>
      <c r="B57" s="1380"/>
      <c r="C57" s="59" t="s">
        <v>822</v>
      </c>
      <c r="D57" s="1381"/>
      <c r="E57" s="148" t="s">
        <v>11247</v>
      </c>
      <c r="F57" s="1381" t="s">
        <v>577</v>
      </c>
      <c r="G57" s="1381"/>
      <c r="H57" s="1149"/>
      <c r="I57" s="59" t="s">
        <v>825</v>
      </c>
      <c r="J57" s="1379">
        <v>123386</v>
      </c>
      <c r="K57" s="1379">
        <v>707.05</v>
      </c>
      <c r="L57" s="1379">
        <v>1544.58</v>
      </c>
      <c r="M57" s="1381" t="s">
        <v>282</v>
      </c>
      <c r="N57" s="1381" t="s">
        <v>282</v>
      </c>
      <c r="O57" s="1379">
        <v>120</v>
      </c>
      <c r="P57" s="1379">
        <v>95</v>
      </c>
      <c r="Q57" s="1379">
        <v>12335</v>
      </c>
      <c r="R57" s="1379">
        <v>1376</v>
      </c>
      <c r="S57" s="1379">
        <v>1376</v>
      </c>
      <c r="T57" s="1379"/>
      <c r="U57" s="1379"/>
      <c r="V57" s="1381">
        <v>2010</v>
      </c>
      <c r="W57" s="1379"/>
      <c r="X57" s="1379"/>
      <c r="Y57" s="1379"/>
      <c r="Z57" s="1379"/>
      <c r="AA57" s="1379"/>
      <c r="AB57" s="1379"/>
      <c r="AC57" s="1382"/>
      <c r="AD57" s="1381"/>
      <c r="AE57" s="1381"/>
      <c r="AF57" s="1378"/>
      <c r="AG57" s="1378"/>
      <c r="AH57" s="1378"/>
      <c r="AI57" s="1378"/>
      <c r="AJ57" s="1378"/>
      <c r="AK57" s="1378"/>
      <c r="AL57" s="1378"/>
      <c r="AM57" s="1378"/>
      <c r="AN57" s="1378"/>
      <c r="AO57" s="1378"/>
      <c r="AP57" s="1378"/>
      <c r="AQ57" s="1378"/>
      <c r="AR57" s="1378"/>
      <c r="AS57" s="1378"/>
      <c r="AT57" s="1378"/>
      <c r="AU57" s="1378"/>
      <c r="AV57" s="1378"/>
      <c r="AW57" s="1378"/>
      <c r="AX57" s="1378"/>
      <c r="AY57" s="1378"/>
      <c r="AZ57" s="1378"/>
      <c r="BA57" s="1377"/>
    </row>
    <row r="58" spans="1:53" s="1336" customFormat="1" ht="25.5" hidden="1" customHeight="1">
      <c r="A58" s="773"/>
      <c r="B58" s="1380"/>
      <c r="C58" s="59" t="s">
        <v>822</v>
      </c>
      <c r="D58" s="1381"/>
      <c r="E58" s="148" t="s">
        <v>11248</v>
      </c>
      <c r="F58" s="1381" t="s">
        <v>577</v>
      </c>
      <c r="G58" s="1381"/>
      <c r="H58" s="1149"/>
      <c r="I58" s="59" t="s">
        <v>825</v>
      </c>
      <c r="J58" s="1379"/>
      <c r="K58" s="1379">
        <v>82.2</v>
      </c>
      <c r="L58" s="1379">
        <v>82.2</v>
      </c>
      <c r="M58" s="1381" t="s">
        <v>282</v>
      </c>
      <c r="N58" s="1381" t="s">
        <v>282</v>
      </c>
      <c r="O58" s="1379">
        <v>120</v>
      </c>
      <c r="P58" s="1379">
        <v>95</v>
      </c>
      <c r="Q58" s="1379">
        <v>12487</v>
      </c>
      <c r="R58" s="1379"/>
      <c r="S58" s="1379"/>
      <c r="T58" s="1379"/>
      <c r="U58" s="1379"/>
      <c r="V58" s="1381">
        <v>2010</v>
      </c>
      <c r="W58" s="1379"/>
      <c r="X58" s="1379"/>
      <c r="Y58" s="1379"/>
      <c r="Z58" s="1379"/>
      <c r="AA58" s="1379"/>
      <c r="AB58" s="1379"/>
      <c r="AC58" s="1382"/>
      <c r="AD58" s="1381"/>
      <c r="AE58" s="1381"/>
      <c r="AF58" s="1378"/>
      <c r="AG58" s="1378"/>
      <c r="AH58" s="1378"/>
      <c r="AI58" s="1378"/>
      <c r="AJ58" s="1378"/>
      <c r="AK58" s="1378"/>
      <c r="AL58" s="1378"/>
      <c r="AM58" s="1378"/>
      <c r="AN58" s="1378"/>
      <c r="AO58" s="1378"/>
      <c r="AP58" s="1378"/>
      <c r="AQ58" s="1378"/>
      <c r="AR58" s="1378"/>
      <c r="AS58" s="1378"/>
      <c r="AT58" s="1378"/>
      <c r="AU58" s="1378"/>
      <c r="AV58" s="1378"/>
      <c r="AW58" s="1378"/>
      <c r="AX58" s="1378"/>
      <c r="AY58" s="1378"/>
      <c r="AZ58" s="1378"/>
      <c r="BA58" s="1377" t="s">
        <v>3524</v>
      </c>
    </row>
    <row r="59" spans="1:53" s="772" customFormat="1" ht="25.5" hidden="1" customHeight="1">
      <c r="A59" s="773" t="s">
        <v>145</v>
      </c>
      <c r="B59" s="1148"/>
      <c r="C59" s="59" t="s">
        <v>822</v>
      </c>
      <c r="D59" s="1142"/>
      <c r="E59" s="148" t="s">
        <v>11249</v>
      </c>
      <c r="F59" s="1142" t="s">
        <v>577</v>
      </c>
      <c r="G59" s="1142"/>
      <c r="H59" s="1149"/>
      <c r="I59" s="59" t="s">
        <v>825</v>
      </c>
      <c r="J59" s="1140">
        <v>90341</v>
      </c>
      <c r="K59" s="1140"/>
      <c r="L59" s="1140"/>
      <c r="M59" s="1142" t="s">
        <v>469</v>
      </c>
      <c r="N59" s="1142" t="s">
        <v>469</v>
      </c>
      <c r="O59" s="1140">
        <v>114</v>
      </c>
      <c r="P59" s="1140">
        <v>80</v>
      </c>
      <c r="Q59" s="1140">
        <v>13068</v>
      </c>
      <c r="R59" s="1140"/>
      <c r="S59" s="1140"/>
      <c r="T59" s="1140"/>
      <c r="U59" s="1140"/>
      <c r="V59" s="1142">
        <v>2011</v>
      </c>
      <c r="W59" s="1140"/>
      <c r="X59" s="1140"/>
      <c r="Y59" s="1140"/>
      <c r="Z59" s="1140"/>
      <c r="AA59" s="1140"/>
      <c r="AB59" s="1140"/>
      <c r="AC59" s="1150">
        <v>790</v>
      </c>
      <c r="AD59" s="1142"/>
      <c r="AE59" s="1142"/>
      <c r="AF59" s="1139"/>
      <c r="AG59" s="1139"/>
      <c r="AH59" s="1139"/>
      <c r="AI59" s="1139"/>
      <c r="AJ59" s="1139"/>
      <c r="AK59" s="1139"/>
      <c r="AL59" s="1139"/>
      <c r="AM59" s="1139"/>
      <c r="AN59" s="1139"/>
      <c r="AO59" s="1139"/>
      <c r="AP59" s="1139"/>
      <c r="AQ59" s="1139"/>
      <c r="AR59" s="1139"/>
      <c r="AS59" s="1139"/>
      <c r="AT59" s="1139"/>
      <c r="AU59" s="1139"/>
      <c r="AV59" s="1139"/>
      <c r="AW59" s="1139"/>
      <c r="AX59" s="1139"/>
      <c r="AY59" s="1139"/>
      <c r="AZ59" s="1139"/>
      <c r="BA59" s="171" t="s">
        <v>11250</v>
      </c>
    </row>
    <row r="60" spans="1:53" s="772" customFormat="1" ht="25.5" hidden="1" customHeight="1">
      <c r="A60" s="773"/>
      <c r="B60" s="1148"/>
      <c r="C60" s="59" t="s">
        <v>796</v>
      </c>
      <c r="D60" s="1142"/>
      <c r="E60" s="148" t="s">
        <v>3579</v>
      </c>
      <c r="F60" s="1142" t="s">
        <v>796</v>
      </c>
      <c r="G60" s="1142"/>
      <c r="H60" s="1149"/>
      <c r="I60" s="59" t="s">
        <v>16112</v>
      </c>
      <c r="J60" s="1140">
        <v>21322</v>
      </c>
      <c r="K60" s="1140"/>
      <c r="L60" s="1140"/>
      <c r="M60" s="1142" t="s">
        <v>469</v>
      </c>
      <c r="N60" s="1142" t="s">
        <v>469</v>
      </c>
      <c r="O60" s="1140">
        <v>100</v>
      </c>
      <c r="P60" s="1140">
        <v>90</v>
      </c>
      <c r="Q60" s="1140">
        <v>6358</v>
      </c>
      <c r="R60" s="1140"/>
      <c r="S60" s="1140"/>
      <c r="T60" s="1140"/>
      <c r="U60" s="1140"/>
      <c r="V60" s="1142">
        <v>2020</v>
      </c>
      <c r="W60" s="1140"/>
      <c r="X60" s="1140"/>
      <c r="Y60" s="1140"/>
      <c r="Z60" s="1140"/>
      <c r="AA60" s="1140"/>
      <c r="AB60" s="1140"/>
      <c r="AC60" s="1150">
        <v>2000</v>
      </c>
      <c r="AD60" s="1142"/>
      <c r="AE60" s="1142"/>
      <c r="AF60" s="1139"/>
      <c r="AG60" s="1139"/>
      <c r="AH60" s="1139"/>
      <c r="AI60" s="1139"/>
      <c r="AJ60" s="1139"/>
      <c r="AK60" s="1139"/>
      <c r="AL60" s="1139"/>
      <c r="AM60" s="1139"/>
      <c r="AN60" s="1139"/>
      <c r="AO60" s="1139"/>
      <c r="AP60" s="1139"/>
      <c r="AQ60" s="1139"/>
      <c r="AR60" s="1139"/>
      <c r="AS60" s="1139"/>
      <c r="AT60" s="1139"/>
      <c r="AU60" s="1139"/>
      <c r="AV60" s="1139"/>
      <c r="AW60" s="1139"/>
      <c r="AX60" s="1139"/>
      <c r="AY60" s="1139"/>
      <c r="AZ60" s="1139"/>
      <c r="BA60" s="171" t="s">
        <v>10447</v>
      </c>
    </row>
    <row r="61" spans="1:53" s="772" customFormat="1" ht="25.5" hidden="1" customHeight="1">
      <c r="A61" s="773"/>
      <c r="B61" s="137"/>
      <c r="C61" s="171" t="s">
        <v>787</v>
      </c>
      <c r="D61" s="1139"/>
      <c r="E61" s="139" t="s">
        <v>11251</v>
      </c>
      <c r="F61" s="1139" t="s">
        <v>787</v>
      </c>
      <c r="G61" s="171"/>
      <c r="H61" s="1158"/>
      <c r="I61" s="1139" t="s">
        <v>787</v>
      </c>
      <c r="J61" s="1140">
        <v>8200</v>
      </c>
      <c r="K61" s="1140"/>
      <c r="L61" s="1140"/>
      <c r="M61" s="1142" t="s">
        <v>282</v>
      </c>
      <c r="N61" s="1142" t="s">
        <v>282</v>
      </c>
      <c r="O61" s="1140">
        <v>100</v>
      </c>
      <c r="P61" s="1140">
        <v>78</v>
      </c>
      <c r="Q61" s="1140">
        <v>7860</v>
      </c>
      <c r="R61" s="1140"/>
      <c r="S61" s="1140"/>
      <c r="T61" s="1140"/>
      <c r="U61" s="1140"/>
      <c r="V61" s="1142">
        <v>2014</v>
      </c>
      <c r="W61" s="1140"/>
      <c r="X61" s="1140"/>
      <c r="Y61" s="1140"/>
      <c r="Z61" s="1140"/>
      <c r="AA61" s="1140"/>
      <c r="AB61" s="1140"/>
      <c r="AC61" s="1150"/>
      <c r="AD61" s="1142"/>
      <c r="AE61" s="1142"/>
      <c r="AF61" s="1139"/>
      <c r="AG61" s="1139"/>
      <c r="AH61" s="1139"/>
      <c r="AI61" s="1139"/>
      <c r="AJ61" s="1139"/>
      <c r="AK61" s="1139"/>
      <c r="AL61" s="1139"/>
      <c r="AM61" s="1139"/>
      <c r="AN61" s="1139"/>
      <c r="AO61" s="1139"/>
      <c r="AP61" s="1139"/>
      <c r="AQ61" s="1139"/>
      <c r="AR61" s="1139"/>
      <c r="AS61" s="1139"/>
      <c r="AT61" s="1139"/>
      <c r="AU61" s="1139"/>
      <c r="AV61" s="1139"/>
      <c r="AW61" s="1139"/>
      <c r="AX61" s="1139"/>
      <c r="AY61" s="1139"/>
      <c r="AZ61" s="1139"/>
      <c r="BA61" s="171" t="s">
        <v>12303</v>
      </c>
    </row>
    <row r="62" spans="1:53" s="772" customFormat="1" ht="25.5" hidden="1" customHeight="1">
      <c r="A62" s="773"/>
      <c r="B62" s="1163"/>
      <c r="C62" s="171" t="s">
        <v>802</v>
      </c>
      <c r="D62" s="1139"/>
      <c r="E62" s="139" t="s">
        <v>16113</v>
      </c>
      <c r="F62" s="1139" t="s">
        <v>802</v>
      </c>
      <c r="G62" s="171"/>
      <c r="H62" s="1158"/>
      <c r="I62" s="1139" t="s">
        <v>802</v>
      </c>
      <c r="J62" s="1140">
        <v>12677</v>
      </c>
      <c r="K62" s="1140"/>
      <c r="L62" s="1140"/>
      <c r="M62" s="1142" t="s">
        <v>469</v>
      </c>
      <c r="N62" s="1142" t="s">
        <v>143</v>
      </c>
      <c r="O62" s="1140">
        <v>120</v>
      </c>
      <c r="P62" s="1140">
        <v>90</v>
      </c>
      <c r="Q62" s="1140">
        <v>11836</v>
      </c>
      <c r="R62" s="1140">
        <v>104</v>
      </c>
      <c r="S62" s="1140">
        <v>104</v>
      </c>
      <c r="T62" s="1140"/>
      <c r="U62" s="1140"/>
      <c r="V62" s="1142">
        <v>2019</v>
      </c>
      <c r="W62" s="1140"/>
      <c r="X62" s="1140"/>
      <c r="Y62" s="1140"/>
      <c r="Z62" s="1140"/>
      <c r="AA62" s="1140"/>
      <c r="AB62" s="1140"/>
      <c r="AC62" s="1150">
        <v>10300</v>
      </c>
      <c r="AD62" s="1142"/>
      <c r="AE62" s="1142"/>
      <c r="AF62" s="1139"/>
      <c r="AG62" s="1139"/>
      <c r="AH62" s="1139"/>
      <c r="AI62" s="1139"/>
      <c r="AJ62" s="1139"/>
      <c r="AK62" s="1139"/>
      <c r="AL62" s="1139"/>
      <c r="AM62" s="1139"/>
      <c r="AN62" s="1139"/>
      <c r="AO62" s="1139"/>
      <c r="AP62" s="1139"/>
      <c r="AQ62" s="1139"/>
      <c r="AR62" s="1139"/>
      <c r="AS62" s="1139"/>
      <c r="AT62" s="1139"/>
      <c r="AU62" s="1139"/>
      <c r="AV62" s="1139"/>
      <c r="AW62" s="1139"/>
      <c r="AX62" s="1139"/>
      <c r="AY62" s="1139"/>
      <c r="AZ62" s="1139"/>
      <c r="BA62" s="171" t="s">
        <v>16114</v>
      </c>
    </row>
    <row r="63" spans="1:53" s="772" customFormat="1" ht="25.5" hidden="1" customHeight="1">
      <c r="A63" s="773"/>
      <c r="B63" s="1144" t="s">
        <v>2289</v>
      </c>
      <c r="C63" s="171" t="s">
        <v>2234</v>
      </c>
      <c r="D63" s="1139"/>
      <c r="E63" s="139">
        <f>COUNTA(E64:E69)</f>
        <v>6</v>
      </c>
      <c r="F63" s="1139"/>
      <c r="G63" s="171"/>
      <c r="H63" s="1158"/>
      <c r="I63" s="1139"/>
      <c r="J63" s="1140">
        <f>SUM(J64:J69)</f>
        <v>174418</v>
      </c>
      <c r="K63" s="1140">
        <f>SUM(K64:K69)</f>
        <v>27481</v>
      </c>
      <c r="L63" s="1140">
        <f>SUM(L64:L69)</f>
        <v>61109</v>
      </c>
      <c r="M63" s="1142"/>
      <c r="N63" s="1142"/>
      <c r="O63" s="1140"/>
      <c r="P63" s="1140"/>
      <c r="Q63" s="1140"/>
      <c r="R63" s="1140"/>
      <c r="S63" s="1140"/>
      <c r="T63" s="1140">
        <v>0</v>
      </c>
      <c r="U63" s="1140">
        <v>0</v>
      </c>
      <c r="V63" s="1140"/>
      <c r="W63" s="1140">
        <v>0</v>
      </c>
      <c r="X63" s="1140">
        <v>3167</v>
      </c>
      <c r="Y63" s="1140">
        <v>500</v>
      </c>
      <c r="Z63" s="1140">
        <v>0</v>
      </c>
      <c r="AA63" s="1140">
        <v>0</v>
      </c>
      <c r="AB63" s="1140">
        <v>0</v>
      </c>
      <c r="AC63" s="1140"/>
      <c r="AD63" s="1142"/>
      <c r="AE63" s="1142"/>
      <c r="AF63" s="1139"/>
      <c r="AG63" s="1139"/>
      <c r="AH63" s="1139"/>
      <c r="AI63" s="1139"/>
      <c r="AJ63" s="1139"/>
      <c r="AK63" s="1139"/>
      <c r="AL63" s="1139"/>
      <c r="AM63" s="1139"/>
      <c r="AN63" s="1139"/>
      <c r="AO63" s="1139"/>
      <c r="AP63" s="1139"/>
      <c r="AQ63" s="1139"/>
      <c r="AR63" s="1139"/>
      <c r="AS63" s="1139"/>
      <c r="AT63" s="1139"/>
      <c r="AU63" s="1139"/>
      <c r="AV63" s="1139"/>
      <c r="AW63" s="1139"/>
      <c r="AX63" s="1139"/>
      <c r="AY63" s="1139"/>
      <c r="AZ63" s="1139"/>
      <c r="BA63" s="1139"/>
    </row>
    <row r="64" spans="1:53" s="772" customFormat="1" ht="36.6" hidden="1" customHeight="1">
      <c r="A64" s="773"/>
      <c r="B64" s="1148"/>
      <c r="C64" s="59" t="s">
        <v>567</v>
      </c>
      <c r="D64" s="1142" t="s">
        <v>432</v>
      </c>
      <c r="E64" s="59" t="s">
        <v>3029</v>
      </c>
      <c r="F64" s="1142" t="s">
        <v>567</v>
      </c>
      <c r="G64" s="1142" t="s">
        <v>433</v>
      </c>
      <c r="H64" s="1142" t="s">
        <v>434</v>
      </c>
      <c r="I64" s="59" t="s">
        <v>3030</v>
      </c>
      <c r="J64" s="1164">
        <v>13782</v>
      </c>
      <c r="K64" s="1140"/>
      <c r="L64" s="1140"/>
      <c r="M64" s="1142" t="s">
        <v>469</v>
      </c>
      <c r="N64" s="1142" t="s">
        <v>143</v>
      </c>
      <c r="O64" s="1140" t="s">
        <v>13400</v>
      </c>
      <c r="P64" s="1140" t="s">
        <v>13401</v>
      </c>
      <c r="Q64" s="1140" t="s">
        <v>13402</v>
      </c>
      <c r="R64" s="1140"/>
      <c r="S64" s="1140"/>
      <c r="T64" s="1140" t="s">
        <v>465</v>
      </c>
      <c r="U64" s="1140" t="s">
        <v>466</v>
      </c>
      <c r="V64" s="1142" t="s">
        <v>13403</v>
      </c>
      <c r="W64" s="1140"/>
      <c r="X64" s="1140" t="s">
        <v>3031</v>
      </c>
      <c r="Y64" s="1140"/>
      <c r="Z64" s="1140"/>
      <c r="AA64" s="1140"/>
      <c r="AB64" s="1140"/>
      <c r="AC64" s="1140" t="s">
        <v>13404</v>
      </c>
      <c r="AD64" s="1142" t="s">
        <v>3032</v>
      </c>
      <c r="AE64" s="1142" t="s">
        <v>3033</v>
      </c>
      <c r="AF64" s="1139" t="s">
        <v>3034</v>
      </c>
      <c r="AG64" s="1139"/>
      <c r="AH64" s="1139"/>
      <c r="AI64" s="1139"/>
      <c r="AJ64" s="1139"/>
      <c r="AK64" s="1139"/>
      <c r="AL64" s="1139"/>
      <c r="AM64" s="1139"/>
      <c r="AN64" s="1139"/>
      <c r="AO64" s="1139"/>
      <c r="AP64" s="1139"/>
      <c r="AQ64" s="1139"/>
      <c r="AR64" s="1139"/>
      <c r="AS64" s="1139"/>
      <c r="AT64" s="1139"/>
      <c r="AU64" s="1139"/>
      <c r="AV64" s="1139"/>
      <c r="AW64" s="1139"/>
      <c r="AX64" s="1139"/>
      <c r="AY64" s="1139"/>
      <c r="AZ64" s="1139"/>
      <c r="BA64" s="171" t="s">
        <v>719</v>
      </c>
    </row>
    <row r="65" spans="1:53" s="772" customFormat="1" ht="36.6" hidden="1" customHeight="1">
      <c r="A65" s="773"/>
      <c r="B65" s="1148"/>
      <c r="C65" s="59" t="s">
        <v>431</v>
      </c>
      <c r="D65" s="1142" t="s">
        <v>432</v>
      </c>
      <c r="E65" s="59" t="s">
        <v>3035</v>
      </c>
      <c r="F65" s="1142" t="s">
        <v>588</v>
      </c>
      <c r="G65" s="1142" t="s">
        <v>433</v>
      </c>
      <c r="H65" s="1142" t="s">
        <v>434</v>
      </c>
      <c r="I65" s="59" t="s">
        <v>589</v>
      </c>
      <c r="J65" s="1164">
        <v>35997</v>
      </c>
      <c r="K65" s="1140">
        <v>11416</v>
      </c>
      <c r="L65" s="1140">
        <v>3463</v>
      </c>
      <c r="M65" s="1142" t="s">
        <v>143</v>
      </c>
      <c r="N65" s="1142" t="s">
        <v>143</v>
      </c>
      <c r="O65" s="1140">
        <v>120</v>
      </c>
      <c r="P65" s="1140">
        <v>99</v>
      </c>
      <c r="Q65" s="1140">
        <v>11494</v>
      </c>
      <c r="R65" s="1140">
        <v>9800</v>
      </c>
      <c r="S65" s="1140">
        <v>9800</v>
      </c>
      <c r="T65" s="1140" t="s">
        <v>465</v>
      </c>
      <c r="U65" s="1140" t="s">
        <v>466</v>
      </c>
      <c r="V65" s="1142">
        <v>1965</v>
      </c>
      <c r="W65" s="1140"/>
      <c r="X65" s="1140" t="s">
        <v>3031</v>
      </c>
      <c r="Y65" s="1140"/>
      <c r="Z65" s="1140"/>
      <c r="AA65" s="1140"/>
      <c r="AB65" s="1140"/>
      <c r="AC65" s="1140">
        <v>660</v>
      </c>
      <c r="AD65" s="1142" t="s">
        <v>3032</v>
      </c>
      <c r="AE65" s="1142" t="s">
        <v>3033</v>
      </c>
      <c r="AF65" s="1139" t="s">
        <v>3034</v>
      </c>
      <c r="AG65" s="1139"/>
      <c r="AH65" s="1139"/>
      <c r="AI65" s="1139"/>
      <c r="AJ65" s="1139"/>
      <c r="AK65" s="1139"/>
      <c r="AL65" s="1139"/>
      <c r="AM65" s="1139"/>
      <c r="AN65" s="1139"/>
      <c r="AO65" s="1139"/>
      <c r="AP65" s="1139"/>
      <c r="AQ65" s="1139"/>
      <c r="AR65" s="1139"/>
      <c r="AS65" s="1139"/>
      <c r="AT65" s="1139"/>
      <c r="AU65" s="1139"/>
      <c r="AV65" s="1139"/>
      <c r="AW65" s="1139"/>
      <c r="AX65" s="1139"/>
      <c r="AY65" s="1139"/>
      <c r="AZ65" s="1139"/>
      <c r="BA65" s="171" t="s">
        <v>3036</v>
      </c>
    </row>
    <row r="66" spans="1:53" s="772" customFormat="1" ht="36.6" hidden="1" customHeight="1">
      <c r="A66" s="773"/>
      <c r="B66" s="137"/>
      <c r="C66" s="59" t="s">
        <v>607</v>
      </c>
      <c r="D66" s="1142"/>
      <c r="E66" s="59" t="s">
        <v>3037</v>
      </c>
      <c r="F66" s="1142" t="s">
        <v>588</v>
      </c>
      <c r="G66" s="1142"/>
      <c r="H66" s="1142"/>
      <c r="I66" s="59" t="s">
        <v>3038</v>
      </c>
      <c r="J66" s="1164">
        <v>52639</v>
      </c>
      <c r="K66" s="1140">
        <v>16065</v>
      </c>
      <c r="L66" s="1140">
        <v>57646</v>
      </c>
      <c r="M66" s="1142" t="s">
        <v>143</v>
      </c>
      <c r="N66" s="1142" t="s">
        <v>143</v>
      </c>
      <c r="O66" s="1140">
        <v>122</v>
      </c>
      <c r="P66" s="1140">
        <v>99</v>
      </c>
      <c r="Q66" s="1140">
        <v>12590</v>
      </c>
      <c r="R66" s="1140">
        <v>20639</v>
      </c>
      <c r="S66" s="1140">
        <v>27000</v>
      </c>
      <c r="T66" s="1140"/>
      <c r="U66" s="1140"/>
      <c r="V66" s="1142">
        <v>2014</v>
      </c>
      <c r="W66" s="1140"/>
      <c r="X66" s="1140"/>
      <c r="Y66" s="1140"/>
      <c r="Z66" s="1140"/>
      <c r="AA66" s="1140"/>
      <c r="AB66" s="1140"/>
      <c r="AC66" s="1140">
        <v>99400</v>
      </c>
      <c r="AD66" s="1142"/>
      <c r="AE66" s="1142"/>
      <c r="AF66" s="1139"/>
      <c r="AG66" s="1139"/>
      <c r="AH66" s="1139"/>
      <c r="AI66" s="1139"/>
      <c r="AJ66" s="1139"/>
      <c r="AK66" s="1139"/>
      <c r="AL66" s="1139"/>
      <c r="AM66" s="1139"/>
      <c r="AN66" s="1139"/>
      <c r="AO66" s="1139"/>
      <c r="AP66" s="1139"/>
      <c r="AQ66" s="1139"/>
      <c r="AR66" s="1139"/>
      <c r="AS66" s="1139"/>
      <c r="AT66" s="1139"/>
      <c r="AU66" s="1139"/>
      <c r="AV66" s="1139"/>
      <c r="AW66" s="1139"/>
      <c r="AX66" s="1139"/>
      <c r="AY66" s="1139"/>
      <c r="AZ66" s="1139"/>
      <c r="BA66" s="171" t="s">
        <v>10136</v>
      </c>
    </row>
    <row r="67" spans="1:53" s="772" customFormat="1" ht="36.6" hidden="1" customHeight="1">
      <c r="A67" s="773"/>
      <c r="B67" s="1148"/>
      <c r="C67" s="59" t="s">
        <v>607</v>
      </c>
      <c r="D67" s="1142"/>
      <c r="E67" s="59" t="s">
        <v>3039</v>
      </c>
      <c r="F67" s="1142" t="s">
        <v>607</v>
      </c>
      <c r="G67" s="1142"/>
      <c r="H67" s="1142"/>
      <c r="I67" s="59" t="s">
        <v>1408</v>
      </c>
      <c r="J67" s="1164">
        <v>29100</v>
      </c>
      <c r="K67" s="1140"/>
      <c r="L67" s="1140"/>
      <c r="M67" s="1142" t="s">
        <v>469</v>
      </c>
      <c r="N67" s="1142" t="s">
        <v>469</v>
      </c>
      <c r="O67" s="1140">
        <v>121.92</v>
      </c>
      <c r="P67" s="1140">
        <v>99</v>
      </c>
      <c r="Q67" s="1140">
        <v>29100</v>
      </c>
      <c r="R67" s="1140"/>
      <c r="S67" s="1140"/>
      <c r="T67" s="1140"/>
      <c r="U67" s="1140"/>
      <c r="V67" s="1142">
        <v>2014</v>
      </c>
      <c r="W67" s="1140"/>
      <c r="X67" s="1140"/>
      <c r="Y67" s="1140"/>
      <c r="Z67" s="1140"/>
      <c r="AA67" s="1140"/>
      <c r="AB67" s="1140"/>
      <c r="AC67" s="1140">
        <v>150</v>
      </c>
      <c r="AD67" s="1142"/>
      <c r="AE67" s="1142"/>
      <c r="AF67" s="1139"/>
      <c r="AG67" s="1139"/>
      <c r="AH67" s="1139"/>
      <c r="AI67" s="1139"/>
      <c r="AJ67" s="1139"/>
      <c r="AK67" s="1139"/>
      <c r="AL67" s="1139"/>
      <c r="AM67" s="1139"/>
      <c r="AN67" s="1139"/>
      <c r="AO67" s="1139"/>
      <c r="AP67" s="1139"/>
      <c r="AQ67" s="1139"/>
      <c r="AR67" s="1139"/>
      <c r="AS67" s="1139"/>
      <c r="AT67" s="1139"/>
      <c r="AU67" s="1139"/>
      <c r="AV67" s="1139"/>
      <c r="AW67" s="1139"/>
      <c r="AX67" s="1139"/>
      <c r="AY67" s="1139"/>
      <c r="AZ67" s="1139"/>
      <c r="BA67" s="171" t="s">
        <v>2121</v>
      </c>
    </row>
    <row r="68" spans="1:53" s="772" customFormat="1" ht="25.5" hidden="1" customHeight="1">
      <c r="A68" s="773"/>
      <c r="B68" s="1148"/>
      <c r="C68" s="59" t="s">
        <v>828</v>
      </c>
      <c r="D68" s="1142"/>
      <c r="E68" s="59" t="s">
        <v>3040</v>
      </c>
      <c r="F68" s="1142" t="s">
        <v>828</v>
      </c>
      <c r="G68" s="1142"/>
      <c r="H68" s="1142"/>
      <c r="I68" s="59" t="s">
        <v>3028</v>
      </c>
      <c r="J68" s="1164">
        <v>24200</v>
      </c>
      <c r="K68" s="1140"/>
      <c r="L68" s="1140"/>
      <c r="M68" s="1142" t="s">
        <v>304</v>
      </c>
      <c r="N68" s="1142" t="s">
        <v>304</v>
      </c>
      <c r="O68" s="1140">
        <v>113</v>
      </c>
      <c r="P68" s="1140">
        <v>104</v>
      </c>
      <c r="Q68" s="1140">
        <v>19491</v>
      </c>
      <c r="R68" s="1140"/>
      <c r="S68" s="1140"/>
      <c r="T68" s="1140"/>
      <c r="U68" s="1140"/>
      <c r="V68" s="59" t="s">
        <v>3041</v>
      </c>
      <c r="W68" s="1140"/>
      <c r="X68" s="1140"/>
      <c r="Y68" s="1140"/>
      <c r="Z68" s="1140"/>
      <c r="AA68" s="1140"/>
      <c r="AB68" s="1140"/>
      <c r="AC68" s="131" t="s">
        <v>3042</v>
      </c>
      <c r="AD68" s="1142"/>
      <c r="AE68" s="1142"/>
      <c r="AF68" s="1139"/>
      <c r="AG68" s="1139"/>
      <c r="AH68" s="1139"/>
      <c r="AI68" s="1139"/>
      <c r="AJ68" s="1139"/>
      <c r="AK68" s="1139"/>
      <c r="AL68" s="1139"/>
      <c r="AM68" s="1139"/>
      <c r="AN68" s="1139"/>
      <c r="AO68" s="1139"/>
      <c r="AP68" s="1139"/>
      <c r="AQ68" s="1139"/>
      <c r="AR68" s="1139"/>
      <c r="AS68" s="1139"/>
      <c r="AT68" s="1139"/>
      <c r="AU68" s="1139"/>
      <c r="AV68" s="1139"/>
      <c r="AW68" s="1139"/>
      <c r="AX68" s="1139"/>
      <c r="AY68" s="1139"/>
      <c r="AZ68" s="1139"/>
      <c r="BA68" s="171" t="s">
        <v>719</v>
      </c>
    </row>
    <row r="69" spans="1:53" s="772" customFormat="1" ht="25.5" hidden="1" customHeight="1">
      <c r="A69" s="773"/>
      <c r="B69" s="1165"/>
      <c r="C69" s="59" t="s">
        <v>828</v>
      </c>
      <c r="D69" s="1142"/>
      <c r="E69" s="59" t="s">
        <v>3043</v>
      </c>
      <c r="F69" s="1142" t="s">
        <v>828</v>
      </c>
      <c r="G69" s="1142"/>
      <c r="H69" s="1142"/>
      <c r="I69" s="59" t="s">
        <v>3028</v>
      </c>
      <c r="J69" s="1164">
        <v>18700</v>
      </c>
      <c r="K69" s="1140"/>
      <c r="L69" s="1140"/>
      <c r="M69" s="1142" t="s">
        <v>304</v>
      </c>
      <c r="N69" s="1142" t="s">
        <v>304</v>
      </c>
      <c r="O69" s="1140">
        <v>97</v>
      </c>
      <c r="P69" s="1140">
        <v>97</v>
      </c>
      <c r="Q69" s="1140">
        <v>22545</v>
      </c>
      <c r="R69" s="1140"/>
      <c r="S69" s="1140"/>
      <c r="T69" s="1140"/>
      <c r="U69" s="1140"/>
      <c r="V69" s="1142">
        <v>2014</v>
      </c>
      <c r="W69" s="1140"/>
      <c r="X69" s="1140"/>
      <c r="Y69" s="1140"/>
      <c r="Z69" s="1140"/>
      <c r="AA69" s="1140"/>
      <c r="AB69" s="1140"/>
      <c r="AC69" s="1140">
        <v>200</v>
      </c>
      <c r="AD69" s="1142"/>
      <c r="AE69" s="1142"/>
      <c r="AF69" s="1139"/>
      <c r="AG69" s="1139"/>
      <c r="AH69" s="1139"/>
      <c r="AI69" s="1139"/>
      <c r="AJ69" s="1139"/>
      <c r="AK69" s="1139"/>
      <c r="AL69" s="1139"/>
      <c r="AM69" s="1139"/>
      <c r="AN69" s="1139"/>
      <c r="AO69" s="1139"/>
      <c r="AP69" s="1139"/>
      <c r="AQ69" s="1139"/>
      <c r="AR69" s="1139"/>
      <c r="AS69" s="1139"/>
      <c r="AT69" s="1139"/>
      <c r="AU69" s="1139"/>
      <c r="AV69" s="1139"/>
      <c r="AW69" s="1139"/>
      <c r="AX69" s="1139"/>
      <c r="AY69" s="1139"/>
      <c r="AZ69" s="1139"/>
      <c r="BA69" s="171" t="s">
        <v>2121</v>
      </c>
    </row>
    <row r="70" spans="1:53" s="772" customFormat="1" ht="25.5" hidden="1" customHeight="1">
      <c r="A70" s="773"/>
      <c r="B70" s="1148" t="s">
        <v>2182</v>
      </c>
      <c r="C70" s="59" t="s">
        <v>2251</v>
      </c>
      <c r="D70" s="1142"/>
      <c r="E70" s="139">
        <f>COUNTA(E71:E73)</f>
        <v>3</v>
      </c>
      <c r="F70" s="1142"/>
      <c r="G70" s="1142"/>
      <c r="H70" s="1142"/>
      <c r="I70" s="59"/>
      <c r="J70" s="1140">
        <f>SUM(J71:J73)</f>
        <v>18043</v>
      </c>
      <c r="K70" s="1140">
        <f>SUM(K71:K73)</f>
        <v>5788.23</v>
      </c>
      <c r="L70" s="1140">
        <f>SUM(L71:L73)</f>
        <v>17256.810000000001</v>
      </c>
      <c r="M70" s="1142"/>
      <c r="N70" s="1142"/>
      <c r="O70" s="1140"/>
      <c r="P70" s="1140"/>
      <c r="Q70" s="1140"/>
      <c r="R70" s="1140"/>
      <c r="S70" s="1140"/>
      <c r="T70" s="1140"/>
      <c r="U70" s="1140"/>
      <c r="V70" s="1142"/>
      <c r="W70" s="1140"/>
      <c r="X70" s="1140"/>
      <c r="Y70" s="1140"/>
      <c r="Z70" s="1140"/>
      <c r="AA70" s="1140"/>
      <c r="AB70" s="1140"/>
      <c r="AC70" s="1140"/>
      <c r="AD70" s="1142"/>
      <c r="AE70" s="1142"/>
      <c r="AF70" s="1139"/>
      <c r="AG70" s="1139"/>
      <c r="AH70" s="1139"/>
      <c r="AI70" s="1139"/>
      <c r="AJ70" s="1139"/>
      <c r="AK70" s="1139"/>
      <c r="AL70" s="1139"/>
      <c r="AM70" s="1139"/>
      <c r="AN70" s="1139"/>
      <c r="AO70" s="1139"/>
      <c r="AP70" s="1139"/>
      <c r="AQ70" s="1139"/>
      <c r="AR70" s="1139"/>
      <c r="AS70" s="1139"/>
      <c r="AT70" s="1139"/>
      <c r="AU70" s="1139"/>
      <c r="AV70" s="1139"/>
      <c r="AW70" s="1139"/>
      <c r="AX70" s="1139"/>
      <c r="AY70" s="1139"/>
      <c r="AZ70" s="1139"/>
      <c r="BA70" s="1166"/>
    </row>
    <row r="71" spans="1:53" s="772" customFormat="1" ht="25.5" hidden="1" customHeight="1">
      <c r="A71" s="773" t="s">
        <v>255</v>
      </c>
      <c r="B71" s="1167"/>
      <c r="C71" s="59" t="s">
        <v>593</v>
      </c>
      <c r="D71" s="1142" t="s">
        <v>594</v>
      </c>
      <c r="E71" s="59" t="s">
        <v>930</v>
      </c>
      <c r="F71" s="1142" t="s">
        <v>596</v>
      </c>
      <c r="G71" s="1142" t="s">
        <v>931</v>
      </c>
      <c r="H71" s="1149" t="s">
        <v>932</v>
      </c>
      <c r="I71" s="59" t="s">
        <v>933</v>
      </c>
      <c r="J71" s="1140" t="s">
        <v>384</v>
      </c>
      <c r="K71" s="1140">
        <v>5761.23</v>
      </c>
      <c r="L71" s="1140">
        <v>8168.81</v>
      </c>
      <c r="M71" s="1142" t="s">
        <v>143</v>
      </c>
      <c r="N71" s="1142" t="s">
        <v>143</v>
      </c>
      <c r="O71" s="1140">
        <v>120</v>
      </c>
      <c r="P71" s="1140">
        <v>100</v>
      </c>
      <c r="Q71" s="1140">
        <v>12015</v>
      </c>
      <c r="R71" s="1140">
        <v>13732</v>
      </c>
      <c r="S71" s="1140">
        <v>13732</v>
      </c>
      <c r="T71" s="1140" t="s">
        <v>934</v>
      </c>
      <c r="U71" s="1140" t="s">
        <v>935</v>
      </c>
      <c r="V71" s="1142">
        <v>1964</v>
      </c>
      <c r="W71" s="1140"/>
      <c r="X71" s="1140">
        <v>3167</v>
      </c>
      <c r="Y71" s="1140">
        <v>500</v>
      </c>
      <c r="Z71" s="1140"/>
      <c r="AA71" s="1140"/>
      <c r="AB71" s="1140"/>
      <c r="AC71" s="1150">
        <v>3667</v>
      </c>
      <c r="AD71" s="1142">
        <v>2000</v>
      </c>
      <c r="AE71" s="1142">
        <v>2002</v>
      </c>
      <c r="AF71" s="1139">
        <v>1</v>
      </c>
      <c r="AG71" s="1139">
        <v>2000</v>
      </c>
      <c r="AH71" s="1139" t="s">
        <v>936</v>
      </c>
      <c r="AI71" s="1139" t="s">
        <v>937</v>
      </c>
      <c r="AJ71" s="1139">
        <v>1000</v>
      </c>
      <c r="AK71" s="1139"/>
      <c r="AL71" s="1139"/>
      <c r="AM71" s="1139"/>
      <c r="AN71" s="1139"/>
      <c r="AO71" s="1139"/>
      <c r="AP71" s="1139"/>
      <c r="AQ71" s="1139"/>
      <c r="AR71" s="1139"/>
      <c r="AS71" s="1139"/>
      <c r="AT71" s="1139"/>
      <c r="AU71" s="1139"/>
      <c r="AV71" s="1139"/>
      <c r="AW71" s="1139"/>
      <c r="AX71" s="1139"/>
      <c r="AY71" s="1139"/>
      <c r="AZ71" s="1139"/>
      <c r="BA71" s="171" t="s">
        <v>938</v>
      </c>
    </row>
    <row r="72" spans="1:53" s="1336" customFormat="1" ht="25.5" hidden="1" customHeight="1">
      <c r="A72" s="773"/>
      <c r="B72" s="1167"/>
      <c r="C72" s="59" t="s">
        <v>1030</v>
      </c>
      <c r="D72" s="1289"/>
      <c r="E72" s="59" t="s">
        <v>10081</v>
      </c>
      <c r="F72" s="1289" t="s">
        <v>1030</v>
      </c>
      <c r="G72" s="1289"/>
      <c r="H72" s="1149"/>
      <c r="I72" s="59" t="s">
        <v>1030</v>
      </c>
      <c r="J72" s="1291">
        <v>9043</v>
      </c>
      <c r="K72" s="1291">
        <v>27</v>
      </c>
      <c r="L72" s="1291">
        <v>9088</v>
      </c>
      <c r="M72" s="1289" t="s">
        <v>304</v>
      </c>
      <c r="N72" s="1289" t="s">
        <v>304</v>
      </c>
      <c r="O72" s="1291">
        <v>120</v>
      </c>
      <c r="P72" s="1291">
        <v>95</v>
      </c>
      <c r="Q72" s="1291">
        <v>9043</v>
      </c>
      <c r="R72" s="1291"/>
      <c r="S72" s="1291"/>
      <c r="T72" s="1291"/>
      <c r="U72" s="1291"/>
      <c r="V72" s="1289">
        <v>2014</v>
      </c>
      <c r="W72" s="1291"/>
      <c r="X72" s="1291"/>
      <c r="Y72" s="1291"/>
      <c r="Z72" s="1291"/>
      <c r="AA72" s="1291"/>
      <c r="AB72" s="1291"/>
      <c r="AC72" s="1292">
        <v>422</v>
      </c>
      <c r="AD72" s="1289"/>
      <c r="AE72" s="1289"/>
      <c r="AF72" s="1294"/>
      <c r="AG72" s="1294"/>
      <c r="AH72" s="1294"/>
      <c r="AI72" s="1294"/>
      <c r="AJ72" s="1294"/>
      <c r="AK72" s="1294"/>
      <c r="AL72" s="1294"/>
      <c r="AM72" s="1294"/>
      <c r="AN72" s="1294"/>
      <c r="AO72" s="1294"/>
      <c r="AP72" s="1294"/>
      <c r="AQ72" s="1294"/>
      <c r="AR72" s="1294"/>
      <c r="AS72" s="1294"/>
      <c r="AT72" s="1294"/>
      <c r="AU72" s="1294"/>
      <c r="AV72" s="1294"/>
      <c r="AW72" s="1294"/>
      <c r="AX72" s="1294"/>
      <c r="AY72" s="1294"/>
      <c r="AZ72" s="1294"/>
      <c r="BA72" s="1293"/>
    </row>
    <row r="73" spans="1:53" s="772" customFormat="1" ht="25.5" hidden="1" customHeight="1">
      <c r="A73" s="773"/>
      <c r="B73" s="1167"/>
      <c r="C73" s="59" t="s">
        <v>1472</v>
      </c>
      <c r="D73" s="1142" t="s">
        <v>15281</v>
      </c>
      <c r="E73" s="59" t="s">
        <v>15281</v>
      </c>
      <c r="F73" s="1142" t="s">
        <v>1472</v>
      </c>
      <c r="G73" s="1142" t="s">
        <v>3224</v>
      </c>
      <c r="H73" s="1149" t="s">
        <v>3224</v>
      </c>
      <c r="I73" s="59" t="s">
        <v>3224</v>
      </c>
      <c r="J73" s="1164">
        <v>9000</v>
      </c>
      <c r="K73" s="1140"/>
      <c r="L73" s="1140"/>
      <c r="M73" s="1142" t="s">
        <v>304</v>
      </c>
      <c r="N73" s="1142" t="s">
        <v>304</v>
      </c>
      <c r="O73" s="1140">
        <v>100</v>
      </c>
      <c r="P73" s="1140">
        <v>85</v>
      </c>
      <c r="Q73" s="1140">
        <v>9000</v>
      </c>
      <c r="R73" s="1140"/>
      <c r="S73" s="1140">
        <v>52</v>
      </c>
      <c r="T73" s="1140"/>
      <c r="U73" s="1140"/>
      <c r="V73" s="1142">
        <v>2019</v>
      </c>
      <c r="W73" s="1140"/>
      <c r="X73" s="1140"/>
      <c r="Y73" s="1140"/>
      <c r="Z73" s="1140"/>
      <c r="AA73" s="1140"/>
      <c r="AB73" s="1140"/>
      <c r="AC73" s="1140"/>
      <c r="AD73" s="1142"/>
      <c r="AE73" s="1142"/>
      <c r="AF73" s="1139"/>
      <c r="AG73" s="1139"/>
      <c r="AH73" s="1139"/>
      <c r="AI73" s="1139"/>
      <c r="AJ73" s="1139"/>
      <c r="AK73" s="1139"/>
      <c r="AL73" s="1139"/>
      <c r="AM73" s="1139"/>
      <c r="AN73" s="1139"/>
      <c r="AO73" s="1139"/>
      <c r="AP73" s="1139"/>
      <c r="AQ73" s="1139"/>
      <c r="AR73" s="1139"/>
      <c r="AS73" s="1139"/>
      <c r="AT73" s="1139"/>
      <c r="AU73" s="1139"/>
      <c r="AV73" s="1139"/>
      <c r="AW73" s="1139"/>
      <c r="AX73" s="1139"/>
      <c r="AY73" s="1139"/>
      <c r="AZ73" s="1139"/>
      <c r="BA73" s="171"/>
    </row>
    <row r="74" spans="1:53" s="772" customFormat="1" ht="25.5" hidden="1" customHeight="1">
      <c r="A74" s="773"/>
      <c r="B74" s="1168" t="s">
        <v>2290</v>
      </c>
      <c r="C74" s="59" t="s">
        <v>2291</v>
      </c>
      <c r="D74" s="1142"/>
      <c r="E74" s="139">
        <f>COUNTA(E75:E78)</f>
        <v>4</v>
      </c>
      <c r="F74" s="1142"/>
      <c r="G74" s="1142"/>
      <c r="H74" s="1149"/>
      <c r="I74" s="86"/>
      <c r="J74" s="1140">
        <f>SUM(J75:J78)</f>
        <v>89285</v>
      </c>
      <c r="K74" s="1140">
        <f>SUM(K75:K78)</f>
        <v>7118</v>
      </c>
      <c r="L74" s="1140">
        <f>SUM(L75:L78)</f>
        <v>15600</v>
      </c>
      <c r="M74" s="1169"/>
      <c r="N74" s="1169"/>
      <c r="O74" s="1170"/>
      <c r="P74" s="1170"/>
      <c r="Q74" s="1170"/>
      <c r="R74" s="1170"/>
      <c r="S74" s="1170"/>
      <c r="T74" s="1170"/>
      <c r="U74" s="1170"/>
      <c r="V74" s="1169"/>
      <c r="W74" s="1170"/>
      <c r="X74" s="1170"/>
      <c r="Y74" s="1170"/>
      <c r="Z74" s="1170"/>
      <c r="AA74" s="1170"/>
      <c r="AB74" s="1170"/>
      <c r="AC74" s="1170"/>
      <c r="AD74" s="1169"/>
      <c r="AE74" s="1169"/>
      <c r="AF74" s="1171"/>
      <c r="AG74" s="1171"/>
      <c r="AH74" s="1171"/>
      <c r="AI74" s="1171"/>
      <c r="AJ74" s="1171"/>
      <c r="AK74" s="1171"/>
      <c r="AL74" s="1171"/>
      <c r="AM74" s="1171"/>
      <c r="AN74" s="1171"/>
      <c r="AO74" s="1171"/>
      <c r="AP74" s="1171"/>
      <c r="AQ74" s="1171"/>
      <c r="AR74" s="1171"/>
      <c r="AS74" s="1171"/>
      <c r="AT74" s="1171"/>
      <c r="AU74" s="1171"/>
      <c r="AV74" s="1171"/>
      <c r="AW74" s="1171"/>
      <c r="AX74" s="1171"/>
      <c r="AY74" s="1171"/>
      <c r="AZ74" s="1171"/>
      <c r="BA74" s="1172"/>
    </row>
    <row r="75" spans="1:53" s="772" customFormat="1" ht="25.5" hidden="1" customHeight="1">
      <c r="A75" s="771" t="s">
        <v>16220</v>
      </c>
      <c r="B75" s="1167"/>
      <c r="C75" s="59" t="s">
        <v>574</v>
      </c>
      <c r="D75" s="1142" t="s">
        <v>594</v>
      </c>
      <c r="E75" s="59" t="s">
        <v>16221</v>
      </c>
      <c r="F75" s="1142" t="s">
        <v>13175</v>
      </c>
      <c r="G75" s="1142" t="s">
        <v>931</v>
      </c>
      <c r="H75" s="1149" t="s">
        <v>932</v>
      </c>
      <c r="I75" s="59" t="s">
        <v>2753</v>
      </c>
      <c r="J75" s="1140">
        <v>62987</v>
      </c>
      <c r="K75" s="1140">
        <v>7118</v>
      </c>
      <c r="L75" s="1140">
        <v>15600</v>
      </c>
      <c r="M75" s="1142" t="s">
        <v>282</v>
      </c>
      <c r="N75" s="1142" t="s">
        <v>282</v>
      </c>
      <c r="O75" s="1140">
        <v>122</v>
      </c>
      <c r="P75" s="1140">
        <v>101</v>
      </c>
      <c r="Q75" s="1140">
        <v>13560</v>
      </c>
      <c r="R75" s="1140">
        <v>12088</v>
      </c>
      <c r="S75" s="1140">
        <v>12088</v>
      </c>
      <c r="T75" s="1140" t="s">
        <v>934</v>
      </c>
      <c r="U75" s="1140" t="s">
        <v>935</v>
      </c>
      <c r="V75" s="1142">
        <v>2014</v>
      </c>
      <c r="W75" s="1140"/>
      <c r="X75" s="1140">
        <v>3167</v>
      </c>
      <c r="Y75" s="1140">
        <v>500</v>
      </c>
      <c r="Z75" s="1140"/>
      <c r="AA75" s="1140"/>
      <c r="AB75" s="1140"/>
      <c r="AC75" s="1150">
        <v>45000</v>
      </c>
      <c r="AD75" s="1142">
        <v>2000</v>
      </c>
      <c r="AE75" s="1142">
        <v>2002</v>
      </c>
      <c r="AF75" s="1139">
        <v>1</v>
      </c>
      <c r="AG75" s="1139">
        <v>2000</v>
      </c>
      <c r="AH75" s="1139" t="s">
        <v>936</v>
      </c>
      <c r="AI75" s="1139" t="s">
        <v>937</v>
      </c>
      <c r="AJ75" s="1139">
        <v>1000</v>
      </c>
      <c r="AK75" s="1139"/>
      <c r="AL75" s="1139"/>
      <c r="AM75" s="1139"/>
      <c r="AN75" s="1139"/>
      <c r="AO75" s="1139"/>
      <c r="AP75" s="1139"/>
      <c r="AQ75" s="1139"/>
      <c r="AR75" s="1139"/>
      <c r="AS75" s="1139"/>
      <c r="AT75" s="1139"/>
      <c r="AU75" s="1139"/>
      <c r="AV75" s="1139"/>
      <c r="AW75" s="1139"/>
      <c r="AX75" s="1139"/>
      <c r="AY75" s="1139"/>
      <c r="AZ75" s="1139"/>
      <c r="BA75" s="171"/>
    </row>
    <row r="76" spans="1:53" s="1336" customFormat="1" ht="25.5" hidden="1" customHeight="1">
      <c r="A76" s="1418"/>
      <c r="B76" s="1167"/>
      <c r="C76" s="59" t="s">
        <v>574</v>
      </c>
      <c r="D76" s="1395"/>
      <c r="E76" s="59" t="s">
        <v>15373</v>
      </c>
      <c r="F76" s="1395" t="s">
        <v>574</v>
      </c>
      <c r="G76" s="1395"/>
      <c r="H76" s="1149"/>
      <c r="I76" s="59" t="s">
        <v>16222</v>
      </c>
      <c r="J76" s="1396">
        <v>8294</v>
      </c>
      <c r="K76" s="1396"/>
      <c r="L76" s="1396"/>
      <c r="M76" s="1395" t="s">
        <v>282</v>
      </c>
      <c r="N76" s="1395" t="s">
        <v>282</v>
      </c>
      <c r="O76" s="1396">
        <v>120</v>
      </c>
      <c r="P76" s="1396" t="s">
        <v>16223</v>
      </c>
      <c r="Q76" s="1396">
        <v>8294</v>
      </c>
      <c r="R76" s="1396"/>
      <c r="S76" s="1396"/>
      <c r="T76" s="1396"/>
      <c r="U76" s="1396"/>
      <c r="V76" s="1395">
        <v>2011</v>
      </c>
      <c r="W76" s="1396"/>
      <c r="X76" s="1396"/>
      <c r="Y76" s="1396"/>
      <c r="Z76" s="1396"/>
      <c r="AA76" s="1396"/>
      <c r="AB76" s="1396"/>
      <c r="AC76" s="1397">
        <v>2092</v>
      </c>
      <c r="AD76" s="1395"/>
      <c r="AE76" s="1395"/>
      <c r="AF76" s="1399"/>
      <c r="AG76" s="1399"/>
      <c r="AH76" s="1399"/>
      <c r="AI76" s="1399"/>
      <c r="AJ76" s="1399"/>
      <c r="AK76" s="1399"/>
      <c r="AL76" s="1399"/>
      <c r="AM76" s="1399"/>
      <c r="AN76" s="1399"/>
      <c r="AO76" s="1399"/>
      <c r="AP76" s="1399"/>
      <c r="AQ76" s="1399"/>
      <c r="AR76" s="1399"/>
      <c r="AS76" s="1399"/>
      <c r="AT76" s="1399"/>
      <c r="AU76" s="1399"/>
      <c r="AV76" s="1399"/>
      <c r="AW76" s="1399"/>
      <c r="AX76" s="1399"/>
      <c r="AY76" s="1399"/>
      <c r="AZ76" s="1399"/>
      <c r="BA76" s="1398" t="s">
        <v>16224</v>
      </c>
    </row>
    <row r="77" spans="1:53" s="1336" customFormat="1" ht="25.5" hidden="1" customHeight="1">
      <c r="A77" s="1418"/>
      <c r="B77" s="1167"/>
      <c r="C77" s="59" t="s">
        <v>574</v>
      </c>
      <c r="D77" s="1395"/>
      <c r="E77" s="59" t="s">
        <v>15374</v>
      </c>
      <c r="F77" s="1395" t="s">
        <v>574</v>
      </c>
      <c r="G77" s="1395"/>
      <c r="H77" s="1149"/>
      <c r="I77" s="59" t="s">
        <v>16222</v>
      </c>
      <c r="J77" s="1396">
        <v>13030</v>
      </c>
      <c r="K77" s="1396"/>
      <c r="L77" s="1396"/>
      <c r="M77" s="1395" t="s">
        <v>282</v>
      </c>
      <c r="N77" s="1395" t="s">
        <v>282</v>
      </c>
      <c r="O77" s="1396">
        <v>100</v>
      </c>
      <c r="P77" s="1396" t="s">
        <v>16225</v>
      </c>
      <c r="Q77" s="1396">
        <v>6580</v>
      </c>
      <c r="R77" s="1396"/>
      <c r="S77" s="1396"/>
      <c r="T77" s="1396"/>
      <c r="U77" s="1396"/>
      <c r="V77" s="1395">
        <v>2010</v>
      </c>
      <c r="W77" s="1396"/>
      <c r="X77" s="1396"/>
      <c r="Y77" s="1396"/>
      <c r="Z77" s="1396"/>
      <c r="AA77" s="1396"/>
      <c r="AB77" s="1396"/>
      <c r="AC77" s="1397">
        <v>996</v>
      </c>
      <c r="AD77" s="1395"/>
      <c r="AE77" s="1395"/>
      <c r="AF77" s="1399"/>
      <c r="AG77" s="1399"/>
      <c r="AH77" s="1399"/>
      <c r="AI77" s="1399"/>
      <c r="AJ77" s="1399"/>
      <c r="AK77" s="1399"/>
      <c r="AL77" s="1399"/>
      <c r="AM77" s="1399"/>
      <c r="AN77" s="1399"/>
      <c r="AO77" s="1399"/>
      <c r="AP77" s="1399"/>
      <c r="AQ77" s="1399"/>
      <c r="AR77" s="1399"/>
      <c r="AS77" s="1399"/>
      <c r="AT77" s="1399"/>
      <c r="AU77" s="1399"/>
      <c r="AV77" s="1399"/>
      <c r="AW77" s="1399"/>
      <c r="AX77" s="1399"/>
      <c r="AY77" s="1399"/>
      <c r="AZ77" s="1399"/>
      <c r="BA77" s="1398" t="s">
        <v>16224</v>
      </c>
    </row>
    <row r="78" spans="1:53" ht="25.5" hidden="1" customHeight="1">
      <c r="B78" s="1173"/>
      <c r="C78" s="59" t="s">
        <v>794</v>
      </c>
      <c r="D78" s="1142"/>
      <c r="E78" s="59" t="s">
        <v>13230</v>
      </c>
      <c r="F78" s="1142" t="s">
        <v>794</v>
      </c>
      <c r="G78" s="1142"/>
      <c r="H78" s="1149"/>
      <c r="I78" s="59" t="s">
        <v>16226</v>
      </c>
      <c r="J78" s="1140">
        <v>4974</v>
      </c>
      <c r="K78" s="1140"/>
      <c r="L78" s="1140"/>
      <c r="M78" s="1142" t="s">
        <v>282</v>
      </c>
      <c r="N78" s="1142" t="s">
        <v>282</v>
      </c>
      <c r="O78" s="1140">
        <v>80</v>
      </c>
      <c r="P78" s="1140">
        <v>77</v>
      </c>
      <c r="Q78" s="1140">
        <v>4974</v>
      </c>
      <c r="R78" s="1140"/>
      <c r="S78" s="1140"/>
      <c r="T78" s="1140"/>
      <c r="U78" s="1140"/>
      <c r="V78" s="1142">
        <v>2015</v>
      </c>
      <c r="W78" s="1140"/>
      <c r="X78" s="1140"/>
      <c r="Y78" s="1140"/>
      <c r="Z78" s="1140"/>
      <c r="AA78" s="1140"/>
      <c r="AB78" s="1140"/>
      <c r="AC78" s="1150">
        <v>976</v>
      </c>
      <c r="AD78" s="1142"/>
      <c r="AE78" s="1142"/>
      <c r="AF78" s="1139"/>
      <c r="AG78" s="1139"/>
      <c r="AH78" s="1139"/>
      <c r="AI78" s="1139"/>
      <c r="AJ78" s="1139"/>
      <c r="AK78" s="1139"/>
      <c r="AL78" s="1139"/>
      <c r="AM78" s="1139"/>
      <c r="AN78" s="1139"/>
      <c r="AO78" s="1139"/>
      <c r="AP78" s="1139"/>
      <c r="AQ78" s="1139"/>
      <c r="AR78" s="1139"/>
      <c r="AS78" s="1139"/>
      <c r="AT78" s="1139"/>
      <c r="AU78" s="1139"/>
      <c r="AV78" s="1139"/>
      <c r="AW78" s="1139"/>
      <c r="AX78" s="1139"/>
      <c r="AY78" s="1139"/>
      <c r="AZ78" s="1139"/>
      <c r="BA78" s="171" t="s">
        <v>12303</v>
      </c>
    </row>
    <row r="79" spans="1:53" s="772" customFormat="1" ht="25.5" hidden="1" customHeight="1">
      <c r="A79" s="773"/>
      <c r="B79" s="1174" t="s">
        <v>2292</v>
      </c>
      <c r="C79" s="59" t="s">
        <v>2291</v>
      </c>
      <c r="D79" s="1142"/>
      <c r="E79" s="139">
        <f>COUNTA(E80:E84)</f>
        <v>5</v>
      </c>
      <c r="F79" s="1142"/>
      <c r="G79" s="1142"/>
      <c r="H79" s="1149"/>
      <c r="I79" s="59"/>
      <c r="J79" s="1140">
        <f>SUM(J80:J84)</f>
        <v>57145</v>
      </c>
      <c r="K79" s="1140">
        <f>SUM(K80:K84)</f>
        <v>0</v>
      </c>
      <c r="L79" s="1140">
        <f>SUM(L80:L84)</f>
        <v>0</v>
      </c>
      <c r="M79" s="1142"/>
      <c r="N79" s="1142"/>
      <c r="O79" s="1140"/>
      <c r="P79" s="1140"/>
      <c r="Q79" s="1140"/>
      <c r="R79" s="1140"/>
      <c r="S79" s="1140"/>
      <c r="T79" s="1140"/>
      <c r="U79" s="1140"/>
      <c r="V79" s="1142"/>
      <c r="W79" s="1140"/>
      <c r="X79" s="1140"/>
      <c r="Y79" s="1140"/>
      <c r="Z79" s="1140"/>
      <c r="AA79" s="1140"/>
      <c r="AB79" s="1140"/>
      <c r="AC79" s="1140"/>
      <c r="AD79" s="1142"/>
      <c r="AE79" s="1142"/>
      <c r="AF79" s="1139"/>
      <c r="AG79" s="1139"/>
      <c r="AH79" s="1139"/>
      <c r="AI79" s="1139"/>
      <c r="AJ79" s="1139"/>
      <c r="AK79" s="1139"/>
      <c r="AL79" s="1139"/>
      <c r="AM79" s="1139"/>
      <c r="AN79" s="1139"/>
      <c r="AO79" s="1139"/>
      <c r="AP79" s="1139"/>
      <c r="AQ79" s="1139"/>
      <c r="AR79" s="1139"/>
      <c r="AS79" s="1139"/>
      <c r="AT79" s="1139"/>
      <c r="AU79" s="1139"/>
      <c r="AV79" s="1139"/>
      <c r="AW79" s="1139"/>
      <c r="AX79" s="1139"/>
      <c r="AY79" s="1139"/>
      <c r="AZ79" s="1139"/>
      <c r="BA79" s="171"/>
    </row>
    <row r="80" spans="1:53" s="772" customFormat="1" ht="25.5" hidden="1" customHeight="1">
      <c r="A80" s="773"/>
      <c r="B80" s="1175"/>
      <c r="C80" s="59" t="s">
        <v>3236</v>
      </c>
      <c r="D80" s="1142"/>
      <c r="E80" s="139" t="s">
        <v>3240</v>
      </c>
      <c r="F80" s="1142" t="s">
        <v>3236</v>
      </c>
      <c r="G80" s="1142"/>
      <c r="H80" s="1149"/>
      <c r="I80" s="59" t="s">
        <v>15312</v>
      </c>
      <c r="J80" s="1140">
        <v>12447</v>
      </c>
      <c r="K80" s="1140"/>
      <c r="L80" s="1140"/>
      <c r="M80" s="1142" t="s">
        <v>282</v>
      </c>
      <c r="N80" s="1142" t="s">
        <v>282</v>
      </c>
      <c r="O80" s="1140">
        <v>110</v>
      </c>
      <c r="P80" s="1140">
        <v>95</v>
      </c>
      <c r="Q80" s="1140">
        <v>9800</v>
      </c>
      <c r="R80" s="1140"/>
      <c r="S80" s="1140"/>
      <c r="T80" s="1140"/>
      <c r="U80" s="1140"/>
      <c r="V80" s="1142">
        <v>2013</v>
      </c>
      <c r="W80" s="1140"/>
      <c r="X80" s="1140"/>
      <c r="Y80" s="1140"/>
      <c r="Z80" s="1140"/>
      <c r="AA80" s="1140"/>
      <c r="AB80" s="1140"/>
      <c r="AC80" s="1140">
        <v>630</v>
      </c>
      <c r="AD80" s="1142"/>
      <c r="AE80" s="1142"/>
      <c r="AF80" s="1139"/>
      <c r="AG80" s="1139"/>
      <c r="AH80" s="1139"/>
      <c r="AI80" s="1139"/>
      <c r="AJ80" s="1139"/>
      <c r="AK80" s="1139"/>
      <c r="AL80" s="1139"/>
      <c r="AM80" s="1139"/>
      <c r="AN80" s="1139"/>
      <c r="AO80" s="1139"/>
      <c r="AP80" s="1139"/>
      <c r="AQ80" s="1139"/>
      <c r="AR80" s="1139"/>
      <c r="AS80" s="1139"/>
      <c r="AT80" s="1139"/>
      <c r="AU80" s="1139"/>
      <c r="AV80" s="1139"/>
      <c r="AW80" s="1139"/>
      <c r="AX80" s="1139"/>
      <c r="AY80" s="1139"/>
      <c r="AZ80" s="1139"/>
      <c r="BA80" s="171"/>
    </row>
    <row r="81" spans="1:53" s="772" customFormat="1" ht="25.5" hidden="1" customHeight="1">
      <c r="A81" s="773"/>
      <c r="B81" s="1175"/>
      <c r="C81" s="59" t="s">
        <v>3236</v>
      </c>
      <c r="D81" s="1142"/>
      <c r="E81" s="139" t="s">
        <v>3241</v>
      </c>
      <c r="F81" s="1142" t="s">
        <v>3236</v>
      </c>
      <c r="G81" s="1142"/>
      <c r="H81" s="1149"/>
      <c r="I81" s="59" t="s">
        <v>15316</v>
      </c>
      <c r="J81" s="1140">
        <v>10772</v>
      </c>
      <c r="K81" s="1140"/>
      <c r="L81" s="1140"/>
      <c r="M81" s="1142" t="s">
        <v>469</v>
      </c>
      <c r="N81" s="1142" t="s">
        <v>469</v>
      </c>
      <c r="O81" s="1140">
        <v>105</v>
      </c>
      <c r="P81" s="1140">
        <v>90</v>
      </c>
      <c r="Q81" s="1140">
        <v>10772</v>
      </c>
      <c r="R81" s="1140"/>
      <c r="S81" s="1140"/>
      <c r="T81" s="1140"/>
      <c r="U81" s="1140"/>
      <c r="V81" s="1142">
        <v>2014</v>
      </c>
      <c r="W81" s="1140"/>
      <c r="X81" s="1140"/>
      <c r="Y81" s="1140"/>
      <c r="Z81" s="1140"/>
      <c r="AA81" s="1140"/>
      <c r="AB81" s="1140"/>
      <c r="AC81" s="1140"/>
      <c r="AD81" s="1142"/>
      <c r="AE81" s="1142"/>
      <c r="AF81" s="1139"/>
      <c r="AG81" s="1139"/>
      <c r="AH81" s="1139"/>
      <c r="AI81" s="1139"/>
      <c r="AJ81" s="1139"/>
      <c r="AK81" s="1139"/>
      <c r="AL81" s="1139"/>
      <c r="AM81" s="1139"/>
      <c r="AN81" s="1139"/>
      <c r="AO81" s="1139"/>
      <c r="AP81" s="1139"/>
      <c r="AQ81" s="1139"/>
      <c r="AR81" s="1139"/>
      <c r="AS81" s="1139"/>
      <c r="AT81" s="1139"/>
      <c r="AU81" s="1139"/>
      <c r="AV81" s="1139"/>
      <c r="AW81" s="1139"/>
      <c r="AX81" s="1139"/>
      <c r="AY81" s="1139"/>
      <c r="AZ81" s="1139"/>
      <c r="BA81" s="171"/>
    </row>
    <row r="82" spans="1:53" s="772" customFormat="1" ht="25.5" hidden="1" customHeight="1">
      <c r="A82" s="773"/>
      <c r="B82" s="1175"/>
      <c r="C82" s="59" t="s">
        <v>3236</v>
      </c>
      <c r="D82" s="1142"/>
      <c r="E82" s="139" t="s">
        <v>13387</v>
      </c>
      <c r="F82" s="1142" t="s">
        <v>3236</v>
      </c>
      <c r="G82" s="1142"/>
      <c r="H82" s="1149"/>
      <c r="I82" s="59" t="s">
        <v>15312</v>
      </c>
      <c r="J82" s="1140">
        <v>17500</v>
      </c>
      <c r="K82" s="1140"/>
      <c r="L82" s="1140"/>
      <c r="M82" s="1142" t="s">
        <v>282</v>
      </c>
      <c r="N82" s="1142" t="s">
        <v>282</v>
      </c>
      <c r="O82" s="1140">
        <v>120</v>
      </c>
      <c r="P82" s="1140">
        <v>95</v>
      </c>
      <c r="Q82" s="1140">
        <v>12000</v>
      </c>
      <c r="R82" s="1140"/>
      <c r="S82" s="1140"/>
      <c r="T82" s="1140"/>
      <c r="U82" s="1140"/>
      <c r="V82" s="1142">
        <v>2017</v>
      </c>
      <c r="W82" s="1140"/>
      <c r="X82" s="1140"/>
      <c r="Y82" s="1140"/>
      <c r="Z82" s="1140"/>
      <c r="AA82" s="1140"/>
      <c r="AB82" s="1140"/>
      <c r="AC82" s="1140">
        <v>4000</v>
      </c>
      <c r="AD82" s="1142"/>
      <c r="AE82" s="1142"/>
      <c r="AF82" s="1139"/>
      <c r="AG82" s="1139"/>
      <c r="AH82" s="1139"/>
      <c r="AI82" s="1139"/>
      <c r="AJ82" s="1139"/>
      <c r="AK82" s="1139"/>
      <c r="AL82" s="1139"/>
      <c r="AM82" s="1139"/>
      <c r="AN82" s="1139"/>
      <c r="AO82" s="1139"/>
      <c r="AP82" s="1139"/>
      <c r="AQ82" s="1139"/>
      <c r="AR82" s="1139"/>
      <c r="AS82" s="1139"/>
      <c r="AT82" s="1139"/>
      <c r="AU82" s="1139"/>
      <c r="AV82" s="1139"/>
      <c r="AW82" s="1139"/>
      <c r="AX82" s="1139"/>
      <c r="AY82" s="1139"/>
      <c r="AZ82" s="1139"/>
      <c r="BA82" s="171" t="s">
        <v>13388</v>
      </c>
    </row>
    <row r="83" spans="1:53" s="1336" customFormat="1" ht="25.5" hidden="1" customHeight="1">
      <c r="A83" s="773"/>
      <c r="B83" s="1163"/>
      <c r="C83" s="59" t="s">
        <v>3236</v>
      </c>
      <c r="D83" s="1498"/>
      <c r="E83" s="59" t="s">
        <v>13385</v>
      </c>
      <c r="F83" s="1498" t="s">
        <v>3236</v>
      </c>
      <c r="G83" s="1498"/>
      <c r="H83" s="1149"/>
      <c r="I83" s="59" t="s">
        <v>15312</v>
      </c>
      <c r="J83" s="1497">
        <v>11126</v>
      </c>
      <c r="K83" s="1497"/>
      <c r="L83" s="1497"/>
      <c r="M83" s="1498" t="s">
        <v>282</v>
      </c>
      <c r="N83" s="1498" t="s">
        <v>282</v>
      </c>
      <c r="O83" s="1497">
        <v>110</v>
      </c>
      <c r="P83" s="1497">
        <v>90</v>
      </c>
      <c r="Q83" s="1497">
        <v>11000</v>
      </c>
      <c r="R83" s="1497"/>
      <c r="S83" s="1497"/>
      <c r="T83" s="1497"/>
      <c r="U83" s="1497"/>
      <c r="V83" s="1498">
        <v>2017</v>
      </c>
      <c r="W83" s="1497"/>
      <c r="X83" s="1497"/>
      <c r="Y83" s="1497"/>
      <c r="Z83" s="1497"/>
      <c r="AA83" s="1497"/>
      <c r="AB83" s="1497"/>
      <c r="AC83" s="1497">
        <v>4000</v>
      </c>
      <c r="AD83" s="1498"/>
      <c r="AE83" s="1498"/>
      <c r="AF83" s="1496"/>
      <c r="AG83" s="1496"/>
      <c r="AH83" s="1496"/>
      <c r="AI83" s="1496"/>
      <c r="AJ83" s="1496"/>
      <c r="AK83" s="1496"/>
      <c r="AL83" s="1496"/>
      <c r="AM83" s="1496"/>
      <c r="AN83" s="1496"/>
      <c r="AO83" s="1496"/>
      <c r="AP83" s="1496"/>
      <c r="AQ83" s="1496"/>
      <c r="AR83" s="1496"/>
      <c r="AS83" s="1496"/>
      <c r="AT83" s="1496"/>
      <c r="AU83" s="1496"/>
      <c r="AV83" s="1496"/>
      <c r="AW83" s="1496"/>
      <c r="AX83" s="1496"/>
      <c r="AY83" s="1496"/>
      <c r="AZ83" s="1496"/>
      <c r="BA83" s="1495" t="s">
        <v>13388</v>
      </c>
    </row>
    <row r="84" spans="1:53" s="772" customFormat="1" ht="25.5" hidden="1" customHeight="1">
      <c r="A84" s="773"/>
      <c r="B84" s="1163"/>
      <c r="C84" s="59" t="s">
        <v>3236</v>
      </c>
      <c r="D84" s="1142"/>
      <c r="E84" s="59" t="s">
        <v>17131</v>
      </c>
      <c r="F84" s="1142" t="s">
        <v>3236</v>
      </c>
      <c r="G84" s="1142"/>
      <c r="H84" s="1149"/>
      <c r="I84" s="59" t="s">
        <v>15312</v>
      </c>
      <c r="J84" s="1140">
        <v>5300</v>
      </c>
      <c r="K84" s="1140"/>
      <c r="L84" s="1140"/>
      <c r="M84" s="1142" t="s">
        <v>282</v>
      </c>
      <c r="N84" s="1142" t="s">
        <v>282</v>
      </c>
      <c r="O84" s="1140">
        <v>80</v>
      </c>
      <c r="P84" s="1140">
        <v>65</v>
      </c>
      <c r="Q84" s="1140">
        <v>4600</v>
      </c>
      <c r="R84" s="1140">
        <v>504</v>
      </c>
      <c r="S84" s="1140">
        <v>504</v>
      </c>
      <c r="T84" s="1140"/>
      <c r="U84" s="1140"/>
      <c r="V84" s="1142">
        <v>2017</v>
      </c>
      <c r="W84" s="1140"/>
      <c r="X84" s="1140"/>
      <c r="Y84" s="1140"/>
      <c r="Z84" s="1140"/>
      <c r="AA84" s="1140"/>
      <c r="AB84" s="1140"/>
      <c r="AC84" s="1140"/>
      <c r="AD84" s="1142"/>
      <c r="AE84" s="1142"/>
      <c r="AF84" s="1139"/>
      <c r="AG84" s="1139"/>
      <c r="AH84" s="1139"/>
      <c r="AI84" s="1139"/>
      <c r="AJ84" s="1139"/>
      <c r="AK84" s="1139"/>
      <c r="AL84" s="1139"/>
      <c r="AM84" s="1139"/>
      <c r="AN84" s="1139"/>
      <c r="AO84" s="1139"/>
      <c r="AP84" s="1139"/>
      <c r="AQ84" s="1139"/>
      <c r="AR84" s="1139"/>
      <c r="AS84" s="1139"/>
      <c r="AT84" s="1139"/>
      <c r="AU84" s="1139"/>
      <c r="AV84" s="1139"/>
      <c r="AW84" s="1139"/>
      <c r="AX84" s="1139"/>
      <c r="AY84" s="1139"/>
      <c r="AZ84" s="1139"/>
      <c r="BA84" s="171" t="s">
        <v>17132</v>
      </c>
    </row>
    <row r="85" spans="1:53" s="772" customFormat="1" ht="25.5" hidden="1" customHeight="1">
      <c r="A85" s="775" t="s">
        <v>255</v>
      </c>
      <c r="B85" s="1144" t="s">
        <v>2293</v>
      </c>
      <c r="C85" s="171" t="s">
        <v>2294</v>
      </c>
      <c r="D85" s="1139"/>
      <c r="E85" s="139">
        <f>COUNTA(E86:E162)</f>
        <v>77</v>
      </c>
      <c r="F85" s="1139"/>
      <c r="G85" s="1139"/>
      <c r="H85" s="1158"/>
      <c r="I85" s="1139"/>
      <c r="J85" s="1140">
        <f>SUM(J86:J162)</f>
        <v>1517961.6</v>
      </c>
      <c r="K85" s="1140">
        <f>SUM(K86:K162)</f>
        <v>49959.4</v>
      </c>
      <c r="L85" s="1140">
        <f>SUM(L86:L162)</f>
        <v>103318.17</v>
      </c>
      <c r="M85" s="1142"/>
      <c r="N85" s="1142"/>
      <c r="O85" s="1140"/>
      <c r="P85" s="1140"/>
      <c r="Q85" s="1164"/>
      <c r="R85" s="1164"/>
      <c r="S85" s="1164"/>
      <c r="T85" s="1164"/>
      <c r="U85" s="1164"/>
      <c r="V85" s="1176"/>
      <c r="W85" s="1164"/>
      <c r="X85" s="1164"/>
      <c r="Y85" s="1164"/>
      <c r="Z85" s="1164"/>
      <c r="AA85" s="1164"/>
      <c r="AB85" s="1164"/>
      <c r="AC85" s="1164"/>
      <c r="AD85" s="1142"/>
      <c r="AE85" s="1142"/>
      <c r="AF85" s="1139"/>
      <c r="AG85" s="1139"/>
      <c r="AH85" s="1139"/>
      <c r="AI85" s="1139"/>
      <c r="AJ85" s="1139"/>
      <c r="AK85" s="1139"/>
      <c r="AL85" s="1139"/>
      <c r="AM85" s="1139"/>
      <c r="AN85" s="1139"/>
      <c r="AO85" s="1139"/>
      <c r="AP85" s="1139"/>
      <c r="AQ85" s="1139"/>
      <c r="AR85" s="1139"/>
      <c r="AS85" s="1139"/>
      <c r="AT85" s="1139"/>
      <c r="AU85" s="1139"/>
      <c r="AV85" s="1139"/>
      <c r="AW85" s="1139"/>
      <c r="AX85" s="1139"/>
      <c r="AY85" s="1139"/>
      <c r="AZ85" s="1139"/>
      <c r="BA85" s="1139"/>
    </row>
    <row r="86" spans="1:53" s="772" customFormat="1" ht="25.5" hidden="1" customHeight="1">
      <c r="A86" s="776"/>
      <c r="B86" s="1148"/>
      <c r="C86" s="59" t="s">
        <v>2018</v>
      </c>
      <c r="D86" s="1142" t="s">
        <v>13605</v>
      </c>
      <c r="E86" s="59" t="s">
        <v>12351</v>
      </c>
      <c r="F86" s="1142" t="s">
        <v>2018</v>
      </c>
      <c r="G86" s="1142"/>
      <c r="H86" s="1149"/>
      <c r="I86" s="59" t="s">
        <v>12311</v>
      </c>
      <c r="J86" s="131">
        <v>206557</v>
      </c>
      <c r="K86" s="131">
        <v>2938</v>
      </c>
      <c r="L86" s="131">
        <v>4652</v>
      </c>
      <c r="M86" s="1142" t="s">
        <v>282</v>
      </c>
      <c r="N86" s="1142" t="s">
        <v>282</v>
      </c>
      <c r="O86" s="1140">
        <v>122</v>
      </c>
      <c r="P86" s="1140">
        <v>95</v>
      </c>
      <c r="Q86" s="1140">
        <v>35081</v>
      </c>
      <c r="R86" s="1140"/>
      <c r="S86" s="1140"/>
      <c r="T86" s="1140"/>
      <c r="U86" s="1140"/>
      <c r="V86" s="59">
        <v>2018</v>
      </c>
      <c r="W86" s="1140"/>
      <c r="X86" s="1140"/>
      <c r="Y86" s="1140"/>
      <c r="Z86" s="1140"/>
      <c r="AA86" s="1140"/>
      <c r="AB86" s="1140"/>
      <c r="AC86" s="131">
        <v>21026</v>
      </c>
      <c r="AD86" s="1142"/>
      <c r="AE86" s="1142"/>
      <c r="AF86" s="1139"/>
      <c r="AG86" s="1139"/>
      <c r="AH86" s="1139"/>
      <c r="AI86" s="1139"/>
      <c r="AJ86" s="1139"/>
      <c r="AK86" s="1139"/>
      <c r="AL86" s="1139"/>
      <c r="AM86" s="1139"/>
      <c r="AN86" s="1139"/>
      <c r="AO86" s="1139"/>
      <c r="AP86" s="1139"/>
      <c r="AQ86" s="1139"/>
      <c r="AR86" s="1139"/>
      <c r="AS86" s="1139"/>
      <c r="AT86" s="1139"/>
      <c r="AU86" s="1139"/>
      <c r="AV86" s="1139"/>
      <c r="AW86" s="1139"/>
      <c r="AX86" s="1139"/>
      <c r="AY86" s="1160"/>
      <c r="AZ86" s="1160"/>
      <c r="BA86" s="134" t="s">
        <v>12312</v>
      </c>
    </row>
    <row r="87" spans="1:53" s="772" customFormat="1" ht="25.5" hidden="1" customHeight="1">
      <c r="A87" s="776"/>
      <c r="B87" s="1148"/>
      <c r="C87" s="59" t="s">
        <v>3308</v>
      </c>
      <c r="D87" s="1142" t="s">
        <v>3525</v>
      </c>
      <c r="E87" s="59" t="s">
        <v>3526</v>
      </c>
      <c r="F87" s="1142" t="s">
        <v>3308</v>
      </c>
      <c r="G87" s="1142" t="s">
        <v>3311</v>
      </c>
      <c r="H87" s="1149" t="s">
        <v>3312</v>
      </c>
      <c r="I87" s="1142" t="s">
        <v>10504</v>
      </c>
      <c r="J87" s="1140">
        <v>25705</v>
      </c>
      <c r="K87" s="1140">
        <v>13356</v>
      </c>
      <c r="L87" s="1140">
        <v>19939</v>
      </c>
      <c r="M87" s="1142" t="s">
        <v>143</v>
      </c>
      <c r="N87" s="1142" t="s">
        <v>143</v>
      </c>
      <c r="O87" s="1140">
        <v>120</v>
      </c>
      <c r="P87" s="1140">
        <v>98</v>
      </c>
      <c r="Q87" s="1140">
        <v>12209</v>
      </c>
      <c r="R87" s="1140">
        <v>20255</v>
      </c>
      <c r="S87" s="1140">
        <v>25000</v>
      </c>
      <c r="T87" s="1140" t="s">
        <v>3527</v>
      </c>
      <c r="U87" s="1140" t="s">
        <v>324</v>
      </c>
      <c r="V87" s="1142" t="s">
        <v>3528</v>
      </c>
      <c r="W87" s="1140">
        <v>5308</v>
      </c>
      <c r="X87" s="1140">
        <v>2480</v>
      </c>
      <c r="Y87" s="1140">
        <v>600</v>
      </c>
      <c r="Z87" s="1140"/>
      <c r="AA87" s="1140"/>
      <c r="AB87" s="1140"/>
      <c r="AC87" s="1140" t="s">
        <v>3529</v>
      </c>
      <c r="AD87" s="1142"/>
      <c r="AE87" s="1142"/>
      <c r="AF87" s="1139">
        <v>1</v>
      </c>
      <c r="AG87" s="1139">
        <v>340</v>
      </c>
      <c r="AH87" s="1139">
        <v>6</v>
      </c>
      <c r="AI87" s="1139" t="s">
        <v>3530</v>
      </c>
      <c r="AJ87" s="1139"/>
      <c r="AK87" s="1139"/>
      <c r="AL87" s="1139"/>
      <c r="AM87" s="1139"/>
      <c r="AN87" s="1139"/>
      <c r="AO87" s="1139"/>
      <c r="AP87" s="1139"/>
      <c r="AQ87" s="1139"/>
      <c r="AR87" s="1139"/>
      <c r="AS87" s="1139"/>
      <c r="AT87" s="1139"/>
      <c r="AU87" s="1139"/>
      <c r="AV87" s="1139"/>
      <c r="AW87" s="1139"/>
      <c r="AX87" s="1139"/>
      <c r="AY87" s="1160"/>
      <c r="AZ87" s="1160"/>
      <c r="BA87" s="134"/>
    </row>
    <row r="88" spans="1:53" s="772" customFormat="1" ht="25.5" hidden="1" customHeight="1">
      <c r="A88" s="776"/>
      <c r="B88" s="1148"/>
      <c r="C88" s="59" t="s">
        <v>3308</v>
      </c>
      <c r="D88" s="1142" t="s">
        <v>13844</v>
      </c>
      <c r="E88" s="59" t="s">
        <v>12352</v>
      </c>
      <c r="F88" s="1142" t="s">
        <v>3308</v>
      </c>
      <c r="G88" s="1142" t="s">
        <v>3311</v>
      </c>
      <c r="H88" s="1149" t="s">
        <v>3312</v>
      </c>
      <c r="I88" s="1142" t="s">
        <v>12353</v>
      </c>
      <c r="J88" s="1140">
        <v>8398</v>
      </c>
      <c r="K88" s="1140">
        <v>54.6</v>
      </c>
      <c r="L88" s="1140">
        <v>78</v>
      </c>
      <c r="M88" s="1142" t="s">
        <v>172</v>
      </c>
      <c r="N88" s="1142" t="s">
        <v>172</v>
      </c>
      <c r="O88" s="1140">
        <v>90</v>
      </c>
      <c r="P88" s="1140">
        <v>80</v>
      </c>
      <c r="Q88" s="1140">
        <v>8398</v>
      </c>
      <c r="R88" s="1140"/>
      <c r="S88" s="1140"/>
      <c r="T88" s="1140"/>
      <c r="U88" s="1140"/>
      <c r="V88" s="1142">
        <v>2016</v>
      </c>
      <c r="W88" s="1140"/>
      <c r="X88" s="1140"/>
      <c r="Y88" s="1140"/>
      <c r="Z88" s="1140"/>
      <c r="AA88" s="1140"/>
      <c r="AB88" s="1140"/>
      <c r="AC88" s="1140">
        <v>1800</v>
      </c>
      <c r="AD88" s="1142"/>
      <c r="AE88" s="1142"/>
      <c r="AF88" s="1139">
        <v>1</v>
      </c>
      <c r="AG88" s="1139">
        <v>340</v>
      </c>
      <c r="AH88" s="1139">
        <v>6</v>
      </c>
      <c r="AI88" s="1139" t="s">
        <v>3530</v>
      </c>
      <c r="AJ88" s="1139"/>
      <c r="AK88" s="1139"/>
      <c r="AL88" s="1139"/>
      <c r="AM88" s="1139"/>
      <c r="AN88" s="1139"/>
      <c r="AO88" s="1139"/>
      <c r="AP88" s="1139"/>
      <c r="AQ88" s="1139"/>
      <c r="AR88" s="1139"/>
      <c r="AS88" s="1139"/>
      <c r="AT88" s="1139"/>
      <c r="AU88" s="1139"/>
      <c r="AV88" s="1139"/>
      <c r="AW88" s="1139"/>
      <c r="AX88" s="1139"/>
      <c r="AY88" s="1160"/>
      <c r="AZ88" s="1160"/>
      <c r="BA88" s="134"/>
    </row>
    <row r="89" spans="1:53" s="772" customFormat="1" ht="25.5" hidden="1" customHeight="1">
      <c r="A89" s="776"/>
      <c r="B89" s="1202"/>
      <c r="C89" s="59" t="s">
        <v>3329</v>
      </c>
      <c r="D89" s="1213" t="s">
        <v>3537</v>
      </c>
      <c r="E89" s="59" t="s">
        <v>3538</v>
      </c>
      <c r="F89" s="1213" t="s">
        <v>3329</v>
      </c>
      <c r="G89" s="1213" t="s">
        <v>13845</v>
      </c>
      <c r="H89" s="1149" t="s">
        <v>3332</v>
      </c>
      <c r="I89" s="1213" t="s">
        <v>16275</v>
      </c>
      <c r="J89" s="1204">
        <v>25163</v>
      </c>
      <c r="K89" s="1204">
        <v>1356</v>
      </c>
      <c r="L89" s="1204" t="s">
        <v>282</v>
      </c>
      <c r="M89" s="1213" t="s">
        <v>282</v>
      </c>
      <c r="N89" s="1213">
        <v>122</v>
      </c>
      <c r="O89" s="1204">
        <v>99</v>
      </c>
      <c r="P89" s="1204">
        <v>12209</v>
      </c>
      <c r="Q89" s="1204">
        <v>390</v>
      </c>
      <c r="R89" s="1204">
        <v>2500</v>
      </c>
      <c r="S89" s="1204">
        <v>2011</v>
      </c>
      <c r="T89" s="1204">
        <v>4500</v>
      </c>
      <c r="U89" s="1204">
        <v>2011</v>
      </c>
      <c r="V89" s="1213">
        <v>2011</v>
      </c>
      <c r="W89" s="1204">
        <v>4500</v>
      </c>
      <c r="X89" s="1204" t="s">
        <v>3539</v>
      </c>
      <c r="Y89" s="1204"/>
      <c r="Z89" s="1204"/>
      <c r="AA89" s="1204"/>
      <c r="AB89" s="1204"/>
      <c r="AC89" s="1204">
        <v>4500</v>
      </c>
      <c r="AD89" s="1213"/>
      <c r="AE89" s="1213"/>
      <c r="AF89" s="1210"/>
      <c r="AG89" s="1210"/>
      <c r="AH89" s="1210"/>
      <c r="AI89" s="1210"/>
      <c r="AJ89" s="1210"/>
      <c r="AK89" s="1210"/>
      <c r="AL89" s="1210"/>
      <c r="AM89" s="1210"/>
      <c r="AN89" s="1210"/>
      <c r="AO89" s="1210"/>
      <c r="AP89" s="1210"/>
      <c r="AQ89" s="1210"/>
      <c r="AR89" s="1210"/>
      <c r="AS89" s="1210"/>
      <c r="AT89" s="1210"/>
      <c r="AU89" s="1210"/>
      <c r="AV89" s="1210"/>
      <c r="AW89" s="1210"/>
      <c r="AX89" s="1210"/>
      <c r="AY89" s="1160"/>
      <c r="AZ89" s="1160"/>
      <c r="BA89" s="134" t="s">
        <v>3539</v>
      </c>
    </row>
    <row r="90" spans="1:53" s="772" customFormat="1" ht="25.5" hidden="1" customHeight="1">
      <c r="A90" s="776"/>
      <c r="B90" s="1202"/>
      <c r="C90" s="59" t="s">
        <v>3329</v>
      </c>
      <c r="D90" s="1213" t="s">
        <v>13846</v>
      </c>
      <c r="E90" s="59" t="s">
        <v>10505</v>
      </c>
      <c r="F90" s="1213" t="s">
        <v>3329</v>
      </c>
      <c r="G90" s="1213" t="s">
        <v>13845</v>
      </c>
      <c r="H90" s="1149" t="s">
        <v>3332</v>
      </c>
      <c r="I90" s="1213">
        <v>27400</v>
      </c>
      <c r="J90" s="1204"/>
      <c r="K90" s="1204"/>
      <c r="L90" s="1204" t="s">
        <v>282</v>
      </c>
      <c r="M90" s="1213" t="s">
        <v>282</v>
      </c>
      <c r="N90" s="1213">
        <v>105</v>
      </c>
      <c r="O90" s="1204">
        <v>95</v>
      </c>
      <c r="P90" s="1204">
        <v>9324</v>
      </c>
      <c r="Q90" s="1204"/>
      <c r="R90" s="1204"/>
      <c r="S90" s="1204"/>
      <c r="T90" s="1204"/>
      <c r="U90" s="1204">
        <v>2017</v>
      </c>
      <c r="V90" s="1213"/>
      <c r="W90" s="1204">
        <v>2470</v>
      </c>
      <c r="X90" s="1204" t="s">
        <v>10506</v>
      </c>
      <c r="Y90" s="1204"/>
      <c r="Z90" s="1204"/>
      <c r="AA90" s="1204"/>
      <c r="AB90" s="1204"/>
      <c r="AC90" s="1204">
        <v>2470</v>
      </c>
      <c r="AD90" s="1213"/>
      <c r="AE90" s="1213"/>
      <c r="AF90" s="1210"/>
      <c r="AG90" s="1210"/>
      <c r="AH90" s="1210"/>
      <c r="AI90" s="1210"/>
      <c r="AJ90" s="1210"/>
      <c r="AK90" s="1210"/>
      <c r="AL90" s="1210"/>
      <c r="AM90" s="1210"/>
      <c r="AN90" s="1210"/>
      <c r="AO90" s="1210"/>
      <c r="AP90" s="1210"/>
      <c r="AQ90" s="1210"/>
      <c r="AR90" s="1210"/>
      <c r="AS90" s="1210"/>
      <c r="AT90" s="1210"/>
      <c r="AU90" s="1210"/>
      <c r="AV90" s="1210"/>
      <c r="AW90" s="1210"/>
      <c r="AX90" s="1210"/>
      <c r="AY90" s="1160"/>
      <c r="AZ90" s="1160"/>
      <c r="BA90" s="134" t="s">
        <v>10506</v>
      </c>
    </row>
    <row r="91" spans="1:53" s="772" customFormat="1" ht="25.5" hidden="1" customHeight="1">
      <c r="A91" s="776"/>
      <c r="B91" s="1202"/>
      <c r="C91" s="59" t="s">
        <v>3329</v>
      </c>
      <c r="D91" s="1213" t="s">
        <v>13847</v>
      </c>
      <c r="E91" s="59" t="s">
        <v>10507</v>
      </c>
      <c r="F91" s="1213" t="s">
        <v>3329</v>
      </c>
      <c r="G91" s="1213" t="s">
        <v>13845</v>
      </c>
      <c r="H91" s="1149" t="s">
        <v>3332</v>
      </c>
      <c r="I91" s="1213">
        <v>9921</v>
      </c>
      <c r="J91" s="1204"/>
      <c r="K91" s="1204"/>
      <c r="L91" s="1204" t="s">
        <v>469</v>
      </c>
      <c r="M91" s="1213" t="s">
        <v>143</v>
      </c>
      <c r="N91" s="1213">
        <v>109</v>
      </c>
      <c r="O91" s="1204">
        <v>93</v>
      </c>
      <c r="P91" s="1204">
        <v>9921</v>
      </c>
      <c r="Q91" s="1204"/>
      <c r="R91" s="1204"/>
      <c r="S91" s="1204"/>
      <c r="T91" s="1204"/>
      <c r="U91" s="1204">
        <v>2017</v>
      </c>
      <c r="V91" s="1213"/>
      <c r="W91" s="1204">
        <v>990</v>
      </c>
      <c r="X91" s="1204" t="s">
        <v>10508</v>
      </c>
      <c r="Y91" s="1204"/>
      <c r="Z91" s="1204"/>
      <c r="AA91" s="1204"/>
      <c r="AB91" s="1204"/>
      <c r="AC91" s="1204">
        <v>990</v>
      </c>
      <c r="AD91" s="1213"/>
      <c r="AE91" s="1213"/>
      <c r="AF91" s="1210"/>
      <c r="AG91" s="1210"/>
      <c r="AH91" s="1210"/>
      <c r="AI91" s="1210"/>
      <c r="AJ91" s="1210"/>
      <c r="AK91" s="1210"/>
      <c r="AL91" s="1210"/>
      <c r="AM91" s="1210"/>
      <c r="AN91" s="1210"/>
      <c r="AO91" s="1210"/>
      <c r="AP91" s="1210"/>
      <c r="AQ91" s="1210"/>
      <c r="AR91" s="1210"/>
      <c r="AS91" s="1210"/>
      <c r="AT91" s="1210"/>
      <c r="AU91" s="1210"/>
      <c r="AV91" s="1210"/>
      <c r="AW91" s="1210"/>
      <c r="AX91" s="1210"/>
      <c r="AY91" s="1160"/>
      <c r="AZ91" s="1160"/>
      <c r="BA91" s="134"/>
    </row>
    <row r="92" spans="1:53" s="772" customFormat="1" ht="25.5" hidden="1" customHeight="1">
      <c r="A92" s="776"/>
      <c r="B92" s="1148"/>
      <c r="C92" s="59" t="s">
        <v>2005</v>
      </c>
      <c r="D92" s="1142" t="s">
        <v>13848</v>
      </c>
      <c r="E92" s="59" t="s">
        <v>3546</v>
      </c>
      <c r="F92" s="1142" t="s">
        <v>2005</v>
      </c>
      <c r="G92" s="1142" t="s">
        <v>13849</v>
      </c>
      <c r="H92" s="1149"/>
      <c r="I92" s="1142" t="s">
        <v>3547</v>
      </c>
      <c r="J92" s="1140">
        <v>10647</v>
      </c>
      <c r="K92" s="1140">
        <v>0</v>
      </c>
      <c r="L92" s="1140">
        <v>10647</v>
      </c>
      <c r="M92" s="1142" t="s">
        <v>469</v>
      </c>
      <c r="N92" s="1142" t="s">
        <v>469</v>
      </c>
      <c r="O92" s="1140">
        <v>110</v>
      </c>
      <c r="P92" s="1140">
        <v>86</v>
      </c>
      <c r="Q92" s="1140">
        <v>10647</v>
      </c>
      <c r="R92" s="1140"/>
      <c r="S92" s="1140"/>
      <c r="T92" s="1140"/>
      <c r="U92" s="1140"/>
      <c r="V92" s="1142">
        <v>2011</v>
      </c>
      <c r="W92" s="1140"/>
      <c r="X92" s="1140"/>
      <c r="Y92" s="1140"/>
      <c r="Z92" s="1140"/>
      <c r="AA92" s="1140"/>
      <c r="AB92" s="1140"/>
      <c r="AC92" s="1140">
        <v>378</v>
      </c>
      <c r="AD92" s="1142"/>
      <c r="AE92" s="1142"/>
      <c r="AF92" s="1139"/>
      <c r="AG92" s="1139"/>
      <c r="AH92" s="1139"/>
      <c r="AI92" s="1139"/>
      <c r="AJ92" s="1139"/>
      <c r="AK92" s="1139"/>
      <c r="AL92" s="1139"/>
      <c r="AM92" s="1139"/>
      <c r="AN92" s="1139"/>
      <c r="AO92" s="1139"/>
      <c r="AP92" s="1139"/>
      <c r="AQ92" s="1139"/>
      <c r="AR92" s="1139"/>
      <c r="AS92" s="1139"/>
      <c r="AT92" s="1139"/>
      <c r="AU92" s="1139"/>
      <c r="AV92" s="1139"/>
      <c r="AW92" s="1139"/>
      <c r="AX92" s="1139"/>
      <c r="AY92" s="1160"/>
      <c r="AZ92" s="1160"/>
      <c r="BA92" s="134"/>
    </row>
    <row r="93" spans="1:53" s="772" customFormat="1" ht="25.5" hidden="1" customHeight="1">
      <c r="A93" s="776" t="s">
        <v>145</v>
      </c>
      <c r="B93" s="1148"/>
      <c r="C93" s="59" t="s">
        <v>2005</v>
      </c>
      <c r="D93" s="1142" t="s">
        <v>3548</v>
      </c>
      <c r="E93" s="59" t="s">
        <v>3536</v>
      </c>
      <c r="F93" s="1142" t="s">
        <v>2005</v>
      </c>
      <c r="G93" s="1142" t="s">
        <v>13566</v>
      </c>
      <c r="H93" s="1149"/>
      <c r="I93" s="1142" t="s">
        <v>3549</v>
      </c>
      <c r="J93" s="1140">
        <v>3940</v>
      </c>
      <c r="K93" s="1140">
        <v>0</v>
      </c>
      <c r="L93" s="1140">
        <v>3940</v>
      </c>
      <c r="M93" s="1142" t="s">
        <v>282</v>
      </c>
      <c r="N93" s="1142" t="s">
        <v>282</v>
      </c>
      <c r="O93" s="1140">
        <v>65</v>
      </c>
      <c r="P93" s="1140">
        <v>62</v>
      </c>
      <c r="Q93" s="1140">
        <v>3940</v>
      </c>
      <c r="R93" s="1140"/>
      <c r="S93" s="1140"/>
      <c r="T93" s="1140"/>
      <c r="U93" s="1140"/>
      <c r="V93" s="1142">
        <v>2013</v>
      </c>
      <c r="W93" s="1140"/>
      <c r="X93" s="1140"/>
      <c r="Y93" s="1140"/>
      <c r="Z93" s="1140"/>
      <c r="AA93" s="1140"/>
      <c r="AB93" s="1140"/>
      <c r="AC93" s="1140">
        <v>646</v>
      </c>
      <c r="AD93" s="1142"/>
      <c r="AE93" s="1142"/>
      <c r="AF93" s="1139"/>
      <c r="AG93" s="1139"/>
      <c r="AH93" s="1139"/>
      <c r="AI93" s="1139"/>
      <c r="AJ93" s="1139"/>
      <c r="AK93" s="1139"/>
      <c r="AL93" s="1139"/>
      <c r="AM93" s="1139"/>
      <c r="AN93" s="1139"/>
      <c r="AO93" s="1139"/>
      <c r="AP93" s="1139"/>
      <c r="AQ93" s="1139"/>
      <c r="AR93" s="1139"/>
      <c r="AS93" s="1139"/>
      <c r="AT93" s="1139"/>
      <c r="AU93" s="1139"/>
      <c r="AV93" s="1139"/>
      <c r="AW93" s="1139"/>
      <c r="AX93" s="1139"/>
      <c r="AY93" s="1160"/>
      <c r="AZ93" s="1160"/>
      <c r="BA93" s="134"/>
    </row>
    <row r="94" spans="1:53" s="772" customFormat="1" ht="25.5" hidden="1" customHeight="1">
      <c r="A94" s="776"/>
      <c r="B94" s="1148"/>
      <c r="C94" s="59" t="s">
        <v>2005</v>
      </c>
      <c r="D94" s="1142" t="s">
        <v>13850</v>
      </c>
      <c r="E94" s="59" t="s">
        <v>3550</v>
      </c>
      <c r="F94" s="1142" t="s">
        <v>2005</v>
      </c>
      <c r="G94" s="1142" t="s">
        <v>13849</v>
      </c>
      <c r="H94" s="1149"/>
      <c r="I94" s="1142" t="s">
        <v>3547</v>
      </c>
      <c r="J94" s="1140">
        <v>9500</v>
      </c>
      <c r="K94" s="1140">
        <v>63</v>
      </c>
      <c r="L94" s="1140">
        <v>9500</v>
      </c>
      <c r="M94" s="1142" t="s">
        <v>282</v>
      </c>
      <c r="N94" s="1142" t="s">
        <v>282</v>
      </c>
      <c r="O94" s="1140">
        <v>105</v>
      </c>
      <c r="P94" s="1140">
        <v>90</v>
      </c>
      <c r="Q94" s="1140">
        <v>9500</v>
      </c>
      <c r="R94" s="1140"/>
      <c r="S94" s="1140"/>
      <c r="T94" s="1140"/>
      <c r="U94" s="1140"/>
      <c r="V94" s="1142">
        <v>2016</v>
      </c>
      <c r="W94" s="1140"/>
      <c r="X94" s="1140"/>
      <c r="Y94" s="1140"/>
      <c r="Z94" s="1140"/>
      <c r="AA94" s="1140"/>
      <c r="AB94" s="1140"/>
      <c r="AC94" s="1140">
        <v>600</v>
      </c>
      <c r="AD94" s="1142"/>
      <c r="AE94" s="1142"/>
      <c r="AF94" s="1139"/>
      <c r="AG94" s="1139"/>
      <c r="AH94" s="1139"/>
      <c r="AI94" s="1139"/>
      <c r="AJ94" s="1139"/>
      <c r="AK94" s="1139"/>
      <c r="AL94" s="1139"/>
      <c r="AM94" s="1139"/>
      <c r="AN94" s="1139"/>
      <c r="AO94" s="1139"/>
      <c r="AP94" s="1139"/>
      <c r="AQ94" s="1139"/>
      <c r="AR94" s="1139"/>
      <c r="AS94" s="1139"/>
      <c r="AT94" s="1139"/>
      <c r="AU94" s="1139"/>
      <c r="AV94" s="1139"/>
      <c r="AW94" s="1139"/>
      <c r="AX94" s="1139"/>
      <c r="AY94" s="1160"/>
      <c r="AZ94" s="1160"/>
      <c r="BA94" s="134" t="s">
        <v>3551</v>
      </c>
    </row>
    <row r="95" spans="1:53" s="772" customFormat="1" ht="25.5" hidden="1" customHeight="1">
      <c r="A95" s="776"/>
      <c r="B95" s="1148"/>
      <c r="C95" s="59" t="s">
        <v>2005</v>
      </c>
      <c r="D95" s="1142" t="s">
        <v>13851</v>
      </c>
      <c r="E95" s="59" t="s">
        <v>12354</v>
      </c>
      <c r="F95" s="1142" t="s">
        <v>2005</v>
      </c>
      <c r="G95" s="1142" t="s">
        <v>13852</v>
      </c>
      <c r="H95" s="1149"/>
      <c r="I95" s="1142" t="s">
        <v>12355</v>
      </c>
      <c r="J95" s="1140">
        <v>20318</v>
      </c>
      <c r="K95" s="1140">
        <v>0</v>
      </c>
      <c r="L95" s="1140">
        <v>20318</v>
      </c>
      <c r="M95" s="1142" t="s">
        <v>282</v>
      </c>
      <c r="N95" s="1142" t="s">
        <v>282</v>
      </c>
      <c r="O95" s="1140">
        <v>75</v>
      </c>
      <c r="P95" s="1140">
        <v>70</v>
      </c>
      <c r="Q95" s="1140">
        <v>20318</v>
      </c>
      <c r="R95" s="1140">
        <v>0</v>
      </c>
      <c r="S95" s="1140">
        <v>0</v>
      </c>
      <c r="T95" s="1140"/>
      <c r="U95" s="1140"/>
      <c r="V95" s="1142">
        <v>2017</v>
      </c>
      <c r="W95" s="1140"/>
      <c r="X95" s="1140"/>
      <c r="Y95" s="1140"/>
      <c r="Z95" s="1140"/>
      <c r="AA95" s="1140"/>
      <c r="AB95" s="1140"/>
      <c r="AC95" s="1140">
        <v>1800</v>
      </c>
      <c r="AD95" s="1142"/>
      <c r="AE95" s="1142"/>
      <c r="AF95" s="1139"/>
      <c r="AG95" s="1139"/>
      <c r="AH95" s="1139"/>
      <c r="AI95" s="1139"/>
      <c r="AJ95" s="1139"/>
      <c r="AK95" s="1139"/>
      <c r="AL95" s="1139"/>
      <c r="AM95" s="1139"/>
      <c r="AN95" s="1139"/>
      <c r="AO95" s="1139"/>
      <c r="AP95" s="1139"/>
      <c r="AQ95" s="1139"/>
      <c r="AR95" s="1139"/>
      <c r="AS95" s="1139"/>
      <c r="AT95" s="1139"/>
      <c r="AU95" s="1139"/>
      <c r="AV95" s="1139"/>
      <c r="AW95" s="1139"/>
      <c r="AX95" s="1139"/>
      <c r="AY95" s="1160"/>
      <c r="AZ95" s="1160"/>
      <c r="BA95" s="134" t="s">
        <v>12356</v>
      </c>
    </row>
    <row r="96" spans="1:53" s="772" customFormat="1" ht="25.5" hidden="1" customHeight="1">
      <c r="A96" s="776"/>
      <c r="B96" s="1148"/>
      <c r="C96" s="59" t="s">
        <v>3317</v>
      </c>
      <c r="D96" s="1142" t="s">
        <v>3324</v>
      </c>
      <c r="E96" s="59" t="s">
        <v>3531</v>
      </c>
      <c r="F96" s="1142" t="s">
        <v>3317</v>
      </c>
      <c r="G96" s="1142" t="s">
        <v>13853</v>
      </c>
      <c r="H96" s="1149" t="s">
        <v>3532</v>
      </c>
      <c r="I96" s="1142" t="s">
        <v>3322</v>
      </c>
      <c r="J96" s="1140">
        <v>17738</v>
      </c>
      <c r="K96" s="1140">
        <v>846</v>
      </c>
      <c r="L96" s="1140">
        <v>17738</v>
      </c>
      <c r="M96" s="1142" t="s">
        <v>282</v>
      </c>
      <c r="N96" s="1142" t="s">
        <v>282</v>
      </c>
      <c r="O96" s="1140">
        <v>110</v>
      </c>
      <c r="P96" s="1140">
        <v>95</v>
      </c>
      <c r="Q96" s="1140">
        <v>15716</v>
      </c>
      <c r="R96" s="1140">
        <v>1351</v>
      </c>
      <c r="S96" s="1140">
        <v>5000</v>
      </c>
      <c r="T96" s="1140" t="s">
        <v>465</v>
      </c>
      <c r="U96" s="1140" t="s">
        <v>324</v>
      </c>
      <c r="V96" s="1142">
        <v>2001</v>
      </c>
      <c r="W96" s="1140">
        <v>1090</v>
      </c>
      <c r="X96" s="1140"/>
      <c r="Y96" s="1140"/>
      <c r="Z96" s="1140"/>
      <c r="AA96" s="1140"/>
      <c r="AB96" s="1140"/>
      <c r="AC96" s="1140">
        <v>1090</v>
      </c>
      <c r="AD96" s="1142"/>
      <c r="AE96" s="1142"/>
      <c r="AF96" s="1139">
        <v>2</v>
      </c>
      <c r="AG96" s="1139">
        <v>2</v>
      </c>
      <c r="AH96" s="1139">
        <v>4</v>
      </c>
      <c r="AI96" s="1139">
        <v>200</v>
      </c>
      <c r="AJ96" s="1139"/>
      <c r="AK96" s="1139"/>
      <c r="AL96" s="1139"/>
      <c r="AM96" s="1139"/>
      <c r="AN96" s="1139"/>
      <c r="AO96" s="1139"/>
      <c r="AP96" s="1139"/>
      <c r="AQ96" s="1139"/>
      <c r="AR96" s="1139"/>
      <c r="AS96" s="1139"/>
      <c r="AT96" s="1139"/>
      <c r="AU96" s="1139"/>
      <c r="AV96" s="1139"/>
      <c r="AW96" s="1139"/>
      <c r="AX96" s="1139"/>
      <c r="AY96" s="1160"/>
      <c r="AZ96" s="1160"/>
      <c r="BA96" s="134" t="s">
        <v>3533</v>
      </c>
    </row>
    <row r="97" spans="1:53" s="772" customFormat="1" ht="25.5" hidden="1" customHeight="1">
      <c r="A97" s="776"/>
      <c r="B97" s="1148"/>
      <c r="C97" s="59" t="s">
        <v>3317</v>
      </c>
      <c r="D97" s="1142" t="s">
        <v>10509</v>
      </c>
      <c r="E97" s="59" t="s">
        <v>3534</v>
      </c>
      <c r="F97" s="1142" t="s">
        <v>3317</v>
      </c>
      <c r="G97" s="1142" t="s">
        <v>13854</v>
      </c>
      <c r="H97" s="1149"/>
      <c r="I97" s="1142" t="s">
        <v>3322</v>
      </c>
      <c r="J97" s="1140">
        <v>10178</v>
      </c>
      <c r="K97" s="1140"/>
      <c r="L97" s="1140"/>
      <c r="M97" s="1142" t="s">
        <v>469</v>
      </c>
      <c r="N97" s="1142" t="s">
        <v>469</v>
      </c>
      <c r="O97" s="1140">
        <v>110</v>
      </c>
      <c r="P97" s="1140">
        <v>95</v>
      </c>
      <c r="Q97" s="1140">
        <v>0</v>
      </c>
      <c r="R97" s="1140">
        <v>30</v>
      </c>
      <c r="S97" s="1140">
        <v>200</v>
      </c>
      <c r="T97" s="1140"/>
      <c r="U97" s="1140"/>
      <c r="V97" s="1142">
        <v>2004</v>
      </c>
      <c r="W97" s="1140"/>
      <c r="X97" s="1140"/>
      <c r="Y97" s="1140"/>
      <c r="Z97" s="1140"/>
      <c r="AA97" s="1140"/>
      <c r="AB97" s="1140"/>
      <c r="AC97" s="1140"/>
      <c r="AD97" s="1142"/>
      <c r="AE97" s="1142"/>
      <c r="AF97" s="1139"/>
      <c r="AG97" s="1139"/>
      <c r="AH97" s="1139"/>
      <c r="AI97" s="1139"/>
      <c r="AJ97" s="1139"/>
      <c r="AK97" s="1139"/>
      <c r="AL97" s="1139"/>
      <c r="AM97" s="1139"/>
      <c r="AN97" s="1139"/>
      <c r="AO97" s="1139"/>
      <c r="AP97" s="1139"/>
      <c r="AQ97" s="1139"/>
      <c r="AR97" s="1139"/>
      <c r="AS97" s="1139"/>
      <c r="AT97" s="1139"/>
      <c r="AU97" s="1139"/>
      <c r="AV97" s="1139"/>
      <c r="AW97" s="1139"/>
      <c r="AX97" s="1139"/>
      <c r="AY97" s="1160"/>
      <c r="AZ97" s="1160"/>
      <c r="BA97" s="134" t="s">
        <v>10510</v>
      </c>
    </row>
    <row r="98" spans="1:53" s="772" customFormat="1" ht="25.5" hidden="1" customHeight="1">
      <c r="A98" s="776"/>
      <c r="B98" s="1148"/>
      <c r="C98" s="59" t="s">
        <v>3317</v>
      </c>
      <c r="D98" s="1142" t="s">
        <v>10511</v>
      </c>
      <c r="E98" s="59" t="s">
        <v>3535</v>
      </c>
      <c r="F98" s="1142" t="s">
        <v>3317</v>
      </c>
      <c r="G98" s="1142" t="s">
        <v>13855</v>
      </c>
      <c r="H98" s="1149"/>
      <c r="I98" s="1142" t="s">
        <v>3322</v>
      </c>
      <c r="J98" s="1140">
        <v>9500</v>
      </c>
      <c r="K98" s="1140"/>
      <c r="L98" s="1140"/>
      <c r="M98" s="1142" t="s">
        <v>469</v>
      </c>
      <c r="N98" s="1142" t="s">
        <v>469</v>
      </c>
      <c r="O98" s="1140">
        <v>110</v>
      </c>
      <c r="P98" s="1140">
        <v>86</v>
      </c>
      <c r="Q98" s="1140">
        <v>9500</v>
      </c>
      <c r="R98" s="1140">
        <v>30</v>
      </c>
      <c r="S98" s="1140">
        <v>200</v>
      </c>
      <c r="T98" s="1140"/>
      <c r="U98" s="1140"/>
      <c r="V98" s="1142">
        <v>2008</v>
      </c>
      <c r="W98" s="1140"/>
      <c r="X98" s="1140"/>
      <c r="Y98" s="1140"/>
      <c r="Z98" s="1140"/>
      <c r="AA98" s="1140"/>
      <c r="AB98" s="1140"/>
      <c r="AC98" s="1140">
        <v>126</v>
      </c>
      <c r="AD98" s="1142"/>
      <c r="AE98" s="1142"/>
      <c r="AF98" s="1139"/>
      <c r="AG98" s="1139"/>
      <c r="AH98" s="1139"/>
      <c r="AI98" s="1139"/>
      <c r="AJ98" s="1139"/>
      <c r="AK98" s="1139"/>
      <c r="AL98" s="1139"/>
      <c r="AM98" s="1139"/>
      <c r="AN98" s="1139"/>
      <c r="AO98" s="1139"/>
      <c r="AP98" s="1139"/>
      <c r="AQ98" s="1139"/>
      <c r="AR98" s="1139"/>
      <c r="AS98" s="1139"/>
      <c r="AT98" s="1139"/>
      <c r="AU98" s="1139"/>
      <c r="AV98" s="1139"/>
      <c r="AW98" s="1139"/>
      <c r="AX98" s="1139"/>
      <c r="AY98" s="1160"/>
      <c r="AZ98" s="1160"/>
      <c r="BA98" s="134"/>
    </row>
    <row r="99" spans="1:53" s="772" customFormat="1" ht="25.5" hidden="1" customHeight="1">
      <c r="A99" s="776"/>
      <c r="B99" s="1148"/>
      <c r="C99" s="59" t="s">
        <v>3317</v>
      </c>
      <c r="D99" s="1142" t="s">
        <v>10512</v>
      </c>
      <c r="E99" s="59" t="s">
        <v>3536</v>
      </c>
      <c r="F99" s="1142" t="s">
        <v>3317</v>
      </c>
      <c r="G99" s="1142" t="s">
        <v>13855</v>
      </c>
      <c r="H99" s="1149"/>
      <c r="I99" s="1142" t="s">
        <v>3322</v>
      </c>
      <c r="J99" s="1140">
        <v>3380</v>
      </c>
      <c r="K99" s="1140"/>
      <c r="L99" s="1140"/>
      <c r="M99" s="1142" t="s">
        <v>469</v>
      </c>
      <c r="N99" s="1142" t="s">
        <v>469</v>
      </c>
      <c r="O99" s="1140">
        <v>65</v>
      </c>
      <c r="P99" s="1140">
        <v>60</v>
      </c>
      <c r="Q99" s="1140">
        <v>3380</v>
      </c>
      <c r="R99" s="1140"/>
      <c r="S99" s="1140">
        <v>200</v>
      </c>
      <c r="T99" s="1140"/>
      <c r="U99" s="1140"/>
      <c r="V99" s="1142">
        <v>2013</v>
      </c>
      <c r="W99" s="1140"/>
      <c r="X99" s="1140"/>
      <c r="Y99" s="1140"/>
      <c r="Z99" s="1140"/>
      <c r="AA99" s="1140"/>
      <c r="AB99" s="1140"/>
      <c r="AC99" s="1140">
        <v>285</v>
      </c>
      <c r="AD99" s="1142"/>
      <c r="AE99" s="1142"/>
      <c r="AF99" s="1139"/>
      <c r="AG99" s="1139"/>
      <c r="AH99" s="1139"/>
      <c r="AI99" s="1139"/>
      <c r="AJ99" s="1139"/>
      <c r="AK99" s="1139"/>
      <c r="AL99" s="1139"/>
      <c r="AM99" s="1139"/>
      <c r="AN99" s="1139"/>
      <c r="AO99" s="1139"/>
      <c r="AP99" s="1139"/>
      <c r="AQ99" s="1139"/>
      <c r="AR99" s="1139"/>
      <c r="AS99" s="1139"/>
      <c r="AT99" s="1139"/>
      <c r="AU99" s="1139"/>
      <c r="AV99" s="1139"/>
      <c r="AW99" s="1139"/>
      <c r="AX99" s="1139"/>
      <c r="AY99" s="1160"/>
      <c r="AZ99" s="1160"/>
      <c r="BA99" s="134"/>
    </row>
    <row r="100" spans="1:53" s="772" customFormat="1" ht="25.5" hidden="1" customHeight="1">
      <c r="A100" s="776"/>
      <c r="B100" s="1148"/>
      <c r="C100" s="59" t="s">
        <v>3337</v>
      </c>
      <c r="D100" s="1142" t="s">
        <v>13856</v>
      </c>
      <c r="E100" s="59" t="s">
        <v>13857</v>
      </c>
      <c r="F100" s="1142" t="s">
        <v>3337</v>
      </c>
      <c r="G100" s="1142" t="s">
        <v>13858</v>
      </c>
      <c r="H100" s="1149"/>
      <c r="I100" s="1142" t="s">
        <v>10277</v>
      </c>
      <c r="J100" s="1140">
        <v>11360</v>
      </c>
      <c r="K100" s="1140"/>
      <c r="L100" s="1140"/>
      <c r="M100" s="1142" t="s">
        <v>3540</v>
      </c>
      <c r="N100" s="1142" t="s">
        <v>3540</v>
      </c>
      <c r="O100" s="1140">
        <v>98</v>
      </c>
      <c r="P100" s="1140">
        <v>99</v>
      </c>
      <c r="Q100" s="1140">
        <v>11360</v>
      </c>
      <c r="R100" s="1140">
        <v>100</v>
      </c>
      <c r="S100" s="1140">
        <v>150</v>
      </c>
      <c r="T100" s="1140"/>
      <c r="U100" s="1140"/>
      <c r="V100" s="1142">
        <v>2005</v>
      </c>
      <c r="W100" s="1140"/>
      <c r="X100" s="1140"/>
      <c r="Y100" s="1140"/>
      <c r="Z100" s="1140"/>
      <c r="AA100" s="1140"/>
      <c r="AB100" s="1140"/>
      <c r="AC100" s="1140">
        <v>666</v>
      </c>
      <c r="AD100" s="1142"/>
      <c r="AE100" s="1142"/>
      <c r="AF100" s="1139"/>
      <c r="AG100" s="1139"/>
      <c r="AH100" s="1139"/>
      <c r="AI100" s="1139"/>
      <c r="AJ100" s="1139"/>
      <c r="AK100" s="1139"/>
      <c r="AL100" s="1139"/>
      <c r="AM100" s="1139"/>
      <c r="AN100" s="1139"/>
      <c r="AO100" s="1139"/>
      <c r="AP100" s="1139"/>
      <c r="AQ100" s="1139"/>
      <c r="AR100" s="1139"/>
      <c r="AS100" s="1139"/>
      <c r="AT100" s="1139"/>
      <c r="AU100" s="1139"/>
      <c r="AV100" s="1139"/>
      <c r="AW100" s="1139"/>
      <c r="AX100" s="1139"/>
      <c r="AY100" s="1160"/>
      <c r="AZ100" s="1160"/>
      <c r="BA100" s="134"/>
    </row>
    <row r="101" spans="1:53" s="772" customFormat="1" ht="25.5" hidden="1" customHeight="1">
      <c r="A101" s="776"/>
      <c r="B101" s="1167"/>
      <c r="C101" s="59" t="s">
        <v>3337</v>
      </c>
      <c r="D101" s="1142" t="s">
        <v>13859</v>
      </c>
      <c r="E101" s="59" t="s">
        <v>3541</v>
      </c>
      <c r="F101" s="1142" t="s">
        <v>3337</v>
      </c>
      <c r="G101" s="1142" t="s">
        <v>13860</v>
      </c>
      <c r="H101" s="1149"/>
      <c r="I101" s="1142" t="s">
        <v>3542</v>
      </c>
      <c r="J101" s="1140">
        <v>20418</v>
      </c>
      <c r="K101" s="1140"/>
      <c r="L101" s="1140"/>
      <c r="M101" s="1142" t="s">
        <v>10513</v>
      </c>
      <c r="N101" s="1142" t="s">
        <v>143</v>
      </c>
      <c r="O101" s="1140">
        <v>120</v>
      </c>
      <c r="P101" s="1140">
        <v>95</v>
      </c>
      <c r="Q101" s="1140">
        <v>18140</v>
      </c>
      <c r="R101" s="1140">
        <v>100</v>
      </c>
      <c r="S101" s="1140">
        <v>100</v>
      </c>
      <c r="T101" s="1140"/>
      <c r="U101" s="1140"/>
      <c r="V101" s="1142">
        <v>2012</v>
      </c>
      <c r="W101" s="1140"/>
      <c r="X101" s="1140"/>
      <c r="Y101" s="1140"/>
      <c r="Z101" s="1140"/>
      <c r="AA101" s="1140"/>
      <c r="AB101" s="1140"/>
      <c r="AC101" s="1140">
        <v>900</v>
      </c>
      <c r="AD101" s="1142"/>
      <c r="AE101" s="1142"/>
      <c r="AF101" s="1139"/>
      <c r="AG101" s="1139"/>
      <c r="AH101" s="1139"/>
      <c r="AI101" s="1139"/>
      <c r="AJ101" s="1139"/>
      <c r="AK101" s="1139"/>
      <c r="AL101" s="1139"/>
      <c r="AM101" s="1139"/>
      <c r="AN101" s="1139"/>
      <c r="AO101" s="1139"/>
      <c r="AP101" s="1139"/>
      <c r="AQ101" s="1139"/>
      <c r="AR101" s="1139"/>
      <c r="AS101" s="1139"/>
      <c r="AT101" s="1139"/>
      <c r="AU101" s="1139"/>
      <c r="AV101" s="1139"/>
      <c r="AW101" s="1139"/>
      <c r="AX101" s="1139"/>
      <c r="AY101" s="1160"/>
      <c r="AZ101" s="1160"/>
      <c r="BA101" s="134" t="s">
        <v>3543</v>
      </c>
    </row>
    <row r="102" spans="1:53" s="772" customFormat="1" ht="25.5" hidden="1" customHeight="1">
      <c r="A102" s="776"/>
      <c r="B102" s="1167"/>
      <c r="C102" s="59" t="s">
        <v>3337</v>
      </c>
      <c r="D102" s="1142" t="s">
        <v>13861</v>
      </c>
      <c r="E102" s="59" t="s">
        <v>3544</v>
      </c>
      <c r="F102" s="1142" t="s">
        <v>3337</v>
      </c>
      <c r="G102" s="1142" t="s">
        <v>13858</v>
      </c>
      <c r="H102" s="1149"/>
      <c r="I102" s="1142" t="s">
        <v>10277</v>
      </c>
      <c r="J102" s="1140"/>
      <c r="K102" s="1140"/>
      <c r="L102" s="1140"/>
      <c r="M102" s="1142" t="s">
        <v>10513</v>
      </c>
      <c r="N102" s="1142" t="s">
        <v>143</v>
      </c>
      <c r="O102" s="1140">
        <v>110</v>
      </c>
      <c r="P102" s="1140"/>
      <c r="Q102" s="1140">
        <v>8340</v>
      </c>
      <c r="R102" s="1140"/>
      <c r="S102" s="1140"/>
      <c r="T102" s="1140"/>
      <c r="U102" s="1140"/>
      <c r="V102" s="1142">
        <v>2016</v>
      </c>
      <c r="W102" s="1140"/>
      <c r="X102" s="1140"/>
      <c r="Y102" s="1140"/>
      <c r="Z102" s="1140"/>
      <c r="AA102" s="1140"/>
      <c r="AB102" s="1140"/>
      <c r="AC102" s="1140"/>
      <c r="AD102" s="1142"/>
      <c r="AE102" s="1142"/>
      <c r="AF102" s="1139"/>
      <c r="AG102" s="1139"/>
      <c r="AH102" s="1139"/>
      <c r="AI102" s="1139"/>
      <c r="AJ102" s="1139"/>
      <c r="AK102" s="1139"/>
      <c r="AL102" s="1139"/>
      <c r="AM102" s="1139"/>
      <c r="AN102" s="1139"/>
      <c r="AO102" s="1139"/>
      <c r="AP102" s="1139"/>
      <c r="AQ102" s="1139"/>
      <c r="AR102" s="1139"/>
      <c r="AS102" s="1139"/>
      <c r="AT102" s="1139"/>
      <c r="AU102" s="1139"/>
      <c r="AV102" s="1139"/>
      <c r="AW102" s="1139"/>
      <c r="AX102" s="1139"/>
      <c r="AY102" s="1160"/>
      <c r="AZ102" s="1160"/>
      <c r="BA102" s="134" t="s">
        <v>3545</v>
      </c>
    </row>
    <row r="103" spans="1:53" s="772" customFormat="1" ht="25.5" hidden="1" customHeight="1">
      <c r="A103" s="776"/>
      <c r="B103" s="1167"/>
      <c r="C103" s="59" t="s">
        <v>3404</v>
      </c>
      <c r="D103" s="1142" t="s">
        <v>13862</v>
      </c>
      <c r="E103" s="59" t="s">
        <v>12358</v>
      </c>
      <c r="F103" s="1142" t="s">
        <v>3404</v>
      </c>
      <c r="G103" s="1142"/>
      <c r="H103" s="1149"/>
      <c r="I103" s="1142" t="s">
        <v>3404</v>
      </c>
      <c r="J103" s="1140">
        <v>12520</v>
      </c>
      <c r="K103" s="1140"/>
      <c r="L103" s="1140"/>
      <c r="M103" s="1142" t="s">
        <v>282</v>
      </c>
      <c r="N103" s="1142" t="s">
        <v>282</v>
      </c>
      <c r="O103" s="1140"/>
      <c r="P103" s="1140"/>
      <c r="Q103" s="1140"/>
      <c r="R103" s="1140"/>
      <c r="S103" s="1140"/>
      <c r="T103" s="1140"/>
      <c r="U103" s="1140"/>
      <c r="V103" s="1142">
        <v>2014</v>
      </c>
      <c r="W103" s="1140"/>
      <c r="X103" s="1140"/>
      <c r="Y103" s="1140"/>
      <c r="Z103" s="1140"/>
      <c r="AA103" s="1140"/>
      <c r="AB103" s="1140"/>
      <c r="AC103" s="1140"/>
      <c r="AD103" s="1142"/>
      <c r="AE103" s="1142"/>
      <c r="AF103" s="1139"/>
      <c r="AG103" s="1139"/>
      <c r="AH103" s="1139"/>
      <c r="AI103" s="1139"/>
      <c r="AJ103" s="1139"/>
      <c r="AK103" s="1139"/>
      <c r="AL103" s="1139"/>
      <c r="AM103" s="1139"/>
      <c r="AN103" s="1139"/>
      <c r="AO103" s="1139"/>
      <c r="AP103" s="1139"/>
      <c r="AQ103" s="1139"/>
      <c r="AR103" s="1139"/>
      <c r="AS103" s="1139"/>
      <c r="AT103" s="1139"/>
      <c r="AU103" s="1139"/>
      <c r="AV103" s="1139"/>
      <c r="AW103" s="1139"/>
      <c r="AX103" s="1139"/>
      <c r="AY103" s="1160"/>
      <c r="AZ103" s="1160"/>
      <c r="BA103" s="134"/>
    </row>
    <row r="104" spans="1:53" s="772" customFormat="1" ht="25.5" hidden="1" customHeight="1">
      <c r="A104" s="776"/>
      <c r="B104" s="1167"/>
      <c r="C104" s="59" t="s">
        <v>3404</v>
      </c>
      <c r="D104" s="1142" t="s">
        <v>13863</v>
      </c>
      <c r="E104" s="59" t="s">
        <v>3574</v>
      </c>
      <c r="F104" s="1142" t="s">
        <v>3404</v>
      </c>
      <c r="G104" s="1142"/>
      <c r="H104" s="1149"/>
      <c r="I104" s="1142" t="s">
        <v>3407</v>
      </c>
      <c r="J104" s="1140"/>
      <c r="K104" s="1140"/>
      <c r="L104" s="1140"/>
      <c r="M104" s="1142" t="s">
        <v>282</v>
      </c>
      <c r="N104" s="1142" t="s">
        <v>469</v>
      </c>
      <c r="O104" s="1140">
        <v>48</v>
      </c>
      <c r="P104" s="1140">
        <v>40</v>
      </c>
      <c r="Q104" s="1140">
        <v>15885</v>
      </c>
      <c r="R104" s="1140"/>
      <c r="S104" s="1140"/>
      <c r="T104" s="1140"/>
      <c r="U104" s="1140"/>
      <c r="V104" s="1142">
        <v>2016</v>
      </c>
      <c r="W104" s="1140"/>
      <c r="X104" s="1140"/>
      <c r="Y104" s="1140"/>
      <c r="Z104" s="1140"/>
      <c r="AA104" s="1140"/>
      <c r="AB104" s="1140"/>
      <c r="AC104" s="1140"/>
      <c r="AD104" s="1142"/>
      <c r="AE104" s="1142"/>
      <c r="AF104" s="1139"/>
      <c r="AG104" s="1139"/>
      <c r="AH104" s="1139"/>
      <c r="AI104" s="1139"/>
      <c r="AJ104" s="1139"/>
      <c r="AK104" s="1139"/>
      <c r="AL104" s="1139"/>
      <c r="AM104" s="1139"/>
      <c r="AN104" s="1139"/>
      <c r="AO104" s="1139"/>
      <c r="AP104" s="1139"/>
      <c r="AQ104" s="1139"/>
      <c r="AR104" s="1139"/>
      <c r="AS104" s="1139"/>
      <c r="AT104" s="1139"/>
      <c r="AU104" s="1139"/>
      <c r="AV104" s="1139"/>
      <c r="AW104" s="1139"/>
      <c r="AX104" s="1139"/>
      <c r="AY104" s="1160"/>
      <c r="AZ104" s="1160"/>
      <c r="BA104" s="134" t="s">
        <v>3575</v>
      </c>
    </row>
    <row r="105" spans="1:53" s="772" customFormat="1" ht="25.5" hidden="1" customHeight="1">
      <c r="A105" s="776"/>
      <c r="B105" s="1167"/>
      <c r="C105" s="59" t="s">
        <v>3404</v>
      </c>
      <c r="D105" s="1142" t="s">
        <v>13864</v>
      </c>
      <c r="E105" s="59" t="s">
        <v>10514</v>
      </c>
      <c r="F105" s="1142" t="s">
        <v>3404</v>
      </c>
      <c r="G105" s="1142"/>
      <c r="H105" s="1149"/>
      <c r="I105" s="1142" t="s">
        <v>3407</v>
      </c>
      <c r="J105" s="1140">
        <v>242689</v>
      </c>
      <c r="K105" s="1140">
        <v>3535.76</v>
      </c>
      <c r="L105" s="1140"/>
      <c r="M105" s="1142" t="s">
        <v>282</v>
      </c>
      <c r="N105" s="1142" t="s">
        <v>282</v>
      </c>
      <c r="O105" s="1140"/>
      <c r="P105" s="1140"/>
      <c r="Q105" s="1140"/>
      <c r="R105" s="1140"/>
      <c r="S105" s="1140"/>
      <c r="T105" s="1140"/>
      <c r="U105" s="1140"/>
      <c r="V105" s="1142">
        <v>2017</v>
      </c>
      <c r="W105" s="1140"/>
      <c r="X105" s="1140"/>
      <c r="Y105" s="1140"/>
      <c r="Z105" s="1140"/>
      <c r="AA105" s="1140"/>
      <c r="AB105" s="1140"/>
      <c r="AC105" s="1140"/>
      <c r="AD105" s="1142"/>
      <c r="AE105" s="1142"/>
      <c r="AF105" s="1139"/>
      <c r="AG105" s="1139"/>
      <c r="AH105" s="1139"/>
      <c r="AI105" s="1139"/>
      <c r="AJ105" s="1139"/>
      <c r="AK105" s="1139"/>
      <c r="AL105" s="1139"/>
      <c r="AM105" s="1139"/>
      <c r="AN105" s="1139"/>
      <c r="AO105" s="1139"/>
      <c r="AP105" s="1139"/>
      <c r="AQ105" s="1139"/>
      <c r="AR105" s="1139"/>
      <c r="AS105" s="1139"/>
      <c r="AT105" s="1139"/>
      <c r="AU105" s="1139"/>
      <c r="AV105" s="1139"/>
      <c r="AW105" s="1139"/>
      <c r="AX105" s="1139"/>
      <c r="AY105" s="1160"/>
      <c r="AZ105" s="1160"/>
      <c r="BA105" s="134" t="s">
        <v>12359</v>
      </c>
    </row>
    <row r="106" spans="1:53" s="772" customFormat="1" ht="25.5" hidden="1" customHeight="1">
      <c r="A106" s="776"/>
      <c r="B106" s="1167"/>
      <c r="C106" s="59" t="s">
        <v>3404</v>
      </c>
      <c r="D106" s="1142" t="s">
        <v>13862</v>
      </c>
      <c r="E106" s="59" t="s">
        <v>12360</v>
      </c>
      <c r="F106" s="1142" t="s">
        <v>3404</v>
      </c>
      <c r="G106" s="1142"/>
      <c r="H106" s="1149"/>
      <c r="I106" s="1142" t="s">
        <v>3404</v>
      </c>
      <c r="J106" s="1140"/>
      <c r="K106" s="1140">
        <v>12510</v>
      </c>
      <c r="L106" s="1140"/>
      <c r="M106" s="1142" t="s">
        <v>282</v>
      </c>
      <c r="N106" s="1142" t="s">
        <v>469</v>
      </c>
      <c r="O106" s="1140"/>
      <c r="P106" s="1140"/>
      <c r="Q106" s="1140"/>
      <c r="R106" s="1140"/>
      <c r="S106" s="1140"/>
      <c r="T106" s="1140"/>
      <c r="U106" s="1140"/>
      <c r="V106" s="1142">
        <v>2014</v>
      </c>
      <c r="W106" s="1140"/>
      <c r="X106" s="1140"/>
      <c r="Y106" s="1140"/>
      <c r="Z106" s="1140"/>
      <c r="AA106" s="1140"/>
      <c r="AB106" s="1140"/>
      <c r="AC106" s="1140"/>
      <c r="AD106" s="1142"/>
      <c r="AE106" s="1142"/>
      <c r="AF106" s="1139"/>
      <c r="AG106" s="1139"/>
      <c r="AH106" s="1139"/>
      <c r="AI106" s="1139"/>
      <c r="AJ106" s="1139"/>
      <c r="AK106" s="1139"/>
      <c r="AL106" s="1139"/>
      <c r="AM106" s="1139"/>
      <c r="AN106" s="1139"/>
      <c r="AO106" s="1139"/>
      <c r="AP106" s="1139"/>
      <c r="AQ106" s="1139"/>
      <c r="AR106" s="1139"/>
      <c r="AS106" s="1139"/>
      <c r="AT106" s="1139"/>
      <c r="AU106" s="1139"/>
      <c r="AV106" s="1139"/>
      <c r="AW106" s="1139"/>
      <c r="AX106" s="1139"/>
      <c r="AY106" s="1160"/>
      <c r="AZ106" s="1160"/>
      <c r="BA106" s="134"/>
    </row>
    <row r="107" spans="1:53" s="772" customFormat="1" ht="25.5" hidden="1" customHeight="1">
      <c r="A107" s="776"/>
      <c r="B107" s="1167"/>
      <c r="C107" s="59" t="s">
        <v>3404</v>
      </c>
      <c r="D107" s="1142" t="s">
        <v>13646</v>
      </c>
      <c r="E107" s="59" t="s">
        <v>12361</v>
      </c>
      <c r="F107" s="1142" t="s">
        <v>3404</v>
      </c>
      <c r="G107" s="1142" t="s">
        <v>3691</v>
      </c>
      <c r="H107" s="1149"/>
      <c r="I107" s="1142" t="s">
        <v>3404</v>
      </c>
      <c r="J107" s="1140"/>
      <c r="K107" s="1140">
        <v>10120</v>
      </c>
      <c r="L107" s="1140"/>
      <c r="M107" s="1142" t="s">
        <v>143</v>
      </c>
      <c r="N107" s="1142" t="s">
        <v>282</v>
      </c>
      <c r="O107" s="1140"/>
      <c r="P107" s="1140"/>
      <c r="Q107" s="1140"/>
      <c r="R107" s="1140"/>
      <c r="S107" s="1140"/>
      <c r="T107" s="1140"/>
      <c r="U107" s="1140"/>
      <c r="V107" s="1142">
        <v>2013</v>
      </c>
      <c r="W107" s="1140"/>
      <c r="X107" s="1140"/>
      <c r="Y107" s="1140"/>
      <c r="Z107" s="1140"/>
      <c r="AA107" s="1140"/>
      <c r="AB107" s="1140"/>
      <c r="AC107" s="1140"/>
      <c r="AD107" s="1142"/>
      <c r="AE107" s="1142"/>
      <c r="AF107" s="1139"/>
      <c r="AG107" s="1139"/>
      <c r="AH107" s="1139"/>
      <c r="AI107" s="1139"/>
      <c r="AJ107" s="1139"/>
      <c r="AK107" s="1139"/>
      <c r="AL107" s="1139"/>
      <c r="AM107" s="1139"/>
      <c r="AN107" s="1139"/>
      <c r="AO107" s="1139"/>
      <c r="AP107" s="1139"/>
      <c r="AQ107" s="1139"/>
      <c r="AR107" s="1139"/>
      <c r="AS107" s="1139"/>
      <c r="AT107" s="1139"/>
      <c r="AU107" s="1139"/>
      <c r="AV107" s="1139"/>
      <c r="AW107" s="1139"/>
      <c r="AX107" s="1139"/>
      <c r="AY107" s="1160"/>
      <c r="AZ107" s="1160"/>
      <c r="BA107" s="134"/>
    </row>
    <row r="108" spans="1:53" s="772" customFormat="1" ht="25.5" hidden="1" customHeight="1">
      <c r="A108" s="776"/>
      <c r="B108" s="1167"/>
      <c r="C108" s="59" t="s">
        <v>3404</v>
      </c>
      <c r="D108" s="1142" t="s">
        <v>13655</v>
      </c>
      <c r="E108" s="59" t="s">
        <v>12362</v>
      </c>
      <c r="F108" s="1142" t="s">
        <v>3404</v>
      </c>
      <c r="G108" s="1142" t="s">
        <v>202</v>
      </c>
      <c r="H108" s="1149"/>
      <c r="I108" s="1142" t="s">
        <v>3404</v>
      </c>
      <c r="J108" s="1140"/>
      <c r="K108" s="1140">
        <v>4500</v>
      </c>
      <c r="L108" s="1140"/>
      <c r="M108" s="1142" t="s">
        <v>469</v>
      </c>
      <c r="N108" s="1142"/>
      <c r="O108" s="1140"/>
      <c r="P108" s="1140"/>
      <c r="Q108" s="1140"/>
      <c r="R108" s="1140"/>
      <c r="S108" s="1140"/>
      <c r="T108" s="1140"/>
      <c r="U108" s="1140"/>
      <c r="V108" s="1142">
        <v>2014</v>
      </c>
      <c r="W108" s="1140"/>
      <c r="X108" s="1140"/>
      <c r="Y108" s="1140"/>
      <c r="Z108" s="1140"/>
      <c r="AA108" s="1140"/>
      <c r="AB108" s="1140"/>
      <c r="AC108" s="1140"/>
      <c r="AD108" s="1142"/>
      <c r="AE108" s="1142"/>
      <c r="AF108" s="1139"/>
      <c r="AG108" s="1139"/>
      <c r="AH108" s="1139"/>
      <c r="AI108" s="1139"/>
      <c r="AJ108" s="1139"/>
      <c r="AK108" s="1139"/>
      <c r="AL108" s="1139"/>
      <c r="AM108" s="1139"/>
      <c r="AN108" s="1139"/>
      <c r="AO108" s="1139"/>
      <c r="AP108" s="1139"/>
      <c r="AQ108" s="1139"/>
      <c r="AR108" s="1139"/>
      <c r="AS108" s="1139"/>
      <c r="AT108" s="1139"/>
      <c r="AU108" s="1139"/>
      <c r="AV108" s="1139"/>
      <c r="AW108" s="1139"/>
      <c r="AX108" s="1139"/>
      <c r="AY108" s="1160"/>
      <c r="AZ108" s="1160"/>
      <c r="BA108" s="134"/>
    </row>
    <row r="109" spans="1:53" s="772" customFormat="1" ht="25.5" hidden="1" customHeight="1">
      <c r="A109" s="776"/>
      <c r="B109" s="1167"/>
      <c r="C109" s="59" t="s">
        <v>3358</v>
      </c>
      <c r="D109" s="1142" t="s">
        <v>13865</v>
      </c>
      <c r="E109" s="59" t="s">
        <v>3552</v>
      </c>
      <c r="F109" s="1142" t="s">
        <v>3358</v>
      </c>
      <c r="G109" s="1142" t="s">
        <v>13866</v>
      </c>
      <c r="H109" s="1149"/>
      <c r="I109" s="1142" t="s">
        <v>3560</v>
      </c>
      <c r="J109" s="1140">
        <v>24593</v>
      </c>
      <c r="K109" s="1140"/>
      <c r="L109" s="1140"/>
      <c r="M109" s="1142" t="s">
        <v>282</v>
      </c>
      <c r="N109" s="1142" t="s">
        <v>282</v>
      </c>
      <c r="O109" s="1140">
        <v>122</v>
      </c>
      <c r="P109" s="1140">
        <v>99</v>
      </c>
      <c r="Q109" s="1140">
        <v>14000</v>
      </c>
      <c r="R109" s="1140">
        <v>200</v>
      </c>
      <c r="S109" s="1140">
        <v>200</v>
      </c>
      <c r="T109" s="1140" t="s">
        <v>173</v>
      </c>
      <c r="U109" s="1140" t="s">
        <v>1804</v>
      </c>
      <c r="V109" s="1142">
        <v>2013</v>
      </c>
      <c r="W109" s="1140"/>
      <c r="X109" s="1140">
        <v>1330</v>
      </c>
      <c r="Y109" s="1140" t="s">
        <v>3557</v>
      </c>
      <c r="Z109" s="1140"/>
      <c r="AA109" s="1140"/>
      <c r="AB109" s="1140"/>
      <c r="AC109" s="1140">
        <v>1330</v>
      </c>
      <c r="AD109" s="1142"/>
      <c r="AE109" s="1142"/>
      <c r="AF109" s="1139"/>
      <c r="AG109" s="1139"/>
      <c r="AH109" s="1139">
        <v>2</v>
      </c>
      <c r="AI109" s="1139">
        <v>150</v>
      </c>
      <c r="AJ109" s="1139">
        <v>27</v>
      </c>
      <c r="AK109" s="1139"/>
      <c r="AL109" s="1139" t="s">
        <v>3554</v>
      </c>
      <c r="AM109" s="1139"/>
      <c r="AN109" s="1139">
        <v>864</v>
      </c>
      <c r="AO109" s="1139" t="s">
        <v>3555</v>
      </c>
      <c r="AP109" s="1139" t="s">
        <v>3553</v>
      </c>
      <c r="AQ109" s="1139" t="s">
        <v>3536</v>
      </c>
      <c r="AR109" s="1139" t="s">
        <v>1552</v>
      </c>
      <c r="AS109" s="1139">
        <v>4377</v>
      </c>
      <c r="AT109" s="1139" t="s">
        <v>3556</v>
      </c>
      <c r="AU109" s="1139" t="s">
        <v>3553</v>
      </c>
      <c r="AV109" s="1139"/>
      <c r="AW109" s="1139"/>
      <c r="AX109" s="1139"/>
      <c r="AY109" s="1160"/>
      <c r="AZ109" s="1160"/>
      <c r="BA109" s="134" t="s">
        <v>3557</v>
      </c>
    </row>
    <row r="110" spans="1:53" s="772" customFormat="1" ht="25.5" hidden="1" customHeight="1">
      <c r="A110" s="776"/>
      <c r="B110" s="1167"/>
      <c r="C110" s="59" t="s">
        <v>3358</v>
      </c>
      <c r="D110" s="1142" t="s">
        <v>3558</v>
      </c>
      <c r="E110" s="59" t="s">
        <v>3559</v>
      </c>
      <c r="F110" s="1142" t="s">
        <v>3358</v>
      </c>
      <c r="G110" s="1142" t="s">
        <v>13867</v>
      </c>
      <c r="H110" s="1149"/>
      <c r="I110" s="1142" t="s">
        <v>3560</v>
      </c>
      <c r="J110" s="1140">
        <v>13000</v>
      </c>
      <c r="K110" s="1140"/>
      <c r="L110" s="1140"/>
      <c r="M110" s="1142" t="s">
        <v>282</v>
      </c>
      <c r="N110" s="1142" t="s">
        <v>282</v>
      </c>
      <c r="O110" s="1140">
        <v>120</v>
      </c>
      <c r="P110" s="1140" t="s">
        <v>3561</v>
      </c>
      <c r="Q110" s="1140">
        <v>13000</v>
      </c>
      <c r="R110" s="1140">
        <v>200</v>
      </c>
      <c r="S110" s="1140">
        <v>200</v>
      </c>
      <c r="T110" s="1140" t="s">
        <v>173</v>
      </c>
      <c r="U110" s="1140" t="s">
        <v>711</v>
      </c>
      <c r="V110" s="1142">
        <v>2007</v>
      </c>
      <c r="W110" s="1140"/>
      <c r="X110" s="1140">
        <v>100</v>
      </c>
      <c r="Y110" s="1140" t="s">
        <v>13868</v>
      </c>
      <c r="Z110" s="1140"/>
      <c r="AA110" s="1140"/>
      <c r="AB110" s="1140"/>
      <c r="AC110" s="1140">
        <v>100</v>
      </c>
      <c r="AD110" s="1142"/>
      <c r="AE110" s="1142"/>
      <c r="AF110" s="1139"/>
      <c r="AG110" s="1139"/>
      <c r="AH110" s="1139"/>
      <c r="AI110" s="1139"/>
      <c r="AJ110" s="1139"/>
      <c r="AK110" s="1139"/>
      <c r="AL110" s="1139"/>
      <c r="AM110" s="1139"/>
      <c r="AN110" s="1139"/>
      <c r="AO110" s="1139"/>
      <c r="AP110" s="1139"/>
      <c r="AQ110" s="1139"/>
      <c r="AR110" s="1139"/>
      <c r="AS110" s="1139"/>
      <c r="AT110" s="1139"/>
      <c r="AU110" s="1139"/>
      <c r="AV110" s="1139"/>
      <c r="AW110" s="1139"/>
      <c r="AX110" s="1139"/>
      <c r="AY110" s="1160"/>
      <c r="AZ110" s="1160"/>
      <c r="BA110" s="134"/>
    </row>
    <row r="111" spans="1:53" s="772" customFormat="1" ht="25.5" hidden="1" customHeight="1">
      <c r="A111" s="776"/>
      <c r="B111" s="1167"/>
      <c r="C111" s="59" t="s">
        <v>3358</v>
      </c>
      <c r="D111" s="1142" t="s">
        <v>3562</v>
      </c>
      <c r="E111" s="59" t="s">
        <v>3563</v>
      </c>
      <c r="F111" s="1142" t="s">
        <v>3358</v>
      </c>
      <c r="G111" s="1142" t="s">
        <v>13867</v>
      </c>
      <c r="H111" s="1149"/>
      <c r="I111" s="1142" t="s">
        <v>3560</v>
      </c>
      <c r="J111" s="1140">
        <v>11755</v>
      </c>
      <c r="K111" s="1140" t="s">
        <v>3564</v>
      </c>
      <c r="L111" s="1140" t="s">
        <v>3565</v>
      </c>
      <c r="M111" s="59" t="s">
        <v>469</v>
      </c>
      <c r="N111" s="1142" t="s">
        <v>469</v>
      </c>
      <c r="O111" s="1140">
        <v>105</v>
      </c>
      <c r="P111" s="1140">
        <v>91</v>
      </c>
      <c r="Q111" s="1140">
        <v>11755</v>
      </c>
      <c r="R111" s="1140">
        <v>49</v>
      </c>
      <c r="S111" s="1140">
        <v>200</v>
      </c>
      <c r="T111" s="1140" t="s">
        <v>173</v>
      </c>
      <c r="U111" s="1140" t="s">
        <v>1804</v>
      </c>
      <c r="V111" s="1142">
        <v>2011</v>
      </c>
      <c r="W111" s="1140"/>
      <c r="X111" s="1140">
        <v>470</v>
      </c>
      <c r="Y111" s="1140"/>
      <c r="Z111" s="1140"/>
      <c r="AA111" s="1140"/>
      <c r="AB111" s="1140"/>
      <c r="AC111" s="1140">
        <v>470</v>
      </c>
      <c r="AD111" s="1142"/>
      <c r="AE111" s="1142"/>
      <c r="AF111" s="1139"/>
      <c r="AG111" s="1139"/>
      <c r="AH111" s="1139"/>
      <c r="AI111" s="1139"/>
      <c r="AJ111" s="1139"/>
      <c r="AK111" s="1139"/>
      <c r="AL111" s="1139"/>
      <c r="AM111" s="1139"/>
      <c r="AN111" s="1139"/>
      <c r="AO111" s="1139"/>
      <c r="AP111" s="1139"/>
      <c r="AQ111" s="1139"/>
      <c r="AR111" s="1139"/>
      <c r="AS111" s="1139"/>
      <c r="AT111" s="1139"/>
      <c r="AU111" s="1139"/>
      <c r="AV111" s="1139"/>
      <c r="AW111" s="1139"/>
      <c r="AX111" s="1139"/>
      <c r="AY111" s="1160"/>
      <c r="AZ111" s="1160"/>
      <c r="BA111" s="134"/>
    </row>
    <row r="112" spans="1:53" s="772" customFormat="1" ht="25.5" hidden="1" customHeight="1">
      <c r="A112" s="776"/>
      <c r="B112" s="1167"/>
      <c r="C112" s="59" t="s">
        <v>3358</v>
      </c>
      <c r="D112" s="1142" t="s">
        <v>3566</v>
      </c>
      <c r="E112" s="59" t="s">
        <v>3567</v>
      </c>
      <c r="F112" s="1142" t="s">
        <v>3358</v>
      </c>
      <c r="G112" s="1142" t="s">
        <v>13867</v>
      </c>
      <c r="H112" s="1149"/>
      <c r="I112" s="1142" t="s">
        <v>3560</v>
      </c>
      <c r="J112" s="1140">
        <v>9000</v>
      </c>
      <c r="K112" s="1140"/>
      <c r="L112" s="1140" t="s">
        <v>3568</v>
      </c>
      <c r="M112" s="59" t="s">
        <v>469</v>
      </c>
      <c r="N112" s="1142" t="s">
        <v>469</v>
      </c>
      <c r="O112" s="1140">
        <v>120</v>
      </c>
      <c r="P112" s="1140">
        <v>98</v>
      </c>
      <c r="Q112" s="1140" t="s">
        <v>3568</v>
      </c>
      <c r="R112" s="1140"/>
      <c r="S112" s="1140"/>
      <c r="T112" s="1140"/>
      <c r="U112" s="1140"/>
      <c r="V112" s="1142">
        <v>2012</v>
      </c>
      <c r="W112" s="1140"/>
      <c r="X112" s="1140">
        <v>104</v>
      </c>
      <c r="Y112" s="1140" t="s">
        <v>719</v>
      </c>
      <c r="Z112" s="1140"/>
      <c r="AA112" s="1140"/>
      <c r="AB112" s="1140"/>
      <c r="AC112" s="1140">
        <v>104</v>
      </c>
      <c r="AD112" s="1142"/>
      <c r="AE112" s="1142"/>
      <c r="AF112" s="1139"/>
      <c r="AG112" s="1139"/>
      <c r="AH112" s="1139"/>
      <c r="AI112" s="1139"/>
      <c r="AJ112" s="1139"/>
      <c r="AK112" s="1139"/>
      <c r="AL112" s="1139"/>
      <c r="AM112" s="1139"/>
      <c r="AN112" s="1139"/>
      <c r="AO112" s="1139"/>
      <c r="AP112" s="1139"/>
      <c r="AQ112" s="1139"/>
      <c r="AR112" s="1139"/>
      <c r="AS112" s="1139"/>
      <c r="AT112" s="1139"/>
      <c r="AU112" s="1139"/>
      <c r="AV112" s="1139"/>
      <c r="AW112" s="1139"/>
      <c r="AX112" s="1139"/>
      <c r="AY112" s="1160"/>
      <c r="AZ112" s="1160"/>
      <c r="BA112" s="134"/>
    </row>
    <row r="113" spans="1:53" s="772" customFormat="1" ht="25.5" hidden="1" customHeight="1">
      <c r="A113" s="776"/>
      <c r="B113" s="1167"/>
      <c r="C113" s="59" t="s">
        <v>3358</v>
      </c>
      <c r="D113" s="1142" t="s">
        <v>13869</v>
      </c>
      <c r="E113" s="59" t="s">
        <v>12357</v>
      </c>
      <c r="F113" s="1142" t="s">
        <v>3358</v>
      </c>
      <c r="G113" s="1142" t="s">
        <v>13867</v>
      </c>
      <c r="H113" s="1149"/>
      <c r="I113" s="1142" t="s">
        <v>3560</v>
      </c>
      <c r="J113" s="1140">
        <v>7462</v>
      </c>
      <c r="K113" s="1140"/>
      <c r="L113" s="1140"/>
      <c r="M113" s="1142" t="s">
        <v>282</v>
      </c>
      <c r="N113" s="1142" t="s">
        <v>282</v>
      </c>
      <c r="O113" s="1140">
        <v>84</v>
      </c>
      <c r="P113" s="1140">
        <v>82</v>
      </c>
      <c r="Q113" s="1140"/>
      <c r="R113" s="1140"/>
      <c r="S113" s="1140">
        <v>6888</v>
      </c>
      <c r="T113" s="1140"/>
      <c r="U113" s="1140"/>
      <c r="V113" s="1142"/>
      <c r="W113" s="1140"/>
      <c r="X113" s="1140">
        <v>1317</v>
      </c>
      <c r="Y113" s="1140" t="s">
        <v>3615</v>
      </c>
      <c r="Z113" s="1140"/>
      <c r="AA113" s="1140"/>
      <c r="AB113" s="1140"/>
      <c r="AC113" s="1140">
        <v>1317</v>
      </c>
      <c r="AD113" s="1142"/>
      <c r="AE113" s="1142"/>
      <c r="AF113" s="1139"/>
      <c r="AG113" s="1139"/>
      <c r="AH113" s="1139"/>
      <c r="AI113" s="1139"/>
      <c r="AJ113" s="1139"/>
      <c r="AK113" s="1139"/>
      <c r="AL113" s="1139"/>
      <c r="AM113" s="1139"/>
      <c r="AN113" s="1139"/>
      <c r="AO113" s="1139"/>
      <c r="AP113" s="1139"/>
      <c r="AQ113" s="1139"/>
      <c r="AR113" s="1139"/>
      <c r="AS113" s="1139"/>
      <c r="AT113" s="1139"/>
      <c r="AU113" s="1139"/>
      <c r="AV113" s="1139"/>
      <c r="AW113" s="1139"/>
      <c r="AX113" s="1139"/>
      <c r="AY113" s="1160"/>
      <c r="AZ113" s="1160"/>
      <c r="BA113" s="134"/>
    </row>
    <row r="114" spans="1:53" s="772" customFormat="1" ht="25.5" hidden="1" customHeight="1">
      <c r="A114" s="776"/>
      <c r="B114" s="1148"/>
      <c r="C114" s="59" t="s">
        <v>3358</v>
      </c>
      <c r="D114" s="1142" t="s">
        <v>13870</v>
      </c>
      <c r="E114" s="59" t="s">
        <v>13871</v>
      </c>
      <c r="F114" s="1142" t="s">
        <v>3358</v>
      </c>
      <c r="G114" s="1142" t="s">
        <v>13867</v>
      </c>
      <c r="H114" s="1149"/>
      <c r="I114" s="1142" t="s">
        <v>3560</v>
      </c>
      <c r="J114" s="1140">
        <v>11000</v>
      </c>
      <c r="K114" s="1140"/>
      <c r="L114" s="1140"/>
      <c r="M114" s="1142" t="s">
        <v>469</v>
      </c>
      <c r="N114" s="1142" t="s">
        <v>469</v>
      </c>
      <c r="O114" s="1140">
        <v>96</v>
      </c>
      <c r="P114" s="1140">
        <v>75</v>
      </c>
      <c r="Q114" s="1140">
        <v>7200</v>
      </c>
      <c r="R114" s="1140"/>
      <c r="S114" s="1140"/>
      <c r="T114" s="1142"/>
      <c r="U114" s="1140"/>
      <c r="V114" s="1142"/>
      <c r="W114" s="1140"/>
      <c r="X114" s="1140"/>
      <c r="Y114" s="1140" t="s">
        <v>3615</v>
      </c>
      <c r="Z114" s="1140"/>
      <c r="AA114" s="1140"/>
      <c r="AB114" s="1140"/>
      <c r="AC114" s="1140"/>
      <c r="AD114" s="1142"/>
      <c r="AE114" s="1142"/>
      <c r="AF114" s="1139"/>
      <c r="AG114" s="1139"/>
      <c r="AH114" s="1139"/>
      <c r="AI114" s="1139"/>
      <c r="AJ114" s="1139"/>
      <c r="AK114" s="1139"/>
      <c r="AL114" s="1139"/>
      <c r="AM114" s="1139"/>
      <c r="AN114" s="1139"/>
      <c r="AO114" s="1139"/>
      <c r="AP114" s="1139"/>
      <c r="AQ114" s="1139"/>
      <c r="AR114" s="1139"/>
      <c r="AS114" s="1139"/>
      <c r="AT114" s="1139"/>
      <c r="AU114" s="1139"/>
      <c r="AV114" s="1139"/>
      <c r="AW114" s="1139"/>
      <c r="AX114" s="1139"/>
      <c r="AY114" s="172"/>
      <c r="AZ114" s="172"/>
      <c r="BA114" s="134"/>
    </row>
    <row r="115" spans="1:53" s="772" customFormat="1" ht="25.5" hidden="1" customHeight="1">
      <c r="A115" s="776"/>
      <c r="B115" s="1148"/>
      <c r="C115" s="59" t="s">
        <v>328</v>
      </c>
      <c r="D115" s="1142" t="s">
        <v>13681</v>
      </c>
      <c r="E115" s="59" t="s">
        <v>13872</v>
      </c>
      <c r="F115" s="1142" t="s">
        <v>328</v>
      </c>
      <c r="G115" s="1142" t="s">
        <v>1567</v>
      </c>
      <c r="H115" s="1149"/>
      <c r="I115" s="1142" t="s">
        <v>1567</v>
      </c>
      <c r="J115" s="1140" t="s">
        <v>13873</v>
      </c>
      <c r="K115" s="1140"/>
      <c r="L115" s="1140"/>
      <c r="M115" s="1142" t="s">
        <v>282</v>
      </c>
      <c r="N115" s="1142" t="s">
        <v>5293</v>
      </c>
      <c r="O115" s="1140" t="s">
        <v>13874</v>
      </c>
      <c r="P115" s="1140" t="s">
        <v>13875</v>
      </c>
      <c r="Q115" s="1140" t="s">
        <v>13876</v>
      </c>
      <c r="R115" s="1140" t="s">
        <v>13877</v>
      </c>
      <c r="S115" s="1140" t="s">
        <v>13878</v>
      </c>
      <c r="T115" s="1140"/>
      <c r="U115" s="1140"/>
      <c r="V115" s="1142" t="s">
        <v>13879</v>
      </c>
      <c r="W115" s="1140"/>
      <c r="X115" s="1140"/>
      <c r="Y115" s="1140"/>
      <c r="Z115" s="1140"/>
      <c r="AA115" s="1140"/>
      <c r="AB115" s="1140"/>
      <c r="AC115" s="1140">
        <v>100</v>
      </c>
      <c r="AD115" s="1142"/>
      <c r="AE115" s="1142"/>
      <c r="AF115" s="1139"/>
      <c r="AG115" s="1139"/>
      <c r="AH115" s="1139"/>
      <c r="AI115" s="1139"/>
      <c r="AJ115" s="1139"/>
      <c r="AK115" s="1139"/>
      <c r="AL115" s="1139"/>
      <c r="AM115" s="1139"/>
      <c r="AN115" s="1139"/>
      <c r="AO115" s="1139"/>
      <c r="AP115" s="1139"/>
      <c r="AQ115" s="1139"/>
      <c r="AR115" s="1139"/>
      <c r="AS115" s="1139"/>
      <c r="AT115" s="1139"/>
      <c r="AU115" s="1139"/>
      <c r="AV115" s="1139"/>
      <c r="AW115" s="1139"/>
      <c r="AX115" s="1139"/>
      <c r="AY115" s="172"/>
      <c r="AZ115" s="172"/>
      <c r="BA115" s="134"/>
    </row>
    <row r="116" spans="1:53" s="772" customFormat="1" ht="25.5" hidden="1" customHeight="1">
      <c r="A116" s="776">
        <v>3</v>
      </c>
      <c r="B116" s="1148"/>
      <c r="C116" s="59" t="s">
        <v>328</v>
      </c>
      <c r="D116" s="1142" t="s">
        <v>13880</v>
      </c>
      <c r="E116" s="59" t="s">
        <v>13881</v>
      </c>
      <c r="F116" s="1142" t="s">
        <v>328</v>
      </c>
      <c r="G116" s="1142" t="s">
        <v>1567</v>
      </c>
      <c r="H116" s="1149"/>
      <c r="I116" s="1142" t="s">
        <v>1567</v>
      </c>
      <c r="J116" s="1140" t="s">
        <v>13882</v>
      </c>
      <c r="K116" s="1140"/>
      <c r="L116" s="1140"/>
      <c r="M116" s="59" t="s">
        <v>469</v>
      </c>
      <c r="N116" s="1142" t="s">
        <v>469</v>
      </c>
      <c r="O116" s="1140" t="s">
        <v>13883</v>
      </c>
      <c r="P116" s="1140" t="s">
        <v>13884</v>
      </c>
      <c r="Q116" s="1140" t="s">
        <v>13885</v>
      </c>
      <c r="R116" s="1140"/>
      <c r="S116" s="1140"/>
      <c r="T116" s="1140"/>
      <c r="U116" s="1140"/>
      <c r="V116" s="1142" t="s">
        <v>13886</v>
      </c>
      <c r="W116" s="1140"/>
      <c r="X116" s="1140"/>
      <c r="Y116" s="1140"/>
      <c r="Z116" s="1140"/>
      <c r="AA116" s="1140"/>
      <c r="AB116" s="1140"/>
      <c r="AC116" s="1140">
        <v>150</v>
      </c>
      <c r="AD116" s="1142"/>
      <c r="AE116" s="1142"/>
      <c r="AF116" s="1139"/>
      <c r="AG116" s="1139"/>
      <c r="AH116" s="1139"/>
      <c r="AI116" s="1139"/>
      <c r="AJ116" s="1139"/>
      <c r="AK116" s="1139"/>
      <c r="AL116" s="1139"/>
      <c r="AM116" s="1139"/>
      <c r="AN116" s="1139"/>
      <c r="AO116" s="1139"/>
      <c r="AP116" s="1139"/>
      <c r="AQ116" s="1139"/>
      <c r="AR116" s="1139"/>
      <c r="AS116" s="1139"/>
      <c r="AT116" s="1139"/>
      <c r="AU116" s="1139"/>
      <c r="AV116" s="1139"/>
      <c r="AW116" s="1139"/>
      <c r="AX116" s="1139"/>
      <c r="AY116" s="172"/>
      <c r="AZ116" s="172"/>
      <c r="BA116" s="134"/>
    </row>
    <row r="117" spans="1:53" s="772" customFormat="1" ht="25.5" hidden="1" customHeight="1">
      <c r="A117" s="776"/>
      <c r="B117" s="1148"/>
      <c r="C117" s="59" t="s">
        <v>328</v>
      </c>
      <c r="D117" s="1142" t="s">
        <v>13887</v>
      </c>
      <c r="E117" s="59" t="s">
        <v>3572</v>
      </c>
      <c r="F117" s="1142" t="s">
        <v>328</v>
      </c>
      <c r="G117" s="1142" t="s">
        <v>328</v>
      </c>
      <c r="H117" s="1149"/>
      <c r="I117" s="59" t="s">
        <v>328</v>
      </c>
      <c r="J117" s="1140">
        <v>6188</v>
      </c>
      <c r="K117" s="1140"/>
      <c r="L117" s="1140">
        <v>6188</v>
      </c>
      <c r="M117" s="1142" t="s">
        <v>469</v>
      </c>
      <c r="N117" s="1142" t="s">
        <v>469</v>
      </c>
      <c r="O117" s="1140">
        <v>85</v>
      </c>
      <c r="P117" s="1140">
        <v>55</v>
      </c>
      <c r="Q117" s="1140">
        <v>4675</v>
      </c>
      <c r="R117" s="1140"/>
      <c r="S117" s="1140"/>
      <c r="T117" s="1140"/>
      <c r="U117" s="1140"/>
      <c r="V117" s="1142">
        <v>2013</v>
      </c>
      <c r="W117" s="1140"/>
      <c r="X117" s="1140"/>
      <c r="Y117" s="1140"/>
      <c r="Z117" s="1140"/>
      <c r="AA117" s="1140"/>
      <c r="AB117" s="1140"/>
      <c r="AC117" s="1140">
        <v>230</v>
      </c>
      <c r="AD117" s="1142"/>
      <c r="AE117" s="1142"/>
      <c r="AF117" s="1139"/>
      <c r="AG117" s="1139"/>
      <c r="AH117" s="1139"/>
      <c r="AI117" s="1139"/>
      <c r="AJ117" s="1139"/>
      <c r="AK117" s="1139"/>
      <c r="AL117" s="1139"/>
      <c r="AM117" s="1139"/>
      <c r="AN117" s="1139"/>
      <c r="AO117" s="1139"/>
      <c r="AP117" s="1139"/>
      <c r="AQ117" s="1139"/>
      <c r="AR117" s="1139"/>
      <c r="AS117" s="1139"/>
      <c r="AT117" s="1139"/>
      <c r="AU117" s="1139"/>
      <c r="AV117" s="1139"/>
      <c r="AW117" s="1139"/>
      <c r="AX117" s="1139"/>
      <c r="AY117" s="1160"/>
      <c r="AZ117" s="1160"/>
      <c r="BA117" s="134"/>
    </row>
    <row r="118" spans="1:53" s="772" customFormat="1" ht="25.5" hidden="1" customHeight="1">
      <c r="A118" s="775"/>
      <c r="B118" s="1148"/>
      <c r="C118" s="59" t="s">
        <v>328</v>
      </c>
      <c r="D118" s="1142" t="s">
        <v>13888</v>
      </c>
      <c r="E118" s="59" t="s">
        <v>3573</v>
      </c>
      <c r="F118" s="1142" t="s">
        <v>328</v>
      </c>
      <c r="G118" s="1142" t="s">
        <v>328</v>
      </c>
      <c r="H118" s="1149"/>
      <c r="I118" s="59" t="s">
        <v>328</v>
      </c>
      <c r="J118" s="1140">
        <v>4988</v>
      </c>
      <c r="K118" s="1140"/>
      <c r="L118" s="1140"/>
      <c r="M118" s="1142" t="s">
        <v>469</v>
      </c>
      <c r="N118" s="1142" t="s">
        <v>469</v>
      </c>
      <c r="O118" s="1140">
        <v>78</v>
      </c>
      <c r="P118" s="1140">
        <v>55</v>
      </c>
      <c r="Q118" s="1140">
        <v>4290</v>
      </c>
      <c r="R118" s="1140"/>
      <c r="S118" s="1140"/>
      <c r="T118" s="1140"/>
      <c r="U118" s="1140"/>
      <c r="V118" s="1142">
        <v>2012</v>
      </c>
      <c r="W118" s="1140"/>
      <c r="X118" s="1140"/>
      <c r="Y118" s="1140"/>
      <c r="Z118" s="1140"/>
      <c r="AA118" s="1140"/>
      <c r="AB118" s="1140"/>
      <c r="AC118" s="1140">
        <v>500</v>
      </c>
      <c r="AD118" s="1142"/>
      <c r="AE118" s="1142"/>
      <c r="AF118" s="1139"/>
      <c r="AG118" s="1139"/>
      <c r="AH118" s="1139"/>
      <c r="AI118" s="1139"/>
      <c r="AJ118" s="1139"/>
      <c r="AK118" s="1139"/>
      <c r="AL118" s="1139"/>
      <c r="AM118" s="1139"/>
      <c r="AN118" s="1139"/>
      <c r="AO118" s="1139"/>
      <c r="AP118" s="1139"/>
      <c r="AQ118" s="1139"/>
      <c r="AR118" s="1139"/>
      <c r="AS118" s="1139"/>
      <c r="AT118" s="1139"/>
      <c r="AU118" s="1139"/>
      <c r="AV118" s="1139"/>
      <c r="AW118" s="1139"/>
      <c r="AX118" s="1139"/>
      <c r="AY118" s="1160"/>
      <c r="AZ118" s="1160"/>
      <c r="BA118" s="134"/>
    </row>
    <row r="119" spans="1:53" s="772" customFormat="1" ht="25.5" hidden="1" customHeight="1">
      <c r="A119" s="776"/>
      <c r="B119" s="1148"/>
      <c r="C119" s="59" t="s">
        <v>328</v>
      </c>
      <c r="D119" s="59" t="s">
        <v>13889</v>
      </c>
      <c r="E119" s="59" t="s">
        <v>10331</v>
      </c>
      <c r="F119" s="1142" t="s">
        <v>328</v>
      </c>
      <c r="G119" s="1142" t="s">
        <v>328</v>
      </c>
      <c r="H119" s="1149"/>
      <c r="I119" s="59" t="s">
        <v>328</v>
      </c>
      <c r="J119" s="1140">
        <v>9517</v>
      </c>
      <c r="K119" s="1140"/>
      <c r="L119" s="1140">
        <v>9517</v>
      </c>
      <c r="M119" s="1142" t="s">
        <v>282</v>
      </c>
      <c r="N119" s="1142" t="s">
        <v>282</v>
      </c>
      <c r="O119" s="1140"/>
      <c r="P119" s="1140"/>
      <c r="Q119" s="1140"/>
      <c r="R119" s="1140"/>
      <c r="S119" s="1140"/>
      <c r="T119" s="1140"/>
      <c r="U119" s="1140"/>
      <c r="V119" s="1142">
        <v>2019</v>
      </c>
      <c r="W119" s="1140"/>
      <c r="X119" s="1140"/>
      <c r="Y119" s="1140"/>
      <c r="Z119" s="1140"/>
      <c r="AA119" s="1140"/>
      <c r="AB119" s="1140"/>
      <c r="AC119" s="1140"/>
      <c r="AD119" s="1142"/>
      <c r="AE119" s="1142"/>
      <c r="AF119" s="1139"/>
      <c r="AG119" s="1139"/>
      <c r="AH119" s="1139"/>
      <c r="AI119" s="1139"/>
      <c r="AJ119" s="1139"/>
      <c r="AK119" s="1139"/>
      <c r="AL119" s="1139"/>
      <c r="AM119" s="1139"/>
      <c r="AN119" s="1139"/>
      <c r="AO119" s="1139"/>
      <c r="AP119" s="1139"/>
      <c r="AQ119" s="1139"/>
      <c r="AR119" s="1139"/>
      <c r="AS119" s="1139"/>
      <c r="AT119" s="1139"/>
      <c r="AU119" s="1139"/>
      <c r="AV119" s="1139"/>
      <c r="AW119" s="1139"/>
      <c r="AX119" s="1139"/>
      <c r="AY119" s="1160"/>
      <c r="AZ119" s="1160"/>
      <c r="BA119" s="134"/>
    </row>
    <row r="120" spans="1:53" s="772" customFormat="1" ht="25.5" hidden="1" customHeight="1">
      <c r="A120" s="776"/>
      <c r="B120" s="1167"/>
      <c r="C120" s="59" t="s">
        <v>328</v>
      </c>
      <c r="D120" s="1142" t="s">
        <v>13890</v>
      </c>
      <c r="E120" s="59" t="s">
        <v>13891</v>
      </c>
      <c r="F120" s="1142" t="s">
        <v>328</v>
      </c>
      <c r="G120" s="1142" t="s">
        <v>1567</v>
      </c>
      <c r="H120" s="1149"/>
      <c r="I120" s="59" t="s">
        <v>1567</v>
      </c>
      <c r="J120" s="1140">
        <v>9202</v>
      </c>
      <c r="K120" s="1140"/>
      <c r="L120" s="1140"/>
      <c r="M120" s="1142"/>
      <c r="N120" s="1142"/>
      <c r="O120" s="1140"/>
      <c r="P120" s="131"/>
      <c r="Q120" s="1140"/>
      <c r="R120" s="1140"/>
      <c r="S120" s="1140"/>
      <c r="T120" s="1140"/>
      <c r="U120" s="1140"/>
      <c r="V120" s="1142">
        <v>2011</v>
      </c>
      <c r="W120" s="1140"/>
      <c r="X120" s="1140"/>
      <c r="Y120" s="1140"/>
      <c r="Z120" s="1140"/>
      <c r="AA120" s="1140"/>
      <c r="AB120" s="1140"/>
      <c r="AC120" s="1140"/>
      <c r="AD120" s="1142"/>
      <c r="AE120" s="1142"/>
      <c r="AF120" s="1139"/>
      <c r="AG120" s="1139"/>
      <c r="AH120" s="1139"/>
      <c r="AI120" s="1139"/>
      <c r="AJ120" s="1139"/>
      <c r="AK120" s="1139"/>
      <c r="AL120" s="1139"/>
      <c r="AM120" s="1139"/>
      <c r="AN120" s="1139"/>
      <c r="AO120" s="1139"/>
      <c r="AP120" s="1139"/>
      <c r="AQ120" s="1139"/>
      <c r="AR120" s="1139"/>
      <c r="AS120" s="1139"/>
      <c r="AT120" s="1139"/>
      <c r="AU120" s="1139"/>
      <c r="AV120" s="1139"/>
      <c r="AW120" s="1139"/>
      <c r="AX120" s="1139"/>
      <c r="AY120" s="1177"/>
      <c r="AZ120" s="1177"/>
      <c r="BA120" s="1178"/>
    </row>
    <row r="121" spans="1:53" s="777" customFormat="1" ht="25.5" hidden="1" customHeight="1">
      <c r="A121" s="776"/>
      <c r="B121" s="1148"/>
      <c r="C121" s="59" t="s">
        <v>3363</v>
      </c>
      <c r="D121" s="1142" t="s">
        <v>939</v>
      </c>
      <c r="E121" s="59" t="s">
        <v>3569</v>
      </c>
      <c r="F121" s="1142" t="s">
        <v>3363</v>
      </c>
      <c r="G121" s="1142"/>
      <c r="H121" s="1149"/>
      <c r="I121" s="59" t="s">
        <v>14716</v>
      </c>
      <c r="J121" s="1140"/>
      <c r="K121" s="1140"/>
      <c r="L121" s="1140"/>
      <c r="M121" s="1142" t="s">
        <v>282</v>
      </c>
      <c r="N121" s="1142" t="s">
        <v>282</v>
      </c>
      <c r="O121" s="1140">
        <v>121</v>
      </c>
      <c r="P121" s="131">
        <v>97</v>
      </c>
      <c r="Q121" s="1140">
        <v>10000</v>
      </c>
      <c r="R121" s="1140">
        <v>720</v>
      </c>
      <c r="S121" s="1140">
        <v>1000</v>
      </c>
      <c r="T121" s="1140"/>
      <c r="U121" s="1140"/>
      <c r="V121" s="1142">
        <v>2006</v>
      </c>
      <c r="W121" s="1140"/>
      <c r="X121" s="1140"/>
      <c r="Y121" s="1140"/>
      <c r="Z121" s="1140"/>
      <c r="AA121" s="1140"/>
      <c r="AB121" s="1140"/>
      <c r="AC121" s="1140">
        <v>23756</v>
      </c>
      <c r="AD121" s="1142"/>
      <c r="AE121" s="1142"/>
      <c r="AF121" s="1139"/>
      <c r="AG121" s="1139"/>
      <c r="AH121" s="1139"/>
      <c r="AI121" s="1139"/>
      <c r="AJ121" s="1139"/>
      <c r="AK121" s="1139"/>
      <c r="AL121" s="1139"/>
      <c r="AM121" s="1139"/>
      <c r="AN121" s="1139"/>
      <c r="AO121" s="1139"/>
      <c r="AP121" s="1139"/>
      <c r="AQ121" s="1139"/>
      <c r="AR121" s="1139"/>
      <c r="AS121" s="1139"/>
      <c r="AT121" s="1139"/>
      <c r="AU121" s="1139"/>
      <c r="AV121" s="1139"/>
      <c r="AW121" s="1139"/>
      <c r="AX121" s="1139"/>
      <c r="AY121" s="1177"/>
      <c r="AZ121" s="1177"/>
      <c r="BA121" s="1178" t="s">
        <v>3570</v>
      </c>
    </row>
    <row r="122" spans="1:53" s="772" customFormat="1" ht="25.5" hidden="1" customHeight="1">
      <c r="A122" s="776" t="s">
        <v>145</v>
      </c>
      <c r="B122" s="1148"/>
      <c r="C122" s="59" t="s">
        <v>3387</v>
      </c>
      <c r="D122" s="1142" t="s">
        <v>3578</v>
      </c>
      <c r="E122" s="59" t="s">
        <v>3579</v>
      </c>
      <c r="F122" s="1142" t="s">
        <v>3387</v>
      </c>
      <c r="G122" s="1142" t="s">
        <v>13892</v>
      </c>
      <c r="H122" s="1149" t="s">
        <v>3312</v>
      </c>
      <c r="I122" s="59" t="s">
        <v>13705</v>
      </c>
      <c r="J122" s="1140">
        <v>12359</v>
      </c>
      <c r="K122" s="1140"/>
      <c r="L122" s="1140"/>
      <c r="M122" s="1142" t="s">
        <v>304</v>
      </c>
      <c r="N122" s="1142" t="s">
        <v>304</v>
      </c>
      <c r="O122" s="1140">
        <v>115</v>
      </c>
      <c r="P122" s="131">
        <v>95</v>
      </c>
      <c r="Q122" s="1140">
        <v>10850</v>
      </c>
      <c r="R122" s="1140"/>
      <c r="S122" s="1140"/>
      <c r="T122" s="1140" t="s">
        <v>3527</v>
      </c>
      <c r="U122" s="1140" t="s">
        <v>324</v>
      </c>
      <c r="V122" s="1142">
        <v>2004</v>
      </c>
      <c r="W122" s="1140">
        <v>5308</v>
      </c>
      <c r="X122" s="1140">
        <v>2480</v>
      </c>
      <c r="Y122" s="1140">
        <v>600</v>
      </c>
      <c r="Z122" s="1140"/>
      <c r="AA122" s="1140"/>
      <c r="AB122" s="1140"/>
      <c r="AC122" s="1140">
        <v>160</v>
      </c>
      <c r="AD122" s="1142"/>
      <c r="AE122" s="1142"/>
      <c r="AF122" s="1139">
        <v>1</v>
      </c>
      <c r="AG122" s="1139">
        <v>340</v>
      </c>
      <c r="AH122" s="1139">
        <v>6</v>
      </c>
      <c r="AI122" s="1139" t="s">
        <v>3530</v>
      </c>
      <c r="AJ122" s="1139"/>
      <c r="AK122" s="1139"/>
      <c r="AL122" s="1139"/>
      <c r="AM122" s="1139"/>
      <c r="AN122" s="1139"/>
      <c r="AO122" s="1139"/>
      <c r="AP122" s="1139"/>
      <c r="AQ122" s="1139"/>
      <c r="AR122" s="1139"/>
      <c r="AS122" s="1139"/>
      <c r="AT122" s="1139"/>
      <c r="AU122" s="1139"/>
      <c r="AV122" s="1139"/>
      <c r="AW122" s="1139"/>
      <c r="AX122" s="1139"/>
      <c r="AY122" s="1177"/>
      <c r="AZ122" s="1177"/>
      <c r="BA122" s="1178"/>
    </row>
    <row r="123" spans="1:53" s="772" customFormat="1" ht="25.5" hidden="1" customHeight="1">
      <c r="A123" s="776"/>
      <c r="B123" s="1148"/>
      <c r="C123" s="59" t="s">
        <v>3387</v>
      </c>
      <c r="D123" s="1142" t="s">
        <v>3580</v>
      </c>
      <c r="E123" s="59" t="s">
        <v>3581</v>
      </c>
      <c r="F123" s="1142" t="s">
        <v>3387</v>
      </c>
      <c r="G123" s="1142" t="s">
        <v>13893</v>
      </c>
      <c r="H123" s="1149" t="s">
        <v>3532</v>
      </c>
      <c r="I123" s="59" t="s">
        <v>16260</v>
      </c>
      <c r="J123" s="1140">
        <v>9974</v>
      </c>
      <c r="K123" s="1140"/>
      <c r="L123" s="1140"/>
      <c r="M123" s="1146" t="s">
        <v>304</v>
      </c>
      <c r="N123" s="1146" t="s">
        <v>304</v>
      </c>
      <c r="O123" s="1140">
        <v>110</v>
      </c>
      <c r="P123" s="131">
        <v>97</v>
      </c>
      <c r="Q123" s="1140">
        <v>9800</v>
      </c>
      <c r="R123" s="1140"/>
      <c r="S123" s="1140"/>
      <c r="T123" s="1140" t="s">
        <v>465</v>
      </c>
      <c r="U123" s="1140" t="s">
        <v>324</v>
      </c>
      <c r="V123" s="1142">
        <v>2012</v>
      </c>
      <c r="W123" s="1140">
        <v>1090</v>
      </c>
      <c r="X123" s="1140"/>
      <c r="Y123" s="1140"/>
      <c r="Z123" s="1140"/>
      <c r="AA123" s="1140"/>
      <c r="AB123" s="1140"/>
      <c r="AC123" s="1140">
        <v>290</v>
      </c>
      <c r="AD123" s="1142"/>
      <c r="AE123" s="1142"/>
      <c r="AF123" s="1139">
        <v>2</v>
      </c>
      <c r="AG123" s="1139">
        <v>2</v>
      </c>
      <c r="AH123" s="1139">
        <v>4</v>
      </c>
      <c r="AI123" s="1139">
        <v>200</v>
      </c>
      <c r="AJ123" s="1139"/>
      <c r="AK123" s="1139"/>
      <c r="AL123" s="1139"/>
      <c r="AM123" s="1139"/>
      <c r="AN123" s="1139"/>
      <c r="AO123" s="1139"/>
      <c r="AP123" s="1139"/>
      <c r="AQ123" s="1139"/>
      <c r="AR123" s="1139"/>
      <c r="AS123" s="1139"/>
      <c r="AT123" s="1139"/>
      <c r="AU123" s="1139"/>
      <c r="AV123" s="1139"/>
      <c r="AW123" s="1139"/>
      <c r="AX123" s="1139"/>
      <c r="AY123" s="1177"/>
      <c r="AZ123" s="1177"/>
      <c r="BA123" s="1178" t="s">
        <v>3582</v>
      </c>
    </row>
    <row r="124" spans="1:53" s="778" customFormat="1" ht="25.5" hidden="1" customHeight="1">
      <c r="A124" s="776"/>
      <c r="B124" s="1148"/>
      <c r="C124" s="59" t="s">
        <v>3387</v>
      </c>
      <c r="D124" s="1142" t="s">
        <v>3583</v>
      </c>
      <c r="E124" s="59" t="s">
        <v>3584</v>
      </c>
      <c r="F124" s="1142" t="s">
        <v>3387</v>
      </c>
      <c r="G124" s="1142" t="s">
        <v>13894</v>
      </c>
      <c r="H124" s="1149"/>
      <c r="I124" s="59" t="s">
        <v>16268</v>
      </c>
      <c r="J124" s="1140">
        <v>9300</v>
      </c>
      <c r="K124" s="1140"/>
      <c r="L124" s="1140"/>
      <c r="M124" s="1142" t="s">
        <v>304</v>
      </c>
      <c r="N124" s="1142" t="s">
        <v>304</v>
      </c>
      <c r="O124" s="1140">
        <v>103</v>
      </c>
      <c r="P124" s="1140">
        <v>93</v>
      </c>
      <c r="Q124" s="1140">
        <v>9300</v>
      </c>
      <c r="R124" s="1140"/>
      <c r="S124" s="1140"/>
      <c r="T124" s="1140"/>
      <c r="U124" s="1140"/>
      <c r="V124" s="1142">
        <v>2012</v>
      </c>
      <c r="W124" s="1140"/>
      <c r="X124" s="1140"/>
      <c r="Y124" s="1140"/>
      <c r="Z124" s="1140"/>
      <c r="AA124" s="1140"/>
      <c r="AB124" s="1140"/>
      <c r="AC124" s="1140"/>
      <c r="AD124" s="1142"/>
      <c r="AE124" s="1142"/>
      <c r="AF124" s="1139"/>
      <c r="AG124" s="1139"/>
      <c r="AH124" s="1139"/>
      <c r="AI124" s="1139"/>
      <c r="AJ124" s="1139"/>
      <c r="AK124" s="1139"/>
      <c r="AL124" s="1139"/>
      <c r="AM124" s="1139"/>
      <c r="AN124" s="1139"/>
      <c r="AO124" s="1139"/>
      <c r="AP124" s="1139"/>
      <c r="AQ124" s="1139"/>
      <c r="AR124" s="1139"/>
      <c r="AS124" s="1139"/>
      <c r="AT124" s="1139"/>
      <c r="AU124" s="1139"/>
      <c r="AV124" s="1139"/>
      <c r="AW124" s="1139"/>
      <c r="AX124" s="1139"/>
      <c r="AY124" s="1160"/>
      <c r="AZ124" s="1160"/>
      <c r="BA124" s="134" t="s">
        <v>3585</v>
      </c>
    </row>
    <row r="125" spans="1:53" s="772" customFormat="1" ht="25.5" hidden="1" customHeight="1">
      <c r="A125" s="776"/>
      <c r="B125" s="1148"/>
      <c r="C125" s="59" t="s">
        <v>3387</v>
      </c>
      <c r="D125" s="1142" t="s">
        <v>3586</v>
      </c>
      <c r="E125" s="59" t="s">
        <v>3587</v>
      </c>
      <c r="F125" s="1142" t="s">
        <v>3387</v>
      </c>
      <c r="G125" s="1142" t="s">
        <v>13894</v>
      </c>
      <c r="H125" s="1149"/>
      <c r="I125" s="59" t="s">
        <v>16268</v>
      </c>
      <c r="J125" s="1140">
        <v>66879</v>
      </c>
      <c r="K125" s="1140"/>
      <c r="L125" s="1140"/>
      <c r="M125" s="1142" t="s">
        <v>282</v>
      </c>
      <c r="N125" s="1142" t="s">
        <v>282</v>
      </c>
      <c r="O125" s="1140">
        <v>102</v>
      </c>
      <c r="P125" s="1140">
        <v>86</v>
      </c>
      <c r="Q125" s="1140"/>
      <c r="R125" s="1140">
        <v>79</v>
      </c>
      <c r="S125" s="1140"/>
      <c r="T125" s="1140"/>
      <c r="U125" s="1140"/>
      <c r="V125" s="1142">
        <v>2009</v>
      </c>
      <c r="W125" s="1140">
        <v>4500</v>
      </c>
      <c r="X125" s="1140"/>
      <c r="Y125" s="1140"/>
      <c r="Z125" s="1140"/>
      <c r="AA125" s="1140"/>
      <c r="AB125" s="1140"/>
      <c r="AC125" s="1140">
        <v>294</v>
      </c>
      <c r="AD125" s="1142"/>
      <c r="AE125" s="1142"/>
      <c r="AF125" s="1139"/>
      <c r="AG125" s="1139"/>
      <c r="AH125" s="1139"/>
      <c r="AI125" s="1139"/>
      <c r="AJ125" s="1139"/>
      <c r="AK125" s="1139"/>
      <c r="AL125" s="1139"/>
      <c r="AM125" s="1139"/>
      <c r="AN125" s="1139"/>
      <c r="AO125" s="1139"/>
      <c r="AP125" s="1139"/>
      <c r="AQ125" s="1139"/>
      <c r="AR125" s="1139"/>
      <c r="AS125" s="1139"/>
      <c r="AT125" s="1139"/>
      <c r="AU125" s="1139"/>
      <c r="AV125" s="1139"/>
      <c r="AW125" s="1139"/>
      <c r="AX125" s="1139"/>
      <c r="AY125" s="1160"/>
      <c r="AZ125" s="1160"/>
      <c r="BA125" s="134" t="s">
        <v>3585</v>
      </c>
    </row>
    <row r="126" spans="1:53" s="772" customFormat="1" ht="25.5" hidden="1" customHeight="1">
      <c r="A126" s="776"/>
      <c r="B126" s="1148"/>
      <c r="C126" s="59" t="s">
        <v>3393</v>
      </c>
      <c r="D126" s="1142" t="s">
        <v>13895</v>
      </c>
      <c r="E126" s="59" t="s">
        <v>3588</v>
      </c>
      <c r="F126" s="1142" t="s">
        <v>3393</v>
      </c>
      <c r="G126" s="1142" t="s">
        <v>13896</v>
      </c>
      <c r="H126" s="1149"/>
      <c r="I126" s="59" t="s">
        <v>13897</v>
      </c>
      <c r="J126" s="1140">
        <v>11000</v>
      </c>
      <c r="K126" s="1140"/>
      <c r="L126" s="1140"/>
      <c r="M126" s="1142" t="s">
        <v>282</v>
      </c>
      <c r="N126" s="1142" t="s">
        <v>282</v>
      </c>
      <c r="O126" s="1140">
        <v>110</v>
      </c>
      <c r="P126" s="1140">
        <v>100</v>
      </c>
      <c r="Q126" s="1140">
        <v>11000</v>
      </c>
      <c r="R126" s="1140">
        <v>300</v>
      </c>
      <c r="S126" s="1140">
        <v>300</v>
      </c>
      <c r="T126" s="1140"/>
      <c r="U126" s="1140"/>
      <c r="V126" s="1142">
        <v>1999</v>
      </c>
      <c r="W126" s="1140"/>
      <c r="X126" s="1140"/>
      <c r="Y126" s="1140"/>
      <c r="Z126" s="1140"/>
      <c r="AA126" s="1140"/>
      <c r="AB126" s="1140"/>
      <c r="AC126" s="1140"/>
      <c r="AD126" s="1142"/>
      <c r="AE126" s="1142"/>
      <c r="AF126" s="1139"/>
      <c r="AG126" s="1139"/>
      <c r="AH126" s="1139"/>
      <c r="AI126" s="1139"/>
      <c r="AJ126" s="1139"/>
      <c r="AK126" s="1139"/>
      <c r="AL126" s="1139"/>
      <c r="AM126" s="1139"/>
      <c r="AN126" s="1139"/>
      <c r="AO126" s="1139"/>
      <c r="AP126" s="1139"/>
      <c r="AQ126" s="1139"/>
      <c r="AR126" s="1139"/>
      <c r="AS126" s="1139"/>
      <c r="AT126" s="1139"/>
      <c r="AU126" s="1139"/>
      <c r="AV126" s="1139"/>
      <c r="AW126" s="1139"/>
      <c r="AX126" s="1139"/>
      <c r="AY126" s="1160"/>
      <c r="AZ126" s="1160"/>
      <c r="BA126" s="134"/>
    </row>
    <row r="127" spans="1:53" s="772" customFormat="1" ht="25.5" hidden="1" customHeight="1">
      <c r="A127" s="776"/>
      <c r="B127" s="1148"/>
      <c r="C127" s="59" t="s">
        <v>3393</v>
      </c>
      <c r="D127" s="1142" t="s">
        <v>13898</v>
      </c>
      <c r="E127" s="59" t="s">
        <v>3589</v>
      </c>
      <c r="F127" s="1142" t="s">
        <v>3393</v>
      </c>
      <c r="G127" s="1142" t="s">
        <v>13896</v>
      </c>
      <c r="H127" s="1149"/>
      <c r="I127" s="59" t="s">
        <v>13897</v>
      </c>
      <c r="J127" s="1140">
        <v>9500</v>
      </c>
      <c r="K127" s="1140"/>
      <c r="L127" s="1140"/>
      <c r="M127" s="1142" t="s">
        <v>282</v>
      </c>
      <c r="N127" s="1142" t="s">
        <v>282</v>
      </c>
      <c r="O127" s="1140">
        <v>110</v>
      </c>
      <c r="P127" s="1140">
        <v>95</v>
      </c>
      <c r="Q127" s="1140">
        <v>9500</v>
      </c>
      <c r="R127" s="1140"/>
      <c r="S127" s="1140"/>
      <c r="T127" s="1140"/>
      <c r="U127" s="1140"/>
      <c r="V127" s="1142">
        <v>2013</v>
      </c>
      <c r="W127" s="1140"/>
      <c r="X127" s="1140"/>
      <c r="Y127" s="1140"/>
      <c r="Z127" s="1140"/>
      <c r="AA127" s="1140"/>
      <c r="AB127" s="1140"/>
      <c r="AC127" s="1140">
        <v>1550</v>
      </c>
      <c r="AD127" s="1142"/>
      <c r="AE127" s="1142"/>
      <c r="AF127" s="1139"/>
      <c r="AG127" s="1139"/>
      <c r="AH127" s="1139"/>
      <c r="AI127" s="1139"/>
      <c r="AJ127" s="1139"/>
      <c r="AK127" s="1139"/>
      <c r="AL127" s="1139"/>
      <c r="AM127" s="1139"/>
      <c r="AN127" s="1139"/>
      <c r="AO127" s="1139"/>
      <c r="AP127" s="1139"/>
      <c r="AQ127" s="1139"/>
      <c r="AR127" s="1139"/>
      <c r="AS127" s="1139"/>
      <c r="AT127" s="1139"/>
      <c r="AU127" s="1139"/>
      <c r="AV127" s="1139"/>
      <c r="AW127" s="1139"/>
      <c r="AX127" s="1139"/>
      <c r="AY127" s="1160"/>
      <c r="AZ127" s="1160"/>
      <c r="BA127" s="134"/>
    </row>
    <row r="128" spans="1:53" s="772" customFormat="1" ht="25.5" hidden="1" customHeight="1">
      <c r="A128" s="776"/>
      <c r="B128" s="137"/>
      <c r="C128" s="59" t="s">
        <v>3393</v>
      </c>
      <c r="D128" s="1142" t="s">
        <v>13899</v>
      </c>
      <c r="E128" s="59" t="s">
        <v>10516</v>
      </c>
      <c r="F128" s="1142" t="s">
        <v>3393</v>
      </c>
      <c r="G128" s="1142" t="s">
        <v>13900</v>
      </c>
      <c r="H128" s="1149"/>
      <c r="I128" s="59" t="s">
        <v>13717</v>
      </c>
      <c r="J128" s="1140"/>
      <c r="K128" s="1140"/>
      <c r="L128" s="1140"/>
      <c r="M128" s="1142" t="s">
        <v>282</v>
      </c>
      <c r="N128" s="1142" t="s">
        <v>282</v>
      </c>
      <c r="O128" s="1140">
        <v>110</v>
      </c>
      <c r="P128" s="1140">
        <v>95</v>
      </c>
      <c r="Q128" s="1140">
        <v>10746</v>
      </c>
      <c r="R128" s="1140"/>
      <c r="S128" s="1140"/>
      <c r="T128" s="1140"/>
      <c r="U128" s="1140"/>
      <c r="V128" s="1142">
        <v>2017</v>
      </c>
      <c r="W128" s="1140"/>
      <c r="X128" s="1140"/>
      <c r="Y128" s="1140"/>
      <c r="Z128" s="1140"/>
      <c r="AA128" s="1140"/>
      <c r="AB128" s="1140"/>
      <c r="AC128" s="1140"/>
      <c r="AD128" s="1142"/>
      <c r="AE128" s="1142"/>
      <c r="AF128" s="1139"/>
      <c r="AG128" s="1139"/>
      <c r="AH128" s="1139"/>
      <c r="AI128" s="1139"/>
      <c r="AJ128" s="1139"/>
      <c r="AK128" s="1139"/>
      <c r="AL128" s="1139"/>
      <c r="AM128" s="1139"/>
      <c r="AN128" s="1139"/>
      <c r="AO128" s="1139"/>
      <c r="AP128" s="1139"/>
      <c r="AQ128" s="1139"/>
      <c r="AR128" s="1139"/>
      <c r="AS128" s="1139"/>
      <c r="AT128" s="1139"/>
      <c r="AU128" s="1139"/>
      <c r="AV128" s="1139"/>
      <c r="AW128" s="1139"/>
      <c r="AX128" s="1139"/>
      <c r="AY128" s="1160"/>
      <c r="AZ128" s="1160"/>
      <c r="BA128" s="134" t="s">
        <v>10517</v>
      </c>
    </row>
    <row r="129" spans="1:53" s="772" customFormat="1" ht="25.5" hidden="1" customHeight="1">
      <c r="A129" s="776"/>
      <c r="B129" s="1148"/>
      <c r="C129" s="59" t="s">
        <v>3417</v>
      </c>
      <c r="D129" s="1142" t="s">
        <v>13731</v>
      </c>
      <c r="E129" s="59" t="s">
        <v>3590</v>
      </c>
      <c r="F129" s="1142" t="s">
        <v>3417</v>
      </c>
      <c r="G129" s="1142" t="s">
        <v>13584</v>
      </c>
      <c r="H129" s="1149"/>
      <c r="I129" s="59" t="s">
        <v>3417</v>
      </c>
      <c r="J129" s="1140">
        <v>66879</v>
      </c>
      <c r="K129" s="1140"/>
      <c r="L129" s="1140"/>
      <c r="M129" s="1142" t="s">
        <v>282</v>
      </c>
      <c r="N129" s="1142" t="s">
        <v>282</v>
      </c>
      <c r="O129" s="1140">
        <v>97</v>
      </c>
      <c r="P129" s="1140">
        <v>86.8</v>
      </c>
      <c r="Q129" s="1140"/>
      <c r="R129" s="1140"/>
      <c r="S129" s="1140"/>
      <c r="T129" s="1140"/>
      <c r="U129" s="1140"/>
      <c r="V129" s="1142">
        <v>2009</v>
      </c>
      <c r="W129" s="1140"/>
      <c r="X129" s="1140"/>
      <c r="Y129" s="1140"/>
      <c r="Z129" s="1140"/>
      <c r="AA129" s="1140"/>
      <c r="AB129" s="1140"/>
      <c r="AC129" s="1140"/>
      <c r="AD129" s="1142"/>
      <c r="AE129" s="1142"/>
      <c r="AF129" s="1139"/>
      <c r="AG129" s="1139"/>
      <c r="AH129" s="1139"/>
      <c r="AI129" s="1139"/>
      <c r="AJ129" s="1139"/>
      <c r="AK129" s="1139"/>
      <c r="AL129" s="1139"/>
      <c r="AM129" s="1139"/>
      <c r="AN129" s="1139"/>
      <c r="AO129" s="1139"/>
      <c r="AP129" s="1139"/>
      <c r="AQ129" s="1139"/>
      <c r="AR129" s="1139"/>
      <c r="AS129" s="1139"/>
      <c r="AT129" s="1139"/>
      <c r="AU129" s="1139"/>
      <c r="AV129" s="1139"/>
      <c r="AW129" s="1139"/>
      <c r="AX129" s="1139"/>
      <c r="AY129" s="1160"/>
      <c r="AZ129" s="1160"/>
      <c r="BA129" s="134" t="s">
        <v>3591</v>
      </c>
    </row>
    <row r="130" spans="1:53" s="772" customFormat="1" ht="25.5" hidden="1" customHeight="1">
      <c r="A130" s="776"/>
      <c r="B130" s="1148"/>
      <c r="C130" s="59" t="s">
        <v>3417</v>
      </c>
      <c r="D130" s="1142" t="s">
        <v>13901</v>
      </c>
      <c r="E130" s="59" t="s">
        <v>3592</v>
      </c>
      <c r="F130" s="1142" t="s">
        <v>3417</v>
      </c>
      <c r="G130" s="1179" t="s">
        <v>13584</v>
      </c>
      <c r="H130" s="1180"/>
      <c r="I130" s="59"/>
      <c r="J130" s="1140">
        <v>20529</v>
      </c>
      <c r="K130" s="1140"/>
      <c r="L130" s="1140"/>
      <c r="M130" s="1142"/>
      <c r="N130" s="1142"/>
      <c r="O130" s="1140"/>
      <c r="P130" s="1140"/>
      <c r="Q130" s="1140"/>
      <c r="R130" s="1140"/>
      <c r="S130" s="1140"/>
      <c r="T130" s="1140"/>
      <c r="U130" s="1140"/>
      <c r="V130" s="1142">
        <v>2013</v>
      </c>
      <c r="W130" s="1181"/>
      <c r="X130" s="1181"/>
      <c r="Y130" s="1181"/>
      <c r="Z130" s="1181"/>
      <c r="AA130" s="1181"/>
      <c r="AB130" s="1181"/>
      <c r="AC130" s="1140"/>
      <c r="AD130" s="1179"/>
      <c r="AE130" s="1179"/>
      <c r="AF130" s="1148"/>
      <c r="AG130" s="1148"/>
      <c r="AH130" s="1148"/>
      <c r="AI130" s="1148"/>
      <c r="AJ130" s="1148"/>
      <c r="AK130" s="1148"/>
      <c r="AL130" s="1148"/>
      <c r="AM130" s="1148"/>
      <c r="AN130" s="1148"/>
      <c r="AO130" s="1148"/>
      <c r="AP130" s="1148"/>
      <c r="AQ130" s="1148"/>
      <c r="AR130" s="1148"/>
      <c r="AS130" s="1148"/>
      <c r="AT130" s="1148"/>
      <c r="AU130" s="1148"/>
      <c r="AV130" s="1148"/>
      <c r="AW130" s="1148"/>
      <c r="AX130" s="1148"/>
      <c r="AY130" s="137"/>
      <c r="AZ130" s="137"/>
      <c r="BA130" s="134"/>
    </row>
    <row r="131" spans="1:53" s="772" customFormat="1" ht="25.5" hidden="1" customHeight="1">
      <c r="A131" s="776"/>
      <c r="B131" s="1148"/>
      <c r="C131" s="59" t="s">
        <v>1578</v>
      </c>
      <c r="D131" s="1142" t="s">
        <v>3378</v>
      </c>
      <c r="E131" s="59" t="s">
        <v>3576</v>
      </c>
      <c r="F131" s="1142" t="s">
        <v>1578</v>
      </c>
      <c r="G131" s="1142"/>
      <c r="H131" s="1149"/>
      <c r="I131" s="59" t="s">
        <v>299</v>
      </c>
      <c r="J131" s="1140">
        <v>9108</v>
      </c>
      <c r="K131" s="1140"/>
      <c r="L131" s="1140"/>
      <c r="M131" s="1142" t="s">
        <v>172</v>
      </c>
      <c r="N131" s="1142" t="s">
        <v>172</v>
      </c>
      <c r="O131" s="1140">
        <v>105</v>
      </c>
      <c r="P131" s="1140">
        <v>95</v>
      </c>
      <c r="Q131" s="1140">
        <v>9108</v>
      </c>
      <c r="R131" s="1140"/>
      <c r="S131" s="1140"/>
      <c r="T131" s="1140"/>
      <c r="U131" s="1140"/>
      <c r="V131" s="1142">
        <v>2012</v>
      </c>
      <c r="W131" s="1140"/>
      <c r="X131" s="1140"/>
      <c r="Y131" s="1140"/>
      <c r="Z131" s="1140"/>
      <c r="AA131" s="1140"/>
      <c r="AB131" s="1140"/>
      <c r="AC131" s="1140">
        <v>600</v>
      </c>
      <c r="AD131" s="1142"/>
      <c r="AE131" s="1142"/>
      <c r="AF131" s="1139"/>
      <c r="AG131" s="1139"/>
      <c r="AH131" s="1139"/>
      <c r="AI131" s="1139"/>
      <c r="AJ131" s="1139"/>
      <c r="AK131" s="1139"/>
      <c r="AL131" s="1139"/>
      <c r="AM131" s="1139"/>
      <c r="AN131" s="1139"/>
      <c r="AO131" s="1139"/>
      <c r="AP131" s="1139"/>
      <c r="AQ131" s="1139"/>
      <c r="AR131" s="1139"/>
      <c r="AS131" s="1139"/>
      <c r="AT131" s="1139"/>
      <c r="AU131" s="1139"/>
      <c r="AV131" s="1139"/>
      <c r="AW131" s="1139"/>
      <c r="AX131" s="1139"/>
      <c r="AY131" s="1160"/>
      <c r="AZ131" s="1160"/>
      <c r="BA131" s="134"/>
    </row>
    <row r="132" spans="1:53" s="772" customFormat="1" ht="25.5" hidden="1" customHeight="1">
      <c r="A132" s="776"/>
      <c r="B132" s="1148"/>
      <c r="C132" s="171" t="s">
        <v>1578</v>
      </c>
      <c r="D132" s="171" t="s">
        <v>3577</v>
      </c>
      <c r="E132" s="139" t="s">
        <v>13902</v>
      </c>
      <c r="F132" s="1139" t="s">
        <v>1578</v>
      </c>
      <c r="G132" s="1139"/>
      <c r="H132" s="1158"/>
      <c r="I132" s="171" t="s">
        <v>10515</v>
      </c>
      <c r="J132" s="1140">
        <v>2878</v>
      </c>
      <c r="K132" s="1140"/>
      <c r="L132" s="1140"/>
      <c r="M132" s="1142" t="s">
        <v>282</v>
      </c>
      <c r="N132" s="1142" t="s">
        <v>282</v>
      </c>
      <c r="O132" s="1140">
        <v>65</v>
      </c>
      <c r="P132" s="1140">
        <v>26</v>
      </c>
      <c r="Q132" s="1164">
        <v>1976</v>
      </c>
      <c r="R132" s="1164"/>
      <c r="S132" s="1164"/>
      <c r="T132" s="1164"/>
      <c r="U132" s="1164"/>
      <c r="V132" s="1176">
        <v>2010</v>
      </c>
      <c r="W132" s="1164"/>
      <c r="X132" s="1164"/>
      <c r="Y132" s="1164"/>
      <c r="Z132" s="1164"/>
      <c r="AA132" s="1164"/>
      <c r="AB132" s="1164"/>
      <c r="AC132" s="1164">
        <v>348</v>
      </c>
      <c r="AD132" s="1142"/>
      <c r="AE132" s="1142"/>
      <c r="AF132" s="1139"/>
      <c r="AG132" s="1139"/>
      <c r="AH132" s="1139"/>
      <c r="AI132" s="1139"/>
      <c r="AJ132" s="1139"/>
      <c r="AK132" s="1139"/>
      <c r="AL132" s="1139"/>
      <c r="AM132" s="1139"/>
      <c r="AN132" s="1139"/>
      <c r="AO132" s="1139"/>
      <c r="AP132" s="1139"/>
      <c r="AQ132" s="1139"/>
      <c r="AR132" s="1139"/>
      <c r="AS132" s="1139"/>
      <c r="AT132" s="1139"/>
      <c r="AU132" s="1139"/>
      <c r="AV132" s="1139"/>
      <c r="AW132" s="1139"/>
      <c r="AX132" s="1139"/>
      <c r="AY132" s="1139"/>
      <c r="AZ132" s="1139"/>
      <c r="BA132" s="1139"/>
    </row>
    <row r="133" spans="1:53" s="772" customFormat="1" ht="25.5" hidden="1" customHeight="1">
      <c r="A133" s="776"/>
      <c r="B133" s="1148"/>
      <c r="C133" s="134" t="s">
        <v>1578</v>
      </c>
      <c r="D133" s="172" t="s">
        <v>13903</v>
      </c>
      <c r="E133" s="1182" t="s">
        <v>13904</v>
      </c>
      <c r="F133" s="172" t="s">
        <v>1578</v>
      </c>
      <c r="G133" s="1160"/>
      <c r="H133" s="1160"/>
      <c r="I133" s="134" t="s">
        <v>13905</v>
      </c>
      <c r="J133" s="1141">
        <v>21690</v>
      </c>
      <c r="K133" s="1141"/>
      <c r="L133" s="1141"/>
      <c r="M133" s="172" t="s">
        <v>282</v>
      </c>
      <c r="N133" s="172" t="s">
        <v>282</v>
      </c>
      <c r="O133" s="1141">
        <v>61</v>
      </c>
      <c r="P133" s="1141">
        <v>61</v>
      </c>
      <c r="Q133" s="1141">
        <v>3857</v>
      </c>
      <c r="R133" s="1141"/>
      <c r="S133" s="1141"/>
      <c r="T133" s="172"/>
      <c r="U133" s="172"/>
      <c r="V133" s="1146">
        <v>2016</v>
      </c>
      <c r="W133" s="1160"/>
      <c r="X133" s="1160"/>
      <c r="Y133" s="1160"/>
      <c r="Z133" s="1160"/>
      <c r="AA133" s="1160"/>
      <c r="AB133" s="1160"/>
      <c r="AC133" s="1141" t="s">
        <v>11084</v>
      </c>
      <c r="AD133" s="1160"/>
      <c r="AE133" s="1160"/>
      <c r="AF133" s="1160"/>
      <c r="AG133" s="1160"/>
      <c r="AH133" s="1160"/>
      <c r="AI133" s="1160"/>
      <c r="AJ133" s="1160"/>
      <c r="AK133" s="1160"/>
      <c r="AL133" s="1160"/>
      <c r="AM133" s="1160"/>
      <c r="AN133" s="1160"/>
      <c r="AO133" s="1160"/>
      <c r="AP133" s="1160"/>
      <c r="AQ133" s="1160"/>
      <c r="AR133" s="1160"/>
      <c r="AS133" s="1160"/>
      <c r="AT133" s="1160"/>
      <c r="AU133" s="1160"/>
      <c r="AV133" s="1160"/>
      <c r="AW133" s="1160"/>
      <c r="AX133" s="1160"/>
      <c r="AY133" s="1160"/>
      <c r="AZ133" s="1160"/>
      <c r="BA133" s="172"/>
    </row>
    <row r="134" spans="1:53" s="772" customFormat="1" ht="25.5" hidden="1" customHeight="1">
      <c r="A134" s="776"/>
      <c r="B134" s="1148"/>
      <c r="C134" s="148" t="s">
        <v>3434</v>
      </c>
      <c r="D134" s="1146" t="s">
        <v>3594</v>
      </c>
      <c r="E134" s="148" t="s">
        <v>3595</v>
      </c>
      <c r="F134" s="1146" t="s">
        <v>3434</v>
      </c>
      <c r="G134" s="1146"/>
      <c r="H134" s="1146"/>
      <c r="I134" s="148" t="s">
        <v>13906</v>
      </c>
      <c r="J134" s="1141">
        <v>6789</v>
      </c>
      <c r="K134" s="1141" t="s">
        <v>384</v>
      </c>
      <c r="L134" s="1141" t="s">
        <v>384</v>
      </c>
      <c r="M134" s="1146" t="s">
        <v>469</v>
      </c>
      <c r="N134" s="1146" t="s">
        <v>469</v>
      </c>
      <c r="O134" s="1141">
        <v>100</v>
      </c>
      <c r="P134" s="1141">
        <v>93</v>
      </c>
      <c r="Q134" s="1141">
        <v>6789</v>
      </c>
      <c r="R134" s="1141" t="s">
        <v>384</v>
      </c>
      <c r="S134" s="1141" t="s">
        <v>384</v>
      </c>
      <c r="T134" s="172"/>
      <c r="U134" s="172"/>
      <c r="V134" s="1146">
        <v>2010</v>
      </c>
      <c r="W134" s="172"/>
      <c r="X134" s="172"/>
      <c r="Y134" s="172"/>
      <c r="Z134" s="172"/>
      <c r="AA134" s="172"/>
      <c r="AB134" s="172"/>
      <c r="AC134" s="1141">
        <v>400</v>
      </c>
      <c r="AD134" s="172"/>
      <c r="AE134" s="172"/>
      <c r="AF134" s="172"/>
      <c r="AG134" s="172"/>
      <c r="AH134" s="172"/>
      <c r="AI134" s="172"/>
      <c r="AJ134" s="172"/>
      <c r="AK134" s="172"/>
      <c r="AL134" s="172"/>
      <c r="AM134" s="172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 t="s">
        <v>3596</v>
      </c>
    </row>
    <row r="135" spans="1:53" s="772" customFormat="1" ht="25.5" hidden="1" customHeight="1">
      <c r="A135" s="779"/>
      <c r="B135" s="1148"/>
      <c r="C135" s="59" t="s">
        <v>3434</v>
      </c>
      <c r="D135" s="1183" t="s">
        <v>13907</v>
      </c>
      <c r="E135" s="59" t="s">
        <v>3597</v>
      </c>
      <c r="F135" s="1142" t="s">
        <v>3434</v>
      </c>
      <c r="G135" s="1142"/>
      <c r="H135" s="1149"/>
      <c r="I135" s="59" t="s">
        <v>13906</v>
      </c>
      <c r="J135" s="131">
        <v>4432</v>
      </c>
      <c r="K135" s="131" t="s">
        <v>384</v>
      </c>
      <c r="L135" s="131" t="s">
        <v>384</v>
      </c>
      <c r="M135" s="1142" t="s">
        <v>282</v>
      </c>
      <c r="N135" s="1142" t="s">
        <v>469</v>
      </c>
      <c r="O135" s="1140">
        <v>61</v>
      </c>
      <c r="P135" s="1140">
        <v>61</v>
      </c>
      <c r="Q135" s="1140">
        <v>4640</v>
      </c>
      <c r="R135" s="1140" t="s">
        <v>384</v>
      </c>
      <c r="S135" s="1140" t="s">
        <v>384</v>
      </c>
      <c r="T135" s="1140"/>
      <c r="U135" s="1140"/>
      <c r="V135" s="1142">
        <v>2014</v>
      </c>
      <c r="W135" s="1140"/>
      <c r="X135" s="1140"/>
      <c r="Y135" s="1140"/>
      <c r="Z135" s="1140"/>
      <c r="AA135" s="1140"/>
      <c r="AB135" s="1140"/>
      <c r="AC135" s="1140">
        <v>405</v>
      </c>
      <c r="AD135" s="1142"/>
      <c r="AE135" s="1142"/>
      <c r="AF135" s="1139"/>
      <c r="AG135" s="1139"/>
      <c r="AH135" s="1139"/>
      <c r="AI135" s="1139"/>
      <c r="AJ135" s="1139"/>
      <c r="AK135" s="1139"/>
      <c r="AL135" s="1139"/>
      <c r="AM135" s="1139"/>
      <c r="AN135" s="1139"/>
      <c r="AO135" s="1139"/>
      <c r="AP135" s="1139"/>
      <c r="AQ135" s="1139"/>
      <c r="AR135" s="1139"/>
      <c r="AS135" s="1139"/>
      <c r="AT135" s="1139"/>
      <c r="AU135" s="1139"/>
      <c r="AV135" s="1139"/>
      <c r="AW135" s="1139"/>
      <c r="AX135" s="1139"/>
      <c r="AY135" s="1160"/>
      <c r="AZ135" s="1160"/>
      <c r="BA135" s="134"/>
    </row>
    <row r="136" spans="1:53" s="772" customFormat="1" ht="25.5" hidden="1" customHeight="1">
      <c r="A136" s="779"/>
      <c r="B136" s="1148"/>
      <c r="C136" s="59" t="s">
        <v>3414</v>
      </c>
      <c r="D136" s="1183" t="s">
        <v>13908</v>
      </c>
      <c r="E136" s="59" t="s">
        <v>3593</v>
      </c>
      <c r="F136" s="1142" t="s">
        <v>3414</v>
      </c>
      <c r="G136" s="1142" t="s">
        <v>13909</v>
      </c>
      <c r="H136" s="1149"/>
      <c r="I136" s="59" t="s">
        <v>10199</v>
      </c>
      <c r="J136" s="1140">
        <v>9461.6</v>
      </c>
      <c r="K136" s="1140"/>
      <c r="L136" s="1140"/>
      <c r="M136" s="1142" t="s">
        <v>282</v>
      </c>
      <c r="N136" s="1142" t="s">
        <v>282</v>
      </c>
      <c r="O136" s="1140">
        <v>99</v>
      </c>
      <c r="P136" s="1140">
        <v>95</v>
      </c>
      <c r="Q136" s="1184">
        <v>9461.6</v>
      </c>
      <c r="R136" s="1140" t="s">
        <v>722</v>
      </c>
      <c r="S136" s="1140">
        <v>500</v>
      </c>
      <c r="T136" s="1140"/>
      <c r="U136" s="1140"/>
      <c r="V136" s="1142">
        <v>2014</v>
      </c>
      <c r="W136" s="1184"/>
      <c r="X136" s="1184"/>
      <c r="Y136" s="1184"/>
      <c r="Z136" s="1184"/>
      <c r="AA136" s="1184"/>
      <c r="AB136" s="1184"/>
      <c r="AC136" s="1184">
        <v>1143</v>
      </c>
      <c r="AD136" s="1142"/>
      <c r="AE136" s="1142"/>
      <c r="AF136" s="1139"/>
      <c r="AG136" s="1139"/>
      <c r="AH136" s="1139"/>
      <c r="AI136" s="1139"/>
      <c r="AJ136" s="1139"/>
      <c r="AK136" s="1139"/>
      <c r="AL136" s="1139"/>
      <c r="AM136" s="1139"/>
      <c r="AN136" s="1139"/>
      <c r="AO136" s="1139"/>
      <c r="AP136" s="1139"/>
      <c r="AQ136" s="1139"/>
      <c r="AR136" s="1139"/>
      <c r="AS136" s="1139"/>
      <c r="AT136" s="1139"/>
      <c r="AU136" s="1139"/>
      <c r="AV136" s="1139"/>
      <c r="AW136" s="1139"/>
      <c r="AX136" s="1139"/>
      <c r="AY136" s="1160"/>
      <c r="AZ136" s="1160"/>
      <c r="BA136" s="134"/>
    </row>
    <row r="137" spans="1:53" s="772" customFormat="1" ht="25.5" hidden="1" customHeight="1">
      <c r="A137" s="779"/>
      <c r="B137" s="137"/>
      <c r="C137" s="59" t="s">
        <v>3476</v>
      </c>
      <c r="D137" s="1183" t="s">
        <v>13910</v>
      </c>
      <c r="E137" s="59" t="s">
        <v>3619</v>
      </c>
      <c r="F137" s="1142" t="s">
        <v>3476</v>
      </c>
      <c r="G137" s="1142"/>
      <c r="H137" s="1149"/>
      <c r="I137" s="59" t="s">
        <v>3478</v>
      </c>
      <c r="J137" s="1140">
        <v>116078</v>
      </c>
      <c r="K137" s="1140"/>
      <c r="L137" s="1140"/>
      <c r="M137" s="1142" t="s">
        <v>469</v>
      </c>
      <c r="N137" s="1142" t="s">
        <v>469</v>
      </c>
      <c r="O137" s="1140">
        <v>105</v>
      </c>
      <c r="P137" s="1140">
        <v>92</v>
      </c>
      <c r="Q137" s="1140">
        <v>22498</v>
      </c>
      <c r="R137" s="1140"/>
      <c r="S137" s="1140"/>
      <c r="T137" s="1140"/>
      <c r="U137" s="1140"/>
      <c r="V137" s="1142">
        <v>2011</v>
      </c>
      <c r="W137" s="1140"/>
      <c r="X137" s="1140"/>
      <c r="Y137" s="1140"/>
      <c r="Z137" s="1140"/>
      <c r="AA137" s="1140"/>
      <c r="AB137" s="1140"/>
      <c r="AC137" s="1140">
        <v>800</v>
      </c>
      <c r="AD137" s="1142"/>
      <c r="AE137" s="1142"/>
      <c r="AF137" s="1139"/>
      <c r="AG137" s="1139"/>
      <c r="AH137" s="1139"/>
      <c r="AI137" s="1139"/>
      <c r="AJ137" s="1139"/>
      <c r="AK137" s="1139"/>
      <c r="AL137" s="1139"/>
      <c r="AM137" s="1139"/>
      <c r="AN137" s="1139"/>
      <c r="AO137" s="1139"/>
      <c r="AP137" s="1139"/>
      <c r="AQ137" s="1139"/>
      <c r="AR137" s="1139"/>
      <c r="AS137" s="1139"/>
      <c r="AT137" s="1139"/>
      <c r="AU137" s="1139"/>
      <c r="AV137" s="1139"/>
      <c r="AW137" s="1139"/>
      <c r="AX137" s="1139"/>
      <c r="AY137" s="172"/>
      <c r="AZ137" s="172"/>
      <c r="BA137" s="134" t="s">
        <v>2620</v>
      </c>
    </row>
    <row r="138" spans="1:53" s="772" customFormat="1" ht="25.5" hidden="1" customHeight="1">
      <c r="A138" s="779"/>
      <c r="B138" s="137"/>
      <c r="C138" s="59" t="s">
        <v>3463</v>
      </c>
      <c r="D138" s="1183" t="s">
        <v>13911</v>
      </c>
      <c r="E138" s="59" t="s">
        <v>3609</v>
      </c>
      <c r="F138" s="1142" t="s">
        <v>3463</v>
      </c>
      <c r="G138" s="1142" t="s">
        <v>13912</v>
      </c>
      <c r="H138" s="1149"/>
      <c r="I138" s="59" t="s">
        <v>299</v>
      </c>
      <c r="J138" s="1140">
        <v>8744</v>
      </c>
      <c r="K138" s="1140"/>
      <c r="L138" s="1140"/>
      <c r="M138" s="1142" t="s">
        <v>469</v>
      </c>
      <c r="N138" s="1142" t="s">
        <v>469</v>
      </c>
      <c r="O138" s="1140">
        <v>102</v>
      </c>
      <c r="P138" s="1140">
        <v>86</v>
      </c>
      <c r="Q138" s="1140">
        <v>10866</v>
      </c>
      <c r="R138" s="1140"/>
      <c r="S138" s="1140"/>
      <c r="T138" s="1142"/>
      <c r="U138" s="1140"/>
      <c r="V138" s="1142">
        <v>2010</v>
      </c>
      <c r="W138" s="1140"/>
      <c r="X138" s="1140"/>
      <c r="Y138" s="1140"/>
      <c r="Z138" s="1140"/>
      <c r="AA138" s="1140"/>
      <c r="AB138" s="1140"/>
      <c r="AC138" s="1140">
        <v>4700</v>
      </c>
      <c r="AD138" s="1142"/>
      <c r="AE138" s="1142"/>
      <c r="AF138" s="1139"/>
      <c r="AG138" s="1139"/>
      <c r="AH138" s="1139"/>
      <c r="AI138" s="1139"/>
      <c r="AJ138" s="1139"/>
      <c r="AK138" s="1139"/>
      <c r="AL138" s="1139"/>
      <c r="AM138" s="1139"/>
      <c r="AN138" s="1139"/>
      <c r="AO138" s="1139"/>
      <c r="AP138" s="1139"/>
      <c r="AQ138" s="1139"/>
      <c r="AR138" s="1139"/>
      <c r="AS138" s="1139"/>
      <c r="AT138" s="1139"/>
      <c r="AU138" s="1139"/>
      <c r="AV138" s="1139"/>
      <c r="AW138" s="1139"/>
      <c r="AX138" s="1139"/>
      <c r="AY138" s="172"/>
      <c r="AZ138" s="172"/>
      <c r="BA138" s="134"/>
    </row>
    <row r="139" spans="1:53" s="772" customFormat="1" ht="25.5" hidden="1" customHeight="1">
      <c r="A139" s="779"/>
      <c r="B139" s="137"/>
      <c r="C139" s="59" t="s">
        <v>3463</v>
      </c>
      <c r="D139" s="1183" t="s">
        <v>3610</v>
      </c>
      <c r="E139" s="59" t="s">
        <v>3611</v>
      </c>
      <c r="F139" s="1142" t="s">
        <v>3463</v>
      </c>
      <c r="G139" s="1142" t="s">
        <v>13912</v>
      </c>
      <c r="H139" s="1149"/>
      <c r="I139" s="59" t="s">
        <v>299</v>
      </c>
      <c r="J139" s="1140">
        <v>8408</v>
      </c>
      <c r="K139" s="1140"/>
      <c r="L139" s="1140"/>
      <c r="M139" s="1142" t="s">
        <v>282</v>
      </c>
      <c r="N139" s="1142" t="s">
        <v>469</v>
      </c>
      <c r="O139" s="1140">
        <v>100</v>
      </c>
      <c r="P139" s="1140">
        <v>80</v>
      </c>
      <c r="Q139" s="1184">
        <v>8404</v>
      </c>
      <c r="R139" s="1140">
        <v>50</v>
      </c>
      <c r="S139" s="1140">
        <v>50</v>
      </c>
      <c r="T139" s="1142"/>
      <c r="U139" s="1140"/>
      <c r="V139" s="1142">
        <v>2013</v>
      </c>
      <c r="W139" s="1184"/>
      <c r="X139" s="1184"/>
      <c r="Y139" s="1184"/>
      <c r="Z139" s="1184"/>
      <c r="AA139" s="1184"/>
      <c r="AB139" s="1184"/>
      <c r="AC139" s="1184">
        <v>23365</v>
      </c>
      <c r="AD139" s="1142"/>
      <c r="AE139" s="1142"/>
      <c r="AF139" s="1139"/>
      <c r="AG139" s="1139"/>
      <c r="AH139" s="1139"/>
      <c r="AI139" s="1139"/>
      <c r="AJ139" s="1139"/>
      <c r="AK139" s="1139"/>
      <c r="AL139" s="1139"/>
      <c r="AM139" s="1139"/>
      <c r="AN139" s="1139"/>
      <c r="AO139" s="1139"/>
      <c r="AP139" s="1139"/>
      <c r="AQ139" s="1139"/>
      <c r="AR139" s="1139"/>
      <c r="AS139" s="1139"/>
      <c r="AT139" s="1139"/>
      <c r="AU139" s="1139"/>
      <c r="AV139" s="1139"/>
      <c r="AW139" s="1139"/>
      <c r="AX139" s="1139"/>
      <c r="AY139" s="172"/>
      <c r="AZ139" s="172"/>
      <c r="BA139" s="134"/>
    </row>
    <row r="140" spans="1:53" s="772" customFormat="1" ht="25.5" hidden="1" customHeight="1">
      <c r="A140" s="779"/>
      <c r="B140" s="1148"/>
      <c r="C140" s="59" t="s">
        <v>3612</v>
      </c>
      <c r="D140" s="59" t="s">
        <v>3610</v>
      </c>
      <c r="E140" s="59" t="s">
        <v>3613</v>
      </c>
      <c r="F140" s="1142" t="s">
        <v>3463</v>
      </c>
      <c r="G140" s="1142" t="s">
        <v>13912</v>
      </c>
      <c r="H140" s="1149"/>
      <c r="I140" s="1142" t="s">
        <v>299</v>
      </c>
      <c r="J140" s="1140">
        <v>4313</v>
      </c>
      <c r="K140" s="1140"/>
      <c r="L140" s="1140"/>
      <c r="M140" s="1142" t="s">
        <v>282</v>
      </c>
      <c r="N140" s="1142" t="s">
        <v>282</v>
      </c>
      <c r="O140" s="1140">
        <v>65</v>
      </c>
      <c r="P140" s="1140">
        <v>61</v>
      </c>
      <c r="Q140" s="1184">
        <v>4313</v>
      </c>
      <c r="R140" s="1140">
        <v>50</v>
      </c>
      <c r="S140" s="1140">
        <v>50</v>
      </c>
      <c r="T140" s="1140"/>
      <c r="U140" s="1140"/>
      <c r="V140" s="1142">
        <v>2013</v>
      </c>
      <c r="W140" s="1184"/>
      <c r="X140" s="1184"/>
      <c r="Y140" s="1184"/>
      <c r="Z140" s="1184"/>
      <c r="AA140" s="1184"/>
      <c r="AB140" s="1184"/>
      <c r="AC140" s="1184">
        <v>23365</v>
      </c>
      <c r="AD140" s="1142"/>
      <c r="AE140" s="1142"/>
      <c r="AF140" s="1139"/>
      <c r="AG140" s="1139"/>
      <c r="AH140" s="1139"/>
      <c r="AI140" s="1139"/>
      <c r="AJ140" s="1139"/>
      <c r="AK140" s="1139"/>
      <c r="AL140" s="1139"/>
      <c r="AM140" s="1139"/>
      <c r="AN140" s="1139"/>
      <c r="AO140" s="1139"/>
      <c r="AP140" s="1139"/>
      <c r="AQ140" s="1139"/>
      <c r="AR140" s="1139"/>
      <c r="AS140" s="1139"/>
      <c r="AT140" s="1139"/>
      <c r="AU140" s="1139"/>
      <c r="AV140" s="1139"/>
      <c r="AW140" s="1139"/>
      <c r="AX140" s="1139"/>
      <c r="AY140" s="1160"/>
      <c r="AZ140" s="1160"/>
      <c r="BA140" s="134"/>
    </row>
    <row r="141" spans="1:53" s="772" customFormat="1" ht="25.5" hidden="1" customHeight="1">
      <c r="A141" s="779"/>
      <c r="B141" s="1148"/>
      <c r="C141" s="59" t="s">
        <v>3463</v>
      </c>
      <c r="D141" s="148" t="s">
        <v>13913</v>
      </c>
      <c r="E141" s="59" t="s">
        <v>3614</v>
      </c>
      <c r="F141" s="1142" t="s">
        <v>3463</v>
      </c>
      <c r="G141" s="1142" t="s">
        <v>13912</v>
      </c>
      <c r="H141" s="1149"/>
      <c r="I141" s="59" t="s">
        <v>299</v>
      </c>
      <c r="J141" s="1140">
        <v>9576</v>
      </c>
      <c r="K141" s="1140"/>
      <c r="L141" s="1140"/>
      <c r="M141" s="1142" t="s">
        <v>282</v>
      </c>
      <c r="N141" s="1142" t="s">
        <v>282</v>
      </c>
      <c r="O141" s="1140">
        <v>105</v>
      </c>
      <c r="P141" s="1140">
        <v>90</v>
      </c>
      <c r="Q141" s="1140">
        <v>9576</v>
      </c>
      <c r="R141" s="1140">
        <v>88</v>
      </c>
      <c r="S141" s="1140">
        <v>88</v>
      </c>
      <c r="T141" s="1140"/>
      <c r="U141" s="1140"/>
      <c r="V141" s="1142">
        <v>2016</v>
      </c>
      <c r="W141" s="1140"/>
      <c r="X141" s="1140"/>
      <c r="Y141" s="1140"/>
      <c r="Z141" s="1140"/>
      <c r="AA141" s="1140"/>
      <c r="AB141" s="1140"/>
      <c r="AC141" s="1140">
        <v>24000</v>
      </c>
      <c r="AD141" s="1142"/>
      <c r="AE141" s="1142"/>
      <c r="AF141" s="1139"/>
      <c r="AG141" s="1139"/>
      <c r="AH141" s="1139"/>
      <c r="AI141" s="1139"/>
      <c r="AJ141" s="1139"/>
      <c r="AK141" s="1139"/>
      <c r="AL141" s="1139"/>
      <c r="AM141" s="1139"/>
      <c r="AN141" s="1139"/>
      <c r="AO141" s="1139"/>
      <c r="AP141" s="1139"/>
      <c r="AQ141" s="1139"/>
      <c r="AR141" s="1139"/>
      <c r="AS141" s="1139"/>
      <c r="AT141" s="1139"/>
      <c r="AU141" s="1139"/>
      <c r="AV141" s="1139"/>
      <c r="AW141" s="1139"/>
      <c r="AX141" s="1139"/>
      <c r="AY141" s="1139"/>
      <c r="AZ141" s="1139"/>
      <c r="BA141" s="171"/>
    </row>
    <row r="142" spans="1:53" s="772" customFormat="1" ht="25.5" hidden="1" customHeight="1">
      <c r="A142" s="779"/>
      <c r="B142" s="1148"/>
      <c r="C142" s="59" t="s">
        <v>3443</v>
      </c>
      <c r="D142" s="148" t="s">
        <v>3598</v>
      </c>
      <c r="E142" s="59" t="s">
        <v>3599</v>
      </c>
      <c r="F142" s="1142" t="s">
        <v>3443</v>
      </c>
      <c r="G142" s="1142"/>
      <c r="H142" s="1149"/>
      <c r="I142" s="59" t="s">
        <v>13914</v>
      </c>
      <c r="J142" s="1140">
        <v>10000</v>
      </c>
      <c r="K142" s="1140"/>
      <c r="L142" s="1140"/>
      <c r="M142" s="1142" t="s">
        <v>469</v>
      </c>
      <c r="N142" s="1142" t="s">
        <v>469</v>
      </c>
      <c r="O142" s="1140">
        <v>105</v>
      </c>
      <c r="P142" s="1140">
        <v>95</v>
      </c>
      <c r="Q142" s="1140">
        <v>10000</v>
      </c>
      <c r="R142" s="1140"/>
      <c r="S142" s="1140"/>
      <c r="T142" s="1140"/>
      <c r="U142" s="1140"/>
      <c r="V142" s="1142">
        <v>2011</v>
      </c>
      <c r="W142" s="1140"/>
      <c r="X142" s="1140"/>
      <c r="Y142" s="1140"/>
      <c r="Z142" s="1140"/>
      <c r="AA142" s="1140"/>
      <c r="AB142" s="1140"/>
      <c r="AC142" s="1140">
        <v>500</v>
      </c>
      <c r="AD142" s="1142"/>
      <c r="AE142" s="1142"/>
      <c r="AF142" s="1139"/>
      <c r="AG142" s="1139"/>
      <c r="AH142" s="1139"/>
      <c r="AI142" s="1139"/>
      <c r="AJ142" s="1139"/>
      <c r="AK142" s="1139"/>
      <c r="AL142" s="1139"/>
      <c r="AM142" s="1139"/>
      <c r="AN142" s="1139"/>
      <c r="AO142" s="1139"/>
      <c r="AP142" s="1139"/>
      <c r="AQ142" s="1139"/>
      <c r="AR142" s="1139"/>
      <c r="AS142" s="1139"/>
      <c r="AT142" s="1139"/>
      <c r="AU142" s="1139"/>
      <c r="AV142" s="1139"/>
      <c r="AW142" s="1139"/>
      <c r="AX142" s="1139"/>
      <c r="AY142" s="1139"/>
      <c r="AZ142" s="1139"/>
      <c r="BA142" s="171"/>
    </row>
    <row r="143" spans="1:53" s="772" customFormat="1" ht="25.5" hidden="1" customHeight="1">
      <c r="A143" s="779"/>
      <c r="B143" s="1148"/>
      <c r="C143" s="59" t="s">
        <v>3443</v>
      </c>
      <c r="D143" s="1142" t="s">
        <v>13915</v>
      </c>
      <c r="E143" s="59" t="s">
        <v>3601</v>
      </c>
      <c r="F143" s="1142" t="s">
        <v>3443</v>
      </c>
      <c r="G143" s="1142"/>
      <c r="H143" s="1149"/>
      <c r="I143" s="59" t="s">
        <v>3600</v>
      </c>
      <c r="J143" s="1185">
        <v>37524</v>
      </c>
      <c r="K143" s="1140">
        <v>446</v>
      </c>
      <c r="L143" s="1140">
        <v>524</v>
      </c>
      <c r="M143" s="1142" t="s">
        <v>282</v>
      </c>
      <c r="N143" s="1142" t="s">
        <v>282</v>
      </c>
      <c r="O143" s="1140">
        <v>110</v>
      </c>
      <c r="P143" s="1140">
        <v>95</v>
      </c>
      <c r="Q143" s="1185">
        <v>11794</v>
      </c>
      <c r="R143" s="1140">
        <v>309</v>
      </c>
      <c r="S143" s="1140">
        <v>372</v>
      </c>
      <c r="T143" s="1140"/>
      <c r="U143" s="1140"/>
      <c r="V143" s="1142">
        <v>2015</v>
      </c>
      <c r="W143" s="1140"/>
      <c r="X143" s="1140"/>
      <c r="Y143" s="1140"/>
      <c r="Z143" s="1140"/>
      <c r="AA143" s="1140"/>
      <c r="AB143" s="1140"/>
      <c r="AC143" s="1140"/>
      <c r="AD143" s="1142"/>
      <c r="AE143" s="1142"/>
      <c r="AF143" s="1139"/>
      <c r="AG143" s="1139"/>
      <c r="AH143" s="1139"/>
      <c r="AI143" s="1139"/>
      <c r="AJ143" s="1139"/>
      <c r="AK143" s="1139"/>
      <c r="AL143" s="1139"/>
      <c r="AM143" s="1139"/>
      <c r="AN143" s="1139"/>
      <c r="AO143" s="1139"/>
      <c r="AP143" s="1139"/>
      <c r="AQ143" s="1139"/>
      <c r="AR143" s="1139"/>
      <c r="AS143" s="1139"/>
      <c r="AT143" s="1139"/>
      <c r="AU143" s="1139"/>
      <c r="AV143" s="1139"/>
      <c r="AW143" s="1139"/>
      <c r="AX143" s="1139"/>
      <c r="AY143" s="1160"/>
      <c r="AZ143" s="1160"/>
      <c r="BA143" s="134"/>
    </row>
    <row r="144" spans="1:53" s="772" customFormat="1" ht="25.5" hidden="1" customHeight="1">
      <c r="A144" s="779"/>
      <c r="B144" s="1148"/>
      <c r="C144" s="59" t="s">
        <v>3443</v>
      </c>
      <c r="D144" s="59" t="s">
        <v>13916</v>
      </c>
      <c r="E144" s="59" t="s">
        <v>3602</v>
      </c>
      <c r="F144" s="1142" t="s">
        <v>3443</v>
      </c>
      <c r="G144" s="1142"/>
      <c r="H144" s="1149"/>
      <c r="I144" s="59" t="s">
        <v>3443</v>
      </c>
      <c r="J144" s="1140">
        <v>32000</v>
      </c>
      <c r="K144" s="1140"/>
      <c r="L144" s="1140"/>
      <c r="M144" s="1142" t="s">
        <v>172</v>
      </c>
      <c r="N144" s="1142" t="s">
        <v>172</v>
      </c>
      <c r="O144" s="1140">
        <v>105</v>
      </c>
      <c r="P144" s="1140">
        <v>90</v>
      </c>
      <c r="Q144" s="1140">
        <v>10000</v>
      </c>
      <c r="R144" s="1140"/>
      <c r="S144" s="1140"/>
      <c r="T144" s="1140"/>
      <c r="U144" s="1140"/>
      <c r="V144" s="1142">
        <v>2015</v>
      </c>
      <c r="W144" s="1140"/>
      <c r="X144" s="1140"/>
      <c r="Y144" s="1140"/>
      <c r="Z144" s="1140"/>
      <c r="AA144" s="1140"/>
      <c r="AB144" s="1140"/>
      <c r="AC144" s="1140"/>
      <c r="AD144" s="1142"/>
      <c r="AE144" s="1142"/>
      <c r="AF144" s="1139"/>
      <c r="AG144" s="1139"/>
      <c r="AH144" s="1139"/>
      <c r="AI144" s="1139"/>
      <c r="AJ144" s="1139"/>
      <c r="AK144" s="1139"/>
      <c r="AL144" s="1139"/>
      <c r="AM144" s="1139"/>
      <c r="AN144" s="1139"/>
      <c r="AO144" s="1139"/>
      <c r="AP144" s="1139"/>
      <c r="AQ144" s="1139"/>
      <c r="AR144" s="1139"/>
      <c r="AS144" s="1139"/>
      <c r="AT144" s="1139"/>
      <c r="AU144" s="1139"/>
      <c r="AV144" s="1139"/>
      <c r="AW144" s="1139"/>
      <c r="AX144" s="1139"/>
      <c r="AY144" s="1160"/>
      <c r="AZ144" s="1160"/>
      <c r="BA144" s="134"/>
    </row>
    <row r="145" spans="1:53" s="772" customFormat="1" ht="25.5" hidden="1" customHeight="1">
      <c r="A145" s="779"/>
      <c r="B145" s="1148"/>
      <c r="C145" s="134" t="s">
        <v>3603</v>
      </c>
      <c r="D145" s="172" t="s">
        <v>13917</v>
      </c>
      <c r="E145" s="1182" t="s">
        <v>3604</v>
      </c>
      <c r="F145" s="172" t="s">
        <v>3603</v>
      </c>
      <c r="G145" s="172"/>
      <c r="H145" s="172"/>
      <c r="I145" s="59" t="s">
        <v>3603</v>
      </c>
      <c r="J145" s="1141">
        <v>3318</v>
      </c>
      <c r="K145" s="1141"/>
      <c r="L145" s="1141"/>
      <c r="M145" s="172" t="s">
        <v>469</v>
      </c>
      <c r="N145" s="172" t="s">
        <v>469</v>
      </c>
      <c r="O145" s="1141">
        <v>70</v>
      </c>
      <c r="P145" s="1141">
        <v>65</v>
      </c>
      <c r="Q145" s="1141">
        <v>3318</v>
      </c>
      <c r="R145" s="1141"/>
      <c r="S145" s="1141"/>
      <c r="T145" s="172"/>
      <c r="U145" s="172"/>
      <c r="V145" s="1146">
        <v>1998</v>
      </c>
      <c r="W145" s="1186"/>
      <c r="X145" s="1186"/>
      <c r="Y145" s="1186"/>
      <c r="Z145" s="1186"/>
      <c r="AA145" s="1186"/>
      <c r="AB145" s="1186"/>
      <c r="AC145" s="1187">
        <v>50</v>
      </c>
      <c r="AD145" s="172"/>
      <c r="AE145" s="172"/>
      <c r="AF145" s="172"/>
      <c r="AG145" s="172"/>
      <c r="AH145" s="172"/>
      <c r="AI145" s="172"/>
      <c r="AJ145" s="172"/>
      <c r="AK145" s="172"/>
      <c r="AL145" s="172"/>
      <c r="AM145" s="172"/>
      <c r="AN145" s="172"/>
      <c r="AO145" s="172"/>
      <c r="AP145" s="172"/>
      <c r="AQ145" s="172"/>
      <c r="AR145" s="172"/>
      <c r="AS145" s="172"/>
      <c r="AT145" s="172"/>
      <c r="AU145" s="172"/>
      <c r="AV145" s="172"/>
      <c r="AW145" s="172"/>
      <c r="AX145" s="172"/>
      <c r="AY145" s="172"/>
      <c r="AZ145" s="172"/>
      <c r="BA145" s="172"/>
    </row>
    <row r="146" spans="1:53" s="772" customFormat="1" ht="25.5" hidden="1" customHeight="1">
      <c r="A146" s="779"/>
      <c r="B146" s="1148"/>
      <c r="C146" s="59" t="s">
        <v>3603</v>
      </c>
      <c r="D146" s="59" t="s">
        <v>13918</v>
      </c>
      <c r="E146" s="59" t="s">
        <v>3605</v>
      </c>
      <c r="F146" s="1142" t="s">
        <v>3603</v>
      </c>
      <c r="G146" s="1142"/>
      <c r="H146" s="1149"/>
      <c r="I146" s="59" t="s">
        <v>3606</v>
      </c>
      <c r="J146" s="1140">
        <v>11600</v>
      </c>
      <c r="K146" s="1140"/>
      <c r="L146" s="1140"/>
      <c r="M146" s="1142" t="s">
        <v>469</v>
      </c>
      <c r="N146" s="1142" t="s">
        <v>469</v>
      </c>
      <c r="O146" s="1140">
        <v>120</v>
      </c>
      <c r="P146" s="1140">
        <v>100</v>
      </c>
      <c r="Q146" s="1140">
        <v>11600</v>
      </c>
      <c r="R146" s="1140"/>
      <c r="S146" s="1140"/>
      <c r="T146" s="1140"/>
      <c r="U146" s="1140"/>
      <c r="V146" s="1142">
        <v>1999</v>
      </c>
      <c r="W146" s="1184"/>
      <c r="X146" s="1184"/>
      <c r="Y146" s="1184"/>
      <c r="Z146" s="1184"/>
      <c r="AA146" s="1184"/>
      <c r="AB146" s="1184"/>
      <c r="AC146" s="1184">
        <v>100</v>
      </c>
      <c r="AD146" s="1142"/>
      <c r="AE146" s="1142"/>
      <c r="AF146" s="1139"/>
      <c r="AG146" s="1139"/>
      <c r="AH146" s="1139"/>
      <c r="AI146" s="1139"/>
      <c r="AJ146" s="1139"/>
      <c r="AK146" s="1139"/>
      <c r="AL146" s="1139"/>
      <c r="AM146" s="1139"/>
      <c r="AN146" s="1139"/>
      <c r="AO146" s="1139"/>
      <c r="AP146" s="1139"/>
      <c r="AQ146" s="1139"/>
      <c r="AR146" s="1139"/>
      <c r="AS146" s="1139"/>
      <c r="AT146" s="1139"/>
      <c r="AU146" s="1139"/>
      <c r="AV146" s="1139"/>
      <c r="AW146" s="1139"/>
      <c r="AX146" s="1139"/>
      <c r="AY146" s="1160"/>
      <c r="AZ146" s="1160"/>
      <c r="BA146" s="134"/>
    </row>
    <row r="147" spans="1:53" s="772" customFormat="1" ht="25.5" hidden="1" customHeight="1">
      <c r="A147" s="779"/>
      <c r="B147" s="1148"/>
      <c r="C147" s="59" t="s">
        <v>3603</v>
      </c>
      <c r="D147" s="59" t="s">
        <v>13917</v>
      </c>
      <c r="E147" s="59" t="s">
        <v>3607</v>
      </c>
      <c r="F147" s="1142" t="s">
        <v>3603</v>
      </c>
      <c r="G147" s="1142"/>
      <c r="H147" s="1149"/>
      <c r="I147" s="59" t="s">
        <v>3606</v>
      </c>
      <c r="J147" s="1140">
        <v>15600</v>
      </c>
      <c r="K147" s="1140"/>
      <c r="L147" s="1140"/>
      <c r="M147" s="1142" t="s">
        <v>469</v>
      </c>
      <c r="N147" s="1142" t="s">
        <v>469</v>
      </c>
      <c r="O147" s="1140">
        <v>120</v>
      </c>
      <c r="P147" s="1140">
        <v>100</v>
      </c>
      <c r="Q147" s="1140">
        <v>15600</v>
      </c>
      <c r="R147" s="1140"/>
      <c r="S147" s="1140"/>
      <c r="T147" s="1140"/>
      <c r="U147" s="1140"/>
      <c r="V147" s="1142">
        <v>2000</v>
      </c>
      <c r="W147" s="1184"/>
      <c r="X147" s="1184"/>
      <c r="Y147" s="1184"/>
      <c r="Z147" s="1184"/>
      <c r="AA147" s="1184"/>
      <c r="AB147" s="1184"/>
      <c r="AC147" s="1184">
        <v>100</v>
      </c>
      <c r="AD147" s="1142"/>
      <c r="AE147" s="1142"/>
      <c r="AF147" s="1139"/>
      <c r="AG147" s="1139"/>
      <c r="AH147" s="1139"/>
      <c r="AI147" s="1139"/>
      <c r="AJ147" s="1139"/>
      <c r="AK147" s="1139"/>
      <c r="AL147" s="1139"/>
      <c r="AM147" s="1139"/>
      <c r="AN147" s="1139"/>
      <c r="AO147" s="1139"/>
      <c r="AP147" s="1139"/>
      <c r="AQ147" s="1139"/>
      <c r="AR147" s="1139"/>
      <c r="AS147" s="1139"/>
      <c r="AT147" s="1139"/>
      <c r="AU147" s="1139"/>
      <c r="AV147" s="1139"/>
      <c r="AW147" s="1139"/>
      <c r="AX147" s="1139"/>
      <c r="AY147" s="1160"/>
      <c r="AZ147" s="1160"/>
      <c r="BA147" s="134"/>
    </row>
    <row r="148" spans="1:53" s="772" customFormat="1" ht="25.5" hidden="1" customHeight="1">
      <c r="A148" s="779"/>
      <c r="B148" s="1148"/>
      <c r="C148" s="59" t="s">
        <v>3603</v>
      </c>
      <c r="D148" s="59" t="s">
        <v>13917</v>
      </c>
      <c r="E148" s="59" t="s">
        <v>3608</v>
      </c>
      <c r="F148" s="1142" t="s">
        <v>3603</v>
      </c>
      <c r="G148" s="1142"/>
      <c r="H148" s="1149"/>
      <c r="I148" s="59" t="s">
        <v>3606</v>
      </c>
      <c r="J148" s="1140">
        <v>9783</v>
      </c>
      <c r="K148" s="1140"/>
      <c r="L148" s="1140"/>
      <c r="M148" s="1142" t="s">
        <v>3245</v>
      </c>
      <c r="N148" s="1142" t="s">
        <v>469</v>
      </c>
      <c r="O148" s="1140">
        <v>100</v>
      </c>
      <c r="P148" s="1140">
        <v>800</v>
      </c>
      <c r="Q148" s="1140">
        <v>9783</v>
      </c>
      <c r="R148" s="1140"/>
      <c r="S148" s="1140"/>
      <c r="T148" s="1140"/>
      <c r="U148" s="1140"/>
      <c r="V148" s="1142">
        <v>2014</v>
      </c>
      <c r="W148" s="1184"/>
      <c r="X148" s="1184"/>
      <c r="Y148" s="1184"/>
      <c r="Z148" s="1184"/>
      <c r="AA148" s="1184"/>
      <c r="AB148" s="1184"/>
      <c r="AC148" s="1184">
        <v>640</v>
      </c>
      <c r="AD148" s="1142"/>
      <c r="AE148" s="1142"/>
      <c r="AF148" s="1139"/>
      <c r="AG148" s="1139"/>
      <c r="AH148" s="1139"/>
      <c r="AI148" s="1139"/>
      <c r="AJ148" s="1139"/>
      <c r="AK148" s="1139"/>
      <c r="AL148" s="1139"/>
      <c r="AM148" s="1139"/>
      <c r="AN148" s="1139"/>
      <c r="AO148" s="1139"/>
      <c r="AP148" s="1139"/>
      <c r="AQ148" s="1139"/>
      <c r="AR148" s="1139"/>
      <c r="AS148" s="1139"/>
      <c r="AT148" s="1139"/>
      <c r="AU148" s="1139"/>
      <c r="AV148" s="1139"/>
      <c r="AW148" s="1139"/>
      <c r="AX148" s="1139"/>
      <c r="AY148" s="1160"/>
      <c r="AZ148" s="1160"/>
      <c r="BA148" s="134"/>
    </row>
    <row r="149" spans="1:53" s="772" customFormat="1" ht="25.5" hidden="1" customHeight="1">
      <c r="A149" s="779"/>
      <c r="B149" s="1188"/>
      <c r="C149" s="59" t="s">
        <v>3457</v>
      </c>
      <c r="D149" s="59" t="s">
        <v>13919</v>
      </c>
      <c r="E149" s="59" t="s">
        <v>3616</v>
      </c>
      <c r="F149" s="1142" t="s">
        <v>3457</v>
      </c>
      <c r="G149" s="1142" t="s">
        <v>13920</v>
      </c>
      <c r="H149" s="1149"/>
      <c r="I149" s="59" t="s">
        <v>299</v>
      </c>
      <c r="J149" s="1140">
        <v>42421</v>
      </c>
      <c r="K149" s="1140">
        <v>74.040000000000006</v>
      </c>
      <c r="L149" s="1140">
        <v>117.17</v>
      </c>
      <c r="M149" s="1142" t="s">
        <v>282</v>
      </c>
      <c r="N149" s="1142" t="s">
        <v>282</v>
      </c>
      <c r="O149" s="1140">
        <v>105</v>
      </c>
      <c r="P149" s="1140">
        <v>95</v>
      </c>
      <c r="Q149" s="1184">
        <v>10000</v>
      </c>
      <c r="R149" s="1140">
        <v>106</v>
      </c>
      <c r="S149" s="1140">
        <v>106</v>
      </c>
      <c r="T149" s="1140">
        <v>2014</v>
      </c>
      <c r="U149" s="1140">
        <v>3094</v>
      </c>
      <c r="V149" s="1142">
        <v>2014</v>
      </c>
      <c r="W149" s="1184"/>
      <c r="X149" s="1184"/>
      <c r="Y149" s="1184"/>
      <c r="Z149" s="1184"/>
      <c r="AA149" s="1184"/>
      <c r="AB149" s="1184"/>
      <c r="AC149" s="1184">
        <v>3094</v>
      </c>
      <c r="AD149" s="1142"/>
      <c r="AE149" s="1142"/>
      <c r="AF149" s="1139"/>
      <c r="AG149" s="1139"/>
      <c r="AH149" s="1139"/>
      <c r="AI149" s="1139"/>
      <c r="AJ149" s="1139"/>
      <c r="AK149" s="1139"/>
      <c r="AL149" s="1139"/>
      <c r="AM149" s="1139"/>
      <c r="AN149" s="1139"/>
      <c r="AO149" s="1139"/>
      <c r="AP149" s="1139"/>
      <c r="AQ149" s="1139"/>
      <c r="AR149" s="1139"/>
      <c r="AS149" s="1139"/>
      <c r="AT149" s="1139"/>
      <c r="AU149" s="1139"/>
      <c r="AV149" s="1139"/>
      <c r="AW149" s="1139"/>
      <c r="AX149" s="1139"/>
      <c r="AY149" s="1160"/>
      <c r="AZ149" s="1160"/>
      <c r="BA149" s="134"/>
    </row>
    <row r="150" spans="1:53" s="772" customFormat="1" ht="25.5" hidden="1" customHeight="1">
      <c r="A150" s="779"/>
      <c r="B150" s="1188"/>
      <c r="C150" s="59" t="s">
        <v>940</v>
      </c>
      <c r="D150" s="59" t="s">
        <v>3617</v>
      </c>
      <c r="E150" s="59" t="s">
        <v>3618</v>
      </c>
      <c r="F150" s="1142" t="s">
        <v>940</v>
      </c>
      <c r="G150" s="1142" t="s">
        <v>13921</v>
      </c>
      <c r="H150" s="1149"/>
      <c r="I150" s="59" t="s">
        <v>13595</v>
      </c>
      <c r="J150" s="1140">
        <v>29399</v>
      </c>
      <c r="K150" s="1140">
        <v>63</v>
      </c>
      <c r="L150" s="1140">
        <v>63</v>
      </c>
      <c r="M150" s="1142" t="s">
        <v>282</v>
      </c>
      <c r="N150" s="1142" t="s">
        <v>282</v>
      </c>
      <c r="O150" s="1140">
        <v>112</v>
      </c>
      <c r="P150" s="1140">
        <v>85</v>
      </c>
      <c r="Q150" s="1140">
        <v>16960</v>
      </c>
      <c r="R150" s="1140" t="s">
        <v>722</v>
      </c>
      <c r="S150" s="1140">
        <v>200</v>
      </c>
      <c r="T150" s="1140"/>
      <c r="U150" s="1140"/>
      <c r="V150" s="1142">
        <v>2013</v>
      </c>
      <c r="W150" s="1140"/>
      <c r="X150" s="1140"/>
      <c r="Y150" s="1140"/>
      <c r="Z150" s="1140"/>
      <c r="AA150" s="1140"/>
      <c r="AB150" s="1140"/>
      <c r="AC150" s="1140">
        <v>4575</v>
      </c>
      <c r="AD150" s="1142"/>
      <c r="AE150" s="1142"/>
      <c r="AF150" s="1139"/>
      <c r="AG150" s="1139"/>
      <c r="AH150" s="1139"/>
      <c r="AI150" s="1139"/>
      <c r="AJ150" s="1139"/>
      <c r="AK150" s="1139"/>
      <c r="AL150" s="1139"/>
      <c r="AM150" s="1139"/>
      <c r="AN150" s="1139"/>
      <c r="AO150" s="1139"/>
      <c r="AP150" s="1139"/>
      <c r="AQ150" s="1139"/>
      <c r="AR150" s="1139"/>
      <c r="AS150" s="1139"/>
      <c r="AT150" s="1139"/>
      <c r="AU150" s="1139"/>
      <c r="AV150" s="1139"/>
      <c r="AW150" s="1139"/>
      <c r="AX150" s="1139"/>
      <c r="AY150" s="1160"/>
      <c r="AZ150" s="1160"/>
      <c r="BA150" s="134" t="s">
        <v>12363</v>
      </c>
    </row>
    <row r="151" spans="1:53" s="772" customFormat="1" ht="25.5" hidden="1" customHeight="1">
      <c r="A151" s="779"/>
      <c r="B151" s="1188"/>
      <c r="C151" s="59" t="s">
        <v>3625</v>
      </c>
      <c r="D151" s="59" t="s">
        <v>13922</v>
      </c>
      <c r="E151" s="59" t="s">
        <v>12364</v>
      </c>
      <c r="F151" s="1142" t="s">
        <v>3625</v>
      </c>
      <c r="G151" s="1142" t="s">
        <v>13923</v>
      </c>
      <c r="H151" s="1149"/>
      <c r="I151" s="59" t="s">
        <v>3625</v>
      </c>
      <c r="J151" s="1140">
        <v>20688</v>
      </c>
      <c r="K151" s="1140"/>
      <c r="L151" s="1140"/>
      <c r="M151" s="1142" t="s">
        <v>469</v>
      </c>
      <c r="N151" s="1142" t="s">
        <v>469</v>
      </c>
      <c r="O151" s="1140">
        <v>105</v>
      </c>
      <c r="P151" s="1140">
        <v>90</v>
      </c>
      <c r="Q151" s="1140">
        <v>20688</v>
      </c>
      <c r="R151" s="1140"/>
      <c r="S151" s="1140"/>
      <c r="T151" s="1140"/>
      <c r="U151" s="1140"/>
      <c r="V151" s="1142">
        <v>2009</v>
      </c>
      <c r="W151" s="1140"/>
      <c r="X151" s="1140"/>
      <c r="Y151" s="1140"/>
      <c r="Z151" s="1140"/>
      <c r="AA151" s="1140"/>
      <c r="AB151" s="1140"/>
      <c r="AC151" s="1140">
        <v>1900</v>
      </c>
      <c r="AD151" s="1142"/>
      <c r="AE151" s="1142"/>
      <c r="AF151" s="1139"/>
      <c r="AG151" s="1139"/>
      <c r="AH151" s="1139"/>
      <c r="AI151" s="1139"/>
      <c r="AJ151" s="1139"/>
      <c r="AK151" s="1139"/>
      <c r="AL151" s="1139"/>
      <c r="AM151" s="1139"/>
      <c r="AN151" s="1139"/>
      <c r="AO151" s="1139"/>
      <c r="AP151" s="1139"/>
      <c r="AQ151" s="1139"/>
      <c r="AR151" s="1139"/>
      <c r="AS151" s="1139"/>
      <c r="AT151" s="1139"/>
      <c r="AU151" s="1139"/>
      <c r="AV151" s="1139"/>
      <c r="AW151" s="1139"/>
      <c r="AX151" s="1139"/>
      <c r="AY151" s="1160"/>
      <c r="AZ151" s="1160"/>
      <c r="BA151" s="134" t="s">
        <v>10518</v>
      </c>
    </row>
    <row r="152" spans="1:53" s="772" customFormat="1" ht="25.5" hidden="1" customHeight="1">
      <c r="A152" s="779"/>
      <c r="B152" s="1188"/>
      <c r="C152" s="59" t="s">
        <v>3625</v>
      </c>
      <c r="D152" s="59" t="s">
        <v>13924</v>
      </c>
      <c r="E152" s="59" t="s">
        <v>12365</v>
      </c>
      <c r="F152" s="1142" t="s">
        <v>3625</v>
      </c>
      <c r="G152" s="1142" t="s">
        <v>13923</v>
      </c>
      <c r="H152" s="1149"/>
      <c r="I152" s="59" t="s">
        <v>3625</v>
      </c>
      <c r="J152" s="1140">
        <v>9726</v>
      </c>
      <c r="K152" s="1140"/>
      <c r="L152" s="1140"/>
      <c r="M152" s="1142" t="s">
        <v>282</v>
      </c>
      <c r="N152" s="1142" t="s">
        <v>282</v>
      </c>
      <c r="O152" s="1140">
        <v>105</v>
      </c>
      <c r="P152" s="1140">
        <v>90</v>
      </c>
      <c r="Q152" s="1184">
        <v>9726</v>
      </c>
      <c r="R152" s="1140"/>
      <c r="S152" s="1140"/>
      <c r="T152" s="1140"/>
      <c r="U152" s="1140"/>
      <c r="V152" s="1142">
        <v>2018</v>
      </c>
      <c r="W152" s="1184"/>
      <c r="X152" s="1184"/>
      <c r="Y152" s="1184"/>
      <c r="Z152" s="1184"/>
      <c r="AA152" s="1184"/>
      <c r="AB152" s="1184"/>
      <c r="AC152" s="1184">
        <v>650</v>
      </c>
      <c r="AD152" s="1142"/>
      <c r="AE152" s="1142"/>
      <c r="AF152" s="1139"/>
      <c r="AG152" s="1139"/>
      <c r="AH152" s="1139"/>
      <c r="AI152" s="1139"/>
      <c r="AJ152" s="1139"/>
      <c r="AK152" s="1139"/>
      <c r="AL152" s="1139"/>
      <c r="AM152" s="1139"/>
      <c r="AN152" s="1139"/>
      <c r="AO152" s="1139"/>
      <c r="AP152" s="1139"/>
      <c r="AQ152" s="1139"/>
      <c r="AR152" s="1139"/>
      <c r="AS152" s="1139"/>
      <c r="AT152" s="1139"/>
      <c r="AU152" s="1139"/>
      <c r="AV152" s="1139"/>
      <c r="AW152" s="1139"/>
      <c r="AX152" s="1139"/>
      <c r="AY152" s="1139"/>
      <c r="AZ152" s="1139"/>
      <c r="BA152" s="1166"/>
    </row>
    <row r="153" spans="1:53" s="772" customFormat="1" ht="25.5" hidden="1" customHeight="1">
      <c r="A153" s="779"/>
      <c r="B153" s="1188"/>
      <c r="C153" s="59" t="s">
        <v>3625</v>
      </c>
      <c r="D153" s="59" t="s">
        <v>13925</v>
      </c>
      <c r="E153" s="59" t="s">
        <v>13926</v>
      </c>
      <c r="F153" s="1142" t="s">
        <v>3625</v>
      </c>
      <c r="G153" s="1142" t="s">
        <v>13923</v>
      </c>
      <c r="H153" s="1149"/>
      <c r="I153" s="59" t="s">
        <v>3625</v>
      </c>
      <c r="J153" s="1140">
        <v>9726</v>
      </c>
      <c r="K153" s="1140"/>
      <c r="L153" s="1140"/>
      <c r="M153" s="1142" t="s">
        <v>282</v>
      </c>
      <c r="N153" s="1142" t="s">
        <v>282</v>
      </c>
      <c r="O153" s="1140">
        <v>105</v>
      </c>
      <c r="P153" s="1140">
        <v>90</v>
      </c>
      <c r="Q153" s="1184">
        <v>9726</v>
      </c>
      <c r="R153" s="1140"/>
      <c r="S153" s="1140"/>
      <c r="T153" s="1140"/>
      <c r="U153" s="1140"/>
      <c r="V153" s="1142">
        <v>2019</v>
      </c>
      <c r="W153" s="1184"/>
      <c r="X153" s="1184"/>
      <c r="Y153" s="1184"/>
      <c r="Z153" s="1184"/>
      <c r="AA153" s="1184"/>
      <c r="AB153" s="1184"/>
      <c r="AC153" s="1184">
        <v>650</v>
      </c>
      <c r="AD153" s="1142"/>
      <c r="AE153" s="1142"/>
      <c r="AF153" s="1139"/>
      <c r="AG153" s="1139"/>
      <c r="AH153" s="1139"/>
      <c r="AI153" s="1139"/>
      <c r="AJ153" s="1139"/>
      <c r="AK153" s="1139"/>
      <c r="AL153" s="1139"/>
      <c r="AM153" s="1139"/>
      <c r="AN153" s="1139"/>
      <c r="AO153" s="1139"/>
      <c r="AP153" s="1139"/>
      <c r="AQ153" s="1139"/>
      <c r="AR153" s="1139"/>
      <c r="AS153" s="1139"/>
      <c r="AT153" s="1139"/>
      <c r="AU153" s="1139"/>
      <c r="AV153" s="1139"/>
      <c r="AW153" s="1139"/>
      <c r="AX153" s="1139"/>
      <c r="AY153" s="1139"/>
      <c r="AZ153" s="1139"/>
      <c r="BA153" s="1189"/>
    </row>
    <row r="154" spans="1:53" s="772" customFormat="1" ht="25.5" hidden="1" customHeight="1">
      <c r="A154" s="779"/>
      <c r="B154" s="1188"/>
      <c r="C154" s="59" t="s">
        <v>3625</v>
      </c>
      <c r="D154" s="59" t="s">
        <v>13922</v>
      </c>
      <c r="E154" s="59" t="s">
        <v>10519</v>
      </c>
      <c r="F154" s="1142" t="s">
        <v>3625</v>
      </c>
      <c r="G154" s="1142" t="s">
        <v>13927</v>
      </c>
      <c r="H154" s="1149"/>
      <c r="I154" s="59" t="s">
        <v>3625</v>
      </c>
      <c r="J154" s="1140">
        <v>22848</v>
      </c>
      <c r="K154" s="1140"/>
      <c r="L154" s="1140"/>
      <c r="M154" s="1142" t="s">
        <v>469</v>
      </c>
      <c r="N154" s="1142" t="s">
        <v>469</v>
      </c>
      <c r="O154" s="1140">
        <v>105</v>
      </c>
      <c r="P154" s="1140">
        <v>90</v>
      </c>
      <c r="Q154" s="1184">
        <v>10000</v>
      </c>
      <c r="R154" s="1140"/>
      <c r="S154" s="1140"/>
      <c r="T154" s="1140"/>
      <c r="U154" s="1140"/>
      <c r="V154" s="1142">
        <v>2014</v>
      </c>
      <c r="W154" s="1184"/>
      <c r="X154" s="1184"/>
      <c r="Y154" s="1184"/>
      <c r="Z154" s="1184"/>
      <c r="AA154" s="1184"/>
      <c r="AB154" s="1184"/>
      <c r="AC154" s="1184">
        <v>1000</v>
      </c>
      <c r="AD154" s="1142"/>
      <c r="AE154" s="1142"/>
      <c r="AF154" s="1139"/>
      <c r="AG154" s="1139"/>
      <c r="AH154" s="1139"/>
      <c r="AI154" s="1139"/>
      <c r="AJ154" s="1139"/>
      <c r="AK154" s="1139"/>
      <c r="AL154" s="1139"/>
      <c r="AM154" s="1139"/>
      <c r="AN154" s="1139"/>
      <c r="AO154" s="1139"/>
      <c r="AP154" s="1139"/>
      <c r="AQ154" s="1139"/>
      <c r="AR154" s="1139"/>
      <c r="AS154" s="1139"/>
      <c r="AT154" s="1139"/>
      <c r="AU154" s="1139"/>
      <c r="AV154" s="1139"/>
      <c r="AW154" s="1139"/>
      <c r="AX154" s="1139"/>
      <c r="AY154" s="1139"/>
      <c r="AZ154" s="1139"/>
      <c r="BA154" s="1189"/>
    </row>
    <row r="155" spans="1:53" s="772" customFormat="1" ht="25.5" hidden="1" customHeight="1">
      <c r="A155" s="779"/>
      <c r="B155" s="1188"/>
      <c r="C155" s="59" t="s">
        <v>3479</v>
      </c>
      <c r="D155" s="59" t="s">
        <v>3620</v>
      </c>
      <c r="E155" s="59" t="s">
        <v>3621</v>
      </c>
      <c r="F155" s="1142" t="s">
        <v>3479</v>
      </c>
      <c r="G155" s="59" t="s">
        <v>13599</v>
      </c>
      <c r="H155" s="1140"/>
      <c r="I155" s="59" t="s">
        <v>13600</v>
      </c>
      <c r="J155" s="1140">
        <v>18000</v>
      </c>
      <c r="K155" s="1140">
        <v>0</v>
      </c>
      <c r="L155" s="1140">
        <v>0</v>
      </c>
      <c r="M155" s="1142" t="s">
        <v>282</v>
      </c>
      <c r="N155" s="1142" t="s">
        <v>282</v>
      </c>
      <c r="O155" s="1140">
        <v>110</v>
      </c>
      <c r="P155" s="1140">
        <v>97</v>
      </c>
      <c r="Q155" s="1184">
        <v>9000</v>
      </c>
      <c r="R155" s="1140"/>
      <c r="S155" s="1140"/>
      <c r="T155" s="1142"/>
      <c r="U155" s="1140"/>
      <c r="V155" s="1142">
        <v>2011</v>
      </c>
      <c r="W155" s="1184"/>
      <c r="X155" s="1184"/>
      <c r="Y155" s="1184"/>
      <c r="Z155" s="1184"/>
      <c r="AA155" s="1184"/>
      <c r="AB155" s="1184"/>
      <c r="AC155" s="1184">
        <v>1400</v>
      </c>
      <c r="AD155" s="1142"/>
      <c r="AE155" s="1142"/>
      <c r="AF155" s="1139"/>
      <c r="AG155" s="1139"/>
      <c r="AH155" s="1139"/>
      <c r="AI155" s="1139"/>
      <c r="AJ155" s="1139"/>
      <c r="AK155" s="1139"/>
      <c r="AL155" s="1139"/>
      <c r="AM155" s="1139"/>
      <c r="AN155" s="1139"/>
      <c r="AO155" s="1139"/>
      <c r="AP155" s="1139"/>
      <c r="AQ155" s="1139"/>
      <c r="AR155" s="1139"/>
      <c r="AS155" s="1139"/>
      <c r="AT155" s="1139"/>
      <c r="AU155" s="1139"/>
      <c r="AV155" s="1139"/>
      <c r="AW155" s="1139"/>
      <c r="AX155" s="1139"/>
      <c r="AY155" s="1139"/>
      <c r="AZ155" s="1139"/>
      <c r="BA155" s="1190" t="s">
        <v>13928</v>
      </c>
    </row>
    <row r="156" spans="1:53" s="772" customFormat="1" ht="25.5" hidden="1" customHeight="1">
      <c r="A156" s="779"/>
      <c r="B156" s="1188"/>
      <c r="C156" s="59" t="s">
        <v>3479</v>
      </c>
      <c r="D156" s="59" t="s">
        <v>13929</v>
      </c>
      <c r="E156" s="59" t="s">
        <v>13930</v>
      </c>
      <c r="F156" s="1142" t="s">
        <v>3479</v>
      </c>
      <c r="G156" s="1142" t="s">
        <v>13599</v>
      </c>
      <c r="H156" s="1149"/>
      <c r="I156" s="59" t="s">
        <v>13600</v>
      </c>
      <c r="J156" s="1140">
        <v>10500</v>
      </c>
      <c r="K156" s="1140">
        <v>0</v>
      </c>
      <c r="L156" s="1140">
        <v>0</v>
      </c>
      <c r="M156" s="1142" t="s">
        <v>282</v>
      </c>
      <c r="N156" s="1142" t="s">
        <v>282</v>
      </c>
      <c r="O156" s="1140"/>
      <c r="P156" s="1140"/>
      <c r="Q156" s="1184">
        <v>10500</v>
      </c>
      <c r="R156" s="1140"/>
      <c r="S156" s="1140"/>
      <c r="T156" s="1140"/>
      <c r="U156" s="1140"/>
      <c r="V156" s="1142">
        <v>2019</v>
      </c>
      <c r="W156" s="1184"/>
      <c r="X156" s="1184"/>
      <c r="Y156" s="1184"/>
      <c r="Z156" s="1184"/>
      <c r="AA156" s="1184"/>
      <c r="AB156" s="1184"/>
      <c r="AC156" s="1184">
        <v>1450</v>
      </c>
      <c r="AD156" s="1142"/>
      <c r="AE156" s="1142"/>
      <c r="AF156" s="1139"/>
      <c r="AG156" s="1139"/>
      <c r="AH156" s="1139"/>
      <c r="AI156" s="1139"/>
      <c r="AJ156" s="1139"/>
      <c r="AK156" s="1139"/>
      <c r="AL156" s="1139"/>
      <c r="AM156" s="1139"/>
      <c r="AN156" s="1139"/>
      <c r="AO156" s="1139"/>
      <c r="AP156" s="1139"/>
      <c r="AQ156" s="1139"/>
      <c r="AR156" s="1139"/>
      <c r="AS156" s="1139"/>
      <c r="AT156" s="1139"/>
      <c r="AU156" s="1139"/>
      <c r="AV156" s="1139"/>
      <c r="AW156" s="1139"/>
      <c r="AX156" s="1139"/>
      <c r="AY156" s="1160"/>
      <c r="AZ156" s="1160"/>
      <c r="BA156" s="134" t="s">
        <v>13931</v>
      </c>
    </row>
    <row r="157" spans="1:53" s="772" customFormat="1" ht="25.5" hidden="1" customHeight="1">
      <c r="A157" s="779"/>
      <c r="B157" s="1188"/>
      <c r="C157" s="59" t="s">
        <v>3479</v>
      </c>
      <c r="D157" s="59" t="s">
        <v>13929</v>
      </c>
      <c r="E157" s="59" t="s">
        <v>13932</v>
      </c>
      <c r="F157" s="1142" t="s">
        <v>3479</v>
      </c>
      <c r="G157" s="1142" t="s">
        <v>13599</v>
      </c>
      <c r="H157" s="1149"/>
      <c r="I157" s="59" t="s">
        <v>13600</v>
      </c>
      <c r="J157" s="1140">
        <v>6400</v>
      </c>
      <c r="K157" s="1140">
        <v>0</v>
      </c>
      <c r="L157" s="1140">
        <v>0</v>
      </c>
      <c r="M157" s="1142" t="s">
        <v>282</v>
      </c>
      <c r="N157" s="1142" t="s">
        <v>282</v>
      </c>
      <c r="O157" s="1140"/>
      <c r="P157" s="1140"/>
      <c r="Q157" s="1184">
        <v>6400</v>
      </c>
      <c r="R157" s="1140"/>
      <c r="S157" s="1140"/>
      <c r="T157" s="1140"/>
      <c r="U157" s="1140"/>
      <c r="V157" s="1142">
        <v>2019</v>
      </c>
      <c r="W157" s="1184"/>
      <c r="X157" s="1184"/>
      <c r="Y157" s="1184"/>
      <c r="Z157" s="1184"/>
      <c r="AA157" s="1184"/>
      <c r="AB157" s="1184"/>
      <c r="AC157" s="1184">
        <v>1100</v>
      </c>
      <c r="AD157" s="1142"/>
      <c r="AE157" s="1142"/>
      <c r="AF157" s="1139"/>
      <c r="AG157" s="1139"/>
      <c r="AH157" s="1139"/>
      <c r="AI157" s="1139"/>
      <c r="AJ157" s="1139"/>
      <c r="AK157" s="1139"/>
      <c r="AL157" s="1139"/>
      <c r="AM157" s="1139"/>
      <c r="AN157" s="1139"/>
      <c r="AO157" s="1139"/>
      <c r="AP157" s="1139"/>
      <c r="AQ157" s="1139"/>
      <c r="AR157" s="1139"/>
      <c r="AS157" s="1139"/>
      <c r="AT157" s="1139"/>
      <c r="AU157" s="1139"/>
      <c r="AV157" s="1139"/>
      <c r="AW157" s="1139"/>
      <c r="AX157" s="1139"/>
      <c r="AY157" s="1160"/>
      <c r="AZ157" s="1160"/>
      <c r="BA157" s="134" t="s">
        <v>13933</v>
      </c>
    </row>
    <row r="158" spans="1:53" s="772" customFormat="1" ht="25.5" hidden="1" customHeight="1">
      <c r="A158" s="779"/>
      <c r="B158" s="1188"/>
      <c r="C158" s="59" t="s">
        <v>3479</v>
      </c>
      <c r="D158" s="59" t="s">
        <v>3622</v>
      </c>
      <c r="E158" s="59" t="s">
        <v>3623</v>
      </c>
      <c r="F158" s="59" t="s">
        <v>3479</v>
      </c>
      <c r="G158" s="1142" t="s">
        <v>615</v>
      </c>
      <c r="H158" s="1149"/>
      <c r="I158" s="59" t="s">
        <v>3479</v>
      </c>
      <c r="J158" s="1140">
        <v>13500</v>
      </c>
      <c r="K158" s="1140">
        <v>0</v>
      </c>
      <c r="L158" s="1140">
        <v>0</v>
      </c>
      <c r="M158" s="1142" t="s">
        <v>469</v>
      </c>
      <c r="N158" s="1142" t="s">
        <v>469</v>
      </c>
      <c r="O158" s="1140">
        <v>105</v>
      </c>
      <c r="P158" s="1140">
        <v>94</v>
      </c>
      <c r="Q158" s="1184">
        <v>13000</v>
      </c>
      <c r="R158" s="1140"/>
      <c r="S158" s="1140"/>
      <c r="T158" s="1140"/>
      <c r="U158" s="1140"/>
      <c r="V158" s="1142">
        <v>2012</v>
      </c>
      <c r="W158" s="1184"/>
      <c r="X158" s="1184"/>
      <c r="Y158" s="1184"/>
      <c r="Z158" s="1184"/>
      <c r="AA158" s="1184"/>
      <c r="AB158" s="1184"/>
      <c r="AC158" s="1184">
        <v>350</v>
      </c>
      <c r="AD158" s="1142"/>
      <c r="AE158" s="1142"/>
      <c r="AF158" s="1139"/>
      <c r="AG158" s="1139"/>
      <c r="AH158" s="1139"/>
      <c r="AI158" s="1139"/>
      <c r="AJ158" s="1139"/>
      <c r="AK158" s="1139"/>
      <c r="AL158" s="1139"/>
      <c r="AM158" s="1139"/>
      <c r="AN158" s="1139"/>
      <c r="AO158" s="1139"/>
      <c r="AP158" s="1139"/>
      <c r="AQ158" s="1139"/>
      <c r="AR158" s="1139"/>
      <c r="AS158" s="1139"/>
      <c r="AT158" s="1139"/>
      <c r="AU158" s="1139"/>
      <c r="AV158" s="1139"/>
      <c r="AW158" s="1139"/>
      <c r="AX158" s="1139"/>
      <c r="AY158" s="1160"/>
      <c r="AZ158" s="1160"/>
      <c r="BA158" s="134" t="s">
        <v>3624</v>
      </c>
    </row>
    <row r="159" spans="1:53" s="772" customFormat="1" ht="25.5" hidden="1" customHeight="1">
      <c r="A159" s="779"/>
      <c r="B159" s="1188"/>
      <c r="C159" s="59" t="s">
        <v>3485</v>
      </c>
      <c r="D159" s="59" t="s">
        <v>13934</v>
      </c>
      <c r="E159" s="59" t="s">
        <v>12366</v>
      </c>
      <c r="F159" s="59" t="s">
        <v>3485</v>
      </c>
      <c r="G159" s="1142" t="s">
        <v>615</v>
      </c>
      <c r="H159" s="1149"/>
      <c r="I159" s="59" t="s">
        <v>3485</v>
      </c>
      <c r="J159" s="1140">
        <v>9900</v>
      </c>
      <c r="K159" s="1140"/>
      <c r="L159" s="1140"/>
      <c r="M159" s="1142" t="s">
        <v>282</v>
      </c>
      <c r="N159" s="1142" t="s">
        <v>282</v>
      </c>
      <c r="O159" s="1140">
        <v>98</v>
      </c>
      <c r="P159" s="1140">
        <v>87</v>
      </c>
      <c r="Q159" s="1184">
        <v>7718</v>
      </c>
      <c r="R159" s="1140"/>
      <c r="S159" s="1140"/>
      <c r="T159" s="1140"/>
      <c r="U159" s="1140"/>
      <c r="V159" s="1142">
        <v>2018</v>
      </c>
      <c r="W159" s="1184"/>
      <c r="X159" s="1184"/>
      <c r="Y159" s="1184"/>
      <c r="Z159" s="1184"/>
      <c r="AA159" s="1184"/>
      <c r="AB159" s="1184"/>
      <c r="AC159" s="1184">
        <v>1543</v>
      </c>
      <c r="AD159" s="1142"/>
      <c r="AE159" s="1142"/>
      <c r="AF159" s="1139"/>
      <c r="AG159" s="1139"/>
      <c r="AH159" s="1139"/>
      <c r="AI159" s="1139"/>
      <c r="AJ159" s="1139"/>
      <c r="AK159" s="1139"/>
      <c r="AL159" s="1139"/>
      <c r="AM159" s="1139"/>
      <c r="AN159" s="1139"/>
      <c r="AO159" s="1139"/>
      <c r="AP159" s="1139"/>
      <c r="AQ159" s="1139"/>
      <c r="AR159" s="1139"/>
      <c r="AS159" s="1139"/>
      <c r="AT159" s="1139"/>
      <c r="AU159" s="1139"/>
      <c r="AV159" s="1139"/>
      <c r="AW159" s="1139"/>
      <c r="AX159" s="1139"/>
      <c r="AY159" s="1160"/>
      <c r="AZ159" s="1160"/>
      <c r="BA159" s="134"/>
    </row>
    <row r="160" spans="1:53" s="772" customFormat="1" ht="25.5" hidden="1" customHeight="1">
      <c r="A160" s="779"/>
      <c r="B160" s="1188"/>
      <c r="C160" s="59" t="s">
        <v>3510</v>
      </c>
      <c r="D160" s="1142" t="s">
        <v>13935</v>
      </c>
      <c r="E160" s="59" t="s">
        <v>1907</v>
      </c>
      <c r="F160" s="1142" t="s">
        <v>3510</v>
      </c>
      <c r="G160" s="1142" t="s">
        <v>13936</v>
      </c>
      <c r="H160" s="1149"/>
      <c r="I160" s="59" t="s">
        <v>299</v>
      </c>
      <c r="J160" s="1140">
        <v>20205</v>
      </c>
      <c r="K160" s="1140"/>
      <c r="L160" s="1140"/>
      <c r="M160" s="1142" t="s">
        <v>282</v>
      </c>
      <c r="N160" s="1142" t="s">
        <v>282</v>
      </c>
      <c r="O160" s="1140">
        <v>90</v>
      </c>
      <c r="P160" s="1140">
        <v>85</v>
      </c>
      <c r="Q160" s="1184">
        <v>9505</v>
      </c>
      <c r="R160" s="1140"/>
      <c r="S160" s="1140"/>
      <c r="T160" s="1140"/>
      <c r="U160" s="1140"/>
      <c r="V160" s="1142">
        <v>2014</v>
      </c>
      <c r="W160" s="1184"/>
      <c r="X160" s="1184"/>
      <c r="Y160" s="1184"/>
      <c r="Z160" s="1184"/>
      <c r="AA160" s="1184"/>
      <c r="AB160" s="1184"/>
      <c r="AC160" s="1184">
        <v>854</v>
      </c>
      <c r="AD160" s="1142"/>
      <c r="AE160" s="1142"/>
      <c r="AF160" s="1139"/>
      <c r="AG160" s="1139"/>
      <c r="AH160" s="1139"/>
      <c r="AI160" s="1139"/>
      <c r="AJ160" s="1139"/>
      <c r="AK160" s="1139"/>
      <c r="AL160" s="1139"/>
      <c r="AM160" s="1139"/>
      <c r="AN160" s="1139"/>
      <c r="AO160" s="1139"/>
      <c r="AP160" s="1139"/>
      <c r="AQ160" s="1139"/>
      <c r="AR160" s="1139"/>
      <c r="AS160" s="1139"/>
      <c r="AT160" s="1139"/>
      <c r="AU160" s="1139"/>
      <c r="AV160" s="1139"/>
      <c r="AW160" s="1139"/>
      <c r="AX160" s="1139"/>
      <c r="AY160" s="1160"/>
      <c r="AZ160" s="1160"/>
      <c r="BA160" s="134"/>
    </row>
    <row r="161" spans="1:53" s="772" customFormat="1" ht="25.5" hidden="1" customHeight="1">
      <c r="A161" s="779"/>
      <c r="B161" s="1188"/>
      <c r="C161" s="59" t="s">
        <v>3510</v>
      </c>
      <c r="D161" s="1142" t="s">
        <v>13836</v>
      </c>
      <c r="E161" s="59" t="s">
        <v>13937</v>
      </c>
      <c r="F161" s="1142" t="s">
        <v>3510</v>
      </c>
      <c r="G161" s="1142" t="s">
        <v>13936</v>
      </c>
      <c r="H161" s="1149"/>
      <c r="I161" s="59" t="s">
        <v>299</v>
      </c>
      <c r="J161" s="1140">
        <v>15210</v>
      </c>
      <c r="K161" s="1140"/>
      <c r="L161" s="1140"/>
      <c r="M161" s="1142" t="s">
        <v>282</v>
      </c>
      <c r="N161" s="1142" t="s">
        <v>282</v>
      </c>
      <c r="O161" s="1140">
        <v>106</v>
      </c>
      <c r="P161" s="1140">
        <v>95</v>
      </c>
      <c r="Q161" s="1184">
        <v>11119</v>
      </c>
      <c r="R161" s="1140"/>
      <c r="S161" s="1140"/>
      <c r="T161" s="1140"/>
      <c r="U161" s="1140"/>
      <c r="V161" s="1142">
        <v>2018</v>
      </c>
      <c r="W161" s="1184"/>
      <c r="X161" s="1184"/>
      <c r="Y161" s="1184"/>
      <c r="Z161" s="1184"/>
      <c r="AA161" s="1184"/>
      <c r="AB161" s="1184"/>
      <c r="AC161" s="1184">
        <v>1000</v>
      </c>
      <c r="AD161" s="1142"/>
      <c r="AE161" s="1142"/>
      <c r="AF161" s="1139"/>
      <c r="AG161" s="1139"/>
      <c r="AH161" s="1139"/>
      <c r="AI161" s="1139"/>
      <c r="AJ161" s="1139"/>
      <c r="AK161" s="1139"/>
      <c r="AL161" s="1139"/>
      <c r="AM161" s="1139"/>
      <c r="AN161" s="1139"/>
      <c r="AO161" s="1139"/>
      <c r="AP161" s="1139"/>
      <c r="AQ161" s="1139"/>
      <c r="AR161" s="1139"/>
      <c r="AS161" s="1139"/>
      <c r="AT161" s="1139"/>
      <c r="AU161" s="1139"/>
      <c r="AV161" s="1139"/>
      <c r="AW161" s="1139"/>
      <c r="AX161" s="1139"/>
      <c r="AY161" s="1160"/>
      <c r="AZ161" s="1160"/>
      <c r="BA161" s="134"/>
    </row>
    <row r="162" spans="1:53" s="772" customFormat="1" ht="25.5" hidden="1" customHeight="1">
      <c r="A162" s="779"/>
      <c r="B162" s="137"/>
      <c r="C162" s="134" t="s">
        <v>3514</v>
      </c>
      <c r="D162" s="172" t="s">
        <v>13938</v>
      </c>
      <c r="E162" s="1182" t="s">
        <v>3626</v>
      </c>
      <c r="F162" s="172" t="s">
        <v>3514</v>
      </c>
      <c r="G162" s="172"/>
      <c r="H162" s="172"/>
      <c r="I162" s="172" t="s">
        <v>3627</v>
      </c>
      <c r="J162" s="1141">
        <v>17000</v>
      </c>
      <c r="K162" s="1141">
        <v>97</v>
      </c>
      <c r="L162" s="1141">
        <v>97</v>
      </c>
      <c r="M162" s="172" t="s">
        <v>282</v>
      </c>
      <c r="N162" s="172" t="s">
        <v>282</v>
      </c>
      <c r="O162" s="1141">
        <v>105</v>
      </c>
      <c r="P162" s="1141">
        <v>95</v>
      </c>
      <c r="Q162" s="1187">
        <v>10000</v>
      </c>
      <c r="R162" s="1141">
        <v>30</v>
      </c>
      <c r="S162" s="1141">
        <v>30</v>
      </c>
      <c r="T162" s="172"/>
      <c r="U162" s="172"/>
      <c r="V162" s="1146">
        <v>2014</v>
      </c>
      <c r="W162" s="1186"/>
      <c r="X162" s="1186"/>
      <c r="Y162" s="1186"/>
      <c r="Z162" s="1186"/>
      <c r="AA162" s="1186"/>
      <c r="AB162" s="1186"/>
      <c r="AC162" s="1187">
        <v>2100</v>
      </c>
      <c r="AD162" s="172"/>
      <c r="AE162" s="172"/>
      <c r="AF162" s="172"/>
      <c r="AG162" s="172"/>
      <c r="AH162" s="172"/>
      <c r="AI162" s="172"/>
      <c r="AJ162" s="172"/>
      <c r="AK162" s="172"/>
      <c r="AL162" s="172"/>
      <c r="AM162" s="172"/>
      <c r="AN162" s="172"/>
      <c r="AO162" s="172"/>
      <c r="AP162" s="172"/>
      <c r="AQ162" s="172"/>
      <c r="AR162" s="172"/>
      <c r="AS162" s="172"/>
      <c r="AT162" s="172"/>
      <c r="AU162" s="172"/>
      <c r="AV162" s="172"/>
      <c r="AW162" s="172"/>
      <c r="AX162" s="172"/>
      <c r="AY162" s="172"/>
      <c r="AZ162" s="172"/>
      <c r="BA162" s="61"/>
    </row>
    <row r="163" spans="1:53" s="772" customFormat="1" ht="25.5" customHeight="1">
      <c r="A163" s="779"/>
      <c r="B163" s="1144" t="s">
        <v>2295</v>
      </c>
      <c r="C163" s="171" t="s">
        <v>2296</v>
      </c>
      <c r="D163" s="1139"/>
      <c r="E163" s="139">
        <f>COUNTA(E164:E194)</f>
        <v>25</v>
      </c>
      <c r="F163" s="1139"/>
      <c r="G163" s="1139"/>
      <c r="H163" s="1139"/>
      <c r="I163" s="1139"/>
      <c r="J163" s="1140">
        <f>SUM(J164:J194)</f>
        <v>738142</v>
      </c>
      <c r="K163" s="1140">
        <f>SUM(K164:K194)</f>
        <v>7813.14</v>
      </c>
      <c r="L163" s="1140">
        <f>SUM(L164:L194)</f>
        <v>12303.14</v>
      </c>
      <c r="M163" s="1140"/>
      <c r="N163" s="1140"/>
      <c r="O163" s="1140"/>
      <c r="P163" s="1140"/>
      <c r="Q163" s="1140"/>
      <c r="R163" s="1140"/>
      <c r="S163" s="1140"/>
      <c r="T163" s="1140"/>
      <c r="U163" s="1140"/>
      <c r="V163" s="1140"/>
      <c r="W163" s="1140"/>
      <c r="X163" s="1140"/>
      <c r="Y163" s="1140"/>
      <c r="Z163" s="1140"/>
      <c r="AA163" s="1140"/>
      <c r="AB163" s="1140"/>
      <c r="AC163" s="1140"/>
      <c r="AD163" s="1142"/>
      <c r="AE163" s="1142"/>
      <c r="AF163" s="171"/>
      <c r="AG163" s="171"/>
      <c r="AH163" s="171"/>
      <c r="AI163" s="171"/>
      <c r="AJ163" s="171"/>
      <c r="AK163" s="172"/>
      <c r="AL163" s="172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  <c r="AZ163" s="171"/>
      <c r="BA163" s="172"/>
    </row>
    <row r="164" spans="1:53" ht="24" customHeight="1">
      <c r="A164" s="780"/>
      <c r="B164" s="1144" t="s">
        <v>57</v>
      </c>
      <c r="C164" s="1172" t="s">
        <v>617</v>
      </c>
      <c r="D164" s="1171"/>
      <c r="E164" s="1191" t="s">
        <v>1902</v>
      </c>
      <c r="F164" s="1171" t="s">
        <v>617</v>
      </c>
      <c r="G164" s="1172" t="s">
        <v>620</v>
      </c>
      <c r="H164" s="1171"/>
      <c r="I164" s="1171" t="s">
        <v>4828</v>
      </c>
      <c r="J164" s="1170">
        <v>22717</v>
      </c>
      <c r="K164" s="1170">
        <v>5970</v>
      </c>
      <c r="L164" s="1170">
        <v>9994</v>
      </c>
      <c r="M164" s="1171" t="s">
        <v>143</v>
      </c>
      <c r="N164" s="1192" t="s">
        <v>143</v>
      </c>
      <c r="O164" s="1193">
        <v>118.2</v>
      </c>
      <c r="P164" s="1194">
        <v>96</v>
      </c>
      <c r="Q164" s="1195">
        <v>13356</v>
      </c>
      <c r="R164" s="1196">
        <v>8160</v>
      </c>
      <c r="S164" s="1196">
        <v>8160</v>
      </c>
      <c r="T164" s="1171"/>
      <c r="U164" s="1171"/>
      <c r="V164" s="1169">
        <v>2004</v>
      </c>
      <c r="W164" s="1197"/>
      <c r="X164" s="1197"/>
      <c r="Y164" s="1197"/>
      <c r="Z164" s="1197"/>
      <c r="AA164" s="1197"/>
      <c r="AB164" s="1197"/>
      <c r="AC164" s="1198">
        <v>17104</v>
      </c>
      <c r="AD164" s="1169"/>
      <c r="AE164" s="1169"/>
      <c r="AF164" s="1172"/>
      <c r="AG164" s="1172"/>
      <c r="AH164" s="1172"/>
      <c r="AI164" s="1172"/>
      <c r="AJ164" s="1172"/>
      <c r="AK164" s="1192"/>
      <c r="AL164" s="1192"/>
      <c r="AM164" s="1172"/>
      <c r="AN164" s="1172"/>
      <c r="AO164" s="1172"/>
      <c r="AP164" s="1172"/>
      <c r="AQ164" s="1172"/>
      <c r="AR164" s="1172"/>
      <c r="AS164" s="1172"/>
      <c r="AT164" s="1172"/>
      <c r="AU164" s="1172"/>
      <c r="AV164" s="1172"/>
      <c r="AW164" s="1172"/>
      <c r="AX164" s="1172"/>
      <c r="AY164" s="1172"/>
      <c r="AZ164" s="1172"/>
      <c r="BA164" s="1199"/>
    </row>
    <row r="165" spans="1:53" ht="24" customHeight="1">
      <c r="A165" s="780"/>
      <c r="B165" s="1144" t="s">
        <v>57</v>
      </c>
      <c r="C165" s="1172" t="s">
        <v>617</v>
      </c>
      <c r="D165" s="1171"/>
      <c r="E165" s="1191" t="s">
        <v>13475</v>
      </c>
      <c r="F165" s="1171" t="s">
        <v>617</v>
      </c>
      <c r="G165" s="1172" t="s">
        <v>620</v>
      </c>
      <c r="H165" s="1171"/>
      <c r="I165" s="1171" t="s">
        <v>4828</v>
      </c>
      <c r="J165" s="1170">
        <v>123086</v>
      </c>
      <c r="K165" s="1170"/>
      <c r="L165" s="1170"/>
      <c r="M165" s="1171" t="s">
        <v>304</v>
      </c>
      <c r="N165" s="1192" t="s">
        <v>304</v>
      </c>
      <c r="O165" s="1193">
        <v>120</v>
      </c>
      <c r="P165" s="1194">
        <v>92</v>
      </c>
      <c r="Q165" s="1195">
        <v>27000</v>
      </c>
      <c r="R165" s="1196"/>
      <c r="S165" s="1196"/>
      <c r="T165" s="1171"/>
      <c r="U165" s="1171"/>
      <c r="V165" s="1169">
        <v>2014</v>
      </c>
      <c r="W165" s="1197"/>
      <c r="X165" s="1197"/>
      <c r="Y165" s="1197"/>
      <c r="Z165" s="1197"/>
      <c r="AA165" s="1197"/>
      <c r="AB165" s="1197"/>
      <c r="AC165" s="1198">
        <v>798</v>
      </c>
      <c r="AD165" s="1169"/>
      <c r="AE165" s="1169"/>
      <c r="AF165" s="1172"/>
      <c r="AG165" s="1172"/>
      <c r="AH165" s="1172"/>
      <c r="AI165" s="1172"/>
      <c r="AJ165" s="1172"/>
      <c r="AK165" s="1192"/>
      <c r="AL165" s="1192"/>
      <c r="AM165" s="1172"/>
      <c r="AN165" s="1172"/>
      <c r="AO165" s="1172"/>
      <c r="AP165" s="1172"/>
      <c r="AQ165" s="1172"/>
      <c r="AR165" s="1172"/>
      <c r="AS165" s="1172"/>
      <c r="AT165" s="1172"/>
      <c r="AU165" s="1172"/>
      <c r="AV165" s="1172"/>
      <c r="AW165" s="1172"/>
      <c r="AX165" s="1172"/>
      <c r="AY165" s="1172"/>
      <c r="AZ165" s="1172"/>
      <c r="BA165" s="1199"/>
    </row>
    <row r="166" spans="1:53" s="772" customFormat="1" ht="24" customHeight="1">
      <c r="A166" s="779"/>
      <c r="B166" s="1144" t="s">
        <v>57</v>
      </c>
      <c r="C166" s="1752" t="s">
        <v>622</v>
      </c>
      <c r="D166" s="1160"/>
      <c r="E166" s="1755" t="s">
        <v>12269</v>
      </c>
      <c r="F166" s="1758" t="s">
        <v>622</v>
      </c>
      <c r="G166" s="1160"/>
      <c r="H166" s="1160"/>
      <c r="I166" s="1758" t="s">
        <v>622</v>
      </c>
      <c r="J166" s="1150">
        <v>11911</v>
      </c>
      <c r="K166" s="1206"/>
      <c r="L166" s="1206"/>
      <c r="M166" s="1185" t="s">
        <v>12264</v>
      </c>
      <c r="N166" s="1185" t="s">
        <v>12264</v>
      </c>
      <c r="O166" s="1140">
        <v>116</v>
      </c>
      <c r="P166" s="1140">
        <v>91.73</v>
      </c>
      <c r="Q166" s="1150">
        <v>11911</v>
      </c>
      <c r="R166" s="1150">
        <v>100</v>
      </c>
      <c r="S166" s="1150">
        <v>100</v>
      </c>
      <c r="T166" s="1185"/>
      <c r="U166" s="1185"/>
      <c r="V166" s="1142">
        <v>2015</v>
      </c>
      <c r="W166" s="1140"/>
      <c r="X166" s="1140"/>
      <c r="Y166" s="1140"/>
      <c r="Z166" s="1140"/>
      <c r="AA166" s="1140"/>
      <c r="AB166" s="1140"/>
      <c r="AC166" s="1140">
        <v>4007</v>
      </c>
      <c r="AD166" s="1185"/>
      <c r="AE166" s="1185"/>
      <c r="AF166" s="1185"/>
      <c r="AG166" s="1185"/>
      <c r="AH166" s="1185"/>
      <c r="AI166" s="1185"/>
      <c r="AJ166" s="1185"/>
      <c r="AK166" s="1185"/>
      <c r="AL166" s="1185"/>
      <c r="AM166" s="1185"/>
      <c r="AN166" s="1185"/>
      <c r="AO166" s="1185"/>
      <c r="AP166" s="1185"/>
      <c r="AQ166" s="1185"/>
      <c r="AR166" s="1185"/>
      <c r="AS166" s="1185"/>
      <c r="AT166" s="1185"/>
      <c r="AU166" s="1185"/>
      <c r="AV166" s="1185"/>
      <c r="AW166" s="1185"/>
      <c r="AX166" s="1185"/>
      <c r="AY166" s="1185"/>
      <c r="AZ166" s="1185"/>
      <c r="BA166" s="1674"/>
    </row>
    <row r="167" spans="1:53" s="772" customFormat="1" ht="24" customHeight="1">
      <c r="A167" s="779"/>
      <c r="B167" s="1144" t="s">
        <v>57</v>
      </c>
      <c r="C167" s="1753"/>
      <c r="D167" s="1160"/>
      <c r="E167" s="1756"/>
      <c r="F167" s="1753"/>
      <c r="G167" s="1160"/>
      <c r="H167" s="1160"/>
      <c r="I167" s="1753"/>
      <c r="J167" s="1150">
        <v>12995</v>
      </c>
      <c r="K167" s="1206"/>
      <c r="L167" s="1206"/>
      <c r="M167" s="1185" t="s">
        <v>12265</v>
      </c>
      <c r="N167" s="1185" t="s">
        <v>12265</v>
      </c>
      <c r="O167" s="1140">
        <v>122.5</v>
      </c>
      <c r="P167" s="1140">
        <v>99.5</v>
      </c>
      <c r="Q167" s="1150">
        <v>12995</v>
      </c>
      <c r="R167" s="1150"/>
      <c r="S167" s="1150"/>
      <c r="T167" s="1185"/>
      <c r="U167" s="1185"/>
      <c r="V167" s="1142">
        <v>2016</v>
      </c>
      <c r="W167" s="1140"/>
      <c r="X167" s="1140"/>
      <c r="Y167" s="1140"/>
      <c r="Z167" s="1140"/>
      <c r="AA167" s="1140"/>
      <c r="AB167" s="1140"/>
      <c r="AC167" s="1759">
        <v>1800</v>
      </c>
      <c r="AD167" s="1185"/>
      <c r="AE167" s="1185"/>
      <c r="AF167" s="1185"/>
      <c r="AG167" s="1185"/>
      <c r="AH167" s="1185"/>
      <c r="AI167" s="1185"/>
      <c r="AJ167" s="1185"/>
      <c r="AK167" s="1185"/>
      <c r="AL167" s="1185"/>
      <c r="AM167" s="1185"/>
      <c r="AN167" s="1185"/>
      <c r="AO167" s="1185"/>
      <c r="AP167" s="1185"/>
      <c r="AQ167" s="1185"/>
      <c r="AR167" s="1185"/>
      <c r="AS167" s="1185"/>
      <c r="AT167" s="1185"/>
      <c r="AU167" s="1185"/>
      <c r="AV167" s="1185"/>
      <c r="AW167" s="1185"/>
      <c r="AX167" s="1185"/>
      <c r="AY167" s="1185"/>
      <c r="AZ167" s="1185"/>
      <c r="BA167" s="1675"/>
    </row>
    <row r="168" spans="1:53" s="772" customFormat="1" ht="24" customHeight="1">
      <c r="A168" s="779"/>
      <c r="B168" s="1144" t="s">
        <v>57</v>
      </c>
      <c r="C168" s="1753"/>
      <c r="D168" s="1160"/>
      <c r="E168" s="1756"/>
      <c r="F168" s="1753"/>
      <c r="G168" s="1160"/>
      <c r="H168" s="1160"/>
      <c r="I168" s="1753"/>
      <c r="J168" s="1150">
        <v>4691</v>
      </c>
      <c r="K168" s="1206"/>
      <c r="L168" s="1206"/>
      <c r="M168" s="1185" t="s">
        <v>12265</v>
      </c>
      <c r="N168" s="1185" t="s">
        <v>12265</v>
      </c>
      <c r="O168" s="1140">
        <v>68.58</v>
      </c>
      <c r="P168" s="1140">
        <v>68.58</v>
      </c>
      <c r="Q168" s="1150">
        <v>4691</v>
      </c>
      <c r="R168" s="1150">
        <v>100</v>
      </c>
      <c r="S168" s="1150">
        <v>100</v>
      </c>
      <c r="T168" s="1185"/>
      <c r="U168" s="1185"/>
      <c r="V168" s="1142">
        <v>2016</v>
      </c>
      <c r="W168" s="1140"/>
      <c r="X168" s="1140"/>
      <c r="Y168" s="1140"/>
      <c r="Z168" s="1140"/>
      <c r="AA168" s="1140"/>
      <c r="AB168" s="1140"/>
      <c r="AC168" s="1760"/>
      <c r="AD168" s="1185"/>
      <c r="AE168" s="1185"/>
      <c r="AF168" s="1185"/>
      <c r="AG168" s="1185"/>
      <c r="AH168" s="1185"/>
      <c r="AI168" s="1185"/>
      <c r="AJ168" s="1185"/>
      <c r="AK168" s="1185"/>
      <c r="AL168" s="1185"/>
      <c r="AM168" s="1185"/>
      <c r="AN168" s="1185"/>
      <c r="AO168" s="1185"/>
      <c r="AP168" s="1185"/>
      <c r="AQ168" s="1185"/>
      <c r="AR168" s="1185"/>
      <c r="AS168" s="1185"/>
      <c r="AT168" s="1185"/>
      <c r="AU168" s="1185"/>
      <c r="AV168" s="1185"/>
      <c r="AW168" s="1185"/>
      <c r="AX168" s="1185"/>
      <c r="AY168" s="1185"/>
      <c r="AZ168" s="1185"/>
      <c r="BA168" s="1675"/>
    </row>
    <row r="169" spans="1:53" s="1336" customFormat="1" ht="24" customHeight="1">
      <c r="A169" s="779"/>
      <c r="B169" s="1144" t="s">
        <v>57</v>
      </c>
      <c r="C169" s="1753"/>
      <c r="D169" s="1160"/>
      <c r="E169" s="1756"/>
      <c r="F169" s="1753"/>
      <c r="G169" s="1160"/>
      <c r="H169" s="1160"/>
      <c r="I169" s="1753"/>
      <c r="J169" s="1625">
        <v>4000</v>
      </c>
      <c r="K169" s="1672"/>
      <c r="L169" s="1672"/>
      <c r="M169" s="1607" t="s">
        <v>2190</v>
      </c>
      <c r="N169" s="1607" t="s">
        <v>2190</v>
      </c>
      <c r="O169" s="1625">
        <v>61</v>
      </c>
      <c r="P169" s="1625">
        <v>25</v>
      </c>
      <c r="Q169" s="1625">
        <v>4000</v>
      </c>
      <c r="R169" s="1671">
        <v>60</v>
      </c>
      <c r="S169" s="1671">
        <v>60</v>
      </c>
      <c r="T169" s="1647"/>
      <c r="U169" s="1647"/>
      <c r="V169" s="1673">
        <v>2018</v>
      </c>
      <c r="W169" s="1646"/>
      <c r="X169" s="1646"/>
      <c r="Y169" s="1646"/>
      <c r="Z169" s="1646"/>
      <c r="AA169" s="1646"/>
      <c r="AB169" s="1646"/>
      <c r="AC169" s="1625">
        <v>2000</v>
      </c>
      <c r="AD169" s="1647"/>
      <c r="AE169" s="1647"/>
      <c r="AF169" s="1647"/>
      <c r="AG169" s="1647"/>
      <c r="AH169" s="1647"/>
      <c r="AI169" s="1647"/>
      <c r="AJ169" s="1647"/>
      <c r="AK169" s="1647"/>
      <c r="AL169" s="1647"/>
      <c r="AM169" s="1647"/>
      <c r="AN169" s="1647"/>
      <c r="AO169" s="1647"/>
      <c r="AP169" s="1647"/>
      <c r="AQ169" s="1647"/>
      <c r="AR169" s="1647"/>
      <c r="AS169" s="1647"/>
      <c r="AT169" s="1647"/>
      <c r="AU169" s="1647"/>
      <c r="AV169" s="1647"/>
      <c r="AW169" s="1647"/>
      <c r="AX169" s="1647"/>
      <c r="AY169" s="1647"/>
      <c r="AZ169" s="1647"/>
      <c r="BA169" s="1676" t="s">
        <v>17297</v>
      </c>
    </row>
    <row r="170" spans="1:53" s="772" customFormat="1" ht="24" customHeight="1">
      <c r="A170" s="779"/>
      <c r="B170" s="1144" t="s">
        <v>57</v>
      </c>
      <c r="C170" s="1754"/>
      <c r="D170" s="1160"/>
      <c r="E170" s="1757"/>
      <c r="F170" s="1754"/>
      <c r="G170" s="1160"/>
      <c r="H170" s="1160"/>
      <c r="I170" s="1754"/>
      <c r="J170" s="1150">
        <v>13169</v>
      </c>
      <c r="K170" s="1206"/>
      <c r="L170" s="1206"/>
      <c r="M170" s="1185" t="s">
        <v>12264</v>
      </c>
      <c r="N170" s="1185" t="s">
        <v>12264</v>
      </c>
      <c r="O170" s="1140">
        <v>122</v>
      </c>
      <c r="P170" s="1140">
        <v>27</v>
      </c>
      <c r="Q170" s="1150">
        <v>13169</v>
      </c>
      <c r="R170" s="1150">
        <v>100</v>
      </c>
      <c r="S170" s="1150">
        <v>100</v>
      </c>
      <c r="T170" s="1185"/>
      <c r="U170" s="1185"/>
      <c r="V170" s="1142">
        <v>2018</v>
      </c>
      <c r="W170" s="1140"/>
      <c r="X170" s="1140"/>
      <c r="Y170" s="1140"/>
      <c r="Z170" s="1140"/>
      <c r="AA170" s="1140"/>
      <c r="AB170" s="1140"/>
      <c r="AC170" s="1184">
        <v>3334</v>
      </c>
      <c r="AD170" s="1185"/>
      <c r="AE170" s="1185"/>
      <c r="AF170" s="1185"/>
      <c r="AG170" s="1185"/>
      <c r="AH170" s="1185"/>
      <c r="AI170" s="1185"/>
      <c r="AJ170" s="1185"/>
      <c r="AK170" s="1185"/>
      <c r="AL170" s="1185"/>
      <c r="AM170" s="1185"/>
      <c r="AN170" s="1185"/>
      <c r="AO170" s="1185"/>
      <c r="AP170" s="1185"/>
      <c r="AQ170" s="1185"/>
      <c r="AR170" s="1185"/>
      <c r="AS170" s="1185"/>
      <c r="AT170" s="1185"/>
      <c r="AU170" s="1185"/>
      <c r="AV170" s="1185"/>
      <c r="AW170" s="1185"/>
      <c r="AX170" s="1185"/>
      <c r="AY170" s="1185"/>
      <c r="AZ170" s="1185"/>
      <c r="BA170" s="149"/>
    </row>
    <row r="171" spans="1:53" s="1336" customFormat="1" ht="24" customHeight="1">
      <c r="A171" s="779"/>
      <c r="B171" s="1590" t="s">
        <v>57</v>
      </c>
      <c r="C171" s="1605" t="s">
        <v>17156</v>
      </c>
      <c r="D171" s="1160"/>
      <c r="E171" s="1606" t="s">
        <v>17161</v>
      </c>
      <c r="F171" s="1607" t="s">
        <v>17156</v>
      </c>
      <c r="G171" s="1160"/>
      <c r="H171" s="1160"/>
      <c r="I171" s="1608" t="s">
        <v>17156</v>
      </c>
      <c r="J171" s="1609">
        <v>8000</v>
      </c>
      <c r="K171" s="1609">
        <v>0</v>
      </c>
      <c r="L171" s="1609">
        <v>0</v>
      </c>
      <c r="M171" s="1607" t="s">
        <v>2190</v>
      </c>
      <c r="N171" s="1607" t="s">
        <v>2190</v>
      </c>
      <c r="O171" s="1609"/>
      <c r="P171" s="1609"/>
      <c r="Q171" s="1610">
        <v>5621</v>
      </c>
      <c r="R171" s="1610">
        <v>0</v>
      </c>
      <c r="S171" s="1610">
        <v>0</v>
      </c>
      <c r="T171" s="1582"/>
      <c r="U171" s="1582"/>
      <c r="V171" s="1611">
        <v>2021</v>
      </c>
      <c r="W171" s="1581"/>
      <c r="X171" s="1581"/>
      <c r="Y171" s="1581"/>
      <c r="Z171" s="1581"/>
      <c r="AA171" s="1581"/>
      <c r="AB171" s="1581"/>
      <c r="AC171" s="1609">
        <v>1800</v>
      </c>
      <c r="AD171" s="1582"/>
      <c r="AE171" s="1582"/>
      <c r="AF171" s="1582"/>
      <c r="AG171" s="1582"/>
      <c r="AH171" s="1582"/>
      <c r="AI171" s="1582"/>
      <c r="AJ171" s="1582"/>
      <c r="AK171" s="1582"/>
      <c r="AL171" s="1582"/>
      <c r="AM171" s="1582"/>
      <c r="AN171" s="1582"/>
      <c r="AO171" s="1582"/>
      <c r="AP171" s="1582"/>
      <c r="AQ171" s="1582"/>
      <c r="AR171" s="1582"/>
      <c r="AS171" s="1582"/>
      <c r="AT171" s="1582"/>
      <c r="AU171" s="1582"/>
      <c r="AV171" s="1582"/>
      <c r="AW171" s="1582"/>
      <c r="AX171" s="1582"/>
      <c r="AY171" s="1582"/>
      <c r="AZ171" s="1582"/>
      <c r="BA171" s="1605" t="s">
        <v>17160</v>
      </c>
    </row>
    <row r="172" spans="1:53" s="772" customFormat="1" ht="24" customHeight="1">
      <c r="A172" s="779"/>
      <c r="B172" s="1144" t="s">
        <v>57</v>
      </c>
      <c r="C172" s="173" t="s">
        <v>1595</v>
      </c>
      <c r="D172" s="1185" t="s">
        <v>1903</v>
      </c>
      <c r="E172" s="136" t="s">
        <v>13476</v>
      </c>
      <c r="F172" s="1185" t="s">
        <v>1595</v>
      </c>
      <c r="G172" s="1185" t="s">
        <v>90</v>
      </c>
      <c r="H172" s="1208" t="s">
        <v>625</v>
      </c>
      <c r="I172" s="1608" t="s">
        <v>17155</v>
      </c>
      <c r="J172" s="1140">
        <v>10040</v>
      </c>
      <c r="K172" s="1140">
        <v>0</v>
      </c>
      <c r="L172" s="1140">
        <v>0</v>
      </c>
      <c r="M172" s="1185" t="s">
        <v>282</v>
      </c>
      <c r="N172" s="1185" t="s">
        <v>282</v>
      </c>
      <c r="O172" s="1140">
        <v>122</v>
      </c>
      <c r="P172" s="1140">
        <v>98</v>
      </c>
      <c r="Q172" s="1150">
        <v>10070</v>
      </c>
      <c r="R172" s="1150">
        <v>0</v>
      </c>
      <c r="S172" s="1150">
        <v>0</v>
      </c>
      <c r="T172" s="1185" t="s">
        <v>173</v>
      </c>
      <c r="U172" s="1185" t="s">
        <v>466</v>
      </c>
      <c r="V172" s="1142">
        <v>2007</v>
      </c>
      <c r="W172" s="1140" t="s">
        <v>1904</v>
      </c>
      <c r="X172" s="1140" t="s">
        <v>384</v>
      </c>
      <c r="Y172" s="1140" t="s">
        <v>1905</v>
      </c>
      <c r="Z172" s="1140"/>
      <c r="AA172" s="1140"/>
      <c r="AB172" s="1140"/>
      <c r="AC172" s="1140">
        <v>150</v>
      </c>
      <c r="AD172" s="1140"/>
      <c r="AE172" s="1140">
        <v>150</v>
      </c>
      <c r="AF172" s="1185"/>
      <c r="AG172" s="1185"/>
      <c r="AH172" s="1185"/>
      <c r="AI172" s="1185"/>
      <c r="AJ172" s="1185"/>
      <c r="AK172" s="1185"/>
      <c r="AL172" s="1185"/>
      <c r="AM172" s="1185"/>
      <c r="AN172" s="1185"/>
      <c r="AO172" s="1185"/>
      <c r="AP172" s="1185"/>
      <c r="AQ172" s="1185"/>
      <c r="AR172" s="1185"/>
      <c r="AS172" s="1185"/>
      <c r="AT172" s="1185"/>
      <c r="AU172" s="1185"/>
      <c r="AV172" s="1185"/>
      <c r="AW172" s="1185"/>
      <c r="AX172" s="1185"/>
      <c r="AY172" s="1185"/>
      <c r="AZ172" s="1185"/>
      <c r="BA172" s="173"/>
    </row>
    <row r="173" spans="1:53" s="772" customFormat="1" ht="24" customHeight="1">
      <c r="A173" s="779"/>
      <c r="B173" s="1144" t="s">
        <v>57</v>
      </c>
      <c r="C173" s="1745" t="s">
        <v>12268</v>
      </c>
      <c r="D173" s="1139"/>
      <c r="E173" s="1746" t="s">
        <v>12270</v>
      </c>
      <c r="F173" s="1747" t="s">
        <v>12268</v>
      </c>
      <c r="G173" s="171" t="s">
        <v>620</v>
      </c>
      <c r="H173" s="1139"/>
      <c r="I173" s="1747" t="s">
        <v>12271</v>
      </c>
      <c r="J173" s="1748">
        <v>33150</v>
      </c>
      <c r="K173" s="1748">
        <v>532.14</v>
      </c>
      <c r="L173" s="1748">
        <v>532.14</v>
      </c>
      <c r="M173" s="1747" t="s">
        <v>12265</v>
      </c>
      <c r="N173" s="1749" t="s">
        <v>12265</v>
      </c>
      <c r="O173" s="1141">
        <v>105</v>
      </c>
      <c r="P173" s="61">
        <v>38.44</v>
      </c>
      <c r="Q173" s="1750">
        <v>33150</v>
      </c>
      <c r="R173" s="1748"/>
      <c r="S173" s="1748"/>
      <c r="T173" s="1139"/>
      <c r="U173" s="1139"/>
      <c r="V173" s="1142">
        <v>2009</v>
      </c>
      <c r="W173" s="171"/>
      <c r="X173" s="171"/>
      <c r="Y173" s="171"/>
      <c r="Z173" s="171"/>
      <c r="AA173" s="171"/>
      <c r="AB173" s="171"/>
      <c r="AC173" s="131">
        <v>100</v>
      </c>
      <c r="AD173" s="1142"/>
      <c r="AE173" s="1142"/>
      <c r="AF173" s="171"/>
      <c r="AG173" s="171"/>
      <c r="AH173" s="171"/>
      <c r="AI173" s="171"/>
      <c r="AJ173" s="171"/>
      <c r="AK173" s="172"/>
      <c r="AL173" s="172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  <c r="AW173" s="171"/>
      <c r="AX173" s="171"/>
      <c r="AY173" s="171"/>
      <c r="AZ173" s="171"/>
      <c r="BA173" s="134"/>
    </row>
    <row r="174" spans="1:53" s="772" customFormat="1" ht="24" customHeight="1">
      <c r="A174" s="779"/>
      <c r="B174" s="1144" t="s">
        <v>57</v>
      </c>
      <c r="C174" s="1745"/>
      <c r="D174" s="1139"/>
      <c r="E174" s="1746"/>
      <c r="F174" s="1747"/>
      <c r="G174" s="171" t="s">
        <v>620</v>
      </c>
      <c r="H174" s="1139"/>
      <c r="I174" s="1747"/>
      <c r="J174" s="1748"/>
      <c r="K174" s="1748"/>
      <c r="L174" s="1748"/>
      <c r="M174" s="1747"/>
      <c r="N174" s="1749"/>
      <c r="O174" s="1141">
        <v>80</v>
      </c>
      <c r="P174" s="61">
        <v>38</v>
      </c>
      <c r="Q174" s="1751"/>
      <c r="R174" s="1748"/>
      <c r="S174" s="1748"/>
      <c r="T174" s="1139"/>
      <c r="U174" s="1139"/>
      <c r="V174" s="1142">
        <v>2014</v>
      </c>
      <c r="W174" s="1173"/>
      <c r="X174" s="1173"/>
      <c r="Y174" s="1173"/>
      <c r="Z174" s="1173"/>
      <c r="AA174" s="1173"/>
      <c r="AB174" s="1173"/>
      <c r="AC174" s="135">
        <v>510</v>
      </c>
      <c r="AD174" s="1142"/>
      <c r="AE174" s="1142"/>
      <c r="AF174" s="171"/>
      <c r="AG174" s="171"/>
      <c r="AH174" s="171"/>
      <c r="AI174" s="171"/>
      <c r="AJ174" s="171"/>
      <c r="AK174" s="172"/>
      <c r="AL174" s="172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  <c r="AW174" s="171"/>
      <c r="AX174" s="171"/>
      <c r="AY174" s="171"/>
      <c r="AZ174" s="171"/>
      <c r="BA174" s="134"/>
    </row>
    <row r="175" spans="1:53" s="772" customFormat="1" ht="27" customHeight="1">
      <c r="A175" s="779"/>
      <c r="B175" s="1144" t="s">
        <v>57</v>
      </c>
      <c r="C175" s="173" t="s">
        <v>638</v>
      </c>
      <c r="D175" s="1185"/>
      <c r="E175" s="136" t="s">
        <v>13477</v>
      </c>
      <c r="F175" s="1185" t="s">
        <v>638</v>
      </c>
      <c r="G175" s="173" t="s">
        <v>638</v>
      </c>
      <c r="H175" s="1185"/>
      <c r="I175" s="1185" t="s">
        <v>638</v>
      </c>
      <c r="J175" s="1140">
        <v>18068</v>
      </c>
      <c r="K175" s="1140">
        <v>243</v>
      </c>
      <c r="L175" s="1140">
        <v>270</v>
      </c>
      <c r="M175" s="1185" t="s">
        <v>282</v>
      </c>
      <c r="N175" s="1185" t="s">
        <v>13478</v>
      </c>
      <c r="O175" s="131" t="s">
        <v>13479</v>
      </c>
      <c r="P175" s="1140" t="s">
        <v>13480</v>
      </c>
      <c r="Q175" s="1211">
        <v>11827</v>
      </c>
      <c r="R175" s="1150">
        <v>100</v>
      </c>
      <c r="S175" s="1150">
        <v>100</v>
      </c>
      <c r="T175" s="1185"/>
      <c r="U175" s="1185"/>
      <c r="V175" s="1142">
        <v>2017</v>
      </c>
      <c r="W175" s="1184"/>
      <c r="X175" s="1184"/>
      <c r="Y175" s="1184"/>
      <c r="Z175" s="1184"/>
      <c r="AA175" s="1184"/>
      <c r="AB175" s="1184"/>
      <c r="AC175" s="1184"/>
      <c r="AD175" s="1185"/>
      <c r="AE175" s="1185"/>
      <c r="AF175" s="1185"/>
      <c r="AG175" s="1185"/>
      <c r="AH175" s="1185"/>
      <c r="AI175" s="1185"/>
      <c r="AJ175" s="1185"/>
      <c r="AK175" s="1185"/>
      <c r="AL175" s="1185"/>
      <c r="AM175" s="1185"/>
      <c r="AN175" s="1185"/>
      <c r="AO175" s="1185"/>
      <c r="AP175" s="1185"/>
      <c r="AQ175" s="1185"/>
      <c r="AR175" s="1185"/>
      <c r="AS175" s="1185"/>
      <c r="AT175" s="1185"/>
      <c r="AU175" s="1185"/>
      <c r="AV175" s="1185"/>
      <c r="AW175" s="1185"/>
      <c r="AX175" s="1185"/>
      <c r="AY175" s="1185"/>
      <c r="AZ175" s="1185"/>
      <c r="BA175" s="173"/>
    </row>
    <row r="176" spans="1:53" s="772" customFormat="1" ht="27" customHeight="1">
      <c r="A176" s="779"/>
      <c r="B176" s="1144" t="s">
        <v>57</v>
      </c>
      <c r="C176" s="1205" t="s">
        <v>638</v>
      </c>
      <c r="D176" s="1203"/>
      <c r="E176" s="1209" t="s">
        <v>13481</v>
      </c>
      <c r="F176" s="1203" t="s">
        <v>638</v>
      </c>
      <c r="G176" s="1205" t="s">
        <v>638</v>
      </c>
      <c r="H176" s="1203"/>
      <c r="I176" s="1203" t="s">
        <v>638</v>
      </c>
      <c r="J176" s="1204">
        <v>18068</v>
      </c>
      <c r="K176" s="1204">
        <v>243</v>
      </c>
      <c r="L176" s="1204">
        <v>270</v>
      </c>
      <c r="M176" s="1203" t="s">
        <v>282</v>
      </c>
      <c r="N176" s="1203" t="s">
        <v>13478</v>
      </c>
      <c r="O176" s="131" t="s">
        <v>13479</v>
      </c>
      <c r="P176" s="1204" t="s">
        <v>13480</v>
      </c>
      <c r="Q176" s="1211">
        <v>11827</v>
      </c>
      <c r="R176" s="1212">
        <v>100</v>
      </c>
      <c r="S176" s="1212">
        <v>100</v>
      </c>
      <c r="T176" s="1203"/>
      <c r="U176" s="1203"/>
      <c r="V176" s="1213">
        <v>2017</v>
      </c>
      <c r="W176" s="1207"/>
      <c r="X176" s="1207"/>
      <c r="Y176" s="1207"/>
      <c r="Z176" s="1207"/>
      <c r="AA176" s="1207"/>
      <c r="AB176" s="1207"/>
      <c r="AC176" s="1207"/>
      <c r="AD176" s="1203"/>
      <c r="AE176" s="1203"/>
      <c r="AF176" s="1203"/>
      <c r="AG176" s="1203"/>
      <c r="AH176" s="1203"/>
      <c r="AI176" s="1203"/>
      <c r="AJ176" s="1203"/>
      <c r="AK176" s="1203"/>
      <c r="AL176" s="1203"/>
      <c r="AM176" s="1203"/>
      <c r="AN176" s="1203"/>
      <c r="AO176" s="1203"/>
      <c r="AP176" s="1203"/>
      <c r="AQ176" s="1203"/>
      <c r="AR176" s="1203"/>
      <c r="AS176" s="1203"/>
      <c r="AT176" s="1203"/>
      <c r="AU176" s="1203"/>
      <c r="AV176" s="1203"/>
      <c r="AW176" s="1203"/>
      <c r="AX176" s="1203"/>
      <c r="AY176" s="1203"/>
      <c r="AZ176" s="1203"/>
      <c r="BA176" s="1205"/>
    </row>
    <row r="177" spans="1:53" ht="27" customHeight="1">
      <c r="A177" s="780"/>
      <c r="B177" s="1144" t="s">
        <v>57</v>
      </c>
      <c r="C177" s="1200" t="s">
        <v>646</v>
      </c>
      <c r="D177" s="1201"/>
      <c r="E177" s="1191" t="s">
        <v>1907</v>
      </c>
      <c r="F177" s="1201" t="s">
        <v>646</v>
      </c>
      <c r="G177" s="1200" t="s">
        <v>1908</v>
      </c>
      <c r="H177" s="1201"/>
      <c r="I177" s="1201" t="s">
        <v>1908</v>
      </c>
      <c r="J177" s="1170">
        <v>23903</v>
      </c>
      <c r="K177" s="1170">
        <v>568</v>
      </c>
      <c r="L177" s="1170">
        <v>973</v>
      </c>
      <c r="M177" s="1201" t="s">
        <v>282</v>
      </c>
      <c r="N177" s="1201" t="s">
        <v>282</v>
      </c>
      <c r="O177" s="1170">
        <v>123</v>
      </c>
      <c r="P177" s="1170">
        <v>98</v>
      </c>
      <c r="Q177" s="1196">
        <v>13579</v>
      </c>
      <c r="R177" s="1196">
        <v>240</v>
      </c>
      <c r="S177" s="1196">
        <v>500</v>
      </c>
      <c r="T177" s="1201"/>
      <c r="U177" s="1201"/>
      <c r="V177" s="1169">
        <v>2009</v>
      </c>
      <c r="W177" s="1170"/>
      <c r="X177" s="1170"/>
      <c r="Y177" s="1170"/>
      <c r="Z177" s="1170"/>
      <c r="AA177" s="1170"/>
      <c r="AB177" s="1170"/>
      <c r="AC177" s="1170">
        <v>4619</v>
      </c>
      <c r="AD177" s="1201"/>
      <c r="AE177" s="1201"/>
      <c r="AF177" s="1201"/>
      <c r="AG177" s="1201"/>
      <c r="AH177" s="1201"/>
      <c r="AI177" s="1201"/>
      <c r="AJ177" s="1201"/>
      <c r="AK177" s="1201"/>
      <c r="AL177" s="1201"/>
      <c r="AM177" s="1201"/>
      <c r="AN177" s="1201"/>
      <c r="AO177" s="1201"/>
      <c r="AP177" s="1201"/>
      <c r="AQ177" s="1201"/>
      <c r="AR177" s="1201"/>
      <c r="AS177" s="1201"/>
      <c r="AT177" s="1201"/>
      <c r="AU177" s="1201"/>
      <c r="AV177" s="1201"/>
      <c r="AW177" s="1201"/>
      <c r="AX177" s="1201"/>
      <c r="AY177" s="1201"/>
      <c r="AZ177" s="1201"/>
      <c r="BA177" s="1201"/>
    </row>
    <row r="178" spans="1:53" s="772" customFormat="1" ht="27" customHeight="1">
      <c r="A178" s="779"/>
      <c r="B178" s="1144" t="s">
        <v>57</v>
      </c>
      <c r="C178" s="173" t="s">
        <v>650</v>
      </c>
      <c r="D178" s="1185" t="s">
        <v>1903</v>
      </c>
      <c r="E178" s="136" t="s">
        <v>1909</v>
      </c>
      <c r="F178" s="1185" t="s">
        <v>650</v>
      </c>
      <c r="G178" s="173" t="s">
        <v>1910</v>
      </c>
      <c r="H178" s="1185">
        <v>16</v>
      </c>
      <c r="I178" s="1185" t="s">
        <v>1911</v>
      </c>
      <c r="J178" s="1140">
        <v>29226</v>
      </c>
      <c r="K178" s="1140"/>
      <c r="L178" s="1140"/>
      <c r="M178" s="1185" t="s">
        <v>282</v>
      </c>
      <c r="N178" s="1185" t="s">
        <v>304</v>
      </c>
      <c r="O178" s="1140">
        <v>105</v>
      </c>
      <c r="P178" s="1140">
        <v>98</v>
      </c>
      <c r="Q178" s="1211">
        <v>9103</v>
      </c>
      <c r="R178" s="1150"/>
      <c r="S178" s="1150"/>
      <c r="T178" s="1185" t="s">
        <v>173</v>
      </c>
      <c r="U178" s="1185" t="s">
        <v>466</v>
      </c>
      <c r="V178" s="1142">
        <v>2011</v>
      </c>
      <c r="W178" s="1184" t="s">
        <v>1904</v>
      </c>
      <c r="X178" s="1184" t="s">
        <v>384</v>
      </c>
      <c r="Y178" s="1184" t="s">
        <v>1905</v>
      </c>
      <c r="Z178" s="1184"/>
      <c r="AA178" s="1184"/>
      <c r="AB178" s="1184"/>
      <c r="AC178" s="1184">
        <v>150</v>
      </c>
      <c r="AD178" s="1185"/>
      <c r="AE178" s="1185"/>
      <c r="AF178" s="1185"/>
      <c r="AG178" s="1185"/>
      <c r="AH178" s="1185"/>
      <c r="AI178" s="1185"/>
      <c r="AJ178" s="1185"/>
      <c r="AK178" s="1185"/>
      <c r="AL178" s="1185"/>
      <c r="AM178" s="1185"/>
      <c r="AN178" s="1185"/>
      <c r="AO178" s="1185"/>
      <c r="AP178" s="1185"/>
      <c r="AQ178" s="1185"/>
      <c r="AR178" s="1185"/>
      <c r="AS178" s="1185"/>
      <c r="AT178" s="1185"/>
      <c r="AU178" s="1185"/>
      <c r="AV178" s="1185"/>
      <c r="AW178" s="1185"/>
      <c r="AX178" s="1185"/>
      <c r="AY178" s="1185"/>
      <c r="AZ178" s="1185"/>
      <c r="BA178" s="1185"/>
    </row>
    <row r="179" spans="1:53" s="1336" customFormat="1" ht="27" customHeight="1">
      <c r="A179" s="779"/>
      <c r="B179" s="1144" t="s">
        <v>57</v>
      </c>
      <c r="C179" s="1435" t="s">
        <v>650</v>
      </c>
      <c r="D179" s="1436"/>
      <c r="E179" s="1432" t="s">
        <v>16395</v>
      </c>
      <c r="F179" s="1436" t="s">
        <v>650</v>
      </c>
      <c r="G179" s="1435"/>
      <c r="H179" s="1436"/>
      <c r="I179" s="1436" t="s">
        <v>650</v>
      </c>
      <c r="J179" s="1429">
        <v>17911</v>
      </c>
      <c r="K179" s="1429"/>
      <c r="L179" s="1429"/>
      <c r="M179" s="1436" t="s">
        <v>282</v>
      </c>
      <c r="N179" s="1436" t="s">
        <v>282</v>
      </c>
      <c r="O179" s="1429">
        <v>122</v>
      </c>
      <c r="P179" s="1429">
        <v>95</v>
      </c>
      <c r="Q179" s="1211">
        <v>12500</v>
      </c>
      <c r="R179" s="1430"/>
      <c r="S179" s="1430"/>
      <c r="T179" s="1436"/>
      <c r="U179" s="1436"/>
      <c r="V179" s="1426">
        <v>2020</v>
      </c>
      <c r="W179" s="1434"/>
      <c r="X179" s="1434"/>
      <c r="Y179" s="1434"/>
      <c r="Z179" s="1434"/>
      <c r="AA179" s="1434"/>
      <c r="AB179" s="1434"/>
      <c r="AC179" s="1434">
        <v>7197</v>
      </c>
      <c r="AD179" s="1436"/>
      <c r="AE179" s="1436"/>
      <c r="AF179" s="1436"/>
      <c r="AG179" s="1436"/>
      <c r="AH179" s="1436"/>
      <c r="AI179" s="1436"/>
      <c r="AJ179" s="1436"/>
      <c r="AK179" s="1436"/>
      <c r="AL179" s="1436"/>
      <c r="AM179" s="1436"/>
      <c r="AN179" s="1436"/>
      <c r="AO179" s="1436"/>
      <c r="AP179" s="1436"/>
      <c r="AQ179" s="1436"/>
      <c r="AR179" s="1436"/>
      <c r="AS179" s="1436"/>
      <c r="AT179" s="1436"/>
      <c r="AU179" s="1436"/>
      <c r="AV179" s="1436"/>
      <c r="AW179" s="1436"/>
      <c r="AX179" s="1436"/>
      <c r="AY179" s="1436"/>
      <c r="AZ179" s="1436"/>
      <c r="BA179" s="1436"/>
    </row>
    <row r="180" spans="1:53" ht="27" customHeight="1">
      <c r="A180" s="780"/>
      <c r="B180" s="1590" t="s">
        <v>57</v>
      </c>
      <c r="C180" s="1623" t="s">
        <v>323</v>
      </c>
      <c r="D180" s="1171"/>
      <c r="E180" s="1591" t="s">
        <v>17172</v>
      </c>
      <c r="F180" s="1592" t="s">
        <v>323</v>
      </c>
      <c r="G180" s="1172" t="s">
        <v>323</v>
      </c>
      <c r="H180" s="1171"/>
      <c r="I180" s="1592"/>
      <c r="J180" s="1593">
        <v>78222</v>
      </c>
      <c r="K180" s="1593"/>
      <c r="L180" s="1593"/>
      <c r="M180" s="1592" t="s">
        <v>2190</v>
      </c>
      <c r="N180" s="1624" t="s">
        <v>2190</v>
      </c>
      <c r="O180" s="1625">
        <v>97</v>
      </c>
      <c r="P180" s="1626">
        <v>27</v>
      </c>
      <c r="Q180" s="1627">
        <v>23000</v>
      </c>
      <c r="R180" s="1594">
        <v>316</v>
      </c>
      <c r="S180" s="1594">
        <v>1200</v>
      </c>
      <c r="T180" s="1171"/>
      <c r="U180" s="1171"/>
      <c r="V180" s="1595">
        <v>2022</v>
      </c>
      <c r="W180" s="1197"/>
      <c r="X180" s="1197"/>
      <c r="Y180" s="1197"/>
      <c r="Z180" s="1197"/>
      <c r="AA180" s="1197"/>
      <c r="AB180" s="1197"/>
      <c r="AC180" s="1628">
        <v>9000</v>
      </c>
      <c r="AD180" s="1169"/>
      <c r="AE180" s="1169"/>
      <c r="AF180" s="1172"/>
      <c r="AG180" s="1172"/>
      <c r="AH180" s="1172"/>
      <c r="AI180" s="1172"/>
      <c r="AJ180" s="1172"/>
      <c r="AK180" s="1192"/>
      <c r="AL180" s="1192"/>
      <c r="AM180" s="1172"/>
      <c r="AN180" s="1172"/>
      <c r="AO180" s="1172"/>
      <c r="AP180" s="1172"/>
      <c r="AQ180" s="1172"/>
      <c r="AR180" s="1172"/>
      <c r="AS180" s="1172"/>
      <c r="AT180" s="1172"/>
      <c r="AU180" s="1172"/>
      <c r="AV180" s="1172"/>
      <c r="AW180" s="1172"/>
      <c r="AX180" s="1172"/>
      <c r="AY180" s="1172"/>
      <c r="AZ180" s="1172"/>
      <c r="BA180" s="1596" t="s">
        <v>17173</v>
      </c>
    </row>
    <row r="181" spans="1:53" ht="24" customHeight="1">
      <c r="A181" s="780"/>
      <c r="B181" s="1144" t="s">
        <v>57</v>
      </c>
      <c r="C181" s="1172" t="s">
        <v>323</v>
      </c>
      <c r="D181" s="1171"/>
      <c r="E181" s="1191" t="s">
        <v>13482</v>
      </c>
      <c r="F181" s="1171" t="s">
        <v>323</v>
      </c>
      <c r="G181" s="1172"/>
      <c r="H181" s="1171"/>
      <c r="I181" s="1171" t="s">
        <v>323</v>
      </c>
      <c r="J181" s="1170">
        <v>42711</v>
      </c>
      <c r="K181" s="1170"/>
      <c r="L181" s="1170"/>
      <c r="M181" s="1171" t="s">
        <v>282</v>
      </c>
      <c r="N181" s="1192" t="s">
        <v>282</v>
      </c>
      <c r="O181" s="1193">
        <v>110</v>
      </c>
      <c r="P181" s="1194">
        <v>27</v>
      </c>
      <c r="Q181" s="1195">
        <v>8250</v>
      </c>
      <c r="R181" s="1196">
        <v>200</v>
      </c>
      <c r="S181" s="1196">
        <v>1000</v>
      </c>
      <c r="T181" s="1171"/>
      <c r="U181" s="1171"/>
      <c r="V181" s="1169">
        <v>2018</v>
      </c>
      <c r="W181" s="1197"/>
      <c r="X181" s="1197"/>
      <c r="Y181" s="1197"/>
      <c r="Z181" s="1197"/>
      <c r="AA181" s="1197"/>
      <c r="AB181" s="1197"/>
      <c r="AC181" s="1198">
        <v>9482</v>
      </c>
      <c r="AD181" s="1169"/>
      <c r="AE181" s="1169"/>
      <c r="AF181" s="1172"/>
      <c r="AG181" s="1172"/>
      <c r="AH181" s="1172"/>
      <c r="AI181" s="1172"/>
      <c r="AJ181" s="1172"/>
      <c r="AK181" s="1192"/>
      <c r="AL181" s="1192"/>
      <c r="AM181" s="1172"/>
      <c r="AN181" s="1172"/>
      <c r="AO181" s="1172"/>
      <c r="AP181" s="1172"/>
      <c r="AQ181" s="1172"/>
      <c r="AR181" s="1172"/>
      <c r="AS181" s="1172"/>
      <c r="AT181" s="1172"/>
      <c r="AU181" s="1172"/>
      <c r="AV181" s="1172"/>
      <c r="AW181" s="1172"/>
      <c r="AX181" s="1172"/>
      <c r="AY181" s="1172"/>
      <c r="AZ181" s="1172"/>
      <c r="BA181" s="1199"/>
    </row>
    <row r="182" spans="1:53" s="772" customFormat="1" ht="24" customHeight="1">
      <c r="A182" s="779"/>
      <c r="B182" s="1144" t="s">
        <v>57</v>
      </c>
      <c r="C182" s="1745" t="s">
        <v>12272</v>
      </c>
      <c r="D182" s="1139"/>
      <c r="E182" s="1746" t="s">
        <v>12273</v>
      </c>
      <c r="F182" s="1747" t="s">
        <v>12272</v>
      </c>
      <c r="G182" s="171"/>
      <c r="H182" s="1139"/>
      <c r="I182" s="1747" t="s">
        <v>12272</v>
      </c>
      <c r="J182" s="1748">
        <v>105553</v>
      </c>
      <c r="K182" s="1140"/>
      <c r="L182" s="1140"/>
      <c r="M182" s="1139" t="s">
        <v>12274</v>
      </c>
      <c r="N182" s="172" t="s">
        <v>12275</v>
      </c>
      <c r="O182" s="1141">
        <v>111</v>
      </c>
      <c r="P182" s="61">
        <v>27</v>
      </c>
      <c r="Q182" s="1187">
        <v>13665</v>
      </c>
      <c r="R182" s="1765">
        <v>124</v>
      </c>
      <c r="S182" s="1765">
        <v>200</v>
      </c>
      <c r="T182" s="1139"/>
      <c r="U182" s="1139"/>
      <c r="V182" s="1762">
        <v>2015</v>
      </c>
      <c r="W182" s="1173"/>
      <c r="X182" s="1173"/>
      <c r="Y182" s="1173"/>
      <c r="Z182" s="1173"/>
      <c r="AA182" s="1173"/>
      <c r="AB182" s="1173"/>
      <c r="AC182" s="1763">
        <v>169</v>
      </c>
      <c r="AD182" s="1142"/>
      <c r="AE182" s="1142"/>
      <c r="AF182" s="171"/>
      <c r="AG182" s="171"/>
      <c r="AH182" s="171"/>
      <c r="AI182" s="171"/>
      <c r="AJ182" s="171"/>
      <c r="AK182" s="172"/>
      <c r="AL182" s="172"/>
      <c r="AM182" s="171"/>
      <c r="AN182" s="171"/>
      <c r="AO182" s="171"/>
      <c r="AP182" s="171"/>
      <c r="AQ182" s="171"/>
      <c r="AR182" s="171"/>
      <c r="AS182" s="171"/>
      <c r="AT182" s="171"/>
      <c r="AU182" s="171"/>
      <c r="AV182" s="171"/>
      <c r="AW182" s="171"/>
      <c r="AX182" s="171"/>
      <c r="AY182" s="171"/>
      <c r="AZ182" s="171"/>
      <c r="BA182" s="1749"/>
    </row>
    <row r="183" spans="1:53" s="772" customFormat="1" ht="24" customHeight="1">
      <c r="A183" s="779"/>
      <c r="B183" s="1144" t="s">
        <v>57</v>
      </c>
      <c r="C183" s="1745"/>
      <c r="D183" s="1139"/>
      <c r="E183" s="1746"/>
      <c r="F183" s="1761"/>
      <c r="G183" s="171"/>
      <c r="H183" s="1139"/>
      <c r="I183" s="1761"/>
      <c r="J183" s="1761"/>
      <c r="K183" s="1140"/>
      <c r="L183" s="1140"/>
      <c r="M183" s="1139" t="s">
        <v>12274</v>
      </c>
      <c r="N183" s="172" t="s">
        <v>12275</v>
      </c>
      <c r="O183" s="1141">
        <v>105</v>
      </c>
      <c r="P183" s="61">
        <v>27</v>
      </c>
      <c r="Q183" s="1141">
        <v>10711</v>
      </c>
      <c r="R183" s="1766"/>
      <c r="S183" s="1766"/>
      <c r="T183" s="1139"/>
      <c r="U183" s="1139"/>
      <c r="V183" s="1761"/>
      <c r="W183" s="171"/>
      <c r="X183" s="171"/>
      <c r="Y183" s="171"/>
      <c r="Z183" s="171"/>
      <c r="AA183" s="171"/>
      <c r="AB183" s="171"/>
      <c r="AC183" s="1764"/>
      <c r="AD183" s="1142"/>
      <c r="AE183" s="1142"/>
      <c r="AF183" s="171"/>
      <c r="AG183" s="171"/>
      <c r="AH183" s="171"/>
      <c r="AI183" s="171"/>
      <c r="AJ183" s="171"/>
      <c r="AK183" s="172"/>
      <c r="AL183" s="172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  <c r="AW183" s="171"/>
      <c r="AX183" s="171"/>
      <c r="AY183" s="171"/>
      <c r="AZ183" s="171"/>
      <c r="BA183" s="1749"/>
    </row>
    <row r="184" spans="1:53" s="772" customFormat="1" ht="24" customHeight="1">
      <c r="A184" s="779"/>
      <c r="B184" s="1144" t="s">
        <v>57</v>
      </c>
      <c r="C184" s="171" t="s">
        <v>672</v>
      </c>
      <c r="D184" s="1139"/>
      <c r="E184" s="136" t="s">
        <v>16396</v>
      </c>
      <c r="F184" s="1139" t="s">
        <v>672</v>
      </c>
      <c r="G184" s="171"/>
      <c r="H184" s="1139"/>
      <c r="I184" s="1139" t="s">
        <v>16397</v>
      </c>
      <c r="J184" s="1140">
        <v>9800</v>
      </c>
      <c r="K184" s="1140"/>
      <c r="L184" s="1140"/>
      <c r="M184" s="1139" t="s">
        <v>282</v>
      </c>
      <c r="N184" s="172" t="s">
        <v>282</v>
      </c>
      <c r="O184" s="1141">
        <v>104</v>
      </c>
      <c r="P184" s="61">
        <v>27</v>
      </c>
      <c r="Q184" s="1141">
        <v>8567</v>
      </c>
      <c r="R184" s="1150">
        <v>200</v>
      </c>
      <c r="S184" s="1150">
        <v>200</v>
      </c>
      <c r="T184" s="1139"/>
      <c r="U184" s="1139"/>
      <c r="V184" s="1142">
        <v>2012</v>
      </c>
      <c r="W184" s="171"/>
      <c r="X184" s="171"/>
      <c r="Y184" s="171"/>
      <c r="Z184" s="171"/>
      <c r="AA184" s="171"/>
      <c r="AB184" s="171"/>
      <c r="AC184" s="131">
        <v>1900</v>
      </c>
      <c r="AD184" s="1142"/>
      <c r="AE184" s="1142"/>
      <c r="AF184" s="171"/>
      <c r="AG184" s="171"/>
      <c r="AH184" s="171"/>
      <c r="AI184" s="171"/>
      <c r="AJ184" s="171"/>
      <c r="AK184" s="172"/>
      <c r="AL184" s="172"/>
      <c r="AM184" s="171"/>
      <c r="AN184" s="171"/>
      <c r="AO184" s="171"/>
      <c r="AP184" s="171"/>
      <c r="AQ184" s="171"/>
      <c r="AR184" s="171"/>
      <c r="AS184" s="171"/>
      <c r="AT184" s="171"/>
      <c r="AU184" s="171"/>
      <c r="AV184" s="171"/>
      <c r="AW184" s="171"/>
      <c r="AX184" s="171"/>
      <c r="AY184" s="171"/>
      <c r="AZ184" s="171"/>
      <c r="BA184" s="172"/>
    </row>
    <row r="185" spans="1:53" s="772" customFormat="1" ht="24" customHeight="1">
      <c r="A185" s="779"/>
      <c r="B185" s="1144" t="s">
        <v>57</v>
      </c>
      <c r="C185" s="171" t="s">
        <v>672</v>
      </c>
      <c r="D185" s="1139"/>
      <c r="E185" s="136" t="s">
        <v>13483</v>
      </c>
      <c r="F185" s="1139" t="s">
        <v>672</v>
      </c>
      <c r="G185" s="171"/>
      <c r="H185" s="1139"/>
      <c r="I185" s="1139" t="s">
        <v>672</v>
      </c>
      <c r="J185" s="1140">
        <v>11000</v>
      </c>
      <c r="K185" s="1140"/>
      <c r="L185" s="1140"/>
      <c r="M185" s="1139" t="s">
        <v>304</v>
      </c>
      <c r="N185" s="172" t="s">
        <v>304</v>
      </c>
      <c r="O185" s="1141">
        <v>108</v>
      </c>
      <c r="P185" s="61" t="s">
        <v>13484</v>
      </c>
      <c r="Q185" s="1141">
        <v>9000</v>
      </c>
      <c r="R185" s="1150"/>
      <c r="S185" s="1150"/>
      <c r="T185" s="1139"/>
      <c r="U185" s="1139"/>
      <c r="V185" s="1142">
        <v>2014</v>
      </c>
      <c r="W185" s="171"/>
      <c r="X185" s="171"/>
      <c r="Y185" s="171"/>
      <c r="Z185" s="171"/>
      <c r="AA185" s="171"/>
      <c r="AB185" s="171"/>
      <c r="AC185" s="135">
        <v>44</v>
      </c>
      <c r="AD185" s="1142"/>
      <c r="AE185" s="1142"/>
      <c r="AF185" s="171"/>
      <c r="AG185" s="171"/>
      <c r="AH185" s="171"/>
      <c r="AI185" s="171"/>
      <c r="AJ185" s="171"/>
      <c r="AK185" s="172"/>
      <c r="AL185" s="172"/>
      <c r="AM185" s="171"/>
      <c r="AN185" s="171"/>
      <c r="AO185" s="171"/>
      <c r="AP185" s="171"/>
      <c r="AQ185" s="171"/>
      <c r="AR185" s="171"/>
      <c r="AS185" s="171"/>
      <c r="AT185" s="171"/>
      <c r="AU185" s="171"/>
      <c r="AV185" s="171"/>
      <c r="AW185" s="171"/>
      <c r="AX185" s="171"/>
      <c r="AY185" s="171"/>
      <c r="AZ185" s="171"/>
      <c r="BA185" s="172"/>
    </row>
    <row r="186" spans="1:53" s="772" customFormat="1" ht="24" customHeight="1">
      <c r="A186" s="779"/>
      <c r="B186" s="1144" t="s">
        <v>57</v>
      </c>
      <c r="C186" s="171" t="s">
        <v>1200</v>
      </c>
      <c r="D186" s="1139"/>
      <c r="E186" s="136" t="s">
        <v>13485</v>
      </c>
      <c r="F186" s="1139" t="s">
        <v>1200</v>
      </c>
      <c r="G186" s="171"/>
      <c r="H186" s="1139"/>
      <c r="I186" s="1139" t="s">
        <v>13486</v>
      </c>
      <c r="J186" s="1140">
        <v>12396</v>
      </c>
      <c r="K186" s="1140"/>
      <c r="L186" s="1140"/>
      <c r="M186" s="1139" t="s">
        <v>304</v>
      </c>
      <c r="N186" s="172" t="s">
        <v>304</v>
      </c>
      <c r="O186" s="1141">
        <v>110</v>
      </c>
      <c r="P186" s="61">
        <v>95</v>
      </c>
      <c r="Q186" s="1141">
        <v>12000</v>
      </c>
      <c r="R186" s="1150"/>
      <c r="S186" s="1150"/>
      <c r="T186" s="1139"/>
      <c r="U186" s="1139"/>
      <c r="V186" s="1142">
        <v>2013</v>
      </c>
      <c r="W186" s="171"/>
      <c r="X186" s="171"/>
      <c r="Y186" s="171"/>
      <c r="Z186" s="171"/>
      <c r="AA186" s="171"/>
      <c r="AB186" s="171"/>
      <c r="AC186" s="135">
        <v>350</v>
      </c>
      <c r="AD186" s="1142"/>
      <c r="AE186" s="1142"/>
      <c r="AF186" s="171"/>
      <c r="AG186" s="171"/>
      <c r="AH186" s="171"/>
      <c r="AI186" s="171"/>
      <c r="AJ186" s="171"/>
      <c r="AK186" s="172"/>
      <c r="AL186" s="172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  <c r="AW186" s="171"/>
      <c r="AX186" s="171"/>
      <c r="AY186" s="171"/>
      <c r="AZ186" s="171"/>
      <c r="BA186" s="134"/>
    </row>
    <row r="187" spans="1:53" s="1336" customFormat="1" ht="24" customHeight="1">
      <c r="A187" s="779"/>
      <c r="B187" s="1144" t="s">
        <v>57</v>
      </c>
      <c r="C187" s="1431" t="s">
        <v>4855</v>
      </c>
      <c r="D187" s="1433"/>
      <c r="E187" s="1432" t="s">
        <v>16398</v>
      </c>
      <c r="F187" s="1433" t="s">
        <v>4855</v>
      </c>
      <c r="G187" s="1431"/>
      <c r="H187" s="1433"/>
      <c r="I187" s="1433" t="s">
        <v>4855</v>
      </c>
      <c r="J187" s="1429">
        <v>9453</v>
      </c>
      <c r="K187" s="1429">
        <v>0</v>
      </c>
      <c r="L187" s="1429">
        <v>0</v>
      </c>
      <c r="M187" s="1433" t="s">
        <v>16399</v>
      </c>
      <c r="N187" s="1428" t="s">
        <v>282</v>
      </c>
      <c r="O187" s="1437">
        <v>113</v>
      </c>
      <c r="P187" s="61" t="s">
        <v>16400</v>
      </c>
      <c r="Q187" s="1438">
        <v>9453</v>
      </c>
      <c r="R187" s="1430">
        <v>0</v>
      </c>
      <c r="S187" s="1430">
        <v>0</v>
      </c>
      <c r="T187" s="1433"/>
      <c r="U187" s="1433"/>
      <c r="V187" s="1426">
        <v>2020</v>
      </c>
      <c r="W187" s="1173"/>
      <c r="X187" s="1173"/>
      <c r="Y187" s="1173"/>
      <c r="Z187" s="1173"/>
      <c r="AA187" s="1173"/>
      <c r="AB187" s="1173"/>
      <c r="AC187" s="1427">
        <v>1940</v>
      </c>
      <c r="AD187" s="1426"/>
      <c r="AE187" s="1426"/>
      <c r="AF187" s="1431"/>
      <c r="AG187" s="1431"/>
      <c r="AH187" s="1431"/>
      <c r="AI187" s="1431"/>
      <c r="AJ187" s="1431"/>
      <c r="AK187" s="1428"/>
      <c r="AL187" s="1428"/>
      <c r="AM187" s="1431"/>
      <c r="AN187" s="1431"/>
      <c r="AO187" s="1431"/>
      <c r="AP187" s="1431"/>
      <c r="AQ187" s="1431"/>
      <c r="AR187" s="1431"/>
      <c r="AS187" s="1431"/>
      <c r="AT187" s="1431"/>
      <c r="AU187" s="1431"/>
      <c r="AV187" s="1431"/>
      <c r="AW187" s="1431"/>
      <c r="AX187" s="1431"/>
      <c r="AY187" s="1431"/>
      <c r="AZ187" s="1431"/>
      <c r="BA187" s="134"/>
    </row>
    <row r="188" spans="1:53" ht="24.75" customHeight="1">
      <c r="A188" s="780"/>
      <c r="B188" s="1144" t="s">
        <v>57</v>
      </c>
      <c r="C188" s="1172" t="s">
        <v>679</v>
      </c>
      <c r="D188" s="1171"/>
      <c r="E188" s="1191" t="s">
        <v>13487</v>
      </c>
      <c r="F188" s="1171" t="s">
        <v>679</v>
      </c>
      <c r="G188" s="1172" t="s">
        <v>679</v>
      </c>
      <c r="H188" s="1171"/>
      <c r="I188" s="1171" t="s">
        <v>679</v>
      </c>
      <c r="J188" s="1170">
        <v>21078</v>
      </c>
      <c r="K188" s="1170"/>
      <c r="L188" s="1170"/>
      <c r="M188" s="1171" t="s">
        <v>304</v>
      </c>
      <c r="N188" s="1192" t="s">
        <v>304</v>
      </c>
      <c r="O188" s="1193">
        <v>120</v>
      </c>
      <c r="P188" s="1194">
        <v>97</v>
      </c>
      <c r="Q188" s="1195">
        <v>10300</v>
      </c>
      <c r="R188" s="1196"/>
      <c r="S188" s="1196"/>
      <c r="T188" s="1171"/>
      <c r="U188" s="1171"/>
      <c r="V188" s="1169">
        <v>2016</v>
      </c>
      <c r="W188" s="1197"/>
      <c r="X188" s="1197"/>
      <c r="Y188" s="1197"/>
      <c r="Z188" s="1197"/>
      <c r="AA188" s="1197"/>
      <c r="AB188" s="1197"/>
      <c r="AC188" s="1198">
        <v>352</v>
      </c>
      <c r="AD188" s="1169"/>
      <c r="AE188" s="1169"/>
      <c r="AF188" s="1172"/>
      <c r="AG188" s="1172"/>
      <c r="AH188" s="1172"/>
      <c r="AI188" s="1172"/>
      <c r="AJ188" s="1172"/>
      <c r="AK188" s="1192"/>
      <c r="AL188" s="1192"/>
      <c r="AM188" s="1172"/>
      <c r="AN188" s="1172"/>
      <c r="AO188" s="1172"/>
      <c r="AP188" s="1172"/>
      <c r="AQ188" s="1172"/>
      <c r="AR188" s="1172"/>
      <c r="AS188" s="1172"/>
      <c r="AT188" s="1172"/>
      <c r="AU188" s="1172"/>
      <c r="AV188" s="1172"/>
      <c r="AW188" s="1172"/>
      <c r="AX188" s="1172"/>
      <c r="AY188" s="1172"/>
      <c r="AZ188" s="1172"/>
      <c r="BA188" s="1199"/>
    </row>
    <row r="189" spans="1:53" s="772" customFormat="1" ht="24" customHeight="1">
      <c r="A189" s="779"/>
      <c r="B189" s="1144" t="s">
        <v>57</v>
      </c>
      <c r="C189" s="171" t="s">
        <v>680</v>
      </c>
      <c r="D189" s="1139"/>
      <c r="E189" s="136" t="s">
        <v>13488</v>
      </c>
      <c r="F189" s="1139" t="s">
        <v>680</v>
      </c>
      <c r="G189" s="171" t="s">
        <v>620</v>
      </c>
      <c r="H189" s="1139"/>
      <c r="I189" s="1139" t="s">
        <v>680</v>
      </c>
      <c r="J189" s="1140">
        <v>12653</v>
      </c>
      <c r="K189" s="1140"/>
      <c r="L189" s="1140"/>
      <c r="M189" s="134" t="s">
        <v>13489</v>
      </c>
      <c r="N189" s="134" t="s">
        <v>13490</v>
      </c>
      <c r="O189" s="1141">
        <v>115.8</v>
      </c>
      <c r="P189" s="61">
        <v>91.4</v>
      </c>
      <c r="Q189" s="1187">
        <v>10500</v>
      </c>
      <c r="R189" s="1150">
        <v>3000</v>
      </c>
      <c r="S189" s="1150">
        <v>3000</v>
      </c>
      <c r="T189" s="1139"/>
      <c r="U189" s="1139"/>
      <c r="V189" s="1142">
        <v>2015</v>
      </c>
      <c r="W189" s="1173"/>
      <c r="X189" s="1173"/>
      <c r="Y189" s="1173"/>
      <c r="Z189" s="1173"/>
      <c r="AA189" s="1173"/>
      <c r="AB189" s="1173"/>
      <c r="AC189" s="135">
        <v>530</v>
      </c>
      <c r="AD189" s="1142"/>
      <c r="AE189" s="1142"/>
      <c r="AF189" s="171"/>
      <c r="AG189" s="171"/>
      <c r="AH189" s="171"/>
      <c r="AI189" s="171"/>
      <c r="AJ189" s="171"/>
      <c r="AK189" s="172"/>
      <c r="AL189" s="172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  <c r="AW189" s="171"/>
      <c r="AX189" s="171"/>
      <c r="AY189" s="171"/>
      <c r="AZ189" s="171"/>
      <c r="BA189" s="134"/>
    </row>
    <row r="190" spans="1:53" s="772" customFormat="1" ht="24" customHeight="1">
      <c r="A190" s="779"/>
      <c r="B190" s="1144" t="s">
        <v>57</v>
      </c>
      <c r="C190" s="171" t="s">
        <v>683</v>
      </c>
      <c r="D190" s="1139"/>
      <c r="E190" s="136" t="s">
        <v>13491</v>
      </c>
      <c r="F190" s="1139" t="s">
        <v>683</v>
      </c>
      <c r="G190" s="171" t="s">
        <v>323</v>
      </c>
      <c r="H190" s="1139"/>
      <c r="I190" s="171" t="s">
        <v>4881</v>
      </c>
      <c r="J190" s="1140">
        <v>19016</v>
      </c>
      <c r="K190" s="1140">
        <v>0</v>
      </c>
      <c r="L190" s="1140">
        <v>0</v>
      </c>
      <c r="M190" s="1139" t="s">
        <v>282</v>
      </c>
      <c r="N190" s="172" t="s">
        <v>282</v>
      </c>
      <c r="O190" s="1141">
        <v>100</v>
      </c>
      <c r="P190" s="61">
        <v>27</v>
      </c>
      <c r="Q190" s="1187">
        <v>9192</v>
      </c>
      <c r="R190" s="1150">
        <v>0</v>
      </c>
      <c r="S190" s="1150">
        <v>200</v>
      </c>
      <c r="T190" s="1139"/>
      <c r="U190" s="1139"/>
      <c r="V190" s="1142">
        <v>2015</v>
      </c>
      <c r="W190" s="1173"/>
      <c r="X190" s="1173"/>
      <c r="Y190" s="1173"/>
      <c r="Z190" s="1173"/>
      <c r="AA190" s="1173"/>
      <c r="AB190" s="1173"/>
      <c r="AC190" s="135">
        <v>1152</v>
      </c>
      <c r="AD190" s="1142"/>
      <c r="AE190" s="1142"/>
      <c r="AF190" s="171"/>
      <c r="AG190" s="171"/>
      <c r="AH190" s="171"/>
      <c r="AI190" s="171"/>
      <c r="AJ190" s="171"/>
      <c r="AK190" s="172"/>
      <c r="AL190" s="172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  <c r="AW190" s="171"/>
      <c r="AX190" s="171"/>
      <c r="AY190" s="171"/>
      <c r="AZ190" s="171"/>
      <c r="BA190" s="134"/>
    </row>
    <row r="191" spans="1:53" s="772" customFormat="1" ht="24" customHeight="1">
      <c r="A191" s="779"/>
      <c r="B191" s="1144" t="s">
        <v>57</v>
      </c>
      <c r="C191" s="171" t="s">
        <v>683</v>
      </c>
      <c r="D191" s="1139"/>
      <c r="E191" s="136" t="s">
        <v>13492</v>
      </c>
      <c r="F191" s="1139" t="s">
        <v>683</v>
      </c>
      <c r="G191" s="171" t="s">
        <v>620</v>
      </c>
      <c r="H191" s="1139"/>
      <c r="I191" s="171" t="s">
        <v>4881</v>
      </c>
      <c r="J191" s="1140">
        <v>13421</v>
      </c>
      <c r="K191" s="1140">
        <v>0</v>
      </c>
      <c r="L191" s="1140">
        <v>0</v>
      </c>
      <c r="M191" s="1139" t="s">
        <v>282</v>
      </c>
      <c r="N191" s="172" t="s">
        <v>282</v>
      </c>
      <c r="O191" s="1141">
        <v>110</v>
      </c>
      <c r="P191" s="61">
        <v>27</v>
      </c>
      <c r="Q191" s="1187">
        <v>7814</v>
      </c>
      <c r="R191" s="1150">
        <v>0</v>
      </c>
      <c r="S191" s="1150">
        <v>200</v>
      </c>
      <c r="T191" s="1139"/>
      <c r="U191" s="1139"/>
      <c r="V191" s="1142">
        <v>2016</v>
      </c>
      <c r="W191" s="1173"/>
      <c r="X191" s="1173"/>
      <c r="Y191" s="1173"/>
      <c r="Z191" s="1173"/>
      <c r="AA191" s="1173"/>
      <c r="AB191" s="1173"/>
      <c r="AC191" s="135">
        <v>60</v>
      </c>
      <c r="AD191" s="1142"/>
      <c r="AE191" s="1142"/>
      <c r="AF191" s="171"/>
      <c r="AG191" s="171"/>
      <c r="AH191" s="171"/>
      <c r="AI191" s="171"/>
      <c r="AJ191" s="171"/>
      <c r="AK191" s="172"/>
      <c r="AL191" s="172"/>
      <c r="AM191" s="171"/>
      <c r="AN191" s="171"/>
      <c r="AO191" s="171"/>
      <c r="AP191" s="171"/>
      <c r="AQ191" s="171"/>
      <c r="AR191" s="171"/>
      <c r="AS191" s="171"/>
      <c r="AT191" s="171"/>
      <c r="AU191" s="171"/>
      <c r="AV191" s="171"/>
      <c r="AW191" s="171"/>
      <c r="AX191" s="171"/>
      <c r="AY191" s="171"/>
      <c r="AZ191" s="171"/>
      <c r="BA191" s="134"/>
    </row>
    <row r="192" spans="1:53" s="772" customFormat="1" ht="24" customHeight="1">
      <c r="A192" s="773"/>
      <c r="B192" s="1144" t="s">
        <v>57</v>
      </c>
      <c r="C192" s="171" t="s">
        <v>692</v>
      </c>
      <c r="D192" s="1139"/>
      <c r="E192" s="136" t="s">
        <v>1912</v>
      </c>
      <c r="F192" s="1139" t="s">
        <v>692</v>
      </c>
      <c r="G192" s="171" t="s">
        <v>692</v>
      </c>
      <c r="H192" s="1139"/>
      <c r="I192" s="1139" t="s">
        <v>692</v>
      </c>
      <c r="J192" s="1140">
        <v>32295</v>
      </c>
      <c r="K192" s="1140">
        <v>165</v>
      </c>
      <c r="L192" s="1140">
        <v>192</v>
      </c>
      <c r="M192" s="1139" t="s">
        <v>282</v>
      </c>
      <c r="N192" s="172" t="s">
        <v>282</v>
      </c>
      <c r="O192" s="1141">
        <v>114</v>
      </c>
      <c r="P192" s="61">
        <v>98</v>
      </c>
      <c r="Q192" s="1141">
        <v>26000</v>
      </c>
      <c r="R192" s="1150">
        <v>60</v>
      </c>
      <c r="S192" s="1150">
        <v>60</v>
      </c>
      <c r="T192" s="1139"/>
      <c r="U192" s="1139"/>
      <c r="V192" s="1142">
        <v>2011</v>
      </c>
      <c r="W192" s="171"/>
      <c r="X192" s="171"/>
      <c r="Y192" s="171"/>
      <c r="Z192" s="171"/>
      <c r="AA192" s="171"/>
      <c r="AB192" s="171"/>
      <c r="AC192" s="131">
        <v>700</v>
      </c>
      <c r="AD192" s="1142"/>
      <c r="AE192" s="1142"/>
      <c r="AF192" s="171"/>
      <c r="AG192" s="171"/>
      <c r="AH192" s="171"/>
      <c r="AI192" s="171"/>
      <c r="AJ192" s="171"/>
      <c r="AK192" s="172"/>
      <c r="AL192" s="172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  <c r="AW192" s="171"/>
      <c r="AX192" s="171"/>
      <c r="AY192" s="171"/>
      <c r="AZ192" s="171"/>
      <c r="BA192" s="172" t="s">
        <v>16401</v>
      </c>
    </row>
    <row r="193" spans="1:53" s="772" customFormat="1" ht="24" customHeight="1">
      <c r="A193" s="773"/>
      <c r="B193" s="1144" t="s">
        <v>57</v>
      </c>
      <c r="C193" s="173" t="s">
        <v>695</v>
      </c>
      <c r="D193" s="1185"/>
      <c r="E193" s="136" t="s">
        <v>1913</v>
      </c>
      <c r="F193" s="1185" t="s">
        <v>695</v>
      </c>
      <c r="G193" s="173" t="s">
        <v>695</v>
      </c>
      <c r="H193" s="1185"/>
      <c r="I193" s="1185"/>
      <c r="J193" s="1140">
        <v>9143</v>
      </c>
      <c r="K193" s="1140">
        <v>69</v>
      </c>
      <c r="L193" s="1140">
        <v>72</v>
      </c>
      <c r="M193" s="1185" t="s">
        <v>282</v>
      </c>
      <c r="N193" s="1185" t="s">
        <v>304</v>
      </c>
      <c r="O193" s="1140">
        <v>105</v>
      </c>
      <c r="P193" s="1140">
        <v>95</v>
      </c>
      <c r="Q193" s="1150">
        <v>9143</v>
      </c>
      <c r="R193" s="1610">
        <v>100</v>
      </c>
      <c r="S193" s="1150">
        <v>200</v>
      </c>
      <c r="T193" s="1185"/>
      <c r="U193" s="1185"/>
      <c r="V193" s="1142">
        <v>2011</v>
      </c>
      <c r="W193" s="1140"/>
      <c r="X193" s="1140"/>
      <c r="Y193" s="1140"/>
      <c r="Z193" s="1140"/>
      <c r="AA193" s="1140"/>
      <c r="AB193" s="1140"/>
      <c r="AC193" s="1609">
        <v>1250</v>
      </c>
      <c r="AD193" s="1185"/>
      <c r="AE193" s="1185"/>
      <c r="AF193" s="1185"/>
      <c r="AG193" s="1185"/>
      <c r="AH193" s="1185"/>
      <c r="AI193" s="1185"/>
      <c r="AJ193" s="1185"/>
      <c r="AK193" s="1185"/>
      <c r="AL193" s="1185"/>
      <c r="AM193" s="1185"/>
      <c r="AN193" s="1185"/>
      <c r="AO193" s="1185"/>
      <c r="AP193" s="1185"/>
      <c r="AQ193" s="1185"/>
      <c r="AR193" s="1185"/>
      <c r="AS193" s="1185"/>
      <c r="AT193" s="1185"/>
      <c r="AU193" s="1185"/>
      <c r="AV193" s="1185"/>
      <c r="AW193" s="1185"/>
      <c r="AX193" s="1185"/>
      <c r="AY193" s="1185"/>
      <c r="AZ193" s="1185"/>
      <c r="BA193" s="1607" t="s">
        <v>17286</v>
      </c>
    </row>
    <row r="194" spans="1:53" s="772" customFormat="1" ht="24" customHeight="1">
      <c r="A194" s="773"/>
      <c r="B194" s="1144" t="s">
        <v>57</v>
      </c>
      <c r="C194" s="173" t="s">
        <v>705</v>
      </c>
      <c r="D194" s="1185"/>
      <c r="E194" s="136" t="s">
        <v>1914</v>
      </c>
      <c r="F194" s="1185" t="s">
        <v>705</v>
      </c>
      <c r="G194" s="173" t="s">
        <v>1915</v>
      </c>
      <c r="H194" s="1185"/>
      <c r="I194" s="1185"/>
      <c r="J194" s="1140">
        <v>10466</v>
      </c>
      <c r="K194" s="1140">
        <v>23</v>
      </c>
      <c r="L194" s="1140"/>
      <c r="M194" s="1185" t="s">
        <v>304</v>
      </c>
      <c r="N194" s="1185" t="s">
        <v>304</v>
      </c>
      <c r="O194" s="1140">
        <v>120</v>
      </c>
      <c r="P194" s="1140">
        <v>98</v>
      </c>
      <c r="Q194" s="1150">
        <v>10466</v>
      </c>
      <c r="R194" s="1150">
        <v>200</v>
      </c>
      <c r="S194" s="1150">
        <v>500</v>
      </c>
      <c r="T194" s="1185"/>
      <c r="U194" s="1185"/>
      <c r="V194" s="1142">
        <v>2006</v>
      </c>
      <c r="W194" s="1140"/>
      <c r="X194" s="1140"/>
      <c r="Y194" s="1140"/>
      <c r="Z194" s="1140"/>
      <c r="AA194" s="1140"/>
      <c r="AB194" s="1140"/>
      <c r="AC194" s="1140">
        <v>307</v>
      </c>
      <c r="AD194" s="1185"/>
      <c r="AE194" s="1185"/>
      <c r="AF194" s="1185"/>
      <c r="AG194" s="1185"/>
      <c r="AH194" s="1185"/>
      <c r="AI194" s="1185"/>
      <c r="AJ194" s="1185"/>
      <c r="AK194" s="1185"/>
      <c r="AL194" s="1185"/>
      <c r="AM194" s="1185"/>
      <c r="AN194" s="1185"/>
      <c r="AO194" s="1185"/>
      <c r="AP194" s="1185"/>
      <c r="AQ194" s="1185"/>
      <c r="AR194" s="1185"/>
      <c r="AS194" s="1185"/>
      <c r="AT194" s="1185"/>
      <c r="AU194" s="1185"/>
      <c r="AV194" s="1185"/>
      <c r="AW194" s="1185"/>
      <c r="AX194" s="1185"/>
      <c r="AY194" s="1185"/>
      <c r="AZ194" s="1185"/>
      <c r="BA194" s="1185"/>
    </row>
    <row r="195" spans="1:53" s="772" customFormat="1" ht="24" hidden="1" customHeight="1">
      <c r="A195" s="773"/>
      <c r="B195" s="1144" t="s">
        <v>2297</v>
      </c>
      <c r="C195" s="171" t="s">
        <v>2298</v>
      </c>
      <c r="D195" s="1139"/>
      <c r="E195" s="139">
        <f>COUNTA(E196:E208)</f>
        <v>13</v>
      </c>
      <c r="F195" s="1139"/>
      <c r="G195" s="1139"/>
      <c r="H195" s="1139"/>
      <c r="I195" s="1139"/>
      <c r="J195" s="1140">
        <f>SUM(J196:J208)</f>
        <v>1416495</v>
      </c>
      <c r="K195" s="1140">
        <f>SUM(K196:K208)</f>
        <v>6616.92</v>
      </c>
      <c r="L195" s="1140">
        <f>SUM(L196:L208)</f>
        <v>10138.34</v>
      </c>
      <c r="M195" s="1142"/>
      <c r="N195" s="1146"/>
      <c r="O195" s="1141"/>
      <c r="P195" s="61"/>
      <c r="Q195" s="1140"/>
      <c r="R195" s="1140"/>
      <c r="S195" s="1140"/>
      <c r="T195" s="1140"/>
      <c r="U195" s="1140"/>
      <c r="V195" s="1142"/>
      <c r="W195" s="1140"/>
      <c r="X195" s="1140"/>
      <c r="Y195" s="1140"/>
      <c r="Z195" s="1140"/>
      <c r="AA195" s="131"/>
      <c r="AB195" s="131"/>
      <c r="AC195" s="1141"/>
      <c r="AD195" s="1142"/>
      <c r="AE195" s="1142"/>
      <c r="AF195" s="171"/>
      <c r="AG195" s="171"/>
      <c r="AH195" s="171"/>
      <c r="AI195" s="171"/>
      <c r="AJ195" s="171"/>
      <c r="AK195" s="172"/>
      <c r="AL195" s="172"/>
      <c r="AM195" s="171"/>
      <c r="AN195" s="171"/>
      <c r="AO195" s="171"/>
      <c r="AP195" s="171"/>
      <c r="AQ195" s="171"/>
      <c r="AR195" s="171"/>
      <c r="AS195" s="171"/>
      <c r="AT195" s="171"/>
      <c r="AU195" s="171"/>
      <c r="AV195" s="171"/>
      <c r="AW195" s="171"/>
      <c r="AX195" s="171"/>
      <c r="AY195" s="171"/>
      <c r="AZ195" s="171"/>
      <c r="BA195" s="172"/>
    </row>
    <row r="196" spans="1:53" s="772" customFormat="1" ht="24" hidden="1" customHeight="1">
      <c r="A196" s="773"/>
      <c r="B196" s="137"/>
      <c r="C196" s="59" t="s">
        <v>461</v>
      </c>
      <c r="D196" s="1142" t="s">
        <v>462</v>
      </c>
      <c r="E196" s="59" t="s">
        <v>5284</v>
      </c>
      <c r="F196" s="1142" t="s">
        <v>461</v>
      </c>
      <c r="G196" s="1142" t="s">
        <v>463</v>
      </c>
      <c r="H196" s="1149" t="s">
        <v>464</v>
      </c>
      <c r="I196" s="59" t="s">
        <v>5178</v>
      </c>
      <c r="J196" s="1140">
        <v>21780</v>
      </c>
      <c r="K196" s="1140">
        <v>5828</v>
      </c>
      <c r="L196" s="1140">
        <v>9356</v>
      </c>
      <c r="M196" s="1142" t="s">
        <v>282</v>
      </c>
      <c r="N196" s="1142" t="s">
        <v>282</v>
      </c>
      <c r="O196" s="1140">
        <v>110</v>
      </c>
      <c r="P196" s="1140">
        <v>99</v>
      </c>
      <c r="Q196" s="1140">
        <v>10036</v>
      </c>
      <c r="R196" s="1140">
        <v>9586</v>
      </c>
      <c r="S196" s="1140">
        <v>12750</v>
      </c>
      <c r="T196" s="1140" t="s">
        <v>465</v>
      </c>
      <c r="U196" s="1140" t="s">
        <v>466</v>
      </c>
      <c r="V196" s="1142">
        <v>1979</v>
      </c>
      <c r="W196" s="1140"/>
      <c r="X196" s="1140">
        <v>844</v>
      </c>
      <c r="Y196" s="1140">
        <v>775</v>
      </c>
      <c r="Z196" s="1140"/>
      <c r="AA196" s="1140">
        <v>400</v>
      </c>
      <c r="AB196" s="1140"/>
      <c r="AC196" s="1150">
        <v>2937</v>
      </c>
      <c r="AD196" s="1142">
        <v>1990</v>
      </c>
      <c r="AE196" s="1142">
        <v>2000</v>
      </c>
      <c r="AF196" s="1139">
        <v>1</v>
      </c>
      <c r="AG196" s="1139">
        <v>1075</v>
      </c>
      <c r="AH196" s="1139">
        <v>50</v>
      </c>
      <c r="AI196" s="1139" t="s">
        <v>467</v>
      </c>
      <c r="AJ196" s="1139">
        <v>300</v>
      </c>
      <c r="AK196" s="1139"/>
      <c r="AL196" s="1139"/>
      <c r="AM196" s="1139"/>
      <c r="AN196" s="1139"/>
      <c r="AO196" s="1139"/>
      <c r="AP196" s="1139"/>
      <c r="AQ196" s="1139"/>
      <c r="AR196" s="1139"/>
      <c r="AS196" s="1139"/>
      <c r="AT196" s="1139"/>
      <c r="AU196" s="1139"/>
      <c r="AV196" s="1139"/>
      <c r="AW196" s="1139"/>
      <c r="AX196" s="1139"/>
      <c r="AY196" s="1139"/>
      <c r="AZ196" s="1139"/>
      <c r="BA196" s="1139"/>
    </row>
    <row r="197" spans="1:53" s="1336" customFormat="1" ht="24" hidden="1" customHeight="1">
      <c r="A197" s="773"/>
      <c r="B197" s="1322"/>
      <c r="C197" s="141" t="s">
        <v>461</v>
      </c>
      <c r="D197" s="1342"/>
      <c r="E197" s="59" t="s">
        <v>11112</v>
      </c>
      <c r="F197" s="1342" t="s">
        <v>461</v>
      </c>
      <c r="G197" s="1342"/>
      <c r="H197" s="1149"/>
      <c r="I197" s="59" t="s">
        <v>461</v>
      </c>
      <c r="J197" s="1343">
        <v>14400</v>
      </c>
      <c r="K197" s="1343"/>
      <c r="L197" s="1343"/>
      <c r="M197" s="1342" t="s">
        <v>304</v>
      </c>
      <c r="N197" s="1342" t="s">
        <v>143</v>
      </c>
      <c r="O197" s="1343">
        <v>110</v>
      </c>
      <c r="P197" s="1343">
        <v>98</v>
      </c>
      <c r="Q197" s="1343">
        <v>8832</v>
      </c>
      <c r="R197" s="1343"/>
      <c r="S197" s="1343"/>
      <c r="T197" s="1343"/>
      <c r="U197" s="1343"/>
      <c r="V197" s="1342">
        <v>2012</v>
      </c>
      <c r="W197" s="1343"/>
      <c r="X197" s="1343"/>
      <c r="Y197" s="1343"/>
      <c r="Z197" s="1343"/>
      <c r="AA197" s="1343"/>
      <c r="AB197" s="1343"/>
      <c r="AC197" s="1344">
        <v>150</v>
      </c>
      <c r="AD197" s="1342"/>
      <c r="AE197" s="1342"/>
      <c r="AF197" s="1346"/>
      <c r="AG197" s="1346"/>
      <c r="AH197" s="1346"/>
      <c r="AI197" s="1346"/>
      <c r="AJ197" s="1346"/>
      <c r="AK197" s="1346"/>
      <c r="AL197" s="1346"/>
      <c r="AM197" s="1346"/>
      <c r="AN197" s="1346"/>
      <c r="AO197" s="1346"/>
      <c r="AP197" s="1346"/>
      <c r="AQ197" s="1346"/>
      <c r="AR197" s="1346"/>
      <c r="AS197" s="1346"/>
      <c r="AT197" s="1346"/>
      <c r="AU197" s="1346"/>
      <c r="AV197" s="1346"/>
      <c r="AW197" s="1346"/>
      <c r="AX197" s="1346"/>
      <c r="AY197" s="1346"/>
      <c r="AZ197" s="1346"/>
      <c r="BA197" s="1346"/>
    </row>
    <row r="198" spans="1:53" s="772" customFormat="1" ht="25.5" hidden="1" customHeight="1">
      <c r="A198" s="773"/>
      <c r="B198" s="137"/>
      <c r="C198" s="141" t="s">
        <v>5183</v>
      </c>
      <c r="D198" s="1142" t="s">
        <v>462</v>
      </c>
      <c r="E198" s="59" t="s">
        <v>11113</v>
      </c>
      <c r="F198" s="1142" t="s">
        <v>5183</v>
      </c>
      <c r="G198" s="1142" t="s">
        <v>463</v>
      </c>
      <c r="H198" s="1159" t="s">
        <v>464</v>
      </c>
      <c r="I198" s="59" t="s">
        <v>13152</v>
      </c>
      <c r="J198" s="1214">
        <v>14185</v>
      </c>
      <c r="K198" s="1139">
        <v>188.5</v>
      </c>
      <c r="L198" s="1140">
        <v>184</v>
      </c>
      <c r="M198" s="1142" t="s">
        <v>282</v>
      </c>
      <c r="N198" s="1142" t="s">
        <v>282</v>
      </c>
      <c r="O198" s="1140">
        <v>114</v>
      </c>
      <c r="P198" s="1140">
        <v>98</v>
      </c>
      <c r="Q198" s="1140">
        <v>12720</v>
      </c>
      <c r="R198" s="1139"/>
      <c r="S198" s="1139">
        <v>500</v>
      </c>
      <c r="T198" s="1140" t="s">
        <v>465</v>
      </c>
      <c r="U198" s="1140" t="s">
        <v>466</v>
      </c>
      <c r="V198" s="1142">
        <v>2005</v>
      </c>
      <c r="W198" s="1140"/>
      <c r="X198" s="1140">
        <v>844</v>
      </c>
      <c r="Y198" s="1140">
        <v>775</v>
      </c>
      <c r="Z198" s="1140"/>
      <c r="AA198" s="1140">
        <v>400</v>
      </c>
      <c r="AB198" s="1140"/>
      <c r="AC198" s="1215">
        <v>247</v>
      </c>
      <c r="AD198" s="1142">
        <v>1990</v>
      </c>
      <c r="AE198" s="1142">
        <v>2000</v>
      </c>
      <c r="AF198" s="1139">
        <v>1</v>
      </c>
      <c r="AG198" s="1139">
        <v>1075</v>
      </c>
      <c r="AH198" s="1139">
        <v>50</v>
      </c>
      <c r="AI198" s="1139" t="s">
        <v>467</v>
      </c>
      <c r="AJ198" s="1139">
        <v>300</v>
      </c>
      <c r="AK198" s="1139"/>
      <c r="AL198" s="1139"/>
      <c r="AM198" s="1139"/>
      <c r="AN198" s="1139"/>
      <c r="AO198" s="1139"/>
      <c r="AP198" s="1139"/>
      <c r="AQ198" s="1139"/>
      <c r="AR198" s="1139"/>
      <c r="AS198" s="1139"/>
      <c r="AT198" s="1139"/>
      <c r="AU198" s="1139"/>
      <c r="AV198" s="1139"/>
      <c r="AW198" s="1139"/>
      <c r="AX198" s="1139"/>
      <c r="AY198" s="1139"/>
      <c r="AZ198" s="1139"/>
      <c r="BA198" s="59"/>
    </row>
    <row r="199" spans="1:53" s="772" customFormat="1" ht="25.5" hidden="1" customHeight="1">
      <c r="A199" s="773"/>
      <c r="B199" s="137"/>
      <c r="C199" s="59" t="s">
        <v>706</v>
      </c>
      <c r="D199" s="1142"/>
      <c r="E199" s="59" t="s">
        <v>11117</v>
      </c>
      <c r="F199" s="1142" t="s">
        <v>706</v>
      </c>
      <c r="G199" s="1142"/>
      <c r="H199" s="1159"/>
      <c r="I199" s="59" t="s">
        <v>706</v>
      </c>
      <c r="J199" s="1140">
        <v>30000</v>
      </c>
      <c r="K199" s="1140">
        <v>177</v>
      </c>
      <c r="L199" s="1140">
        <v>177</v>
      </c>
      <c r="M199" s="1142" t="s">
        <v>304</v>
      </c>
      <c r="N199" s="1142" t="s">
        <v>304</v>
      </c>
      <c r="O199" s="1140">
        <v>110</v>
      </c>
      <c r="P199" s="1140">
        <v>98</v>
      </c>
      <c r="Q199" s="1140">
        <v>12720</v>
      </c>
      <c r="R199" s="1140"/>
      <c r="S199" s="1140"/>
      <c r="T199" s="1140"/>
      <c r="U199" s="1140"/>
      <c r="V199" s="1142">
        <v>2008</v>
      </c>
      <c r="W199" s="1140"/>
      <c r="X199" s="1140"/>
      <c r="Y199" s="1140"/>
      <c r="Z199" s="1140"/>
      <c r="AA199" s="1140"/>
      <c r="AB199" s="1140"/>
      <c r="AC199" s="1150">
        <v>2107</v>
      </c>
      <c r="AD199" s="1142"/>
      <c r="AE199" s="1142"/>
      <c r="AF199" s="1139"/>
      <c r="AG199" s="1139"/>
      <c r="AH199" s="1139"/>
      <c r="AI199" s="1139"/>
      <c r="AJ199" s="1139"/>
      <c r="AK199" s="1139"/>
      <c r="AL199" s="1139"/>
      <c r="AM199" s="1139"/>
      <c r="AN199" s="1139"/>
      <c r="AO199" s="1139"/>
      <c r="AP199" s="1139"/>
      <c r="AQ199" s="1139"/>
      <c r="AR199" s="1139"/>
      <c r="AS199" s="1139"/>
      <c r="AT199" s="1139"/>
      <c r="AU199" s="1139"/>
      <c r="AV199" s="1139"/>
      <c r="AW199" s="1139"/>
      <c r="AX199" s="1139"/>
      <c r="AY199" s="1139"/>
      <c r="AZ199" s="1139"/>
      <c r="BA199" s="1139"/>
    </row>
    <row r="200" spans="1:53" s="772" customFormat="1" ht="25.5" hidden="1" customHeight="1">
      <c r="A200" s="773"/>
      <c r="B200" s="137"/>
      <c r="C200" s="59" t="s">
        <v>706</v>
      </c>
      <c r="D200" s="1142"/>
      <c r="E200" s="59" t="s">
        <v>11118</v>
      </c>
      <c r="F200" s="1142" t="s">
        <v>706</v>
      </c>
      <c r="G200" s="1142"/>
      <c r="H200" s="1159"/>
      <c r="I200" s="59" t="s">
        <v>706</v>
      </c>
      <c r="J200" s="1140">
        <v>14854</v>
      </c>
      <c r="K200" s="1140">
        <v>0</v>
      </c>
      <c r="L200" s="1140">
        <v>0</v>
      </c>
      <c r="M200" s="1142" t="s">
        <v>304</v>
      </c>
      <c r="N200" s="1142" t="s">
        <v>304</v>
      </c>
      <c r="O200" s="1140">
        <v>110</v>
      </c>
      <c r="P200" s="1140">
        <v>98</v>
      </c>
      <c r="Q200" s="1140">
        <v>12720</v>
      </c>
      <c r="R200" s="1140"/>
      <c r="S200" s="1140"/>
      <c r="T200" s="1140"/>
      <c r="U200" s="1140"/>
      <c r="V200" s="1142">
        <v>2016</v>
      </c>
      <c r="W200" s="1140"/>
      <c r="X200" s="1140"/>
      <c r="Y200" s="1140"/>
      <c r="Z200" s="1140"/>
      <c r="AA200" s="1140"/>
      <c r="AB200" s="1140"/>
      <c r="AC200" s="1150">
        <v>1000</v>
      </c>
      <c r="AD200" s="1142"/>
      <c r="AE200" s="1142"/>
      <c r="AF200" s="1139"/>
      <c r="AG200" s="1139"/>
      <c r="AH200" s="1139"/>
      <c r="AI200" s="1139"/>
      <c r="AJ200" s="1139"/>
      <c r="AK200" s="1139"/>
      <c r="AL200" s="1139"/>
      <c r="AM200" s="1139"/>
      <c r="AN200" s="1139"/>
      <c r="AO200" s="1139"/>
      <c r="AP200" s="1139"/>
      <c r="AQ200" s="1139"/>
      <c r="AR200" s="1139"/>
      <c r="AS200" s="1139"/>
      <c r="AT200" s="1139"/>
      <c r="AU200" s="1139"/>
      <c r="AV200" s="1139"/>
      <c r="AW200" s="1139"/>
      <c r="AX200" s="1139"/>
      <c r="AY200" s="1139"/>
      <c r="AZ200" s="1139"/>
      <c r="BA200" s="1139" t="s">
        <v>11119</v>
      </c>
    </row>
    <row r="201" spans="1:53" s="772" customFormat="1" ht="25.5" hidden="1" customHeight="1">
      <c r="A201" s="773"/>
      <c r="B201" s="137"/>
      <c r="C201" s="59" t="s">
        <v>5197</v>
      </c>
      <c r="D201" s="1142"/>
      <c r="E201" s="59" t="s">
        <v>11120</v>
      </c>
      <c r="F201" s="1142" t="s">
        <v>5197</v>
      </c>
      <c r="G201" s="1142"/>
      <c r="H201" s="1159"/>
      <c r="I201" s="59" t="s">
        <v>5197</v>
      </c>
      <c r="J201" s="1140">
        <v>13168</v>
      </c>
      <c r="K201" s="1140">
        <v>170.82</v>
      </c>
      <c r="L201" s="1140">
        <v>145.66</v>
      </c>
      <c r="M201" s="1142" t="s">
        <v>282</v>
      </c>
      <c r="N201" s="1142" t="s">
        <v>282</v>
      </c>
      <c r="O201" s="1140"/>
      <c r="P201" s="1140"/>
      <c r="Q201" s="1140"/>
      <c r="R201" s="1140"/>
      <c r="S201" s="1140"/>
      <c r="T201" s="1140"/>
      <c r="U201" s="1140"/>
      <c r="V201" s="1142">
        <v>2017</v>
      </c>
      <c r="W201" s="1140"/>
      <c r="X201" s="1140"/>
      <c r="Y201" s="1140"/>
      <c r="Z201" s="1140"/>
      <c r="AA201" s="1140"/>
      <c r="AB201" s="1140"/>
      <c r="AC201" s="1150"/>
      <c r="AD201" s="1142"/>
      <c r="AE201" s="1142"/>
      <c r="AF201" s="1139"/>
      <c r="AG201" s="1139"/>
      <c r="AH201" s="1139"/>
      <c r="AI201" s="1139"/>
      <c r="AJ201" s="1139"/>
      <c r="AK201" s="1139"/>
      <c r="AL201" s="1139"/>
      <c r="AM201" s="1139"/>
      <c r="AN201" s="1139"/>
      <c r="AO201" s="1139"/>
      <c r="AP201" s="1139"/>
      <c r="AQ201" s="1139"/>
      <c r="AR201" s="1139"/>
      <c r="AS201" s="1139"/>
      <c r="AT201" s="1139"/>
      <c r="AU201" s="1139"/>
      <c r="AV201" s="1139"/>
      <c r="AW201" s="1139"/>
      <c r="AX201" s="1139"/>
      <c r="AY201" s="1139"/>
      <c r="AZ201" s="1139"/>
      <c r="BA201" s="1139"/>
    </row>
    <row r="202" spans="1:53" s="772" customFormat="1" ht="25.5" hidden="1" customHeight="1">
      <c r="A202" s="773"/>
      <c r="B202" s="137"/>
      <c r="C202" s="59" t="s">
        <v>5197</v>
      </c>
      <c r="D202" s="1142"/>
      <c r="E202" s="59" t="s">
        <v>11108</v>
      </c>
      <c r="F202" s="1142" t="s">
        <v>5197</v>
      </c>
      <c r="G202" s="1142"/>
      <c r="H202" s="1159"/>
      <c r="I202" s="59" t="s">
        <v>5197</v>
      </c>
      <c r="J202" s="1140">
        <v>13572</v>
      </c>
      <c r="K202" s="1140">
        <v>97.6</v>
      </c>
      <c r="L202" s="1140">
        <v>152.68</v>
      </c>
      <c r="M202" s="1142" t="s">
        <v>282</v>
      </c>
      <c r="N202" s="1142" t="s">
        <v>282</v>
      </c>
      <c r="O202" s="1140"/>
      <c r="P202" s="1140"/>
      <c r="Q202" s="1140"/>
      <c r="R202" s="1140"/>
      <c r="S202" s="1140"/>
      <c r="T202" s="1140"/>
      <c r="U202" s="1140"/>
      <c r="V202" s="1142">
        <v>2017</v>
      </c>
      <c r="W202" s="1140"/>
      <c r="X202" s="1140"/>
      <c r="Y202" s="1140"/>
      <c r="Z202" s="1140"/>
      <c r="AA202" s="1140"/>
      <c r="AB202" s="1140"/>
      <c r="AC202" s="1150"/>
      <c r="AD202" s="1142"/>
      <c r="AE202" s="1142"/>
      <c r="AF202" s="1139"/>
      <c r="AG202" s="1139"/>
      <c r="AH202" s="1139"/>
      <c r="AI202" s="1139"/>
      <c r="AJ202" s="1139"/>
      <c r="AK202" s="1139"/>
      <c r="AL202" s="1139"/>
      <c r="AM202" s="1139"/>
      <c r="AN202" s="1139"/>
      <c r="AO202" s="1139"/>
      <c r="AP202" s="1139"/>
      <c r="AQ202" s="1139"/>
      <c r="AR202" s="1139"/>
      <c r="AS202" s="1139"/>
      <c r="AT202" s="1139"/>
      <c r="AU202" s="1139"/>
      <c r="AV202" s="1139"/>
      <c r="AW202" s="1139"/>
      <c r="AX202" s="1139"/>
      <c r="AY202" s="1139"/>
      <c r="AZ202" s="1139"/>
      <c r="BA202" s="1139" t="s">
        <v>11121</v>
      </c>
    </row>
    <row r="203" spans="1:53" s="772" customFormat="1" ht="25.5" hidden="1" customHeight="1">
      <c r="A203" s="773"/>
      <c r="B203" s="137"/>
      <c r="C203" s="59" t="s">
        <v>468</v>
      </c>
      <c r="D203" s="1142"/>
      <c r="E203" s="59" t="s">
        <v>13154</v>
      </c>
      <c r="F203" s="1142" t="s">
        <v>468</v>
      </c>
      <c r="G203" s="1142"/>
      <c r="H203" s="1159"/>
      <c r="I203" s="59" t="s">
        <v>468</v>
      </c>
      <c r="J203" s="1140">
        <v>9568</v>
      </c>
      <c r="K203" s="1140"/>
      <c r="L203" s="1140"/>
      <c r="M203" s="1142" t="s">
        <v>282</v>
      </c>
      <c r="N203" s="1142" t="s">
        <v>304</v>
      </c>
      <c r="O203" s="1140">
        <v>98</v>
      </c>
      <c r="P203" s="1140">
        <v>76</v>
      </c>
      <c r="Q203" s="1140">
        <v>9297</v>
      </c>
      <c r="R203" s="1140"/>
      <c r="S203" s="1140"/>
      <c r="T203" s="1140"/>
      <c r="U203" s="1140"/>
      <c r="V203" s="1142">
        <v>2016</v>
      </c>
      <c r="W203" s="1140"/>
      <c r="X203" s="1140"/>
      <c r="Y203" s="1140"/>
      <c r="Z203" s="1140"/>
      <c r="AA203" s="1140"/>
      <c r="AB203" s="1140"/>
      <c r="AC203" s="1150">
        <v>500</v>
      </c>
      <c r="AD203" s="1142"/>
      <c r="AE203" s="1142"/>
      <c r="AF203" s="1139"/>
      <c r="AG203" s="1139"/>
      <c r="AH203" s="1139"/>
      <c r="AI203" s="1139"/>
      <c r="AJ203" s="1139"/>
      <c r="AK203" s="1139"/>
      <c r="AL203" s="1139"/>
      <c r="AM203" s="1139"/>
      <c r="AN203" s="1139"/>
      <c r="AO203" s="1139"/>
      <c r="AP203" s="1139"/>
      <c r="AQ203" s="1139"/>
      <c r="AR203" s="1139"/>
      <c r="AS203" s="1139"/>
      <c r="AT203" s="1139"/>
      <c r="AU203" s="1139"/>
      <c r="AV203" s="1139"/>
      <c r="AW203" s="1139"/>
      <c r="AX203" s="1139"/>
      <c r="AY203" s="1139"/>
      <c r="AZ203" s="1139"/>
      <c r="BA203" s="1139"/>
    </row>
    <row r="204" spans="1:53" s="772" customFormat="1" ht="25.5" hidden="1" customHeight="1">
      <c r="A204" s="773"/>
      <c r="B204" s="137"/>
      <c r="C204" s="59" t="s">
        <v>5215</v>
      </c>
      <c r="D204" s="1142"/>
      <c r="E204" s="59" t="s">
        <v>11114</v>
      </c>
      <c r="F204" s="1142" t="s">
        <v>645</v>
      </c>
      <c r="G204" s="1142"/>
      <c r="H204" s="1159"/>
      <c r="I204" s="59" t="s">
        <v>5217</v>
      </c>
      <c r="J204" s="1214">
        <v>1041180</v>
      </c>
      <c r="K204" s="1139"/>
      <c r="L204" s="1140"/>
      <c r="M204" s="1142" t="s">
        <v>11115</v>
      </c>
      <c r="N204" s="1142" t="s">
        <v>143</v>
      </c>
      <c r="O204" s="1140"/>
      <c r="P204" s="1140">
        <v>14.63</v>
      </c>
      <c r="Q204" s="1140">
        <v>12000</v>
      </c>
      <c r="R204" s="1139"/>
      <c r="S204" s="1139"/>
      <c r="T204" s="1140"/>
      <c r="U204" s="1140"/>
      <c r="V204" s="1142">
        <v>2011</v>
      </c>
      <c r="W204" s="1140"/>
      <c r="X204" s="1140"/>
      <c r="Y204" s="1140"/>
      <c r="Z204" s="1140"/>
      <c r="AA204" s="1140"/>
      <c r="AB204" s="1140"/>
      <c r="AC204" s="1215"/>
      <c r="AD204" s="1142"/>
      <c r="AE204" s="1142"/>
      <c r="AF204" s="1139"/>
      <c r="AG204" s="1139"/>
      <c r="AH204" s="1139"/>
      <c r="AI204" s="1139"/>
      <c r="AJ204" s="1139"/>
      <c r="AK204" s="1139"/>
      <c r="AL204" s="1139"/>
      <c r="AM204" s="1139"/>
      <c r="AN204" s="1139"/>
      <c r="AO204" s="1139"/>
      <c r="AP204" s="1139"/>
      <c r="AQ204" s="1139"/>
      <c r="AR204" s="1139"/>
      <c r="AS204" s="1139"/>
      <c r="AT204" s="1139"/>
      <c r="AU204" s="1139"/>
      <c r="AV204" s="1139"/>
      <c r="AW204" s="1139"/>
      <c r="AX204" s="1139"/>
      <c r="AY204" s="1139"/>
      <c r="AZ204" s="1139"/>
      <c r="BA204" s="171"/>
    </row>
    <row r="205" spans="1:53" s="772" customFormat="1" ht="25.5" hidden="1" customHeight="1">
      <c r="A205" s="773"/>
      <c r="B205" s="137"/>
      <c r="C205" s="59" t="s">
        <v>5215</v>
      </c>
      <c r="D205" s="1142"/>
      <c r="E205" s="59" t="s">
        <v>11116</v>
      </c>
      <c r="F205" s="1142" t="s">
        <v>5215</v>
      </c>
      <c r="G205" s="1142"/>
      <c r="H205" s="1159"/>
      <c r="I205" s="59" t="s">
        <v>5215</v>
      </c>
      <c r="J205" s="1140">
        <v>16002</v>
      </c>
      <c r="K205" s="1140"/>
      <c r="L205" s="1140"/>
      <c r="M205" s="59" t="s">
        <v>16488</v>
      </c>
      <c r="N205" s="1142" t="s">
        <v>282</v>
      </c>
      <c r="O205" s="1140">
        <v>110</v>
      </c>
      <c r="P205" s="1140">
        <v>95</v>
      </c>
      <c r="Q205" s="1184">
        <v>16002</v>
      </c>
      <c r="R205" s="1140">
        <v>50</v>
      </c>
      <c r="S205" s="1140"/>
      <c r="T205" s="1140"/>
      <c r="U205" s="1140"/>
      <c r="V205" s="1142">
        <v>2013</v>
      </c>
      <c r="W205" s="1184"/>
      <c r="X205" s="1184"/>
      <c r="Y205" s="1184"/>
      <c r="Z205" s="1184"/>
      <c r="AA205" s="1184"/>
      <c r="AB205" s="1184"/>
      <c r="AC205" s="1211">
        <v>800</v>
      </c>
      <c r="AD205" s="1142"/>
      <c r="AE205" s="1142"/>
      <c r="AF205" s="1139"/>
      <c r="AG205" s="1139"/>
      <c r="AH205" s="1139"/>
      <c r="AI205" s="1139"/>
      <c r="AJ205" s="1139"/>
      <c r="AK205" s="1139"/>
      <c r="AL205" s="1139"/>
      <c r="AM205" s="1139"/>
      <c r="AN205" s="1139"/>
      <c r="AO205" s="1139"/>
      <c r="AP205" s="1139"/>
      <c r="AQ205" s="1139"/>
      <c r="AR205" s="1139"/>
      <c r="AS205" s="1139"/>
      <c r="AT205" s="1139"/>
      <c r="AU205" s="1139"/>
      <c r="AV205" s="1139"/>
      <c r="AW205" s="1139"/>
      <c r="AX205" s="1139"/>
      <c r="AY205" s="1139"/>
      <c r="AZ205" s="1139"/>
      <c r="BA205" s="1139" t="s">
        <v>16489</v>
      </c>
    </row>
    <row r="206" spans="1:53" s="772" customFormat="1" ht="25.5" hidden="1" customHeight="1">
      <c r="A206" s="773"/>
      <c r="B206" s="137"/>
      <c r="C206" s="59" t="s">
        <v>5226</v>
      </c>
      <c r="D206" s="1142"/>
      <c r="E206" s="59" t="s">
        <v>15581</v>
      </c>
      <c r="F206" s="1142" t="s">
        <v>5226</v>
      </c>
      <c r="G206" s="1142"/>
      <c r="H206" s="1159"/>
      <c r="I206" s="59" t="s">
        <v>5226</v>
      </c>
      <c r="J206" s="1140">
        <v>12735</v>
      </c>
      <c r="K206" s="1140"/>
      <c r="L206" s="1140"/>
      <c r="M206" s="59" t="s">
        <v>282</v>
      </c>
      <c r="N206" s="1142" t="s">
        <v>304</v>
      </c>
      <c r="O206" s="1140">
        <v>112</v>
      </c>
      <c r="P206" s="1140">
        <v>93</v>
      </c>
      <c r="Q206" s="1184">
        <v>7960</v>
      </c>
      <c r="R206" s="1140"/>
      <c r="S206" s="1140"/>
      <c r="T206" s="1140"/>
      <c r="U206" s="1140"/>
      <c r="V206" s="1142">
        <v>2018</v>
      </c>
      <c r="W206" s="1184"/>
      <c r="X206" s="1184"/>
      <c r="Y206" s="1184"/>
      <c r="Z206" s="1184"/>
      <c r="AA206" s="1184"/>
      <c r="AB206" s="1184"/>
      <c r="AC206" s="1211">
        <v>500</v>
      </c>
      <c r="AD206" s="1142"/>
      <c r="AE206" s="1142"/>
      <c r="AF206" s="1139"/>
      <c r="AG206" s="1139"/>
      <c r="AH206" s="1139"/>
      <c r="AI206" s="1139"/>
      <c r="AJ206" s="1139"/>
      <c r="AK206" s="1139"/>
      <c r="AL206" s="1139"/>
      <c r="AM206" s="1139"/>
      <c r="AN206" s="1139"/>
      <c r="AO206" s="1139"/>
      <c r="AP206" s="1139"/>
      <c r="AQ206" s="1139"/>
      <c r="AR206" s="1139"/>
      <c r="AS206" s="1139"/>
      <c r="AT206" s="1139"/>
      <c r="AU206" s="1139"/>
      <c r="AV206" s="1139"/>
      <c r="AW206" s="1139"/>
      <c r="AX206" s="1139"/>
      <c r="AY206" s="1139"/>
      <c r="AZ206" s="1139"/>
      <c r="BA206" s="1139" t="s">
        <v>3615</v>
      </c>
    </row>
    <row r="207" spans="1:53" s="772" customFormat="1" ht="25.5" hidden="1" customHeight="1">
      <c r="A207" s="773"/>
      <c r="B207" s="137"/>
      <c r="C207" s="59" t="s">
        <v>5232</v>
      </c>
      <c r="D207" s="1142"/>
      <c r="E207" s="59" t="s">
        <v>11122</v>
      </c>
      <c r="F207" s="1142" t="s">
        <v>5232</v>
      </c>
      <c r="G207" s="1142"/>
      <c r="H207" s="1149"/>
      <c r="I207" s="59" t="s">
        <v>5232</v>
      </c>
      <c r="J207" s="1140">
        <v>50051</v>
      </c>
      <c r="K207" s="1140">
        <v>155</v>
      </c>
      <c r="L207" s="1140">
        <v>123</v>
      </c>
      <c r="M207" s="1142" t="s">
        <v>304</v>
      </c>
      <c r="N207" s="1142" t="s">
        <v>282</v>
      </c>
      <c r="O207" s="1140">
        <v>120</v>
      </c>
      <c r="P207" s="1140">
        <v>92</v>
      </c>
      <c r="Q207" s="1184">
        <v>22092</v>
      </c>
      <c r="R207" s="1140"/>
      <c r="S207" s="1140">
        <v>100</v>
      </c>
      <c r="T207" s="1140"/>
      <c r="U207" s="1140"/>
      <c r="V207" s="1142">
        <v>2017</v>
      </c>
      <c r="W207" s="1184"/>
      <c r="X207" s="1184"/>
      <c r="Y207" s="1184"/>
      <c r="Z207" s="1184"/>
      <c r="AA207" s="1184"/>
      <c r="AB207" s="1184"/>
      <c r="AC207" s="1211"/>
      <c r="AD207" s="1142"/>
      <c r="AE207" s="1142"/>
      <c r="AF207" s="1139"/>
      <c r="AG207" s="1139"/>
      <c r="AH207" s="1139"/>
      <c r="AI207" s="1139"/>
      <c r="AJ207" s="1139"/>
      <c r="AK207" s="1139"/>
      <c r="AL207" s="1139"/>
      <c r="AM207" s="1139"/>
      <c r="AN207" s="1139"/>
      <c r="AO207" s="1139"/>
      <c r="AP207" s="1139"/>
      <c r="AQ207" s="1139"/>
      <c r="AR207" s="1139"/>
      <c r="AS207" s="1139"/>
      <c r="AT207" s="1139"/>
      <c r="AU207" s="1139"/>
      <c r="AV207" s="1139"/>
      <c r="AW207" s="1139"/>
      <c r="AX207" s="1139"/>
      <c r="AY207" s="1139"/>
      <c r="AZ207" s="1139"/>
      <c r="BA207" s="1139" t="s">
        <v>13153</v>
      </c>
    </row>
    <row r="208" spans="1:53" s="772" customFormat="1" ht="25.5" hidden="1" customHeight="1">
      <c r="A208" s="773"/>
      <c r="B208" s="137"/>
      <c r="C208" s="59" t="s">
        <v>5240</v>
      </c>
      <c r="D208" s="1142"/>
      <c r="E208" s="59" t="s">
        <v>11123</v>
      </c>
      <c r="F208" s="1142" t="s">
        <v>5240</v>
      </c>
      <c r="G208" s="1142"/>
      <c r="H208" s="1149"/>
      <c r="I208" s="59" t="s">
        <v>5240</v>
      </c>
      <c r="J208" s="1140">
        <v>165000</v>
      </c>
      <c r="K208" s="1140"/>
      <c r="L208" s="1140"/>
      <c r="M208" s="1142" t="s">
        <v>304</v>
      </c>
      <c r="N208" s="1142" t="s">
        <v>304</v>
      </c>
      <c r="O208" s="1140">
        <v>114</v>
      </c>
      <c r="P208" s="1140">
        <v>95</v>
      </c>
      <c r="Q208" s="1184">
        <v>11168</v>
      </c>
      <c r="R208" s="1140"/>
      <c r="S208" s="1140"/>
      <c r="T208" s="1140"/>
      <c r="U208" s="1140"/>
      <c r="V208" s="1142">
        <v>2011</v>
      </c>
      <c r="W208" s="1184"/>
      <c r="X208" s="1184"/>
      <c r="Y208" s="1184"/>
      <c r="Z208" s="1184"/>
      <c r="AA208" s="1184"/>
      <c r="AB208" s="1184"/>
      <c r="AC208" s="1211">
        <v>10000</v>
      </c>
      <c r="AD208" s="1142"/>
      <c r="AE208" s="1142"/>
      <c r="AF208" s="1139"/>
      <c r="AG208" s="1139"/>
      <c r="AH208" s="1139"/>
      <c r="AI208" s="1139"/>
      <c r="AJ208" s="1139"/>
      <c r="AK208" s="1139"/>
      <c r="AL208" s="1139"/>
      <c r="AM208" s="1139"/>
      <c r="AN208" s="1139"/>
      <c r="AO208" s="1139"/>
      <c r="AP208" s="1139"/>
      <c r="AQ208" s="1139"/>
      <c r="AR208" s="1139"/>
      <c r="AS208" s="1139"/>
      <c r="AT208" s="1139"/>
      <c r="AU208" s="1139"/>
      <c r="AV208" s="1139"/>
      <c r="AW208" s="1139"/>
      <c r="AX208" s="1139"/>
      <c r="AY208" s="1139"/>
      <c r="AZ208" s="1139"/>
      <c r="BA208" s="1139"/>
    </row>
    <row r="209" spans="1:53" s="772" customFormat="1" ht="25.5" hidden="1" customHeight="1">
      <c r="A209" s="773"/>
      <c r="B209" s="1144" t="s">
        <v>2299</v>
      </c>
      <c r="C209" s="171" t="s">
        <v>2300</v>
      </c>
      <c r="D209" s="1142"/>
      <c r="E209" s="1216">
        <f>COUNTA(E210:E229)</f>
        <v>20</v>
      </c>
      <c r="F209" s="1142"/>
      <c r="G209" s="1142"/>
      <c r="H209" s="1142"/>
      <c r="I209" s="1142"/>
      <c r="J209" s="1140">
        <f>SUM(J210:J229)</f>
        <v>427892</v>
      </c>
      <c r="K209" s="1140">
        <f>SUM(K210:K229)</f>
        <v>255</v>
      </c>
      <c r="L209" s="1140">
        <f>SUM(L210:L229)</f>
        <v>370</v>
      </c>
      <c r="M209" s="1142"/>
      <c r="N209" s="1146"/>
      <c r="O209" s="1146"/>
      <c r="P209" s="148"/>
      <c r="Q209" s="1217"/>
      <c r="R209" s="1142"/>
      <c r="S209" s="1142"/>
      <c r="T209" s="1142"/>
      <c r="U209" s="1142"/>
      <c r="V209" s="1142"/>
      <c r="W209" s="133"/>
      <c r="X209" s="133"/>
      <c r="Y209" s="133"/>
      <c r="Z209" s="133"/>
      <c r="AA209" s="133"/>
      <c r="AB209" s="133"/>
      <c r="AC209" s="133"/>
      <c r="AD209" s="1142"/>
      <c r="AE209" s="1142"/>
      <c r="AF209" s="59"/>
      <c r="AG209" s="59"/>
      <c r="AH209" s="59"/>
      <c r="AI209" s="59"/>
      <c r="AJ209" s="59"/>
      <c r="AK209" s="1146"/>
      <c r="AL209" s="1146"/>
      <c r="AM209" s="59"/>
      <c r="AN209" s="59"/>
      <c r="AO209" s="59"/>
      <c r="AP209" s="59"/>
      <c r="AQ209" s="59"/>
      <c r="AR209" s="59"/>
      <c r="AS209" s="59"/>
      <c r="AT209" s="59"/>
      <c r="AU209" s="59"/>
      <c r="AV209" s="59"/>
      <c r="AW209" s="59"/>
      <c r="AX209" s="59"/>
      <c r="AY209" s="59"/>
      <c r="AZ209" s="59"/>
      <c r="BA209" s="1146"/>
    </row>
    <row r="210" spans="1:53" s="772" customFormat="1" ht="25.5" hidden="1" customHeight="1">
      <c r="A210" s="773"/>
      <c r="B210" s="1148"/>
      <c r="C210" s="59" t="s">
        <v>1848</v>
      </c>
      <c r="D210" s="1142"/>
      <c r="E210" s="1216" t="s">
        <v>5682</v>
      </c>
      <c r="F210" s="1142" t="s">
        <v>1848</v>
      </c>
      <c r="G210" s="1142"/>
      <c r="H210" s="1142"/>
      <c r="I210" s="1142" t="s">
        <v>16517</v>
      </c>
      <c r="J210" s="1140">
        <v>111365</v>
      </c>
      <c r="K210" s="1140"/>
      <c r="L210" s="1140"/>
      <c r="M210" s="1142" t="s">
        <v>469</v>
      </c>
      <c r="N210" s="1146" t="s">
        <v>469</v>
      </c>
      <c r="O210" s="1146">
        <v>125</v>
      </c>
      <c r="P210" s="148">
        <v>98</v>
      </c>
      <c r="Q210" s="1218">
        <v>111365</v>
      </c>
      <c r="R210" s="1142"/>
      <c r="S210" s="1142"/>
      <c r="T210" s="1142"/>
      <c r="U210" s="1142"/>
      <c r="V210" s="1142">
        <v>2013</v>
      </c>
      <c r="W210" s="133"/>
      <c r="X210" s="133"/>
      <c r="Y210" s="133"/>
      <c r="Z210" s="133"/>
      <c r="AA210" s="133"/>
      <c r="AB210" s="133"/>
      <c r="AC210" s="1173">
        <v>62000</v>
      </c>
      <c r="AD210" s="1142"/>
      <c r="AE210" s="1142"/>
      <c r="AF210" s="59"/>
      <c r="AG210" s="59"/>
      <c r="AH210" s="59"/>
      <c r="AI210" s="59"/>
      <c r="AJ210" s="59"/>
      <c r="AK210" s="1146"/>
      <c r="AL210" s="1146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59"/>
      <c r="AZ210" s="59"/>
      <c r="BA210" s="1146"/>
    </row>
    <row r="211" spans="1:53" s="772" customFormat="1" ht="25.5" hidden="1" customHeight="1">
      <c r="A211" s="773"/>
      <c r="B211" s="1148"/>
      <c r="C211" s="59" t="s">
        <v>5630</v>
      </c>
      <c r="D211" s="1142"/>
      <c r="E211" s="59" t="s">
        <v>5683</v>
      </c>
      <c r="F211" s="59" t="s">
        <v>5630</v>
      </c>
      <c r="G211" s="1142"/>
      <c r="H211" s="1149"/>
      <c r="I211" s="59" t="s">
        <v>16518</v>
      </c>
      <c r="J211" s="1140">
        <v>12836</v>
      </c>
      <c r="K211" s="1140">
        <v>192</v>
      </c>
      <c r="L211" s="1140">
        <v>280</v>
      </c>
      <c r="M211" s="1142" t="s">
        <v>282</v>
      </c>
      <c r="N211" s="1142" t="s">
        <v>282</v>
      </c>
      <c r="O211" s="1140">
        <v>120</v>
      </c>
      <c r="P211" s="1140">
        <v>95</v>
      </c>
      <c r="Q211" s="1140">
        <v>12836</v>
      </c>
      <c r="R211" s="1140"/>
      <c r="S211" s="1140">
        <v>1248</v>
      </c>
      <c r="T211" s="131"/>
      <c r="U211" s="1140"/>
      <c r="V211" s="1142">
        <v>2012</v>
      </c>
      <c r="W211" s="1140"/>
      <c r="X211" s="1140"/>
      <c r="Y211" s="1140"/>
      <c r="Z211" s="1140"/>
      <c r="AA211" s="1140"/>
      <c r="AB211" s="1140"/>
      <c r="AC211" s="1140">
        <v>5000</v>
      </c>
      <c r="AD211" s="1142"/>
      <c r="AE211" s="1142"/>
      <c r="AF211" s="1139"/>
      <c r="AG211" s="1139"/>
      <c r="AH211" s="1139"/>
      <c r="AI211" s="1139"/>
      <c r="AJ211" s="1139"/>
      <c r="AK211" s="1139"/>
      <c r="AL211" s="1139"/>
      <c r="AM211" s="1139"/>
      <c r="AN211" s="1139"/>
      <c r="AO211" s="1139"/>
      <c r="AP211" s="1139"/>
      <c r="AQ211" s="1139"/>
      <c r="AR211" s="1139"/>
      <c r="AS211" s="1139"/>
      <c r="AT211" s="1139"/>
      <c r="AU211" s="1139"/>
      <c r="AV211" s="1139"/>
      <c r="AW211" s="1139"/>
      <c r="AX211" s="1139"/>
      <c r="AY211" s="1139"/>
      <c r="AZ211" s="1139"/>
      <c r="BA211" s="1219"/>
    </row>
    <row r="212" spans="1:53" s="1336" customFormat="1" ht="25.5" hidden="1" customHeight="1">
      <c r="A212" s="773"/>
      <c r="B212" s="1453"/>
      <c r="C212" s="59" t="s">
        <v>5632</v>
      </c>
      <c r="D212" s="1450"/>
      <c r="E212" s="59" t="s">
        <v>16530</v>
      </c>
      <c r="F212" s="59" t="s">
        <v>5632</v>
      </c>
      <c r="G212" s="1450"/>
      <c r="H212" s="1149"/>
      <c r="I212" s="59" t="s">
        <v>5632</v>
      </c>
      <c r="J212" s="1451">
        <v>18500</v>
      </c>
      <c r="K212" s="1451"/>
      <c r="L212" s="1451"/>
      <c r="M212" s="1450" t="s">
        <v>469</v>
      </c>
      <c r="N212" s="1450" t="s">
        <v>143</v>
      </c>
      <c r="O212" s="1451">
        <v>110</v>
      </c>
      <c r="P212" s="1451">
        <v>95</v>
      </c>
      <c r="Q212" s="1451">
        <v>18500</v>
      </c>
      <c r="R212" s="1451"/>
      <c r="S212" s="1451"/>
      <c r="T212" s="131"/>
      <c r="U212" s="1451"/>
      <c r="V212" s="1450">
        <v>2005</v>
      </c>
      <c r="W212" s="1451"/>
      <c r="X212" s="1451"/>
      <c r="Y212" s="1451"/>
      <c r="Z212" s="1451"/>
      <c r="AA212" s="1451"/>
      <c r="AB212" s="1451"/>
      <c r="AC212" s="1451">
        <v>133</v>
      </c>
      <c r="AD212" s="1450"/>
      <c r="AE212" s="1450"/>
      <c r="AF212" s="1452"/>
      <c r="AG212" s="1452"/>
      <c r="AH212" s="1452"/>
      <c r="AI212" s="1452"/>
      <c r="AJ212" s="1452"/>
      <c r="AK212" s="1452"/>
      <c r="AL212" s="1452"/>
      <c r="AM212" s="1452"/>
      <c r="AN212" s="1452"/>
      <c r="AO212" s="1452"/>
      <c r="AP212" s="1452"/>
      <c r="AQ212" s="1452"/>
      <c r="AR212" s="1452"/>
      <c r="AS212" s="1452"/>
      <c r="AT212" s="1452"/>
      <c r="AU212" s="1452"/>
      <c r="AV212" s="1452"/>
      <c r="AW212" s="1452"/>
      <c r="AX212" s="1452"/>
      <c r="AY212" s="1452"/>
      <c r="AZ212" s="1452"/>
      <c r="BA212" s="1219" t="s">
        <v>5691</v>
      </c>
    </row>
    <row r="213" spans="1:53" s="1336" customFormat="1" ht="25.5" hidden="1" customHeight="1">
      <c r="A213" s="773"/>
      <c r="B213" s="1453"/>
      <c r="C213" s="59" t="s">
        <v>1850</v>
      </c>
      <c r="D213" s="1450"/>
      <c r="E213" s="59" t="s">
        <v>16531</v>
      </c>
      <c r="F213" s="59" t="s">
        <v>1850</v>
      </c>
      <c r="G213" s="1450"/>
      <c r="H213" s="1149"/>
      <c r="I213" s="59" t="s">
        <v>5684</v>
      </c>
      <c r="J213" s="1451">
        <v>13000</v>
      </c>
      <c r="K213" s="1451"/>
      <c r="L213" s="1451"/>
      <c r="M213" s="1450" t="s">
        <v>469</v>
      </c>
      <c r="N213" s="1450" t="s">
        <v>469</v>
      </c>
      <c r="O213" s="1451">
        <v>100</v>
      </c>
      <c r="P213" s="1451">
        <v>98</v>
      </c>
      <c r="Q213" s="1451">
        <v>13000</v>
      </c>
      <c r="R213" s="1451"/>
      <c r="S213" s="1451"/>
      <c r="T213" s="131"/>
      <c r="U213" s="1451"/>
      <c r="V213" s="1450">
        <v>2010</v>
      </c>
      <c r="W213" s="1451"/>
      <c r="X213" s="1451"/>
      <c r="Y213" s="1451"/>
      <c r="Z213" s="1451"/>
      <c r="AA213" s="1451"/>
      <c r="AB213" s="1451"/>
      <c r="AC213" s="1451">
        <v>157</v>
      </c>
      <c r="AD213" s="1450"/>
      <c r="AE213" s="1450"/>
      <c r="AF213" s="1452"/>
      <c r="AG213" s="1452"/>
      <c r="AH213" s="1452"/>
      <c r="AI213" s="1452"/>
      <c r="AJ213" s="1452"/>
      <c r="AK213" s="1452"/>
      <c r="AL213" s="1452"/>
      <c r="AM213" s="1452"/>
      <c r="AN213" s="1452"/>
      <c r="AO213" s="1452"/>
      <c r="AP213" s="1452"/>
      <c r="AQ213" s="1452"/>
      <c r="AR213" s="1452"/>
      <c r="AS213" s="1452"/>
      <c r="AT213" s="1452"/>
      <c r="AU213" s="1452"/>
      <c r="AV213" s="1452"/>
      <c r="AW213" s="1452"/>
      <c r="AX213" s="1452"/>
      <c r="AY213" s="1452"/>
      <c r="AZ213" s="1452"/>
      <c r="BA213" s="1219" t="s">
        <v>5685</v>
      </c>
    </row>
    <row r="214" spans="1:53" s="1336" customFormat="1" ht="25.5" hidden="1" customHeight="1">
      <c r="A214" s="773"/>
      <c r="B214" s="1453"/>
      <c r="C214" s="59" t="s">
        <v>1850</v>
      </c>
      <c r="D214" s="1450"/>
      <c r="E214" s="59" t="s">
        <v>5686</v>
      </c>
      <c r="F214" s="59" t="s">
        <v>1850</v>
      </c>
      <c r="G214" s="1450"/>
      <c r="H214" s="1149"/>
      <c r="I214" s="59" t="s">
        <v>5684</v>
      </c>
      <c r="J214" s="1451">
        <v>18063</v>
      </c>
      <c r="K214" s="1451"/>
      <c r="L214" s="1451"/>
      <c r="M214" s="1450" t="s">
        <v>469</v>
      </c>
      <c r="N214" s="1450" t="s">
        <v>469</v>
      </c>
      <c r="O214" s="1451">
        <v>120</v>
      </c>
      <c r="P214" s="1451">
        <v>98</v>
      </c>
      <c r="Q214" s="1451">
        <v>9962</v>
      </c>
      <c r="R214" s="1451">
        <v>120</v>
      </c>
      <c r="S214" s="1451">
        <v>200</v>
      </c>
      <c r="T214" s="131"/>
      <c r="U214" s="1451"/>
      <c r="V214" s="1450">
        <v>2014</v>
      </c>
      <c r="W214" s="1451"/>
      <c r="X214" s="1451"/>
      <c r="Y214" s="1451"/>
      <c r="Z214" s="1451"/>
      <c r="AA214" s="1451"/>
      <c r="AB214" s="1451"/>
      <c r="AC214" s="1451">
        <v>1200</v>
      </c>
      <c r="AD214" s="1450"/>
      <c r="AE214" s="1450"/>
      <c r="AF214" s="1452"/>
      <c r="AG214" s="1452"/>
      <c r="AH214" s="1452"/>
      <c r="AI214" s="1452"/>
      <c r="AJ214" s="1452"/>
      <c r="AK214" s="1452"/>
      <c r="AL214" s="1452"/>
      <c r="AM214" s="1452"/>
      <c r="AN214" s="1452"/>
      <c r="AO214" s="1452"/>
      <c r="AP214" s="1452"/>
      <c r="AQ214" s="1452"/>
      <c r="AR214" s="1452"/>
      <c r="AS214" s="1452"/>
      <c r="AT214" s="1452"/>
      <c r="AU214" s="1452"/>
      <c r="AV214" s="1452"/>
      <c r="AW214" s="1452"/>
      <c r="AX214" s="1452"/>
      <c r="AY214" s="1452"/>
      <c r="AZ214" s="1452"/>
      <c r="BA214" s="1219"/>
    </row>
    <row r="215" spans="1:53" s="1336" customFormat="1" ht="25.5" hidden="1" customHeight="1">
      <c r="A215" s="773"/>
      <c r="B215" s="1453"/>
      <c r="C215" s="59" t="s">
        <v>1850</v>
      </c>
      <c r="D215" s="1450"/>
      <c r="E215" s="59" t="s">
        <v>16532</v>
      </c>
      <c r="F215" s="59" t="s">
        <v>1850</v>
      </c>
      <c r="G215" s="1450"/>
      <c r="H215" s="1149"/>
      <c r="I215" s="59" t="s">
        <v>5684</v>
      </c>
      <c r="J215" s="1451">
        <v>11000</v>
      </c>
      <c r="K215" s="1451"/>
      <c r="L215" s="1451"/>
      <c r="M215" s="1450" t="s">
        <v>469</v>
      </c>
      <c r="N215" s="1450" t="s">
        <v>469</v>
      </c>
      <c r="O215" s="1451">
        <v>90</v>
      </c>
      <c r="P215" s="1451">
        <v>98</v>
      </c>
      <c r="Q215" s="1451">
        <v>11000</v>
      </c>
      <c r="R215" s="1451"/>
      <c r="S215" s="1451"/>
      <c r="T215" s="131"/>
      <c r="U215" s="1451"/>
      <c r="V215" s="1450">
        <v>2019</v>
      </c>
      <c r="W215" s="1451"/>
      <c r="X215" s="1451"/>
      <c r="Y215" s="1451"/>
      <c r="Z215" s="1451"/>
      <c r="AA215" s="1451"/>
      <c r="AB215" s="1451"/>
      <c r="AC215" s="1451">
        <v>770.00000000000011</v>
      </c>
      <c r="AD215" s="1450"/>
      <c r="AE215" s="1450"/>
      <c r="AF215" s="1452"/>
      <c r="AG215" s="1452"/>
      <c r="AH215" s="1452"/>
      <c r="AI215" s="1452"/>
      <c r="AJ215" s="1452"/>
      <c r="AK215" s="1452"/>
      <c r="AL215" s="1452"/>
      <c r="AM215" s="1452"/>
      <c r="AN215" s="1452"/>
      <c r="AO215" s="1452"/>
      <c r="AP215" s="1452"/>
      <c r="AQ215" s="1452"/>
      <c r="AR215" s="1452"/>
      <c r="AS215" s="1452"/>
      <c r="AT215" s="1452"/>
      <c r="AU215" s="1452"/>
      <c r="AV215" s="1452"/>
      <c r="AW215" s="1452"/>
      <c r="AX215" s="1452"/>
      <c r="AY215" s="1452"/>
      <c r="AZ215" s="1452"/>
      <c r="BA215" s="1219"/>
    </row>
    <row r="216" spans="1:53" s="1336" customFormat="1" ht="25.5" hidden="1" customHeight="1">
      <c r="A216" s="773"/>
      <c r="B216" s="1453"/>
      <c r="C216" s="59" t="s">
        <v>1850</v>
      </c>
      <c r="D216" s="1450"/>
      <c r="E216" s="59" t="s">
        <v>16533</v>
      </c>
      <c r="F216" s="59" t="s">
        <v>1850</v>
      </c>
      <c r="G216" s="1450"/>
      <c r="H216" s="1149"/>
      <c r="I216" s="59" t="s">
        <v>5684</v>
      </c>
      <c r="J216" s="1451">
        <v>8000</v>
      </c>
      <c r="K216" s="1451"/>
      <c r="L216" s="1451"/>
      <c r="M216" s="1450" t="s">
        <v>469</v>
      </c>
      <c r="N216" s="1450" t="s">
        <v>469</v>
      </c>
      <c r="O216" s="1451">
        <v>95</v>
      </c>
      <c r="P216" s="1451">
        <v>98</v>
      </c>
      <c r="Q216" s="1451">
        <v>8000</v>
      </c>
      <c r="R216" s="1451"/>
      <c r="S216" s="1451"/>
      <c r="T216" s="131"/>
      <c r="U216" s="1451"/>
      <c r="V216" s="1450">
        <v>2006</v>
      </c>
      <c r="W216" s="1451"/>
      <c r="X216" s="1451"/>
      <c r="Y216" s="1451"/>
      <c r="Z216" s="1451"/>
      <c r="AA216" s="1451"/>
      <c r="AB216" s="1451"/>
      <c r="AC216" s="1451">
        <v>560</v>
      </c>
      <c r="AD216" s="1450"/>
      <c r="AE216" s="1450"/>
      <c r="AF216" s="1452"/>
      <c r="AG216" s="1452"/>
      <c r="AH216" s="1452"/>
      <c r="AI216" s="1452"/>
      <c r="AJ216" s="1452"/>
      <c r="AK216" s="1452"/>
      <c r="AL216" s="1452"/>
      <c r="AM216" s="1452"/>
      <c r="AN216" s="1452"/>
      <c r="AO216" s="1452"/>
      <c r="AP216" s="1452"/>
      <c r="AQ216" s="1452"/>
      <c r="AR216" s="1452"/>
      <c r="AS216" s="1452"/>
      <c r="AT216" s="1452"/>
      <c r="AU216" s="1452"/>
      <c r="AV216" s="1452"/>
      <c r="AW216" s="1452"/>
      <c r="AX216" s="1452"/>
      <c r="AY216" s="1452"/>
      <c r="AZ216" s="1452"/>
      <c r="BA216" s="1219"/>
    </row>
    <row r="217" spans="1:53" s="1336" customFormat="1" ht="25.5" hidden="1" customHeight="1">
      <c r="A217" s="773"/>
      <c r="B217" s="1453"/>
      <c r="C217" s="59" t="s">
        <v>1850</v>
      </c>
      <c r="D217" s="1450"/>
      <c r="E217" s="59" t="s">
        <v>16534</v>
      </c>
      <c r="F217" s="59" t="s">
        <v>1850</v>
      </c>
      <c r="G217" s="1450"/>
      <c r="H217" s="1149"/>
      <c r="I217" s="59" t="s">
        <v>5684</v>
      </c>
      <c r="J217" s="1451">
        <v>6620</v>
      </c>
      <c r="K217" s="1451"/>
      <c r="L217" s="1451"/>
      <c r="M217" s="1450" t="s">
        <v>469</v>
      </c>
      <c r="N217" s="1450" t="s">
        <v>469</v>
      </c>
      <c r="O217" s="1451">
        <v>100</v>
      </c>
      <c r="P217" s="1451">
        <v>98</v>
      </c>
      <c r="Q217" s="1451">
        <v>6620</v>
      </c>
      <c r="R217" s="1451"/>
      <c r="S217" s="1451"/>
      <c r="T217" s="131"/>
      <c r="U217" s="1451"/>
      <c r="V217" s="1450">
        <v>2015</v>
      </c>
      <c r="W217" s="1451"/>
      <c r="X217" s="1451"/>
      <c r="Y217" s="1451"/>
      <c r="Z217" s="1451"/>
      <c r="AA217" s="1451"/>
      <c r="AB217" s="1451"/>
      <c r="AC217" s="1451">
        <v>464</v>
      </c>
      <c r="AD217" s="1450"/>
      <c r="AE217" s="1450"/>
      <c r="AF217" s="1452"/>
      <c r="AG217" s="1452"/>
      <c r="AH217" s="1452"/>
      <c r="AI217" s="1452"/>
      <c r="AJ217" s="1452"/>
      <c r="AK217" s="1452"/>
      <c r="AL217" s="1452"/>
      <c r="AM217" s="1452"/>
      <c r="AN217" s="1452"/>
      <c r="AO217" s="1452"/>
      <c r="AP217" s="1452"/>
      <c r="AQ217" s="1452"/>
      <c r="AR217" s="1452"/>
      <c r="AS217" s="1452"/>
      <c r="AT217" s="1452"/>
      <c r="AU217" s="1452"/>
      <c r="AV217" s="1452"/>
      <c r="AW217" s="1452"/>
      <c r="AX217" s="1452"/>
      <c r="AY217" s="1452"/>
      <c r="AZ217" s="1452"/>
      <c r="BA217" s="1219"/>
    </row>
    <row r="218" spans="1:53" s="1336" customFormat="1" ht="25.5" hidden="1" customHeight="1">
      <c r="A218" s="773" t="s">
        <v>145</v>
      </c>
      <c r="B218" s="1453"/>
      <c r="C218" s="59" t="s">
        <v>1855</v>
      </c>
      <c r="D218" s="1450"/>
      <c r="E218" s="59" t="s">
        <v>5689</v>
      </c>
      <c r="F218" s="59" t="s">
        <v>1855</v>
      </c>
      <c r="G218" s="1450"/>
      <c r="H218" s="1149"/>
      <c r="I218" s="59" t="s">
        <v>5690</v>
      </c>
      <c r="J218" s="1451">
        <v>40577</v>
      </c>
      <c r="K218" s="1451"/>
      <c r="L218" s="1451"/>
      <c r="M218" s="1450" t="s">
        <v>469</v>
      </c>
      <c r="N218" s="1450" t="s">
        <v>143</v>
      </c>
      <c r="O218" s="1451">
        <v>118</v>
      </c>
      <c r="P218" s="1451">
        <v>98</v>
      </c>
      <c r="Q218" s="1451">
        <v>25000</v>
      </c>
      <c r="R218" s="1451"/>
      <c r="S218" s="1451"/>
      <c r="T218" s="131"/>
      <c r="U218" s="1451"/>
      <c r="V218" s="1450">
        <v>2012</v>
      </c>
      <c r="W218" s="1451"/>
      <c r="X218" s="1451"/>
      <c r="Y218" s="1451"/>
      <c r="Z218" s="1451"/>
      <c r="AA218" s="1451"/>
      <c r="AB218" s="1451"/>
      <c r="AC218" s="1451">
        <v>256</v>
      </c>
      <c r="AD218" s="1450"/>
      <c r="AE218" s="1450"/>
      <c r="AF218" s="1452"/>
      <c r="AG218" s="1452"/>
      <c r="AH218" s="1452"/>
      <c r="AI218" s="1452"/>
      <c r="AJ218" s="1452"/>
      <c r="AK218" s="1452"/>
      <c r="AL218" s="1452"/>
      <c r="AM218" s="1452"/>
      <c r="AN218" s="1452"/>
      <c r="AO218" s="1452"/>
      <c r="AP218" s="1452"/>
      <c r="AQ218" s="1452"/>
      <c r="AR218" s="1452"/>
      <c r="AS218" s="1452"/>
      <c r="AT218" s="1452"/>
      <c r="AU218" s="1452"/>
      <c r="AV218" s="1452"/>
      <c r="AW218" s="1452"/>
      <c r="AX218" s="1452"/>
      <c r="AY218" s="1452"/>
      <c r="AZ218" s="1452"/>
      <c r="BA218" s="1219" t="s">
        <v>5691</v>
      </c>
    </row>
    <row r="219" spans="1:53" s="772" customFormat="1" ht="25.5" hidden="1" customHeight="1">
      <c r="A219" s="773"/>
      <c r="B219" s="1148"/>
      <c r="C219" s="59" t="s">
        <v>1866</v>
      </c>
      <c r="D219" s="1142"/>
      <c r="E219" s="59" t="s">
        <v>5687</v>
      </c>
      <c r="F219" s="59" t="s">
        <v>1866</v>
      </c>
      <c r="G219" s="1142"/>
      <c r="H219" s="1149"/>
      <c r="I219" s="59" t="s">
        <v>1866</v>
      </c>
      <c r="J219" s="1140">
        <v>10000</v>
      </c>
      <c r="K219" s="1140"/>
      <c r="L219" s="1140"/>
      <c r="M219" s="1142" t="s">
        <v>469</v>
      </c>
      <c r="N219" s="1142" t="s">
        <v>469</v>
      </c>
      <c r="O219" s="1140">
        <v>70</v>
      </c>
      <c r="P219" s="1140">
        <v>63</v>
      </c>
      <c r="Q219" s="1140">
        <v>6400</v>
      </c>
      <c r="R219" s="1140">
        <v>60</v>
      </c>
      <c r="S219" s="1140"/>
      <c r="T219" s="131"/>
      <c r="U219" s="1140"/>
      <c r="V219" s="1142">
        <v>2016</v>
      </c>
      <c r="W219" s="1140"/>
      <c r="X219" s="1140"/>
      <c r="Y219" s="1140"/>
      <c r="Z219" s="1140"/>
      <c r="AA219" s="1140"/>
      <c r="AB219" s="1140"/>
      <c r="AC219" s="1140">
        <v>60</v>
      </c>
      <c r="AD219" s="1142"/>
      <c r="AE219" s="1142"/>
      <c r="AF219" s="1139"/>
      <c r="AG219" s="1139"/>
      <c r="AH219" s="1139"/>
      <c r="AI219" s="1139"/>
      <c r="AJ219" s="1139"/>
      <c r="AK219" s="1139"/>
      <c r="AL219" s="1139"/>
      <c r="AM219" s="1139"/>
      <c r="AN219" s="1139"/>
      <c r="AO219" s="1139"/>
      <c r="AP219" s="1139"/>
      <c r="AQ219" s="1139"/>
      <c r="AR219" s="1139"/>
      <c r="AS219" s="1139"/>
      <c r="AT219" s="1139"/>
      <c r="AU219" s="1139"/>
      <c r="AV219" s="1139"/>
      <c r="AW219" s="1139"/>
      <c r="AX219" s="1139"/>
      <c r="AY219" s="1139"/>
      <c r="AZ219" s="1139"/>
      <c r="BA219" s="1219" t="s">
        <v>5688</v>
      </c>
    </row>
    <row r="220" spans="1:53" s="772" customFormat="1" ht="25.5" hidden="1" customHeight="1">
      <c r="A220" s="773"/>
      <c r="B220" s="1148"/>
      <c r="C220" s="59" t="s">
        <v>5641</v>
      </c>
      <c r="D220" s="1142"/>
      <c r="E220" s="59" t="s">
        <v>5692</v>
      </c>
      <c r="F220" s="59" t="s">
        <v>5641</v>
      </c>
      <c r="G220" s="1142"/>
      <c r="H220" s="1149"/>
      <c r="I220" s="59" t="s">
        <v>5693</v>
      </c>
      <c r="J220" s="1140">
        <v>16662</v>
      </c>
      <c r="K220" s="1140"/>
      <c r="L220" s="1140"/>
      <c r="M220" s="1142" t="s">
        <v>282</v>
      </c>
      <c r="N220" s="1142" t="s">
        <v>469</v>
      </c>
      <c r="O220" s="1140">
        <v>120</v>
      </c>
      <c r="P220" s="1140">
        <v>90</v>
      </c>
      <c r="Q220" s="1140">
        <v>10742</v>
      </c>
      <c r="R220" s="1140">
        <v>53</v>
      </c>
      <c r="S220" s="1140"/>
      <c r="T220" s="131"/>
      <c r="U220" s="1140"/>
      <c r="V220" s="1142">
        <v>2013</v>
      </c>
      <c r="W220" s="1140"/>
      <c r="X220" s="1140"/>
      <c r="Y220" s="1140"/>
      <c r="Z220" s="1140"/>
      <c r="AA220" s="1140"/>
      <c r="AB220" s="1140"/>
      <c r="AC220" s="1140">
        <v>1200</v>
      </c>
      <c r="AD220" s="1142"/>
      <c r="AE220" s="1142"/>
      <c r="AF220" s="1139"/>
      <c r="AG220" s="1139"/>
      <c r="AH220" s="1139"/>
      <c r="AI220" s="1139"/>
      <c r="AJ220" s="1139"/>
      <c r="AK220" s="1139"/>
      <c r="AL220" s="1139"/>
      <c r="AM220" s="1139"/>
      <c r="AN220" s="1139"/>
      <c r="AO220" s="1139"/>
      <c r="AP220" s="1139"/>
      <c r="AQ220" s="1139"/>
      <c r="AR220" s="1139"/>
      <c r="AS220" s="1139"/>
      <c r="AT220" s="1139"/>
      <c r="AU220" s="1139"/>
      <c r="AV220" s="1139"/>
      <c r="AW220" s="1139"/>
      <c r="AX220" s="1139"/>
      <c r="AY220" s="1139"/>
      <c r="AZ220" s="1139"/>
      <c r="BA220" s="1219"/>
    </row>
    <row r="221" spans="1:53" s="772" customFormat="1" ht="25.5" hidden="1" customHeight="1">
      <c r="A221" s="773"/>
      <c r="B221" s="1148"/>
      <c r="C221" s="59" t="s">
        <v>5641</v>
      </c>
      <c r="D221" s="1142"/>
      <c r="E221" s="59" t="s">
        <v>13138</v>
      </c>
      <c r="F221" s="59" t="s">
        <v>5641</v>
      </c>
      <c r="G221" s="1142"/>
      <c r="H221" s="1149"/>
      <c r="I221" s="59" t="s">
        <v>5693</v>
      </c>
      <c r="J221" s="1140">
        <v>14585</v>
      </c>
      <c r="K221" s="1140">
        <v>63</v>
      </c>
      <c r="L221" s="1140">
        <v>90</v>
      </c>
      <c r="M221" s="1142" t="s">
        <v>282</v>
      </c>
      <c r="N221" s="1142" t="s">
        <v>469</v>
      </c>
      <c r="O221" s="1140">
        <v>110</v>
      </c>
      <c r="P221" s="1140">
        <v>90</v>
      </c>
      <c r="Q221" s="1140">
        <v>14585</v>
      </c>
      <c r="R221" s="1140">
        <v>0</v>
      </c>
      <c r="S221" s="1140"/>
      <c r="T221" s="131"/>
      <c r="U221" s="1140"/>
      <c r="V221" s="1142">
        <v>2018</v>
      </c>
      <c r="W221" s="1140"/>
      <c r="X221" s="1140"/>
      <c r="Y221" s="1140"/>
      <c r="Z221" s="1140"/>
      <c r="AA221" s="1140"/>
      <c r="AB221" s="1140"/>
      <c r="AC221" s="1140">
        <v>1550</v>
      </c>
      <c r="AD221" s="1142"/>
      <c r="AE221" s="1142"/>
      <c r="AF221" s="1139"/>
      <c r="AG221" s="1139"/>
      <c r="AH221" s="1139"/>
      <c r="AI221" s="1139"/>
      <c r="AJ221" s="1139"/>
      <c r="AK221" s="1139"/>
      <c r="AL221" s="1139"/>
      <c r="AM221" s="1139"/>
      <c r="AN221" s="1139"/>
      <c r="AO221" s="1139"/>
      <c r="AP221" s="1139"/>
      <c r="AQ221" s="1139"/>
      <c r="AR221" s="1139"/>
      <c r="AS221" s="1139"/>
      <c r="AT221" s="1139"/>
      <c r="AU221" s="1139"/>
      <c r="AV221" s="1139"/>
      <c r="AW221" s="1139"/>
      <c r="AX221" s="1139"/>
      <c r="AY221" s="1139"/>
      <c r="AZ221" s="1139"/>
      <c r="BA221" s="1219"/>
    </row>
    <row r="222" spans="1:53" s="772" customFormat="1" ht="25.5" hidden="1" customHeight="1">
      <c r="A222" s="773"/>
      <c r="B222" s="1148"/>
      <c r="C222" s="59" t="s">
        <v>708</v>
      </c>
      <c r="D222" s="1142"/>
      <c r="E222" s="59" t="s">
        <v>5694</v>
      </c>
      <c r="F222" s="59" t="s">
        <v>708</v>
      </c>
      <c r="G222" s="1142"/>
      <c r="H222" s="1149"/>
      <c r="I222" s="59" t="s">
        <v>708</v>
      </c>
      <c r="J222" s="1140">
        <v>25000</v>
      </c>
      <c r="K222" s="1140"/>
      <c r="L222" s="1140"/>
      <c r="M222" s="1142" t="s">
        <v>143</v>
      </c>
      <c r="N222" s="1142" t="s">
        <v>143</v>
      </c>
      <c r="O222" s="1140">
        <v>105</v>
      </c>
      <c r="P222" s="1140">
        <v>86</v>
      </c>
      <c r="Q222" s="1140">
        <v>25000</v>
      </c>
      <c r="R222" s="1140"/>
      <c r="S222" s="1140"/>
      <c r="T222" s="131"/>
      <c r="U222" s="1140"/>
      <c r="V222" s="1142">
        <v>2012</v>
      </c>
      <c r="W222" s="1140"/>
      <c r="X222" s="1140"/>
      <c r="Y222" s="1140"/>
      <c r="Z222" s="1140"/>
      <c r="AA222" s="1140"/>
      <c r="AB222" s="1140"/>
      <c r="AC222" s="1140">
        <v>70</v>
      </c>
      <c r="AD222" s="1142"/>
      <c r="AE222" s="1142"/>
      <c r="AF222" s="1139"/>
      <c r="AG222" s="1139"/>
      <c r="AH222" s="1139"/>
      <c r="AI222" s="1139"/>
      <c r="AJ222" s="1139"/>
      <c r="AK222" s="1139"/>
      <c r="AL222" s="1139"/>
      <c r="AM222" s="1139"/>
      <c r="AN222" s="1139"/>
      <c r="AO222" s="1139"/>
      <c r="AP222" s="1139"/>
      <c r="AQ222" s="1139"/>
      <c r="AR222" s="1139"/>
      <c r="AS222" s="1139"/>
      <c r="AT222" s="1139"/>
      <c r="AU222" s="1139"/>
      <c r="AV222" s="1139"/>
      <c r="AW222" s="1139"/>
      <c r="AX222" s="1139"/>
      <c r="AY222" s="1139"/>
      <c r="AZ222" s="1139"/>
      <c r="BA222" s="1219" t="s">
        <v>5685</v>
      </c>
    </row>
    <row r="223" spans="1:53" s="772" customFormat="1" ht="25.5" hidden="1" customHeight="1">
      <c r="A223" s="773"/>
      <c r="B223" s="137"/>
      <c r="C223" s="134" t="s">
        <v>5744</v>
      </c>
      <c r="D223" s="1160"/>
      <c r="E223" s="1182" t="s">
        <v>16535</v>
      </c>
      <c r="F223" s="172" t="s">
        <v>5744</v>
      </c>
      <c r="G223" s="172"/>
      <c r="H223" s="172"/>
      <c r="I223" s="134" t="s">
        <v>5744</v>
      </c>
      <c r="J223" s="1141">
        <v>15106</v>
      </c>
      <c r="K223" s="1141"/>
      <c r="L223" s="1141"/>
      <c r="M223" s="172" t="s">
        <v>143</v>
      </c>
      <c r="N223" s="172" t="s">
        <v>608</v>
      </c>
      <c r="O223" s="1141">
        <v>115</v>
      </c>
      <c r="P223" s="1141">
        <v>98</v>
      </c>
      <c r="Q223" s="1141">
        <v>15106</v>
      </c>
      <c r="R223" s="1141"/>
      <c r="S223" s="1141"/>
      <c r="T223" s="172"/>
      <c r="U223" s="172"/>
      <c r="V223" s="1146">
        <v>2018</v>
      </c>
      <c r="W223" s="172"/>
      <c r="X223" s="172"/>
      <c r="Y223" s="172"/>
      <c r="Z223" s="172"/>
      <c r="AA223" s="172"/>
      <c r="AB223" s="172"/>
      <c r="AC223" s="1141">
        <v>1702</v>
      </c>
      <c r="AD223" s="172"/>
      <c r="AE223" s="172"/>
      <c r="AF223" s="172"/>
      <c r="AG223" s="172"/>
      <c r="AH223" s="172"/>
      <c r="AI223" s="172"/>
      <c r="AJ223" s="172"/>
      <c r="AK223" s="172"/>
      <c r="AL223" s="172"/>
      <c r="AM223" s="172"/>
      <c r="AN223" s="172"/>
      <c r="AO223" s="172"/>
      <c r="AP223" s="172"/>
      <c r="AQ223" s="172"/>
      <c r="AR223" s="172"/>
      <c r="AS223" s="172"/>
      <c r="AT223" s="172"/>
      <c r="AU223" s="172"/>
      <c r="AV223" s="172"/>
      <c r="AW223" s="172"/>
      <c r="AX223" s="172"/>
      <c r="AY223" s="172"/>
      <c r="AZ223" s="172"/>
      <c r="BA223" s="172"/>
    </row>
    <row r="224" spans="1:53" s="772" customFormat="1" ht="25.5" hidden="1" customHeight="1">
      <c r="A224" s="773"/>
      <c r="B224" s="1148"/>
      <c r="C224" s="59" t="s">
        <v>5744</v>
      </c>
      <c r="D224" s="1142"/>
      <c r="E224" s="59" t="s">
        <v>16536</v>
      </c>
      <c r="F224" s="59" t="s">
        <v>5744</v>
      </c>
      <c r="G224" s="1142"/>
      <c r="H224" s="1149"/>
      <c r="I224" s="59" t="s">
        <v>5744</v>
      </c>
      <c r="J224" s="1140">
        <v>8000</v>
      </c>
      <c r="K224" s="1140"/>
      <c r="L224" s="1140"/>
      <c r="M224" s="1142" t="s">
        <v>282</v>
      </c>
      <c r="N224" s="1142" t="s">
        <v>143</v>
      </c>
      <c r="O224" s="1140">
        <v>102</v>
      </c>
      <c r="P224" s="1140">
        <v>98</v>
      </c>
      <c r="Q224" s="1140">
        <v>8000</v>
      </c>
      <c r="R224" s="1140"/>
      <c r="S224" s="1140"/>
      <c r="T224" s="131"/>
      <c r="U224" s="1140"/>
      <c r="V224" s="1142">
        <v>2012</v>
      </c>
      <c r="W224" s="1140"/>
      <c r="X224" s="1140"/>
      <c r="Y224" s="1140"/>
      <c r="Z224" s="1140"/>
      <c r="AA224" s="1140"/>
      <c r="AB224" s="1140"/>
      <c r="AC224" s="1140">
        <v>81</v>
      </c>
      <c r="AD224" s="1142"/>
      <c r="AE224" s="1142"/>
      <c r="AF224" s="1139"/>
      <c r="AG224" s="1139"/>
      <c r="AH224" s="1139"/>
      <c r="AI224" s="1139"/>
      <c r="AJ224" s="1139"/>
      <c r="AK224" s="1139"/>
      <c r="AL224" s="1139"/>
      <c r="AM224" s="1139"/>
      <c r="AN224" s="1139"/>
      <c r="AO224" s="1139"/>
      <c r="AP224" s="1139"/>
      <c r="AQ224" s="1139"/>
      <c r="AR224" s="1139"/>
      <c r="AS224" s="1139"/>
      <c r="AT224" s="1139"/>
      <c r="AU224" s="1139"/>
      <c r="AV224" s="1139"/>
      <c r="AW224" s="1139"/>
      <c r="AX224" s="1139"/>
      <c r="AY224" s="1139"/>
      <c r="AZ224" s="1139"/>
      <c r="BA224" s="1219"/>
    </row>
    <row r="225" spans="1:53" s="772" customFormat="1" ht="25.5" hidden="1" customHeight="1">
      <c r="A225" s="773"/>
      <c r="B225" s="1148"/>
      <c r="C225" s="59" t="s">
        <v>5652</v>
      </c>
      <c r="D225" s="1142"/>
      <c r="E225" s="59" t="s">
        <v>5695</v>
      </c>
      <c r="F225" s="59" t="s">
        <v>5652</v>
      </c>
      <c r="G225" s="1142"/>
      <c r="H225" s="1149"/>
      <c r="I225" s="59" t="s">
        <v>5652</v>
      </c>
      <c r="J225" s="1140">
        <v>12700</v>
      </c>
      <c r="K225" s="1140"/>
      <c r="L225" s="1140"/>
      <c r="M225" s="1142" t="s">
        <v>282</v>
      </c>
      <c r="N225" s="1142" t="s">
        <v>469</v>
      </c>
      <c r="O225" s="1140">
        <v>116</v>
      </c>
      <c r="P225" s="1140">
        <v>96</v>
      </c>
      <c r="Q225" s="1140">
        <v>10301</v>
      </c>
      <c r="R225" s="1140"/>
      <c r="S225" s="1140">
        <v>200</v>
      </c>
      <c r="T225" s="131"/>
      <c r="U225" s="1140"/>
      <c r="V225" s="1142">
        <v>2014</v>
      </c>
      <c r="W225" s="1140"/>
      <c r="X225" s="1140"/>
      <c r="Y225" s="1140"/>
      <c r="Z225" s="1140"/>
      <c r="AA225" s="1140"/>
      <c r="AB225" s="1140"/>
      <c r="AC225" s="1140">
        <v>700</v>
      </c>
      <c r="AD225" s="1142"/>
      <c r="AE225" s="1142"/>
      <c r="AF225" s="1139"/>
      <c r="AG225" s="1139"/>
      <c r="AH225" s="1139"/>
      <c r="AI225" s="1139"/>
      <c r="AJ225" s="1139"/>
      <c r="AK225" s="1139"/>
      <c r="AL225" s="1139"/>
      <c r="AM225" s="1139"/>
      <c r="AN225" s="1139"/>
      <c r="AO225" s="1139"/>
      <c r="AP225" s="1139"/>
      <c r="AQ225" s="1139"/>
      <c r="AR225" s="1139"/>
      <c r="AS225" s="1139"/>
      <c r="AT225" s="1139"/>
      <c r="AU225" s="1139"/>
      <c r="AV225" s="1139"/>
      <c r="AW225" s="1139"/>
      <c r="AX225" s="1139"/>
      <c r="AY225" s="1139"/>
      <c r="AZ225" s="1139"/>
      <c r="BA225" s="1219"/>
    </row>
    <row r="226" spans="1:53" s="772" customFormat="1" ht="25.5" hidden="1" customHeight="1">
      <c r="A226" s="773"/>
      <c r="B226" s="1148"/>
      <c r="C226" s="59" t="s">
        <v>5654</v>
      </c>
      <c r="D226" s="1142"/>
      <c r="E226" s="59" t="s">
        <v>5696</v>
      </c>
      <c r="F226" s="59" t="s">
        <v>5654</v>
      </c>
      <c r="G226" s="1142"/>
      <c r="H226" s="1149"/>
      <c r="I226" s="59" t="s">
        <v>5654</v>
      </c>
      <c r="J226" s="1140">
        <v>30367</v>
      </c>
      <c r="K226" s="1140"/>
      <c r="L226" s="1140"/>
      <c r="M226" s="1142" t="s">
        <v>469</v>
      </c>
      <c r="N226" s="1142" t="s">
        <v>143</v>
      </c>
      <c r="O226" s="1140">
        <v>105</v>
      </c>
      <c r="P226" s="1140">
        <v>90</v>
      </c>
      <c r="Q226" s="1140">
        <v>7682</v>
      </c>
      <c r="R226" s="1140"/>
      <c r="S226" s="1140">
        <v>120</v>
      </c>
      <c r="T226" s="131"/>
      <c r="U226" s="1140"/>
      <c r="V226" s="1142">
        <v>2013</v>
      </c>
      <c r="W226" s="1140"/>
      <c r="X226" s="1140"/>
      <c r="Y226" s="1140"/>
      <c r="Z226" s="1140"/>
      <c r="AA226" s="1140"/>
      <c r="AB226" s="1140"/>
      <c r="AC226" s="1140">
        <v>480</v>
      </c>
      <c r="AD226" s="1142"/>
      <c r="AE226" s="1142"/>
      <c r="AF226" s="1139"/>
      <c r="AG226" s="1139"/>
      <c r="AH226" s="1139"/>
      <c r="AI226" s="1139"/>
      <c r="AJ226" s="1139"/>
      <c r="AK226" s="1139"/>
      <c r="AL226" s="1139"/>
      <c r="AM226" s="1139"/>
      <c r="AN226" s="1139"/>
      <c r="AO226" s="1139"/>
      <c r="AP226" s="1139"/>
      <c r="AQ226" s="1139"/>
      <c r="AR226" s="1139"/>
      <c r="AS226" s="1139"/>
      <c r="AT226" s="1139"/>
      <c r="AU226" s="1139"/>
      <c r="AV226" s="1139"/>
      <c r="AW226" s="1139"/>
      <c r="AX226" s="1139"/>
      <c r="AY226" s="1139"/>
      <c r="AZ226" s="1139"/>
      <c r="BA226" s="1219" t="s">
        <v>5685</v>
      </c>
    </row>
    <row r="227" spans="1:53" s="772" customFormat="1" ht="25.5" hidden="1" customHeight="1">
      <c r="A227" s="773"/>
      <c r="B227" s="1148"/>
      <c r="C227" s="59" t="s">
        <v>5654</v>
      </c>
      <c r="D227" s="1142"/>
      <c r="E227" s="59" t="s">
        <v>5697</v>
      </c>
      <c r="F227" s="59" t="s">
        <v>5654</v>
      </c>
      <c r="G227" s="1142"/>
      <c r="H227" s="1149"/>
      <c r="I227" s="59" t="s">
        <v>5654</v>
      </c>
      <c r="J227" s="1140">
        <v>17629</v>
      </c>
      <c r="K227" s="1140"/>
      <c r="L227" s="1140"/>
      <c r="M227" s="1142" t="s">
        <v>282</v>
      </c>
      <c r="N227" s="1142" t="s">
        <v>282</v>
      </c>
      <c r="O227" s="1140">
        <v>95</v>
      </c>
      <c r="P227" s="1140">
        <v>86</v>
      </c>
      <c r="Q227" s="1140">
        <v>6281</v>
      </c>
      <c r="R227" s="1140"/>
      <c r="S227" s="1140">
        <v>60</v>
      </c>
      <c r="T227" s="131"/>
      <c r="U227" s="1140"/>
      <c r="V227" s="1142">
        <v>2010</v>
      </c>
      <c r="W227" s="1140"/>
      <c r="X227" s="1140"/>
      <c r="Y227" s="1140"/>
      <c r="Z227" s="1140"/>
      <c r="AA227" s="1140"/>
      <c r="AB227" s="1140"/>
      <c r="AC227" s="1140">
        <v>650</v>
      </c>
      <c r="AD227" s="1142"/>
      <c r="AE227" s="1142"/>
      <c r="AF227" s="1139"/>
      <c r="AG227" s="1139"/>
      <c r="AH227" s="1139"/>
      <c r="AI227" s="1139"/>
      <c r="AJ227" s="1139"/>
      <c r="AK227" s="1139"/>
      <c r="AL227" s="1139"/>
      <c r="AM227" s="1139"/>
      <c r="AN227" s="1139"/>
      <c r="AO227" s="1139"/>
      <c r="AP227" s="1139"/>
      <c r="AQ227" s="1139"/>
      <c r="AR227" s="1139"/>
      <c r="AS227" s="1139"/>
      <c r="AT227" s="1139"/>
      <c r="AU227" s="1139"/>
      <c r="AV227" s="1139"/>
      <c r="AW227" s="1139"/>
      <c r="AX227" s="1139"/>
      <c r="AY227" s="1139"/>
      <c r="AZ227" s="1139"/>
      <c r="BA227" s="1219" t="s">
        <v>5685</v>
      </c>
    </row>
    <row r="228" spans="1:53" s="772" customFormat="1" ht="25.5" hidden="1" customHeight="1">
      <c r="A228" s="773"/>
      <c r="B228" s="1148"/>
      <c r="C228" s="59" t="s">
        <v>5654</v>
      </c>
      <c r="D228" s="1142"/>
      <c r="E228" s="59" t="s">
        <v>5698</v>
      </c>
      <c r="F228" s="59" t="s">
        <v>5654</v>
      </c>
      <c r="G228" s="1142"/>
      <c r="H228" s="1149"/>
      <c r="I228" s="59" t="s">
        <v>5654</v>
      </c>
      <c r="J228" s="1140">
        <v>12482</v>
      </c>
      <c r="K228" s="1140"/>
      <c r="L228" s="1140"/>
      <c r="M228" s="1142" t="s">
        <v>469</v>
      </c>
      <c r="N228" s="1142" t="s">
        <v>469</v>
      </c>
      <c r="O228" s="1140">
        <v>110</v>
      </c>
      <c r="P228" s="1140">
        <v>90</v>
      </c>
      <c r="Q228" s="1140">
        <v>7665</v>
      </c>
      <c r="R228" s="1140"/>
      <c r="S228" s="1140">
        <v>200</v>
      </c>
      <c r="T228" s="131"/>
      <c r="U228" s="1140"/>
      <c r="V228" s="1142">
        <v>2011</v>
      </c>
      <c r="W228" s="1140"/>
      <c r="X228" s="1140"/>
      <c r="Y228" s="1140"/>
      <c r="Z228" s="1140"/>
      <c r="AA228" s="1140"/>
      <c r="AB228" s="1140"/>
      <c r="AC228" s="1140">
        <v>70</v>
      </c>
      <c r="AD228" s="1142"/>
      <c r="AE228" s="1142"/>
      <c r="AF228" s="1139"/>
      <c r="AG228" s="1139"/>
      <c r="AH228" s="1139"/>
      <c r="AI228" s="1139"/>
      <c r="AJ228" s="1139"/>
      <c r="AK228" s="1139"/>
      <c r="AL228" s="1139"/>
      <c r="AM228" s="1139"/>
      <c r="AN228" s="1139"/>
      <c r="AO228" s="1139"/>
      <c r="AP228" s="1139"/>
      <c r="AQ228" s="1139"/>
      <c r="AR228" s="1139"/>
      <c r="AS228" s="1139"/>
      <c r="AT228" s="1139"/>
      <c r="AU228" s="1139"/>
      <c r="AV228" s="1139"/>
      <c r="AW228" s="1139"/>
      <c r="AX228" s="1139"/>
      <c r="AY228" s="1139"/>
      <c r="AZ228" s="1139"/>
      <c r="BA228" s="1219"/>
    </row>
    <row r="229" spans="1:53" s="772" customFormat="1" ht="25.5" hidden="1" customHeight="1">
      <c r="A229" s="773"/>
      <c r="B229" s="1148"/>
      <c r="C229" s="59" t="s">
        <v>5657</v>
      </c>
      <c r="D229" s="1142"/>
      <c r="E229" s="59" t="s">
        <v>16537</v>
      </c>
      <c r="F229" s="59" t="s">
        <v>5657</v>
      </c>
      <c r="G229" s="1142"/>
      <c r="H229" s="1149"/>
      <c r="I229" s="59" t="s">
        <v>5657</v>
      </c>
      <c r="J229" s="1140">
        <v>25400</v>
      </c>
      <c r="K229" s="1140"/>
      <c r="L229" s="1140"/>
      <c r="M229" s="1142" t="s">
        <v>282</v>
      </c>
      <c r="N229" s="1142" t="s">
        <v>469</v>
      </c>
      <c r="O229" s="1140">
        <v>115</v>
      </c>
      <c r="P229" s="1140">
        <v>95</v>
      </c>
      <c r="Q229" s="1140">
        <v>25400</v>
      </c>
      <c r="R229" s="1140">
        <v>108</v>
      </c>
      <c r="S229" s="1140">
        <v>108</v>
      </c>
      <c r="T229" s="131"/>
      <c r="U229" s="1140"/>
      <c r="V229" s="1142">
        <v>2016</v>
      </c>
      <c r="W229" s="1140"/>
      <c r="X229" s="1140"/>
      <c r="Y229" s="1140"/>
      <c r="Z229" s="1140"/>
      <c r="AA229" s="1140"/>
      <c r="AB229" s="1140"/>
      <c r="AC229" s="1140">
        <v>1200</v>
      </c>
      <c r="AD229" s="1142"/>
      <c r="AE229" s="1142"/>
      <c r="AF229" s="1139"/>
      <c r="AG229" s="1139"/>
      <c r="AH229" s="1139"/>
      <c r="AI229" s="1139"/>
      <c r="AJ229" s="1139"/>
      <c r="AK229" s="1139"/>
      <c r="AL229" s="1139"/>
      <c r="AM229" s="1139"/>
      <c r="AN229" s="1139"/>
      <c r="AO229" s="1139"/>
      <c r="AP229" s="1139"/>
      <c r="AQ229" s="1139"/>
      <c r="AR229" s="1139"/>
      <c r="AS229" s="1139"/>
      <c r="AT229" s="1139"/>
      <c r="AU229" s="1139"/>
      <c r="AV229" s="1139"/>
      <c r="AW229" s="1139"/>
      <c r="AX229" s="1139"/>
      <c r="AY229" s="1139"/>
      <c r="AZ229" s="1139"/>
      <c r="BA229" s="1219"/>
    </row>
    <row r="230" spans="1:53" s="772" customFormat="1" ht="25.5" hidden="1" customHeight="1">
      <c r="A230" s="774" t="s">
        <v>148</v>
      </c>
      <c r="B230" s="1220" t="s">
        <v>2301</v>
      </c>
      <c r="C230" s="1221" t="s">
        <v>2229</v>
      </c>
      <c r="D230" s="1222"/>
      <c r="E230" s="139">
        <f>COUNTA(E231:E252)</f>
        <v>22</v>
      </c>
      <c r="F230" s="1222"/>
      <c r="G230" s="1222"/>
      <c r="H230" s="1223"/>
      <c r="I230" s="1222" t="s">
        <v>2302</v>
      </c>
      <c r="J230" s="1140">
        <f>SUM(J231:J252)</f>
        <v>425443</v>
      </c>
      <c r="K230" s="1140">
        <f>SUM(K231:K252)</f>
        <v>21131.040000000001</v>
      </c>
      <c r="L230" s="1140">
        <f>SUM(L231:L252)</f>
        <v>45387.62</v>
      </c>
      <c r="M230" s="1142"/>
      <c r="N230" s="1142"/>
      <c r="O230" s="1140"/>
      <c r="P230" s="1140"/>
      <c r="Q230" s="1140"/>
      <c r="R230" s="1140"/>
      <c r="S230" s="1140"/>
      <c r="T230" s="1140"/>
      <c r="U230" s="1140"/>
      <c r="V230" s="1142"/>
      <c r="W230" s="1140"/>
      <c r="X230" s="1140"/>
      <c r="Y230" s="1140"/>
      <c r="Z230" s="1140"/>
      <c r="AA230" s="1140"/>
      <c r="AB230" s="1140"/>
      <c r="AC230" s="1140"/>
      <c r="AD230" s="1142"/>
      <c r="AE230" s="1142"/>
      <c r="AF230" s="1222"/>
      <c r="AG230" s="1222"/>
      <c r="AH230" s="1222"/>
      <c r="AI230" s="1222"/>
      <c r="AJ230" s="1222"/>
      <c r="AK230" s="1222"/>
      <c r="AL230" s="1222"/>
      <c r="AM230" s="1222"/>
      <c r="AN230" s="1222"/>
      <c r="AO230" s="1222"/>
      <c r="AP230" s="1222"/>
      <c r="AQ230" s="1222"/>
      <c r="AR230" s="1222"/>
      <c r="AS230" s="1222"/>
      <c r="AT230" s="1222"/>
      <c r="AU230" s="1222"/>
      <c r="AV230" s="1222"/>
      <c r="AW230" s="1222"/>
      <c r="AX230" s="1222"/>
      <c r="AY230" s="1222"/>
      <c r="AZ230" s="1222"/>
      <c r="BA230" s="1222"/>
    </row>
    <row r="231" spans="1:53" s="772" customFormat="1" ht="25.5" hidden="1" customHeight="1">
      <c r="A231" s="773"/>
      <c r="B231" s="1224"/>
      <c r="C231" s="59" t="s">
        <v>6166</v>
      </c>
      <c r="D231" s="1142" t="s">
        <v>5718</v>
      </c>
      <c r="E231" s="59" t="s">
        <v>6315</v>
      </c>
      <c r="F231" s="1142" t="s">
        <v>6166</v>
      </c>
      <c r="G231" s="1142" t="s">
        <v>5720</v>
      </c>
      <c r="H231" s="1149" t="s">
        <v>5721</v>
      </c>
      <c r="I231" s="59" t="s">
        <v>299</v>
      </c>
      <c r="J231" s="1140">
        <v>19229</v>
      </c>
      <c r="K231" s="1140">
        <v>11598</v>
      </c>
      <c r="L231" s="1140">
        <v>11598</v>
      </c>
      <c r="M231" s="1142" t="s">
        <v>143</v>
      </c>
      <c r="N231" s="1142" t="s">
        <v>143</v>
      </c>
      <c r="O231" s="1140">
        <v>110</v>
      </c>
      <c r="P231" s="1140">
        <v>98</v>
      </c>
      <c r="Q231" s="1140">
        <v>10780</v>
      </c>
      <c r="R231" s="1140">
        <v>7800</v>
      </c>
      <c r="S231" s="1140">
        <v>10000</v>
      </c>
      <c r="T231" s="131" t="s">
        <v>6316</v>
      </c>
      <c r="U231" s="1140" t="s">
        <v>6317</v>
      </c>
      <c r="V231" s="1142">
        <v>1980</v>
      </c>
      <c r="W231" s="1140"/>
      <c r="X231" s="1140">
        <v>633</v>
      </c>
      <c r="Y231" s="1140"/>
      <c r="Z231" s="1140"/>
      <c r="AA231" s="1140"/>
      <c r="AB231" s="1140"/>
      <c r="AC231" s="1140">
        <v>633</v>
      </c>
      <c r="AD231" s="1142">
        <v>2003</v>
      </c>
      <c r="AE231" s="1142"/>
      <c r="AF231" s="1222">
        <v>1</v>
      </c>
      <c r="AG231" s="1222" t="s">
        <v>3794</v>
      </c>
      <c r="AH231" s="1222">
        <v>6</v>
      </c>
      <c r="AI231" s="1222" t="s">
        <v>6318</v>
      </c>
      <c r="AJ231" s="1222" t="s">
        <v>3794</v>
      </c>
      <c r="AK231" s="1222"/>
      <c r="AL231" s="1222"/>
      <c r="AM231" s="1222"/>
      <c r="AN231" s="1222"/>
      <c r="AO231" s="1222"/>
      <c r="AP231" s="1222"/>
      <c r="AQ231" s="1222"/>
      <c r="AR231" s="1222"/>
      <c r="AS231" s="1222"/>
      <c r="AT231" s="1222"/>
      <c r="AU231" s="1222"/>
      <c r="AV231" s="1222"/>
      <c r="AW231" s="1222"/>
      <c r="AX231" s="1222"/>
      <c r="AY231" s="1222"/>
      <c r="AZ231" s="1222"/>
      <c r="BA231" s="1222"/>
    </row>
    <row r="232" spans="1:53" s="772" customFormat="1" ht="25.5" hidden="1" customHeight="1">
      <c r="A232" s="773"/>
      <c r="B232" s="1224"/>
      <c r="C232" s="59" t="s">
        <v>6166</v>
      </c>
      <c r="D232" s="1142" t="s">
        <v>5718</v>
      </c>
      <c r="E232" s="59" t="s">
        <v>6319</v>
      </c>
      <c r="F232" s="1142" t="s">
        <v>6166</v>
      </c>
      <c r="G232" s="1142" t="s">
        <v>5720</v>
      </c>
      <c r="H232" s="1149" t="s">
        <v>5721</v>
      </c>
      <c r="I232" s="59" t="s">
        <v>299</v>
      </c>
      <c r="J232" s="1140">
        <v>8100</v>
      </c>
      <c r="K232" s="1140"/>
      <c r="L232" s="1140"/>
      <c r="M232" s="1142" t="s">
        <v>304</v>
      </c>
      <c r="N232" s="1142" t="s">
        <v>304</v>
      </c>
      <c r="O232" s="1140">
        <v>110</v>
      </c>
      <c r="P232" s="1140">
        <v>90</v>
      </c>
      <c r="Q232" s="1140">
        <v>7054</v>
      </c>
      <c r="R232" s="1140"/>
      <c r="S232" s="1140"/>
      <c r="T232" s="131" t="s">
        <v>6316</v>
      </c>
      <c r="U232" s="1140" t="s">
        <v>6317</v>
      </c>
      <c r="V232" s="1142">
        <v>2012</v>
      </c>
      <c r="W232" s="1140"/>
      <c r="X232" s="1140">
        <v>633</v>
      </c>
      <c r="Y232" s="1140"/>
      <c r="Z232" s="1140"/>
      <c r="AA232" s="1140"/>
      <c r="AB232" s="1140"/>
      <c r="AC232" s="1140">
        <v>300</v>
      </c>
      <c r="AD232" s="1142">
        <v>2003</v>
      </c>
      <c r="AE232" s="1142"/>
      <c r="AF232" s="1222">
        <v>1</v>
      </c>
      <c r="AG232" s="1222" t="s">
        <v>3794</v>
      </c>
      <c r="AH232" s="1222">
        <v>6</v>
      </c>
      <c r="AI232" s="1222" t="s">
        <v>6318</v>
      </c>
      <c r="AJ232" s="1222" t="s">
        <v>3794</v>
      </c>
      <c r="AK232" s="1222"/>
      <c r="AL232" s="1222"/>
      <c r="AM232" s="1222"/>
      <c r="AN232" s="1222"/>
      <c r="AO232" s="1222"/>
      <c r="AP232" s="1222"/>
      <c r="AQ232" s="1222"/>
      <c r="AR232" s="1222"/>
      <c r="AS232" s="1222"/>
      <c r="AT232" s="1222"/>
      <c r="AU232" s="1222"/>
      <c r="AV232" s="1222"/>
      <c r="AW232" s="1222"/>
      <c r="AX232" s="1222"/>
      <c r="AY232" s="1222"/>
      <c r="AZ232" s="1222"/>
      <c r="BA232" s="1222"/>
    </row>
    <row r="233" spans="1:53" s="772" customFormat="1" ht="25.5" hidden="1" customHeight="1">
      <c r="A233" s="773"/>
      <c r="B233" s="1224"/>
      <c r="C233" s="59" t="s">
        <v>6166</v>
      </c>
      <c r="D233" s="1142"/>
      <c r="E233" s="59" t="s">
        <v>13080</v>
      </c>
      <c r="F233" s="1142" t="s">
        <v>6166</v>
      </c>
      <c r="G233" s="1142"/>
      <c r="H233" s="1149"/>
      <c r="I233" s="59" t="s">
        <v>299</v>
      </c>
      <c r="J233" s="1140">
        <v>34000</v>
      </c>
      <c r="K233" s="1140">
        <v>151</v>
      </c>
      <c r="L233" s="1140"/>
      <c r="M233" s="1142" t="s">
        <v>282</v>
      </c>
      <c r="N233" s="1142" t="s">
        <v>282</v>
      </c>
      <c r="O233" s="1140">
        <v>115</v>
      </c>
      <c r="P233" s="1140">
        <v>30</v>
      </c>
      <c r="Q233" s="1140">
        <v>9200</v>
      </c>
      <c r="R233" s="1140"/>
      <c r="S233" s="1140"/>
      <c r="T233" s="131"/>
      <c r="U233" s="1140"/>
      <c r="V233" s="1142">
        <v>2017</v>
      </c>
      <c r="W233" s="1140"/>
      <c r="X233" s="1140"/>
      <c r="Y233" s="1140"/>
      <c r="Z233" s="1140"/>
      <c r="AA233" s="1140"/>
      <c r="AB233" s="1140"/>
      <c r="AC233" s="1140">
        <v>1400</v>
      </c>
      <c r="AD233" s="1142"/>
      <c r="AE233" s="1142"/>
      <c r="AF233" s="1222"/>
      <c r="AG233" s="1222"/>
      <c r="AH233" s="1222"/>
      <c r="AI233" s="1222"/>
      <c r="AJ233" s="1222"/>
      <c r="AK233" s="1222"/>
      <c r="AL233" s="1222"/>
      <c r="AM233" s="1222"/>
      <c r="AN233" s="1222"/>
      <c r="AO233" s="1222"/>
      <c r="AP233" s="1222"/>
      <c r="AQ233" s="1222"/>
      <c r="AR233" s="1222"/>
      <c r="AS233" s="1222"/>
      <c r="AT233" s="1222"/>
      <c r="AU233" s="1222"/>
      <c r="AV233" s="1222"/>
      <c r="AW233" s="1222"/>
      <c r="AX233" s="1222"/>
      <c r="AY233" s="1222"/>
      <c r="AZ233" s="1222"/>
      <c r="BA233" s="1222"/>
    </row>
    <row r="234" spans="1:53" s="772" customFormat="1" ht="25.5" hidden="1" customHeight="1">
      <c r="A234" s="773" t="s">
        <v>145</v>
      </c>
      <c r="B234" s="1224"/>
      <c r="C234" s="59" t="s">
        <v>6184</v>
      </c>
      <c r="D234" s="1142"/>
      <c r="E234" s="59" t="s">
        <v>6320</v>
      </c>
      <c r="F234" s="1142" t="s">
        <v>6184</v>
      </c>
      <c r="G234" s="1142"/>
      <c r="H234" s="1149"/>
      <c r="I234" s="59" t="s">
        <v>6184</v>
      </c>
      <c r="J234" s="1140">
        <v>10000</v>
      </c>
      <c r="K234" s="1140"/>
      <c r="L234" s="1140"/>
      <c r="M234" s="1142" t="s">
        <v>282</v>
      </c>
      <c r="N234" s="1142" t="s">
        <v>282</v>
      </c>
      <c r="O234" s="1140">
        <v>116</v>
      </c>
      <c r="P234" s="1140">
        <v>91</v>
      </c>
      <c r="Q234" s="1140">
        <v>14135</v>
      </c>
      <c r="R234" s="1140">
        <v>120</v>
      </c>
      <c r="S234" s="1140">
        <v>120</v>
      </c>
      <c r="T234" s="131"/>
      <c r="U234" s="1140"/>
      <c r="V234" s="1142">
        <v>2009</v>
      </c>
      <c r="W234" s="1140"/>
      <c r="X234" s="1140"/>
      <c r="Y234" s="1140"/>
      <c r="Z234" s="1140"/>
      <c r="AA234" s="1140"/>
      <c r="AB234" s="1140"/>
      <c r="AC234" s="1140">
        <v>203</v>
      </c>
      <c r="AD234" s="1142"/>
      <c r="AE234" s="1142"/>
      <c r="AF234" s="1222"/>
      <c r="AG234" s="1222"/>
      <c r="AH234" s="1222"/>
      <c r="AI234" s="1222"/>
      <c r="AJ234" s="1222"/>
      <c r="AK234" s="1222"/>
      <c r="AL234" s="1222"/>
      <c r="AM234" s="1222"/>
      <c r="AN234" s="1222"/>
      <c r="AO234" s="1222"/>
      <c r="AP234" s="1222"/>
      <c r="AQ234" s="1222"/>
      <c r="AR234" s="1222"/>
      <c r="AS234" s="1222"/>
      <c r="AT234" s="1222"/>
      <c r="AU234" s="1222"/>
      <c r="AV234" s="1222"/>
      <c r="AW234" s="1222"/>
      <c r="AX234" s="1222"/>
      <c r="AY234" s="1222"/>
      <c r="AZ234" s="1222"/>
      <c r="BA234" s="1222"/>
    </row>
    <row r="235" spans="1:53" s="772" customFormat="1" ht="25.5" hidden="1" customHeight="1">
      <c r="A235" s="773"/>
      <c r="B235" s="1224"/>
      <c r="C235" s="59" t="s">
        <v>6184</v>
      </c>
      <c r="D235" s="1142"/>
      <c r="E235" s="59" t="s">
        <v>943</v>
      </c>
      <c r="F235" s="1142" t="s">
        <v>6184</v>
      </c>
      <c r="G235" s="1142"/>
      <c r="H235" s="1149"/>
      <c r="I235" s="59" t="s">
        <v>6184</v>
      </c>
      <c r="J235" s="1140">
        <v>10000</v>
      </c>
      <c r="K235" s="1140"/>
      <c r="L235" s="1140"/>
      <c r="M235" s="1142" t="s">
        <v>304</v>
      </c>
      <c r="N235" s="1142" t="s">
        <v>304</v>
      </c>
      <c r="O235" s="1140">
        <v>100</v>
      </c>
      <c r="P235" s="1140">
        <v>90</v>
      </c>
      <c r="Q235" s="1140">
        <v>10000</v>
      </c>
      <c r="R235" s="1140">
        <v>0</v>
      </c>
      <c r="S235" s="1140">
        <v>0</v>
      </c>
      <c r="T235" s="131"/>
      <c r="U235" s="1140"/>
      <c r="V235" s="1142">
        <v>2013</v>
      </c>
      <c r="W235" s="1140"/>
      <c r="X235" s="1140"/>
      <c r="Y235" s="1140"/>
      <c r="Z235" s="1140"/>
      <c r="AA235" s="1140"/>
      <c r="AB235" s="1140"/>
      <c r="AC235" s="1140">
        <v>381</v>
      </c>
      <c r="AD235" s="1142"/>
      <c r="AE235" s="1142"/>
      <c r="AF235" s="1222"/>
      <c r="AG235" s="1222"/>
      <c r="AH235" s="1222"/>
      <c r="AI235" s="1222"/>
      <c r="AJ235" s="1222"/>
      <c r="AK235" s="1222"/>
      <c r="AL235" s="1222"/>
      <c r="AM235" s="1222"/>
      <c r="AN235" s="1222"/>
      <c r="AO235" s="1222"/>
      <c r="AP235" s="1222"/>
      <c r="AQ235" s="1222"/>
      <c r="AR235" s="1222"/>
      <c r="AS235" s="1222"/>
      <c r="AT235" s="1222"/>
      <c r="AU235" s="1222"/>
      <c r="AV235" s="1222"/>
      <c r="AW235" s="1222"/>
      <c r="AX235" s="1222"/>
      <c r="AY235" s="1222"/>
      <c r="AZ235" s="1222"/>
      <c r="BA235" s="1222"/>
    </row>
    <row r="236" spans="1:53" s="772" customFormat="1" ht="25.5" hidden="1" customHeight="1">
      <c r="A236" s="773"/>
      <c r="B236" s="1224"/>
      <c r="C236" s="59" t="s">
        <v>6184</v>
      </c>
      <c r="D236" s="1142" t="s">
        <v>6321</v>
      </c>
      <c r="E236" s="59" t="s">
        <v>6322</v>
      </c>
      <c r="F236" s="1142" t="s">
        <v>6184</v>
      </c>
      <c r="G236" s="1142" t="s">
        <v>6323</v>
      </c>
      <c r="H236" s="1149"/>
      <c r="I236" s="59" t="s">
        <v>6184</v>
      </c>
      <c r="J236" s="1140">
        <v>33000</v>
      </c>
      <c r="K236" s="1140">
        <v>7290</v>
      </c>
      <c r="L236" s="1140">
        <v>13176</v>
      </c>
      <c r="M236" s="1142" t="s">
        <v>282</v>
      </c>
      <c r="N236" s="1142" t="s">
        <v>282</v>
      </c>
      <c r="O236" s="1140">
        <v>122</v>
      </c>
      <c r="P236" s="1140">
        <v>98</v>
      </c>
      <c r="Q236" s="1140">
        <v>13466</v>
      </c>
      <c r="R236" s="1140">
        <v>9837</v>
      </c>
      <c r="S236" s="1140">
        <v>11000</v>
      </c>
      <c r="T236" s="131" t="s">
        <v>173</v>
      </c>
      <c r="U236" s="1140" t="s">
        <v>466</v>
      </c>
      <c r="V236" s="1142">
        <v>1989</v>
      </c>
      <c r="W236" s="1140">
        <v>1481</v>
      </c>
      <c r="X236" s="1140"/>
      <c r="Y236" s="1140">
        <v>750</v>
      </c>
      <c r="Z236" s="1140"/>
      <c r="AA236" s="1140"/>
      <c r="AB236" s="1140"/>
      <c r="AC236" s="1140">
        <v>2244</v>
      </c>
      <c r="AD236" s="1142"/>
      <c r="AE236" s="1142"/>
      <c r="AF236" s="1222">
        <v>1</v>
      </c>
      <c r="AG236" s="1222">
        <v>1200</v>
      </c>
      <c r="AH236" s="1222">
        <v>6</v>
      </c>
      <c r="AI236" s="1222" t="s">
        <v>6324</v>
      </c>
      <c r="AJ236" s="1222"/>
      <c r="AK236" s="1222"/>
      <c r="AL236" s="1222"/>
      <c r="AM236" s="1222"/>
      <c r="AN236" s="1222"/>
      <c r="AO236" s="1222"/>
      <c r="AP236" s="1222"/>
      <c r="AQ236" s="1222"/>
      <c r="AR236" s="1222"/>
      <c r="AS236" s="1222"/>
      <c r="AT236" s="1222"/>
      <c r="AU236" s="1222"/>
      <c r="AV236" s="1222"/>
      <c r="AW236" s="1222"/>
      <c r="AX236" s="1222"/>
      <c r="AY236" s="1222"/>
      <c r="AZ236" s="1222"/>
      <c r="BA236" s="1222"/>
    </row>
    <row r="237" spans="1:53" s="772" customFormat="1" ht="25.5" hidden="1" customHeight="1">
      <c r="A237" s="773"/>
      <c r="B237" s="137"/>
      <c r="C237" s="59" t="s">
        <v>6184</v>
      </c>
      <c r="D237" s="1142"/>
      <c r="E237" s="59" t="s">
        <v>6325</v>
      </c>
      <c r="F237" s="1142" t="s">
        <v>6184</v>
      </c>
      <c r="G237" s="1142"/>
      <c r="H237" s="1149"/>
      <c r="I237" s="59" t="s">
        <v>6184</v>
      </c>
      <c r="J237" s="1140">
        <v>5000</v>
      </c>
      <c r="K237" s="1140"/>
      <c r="L237" s="1140"/>
      <c r="M237" s="1142" t="s">
        <v>304</v>
      </c>
      <c r="N237" s="1142" t="s">
        <v>304</v>
      </c>
      <c r="O237" s="1140">
        <v>65</v>
      </c>
      <c r="P237" s="1140">
        <v>61</v>
      </c>
      <c r="Q237" s="1140">
        <v>4923</v>
      </c>
      <c r="R237" s="1140"/>
      <c r="S237" s="1140"/>
      <c r="T237" s="131"/>
      <c r="U237" s="1140"/>
      <c r="V237" s="1142">
        <v>2010</v>
      </c>
      <c r="W237" s="1140"/>
      <c r="X237" s="1140"/>
      <c r="Y237" s="1140"/>
      <c r="Z237" s="1140"/>
      <c r="AA237" s="1140"/>
      <c r="AB237" s="1140"/>
      <c r="AC237" s="1140">
        <v>277</v>
      </c>
      <c r="AD237" s="1142"/>
      <c r="AE237" s="1142"/>
      <c r="AF237" s="1222"/>
      <c r="AG237" s="1222"/>
      <c r="AH237" s="1222"/>
      <c r="AI237" s="1222"/>
      <c r="AJ237" s="1222"/>
      <c r="AK237" s="1222"/>
      <c r="AL237" s="1222"/>
      <c r="AM237" s="1222"/>
      <c r="AN237" s="1222"/>
      <c r="AO237" s="1222"/>
      <c r="AP237" s="1222"/>
      <c r="AQ237" s="1222"/>
      <c r="AR237" s="1222"/>
      <c r="AS237" s="1222"/>
      <c r="AT237" s="1222"/>
      <c r="AU237" s="1222"/>
      <c r="AV237" s="1222"/>
      <c r="AW237" s="1222"/>
      <c r="AX237" s="1222"/>
      <c r="AY237" s="1222"/>
      <c r="AZ237" s="1222"/>
      <c r="BA237" s="1222"/>
    </row>
    <row r="238" spans="1:53" s="1336" customFormat="1" ht="25.5" hidden="1" customHeight="1">
      <c r="A238" s="773"/>
      <c r="B238" s="1322"/>
      <c r="C238" s="59" t="s">
        <v>6191</v>
      </c>
      <c r="D238" s="1310"/>
      <c r="E238" s="59" t="s">
        <v>6326</v>
      </c>
      <c r="F238" s="1310" t="s">
        <v>6191</v>
      </c>
      <c r="G238" s="1310"/>
      <c r="H238" s="1149"/>
      <c r="I238" s="59" t="s">
        <v>6191</v>
      </c>
      <c r="J238" s="1306">
        <v>23195</v>
      </c>
      <c r="K238" s="1306">
        <v>392.74</v>
      </c>
      <c r="L238" s="1306">
        <v>874</v>
      </c>
      <c r="M238" s="1310" t="s">
        <v>282</v>
      </c>
      <c r="N238" s="1310" t="s">
        <v>282</v>
      </c>
      <c r="O238" s="1306">
        <v>121</v>
      </c>
      <c r="P238" s="1306">
        <v>98</v>
      </c>
      <c r="Q238" s="1306">
        <v>12768</v>
      </c>
      <c r="R238" s="1306">
        <v>224</v>
      </c>
      <c r="S238" s="1306">
        <v>224</v>
      </c>
      <c r="T238" s="131"/>
      <c r="U238" s="1306"/>
      <c r="V238" s="1310">
        <v>2011</v>
      </c>
      <c r="W238" s="1306"/>
      <c r="X238" s="1306"/>
      <c r="Y238" s="1306"/>
      <c r="Z238" s="1306"/>
      <c r="AA238" s="1306"/>
      <c r="AB238" s="1306"/>
      <c r="AC238" s="1306">
        <v>8693</v>
      </c>
      <c r="AD238" s="1310"/>
      <c r="AE238" s="1310"/>
      <c r="AF238" s="1222"/>
      <c r="AG238" s="1222"/>
      <c r="AH238" s="1222"/>
      <c r="AI238" s="1222"/>
      <c r="AJ238" s="1222"/>
      <c r="AK238" s="1222"/>
      <c r="AL238" s="1222"/>
      <c r="AM238" s="1222"/>
      <c r="AN238" s="1222"/>
      <c r="AO238" s="1222"/>
      <c r="AP238" s="1222"/>
      <c r="AQ238" s="1222"/>
      <c r="AR238" s="1222"/>
      <c r="AS238" s="1222"/>
      <c r="AT238" s="1222"/>
      <c r="AU238" s="1222"/>
      <c r="AV238" s="1222"/>
      <c r="AW238" s="1222"/>
      <c r="AX238" s="1222"/>
      <c r="AY238" s="1222"/>
      <c r="AZ238" s="1222"/>
      <c r="BA238" s="1222"/>
    </row>
    <row r="239" spans="1:53" s="772" customFormat="1" ht="25.5" hidden="1" customHeight="1">
      <c r="A239" s="773"/>
      <c r="B239" s="1224"/>
      <c r="C239" s="59" t="s">
        <v>6191</v>
      </c>
      <c r="D239" s="1142"/>
      <c r="E239" s="59" t="s">
        <v>6327</v>
      </c>
      <c r="F239" s="1142" t="s">
        <v>6191</v>
      </c>
      <c r="G239" s="1142"/>
      <c r="H239" s="1149"/>
      <c r="I239" s="59" t="s">
        <v>6191</v>
      </c>
      <c r="J239" s="1140">
        <v>15232</v>
      </c>
      <c r="K239" s="1140"/>
      <c r="L239" s="1140"/>
      <c r="M239" s="1142" t="s">
        <v>469</v>
      </c>
      <c r="N239" s="1142" t="s">
        <v>469</v>
      </c>
      <c r="O239" s="1140">
        <v>121</v>
      </c>
      <c r="P239" s="1140">
        <v>98</v>
      </c>
      <c r="Q239" s="1140">
        <v>13558</v>
      </c>
      <c r="R239" s="1140"/>
      <c r="S239" s="1140"/>
      <c r="T239" s="131"/>
      <c r="U239" s="1140"/>
      <c r="V239" s="1142">
        <v>2011</v>
      </c>
      <c r="W239" s="1140"/>
      <c r="X239" s="1140"/>
      <c r="Y239" s="1140"/>
      <c r="Z239" s="1140"/>
      <c r="AA239" s="1140"/>
      <c r="AB239" s="1140"/>
      <c r="AC239" s="1140"/>
      <c r="AD239" s="1142"/>
      <c r="AE239" s="1142"/>
      <c r="AF239" s="1222"/>
      <c r="AG239" s="1222"/>
      <c r="AH239" s="1222"/>
      <c r="AI239" s="1222"/>
      <c r="AJ239" s="1222"/>
      <c r="AK239" s="1222"/>
      <c r="AL239" s="1222"/>
      <c r="AM239" s="1222"/>
      <c r="AN239" s="1222"/>
      <c r="AO239" s="1222"/>
      <c r="AP239" s="1222"/>
      <c r="AQ239" s="1222"/>
      <c r="AR239" s="1222"/>
      <c r="AS239" s="1222"/>
      <c r="AT239" s="1222"/>
      <c r="AU239" s="1222"/>
      <c r="AV239" s="1222"/>
      <c r="AW239" s="1222"/>
      <c r="AX239" s="1222"/>
      <c r="AY239" s="1222"/>
      <c r="AZ239" s="1222"/>
      <c r="BA239" s="1222"/>
    </row>
    <row r="240" spans="1:53" s="772" customFormat="1" ht="25.5" hidden="1" customHeight="1">
      <c r="A240" s="773"/>
      <c r="B240" s="1224"/>
      <c r="C240" s="59" t="s">
        <v>6191</v>
      </c>
      <c r="D240" s="1142"/>
      <c r="E240" s="59" t="s">
        <v>3536</v>
      </c>
      <c r="F240" s="1142" t="s">
        <v>6191</v>
      </c>
      <c r="G240" s="1142"/>
      <c r="H240" s="1149"/>
      <c r="I240" s="59" t="s">
        <v>6328</v>
      </c>
      <c r="J240" s="1140">
        <v>12649</v>
      </c>
      <c r="K240" s="1140"/>
      <c r="L240" s="1140"/>
      <c r="M240" s="1142" t="s">
        <v>282</v>
      </c>
      <c r="N240" s="1142" t="s">
        <v>282</v>
      </c>
      <c r="O240" s="1140">
        <v>70</v>
      </c>
      <c r="P240" s="1140">
        <v>63</v>
      </c>
      <c r="Q240" s="1140">
        <v>4544</v>
      </c>
      <c r="R240" s="1140">
        <v>60</v>
      </c>
      <c r="S240" s="1140">
        <v>60</v>
      </c>
      <c r="T240" s="1140"/>
      <c r="U240" s="1140"/>
      <c r="V240" s="1142">
        <v>2014</v>
      </c>
      <c r="W240" s="1140"/>
      <c r="X240" s="1140"/>
      <c r="Y240" s="1140"/>
      <c r="Z240" s="1140"/>
      <c r="AA240" s="1140"/>
      <c r="AB240" s="1140"/>
      <c r="AC240" s="1140">
        <v>1000</v>
      </c>
      <c r="AD240" s="1142"/>
      <c r="AE240" s="1142"/>
      <c r="AF240" s="1222"/>
      <c r="AG240" s="1222"/>
      <c r="AH240" s="1222"/>
      <c r="AI240" s="1222"/>
      <c r="AJ240" s="1222"/>
      <c r="AK240" s="1222"/>
      <c r="AL240" s="1222"/>
      <c r="AM240" s="1222"/>
      <c r="AN240" s="1222"/>
      <c r="AO240" s="1222"/>
      <c r="AP240" s="1222"/>
      <c r="AQ240" s="1222"/>
      <c r="AR240" s="1222"/>
      <c r="AS240" s="1222"/>
      <c r="AT240" s="1222"/>
      <c r="AU240" s="1222"/>
      <c r="AV240" s="1222"/>
      <c r="AW240" s="1222"/>
      <c r="AX240" s="1222"/>
      <c r="AY240" s="1222"/>
      <c r="AZ240" s="1222"/>
      <c r="BA240" s="1221"/>
    </row>
    <row r="241" spans="1:53" s="772" customFormat="1" ht="25.5" hidden="1" customHeight="1">
      <c r="A241" s="773"/>
      <c r="B241" s="1224"/>
      <c r="C241" s="59" t="s">
        <v>6191</v>
      </c>
      <c r="D241" s="1142"/>
      <c r="E241" s="59" t="s">
        <v>6329</v>
      </c>
      <c r="F241" s="1142" t="s">
        <v>6191</v>
      </c>
      <c r="G241" s="1142"/>
      <c r="H241" s="1149"/>
      <c r="I241" s="59" t="s">
        <v>6328</v>
      </c>
      <c r="J241" s="1140">
        <v>14000</v>
      </c>
      <c r="K241" s="1140"/>
      <c r="L241" s="1140"/>
      <c r="M241" s="1142" t="s">
        <v>469</v>
      </c>
      <c r="N241" s="1142" t="s">
        <v>469</v>
      </c>
      <c r="O241" s="1140">
        <v>120</v>
      </c>
      <c r="P241" s="1140">
        <v>91</v>
      </c>
      <c r="Q241" s="1184">
        <v>12008</v>
      </c>
      <c r="R241" s="1140"/>
      <c r="S241" s="1140"/>
      <c r="T241" s="1140"/>
      <c r="U241" s="1140"/>
      <c r="V241" s="1142">
        <v>2014</v>
      </c>
      <c r="W241" s="1184"/>
      <c r="X241" s="1184"/>
      <c r="Y241" s="1184"/>
      <c r="Z241" s="1184"/>
      <c r="AA241" s="1184"/>
      <c r="AB241" s="1184"/>
      <c r="AC241" s="1184">
        <v>528</v>
      </c>
      <c r="AD241" s="1142"/>
      <c r="AE241" s="1142"/>
      <c r="AF241" s="1222"/>
      <c r="AG241" s="1222"/>
      <c r="AH241" s="1222"/>
      <c r="AI241" s="1222"/>
      <c r="AJ241" s="1222"/>
      <c r="AK241" s="1222"/>
      <c r="AL241" s="1222"/>
      <c r="AM241" s="1222"/>
      <c r="AN241" s="1222"/>
      <c r="AO241" s="1222"/>
      <c r="AP241" s="1222"/>
      <c r="AQ241" s="1222"/>
      <c r="AR241" s="1222"/>
      <c r="AS241" s="1222"/>
      <c r="AT241" s="1222"/>
      <c r="AU241" s="1222"/>
      <c r="AV241" s="1222"/>
      <c r="AW241" s="1222"/>
      <c r="AX241" s="1222"/>
      <c r="AY241" s="1222"/>
      <c r="AZ241" s="1222"/>
      <c r="BA241" s="1221"/>
    </row>
    <row r="242" spans="1:53" s="772" customFormat="1" ht="25.5" hidden="1" customHeight="1">
      <c r="A242" s="773"/>
      <c r="B242" s="1224"/>
      <c r="C242" s="59" t="s">
        <v>6220</v>
      </c>
      <c r="D242" s="1142"/>
      <c r="E242" s="59" t="s">
        <v>6330</v>
      </c>
      <c r="F242" s="1142" t="s">
        <v>6220</v>
      </c>
      <c r="G242" s="1142"/>
      <c r="H242" s="1149"/>
      <c r="I242" s="59" t="s">
        <v>6331</v>
      </c>
      <c r="J242" s="1140">
        <v>15000</v>
      </c>
      <c r="K242" s="1140"/>
      <c r="L242" s="1140"/>
      <c r="M242" s="1142" t="s">
        <v>469</v>
      </c>
      <c r="N242" s="1142" t="s">
        <v>469</v>
      </c>
      <c r="O242" s="1140">
        <v>107</v>
      </c>
      <c r="P242" s="131">
        <v>27</v>
      </c>
      <c r="Q242" s="1184">
        <v>12000</v>
      </c>
      <c r="R242" s="1140"/>
      <c r="S242" s="1140"/>
      <c r="T242" s="1140"/>
      <c r="U242" s="1140"/>
      <c r="V242" s="1142">
        <v>2014</v>
      </c>
      <c r="W242" s="1184"/>
      <c r="X242" s="1184"/>
      <c r="Y242" s="1184"/>
      <c r="Z242" s="1184"/>
      <c r="AA242" s="1184"/>
      <c r="AB242" s="1184"/>
      <c r="AC242" s="1184">
        <v>500</v>
      </c>
      <c r="AD242" s="1142"/>
      <c r="AE242" s="1142"/>
      <c r="AF242" s="1222"/>
      <c r="AG242" s="1222"/>
      <c r="AH242" s="1222"/>
      <c r="AI242" s="1222"/>
      <c r="AJ242" s="1222"/>
      <c r="AK242" s="1222"/>
      <c r="AL242" s="1222"/>
      <c r="AM242" s="1222"/>
      <c r="AN242" s="1222"/>
      <c r="AO242" s="1222"/>
      <c r="AP242" s="1222"/>
      <c r="AQ242" s="1222"/>
      <c r="AR242" s="1222"/>
      <c r="AS242" s="1222"/>
      <c r="AT242" s="1222"/>
      <c r="AU242" s="1222"/>
      <c r="AV242" s="1222"/>
      <c r="AW242" s="1222"/>
      <c r="AX242" s="1222"/>
      <c r="AY242" s="1222"/>
      <c r="AZ242" s="1222"/>
      <c r="BA242" s="1221"/>
    </row>
    <row r="243" spans="1:53" s="772" customFormat="1" ht="25.5" hidden="1" customHeight="1">
      <c r="A243" s="773"/>
      <c r="B243" s="1224"/>
      <c r="C243" s="59" t="s">
        <v>6210</v>
      </c>
      <c r="D243" s="1142"/>
      <c r="E243" s="59" t="s">
        <v>6332</v>
      </c>
      <c r="F243" s="1142" t="s">
        <v>6210</v>
      </c>
      <c r="G243" s="1142"/>
      <c r="H243" s="1149"/>
      <c r="I243" s="59" t="s">
        <v>6210</v>
      </c>
      <c r="J243" s="1140">
        <v>9400</v>
      </c>
      <c r="K243" s="1140"/>
      <c r="L243" s="1140"/>
      <c r="M243" s="1142" t="s">
        <v>143</v>
      </c>
      <c r="N243" s="1142" t="s">
        <v>143</v>
      </c>
      <c r="O243" s="1140">
        <v>102</v>
      </c>
      <c r="P243" s="131" t="s">
        <v>6333</v>
      </c>
      <c r="Q243" s="1184">
        <v>9400</v>
      </c>
      <c r="R243" s="1140"/>
      <c r="S243" s="1140"/>
      <c r="T243" s="1140"/>
      <c r="U243" s="1140"/>
      <c r="V243" s="1142">
        <v>2009</v>
      </c>
      <c r="W243" s="1184"/>
      <c r="X243" s="1184"/>
      <c r="Y243" s="1184"/>
      <c r="Z243" s="1184"/>
      <c r="AA243" s="1184"/>
      <c r="AB243" s="1184"/>
      <c r="AC243" s="1184">
        <v>211</v>
      </c>
      <c r="AD243" s="1142"/>
      <c r="AE243" s="1142"/>
      <c r="AF243" s="1222"/>
      <c r="AG243" s="1222"/>
      <c r="AH243" s="1222"/>
      <c r="AI243" s="1222"/>
      <c r="AJ243" s="1222"/>
      <c r="AK243" s="1222"/>
      <c r="AL243" s="1222"/>
      <c r="AM243" s="1222"/>
      <c r="AN243" s="1222"/>
      <c r="AO243" s="1222"/>
      <c r="AP243" s="1222"/>
      <c r="AQ243" s="1222"/>
      <c r="AR243" s="1222"/>
      <c r="AS243" s="1222"/>
      <c r="AT243" s="1222"/>
      <c r="AU243" s="1222"/>
      <c r="AV243" s="1222"/>
      <c r="AW243" s="1222"/>
      <c r="AX243" s="1222"/>
      <c r="AY243" s="1222"/>
      <c r="AZ243" s="1222"/>
      <c r="BA243" s="1221"/>
    </row>
    <row r="244" spans="1:53" s="772" customFormat="1" ht="25.5" hidden="1" customHeight="1">
      <c r="A244" s="773"/>
      <c r="B244" s="1224"/>
      <c r="C244" s="59" t="s">
        <v>6210</v>
      </c>
      <c r="D244" s="1142"/>
      <c r="E244" s="59" t="s">
        <v>6334</v>
      </c>
      <c r="F244" s="1142" t="s">
        <v>6210</v>
      </c>
      <c r="G244" s="1142"/>
      <c r="H244" s="1149"/>
      <c r="I244" s="59" t="s">
        <v>6210</v>
      </c>
      <c r="J244" s="1140">
        <v>8200</v>
      </c>
      <c r="K244" s="1140"/>
      <c r="L244" s="1140"/>
      <c r="M244" s="1142" t="s">
        <v>143</v>
      </c>
      <c r="N244" s="1142" t="s">
        <v>143</v>
      </c>
      <c r="O244" s="1140">
        <v>90</v>
      </c>
      <c r="P244" s="131">
        <v>90</v>
      </c>
      <c r="Q244" s="1184">
        <v>8200</v>
      </c>
      <c r="R244" s="1140"/>
      <c r="S244" s="1140"/>
      <c r="T244" s="1140"/>
      <c r="U244" s="1140"/>
      <c r="V244" s="1142">
        <v>2013</v>
      </c>
      <c r="W244" s="1184"/>
      <c r="X244" s="1184"/>
      <c r="Y244" s="1184"/>
      <c r="Z244" s="1184"/>
      <c r="AA244" s="1184"/>
      <c r="AB244" s="1184"/>
      <c r="AC244" s="1184">
        <v>300</v>
      </c>
      <c r="AD244" s="1142"/>
      <c r="AE244" s="1142"/>
      <c r="AF244" s="1222"/>
      <c r="AG244" s="1222"/>
      <c r="AH244" s="1222"/>
      <c r="AI244" s="1222"/>
      <c r="AJ244" s="1222"/>
      <c r="AK244" s="1222"/>
      <c r="AL244" s="1222"/>
      <c r="AM244" s="1222"/>
      <c r="AN244" s="1222"/>
      <c r="AO244" s="1222"/>
      <c r="AP244" s="1222"/>
      <c r="AQ244" s="1222"/>
      <c r="AR244" s="1222"/>
      <c r="AS244" s="1222"/>
      <c r="AT244" s="1222"/>
      <c r="AU244" s="1222"/>
      <c r="AV244" s="1222"/>
      <c r="AW244" s="1222"/>
      <c r="AX244" s="1222"/>
      <c r="AY244" s="1222"/>
      <c r="AZ244" s="1222"/>
      <c r="BA244" s="1221"/>
    </row>
    <row r="245" spans="1:53" s="772" customFormat="1" ht="25.5" hidden="1" customHeight="1">
      <c r="A245" s="773"/>
      <c r="B245" s="1224"/>
      <c r="C245" s="59" t="s">
        <v>6225</v>
      </c>
      <c r="D245" s="1142"/>
      <c r="E245" s="59" t="s">
        <v>11435</v>
      </c>
      <c r="F245" s="1142" t="s">
        <v>6225</v>
      </c>
      <c r="G245" s="1142"/>
      <c r="H245" s="1149"/>
      <c r="I245" s="59" t="s">
        <v>6225</v>
      </c>
      <c r="J245" s="1140">
        <v>18296</v>
      </c>
      <c r="K245" s="1140">
        <v>167.02</v>
      </c>
      <c r="L245" s="1140">
        <v>18296</v>
      </c>
      <c r="M245" s="1142" t="s">
        <v>282</v>
      </c>
      <c r="N245" s="1142" t="s">
        <v>282</v>
      </c>
      <c r="O245" s="1140">
        <v>122</v>
      </c>
      <c r="P245" s="131">
        <v>99</v>
      </c>
      <c r="Q245" s="1184">
        <v>10838</v>
      </c>
      <c r="R245" s="1140">
        <v>300</v>
      </c>
      <c r="S245" s="1140">
        <v>1000</v>
      </c>
      <c r="T245" s="1140"/>
      <c r="U245" s="1140"/>
      <c r="V245" s="1142">
        <v>2017</v>
      </c>
      <c r="W245" s="1184"/>
      <c r="X245" s="1184"/>
      <c r="Y245" s="1184"/>
      <c r="Z245" s="1184"/>
      <c r="AA245" s="1184"/>
      <c r="AB245" s="1184"/>
      <c r="AC245" s="1184">
        <v>3800</v>
      </c>
      <c r="AD245" s="1142"/>
      <c r="AE245" s="1142"/>
      <c r="AF245" s="1222"/>
      <c r="AG245" s="1222"/>
      <c r="AH245" s="1222"/>
      <c r="AI245" s="1222"/>
      <c r="AJ245" s="1222"/>
      <c r="AK245" s="1222"/>
      <c r="AL245" s="1222"/>
      <c r="AM245" s="1222"/>
      <c r="AN245" s="1222"/>
      <c r="AO245" s="1222"/>
      <c r="AP245" s="1222"/>
      <c r="AQ245" s="1222"/>
      <c r="AR245" s="1222"/>
      <c r="AS245" s="1222"/>
      <c r="AT245" s="1222"/>
      <c r="AU245" s="1222"/>
      <c r="AV245" s="1222"/>
      <c r="AW245" s="1222"/>
      <c r="AX245" s="1222"/>
      <c r="AY245" s="1222"/>
      <c r="AZ245" s="1222"/>
      <c r="BA245" s="1221"/>
    </row>
    <row r="246" spans="1:53" s="772" customFormat="1" ht="25.5" hidden="1" customHeight="1">
      <c r="A246" s="773"/>
      <c r="B246" s="1224"/>
      <c r="C246" s="59" t="s">
        <v>6225</v>
      </c>
      <c r="D246" s="1142"/>
      <c r="E246" s="59" t="s">
        <v>6335</v>
      </c>
      <c r="F246" s="1142" t="s">
        <v>6225</v>
      </c>
      <c r="G246" s="1142"/>
      <c r="H246" s="1149"/>
      <c r="I246" s="59" t="s">
        <v>6225</v>
      </c>
      <c r="J246" s="1140">
        <v>35970</v>
      </c>
      <c r="K246" s="1140"/>
      <c r="L246" s="1140"/>
      <c r="M246" s="1142" t="s">
        <v>469</v>
      </c>
      <c r="N246" s="1142" t="s">
        <v>469</v>
      </c>
      <c r="O246" s="1140">
        <v>110</v>
      </c>
      <c r="P246" s="131">
        <v>100</v>
      </c>
      <c r="Q246" s="1184">
        <v>12386</v>
      </c>
      <c r="R246" s="1140">
        <v>0</v>
      </c>
      <c r="S246" s="1140">
        <v>300</v>
      </c>
      <c r="T246" s="1140"/>
      <c r="U246" s="1140"/>
      <c r="V246" s="1142">
        <v>2010</v>
      </c>
      <c r="W246" s="1184"/>
      <c r="X246" s="1184"/>
      <c r="Y246" s="1184"/>
      <c r="Z246" s="1184"/>
      <c r="AA246" s="1184"/>
      <c r="AB246" s="1184"/>
      <c r="AC246" s="1184">
        <v>300</v>
      </c>
      <c r="AD246" s="1142"/>
      <c r="AE246" s="1142"/>
      <c r="AF246" s="1222"/>
      <c r="AG246" s="1222"/>
      <c r="AH246" s="1222"/>
      <c r="AI246" s="1222"/>
      <c r="AJ246" s="1222"/>
      <c r="AK246" s="1222"/>
      <c r="AL246" s="1222"/>
      <c r="AM246" s="1222"/>
      <c r="AN246" s="1222"/>
      <c r="AO246" s="1222"/>
      <c r="AP246" s="1222"/>
      <c r="AQ246" s="1222"/>
      <c r="AR246" s="1222"/>
      <c r="AS246" s="1222"/>
      <c r="AT246" s="1222"/>
      <c r="AU246" s="1222"/>
      <c r="AV246" s="1222"/>
      <c r="AW246" s="1222"/>
      <c r="AX246" s="1222"/>
      <c r="AY246" s="1222"/>
      <c r="AZ246" s="1222"/>
      <c r="BA246" s="1221"/>
    </row>
    <row r="247" spans="1:53" s="772" customFormat="1" ht="25.5" hidden="1" customHeight="1">
      <c r="A247" s="773"/>
      <c r="B247" s="1224"/>
      <c r="C247" s="59" t="s">
        <v>6299</v>
      </c>
      <c r="D247" s="1142"/>
      <c r="E247" s="59" t="s">
        <v>6336</v>
      </c>
      <c r="F247" s="1142" t="s">
        <v>6299</v>
      </c>
      <c r="G247" s="1142"/>
      <c r="H247" s="1149"/>
      <c r="I247" s="59" t="s">
        <v>6299</v>
      </c>
      <c r="J247" s="1140">
        <v>25136</v>
      </c>
      <c r="K247" s="1140"/>
      <c r="L247" s="1140"/>
      <c r="M247" s="1142" t="s">
        <v>469</v>
      </c>
      <c r="N247" s="1142" t="s">
        <v>282</v>
      </c>
      <c r="O247" s="1140">
        <v>105</v>
      </c>
      <c r="P247" s="131">
        <v>91</v>
      </c>
      <c r="Q247" s="1184">
        <v>10500</v>
      </c>
      <c r="R247" s="1140"/>
      <c r="S247" s="1140"/>
      <c r="T247" s="1140"/>
      <c r="U247" s="1140"/>
      <c r="V247" s="1142">
        <v>2014</v>
      </c>
      <c r="W247" s="1184"/>
      <c r="X247" s="1184"/>
      <c r="Y247" s="1184"/>
      <c r="Z247" s="1184"/>
      <c r="AA247" s="1184"/>
      <c r="AB247" s="1184"/>
      <c r="AC247" s="1184">
        <v>2200</v>
      </c>
      <c r="AD247" s="1142"/>
      <c r="AE247" s="1142"/>
      <c r="AF247" s="1222"/>
      <c r="AG247" s="1222"/>
      <c r="AH247" s="1222"/>
      <c r="AI247" s="1222"/>
      <c r="AJ247" s="1222"/>
      <c r="AK247" s="1222"/>
      <c r="AL247" s="1222"/>
      <c r="AM247" s="1222"/>
      <c r="AN247" s="1222"/>
      <c r="AO247" s="1222"/>
      <c r="AP247" s="1222"/>
      <c r="AQ247" s="1222"/>
      <c r="AR247" s="1222"/>
      <c r="AS247" s="1222"/>
      <c r="AT247" s="1222"/>
      <c r="AU247" s="1222"/>
      <c r="AV247" s="1222"/>
      <c r="AW247" s="1222"/>
      <c r="AX247" s="1222"/>
      <c r="AY247" s="1222"/>
      <c r="AZ247" s="1222"/>
      <c r="BA247" s="1221"/>
    </row>
    <row r="248" spans="1:53" s="772" customFormat="1" ht="25.5" hidden="1" customHeight="1">
      <c r="A248" s="773"/>
      <c r="B248" s="1224"/>
      <c r="C248" s="59" t="s">
        <v>353</v>
      </c>
      <c r="D248" s="1142"/>
      <c r="E248" s="59" t="s">
        <v>6337</v>
      </c>
      <c r="F248" s="1142" t="s">
        <v>353</v>
      </c>
      <c r="G248" s="1142"/>
      <c r="H248" s="1149"/>
      <c r="I248" s="59" t="s">
        <v>353</v>
      </c>
      <c r="J248" s="1140">
        <v>23752</v>
      </c>
      <c r="K248" s="1140"/>
      <c r="L248" s="1140"/>
      <c r="M248" s="1142" t="s">
        <v>143</v>
      </c>
      <c r="N248" s="1142" t="s">
        <v>143</v>
      </c>
      <c r="O248" s="1140">
        <v>90</v>
      </c>
      <c r="P248" s="131">
        <v>90</v>
      </c>
      <c r="Q248" s="1184">
        <v>8200</v>
      </c>
      <c r="R248" s="1140">
        <v>0</v>
      </c>
      <c r="S248" s="1140">
        <v>0</v>
      </c>
      <c r="T248" s="1140"/>
      <c r="U248" s="1140"/>
      <c r="V248" s="1142">
        <v>2014</v>
      </c>
      <c r="W248" s="1184"/>
      <c r="X248" s="1184"/>
      <c r="Y248" s="1184"/>
      <c r="Z248" s="1184"/>
      <c r="AA248" s="1184"/>
      <c r="AB248" s="1184"/>
      <c r="AC248" s="1184">
        <v>800</v>
      </c>
      <c r="AD248" s="1142"/>
      <c r="AE248" s="1142"/>
      <c r="AF248" s="1222"/>
      <c r="AG248" s="1222"/>
      <c r="AH248" s="1222"/>
      <c r="AI248" s="1222"/>
      <c r="AJ248" s="1222"/>
      <c r="AK248" s="1222"/>
      <c r="AL248" s="1222"/>
      <c r="AM248" s="1222"/>
      <c r="AN248" s="1222"/>
      <c r="AO248" s="1222"/>
      <c r="AP248" s="1222"/>
      <c r="AQ248" s="1222"/>
      <c r="AR248" s="1222"/>
      <c r="AS248" s="1222"/>
      <c r="AT248" s="1222"/>
      <c r="AU248" s="1222"/>
      <c r="AV248" s="1222"/>
      <c r="AW248" s="1222"/>
      <c r="AX248" s="1222"/>
      <c r="AY248" s="1222"/>
      <c r="AZ248" s="1222"/>
      <c r="BA248" s="1221"/>
    </row>
    <row r="249" spans="1:53" s="772" customFormat="1" ht="25.5" hidden="1" customHeight="1">
      <c r="A249" s="773"/>
      <c r="B249" s="1224"/>
      <c r="C249" s="59" t="s">
        <v>6283</v>
      </c>
      <c r="D249" s="1142" t="s">
        <v>5718</v>
      </c>
      <c r="E249" s="59" t="s">
        <v>16666</v>
      </c>
      <c r="F249" s="1142" t="s">
        <v>6283</v>
      </c>
      <c r="G249" s="1142" t="s">
        <v>5720</v>
      </c>
      <c r="H249" s="1149" t="s">
        <v>5721</v>
      </c>
      <c r="I249" s="59" t="s">
        <v>6283</v>
      </c>
      <c r="J249" s="1140">
        <v>17650</v>
      </c>
      <c r="K249" s="1140">
        <v>131</v>
      </c>
      <c r="L249" s="1140">
        <v>131</v>
      </c>
      <c r="M249" s="1142" t="s">
        <v>282</v>
      </c>
      <c r="N249" s="1142" t="s">
        <v>143</v>
      </c>
      <c r="O249" s="1140">
        <v>122</v>
      </c>
      <c r="P249" s="131">
        <v>27</v>
      </c>
      <c r="Q249" s="1184">
        <v>17650</v>
      </c>
      <c r="R249" s="1140">
        <v>72</v>
      </c>
      <c r="S249" s="1140">
        <v>72</v>
      </c>
      <c r="T249" s="1140" t="s">
        <v>6316</v>
      </c>
      <c r="U249" s="1140" t="s">
        <v>6317</v>
      </c>
      <c r="V249" s="1142">
        <v>2014</v>
      </c>
      <c r="W249" s="1184"/>
      <c r="X249" s="1184">
        <v>633</v>
      </c>
      <c r="Y249" s="1184"/>
      <c r="Z249" s="1184"/>
      <c r="AA249" s="1184"/>
      <c r="AB249" s="1184"/>
      <c r="AC249" s="1184">
        <v>1000</v>
      </c>
      <c r="AD249" s="1142">
        <v>2003</v>
      </c>
      <c r="AE249" s="1142"/>
      <c r="AF249" s="1222">
        <v>1</v>
      </c>
      <c r="AG249" s="1222" t="s">
        <v>3794</v>
      </c>
      <c r="AH249" s="1222">
        <v>6</v>
      </c>
      <c r="AI249" s="1222" t="s">
        <v>6318</v>
      </c>
      <c r="AJ249" s="1222" t="s">
        <v>3794</v>
      </c>
      <c r="AK249" s="1222"/>
      <c r="AL249" s="1222"/>
      <c r="AM249" s="1222"/>
      <c r="AN249" s="1222"/>
      <c r="AO249" s="1222"/>
      <c r="AP249" s="1222"/>
      <c r="AQ249" s="1222"/>
      <c r="AR249" s="1222"/>
      <c r="AS249" s="1222"/>
      <c r="AT249" s="1222"/>
      <c r="AU249" s="1222"/>
      <c r="AV249" s="1222"/>
      <c r="AW249" s="1222"/>
      <c r="AX249" s="1222"/>
      <c r="AY249" s="1222"/>
      <c r="AZ249" s="1222"/>
      <c r="BA249" s="1221" t="s">
        <v>16665</v>
      </c>
    </row>
    <row r="250" spans="1:53" s="772" customFormat="1" ht="25.5" hidden="1" customHeight="1">
      <c r="A250" s="773"/>
      <c r="B250" s="1224"/>
      <c r="C250" s="134" t="s">
        <v>6301</v>
      </c>
      <c r="D250" s="172"/>
      <c r="E250" s="1182" t="s">
        <v>15465</v>
      </c>
      <c r="F250" s="172" t="s">
        <v>6301</v>
      </c>
      <c r="G250" s="172"/>
      <c r="H250" s="172"/>
      <c r="I250" s="172" t="s">
        <v>12635</v>
      </c>
      <c r="J250" s="1141">
        <v>52607</v>
      </c>
      <c r="K250" s="1141">
        <v>255</v>
      </c>
      <c r="L250" s="1141">
        <v>255</v>
      </c>
      <c r="M250" s="172" t="s">
        <v>282</v>
      </c>
      <c r="N250" s="172" t="s">
        <v>282</v>
      </c>
      <c r="O250" s="1141">
        <v>97.54</v>
      </c>
      <c r="P250" s="1141">
        <v>86.87</v>
      </c>
      <c r="Q250" s="1187">
        <v>13000</v>
      </c>
      <c r="R250" s="1141"/>
      <c r="S250" s="1141"/>
      <c r="T250" s="172"/>
      <c r="U250" s="172"/>
      <c r="V250" s="1146">
        <v>2019</v>
      </c>
      <c r="W250" s="1186"/>
      <c r="X250" s="1186"/>
      <c r="Y250" s="1186"/>
      <c r="Z250" s="1186"/>
      <c r="AA250" s="1186"/>
      <c r="AB250" s="1186"/>
      <c r="AC250" s="1187"/>
      <c r="AD250" s="172"/>
      <c r="AE250" s="172"/>
      <c r="AF250" s="172"/>
      <c r="AG250" s="172"/>
      <c r="AH250" s="172"/>
      <c r="AI250" s="172"/>
      <c r="AJ250" s="172"/>
      <c r="AK250" s="172"/>
      <c r="AL250" s="172"/>
      <c r="AM250" s="172"/>
      <c r="AN250" s="172"/>
      <c r="AO250" s="172"/>
      <c r="AP250" s="172"/>
      <c r="AQ250" s="172"/>
      <c r="AR250" s="172"/>
      <c r="AS250" s="172"/>
      <c r="AT250" s="172"/>
      <c r="AU250" s="172"/>
      <c r="AV250" s="172"/>
      <c r="AW250" s="172"/>
      <c r="AX250" s="172"/>
      <c r="AY250" s="172"/>
      <c r="AZ250" s="172"/>
      <c r="BA250" s="172"/>
    </row>
    <row r="251" spans="1:53" s="772" customFormat="1" ht="25.5" hidden="1" customHeight="1">
      <c r="A251" s="773"/>
      <c r="B251" s="1224"/>
      <c r="C251" s="59" t="s">
        <v>6305</v>
      </c>
      <c r="D251" s="1142"/>
      <c r="E251" s="59" t="s">
        <v>3554</v>
      </c>
      <c r="F251" s="1142" t="s">
        <v>6305</v>
      </c>
      <c r="G251" s="1142"/>
      <c r="H251" s="1149"/>
      <c r="I251" s="59" t="s">
        <v>6305</v>
      </c>
      <c r="J251" s="1140">
        <v>2123</v>
      </c>
      <c r="K251" s="1140">
        <v>661</v>
      </c>
      <c r="L251" s="1140">
        <v>507</v>
      </c>
      <c r="M251" s="1142" t="s">
        <v>282</v>
      </c>
      <c r="N251" s="1142" t="s">
        <v>282</v>
      </c>
      <c r="O251" s="1140"/>
      <c r="P251" s="1140"/>
      <c r="Q251" s="1184">
        <v>457</v>
      </c>
      <c r="R251" s="1140">
        <v>0</v>
      </c>
      <c r="S251" s="1140">
        <v>0</v>
      </c>
      <c r="T251" s="131"/>
      <c r="U251" s="1140"/>
      <c r="V251" s="1142">
        <v>2015</v>
      </c>
      <c r="W251" s="1184"/>
      <c r="X251" s="1184"/>
      <c r="Y251" s="1184"/>
      <c r="Z251" s="1184"/>
      <c r="AA251" s="1184"/>
      <c r="AB251" s="1184"/>
      <c r="AC251" s="1184">
        <v>470</v>
      </c>
      <c r="AD251" s="1142"/>
      <c r="AE251" s="1142"/>
      <c r="AF251" s="1222"/>
      <c r="AG251" s="1222"/>
      <c r="AH251" s="1222"/>
      <c r="AI251" s="1222"/>
      <c r="AJ251" s="1222"/>
      <c r="AK251" s="1222"/>
      <c r="AL251" s="1222"/>
      <c r="AM251" s="1222"/>
      <c r="AN251" s="1222"/>
      <c r="AO251" s="1222"/>
      <c r="AP251" s="1222"/>
      <c r="AQ251" s="1222"/>
      <c r="AR251" s="1222"/>
      <c r="AS251" s="1222"/>
      <c r="AT251" s="1222"/>
      <c r="AU251" s="1222"/>
      <c r="AV251" s="1222"/>
      <c r="AW251" s="1222"/>
      <c r="AX251" s="1222"/>
      <c r="AY251" s="1222"/>
      <c r="AZ251" s="1222"/>
      <c r="BA251" s="1222"/>
    </row>
    <row r="252" spans="1:53" s="772" customFormat="1" ht="25.5" hidden="1" customHeight="1">
      <c r="A252" s="773"/>
      <c r="B252" s="1224"/>
      <c r="C252" s="59" t="s">
        <v>6305</v>
      </c>
      <c r="D252" s="1142"/>
      <c r="E252" s="59" t="s">
        <v>6338</v>
      </c>
      <c r="F252" s="1142" t="s">
        <v>6305</v>
      </c>
      <c r="G252" s="1142"/>
      <c r="H252" s="1149"/>
      <c r="I252" s="59" t="s">
        <v>6305</v>
      </c>
      <c r="J252" s="1140">
        <v>32904</v>
      </c>
      <c r="K252" s="1140">
        <v>485.28</v>
      </c>
      <c r="L252" s="1140">
        <v>550.62</v>
      </c>
      <c r="M252" s="1142" t="s">
        <v>282</v>
      </c>
      <c r="N252" s="1142" t="s">
        <v>282</v>
      </c>
      <c r="O252" s="1140">
        <v>120</v>
      </c>
      <c r="P252" s="1140">
        <v>98</v>
      </c>
      <c r="Q252" s="1184">
        <v>32904</v>
      </c>
      <c r="R252" s="1140">
        <v>360</v>
      </c>
      <c r="S252" s="1140">
        <v>360</v>
      </c>
      <c r="T252" s="131"/>
      <c r="U252" s="1140"/>
      <c r="V252" s="1142">
        <v>2016</v>
      </c>
      <c r="W252" s="1184"/>
      <c r="X252" s="1184"/>
      <c r="Y252" s="1184"/>
      <c r="Z252" s="1184"/>
      <c r="AA252" s="1184"/>
      <c r="AB252" s="1184"/>
      <c r="AC252" s="1184">
        <v>3434</v>
      </c>
      <c r="AD252" s="1142"/>
      <c r="AE252" s="1142"/>
      <c r="AF252" s="1222"/>
      <c r="AG252" s="1222"/>
      <c r="AH252" s="1222"/>
      <c r="AI252" s="1222"/>
      <c r="AJ252" s="1222"/>
      <c r="AK252" s="1222"/>
      <c r="AL252" s="1222"/>
      <c r="AM252" s="1222"/>
      <c r="AN252" s="1222"/>
      <c r="AO252" s="1222"/>
      <c r="AP252" s="1222"/>
      <c r="AQ252" s="1222"/>
      <c r="AR252" s="1222"/>
      <c r="AS252" s="1222"/>
      <c r="AT252" s="1222"/>
      <c r="AU252" s="1222"/>
      <c r="AV252" s="1222"/>
      <c r="AW252" s="1222"/>
      <c r="AX252" s="1222"/>
      <c r="AY252" s="1222"/>
      <c r="AZ252" s="1222"/>
      <c r="BA252" s="1221"/>
    </row>
    <row r="253" spans="1:53" s="772" customFormat="1" ht="25.5" hidden="1" customHeight="1">
      <c r="A253" s="773"/>
      <c r="B253" s="1144" t="s">
        <v>2306</v>
      </c>
      <c r="C253" s="171" t="s">
        <v>2229</v>
      </c>
      <c r="D253" s="1139"/>
      <c r="E253" s="139">
        <f>COUNTA(E254:E281)</f>
        <v>28</v>
      </c>
      <c r="F253" s="1139"/>
      <c r="G253" s="1139"/>
      <c r="H253" s="1139"/>
      <c r="I253" s="1139"/>
      <c r="J253" s="1140">
        <f>SUM(J254:J281)</f>
        <v>1371536</v>
      </c>
      <c r="K253" s="1140">
        <f>SUM(K254:K281)</f>
        <v>11757.019999999999</v>
      </c>
      <c r="L253" s="1140">
        <f>SUM(L254:L281)</f>
        <v>25434.02</v>
      </c>
      <c r="M253" s="1142"/>
      <c r="N253" s="1146"/>
      <c r="O253" s="1141"/>
      <c r="P253" s="61"/>
      <c r="Q253" s="1187"/>
      <c r="R253" s="1140"/>
      <c r="S253" s="1140"/>
      <c r="T253" s="1140"/>
      <c r="U253" s="1140"/>
      <c r="V253" s="1142"/>
      <c r="W253" s="135"/>
      <c r="X253" s="135"/>
      <c r="Y253" s="135"/>
      <c r="Z253" s="135"/>
      <c r="AA253" s="135"/>
      <c r="AB253" s="135"/>
      <c r="AC253" s="135"/>
      <c r="AD253" s="1142"/>
      <c r="AE253" s="1142"/>
      <c r="AF253" s="171"/>
      <c r="AG253" s="171"/>
      <c r="AH253" s="171"/>
      <c r="AI253" s="171"/>
      <c r="AJ253" s="171"/>
      <c r="AK253" s="172"/>
      <c r="AL253" s="172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  <c r="AW253" s="171"/>
      <c r="AX253" s="171"/>
      <c r="AY253" s="171"/>
      <c r="AZ253" s="171"/>
      <c r="BA253" s="172"/>
    </row>
    <row r="254" spans="1:53" s="772" customFormat="1" ht="25.5" hidden="1" customHeight="1">
      <c r="A254" s="773"/>
      <c r="B254" s="137"/>
      <c r="C254" s="59" t="s">
        <v>2138</v>
      </c>
      <c r="D254" s="1142"/>
      <c r="E254" s="59" t="s">
        <v>11432</v>
      </c>
      <c r="F254" s="1142" t="s">
        <v>2138</v>
      </c>
      <c r="G254" s="1142"/>
      <c r="H254" s="1142"/>
      <c r="I254" s="1142" t="s">
        <v>11433</v>
      </c>
      <c r="J254" s="1140">
        <v>24624</v>
      </c>
      <c r="K254" s="1140">
        <v>334</v>
      </c>
      <c r="L254" s="1140">
        <v>334</v>
      </c>
      <c r="M254" s="1142" t="s">
        <v>469</v>
      </c>
      <c r="N254" s="1146" t="s">
        <v>469</v>
      </c>
      <c r="O254" s="1141">
        <v>122</v>
      </c>
      <c r="P254" s="61">
        <v>99</v>
      </c>
      <c r="Q254" s="1187">
        <v>13150</v>
      </c>
      <c r="R254" s="1140">
        <v>300</v>
      </c>
      <c r="S254" s="1140">
        <v>300</v>
      </c>
      <c r="T254" s="1140"/>
      <c r="U254" s="1140"/>
      <c r="V254" s="1142">
        <v>2018</v>
      </c>
      <c r="W254" s="135"/>
      <c r="X254" s="135"/>
      <c r="Y254" s="135"/>
      <c r="Z254" s="135"/>
      <c r="AA254" s="135"/>
      <c r="AB254" s="135"/>
      <c r="AC254" s="135">
        <v>1607</v>
      </c>
      <c r="AD254" s="1142"/>
      <c r="AE254" s="1142"/>
      <c r="AF254" s="171"/>
      <c r="AG254" s="171"/>
      <c r="AH254" s="171"/>
      <c r="AI254" s="171"/>
      <c r="AJ254" s="171"/>
      <c r="AK254" s="172"/>
      <c r="AL254" s="172"/>
      <c r="AM254" s="171"/>
      <c r="AN254" s="171"/>
      <c r="AO254" s="171"/>
      <c r="AP254" s="171"/>
      <c r="AQ254" s="171"/>
      <c r="AR254" s="171"/>
      <c r="AS254" s="171"/>
      <c r="AT254" s="171"/>
      <c r="AU254" s="171"/>
      <c r="AV254" s="171"/>
      <c r="AW254" s="171"/>
      <c r="AX254" s="171"/>
      <c r="AY254" s="171"/>
      <c r="AZ254" s="171"/>
      <c r="BA254" s="172"/>
    </row>
    <row r="255" spans="1:53" s="772" customFormat="1" ht="25.5" hidden="1" customHeight="1">
      <c r="A255" s="773"/>
      <c r="B255" s="1148"/>
      <c r="C255" s="59" t="s">
        <v>1881</v>
      </c>
      <c r="D255" s="1142"/>
      <c r="E255" s="59" t="s">
        <v>6845</v>
      </c>
      <c r="F255" s="1142" t="s">
        <v>1881</v>
      </c>
      <c r="G255" s="1142"/>
      <c r="H255" s="1142"/>
      <c r="I255" s="1142" t="s">
        <v>1881</v>
      </c>
      <c r="J255" s="1140">
        <v>40434</v>
      </c>
      <c r="K255" s="1140">
        <v>476</v>
      </c>
      <c r="L255" s="1140">
        <v>476</v>
      </c>
      <c r="M255" s="1142" t="s">
        <v>282</v>
      </c>
      <c r="N255" s="1146" t="s">
        <v>282</v>
      </c>
      <c r="O255" s="1141">
        <v>115</v>
      </c>
      <c r="P255" s="61">
        <v>98</v>
      </c>
      <c r="Q255" s="1187">
        <v>16000</v>
      </c>
      <c r="R255" s="1140">
        <v>370</v>
      </c>
      <c r="S255" s="1140">
        <v>500</v>
      </c>
      <c r="T255" s="1140"/>
      <c r="U255" s="1140"/>
      <c r="V255" s="1142">
        <v>2008</v>
      </c>
      <c r="W255" s="135"/>
      <c r="X255" s="135"/>
      <c r="Y255" s="135"/>
      <c r="Z255" s="135"/>
      <c r="AA255" s="135"/>
      <c r="AB255" s="135"/>
      <c r="AC255" s="135">
        <v>3300</v>
      </c>
      <c r="AD255" s="1142"/>
      <c r="AE255" s="1142"/>
      <c r="AF255" s="171"/>
      <c r="AG255" s="171"/>
      <c r="AH255" s="171"/>
      <c r="AI255" s="171"/>
      <c r="AJ255" s="171"/>
      <c r="AK255" s="172"/>
      <c r="AL255" s="172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  <c r="AW255" s="171"/>
      <c r="AX255" s="171"/>
      <c r="AY255" s="171"/>
      <c r="AZ255" s="171"/>
      <c r="BA255" s="172"/>
    </row>
    <row r="256" spans="1:53" s="1336" customFormat="1" ht="25.5" hidden="1" customHeight="1">
      <c r="A256" s="773"/>
      <c r="B256" s="1467"/>
      <c r="C256" s="59" t="s">
        <v>1881</v>
      </c>
      <c r="D256" s="1462"/>
      <c r="E256" s="59" t="s">
        <v>6846</v>
      </c>
      <c r="F256" s="1462" t="s">
        <v>1881</v>
      </c>
      <c r="G256" s="1462"/>
      <c r="H256" s="1462"/>
      <c r="I256" s="1462" t="s">
        <v>1881</v>
      </c>
      <c r="J256" s="1465">
        <v>874</v>
      </c>
      <c r="K256" s="1465">
        <v>874</v>
      </c>
      <c r="L256" s="1465">
        <v>982</v>
      </c>
      <c r="M256" s="1462" t="s">
        <v>282</v>
      </c>
      <c r="N256" s="1146">
        <v>0</v>
      </c>
      <c r="O256" s="1468">
        <v>38</v>
      </c>
      <c r="P256" s="61">
        <v>0</v>
      </c>
      <c r="Q256" s="1469">
        <v>760</v>
      </c>
      <c r="R256" s="1465">
        <v>0</v>
      </c>
      <c r="S256" s="1465">
        <v>30</v>
      </c>
      <c r="T256" s="1465"/>
      <c r="U256" s="1465"/>
      <c r="V256" s="1462">
        <v>2009</v>
      </c>
      <c r="W256" s="1463"/>
      <c r="X256" s="1463"/>
      <c r="Y256" s="1463"/>
      <c r="Z256" s="1463"/>
      <c r="AA256" s="1463"/>
      <c r="AB256" s="1463"/>
      <c r="AC256" s="1463">
        <v>860</v>
      </c>
      <c r="AD256" s="1462"/>
      <c r="AE256" s="1462"/>
      <c r="AF256" s="1466"/>
      <c r="AG256" s="1466"/>
      <c r="AH256" s="1466"/>
      <c r="AI256" s="1466"/>
      <c r="AJ256" s="1466"/>
      <c r="AK256" s="1464"/>
      <c r="AL256" s="1464"/>
      <c r="AM256" s="1466"/>
      <c r="AN256" s="1466"/>
      <c r="AO256" s="1466"/>
      <c r="AP256" s="1466"/>
      <c r="AQ256" s="1466"/>
      <c r="AR256" s="1466"/>
      <c r="AS256" s="1466"/>
      <c r="AT256" s="1466"/>
      <c r="AU256" s="1466"/>
      <c r="AV256" s="1466"/>
      <c r="AW256" s="1466"/>
      <c r="AX256" s="1466"/>
      <c r="AY256" s="1466"/>
      <c r="AZ256" s="1466"/>
      <c r="BA256" s="1464"/>
    </row>
    <row r="257" spans="1:53" s="1336" customFormat="1" ht="25.5" hidden="1" customHeight="1">
      <c r="A257" s="773"/>
      <c r="B257" s="1467"/>
      <c r="C257" s="59" t="s">
        <v>6760</v>
      </c>
      <c r="D257" s="1462"/>
      <c r="E257" s="59" t="s">
        <v>6847</v>
      </c>
      <c r="F257" s="1462" t="s">
        <v>6760</v>
      </c>
      <c r="G257" s="1462"/>
      <c r="H257" s="1462"/>
      <c r="I257" s="1462" t="s">
        <v>6760</v>
      </c>
      <c r="J257" s="1465">
        <v>43340</v>
      </c>
      <c r="K257" s="1465"/>
      <c r="L257" s="1465"/>
      <c r="M257" s="1462" t="s">
        <v>469</v>
      </c>
      <c r="N257" s="1146" t="s">
        <v>469</v>
      </c>
      <c r="O257" s="1468">
        <v>80</v>
      </c>
      <c r="P257" s="61">
        <v>60</v>
      </c>
      <c r="Q257" s="1469">
        <v>4910</v>
      </c>
      <c r="R257" s="1465"/>
      <c r="S257" s="1465"/>
      <c r="T257" s="1465"/>
      <c r="U257" s="1465"/>
      <c r="V257" s="1462">
        <v>2015</v>
      </c>
      <c r="W257" s="1463"/>
      <c r="X257" s="1463"/>
      <c r="Y257" s="1463"/>
      <c r="Z257" s="1463"/>
      <c r="AA257" s="1463"/>
      <c r="AB257" s="1463"/>
      <c r="AC257" s="1463"/>
      <c r="AD257" s="1462"/>
      <c r="AE257" s="1462"/>
      <c r="AF257" s="1466"/>
      <c r="AG257" s="1466"/>
      <c r="AH257" s="1466"/>
      <c r="AI257" s="1466"/>
      <c r="AJ257" s="1466"/>
      <c r="AK257" s="1464"/>
      <c r="AL257" s="1464"/>
      <c r="AM257" s="1466"/>
      <c r="AN257" s="1466"/>
      <c r="AO257" s="1466"/>
      <c r="AP257" s="1466"/>
      <c r="AQ257" s="1466"/>
      <c r="AR257" s="1466"/>
      <c r="AS257" s="1466"/>
      <c r="AT257" s="1466"/>
      <c r="AU257" s="1466"/>
      <c r="AV257" s="1466"/>
      <c r="AW257" s="1466"/>
      <c r="AX257" s="1466"/>
      <c r="AY257" s="1466"/>
      <c r="AZ257" s="1466"/>
      <c r="BA257" s="1464"/>
    </row>
    <row r="258" spans="1:53" s="772" customFormat="1" ht="25.5" hidden="1" customHeight="1">
      <c r="A258" s="773"/>
      <c r="B258" s="1148"/>
      <c r="C258" s="59" t="s">
        <v>6760</v>
      </c>
      <c r="D258" s="1142"/>
      <c r="E258" s="59" t="s">
        <v>6848</v>
      </c>
      <c r="F258" s="1142" t="s">
        <v>6760</v>
      </c>
      <c r="G258" s="1142"/>
      <c r="H258" s="1142"/>
      <c r="I258" s="1142" t="s">
        <v>6760</v>
      </c>
      <c r="J258" s="1140">
        <v>43340</v>
      </c>
      <c r="K258" s="1140"/>
      <c r="L258" s="1140"/>
      <c r="M258" s="1142" t="s">
        <v>469</v>
      </c>
      <c r="N258" s="1146" t="s">
        <v>469</v>
      </c>
      <c r="O258" s="1141">
        <v>110</v>
      </c>
      <c r="P258" s="61">
        <v>90</v>
      </c>
      <c r="Q258" s="1187">
        <v>7906</v>
      </c>
      <c r="R258" s="1140"/>
      <c r="S258" s="1140"/>
      <c r="T258" s="1140"/>
      <c r="U258" s="1140"/>
      <c r="V258" s="1142">
        <v>2015</v>
      </c>
      <c r="W258" s="135"/>
      <c r="X258" s="135"/>
      <c r="Y258" s="135"/>
      <c r="Z258" s="135"/>
      <c r="AA258" s="135"/>
      <c r="AB258" s="135"/>
      <c r="AC258" s="135"/>
      <c r="AD258" s="1142"/>
      <c r="AE258" s="1142"/>
      <c r="AF258" s="171"/>
      <c r="AG258" s="171"/>
      <c r="AH258" s="171"/>
      <c r="AI258" s="171"/>
      <c r="AJ258" s="171"/>
      <c r="AK258" s="172"/>
      <c r="AL258" s="172"/>
      <c r="AM258" s="171"/>
      <c r="AN258" s="171"/>
      <c r="AO258" s="171"/>
      <c r="AP258" s="171"/>
      <c r="AQ258" s="171"/>
      <c r="AR258" s="171"/>
      <c r="AS258" s="171"/>
      <c r="AT258" s="171"/>
      <c r="AU258" s="171"/>
      <c r="AV258" s="171"/>
      <c r="AW258" s="171"/>
      <c r="AX258" s="171"/>
      <c r="AY258" s="171"/>
      <c r="AZ258" s="171"/>
      <c r="BA258" s="172"/>
    </row>
    <row r="259" spans="1:53" s="1336" customFormat="1" ht="25.5" hidden="1" customHeight="1">
      <c r="A259" s="773"/>
      <c r="B259" s="1309"/>
      <c r="C259" s="59" t="s">
        <v>6760</v>
      </c>
      <c r="D259" s="1310"/>
      <c r="E259" s="59" t="s">
        <v>11434</v>
      </c>
      <c r="F259" s="1310" t="s">
        <v>6760</v>
      </c>
      <c r="G259" s="1310"/>
      <c r="H259" s="1310"/>
      <c r="I259" s="1310" t="s">
        <v>6760</v>
      </c>
      <c r="J259" s="1306">
        <v>25000</v>
      </c>
      <c r="K259" s="1306">
        <v>857</v>
      </c>
      <c r="L259" s="1306">
        <v>992</v>
      </c>
      <c r="M259" s="1310" t="s">
        <v>282</v>
      </c>
      <c r="N259" s="1146" t="s">
        <v>282</v>
      </c>
      <c r="O259" s="1307">
        <v>122</v>
      </c>
      <c r="P259" s="61">
        <v>99</v>
      </c>
      <c r="Q259" s="1308">
        <v>12598</v>
      </c>
      <c r="R259" s="1306">
        <v>366</v>
      </c>
      <c r="S259" s="1306">
        <v>366</v>
      </c>
      <c r="T259" s="1306"/>
      <c r="U259" s="1306"/>
      <c r="V259" s="1310">
        <v>2017</v>
      </c>
      <c r="W259" s="1311"/>
      <c r="X259" s="1311"/>
      <c r="Y259" s="1311"/>
      <c r="Z259" s="1311"/>
      <c r="AA259" s="1311"/>
      <c r="AB259" s="1311"/>
      <c r="AC259" s="1311">
        <v>4797</v>
      </c>
      <c r="AD259" s="1310"/>
      <c r="AE259" s="1310"/>
      <c r="AF259" s="1305"/>
      <c r="AG259" s="1305"/>
      <c r="AH259" s="1305"/>
      <c r="AI259" s="1305"/>
      <c r="AJ259" s="1305"/>
      <c r="AK259" s="1325"/>
      <c r="AL259" s="1325"/>
      <c r="AM259" s="1305"/>
      <c r="AN259" s="1305"/>
      <c r="AO259" s="1305"/>
      <c r="AP259" s="1305"/>
      <c r="AQ259" s="1305"/>
      <c r="AR259" s="1305"/>
      <c r="AS259" s="1305"/>
      <c r="AT259" s="1305"/>
      <c r="AU259" s="1305"/>
      <c r="AV259" s="1305"/>
      <c r="AW259" s="1305"/>
      <c r="AX259" s="1305"/>
      <c r="AY259" s="1305"/>
      <c r="AZ259" s="1305"/>
      <c r="BA259" s="1325"/>
    </row>
    <row r="260" spans="1:53" s="1336" customFormat="1" ht="25.5" hidden="1" customHeight="1">
      <c r="A260" s="773"/>
      <c r="B260" s="1309"/>
      <c r="C260" s="59" t="s">
        <v>6765</v>
      </c>
      <c r="D260" s="1310"/>
      <c r="E260" s="59" t="s">
        <v>6849</v>
      </c>
      <c r="F260" s="1310" t="s">
        <v>6765</v>
      </c>
      <c r="G260" s="1310"/>
      <c r="H260" s="1310"/>
      <c r="I260" s="1310" t="s">
        <v>6765</v>
      </c>
      <c r="J260" s="1306">
        <v>8200</v>
      </c>
      <c r="K260" s="1306">
        <v>0</v>
      </c>
      <c r="L260" s="1306">
        <v>8200</v>
      </c>
      <c r="M260" s="1310" t="s">
        <v>469</v>
      </c>
      <c r="N260" s="1146" t="s">
        <v>304</v>
      </c>
      <c r="O260" s="1307">
        <v>100</v>
      </c>
      <c r="P260" s="61">
        <v>95</v>
      </c>
      <c r="Q260" s="1308">
        <v>8200</v>
      </c>
      <c r="R260" s="1306">
        <v>0</v>
      </c>
      <c r="S260" s="1306">
        <v>0</v>
      </c>
      <c r="T260" s="1306"/>
      <c r="U260" s="1306"/>
      <c r="V260" s="1310">
        <v>2012</v>
      </c>
      <c r="W260" s="1311"/>
      <c r="X260" s="1311"/>
      <c r="Y260" s="1311"/>
      <c r="Z260" s="1311"/>
      <c r="AA260" s="1311"/>
      <c r="AB260" s="1311"/>
      <c r="AC260" s="1311">
        <v>80</v>
      </c>
      <c r="AD260" s="1310"/>
      <c r="AE260" s="1310"/>
      <c r="AF260" s="1305"/>
      <c r="AG260" s="1305"/>
      <c r="AH260" s="1305"/>
      <c r="AI260" s="1305"/>
      <c r="AJ260" s="1305"/>
      <c r="AK260" s="1325"/>
      <c r="AL260" s="1325"/>
      <c r="AM260" s="1305"/>
      <c r="AN260" s="1305"/>
      <c r="AO260" s="1305"/>
      <c r="AP260" s="1305"/>
      <c r="AQ260" s="1305"/>
      <c r="AR260" s="1305"/>
      <c r="AS260" s="1305"/>
      <c r="AT260" s="1305"/>
      <c r="AU260" s="1305"/>
      <c r="AV260" s="1305"/>
      <c r="AW260" s="1305"/>
      <c r="AX260" s="1305"/>
      <c r="AY260" s="1305"/>
      <c r="AZ260" s="1305"/>
      <c r="BA260" s="1325"/>
    </row>
    <row r="261" spans="1:53" s="772" customFormat="1" ht="25.5" hidden="1" customHeight="1">
      <c r="A261" s="773"/>
      <c r="B261" s="1148"/>
      <c r="C261" s="59" t="s">
        <v>6765</v>
      </c>
      <c r="D261" s="1142"/>
      <c r="E261" s="59" t="s">
        <v>6850</v>
      </c>
      <c r="F261" s="1142" t="s">
        <v>6765</v>
      </c>
      <c r="G261" s="1142"/>
      <c r="H261" s="1142"/>
      <c r="I261" s="1142" t="s">
        <v>6765</v>
      </c>
      <c r="J261" s="1140">
        <v>107300</v>
      </c>
      <c r="K261" s="1140">
        <v>0</v>
      </c>
      <c r="L261" s="1140">
        <v>0</v>
      </c>
      <c r="M261" s="1142" t="s">
        <v>469</v>
      </c>
      <c r="N261" s="1146" t="s">
        <v>469</v>
      </c>
      <c r="O261" s="1141">
        <v>122</v>
      </c>
      <c r="P261" s="61">
        <v>99</v>
      </c>
      <c r="Q261" s="1187">
        <v>13150</v>
      </c>
      <c r="R261" s="1140">
        <v>80</v>
      </c>
      <c r="S261" s="1140">
        <v>100</v>
      </c>
      <c r="T261" s="1140"/>
      <c r="U261" s="1140"/>
      <c r="V261" s="1142">
        <v>2015</v>
      </c>
      <c r="W261" s="135"/>
      <c r="X261" s="135"/>
      <c r="Y261" s="135"/>
      <c r="Z261" s="135"/>
      <c r="AA261" s="135"/>
      <c r="AB261" s="135"/>
      <c r="AC261" s="135">
        <v>900</v>
      </c>
      <c r="AD261" s="1142"/>
      <c r="AE261" s="1142"/>
      <c r="AF261" s="171"/>
      <c r="AG261" s="171"/>
      <c r="AH261" s="171"/>
      <c r="AI261" s="171"/>
      <c r="AJ261" s="171"/>
      <c r="AK261" s="172"/>
      <c r="AL261" s="172"/>
      <c r="AM261" s="171"/>
      <c r="AN261" s="171"/>
      <c r="AO261" s="171"/>
      <c r="AP261" s="171"/>
      <c r="AQ261" s="171"/>
      <c r="AR261" s="171"/>
      <c r="AS261" s="171"/>
      <c r="AT261" s="171"/>
      <c r="AU261" s="171"/>
      <c r="AV261" s="171"/>
      <c r="AW261" s="171"/>
      <c r="AX261" s="171"/>
      <c r="AY261" s="171"/>
      <c r="AZ261" s="171"/>
      <c r="BA261" s="172"/>
    </row>
    <row r="262" spans="1:53" s="772" customFormat="1" ht="25.5" hidden="1" customHeight="1">
      <c r="A262" s="773"/>
      <c r="B262" s="1148"/>
      <c r="C262" s="59" t="s">
        <v>6772</v>
      </c>
      <c r="D262" s="1142"/>
      <c r="E262" s="59" t="s">
        <v>6851</v>
      </c>
      <c r="F262" s="1142" t="s">
        <v>6772</v>
      </c>
      <c r="G262" s="1142"/>
      <c r="H262" s="1142"/>
      <c r="I262" s="1142" t="s">
        <v>6772</v>
      </c>
      <c r="J262" s="1140">
        <v>16000</v>
      </c>
      <c r="K262" s="1140">
        <v>0</v>
      </c>
      <c r="L262" s="1140"/>
      <c r="M262" s="1142" t="s">
        <v>143</v>
      </c>
      <c r="N262" s="1146" t="s">
        <v>143</v>
      </c>
      <c r="O262" s="1141">
        <v>122</v>
      </c>
      <c r="P262" s="61">
        <v>99</v>
      </c>
      <c r="Q262" s="1187">
        <v>13867</v>
      </c>
      <c r="R262" s="1140"/>
      <c r="S262" s="1140"/>
      <c r="T262" s="1140"/>
      <c r="U262" s="1140"/>
      <c r="V262" s="1142">
        <v>2013</v>
      </c>
      <c r="W262" s="135"/>
      <c r="X262" s="135"/>
      <c r="Y262" s="135"/>
      <c r="Z262" s="135"/>
      <c r="AA262" s="135"/>
      <c r="AB262" s="135"/>
      <c r="AC262" s="135">
        <v>338</v>
      </c>
      <c r="AD262" s="1142"/>
      <c r="AE262" s="1142"/>
      <c r="AF262" s="171"/>
      <c r="AG262" s="171"/>
      <c r="AH262" s="171"/>
      <c r="AI262" s="171"/>
      <c r="AJ262" s="171"/>
      <c r="AK262" s="172"/>
      <c r="AL262" s="172"/>
      <c r="AM262" s="171"/>
      <c r="AN262" s="171"/>
      <c r="AO262" s="171"/>
      <c r="AP262" s="171"/>
      <c r="AQ262" s="171"/>
      <c r="AR262" s="171"/>
      <c r="AS262" s="171"/>
      <c r="AT262" s="171"/>
      <c r="AU262" s="171"/>
      <c r="AV262" s="171"/>
      <c r="AW262" s="171"/>
      <c r="AX262" s="171"/>
      <c r="AY262" s="171"/>
      <c r="AZ262" s="171"/>
      <c r="BA262" s="172"/>
    </row>
    <row r="263" spans="1:53" s="772" customFormat="1" ht="25.5" hidden="1" customHeight="1">
      <c r="A263" s="773"/>
      <c r="B263" s="1148"/>
      <c r="C263" s="59" t="s">
        <v>6772</v>
      </c>
      <c r="D263" s="1142"/>
      <c r="E263" s="59" t="s">
        <v>16716</v>
      </c>
      <c r="F263" s="1142" t="s">
        <v>6772</v>
      </c>
      <c r="G263" s="1142"/>
      <c r="H263" s="1142"/>
      <c r="I263" s="1142" t="s">
        <v>6772</v>
      </c>
      <c r="J263" s="1140">
        <v>48841</v>
      </c>
      <c r="K263" s="1140"/>
      <c r="L263" s="1140"/>
      <c r="M263" s="1142" t="s">
        <v>469</v>
      </c>
      <c r="N263" s="1146" t="s">
        <v>469</v>
      </c>
      <c r="O263" s="1141">
        <v>110</v>
      </c>
      <c r="P263" s="61">
        <v>27</v>
      </c>
      <c r="Q263" s="1187">
        <v>11100</v>
      </c>
      <c r="R263" s="1140"/>
      <c r="S263" s="1140"/>
      <c r="T263" s="1140"/>
      <c r="U263" s="1140"/>
      <c r="V263" s="1142">
        <v>2019</v>
      </c>
      <c r="W263" s="135"/>
      <c r="X263" s="135"/>
      <c r="Y263" s="135"/>
      <c r="Z263" s="135"/>
      <c r="AA263" s="135"/>
      <c r="AB263" s="135"/>
      <c r="AC263" s="135">
        <v>150</v>
      </c>
      <c r="AD263" s="1142"/>
      <c r="AE263" s="1142"/>
      <c r="AF263" s="171"/>
      <c r="AG263" s="171"/>
      <c r="AH263" s="171"/>
      <c r="AI263" s="171"/>
      <c r="AJ263" s="171"/>
      <c r="AK263" s="172"/>
      <c r="AL263" s="172"/>
      <c r="AM263" s="171"/>
      <c r="AN263" s="171"/>
      <c r="AO263" s="171"/>
      <c r="AP263" s="171"/>
      <c r="AQ263" s="171"/>
      <c r="AR263" s="171"/>
      <c r="AS263" s="171"/>
      <c r="AT263" s="171"/>
      <c r="AU263" s="171"/>
      <c r="AV263" s="171"/>
      <c r="AW263" s="171"/>
      <c r="AX263" s="171"/>
      <c r="AY263" s="171"/>
      <c r="AZ263" s="171"/>
      <c r="BA263" s="172" t="s">
        <v>3615</v>
      </c>
    </row>
    <row r="264" spans="1:53" s="772" customFormat="1" ht="25.5" hidden="1" customHeight="1">
      <c r="A264" s="773"/>
      <c r="B264" s="1148"/>
      <c r="C264" s="59" t="s">
        <v>6842</v>
      </c>
      <c r="D264" s="1142"/>
      <c r="E264" s="59" t="s">
        <v>15405</v>
      </c>
      <c r="F264" s="1142" t="s">
        <v>6842</v>
      </c>
      <c r="G264" s="1142"/>
      <c r="H264" s="1142"/>
      <c r="I264" s="1142" t="s">
        <v>15406</v>
      </c>
      <c r="J264" s="1140">
        <v>42888</v>
      </c>
      <c r="K264" s="1140">
        <v>3813</v>
      </c>
      <c r="L264" s="1140">
        <v>777</v>
      </c>
      <c r="M264" s="1142" t="s">
        <v>282</v>
      </c>
      <c r="N264" s="1146" t="s">
        <v>282</v>
      </c>
      <c r="O264" s="1141">
        <v>140</v>
      </c>
      <c r="P264" s="61">
        <v>27</v>
      </c>
      <c r="Q264" s="1187">
        <v>11540</v>
      </c>
      <c r="R264" s="1140">
        <v>200</v>
      </c>
      <c r="S264" s="1140">
        <v>500</v>
      </c>
      <c r="T264" s="1140"/>
      <c r="U264" s="1140"/>
      <c r="V264" s="1142">
        <v>2016</v>
      </c>
      <c r="W264" s="135"/>
      <c r="X264" s="135"/>
      <c r="Y264" s="135"/>
      <c r="Z264" s="135"/>
      <c r="AA264" s="135"/>
      <c r="AB264" s="135"/>
      <c r="AC264" s="135">
        <v>5600</v>
      </c>
      <c r="AD264" s="1142"/>
      <c r="AE264" s="1142"/>
      <c r="AF264" s="171"/>
      <c r="AG264" s="171"/>
      <c r="AH264" s="171"/>
      <c r="AI264" s="171"/>
      <c r="AJ264" s="171"/>
      <c r="AK264" s="172"/>
      <c r="AL264" s="172"/>
      <c r="AM264" s="171"/>
      <c r="AN264" s="171"/>
      <c r="AO264" s="171"/>
      <c r="AP264" s="171"/>
      <c r="AQ264" s="171"/>
      <c r="AR264" s="171"/>
      <c r="AS264" s="171"/>
      <c r="AT264" s="171"/>
      <c r="AU264" s="171"/>
      <c r="AV264" s="171"/>
      <c r="AW264" s="171"/>
      <c r="AX264" s="171"/>
      <c r="AY264" s="171"/>
      <c r="AZ264" s="171"/>
      <c r="BA264" s="172"/>
    </row>
    <row r="265" spans="1:53" s="772" customFormat="1" ht="25.5" hidden="1" customHeight="1">
      <c r="A265" s="773"/>
      <c r="B265" s="1148"/>
      <c r="C265" s="59" t="s">
        <v>6781</v>
      </c>
      <c r="D265" s="1142"/>
      <c r="E265" s="59" t="s">
        <v>6852</v>
      </c>
      <c r="F265" s="1142" t="s">
        <v>6781</v>
      </c>
      <c r="G265" s="1142"/>
      <c r="H265" s="1142"/>
      <c r="I265" s="1142" t="s">
        <v>6781</v>
      </c>
      <c r="J265" s="1140">
        <v>37229</v>
      </c>
      <c r="K265" s="1140"/>
      <c r="L265" s="1140"/>
      <c r="M265" s="1142" t="s">
        <v>282</v>
      </c>
      <c r="N265" s="1146" t="s">
        <v>282</v>
      </c>
      <c r="O265" s="1141">
        <v>124</v>
      </c>
      <c r="P265" s="61">
        <v>100</v>
      </c>
      <c r="Q265" s="1187"/>
      <c r="R265" s="1140"/>
      <c r="S265" s="1140"/>
      <c r="T265" s="1140"/>
      <c r="U265" s="1140"/>
      <c r="V265" s="1142">
        <v>2016</v>
      </c>
      <c r="W265" s="135"/>
      <c r="X265" s="135"/>
      <c r="Y265" s="135"/>
      <c r="Z265" s="135"/>
      <c r="AA265" s="135"/>
      <c r="AB265" s="135"/>
      <c r="AC265" s="135">
        <v>3900</v>
      </c>
      <c r="AD265" s="1142"/>
      <c r="AE265" s="1142"/>
      <c r="AF265" s="171"/>
      <c r="AG265" s="171"/>
      <c r="AH265" s="171"/>
      <c r="AI265" s="171"/>
      <c r="AJ265" s="171"/>
      <c r="AK265" s="172"/>
      <c r="AL265" s="172"/>
      <c r="AM265" s="171"/>
      <c r="AN265" s="171"/>
      <c r="AO265" s="171"/>
      <c r="AP265" s="171"/>
      <c r="AQ265" s="171"/>
      <c r="AR265" s="171"/>
      <c r="AS265" s="171"/>
      <c r="AT265" s="171"/>
      <c r="AU265" s="171"/>
      <c r="AV265" s="171"/>
      <c r="AW265" s="171"/>
      <c r="AX265" s="171"/>
      <c r="AY265" s="171"/>
      <c r="AZ265" s="171"/>
      <c r="BA265" s="172"/>
    </row>
    <row r="266" spans="1:53" s="772" customFormat="1" ht="25.5" hidden="1" customHeight="1">
      <c r="A266" s="773"/>
      <c r="B266" s="1148"/>
      <c r="C266" s="59" t="s">
        <v>6781</v>
      </c>
      <c r="D266" s="1142"/>
      <c r="E266" s="59" t="s">
        <v>6853</v>
      </c>
      <c r="F266" s="1142" t="s">
        <v>6781</v>
      </c>
      <c r="G266" s="1142"/>
      <c r="H266" s="1142"/>
      <c r="I266" s="1142" t="s">
        <v>6781</v>
      </c>
      <c r="J266" s="1140">
        <v>37229</v>
      </c>
      <c r="K266" s="1140"/>
      <c r="L266" s="1140"/>
      <c r="M266" s="1142" t="s">
        <v>282</v>
      </c>
      <c r="N266" s="1146" t="s">
        <v>282</v>
      </c>
      <c r="O266" s="1141">
        <v>108</v>
      </c>
      <c r="P266" s="61">
        <v>89</v>
      </c>
      <c r="Q266" s="1187"/>
      <c r="R266" s="1140"/>
      <c r="S266" s="1140"/>
      <c r="T266" s="1140"/>
      <c r="U266" s="1140"/>
      <c r="V266" s="1142">
        <v>2016</v>
      </c>
      <c r="W266" s="135"/>
      <c r="X266" s="135"/>
      <c r="Y266" s="135"/>
      <c r="Z266" s="135"/>
      <c r="AA266" s="135"/>
      <c r="AB266" s="135"/>
      <c r="AC266" s="135">
        <v>3900</v>
      </c>
      <c r="AD266" s="1142"/>
      <c r="AE266" s="1142"/>
      <c r="AF266" s="171"/>
      <c r="AG266" s="171"/>
      <c r="AH266" s="171"/>
      <c r="AI266" s="171"/>
      <c r="AJ266" s="171"/>
      <c r="AK266" s="172"/>
      <c r="AL266" s="172"/>
      <c r="AM266" s="171"/>
      <c r="AN266" s="171"/>
      <c r="AO266" s="171"/>
      <c r="AP266" s="171"/>
      <c r="AQ266" s="171"/>
      <c r="AR266" s="171"/>
      <c r="AS266" s="171"/>
      <c r="AT266" s="171"/>
      <c r="AU266" s="171"/>
      <c r="AV266" s="171"/>
      <c r="AW266" s="171"/>
      <c r="AX266" s="171"/>
      <c r="AY266" s="171"/>
      <c r="AZ266" s="171"/>
      <c r="BA266" s="172"/>
    </row>
    <row r="267" spans="1:53" s="772" customFormat="1" ht="25.5" hidden="1" customHeight="1">
      <c r="A267" s="773"/>
      <c r="B267" s="1148"/>
      <c r="C267" s="59" t="s">
        <v>6786</v>
      </c>
      <c r="D267" s="1142"/>
      <c r="E267" s="59" t="s">
        <v>6854</v>
      </c>
      <c r="F267" s="1142" t="s">
        <v>6786</v>
      </c>
      <c r="G267" s="1142"/>
      <c r="H267" s="1142"/>
      <c r="I267" s="1142" t="s">
        <v>6786</v>
      </c>
      <c r="J267" s="1140">
        <v>16860</v>
      </c>
      <c r="K267" s="1140">
        <v>150</v>
      </c>
      <c r="L267" s="1140">
        <v>150</v>
      </c>
      <c r="M267" s="1142" t="s">
        <v>282</v>
      </c>
      <c r="N267" s="1146" t="s">
        <v>282</v>
      </c>
      <c r="O267" s="1141">
        <v>123</v>
      </c>
      <c r="P267" s="61">
        <v>98</v>
      </c>
      <c r="Q267" s="1187">
        <v>13500</v>
      </c>
      <c r="R267" s="1140">
        <v>100</v>
      </c>
      <c r="S267" s="1140">
        <v>100</v>
      </c>
      <c r="T267" s="1140"/>
      <c r="U267" s="1140"/>
      <c r="V267" s="1142">
        <v>2012</v>
      </c>
      <c r="W267" s="135"/>
      <c r="X267" s="135"/>
      <c r="Y267" s="135"/>
      <c r="Z267" s="135"/>
      <c r="AA267" s="135"/>
      <c r="AB267" s="135"/>
      <c r="AC267" s="135">
        <v>4452</v>
      </c>
      <c r="AD267" s="1142"/>
      <c r="AE267" s="1142"/>
      <c r="AF267" s="171"/>
      <c r="AG267" s="171"/>
      <c r="AH267" s="171"/>
      <c r="AI267" s="171"/>
      <c r="AJ267" s="171"/>
      <c r="AK267" s="172"/>
      <c r="AL267" s="172"/>
      <c r="AM267" s="171"/>
      <c r="AN267" s="171"/>
      <c r="AO267" s="171"/>
      <c r="AP267" s="171"/>
      <c r="AQ267" s="171"/>
      <c r="AR267" s="171"/>
      <c r="AS267" s="171"/>
      <c r="AT267" s="171"/>
      <c r="AU267" s="171"/>
      <c r="AV267" s="171"/>
      <c r="AW267" s="171"/>
      <c r="AX267" s="171"/>
      <c r="AY267" s="171"/>
      <c r="AZ267" s="171"/>
      <c r="BA267" s="134"/>
    </row>
    <row r="268" spans="1:53" s="772" customFormat="1" ht="25.5" hidden="1" customHeight="1">
      <c r="A268" s="773"/>
      <c r="B268" s="1148"/>
      <c r="C268" s="59" t="s">
        <v>6799</v>
      </c>
      <c r="D268" s="1142"/>
      <c r="E268" s="59" t="s">
        <v>13345</v>
      </c>
      <c r="F268" s="1142" t="s">
        <v>6799</v>
      </c>
      <c r="G268" s="1142" t="s">
        <v>6799</v>
      </c>
      <c r="H268" s="1142"/>
      <c r="I268" s="1142" t="s">
        <v>6799</v>
      </c>
      <c r="J268" s="1140">
        <v>32010</v>
      </c>
      <c r="K268" s="1140">
        <v>1245</v>
      </c>
      <c r="L268" s="1140">
        <v>1245</v>
      </c>
      <c r="M268" s="1142" t="s">
        <v>143</v>
      </c>
      <c r="N268" s="1146" t="s">
        <v>143</v>
      </c>
      <c r="O268" s="1141">
        <v>99</v>
      </c>
      <c r="P268" s="61">
        <v>110</v>
      </c>
      <c r="Q268" s="1187">
        <v>12265</v>
      </c>
      <c r="R268" s="1140">
        <v>300</v>
      </c>
      <c r="S268" s="1140">
        <v>300</v>
      </c>
      <c r="T268" s="1140" t="s">
        <v>1153</v>
      </c>
      <c r="U268" s="1140">
        <v>2017</v>
      </c>
      <c r="V268" s="1142">
        <v>2017</v>
      </c>
      <c r="W268" s="135"/>
      <c r="X268" s="135"/>
      <c r="Y268" s="135"/>
      <c r="Z268" s="135"/>
      <c r="AA268" s="135"/>
      <c r="AB268" s="135">
        <v>139</v>
      </c>
      <c r="AC268" s="135">
        <v>131</v>
      </c>
      <c r="AD268" s="1142"/>
      <c r="AE268" s="1142"/>
      <c r="AF268" s="171"/>
      <c r="AG268" s="171"/>
      <c r="AH268" s="171"/>
      <c r="AI268" s="171"/>
      <c r="AJ268" s="171"/>
      <c r="AK268" s="172"/>
      <c r="AL268" s="172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  <c r="AW268" s="171"/>
      <c r="AX268" s="171"/>
      <c r="AY268" s="171"/>
      <c r="AZ268" s="171"/>
      <c r="BA268" s="134"/>
    </row>
    <row r="269" spans="1:53" s="772" customFormat="1" ht="25.5" hidden="1" customHeight="1">
      <c r="A269" s="773"/>
      <c r="B269" s="1148"/>
      <c r="C269" s="59" t="s">
        <v>6799</v>
      </c>
      <c r="D269" s="1142"/>
      <c r="E269" s="59" t="s">
        <v>6868</v>
      </c>
      <c r="F269" s="1142" t="s">
        <v>6799</v>
      </c>
      <c r="G269" s="1142"/>
      <c r="H269" s="1142"/>
      <c r="I269" s="1142" t="s">
        <v>6799</v>
      </c>
      <c r="J269" s="1140">
        <v>8686</v>
      </c>
      <c r="K269" s="1215"/>
      <c r="L269" s="1140"/>
      <c r="M269" s="1142" t="s">
        <v>469</v>
      </c>
      <c r="N269" s="1146" t="s">
        <v>469</v>
      </c>
      <c r="O269" s="1141">
        <v>100</v>
      </c>
      <c r="P269" s="61">
        <v>95</v>
      </c>
      <c r="Q269" s="1187">
        <v>8686</v>
      </c>
      <c r="R269" s="1140"/>
      <c r="S269" s="1140"/>
      <c r="T269" s="1140"/>
      <c r="U269" s="1140"/>
      <c r="V269" s="1142">
        <v>2013</v>
      </c>
      <c r="W269" s="135"/>
      <c r="X269" s="135"/>
      <c r="Y269" s="135"/>
      <c r="Z269" s="135"/>
      <c r="AA269" s="135"/>
      <c r="AB269" s="135"/>
      <c r="AC269" s="135">
        <v>143</v>
      </c>
      <c r="AD269" s="1142"/>
      <c r="AE269" s="1142"/>
      <c r="AF269" s="171"/>
      <c r="AG269" s="171"/>
      <c r="AH269" s="171"/>
      <c r="AI269" s="171"/>
      <c r="AJ269" s="171"/>
      <c r="AK269" s="172"/>
      <c r="AL269" s="172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  <c r="AW269" s="171"/>
      <c r="AX269" s="171"/>
      <c r="AY269" s="171"/>
      <c r="AZ269" s="171"/>
      <c r="BA269" s="172"/>
    </row>
    <row r="270" spans="1:53" s="772" customFormat="1" ht="25.5" hidden="1" customHeight="1">
      <c r="A270" s="773"/>
      <c r="B270" s="1148"/>
      <c r="C270" s="59" t="s">
        <v>199</v>
      </c>
      <c r="D270" s="1142"/>
      <c r="E270" s="59" t="s">
        <v>16768</v>
      </c>
      <c r="F270" s="1142" t="s">
        <v>199</v>
      </c>
      <c r="G270" s="1142"/>
      <c r="H270" s="1142"/>
      <c r="I270" s="1142" t="s">
        <v>199</v>
      </c>
      <c r="J270" s="1140">
        <v>19000</v>
      </c>
      <c r="K270" s="1215"/>
      <c r="L270" s="1140"/>
      <c r="M270" s="1142" t="s">
        <v>282</v>
      </c>
      <c r="N270" s="1146" t="s">
        <v>282</v>
      </c>
      <c r="O270" s="1141">
        <v>115</v>
      </c>
      <c r="P270" s="61">
        <v>95</v>
      </c>
      <c r="Q270" s="1187">
        <v>17000</v>
      </c>
      <c r="R270" s="1140"/>
      <c r="S270" s="1140"/>
      <c r="T270" s="1140"/>
      <c r="U270" s="1140"/>
      <c r="V270" s="1142">
        <v>2020</v>
      </c>
      <c r="W270" s="135"/>
      <c r="X270" s="135"/>
      <c r="Y270" s="135"/>
      <c r="Z270" s="135"/>
      <c r="AA270" s="135"/>
      <c r="AB270" s="135"/>
      <c r="AC270" s="135">
        <v>180</v>
      </c>
      <c r="AD270" s="1142"/>
      <c r="AE270" s="1142"/>
      <c r="AF270" s="171"/>
      <c r="AG270" s="171"/>
      <c r="AH270" s="171"/>
      <c r="AI270" s="171"/>
      <c r="AJ270" s="171"/>
      <c r="AK270" s="172"/>
      <c r="AL270" s="172"/>
      <c r="AM270" s="171"/>
      <c r="AN270" s="171"/>
      <c r="AO270" s="171"/>
      <c r="AP270" s="171"/>
      <c r="AQ270" s="171"/>
      <c r="AR270" s="171"/>
      <c r="AS270" s="171"/>
      <c r="AT270" s="171"/>
      <c r="AU270" s="171"/>
      <c r="AV270" s="171"/>
      <c r="AW270" s="171"/>
      <c r="AX270" s="171"/>
      <c r="AY270" s="171"/>
      <c r="AZ270" s="171"/>
      <c r="BA270" s="172" t="s">
        <v>3615</v>
      </c>
    </row>
    <row r="271" spans="1:53" s="772" customFormat="1" ht="25.5" hidden="1" customHeight="1">
      <c r="A271" s="773"/>
      <c r="B271" s="1148"/>
      <c r="C271" s="59" t="s">
        <v>6808</v>
      </c>
      <c r="D271" s="1142"/>
      <c r="E271" s="59" t="s">
        <v>6855</v>
      </c>
      <c r="F271" s="1142" t="s">
        <v>6808</v>
      </c>
      <c r="G271" s="1142"/>
      <c r="H271" s="1142"/>
      <c r="I271" s="1142" t="s">
        <v>6808</v>
      </c>
      <c r="J271" s="1140">
        <v>390198</v>
      </c>
      <c r="K271" s="1140">
        <v>1483</v>
      </c>
      <c r="L271" s="1140">
        <v>5483</v>
      </c>
      <c r="M271" s="1142" t="s">
        <v>304</v>
      </c>
      <c r="N271" s="1146" t="s">
        <v>304</v>
      </c>
      <c r="O271" s="1141">
        <v>93</v>
      </c>
      <c r="P271" s="61">
        <v>28</v>
      </c>
      <c r="Q271" s="1187">
        <v>7900</v>
      </c>
      <c r="R271" s="1140"/>
      <c r="S271" s="1140"/>
      <c r="T271" s="1140"/>
      <c r="U271" s="1140"/>
      <c r="V271" s="1142">
        <v>1990</v>
      </c>
      <c r="W271" s="135"/>
      <c r="X271" s="135"/>
      <c r="Y271" s="135"/>
      <c r="Z271" s="135"/>
      <c r="AA271" s="135"/>
      <c r="AB271" s="135"/>
      <c r="AC271" s="135">
        <v>100</v>
      </c>
      <c r="AD271" s="1142"/>
      <c r="AE271" s="1142"/>
      <c r="AF271" s="171"/>
      <c r="AG271" s="171"/>
      <c r="AH271" s="171"/>
      <c r="AI271" s="171"/>
      <c r="AJ271" s="171"/>
      <c r="AK271" s="172"/>
      <c r="AL271" s="172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  <c r="AW271" s="171"/>
      <c r="AX271" s="171"/>
      <c r="AY271" s="171"/>
      <c r="AZ271" s="171"/>
      <c r="BA271" s="1225"/>
    </row>
    <row r="272" spans="1:53" s="772" customFormat="1" ht="25.5" hidden="1" customHeight="1">
      <c r="A272" s="773"/>
      <c r="B272" s="1148"/>
      <c r="C272" s="59" t="s">
        <v>6808</v>
      </c>
      <c r="D272" s="1142"/>
      <c r="E272" s="59" t="s">
        <v>13346</v>
      </c>
      <c r="F272" s="1142" t="s">
        <v>6808</v>
      </c>
      <c r="G272" s="1142"/>
      <c r="H272" s="1142"/>
      <c r="I272" s="1142" t="s">
        <v>6808</v>
      </c>
      <c r="J272" s="1140">
        <v>71104</v>
      </c>
      <c r="K272" s="1140">
        <v>280</v>
      </c>
      <c r="L272" s="1140">
        <v>550</v>
      </c>
      <c r="M272" s="1142" t="s">
        <v>6856</v>
      </c>
      <c r="N272" s="1146" t="s">
        <v>6856</v>
      </c>
      <c r="O272" s="1141">
        <v>116</v>
      </c>
      <c r="P272" s="61">
        <v>38</v>
      </c>
      <c r="Q272" s="1187">
        <v>11581</v>
      </c>
      <c r="R272" s="1140">
        <v>60</v>
      </c>
      <c r="S272" s="1140"/>
      <c r="T272" s="1140"/>
      <c r="U272" s="1140"/>
      <c r="V272" s="1142">
        <v>2014</v>
      </c>
      <c r="W272" s="135"/>
      <c r="X272" s="135"/>
      <c r="Y272" s="135"/>
      <c r="Z272" s="135"/>
      <c r="AA272" s="135"/>
      <c r="AB272" s="135"/>
      <c r="AC272" s="135">
        <v>1700</v>
      </c>
      <c r="AD272" s="1142"/>
      <c r="AE272" s="1142"/>
      <c r="AF272" s="171"/>
      <c r="AG272" s="171"/>
      <c r="AH272" s="171"/>
      <c r="AI272" s="171"/>
      <c r="AJ272" s="171"/>
      <c r="AK272" s="172"/>
      <c r="AL272" s="172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  <c r="AW272" s="171"/>
      <c r="AX272" s="171"/>
      <c r="AY272" s="171"/>
      <c r="AZ272" s="171"/>
      <c r="BA272" s="1226"/>
    </row>
    <row r="273" spans="1:53" s="772" customFormat="1" ht="25.5" hidden="1" customHeight="1">
      <c r="A273" s="773"/>
      <c r="B273" s="1148"/>
      <c r="C273" s="59" t="s">
        <v>6808</v>
      </c>
      <c r="D273" s="1142"/>
      <c r="E273" s="59" t="s">
        <v>6857</v>
      </c>
      <c r="F273" s="1142" t="s">
        <v>6808</v>
      </c>
      <c r="G273" s="1142"/>
      <c r="H273" s="1142"/>
      <c r="I273" s="1142" t="s">
        <v>6858</v>
      </c>
      <c r="J273" s="1140">
        <v>166058</v>
      </c>
      <c r="K273" s="1140">
        <v>124.8</v>
      </c>
      <c r="L273" s="1140">
        <v>124.8</v>
      </c>
      <c r="M273" s="1142" t="s">
        <v>6856</v>
      </c>
      <c r="N273" s="1146" t="s">
        <v>6856</v>
      </c>
      <c r="O273" s="1141">
        <v>116</v>
      </c>
      <c r="P273" s="61">
        <v>38</v>
      </c>
      <c r="Q273" s="1187">
        <v>10516</v>
      </c>
      <c r="R273" s="1140"/>
      <c r="S273" s="1140"/>
      <c r="T273" s="1140"/>
      <c r="U273" s="1140"/>
      <c r="V273" s="1142">
        <v>2014</v>
      </c>
      <c r="W273" s="135"/>
      <c r="X273" s="135"/>
      <c r="Y273" s="135"/>
      <c r="Z273" s="135"/>
      <c r="AA273" s="135"/>
      <c r="AB273" s="135"/>
      <c r="AC273" s="131">
        <v>2217</v>
      </c>
      <c r="AD273" s="1142"/>
      <c r="AE273" s="1142"/>
      <c r="AF273" s="171"/>
      <c r="AG273" s="171"/>
      <c r="AH273" s="171"/>
      <c r="AI273" s="171"/>
      <c r="AJ273" s="171"/>
      <c r="AK273" s="172"/>
      <c r="AL273" s="172"/>
      <c r="AM273" s="171"/>
      <c r="AN273" s="171"/>
      <c r="AO273" s="171"/>
      <c r="AP273" s="171"/>
      <c r="AQ273" s="171"/>
      <c r="AR273" s="171"/>
      <c r="AS273" s="171"/>
      <c r="AT273" s="171"/>
      <c r="AU273" s="171"/>
      <c r="AV273" s="171"/>
      <c r="AW273" s="171"/>
      <c r="AX273" s="171"/>
      <c r="AY273" s="171"/>
      <c r="AZ273" s="171"/>
      <c r="BA273" s="172"/>
    </row>
    <row r="274" spans="1:53" s="772" customFormat="1" ht="25.5" hidden="1" customHeight="1">
      <c r="A274" s="773"/>
      <c r="B274" s="1148"/>
      <c r="C274" s="59" t="s">
        <v>6813</v>
      </c>
      <c r="D274" s="1142"/>
      <c r="E274" s="59" t="s">
        <v>6859</v>
      </c>
      <c r="F274" s="1142" t="s">
        <v>6813</v>
      </c>
      <c r="G274" s="1142"/>
      <c r="H274" s="1142"/>
      <c r="I274" s="1142" t="s">
        <v>6813</v>
      </c>
      <c r="J274" s="1140">
        <v>12662</v>
      </c>
      <c r="K274" s="1140"/>
      <c r="L274" s="1140"/>
      <c r="M274" s="1142" t="s">
        <v>469</v>
      </c>
      <c r="N274" s="1146" t="s">
        <v>469</v>
      </c>
      <c r="O274" s="1141">
        <v>100</v>
      </c>
      <c r="P274" s="61">
        <v>120</v>
      </c>
      <c r="Q274" s="1187">
        <v>13662</v>
      </c>
      <c r="R274" s="1140">
        <v>40</v>
      </c>
      <c r="S274" s="1140"/>
      <c r="T274" s="1140"/>
      <c r="U274" s="1140"/>
      <c r="V274" s="1142">
        <v>2014</v>
      </c>
      <c r="W274" s="135"/>
      <c r="X274" s="135"/>
      <c r="Y274" s="135"/>
      <c r="Z274" s="135"/>
      <c r="AA274" s="135"/>
      <c r="AB274" s="135"/>
      <c r="AC274" s="131">
        <v>700</v>
      </c>
      <c r="AD274" s="1142"/>
      <c r="AE274" s="1142"/>
      <c r="AF274" s="171"/>
      <c r="AG274" s="171"/>
      <c r="AH274" s="171"/>
      <c r="AI274" s="171"/>
      <c r="AJ274" s="171"/>
      <c r="AK274" s="172"/>
      <c r="AL274" s="172"/>
      <c r="AM274" s="171"/>
      <c r="AN274" s="171"/>
      <c r="AO274" s="171"/>
      <c r="AP274" s="171"/>
      <c r="AQ274" s="171"/>
      <c r="AR274" s="171"/>
      <c r="AS274" s="171"/>
      <c r="AT274" s="171"/>
      <c r="AU274" s="171"/>
      <c r="AV274" s="171"/>
      <c r="AW274" s="171"/>
      <c r="AX274" s="171"/>
      <c r="AY274" s="171"/>
      <c r="AZ274" s="171"/>
      <c r="BA274" s="172"/>
    </row>
    <row r="275" spans="1:53" s="772" customFormat="1" ht="25.5" hidden="1" customHeight="1">
      <c r="A275" s="773"/>
      <c r="B275" s="1148"/>
      <c r="C275" s="59" t="s">
        <v>6813</v>
      </c>
      <c r="D275" s="1142"/>
      <c r="E275" s="59" t="s">
        <v>12357</v>
      </c>
      <c r="F275" s="1142" t="s">
        <v>6813</v>
      </c>
      <c r="G275" s="1142"/>
      <c r="H275" s="1142"/>
      <c r="I275" s="1142" t="s">
        <v>6813</v>
      </c>
      <c r="J275" s="1140">
        <v>5260</v>
      </c>
      <c r="K275" s="1140">
        <v>76</v>
      </c>
      <c r="L275" s="1140">
        <v>76</v>
      </c>
      <c r="M275" s="1142" t="s">
        <v>469</v>
      </c>
      <c r="N275" s="1146" t="s">
        <v>469</v>
      </c>
      <c r="O275" s="1141">
        <v>71</v>
      </c>
      <c r="P275" s="61">
        <v>30</v>
      </c>
      <c r="Q275" s="1187">
        <v>5000</v>
      </c>
      <c r="R275" s="1140">
        <v>30</v>
      </c>
      <c r="S275" s="1140">
        <v>30</v>
      </c>
      <c r="T275" s="1140"/>
      <c r="U275" s="1140"/>
      <c r="V275" s="1142">
        <v>2019</v>
      </c>
      <c r="W275" s="135"/>
      <c r="X275" s="135"/>
      <c r="Y275" s="135"/>
      <c r="Z275" s="135"/>
      <c r="AA275" s="135"/>
      <c r="AB275" s="135"/>
      <c r="AC275" s="131">
        <v>380</v>
      </c>
      <c r="AD275" s="1142"/>
      <c r="AE275" s="1142"/>
      <c r="AF275" s="171"/>
      <c r="AG275" s="171"/>
      <c r="AH275" s="171"/>
      <c r="AI275" s="171"/>
      <c r="AJ275" s="171"/>
      <c r="AK275" s="172"/>
      <c r="AL275" s="172"/>
      <c r="AM275" s="171"/>
      <c r="AN275" s="171"/>
      <c r="AO275" s="171"/>
      <c r="AP275" s="171"/>
      <c r="AQ275" s="171"/>
      <c r="AR275" s="171"/>
      <c r="AS275" s="171"/>
      <c r="AT275" s="171"/>
      <c r="AU275" s="171"/>
      <c r="AV275" s="171"/>
      <c r="AW275" s="171"/>
      <c r="AX275" s="171"/>
      <c r="AY275" s="171"/>
      <c r="AZ275" s="171"/>
      <c r="BA275" s="172"/>
    </row>
    <row r="276" spans="1:53" s="772" customFormat="1" ht="25.5" hidden="1" customHeight="1">
      <c r="A276" s="773"/>
      <c r="B276" s="1148"/>
      <c r="C276" s="59" t="s">
        <v>6815</v>
      </c>
      <c r="D276" s="1142"/>
      <c r="E276" s="59" t="s">
        <v>6860</v>
      </c>
      <c r="F276" s="1142" t="s">
        <v>6815</v>
      </c>
      <c r="G276" s="1142"/>
      <c r="H276" s="1142"/>
      <c r="I276" s="1142" t="s">
        <v>6815</v>
      </c>
      <c r="J276" s="1140">
        <v>9808</v>
      </c>
      <c r="K276" s="1140">
        <v>1483</v>
      </c>
      <c r="L276" s="1140">
        <v>5483</v>
      </c>
      <c r="M276" s="1142" t="s">
        <v>304</v>
      </c>
      <c r="N276" s="1146" t="s">
        <v>304</v>
      </c>
      <c r="O276" s="1141">
        <v>62</v>
      </c>
      <c r="P276" s="61">
        <v>19</v>
      </c>
      <c r="Q276" s="1141">
        <v>4000</v>
      </c>
      <c r="R276" s="1140">
        <v>100</v>
      </c>
      <c r="S276" s="1140">
        <v>100</v>
      </c>
      <c r="T276" s="1140"/>
      <c r="U276" s="1140"/>
      <c r="V276" s="1142">
        <v>2004</v>
      </c>
      <c r="W276" s="131"/>
      <c r="X276" s="131"/>
      <c r="Y276" s="131"/>
      <c r="Z276" s="131"/>
      <c r="AA276" s="131"/>
      <c r="AB276" s="131"/>
      <c r="AC276" s="131">
        <v>200</v>
      </c>
      <c r="AD276" s="1142"/>
      <c r="AE276" s="1142"/>
      <c r="AF276" s="171"/>
      <c r="AG276" s="171"/>
      <c r="AH276" s="171"/>
      <c r="AI276" s="171"/>
      <c r="AJ276" s="171"/>
      <c r="AK276" s="172"/>
      <c r="AL276" s="172"/>
      <c r="AM276" s="171"/>
      <c r="AN276" s="171"/>
      <c r="AO276" s="171"/>
      <c r="AP276" s="171"/>
      <c r="AQ276" s="171"/>
      <c r="AR276" s="171"/>
      <c r="AS276" s="171"/>
      <c r="AT276" s="171"/>
      <c r="AU276" s="171"/>
      <c r="AV276" s="171"/>
      <c r="AW276" s="171"/>
      <c r="AX276" s="171"/>
      <c r="AY276" s="171"/>
      <c r="AZ276" s="171"/>
      <c r="BA276" s="172"/>
    </row>
    <row r="277" spans="1:53" s="772" customFormat="1" ht="25.5" hidden="1" customHeight="1">
      <c r="A277" s="773"/>
      <c r="B277" s="1148"/>
      <c r="C277" s="59" t="s">
        <v>6815</v>
      </c>
      <c r="D277" s="1142" t="s">
        <v>6861</v>
      </c>
      <c r="E277" s="59" t="s">
        <v>6862</v>
      </c>
      <c r="F277" s="1142" t="s">
        <v>6815</v>
      </c>
      <c r="G277" s="1142" t="s">
        <v>6818</v>
      </c>
      <c r="H277" s="1149"/>
      <c r="I277" s="1142" t="s">
        <v>6815</v>
      </c>
      <c r="J277" s="1140">
        <v>23031</v>
      </c>
      <c r="K277" s="1140">
        <v>198</v>
      </c>
      <c r="L277" s="1140">
        <v>198</v>
      </c>
      <c r="M277" s="1142" t="s">
        <v>304</v>
      </c>
      <c r="N277" s="1142" t="s">
        <v>304</v>
      </c>
      <c r="O277" s="1140">
        <v>100</v>
      </c>
      <c r="P277" s="1140">
        <v>120</v>
      </c>
      <c r="Q277" s="1184">
        <v>12000</v>
      </c>
      <c r="R277" s="1140">
        <v>99</v>
      </c>
      <c r="S277" s="1140">
        <v>99</v>
      </c>
      <c r="T277" s="1140" t="s">
        <v>465</v>
      </c>
      <c r="U277" s="1140" t="s">
        <v>466</v>
      </c>
      <c r="V277" s="1142">
        <v>2000</v>
      </c>
      <c r="W277" s="1184">
        <v>200</v>
      </c>
      <c r="X277" s="1184">
        <v>200</v>
      </c>
      <c r="Y277" s="1184"/>
      <c r="Z277" s="1184"/>
      <c r="AA277" s="1184"/>
      <c r="AB277" s="1184"/>
      <c r="AC277" s="1184">
        <v>400</v>
      </c>
      <c r="AD277" s="1142"/>
      <c r="AE277" s="1142"/>
      <c r="AF277" s="1139"/>
      <c r="AG277" s="1139"/>
      <c r="AH277" s="1139"/>
      <c r="AI277" s="1139"/>
      <c r="AJ277" s="1139"/>
      <c r="AK277" s="1139"/>
      <c r="AL277" s="1139" t="s">
        <v>6863</v>
      </c>
      <c r="AM277" s="1139"/>
      <c r="AN277" s="1139"/>
      <c r="AO277" s="1139"/>
      <c r="AP277" s="1139"/>
      <c r="AQ277" s="1139"/>
      <c r="AR277" s="1139"/>
      <c r="AS277" s="1139"/>
      <c r="AT277" s="1139"/>
      <c r="AU277" s="1139"/>
      <c r="AV277" s="1139"/>
      <c r="AW277" s="1139"/>
      <c r="AX277" s="1139"/>
      <c r="AY277" s="1139"/>
      <c r="AZ277" s="1139"/>
      <c r="BA277" s="1139"/>
    </row>
    <row r="278" spans="1:53" s="772" customFormat="1" ht="25.5" hidden="1" customHeight="1">
      <c r="A278" s="773"/>
      <c r="B278" s="1148"/>
      <c r="C278" s="59" t="s">
        <v>6815</v>
      </c>
      <c r="D278" s="1142" t="s">
        <v>6861</v>
      </c>
      <c r="E278" s="59" t="s">
        <v>6864</v>
      </c>
      <c r="F278" s="1142" t="s">
        <v>6815</v>
      </c>
      <c r="G278" s="1142" t="s">
        <v>6818</v>
      </c>
      <c r="H278" s="1149"/>
      <c r="I278" s="1142" t="s">
        <v>6815</v>
      </c>
      <c r="J278" s="1140">
        <v>15000</v>
      </c>
      <c r="K278" s="1140">
        <v>200</v>
      </c>
      <c r="L278" s="1140">
        <v>200</v>
      </c>
      <c r="M278" s="59" t="s">
        <v>6865</v>
      </c>
      <c r="N278" s="59" t="s">
        <v>6865</v>
      </c>
      <c r="O278" s="1140">
        <v>125</v>
      </c>
      <c r="P278" s="1140">
        <v>99</v>
      </c>
      <c r="Q278" s="1184">
        <v>12000</v>
      </c>
      <c r="R278" s="1140">
        <v>150</v>
      </c>
      <c r="S278" s="1140">
        <v>150</v>
      </c>
      <c r="T278" s="1140" t="s">
        <v>465</v>
      </c>
      <c r="U278" s="1140" t="s">
        <v>466</v>
      </c>
      <c r="V278" s="1142">
        <v>2014</v>
      </c>
      <c r="W278" s="1184">
        <v>4000</v>
      </c>
      <c r="X278" s="1165" t="s">
        <v>3615</v>
      </c>
      <c r="Y278" s="1184"/>
      <c r="Z278" s="1184"/>
      <c r="AA278" s="1184"/>
      <c r="AB278" s="1184"/>
      <c r="AC278" s="1184">
        <v>400</v>
      </c>
      <c r="AD278" s="1142"/>
      <c r="AE278" s="1142"/>
      <c r="AF278" s="1139"/>
      <c r="AG278" s="1139"/>
      <c r="AH278" s="1139"/>
      <c r="AI278" s="1139"/>
      <c r="AJ278" s="1139"/>
      <c r="AK278" s="1139"/>
      <c r="AL278" s="1139" t="s">
        <v>6863</v>
      </c>
      <c r="AM278" s="1139"/>
      <c r="AN278" s="1139"/>
      <c r="AO278" s="1139"/>
      <c r="AP278" s="1139"/>
      <c r="AQ278" s="1139"/>
      <c r="AR278" s="1139"/>
      <c r="AS278" s="1139"/>
      <c r="AT278" s="1139"/>
      <c r="AU278" s="1139"/>
      <c r="AV278" s="1139"/>
      <c r="AW278" s="1139"/>
      <c r="AX278" s="1139"/>
      <c r="AY278" s="1139"/>
      <c r="AZ278" s="1139"/>
      <c r="BA278" s="1139"/>
    </row>
    <row r="279" spans="1:53" s="772" customFormat="1" ht="25.5" hidden="1" customHeight="1">
      <c r="A279" s="773"/>
      <c r="B279" s="1148"/>
      <c r="C279" s="59" t="s">
        <v>6820</v>
      </c>
      <c r="D279" s="1142"/>
      <c r="E279" s="59" t="s">
        <v>6866</v>
      </c>
      <c r="F279" s="1142" t="s">
        <v>6820</v>
      </c>
      <c r="G279" s="1142"/>
      <c r="H279" s="1142"/>
      <c r="I279" s="1142" t="s">
        <v>6820</v>
      </c>
      <c r="J279" s="1140">
        <v>39129</v>
      </c>
      <c r="K279" s="1140"/>
      <c r="L279" s="1140"/>
      <c r="M279" s="1142" t="s">
        <v>6867</v>
      </c>
      <c r="N279" s="1146" t="s">
        <v>143</v>
      </c>
      <c r="O279" s="1141">
        <v>117</v>
      </c>
      <c r="P279" s="61">
        <v>92</v>
      </c>
      <c r="Q279" s="1187">
        <v>11193</v>
      </c>
      <c r="R279" s="1140">
        <v>80</v>
      </c>
      <c r="S279" s="1140">
        <v>80</v>
      </c>
      <c r="T279" s="1140"/>
      <c r="U279" s="1140"/>
      <c r="V279" s="1142">
        <v>2013</v>
      </c>
      <c r="W279" s="135"/>
      <c r="X279" s="135"/>
      <c r="Y279" s="135"/>
      <c r="Z279" s="135"/>
      <c r="AA279" s="135"/>
      <c r="AB279" s="135"/>
      <c r="AC279" s="131">
        <v>350</v>
      </c>
      <c r="AD279" s="1142"/>
      <c r="AE279" s="1142"/>
      <c r="AF279" s="171"/>
      <c r="AG279" s="171"/>
      <c r="AH279" s="171"/>
      <c r="AI279" s="171"/>
      <c r="AJ279" s="171"/>
      <c r="AK279" s="172"/>
      <c r="AL279" s="172"/>
      <c r="AM279" s="171"/>
      <c r="AN279" s="171"/>
      <c r="AO279" s="171"/>
      <c r="AP279" s="171"/>
      <c r="AQ279" s="171"/>
      <c r="AR279" s="171"/>
      <c r="AS279" s="171"/>
      <c r="AT279" s="171"/>
      <c r="AU279" s="171"/>
      <c r="AV279" s="171"/>
      <c r="AW279" s="171"/>
      <c r="AX279" s="171"/>
      <c r="AY279" s="171"/>
      <c r="AZ279" s="171"/>
      <c r="BA279" s="172"/>
    </row>
    <row r="280" spans="1:53" s="772" customFormat="1" ht="25.5" hidden="1" customHeight="1">
      <c r="A280" s="773"/>
      <c r="B280" s="1148"/>
      <c r="C280" s="59" t="s">
        <v>6820</v>
      </c>
      <c r="D280" s="1142"/>
      <c r="E280" s="59" t="s">
        <v>16769</v>
      </c>
      <c r="F280" s="1142" t="s">
        <v>6820</v>
      </c>
      <c r="G280" s="1142"/>
      <c r="H280" s="1149"/>
      <c r="I280" s="1142" t="s">
        <v>6820</v>
      </c>
      <c r="J280" s="1140">
        <v>48500</v>
      </c>
      <c r="K280" s="1140"/>
      <c r="L280" s="1140"/>
      <c r="M280" s="1142" t="s">
        <v>143</v>
      </c>
      <c r="N280" s="1142" t="s">
        <v>143</v>
      </c>
      <c r="O280" s="1140">
        <v>88</v>
      </c>
      <c r="P280" s="1140">
        <v>38</v>
      </c>
      <c r="Q280" s="1184">
        <v>7550</v>
      </c>
      <c r="R280" s="1140">
        <v>40</v>
      </c>
      <c r="S280" s="1140">
        <v>40</v>
      </c>
      <c r="T280" s="1140"/>
      <c r="U280" s="1140"/>
      <c r="V280" s="1142">
        <v>2020</v>
      </c>
      <c r="W280" s="1184"/>
      <c r="X280" s="1184"/>
      <c r="Y280" s="1184"/>
      <c r="Z280" s="1184"/>
      <c r="AA280" s="1184"/>
      <c r="AB280" s="1184"/>
      <c r="AC280" s="1184">
        <v>437</v>
      </c>
      <c r="AD280" s="1142"/>
      <c r="AE280" s="1142"/>
      <c r="AF280" s="1139"/>
      <c r="AG280" s="1139"/>
      <c r="AH280" s="1139"/>
      <c r="AI280" s="1139"/>
      <c r="AJ280" s="1139"/>
      <c r="AK280" s="1139"/>
      <c r="AL280" s="1139"/>
      <c r="AM280" s="1139"/>
      <c r="AN280" s="1139"/>
      <c r="AO280" s="1139"/>
      <c r="AP280" s="1139"/>
      <c r="AQ280" s="1139"/>
      <c r="AR280" s="1139"/>
      <c r="AS280" s="1139"/>
      <c r="AT280" s="1139"/>
      <c r="AU280" s="1139"/>
      <c r="AV280" s="1139"/>
      <c r="AW280" s="1139"/>
      <c r="AX280" s="1139"/>
      <c r="AY280" s="1139"/>
      <c r="AZ280" s="1139"/>
      <c r="BA280" s="1139" t="s">
        <v>3615</v>
      </c>
    </row>
    <row r="281" spans="1:53" s="772" customFormat="1" ht="25.5" hidden="1" customHeight="1">
      <c r="A281" s="773"/>
      <c r="B281" s="1148"/>
      <c r="C281" s="59" t="s">
        <v>6831</v>
      </c>
      <c r="D281" s="1142"/>
      <c r="E281" s="59" t="s">
        <v>6869</v>
      </c>
      <c r="F281" s="1142" t="s">
        <v>6831</v>
      </c>
      <c r="G281" s="1142"/>
      <c r="H281" s="1149"/>
      <c r="I281" s="1142" t="s">
        <v>6831</v>
      </c>
      <c r="J281" s="1140">
        <v>38931</v>
      </c>
      <c r="K281" s="1140">
        <v>163.22</v>
      </c>
      <c r="L281" s="1140">
        <v>163.22</v>
      </c>
      <c r="M281" s="1142" t="s">
        <v>6856</v>
      </c>
      <c r="N281" s="1142" t="s">
        <v>304</v>
      </c>
      <c r="O281" s="1140">
        <v>117</v>
      </c>
      <c r="P281" s="1140">
        <v>95</v>
      </c>
      <c r="Q281" s="1184">
        <v>11760</v>
      </c>
      <c r="R281" s="1140">
        <v>100</v>
      </c>
      <c r="S281" s="1140">
        <v>100</v>
      </c>
      <c r="T281" s="1140"/>
      <c r="U281" s="1140"/>
      <c r="V281" s="1142">
        <v>2009</v>
      </c>
      <c r="W281" s="1184"/>
      <c r="X281" s="1184"/>
      <c r="Y281" s="1184"/>
      <c r="Z281" s="1184"/>
      <c r="AA281" s="1184"/>
      <c r="AB281" s="1184"/>
      <c r="AC281" s="1184">
        <v>1200</v>
      </c>
      <c r="AD281" s="1142"/>
      <c r="AE281" s="1142"/>
      <c r="AF281" s="1139"/>
      <c r="AG281" s="1139"/>
      <c r="AH281" s="1139"/>
      <c r="AI281" s="1139"/>
      <c r="AJ281" s="1139"/>
      <c r="AK281" s="1139"/>
      <c r="AL281" s="1139"/>
      <c r="AM281" s="1139"/>
      <c r="AN281" s="1139"/>
      <c r="AO281" s="1139"/>
      <c r="AP281" s="1139"/>
      <c r="AQ281" s="1139"/>
      <c r="AR281" s="1139"/>
      <c r="AS281" s="1139"/>
      <c r="AT281" s="1139"/>
      <c r="AU281" s="1139"/>
      <c r="AV281" s="1139"/>
      <c r="AW281" s="1139"/>
      <c r="AX281" s="1139"/>
      <c r="AY281" s="1139"/>
      <c r="AZ281" s="1139"/>
      <c r="BA281" s="1139"/>
    </row>
    <row r="282" spans="1:53" s="772" customFormat="1" ht="25.5" hidden="1" customHeight="1">
      <c r="A282" s="773"/>
      <c r="B282" s="1144" t="s">
        <v>2308</v>
      </c>
      <c r="C282" s="171" t="s">
        <v>2229</v>
      </c>
      <c r="D282" s="1139"/>
      <c r="E282" s="139">
        <f>COUNTA(E283:E314)</f>
        <v>32</v>
      </c>
      <c r="F282" s="1139"/>
      <c r="G282" s="1139"/>
      <c r="H282" s="1139"/>
      <c r="I282" s="1139"/>
      <c r="J282" s="1140">
        <f>SUM(J283:J314)</f>
        <v>761176</v>
      </c>
      <c r="K282" s="1140">
        <f>SUM(K283:K314)</f>
        <v>8183</v>
      </c>
      <c r="L282" s="1140">
        <f>SUM(L283:L314)</f>
        <v>80539</v>
      </c>
      <c r="M282" s="1142"/>
      <c r="N282" s="1146"/>
      <c r="O282" s="1141"/>
      <c r="P282" s="61"/>
      <c r="Q282" s="1187"/>
      <c r="R282" s="1140"/>
      <c r="S282" s="1140"/>
      <c r="T282" s="1140"/>
      <c r="U282" s="1140"/>
      <c r="V282" s="1142"/>
      <c r="W282" s="135"/>
      <c r="X282" s="135"/>
      <c r="Y282" s="135"/>
      <c r="Z282" s="135"/>
      <c r="AA282" s="135"/>
      <c r="AB282" s="135"/>
      <c r="AC282" s="135"/>
      <c r="AD282" s="1142"/>
      <c r="AE282" s="1142"/>
      <c r="AF282" s="171"/>
      <c r="AG282" s="171"/>
      <c r="AH282" s="171"/>
      <c r="AI282" s="171"/>
      <c r="AJ282" s="171"/>
      <c r="AK282" s="172"/>
      <c r="AL282" s="172"/>
      <c r="AM282" s="171"/>
      <c r="AN282" s="171"/>
      <c r="AO282" s="171"/>
      <c r="AP282" s="171"/>
      <c r="AQ282" s="171"/>
      <c r="AR282" s="171"/>
      <c r="AS282" s="171"/>
      <c r="AT282" s="171"/>
      <c r="AU282" s="171"/>
      <c r="AV282" s="171"/>
      <c r="AW282" s="171"/>
      <c r="AX282" s="171"/>
      <c r="AY282" s="171"/>
      <c r="AZ282" s="171"/>
      <c r="BA282" s="172"/>
    </row>
    <row r="283" spans="1:53" s="772" customFormat="1" ht="25.5" hidden="1" customHeight="1">
      <c r="A283" s="773"/>
      <c r="B283" s="1148"/>
      <c r="C283" s="59" t="s">
        <v>7359</v>
      </c>
      <c r="D283" s="1142"/>
      <c r="E283" s="59" t="s">
        <v>12600</v>
      </c>
      <c r="F283" s="1142" t="s">
        <v>7359</v>
      </c>
      <c r="G283" s="1142"/>
      <c r="H283" s="1142"/>
      <c r="I283" s="1142" t="s">
        <v>7363</v>
      </c>
      <c r="J283" s="1140">
        <v>235752</v>
      </c>
      <c r="K283" s="1140">
        <v>7279</v>
      </c>
      <c r="L283" s="1140">
        <v>20196</v>
      </c>
      <c r="M283" s="1142" t="s">
        <v>711</v>
      </c>
      <c r="N283" s="1146" t="s">
        <v>304</v>
      </c>
      <c r="O283" s="1141">
        <v>122</v>
      </c>
      <c r="P283" s="61">
        <v>99</v>
      </c>
      <c r="Q283" s="1187">
        <v>23580</v>
      </c>
      <c r="R283" s="1140">
        <v>15000</v>
      </c>
      <c r="S283" s="1140">
        <v>15000</v>
      </c>
      <c r="T283" s="1140"/>
      <c r="U283" s="1140"/>
      <c r="V283" s="1142">
        <v>2012</v>
      </c>
      <c r="W283" s="135"/>
      <c r="X283" s="135"/>
      <c r="Y283" s="135"/>
      <c r="Z283" s="135"/>
      <c r="AA283" s="135"/>
      <c r="AB283" s="135"/>
      <c r="AC283" s="1227">
        <v>31700</v>
      </c>
      <c r="AD283" s="1142"/>
      <c r="AE283" s="1142"/>
      <c r="AF283" s="171"/>
      <c r="AG283" s="171"/>
      <c r="AH283" s="171"/>
      <c r="AI283" s="171"/>
      <c r="AJ283" s="171"/>
      <c r="AK283" s="172"/>
      <c r="AL283" s="172"/>
      <c r="AM283" s="171"/>
      <c r="AN283" s="171"/>
      <c r="AO283" s="171"/>
      <c r="AP283" s="171"/>
      <c r="AQ283" s="171"/>
      <c r="AR283" s="171"/>
      <c r="AS283" s="171"/>
      <c r="AT283" s="171"/>
      <c r="AU283" s="171"/>
      <c r="AV283" s="171"/>
      <c r="AW283" s="171"/>
      <c r="AX283" s="171"/>
      <c r="AY283" s="171"/>
      <c r="AZ283" s="171"/>
      <c r="BA283" s="172"/>
    </row>
    <row r="284" spans="1:53" s="1336" customFormat="1" ht="25.5" hidden="1" customHeight="1">
      <c r="A284" s="773"/>
      <c r="B284" s="1295"/>
      <c r="C284" s="59" t="s">
        <v>7359</v>
      </c>
      <c r="D284" s="1289"/>
      <c r="E284" s="59" t="s">
        <v>12601</v>
      </c>
      <c r="F284" s="1289" t="s">
        <v>7359</v>
      </c>
      <c r="G284" s="1289"/>
      <c r="H284" s="1289"/>
      <c r="I284" s="1289" t="s">
        <v>12602</v>
      </c>
      <c r="J284" s="1291">
        <v>19600</v>
      </c>
      <c r="K284" s="1291" t="s">
        <v>384</v>
      </c>
      <c r="L284" s="1291" t="s">
        <v>384</v>
      </c>
      <c r="M284" s="1289" t="s">
        <v>7531</v>
      </c>
      <c r="N284" s="1146" t="s">
        <v>7531</v>
      </c>
      <c r="O284" s="1296">
        <v>120</v>
      </c>
      <c r="P284" s="61">
        <v>92</v>
      </c>
      <c r="Q284" s="1297">
        <v>11040</v>
      </c>
      <c r="R284" s="1291">
        <v>100</v>
      </c>
      <c r="S284" s="1291">
        <v>100</v>
      </c>
      <c r="T284" s="1291"/>
      <c r="U284" s="1291"/>
      <c r="V284" s="1289">
        <v>2012</v>
      </c>
      <c r="W284" s="1290"/>
      <c r="X284" s="1290"/>
      <c r="Y284" s="1290"/>
      <c r="Z284" s="1290"/>
      <c r="AA284" s="1290"/>
      <c r="AB284" s="1290"/>
      <c r="AC284" s="1227">
        <v>200</v>
      </c>
      <c r="AD284" s="1289"/>
      <c r="AE284" s="1289"/>
      <c r="AF284" s="1293"/>
      <c r="AG284" s="1293"/>
      <c r="AH284" s="1293"/>
      <c r="AI284" s="1293"/>
      <c r="AJ284" s="1293"/>
      <c r="AK284" s="1325"/>
      <c r="AL284" s="1325"/>
      <c r="AM284" s="1293"/>
      <c r="AN284" s="1293"/>
      <c r="AO284" s="1293"/>
      <c r="AP284" s="1293"/>
      <c r="AQ284" s="1293"/>
      <c r="AR284" s="1293"/>
      <c r="AS284" s="1293"/>
      <c r="AT284" s="1293"/>
      <c r="AU284" s="1293"/>
      <c r="AV284" s="1293"/>
      <c r="AW284" s="1293"/>
      <c r="AX284" s="1293"/>
      <c r="AY284" s="1293"/>
      <c r="AZ284" s="1293"/>
      <c r="BA284" s="1325"/>
    </row>
    <row r="285" spans="1:53" s="1336" customFormat="1" ht="25.5" hidden="1" customHeight="1">
      <c r="A285" s="773"/>
      <c r="B285" s="1479"/>
      <c r="C285" s="59" t="s">
        <v>7359</v>
      </c>
      <c r="D285" s="1480"/>
      <c r="E285" s="59" t="s">
        <v>12603</v>
      </c>
      <c r="F285" s="1480" t="s">
        <v>7359</v>
      </c>
      <c r="G285" s="1480"/>
      <c r="H285" s="1480"/>
      <c r="I285" s="1480" t="s">
        <v>7359</v>
      </c>
      <c r="J285" s="1475">
        <v>20800</v>
      </c>
      <c r="K285" s="1475" t="s">
        <v>384</v>
      </c>
      <c r="L285" s="1475" t="s">
        <v>384</v>
      </c>
      <c r="M285" s="1480" t="s">
        <v>282</v>
      </c>
      <c r="N285" s="1146" t="s">
        <v>282</v>
      </c>
      <c r="O285" s="1477">
        <v>122</v>
      </c>
      <c r="P285" s="61">
        <v>99</v>
      </c>
      <c r="Q285" s="1478">
        <v>12603</v>
      </c>
      <c r="R285" s="1475">
        <v>100</v>
      </c>
      <c r="S285" s="1475">
        <v>100</v>
      </c>
      <c r="T285" s="1475"/>
      <c r="U285" s="1475"/>
      <c r="V285" s="1480">
        <v>2012</v>
      </c>
      <c r="W285" s="1481"/>
      <c r="X285" s="1481"/>
      <c r="Y285" s="1481"/>
      <c r="Z285" s="1481"/>
      <c r="AA285" s="1481"/>
      <c r="AB285" s="1481"/>
      <c r="AC285" s="1227">
        <v>200</v>
      </c>
      <c r="AD285" s="1480"/>
      <c r="AE285" s="1480"/>
      <c r="AF285" s="1474"/>
      <c r="AG285" s="1474"/>
      <c r="AH285" s="1474"/>
      <c r="AI285" s="1474"/>
      <c r="AJ285" s="1474"/>
      <c r="AK285" s="1476"/>
      <c r="AL285" s="1476"/>
      <c r="AM285" s="1474"/>
      <c r="AN285" s="1474"/>
      <c r="AO285" s="1474"/>
      <c r="AP285" s="1474"/>
      <c r="AQ285" s="1474"/>
      <c r="AR285" s="1474"/>
      <c r="AS285" s="1474"/>
      <c r="AT285" s="1474"/>
      <c r="AU285" s="1474"/>
      <c r="AV285" s="1474"/>
      <c r="AW285" s="1474"/>
      <c r="AX285" s="1474"/>
      <c r="AY285" s="1474"/>
      <c r="AZ285" s="1474"/>
      <c r="BA285" s="1476"/>
    </row>
    <row r="286" spans="1:53" s="1336" customFormat="1" ht="25.5" hidden="1" customHeight="1">
      <c r="A286" s="773"/>
      <c r="B286" s="1295"/>
      <c r="C286" s="59" t="s">
        <v>7359</v>
      </c>
      <c r="D286" s="1289"/>
      <c r="E286" s="59" t="s">
        <v>15157</v>
      </c>
      <c r="F286" s="1289" t="s">
        <v>7359</v>
      </c>
      <c r="G286" s="1289"/>
      <c r="H286" s="1289"/>
      <c r="I286" s="1289" t="s">
        <v>7363</v>
      </c>
      <c r="J286" s="1291">
        <v>9763</v>
      </c>
      <c r="K286" s="1291" t="s">
        <v>384</v>
      </c>
      <c r="L286" s="1291">
        <v>9763</v>
      </c>
      <c r="M286" s="1289" t="s">
        <v>282</v>
      </c>
      <c r="N286" s="1146" t="s">
        <v>282</v>
      </c>
      <c r="O286" s="1296">
        <v>75</v>
      </c>
      <c r="P286" s="61">
        <v>30</v>
      </c>
      <c r="Q286" s="1297">
        <v>5394</v>
      </c>
      <c r="R286" s="1291">
        <v>164</v>
      </c>
      <c r="S286" s="1291">
        <v>164</v>
      </c>
      <c r="T286" s="1291"/>
      <c r="U286" s="1291"/>
      <c r="V286" s="1289">
        <v>2020</v>
      </c>
      <c r="W286" s="1290"/>
      <c r="X286" s="1290"/>
      <c r="Y286" s="1290"/>
      <c r="Z286" s="1290"/>
      <c r="AA286" s="1290"/>
      <c r="AB286" s="1290"/>
      <c r="AC286" s="1227">
        <v>1800</v>
      </c>
      <c r="AD286" s="1289"/>
      <c r="AE286" s="1289"/>
      <c r="AF286" s="1293"/>
      <c r="AG286" s="1293"/>
      <c r="AH286" s="1293"/>
      <c r="AI286" s="1293"/>
      <c r="AJ286" s="1293"/>
      <c r="AK286" s="1325"/>
      <c r="AL286" s="1325"/>
      <c r="AM286" s="1293"/>
      <c r="AN286" s="1293"/>
      <c r="AO286" s="1293"/>
      <c r="AP286" s="1293"/>
      <c r="AQ286" s="1293"/>
      <c r="AR286" s="1293"/>
      <c r="AS286" s="1293"/>
      <c r="AT286" s="1293"/>
      <c r="AU286" s="1293"/>
      <c r="AV286" s="1293"/>
      <c r="AW286" s="1293"/>
      <c r="AX286" s="1293"/>
      <c r="AY286" s="1293"/>
      <c r="AZ286" s="1293"/>
      <c r="BA286" s="1325"/>
    </row>
    <row r="287" spans="1:53" s="772" customFormat="1" ht="25.5" hidden="1" customHeight="1">
      <c r="A287" s="773"/>
      <c r="B287" s="1148"/>
      <c r="C287" s="59" t="s">
        <v>7365</v>
      </c>
      <c r="D287" s="1142"/>
      <c r="E287" s="59" t="s">
        <v>12604</v>
      </c>
      <c r="F287" s="1142" t="s">
        <v>7365</v>
      </c>
      <c r="G287" s="1142"/>
      <c r="H287" s="1142"/>
      <c r="I287" s="1142" t="s">
        <v>11624</v>
      </c>
      <c r="J287" s="1140">
        <v>3056</v>
      </c>
      <c r="K287" s="1140">
        <v>169</v>
      </c>
      <c r="L287" s="1140">
        <v>3056</v>
      </c>
      <c r="M287" s="1142" t="s">
        <v>282</v>
      </c>
      <c r="N287" s="1146" t="s">
        <v>282</v>
      </c>
      <c r="O287" s="1141">
        <v>120</v>
      </c>
      <c r="P287" s="61">
        <v>99</v>
      </c>
      <c r="Q287" s="1187">
        <v>11248</v>
      </c>
      <c r="R287" s="1140">
        <v>100</v>
      </c>
      <c r="S287" s="1140">
        <v>100</v>
      </c>
      <c r="T287" s="1140"/>
      <c r="U287" s="1140"/>
      <c r="V287" s="1142">
        <v>2007</v>
      </c>
      <c r="W287" s="135"/>
      <c r="X287" s="135"/>
      <c r="Y287" s="135"/>
      <c r="Z287" s="135"/>
      <c r="AA287" s="135"/>
      <c r="AB287" s="135"/>
      <c r="AC287" s="1227">
        <v>4161</v>
      </c>
      <c r="AD287" s="1142"/>
      <c r="AE287" s="1142"/>
      <c r="AF287" s="171"/>
      <c r="AG287" s="171"/>
      <c r="AH287" s="171"/>
      <c r="AI287" s="171"/>
      <c r="AJ287" s="171"/>
      <c r="AK287" s="172"/>
      <c r="AL287" s="172"/>
      <c r="AM287" s="171"/>
      <c r="AN287" s="171"/>
      <c r="AO287" s="171"/>
      <c r="AP287" s="171"/>
      <c r="AQ287" s="171"/>
      <c r="AR287" s="171"/>
      <c r="AS287" s="171"/>
      <c r="AT287" s="171"/>
      <c r="AU287" s="171"/>
      <c r="AV287" s="171"/>
      <c r="AW287" s="171"/>
      <c r="AX287" s="171"/>
      <c r="AY287" s="171"/>
      <c r="AZ287" s="171"/>
      <c r="BA287" s="172" t="s">
        <v>11857</v>
      </c>
    </row>
    <row r="288" spans="1:53" s="772" customFormat="1" ht="25.5" hidden="1" customHeight="1">
      <c r="A288" s="773"/>
      <c r="B288" s="1148"/>
      <c r="C288" s="59" t="s">
        <v>7365</v>
      </c>
      <c r="D288" s="1142"/>
      <c r="E288" s="59" t="s">
        <v>12605</v>
      </c>
      <c r="F288" s="1142" t="s">
        <v>7365</v>
      </c>
      <c r="G288" s="1142"/>
      <c r="H288" s="1142"/>
      <c r="I288" s="1142" t="s">
        <v>7365</v>
      </c>
      <c r="J288" s="1140">
        <v>3056</v>
      </c>
      <c r="K288" s="1140">
        <v>169</v>
      </c>
      <c r="L288" s="1140">
        <v>3056</v>
      </c>
      <c r="M288" s="1142" t="s">
        <v>282</v>
      </c>
      <c r="N288" s="1146" t="s">
        <v>282</v>
      </c>
      <c r="O288" s="1141">
        <v>120</v>
      </c>
      <c r="P288" s="61">
        <v>99</v>
      </c>
      <c r="Q288" s="1141">
        <v>10671</v>
      </c>
      <c r="R288" s="1140">
        <v>100</v>
      </c>
      <c r="S288" s="1140">
        <v>100</v>
      </c>
      <c r="T288" s="1140"/>
      <c r="U288" s="1140"/>
      <c r="V288" s="1142">
        <v>2018</v>
      </c>
      <c r="W288" s="131"/>
      <c r="X288" s="131"/>
      <c r="Y288" s="131"/>
      <c r="Z288" s="131"/>
      <c r="AA288" s="131"/>
      <c r="AB288" s="131"/>
      <c r="AC288" s="1227">
        <v>1800</v>
      </c>
      <c r="AD288" s="1142"/>
      <c r="AE288" s="1142"/>
      <c r="AF288" s="171"/>
      <c r="AG288" s="171"/>
      <c r="AH288" s="171"/>
      <c r="AI288" s="171"/>
      <c r="AJ288" s="171"/>
      <c r="AK288" s="172"/>
      <c r="AL288" s="172"/>
      <c r="AM288" s="171"/>
      <c r="AN288" s="171"/>
      <c r="AO288" s="171"/>
      <c r="AP288" s="171"/>
      <c r="AQ288" s="171"/>
      <c r="AR288" s="171"/>
      <c r="AS288" s="171"/>
      <c r="AT288" s="171"/>
      <c r="AU288" s="171"/>
      <c r="AV288" s="171"/>
      <c r="AW288" s="171"/>
      <c r="AX288" s="171"/>
      <c r="AY288" s="171"/>
      <c r="AZ288" s="171"/>
      <c r="BA288" s="172"/>
    </row>
    <row r="289" spans="1:53" s="772" customFormat="1" ht="25.5" hidden="1" customHeight="1">
      <c r="A289" s="773"/>
      <c r="B289" s="1148"/>
      <c r="C289" s="59" t="s">
        <v>7365</v>
      </c>
      <c r="D289" s="1142"/>
      <c r="E289" s="59" t="s">
        <v>16831</v>
      </c>
      <c r="F289" s="1142" t="s">
        <v>7365</v>
      </c>
      <c r="G289" s="1142"/>
      <c r="H289" s="1142"/>
      <c r="I289" s="1142" t="s">
        <v>7365</v>
      </c>
      <c r="J289" s="1140">
        <v>5258</v>
      </c>
      <c r="K289" s="1140">
        <v>0</v>
      </c>
      <c r="L289" s="1140">
        <v>5258</v>
      </c>
      <c r="M289" s="1142" t="s">
        <v>143</v>
      </c>
      <c r="N289" s="1146" t="s">
        <v>143</v>
      </c>
      <c r="O289" s="1141">
        <v>100</v>
      </c>
      <c r="P289" s="61">
        <v>75</v>
      </c>
      <c r="Q289" s="1141">
        <v>7700</v>
      </c>
      <c r="R289" s="1140">
        <v>20</v>
      </c>
      <c r="S289" s="1140">
        <v>100</v>
      </c>
      <c r="T289" s="1140"/>
      <c r="U289" s="1140"/>
      <c r="V289" s="1142">
        <v>2015</v>
      </c>
      <c r="W289" s="131"/>
      <c r="X289" s="131"/>
      <c r="Y289" s="131"/>
      <c r="Z289" s="131"/>
      <c r="AA289" s="131"/>
      <c r="AB289" s="131"/>
      <c r="AC289" s="1227">
        <v>70</v>
      </c>
      <c r="AD289" s="1142"/>
      <c r="AE289" s="1142"/>
      <c r="AF289" s="171"/>
      <c r="AG289" s="171"/>
      <c r="AH289" s="171"/>
      <c r="AI289" s="171"/>
      <c r="AJ289" s="171"/>
      <c r="AK289" s="172"/>
      <c r="AL289" s="172"/>
      <c r="AM289" s="171"/>
      <c r="AN289" s="171"/>
      <c r="AO289" s="171"/>
      <c r="AP289" s="171"/>
      <c r="AQ289" s="171"/>
      <c r="AR289" s="171"/>
      <c r="AS289" s="171"/>
      <c r="AT289" s="171"/>
      <c r="AU289" s="171"/>
      <c r="AV289" s="171"/>
      <c r="AW289" s="171"/>
      <c r="AX289" s="171"/>
      <c r="AY289" s="171"/>
      <c r="AZ289" s="171"/>
      <c r="BA289" s="172"/>
    </row>
    <row r="290" spans="1:53" s="772" customFormat="1" ht="25.5" hidden="1" customHeight="1">
      <c r="A290" s="773"/>
      <c r="B290" s="1148"/>
      <c r="C290" s="59" t="s">
        <v>2055</v>
      </c>
      <c r="D290" s="1142"/>
      <c r="E290" s="59" t="s">
        <v>12606</v>
      </c>
      <c r="F290" s="1142" t="s">
        <v>2055</v>
      </c>
      <c r="G290" s="1142"/>
      <c r="H290" s="1142"/>
      <c r="I290" s="1142" t="s">
        <v>12607</v>
      </c>
      <c r="J290" s="1140">
        <v>12000</v>
      </c>
      <c r="K290" s="1140" t="s">
        <v>384</v>
      </c>
      <c r="L290" s="1140" t="s">
        <v>384</v>
      </c>
      <c r="M290" s="1142" t="s">
        <v>282</v>
      </c>
      <c r="N290" s="1146" t="s">
        <v>282</v>
      </c>
      <c r="O290" s="1141">
        <v>75</v>
      </c>
      <c r="P290" s="61">
        <v>60</v>
      </c>
      <c r="Q290" s="1141">
        <v>5600</v>
      </c>
      <c r="R290" s="1140" t="s">
        <v>384</v>
      </c>
      <c r="S290" s="1140" t="s">
        <v>384</v>
      </c>
      <c r="T290" s="1140"/>
      <c r="U290" s="1140"/>
      <c r="V290" s="1142">
        <v>2011</v>
      </c>
      <c r="W290" s="131"/>
      <c r="X290" s="131"/>
      <c r="Y290" s="131"/>
      <c r="Z290" s="131"/>
      <c r="AA290" s="131"/>
      <c r="AB290" s="131"/>
      <c r="AC290" s="1227">
        <v>160</v>
      </c>
      <c r="AD290" s="1142"/>
      <c r="AE290" s="1142"/>
      <c r="AF290" s="171"/>
      <c r="AG290" s="171"/>
      <c r="AH290" s="171"/>
      <c r="AI290" s="171"/>
      <c r="AJ290" s="171"/>
      <c r="AK290" s="172"/>
      <c r="AL290" s="172"/>
      <c r="AM290" s="171"/>
      <c r="AN290" s="171"/>
      <c r="AO290" s="171"/>
      <c r="AP290" s="171"/>
      <c r="AQ290" s="171"/>
      <c r="AR290" s="171"/>
      <c r="AS290" s="171"/>
      <c r="AT290" s="171"/>
      <c r="AU290" s="171"/>
      <c r="AV290" s="171"/>
      <c r="AW290" s="171"/>
      <c r="AX290" s="171"/>
      <c r="AY290" s="171"/>
      <c r="AZ290" s="171"/>
      <c r="BA290" s="172"/>
    </row>
    <row r="291" spans="1:53" s="772" customFormat="1" ht="25.5" hidden="1" customHeight="1">
      <c r="A291" s="773" t="s">
        <v>145</v>
      </c>
      <c r="B291" s="1148"/>
      <c r="C291" s="59" t="s">
        <v>2055</v>
      </c>
      <c r="D291" s="1142"/>
      <c r="E291" s="59" t="s">
        <v>12608</v>
      </c>
      <c r="F291" s="1142" t="s">
        <v>2055</v>
      </c>
      <c r="G291" s="1142"/>
      <c r="H291" s="1142"/>
      <c r="I291" s="1142" t="s">
        <v>12607</v>
      </c>
      <c r="J291" s="1140">
        <v>6600</v>
      </c>
      <c r="K291" s="1140" t="s">
        <v>384</v>
      </c>
      <c r="L291" s="1140" t="s">
        <v>384</v>
      </c>
      <c r="M291" s="1142" t="s">
        <v>7531</v>
      </c>
      <c r="N291" s="1146" t="s">
        <v>7531</v>
      </c>
      <c r="O291" s="1141">
        <v>110</v>
      </c>
      <c r="P291" s="61">
        <v>78</v>
      </c>
      <c r="Q291" s="1141">
        <v>11000</v>
      </c>
      <c r="R291" s="1140" t="s">
        <v>384</v>
      </c>
      <c r="S291" s="1140" t="s">
        <v>384</v>
      </c>
      <c r="T291" s="1140"/>
      <c r="U291" s="1140"/>
      <c r="V291" s="1142">
        <v>2011</v>
      </c>
      <c r="W291" s="131"/>
      <c r="X291" s="131"/>
      <c r="Y291" s="131"/>
      <c r="Z291" s="131"/>
      <c r="AA291" s="131"/>
      <c r="AB291" s="131"/>
      <c r="AC291" s="1227">
        <v>300</v>
      </c>
      <c r="AD291" s="1142"/>
      <c r="AE291" s="1142"/>
      <c r="AF291" s="171"/>
      <c r="AG291" s="171"/>
      <c r="AH291" s="171"/>
      <c r="AI291" s="171"/>
      <c r="AJ291" s="171"/>
      <c r="AK291" s="172"/>
      <c r="AL291" s="172"/>
      <c r="AM291" s="171"/>
      <c r="AN291" s="171"/>
      <c r="AO291" s="171"/>
      <c r="AP291" s="171"/>
      <c r="AQ291" s="171"/>
      <c r="AR291" s="171"/>
      <c r="AS291" s="171"/>
      <c r="AT291" s="171"/>
      <c r="AU291" s="171"/>
      <c r="AV291" s="171"/>
      <c r="AW291" s="171"/>
      <c r="AX291" s="171"/>
      <c r="AY291" s="171"/>
      <c r="AZ291" s="171"/>
      <c r="BA291" s="172"/>
    </row>
    <row r="292" spans="1:53" s="772" customFormat="1" ht="25.5" hidden="1" customHeight="1">
      <c r="A292" s="773"/>
      <c r="B292" s="1148"/>
      <c r="C292" s="59" t="s">
        <v>2055</v>
      </c>
      <c r="D292" s="1142"/>
      <c r="E292" s="59" t="s">
        <v>12609</v>
      </c>
      <c r="F292" s="1142" t="s">
        <v>2055</v>
      </c>
      <c r="G292" s="1142"/>
      <c r="H292" s="1142"/>
      <c r="I292" s="1142" t="s">
        <v>12607</v>
      </c>
      <c r="J292" s="1140">
        <v>12000</v>
      </c>
      <c r="K292" s="1140" t="s">
        <v>384</v>
      </c>
      <c r="L292" s="1140" t="s">
        <v>384</v>
      </c>
      <c r="M292" s="1142" t="s">
        <v>282</v>
      </c>
      <c r="N292" s="1146" t="s">
        <v>282</v>
      </c>
      <c r="O292" s="1141">
        <v>110</v>
      </c>
      <c r="P292" s="61">
        <v>78</v>
      </c>
      <c r="Q292" s="1141">
        <v>11000</v>
      </c>
      <c r="R292" s="1140" t="s">
        <v>384</v>
      </c>
      <c r="S292" s="1140" t="s">
        <v>384</v>
      </c>
      <c r="T292" s="1140"/>
      <c r="U292" s="1140"/>
      <c r="V292" s="1142">
        <v>2011</v>
      </c>
      <c r="W292" s="131"/>
      <c r="X292" s="131"/>
      <c r="Y292" s="131"/>
      <c r="Z292" s="131"/>
      <c r="AA292" s="131"/>
      <c r="AB292" s="131"/>
      <c r="AC292" s="1227">
        <v>300</v>
      </c>
      <c r="AD292" s="1142"/>
      <c r="AE292" s="1142"/>
      <c r="AF292" s="171"/>
      <c r="AG292" s="171"/>
      <c r="AH292" s="171"/>
      <c r="AI292" s="171"/>
      <c r="AJ292" s="171"/>
      <c r="AK292" s="172"/>
      <c r="AL292" s="172"/>
      <c r="AM292" s="171"/>
      <c r="AN292" s="171"/>
      <c r="AO292" s="171"/>
      <c r="AP292" s="171"/>
      <c r="AQ292" s="171"/>
      <c r="AR292" s="171"/>
      <c r="AS292" s="171"/>
      <c r="AT292" s="171"/>
      <c r="AU292" s="171"/>
      <c r="AV292" s="171"/>
      <c r="AW292" s="171"/>
      <c r="AX292" s="171"/>
      <c r="AY292" s="171"/>
      <c r="AZ292" s="171"/>
      <c r="BA292" s="172"/>
    </row>
    <row r="293" spans="1:53" s="772" customFormat="1" ht="25.5" hidden="1" customHeight="1">
      <c r="A293" s="773"/>
      <c r="B293" s="1148"/>
      <c r="C293" s="59" t="s">
        <v>2060</v>
      </c>
      <c r="D293" s="1142"/>
      <c r="E293" s="59" t="s">
        <v>12610</v>
      </c>
      <c r="F293" s="1142" t="s">
        <v>2060</v>
      </c>
      <c r="G293" s="1142"/>
      <c r="H293" s="1142"/>
      <c r="I293" s="1142" t="s">
        <v>2060</v>
      </c>
      <c r="J293" s="1140">
        <v>25472</v>
      </c>
      <c r="K293" s="1140" t="s">
        <v>384</v>
      </c>
      <c r="L293" s="1140" t="s">
        <v>384</v>
      </c>
      <c r="M293" s="1142" t="s">
        <v>304</v>
      </c>
      <c r="N293" s="1146" t="s">
        <v>143</v>
      </c>
      <c r="O293" s="1141">
        <v>116</v>
      </c>
      <c r="P293" s="61">
        <v>90</v>
      </c>
      <c r="Q293" s="1141">
        <v>25472</v>
      </c>
      <c r="R293" s="1140" t="s">
        <v>384</v>
      </c>
      <c r="S293" s="1140" t="s">
        <v>384</v>
      </c>
      <c r="T293" s="1140"/>
      <c r="U293" s="1140"/>
      <c r="V293" s="1142">
        <v>2015</v>
      </c>
      <c r="W293" s="131"/>
      <c r="X293" s="131"/>
      <c r="Y293" s="131"/>
      <c r="Z293" s="131"/>
      <c r="AA293" s="131"/>
      <c r="AB293" s="131"/>
      <c r="AC293" s="1227" t="s">
        <v>384</v>
      </c>
      <c r="AD293" s="1142"/>
      <c r="AE293" s="1142"/>
      <c r="AF293" s="171"/>
      <c r="AG293" s="171"/>
      <c r="AH293" s="171"/>
      <c r="AI293" s="171"/>
      <c r="AJ293" s="171"/>
      <c r="AK293" s="172"/>
      <c r="AL293" s="172"/>
      <c r="AM293" s="171"/>
      <c r="AN293" s="171"/>
      <c r="AO293" s="171"/>
      <c r="AP293" s="171"/>
      <c r="AQ293" s="171"/>
      <c r="AR293" s="171"/>
      <c r="AS293" s="171"/>
      <c r="AT293" s="171"/>
      <c r="AU293" s="171"/>
      <c r="AV293" s="171"/>
      <c r="AW293" s="171"/>
      <c r="AX293" s="171"/>
      <c r="AY293" s="171"/>
      <c r="AZ293" s="171"/>
      <c r="BA293" s="172" t="s">
        <v>2121</v>
      </c>
    </row>
    <row r="294" spans="1:53" s="772" customFormat="1" ht="25.5" hidden="1" customHeight="1">
      <c r="A294" s="773"/>
      <c r="B294" s="1148"/>
      <c r="C294" s="59" t="s">
        <v>2060</v>
      </c>
      <c r="D294" s="1142"/>
      <c r="E294" s="59" t="s">
        <v>12611</v>
      </c>
      <c r="F294" s="1142" t="s">
        <v>2060</v>
      </c>
      <c r="G294" s="1142"/>
      <c r="H294" s="1142"/>
      <c r="I294" s="1142" t="s">
        <v>2060</v>
      </c>
      <c r="J294" s="1140">
        <v>43030</v>
      </c>
      <c r="K294" s="1140" t="s">
        <v>384</v>
      </c>
      <c r="L294" s="1140" t="s">
        <v>384</v>
      </c>
      <c r="M294" s="1142" t="s">
        <v>304</v>
      </c>
      <c r="N294" s="1146" t="s">
        <v>143</v>
      </c>
      <c r="O294" s="1141">
        <v>110</v>
      </c>
      <c r="P294" s="61">
        <v>93</v>
      </c>
      <c r="Q294" s="1141">
        <v>43030</v>
      </c>
      <c r="R294" s="1140" t="s">
        <v>384</v>
      </c>
      <c r="S294" s="1140" t="s">
        <v>384</v>
      </c>
      <c r="T294" s="1140"/>
      <c r="U294" s="1140"/>
      <c r="V294" s="1142" t="s">
        <v>384</v>
      </c>
      <c r="W294" s="131"/>
      <c r="X294" s="131"/>
      <c r="Y294" s="131"/>
      <c r="Z294" s="131"/>
      <c r="AA294" s="131"/>
      <c r="AB294" s="131"/>
      <c r="AC294" s="1227" t="s">
        <v>384</v>
      </c>
      <c r="AD294" s="1142"/>
      <c r="AE294" s="1142"/>
      <c r="AF294" s="171"/>
      <c r="AG294" s="171"/>
      <c r="AH294" s="171"/>
      <c r="AI294" s="171"/>
      <c r="AJ294" s="171"/>
      <c r="AK294" s="172"/>
      <c r="AL294" s="172"/>
      <c r="AM294" s="171"/>
      <c r="AN294" s="171"/>
      <c r="AO294" s="171"/>
      <c r="AP294" s="171"/>
      <c r="AQ294" s="171"/>
      <c r="AR294" s="171"/>
      <c r="AS294" s="171"/>
      <c r="AT294" s="171"/>
      <c r="AU294" s="171"/>
      <c r="AV294" s="171"/>
      <c r="AW294" s="171"/>
      <c r="AX294" s="171"/>
      <c r="AY294" s="171"/>
      <c r="AZ294" s="171"/>
      <c r="BA294" s="172" t="s">
        <v>2633</v>
      </c>
    </row>
    <row r="295" spans="1:53" s="772" customFormat="1" ht="25.5" hidden="1" customHeight="1">
      <c r="A295" s="773" t="s">
        <v>145</v>
      </c>
      <c r="B295" s="1148"/>
      <c r="C295" s="59" t="s">
        <v>2060</v>
      </c>
      <c r="D295" s="1142"/>
      <c r="E295" s="59" t="s">
        <v>12612</v>
      </c>
      <c r="F295" s="1142" t="s">
        <v>2060</v>
      </c>
      <c r="G295" s="1142"/>
      <c r="H295" s="1142"/>
      <c r="I295" s="1142" t="s">
        <v>2060</v>
      </c>
      <c r="J295" s="1140">
        <v>11700</v>
      </c>
      <c r="K295" s="1140" t="s">
        <v>384</v>
      </c>
      <c r="L295" s="1140" t="s">
        <v>384</v>
      </c>
      <c r="M295" s="1142" t="s">
        <v>304</v>
      </c>
      <c r="N295" s="1146" t="s">
        <v>143</v>
      </c>
      <c r="O295" s="1141">
        <v>120</v>
      </c>
      <c r="P295" s="61">
        <v>95</v>
      </c>
      <c r="Q295" s="1141">
        <v>11700</v>
      </c>
      <c r="R295" s="1140" t="s">
        <v>384</v>
      </c>
      <c r="S295" s="1140" t="s">
        <v>384</v>
      </c>
      <c r="T295" s="1140"/>
      <c r="U295" s="1140"/>
      <c r="V295" s="1142">
        <v>2018</v>
      </c>
      <c r="W295" s="131"/>
      <c r="X295" s="131"/>
      <c r="Y295" s="131"/>
      <c r="Z295" s="131"/>
      <c r="AA295" s="131"/>
      <c r="AB295" s="131"/>
      <c r="AC295" s="1227" t="s">
        <v>384</v>
      </c>
      <c r="AD295" s="1142"/>
      <c r="AE295" s="1142"/>
      <c r="AF295" s="171"/>
      <c r="AG295" s="171"/>
      <c r="AH295" s="171"/>
      <c r="AI295" s="171"/>
      <c r="AJ295" s="171"/>
      <c r="AK295" s="172"/>
      <c r="AL295" s="172"/>
      <c r="AM295" s="171"/>
      <c r="AN295" s="171"/>
      <c r="AO295" s="171"/>
      <c r="AP295" s="171"/>
      <c r="AQ295" s="171"/>
      <c r="AR295" s="171"/>
      <c r="AS295" s="171"/>
      <c r="AT295" s="171"/>
      <c r="AU295" s="171"/>
      <c r="AV295" s="171"/>
      <c r="AW295" s="171"/>
      <c r="AX295" s="171"/>
      <c r="AY295" s="171"/>
      <c r="AZ295" s="171"/>
      <c r="BA295" s="172" t="s">
        <v>1552</v>
      </c>
    </row>
    <row r="296" spans="1:53" s="772" customFormat="1" ht="25.5" hidden="1" customHeight="1">
      <c r="A296" s="773"/>
      <c r="B296" s="1148"/>
      <c r="C296" s="59" t="s">
        <v>2060</v>
      </c>
      <c r="D296" s="1142"/>
      <c r="E296" s="59" t="s">
        <v>15158</v>
      </c>
      <c r="F296" s="1142" t="s">
        <v>2060</v>
      </c>
      <c r="G296" s="1142"/>
      <c r="H296" s="1142"/>
      <c r="I296" s="1142" t="s">
        <v>2060</v>
      </c>
      <c r="J296" s="1140">
        <v>38722</v>
      </c>
      <c r="K296" s="1140" t="s">
        <v>384</v>
      </c>
      <c r="L296" s="1140" t="s">
        <v>384</v>
      </c>
      <c r="M296" s="1142" t="s">
        <v>304</v>
      </c>
      <c r="N296" s="1146" t="s">
        <v>143</v>
      </c>
      <c r="O296" s="1141">
        <v>76</v>
      </c>
      <c r="P296" s="61">
        <v>70</v>
      </c>
      <c r="Q296" s="1141">
        <v>10155</v>
      </c>
      <c r="R296" s="1140" t="s">
        <v>384</v>
      </c>
      <c r="S296" s="1140" t="s">
        <v>384</v>
      </c>
      <c r="T296" s="1140"/>
      <c r="U296" s="1140"/>
      <c r="V296" s="1142">
        <v>2017</v>
      </c>
      <c r="W296" s="131"/>
      <c r="X296" s="131"/>
      <c r="Y296" s="131"/>
      <c r="Z296" s="131"/>
      <c r="AA296" s="131"/>
      <c r="AB296" s="131"/>
      <c r="AC296" s="1227" t="s">
        <v>384</v>
      </c>
      <c r="AD296" s="1142"/>
      <c r="AE296" s="1142"/>
      <c r="AF296" s="171"/>
      <c r="AG296" s="171"/>
      <c r="AH296" s="171"/>
      <c r="AI296" s="171"/>
      <c r="AJ296" s="171"/>
      <c r="AK296" s="172"/>
      <c r="AL296" s="172"/>
      <c r="AM296" s="171"/>
      <c r="AN296" s="171"/>
      <c r="AO296" s="171"/>
      <c r="AP296" s="171"/>
      <c r="AQ296" s="171"/>
      <c r="AR296" s="171"/>
      <c r="AS296" s="171"/>
      <c r="AT296" s="171"/>
      <c r="AU296" s="171"/>
      <c r="AV296" s="171"/>
      <c r="AW296" s="171"/>
      <c r="AX296" s="171"/>
      <c r="AY296" s="171"/>
      <c r="AZ296" s="171"/>
      <c r="BA296" s="172" t="s">
        <v>719</v>
      </c>
    </row>
    <row r="297" spans="1:53" s="772" customFormat="1" ht="25.5" hidden="1" customHeight="1">
      <c r="A297" s="773"/>
      <c r="B297" s="1148"/>
      <c r="C297" s="59" t="s">
        <v>7403</v>
      </c>
      <c r="D297" s="1142"/>
      <c r="E297" s="59" t="s">
        <v>12613</v>
      </c>
      <c r="F297" s="1142" t="s">
        <v>7403</v>
      </c>
      <c r="G297" s="1142"/>
      <c r="H297" s="1142"/>
      <c r="I297" s="1142" t="s">
        <v>7403</v>
      </c>
      <c r="J297" s="1140">
        <v>10800</v>
      </c>
      <c r="K297" s="1140" t="s">
        <v>384</v>
      </c>
      <c r="L297" s="1140" t="s">
        <v>384</v>
      </c>
      <c r="M297" s="1142" t="s">
        <v>304</v>
      </c>
      <c r="N297" s="1146" t="s">
        <v>304</v>
      </c>
      <c r="O297" s="1141">
        <v>110</v>
      </c>
      <c r="P297" s="61">
        <v>90</v>
      </c>
      <c r="Q297" s="1141">
        <v>9824</v>
      </c>
      <c r="R297" s="1140" t="s">
        <v>384</v>
      </c>
      <c r="S297" s="1140" t="s">
        <v>384</v>
      </c>
      <c r="T297" s="1140"/>
      <c r="U297" s="1140"/>
      <c r="V297" s="1142">
        <v>2012</v>
      </c>
      <c r="W297" s="131"/>
      <c r="X297" s="131"/>
      <c r="Y297" s="131"/>
      <c r="Z297" s="131"/>
      <c r="AA297" s="131"/>
      <c r="AB297" s="131"/>
      <c r="AC297" s="1227">
        <v>60</v>
      </c>
      <c r="AD297" s="1142"/>
      <c r="AE297" s="1142"/>
      <c r="AF297" s="171"/>
      <c r="AG297" s="171"/>
      <c r="AH297" s="171"/>
      <c r="AI297" s="171"/>
      <c r="AJ297" s="171"/>
      <c r="AK297" s="172"/>
      <c r="AL297" s="172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  <c r="AW297" s="171"/>
      <c r="AX297" s="171"/>
      <c r="AY297" s="171"/>
      <c r="AZ297" s="171"/>
      <c r="BA297" s="172"/>
    </row>
    <row r="298" spans="1:53" s="772" customFormat="1" ht="25.5" hidden="1" customHeight="1">
      <c r="A298" s="773" t="s">
        <v>145</v>
      </c>
      <c r="B298" s="1148"/>
      <c r="C298" s="59" t="s">
        <v>7407</v>
      </c>
      <c r="D298" s="1142"/>
      <c r="E298" s="59" t="s">
        <v>12614</v>
      </c>
      <c r="F298" s="1142" t="s">
        <v>7407</v>
      </c>
      <c r="G298" s="1142"/>
      <c r="H298" s="1149"/>
      <c r="I298" s="59" t="s">
        <v>12615</v>
      </c>
      <c r="J298" s="1140">
        <v>16661</v>
      </c>
      <c r="K298" s="1140" t="s">
        <v>384</v>
      </c>
      <c r="L298" s="1140" t="s">
        <v>384</v>
      </c>
      <c r="M298" s="1142" t="s">
        <v>304</v>
      </c>
      <c r="N298" s="1142" t="s">
        <v>304</v>
      </c>
      <c r="O298" s="1140">
        <v>115</v>
      </c>
      <c r="P298" s="1140">
        <v>95</v>
      </c>
      <c r="Q298" s="1140">
        <v>16661</v>
      </c>
      <c r="R298" s="1140" t="s">
        <v>384</v>
      </c>
      <c r="S298" s="1140" t="s">
        <v>384</v>
      </c>
      <c r="T298" s="1140"/>
      <c r="U298" s="1140"/>
      <c r="V298" s="1142">
        <v>2008</v>
      </c>
      <c r="W298" s="1140"/>
      <c r="X298" s="1140"/>
      <c r="Y298" s="1140"/>
      <c r="Z298" s="1140"/>
      <c r="AA298" s="1140"/>
      <c r="AB298" s="1140"/>
      <c r="AC298" s="1140">
        <v>300</v>
      </c>
      <c r="AD298" s="1142"/>
      <c r="AE298" s="1142"/>
      <c r="AF298" s="1139"/>
      <c r="AG298" s="1139"/>
      <c r="AH298" s="1139"/>
      <c r="AI298" s="1139"/>
      <c r="AJ298" s="1139"/>
      <c r="AK298" s="1139"/>
      <c r="AL298" s="1139"/>
      <c r="AM298" s="1139"/>
      <c r="AN298" s="1139"/>
      <c r="AO298" s="1139"/>
      <c r="AP298" s="1139"/>
      <c r="AQ298" s="1139"/>
      <c r="AR298" s="1139"/>
      <c r="AS298" s="1139"/>
      <c r="AT298" s="1139"/>
      <c r="AU298" s="1139"/>
      <c r="AV298" s="1139"/>
      <c r="AW298" s="1139"/>
      <c r="AX298" s="1139"/>
      <c r="AY298" s="1139"/>
      <c r="AZ298" s="1139"/>
      <c r="BA298" s="1139"/>
    </row>
    <row r="299" spans="1:53" s="772" customFormat="1" ht="25.5" hidden="1" customHeight="1">
      <c r="A299" s="773"/>
      <c r="B299" s="1148"/>
      <c r="C299" s="59" t="s">
        <v>7413</v>
      </c>
      <c r="D299" s="1142"/>
      <c r="E299" s="59" t="s">
        <v>12616</v>
      </c>
      <c r="F299" s="1142" t="s">
        <v>7413</v>
      </c>
      <c r="G299" s="1142"/>
      <c r="H299" s="1149"/>
      <c r="I299" s="59" t="s">
        <v>7413</v>
      </c>
      <c r="J299" s="1140">
        <v>9900</v>
      </c>
      <c r="K299" s="1140" t="s">
        <v>384</v>
      </c>
      <c r="L299" s="1140" t="s">
        <v>384</v>
      </c>
      <c r="M299" s="1142" t="s">
        <v>304</v>
      </c>
      <c r="N299" s="1142" t="s">
        <v>304</v>
      </c>
      <c r="O299" s="1140">
        <v>110</v>
      </c>
      <c r="P299" s="1140">
        <v>95</v>
      </c>
      <c r="Q299" s="1140">
        <v>5366</v>
      </c>
      <c r="R299" s="1140" t="s">
        <v>384</v>
      </c>
      <c r="S299" s="1140" t="s">
        <v>384</v>
      </c>
      <c r="T299" s="1140"/>
      <c r="U299" s="1140"/>
      <c r="V299" s="1142">
        <v>2013</v>
      </c>
      <c r="W299" s="1140"/>
      <c r="X299" s="1140"/>
      <c r="Y299" s="1140"/>
      <c r="Z299" s="1140"/>
      <c r="AA299" s="1140"/>
      <c r="AB299" s="1140"/>
      <c r="AC299" s="1140">
        <v>26</v>
      </c>
      <c r="AD299" s="1142"/>
      <c r="AE299" s="1142"/>
      <c r="AF299" s="1139"/>
      <c r="AG299" s="1139"/>
      <c r="AH299" s="1139"/>
      <c r="AI299" s="1139"/>
      <c r="AJ299" s="1139"/>
      <c r="AK299" s="1139"/>
      <c r="AL299" s="1139"/>
      <c r="AM299" s="1139"/>
      <c r="AN299" s="1139"/>
      <c r="AO299" s="1139"/>
      <c r="AP299" s="1139"/>
      <c r="AQ299" s="1139"/>
      <c r="AR299" s="1139"/>
      <c r="AS299" s="1139"/>
      <c r="AT299" s="1139"/>
      <c r="AU299" s="1139"/>
      <c r="AV299" s="1139"/>
      <c r="AW299" s="1139"/>
      <c r="AX299" s="1139"/>
      <c r="AY299" s="1139"/>
      <c r="AZ299" s="1139"/>
      <c r="BA299" s="1139"/>
    </row>
    <row r="300" spans="1:53" s="772" customFormat="1" ht="25.5" hidden="1" customHeight="1">
      <c r="A300" s="773"/>
      <c r="B300" s="1148"/>
      <c r="C300" s="59" t="s">
        <v>7419</v>
      </c>
      <c r="D300" s="1142"/>
      <c r="E300" s="59" t="s">
        <v>16832</v>
      </c>
      <c r="F300" s="1142" t="s">
        <v>7419</v>
      </c>
      <c r="G300" s="1142"/>
      <c r="H300" s="1149"/>
      <c r="I300" s="59" t="s">
        <v>7419</v>
      </c>
      <c r="J300" s="1140">
        <v>12422</v>
      </c>
      <c r="K300" s="131" t="s">
        <v>384</v>
      </c>
      <c r="L300" s="1140" t="s">
        <v>384</v>
      </c>
      <c r="M300" s="1142" t="s">
        <v>282</v>
      </c>
      <c r="N300" s="1142" t="s">
        <v>282</v>
      </c>
      <c r="O300" s="1140">
        <v>105</v>
      </c>
      <c r="P300" s="1140">
        <v>103</v>
      </c>
      <c r="Q300" s="1140">
        <v>8438</v>
      </c>
      <c r="R300" s="1140" t="s">
        <v>384</v>
      </c>
      <c r="S300" s="1140" t="s">
        <v>384</v>
      </c>
      <c r="T300" s="1140"/>
      <c r="U300" s="1140"/>
      <c r="V300" s="1142">
        <v>2019</v>
      </c>
      <c r="W300" s="1140"/>
      <c r="X300" s="1140"/>
      <c r="Y300" s="1140"/>
      <c r="Z300" s="1140"/>
      <c r="AA300" s="1140"/>
      <c r="AB300" s="1140"/>
      <c r="AC300" s="1140">
        <v>1000</v>
      </c>
      <c r="AD300" s="1142"/>
      <c r="AE300" s="1142"/>
      <c r="AF300" s="1139"/>
      <c r="AG300" s="1139"/>
      <c r="AH300" s="1139"/>
      <c r="AI300" s="1139"/>
      <c r="AJ300" s="1139"/>
      <c r="AK300" s="1139"/>
      <c r="AL300" s="1139"/>
      <c r="AM300" s="1139"/>
      <c r="AN300" s="1139"/>
      <c r="AO300" s="1139"/>
      <c r="AP300" s="1139"/>
      <c r="AQ300" s="1139"/>
      <c r="AR300" s="1139"/>
      <c r="AS300" s="1139"/>
      <c r="AT300" s="1139"/>
      <c r="AU300" s="1139"/>
      <c r="AV300" s="1139"/>
      <c r="AW300" s="1139"/>
      <c r="AX300" s="1139"/>
      <c r="AY300" s="1139"/>
      <c r="AZ300" s="1139"/>
      <c r="BA300" s="1139" t="s">
        <v>15159</v>
      </c>
    </row>
    <row r="301" spans="1:53" s="772" customFormat="1" ht="25.5" hidden="1" customHeight="1">
      <c r="A301" s="773" t="s">
        <v>145</v>
      </c>
      <c r="B301" s="1148"/>
      <c r="C301" s="59" t="s">
        <v>7419</v>
      </c>
      <c r="D301" s="1142"/>
      <c r="E301" s="59" t="s">
        <v>16833</v>
      </c>
      <c r="F301" s="1142" t="s">
        <v>7419</v>
      </c>
      <c r="G301" s="1142"/>
      <c r="H301" s="1149"/>
      <c r="I301" s="59" t="s">
        <v>7419</v>
      </c>
      <c r="J301" s="1140">
        <v>10455</v>
      </c>
      <c r="K301" s="131" t="s">
        <v>384</v>
      </c>
      <c r="L301" s="1140" t="s">
        <v>384</v>
      </c>
      <c r="M301" s="1142" t="s">
        <v>304</v>
      </c>
      <c r="N301" s="1142" t="s">
        <v>304</v>
      </c>
      <c r="O301" s="1140">
        <v>105</v>
      </c>
      <c r="P301" s="1140">
        <v>103</v>
      </c>
      <c r="Q301" s="1140">
        <v>7235</v>
      </c>
      <c r="R301" s="1140" t="s">
        <v>384</v>
      </c>
      <c r="S301" s="1140" t="s">
        <v>384</v>
      </c>
      <c r="T301" s="1140"/>
      <c r="U301" s="1140"/>
      <c r="V301" s="1142">
        <v>2013</v>
      </c>
      <c r="W301" s="1140"/>
      <c r="X301" s="1140"/>
      <c r="Y301" s="1140"/>
      <c r="Z301" s="1140"/>
      <c r="AA301" s="1140"/>
      <c r="AB301" s="1140"/>
      <c r="AC301" s="1140">
        <v>950</v>
      </c>
      <c r="AD301" s="1142"/>
      <c r="AE301" s="1142"/>
      <c r="AF301" s="1139"/>
      <c r="AG301" s="1139"/>
      <c r="AH301" s="1139"/>
      <c r="AI301" s="1139"/>
      <c r="AJ301" s="1139"/>
      <c r="AK301" s="1139"/>
      <c r="AL301" s="1139"/>
      <c r="AM301" s="1139"/>
      <c r="AN301" s="1139"/>
      <c r="AO301" s="1139"/>
      <c r="AP301" s="1139"/>
      <c r="AQ301" s="1139"/>
      <c r="AR301" s="1139"/>
      <c r="AS301" s="1139"/>
      <c r="AT301" s="1139"/>
      <c r="AU301" s="1139"/>
      <c r="AV301" s="1139"/>
      <c r="AW301" s="1139"/>
      <c r="AX301" s="1139"/>
      <c r="AY301" s="1139"/>
      <c r="AZ301" s="1139"/>
      <c r="BA301" s="1139" t="s">
        <v>15160</v>
      </c>
    </row>
    <row r="302" spans="1:53" s="772" customFormat="1" ht="25.5" hidden="1" customHeight="1">
      <c r="A302" s="773"/>
      <c r="B302" s="1148"/>
      <c r="C302" s="59" t="s">
        <v>7511</v>
      </c>
      <c r="D302" s="1142"/>
      <c r="E302" s="59" t="s">
        <v>12617</v>
      </c>
      <c r="F302" s="1142" t="s">
        <v>7511</v>
      </c>
      <c r="G302" s="1142"/>
      <c r="H302" s="1149"/>
      <c r="I302" s="1142" t="s">
        <v>12618</v>
      </c>
      <c r="J302" s="1140">
        <v>39000</v>
      </c>
      <c r="K302" s="1140">
        <v>400</v>
      </c>
      <c r="L302" s="1140">
        <v>39000</v>
      </c>
      <c r="M302" s="1142" t="s">
        <v>282</v>
      </c>
      <c r="N302" s="1142" t="s">
        <v>282</v>
      </c>
      <c r="O302" s="1140">
        <v>120</v>
      </c>
      <c r="P302" s="1140">
        <v>98</v>
      </c>
      <c r="Q302" s="1140">
        <v>11760</v>
      </c>
      <c r="R302" s="1140" t="s">
        <v>384</v>
      </c>
      <c r="S302" s="1140" t="s">
        <v>384</v>
      </c>
      <c r="T302" s="1140"/>
      <c r="U302" s="1140"/>
      <c r="V302" s="1142">
        <v>2017</v>
      </c>
      <c r="W302" s="1140"/>
      <c r="X302" s="1140"/>
      <c r="Y302" s="1140"/>
      <c r="Z302" s="1140"/>
      <c r="AA302" s="1140"/>
      <c r="AB302" s="1140"/>
      <c r="AC302" s="1140">
        <v>2500</v>
      </c>
      <c r="AD302" s="1142"/>
      <c r="AE302" s="1142"/>
      <c r="AF302" s="1139"/>
      <c r="AG302" s="1139"/>
      <c r="AH302" s="1139"/>
      <c r="AI302" s="1139"/>
      <c r="AJ302" s="1139"/>
      <c r="AK302" s="1139"/>
      <c r="AL302" s="1139"/>
      <c r="AM302" s="1139"/>
      <c r="AN302" s="1139"/>
      <c r="AO302" s="1139"/>
      <c r="AP302" s="1139"/>
      <c r="AQ302" s="1139"/>
      <c r="AR302" s="1139"/>
      <c r="AS302" s="1139"/>
      <c r="AT302" s="1139"/>
      <c r="AU302" s="1139"/>
      <c r="AV302" s="1139"/>
      <c r="AW302" s="1139"/>
      <c r="AX302" s="1139"/>
      <c r="AY302" s="1139"/>
      <c r="AZ302" s="1139"/>
      <c r="BA302" s="1139" t="s">
        <v>1552</v>
      </c>
    </row>
    <row r="303" spans="1:53" s="772" customFormat="1" ht="25.5" hidden="1" customHeight="1">
      <c r="A303" s="773"/>
      <c r="B303" s="1148"/>
      <c r="C303" s="59" t="s">
        <v>7423</v>
      </c>
      <c r="D303" s="1142"/>
      <c r="E303" s="59" t="s">
        <v>12619</v>
      </c>
      <c r="F303" s="1142" t="s">
        <v>7423</v>
      </c>
      <c r="G303" s="1142"/>
      <c r="H303" s="1149"/>
      <c r="I303" s="1142" t="s">
        <v>12620</v>
      </c>
      <c r="J303" s="1140">
        <v>24749</v>
      </c>
      <c r="K303" s="1140" t="s">
        <v>384</v>
      </c>
      <c r="L303" s="1140" t="s">
        <v>384</v>
      </c>
      <c r="M303" s="1142" t="s">
        <v>304</v>
      </c>
      <c r="N303" s="1142" t="s">
        <v>304</v>
      </c>
      <c r="O303" s="1140">
        <v>100</v>
      </c>
      <c r="P303" s="1140">
        <v>96</v>
      </c>
      <c r="Q303" s="1140">
        <v>18000</v>
      </c>
      <c r="R303" s="1140" t="s">
        <v>384</v>
      </c>
      <c r="S303" s="1140">
        <v>1000</v>
      </c>
      <c r="T303" s="1140"/>
      <c r="U303" s="1140"/>
      <c r="V303" s="1142">
        <v>2009</v>
      </c>
      <c r="W303" s="1140"/>
      <c r="X303" s="1140"/>
      <c r="Y303" s="1140"/>
      <c r="Z303" s="1140"/>
      <c r="AA303" s="1140"/>
      <c r="AB303" s="1140"/>
      <c r="AC303" s="1140">
        <v>76</v>
      </c>
      <c r="AD303" s="1142"/>
      <c r="AE303" s="1142"/>
      <c r="AF303" s="1139"/>
      <c r="AG303" s="1139"/>
      <c r="AH303" s="1139"/>
      <c r="AI303" s="1139"/>
      <c r="AJ303" s="1139"/>
      <c r="AK303" s="1139"/>
      <c r="AL303" s="1139"/>
      <c r="AM303" s="1139"/>
      <c r="AN303" s="1139"/>
      <c r="AO303" s="1139"/>
      <c r="AP303" s="1139"/>
      <c r="AQ303" s="1139"/>
      <c r="AR303" s="1139"/>
      <c r="AS303" s="1139"/>
      <c r="AT303" s="1139"/>
      <c r="AU303" s="1139"/>
      <c r="AV303" s="1139"/>
      <c r="AW303" s="1139"/>
      <c r="AX303" s="1139"/>
      <c r="AY303" s="1139"/>
      <c r="AZ303" s="1139"/>
      <c r="BA303" s="1139"/>
    </row>
    <row r="304" spans="1:53" s="772" customFormat="1" ht="25.5" hidden="1" customHeight="1">
      <c r="A304" s="773"/>
      <c r="B304" s="1148"/>
      <c r="C304" s="59" t="s">
        <v>7438</v>
      </c>
      <c r="D304" s="1142"/>
      <c r="E304" s="59" t="s">
        <v>12621</v>
      </c>
      <c r="F304" s="1142" t="s">
        <v>7438</v>
      </c>
      <c r="G304" s="1142"/>
      <c r="H304" s="1149"/>
      <c r="I304" s="1142" t="s">
        <v>7438</v>
      </c>
      <c r="J304" s="1140">
        <v>14450</v>
      </c>
      <c r="K304" s="1140" t="s">
        <v>384</v>
      </c>
      <c r="L304" s="1140" t="s">
        <v>384</v>
      </c>
      <c r="M304" s="1142" t="s">
        <v>282</v>
      </c>
      <c r="N304" s="1142" t="s">
        <v>282</v>
      </c>
      <c r="O304" s="1140">
        <v>110</v>
      </c>
      <c r="P304" s="1140">
        <v>98</v>
      </c>
      <c r="Q304" s="1140">
        <v>10780</v>
      </c>
      <c r="R304" s="1140">
        <v>80</v>
      </c>
      <c r="S304" s="1140">
        <v>1000</v>
      </c>
      <c r="T304" s="1140"/>
      <c r="U304" s="1140"/>
      <c r="V304" s="1142">
        <v>2012</v>
      </c>
      <c r="W304" s="1140"/>
      <c r="X304" s="1140"/>
      <c r="Y304" s="1140"/>
      <c r="Z304" s="1140"/>
      <c r="AA304" s="1140"/>
      <c r="AB304" s="1140"/>
      <c r="AC304" s="1140">
        <v>1500</v>
      </c>
      <c r="AD304" s="1142"/>
      <c r="AE304" s="1142"/>
      <c r="AF304" s="1139"/>
      <c r="AG304" s="1139"/>
      <c r="AH304" s="1139"/>
      <c r="AI304" s="1139"/>
      <c r="AJ304" s="1139"/>
      <c r="AK304" s="1139"/>
      <c r="AL304" s="1139"/>
      <c r="AM304" s="1139"/>
      <c r="AN304" s="1139"/>
      <c r="AO304" s="1139"/>
      <c r="AP304" s="1139"/>
      <c r="AQ304" s="1139"/>
      <c r="AR304" s="1139"/>
      <c r="AS304" s="1139"/>
      <c r="AT304" s="1139"/>
      <c r="AU304" s="1139"/>
      <c r="AV304" s="1139"/>
      <c r="AW304" s="1139"/>
      <c r="AX304" s="1139"/>
      <c r="AY304" s="1139"/>
      <c r="AZ304" s="1139"/>
      <c r="BA304" s="1139"/>
    </row>
    <row r="305" spans="1:53" s="772" customFormat="1" ht="25.5" hidden="1" customHeight="1">
      <c r="A305" s="773"/>
      <c r="B305" s="1148"/>
      <c r="C305" s="59" t="s">
        <v>7450</v>
      </c>
      <c r="D305" s="1142"/>
      <c r="E305" s="59" t="s">
        <v>12622</v>
      </c>
      <c r="F305" s="1142" t="s">
        <v>7450</v>
      </c>
      <c r="G305" s="1142"/>
      <c r="H305" s="1149"/>
      <c r="I305" s="1142" t="s">
        <v>7450</v>
      </c>
      <c r="J305" s="1140">
        <v>9709</v>
      </c>
      <c r="K305" s="1140" t="s">
        <v>384</v>
      </c>
      <c r="L305" s="1140" t="s">
        <v>384</v>
      </c>
      <c r="M305" s="1142" t="s">
        <v>7531</v>
      </c>
      <c r="N305" s="1142" t="s">
        <v>7531</v>
      </c>
      <c r="O305" s="1140">
        <v>100</v>
      </c>
      <c r="P305" s="1140">
        <v>92</v>
      </c>
      <c r="Q305" s="1140">
        <v>9709</v>
      </c>
      <c r="R305" s="1140" t="s">
        <v>384</v>
      </c>
      <c r="S305" s="1140" t="s">
        <v>384</v>
      </c>
      <c r="T305" s="1140"/>
      <c r="U305" s="1140"/>
      <c r="V305" s="1142" t="s">
        <v>384</v>
      </c>
      <c r="W305" s="1140"/>
      <c r="X305" s="1140"/>
      <c r="Y305" s="1140"/>
      <c r="Z305" s="1140"/>
      <c r="AA305" s="1140"/>
      <c r="AB305" s="1140"/>
      <c r="AC305" s="1140" t="s">
        <v>384</v>
      </c>
      <c r="AD305" s="1142"/>
      <c r="AE305" s="1142"/>
      <c r="AF305" s="1139"/>
      <c r="AG305" s="1139"/>
      <c r="AH305" s="1139"/>
      <c r="AI305" s="1139"/>
      <c r="AJ305" s="1139"/>
      <c r="AK305" s="1139"/>
      <c r="AL305" s="1139"/>
      <c r="AM305" s="1139"/>
      <c r="AN305" s="1139"/>
      <c r="AO305" s="1139"/>
      <c r="AP305" s="1139"/>
      <c r="AQ305" s="1139"/>
      <c r="AR305" s="1139"/>
      <c r="AS305" s="1139"/>
      <c r="AT305" s="1139"/>
      <c r="AU305" s="1139"/>
      <c r="AV305" s="1139"/>
      <c r="AW305" s="1139"/>
      <c r="AX305" s="1139"/>
      <c r="AY305" s="1139"/>
      <c r="AZ305" s="1139"/>
      <c r="BA305" s="1139" t="s">
        <v>2025</v>
      </c>
    </row>
    <row r="306" spans="1:53" s="772" customFormat="1" ht="25.5" hidden="1" customHeight="1">
      <c r="A306" s="773"/>
      <c r="B306" s="1148"/>
      <c r="C306" s="59" t="s">
        <v>7450</v>
      </c>
      <c r="D306" s="1142"/>
      <c r="E306" s="59" t="s">
        <v>12623</v>
      </c>
      <c r="F306" s="1142" t="s">
        <v>7450</v>
      </c>
      <c r="G306" s="1142"/>
      <c r="H306" s="1149"/>
      <c r="I306" s="1142" t="s">
        <v>7450</v>
      </c>
      <c r="J306" s="1140">
        <v>10797</v>
      </c>
      <c r="K306" s="131" t="s">
        <v>384</v>
      </c>
      <c r="L306" s="1140" t="s">
        <v>384</v>
      </c>
      <c r="M306" s="1142" t="s">
        <v>282</v>
      </c>
      <c r="N306" s="1142" t="s">
        <v>282</v>
      </c>
      <c r="O306" s="1140">
        <v>120</v>
      </c>
      <c r="P306" s="1140">
        <v>92</v>
      </c>
      <c r="Q306" s="1140"/>
      <c r="R306" s="1140">
        <v>80</v>
      </c>
      <c r="S306" s="1140">
        <v>80</v>
      </c>
      <c r="T306" s="1140"/>
      <c r="U306" s="1140"/>
      <c r="V306" s="1142">
        <v>2017</v>
      </c>
      <c r="W306" s="1140"/>
      <c r="X306" s="1140"/>
      <c r="Y306" s="1140"/>
      <c r="Z306" s="1140"/>
      <c r="AA306" s="1140"/>
      <c r="AB306" s="1140"/>
      <c r="AC306" s="1140">
        <v>4400</v>
      </c>
      <c r="AD306" s="1142"/>
      <c r="AE306" s="1142"/>
      <c r="AF306" s="1139"/>
      <c r="AG306" s="1139"/>
      <c r="AH306" s="1139"/>
      <c r="AI306" s="1139"/>
      <c r="AJ306" s="1139"/>
      <c r="AK306" s="1139"/>
      <c r="AL306" s="1139"/>
      <c r="AM306" s="1139"/>
      <c r="AN306" s="1139"/>
      <c r="AO306" s="1139"/>
      <c r="AP306" s="1139"/>
      <c r="AQ306" s="1139"/>
      <c r="AR306" s="1139"/>
      <c r="AS306" s="1139"/>
      <c r="AT306" s="1139"/>
      <c r="AU306" s="1139"/>
      <c r="AV306" s="1139"/>
      <c r="AW306" s="1139"/>
      <c r="AX306" s="1139"/>
      <c r="AY306" s="1139"/>
      <c r="AZ306" s="1139"/>
      <c r="BA306" s="171" t="s">
        <v>2025</v>
      </c>
    </row>
    <row r="307" spans="1:53" s="772" customFormat="1" ht="25.5" hidden="1" customHeight="1">
      <c r="A307" s="773"/>
      <c r="B307" s="1148"/>
      <c r="C307" s="59" t="s">
        <v>7450</v>
      </c>
      <c r="D307" s="1142"/>
      <c r="E307" s="59" t="s">
        <v>12624</v>
      </c>
      <c r="F307" s="1142" t="s">
        <v>7450</v>
      </c>
      <c r="G307" s="1142"/>
      <c r="H307" s="1149"/>
      <c r="I307" s="59" t="s">
        <v>7450</v>
      </c>
      <c r="J307" s="1140">
        <v>9901</v>
      </c>
      <c r="K307" s="1140" t="s">
        <v>384</v>
      </c>
      <c r="L307" s="1140" t="s">
        <v>384</v>
      </c>
      <c r="M307" s="1142" t="s">
        <v>7531</v>
      </c>
      <c r="N307" s="1142" t="s">
        <v>7531</v>
      </c>
      <c r="O307" s="1140">
        <v>100</v>
      </c>
      <c r="P307" s="1140">
        <v>92</v>
      </c>
      <c r="Q307" s="1140">
        <v>9901</v>
      </c>
      <c r="R307" s="1140" t="s">
        <v>384</v>
      </c>
      <c r="S307" s="1140" t="s">
        <v>384</v>
      </c>
      <c r="T307" s="1140"/>
      <c r="U307" s="1140"/>
      <c r="V307" s="1142" t="s">
        <v>384</v>
      </c>
      <c r="W307" s="1140"/>
      <c r="X307" s="1140"/>
      <c r="Y307" s="1140"/>
      <c r="Z307" s="1140"/>
      <c r="AA307" s="1140"/>
      <c r="AB307" s="1140"/>
      <c r="AC307" s="1140" t="s">
        <v>384</v>
      </c>
      <c r="AD307" s="1142"/>
      <c r="AE307" s="1142"/>
      <c r="AF307" s="1139"/>
      <c r="AG307" s="1139"/>
      <c r="AH307" s="1139"/>
      <c r="AI307" s="1139"/>
      <c r="AJ307" s="1139"/>
      <c r="AK307" s="1139"/>
      <c r="AL307" s="1139"/>
      <c r="AM307" s="1139"/>
      <c r="AN307" s="1139"/>
      <c r="AO307" s="1139"/>
      <c r="AP307" s="1139"/>
      <c r="AQ307" s="1139"/>
      <c r="AR307" s="1139"/>
      <c r="AS307" s="1139"/>
      <c r="AT307" s="1139"/>
      <c r="AU307" s="1139"/>
      <c r="AV307" s="1139"/>
      <c r="AW307" s="1139"/>
      <c r="AX307" s="1139"/>
      <c r="AY307" s="1139"/>
      <c r="AZ307" s="1139"/>
      <c r="BA307" s="1139" t="s">
        <v>2025</v>
      </c>
    </row>
    <row r="308" spans="1:53" s="772" customFormat="1" ht="25.5" hidden="1" customHeight="1">
      <c r="A308" s="773"/>
      <c r="B308" s="1148"/>
      <c r="C308" s="148" t="s">
        <v>7517</v>
      </c>
      <c r="D308" s="1146"/>
      <c r="E308" s="148" t="s">
        <v>12625</v>
      </c>
      <c r="F308" s="1146" t="s">
        <v>7517</v>
      </c>
      <c r="G308" s="1228"/>
      <c r="H308" s="1228"/>
      <c r="I308" s="1146" t="s">
        <v>12626</v>
      </c>
      <c r="J308" s="1141">
        <v>17000</v>
      </c>
      <c r="K308" s="1141" t="s">
        <v>384</v>
      </c>
      <c r="L308" s="1141" t="s">
        <v>384</v>
      </c>
      <c r="M308" s="1146" t="s">
        <v>282</v>
      </c>
      <c r="N308" s="1146" t="s">
        <v>304</v>
      </c>
      <c r="O308" s="1141">
        <v>110</v>
      </c>
      <c r="P308" s="1141">
        <v>90</v>
      </c>
      <c r="Q308" s="1141">
        <v>9000</v>
      </c>
      <c r="R308" s="1141" t="s">
        <v>384</v>
      </c>
      <c r="S308" s="1141" t="s">
        <v>384</v>
      </c>
      <c r="T308" s="172"/>
      <c r="U308" s="172"/>
      <c r="V308" s="1146">
        <v>2018</v>
      </c>
      <c r="W308" s="172"/>
      <c r="X308" s="172"/>
      <c r="Y308" s="172"/>
      <c r="Z308" s="172"/>
      <c r="AA308" s="172"/>
      <c r="AB308" s="172"/>
      <c r="AC308" s="1141">
        <v>600</v>
      </c>
      <c r="AD308" s="172"/>
      <c r="AE308" s="172"/>
      <c r="AF308" s="172"/>
      <c r="AG308" s="172"/>
      <c r="AH308" s="172"/>
      <c r="AI308" s="172"/>
      <c r="AJ308" s="172"/>
      <c r="AK308" s="172"/>
      <c r="AL308" s="172"/>
      <c r="AM308" s="172"/>
      <c r="AN308" s="172"/>
      <c r="AO308" s="172"/>
      <c r="AP308" s="172"/>
      <c r="AQ308" s="172"/>
      <c r="AR308" s="172"/>
      <c r="AS308" s="172"/>
      <c r="AT308" s="172"/>
      <c r="AU308" s="172"/>
      <c r="AV308" s="172"/>
      <c r="AW308" s="172"/>
      <c r="AX308" s="172"/>
      <c r="AY308" s="172"/>
      <c r="AZ308" s="172"/>
      <c r="BA308" s="172" t="s">
        <v>12627</v>
      </c>
    </row>
    <row r="309" spans="1:53" s="772" customFormat="1" ht="25.5" hidden="1" customHeight="1">
      <c r="A309" s="773"/>
      <c r="B309" s="1148"/>
      <c r="C309" s="148" t="s">
        <v>2061</v>
      </c>
      <c r="D309" s="1146"/>
      <c r="E309" s="148" t="s">
        <v>12628</v>
      </c>
      <c r="F309" s="1146" t="s">
        <v>2061</v>
      </c>
      <c r="G309" s="1228"/>
      <c r="H309" s="1228"/>
      <c r="I309" s="1146" t="s">
        <v>12629</v>
      </c>
      <c r="J309" s="1141">
        <v>26165</v>
      </c>
      <c r="K309" s="1141" t="s">
        <v>384</v>
      </c>
      <c r="L309" s="1141" t="s">
        <v>384</v>
      </c>
      <c r="M309" s="1146" t="s">
        <v>304</v>
      </c>
      <c r="N309" s="1146" t="s">
        <v>304</v>
      </c>
      <c r="O309" s="1141">
        <v>105</v>
      </c>
      <c r="P309" s="1141">
        <v>91</v>
      </c>
      <c r="Q309" s="1141">
        <v>19012</v>
      </c>
      <c r="R309" s="1141" t="s">
        <v>384</v>
      </c>
      <c r="S309" s="1141" t="s">
        <v>384</v>
      </c>
      <c r="T309" s="172"/>
      <c r="U309" s="172"/>
      <c r="V309" s="1146">
        <v>2013</v>
      </c>
      <c r="W309" s="172"/>
      <c r="X309" s="172"/>
      <c r="Y309" s="172"/>
      <c r="Z309" s="172"/>
      <c r="AA309" s="172"/>
      <c r="AB309" s="172"/>
      <c r="AC309" s="1141">
        <v>520</v>
      </c>
      <c r="AD309" s="172"/>
      <c r="AE309" s="172"/>
      <c r="AF309" s="172"/>
      <c r="AG309" s="172"/>
      <c r="AH309" s="172"/>
      <c r="AI309" s="172"/>
      <c r="AJ309" s="172"/>
      <c r="AK309" s="172"/>
      <c r="AL309" s="172"/>
      <c r="AM309" s="172"/>
      <c r="AN309" s="172"/>
      <c r="AO309" s="172"/>
      <c r="AP309" s="172"/>
      <c r="AQ309" s="172"/>
      <c r="AR309" s="172"/>
      <c r="AS309" s="172"/>
      <c r="AT309" s="172"/>
      <c r="AU309" s="172"/>
      <c r="AV309" s="172"/>
      <c r="AW309" s="172"/>
      <c r="AX309" s="172"/>
      <c r="AY309" s="172"/>
      <c r="AZ309" s="172"/>
      <c r="BA309" s="172" t="s">
        <v>719</v>
      </c>
    </row>
    <row r="310" spans="1:53" s="772" customFormat="1" ht="25.5" hidden="1" customHeight="1">
      <c r="A310" s="781"/>
      <c r="B310" s="1148"/>
      <c r="C310" s="59" t="s">
        <v>7461</v>
      </c>
      <c r="D310" s="1142"/>
      <c r="E310" s="59" t="s">
        <v>12630</v>
      </c>
      <c r="F310" s="1142" t="s">
        <v>7461</v>
      </c>
      <c r="G310" s="1142"/>
      <c r="H310" s="1149"/>
      <c r="I310" s="59" t="s">
        <v>7461</v>
      </c>
      <c r="J310" s="1140">
        <v>9392</v>
      </c>
      <c r="K310" s="131" t="s">
        <v>384</v>
      </c>
      <c r="L310" s="1140" t="s">
        <v>384</v>
      </c>
      <c r="M310" s="1142" t="s">
        <v>304</v>
      </c>
      <c r="N310" s="1142" t="s">
        <v>304</v>
      </c>
      <c r="O310" s="1140">
        <v>80</v>
      </c>
      <c r="P310" s="1140">
        <v>70</v>
      </c>
      <c r="Q310" s="1140">
        <v>9392</v>
      </c>
      <c r="R310" s="1140" t="s">
        <v>384</v>
      </c>
      <c r="S310" s="1140" t="s">
        <v>384</v>
      </c>
      <c r="T310" s="1140"/>
      <c r="U310" s="1140"/>
      <c r="V310" s="1142">
        <v>2012</v>
      </c>
      <c r="W310" s="1140"/>
      <c r="X310" s="1140"/>
      <c r="Y310" s="1140"/>
      <c r="Z310" s="1140"/>
      <c r="AA310" s="1140"/>
      <c r="AB310" s="1140"/>
      <c r="AC310" s="1140">
        <v>136</v>
      </c>
      <c r="AD310" s="1142"/>
      <c r="AE310" s="1142"/>
      <c r="AF310" s="1139"/>
      <c r="AG310" s="1139"/>
      <c r="AH310" s="1139"/>
      <c r="AI310" s="1139"/>
      <c r="AJ310" s="1139"/>
      <c r="AK310" s="1139"/>
      <c r="AL310" s="1139"/>
      <c r="AM310" s="1139"/>
      <c r="AN310" s="1139"/>
      <c r="AO310" s="1139"/>
      <c r="AP310" s="1139"/>
      <c r="AQ310" s="1139"/>
      <c r="AR310" s="1139"/>
      <c r="AS310" s="1139"/>
      <c r="AT310" s="1139"/>
      <c r="AU310" s="1139"/>
      <c r="AV310" s="1139"/>
      <c r="AW310" s="1139"/>
      <c r="AX310" s="1139"/>
      <c r="AY310" s="1139"/>
      <c r="AZ310" s="1139"/>
      <c r="BA310" s="172"/>
    </row>
    <row r="311" spans="1:53" s="772" customFormat="1" ht="25.5" hidden="1" customHeight="1">
      <c r="A311" s="781"/>
      <c r="B311" s="1148"/>
      <c r="C311" s="59" t="s">
        <v>7461</v>
      </c>
      <c r="D311" s="1142"/>
      <c r="E311" s="59" t="s">
        <v>12595</v>
      </c>
      <c r="F311" s="1142" t="s">
        <v>7461</v>
      </c>
      <c r="G311" s="1142"/>
      <c r="H311" s="1149"/>
      <c r="I311" s="1142" t="s">
        <v>7461</v>
      </c>
      <c r="J311" s="1140">
        <v>33440</v>
      </c>
      <c r="K311" s="1140" t="s">
        <v>384</v>
      </c>
      <c r="L311" s="1140" t="s">
        <v>384</v>
      </c>
      <c r="M311" s="1142" t="s">
        <v>7531</v>
      </c>
      <c r="N311" s="1142" t="s">
        <v>143</v>
      </c>
      <c r="O311" s="1140">
        <v>95</v>
      </c>
      <c r="P311" s="1140">
        <v>85</v>
      </c>
      <c r="Q311" s="1140">
        <v>6589</v>
      </c>
      <c r="R311" s="1140" t="s">
        <v>384</v>
      </c>
      <c r="S311" s="1140" t="s">
        <v>384</v>
      </c>
      <c r="T311" s="1140"/>
      <c r="U311" s="1140"/>
      <c r="V311" s="1142">
        <v>2003</v>
      </c>
      <c r="W311" s="1140"/>
      <c r="X311" s="1140"/>
      <c r="Y311" s="1140"/>
      <c r="Z311" s="1140"/>
      <c r="AA311" s="1140"/>
      <c r="AB311" s="1140"/>
      <c r="AC311" s="1140" t="s">
        <v>384</v>
      </c>
      <c r="AD311" s="1142"/>
      <c r="AE311" s="1142"/>
      <c r="AF311" s="1139"/>
      <c r="AG311" s="1139"/>
      <c r="AH311" s="1139"/>
      <c r="AI311" s="1139"/>
      <c r="AJ311" s="1139"/>
      <c r="AK311" s="1139"/>
      <c r="AL311" s="1139"/>
      <c r="AM311" s="1139"/>
      <c r="AN311" s="1139"/>
      <c r="AO311" s="1139"/>
      <c r="AP311" s="1139"/>
      <c r="AQ311" s="1139"/>
      <c r="AR311" s="1139"/>
      <c r="AS311" s="1139"/>
      <c r="AT311" s="1139"/>
      <c r="AU311" s="1139"/>
      <c r="AV311" s="1139"/>
      <c r="AW311" s="1139"/>
      <c r="AX311" s="1139"/>
      <c r="AY311" s="1139"/>
      <c r="AZ311" s="1139"/>
      <c r="BA311" s="1139" t="s">
        <v>1552</v>
      </c>
    </row>
    <row r="312" spans="1:53" s="772" customFormat="1" ht="25.5" hidden="1" customHeight="1">
      <c r="B312" s="1148"/>
      <c r="C312" s="59" t="s">
        <v>7461</v>
      </c>
      <c r="D312" s="1142"/>
      <c r="E312" s="59" t="s">
        <v>12631</v>
      </c>
      <c r="F312" s="1142" t="s">
        <v>7461</v>
      </c>
      <c r="G312" s="1142"/>
      <c r="H312" s="1149"/>
      <c r="I312" s="1142" t="s">
        <v>7461</v>
      </c>
      <c r="J312" s="1140">
        <v>20910</v>
      </c>
      <c r="K312" s="1140" t="s">
        <v>384</v>
      </c>
      <c r="L312" s="1140" t="s">
        <v>384</v>
      </c>
      <c r="M312" s="1142" t="s">
        <v>304</v>
      </c>
      <c r="N312" s="1142" t="s">
        <v>304</v>
      </c>
      <c r="O312" s="1140">
        <v>106</v>
      </c>
      <c r="P312" s="1140">
        <v>92</v>
      </c>
      <c r="Q312" s="1140">
        <v>20910</v>
      </c>
      <c r="R312" s="1140" t="s">
        <v>384</v>
      </c>
      <c r="S312" s="1140" t="s">
        <v>384</v>
      </c>
      <c r="T312" s="1140"/>
      <c r="U312" s="1140"/>
      <c r="V312" s="1142">
        <v>2012</v>
      </c>
      <c r="W312" s="1140"/>
      <c r="X312" s="1140"/>
      <c r="Y312" s="1140"/>
      <c r="Z312" s="1140"/>
      <c r="AA312" s="1140"/>
      <c r="AB312" s="1140"/>
      <c r="AC312" s="1140" t="s">
        <v>384</v>
      </c>
      <c r="AD312" s="1142"/>
      <c r="AE312" s="1142"/>
      <c r="AF312" s="1139"/>
      <c r="AG312" s="1139"/>
      <c r="AH312" s="1139"/>
      <c r="AI312" s="1139"/>
      <c r="AJ312" s="1139"/>
      <c r="AK312" s="1139"/>
      <c r="AL312" s="1139"/>
      <c r="AM312" s="1139"/>
      <c r="AN312" s="1139"/>
      <c r="AO312" s="1139"/>
      <c r="AP312" s="1139"/>
      <c r="AQ312" s="1139"/>
      <c r="AR312" s="1139"/>
      <c r="AS312" s="1139"/>
      <c r="AT312" s="1139"/>
      <c r="AU312" s="1139"/>
      <c r="AV312" s="1139"/>
      <c r="AW312" s="1139"/>
      <c r="AX312" s="1139"/>
      <c r="AY312" s="1139"/>
      <c r="AZ312" s="1139"/>
      <c r="BA312" s="1139" t="s">
        <v>719</v>
      </c>
    </row>
    <row r="313" spans="1:53" s="772" customFormat="1" ht="25.5" hidden="1" customHeight="1">
      <c r="B313" s="1148"/>
      <c r="C313" s="59" t="s">
        <v>7458</v>
      </c>
      <c r="D313" s="1142"/>
      <c r="E313" s="59" t="s">
        <v>12632</v>
      </c>
      <c r="F313" s="1142" t="s">
        <v>7458</v>
      </c>
      <c r="G313" s="1142"/>
      <c r="H313" s="1149"/>
      <c r="I313" s="1142" t="s">
        <v>12633</v>
      </c>
      <c r="J313" s="1140">
        <v>13000</v>
      </c>
      <c r="K313" s="1140" t="s">
        <v>384</v>
      </c>
      <c r="L313" s="1140" t="s">
        <v>384</v>
      </c>
      <c r="M313" s="1142" t="s">
        <v>304</v>
      </c>
      <c r="N313" s="1142" t="s">
        <v>304</v>
      </c>
      <c r="O313" s="1140">
        <v>100</v>
      </c>
      <c r="P313" s="1140">
        <v>90</v>
      </c>
      <c r="Q313" s="1140">
        <v>9000</v>
      </c>
      <c r="R313" s="1140" t="s">
        <v>384</v>
      </c>
      <c r="S313" s="1140" t="s">
        <v>384</v>
      </c>
      <c r="T313" s="1140"/>
      <c r="U313" s="1140"/>
      <c r="V313" s="1142">
        <v>2010</v>
      </c>
      <c r="W313" s="1140"/>
      <c r="X313" s="1140"/>
      <c r="Y313" s="1140"/>
      <c r="Z313" s="1140"/>
      <c r="AA313" s="1140"/>
      <c r="AB313" s="1140"/>
      <c r="AC313" s="1140">
        <v>70</v>
      </c>
      <c r="AD313" s="1142"/>
      <c r="AE313" s="1142"/>
      <c r="AF313" s="1139"/>
      <c r="AG313" s="1139"/>
      <c r="AH313" s="1139"/>
      <c r="AI313" s="1139"/>
      <c r="AJ313" s="1139"/>
      <c r="AK313" s="1139"/>
      <c r="AL313" s="1139"/>
      <c r="AM313" s="1139"/>
      <c r="AN313" s="1139"/>
      <c r="AO313" s="1139"/>
      <c r="AP313" s="1139"/>
      <c r="AQ313" s="1139"/>
      <c r="AR313" s="1139"/>
      <c r="AS313" s="1139"/>
      <c r="AT313" s="1139"/>
      <c r="AU313" s="1139"/>
      <c r="AV313" s="1139"/>
      <c r="AW313" s="1139"/>
      <c r="AX313" s="1139"/>
      <c r="AY313" s="1139"/>
      <c r="AZ313" s="1139"/>
      <c r="BA313" s="1139"/>
    </row>
    <row r="314" spans="1:53" s="772" customFormat="1" ht="25.5" hidden="1" customHeight="1">
      <c r="B314" s="1148"/>
      <c r="C314" s="59" t="s">
        <v>7459</v>
      </c>
      <c r="D314" s="1142"/>
      <c r="E314" s="59" t="s">
        <v>12634</v>
      </c>
      <c r="F314" s="1142" t="s">
        <v>7459</v>
      </c>
      <c r="G314" s="1142"/>
      <c r="H314" s="1149"/>
      <c r="I314" s="59" t="s">
        <v>12635</v>
      </c>
      <c r="J314" s="1140">
        <v>25616</v>
      </c>
      <c r="K314" s="131">
        <v>166</v>
      </c>
      <c r="L314" s="1140">
        <v>210</v>
      </c>
      <c r="M314" s="1142" t="s">
        <v>282</v>
      </c>
      <c r="N314" s="1142" t="s">
        <v>282</v>
      </c>
      <c r="O314" s="1140">
        <v>120</v>
      </c>
      <c r="P314" s="1140">
        <v>99</v>
      </c>
      <c r="Q314" s="1140">
        <v>12394</v>
      </c>
      <c r="R314" s="1140">
        <v>54</v>
      </c>
      <c r="S314" s="1140">
        <v>54</v>
      </c>
      <c r="T314" s="1140"/>
      <c r="U314" s="1140"/>
      <c r="V314" s="1142">
        <v>2016</v>
      </c>
      <c r="W314" s="1140"/>
      <c r="X314" s="1140"/>
      <c r="Y314" s="1140"/>
      <c r="Z314" s="1140"/>
      <c r="AA314" s="1140"/>
      <c r="AB314" s="1140"/>
      <c r="AC314" s="1140">
        <v>4650</v>
      </c>
      <c r="AD314" s="1142"/>
      <c r="AE314" s="1142"/>
      <c r="AF314" s="1139"/>
      <c r="AG314" s="1139"/>
      <c r="AH314" s="1139"/>
      <c r="AI314" s="1139"/>
      <c r="AJ314" s="1139"/>
      <c r="AK314" s="1139"/>
      <c r="AL314" s="1139"/>
      <c r="AM314" s="1139"/>
      <c r="AN314" s="1139"/>
      <c r="AO314" s="1139"/>
      <c r="AP314" s="1139"/>
      <c r="AQ314" s="1139"/>
      <c r="AR314" s="1139"/>
      <c r="AS314" s="1139"/>
      <c r="AT314" s="1139"/>
      <c r="AU314" s="1139"/>
      <c r="AV314" s="1139"/>
      <c r="AW314" s="1139"/>
      <c r="AX314" s="1139"/>
      <c r="AY314" s="1139"/>
      <c r="AZ314" s="1139"/>
      <c r="BA314" s="172"/>
    </row>
    <row r="315" spans="1:53" s="772" customFormat="1" ht="25.5" hidden="1" customHeight="1">
      <c r="B315" s="1144" t="s">
        <v>2287</v>
      </c>
      <c r="C315" s="171" t="s">
        <v>2229</v>
      </c>
      <c r="D315" s="1139"/>
      <c r="E315" s="139">
        <f>COUNTA(E316:E351)</f>
        <v>36</v>
      </c>
      <c r="F315" s="1139"/>
      <c r="G315" s="1139"/>
      <c r="H315" s="1158"/>
      <c r="I315" s="1139"/>
      <c r="J315" s="1140">
        <f>SUM(J316:J351)</f>
        <v>1000770</v>
      </c>
      <c r="K315" s="1140">
        <f>SUM(K316:K351)</f>
        <v>27363.46</v>
      </c>
      <c r="L315" s="1140">
        <f>SUM(L316:L351)</f>
        <v>90957.72</v>
      </c>
      <c r="M315" s="1142"/>
      <c r="N315" s="1142"/>
      <c r="O315" s="1140"/>
      <c r="P315" s="1140"/>
      <c r="Q315" s="1140"/>
      <c r="R315" s="1140"/>
      <c r="S315" s="1140"/>
      <c r="T315" s="1150"/>
      <c r="U315" s="1150"/>
      <c r="V315" s="1142"/>
      <c r="W315" s="1140"/>
      <c r="X315" s="1140"/>
      <c r="Y315" s="1140"/>
      <c r="Z315" s="1140"/>
      <c r="AA315" s="1140"/>
      <c r="AB315" s="1140"/>
      <c r="AC315" s="1140"/>
      <c r="AD315" s="1142"/>
      <c r="AE315" s="1142"/>
      <c r="AF315" s="1139"/>
      <c r="AG315" s="1139"/>
      <c r="AH315" s="1139"/>
      <c r="AI315" s="1139"/>
      <c r="AJ315" s="1139"/>
      <c r="AK315" s="1139"/>
      <c r="AL315" s="1139"/>
      <c r="AM315" s="1139"/>
      <c r="AN315" s="1139"/>
      <c r="AO315" s="1139"/>
      <c r="AP315" s="1139"/>
      <c r="AQ315" s="1139"/>
      <c r="AR315" s="1139"/>
      <c r="AS315" s="1139"/>
      <c r="AT315" s="1139"/>
      <c r="AU315" s="1139"/>
      <c r="AV315" s="1139"/>
      <c r="AW315" s="1139"/>
      <c r="AX315" s="1139"/>
      <c r="AY315" s="1139"/>
      <c r="AZ315" s="1139"/>
      <c r="BA315" s="1139"/>
    </row>
    <row r="316" spans="1:53" s="772" customFormat="1" ht="25.5" hidden="1" customHeight="1">
      <c r="B316" s="137"/>
      <c r="C316" s="59" t="s">
        <v>296</v>
      </c>
      <c r="D316" s="1142" t="s">
        <v>15056</v>
      </c>
      <c r="E316" s="59" t="s">
        <v>15056</v>
      </c>
      <c r="F316" s="1142" t="s">
        <v>296</v>
      </c>
      <c r="G316" s="1142">
        <v>186487</v>
      </c>
      <c r="H316" s="1229">
        <v>11567</v>
      </c>
      <c r="I316" s="1142" t="s">
        <v>299</v>
      </c>
      <c r="J316" s="1140">
        <v>186487</v>
      </c>
      <c r="K316" s="1140">
        <v>11567</v>
      </c>
      <c r="L316" s="1140">
        <v>49249</v>
      </c>
      <c r="M316" s="1142" t="s">
        <v>304</v>
      </c>
      <c r="N316" s="1142" t="s">
        <v>304</v>
      </c>
      <c r="O316" s="1140">
        <v>122</v>
      </c>
      <c r="P316" s="1140">
        <v>101</v>
      </c>
      <c r="Q316" s="1140">
        <v>11749</v>
      </c>
      <c r="R316" s="1140">
        <v>19241</v>
      </c>
      <c r="S316" s="1140">
        <v>22000</v>
      </c>
      <c r="T316" s="1140"/>
      <c r="U316" s="1140"/>
      <c r="V316" s="1142">
        <v>2019</v>
      </c>
      <c r="W316" s="1140"/>
      <c r="X316" s="1140"/>
      <c r="Y316" s="1140"/>
      <c r="Z316" s="1140"/>
      <c r="AA316" s="1140"/>
      <c r="AB316" s="1140"/>
      <c r="AC316" s="1140">
        <v>12700</v>
      </c>
      <c r="AD316" s="1142"/>
      <c r="AE316" s="1142"/>
      <c r="AF316" s="1139"/>
      <c r="AG316" s="1139"/>
      <c r="AH316" s="1139"/>
      <c r="AI316" s="1139"/>
      <c r="AJ316" s="1139"/>
      <c r="AK316" s="1139"/>
      <c r="AL316" s="1139"/>
      <c r="AM316" s="1139"/>
      <c r="AN316" s="1139"/>
      <c r="AO316" s="1139"/>
      <c r="AP316" s="1139"/>
      <c r="AQ316" s="1139"/>
      <c r="AR316" s="1139"/>
      <c r="AS316" s="1139"/>
      <c r="AT316" s="1139"/>
      <c r="AU316" s="1139"/>
      <c r="AV316" s="1139"/>
      <c r="AW316" s="1139"/>
      <c r="AX316" s="1139"/>
      <c r="AY316" s="1139"/>
      <c r="AZ316" s="1139"/>
      <c r="BA316" s="171"/>
    </row>
    <row r="317" spans="1:53" s="1336" customFormat="1" ht="25.5" hidden="1" customHeight="1">
      <c r="B317" s="1322"/>
      <c r="C317" s="59" t="s">
        <v>296</v>
      </c>
      <c r="D317" s="1289" t="s">
        <v>297</v>
      </c>
      <c r="E317" s="59" t="s">
        <v>301</v>
      </c>
      <c r="F317" s="1289" t="s">
        <v>296</v>
      </c>
      <c r="G317" s="1289" t="s">
        <v>302</v>
      </c>
      <c r="H317" s="1229" t="s">
        <v>303</v>
      </c>
      <c r="I317" s="1289" t="s">
        <v>296</v>
      </c>
      <c r="J317" s="1291">
        <v>15000</v>
      </c>
      <c r="K317" s="1291">
        <v>0</v>
      </c>
      <c r="L317" s="1291">
        <v>13000</v>
      </c>
      <c r="M317" s="1289" t="s">
        <v>304</v>
      </c>
      <c r="N317" s="1289" t="s">
        <v>304</v>
      </c>
      <c r="O317" s="1291">
        <v>105</v>
      </c>
      <c r="P317" s="1291">
        <v>96</v>
      </c>
      <c r="Q317" s="1291">
        <v>13000</v>
      </c>
      <c r="R317" s="1291">
        <v>200</v>
      </c>
      <c r="S317" s="1291">
        <v>200</v>
      </c>
      <c r="T317" s="1291" t="s">
        <v>465</v>
      </c>
      <c r="U317" s="1291" t="s">
        <v>466</v>
      </c>
      <c r="V317" s="1289">
        <v>2007</v>
      </c>
      <c r="W317" s="1291"/>
      <c r="X317" s="1291">
        <v>1050000000</v>
      </c>
      <c r="Y317" s="1291">
        <v>1050000000</v>
      </c>
      <c r="Z317" s="1291"/>
      <c r="AA317" s="1291"/>
      <c r="AB317" s="1291"/>
      <c r="AC317" s="1291">
        <v>100</v>
      </c>
      <c r="AD317" s="1289">
        <v>1997</v>
      </c>
      <c r="AE317" s="1289"/>
      <c r="AF317" s="1294">
        <v>1</v>
      </c>
      <c r="AG317" s="1294">
        <v>1000000000</v>
      </c>
      <c r="AH317" s="1294">
        <v>6</v>
      </c>
      <c r="AI317" s="1294" t="s">
        <v>305</v>
      </c>
      <c r="AJ317" s="1294">
        <v>2400000000</v>
      </c>
      <c r="AK317" s="1294"/>
      <c r="AL317" s="1294"/>
      <c r="AM317" s="1294"/>
      <c r="AN317" s="1294"/>
      <c r="AO317" s="1294"/>
      <c r="AP317" s="1294"/>
      <c r="AQ317" s="1294"/>
      <c r="AR317" s="1294"/>
      <c r="AS317" s="1294"/>
      <c r="AT317" s="1294"/>
      <c r="AU317" s="1294"/>
      <c r="AV317" s="1294"/>
      <c r="AW317" s="1294"/>
      <c r="AX317" s="1294"/>
      <c r="AY317" s="1294"/>
      <c r="AZ317" s="1294"/>
      <c r="BA317" s="1293"/>
    </row>
    <row r="318" spans="1:53" s="1336" customFormat="1" ht="25.5" hidden="1" customHeight="1">
      <c r="B318" s="1322"/>
      <c r="C318" s="59" t="s">
        <v>296</v>
      </c>
      <c r="D318" s="1487" t="s">
        <v>297</v>
      </c>
      <c r="E318" s="59" t="s">
        <v>306</v>
      </c>
      <c r="F318" s="1487" t="s">
        <v>296</v>
      </c>
      <c r="G318" s="1487" t="s">
        <v>302</v>
      </c>
      <c r="H318" s="1229" t="s">
        <v>303</v>
      </c>
      <c r="I318" s="1487" t="s">
        <v>299</v>
      </c>
      <c r="J318" s="1488">
        <v>23484</v>
      </c>
      <c r="K318" s="1488">
        <v>10327</v>
      </c>
      <c r="L318" s="1488">
        <v>18248</v>
      </c>
      <c r="M318" s="1487" t="s">
        <v>282</v>
      </c>
      <c r="N318" s="1487" t="s">
        <v>282</v>
      </c>
      <c r="O318" s="1488">
        <v>117</v>
      </c>
      <c r="P318" s="1488">
        <v>96</v>
      </c>
      <c r="Q318" s="1488">
        <v>12780</v>
      </c>
      <c r="R318" s="1488">
        <v>14164</v>
      </c>
      <c r="S318" s="1488">
        <v>14164</v>
      </c>
      <c r="T318" s="1488" t="s">
        <v>465</v>
      </c>
      <c r="U318" s="1488" t="s">
        <v>466</v>
      </c>
      <c r="V318" s="1487">
        <v>1982</v>
      </c>
      <c r="W318" s="1488"/>
      <c r="X318" s="1488">
        <v>1050000000</v>
      </c>
      <c r="Y318" s="1488">
        <v>1050000000</v>
      </c>
      <c r="Z318" s="1488"/>
      <c r="AA318" s="1488"/>
      <c r="AB318" s="1488"/>
      <c r="AC318" s="1488">
        <v>16500</v>
      </c>
      <c r="AD318" s="1487">
        <v>1997</v>
      </c>
      <c r="AE318" s="1487"/>
      <c r="AF318" s="1490">
        <v>1</v>
      </c>
      <c r="AG318" s="1490">
        <v>1000000000</v>
      </c>
      <c r="AH318" s="1490">
        <v>6</v>
      </c>
      <c r="AI318" s="1490" t="s">
        <v>305</v>
      </c>
      <c r="AJ318" s="1490">
        <v>2400000000</v>
      </c>
      <c r="AK318" s="1490"/>
      <c r="AL318" s="1490"/>
      <c r="AM318" s="1490"/>
      <c r="AN318" s="1490"/>
      <c r="AO318" s="1490"/>
      <c r="AP318" s="1490"/>
      <c r="AQ318" s="1490"/>
      <c r="AR318" s="1490"/>
      <c r="AS318" s="1490"/>
      <c r="AT318" s="1490"/>
      <c r="AU318" s="1490"/>
      <c r="AV318" s="1490"/>
      <c r="AW318" s="1490"/>
      <c r="AX318" s="1490"/>
      <c r="AY318" s="1490"/>
      <c r="AZ318" s="1490"/>
      <c r="BA318" s="1489"/>
    </row>
    <row r="319" spans="1:53" s="1336" customFormat="1" ht="25.5" hidden="1" customHeight="1">
      <c r="B319" s="1322"/>
      <c r="C319" s="59" t="s">
        <v>296</v>
      </c>
      <c r="D319" s="1487" t="s">
        <v>307</v>
      </c>
      <c r="E319" s="59" t="s">
        <v>308</v>
      </c>
      <c r="F319" s="1487" t="s">
        <v>296</v>
      </c>
      <c r="G319" s="1487" t="s">
        <v>309</v>
      </c>
      <c r="H319" s="1229"/>
      <c r="I319" s="1487" t="s">
        <v>299</v>
      </c>
      <c r="J319" s="1488">
        <v>27705</v>
      </c>
      <c r="K319" s="1488">
        <v>2500</v>
      </c>
      <c r="L319" s="1488">
        <v>2500</v>
      </c>
      <c r="M319" s="1487" t="s">
        <v>304</v>
      </c>
      <c r="N319" s="1487" t="s">
        <v>304</v>
      </c>
      <c r="O319" s="1488">
        <v>110</v>
      </c>
      <c r="P319" s="1488">
        <v>98</v>
      </c>
      <c r="Q319" s="1488">
        <v>15000</v>
      </c>
      <c r="R319" s="1488">
        <v>1620</v>
      </c>
      <c r="S319" s="1488">
        <v>1620</v>
      </c>
      <c r="T319" s="1488" t="s">
        <v>173</v>
      </c>
      <c r="U319" s="1488" t="s">
        <v>466</v>
      </c>
      <c r="V319" s="1487">
        <v>1963</v>
      </c>
      <c r="W319" s="1488"/>
      <c r="X319" s="1488"/>
      <c r="Y319" s="1488"/>
      <c r="Z319" s="1488"/>
      <c r="AA319" s="1488"/>
      <c r="AB319" s="1488"/>
      <c r="AC319" s="1488">
        <v>150</v>
      </c>
      <c r="AD319" s="1487"/>
      <c r="AE319" s="1487"/>
      <c r="AF319" s="1490"/>
      <c r="AG319" s="1490"/>
      <c r="AH319" s="1490"/>
      <c r="AI319" s="1490"/>
      <c r="AJ319" s="1490"/>
      <c r="AK319" s="1490"/>
      <c r="AL319" s="1490"/>
      <c r="AM319" s="1490"/>
      <c r="AN319" s="1490"/>
      <c r="AO319" s="1490"/>
      <c r="AP319" s="1490"/>
      <c r="AQ319" s="1490"/>
      <c r="AR319" s="1490"/>
      <c r="AS319" s="1490"/>
      <c r="AT319" s="1490"/>
      <c r="AU319" s="1490"/>
      <c r="AV319" s="1490"/>
      <c r="AW319" s="1490"/>
      <c r="AX319" s="1490"/>
      <c r="AY319" s="1490"/>
      <c r="AZ319" s="1490"/>
      <c r="BA319" s="1489"/>
    </row>
    <row r="320" spans="1:53" s="1336" customFormat="1" ht="25.5" hidden="1" customHeight="1">
      <c r="B320" s="1322"/>
      <c r="C320" s="59" t="s">
        <v>296</v>
      </c>
      <c r="D320" s="1487" t="s">
        <v>307</v>
      </c>
      <c r="E320" s="59" t="s">
        <v>8227</v>
      </c>
      <c r="F320" s="1487" t="s">
        <v>296</v>
      </c>
      <c r="G320" s="1487" t="s">
        <v>309</v>
      </c>
      <c r="H320" s="1229"/>
      <c r="I320" s="1487" t="s">
        <v>296</v>
      </c>
      <c r="J320" s="1488">
        <v>11483</v>
      </c>
      <c r="K320" s="1488"/>
      <c r="L320" s="1488"/>
      <c r="M320" s="1487" t="s">
        <v>304</v>
      </c>
      <c r="N320" s="1487" t="s">
        <v>304</v>
      </c>
      <c r="O320" s="1488">
        <v>122</v>
      </c>
      <c r="P320" s="1488">
        <v>100</v>
      </c>
      <c r="Q320" s="1488">
        <v>11483</v>
      </c>
      <c r="R320" s="1488"/>
      <c r="S320" s="1488"/>
      <c r="T320" s="1488" t="s">
        <v>173</v>
      </c>
      <c r="U320" s="1488" t="s">
        <v>466</v>
      </c>
      <c r="V320" s="1487">
        <v>2012</v>
      </c>
      <c r="W320" s="1488"/>
      <c r="X320" s="1488"/>
      <c r="Y320" s="1488"/>
      <c r="Z320" s="1488"/>
      <c r="AA320" s="1488"/>
      <c r="AB320" s="1488"/>
      <c r="AC320" s="1488">
        <v>1000</v>
      </c>
      <c r="AD320" s="1487"/>
      <c r="AE320" s="1487"/>
      <c r="AF320" s="1490"/>
      <c r="AG320" s="1490"/>
      <c r="AH320" s="1490"/>
      <c r="AI320" s="1490"/>
      <c r="AJ320" s="1490"/>
      <c r="AK320" s="1490"/>
      <c r="AL320" s="1490"/>
      <c r="AM320" s="1490"/>
      <c r="AN320" s="1490"/>
      <c r="AO320" s="1490"/>
      <c r="AP320" s="1490"/>
      <c r="AQ320" s="1490"/>
      <c r="AR320" s="1490"/>
      <c r="AS320" s="1490"/>
      <c r="AT320" s="1490"/>
      <c r="AU320" s="1490"/>
      <c r="AV320" s="1490"/>
      <c r="AW320" s="1490"/>
      <c r="AX320" s="1490"/>
      <c r="AY320" s="1490"/>
      <c r="AZ320" s="1490"/>
      <c r="BA320" s="1489"/>
    </row>
    <row r="321" spans="1:53" s="1336" customFormat="1" ht="25.5" hidden="1" customHeight="1">
      <c r="B321" s="1322"/>
      <c r="C321" s="59" t="s">
        <v>296</v>
      </c>
      <c r="D321" s="1487" t="s">
        <v>307</v>
      </c>
      <c r="E321" s="59" t="s">
        <v>945</v>
      </c>
      <c r="F321" s="1487" t="s">
        <v>296</v>
      </c>
      <c r="G321" s="1487" t="s">
        <v>309</v>
      </c>
      <c r="H321" s="1229"/>
      <c r="I321" s="1487" t="s">
        <v>296</v>
      </c>
      <c r="J321" s="1488">
        <v>11483</v>
      </c>
      <c r="K321" s="1488"/>
      <c r="L321" s="1488"/>
      <c r="M321" s="1487" t="s">
        <v>304</v>
      </c>
      <c r="N321" s="1487" t="s">
        <v>304</v>
      </c>
      <c r="O321" s="1488">
        <v>122</v>
      </c>
      <c r="P321" s="1488">
        <v>100</v>
      </c>
      <c r="Q321" s="1488">
        <v>11483</v>
      </c>
      <c r="R321" s="1488"/>
      <c r="S321" s="1488"/>
      <c r="T321" s="1488" t="s">
        <v>173</v>
      </c>
      <c r="U321" s="1488" t="s">
        <v>466</v>
      </c>
      <c r="V321" s="1487">
        <v>2012</v>
      </c>
      <c r="W321" s="1488"/>
      <c r="X321" s="1488"/>
      <c r="Y321" s="1488"/>
      <c r="Z321" s="1488"/>
      <c r="AA321" s="1488"/>
      <c r="AB321" s="1488"/>
      <c r="AC321" s="1488"/>
      <c r="AD321" s="1487"/>
      <c r="AE321" s="1487"/>
      <c r="AF321" s="1490"/>
      <c r="AG321" s="1490"/>
      <c r="AH321" s="1490"/>
      <c r="AI321" s="1490"/>
      <c r="AJ321" s="1490"/>
      <c r="AK321" s="1490"/>
      <c r="AL321" s="1490"/>
      <c r="AM321" s="1490"/>
      <c r="AN321" s="1490"/>
      <c r="AO321" s="1490"/>
      <c r="AP321" s="1490"/>
      <c r="AQ321" s="1490"/>
      <c r="AR321" s="1490"/>
      <c r="AS321" s="1490"/>
      <c r="AT321" s="1490"/>
      <c r="AU321" s="1490"/>
      <c r="AV321" s="1490"/>
      <c r="AW321" s="1490"/>
      <c r="AX321" s="1490"/>
      <c r="AY321" s="1490"/>
      <c r="AZ321" s="1490"/>
      <c r="BA321" s="1489"/>
    </row>
    <row r="322" spans="1:53" s="1336" customFormat="1" ht="25.5" hidden="1" customHeight="1">
      <c r="B322" s="1322"/>
      <c r="C322" s="59" t="s">
        <v>296</v>
      </c>
      <c r="D322" s="1289" t="s">
        <v>307</v>
      </c>
      <c r="E322" s="59" t="s">
        <v>946</v>
      </c>
      <c r="F322" s="1289" t="s">
        <v>296</v>
      </c>
      <c r="G322" s="1289" t="s">
        <v>309</v>
      </c>
      <c r="H322" s="1229"/>
      <c r="I322" s="1289" t="s">
        <v>296</v>
      </c>
      <c r="J322" s="1291">
        <v>7478</v>
      </c>
      <c r="K322" s="1291"/>
      <c r="L322" s="1291"/>
      <c r="M322" s="1289" t="s">
        <v>304</v>
      </c>
      <c r="N322" s="1289" t="s">
        <v>304</v>
      </c>
      <c r="O322" s="1291">
        <v>100</v>
      </c>
      <c r="P322" s="1291">
        <v>80</v>
      </c>
      <c r="Q322" s="1291">
        <v>7478</v>
      </c>
      <c r="R322" s="1291"/>
      <c r="S322" s="1291"/>
      <c r="T322" s="1291" t="s">
        <v>173</v>
      </c>
      <c r="U322" s="1291" t="s">
        <v>466</v>
      </c>
      <c r="V322" s="1289">
        <v>2012</v>
      </c>
      <c r="W322" s="1291"/>
      <c r="X322" s="1291"/>
      <c r="Y322" s="1291"/>
      <c r="Z322" s="1291"/>
      <c r="AA322" s="1291"/>
      <c r="AB322" s="1291"/>
      <c r="AC322" s="1291"/>
      <c r="AD322" s="1289"/>
      <c r="AE322" s="1289"/>
      <c r="AF322" s="1294"/>
      <c r="AG322" s="1294"/>
      <c r="AH322" s="1294"/>
      <c r="AI322" s="1294"/>
      <c r="AJ322" s="1294"/>
      <c r="AK322" s="1294"/>
      <c r="AL322" s="1294"/>
      <c r="AM322" s="1294"/>
      <c r="AN322" s="1294"/>
      <c r="AO322" s="1294"/>
      <c r="AP322" s="1294"/>
      <c r="AQ322" s="1294"/>
      <c r="AR322" s="1294"/>
      <c r="AS322" s="1294"/>
      <c r="AT322" s="1294"/>
      <c r="AU322" s="1294"/>
      <c r="AV322" s="1294"/>
      <c r="AW322" s="1294"/>
      <c r="AX322" s="1294"/>
      <c r="AY322" s="1294"/>
      <c r="AZ322" s="1294"/>
      <c r="BA322" s="1293"/>
    </row>
    <row r="323" spans="1:53" s="772" customFormat="1" ht="25.5" hidden="1" customHeight="1">
      <c r="B323" s="137"/>
      <c r="C323" s="59" t="s">
        <v>296</v>
      </c>
      <c r="D323" s="1142" t="s">
        <v>307</v>
      </c>
      <c r="E323" s="59" t="s">
        <v>947</v>
      </c>
      <c r="F323" s="1142" t="s">
        <v>296</v>
      </c>
      <c r="G323" s="1142" t="s">
        <v>309</v>
      </c>
      <c r="H323" s="1229"/>
      <c r="I323" s="1142" t="s">
        <v>296</v>
      </c>
      <c r="J323" s="1140">
        <v>7478</v>
      </c>
      <c r="K323" s="1140"/>
      <c r="L323" s="1140"/>
      <c r="M323" s="1142" t="s">
        <v>304</v>
      </c>
      <c r="N323" s="1142" t="s">
        <v>304</v>
      </c>
      <c r="O323" s="1140">
        <v>100</v>
      </c>
      <c r="P323" s="1140">
        <v>80</v>
      </c>
      <c r="Q323" s="1140">
        <v>7478</v>
      </c>
      <c r="R323" s="1140"/>
      <c r="S323" s="1140"/>
      <c r="T323" s="1140" t="s">
        <v>173</v>
      </c>
      <c r="U323" s="1140" t="s">
        <v>466</v>
      </c>
      <c r="V323" s="1142">
        <v>2012</v>
      </c>
      <c r="W323" s="1140"/>
      <c r="X323" s="1140"/>
      <c r="Y323" s="1140"/>
      <c r="Z323" s="1140"/>
      <c r="AA323" s="1140"/>
      <c r="AB323" s="1140"/>
      <c r="AC323" s="1140"/>
      <c r="AD323" s="1142"/>
      <c r="AE323" s="1142"/>
      <c r="AF323" s="1139"/>
      <c r="AG323" s="1139"/>
      <c r="AH323" s="1139"/>
      <c r="AI323" s="1139"/>
      <c r="AJ323" s="1139"/>
      <c r="AK323" s="1139"/>
      <c r="AL323" s="1139"/>
      <c r="AM323" s="1139"/>
      <c r="AN323" s="1139"/>
      <c r="AO323" s="1139"/>
      <c r="AP323" s="1139"/>
      <c r="AQ323" s="1139"/>
      <c r="AR323" s="1139"/>
      <c r="AS323" s="1139"/>
      <c r="AT323" s="1139"/>
      <c r="AU323" s="1139"/>
      <c r="AV323" s="1139"/>
      <c r="AW323" s="1139"/>
      <c r="AX323" s="1139"/>
      <c r="AY323" s="1139"/>
      <c r="AZ323" s="1139"/>
      <c r="BA323" s="171"/>
    </row>
    <row r="324" spans="1:53" s="772" customFormat="1" ht="25.5" hidden="1" customHeight="1">
      <c r="B324" s="137"/>
      <c r="C324" s="59" t="s">
        <v>296</v>
      </c>
      <c r="D324" s="1142" t="s">
        <v>307</v>
      </c>
      <c r="E324" s="59" t="s">
        <v>948</v>
      </c>
      <c r="F324" s="1142" t="s">
        <v>296</v>
      </c>
      <c r="G324" s="1142" t="s">
        <v>309</v>
      </c>
      <c r="H324" s="1229"/>
      <c r="I324" s="59" t="s">
        <v>296</v>
      </c>
      <c r="J324" s="1140">
        <v>7478</v>
      </c>
      <c r="K324" s="131"/>
      <c r="L324" s="1140"/>
      <c r="M324" s="1142" t="s">
        <v>304</v>
      </c>
      <c r="N324" s="1142" t="s">
        <v>304</v>
      </c>
      <c r="O324" s="1140">
        <v>100</v>
      </c>
      <c r="P324" s="1140">
        <v>80</v>
      </c>
      <c r="Q324" s="1140">
        <v>7478</v>
      </c>
      <c r="R324" s="1140"/>
      <c r="S324" s="1140"/>
      <c r="T324" s="1140" t="s">
        <v>173</v>
      </c>
      <c r="U324" s="1140" t="s">
        <v>466</v>
      </c>
      <c r="V324" s="1142">
        <v>2012</v>
      </c>
      <c r="W324" s="1140"/>
      <c r="X324" s="1140"/>
      <c r="Y324" s="1140"/>
      <c r="Z324" s="1140"/>
      <c r="AA324" s="1140"/>
      <c r="AB324" s="1140"/>
      <c r="AC324" s="1140"/>
      <c r="AD324" s="1142"/>
      <c r="AE324" s="1142"/>
      <c r="AF324" s="1139"/>
      <c r="AG324" s="1139"/>
      <c r="AH324" s="1139"/>
      <c r="AI324" s="1139"/>
      <c r="AJ324" s="1139"/>
      <c r="AK324" s="1139"/>
      <c r="AL324" s="1139"/>
      <c r="AM324" s="1139"/>
      <c r="AN324" s="1139"/>
      <c r="AO324" s="1139"/>
      <c r="AP324" s="1139"/>
      <c r="AQ324" s="1139"/>
      <c r="AR324" s="1139"/>
      <c r="AS324" s="1139"/>
      <c r="AT324" s="1139"/>
      <c r="AU324" s="1139"/>
      <c r="AV324" s="1139"/>
      <c r="AW324" s="1139"/>
      <c r="AX324" s="1139"/>
      <c r="AY324" s="1139"/>
      <c r="AZ324" s="1139"/>
      <c r="BA324" s="1139"/>
    </row>
    <row r="325" spans="1:53" s="772" customFormat="1" ht="25.5" hidden="1" customHeight="1">
      <c r="B325" s="137"/>
      <c r="C325" s="59" t="s">
        <v>296</v>
      </c>
      <c r="D325" s="1142" t="s">
        <v>307</v>
      </c>
      <c r="E325" s="59" t="s">
        <v>16911</v>
      </c>
      <c r="F325" s="1142" t="s">
        <v>296</v>
      </c>
      <c r="G325" s="1142" t="s">
        <v>309</v>
      </c>
      <c r="H325" s="1229"/>
      <c r="I325" s="59" t="s">
        <v>296</v>
      </c>
      <c r="J325" s="1140">
        <v>14531</v>
      </c>
      <c r="K325" s="131"/>
      <c r="L325" s="1140"/>
      <c r="M325" s="1142" t="s">
        <v>304</v>
      </c>
      <c r="N325" s="1142" t="s">
        <v>304</v>
      </c>
      <c r="O325" s="1140">
        <v>122</v>
      </c>
      <c r="P325" s="1140">
        <v>80</v>
      </c>
      <c r="Q325" s="1140">
        <v>14531</v>
      </c>
      <c r="R325" s="1140"/>
      <c r="S325" s="1140"/>
      <c r="T325" s="1140" t="s">
        <v>173</v>
      </c>
      <c r="U325" s="1140" t="s">
        <v>466</v>
      </c>
      <c r="V325" s="1142">
        <v>2014</v>
      </c>
      <c r="W325" s="1140"/>
      <c r="X325" s="1140"/>
      <c r="Y325" s="1140"/>
      <c r="Z325" s="1140"/>
      <c r="AA325" s="1140"/>
      <c r="AB325" s="1140"/>
      <c r="AC325" s="1140"/>
      <c r="AD325" s="1142"/>
      <c r="AE325" s="1142"/>
      <c r="AF325" s="1139"/>
      <c r="AG325" s="1139"/>
      <c r="AH325" s="1139"/>
      <c r="AI325" s="1139"/>
      <c r="AJ325" s="1139"/>
      <c r="AK325" s="1139"/>
      <c r="AL325" s="1139"/>
      <c r="AM325" s="1139"/>
      <c r="AN325" s="1139"/>
      <c r="AO325" s="1139"/>
      <c r="AP325" s="1139"/>
      <c r="AQ325" s="1139"/>
      <c r="AR325" s="1139"/>
      <c r="AS325" s="1139"/>
      <c r="AT325" s="1139"/>
      <c r="AU325" s="1139"/>
      <c r="AV325" s="1139"/>
      <c r="AW325" s="1139"/>
      <c r="AX325" s="1139"/>
      <c r="AY325" s="1139"/>
      <c r="AZ325" s="1139"/>
      <c r="BA325" s="1139"/>
    </row>
    <row r="326" spans="1:53" s="772" customFormat="1" ht="25.5" hidden="1" customHeight="1">
      <c r="B326" s="137"/>
      <c r="C326" s="59" t="s">
        <v>7921</v>
      </c>
      <c r="D326" s="1142"/>
      <c r="E326" s="59" t="s">
        <v>8228</v>
      </c>
      <c r="F326" s="1142" t="s">
        <v>7921</v>
      </c>
      <c r="G326" s="1142"/>
      <c r="H326" s="1229"/>
      <c r="I326" s="59" t="s">
        <v>8075</v>
      </c>
      <c r="J326" s="1140"/>
      <c r="K326" s="131">
        <v>95.3</v>
      </c>
      <c r="L326" s="1140">
        <v>95.3</v>
      </c>
      <c r="M326" s="1142" t="s">
        <v>282</v>
      </c>
      <c r="N326" s="1142" t="s">
        <v>282</v>
      </c>
      <c r="O326" s="1140">
        <v>120</v>
      </c>
      <c r="P326" s="1140">
        <v>100</v>
      </c>
      <c r="Q326" s="1140">
        <v>30619</v>
      </c>
      <c r="R326" s="1140">
        <v>200</v>
      </c>
      <c r="S326" s="1140"/>
      <c r="T326" s="1140"/>
      <c r="U326" s="1140"/>
      <c r="V326" s="1142">
        <v>2015</v>
      </c>
      <c r="W326" s="1140"/>
      <c r="X326" s="1140"/>
      <c r="Y326" s="1140"/>
      <c r="Z326" s="1140"/>
      <c r="AA326" s="1140"/>
      <c r="AB326" s="1140"/>
      <c r="AC326" s="1140">
        <v>5065</v>
      </c>
      <c r="AD326" s="1142"/>
      <c r="AE326" s="1142"/>
      <c r="AF326" s="1139"/>
      <c r="AG326" s="1139"/>
      <c r="AH326" s="1139"/>
      <c r="AI326" s="1139"/>
      <c r="AJ326" s="1139"/>
      <c r="AK326" s="1139"/>
      <c r="AL326" s="1139"/>
      <c r="AM326" s="1139"/>
      <c r="AN326" s="1139"/>
      <c r="AO326" s="1139"/>
      <c r="AP326" s="1139"/>
      <c r="AQ326" s="1139"/>
      <c r="AR326" s="1139"/>
      <c r="AS326" s="1139"/>
      <c r="AT326" s="1139"/>
      <c r="AU326" s="1139"/>
      <c r="AV326" s="1139"/>
      <c r="AW326" s="1139"/>
      <c r="AX326" s="1139"/>
      <c r="AY326" s="1139"/>
      <c r="AZ326" s="1139"/>
      <c r="BA326" s="1139"/>
    </row>
    <row r="327" spans="1:53" s="772" customFormat="1" ht="25.5" hidden="1" customHeight="1">
      <c r="B327" s="137"/>
      <c r="C327" s="59" t="s">
        <v>7927</v>
      </c>
      <c r="D327" s="1142"/>
      <c r="E327" s="59" t="s">
        <v>8229</v>
      </c>
      <c r="F327" s="1142" t="s">
        <v>7927</v>
      </c>
      <c r="G327" s="1142"/>
      <c r="H327" s="1229"/>
      <c r="I327" s="59" t="s">
        <v>7927</v>
      </c>
      <c r="J327" s="1140">
        <v>9380</v>
      </c>
      <c r="K327" s="131"/>
      <c r="L327" s="1140"/>
      <c r="M327" s="1142" t="s">
        <v>304</v>
      </c>
      <c r="N327" s="1142" t="s">
        <v>304</v>
      </c>
      <c r="O327" s="1140">
        <v>112</v>
      </c>
      <c r="P327" s="1140">
        <v>92</v>
      </c>
      <c r="Q327" s="1140">
        <v>9167</v>
      </c>
      <c r="R327" s="1140">
        <v>200</v>
      </c>
      <c r="S327" s="1140">
        <v>200</v>
      </c>
      <c r="T327" s="1140"/>
      <c r="U327" s="1140"/>
      <c r="V327" s="1142">
        <v>2012</v>
      </c>
      <c r="W327" s="1140"/>
      <c r="X327" s="1140"/>
      <c r="Y327" s="1140"/>
      <c r="Z327" s="1140"/>
      <c r="AA327" s="1140"/>
      <c r="AB327" s="1140"/>
      <c r="AC327" s="1140">
        <v>900</v>
      </c>
      <c r="AD327" s="1142"/>
      <c r="AE327" s="1142"/>
      <c r="AF327" s="1139"/>
      <c r="AG327" s="1139"/>
      <c r="AH327" s="1139"/>
      <c r="AI327" s="1139"/>
      <c r="AJ327" s="1139"/>
      <c r="AK327" s="1139"/>
      <c r="AL327" s="1139"/>
      <c r="AM327" s="1139"/>
      <c r="AN327" s="1139"/>
      <c r="AO327" s="1139"/>
      <c r="AP327" s="1139"/>
      <c r="AQ327" s="1139"/>
      <c r="AR327" s="1139"/>
      <c r="AS327" s="1139"/>
      <c r="AT327" s="1139"/>
      <c r="AU327" s="1139"/>
      <c r="AV327" s="1139"/>
      <c r="AW327" s="1139"/>
      <c r="AX327" s="1139"/>
      <c r="AY327" s="1139"/>
      <c r="AZ327" s="1139"/>
      <c r="BA327" s="1139" t="s">
        <v>16912</v>
      </c>
    </row>
    <row r="328" spans="1:53" s="772" customFormat="1" ht="25.5" hidden="1" customHeight="1">
      <c r="B328" s="137"/>
      <c r="C328" s="59" t="s">
        <v>712</v>
      </c>
      <c r="D328" s="1142" t="s">
        <v>8230</v>
      </c>
      <c r="E328" s="59" t="s">
        <v>8231</v>
      </c>
      <c r="F328" s="1142" t="s">
        <v>8232</v>
      </c>
      <c r="G328" s="1142" t="s">
        <v>713</v>
      </c>
      <c r="H328" s="1229"/>
      <c r="I328" s="59" t="s">
        <v>7938</v>
      </c>
      <c r="J328" s="1140">
        <v>12800</v>
      </c>
      <c r="K328" s="131">
        <v>289</v>
      </c>
      <c r="L328" s="1140">
        <v>289</v>
      </c>
      <c r="M328" s="1142" t="s">
        <v>304</v>
      </c>
      <c r="N328" s="1142" t="s">
        <v>304</v>
      </c>
      <c r="O328" s="1140">
        <v>107</v>
      </c>
      <c r="P328" s="1140">
        <v>93</v>
      </c>
      <c r="Q328" s="1140">
        <v>12800</v>
      </c>
      <c r="R328" s="1140">
        <v>50</v>
      </c>
      <c r="S328" s="1140">
        <v>150</v>
      </c>
      <c r="T328" s="1140" t="s">
        <v>465</v>
      </c>
      <c r="U328" s="1140" t="s">
        <v>711</v>
      </c>
      <c r="V328" s="1142">
        <v>2001</v>
      </c>
      <c r="W328" s="1140"/>
      <c r="X328" s="1140"/>
      <c r="Y328" s="1140"/>
      <c r="Z328" s="1140"/>
      <c r="AA328" s="1140"/>
      <c r="AB328" s="1140"/>
      <c r="AC328" s="1140">
        <v>500</v>
      </c>
      <c r="AD328" s="1142"/>
      <c r="AE328" s="1142"/>
      <c r="AF328" s="1139"/>
      <c r="AG328" s="1139"/>
      <c r="AH328" s="1139"/>
      <c r="AI328" s="1139"/>
      <c r="AJ328" s="1139"/>
      <c r="AK328" s="1139"/>
      <c r="AL328" s="1139"/>
      <c r="AM328" s="1139"/>
      <c r="AN328" s="1139"/>
      <c r="AO328" s="1139"/>
      <c r="AP328" s="1139"/>
      <c r="AQ328" s="1139"/>
      <c r="AR328" s="1139"/>
      <c r="AS328" s="1139"/>
      <c r="AT328" s="1139"/>
      <c r="AU328" s="1139"/>
      <c r="AV328" s="1139"/>
      <c r="AW328" s="1139"/>
      <c r="AX328" s="1139"/>
      <c r="AY328" s="1139"/>
      <c r="AZ328" s="1139"/>
      <c r="BA328" s="1139"/>
    </row>
    <row r="329" spans="1:53" s="772" customFormat="1" ht="25.5" hidden="1" customHeight="1">
      <c r="B329" s="137"/>
      <c r="C329" s="59" t="s">
        <v>712</v>
      </c>
      <c r="D329" s="1142"/>
      <c r="E329" s="59" t="s">
        <v>8233</v>
      </c>
      <c r="F329" s="1142" t="s">
        <v>8232</v>
      </c>
      <c r="G329" s="1142"/>
      <c r="H329" s="1229"/>
      <c r="I329" s="59" t="s">
        <v>8234</v>
      </c>
      <c r="J329" s="1140">
        <v>22800</v>
      </c>
      <c r="K329" s="131"/>
      <c r="L329" s="1140"/>
      <c r="M329" s="1142" t="s">
        <v>304</v>
      </c>
      <c r="N329" s="1142" t="s">
        <v>304</v>
      </c>
      <c r="O329" s="1140">
        <v>110</v>
      </c>
      <c r="P329" s="1140">
        <v>90</v>
      </c>
      <c r="Q329" s="1140">
        <v>22800</v>
      </c>
      <c r="R329" s="1140"/>
      <c r="S329" s="1140"/>
      <c r="T329" s="1140"/>
      <c r="U329" s="1140"/>
      <c r="V329" s="1142">
        <v>2013</v>
      </c>
      <c r="W329" s="1140"/>
      <c r="X329" s="1140"/>
      <c r="Y329" s="1140"/>
      <c r="Z329" s="1140"/>
      <c r="AA329" s="1140"/>
      <c r="AB329" s="1140"/>
      <c r="AC329" s="1140">
        <v>600</v>
      </c>
      <c r="AD329" s="1142"/>
      <c r="AE329" s="1142"/>
      <c r="AF329" s="1139"/>
      <c r="AG329" s="1139"/>
      <c r="AH329" s="1139"/>
      <c r="AI329" s="1139"/>
      <c r="AJ329" s="1139"/>
      <c r="AK329" s="1139"/>
      <c r="AL329" s="1139"/>
      <c r="AM329" s="1139"/>
      <c r="AN329" s="1139"/>
      <c r="AO329" s="1139"/>
      <c r="AP329" s="1139"/>
      <c r="AQ329" s="1139"/>
      <c r="AR329" s="1139"/>
      <c r="AS329" s="1139"/>
      <c r="AT329" s="1139"/>
      <c r="AU329" s="1139"/>
      <c r="AV329" s="1139"/>
      <c r="AW329" s="1139"/>
      <c r="AX329" s="1139"/>
      <c r="AY329" s="1139"/>
      <c r="AZ329" s="1139"/>
      <c r="BA329" s="1139"/>
    </row>
    <row r="330" spans="1:53" s="772" customFormat="1" ht="25.5" hidden="1" customHeight="1">
      <c r="B330" s="137"/>
      <c r="C330" s="59" t="s">
        <v>712</v>
      </c>
      <c r="D330" s="1142"/>
      <c r="E330" s="59" t="s">
        <v>8235</v>
      </c>
      <c r="F330" s="1142" t="s">
        <v>8232</v>
      </c>
      <c r="G330" s="1142"/>
      <c r="H330" s="1229"/>
      <c r="I330" s="59" t="s">
        <v>8098</v>
      </c>
      <c r="J330" s="1140">
        <v>12500</v>
      </c>
      <c r="K330" s="131"/>
      <c r="L330" s="1140"/>
      <c r="M330" s="1142" t="s">
        <v>143</v>
      </c>
      <c r="N330" s="1142" t="s">
        <v>143</v>
      </c>
      <c r="O330" s="1140">
        <v>112</v>
      </c>
      <c r="P330" s="1140">
        <v>90</v>
      </c>
      <c r="Q330" s="1140">
        <v>10500</v>
      </c>
      <c r="R330" s="1140"/>
      <c r="S330" s="1140"/>
      <c r="T330" s="1140"/>
      <c r="U330" s="1140"/>
      <c r="V330" s="1142">
        <v>2014</v>
      </c>
      <c r="W330" s="1140"/>
      <c r="X330" s="1140"/>
      <c r="Y330" s="1140"/>
      <c r="Z330" s="1140"/>
      <c r="AA330" s="1140"/>
      <c r="AB330" s="1140"/>
      <c r="AC330" s="1140">
        <v>250</v>
      </c>
      <c r="AD330" s="1142"/>
      <c r="AE330" s="1142"/>
      <c r="AF330" s="1139"/>
      <c r="AG330" s="1139"/>
      <c r="AH330" s="1139"/>
      <c r="AI330" s="1139"/>
      <c r="AJ330" s="1139"/>
      <c r="AK330" s="1139"/>
      <c r="AL330" s="1139"/>
      <c r="AM330" s="1139"/>
      <c r="AN330" s="1139"/>
      <c r="AO330" s="1139"/>
      <c r="AP330" s="1139"/>
      <c r="AQ330" s="1139"/>
      <c r="AR330" s="1139"/>
      <c r="AS330" s="1139"/>
      <c r="AT330" s="1139"/>
      <c r="AU330" s="1139"/>
      <c r="AV330" s="1139"/>
      <c r="AW330" s="1139"/>
      <c r="AX330" s="1139"/>
      <c r="AY330" s="1139"/>
      <c r="AZ330" s="1139"/>
      <c r="BA330" s="1139" t="s">
        <v>8236</v>
      </c>
    </row>
    <row r="331" spans="1:53" s="772" customFormat="1" ht="25.5" hidden="1" customHeight="1">
      <c r="B331" s="137"/>
      <c r="C331" s="59" t="s">
        <v>712</v>
      </c>
      <c r="D331" s="1142"/>
      <c r="E331" s="59" t="s">
        <v>8237</v>
      </c>
      <c r="F331" s="1142" t="s">
        <v>8232</v>
      </c>
      <c r="G331" s="1142"/>
      <c r="H331" s="1229"/>
      <c r="I331" s="59" t="s">
        <v>8098</v>
      </c>
      <c r="J331" s="1140">
        <v>12500</v>
      </c>
      <c r="K331" s="131"/>
      <c r="L331" s="1140"/>
      <c r="M331" s="1142" t="s">
        <v>304</v>
      </c>
      <c r="N331" s="1142" t="s">
        <v>304</v>
      </c>
      <c r="O331" s="1140">
        <v>112</v>
      </c>
      <c r="P331" s="1140">
        <v>90</v>
      </c>
      <c r="Q331" s="1140">
        <v>10500</v>
      </c>
      <c r="R331" s="1140"/>
      <c r="S331" s="1140"/>
      <c r="T331" s="1140"/>
      <c r="U331" s="1140"/>
      <c r="V331" s="1142">
        <v>2014</v>
      </c>
      <c r="W331" s="1140"/>
      <c r="X331" s="1140"/>
      <c r="Y331" s="1140"/>
      <c r="Z331" s="1140"/>
      <c r="AA331" s="1140"/>
      <c r="AB331" s="1140"/>
      <c r="AC331" s="1140">
        <v>200</v>
      </c>
      <c r="AD331" s="1142"/>
      <c r="AE331" s="1142"/>
      <c r="AF331" s="1139"/>
      <c r="AG331" s="1139"/>
      <c r="AH331" s="1139"/>
      <c r="AI331" s="1139"/>
      <c r="AJ331" s="1139"/>
      <c r="AK331" s="1139"/>
      <c r="AL331" s="1139"/>
      <c r="AM331" s="1139"/>
      <c r="AN331" s="1139"/>
      <c r="AO331" s="1139"/>
      <c r="AP331" s="1139"/>
      <c r="AQ331" s="1139"/>
      <c r="AR331" s="1139"/>
      <c r="AS331" s="1139"/>
      <c r="AT331" s="1139"/>
      <c r="AU331" s="1139"/>
      <c r="AV331" s="1139"/>
      <c r="AW331" s="1139"/>
      <c r="AX331" s="1139"/>
      <c r="AY331" s="1139"/>
      <c r="AZ331" s="1139"/>
      <c r="BA331" s="1139" t="s">
        <v>8236</v>
      </c>
    </row>
    <row r="332" spans="1:53" s="772" customFormat="1" ht="25.5" hidden="1" customHeight="1">
      <c r="B332" s="137"/>
      <c r="C332" s="59" t="s">
        <v>712</v>
      </c>
      <c r="D332" s="1142"/>
      <c r="E332" s="59" t="s">
        <v>8238</v>
      </c>
      <c r="F332" s="1142" t="s">
        <v>8232</v>
      </c>
      <c r="G332" s="1142"/>
      <c r="H332" s="1229"/>
      <c r="I332" s="59" t="s">
        <v>8093</v>
      </c>
      <c r="J332" s="1140">
        <v>67507</v>
      </c>
      <c r="K332" s="131"/>
      <c r="L332" s="1140"/>
      <c r="M332" s="1142" t="s">
        <v>304</v>
      </c>
      <c r="N332" s="1142" t="s">
        <v>304</v>
      </c>
      <c r="O332" s="1140">
        <v>105</v>
      </c>
      <c r="P332" s="1140">
        <v>95</v>
      </c>
      <c r="Q332" s="1140">
        <v>12434</v>
      </c>
      <c r="R332" s="1140"/>
      <c r="S332" s="1140"/>
      <c r="T332" s="1140"/>
      <c r="U332" s="1140"/>
      <c r="V332" s="1142">
        <v>2014</v>
      </c>
      <c r="W332" s="1140"/>
      <c r="X332" s="1140"/>
      <c r="Y332" s="1140"/>
      <c r="Z332" s="1140"/>
      <c r="AA332" s="1140"/>
      <c r="AB332" s="1140"/>
      <c r="AC332" s="1140"/>
      <c r="AD332" s="1142"/>
      <c r="AE332" s="1142"/>
      <c r="AF332" s="1139"/>
      <c r="AG332" s="1139"/>
      <c r="AH332" s="1139"/>
      <c r="AI332" s="1139"/>
      <c r="AJ332" s="1139"/>
      <c r="AK332" s="1139"/>
      <c r="AL332" s="1139"/>
      <c r="AM332" s="1139"/>
      <c r="AN332" s="1139"/>
      <c r="AO332" s="1139"/>
      <c r="AP332" s="1139"/>
      <c r="AQ332" s="1139"/>
      <c r="AR332" s="1139"/>
      <c r="AS332" s="1139"/>
      <c r="AT332" s="1139"/>
      <c r="AU332" s="1139"/>
      <c r="AV332" s="1139"/>
      <c r="AW332" s="1139"/>
      <c r="AX332" s="1139"/>
      <c r="AY332" s="1139"/>
      <c r="AZ332" s="1139"/>
      <c r="BA332" s="1139"/>
    </row>
    <row r="333" spans="1:53" s="772" customFormat="1" ht="25.5" hidden="1" customHeight="1">
      <c r="B333" s="137"/>
      <c r="C333" s="59" t="s">
        <v>712</v>
      </c>
      <c r="D333" s="1142"/>
      <c r="E333" s="59" t="s">
        <v>8240</v>
      </c>
      <c r="F333" s="1142" t="s">
        <v>8232</v>
      </c>
      <c r="G333" s="1142"/>
      <c r="H333" s="1229"/>
      <c r="I333" s="59" t="s">
        <v>8093</v>
      </c>
      <c r="J333" s="1140">
        <v>67507</v>
      </c>
      <c r="K333" s="131"/>
      <c r="L333" s="1140"/>
      <c r="M333" s="1142" t="s">
        <v>304</v>
      </c>
      <c r="N333" s="1142" t="s">
        <v>304</v>
      </c>
      <c r="O333" s="1140">
        <v>105</v>
      </c>
      <c r="P333" s="1140">
        <v>95</v>
      </c>
      <c r="Q333" s="1140">
        <v>11935</v>
      </c>
      <c r="R333" s="1140"/>
      <c r="S333" s="1140"/>
      <c r="T333" s="1140"/>
      <c r="U333" s="1140"/>
      <c r="V333" s="1142">
        <v>2015</v>
      </c>
      <c r="W333" s="1140"/>
      <c r="X333" s="1140"/>
      <c r="Y333" s="1140"/>
      <c r="Z333" s="1140"/>
      <c r="AA333" s="1140"/>
      <c r="AB333" s="1140"/>
      <c r="AC333" s="1140"/>
      <c r="AD333" s="1142"/>
      <c r="AE333" s="1142"/>
      <c r="AF333" s="1139"/>
      <c r="AG333" s="1139"/>
      <c r="AH333" s="1139"/>
      <c r="AI333" s="1139"/>
      <c r="AJ333" s="1139"/>
      <c r="AK333" s="1139"/>
      <c r="AL333" s="1139"/>
      <c r="AM333" s="1139"/>
      <c r="AN333" s="1139"/>
      <c r="AO333" s="1139"/>
      <c r="AP333" s="1139"/>
      <c r="AQ333" s="1139"/>
      <c r="AR333" s="1139"/>
      <c r="AS333" s="1139"/>
      <c r="AT333" s="1139"/>
      <c r="AU333" s="1139"/>
      <c r="AV333" s="1139"/>
      <c r="AW333" s="1139"/>
      <c r="AX333" s="1139"/>
      <c r="AY333" s="1139"/>
      <c r="AZ333" s="1139"/>
      <c r="BA333" s="1139"/>
    </row>
    <row r="334" spans="1:53" s="772" customFormat="1" ht="25.5" hidden="1" customHeight="1">
      <c r="B334" s="137"/>
      <c r="C334" s="59" t="s">
        <v>7944</v>
      </c>
      <c r="D334" s="1142"/>
      <c r="E334" s="59" t="s">
        <v>8241</v>
      </c>
      <c r="F334" s="1142" t="s">
        <v>7944</v>
      </c>
      <c r="G334" s="1142"/>
      <c r="H334" s="1229"/>
      <c r="I334" s="59" t="s">
        <v>12536</v>
      </c>
      <c r="J334" s="1140">
        <v>11593</v>
      </c>
      <c r="K334" s="131"/>
      <c r="L334" s="1140"/>
      <c r="M334" s="1142" t="s">
        <v>304</v>
      </c>
      <c r="N334" s="1142" t="s">
        <v>762</v>
      </c>
      <c r="O334" s="1140">
        <v>105.1</v>
      </c>
      <c r="P334" s="1140">
        <v>109.74</v>
      </c>
      <c r="Q334" s="1140">
        <v>11593</v>
      </c>
      <c r="R334" s="1140"/>
      <c r="S334" s="1140"/>
      <c r="T334" s="1140"/>
      <c r="U334" s="1140"/>
      <c r="V334" s="1142">
        <v>2012</v>
      </c>
      <c r="W334" s="1140"/>
      <c r="X334" s="1140"/>
      <c r="Y334" s="1140"/>
      <c r="Z334" s="1140"/>
      <c r="AA334" s="1140"/>
      <c r="AB334" s="1140"/>
      <c r="AC334" s="1140">
        <v>700</v>
      </c>
      <c r="AD334" s="1142"/>
      <c r="AE334" s="1142"/>
      <c r="AF334" s="1139"/>
      <c r="AG334" s="1139"/>
      <c r="AH334" s="1139"/>
      <c r="AI334" s="1139"/>
      <c r="AJ334" s="1139"/>
      <c r="AK334" s="1139"/>
      <c r="AL334" s="1139"/>
      <c r="AM334" s="1139"/>
      <c r="AN334" s="1139"/>
      <c r="AO334" s="1139"/>
      <c r="AP334" s="1139"/>
      <c r="AQ334" s="1139"/>
      <c r="AR334" s="1139"/>
      <c r="AS334" s="1139"/>
      <c r="AT334" s="1139"/>
      <c r="AU334" s="1139"/>
      <c r="AV334" s="1139"/>
      <c r="AW334" s="1139"/>
      <c r="AX334" s="1139"/>
      <c r="AY334" s="1139"/>
      <c r="AZ334" s="1139"/>
      <c r="BA334" s="1139"/>
    </row>
    <row r="335" spans="1:53" s="772" customFormat="1" ht="25.5" hidden="1" customHeight="1">
      <c r="B335" s="137"/>
      <c r="C335" s="59" t="s">
        <v>7944</v>
      </c>
      <c r="D335" s="1142"/>
      <c r="E335" s="59" t="s">
        <v>15057</v>
      </c>
      <c r="F335" s="1142" t="s">
        <v>7944</v>
      </c>
      <c r="G335" s="1142"/>
      <c r="H335" s="1229"/>
      <c r="I335" s="59" t="s">
        <v>12536</v>
      </c>
      <c r="J335" s="1140">
        <v>9916</v>
      </c>
      <c r="K335" s="131"/>
      <c r="L335" s="1140"/>
      <c r="M335" s="1142" t="s">
        <v>304</v>
      </c>
      <c r="N335" s="1142" t="s">
        <v>762</v>
      </c>
      <c r="O335" s="1140">
        <v>100</v>
      </c>
      <c r="P335" s="1140">
        <v>80</v>
      </c>
      <c r="Q335" s="1140">
        <v>9936</v>
      </c>
      <c r="R335" s="1140"/>
      <c r="S335" s="1140"/>
      <c r="T335" s="1140"/>
      <c r="U335" s="1140"/>
      <c r="V335" s="1142">
        <v>2019</v>
      </c>
      <c r="W335" s="1140"/>
      <c r="X335" s="1140"/>
      <c r="Y335" s="1140"/>
      <c r="Z335" s="1140"/>
      <c r="AA335" s="1140"/>
      <c r="AB335" s="1140"/>
      <c r="AC335" s="1140">
        <v>613</v>
      </c>
      <c r="AD335" s="1142"/>
      <c r="AE335" s="1142"/>
      <c r="AF335" s="1139"/>
      <c r="AG335" s="1139"/>
      <c r="AH335" s="1139"/>
      <c r="AI335" s="1139"/>
      <c r="AJ335" s="1139"/>
      <c r="AK335" s="1139"/>
      <c r="AL335" s="1139"/>
      <c r="AM335" s="1139"/>
      <c r="AN335" s="1139"/>
      <c r="AO335" s="1139"/>
      <c r="AP335" s="1139"/>
      <c r="AQ335" s="1139"/>
      <c r="AR335" s="1139"/>
      <c r="AS335" s="1139"/>
      <c r="AT335" s="1139"/>
      <c r="AU335" s="1139"/>
      <c r="AV335" s="1139"/>
      <c r="AW335" s="1139"/>
      <c r="AX335" s="1139"/>
      <c r="AY335" s="1139"/>
      <c r="AZ335" s="1139"/>
      <c r="BA335" s="1139" t="s">
        <v>3615</v>
      </c>
    </row>
    <row r="336" spans="1:53" s="783" customFormat="1" ht="25.5" hidden="1" customHeight="1">
      <c r="A336" s="782"/>
      <c r="B336" s="137"/>
      <c r="C336" s="148" t="s">
        <v>7953</v>
      </c>
      <c r="D336" s="1146" t="s">
        <v>16888</v>
      </c>
      <c r="E336" s="148" t="s">
        <v>16913</v>
      </c>
      <c r="F336" s="1146" t="s">
        <v>7953</v>
      </c>
      <c r="G336" s="1146"/>
      <c r="H336" s="1146"/>
      <c r="I336" s="148" t="s">
        <v>8243</v>
      </c>
      <c r="J336" s="1141">
        <v>52907</v>
      </c>
      <c r="K336" s="1230">
        <v>508.16</v>
      </c>
      <c r="L336" s="1230">
        <v>685.42</v>
      </c>
      <c r="M336" s="1146" t="s">
        <v>282</v>
      </c>
      <c r="N336" s="1146" t="s">
        <v>282</v>
      </c>
      <c r="O336" s="1141">
        <v>121</v>
      </c>
      <c r="P336" s="1141">
        <v>93</v>
      </c>
      <c r="Q336" s="1141">
        <v>13030</v>
      </c>
      <c r="R336" s="1141">
        <v>162</v>
      </c>
      <c r="S336" s="1141">
        <v>200</v>
      </c>
      <c r="T336" s="1141"/>
      <c r="U336" s="1141"/>
      <c r="V336" s="1146"/>
      <c r="W336" s="1141"/>
      <c r="X336" s="1141"/>
      <c r="Y336" s="1141"/>
      <c r="Z336" s="1141"/>
      <c r="AA336" s="1141"/>
      <c r="AB336" s="1141"/>
      <c r="AC336" s="1141"/>
      <c r="AD336" s="172"/>
      <c r="AE336" s="172"/>
      <c r="AF336" s="172"/>
      <c r="AG336" s="172"/>
      <c r="AH336" s="172"/>
      <c r="AI336" s="172"/>
      <c r="AJ336" s="172"/>
      <c r="AK336" s="172"/>
      <c r="AL336" s="172"/>
      <c r="AM336" s="172"/>
      <c r="AN336" s="172"/>
      <c r="AO336" s="172"/>
      <c r="AP336" s="172"/>
      <c r="AQ336" s="172"/>
      <c r="AR336" s="172"/>
      <c r="AS336" s="172"/>
      <c r="AT336" s="172"/>
      <c r="AU336" s="172"/>
      <c r="AV336" s="172"/>
      <c r="AW336" s="172"/>
      <c r="AX336" s="172"/>
      <c r="AY336" s="172"/>
      <c r="AZ336" s="172"/>
      <c r="BA336" s="134" t="s">
        <v>3615</v>
      </c>
    </row>
    <row r="337" spans="2:53" s="772" customFormat="1" ht="25.5" hidden="1" customHeight="1">
      <c r="B337" s="137"/>
      <c r="C337" s="148" t="s">
        <v>7953</v>
      </c>
      <c r="D337" s="1146" t="s">
        <v>16888</v>
      </c>
      <c r="E337" s="148" t="s">
        <v>8242</v>
      </c>
      <c r="F337" s="1146" t="s">
        <v>7953</v>
      </c>
      <c r="G337" s="1146"/>
      <c r="H337" s="1146"/>
      <c r="I337" s="148" t="s">
        <v>8243</v>
      </c>
      <c r="J337" s="1141">
        <v>22580</v>
      </c>
      <c r="K337" s="1141">
        <v>217</v>
      </c>
      <c r="L337" s="1141">
        <v>210</v>
      </c>
      <c r="M337" s="1146" t="s">
        <v>282</v>
      </c>
      <c r="N337" s="1146" t="s">
        <v>282</v>
      </c>
      <c r="O337" s="1141">
        <v>100</v>
      </c>
      <c r="P337" s="1141">
        <v>93</v>
      </c>
      <c r="Q337" s="1141">
        <v>18740</v>
      </c>
      <c r="R337" s="1141">
        <v>108</v>
      </c>
      <c r="S337" s="1141">
        <v>108</v>
      </c>
      <c r="T337" s="1141"/>
      <c r="U337" s="1141"/>
      <c r="V337" s="1146">
        <v>2008</v>
      </c>
      <c r="W337" s="1141"/>
      <c r="X337" s="1141"/>
      <c r="Y337" s="1141"/>
      <c r="Z337" s="1141"/>
      <c r="AA337" s="1141"/>
      <c r="AB337" s="1141"/>
      <c r="AC337" s="1141">
        <v>2100</v>
      </c>
      <c r="AD337" s="172"/>
      <c r="AE337" s="172"/>
      <c r="AF337" s="172"/>
      <c r="AG337" s="172"/>
      <c r="AH337" s="172"/>
      <c r="AI337" s="172"/>
      <c r="AJ337" s="172"/>
      <c r="AK337" s="172"/>
      <c r="AL337" s="172"/>
      <c r="AM337" s="172"/>
      <c r="AN337" s="172"/>
      <c r="AO337" s="172"/>
      <c r="AP337" s="172"/>
      <c r="AQ337" s="172"/>
      <c r="AR337" s="172"/>
      <c r="AS337" s="172"/>
      <c r="AT337" s="172"/>
      <c r="AU337" s="172"/>
      <c r="AV337" s="172"/>
      <c r="AW337" s="172"/>
      <c r="AX337" s="172"/>
      <c r="AY337" s="172"/>
      <c r="AZ337" s="172"/>
      <c r="BA337" s="172"/>
    </row>
    <row r="338" spans="2:53" s="772" customFormat="1" ht="25.5" hidden="1" customHeight="1">
      <c r="B338" s="137"/>
      <c r="C338" s="59" t="s">
        <v>714</v>
      </c>
      <c r="D338" s="1139"/>
      <c r="E338" s="136" t="s">
        <v>11436</v>
      </c>
      <c r="F338" s="1139" t="s">
        <v>714</v>
      </c>
      <c r="G338" s="1139" t="s">
        <v>714</v>
      </c>
      <c r="H338" s="1158" t="s">
        <v>714</v>
      </c>
      <c r="I338" s="171" t="s">
        <v>714</v>
      </c>
      <c r="J338" s="1140">
        <v>8800</v>
      </c>
      <c r="K338" s="1140"/>
      <c r="L338" s="1140"/>
      <c r="M338" s="1142" t="s">
        <v>304</v>
      </c>
      <c r="N338" s="1142" t="s">
        <v>304</v>
      </c>
      <c r="O338" s="1140">
        <v>100</v>
      </c>
      <c r="P338" s="1140">
        <v>85</v>
      </c>
      <c r="Q338" s="1140">
        <v>6359</v>
      </c>
      <c r="R338" s="1140">
        <v>30</v>
      </c>
      <c r="S338" s="1140">
        <v>30</v>
      </c>
      <c r="T338" s="1140"/>
      <c r="U338" s="1140"/>
      <c r="V338" s="1142">
        <v>2010</v>
      </c>
      <c r="W338" s="1140"/>
      <c r="X338" s="1140"/>
      <c r="Y338" s="1140"/>
      <c r="Z338" s="1140"/>
      <c r="AA338" s="1140"/>
      <c r="AB338" s="1140"/>
      <c r="AC338" s="1140">
        <v>200</v>
      </c>
      <c r="AD338" s="1142"/>
      <c r="AE338" s="1142"/>
      <c r="AF338" s="1139"/>
      <c r="AG338" s="1139"/>
      <c r="AH338" s="1139"/>
      <c r="AI338" s="1139"/>
      <c r="AJ338" s="1139"/>
      <c r="AK338" s="1139"/>
      <c r="AL338" s="1139"/>
      <c r="AM338" s="1139"/>
      <c r="AN338" s="1139"/>
      <c r="AO338" s="1139"/>
      <c r="AP338" s="1139"/>
      <c r="AQ338" s="1139"/>
      <c r="AR338" s="1139"/>
      <c r="AS338" s="1139"/>
      <c r="AT338" s="1139"/>
      <c r="AU338" s="1139"/>
      <c r="AV338" s="1139"/>
      <c r="AW338" s="1139"/>
      <c r="AX338" s="1139"/>
      <c r="AY338" s="1139"/>
      <c r="AZ338" s="1139"/>
      <c r="BA338" s="1139" t="s">
        <v>11478</v>
      </c>
    </row>
    <row r="339" spans="2:53" s="772" customFormat="1" ht="25.5" hidden="1" customHeight="1">
      <c r="B339" s="137"/>
      <c r="C339" s="59" t="s">
        <v>714</v>
      </c>
      <c r="D339" s="1139"/>
      <c r="E339" s="136" t="s">
        <v>11437</v>
      </c>
      <c r="F339" s="1139" t="s">
        <v>714</v>
      </c>
      <c r="G339" s="1139" t="s">
        <v>714</v>
      </c>
      <c r="H339" s="1158" t="s">
        <v>714</v>
      </c>
      <c r="I339" s="171" t="s">
        <v>714</v>
      </c>
      <c r="J339" s="1140">
        <v>13200</v>
      </c>
      <c r="K339" s="1140"/>
      <c r="L339" s="1140"/>
      <c r="M339" s="1142" t="s">
        <v>304</v>
      </c>
      <c r="N339" s="1142" t="s">
        <v>304</v>
      </c>
      <c r="O339" s="1140">
        <v>110</v>
      </c>
      <c r="P339" s="1140">
        <v>95</v>
      </c>
      <c r="Q339" s="1140">
        <v>9506</v>
      </c>
      <c r="R339" s="1140">
        <v>40</v>
      </c>
      <c r="S339" s="1140">
        <v>40</v>
      </c>
      <c r="T339" s="1140"/>
      <c r="U339" s="1140"/>
      <c r="V339" s="1142">
        <v>2010</v>
      </c>
      <c r="W339" s="1140"/>
      <c r="X339" s="1140"/>
      <c r="Y339" s="1140"/>
      <c r="Z339" s="1140"/>
      <c r="AA339" s="1140"/>
      <c r="AB339" s="1140"/>
      <c r="AC339" s="1140">
        <v>350</v>
      </c>
      <c r="AD339" s="1142"/>
      <c r="AE339" s="1142"/>
      <c r="AF339" s="1139"/>
      <c r="AG339" s="1139"/>
      <c r="AH339" s="1139"/>
      <c r="AI339" s="1139"/>
      <c r="AJ339" s="1139"/>
      <c r="AK339" s="1139"/>
      <c r="AL339" s="1139"/>
      <c r="AM339" s="1139"/>
      <c r="AN339" s="1139"/>
      <c r="AO339" s="1139"/>
      <c r="AP339" s="1139"/>
      <c r="AQ339" s="1139"/>
      <c r="AR339" s="1139"/>
      <c r="AS339" s="1139"/>
      <c r="AT339" s="1139"/>
      <c r="AU339" s="1139"/>
      <c r="AV339" s="1139"/>
      <c r="AW339" s="1139"/>
      <c r="AX339" s="1139"/>
      <c r="AY339" s="1139"/>
      <c r="AZ339" s="1139"/>
      <c r="BA339" s="1139" t="s">
        <v>11478</v>
      </c>
    </row>
    <row r="340" spans="2:53" s="772" customFormat="1" ht="25.5" hidden="1" customHeight="1">
      <c r="B340" s="137"/>
      <c r="C340" s="59" t="s">
        <v>714</v>
      </c>
      <c r="D340" s="1139"/>
      <c r="E340" s="136" t="s">
        <v>11438</v>
      </c>
      <c r="F340" s="1139" t="s">
        <v>714</v>
      </c>
      <c r="G340" s="1139" t="s">
        <v>714</v>
      </c>
      <c r="H340" s="1158" t="s">
        <v>714</v>
      </c>
      <c r="I340" s="171" t="s">
        <v>714</v>
      </c>
      <c r="J340" s="1140">
        <v>15400</v>
      </c>
      <c r="K340" s="1140"/>
      <c r="L340" s="1140"/>
      <c r="M340" s="1142" t="s">
        <v>282</v>
      </c>
      <c r="N340" s="1142" t="s">
        <v>304</v>
      </c>
      <c r="O340" s="1140">
        <v>110</v>
      </c>
      <c r="P340" s="1140">
        <v>95</v>
      </c>
      <c r="Q340" s="1140">
        <v>9565</v>
      </c>
      <c r="R340" s="1140">
        <v>50</v>
      </c>
      <c r="S340" s="1140">
        <v>50</v>
      </c>
      <c r="T340" s="1140"/>
      <c r="U340" s="1140"/>
      <c r="V340" s="1142">
        <v>2010</v>
      </c>
      <c r="W340" s="1140"/>
      <c r="X340" s="1140"/>
      <c r="Y340" s="1140"/>
      <c r="Z340" s="1140"/>
      <c r="AA340" s="1140"/>
      <c r="AB340" s="1140"/>
      <c r="AC340" s="1140">
        <v>350</v>
      </c>
      <c r="AD340" s="1142"/>
      <c r="AE340" s="1142"/>
      <c r="AF340" s="1139"/>
      <c r="AG340" s="1139"/>
      <c r="AH340" s="1139"/>
      <c r="AI340" s="1139"/>
      <c r="AJ340" s="1139"/>
      <c r="AK340" s="1139"/>
      <c r="AL340" s="1139"/>
      <c r="AM340" s="1139"/>
      <c r="AN340" s="1139"/>
      <c r="AO340" s="1139"/>
      <c r="AP340" s="1139"/>
      <c r="AQ340" s="1139"/>
      <c r="AR340" s="1139"/>
      <c r="AS340" s="1139"/>
      <c r="AT340" s="1139"/>
      <c r="AU340" s="1139"/>
      <c r="AV340" s="1139"/>
      <c r="AW340" s="1139"/>
      <c r="AX340" s="1139"/>
      <c r="AY340" s="1139"/>
      <c r="AZ340" s="1139"/>
      <c r="BA340" s="1139" t="s">
        <v>11478</v>
      </c>
    </row>
    <row r="341" spans="2:53" s="772" customFormat="1" ht="25.5" hidden="1" customHeight="1">
      <c r="B341" s="137"/>
      <c r="C341" s="59" t="s">
        <v>714</v>
      </c>
      <c r="D341" s="1139"/>
      <c r="E341" s="136" t="s">
        <v>11439</v>
      </c>
      <c r="F341" s="1139" t="s">
        <v>714</v>
      </c>
      <c r="G341" s="1139" t="s">
        <v>714</v>
      </c>
      <c r="H341" s="1158" t="s">
        <v>714</v>
      </c>
      <c r="I341" s="171" t="s">
        <v>714</v>
      </c>
      <c r="J341" s="1140">
        <v>15689</v>
      </c>
      <c r="K341" s="1140"/>
      <c r="L341" s="1140"/>
      <c r="M341" s="1142" t="s">
        <v>304</v>
      </c>
      <c r="N341" s="1142" t="s">
        <v>304</v>
      </c>
      <c r="O341" s="1140">
        <v>110</v>
      </c>
      <c r="P341" s="1140">
        <v>95</v>
      </c>
      <c r="Q341" s="1140">
        <v>7972</v>
      </c>
      <c r="R341" s="1140">
        <v>30</v>
      </c>
      <c r="S341" s="1140">
        <v>30</v>
      </c>
      <c r="T341" s="1140"/>
      <c r="U341" s="1140"/>
      <c r="V341" s="1142">
        <v>2012</v>
      </c>
      <c r="W341" s="1140"/>
      <c r="X341" s="1140"/>
      <c r="Y341" s="1140"/>
      <c r="Z341" s="1140"/>
      <c r="AA341" s="1140"/>
      <c r="AB341" s="1140"/>
      <c r="AC341" s="1140">
        <v>300</v>
      </c>
      <c r="AD341" s="1142"/>
      <c r="AE341" s="1142"/>
      <c r="AF341" s="1139"/>
      <c r="AG341" s="1139"/>
      <c r="AH341" s="1139"/>
      <c r="AI341" s="1139"/>
      <c r="AJ341" s="1139"/>
      <c r="AK341" s="1139"/>
      <c r="AL341" s="1139"/>
      <c r="AM341" s="1139"/>
      <c r="AN341" s="1139"/>
      <c r="AO341" s="1139"/>
      <c r="AP341" s="1139"/>
      <c r="AQ341" s="1139"/>
      <c r="AR341" s="1139"/>
      <c r="AS341" s="1139"/>
      <c r="AT341" s="1139"/>
      <c r="AU341" s="1139"/>
      <c r="AV341" s="1139"/>
      <c r="AW341" s="1139"/>
      <c r="AX341" s="1139"/>
      <c r="AY341" s="1139"/>
      <c r="AZ341" s="1139"/>
      <c r="BA341" s="1139"/>
    </row>
    <row r="342" spans="2:53" s="772" customFormat="1" ht="25.5" hidden="1" customHeight="1">
      <c r="B342" s="137"/>
      <c r="C342" s="59" t="s">
        <v>714</v>
      </c>
      <c r="D342" s="1139"/>
      <c r="E342" s="136" t="s">
        <v>11440</v>
      </c>
      <c r="F342" s="1139" t="s">
        <v>714</v>
      </c>
      <c r="G342" s="1139" t="s">
        <v>714</v>
      </c>
      <c r="H342" s="1158" t="s">
        <v>714</v>
      </c>
      <c r="I342" s="171" t="s">
        <v>714</v>
      </c>
      <c r="J342" s="1140">
        <v>15950</v>
      </c>
      <c r="K342" s="1140"/>
      <c r="L342" s="1140"/>
      <c r="M342" s="1142" t="s">
        <v>304</v>
      </c>
      <c r="N342" s="1142" t="s">
        <v>304</v>
      </c>
      <c r="O342" s="1140">
        <v>110</v>
      </c>
      <c r="P342" s="1140">
        <v>95</v>
      </c>
      <c r="Q342" s="1140">
        <v>8918</v>
      </c>
      <c r="R342" s="1140">
        <v>30</v>
      </c>
      <c r="S342" s="1140">
        <v>30</v>
      </c>
      <c r="T342" s="1140"/>
      <c r="U342" s="1140"/>
      <c r="V342" s="1142">
        <v>2012</v>
      </c>
      <c r="W342" s="1140"/>
      <c r="X342" s="1140"/>
      <c r="Y342" s="1140"/>
      <c r="Z342" s="1140"/>
      <c r="AA342" s="1140"/>
      <c r="AB342" s="1140"/>
      <c r="AC342" s="1140">
        <v>300</v>
      </c>
      <c r="AD342" s="1142"/>
      <c r="AE342" s="1142"/>
      <c r="AF342" s="1139"/>
      <c r="AG342" s="1139"/>
      <c r="AH342" s="1139"/>
      <c r="AI342" s="1139"/>
      <c r="AJ342" s="1139"/>
      <c r="AK342" s="1139"/>
      <c r="AL342" s="1139"/>
      <c r="AM342" s="1139"/>
      <c r="AN342" s="1139"/>
      <c r="AO342" s="1139"/>
      <c r="AP342" s="1139"/>
      <c r="AQ342" s="1139"/>
      <c r="AR342" s="1139"/>
      <c r="AS342" s="1139"/>
      <c r="AT342" s="1139"/>
      <c r="AU342" s="1139"/>
      <c r="AV342" s="1139"/>
      <c r="AW342" s="1139"/>
      <c r="AX342" s="1139"/>
      <c r="AY342" s="1139"/>
      <c r="AZ342" s="1139"/>
      <c r="BA342" s="1139"/>
    </row>
    <row r="343" spans="2:53" s="772" customFormat="1" ht="25.5" hidden="1" customHeight="1">
      <c r="B343" s="137"/>
      <c r="C343" s="59" t="s">
        <v>714</v>
      </c>
      <c r="D343" s="1139"/>
      <c r="E343" s="136" t="s">
        <v>11441</v>
      </c>
      <c r="F343" s="1139" t="s">
        <v>714</v>
      </c>
      <c r="G343" s="1139" t="s">
        <v>714</v>
      </c>
      <c r="H343" s="1158" t="s">
        <v>714</v>
      </c>
      <c r="I343" s="171" t="s">
        <v>714</v>
      </c>
      <c r="J343" s="1140">
        <v>18434</v>
      </c>
      <c r="K343" s="1140"/>
      <c r="L343" s="1140"/>
      <c r="M343" s="1142" t="s">
        <v>304</v>
      </c>
      <c r="N343" s="1142" t="s">
        <v>304</v>
      </c>
      <c r="O343" s="1140">
        <v>110</v>
      </c>
      <c r="P343" s="1140">
        <v>95</v>
      </c>
      <c r="Q343" s="1140">
        <v>10346</v>
      </c>
      <c r="R343" s="1140">
        <v>60</v>
      </c>
      <c r="S343" s="1140">
        <v>60</v>
      </c>
      <c r="T343" s="1140"/>
      <c r="U343" s="1140"/>
      <c r="V343" s="1142">
        <v>2016</v>
      </c>
      <c r="W343" s="1140"/>
      <c r="X343" s="1140"/>
      <c r="Y343" s="1140"/>
      <c r="Z343" s="1140"/>
      <c r="AA343" s="1140"/>
      <c r="AB343" s="1140"/>
      <c r="AC343" s="1140">
        <v>500</v>
      </c>
      <c r="AD343" s="1142"/>
      <c r="AE343" s="1142"/>
      <c r="AF343" s="1139"/>
      <c r="AG343" s="1139"/>
      <c r="AH343" s="1139"/>
      <c r="AI343" s="1139"/>
      <c r="AJ343" s="1139"/>
      <c r="AK343" s="1139"/>
      <c r="AL343" s="1139"/>
      <c r="AM343" s="1139"/>
      <c r="AN343" s="1139"/>
      <c r="AO343" s="1139"/>
      <c r="AP343" s="1139"/>
      <c r="AQ343" s="1139"/>
      <c r="AR343" s="1139"/>
      <c r="AS343" s="1139"/>
      <c r="AT343" s="1139"/>
      <c r="AU343" s="1139"/>
      <c r="AV343" s="1139"/>
      <c r="AW343" s="1139"/>
      <c r="AX343" s="1139"/>
      <c r="AY343" s="1139"/>
      <c r="AZ343" s="1139"/>
      <c r="BA343" s="1139"/>
    </row>
    <row r="344" spans="2:53" s="772" customFormat="1" ht="25.5" hidden="1" customHeight="1">
      <c r="B344" s="137"/>
      <c r="C344" s="134" t="s">
        <v>714</v>
      </c>
      <c r="D344" s="172"/>
      <c r="E344" s="1182" t="s">
        <v>16914</v>
      </c>
      <c r="F344" s="172" t="s">
        <v>714</v>
      </c>
      <c r="G344" s="172"/>
      <c r="H344" s="172"/>
      <c r="I344" s="172" t="s">
        <v>714</v>
      </c>
      <c r="J344" s="1141">
        <v>42467</v>
      </c>
      <c r="K344" s="1141"/>
      <c r="L344" s="1141"/>
      <c r="M344" s="172" t="s">
        <v>282</v>
      </c>
      <c r="N344" s="172" t="s">
        <v>282</v>
      </c>
      <c r="O344" s="1141">
        <v>105</v>
      </c>
      <c r="P344" s="1141">
        <v>95</v>
      </c>
      <c r="Q344" s="1141">
        <v>10274</v>
      </c>
      <c r="R344" s="1141"/>
      <c r="S344" s="1141"/>
      <c r="T344" s="172"/>
      <c r="U344" s="172"/>
      <c r="V344" s="1146">
        <v>2020</v>
      </c>
      <c r="W344" s="172"/>
      <c r="X344" s="172"/>
      <c r="Y344" s="172"/>
      <c r="Z344" s="172"/>
      <c r="AA344" s="172"/>
      <c r="AB344" s="172"/>
      <c r="AC344" s="1141"/>
      <c r="AD344" s="172"/>
      <c r="AE344" s="172"/>
      <c r="AF344" s="172"/>
      <c r="AG344" s="172"/>
      <c r="AH344" s="172"/>
      <c r="AI344" s="172"/>
      <c r="AJ344" s="172"/>
      <c r="AK344" s="172"/>
      <c r="AL344" s="172"/>
      <c r="AM344" s="172"/>
      <c r="AN344" s="172"/>
      <c r="AO344" s="172"/>
      <c r="AP344" s="172"/>
      <c r="AQ344" s="172"/>
      <c r="AR344" s="172"/>
      <c r="AS344" s="172"/>
      <c r="AT344" s="172"/>
      <c r="AU344" s="172"/>
      <c r="AV344" s="172"/>
      <c r="AW344" s="172"/>
      <c r="AX344" s="172"/>
      <c r="AY344" s="172"/>
      <c r="AZ344" s="172"/>
      <c r="BA344" s="134" t="s">
        <v>3615</v>
      </c>
    </row>
    <row r="345" spans="2:53" s="772" customFormat="1" ht="25.5" hidden="1" customHeight="1">
      <c r="B345" s="137"/>
      <c r="C345" s="148" t="s">
        <v>715</v>
      </c>
      <c r="D345" s="1146" t="s">
        <v>297</v>
      </c>
      <c r="E345" s="148" t="s">
        <v>8244</v>
      </c>
      <c r="F345" s="1146" t="s">
        <v>715</v>
      </c>
      <c r="G345" s="1146" t="s">
        <v>302</v>
      </c>
      <c r="H345" s="1146" t="s">
        <v>303</v>
      </c>
      <c r="I345" s="59" t="s">
        <v>8245</v>
      </c>
      <c r="J345" s="1141">
        <v>126000</v>
      </c>
      <c r="K345" s="1141"/>
      <c r="L345" s="1141"/>
      <c r="M345" s="1146" t="s">
        <v>762</v>
      </c>
      <c r="N345" s="1146" t="s">
        <v>762</v>
      </c>
      <c r="O345" s="1141">
        <v>100</v>
      </c>
      <c r="P345" s="1141">
        <v>96</v>
      </c>
      <c r="Q345" s="1141">
        <v>36000</v>
      </c>
      <c r="R345" s="1141"/>
      <c r="S345" s="1141"/>
      <c r="T345" s="1141" t="s">
        <v>465</v>
      </c>
      <c r="U345" s="1141" t="s">
        <v>466</v>
      </c>
      <c r="V345" s="1146">
        <v>2011</v>
      </c>
      <c r="W345" s="1141"/>
      <c r="X345" s="1141">
        <v>1050000000</v>
      </c>
      <c r="Y345" s="1141">
        <v>1050000000</v>
      </c>
      <c r="Z345" s="1141"/>
      <c r="AA345" s="1141"/>
      <c r="AB345" s="1141"/>
      <c r="AC345" s="1141">
        <v>1500</v>
      </c>
      <c r="AD345" s="172">
        <v>1997</v>
      </c>
      <c r="AE345" s="172"/>
      <c r="AF345" s="172">
        <v>1</v>
      </c>
      <c r="AG345" s="172">
        <v>1000000000</v>
      </c>
      <c r="AH345" s="172">
        <v>6</v>
      </c>
      <c r="AI345" s="172" t="s">
        <v>305</v>
      </c>
      <c r="AJ345" s="172">
        <v>2400000000</v>
      </c>
      <c r="AK345" s="172"/>
      <c r="AL345" s="172"/>
      <c r="AM345" s="172"/>
      <c r="AN345" s="172"/>
      <c r="AO345" s="172"/>
      <c r="AP345" s="172"/>
      <c r="AQ345" s="172"/>
      <c r="AR345" s="172"/>
      <c r="AS345" s="172"/>
      <c r="AT345" s="172"/>
      <c r="AU345" s="172"/>
      <c r="AV345" s="172"/>
      <c r="AW345" s="172"/>
      <c r="AX345" s="172"/>
      <c r="AY345" s="172"/>
      <c r="AZ345" s="172"/>
      <c r="BA345" s="134"/>
    </row>
    <row r="346" spans="2:53" s="772" customFormat="1" ht="25.5" hidden="1" customHeight="1">
      <c r="B346" s="137"/>
      <c r="C346" s="59" t="s">
        <v>7980</v>
      </c>
      <c r="D346" s="1142"/>
      <c r="E346" s="59" t="s">
        <v>8246</v>
      </c>
      <c r="F346" s="1142" t="s">
        <v>7980</v>
      </c>
      <c r="G346" s="1142"/>
      <c r="H346" s="1229"/>
      <c r="I346" s="1142" t="s">
        <v>456</v>
      </c>
      <c r="J346" s="1140">
        <v>4100</v>
      </c>
      <c r="K346" s="1140">
        <v>0</v>
      </c>
      <c r="L346" s="1140">
        <v>4100</v>
      </c>
      <c r="M346" s="1142" t="s">
        <v>282</v>
      </c>
      <c r="N346" s="1142" t="s">
        <v>282</v>
      </c>
      <c r="O346" s="1140">
        <v>65</v>
      </c>
      <c r="P346" s="1140">
        <v>60</v>
      </c>
      <c r="Q346" s="1140">
        <v>4100</v>
      </c>
      <c r="R346" s="1140">
        <v>88</v>
      </c>
      <c r="S346" s="1140">
        <v>88</v>
      </c>
      <c r="T346" s="1140"/>
      <c r="U346" s="1140"/>
      <c r="V346" s="1142">
        <v>2015</v>
      </c>
      <c r="W346" s="1140"/>
      <c r="X346" s="1140"/>
      <c r="Y346" s="1140"/>
      <c r="Z346" s="1140"/>
      <c r="AA346" s="1140"/>
      <c r="AB346" s="1140"/>
      <c r="AC346" s="1140">
        <v>650</v>
      </c>
      <c r="AD346" s="1142"/>
      <c r="AE346" s="1142"/>
      <c r="AF346" s="1139"/>
      <c r="AG346" s="1139"/>
      <c r="AH346" s="1139"/>
      <c r="AI346" s="1139"/>
      <c r="AJ346" s="1139"/>
      <c r="AK346" s="1139"/>
      <c r="AL346" s="1139"/>
      <c r="AM346" s="1139"/>
      <c r="AN346" s="1139"/>
      <c r="AO346" s="1139"/>
      <c r="AP346" s="1139"/>
      <c r="AQ346" s="1139"/>
      <c r="AR346" s="1139"/>
      <c r="AS346" s="1139"/>
      <c r="AT346" s="1139"/>
      <c r="AU346" s="1139"/>
      <c r="AV346" s="1139"/>
      <c r="AW346" s="1139"/>
      <c r="AX346" s="1139"/>
      <c r="AY346" s="1139"/>
      <c r="AZ346" s="1139"/>
      <c r="BA346" s="171"/>
    </row>
    <row r="347" spans="2:53" s="772" customFormat="1" ht="25.5" hidden="1" customHeight="1">
      <c r="B347" s="137"/>
      <c r="C347" s="59" t="s">
        <v>7987</v>
      </c>
      <c r="D347" s="1142"/>
      <c r="E347" s="59" t="s">
        <v>8247</v>
      </c>
      <c r="F347" s="1142" t="s">
        <v>7987</v>
      </c>
      <c r="G347" s="1142"/>
      <c r="H347" s="1149"/>
      <c r="I347" s="59" t="s">
        <v>7987</v>
      </c>
      <c r="J347" s="1140">
        <v>2047</v>
      </c>
      <c r="K347" s="1140">
        <v>0</v>
      </c>
      <c r="L347" s="1140">
        <v>2047</v>
      </c>
      <c r="M347" s="1146" t="s">
        <v>304</v>
      </c>
      <c r="N347" s="1146" t="s">
        <v>304</v>
      </c>
      <c r="O347" s="1140">
        <v>111</v>
      </c>
      <c r="P347" s="1140">
        <v>63</v>
      </c>
      <c r="Q347" s="1140">
        <v>2047</v>
      </c>
      <c r="R347" s="1140"/>
      <c r="S347" s="1140">
        <v>500</v>
      </c>
      <c r="T347" s="1140"/>
      <c r="U347" s="1140"/>
      <c r="V347" s="1146">
        <v>2009</v>
      </c>
      <c r="W347" s="1141"/>
      <c r="X347" s="1141"/>
      <c r="Y347" s="1141"/>
      <c r="Z347" s="1141"/>
      <c r="AA347" s="1141"/>
      <c r="AB347" s="1141"/>
      <c r="AC347" s="1141">
        <v>18</v>
      </c>
      <c r="AD347" s="1142"/>
      <c r="AE347" s="1142"/>
      <c r="AF347" s="1139"/>
      <c r="AG347" s="1139"/>
      <c r="AH347" s="1139"/>
      <c r="AI347" s="1139"/>
      <c r="AJ347" s="1139"/>
      <c r="AK347" s="1139"/>
      <c r="AL347" s="1139"/>
      <c r="AM347" s="1139"/>
      <c r="AN347" s="1139"/>
      <c r="AO347" s="1139"/>
      <c r="AP347" s="1139"/>
      <c r="AQ347" s="1139"/>
      <c r="AR347" s="1139"/>
      <c r="AS347" s="1139"/>
      <c r="AT347" s="1139"/>
      <c r="AU347" s="1139"/>
      <c r="AV347" s="1139"/>
      <c r="AW347" s="1139"/>
      <c r="AX347" s="1139"/>
      <c r="AY347" s="1139"/>
      <c r="AZ347" s="1139"/>
      <c r="BA347" s="1139"/>
    </row>
    <row r="348" spans="2:53" s="772" customFormat="1" ht="25.5" hidden="1" customHeight="1">
      <c r="B348" s="137"/>
      <c r="C348" s="59" t="s">
        <v>7987</v>
      </c>
      <c r="D348" s="1142"/>
      <c r="E348" s="59" t="s">
        <v>16915</v>
      </c>
      <c r="F348" s="1142" t="s">
        <v>7987</v>
      </c>
      <c r="G348" s="1142"/>
      <c r="H348" s="1149"/>
      <c r="I348" s="59" t="s">
        <v>15042</v>
      </c>
      <c r="J348" s="1140">
        <v>77206</v>
      </c>
      <c r="K348" s="1140">
        <v>1366</v>
      </c>
      <c r="L348" s="1140">
        <v>0</v>
      </c>
      <c r="M348" s="1146" t="s">
        <v>304</v>
      </c>
      <c r="N348" s="1146" t="s">
        <v>304</v>
      </c>
      <c r="O348" s="1140">
        <v>111</v>
      </c>
      <c r="P348" s="1140">
        <v>63</v>
      </c>
      <c r="Q348" s="1140">
        <v>2047</v>
      </c>
      <c r="R348" s="1140">
        <v>756</v>
      </c>
      <c r="S348" s="1140">
        <v>1000</v>
      </c>
      <c r="T348" s="1140"/>
      <c r="U348" s="1140"/>
      <c r="V348" s="1146">
        <v>2020</v>
      </c>
      <c r="W348" s="1141"/>
      <c r="X348" s="1141"/>
      <c r="Y348" s="1141"/>
      <c r="Z348" s="1141"/>
      <c r="AA348" s="1141"/>
      <c r="AB348" s="1141"/>
      <c r="AC348" s="1141">
        <v>4200</v>
      </c>
      <c r="AD348" s="1142"/>
      <c r="AE348" s="1142"/>
      <c r="AF348" s="1139"/>
      <c r="AG348" s="1139"/>
      <c r="AH348" s="1139"/>
      <c r="AI348" s="1139"/>
      <c r="AJ348" s="1139"/>
      <c r="AK348" s="1139"/>
      <c r="AL348" s="1139"/>
      <c r="AM348" s="1139"/>
      <c r="AN348" s="1139"/>
      <c r="AO348" s="1139"/>
      <c r="AP348" s="1139"/>
      <c r="AQ348" s="1139"/>
      <c r="AR348" s="1139"/>
      <c r="AS348" s="1139"/>
      <c r="AT348" s="1139"/>
      <c r="AU348" s="1139"/>
      <c r="AV348" s="1139"/>
      <c r="AW348" s="1139"/>
      <c r="AX348" s="1139"/>
      <c r="AY348" s="1139"/>
      <c r="AZ348" s="1139"/>
      <c r="BA348" s="1139" t="s">
        <v>16916</v>
      </c>
    </row>
    <row r="349" spans="2:53" s="772" customFormat="1" ht="25.5" hidden="1" customHeight="1">
      <c r="B349" s="137"/>
      <c r="C349" s="59" t="s">
        <v>7999</v>
      </c>
      <c r="D349" s="1142" t="s">
        <v>8160</v>
      </c>
      <c r="E349" s="59" t="s">
        <v>8248</v>
      </c>
      <c r="F349" s="1142" t="s">
        <v>7999</v>
      </c>
      <c r="G349" s="1142" t="s">
        <v>8249</v>
      </c>
      <c r="H349" s="1149" t="s">
        <v>8002</v>
      </c>
      <c r="I349" s="59" t="s">
        <v>16896</v>
      </c>
      <c r="J349" s="1140">
        <v>15680</v>
      </c>
      <c r="K349" s="1140">
        <v>494</v>
      </c>
      <c r="L349" s="1140">
        <v>534</v>
      </c>
      <c r="M349" s="1142" t="s">
        <v>282</v>
      </c>
      <c r="N349" s="1142" t="s">
        <v>282</v>
      </c>
      <c r="O349" s="1140">
        <v>105</v>
      </c>
      <c r="P349" s="1140">
        <v>95</v>
      </c>
      <c r="Q349" s="1140">
        <v>12665</v>
      </c>
      <c r="R349" s="1140">
        <v>1200</v>
      </c>
      <c r="S349" s="1140">
        <v>1200</v>
      </c>
      <c r="T349" s="1140" t="s">
        <v>465</v>
      </c>
      <c r="U349" s="1140" t="s">
        <v>3965</v>
      </c>
      <c r="V349" s="1142">
        <v>2003</v>
      </c>
      <c r="W349" s="1140">
        <v>1465</v>
      </c>
      <c r="X349" s="1140">
        <v>259</v>
      </c>
      <c r="Y349" s="1140">
        <v>1724</v>
      </c>
      <c r="Z349" s="1140"/>
      <c r="AA349" s="1140"/>
      <c r="AB349" s="1140"/>
      <c r="AC349" s="1140">
        <v>3448</v>
      </c>
      <c r="AD349" s="1142"/>
      <c r="AE349" s="1142"/>
      <c r="AF349" s="1139">
        <v>1</v>
      </c>
      <c r="AG349" s="1139"/>
      <c r="AH349" s="1139">
        <v>6</v>
      </c>
      <c r="AI349" s="1139"/>
      <c r="AJ349" s="1139"/>
      <c r="AK349" s="1139" t="s">
        <v>8250</v>
      </c>
      <c r="AL349" s="1139"/>
      <c r="AM349" s="1139"/>
      <c r="AN349" s="1139"/>
      <c r="AO349" s="1139"/>
      <c r="AP349" s="1139"/>
      <c r="AQ349" s="1139"/>
      <c r="AR349" s="1139"/>
      <c r="AS349" s="1139"/>
      <c r="AT349" s="1139"/>
      <c r="AU349" s="1139"/>
      <c r="AV349" s="1139"/>
      <c r="AW349" s="1139"/>
      <c r="AX349" s="1139"/>
      <c r="AY349" s="1139"/>
      <c r="AZ349" s="1139"/>
      <c r="BA349" s="1139"/>
    </row>
    <row r="350" spans="2:53" s="772" customFormat="1" ht="25.5" hidden="1" customHeight="1">
      <c r="B350" s="137"/>
      <c r="C350" s="59" t="s">
        <v>8021</v>
      </c>
      <c r="D350" s="1142" t="s">
        <v>8160</v>
      </c>
      <c r="E350" s="59" t="s">
        <v>8251</v>
      </c>
      <c r="F350" s="1142" t="s">
        <v>8021</v>
      </c>
      <c r="G350" s="1142" t="s">
        <v>8249</v>
      </c>
      <c r="H350" s="1149" t="s">
        <v>8002</v>
      </c>
      <c r="I350" s="59" t="s">
        <v>8021</v>
      </c>
      <c r="J350" s="1140">
        <v>15600</v>
      </c>
      <c r="K350" s="1140"/>
      <c r="L350" s="1140"/>
      <c r="M350" s="1142" t="s">
        <v>282</v>
      </c>
      <c r="N350" s="1142" t="s">
        <v>304</v>
      </c>
      <c r="O350" s="1140">
        <v>97</v>
      </c>
      <c r="P350" s="1140">
        <v>29</v>
      </c>
      <c r="Q350" s="1140">
        <v>7026</v>
      </c>
      <c r="R350" s="1140"/>
      <c r="S350" s="1140"/>
      <c r="T350" s="1140" t="s">
        <v>465</v>
      </c>
      <c r="U350" s="1140" t="s">
        <v>3965</v>
      </c>
      <c r="V350" s="1142">
        <v>2014</v>
      </c>
      <c r="W350" s="1140">
        <v>1465</v>
      </c>
      <c r="X350" s="1140">
        <v>259</v>
      </c>
      <c r="Y350" s="1140">
        <v>1724</v>
      </c>
      <c r="Z350" s="1140"/>
      <c r="AA350" s="1140"/>
      <c r="AB350" s="1140"/>
      <c r="AC350" s="1140">
        <v>442</v>
      </c>
      <c r="AD350" s="1142"/>
      <c r="AE350" s="1142"/>
      <c r="AF350" s="1139">
        <v>1</v>
      </c>
      <c r="AG350" s="1139"/>
      <c r="AH350" s="1139">
        <v>6</v>
      </c>
      <c r="AI350" s="1139"/>
      <c r="AJ350" s="1139"/>
      <c r="AK350" s="1139" t="s">
        <v>8250</v>
      </c>
      <c r="AL350" s="1139"/>
      <c r="AM350" s="1139"/>
      <c r="AN350" s="1139"/>
      <c r="AO350" s="1139"/>
      <c r="AP350" s="1139"/>
      <c r="AQ350" s="1139"/>
      <c r="AR350" s="1139"/>
      <c r="AS350" s="1139"/>
      <c r="AT350" s="1139"/>
      <c r="AU350" s="1139"/>
      <c r="AV350" s="1139"/>
      <c r="AW350" s="1139"/>
      <c r="AX350" s="1139"/>
      <c r="AY350" s="1139"/>
      <c r="AZ350" s="1139"/>
      <c r="BA350" s="1139"/>
    </row>
    <row r="351" spans="2:53" s="772" customFormat="1" ht="25.5" hidden="1" customHeight="1">
      <c r="B351" s="137"/>
      <c r="C351" s="59" t="s">
        <v>8021</v>
      </c>
      <c r="D351" s="1142" t="s">
        <v>8160</v>
      </c>
      <c r="E351" s="59" t="s">
        <v>8252</v>
      </c>
      <c r="F351" s="1142" t="s">
        <v>8021</v>
      </c>
      <c r="G351" s="1142" t="s">
        <v>8249</v>
      </c>
      <c r="H351" s="1149" t="s">
        <v>8002</v>
      </c>
      <c r="I351" s="59" t="s">
        <v>8021</v>
      </c>
      <c r="J351" s="1140">
        <v>15600</v>
      </c>
      <c r="K351" s="1140"/>
      <c r="L351" s="1140"/>
      <c r="M351" s="1142" t="s">
        <v>282</v>
      </c>
      <c r="N351" s="1142" t="s">
        <v>304</v>
      </c>
      <c r="O351" s="1140">
        <v>97</v>
      </c>
      <c r="P351" s="1140">
        <v>29</v>
      </c>
      <c r="Q351" s="1140">
        <v>7026</v>
      </c>
      <c r="R351" s="1140"/>
      <c r="S351" s="1140"/>
      <c r="T351" s="1140" t="s">
        <v>465</v>
      </c>
      <c r="U351" s="1140" t="s">
        <v>3965</v>
      </c>
      <c r="V351" s="1142">
        <v>2014</v>
      </c>
      <c r="W351" s="1140">
        <v>1465</v>
      </c>
      <c r="X351" s="1140">
        <v>259</v>
      </c>
      <c r="Y351" s="1140">
        <v>1724</v>
      </c>
      <c r="Z351" s="1140"/>
      <c r="AA351" s="1140"/>
      <c r="AB351" s="1140"/>
      <c r="AC351" s="1140">
        <v>442</v>
      </c>
      <c r="AD351" s="1142"/>
      <c r="AE351" s="1142"/>
      <c r="AF351" s="1139">
        <v>1</v>
      </c>
      <c r="AG351" s="1139"/>
      <c r="AH351" s="1139">
        <v>6</v>
      </c>
      <c r="AI351" s="1139"/>
      <c r="AJ351" s="1139"/>
      <c r="AK351" s="1139" t="s">
        <v>8250</v>
      </c>
      <c r="AL351" s="1139"/>
      <c r="AM351" s="1139"/>
      <c r="AN351" s="1139"/>
      <c r="AO351" s="1139"/>
      <c r="AP351" s="1139"/>
      <c r="AQ351" s="1139"/>
      <c r="AR351" s="1139"/>
      <c r="AS351" s="1139"/>
      <c r="AT351" s="1139"/>
      <c r="AU351" s="1139"/>
      <c r="AV351" s="1139"/>
      <c r="AW351" s="1139"/>
      <c r="AX351" s="1139"/>
      <c r="AY351" s="1139"/>
      <c r="AZ351" s="1139"/>
      <c r="BA351" s="1139"/>
    </row>
    <row r="352" spans="2:53" s="772" customFormat="1" ht="25.5" hidden="1" customHeight="1">
      <c r="B352" s="1144" t="s">
        <v>2309</v>
      </c>
      <c r="C352" s="171" t="s">
        <v>2216</v>
      </c>
      <c r="D352" s="1139"/>
      <c r="E352" s="139">
        <f>COUNTA(E353:E359)</f>
        <v>7</v>
      </c>
      <c r="F352" s="1139"/>
      <c r="G352" s="1139"/>
      <c r="H352" s="1158"/>
      <c r="I352" s="171"/>
      <c r="J352" s="1140">
        <f>SUM(J353:J359)</f>
        <v>212195</v>
      </c>
      <c r="K352" s="1140">
        <f>SUM(K353:K359)</f>
        <v>44156</v>
      </c>
      <c r="L352" s="1140">
        <f>SUM(L353:L359)</f>
        <v>59516</v>
      </c>
      <c r="M352" s="1142"/>
      <c r="N352" s="1142"/>
      <c r="O352" s="1140"/>
      <c r="P352" s="1140"/>
      <c r="Q352" s="1140"/>
      <c r="R352" s="1140"/>
      <c r="S352" s="1140"/>
      <c r="T352" s="1140"/>
      <c r="U352" s="1140"/>
      <c r="V352" s="1142"/>
      <c r="W352" s="1140"/>
      <c r="X352" s="1140"/>
      <c r="Y352" s="1140"/>
      <c r="Z352" s="1140"/>
      <c r="AA352" s="1140"/>
      <c r="AB352" s="1140"/>
      <c r="AC352" s="1140"/>
      <c r="AD352" s="1142"/>
      <c r="AE352" s="1142"/>
      <c r="AF352" s="1139"/>
      <c r="AG352" s="1139"/>
      <c r="AH352" s="1139"/>
      <c r="AI352" s="1139"/>
      <c r="AJ352" s="1139"/>
      <c r="AK352" s="1139"/>
      <c r="AL352" s="1139"/>
      <c r="AM352" s="1139"/>
      <c r="AN352" s="1139"/>
      <c r="AO352" s="1139"/>
      <c r="AP352" s="1139"/>
      <c r="AQ352" s="1139"/>
      <c r="AR352" s="1139"/>
      <c r="AS352" s="1139"/>
      <c r="AT352" s="1139"/>
      <c r="AU352" s="1139"/>
      <c r="AV352" s="1139"/>
      <c r="AW352" s="1139"/>
      <c r="AX352" s="1139"/>
      <c r="AY352" s="1139"/>
      <c r="AZ352" s="1139"/>
      <c r="BA352" s="1139"/>
    </row>
    <row r="353" spans="2:53" s="772" customFormat="1" ht="22.5" hidden="1">
      <c r="B353" s="137"/>
      <c r="C353" s="59" t="s">
        <v>8997</v>
      </c>
      <c r="D353" s="1142" t="s">
        <v>8998</v>
      </c>
      <c r="E353" s="59" t="s">
        <v>9068</v>
      </c>
      <c r="F353" s="59" t="s">
        <v>9069</v>
      </c>
      <c r="G353" s="1142" t="s">
        <v>9004</v>
      </c>
      <c r="H353" s="1149" t="s">
        <v>9000</v>
      </c>
      <c r="I353" s="59" t="s">
        <v>9070</v>
      </c>
      <c r="J353" s="1140">
        <v>27058</v>
      </c>
      <c r="K353" s="1140">
        <v>5692</v>
      </c>
      <c r="L353" s="1140">
        <v>11484</v>
      </c>
      <c r="M353" s="1142" t="s">
        <v>282</v>
      </c>
      <c r="N353" s="1142" t="s">
        <v>282</v>
      </c>
      <c r="O353" s="1140">
        <v>123</v>
      </c>
      <c r="P353" s="1140">
        <v>100</v>
      </c>
      <c r="Q353" s="1140" t="s">
        <v>9071</v>
      </c>
      <c r="R353" s="1140">
        <v>8547</v>
      </c>
      <c r="S353" s="1140">
        <v>12000</v>
      </c>
      <c r="T353" s="131" t="s">
        <v>9072</v>
      </c>
      <c r="U353" s="1140" t="s">
        <v>324</v>
      </c>
      <c r="V353" s="1142">
        <v>1984</v>
      </c>
      <c r="W353" s="1140"/>
      <c r="X353" s="1140"/>
      <c r="Y353" s="1140" t="s">
        <v>9073</v>
      </c>
      <c r="Z353" s="1140" t="s">
        <v>9074</v>
      </c>
      <c r="AA353" s="1140"/>
      <c r="AB353" s="1140"/>
      <c r="AC353" s="1140">
        <v>2054</v>
      </c>
      <c r="AD353" s="1142"/>
      <c r="AE353" s="1142"/>
      <c r="AF353" s="1139" t="s">
        <v>4450</v>
      </c>
      <c r="AG353" s="1139" t="s">
        <v>9075</v>
      </c>
      <c r="AH353" s="1139"/>
      <c r="AI353" s="1139"/>
      <c r="AJ353" s="1139"/>
      <c r="AK353" s="1139"/>
      <c r="AL353" s="1139"/>
      <c r="AM353" s="1139"/>
      <c r="AN353" s="1139"/>
      <c r="AO353" s="1139"/>
      <c r="AP353" s="1139"/>
      <c r="AQ353" s="1139"/>
      <c r="AR353" s="1139"/>
      <c r="AS353" s="1139"/>
      <c r="AT353" s="1139"/>
      <c r="AU353" s="1139"/>
      <c r="AV353" s="1139"/>
      <c r="AW353" s="1139"/>
      <c r="AX353" s="1139"/>
      <c r="AY353" s="1139"/>
      <c r="AZ353" s="1139"/>
      <c r="BA353" s="171"/>
    </row>
    <row r="354" spans="2:53" s="1336" customFormat="1" ht="22.5" hidden="1">
      <c r="B354" s="1322"/>
      <c r="C354" s="59" t="s">
        <v>8997</v>
      </c>
      <c r="D354" s="1487"/>
      <c r="E354" s="59" t="s">
        <v>15518</v>
      </c>
      <c r="F354" s="59" t="s">
        <v>9069</v>
      </c>
      <c r="G354" s="1487"/>
      <c r="H354" s="1149"/>
      <c r="I354" s="59" t="s">
        <v>9070</v>
      </c>
      <c r="J354" s="1488"/>
      <c r="K354" s="1488"/>
      <c r="L354" s="1488"/>
      <c r="M354" s="1487" t="s">
        <v>282</v>
      </c>
      <c r="N354" s="1487" t="s">
        <v>282</v>
      </c>
      <c r="O354" s="1488">
        <v>120</v>
      </c>
      <c r="P354" s="1488">
        <v>98</v>
      </c>
      <c r="Q354" s="1488">
        <v>8500</v>
      </c>
      <c r="R354" s="1488"/>
      <c r="S354" s="1488"/>
      <c r="T354" s="131"/>
      <c r="U354" s="1488"/>
      <c r="V354" s="1487">
        <v>2019</v>
      </c>
      <c r="W354" s="1488"/>
      <c r="X354" s="1488"/>
      <c r="Y354" s="1488"/>
      <c r="Z354" s="1488"/>
      <c r="AA354" s="1488"/>
      <c r="AB354" s="1488"/>
      <c r="AC354" s="1488">
        <v>3000</v>
      </c>
      <c r="AD354" s="1487"/>
      <c r="AE354" s="1487"/>
      <c r="AF354" s="1490"/>
      <c r="AG354" s="1490"/>
      <c r="AH354" s="1490"/>
      <c r="AI354" s="1490"/>
      <c r="AJ354" s="1490"/>
      <c r="AK354" s="1490"/>
      <c r="AL354" s="1490"/>
      <c r="AM354" s="1490"/>
      <c r="AN354" s="1490"/>
      <c r="AO354" s="1490"/>
      <c r="AP354" s="1490"/>
      <c r="AQ354" s="1490"/>
      <c r="AR354" s="1490"/>
      <c r="AS354" s="1490"/>
      <c r="AT354" s="1490"/>
      <c r="AU354" s="1490"/>
      <c r="AV354" s="1490"/>
      <c r="AW354" s="1490"/>
      <c r="AX354" s="1490"/>
      <c r="AY354" s="1490"/>
      <c r="AZ354" s="1490"/>
      <c r="BA354" s="1489" t="s">
        <v>15519</v>
      </c>
    </row>
    <row r="355" spans="2:53" s="1336" customFormat="1" ht="22.5" hidden="1">
      <c r="B355" s="1322"/>
      <c r="C355" s="59" t="s">
        <v>8997</v>
      </c>
      <c r="D355" s="1487"/>
      <c r="E355" s="59" t="s">
        <v>17088</v>
      </c>
      <c r="F355" s="59" t="s">
        <v>9069</v>
      </c>
      <c r="G355" s="1487"/>
      <c r="H355" s="1149"/>
      <c r="I355" s="59" t="s">
        <v>9070</v>
      </c>
      <c r="J355" s="1488">
        <v>8540</v>
      </c>
      <c r="K355" s="1488"/>
      <c r="L355" s="1488"/>
      <c r="M355" s="1487" t="s">
        <v>282</v>
      </c>
      <c r="N355" s="1487" t="s">
        <v>282</v>
      </c>
      <c r="O355" s="1488">
        <v>90</v>
      </c>
      <c r="P355" s="1488">
        <v>80</v>
      </c>
      <c r="Q355" s="1488">
        <v>7428</v>
      </c>
      <c r="R355" s="1488"/>
      <c r="S355" s="1488"/>
      <c r="T355" s="131"/>
      <c r="U355" s="1488"/>
      <c r="V355" s="1487">
        <v>2020</v>
      </c>
      <c r="W355" s="1488"/>
      <c r="X355" s="1488"/>
      <c r="Y355" s="1488"/>
      <c r="Z355" s="1488"/>
      <c r="AA355" s="1488"/>
      <c r="AB355" s="1488"/>
      <c r="AC355" s="1488">
        <v>1800</v>
      </c>
      <c r="AD355" s="1487"/>
      <c r="AE355" s="1487"/>
      <c r="AF355" s="1490"/>
      <c r="AG355" s="1490"/>
      <c r="AH355" s="1490"/>
      <c r="AI355" s="1490"/>
      <c r="AJ355" s="1490"/>
      <c r="AK355" s="1490"/>
      <c r="AL355" s="1490"/>
      <c r="AM355" s="1490"/>
      <c r="AN355" s="1490"/>
      <c r="AO355" s="1490"/>
      <c r="AP355" s="1490"/>
      <c r="AQ355" s="1490"/>
      <c r="AR355" s="1490"/>
      <c r="AS355" s="1490"/>
      <c r="AT355" s="1490"/>
      <c r="AU355" s="1490"/>
      <c r="AV355" s="1490"/>
      <c r="AW355" s="1490"/>
      <c r="AX355" s="1490"/>
      <c r="AY355" s="1490"/>
      <c r="AZ355" s="1490"/>
      <c r="BA355" s="1489" t="s">
        <v>6506</v>
      </c>
    </row>
    <row r="356" spans="2:53" s="1336" customFormat="1" ht="33.75" hidden="1">
      <c r="B356" s="1322"/>
      <c r="C356" s="59" t="s">
        <v>8997</v>
      </c>
      <c r="D356" s="1342"/>
      <c r="E356" s="59" t="s">
        <v>17089</v>
      </c>
      <c r="F356" s="59" t="s">
        <v>9069</v>
      </c>
      <c r="G356" s="1342"/>
      <c r="H356" s="1149"/>
      <c r="I356" s="59" t="s">
        <v>17090</v>
      </c>
      <c r="J356" s="1343">
        <v>118828</v>
      </c>
      <c r="K356" s="1343"/>
      <c r="L356" s="1343"/>
      <c r="M356" s="1342" t="s">
        <v>282</v>
      </c>
      <c r="N356" s="1342" t="s">
        <v>282</v>
      </c>
      <c r="O356" s="1343">
        <v>90</v>
      </c>
      <c r="P356" s="1343">
        <v>80</v>
      </c>
      <c r="Q356" s="1343">
        <v>10153</v>
      </c>
      <c r="R356" s="1343"/>
      <c r="S356" s="1343"/>
      <c r="T356" s="131"/>
      <c r="U356" s="1343"/>
      <c r="V356" s="1342">
        <v>2020</v>
      </c>
      <c r="W356" s="1343"/>
      <c r="X356" s="1343"/>
      <c r="Y356" s="1343"/>
      <c r="Z356" s="1343"/>
      <c r="AA356" s="1343"/>
      <c r="AB356" s="1343"/>
      <c r="AC356" s="1343">
        <v>1700</v>
      </c>
      <c r="AD356" s="1342"/>
      <c r="AE356" s="1342"/>
      <c r="AF356" s="1346"/>
      <c r="AG356" s="1346"/>
      <c r="AH356" s="1346"/>
      <c r="AI356" s="1346"/>
      <c r="AJ356" s="1346"/>
      <c r="AK356" s="1346"/>
      <c r="AL356" s="1346"/>
      <c r="AM356" s="1346"/>
      <c r="AN356" s="1346"/>
      <c r="AO356" s="1346"/>
      <c r="AP356" s="1346"/>
      <c r="AQ356" s="1346"/>
      <c r="AR356" s="1346"/>
      <c r="AS356" s="1346"/>
      <c r="AT356" s="1346"/>
      <c r="AU356" s="1346"/>
      <c r="AV356" s="1346"/>
      <c r="AW356" s="1346"/>
      <c r="AX356" s="1346"/>
      <c r="AY356" s="1346"/>
      <c r="AZ356" s="1346"/>
      <c r="BA356" s="1345" t="s">
        <v>6506</v>
      </c>
    </row>
    <row r="357" spans="2:53" s="772" customFormat="1" ht="33.75" hidden="1">
      <c r="B357" s="137"/>
      <c r="C357" s="59" t="s">
        <v>9012</v>
      </c>
      <c r="D357" s="1142" t="s">
        <v>8998</v>
      </c>
      <c r="E357" s="59" t="s">
        <v>15520</v>
      </c>
      <c r="F357" s="59" t="s">
        <v>9069</v>
      </c>
      <c r="G357" s="1142" t="s">
        <v>9004</v>
      </c>
      <c r="H357" s="1149" t="s">
        <v>9000</v>
      </c>
      <c r="I357" s="59" t="s">
        <v>9014</v>
      </c>
      <c r="J357" s="1140"/>
      <c r="K357" s="1140">
        <v>11000</v>
      </c>
      <c r="L357" s="1140">
        <v>11020</v>
      </c>
      <c r="M357" s="59" t="s">
        <v>282</v>
      </c>
      <c r="N357" s="59" t="s">
        <v>282</v>
      </c>
      <c r="O357" s="131">
        <v>120</v>
      </c>
      <c r="P357" s="131">
        <v>95</v>
      </c>
      <c r="Q357" s="1140">
        <v>11000</v>
      </c>
      <c r="R357" s="1140"/>
      <c r="S357" s="1140">
        <v>200</v>
      </c>
      <c r="T357" s="131" t="s">
        <v>9072</v>
      </c>
      <c r="U357" s="1140" t="s">
        <v>324</v>
      </c>
      <c r="V357" s="1142">
        <v>2010</v>
      </c>
      <c r="W357" s="1140"/>
      <c r="X357" s="1140"/>
      <c r="Y357" s="1140" t="s">
        <v>9073</v>
      </c>
      <c r="Z357" s="1140" t="s">
        <v>9074</v>
      </c>
      <c r="AA357" s="1140"/>
      <c r="AB357" s="1140"/>
      <c r="AC357" s="1140">
        <v>295</v>
      </c>
      <c r="AD357" s="1142"/>
      <c r="AE357" s="1142"/>
      <c r="AF357" s="1139" t="s">
        <v>4450</v>
      </c>
      <c r="AG357" s="1139" t="s">
        <v>9075</v>
      </c>
      <c r="AH357" s="1139"/>
      <c r="AI357" s="1139"/>
      <c r="AJ357" s="1139"/>
      <c r="AK357" s="1139"/>
      <c r="AL357" s="1139"/>
      <c r="AM357" s="1139"/>
      <c r="AN357" s="1139"/>
      <c r="AO357" s="1139"/>
      <c r="AP357" s="1139"/>
      <c r="AQ357" s="1139"/>
      <c r="AR357" s="1139"/>
      <c r="AS357" s="1139"/>
      <c r="AT357" s="1139"/>
      <c r="AU357" s="1139"/>
      <c r="AV357" s="1139"/>
      <c r="AW357" s="1139"/>
      <c r="AX357" s="1139"/>
      <c r="AY357" s="1139"/>
      <c r="AZ357" s="1139"/>
      <c r="BA357" s="148" t="s">
        <v>9076</v>
      </c>
    </row>
    <row r="358" spans="2:53" s="772" customFormat="1" ht="45" hidden="1">
      <c r="B358" s="137"/>
      <c r="C358" s="59" t="s">
        <v>9012</v>
      </c>
      <c r="D358" s="1142" t="s">
        <v>8998</v>
      </c>
      <c r="E358" s="59" t="s">
        <v>15521</v>
      </c>
      <c r="F358" s="59" t="s">
        <v>9069</v>
      </c>
      <c r="G358" s="1142" t="s">
        <v>9004</v>
      </c>
      <c r="H358" s="1149" t="s">
        <v>9000</v>
      </c>
      <c r="I358" s="59" t="s">
        <v>9014</v>
      </c>
      <c r="J358" s="1140">
        <v>42000</v>
      </c>
      <c r="K358" s="1140">
        <v>14000</v>
      </c>
      <c r="L358" s="1140">
        <v>21243</v>
      </c>
      <c r="M358" s="59" t="s">
        <v>282</v>
      </c>
      <c r="N358" s="59" t="s">
        <v>282</v>
      </c>
      <c r="O358" s="131" t="s">
        <v>15522</v>
      </c>
      <c r="P358" s="131" t="s">
        <v>15523</v>
      </c>
      <c r="Q358" s="1140">
        <v>14000</v>
      </c>
      <c r="R358" s="1140">
        <v>720</v>
      </c>
      <c r="S358" s="1140">
        <v>1000</v>
      </c>
      <c r="T358" s="131" t="s">
        <v>9072</v>
      </c>
      <c r="U358" s="1140" t="s">
        <v>324</v>
      </c>
      <c r="V358" s="1142">
        <v>2005</v>
      </c>
      <c r="W358" s="1140"/>
      <c r="X358" s="1140"/>
      <c r="Y358" s="1140" t="s">
        <v>9073</v>
      </c>
      <c r="Z358" s="1140" t="s">
        <v>9074</v>
      </c>
      <c r="AA358" s="1140"/>
      <c r="AB358" s="1140"/>
      <c r="AC358" s="1140">
        <v>8467</v>
      </c>
      <c r="AD358" s="1142"/>
      <c r="AE358" s="1142"/>
      <c r="AF358" s="1139" t="s">
        <v>4450</v>
      </c>
      <c r="AG358" s="1139" t="s">
        <v>9075</v>
      </c>
      <c r="AH358" s="1139"/>
      <c r="AI358" s="1139"/>
      <c r="AJ358" s="1139"/>
      <c r="AK358" s="1139"/>
      <c r="AL358" s="1139"/>
      <c r="AM358" s="1139"/>
      <c r="AN358" s="1139"/>
      <c r="AO358" s="1139"/>
      <c r="AP358" s="1139"/>
      <c r="AQ358" s="1139"/>
      <c r="AR358" s="1139"/>
      <c r="AS358" s="1139"/>
      <c r="AT358" s="1139"/>
      <c r="AU358" s="1139"/>
      <c r="AV358" s="1139"/>
      <c r="AW358" s="1139"/>
      <c r="AX358" s="1139"/>
      <c r="AY358" s="1139"/>
      <c r="AZ358" s="1139"/>
      <c r="BA358" s="171"/>
    </row>
    <row r="359" spans="2:53" ht="33.75" hidden="1">
      <c r="B359" s="1163"/>
      <c r="C359" s="59" t="s">
        <v>9012</v>
      </c>
      <c r="D359" s="1231"/>
      <c r="E359" s="1232" t="s">
        <v>9077</v>
      </c>
      <c r="F359" s="59" t="s">
        <v>9069</v>
      </c>
      <c r="G359" s="1231"/>
      <c r="H359" s="1231"/>
      <c r="I359" s="59" t="s">
        <v>15524</v>
      </c>
      <c r="J359" s="1233">
        <v>15769</v>
      </c>
      <c r="K359" s="1193">
        <v>13464</v>
      </c>
      <c r="L359" s="1193">
        <v>15769</v>
      </c>
      <c r="M359" s="1192" t="s">
        <v>282</v>
      </c>
      <c r="N359" s="1192" t="s">
        <v>282</v>
      </c>
      <c r="O359" s="1193">
        <v>120</v>
      </c>
      <c r="P359" s="1193">
        <v>90</v>
      </c>
      <c r="Q359" s="1193">
        <v>13464</v>
      </c>
      <c r="R359" s="1234"/>
      <c r="S359" s="1234"/>
      <c r="T359" s="1235"/>
      <c r="U359" s="1235"/>
      <c r="V359" s="1236">
        <v>2015</v>
      </c>
      <c r="W359" s="1235"/>
      <c r="X359" s="1235"/>
      <c r="Y359" s="1235"/>
      <c r="Z359" s="1235"/>
      <c r="AA359" s="1235"/>
      <c r="AB359" s="1235"/>
      <c r="AC359" s="1237">
        <v>1007</v>
      </c>
      <c r="AD359" s="1235"/>
      <c r="AE359" s="1235"/>
      <c r="AF359" s="1235"/>
      <c r="AG359" s="1235"/>
      <c r="AH359" s="1235"/>
      <c r="AI359" s="1235"/>
      <c r="AJ359" s="1235"/>
      <c r="AK359" s="1235"/>
      <c r="AL359" s="1235"/>
      <c r="AM359" s="1235"/>
      <c r="AN359" s="1235"/>
      <c r="AO359" s="1235"/>
      <c r="AP359" s="1235"/>
      <c r="AQ359" s="1235"/>
      <c r="AR359" s="1235"/>
      <c r="AS359" s="1235"/>
      <c r="AT359" s="1235"/>
      <c r="AU359" s="1235"/>
      <c r="AV359" s="1235"/>
      <c r="AW359" s="1235"/>
      <c r="AX359" s="1235"/>
      <c r="AY359" s="1235"/>
      <c r="AZ359" s="1235"/>
      <c r="BA359" s="1235"/>
    </row>
    <row r="360" spans="2:53" ht="31.9" customHeight="1"/>
  </sheetData>
  <autoFilter ref="A5:BA359">
    <filterColumn colId="1">
      <filters>
        <filter val="강원"/>
      </filters>
    </filterColumn>
  </autoFilter>
  <mergeCells count="64">
    <mergeCell ref="V182:V183"/>
    <mergeCell ref="AC182:AC183"/>
    <mergeCell ref="BA182:BA183"/>
    <mergeCell ref="R173:R174"/>
    <mergeCell ref="S173:S174"/>
    <mergeCell ref="R182:R183"/>
    <mergeCell ref="S182:S183"/>
    <mergeCell ref="C182:C183"/>
    <mergeCell ref="E182:E183"/>
    <mergeCell ref="F182:F183"/>
    <mergeCell ref="I182:I183"/>
    <mergeCell ref="J182:J183"/>
    <mergeCell ref="C166:C170"/>
    <mergeCell ref="E166:E170"/>
    <mergeCell ref="F166:F170"/>
    <mergeCell ref="I166:I170"/>
    <mergeCell ref="AC167:AC168"/>
    <mergeCell ref="K173:K174"/>
    <mergeCell ref="L173:L174"/>
    <mergeCell ref="M173:M174"/>
    <mergeCell ref="N173:N174"/>
    <mergeCell ref="Q173:Q174"/>
    <mergeCell ref="C173:C174"/>
    <mergeCell ref="E173:E174"/>
    <mergeCell ref="F173:F174"/>
    <mergeCell ref="I173:I174"/>
    <mergeCell ref="J173:J174"/>
    <mergeCell ref="S1:BA1"/>
    <mergeCell ref="AV3:AZ3"/>
    <mergeCell ref="AH3:AJ3"/>
    <mergeCell ref="AK3:AK4"/>
    <mergeCell ref="AL3:AP3"/>
    <mergeCell ref="AQ3:AU3"/>
    <mergeCell ref="AD3:AD4"/>
    <mergeCell ref="AE3:AE4"/>
    <mergeCell ref="BA2:BA4"/>
    <mergeCell ref="AF3:AG3"/>
    <mergeCell ref="AD2:AE2"/>
    <mergeCell ref="AF2:AK2"/>
    <mergeCell ref="AL2:AZ2"/>
    <mergeCell ref="W2:AC4"/>
    <mergeCell ref="R2:U2"/>
    <mergeCell ref="V2:V4"/>
    <mergeCell ref="B1:E1"/>
    <mergeCell ref="L2:L4"/>
    <mergeCell ref="M2:Q2"/>
    <mergeCell ref="M3:N3"/>
    <mergeCell ref="J2:J4"/>
    <mergeCell ref="K2:K4"/>
    <mergeCell ref="E2:E4"/>
    <mergeCell ref="S3:S4"/>
    <mergeCell ref="T3:T4"/>
    <mergeCell ref="U3:U4"/>
    <mergeCell ref="F2:F4"/>
    <mergeCell ref="G2:G4"/>
    <mergeCell ref="I2:I4"/>
    <mergeCell ref="O3:O4"/>
    <mergeCell ref="P3:P4"/>
    <mergeCell ref="Q3:Q4"/>
    <mergeCell ref="A2:A4"/>
    <mergeCell ref="B2:B4"/>
    <mergeCell ref="C2:C4"/>
    <mergeCell ref="D2:D4"/>
    <mergeCell ref="R3:R4"/>
  </mergeCells>
  <phoneticPr fontId="2" type="noConversion"/>
  <hyperlinks>
    <hyperlink ref="H86" r:id="rId1" display="www.stadium.seoul.kr"/>
    <hyperlink ref="H172" r:id="rId2"/>
  </hyperlinks>
  <printOptions horizontalCentered="1"/>
  <pageMargins left="0.78740157480314965" right="0.78740157480314965" top="0.98425196850393704" bottom="0.98425196850393704" header="0.39370078740157483" footer="0.39370078740157483"/>
  <pageSetup paperSize="9" scale="75" orientation="landscape" horizontalDpi="300" verticalDpi="300" r:id="rId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 tint="-0.14999847407452621"/>
  </sheetPr>
  <dimension ref="A1:BF19"/>
  <sheetViews>
    <sheetView view="pageBreakPreview" zoomScale="85" zoomScaleNormal="100" zoomScaleSheetLayoutView="85" workbookViewId="0">
      <pane ySplit="6" topLeftCell="A7" activePane="bottomLeft" state="frozen"/>
      <selection activeCell="A17" sqref="A17:L17"/>
      <selection pane="bottomLeft" activeCell="K13" sqref="K13"/>
    </sheetView>
  </sheetViews>
  <sheetFormatPr defaultColWidth="8.88671875" defaultRowHeight="10.5"/>
  <cols>
    <col min="1" max="1" width="8.88671875" style="1" hidden="1" customWidth="1"/>
    <col min="2" max="2" width="3.77734375" style="1" customWidth="1"/>
    <col min="3" max="3" width="6.6640625" style="1" bestFit="1" customWidth="1"/>
    <col min="4" max="4" width="12.77734375" style="8" customWidth="1"/>
    <col min="5" max="5" width="6.6640625" style="1" bestFit="1" customWidth="1"/>
    <col min="6" max="7" width="8.88671875" style="1" hidden="1" customWidth="1"/>
    <col min="8" max="8" width="12.88671875" style="1" customWidth="1"/>
    <col min="9" max="10" width="8.88671875" style="1" hidden="1" customWidth="1"/>
    <col min="11" max="11" width="6.5546875" style="2" customWidth="1"/>
    <col min="12" max="12" width="6.109375" style="2" customWidth="1"/>
    <col min="13" max="13" width="6.44140625" style="2" customWidth="1"/>
    <col min="14" max="14" width="6.44140625" style="1" customWidth="1"/>
    <col min="15" max="15" width="5.109375" style="3" customWidth="1"/>
    <col min="16" max="16" width="4.6640625" style="2" customWidth="1"/>
    <col min="17" max="17" width="6" style="2" customWidth="1"/>
    <col min="18" max="18" width="6" style="2" hidden="1" customWidth="1"/>
    <col min="19" max="19" width="4.21875" style="2" customWidth="1"/>
    <col min="20" max="20" width="4.33203125" style="2" customWidth="1"/>
    <col min="21" max="21" width="8.88671875" style="2" hidden="1" customWidth="1"/>
    <col min="22" max="22" width="6.33203125" style="2" bestFit="1" customWidth="1"/>
    <col min="23" max="23" width="5.77734375" style="2" customWidth="1"/>
    <col min="24" max="26" width="8.88671875" style="1" hidden="1" customWidth="1"/>
    <col min="27" max="27" width="5.77734375" style="5" customWidth="1"/>
    <col min="28" max="33" width="8.88671875" style="1" hidden="1" customWidth="1"/>
    <col min="34" max="34" width="6" style="2" customWidth="1"/>
    <col min="35" max="57" width="8.88671875" style="1" hidden="1" customWidth="1"/>
    <col min="58" max="58" width="10.88671875" style="6" customWidth="1"/>
    <col min="59" max="16384" width="8.88671875" style="1"/>
  </cols>
  <sheetData>
    <row r="1" spans="1:58" ht="22.9" customHeight="1">
      <c r="B1" s="1773" t="s">
        <v>81</v>
      </c>
      <c r="C1" s="1773"/>
      <c r="D1" s="1773"/>
      <c r="W1" s="1774" t="s">
        <v>259</v>
      </c>
      <c r="X1" s="1774"/>
      <c r="Y1" s="1774"/>
      <c r="Z1" s="1774"/>
      <c r="AA1" s="1774"/>
      <c r="AB1" s="1774"/>
      <c r="AC1" s="1774"/>
      <c r="AD1" s="1774"/>
      <c r="AE1" s="1774"/>
      <c r="AF1" s="1774"/>
      <c r="AG1" s="1774"/>
      <c r="AH1" s="1774"/>
      <c r="AI1" s="1774"/>
      <c r="AJ1" s="1774"/>
      <c r="AK1" s="1774"/>
      <c r="AL1" s="1774"/>
      <c r="AM1" s="1774"/>
      <c r="AN1" s="1774"/>
      <c r="AO1" s="1774"/>
      <c r="AP1" s="1774"/>
      <c r="AQ1" s="1774"/>
      <c r="AR1" s="1774"/>
      <c r="AS1" s="1774"/>
      <c r="AT1" s="1774"/>
      <c r="AU1" s="1774"/>
      <c r="AV1" s="1774"/>
      <c r="AW1" s="1774"/>
      <c r="AX1" s="1774"/>
      <c r="AY1" s="1774"/>
      <c r="AZ1" s="1774"/>
      <c r="BA1" s="1774"/>
      <c r="BB1" s="1774"/>
      <c r="BC1" s="1774"/>
      <c r="BD1" s="1774"/>
      <c r="BE1" s="1774"/>
      <c r="BF1" s="1774"/>
    </row>
    <row r="2" spans="1:58" s="4" customFormat="1" ht="21" customHeight="1">
      <c r="A2" s="1768" t="s">
        <v>361</v>
      </c>
      <c r="B2" s="1767" t="s">
        <v>362</v>
      </c>
      <c r="C2" s="1767" t="s">
        <v>363</v>
      </c>
      <c r="D2" s="1767" t="s">
        <v>365</v>
      </c>
      <c r="E2" s="1767" t="s">
        <v>366</v>
      </c>
      <c r="F2" s="1767" t="s">
        <v>367</v>
      </c>
      <c r="G2" s="38"/>
      <c r="H2" s="1767" t="s">
        <v>368</v>
      </c>
      <c r="I2" s="1767" t="s">
        <v>369</v>
      </c>
      <c r="J2" s="1767" t="s">
        <v>370</v>
      </c>
      <c r="K2" s="1767" t="s">
        <v>371</v>
      </c>
      <c r="L2" s="1767" t="s">
        <v>372</v>
      </c>
      <c r="M2" s="1767" t="s">
        <v>373</v>
      </c>
      <c r="N2" s="1767" t="s">
        <v>374</v>
      </c>
      <c r="O2" s="1767"/>
      <c r="P2" s="1767"/>
      <c r="Q2" s="1767"/>
      <c r="R2" s="1767"/>
      <c r="S2" s="1767"/>
      <c r="T2" s="1767"/>
      <c r="U2" s="38"/>
      <c r="V2" s="1767" t="s">
        <v>375</v>
      </c>
      <c r="W2" s="1767"/>
      <c r="X2" s="1767"/>
      <c r="Y2" s="1767"/>
      <c r="Z2" s="1767" t="s">
        <v>398</v>
      </c>
      <c r="AA2" s="1767" t="s">
        <v>153</v>
      </c>
      <c r="AB2" s="1770" t="s">
        <v>89</v>
      </c>
      <c r="AC2" s="1770"/>
      <c r="AD2" s="1770"/>
      <c r="AE2" s="1770"/>
      <c r="AF2" s="1770"/>
      <c r="AG2" s="1770"/>
      <c r="AH2" s="1770"/>
      <c r="AI2" s="1767" t="s">
        <v>377</v>
      </c>
      <c r="AJ2" s="1767"/>
      <c r="AK2" s="1767" t="s">
        <v>378</v>
      </c>
      <c r="AL2" s="1767"/>
      <c r="AM2" s="1767"/>
      <c r="AN2" s="1767"/>
      <c r="AO2" s="1767"/>
      <c r="AP2" s="1769"/>
      <c r="AQ2" s="1767" t="s">
        <v>399</v>
      </c>
      <c r="AR2" s="1769"/>
      <c r="AS2" s="1769"/>
      <c r="AT2" s="1769"/>
      <c r="AU2" s="1769"/>
      <c r="AV2" s="1769"/>
      <c r="AW2" s="1769"/>
      <c r="AX2" s="1769"/>
      <c r="AY2" s="1769"/>
      <c r="AZ2" s="1769"/>
      <c r="BA2" s="1769"/>
      <c r="BB2" s="1769"/>
      <c r="BC2" s="1769"/>
      <c r="BD2" s="1769"/>
      <c r="BE2" s="1769"/>
      <c r="BF2" s="1767" t="s">
        <v>380</v>
      </c>
    </row>
    <row r="3" spans="1:58" s="4" customFormat="1" ht="20.25" customHeight="1">
      <c r="A3" s="1768"/>
      <c r="B3" s="1767"/>
      <c r="C3" s="1767"/>
      <c r="D3" s="1767"/>
      <c r="E3" s="1767"/>
      <c r="F3" s="1767"/>
      <c r="G3" s="38" t="s">
        <v>436</v>
      </c>
      <c r="H3" s="1767"/>
      <c r="I3" s="1767"/>
      <c r="J3" s="1767"/>
      <c r="K3" s="1767"/>
      <c r="L3" s="1767"/>
      <c r="M3" s="1767"/>
      <c r="N3" s="1767" t="s">
        <v>437</v>
      </c>
      <c r="O3" s="1769"/>
      <c r="P3" s="1769"/>
      <c r="Q3" s="1769"/>
      <c r="R3" s="1767" t="s">
        <v>400</v>
      </c>
      <c r="S3" s="1769"/>
      <c r="T3" s="1769"/>
      <c r="U3" s="1769"/>
      <c r="V3" s="1767" t="s">
        <v>439</v>
      </c>
      <c r="W3" s="1767" t="s">
        <v>285</v>
      </c>
      <c r="X3" s="1767" t="s">
        <v>441</v>
      </c>
      <c r="Y3" s="1767" t="s">
        <v>442</v>
      </c>
      <c r="Z3" s="1767"/>
      <c r="AA3" s="1767"/>
      <c r="AB3" s="1771"/>
      <c r="AC3" s="1771"/>
      <c r="AD3" s="1771"/>
      <c r="AE3" s="1771"/>
      <c r="AF3" s="1771"/>
      <c r="AG3" s="1771"/>
      <c r="AH3" s="1771"/>
      <c r="AI3" s="1767" t="s">
        <v>443</v>
      </c>
      <c r="AJ3" s="1767" t="s">
        <v>444</v>
      </c>
      <c r="AK3" s="1767" t="s">
        <v>445</v>
      </c>
      <c r="AL3" s="1767"/>
      <c r="AM3" s="1767" t="s">
        <v>446</v>
      </c>
      <c r="AN3" s="1769"/>
      <c r="AO3" s="1769"/>
      <c r="AP3" s="1769" t="s">
        <v>447</v>
      </c>
      <c r="AQ3" s="1767" t="s">
        <v>448</v>
      </c>
      <c r="AR3" s="1769"/>
      <c r="AS3" s="1769"/>
      <c r="AT3" s="1769"/>
      <c r="AU3" s="1769"/>
      <c r="AV3" s="1767" t="s">
        <v>449</v>
      </c>
      <c r="AW3" s="1769"/>
      <c r="AX3" s="1769"/>
      <c r="AY3" s="1769"/>
      <c r="AZ3" s="1769"/>
      <c r="BA3" s="1767" t="s">
        <v>156</v>
      </c>
      <c r="BB3" s="1769"/>
      <c r="BC3" s="1769"/>
      <c r="BD3" s="1769"/>
      <c r="BE3" s="1769"/>
      <c r="BF3" s="1767"/>
    </row>
    <row r="4" spans="1:58" s="4" customFormat="1" ht="28.5" customHeight="1">
      <c r="A4" s="1768"/>
      <c r="B4" s="1767"/>
      <c r="C4" s="1767"/>
      <c r="D4" s="1767"/>
      <c r="E4" s="1767"/>
      <c r="F4" s="1767"/>
      <c r="G4" s="38"/>
      <c r="H4" s="1767"/>
      <c r="I4" s="1767"/>
      <c r="J4" s="1767"/>
      <c r="K4" s="1767"/>
      <c r="L4" s="1767"/>
      <c r="M4" s="1767"/>
      <c r="N4" s="38" t="s">
        <v>70</v>
      </c>
      <c r="O4" s="38" t="s">
        <v>71</v>
      </c>
      <c r="P4" s="38" t="s">
        <v>401</v>
      </c>
      <c r="Q4" s="38" t="s">
        <v>359</v>
      </c>
      <c r="R4" s="38" t="s">
        <v>157</v>
      </c>
      <c r="S4" s="38" t="s">
        <v>146</v>
      </c>
      <c r="T4" s="38" t="s">
        <v>147</v>
      </c>
      <c r="U4" s="38" t="s">
        <v>360</v>
      </c>
      <c r="V4" s="1767"/>
      <c r="W4" s="1767"/>
      <c r="X4" s="1767"/>
      <c r="Y4" s="1767"/>
      <c r="Z4" s="1767"/>
      <c r="AA4" s="1767"/>
      <c r="AB4" s="1772"/>
      <c r="AC4" s="1772"/>
      <c r="AD4" s="1772"/>
      <c r="AE4" s="1772"/>
      <c r="AF4" s="1772"/>
      <c r="AG4" s="1772"/>
      <c r="AH4" s="1772"/>
      <c r="AI4" s="1767"/>
      <c r="AJ4" s="1767"/>
      <c r="AK4" s="38" t="s">
        <v>159</v>
      </c>
      <c r="AL4" s="38" t="s">
        <v>160</v>
      </c>
      <c r="AM4" s="38" t="s">
        <v>159</v>
      </c>
      <c r="AN4" s="38" t="s">
        <v>161</v>
      </c>
      <c r="AO4" s="38" t="s">
        <v>160</v>
      </c>
      <c r="AP4" s="1769"/>
      <c r="AQ4" s="39" t="s">
        <v>162</v>
      </c>
      <c r="AR4" s="38" t="s">
        <v>163</v>
      </c>
      <c r="AS4" s="38" t="s">
        <v>132</v>
      </c>
      <c r="AT4" s="38" t="s">
        <v>164</v>
      </c>
      <c r="AU4" s="38" t="s">
        <v>165</v>
      </c>
      <c r="AV4" s="38" t="s">
        <v>162</v>
      </c>
      <c r="AW4" s="38" t="s">
        <v>163</v>
      </c>
      <c r="AX4" s="38" t="s">
        <v>132</v>
      </c>
      <c r="AY4" s="38" t="s">
        <v>164</v>
      </c>
      <c r="AZ4" s="38" t="s">
        <v>165</v>
      </c>
      <c r="BA4" s="38" t="s">
        <v>162</v>
      </c>
      <c r="BB4" s="38" t="s">
        <v>163</v>
      </c>
      <c r="BC4" s="38" t="s">
        <v>132</v>
      </c>
      <c r="BD4" s="38" t="s">
        <v>164</v>
      </c>
      <c r="BE4" s="38" t="s">
        <v>165</v>
      </c>
      <c r="BF4" s="1767"/>
    </row>
    <row r="5" spans="1:58" s="4" customFormat="1" ht="28.5" customHeight="1">
      <c r="A5" s="1525"/>
      <c r="B5" s="1524"/>
      <c r="C5" s="1524"/>
      <c r="D5" s="1524"/>
      <c r="E5" s="1524"/>
      <c r="F5" s="1524"/>
      <c r="G5" s="1524"/>
      <c r="H5" s="1524"/>
      <c r="I5" s="1524"/>
      <c r="J5" s="1524"/>
      <c r="K5" s="1524"/>
      <c r="L5" s="1524"/>
      <c r="M5" s="1524"/>
      <c r="N5" s="1524"/>
      <c r="O5" s="1524"/>
      <c r="P5" s="1524"/>
      <c r="Q5" s="1524"/>
      <c r="R5" s="1524"/>
      <c r="S5" s="1524"/>
      <c r="T5" s="1524"/>
      <c r="U5" s="1524"/>
      <c r="V5" s="1524"/>
      <c r="W5" s="1524"/>
      <c r="X5" s="1524"/>
      <c r="Y5" s="1524"/>
      <c r="Z5" s="1524"/>
      <c r="AA5" s="1524"/>
      <c r="AB5" s="1527"/>
      <c r="AC5" s="1527"/>
      <c r="AD5" s="1527"/>
      <c r="AE5" s="1527"/>
      <c r="AF5" s="1527"/>
      <c r="AG5" s="1527"/>
      <c r="AH5" s="1527"/>
      <c r="AI5" s="1524"/>
      <c r="AJ5" s="1524"/>
      <c r="AK5" s="1524"/>
      <c r="AL5" s="1524"/>
      <c r="AM5" s="1524"/>
      <c r="AN5" s="1524"/>
      <c r="AO5" s="1524"/>
      <c r="AP5" s="1526"/>
      <c r="AQ5" s="1526"/>
      <c r="AR5" s="1524"/>
      <c r="AS5" s="1524"/>
      <c r="AT5" s="1524"/>
      <c r="AU5" s="1524"/>
      <c r="AV5" s="1524"/>
      <c r="AW5" s="1524"/>
      <c r="AX5" s="1524"/>
      <c r="AY5" s="1524"/>
      <c r="AZ5" s="1524"/>
      <c r="BA5" s="1524"/>
      <c r="BB5" s="1524"/>
      <c r="BC5" s="1524"/>
      <c r="BD5" s="1524"/>
      <c r="BE5" s="1524"/>
      <c r="BF5" s="1524"/>
    </row>
    <row r="6" spans="1:58" s="68" customFormat="1" ht="27" hidden="1" customHeight="1">
      <c r="A6" s="63"/>
      <c r="B6" s="90" t="s">
        <v>48</v>
      </c>
      <c r="C6" s="107" t="s">
        <v>1</v>
      </c>
      <c r="D6" s="91">
        <f>COUNTA(D7,D8,D9,D10,D11,D12,D14:D14,D15,D16,D17,D18)</f>
        <v>11</v>
      </c>
      <c r="E6" s="96"/>
      <c r="F6" s="96"/>
      <c r="G6" s="96"/>
      <c r="H6" s="96"/>
      <c r="I6" s="96"/>
      <c r="J6" s="96"/>
      <c r="K6" s="92">
        <f>SUM(K7:K13,K15:K18)</f>
        <v>492640</v>
      </c>
      <c r="L6" s="92">
        <f>SUM(L7:L13,L15:L18)</f>
        <v>69423.45</v>
      </c>
      <c r="M6" s="92">
        <f>SUM(M7:M13,M15:M18)</f>
        <v>107918.8</v>
      </c>
      <c r="N6" s="96"/>
      <c r="O6" s="101"/>
      <c r="P6" s="92"/>
      <c r="Q6" s="92"/>
      <c r="R6" s="92"/>
      <c r="S6" s="92"/>
      <c r="T6" s="92"/>
      <c r="U6" s="92"/>
      <c r="V6" s="92"/>
      <c r="W6" s="92"/>
      <c r="X6" s="96"/>
      <c r="Y6" s="96"/>
      <c r="Z6" s="96"/>
      <c r="AA6" s="90"/>
      <c r="AB6" s="96"/>
      <c r="AC6" s="96"/>
      <c r="AD6" s="96"/>
      <c r="AE6" s="96"/>
      <c r="AF6" s="96"/>
      <c r="AG6" s="96"/>
      <c r="AH6" s="92"/>
      <c r="AI6" s="90"/>
      <c r="AJ6" s="90"/>
      <c r="AK6" s="96"/>
      <c r="AL6" s="96"/>
      <c r="AM6" s="96"/>
      <c r="AN6" s="96"/>
      <c r="AO6" s="96"/>
      <c r="AP6" s="98"/>
      <c r="AQ6" s="98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</row>
    <row r="7" spans="1:58" s="68" customFormat="1" ht="27" hidden="1" customHeight="1">
      <c r="A7" s="63"/>
      <c r="B7" s="90" t="s">
        <v>56</v>
      </c>
      <c r="C7" s="107" t="s">
        <v>545</v>
      </c>
      <c r="D7" s="90" t="s">
        <v>949</v>
      </c>
      <c r="E7" s="90" t="s">
        <v>950</v>
      </c>
      <c r="F7" s="90"/>
      <c r="G7" s="90"/>
      <c r="H7" s="90" t="s">
        <v>951</v>
      </c>
      <c r="I7" s="96"/>
      <c r="J7" s="96"/>
      <c r="K7" s="92">
        <v>10672</v>
      </c>
      <c r="L7" s="92">
        <v>7639</v>
      </c>
      <c r="M7" s="92">
        <v>10672</v>
      </c>
      <c r="N7" s="90" t="s">
        <v>54</v>
      </c>
      <c r="O7" s="92">
        <v>333.3</v>
      </c>
      <c r="P7" s="92">
        <v>7</v>
      </c>
      <c r="Q7" s="92">
        <v>3753</v>
      </c>
      <c r="R7" s="92"/>
      <c r="S7" s="92"/>
      <c r="T7" s="92"/>
      <c r="U7" s="92"/>
      <c r="V7" s="92">
        <v>10042</v>
      </c>
      <c r="W7" s="92">
        <v>10042</v>
      </c>
      <c r="X7" s="96"/>
      <c r="Y7" s="96"/>
      <c r="Z7" s="96"/>
      <c r="AA7" s="90">
        <v>1986</v>
      </c>
      <c r="AB7" s="96"/>
      <c r="AC7" s="96"/>
      <c r="AD7" s="96"/>
      <c r="AE7" s="96"/>
      <c r="AF7" s="96"/>
      <c r="AG7" s="96"/>
      <c r="AH7" s="92">
        <v>14000</v>
      </c>
      <c r="AI7" s="90"/>
      <c r="AJ7" s="90"/>
      <c r="AK7" s="96"/>
      <c r="AL7" s="96"/>
      <c r="AM7" s="96"/>
      <c r="AN7" s="96"/>
      <c r="AO7" s="96"/>
      <c r="AP7" s="98"/>
      <c r="AQ7" s="98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 t="s">
        <v>952</v>
      </c>
    </row>
    <row r="8" spans="1:58" s="68" customFormat="1" ht="36" hidden="1" customHeight="1">
      <c r="A8" s="66" t="s">
        <v>145</v>
      </c>
      <c r="B8" s="90" t="s">
        <v>1934</v>
      </c>
      <c r="C8" s="90" t="s">
        <v>737</v>
      </c>
      <c r="D8" s="90" t="s">
        <v>953</v>
      </c>
      <c r="E8" s="90" t="s">
        <v>560</v>
      </c>
      <c r="F8" s="90" t="s">
        <v>954</v>
      </c>
      <c r="G8" s="115" t="s">
        <v>955</v>
      </c>
      <c r="H8" s="90" t="s">
        <v>956</v>
      </c>
      <c r="I8" s="109" t="s">
        <v>957</v>
      </c>
      <c r="J8" s="109" t="s">
        <v>958</v>
      </c>
      <c r="K8" s="92">
        <v>31861</v>
      </c>
      <c r="L8" s="92">
        <v>19867</v>
      </c>
      <c r="M8" s="92">
        <v>38942</v>
      </c>
      <c r="N8" s="90" t="s">
        <v>1364</v>
      </c>
      <c r="O8" s="92">
        <v>333.3</v>
      </c>
      <c r="P8" s="92">
        <v>9</v>
      </c>
      <c r="Q8" s="92">
        <v>3000</v>
      </c>
      <c r="R8" s="92"/>
      <c r="S8" s="92">
        <v>58</v>
      </c>
      <c r="T8" s="92">
        <v>65</v>
      </c>
      <c r="U8" s="92"/>
      <c r="V8" s="92">
        <v>6730</v>
      </c>
      <c r="W8" s="92">
        <v>20000</v>
      </c>
      <c r="X8" s="109" t="s">
        <v>465</v>
      </c>
      <c r="Y8" s="109" t="s">
        <v>959</v>
      </c>
      <c r="Z8" s="109">
        <v>1</v>
      </c>
      <c r="AA8" s="90">
        <v>2002</v>
      </c>
      <c r="AB8" s="109"/>
      <c r="AC8" s="109"/>
      <c r="AD8" s="109"/>
      <c r="AE8" s="109"/>
      <c r="AF8" s="109"/>
      <c r="AG8" s="109"/>
      <c r="AH8" s="92">
        <v>75200</v>
      </c>
      <c r="AI8" s="90"/>
      <c r="AJ8" s="90"/>
      <c r="AK8" s="109" t="s">
        <v>960</v>
      </c>
      <c r="AL8" s="109"/>
      <c r="AM8" s="109"/>
      <c r="AN8" s="109"/>
      <c r="AO8" s="109"/>
      <c r="AP8" s="109" t="s">
        <v>916</v>
      </c>
      <c r="AQ8" s="109"/>
      <c r="AR8" s="109"/>
      <c r="AS8" s="109"/>
      <c r="AT8" s="109"/>
      <c r="AU8" s="109"/>
      <c r="AV8" s="109"/>
      <c r="AW8" s="109"/>
      <c r="AX8" s="109"/>
      <c r="AY8" s="109"/>
      <c r="AZ8" s="109"/>
      <c r="BA8" s="109"/>
      <c r="BB8" s="109"/>
      <c r="BC8" s="109"/>
      <c r="BD8" s="109"/>
      <c r="BE8" s="109"/>
      <c r="BF8" s="116"/>
    </row>
    <row r="9" spans="1:58" s="68" customFormat="1" ht="27" hidden="1" customHeight="1">
      <c r="A9" s="66" t="s">
        <v>166</v>
      </c>
      <c r="B9" s="90" t="s">
        <v>2272</v>
      </c>
      <c r="C9" s="90" t="s">
        <v>2311</v>
      </c>
      <c r="D9" s="90" t="s">
        <v>2312</v>
      </c>
      <c r="E9" s="90" t="s">
        <v>2274</v>
      </c>
      <c r="F9" s="90" t="s">
        <v>2313</v>
      </c>
      <c r="G9" s="90" t="s">
        <v>2314</v>
      </c>
      <c r="H9" s="90" t="s">
        <v>2665</v>
      </c>
      <c r="I9" s="90">
        <v>5</v>
      </c>
      <c r="J9" s="96" t="s">
        <v>2315</v>
      </c>
      <c r="K9" s="92">
        <v>46972</v>
      </c>
      <c r="L9" s="92">
        <v>1929</v>
      </c>
      <c r="M9" s="92">
        <v>1157</v>
      </c>
      <c r="N9" s="90" t="s">
        <v>2316</v>
      </c>
      <c r="O9" s="92">
        <v>333.3</v>
      </c>
      <c r="P9" s="92">
        <v>9</v>
      </c>
      <c r="Q9" s="92">
        <v>10891</v>
      </c>
      <c r="R9" s="92"/>
      <c r="S9" s="92">
        <v>9</v>
      </c>
      <c r="T9" s="92">
        <v>333.3</v>
      </c>
      <c r="U9" s="92"/>
      <c r="V9" s="92">
        <v>1500</v>
      </c>
      <c r="W9" s="92">
        <v>2000</v>
      </c>
      <c r="X9" s="96" t="s">
        <v>2225</v>
      </c>
      <c r="Y9" s="96" t="s">
        <v>2223</v>
      </c>
      <c r="Z9" s="96" t="s">
        <v>2317</v>
      </c>
      <c r="AA9" s="90">
        <v>1984</v>
      </c>
      <c r="AB9" s="96"/>
      <c r="AC9" s="96" t="s">
        <v>2318</v>
      </c>
      <c r="AD9" s="96"/>
      <c r="AE9" s="96"/>
      <c r="AF9" s="96"/>
      <c r="AG9" s="96"/>
      <c r="AH9" s="92">
        <v>1550</v>
      </c>
      <c r="AI9" s="90"/>
      <c r="AJ9" s="90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</row>
    <row r="10" spans="1:58" s="68" customFormat="1" ht="27" hidden="1" customHeight="1">
      <c r="A10" s="66"/>
      <c r="B10" s="107" t="s">
        <v>2277</v>
      </c>
      <c r="C10" s="107" t="s">
        <v>2319</v>
      </c>
      <c r="D10" s="107" t="s">
        <v>2320</v>
      </c>
      <c r="E10" s="107" t="s">
        <v>2246</v>
      </c>
      <c r="F10" s="107"/>
      <c r="G10" s="107"/>
      <c r="H10" s="107" t="s">
        <v>2321</v>
      </c>
      <c r="I10" s="98"/>
      <c r="J10" s="98"/>
      <c r="K10" s="106">
        <v>59356</v>
      </c>
      <c r="L10" s="106">
        <v>2282</v>
      </c>
      <c r="M10" s="106">
        <v>3611</v>
      </c>
      <c r="N10" s="107" t="s">
        <v>2322</v>
      </c>
      <c r="O10" s="106">
        <v>333.33</v>
      </c>
      <c r="P10" s="106">
        <v>7</v>
      </c>
      <c r="Q10" s="106"/>
      <c r="R10" s="106"/>
      <c r="S10" s="106"/>
      <c r="T10" s="106"/>
      <c r="U10" s="106"/>
      <c r="V10" s="106">
        <v>1549</v>
      </c>
      <c r="W10" s="106">
        <v>1549</v>
      </c>
      <c r="X10" s="106">
        <v>252</v>
      </c>
      <c r="Y10" s="98"/>
      <c r="Z10" s="98"/>
      <c r="AA10" s="98">
        <v>2006</v>
      </c>
      <c r="AB10" s="107">
        <v>2006</v>
      </c>
      <c r="AC10" s="98"/>
      <c r="AD10" s="98"/>
      <c r="AE10" s="98"/>
      <c r="AF10" s="98"/>
      <c r="AG10" s="98"/>
      <c r="AH10" s="106"/>
      <c r="AI10" s="106">
        <v>22700</v>
      </c>
      <c r="AJ10" s="98"/>
      <c r="AK10" s="98"/>
      <c r="AL10" s="98"/>
      <c r="AM10" s="98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114"/>
    </row>
    <row r="11" spans="1:58" s="68" customFormat="1" ht="27" hidden="1" customHeight="1">
      <c r="A11" s="66" t="s">
        <v>145</v>
      </c>
      <c r="B11" s="90" t="s">
        <v>2182</v>
      </c>
      <c r="C11" s="90" t="s">
        <v>10082</v>
      </c>
      <c r="D11" s="90" t="s">
        <v>10083</v>
      </c>
      <c r="E11" s="90" t="s">
        <v>596</v>
      </c>
      <c r="F11" s="90" t="s">
        <v>1025</v>
      </c>
      <c r="G11" s="102" t="s">
        <v>598</v>
      </c>
      <c r="H11" s="107" t="s">
        <v>299</v>
      </c>
      <c r="I11" s="96">
        <v>65</v>
      </c>
      <c r="J11" s="96" t="s">
        <v>10084</v>
      </c>
      <c r="K11" s="92">
        <v>59499</v>
      </c>
      <c r="L11" s="92">
        <v>664</v>
      </c>
      <c r="M11" s="92">
        <v>903</v>
      </c>
      <c r="N11" s="90" t="s">
        <v>10085</v>
      </c>
      <c r="O11" s="92">
        <v>333.3</v>
      </c>
      <c r="P11" s="92">
        <v>7.5</v>
      </c>
      <c r="Q11" s="92">
        <v>9276</v>
      </c>
      <c r="R11" s="92" t="s">
        <v>10086</v>
      </c>
      <c r="S11" s="92"/>
      <c r="T11" s="92"/>
      <c r="U11" s="92" t="s">
        <v>10087</v>
      </c>
      <c r="V11" s="92">
        <v>2540</v>
      </c>
      <c r="W11" s="92">
        <v>3000</v>
      </c>
      <c r="X11" s="96" t="s">
        <v>465</v>
      </c>
      <c r="Y11" s="96" t="s">
        <v>466</v>
      </c>
      <c r="Z11" s="96" t="s">
        <v>10088</v>
      </c>
      <c r="AA11" s="90">
        <v>1994</v>
      </c>
      <c r="AB11" s="96"/>
      <c r="AC11" s="96">
        <v>3153</v>
      </c>
      <c r="AD11" s="96">
        <v>2177</v>
      </c>
      <c r="AE11" s="96"/>
      <c r="AF11" s="96"/>
      <c r="AG11" s="96"/>
      <c r="AH11" s="92">
        <v>5330</v>
      </c>
      <c r="AI11" s="90">
        <v>2001</v>
      </c>
      <c r="AJ11" s="90"/>
      <c r="AK11" s="96">
        <v>1</v>
      </c>
      <c r="AL11" s="96">
        <v>207</v>
      </c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</row>
    <row r="12" spans="1:58" s="68" customFormat="1" ht="27" hidden="1" customHeight="1">
      <c r="A12" s="66" t="s">
        <v>145</v>
      </c>
      <c r="B12" s="90" t="s">
        <v>10520</v>
      </c>
      <c r="C12" s="90" t="s">
        <v>1578</v>
      </c>
      <c r="D12" s="90" t="s">
        <v>10521</v>
      </c>
      <c r="E12" s="90" t="s">
        <v>1578</v>
      </c>
      <c r="F12" s="90" t="s">
        <v>10522</v>
      </c>
      <c r="G12" s="102" t="s">
        <v>3381</v>
      </c>
      <c r="H12" s="90" t="s">
        <v>299</v>
      </c>
      <c r="I12" s="96">
        <v>12</v>
      </c>
      <c r="J12" s="96"/>
      <c r="K12" s="92">
        <v>25456</v>
      </c>
      <c r="L12" s="92">
        <v>6372</v>
      </c>
      <c r="M12" s="92">
        <v>1292</v>
      </c>
      <c r="N12" s="96" t="s">
        <v>711</v>
      </c>
      <c r="O12" s="92">
        <v>333.33</v>
      </c>
      <c r="P12" s="92">
        <v>7.5</v>
      </c>
      <c r="Q12" s="92">
        <v>2401.58</v>
      </c>
      <c r="R12" s="92" t="s">
        <v>10523</v>
      </c>
      <c r="S12" s="92">
        <v>44</v>
      </c>
      <c r="T12" s="92">
        <v>119</v>
      </c>
      <c r="U12" s="92"/>
      <c r="V12" s="92">
        <v>1988</v>
      </c>
      <c r="W12" s="92">
        <v>3000</v>
      </c>
      <c r="X12" s="96" t="s">
        <v>465</v>
      </c>
      <c r="Y12" s="96" t="s">
        <v>10523</v>
      </c>
      <c r="Z12" s="96" t="s">
        <v>10524</v>
      </c>
      <c r="AA12" s="90">
        <v>1989</v>
      </c>
      <c r="AB12" s="96">
        <v>997</v>
      </c>
      <c r="AC12" s="96">
        <v>1410</v>
      </c>
      <c r="AD12" s="96">
        <v>700</v>
      </c>
      <c r="AE12" s="96"/>
      <c r="AF12" s="96"/>
      <c r="AG12" s="96"/>
      <c r="AH12" s="92">
        <v>3107</v>
      </c>
      <c r="AI12" s="90"/>
      <c r="AJ12" s="90"/>
      <c r="AK12" s="96" t="s">
        <v>10525</v>
      </c>
      <c r="AL12" s="96"/>
      <c r="AM12" s="96"/>
      <c r="AN12" s="96"/>
      <c r="AO12" s="96"/>
      <c r="AP12" s="96"/>
      <c r="AQ12" s="96" t="s">
        <v>5106</v>
      </c>
      <c r="AR12" s="96"/>
      <c r="AS12" s="96">
        <v>750</v>
      </c>
      <c r="AT12" s="96"/>
      <c r="AU12" s="96"/>
      <c r="AV12" s="96"/>
      <c r="AW12" s="110"/>
      <c r="AX12" s="110"/>
      <c r="AY12" s="110"/>
      <c r="AZ12" s="110"/>
      <c r="BA12" s="110"/>
      <c r="BB12" s="110"/>
      <c r="BC12" s="110"/>
      <c r="BD12" s="110"/>
      <c r="BE12" s="110"/>
      <c r="BF12" s="98"/>
    </row>
    <row r="13" spans="1:58" s="68" customFormat="1" ht="27" customHeight="1">
      <c r="A13" s="69" t="s">
        <v>166</v>
      </c>
      <c r="B13" s="93" t="s">
        <v>2228</v>
      </c>
      <c r="C13" s="90" t="s">
        <v>2300</v>
      </c>
      <c r="D13" s="91">
        <f>COUNTA(D14:D14)</f>
        <v>1</v>
      </c>
      <c r="E13" s="90"/>
      <c r="F13" s="90"/>
      <c r="G13" s="102"/>
      <c r="H13" s="90"/>
      <c r="I13" s="96"/>
      <c r="J13" s="96"/>
      <c r="K13" s="92">
        <f>SUM(K14:K14)</f>
        <v>82346</v>
      </c>
      <c r="L13" s="92">
        <f>SUM(L14:L14)</f>
        <v>1702</v>
      </c>
      <c r="M13" s="92">
        <f>SUM(M14:M14)</f>
        <v>4071</v>
      </c>
      <c r="N13" s="90"/>
      <c r="O13" s="92"/>
      <c r="P13" s="92"/>
      <c r="Q13" s="92"/>
      <c r="R13" s="92"/>
      <c r="S13" s="92"/>
      <c r="T13" s="92"/>
      <c r="U13" s="92"/>
      <c r="V13" s="92">
        <f>SUM(V14:V14)</f>
        <v>1350</v>
      </c>
      <c r="W13" s="92">
        <f>SUM(W14:W14)</f>
        <v>1500</v>
      </c>
      <c r="X13" s="96"/>
      <c r="Y13" s="96"/>
      <c r="Z13" s="96"/>
      <c r="AA13" s="90"/>
      <c r="AB13" s="96"/>
      <c r="AC13" s="96"/>
      <c r="AD13" s="96"/>
      <c r="AE13" s="96"/>
      <c r="AF13" s="96"/>
      <c r="AG13" s="96"/>
      <c r="AH13" s="92">
        <f>SUM(AH14:AH14)</f>
        <v>23900</v>
      </c>
      <c r="AI13" s="90"/>
      <c r="AJ13" s="90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110"/>
      <c r="AX13" s="110"/>
      <c r="AY13" s="110"/>
      <c r="AZ13" s="110"/>
      <c r="BA13" s="110"/>
      <c r="BB13" s="110"/>
      <c r="BC13" s="110"/>
      <c r="BD13" s="110"/>
      <c r="BE13" s="110"/>
      <c r="BF13" s="98"/>
    </row>
    <row r="14" spans="1:58" s="68" customFormat="1" ht="27" customHeight="1">
      <c r="A14" s="69"/>
      <c r="B14" s="93" t="s">
        <v>57</v>
      </c>
      <c r="C14" s="90" t="s">
        <v>2326</v>
      </c>
      <c r="D14" s="90" t="s">
        <v>2327</v>
      </c>
      <c r="E14" s="90" t="s">
        <v>2326</v>
      </c>
      <c r="F14" s="90" t="s">
        <v>2324</v>
      </c>
      <c r="G14" s="102"/>
      <c r="H14" s="90" t="s">
        <v>2326</v>
      </c>
      <c r="I14" s="92">
        <v>1</v>
      </c>
      <c r="J14" s="101"/>
      <c r="K14" s="92">
        <v>82346</v>
      </c>
      <c r="L14" s="92">
        <v>1702</v>
      </c>
      <c r="M14" s="92">
        <v>4071</v>
      </c>
      <c r="N14" s="90" t="s">
        <v>2322</v>
      </c>
      <c r="O14" s="92">
        <v>333.33</v>
      </c>
      <c r="P14" s="92">
        <v>9</v>
      </c>
      <c r="Q14" s="92">
        <v>3332</v>
      </c>
      <c r="R14" s="92" t="s">
        <v>2325</v>
      </c>
      <c r="S14" s="100" t="s">
        <v>2328</v>
      </c>
      <c r="T14" s="92">
        <v>333.33</v>
      </c>
      <c r="U14" s="92"/>
      <c r="V14" s="92">
        <v>1350</v>
      </c>
      <c r="W14" s="92">
        <v>1500</v>
      </c>
      <c r="X14" s="101" t="s">
        <v>474</v>
      </c>
      <c r="Y14" s="101" t="s">
        <v>2223</v>
      </c>
      <c r="Z14" s="101" t="s">
        <v>475</v>
      </c>
      <c r="AA14" s="90">
        <v>2012</v>
      </c>
      <c r="AB14" s="92">
        <v>732</v>
      </c>
      <c r="AC14" s="92"/>
      <c r="AD14" s="92">
        <v>500</v>
      </c>
      <c r="AE14" s="101"/>
      <c r="AF14" s="101"/>
      <c r="AG14" s="101"/>
      <c r="AH14" s="92">
        <v>23900</v>
      </c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12"/>
    </row>
    <row r="15" spans="1:58" s="68" customFormat="1" ht="27" hidden="1" customHeight="1">
      <c r="A15" s="66" t="s">
        <v>145</v>
      </c>
      <c r="B15" s="90" t="s">
        <v>5345</v>
      </c>
      <c r="C15" s="90" t="s">
        <v>5232</v>
      </c>
      <c r="D15" s="90" t="s">
        <v>11124</v>
      </c>
      <c r="E15" s="90" t="s">
        <v>5232</v>
      </c>
      <c r="F15" s="90" t="s">
        <v>5329</v>
      </c>
      <c r="G15" s="102" t="s">
        <v>5236</v>
      </c>
      <c r="H15" s="90" t="s">
        <v>5232</v>
      </c>
      <c r="I15" s="96">
        <v>4</v>
      </c>
      <c r="J15" s="96" t="s">
        <v>11125</v>
      </c>
      <c r="K15" s="108">
        <v>64948</v>
      </c>
      <c r="L15" s="92">
        <v>2127</v>
      </c>
      <c r="M15" s="92">
        <v>2249</v>
      </c>
      <c r="N15" s="90" t="s">
        <v>711</v>
      </c>
      <c r="O15" s="92">
        <v>500</v>
      </c>
      <c r="P15" s="92">
        <v>7.5</v>
      </c>
      <c r="Q15" s="92">
        <v>3750</v>
      </c>
      <c r="R15" s="92" t="s">
        <v>711</v>
      </c>
      <c r="S15" s="92">
        <v>2.5</v>
      </c>
      <c r="T15" s="92">
        <v>500</v>
      </c>
      <c r="U15" s="92"/>
      <c r="V15" s="92">
        <v>7000</v>
      </c>
      <c r="W15" s="92">
        <v>7000</v>
      </c>
      <c r="X15" s="96" t="s">
        <v>173</v>
      </c>
      <c r="Y15" s="96" t="s">
        <v>466</v>
      </c>
      <c r="Z15" s="96" t="s">
        <v>11126</v>
      </c>
      <c r="AA15" s="90">
        <v>1990</v>
      </c>
      <c r="AB15" s="96">
        <v>1217</v>
      </c>
      <c r="AC15" s="96">
        <v>1121</v>
      </c>
      <c r="AD15" s="96">
        <v>600</v>
      </c>
      <c r="AE15" s="96"/>
      <c r="AF15" s="96"/>
      <c r="AG15" s="96"/>
      <c r="AH15" s="92">
        <v>3938</v>
      </c>
      <c r="AI15" s="90" t="s">
        <v>11127</v>
      </c>
      <c r="AJ15" s="90"/>
      <c r="AK15" s="96" t="s">
        <v>11128</v>
      </c>
      <c r="AL15" s="96">
        <v>870</v>
      </c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 t="s">
        <v>11129</v>
      </c>
    </row>
    <row r="16" spans="1:58" s="68" customFormat="1" ht="27" hidden="1" customHeight="1">
      <c r="A16" s="66" t="s">
        <v>166</v>
      </c>
      <c r="B16" s="90" t="s">
        <v>2301</v>
      </c>
      <c r="C16" s="90" t="s">
        <v>2303</v>
      </c>
      <c r="D16" s="90" t="s">
        <v>2330</v>
      </c>
      <c r="E16" s="90" t="s">
        <v>2303</v>
      </c>
      <c r="F16" s="90" t="s">
        <v>2304</v>
      </c>
      <c r="G16" s="102" t="s">
        <v>2305</v>
      </c>
      <c r="H16" s="90" t="s">
        <v>2331</v>
      </c>
      <c r="I16" s="104" t="s">
        <v>2332</v>
      </c>
      <c r="J16" s="104" t="s">
        <v>2333</v>
      </c>
      <c r="K16" s="92">
        <v>33013</v>
      </c>
      <c r="L16" s="92">
        <v>858</v>
      </c>
      <c r="M16" s="92">
        <v>858</v>
      </c>
      <c r="N16" s="90" t="s">
        <v>2334</v>
      </c>
      <c r="O16" s="92">
        <v>333.3</v>
      </c>
      <c r="P16" s="92">
        <v>9</v>
      </c>
      <c r="Q16" s="92">
        <v>2970</v>
      </c>
      <c r="R16" s="92" t="s">
        <v>2334</v>
      </c>
      <c r="S16" s="92">
        <v>30</v>
      </c>
      <c r="T16" s="92">
        <v>57</v>
      </c>
      <c r="U16" s="92"/>
      <c r="V16" s="92">
        <v>2500</v>
      </c>
      <c r="W16" s="92">
        <v>3000</v>
      </c>
      <c r="X16" s="104" t="s">
        <v>2335</v>
      </c>
      <c r="Y16" s="104" t="s">
        <v>2223</v>
      </c>
      <c r="Z16" s="104" t="s">
        <v>2336</v>
      </c>
      <c r="AA16" s="90">
        <v>1991</v>
      </c>
      <c r="AB16" s="104"/>
      <c r="AC16" s="104">
        <v>2623</v>
      </c>
      <c r="AD16" s="104">
        <v>1500</v>
      </c>
      <c r="AE16" s="104"/>
      <c r="AF16" s="104"/>
      <c r="AG16" s="104"/>
      <c r="AH16" s="92">
        <v>4123</v>
      </c>
      <c r="AI16" s="90">
        <v>2003</v>
      </c>
      <c r="AJ16" s="90"/>
      <c r="AK16" s="104">
        <v>1</v>
      </c>
      <c r="AL16" s="103">
        <v>190</v>
      </c>
      <c r="AM16" s="104"/>
      <c r="AN16" s="104"/>
      <c r="AO16" s="104"/>
      <c r="AP16" s="104"/>
      <c r="AQ16" s="104"/>
      <c r="AR16" s="104"/>
      <c r="AS16" s="104"/>
      <c r="AT16" s="104"/>
      <c r="AU16" s="104"/>
      <c r="AV16" s="104"/>
      <c r="AW16" s="104"/>
      <c r="AX16" s="104"/>
      <c r="AY16" s="104"/>
      <c r="AZ16" s="104"/>
      <c r="BA16" s="104"/>
      <c r="BB16" s="104"/>
      <c r="BC16" s="104"/>
      <c r="BD16" s="104"/>
      <c r="BE16" s="104"/>
      <c r="BF16" s="104"/>
    </row>
    <row r="17" spans="1:58" s="68" customFormat="1" ht="27" hidden="1" customHeight="1">
      <c r="A17" s="66" t="s">
        <v>166</v>
      </c>
      <c r="B17" s="90" t="s">
        <v>2306</v>
      </c>
      <c r="C17" s="90" t="s">
        <v>2307</v>
      </c>
      <c r="D17" s="90" t="s">
        <v>2337</v>
      </c>
      <c r="E17" s="90" t="s">
        <v>2338</v>
      </c>
      <c r="F17" s="90" t="s">
        <v>2339</v>
      </c>
      <c r="G17" s="102"/>
      <c r="H17" s="90" t="s">
        <v>2340</v>
      </c>
      <c r="I17" s="96"/>
      <c r="J17" s="96" t="s">
        <v>2341</v>
      </c>
      <c r="K17" s="92">
        <v>28017</v>
      </c>
      <c r="L17" s="92">
        <v>1103.45</v>
      </c>
      <c r="M17" s="92">
        <v>1824.8</v>
      </c>
      <c r="N17" s="90" t="s">
        <v>2218</v>
      </c>
      <c r="O17" s="92">
        <v>333.3</v>
      </c>
      <c r="P17" s="92">
        <v>7</v>
      </c>
      <c r="Q17" s="92">
        <v>9762</v>
      </c>
      <c r="R17" s="92"/>
      <c r="S17" s="92">
        <v>7</v>
      </c>
      <c r="T17" s="92">
        <v>333</v>
      </c>
      <c r="U17" s="92"/>
      <c r="V17" s="92">
        <v>1282</v>
      </c>
      <c r="W17" s="92">
        <v>1282</v>
      </c>
      <c r="X17" s="96" t="s">
        <v>2222</v>
      </c>
      <c r="Y17" s="96" t="s">
        <v>2342</v>
      </c>
      <c r="Z17" s="96"/>
      <c r="AA17" s="90">
        <v>1987</v>
      </c>
      <c r="AB17" s="96"/>
      <c r="AC17" s="96"/>
      <c r="AD17" s="96">
        <v>800</v>
      </c>
      <c r="AE17" s="96"/>
      <c r="AF17" s="96"/>
      <c r="AG17" s="96"/>
      <c r="AH17" s="92">
        <v>1432</v>
      </c>
      <c r="AI17" s="90"/>
      <c r="AJ17" s="90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</row>
    <row r="18" spans="1:58" s="68" customFormat="1" ht="27" hidden="1" customHeight="1">
      <c r="A18" s="66" t="s">
        <v>166</v>
      </c>
      <c r="B18" s="90" t="s">
        <v>2287</v>
      </c>
      <c r="C18" s="90" t="s">
        <v>2343</v>
      </c>
      <c r="D18" s="90" t="s">
        <v>2344</v>
      </c>
      <c r="E18" s="90" t="s">
        <v>2345</v>
      </c>
      <c r="F18" s="90" t="s">
        <v>2346</v>
      </c>
      <c r="G18" s="102" t="s">
        <v>2347</v>
      </c>
      <c r="H18" s="90" t="s">
        <v>2346</v>
      </c>
      <c r="I18" s="96"/>
      <c r="J18" s="96" t="s">
        <v>2348</v>
      </c>
      <c r="K18" s="92">
        <v>50500</v>
      </c>
      <c r="L18" s="92">
        <v>24880</v>
      </c>
      <c r="M18" s="92">
        <v>42339</v>
      </c>
      <c r="N18" s="90" t="s">
        <v>2218</v>
      </c>
      <c r="O18" s="92">
        <v>333.3</v>
      </c>
      <c r="P18" s="101">
        <v>9.6999999999999993</v>
      </c>
      <c r="Q18" s="92">
        <f>O18*P18</f>
        <v>3233.0099999999998</v>
      </c>
      <c r="R18" s="92" t="s">
        <v>2349</v>
      </c>
      <c r="S18" s="92">
        <v>40</v>
      </c>
      <c r="T18" s="92">
        <v>70</v>
      </c>
      <c r="U18" s="92"/>
      <c r="V18" s="92">
        <v>7000</v>
      </c>
      <c r="W18" s="92">
        <v>12000</v>
      </c>
      <c r="X18" s="96" t="s">
        <v>2350</v>
      </c>
      <c r="Y18" s="96" t="s">
        <v>2223</v>
      </c>
      <c r="Z18" s="96" t="s">
        <v>2351</v>
      </c>
      <c r="AA18" s="90">
        <v>1996</v>
      </c>
      <c r="AB18" s="96">
        <v>48096</v>
      </c>
      <c r="AC18" s="96">
        <v>17000</v>
      </c>
      <c r="AD18" s="96"/>
      <c r="AE18" s="96"/>
      <c r="AF18" s="96"/>
      <c r="AG18" s="96"/>
      <c r="AH18" s="92">
        <v>65096</v>
      </c>
      <c r="AI18" s="90"/>
      <c r="AJ18" s="90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</row>
    <row r="19" spans="1:58">
      <c r="B19" s="5"/>
      <c r="C19" s="5"/>
      <c r="D19" s="5"/>
      <c r="E19" s="5"/>
      <c r="F19" s="5"/>
      <c r="G19" s="5"/>
      <c r="H19" s="5"/>
    </row>
  </sheetData>
  <autoFilter ref="A5:BF18">
    <filterColumn colId="1">
      <filters>
        <filter val="강원"/>
      </filters>
    </filterColumn>
  </autoFilter>
  <mergeCells count="37">
    <mergeCell ref="B1:D1"/>
    <mergeCell ref="W1:BF1"/>
    <mergeCell ref="AQ3:AU3"/>
    <mergeCell ref="AV3:AZ3"/>
    <mergeCell ref="BA3:BE3"/>
    <mergeCell ref="AJ3:AJ4"/>
    <mergeCell ref="AK3:AL3"/>
    <mergeCell ref="AM3:AO3"/>
    <mergeCell ref="AP3:AP4"/>
    <mergeCell ref="AK2:AP2"/>
    <mergeCell ref="BF2:BF4"/>
    <mergeCell ref="N3:Q3"/>
    <mergeCell ref="R3:U3"/>
    <mergeCell ref="V3:V4"/>
    <mergeCell ref="W3:W4"/>
    <mergeCell ref="X3:X4"/>
    <mergeCell ref="AQ2:BE2"/>
    <mergeCell ref="N2:T2"/>
    <mergeCell ref="V2:Y2"/>
    <mergeCell ref="AA2:AA4"/>
    <mergeCell ref="J2:J4"/>
    <mergeCell ref="K2:K4"/>
    <mergeCell ref="L2:L4"/>
    <mergeCell ref="M2:M4"/>
    <mergeCell ref="Y3:Y4"/>
    <mergeCell ref="Z2:Z4"/>
    <mergeCell ref="AI2:AJ2"/>
    <mergeCell ref="AI3:AI4"/>
    <mergeCell ref="AB2:AH4"/>
    <mergeCell ref="E2:E4"/>
    <mergeCell ref="F2:F4"/>
    <mergeCell ref="H2:H4"/>
    <mergeCell ref="I2:I4"/>
    <mergeCell ref="A2:A4"/>
    <mergeCell ref="B2:B4"/>
    <mergeCell ref="C2:C4"/>
    <mergeCell ref="D2:D4"/>
  </mergeCells>
  <phoneticPr fontId="2" type="noConversion"/>
  <hyperlinks>
    <hyperlink ref="G11" r:id="rId1"/>
    <hyperlink ref="G15" r:id="rId2"/>
  </hyperlinks>
  <pageMargins left="0.78740157480314965" right="0.78740157480314965" top="0.98425196850393704" bottom="0.98425196850393704" header="0.51181102362204722" footer="0.51181102362204722"/>
  <pageSetup paperSize="9" scale="88" orientation="landscape" horizontalDpi="300" verticalDpi="300" r:id="rId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theme="0" tint="-0.14999847407452621"/>
  </sheetPr>
  <dimension ref="A1:AY911"/>
  <sheetViews>
    <sheetView view="pageBreakPreview" topLeftCell="B1" zoomScale="85" zoomScaleNormal="100" zoomScaleSheetLayoutView="85" workbookViewId="0">
      <pane ySplit="5" topLeftCell="A6" activePane="bottomLeft" state="frozen"/>
      <selection activeCell="A17" sqref="A17:L17"/>
      <selection pane="bottomLeft" activeCell="K436" sqref="K436"/>
    </sheetView>
  </sheetViews>
  <sheetFormatPr defaultColWidth="8.88671875" defaultRowHeight="11.25"/>
  <cols>
    <col min="1" max="1" width="7.109375" style="212" hidden="1" customWidth="1"/>
    <col min="2" max="2" width="4.21875" style="212" customWidth="1"/>
    <col min="3" max="3" width="6.88671875" style="317" customWidth="1"/>
    <col min="4" max="4" width="0" style="212" hidden="1" customWidth="1"/>
    <col min="5" max="5" width="16.77734375" style="213" customWidth="1"/>
    <col min="6" max="6" width="7.44140625" style="317" customWidth="1"/>
    <col min="7" max="8" width="0" style="212" hidden="1" customWidth="1"/>
    <col min="9" max="9" width="15.109375" style="212" customWidth="1"/>
    <col min="10" max="10" width="0" style="212" hidden="1" customWidth="1"/>
    <col min="11" max="11" width="7.88671875" style="214" customWidth="1"/>
    <col min="12" max="12" width="6.33203125" style="214" customWidth="1"/>
    <col min="13" max="13" width="6" style="214" customWidth="1"/>
    <col min="14" max="14" width="5.5546875" style="212" hidden="1" customWidth="1"/>
    <col min="15" max="15" width="8.6640625" style="317" customWidth="1"/>
    <col min="16" max="16" width="7.44140625" style="214" customWidth="1"/>
    <col min="17" max="17" width="5.33203125" style="214" customWidth="1"/>
    <col min="18" max="18" width="5.5546875" style="214" customWidth="1"/>
    <col min="19" max="19" width="6.21875" style="214" customWidth="1"/>
    <col min="20" max="20" width="8.88671875" style="212" hidden="1" customWidth="1"/>
    <col min="21" max="21" width="0" style="212" hidden="1" customWidth="1"/>
    <col min="22" max="22" width="5.44140625" style="317" bestFit="1" customWidth="1"/>
    <col min="23" max="27" width="0" style="212" hidden="1" customWidth="1"/>
    <col min="28" max="28" width="6.21875" style="213" customWidth="1"/>
    <col min="29" max="49" width="0" style="212" hidden="1" customWidth="1"/>
    <col min="50" max="50" width="11.88671875" style="885" customWidth="1"/>
    <col min="51" max="16384" width="8.88671875" style="1"/>
  </cols>
  <sheetData>
    <row r="1" spans="1:50" ht="22.9" customHeight="1">
      <c r="B1" s="1784" t="s">
        <v>80</v>
      </c>
      <c r="C1" s="1784"/>
      <c r="D1" s="1784"/>
      <c r="E1" s="1784"/>
      <c r="S1" s="1785" t="s">
        <v>259</v>
      </c>
      <c r="T1" s="1785"/>
      <c r="U1" s="1785"/>
      <c r="V1" s="1785"/>
      <c r="W1" s="1785"/>
      <c r="X1" s="1785"/>
      <c r="Y1" s="1785"/>
      <c r="Z1" s="1785"/>
      <c r="AA1" s="1785"/>
      <c r="AB1" s="1785"/>
      <c r="AC1" s="1785"/>
      <c r="AD1" s="1785"/>
      <c r="AE1" s="1785"/>
      <c r="AF1" s="1785"/>
      <c r="AG1" s="1785"/>
      <c r="AH1" s="1785"/>
      <c r="AI1" s="1785"/>
      <c r="AJ1" s="1785"/>
      <c r="AK1" s="1785"/>
      <c r="AL1" s="1785"/>
      <c r="AM1" s="1785"/>
      <c r="AN1" s="1785"/>
      <c r="AO1" s="1785"/>
      <c r="AP1" s="1785"/>
      <c r="AQ1" s="1785"/>
      <c r="AR1" s="1785"/>
      <c r="AS1" s="1785"/>
      <c r="AT1" s="1785"/>
      <c r="AU1" s="1785"/>
      <c r="AV1" s="1785"/>
      <c r="AW1" s="1785"/>
      <c r="AX1" s="1785"/>
    </row>
    <row r="2" spans="1:50" ht="18.75" customHeight="1">
      <c r="A2" s="1783" t="s">
        <v>361</v>
      </c>
      <c r="B2" s="1782" t="s">
        <v>362</v>
      </c>
      <c r="C2" s="1700" t="s">
        <v>363</v>
      </c>
      <c r="D2" s="1782" t="s">
        <v>364</v>
      </c>
      <c r="E2" s="1781" t="s">
        <v>365</v>
      </c>
      <c r="F2" s="1700" t="s">
        <v>366</v>
      </c>
      <c r="G2" s="1782" t="s">
        <v>367</v>
      </c>
      <c r="H2" s="886"/>
      <c r="I2" s="1782" t="s">
        <v>368</v>
      </c>
      <c r="J2" s="1782" t="s">
        <v>369</v>
      </c>
      <c r="K2" s="1781" t="s">
        <v>371</v>
      </c>
      <c r="L2" s="1781" t="s">
        <v>372</v>
      </c>
      <c r="M2" s="1781" t="s">
        <v>373</v>
      </c>
      <c r="N2" s="1782" t="s">
        <v>152</v>
      </c>
      <c r="O2" s="1782" t="s">
        <v>374</v>
      </c>
      <c r="P2" s="1782"/>
      <c r="Q2" s="1782"/>
      <c r="R2" s="1787" t="s">
        <v>375</v>
      </c>
      <c r="S2" s="1787"/>
      <c r="T2" s="1787"/>
      <c r="U2" s="1787"/>
      <c r="V2" s="1700" t="s">
        <v>153</v>
      </c>
      <c r="W2" s="1775" t="s">
        <v>89</v>
      </c>
      <c r="X2" s="1776"/>
      <c r="Y2" s="1776"/>
      <c r="Z2" s="1776"/>
      <c r="AA2" s="1776"/>
      <c r="AB2" s="1777"/>
      <c r="AC2" s="1700" t="s">
        <v>377</v>
      </c>
      <c r="AD2" s="1700"/>
      <c r="AE2" s="1782" t="s">
        <v>378</v>
      </c>
      <c r="AF2" s="1782"/>
      <c r="AG2" s="1782"/>
      <c r="AH2" s="1782"/>
      <c r="AI2" s="1782"/>
      <c r="AJ2" s="1786"/>
      <c r="AK2" s="1782" t="s">
        <v>379</v>
      </c>
      <c r="AL2" s="1786"/>
      <c r="AM2" s="1786"/>
      <c r="AN2" s="1786"/>
      <c r="AO2" s="1786"/>
      <c r="AP2" s="1786"/>
      <c r="AQ2" s="1786"/>
      <c r="AR2" s="1786"/>
      <c r="AS2" s="1786"/>
      <c r="AT2" s="1786"/>
      <c r="AU2" s="1786"/>
      <c r="AV2" s="1786"/>
      <c r="AW2" s="1786"/>
      <c r="AX2" s="1782" t="s">
        <v>380</v>
      </c>
    </row>
    <row r="3" spans="1:50" ht="24.75" customHeight="1">
      <c r="A3" s="1783"/>
      <c r="B3" s="1782"/>
      <c r="C3" s="1700"/>
      <c r="D3" s="1782"/>
      <c r="E3" s="1781"/>
      <c r="F3" s="1700"/>
      <c r="G3" s="1782"/>
      <c r="H3" s="886" t="s">
        <v>436</v>
      </c>
      <c r="I3" s="1782"/>
      <c r="J3" s="1782"/>
      <c r="K3" s="1781"/>
      <c r="L3" s="1781"/>
      <c r="M3" s="1781"/>
      <c r="N3" s="1782"/>
      <c r="O3" s="721" t="s">
        <v>157</v>
      </c>
      <c r="P3" s="887" t="s">
        <v>132</v>
      </c>
      <c r="Q3" s="887" t="s">
        <v>154</v>
      </c>
      <c r="R3" s="887" t="s">
        <v>439</v>
      </c>
      <c r="S3" s="887" t="s">
        <v>440</v>
      </c>
      <c r="T3" s="886" t="s">
        <v>441</v>
      </c>
      <c r="U3" s="886" t="s">
        <v>442</v>
      </c>
      <c r="V3" s="1700"/>
      <c r="W3" s="1778"/>
      <c r="X3" s="1779"/>
      <c r="Y3" s="1779"/>
      <c r="Z3" s="1779"/>
      <c r="AA3" s="1779"/>
      <c r="AB3" s="1780"/>
      <c r="AC3" s="721" t="s">
        <v>443</v>
      </c>
      <c r="AD3" s="721" t="s">
        <v>444</v>
      </c>
      <c r="AE3" s="1782" t="s">
        <v>445</v>
      </c>
      <c r="AF3" s="1782"/>
      <c r="AG3" s="1782" t="s">
        <v>446</v>
      </c>
      <c r="AH3" s="1786"/>
      <c r="AI3" s="1786"/>
      <c r="AJ3" s="888" t="s">
        <v>447</v>
      </c>
      <c r="AK3" s="1782" t="s">
        <v>448</v>
      </c>
      <c r="AL3" s="1786"/>
      <c r="AM3" s="1786"/>
      <c r="AN3" s="1786"/>
      <c r="AO3" s="1786"/>
      <c r="AP3" s="1782" t="s">
        <v>449</v>
      </c>
      <c r="AQ3" s="1786"/>
      <c r="AR3" s="1786"/>
      <c r="AS3" s="1786"/>
      <c r="AT3" s="1786"/>
      <c r="AU3" s="1782" t="s">
        <v>156</v>
      </c>
      <c r="AV3" s="1786"/>
      <c r="AW3" s="1786"/>
      <c r="AX3" s="1782"/>
    </row>
    <row r="4" spans="1:50" s="1316" customFormat="1" ht="24.75" customHeight="1">
      <c r="A4" s="790"/>
      <c r="B4" s="1542"/>
      <c r="C4" s="1504"/>
      <c r="D4" s="1542"/>
      <c r="E4" s="1574"/>
      <c r="F4" s="1504"/>
      <c r="G4" s="1542"/>
      <c r="H4" s="1542"/>
      <c r="I4" s="1542"/>
      <c r="J4" s="1542"/>
      <c r="K4" s="1574"/>
      <c r="L4" s="1574"/>
      <c r="M4" s="1574"/>
      <c r="N4" s="1542"/>
      <c r="O4" s="1504"/>
      <c r="P4" s="1574"/>
      <c r="Q4" s="1574"/>
      <c r="R4" s="1574"/>
      <c r="S4" s="1574"/>
      <c r="T4" s="1542"/>
      <c r="U4" s="1542"/>
      <c r="V4" s="1504"/>
      <c r="W4" s="1528"/>
      <c r="X4" s="1529"/>
      <c r="Y4" s="1529"/>
      <c r="Z4" s="1529"/>
      <c r="AA4" s="1529"/>
      <c r="AB4" s="1530"/>
      <c r="AC4" s="1504"/>
      <c r="AD4" s="1504"/>
      <c r="AE4" s="1542"/>
      <c r="AF4" s="1542"/>
      <c r="AG4" s="1542"/>
      <c r="AH4" s="1546"/>
      <c r="AI4" s="1546"/>
      <c r="AJ4" s="1546"/>
      <c r="AK4" s="1542"/>
      <c r="AL4" s="1546"/>
      <c r="AM4" s="1546"/>
      <c r="AN4" s="1546"/>
      <c r="AO4" s="1546"/>
      <c r="AP4" s="1542"/>
      <c r="AQ4" s="1546"/>
      <c r="AR4" s="1546"/>
      <c r="AS4" s="1546"/>
      <c r="AT4" s="1546"/>
      <c r="AU4" s="1542"/>
      <c r="AV4" s="1546"/>
      <c r="AW4" s="1546"/>
      <c r="AX4" s="1542"/>
    </row>
    <row r="5" spans="1:50" ht="26.1" hidden="1" customHeight="1">
      <c r="A5" s="790"/>
      <c r="B5" s="267" t="s">
        <v>48</v>
      </c>
      <c r="C5" s="248" t="s">
        <v>1</v>
      </c>
      <c r="D5" s="267"/>
      <c r="E5" s="240">
        <f>COUNTA(E7:E71,E73:E108,E110:E137,E139:E173,E175:E194,E196:E204,E206:E222,E224:E231,E233:E435,E437:E512,E514:E547,E549:E581,E583:E639,E641:E686,E688:E747,E749:E850,E852:E858)</f>
        <v>836</v>
      </c>
      <c r="F5" s="248"/>
      <c r="G5" s="267"/>
      <c r="H5" s="267"/>
      <c r="I5" s="267"/>
      <c r="J5" s="267"/>
      <c r="K5" s="241">
        <f>SUM(K6,K72,K109,K138,K174,K195,K205,K223,K232,K436,K513,K548,K582,K640,K687,K748,K851)</f>
        <v>9323330.8300000001</v>
      </c>
      <c r="L5" s="241">
        <f>SUM(L6,L72,L109,L138,L174,L195,L205,L223,L232,L436,L513,L548,L582,L640,L687,L748,L851)</f>
        <v>301158.34000000003</v>
      </c>
      <c r="M5" s="241">
        <f>SUM(M6,M72,M109,M138,M174,M195,M205,M223,M232,M436,M513,M548,M582,M640,M687,M748,M851)</f>
        <v>618378.58000000007</v>
      </c>
      <c r="N5" s="241" t="e">
        <f>SUM(N6,N72,N101,N132,N155,#REF!,N189,N195,N199,N396,N485,N513,N545,N605,N651,#REF!,N800)</f>
        <v>#REF!</v>
      </c>
      <c r="O5" s="241"/>
      <c r="P5" s="241">
        <f>SUM(P6,P72,P109,P138,P174,P195,P205,P223,P232,P436,P513,P548,P582,P640,P687,P748,P898)</f>
        <v>2558746.855</v>
      </c>
      <c r="Q5" s="241">
        <f>SUM(Q6,Q72,Q109,Q138,Q174,Q195,Q205,Q223,Q232,Q436,Q513,Q548,Q582,Q640,Q687,Q748,Q898)</f>
        <v>4028</v>
      </c>
      <c r="R5" s="241"/>
      <c r="S5" s="241"/>
      <c r="T5" s="267"/>
      <c r="U5" s="267"/>
      <c r="V5" s="248"/>
      <c r="W5" s="267"/>
      <c r="X5" s="267"/>
      <c r="Y5" s="267"/>
      <c r="Z5" s="267"/>
      <c r="AA5" s="267"/>
      <c r="AB5" s="241"/>
      <c r="AC5" s="248"/>
      <c r="AD5" s="248"/>
      <c r="AE5" s="267"/>
      <c r="AF5" s="267"/>
      <c r="AG5" s="267"/>
      <c r="AH5" s="267"/>
      <c r="AI5" s="267"/>
      <c r="AJ5" s="228"/>
      <c r="AK5" s="228"/>
      <c r="AL5" s="267"/>
      <c r="AM5" s="267"/>
      <c r="AN5" s="267"/>
      <c r="AO5" s="267"/>
      <c r="AP5" s="267"/>
      <c r="AQ5" s="267"/>
      <c r="AR5" s="267"/>
      <c r="AS5" s="267"/>
      <c r="AT5" s="267"/>
      <c r="AU5" s="267"/>
      <c r="AV5" s="267"/>
      <c r="AW5" s="267"/>
      <c r="AX5" s="267"/>
    </row>
    <row r="6" spans="1:50" ht="26.1" hidden="1" customHeight="1">
      <c r="A6" s="791"/>
      <c r="B6" s="290" t="s">
        <v>56</v>
      </c>
      <c r="C6" s="259" t="s">
        <v>55</v>
      </c>
      <c r="D6" s="236"/>
      <c r="E6" s="246">
        <f>COUNTA(E7:E71)</f>
        <v>65</v>
      </c>
      <c r="F6" s="707"/>
      <c r="G6" s="236"/>
      <c r="H6" s="236"/>
      <c r="I6" s="236"/>
      <c r="J6" s="236"/>
      <c r="K6" s="235">
        <f>SUM(K7:K71)</f>
        <v>392012.69</v>
      </c>
      <c r="L6" s="235">
        <f>SUM(L7:L71)</f>
        <v>15987.05</v>
      </c>
      <c r="M6" s="235">
        <f>SUM(M7:M71)</f>
        <v>282892.28000000003</v>
      </c>
      <c r="N6" s="235">
        <f>SUM(N7:N71)</f>
        <v>0</v>
      </c>
      <c r="O6" s="235"/>
      <c r="P6" s="235">
        <f>SUM(P7:P71)</f>
        <v>215786.69</v>
      </c>
      <c r="Q6" s="235">
        <f>SUM(Q7:Q71)</f>
        <v>322</v>
      </c>
      <c r="R6" s="241"/>
      <c r="S6" s="235"/>
      <c r="T6" s="236"/>
      <c r="U6" s="236"/>
      <c r="V6" s="707"/>
      <c r="W6" s="236"/>
      <c r="X6" s="236"/>
      <c r="Y6" s="236"/>
      <c r="Z6" s="236"/>
      <c r="AA6" s="236"/>
      <c r="AB6" s="235"/>
      <c r="AC6" s="707"/>
      <c r="AD6" s="707"/>
      <c r="AE6" s="236"/>
      <c r="AF6" s="236"/>
      <c r="AG6" s="236"/>
      <c r="AH6" s="236"/>
      <c r="AI6" s="236"/>
      <c r="AJ6" s="221"/>
      <c r="AK6" s="221"/>
      <c r="AL6" s="236"/>
      <c r="AM6" s="236"/>
      <c r="AN6" s="236"/>
      <c r="AO6" s="236"/>
      <c r="AP6" s="236"/>
      <c r="AQ6" s="236"/>
      <c r="AR6" s="236"/>
      <c r="AS6" s="236"/>
      <c r="AT6" s="236"/>
      <c r="AU6" s="236"/>
      <c r="AV6" s="236"/>
      <c r="AW6" s="236"/>
      <c r="AX6" s="236"/>
    </row>
    <row r="7" spans="1:50" ht="26.1" hidden="1" customHeight="1">
      <c r="A7" s="690" t="s">
        <v>145</v>
      </c>
      <c r="B7" s="282"/>
      <c r="C7" s="259" t="s">
        <v>9240</v>
      </c>
      <c r="D7" s="236" t="s">
        <v>9241</v>
      </c>
      <c r="E7" s="234" t="s">
        <v>9242</v>
      </c>
      <c r="F7" s="707" t="s">
        <v>9240</v>
      </c>
      <c r="G7" s="236" t="s">
        <v>9243</v>
      </c>
      <c r="H7" s="247" t="s">
        <v>9244</v>
      </c>
      <c r="I7" s="236" t="s">
        <v>2580</v>
      </c>
      <c r="J7" s="236">
        <v>3</v>
      </c>
      <c r="K7" s="234">
        <v>5238</v>
      </c>
      <c r="L7" s="234">
        <v>48</v>
      </c>
      <c r="M7" s="234">
        <v>48</v>
      </c>
      <c r="N7" s="236"/>
      <c r="O7" s="707" t="s">
        <v>9245</v>
      </c>
      <c r="P7" s="234">
        <v>3774</v>
      </c>
      <c r="Q7" s="234">
        <v>6</v>
      </c>
      <c r="R7" s="234"/>
      <c r="S7" s="234"/>
      <c r="T7" s="236"/>
      <c r="U7" s="236"/>
      <c r="V7" s="707">
        <v>1996</v>
      </c>
      <c r="W7" s="236">
        <v>261</v>
      </c>
      <c r="X7" s="236"/>
      <c r="Y7" s="236"/>
      <c r="Z7" s="236"/>
      <c r="AA7" s="236"/>
      <c r="AB7" s="234">
        <v>261</v>
      </c>
      <c r="AC7" s="236"/>
      <c r="AD7" s="236"/>
      <c r="AE7" s="236"/>
      <c r="AF7" s="236"/>
      <c r="AG7" s="236">
        <v>9</v>
      </c>
      <c r="AH7" s="236">
        <v>500</v>
      </c>
      <c r="AI7" s="236">
        <v>4865</v>
      </c>
      <c r="AJ7" s="707"/>
      <c r="AK7" s="236"/>
      <c r="AL7" s="236"/>
      <c r="AM7" s="236"/>
      <c r="AN7" s="236"/>
      <c r="AO7" s="236"/>
      <c r="AP7" s="236"/>
      <c r="AQ7" s="236"/>
      <c r="AR7" s="236"/>
      <c r="AS7" s="236"/>
      <c r="AT7" s="737"/>
      <c r="AU7" s="236"/>
      <c r="AV7" s="236"/>
      <c r="AW7" s="236"/>
      <c r="AX7" s="792"/>
    </row>
    <row r="8" spans="1:50" ht="26.1" hidden="1" customHeight="1">
      <c r="A8" s="690"/>
      <c r="B8" s="282"/>
      <c r="C8" s="259" t="s">
        <v>593</v>
      </c>
      <c r="D8" s="236" t="s">
        <v>5390</v>
      </c>
      <c r="E8" s="235" t="s">
        <v>9246</v>
      </c>
      <c r="F8" s="707" t="s">
        <v>66</v>
      </c>
      <c r="G8" s="236" t="s">
        <v>539</v>
      </c>
      <c r="H8" s="247" t="s">
        <v>540</v>
      </c>
      <c r="I8" s="236" t="s">
        <v>9247</v>
      </c>
      <c r="J8" s="236"/>
      <c r="K8" s="235">
        <v>10545</v>
      </c>
      <c r="L8" s="235">
        <v>191</v>
      </c>
      <c r="M8" s="235">
        <v>10545</v>
      </c>
      <c r="N8" s="236"/>
      <c r="O8" s="707" t="s">
        <v>142</v>
      </c>
      <c r="P8" s="235">
        <v>7603</v>
      </c>
      <c r="Q8" s="235">
        <v>9</v>
      </c>
      <c r="R8" s="235">
        <v>2000</v>
      </c>
      <c r="S8" s="235"/>
      <c r="T8" s="236" t="s">
        <v>173</v>
      </c>
      <c r="U8" s="236"/>
      <c r="V8" s="707">
        <v>1974</v>
      </c>
      <c r="W8" s="236"/>
      <c r="X8" s="236"/>
      <c r="Y8" s="236"/>
      <c r="Z8" s="236"/>
      <c r="AA8" s="236"/>
      <c r="AB8" s="235"/>
      <c r="AC8" s="707">
        <v>1974</v>
      </c>
      <c r="AD8" s="707"/>
      <c r="AE8" s="236"/>
      <c r="AF8" s="236"/>
      <c r="AG8" s="236" t="s">
        <v>551</v>
      </c>
      <c r="AH8" s="236"/>
      <c r="AI8" s="236"/>
      <c r="AJ8" s="236"/>
      <c r="AK8" s="236"/>
      <c r="AL8" s="236"/>
      <c r="AM8" s="236"/>
      <c r="AN8" s="236"/>
      <c r="AO8" s="236"/>
      <c r="AP8" s="236"/>
      <c r="AQ8" s="236"/>
      <c r="AR8" s="236"/>
      <c r="AS8" s="236"/>
      <c r="AT8" s="236"/>
      <c r="AU8" s="236"/>
      <c r="AV8" s="236"/>
      <c r="AW8" s="236"/>
      <c r="AX8" s="236"/>
    </row>
    <row r="9" spans="1:50" ht="26.1" hidden="1" customHeight="1">
      <c r="A9" s="690" t="s">
        <v>91</v>
      </c>
      <c r="B9" s="766"/>
      <c r="C9" s="259" t="s">
        <v>593</v>
      </c>
      <c r="D9" s="236"/>
      <c r="E9" s="234" t="s">
        <v>15891</v>
      </c>
      <c r="F9" s="707" t="s">
        <v>593</v>
      </c>
      <c r="G9" s="236"/>
      <c r="H9" s="236"/>
      <c r="I9" s="236" t="s">
        <v>2848</v>
      </c>
      <c r="J9" s="236"/>
      <c r="K9" s="234">
        <v>7371</v>
      </c>
      <c r="L9" s="234"/>
      <c r="M9" s="234">
        <v>1293</v>
      </c>
      <c r="N9" s="236"/>
      <c r="O9" s="707" t="s">
        <v>172</v>
      </c>
      <c r="P9" s="234">
        <v>1343</v>
      </c>
      <c r="Q9" s="234">
        <v>2</v>
      </c>
      <c r="R9" s="235">
        <v>16</v>
      </c>
      <c r="S9" s="235">
        <v>16</v>
      </c>
      <c r="T9" s="236"/>
      <c r="U9" s="236"/>
      <c r="V9" s="707"/>
      <c r="W9" s="236"/>
      <c r="X9" s="236"/>
      <c r="Y9" s="236"/>
      <c r="Z9" s="236"/>
      <c r="AA9" s="236"/>
      <c r="AB9" s="234"/>
      <c r="AC9" s="707"/>
      <c r="AD9" s="707"/>
      <c r="AE9" s="236"/>
      <c r="AF9" s="236"/>
      <c r="AG9" s="236"/>
      <c r="AH9" s="236"/>
      <c r="AI9" s="236"/>
      <c r="AJ9" s="236"/>
      <c r="AK9" s="236"/>
      <c r="AL9" s="236"/>
      <c r="AM9" s="236"/>
      <c r="AN9" s="236"/>
      <c r="AO9" s="236"/>
      <c r="AP9" s="236"/>
      <c r="AQ9" s="236"/>
      <c r="AR9" s="236"/>
      <c r="AS9" s="236"/>
      <c r="AT9" s="236"/>
      <c r="AU9" s="236"/>
      <c r="AV9" s="236"/>
      <c r="AW9" s="236"/>
      <c r="AX9" s="236"/>
    </row>
    <row r="10" spans="1:50" ht="26.1" hidden="1" customHeight="1">
      <c r="A10" s="690" t="s">
        <v>310</v>
      </c>
      <c r="B10" s="766"/>
      <c r="C10" s="259" t="s">
        <v>9248</v>
      </c>
      <c r="D10" s="236"/>
      <c r="E10" s="234" t="s">
        <v>15892</v>
      </c>
      <c r="F10" s="707" t="s">
        <v>66</v>
      </c>
      <c r="G10" s="236" t="s">
        <v>9249</v>
      </c>
      <c r="H10" s="236" t="s">
        <v>9250</v>
      </c>
      <c r="I10" s="236" t="s">
        <v>900</v>
      </c>
      <c r="J10" s="236"/>
      <c r="K10" s="234">
        <v>3793</v>
      </c>
      <c r="L10" s="234"/>
      <c r="M10" s="234">
        <v>3793</v>
      </c>
      <c r="N10" s="236"/>
      <c r="O10" s="707" t="s">
        <v>172</v>
      </c>
      <c r="P10" s="234">
        <v>2086</v>
      </c>
      <c r="Q10" s="234">
        <v>8</v>
      </c>
      <c r="R10" s="235"/>
      <c r="S10" s="235"/>
      <c r="T10" s="236"/>
      <c r="U10" s="236"/>
      <c r="V10" s="707">
        <v>1991</v>
      </c>
      <c r="W10" s="236">
        <v>114</v>
      </c>
      <c r="X10" s="236"/>
      <c r="Y10" s="236"/>
      <c r="Z10" s="236"/>
      <c r="AA10" s="236"/>
      <c r="AB10" s="234">
        <v>114</v>
      </c>
      <c r="AC10" s="707"/>
      <c r="AD10" s="707"/>
      <c r="AE10" s="236"/>
      <c r="AF10" s="236"/>
      <c r="AG10" s="236"/>
      <c r="AH10" s="236"/>
      <c r="AI10" s="236"/>
      <c r="AJ10" s="236"/>
      <c r="AK10" s="236"/>
      <c r="AL10" s="236"/>
      <c r="AM10" s="236"/>
      <c r="AN10" s="236"/>
      <c r="AO10" s="236"/>
      <c r="AP10" s="236"/>
      <c r="AQ10" s="236"/>
      <c r="AR10" s="236"/>
      <c r="AS10" s="236"/>
      <c r="AT10" s="236"/>
      <c r="AU10" s="236"/>
      <c r="AV10" s="236"/>
      <c r="AW10" s="236"/>
      <c r="AX10" s="236"/>
    </row>
    <row r="11" spans="1:50" ht="26.1" hidden="1" customHeight="1">
      <c r="A11" s="690">
        <v>4</v>
      </c>
      <c r="B11" s="766"/>
      <c r="C11" s="259" t="s">
        <v>9248</v>
      </c>
      <c r="D11" s="236"/>
      <c r="E11" s="234" t="s">
        <v>15893</v>
      </c>
      <c r="F11" s="707" t="s">
        <v>66</v>
      </c>
      <c r="G11" s="236" t="s">
        <v>9249</v>
      </c>
      <c r="H11" s="236" t="s">
        <v>9250</v>
      </c>
      <c r="I11" s="236" t="s">
        <v>15894</v>
      </c>
      <c r="J11" s="236"/>
      <c r="K11" s="234">
        <v>6832</v>
      </c>
      <c r="L11" s="234">
        <v>190.8</v>
      </c>
      <c r="M11" s="234">
        <v>6832</v>
      </c>
      <c r="N11" s="236"/>
      <c r="O11" s="707" t="s">
        <v>2160</v>
      </c>
      <c r="P11" s="234">
        <v>6832</v>
      </c>
      <c r="Q11" s="234">
        <v>10</v>
      </c>
      <c r="R11" s="235"/>
      <c r="S11" s="235"/>
      <c r="T11" s="236"/>
      <c r="U11" s="236"/>
      <c r="V11" s="707">
        <v>1999</v>
      </c>
      <c r="W11" s="236">
        <v>114</v>
      </c>
      <c r="X11" s="236"/>
      <c r="Y11" s="236"/>
      <c r="Z11" s="236"/>
      <c r="AA11" s="236"/>
      <c r="AB11" s="234"/>
      <c r="AC11" s="707"/>
      <c r="AD11" s="707"/>
      <c r="AE11" s="236"/>
      <c r="AF11" s="236"/>
      <c r="AG11" s="236"/>
      <c r="AH11" s="236"/>
      <c r="AI11" s="236"/>
      <c r="AJ11" s="236"/>
      <c r="AK11" s="236"/>
      <c r="AL11" s="236"/>
      <c r="AM11" s="236"/>
      <c r="AN11" s="236"/>
      <c r="AO11" s="236"/>
      <c r="AP11" s="236"/>
      <c r="AQ11" s="236"/>
      <c r="AR11" s="236"/>
      <c r="AS11" s="236"/>
      <c r="AT11" s="236"/>
      <c r="AU11" s="236"/>
      <c r="AV11" s="236"/>
      <c r="AW11" s="236"/>
      <c r="AX11" s="236"/>
    </row>
    <row r="12" spans="1:50" s="1316" customFormat="1" ht="26.1" hidden="1" customHeight="1">
      <c r="A12" s="690"/>
      <c r="B12" s="1352"/>
      <c r="C12" s="259" t="s">
        <v>9248</v>
      </c>
      <c r="D12" s="1359"/>
      <c r="E12" s="234" t="s">
        <v>15895</v>
      </c>
      <c r="F12" s="1351" t="s">
        <v>66</v>
      </c>
      <c r="G12" s="1359" t="s">
        <v>9249</v>
      </c>
      <c r="H12" s="1359" t="s">
        <v>9250</v>
      </c>
      <c r="I12" s="1359" t="s">
        <v>15894</v>
      </c>
      <c r="J12" s="1359"/>
      <c r="K12" s="234">
        <v>1944</v>
      </c>
      <c r="L12" s="234"/>
      <c r="M12" s="234">
        <v>1944</v>
      </c>
      <c r="N12" s="1359"/>
      <c r="O12" s="1351" t="s">
        <v>172</v>
      </c>
      <c r="P12" s="234">
        <v>1944</v>
      </c>
      <c r="Q12" s="234">
        <v>3</v>
      </c>
      <c r="R12" s="235"/>
      <c r="S12" s="235"/>
      <c r="T12" s="1359"/>
      <c r="U12" s="1359"/>
      <c r="V12" s="1351">
        <v>1999</v>
      </c>
      <c r="W12" s="1359">
        <v>114</v>
      </c>
      <c r="X12" s="1359"/>
      <c r="Y12" s="1359"/>
      <c r="Z12" s="1359"/>
      <c r="AA12" s="1359"/>
      <c r="AB12" s="234"/>
      <c r="AC12" s="1351"/>
      <c r="AD12" s="1351"/>
      <c r="AE12" s="1359"/>
      <c r="AF12" s="1359"/>
      <c r="AG12" s="1359"/>
      <c r="AH12" s="1359"/>
      <c r="AI12" s="1359"/>
      <c r="AJ12" s="1359"/>
      <c r="AK12" s="1359"/>
      <c r="AL12" s="1359"/>
      <c r="AM12" s="1359"/>
      <c r="AN12" s="1359"/>
      <c r="AO12" s="1359"/>
      <c r="AP12" s="1359"/>
      <c r="AQ12" s="1359"/>
      <c r="AR12" s="1359"/>
      <c r="AS12" s="1359"/>
      <c r="AT12" s="1359"/>
      <c r="AU12" s="1359"/>
      <c r="AV12" s="1359"/>
      <c r="AW12" s="1359"/>
      <c r="AX12" s="1359"/>
    </row>
    <row r="13" spans="1:50" s="1316" customFormat="1" ht="26.1" hidden="1" customHeight="1">
      <c r="A13" s="690"/>
      <c r="B13" s="1352"/>
      <c r="C13" s="259" t="s">
        <v>9236</v>
      </c>
      <c r="D13" s="1359" t="s">
        <v>9251</v>
      </c>
      <c r="E13" s="234" t="s">
        <v>15896</v>
      </c>
      <c r="F13" s="1351" t="s">
        <v>66</v>
      </c>
      <c r="G13" s="1359" t="s">
        <v>539</v>
      </c>
      <c r="H13" s="1359" t="s">
        <v>540</v>
      </c>
      <c r="I13" s="1359" t="s">
        <v>13003</v>
      </c>
      <c r="J13" s="1359"/>
      <c r="K13" s="234">
        <v>2665</v>
      </c>
      <c r="L13" s="234"/>
      <c r="M13" s="234">
        <v>1320</v>
      </c>
      <c r="N13" s="1359"/>
      <c r="O13" s="1351" t="s">
        <v>172</v>
      </c>
      <c r="P13" s="234">
        <v>2665</v>
      </c>
      <c r="Q13" s="234">
        <v>5</v>
      </c>
      <c r="R13" s="235"/>
      <c r="S13" s="235"/>
      <c r="T13" s="1359"/>
      <c r="U13" s="1359"/>
      <c r="V13" s="1351">
        <v>2005</v>
      </c>
      <c r="W13" s="1359"/>
      <c r="X13" s="1359"/>
      <c r="Y13" s="1359"/>
      <c r="Z13" s="1359"/>
      <c r="AA13" s="1359"/>
      <c r="AB13" s="234"/>
      <c r="AC13" s="1351"/>
      <c r="AD13" s="1351"/>
      <c r="AE13" s="1359"/>
      <c r="AF13" s="1359"/>
      <c r="AG13" s="1359"/>
      <c r="AH13" s="1359"/>
      <c r="AI13" s="1359"/>
      <c r="AJ13" s="1359"/>
      <c r="AK13" s="1359"/>
      <c r="AL13" s="1359"/>
      <c r="AM13" s="1359"/>
      <c r="AN13" s="1359"/>
      <c r="AO13" s="1359"/>
      <c r="AP13" s="1359"/>
      <c r="AQ13" s="1359"/>
      <c r="AR13" s="1359"/>
      <c r="AS13" s="1359"/>
      <c r="AT13" s="1359"/>
      <c r="AU13" s="1359"/>
      <c r="AV13" s="1359"/>
      <c r="AW13" s="1359"/>
      <c r="AX13" s="1359"/>
    </row>
    <row r="14" spans="1:50" s="1316" customFormat="1" ht="26.1" hidden="1" customHeight="1">
      <c r="A14" s="690"/>
      <c r="B14" s="1352"/>
      <c r="C14" s="259" t="s">
        <v>9236</v>
      </c>
      <c r="D14" s="1359" t="s">
        <v>12817</v>
      </c>
      <c r="E14" s="234" t="s">
        <v>15897</v>
      </c>
      <c r="F14" s="1351" t="s">
        <v>66</v>
      </c>
      <c r="G14" s="1359"/>
      <c r="H14" s="1359"/>
      <c r="I14" s="1359" t="s">
        <v>9252</v>
      </c>
      <c r="J14" s="1359"/>
      <c r="K14" s="234">
        <v>1400</v>
      </c>
      <c r="L14" s="234"/>
      <c r="M14" s="234">
        <v>1400</v>
      </c>
      <c r="N14" s="1359"/>
      <c r="O14" s="1351" t="s">
        <v>172</v>
      </c>
      <c r="P14" s="234">
        <v>1400</v>
      </c>
      <c r="Q14" s="234">
        <v>2</v>
      </c>
      <c r="R14" s="235"/>
      <c r="S14" s="235"/>
      <c r="T14" s="1359"/>
      <c r="U14" s="1359"/>
      <c r="V14" s="1351">
        <v>1993</v>
      </c>
      <c r="W14" s="1359"/>
      <c r="X14" s="1359"/>
      <c r="Y14" s="1359"/>
      <c r="Z14" s="1359"/>
      <c r="AA14" s="1359"/>
      <c r="AB14" s="234"/>
      <c r="AC14" s="1351"/>
      <c r="AD14" s="1351"/>
      <c r="AE14" s="1359"/>
      <c r="AF14" s="1359"/>
      <c r="AG14" s="1359"/>
      <c r="AH14" s="1359"/>
      <c r="AI14" s="1359"/>
      <c r="AJ14" s="1359"/>
      <c r="AK14" s="1359"/>
      <c r="AL14" s="1359"/>
      <c r="AM14" s="1359"/>
      <c r="AN14" s="1359"/>
      <c r="AO14" s="1359"/>
      <c r="AP14" s="1359"/>
      <c r="AQ14" s="1359"/>
      <c r="AR14" s="1359"/>
      <c r="AS14" s="1359"/>
      <c r="AT14" s="1359"/>
      <c r="AU14" s="1359"/>
      <c r="AV14" s="1359"/>
      <c r="AW14" s="1359"/>
      <c r="AX14" s="1359"/>
    </row>
    <row r="15" spans="1:50" s="1316" customFormat="1" ht="26.1" hidden="1" customHeight="1">
      <c r="A15" s="690"/>
      <c r="B15" s="1352"/>
      <c r="C15" s="259" t="s">
        <v>9236</v>
      </c>
      <c r="D15" s="1359" t="s">
        <v>9253</v>
      </c>
      <c r="E15" s="234" t="s">
        <v>9254</v>
      </c>
      <c r="F15" s="1351" t="s">
        <v>9236</v>
      </c>
      <c r="G15" s="1359"/>
      <c r="H15" s="1359"/>
      <c r="I15" s="1359" t="s">
        <v>9255</v>
      </c>
      <c r="J15" s="1359"/>
      <c r="K15" s="234">
        <v>1339</v>
      </c>
      <c r="L15" s="234"/>
      <c r="M15" s="234">
        <v>1339</v>
      </c>
      <c r="N15" s="1359"/>
      <c r="O15" s="1351" t="s">
        <v>172</v>
      </c>
      <c r="P15" s="234">
        <v>1120</v>
      </c>
      <c r="Q15" s="234">
        <v>2</v>
      </c>
      <c r="R15" s="235"/>
      <c r="S15" s="235"/>
      <c r="T15" s="1359"/>
      <c r="U15" s="1359"/>
      <c r="V15" s="1351">
        <v>2007</v>
      </c>
      <c r="W15" s="1359"/>
      <c r="X15" s="1359"/>
      <c r="Y15" s="1359"/>
      <c r="Z15" s="1359"/>
      <c r="AA15" s="1359"/>
      <c r="AB15" s="234"/>
      <c r="AC15" s="1351"/>
      <c r="AD15" s="1351"/>
      <c r="AE15" s="1359"/>
      <c r="AF15" s="1359"/>
      <c r="AG15" s="1359"/>
      <c r="AH15" s="1359"/>
      <c r="AI15" s="1359"/>
      <c r="AJ15" s="1359"/>
      <c r="AK15" s="1359"/>
      <c r="AL15" s="1359"/>
      <c r="AM15" s="1359"/>
      <c r="AN15" s="1359"/>
      <c r="AO15" s="1359"/>
      <c r="AP15" s="1359"/>
      <c r="AQ15" s="1359"/>
      <c r="AR15" s="1359"/>
      <c r="AS15" s="1359"/>
      <c r="AT15" s="1359"/>
      <c r="AU15" s="1359"/>
      <c r="AV15" s="1359"/>
      <c r="AW15" s="1359"/>
      <c r="AX15" s="1359"/>
    </row>
    <row r="16" spans="1:50" ht="26.1" hidden="1" customHeight="1">
      <c r="A16" s="690"/>
      <c r="B16" s="766"/>
      <c r="C16" s="259" t="s">
        <v>9236</v>
      </c>
      <c r="D16" s="236" t="s">
        <v>9256</v>
      </c>
      <c r="E16" s="234" t="s">
        <v>9257</v>
      </c>
      <c r="F16" s="707" t="s">
        <v>9236</v>
      </c>
      <c r="G16" s="236"/>
      <c r="H16" s="236"/>
      <c r="I16" s="236" t="s">
        <v>9255</v>
      </c>
      <c r="J16" s="236"/>
      <c r="K16" s="234">
        <v>2568</v>
      </c>
      <c r="L16" s="234"/>
      <c r="M16" s="234">
        <v>2568</v>
      </c>
      <c r="N16" s="236"/>
      <c r="O16" s="707" t="s">
        <v>172</v>
      </c>
      <c r="P16" s="234">
        <v>2568</v>
      </c>
      <c r="Q16" s="234">
        <v>5</v>
      </c>
      <c r="R16" s="235"/>
      <c r="S16" s="235"/>
      <c r="T16" s="236"/>
      <c r="U16" s="236"/>
      <c r="V16" s="707">
        <v>2009</v>
      </c>
      <c r="W16" s="236"/>
      <c r="X16" s="236"/>
      <c r="Y16" s="236"/>
      <c r="Z16" s="236"/>
      <c r="AA16" s="236"/>
      <c r="AB16" s="234"/>
      <c r="AC16" s="707"/>
      <c r="AD16" s="707"/>
      <c r="AE16" s="236"/>
      <c r="AF16" s="236"/>
      <c r="AG16" s="236"/>
      <c r="AH16" s="236"/>
      <c r="AI16" s="236"/>
      <c r="AJ16" s="236"/>
      <c r="AK16" s="236"/>
      <c r="AL16" s="236"/>
      <c r="AM16" s="236"/>
      <c r="AN16" s="236"/>
      <c r="AO16" s="236"/>
      <c r="AP16" s="236"/>
      <c r="AQ16" s="236"/>
      <c r="AR16" s="236"/>
      <c r="AS16" s="236"/>
      <c r="AT16" s="236"/>
      <c r="AU16" s="236"/>
      <c r="AV16" s="236"/>
      <c r="AW16" s="236"/>
      <c r="AX16" s="236"/>
    </row>
    <row r="17" spans="1:50" ht="26.1" hidden="1" customHeight="1">
      <c r="A17" s="690"/>
      <c r="B17" s="766"/>
      <c r="C17" s="259" t="s">
        <v>9236</v>
      </c>
      <c r="D17" s="236"/>
      <c r="E17" s="234" t="s">
        <v>15613</v>
      </c>
      <c r="F17" s="707" t="s">
        <v>9236</v>
      </c>
      <c r="G17" s="236"/>
      <c r="H17" s="236"/>
      <c r="I17" s="236" t="s">
        <v>13003</v>
      </c>
      <c r="J17" s="236"/>
      <c r="K17" s="234">
        <v>1200</v>
      </c>
      <c r="L17" s="234"/>
      <c r="M17" s="234">
        <v>1200</v>
      </c>
      <c r="N17" s="236"/>
      <c r="O17" s="707" t="s">
        <v>282</v>
      </c>
      <c r="P17" s="234">
        <v>1200</v>
      </c>
      <c r="Q17" s="234">
        <v>2</v>
      </c>
      <c r="R17" s="235"/>
      <c r="S17" s="235"/>
      <c r="T17" s="236"/>
      <c r="U17" s="236"/>
      <c r="V17" s="707">
        <v>2003</v>
      </c>
      <c r="W17" s="236"/>
      <c r="X17" s="236"/>
      <c r="Y17" s="236"/>
      <c r="Z17" s="236"/>
      <c r="AA17" s="236"/>
      <c r="AB17" s="234"/>
      <c r="AC17" s="707"/>
      <c r="AD17" s="707"/>
      <c r="AE17" s="236"/>
      <c r="AF17" s="236"/>
      <c r="AG17" s="236"/>
      <c r="AH17" s="236"/>
      <c r="AI17" s="236"/>
      <c r="AJ17" s="236"/>
      <c r="AK17" s="236"/>
      <c r="AL17" s="236"/>
      <c r="AM17" s="236"/>
      <c r="AN17" s="236"/>
      <c r="AO17" s="236"/>
      <c r="AP17" s="236"/>
      <c r="AQ17" s="236"/>
      <c r="AR17" s="236"/>
      <c r="AS17" s="236"/>
      <c r="AT17" s="236"/>
      <c r="AU17" s="236"/>
      <c r="AV17" s="236"/>
      <c r="AW17" s="236"/>
      <c r="AX17" s="236"/>
    </row>
    <row r="18" spans="1:50" ht="26.1" hidden="1" customHeight="1">
      <c r="A18" s="690">
        <v>5</v>
      </c>
      <c r="B18" s="766"/>
      <c r="C18" s="259" t="s">
        <v>896</v>
      </c>
      <c r="D18" s="236"/>
      <c r="E18" s="234" t="s">
        <v>15898</v>
      </c>
      <c r="F18" s="707" t="s">
        <v>66</v>
      </c>
      <c r="G18" s="236" t="s">
        <v>9249</v>
      </c>
      <c r="H18" s="236" t="s">
        <v>9250</v>
      </c>
      <c r="I18" s="236" t="s">
        <v>900</v>
      </c>
      <c r="J18" s="236"/>
      <c r="K18" s="234">
        <v>2680</v>
      </c>
      <c r="L18" s="234"/>
      <c r="M18" s="234">
        <v>2384</v>
      </c>
      <c r="N18" s="236"/>
      <c r="O18" s="707" t="s">
        <v>172</v>
      </c>
      <c r="P18" s="234">
        <v>2680</v>
      </c>
      <c r="Q18" s="234">
        <v>4</v>
      </c>
      <c r="R18" s="235"/>
      <c r="S18" s="235"/>
      <c r="T18" s="236"/>
      <c r="U18" s="236"/>
      <c r="V18" s="707">
        <v>1991</v>
      </c>
      <c r="W18" s="236">
        <v>127</v>
      </c>
      <c r="X18" s="236"/>
      <c r="Y18" s="236"/>
      <c r="Z18" s="236"/>
      <c r="AA18" s="236"/>
      <c r="AB18" s="234">
        <v>127</v>
      </c>
      <c r="AC18" s="707"/>
      <c r="AD18" s="707"/>
      <c r="AE18" s="236"/>
      <c r="AF18" s="236"/>
      <c r="AG18" s="236"/>
      <c r="AH18" s="236"/>
      <c r="AI18" s="236"/>
      <c r="AJ18" s="236"/>
      <c r="AK18" s="236"/>
      <c r="AL18" s="236"/>
      <c r="AM18" s="236"/>
      <c r="AN18" s="236"/>
      <c r="AO18" s="236"/>
      <c r="AP18" s="236"/>
      <c r="AQ18" s="236"/>
      <c r="AR18" s="236"/>
      <c r="AS18" s="236"/>
      <c r="AT18" s="236"/>
      <c r="AU18" s="236"/>
      <c r="AV18" s="236"/>
      <c r="AW18" s="236"/>
      <c r="AX18" s="236"/>
    </row>
    <row r="19" spans="1:50" ht="26.1" hidden="1" customHeight="1">
      <c r="A19" s="690">
        <v>6</v>
      </c>
      <c r="B19" s="766"/>
      <c r="C19" s="793" t="s">
        <v>896</v>
      </c>
      <c r="D19" s="221" t="s">
        <v>12924</v>
      </c>
      <c r="E19" s="694" t="s">
        <v>15899</v>
      </c>
      <c r="F19" s="219" t="s">
        <v>66</v>
      </c>
      <c r="G19" s="221"/>
      <c r="H19" s="221"/>
      <c r="I19" s="221" t="s">
        <v>9361</v>
      </c>
      <c r="J19" s="221"/>
      <c r="K19" s="694">
        <v>2376</v>
      </c>
      <c r="L19" s="694"/>
      <c r="M19" s="694"/>
      <c r="N19" s="221"/>
      <c r="O19" s="219" t="s">
        <v>282</v>
      </c>
      <c r="P19" s="694">
        <v>2376</v>
      </c>
      <c r="Q19" s="694">
        <v>4</v>
      </c>
      <c r="R19" s="694"/>
      <c r="S19" s="694"/>
      <c r="T19" s="221"/>
      <c r="U19" s="221"/>
      <c r="V19" s="219">
        <v>1998</v>
      </c>
      <c r="W19" s="221" t="s">
        <v>9259</v>
      </c>
      <c r="X19" s="236"/>
      <c r="Y19" s="236"/>
      <c r="Z19" s="236"/>
      <c r="AA19" s="236"/>
      <c r="AB19" s="234"/>
      <c r="AC19" s="236"/>
      <c r="AD19" s="236"/>
      <c r="AE19" s="236"/>
      <c r="AF19" s="236"/>
      <c r="AG19" s="236" t="s">
        <v>4062</v>
      </c>
      <c r="AH19" s="236"/>
      <c r="AI19" s="236"/>
      <c r="AJ19" s="236"/>
      <c r="AK19" s="236"/>
      <c r="AL19" s="236"/>
      <c r="AM19" s="236"/>
      <c r="AN19" s="236"/>
      <c r="AO19" s="236"/>
      <c r="AP19" s="236"/>
      <c r="AQ19" s="236"/>
      <c r="AR19" s="236"/>
      <c r="AS19" s="236"/>
      <c r="AT19" s="236"/>
      <c r="AU19" s="236"/>
      <c r="AV19" s="236"/>
      <c r="AW19" s="236"/>
      <c r="AX19" s="236"/>
    </row>
    <row r="20" spans="1:50" ht="26.1" hidden="1" customHeight="1">
      <c r="A20" s="690">
        <v>7</v>
      </c>
      <c r="B20" s="766"/>
      <c r="C20" s="793" t="s">
        <v>896</v>
      </c>
      <c r="D20" s="221" t="s">
        <v>9258</v>
      </c>
      <c r="E20" s="694" t="s">
        <v>15614</v>
      </c>
      <c r="F20" s="219" t="s">
        <v>66</v>
      </c>
      <c r="G20" s="221"/>
      <c r="H20" s="221"/>
      <c r="I20" s="221" t="s">
        <v>9260</v>
      </c>
      <c r="J20" s="221"/>
      <c r="K20" s="694">
        <v>2397.69</v>
      </c>
      <c r="L20" s="694">
        <v>867.08</v>
      </c>
      <c r="M20" s="694">
        <v>867.08</v>
      </c>
      <c r="N20" s="221"/>
      <c r="O20" s="219" t="s">
        <v>282</v>
      </c>
      <c r="P20" s="694">
        <v>2397.69</v>
      </c>
      <c r="Q20" s="694">
        <v>3</v>
      </c>
      <c r="R20" s="694"/>
      <c r="S20" s="694"/>
      <c r="T20" s="221"/>
      <c r="U20" s="221"/>
      <c r="V20" s="219">
        <v>1973</v>
      </c>
      <c r="W20" s="221" t="s">
        <v>9259</v>
      </c>
      <c r="X20" s="236"/>
      <c r="Y20" s="236"/>
      <c r="Z20" s="236"/>
      <c r="AA20" s="236"/>
      <c r="AB20" s="234"/>
      <c r="AC20" s="236"/>
      <c r="AD20" s="236"/>
      <c r="AE20" s="236"/>
      <c r="AF20" s="236"/>
      <c r="AG20" s="236" t="s">
        <v>4062</v>
      </c>
      <c r="AH20" s="236"/>
      <c r="AI20" s="236"/>
      <c r="AJ20" s="236"/>
      <c r="AK20" s="236"/>
      <c r="AL20" s="236"/>
      <c r="AM20" s="236"/>
      <c r="AN20" s="236"/>
      <c r="AO20" s="236"/>
      <c r="AP20" s="236"/>
      <c r="AQ20" s="236"/>
      <c r="AR20" s="236"/>
      <c r="AS20" s="236"/>
      <c r="AT20" s="236"/>
      <c r="AU20" s="236"/>
      <c r="AV20" s="236"/>
      <c r="AW20" s="236"/>
      <c r="AX20" s="236"/>
    </row>
    <row r="21" spans="1:50" ht="26.1" hidden="1" customHeight="1">
      <c r="A21" s="690"/>
      <c r="B21" s="766"/>
      <c r="C21" s="793" t="s">
        <v>9261</v>
      </c>
      <c r="D21" s="221" t="s">
        <v>9262</v>
      </c>
      <c r="E21" s="694" t="s">
        <v>15615</v>
      </c>
      <c r="F21" s="219" t="s">
        <v>9261</v>
      </c>
      <c r="G21" s="221" t="s">
        <v>9263</v>
      </c>
      <c r="H21" s="221" t="s">
        <v>9264</v>
      </c>
      <c r="I21" s="221" t="s">
        <v>9265</v>
      </c>
      <c r="J21" s="221" t="s">
        <v>9266</v>
      </c>
      <c r="K21" s="694">
        <v>1197.8</v>
      </c>
      <c r="L21" s="694"/>
      <c r="M21" s="694">
        <v>1198</v>
      </c>
      <c r="N21" s="221" t="s">
        <v>171</v>
      </c>
      <c r="O21" s="219" t="s">
        <v>282</v>
      </c>
      <c r="P21" s="694">
        <v>1145</v>
      </c>
      <c r="Q21" s="694">
        <v>3</v>
      </c>
      <c r="R21" s="694"/>
      <c r="S21" s="694"/>
      <c r="T21" s="221"/>
      <c r="U21" s="221"/>
      <c r="V21" s="219">
        <v>1984</v>
      </c>
      <c r="W21" s="221"/>
      <c r="X21" s="236" t="s">
        <v>4862</v>
      </c>
      <c r="Y21" s="236"/>
      <c r="Z21" s="236"/>
      <c r="AA21" s="236"/>
      <c r="AB21" s="234">
        <v>10</v>
      </c>
      <c r="AC21" s="236"/>
      <c r="AD21" s="236"/>
      <c r="AE21" s="236"/>
      <c r="AF21" s="236"/>
      <c r="AG21" s="236"/>
      <c r="AH21" s="236"/>
      <c r="AI21" s="236"/>
      <c r="AJ21" s="236"/>
      <c r="AK21" s="236"/>
      <c r="AL21" s="236"/>
      <c r="AM21" s="236"/>
      <c r="AN21" s="236"/>
      <c r="AO21" s="236"/>
      <c r="AP21" s="236"/>
      <c r="AQ21" s="236"/>
      <c r="AR21" s="236"/>
      <c r="AS21" s="236"/>
      <c r="AT21" s="236"/>
      <c r="AU21" s="236"/>
      <c r="AV21" s="236"/>
      <c r="AW21" s="236"/>
      <c r="AX21" s="236"/>
    </row>
    <row r="22" spans="1:50" ht="26.1" hidden="1" customHeight="1">
      <c r="A22" s="690"/>
      <c r="B22" s="766"/>
      <c r="C22" s="259" t="s">
        <v>9229</v>
      </c>
      <c r="D22" s="236" t="s">
        <v>12925</v>
      </c>
      <c r="E22" s="235" t="s">
        <v>12926</v>
      </c>
      <c r="F22" s="707" t="s">
        <v>9229</v>
      </c>
      <c r="G22" s="236" t="s">
        <v>9231</v>
      </c>
      <c r="H22" s="247"/>
      <c r="I22" s="236" t="s">
        <v>9239</v>
      </c>
      <c r="J22" s="236"/>
      <c r="K22" s="235">
        <v>5829.2</v>
      </c>
      <c r="L22" s="235"/>
      <c r="M22" s="235">
        <v>5829.2</v>
      </c>
      <c r="N22" s="236"/>
      <c r="O22" s="707" t="s">
        <v>282</v>
      </c>
      <c r="P22" s="235">
        <v>5103.2</v>
      </c>
      <c r="Q22" s="235">
        <v>8</v>
      </c>
      <c r="R22" s="235"/>
      <c r="S22" s="235"/>
      <c r="T22" s="236"/>
      <c r="U22" s="236">
        <v>2017</v>
      </c>
      <c r="V22" s="707">
        <v>2018</v>
      </c>
      <c r="W22" s="236"/>
      <c r="X22" s="236"/>
      <c r="Y22" s="236"/>
      <c r="Z22" s="236"/>
      <c r="AA22" s="236"/>
      <c r="AB22" s="235">
        <v>1787</v>
      </c>
      <c r="AC22" s="707"/>
      <c r="AD22" s="707"/>
      <c r="AE22" s="236"/>
      <c r="AF22" s="236"/>
      <c r="AG22" s="236"/>
      <c r="AH22" s="236"/>
      <c r="AI22" s="236"/>
      <c r="AJ22" s="236"/>
      <c r="AK22" s="236"/>
      <c r="AL22" s="236"/>
      <c r="AM22" s="236"/>
      <c r="AN22" s="236"/>
      <c r="AO22" s="236"/>
      <c r="AP22" s="236"/>
      <c r="AQ22" s="236"/>
      <c r="AR22" s="236"/>
      <c r="AS22" s="236"/>
      <c r="AT22" s="236"/>
      <c r="AU22" s="236"/>
      <c r="AV22" s="236"/>
      <c r="AW22" s="236"/>
      <c r="AX22" s="236"/>
    </row>
    <row r="23" spans="1:50" ht="26.1" hidden="1" customHeight="1">
      <c r="A23" s="690"/>
      <c r="B23" s="766"/>
      <c r="C23" s="793" t="s">
        <v>9229</v>
      </c>
      <c r="D23" s="221"/>
      <c r="E23" s="222" t="s">
        <v>15616</v>
      </c>
      <c r="F23" s="219" t="s">
        <v>9229</v>
      </c>
      <c r="G23" s="221"/>
      <c r="H23" s="221"/>
      <c r="I23" s="221" t="s">
        <v>9239</v>
      </c>
      <c r="J23" s="221"/>
      <c r="K23" s="222">
        <v>1506</v>
      </c>
      <c r="L23" s="222"/>
      <c r="M23" s="222">
        <v>1506</v>
      </c>
      <c r="N23" s="221"/>
      <c r="O23" s="707" t="s">
        <v>282</v>
      </c>
      <c r="P23" s="222">
        <v>5103</v>
      </c>
      <c r="Q23" s="222">
        <v>3</v>
      </c>
      <c r="R23" s="222"/>
      <c r="S23" s="222"/>
      <c r="T23" s="221"/>
      <c r="U23" s="221"/>
      <c r="V23" s="219">
        <v>2018</v>
      </c>
      <c r="W23" s="221"/>
      <c r="X23" s="221"/>
      <c r="Y23" s="221"/>
      <c r="Z23" s="221"/>
      <c r="AA23" s="221"/>
      <c r="AB23" s="222"/>
      <c r="AC23" s="221"/>
      <c r="AD23" s="221"/>
      <c r="AE23" s="221"/>
      <c r="AF23" s="221"/>
      <c r="AG23" s="221"/>
      <c r="AH23" s="221"/>
      <c r="AI23" s="221"/>
      <c r="AJ23" s="221"/>
      <c r="AK23" s="221"/>
      <c r="AL23" s="221"/>
      <c r="AM23" s="221"/>
      <c r="AN23" s="221"/>
      <c r="AO23" s="221"/>
      <c r="AP23" s="221"/>
      <c r="AQ23" s="221"/>
      <c r="AR23" s="221"/>
      <c r="AS23" s="221"/>
      <c r="AT23" s="221"/>
      <c r="AU23" s="221"/>
      <c r="AV23" s="221"/>
      <c r="AW23" s="221"/>
      <c r="AX23" s="221"/>
    </row>
    <row r="24" spans="1:50" ht="26.1" hidden="1" customHeight="1">
      <c r="A24" s="690"/>
      <c r="B24" s="766"/>
      <c r="C24" s="793" t="s">
        <v>392</v>
      </c>
      <c r="D24" s="221" t="s">
        <v>12833</v>
      </c>
      <c r="E24" s="222" t="s">
        <v>9267</v>
      </c>
      <c r="F24" s="219" t="s">
        <v>392</v>
      </c>
      <c r="G24" s="221"/>
      <c r="H24" s="221"/>
      <c r="I24" s="221" t="s">
        <v>15900</v>
      </c>
      <c r="J24" s="221"/>
      <c r="K24" s="222">
        <v>1782</v>
      </c>
      <c r="L24" s="222"/>
      <c r="M24" s="222">
        <v>1782</v>
      </c>
      <c r="N24" s="221"/>
      <c r="O24" s="219" t="s">
        <v>9268</v>
      </c>
      <c r="P24" s="222">
        <v>1782</v>
      </c>
      <c r="Q24" s="222">
        <v>4</v>
      </c>
      <c r="R24" s="222"/>
      <c r="S24" s="222"/>
      <c r="T24" s="221"/>
      <c r="U24" s="221"/>
      <c r="V24" s="219"/>
      <c r="W24" s="221"/>
      <c r="X24" s="221"/>
      <c r="Y24" s="221"/>
      <c r="Z24" s="221"/>
      <c r="AA24" s="221"/>
      <c r="AB24" s="222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</row>
    <row r="25" spans="1:50" ht="26.1" hidden="1" customHeight="1">
      <c r="A25" s="690"/>
      <c r="B25" s="766"/>
      <c r="C25" s="793" t="s">
        <v>392</v>
      </c>
      <c r="D25" s="221" t="s">
        <v>12927</v>
      </c>
      <c r="E25" s="222" t="s">
        <v>9269</v>
      </c>
      <c r="F25" s="219" t="s">
        <v>392</v>
      </c>
      <c r="G25" s="221"/>
      <c r="H25" s="221"/>
      <c r="I25" s="221" t="s">
        <v>9270</v>
      </c>
      <c r="J25" s="221"/>
      <c r="K25" s="222">
        <v>4035</v>
      </c>
      <c r="L25" s="222"/>
      <c r="M25" s="222">
        <v>4035</v>
      </c>
      <c r="N25" s="221"/>
      <c r="O25" s="219" t="s">
        <v>282</v>
      </c>
      <c r="P25" s="222">
        <v>4035</v>
      </c>
      <c r="Q25" s="222">
        <v>3</v>
      </c>
      <c r="R25" s="222"/>
      <c r="S25" s="222"/>
      <c r="T25" s="221"/>
      <c r="U25" s="221"/>
      <c r="V25" s="219">
        <v>2011</v>
      </c>
      <c r="W25" s="221"/>
      <c r="X25" s="221"/>
      <c r="Y25" s="221"/>
      <c r="Z25" s="221"/>
      <c r="AA25" s="221"/>
      <c r="AB25" s="222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/>
      <c r="AS25" s="221"/>
      <c r="AT25" s="221"/>
      <c r="AU25" s="221"/>
      <c r="AV25" s="221"/>
      <c r="AW25" s="221"/>
      <c r="AX25" s="221"/>
    </row>
    <row r="26" spans="1:50" ht="26.1" hidden="1" customHeight="1">
      <c r="A26" s="690"/>
      <c r="B26" s="766"/>
      <c r="C26" s="793" t="s">
        <v>9368</v>
      </c>
      <c r="D26" s="221"/>
      <c r="E26" s="694" t="s">
        <v>15617</v>
      </c>
      <c r="F26" s="219" t="s">
        <v>9368</v>
      </c>
      <c r="G26" s="221"/>
      <c r="H26" s="221"/>
      <c r="I26" s="221" t="s">
        <v>9369</v>
      </c>
      <c r="J26" s="221"/>
      <c r="K26" s="694">
        <v>2142</v>
      </c>
      <c r="L26" s="694"/>
      <c r="M26" s="694">
        <v>2142</v>
      </c>
      <c r="N26" s="221"/>
      <c r="O26" s="219" t="s">
        <v>282</v>
      </c>
      <c r="P26" s="694">
        <v>1100</v>
      </c>
      <c r="Q26" s="694">
        <v>3</v>
      </c>
      <c r="R26" s="694"/>
      <c r="S26" s="694"/>
      <c r="T26" s="221"/>
      <c r="U26" s="221"/>
      <c r="V26" s="219">
        <v>2019</v>
      </c>
      <c r="W26" s="221"/>
      <c r="X26" s="236"/>
      <c r="Y26" s="236"/>
      <c r="Z26" s="236"/>
      <c r="AA26" s="236"/>
      <c r="AB26" s="234">
        <v>753</v>
      </c>
      <c r="AC26" s="236"/>
      <c r="AD26" s="236"/>
      <c r="AE26" s="236"/>
      <c r="AF26" s="236"/>
      <c r="AG26" s="236"/>
      <c r="AH26" s="236"/>
      <c r="AI26" s="236"/>
      <c r="AJ26" s="236"/>
      <c r="AK26" s="236"/>
      <c r="AL26" s="236"/>
      <c r="AM26" s="236"/>
      <c r="AN26" s="236"/>
      <c r="AO26" s="236"/>
      <c r="AP26" s="236"/>
      <c r="AQ26" s="236"/>
      <c r="AR26" s="236"/>
      <c r="AS26" s="236"/>
      <c r="AT26" s="236"/>
      <c r="AU26" s="236"/>
      <c r="AV26" s="236"/>
      <c r="AW26" s="236"/>
      <c r="AX26" s="236"/>
    </row>
    <row r="27" spans="1:50" ht="26.1" hidden="1" customHeight="1">
      <c r="A27" s="690"/>
      <c r="B27" s="766"/>
      <c r="C27" s="259" t="s">
        <v>9271</v>
      </c>
      <c r="D27" s="236" t="s">
        <v>12928</v>
      </c>
      <c r="E27" s="234" t="s">
        <v>12929</v>
      </c>
      <c r="F27" s="707" t="s">
        <v>66</v>
      </c>
      <c r="G27" s="236"/>
      <c r="H27" s="247"/>
      <c r="I27" s="236" t="s">
        <v>9371</v>
      </c>
      <c r="J27" s="236"/>
      <c r="K27" s="794">
        <v>49830</v>
      </c>
      <c r="L27" s="234" t="s">
        <v>15618</v>
      </c>
      <c r="M27" s="234" t="s">
        <v>15618</v>
      </c>
      <c r="N27" s="236"/>
      <c r="O27" s="707" t="s">
        <v>1091</v>
      </c>
      <c r="P27" s="794" t="s">
        <v>15618</v>
      </c>
      <c r="Q27" s="234">
        <v>8</v>
      </c>
      <c r="R27" s="234"/>
      <c r="S27" s="234"/>
      <c r="T27" s="236"/>
      <c r="U27" s="236"/>
      <c r="V27" s="707">
        <v>2018</v>
      </c>
      <c r="W27" s="236"/>
      <c r="X27" s="236"/>
      <c r="Y27" s="236"/>
      <c r="Z27" s="236"/>
      <c r="AA27" s="236"/>
      <c r="AB27" s="234"/>
      <c r="AC27" s="707"/>
      <c r="AD27" s="707"/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  <c r="AO27" s="236"/>
      <c r="AP27" s="236"/>
      <c r="AQ27" s="236"/>
      <c r="AR27" s="236"/>
      <c r="AS27" s="236"/>
      <c r="AT27" s="236"/>
      <c r="AU27" s="236"/>
      <c r="AV27" s="236"/>
      <c r="AW27" s="236"/>
      <c r="AX27" s="288"/>
    </row>
    <row r="28" spans="1:50" ht="26.1" hidden="1" customHeight="1">
      <c r="A28" s="690">
        <v>10</v>
      </c>
      <c r="B28" s="766"/>
      <c r="C28" s="795" t="s">
        <v>319</v>
      </c>
      <c r="D28" s="236" t="s">
        <v>9272</v>
      </c>
      <c r="E28" s="234" t="s">
        <v>15901</v>
      </c>
      <c r="F28" s="236" t="s">
        <v>319</v>
      </c>
      <c r="G28" s="236" t="s">
        <v>9273</v>
      </c>
      <c r="H28" s="247" t="s">
        <v>9274</v>
      </c>
      <c r="I28" s="236" t="s">
        <v>12919</v>
      </c>
      <c r="J28" s="236"/>
      <c r="K28" s="234">
        <v>4640</v>
      </c>
      <c r="L28" s="796"/>
      <c r="M28" s="796"/>
      <c r="N28" s="236" t="s">
        <v>171</v>
      </c>
      <c r="O28" s="219" t="s">
        <v>282</v>
      </c>
      <c r="P28" s="234">
        <v>4640</v>
      </c>
      <c r="Q28" s="234">
        <v>9</v>
      </c>
      <c r="R28" s="234"/>
      <c r="S28" s="234"/>
      <c r="T28" s="236"/>
      <c r="U28" s="236"/>
      <c r="V28" s="707">
        <v>1991</v>
      </c>
      <c r="W28" s="236">
        <v>300</v>
      </c>
      <c r="X28" s="236"/>
      <c r="Y28" s="236"/>
      <c r="Z28" s="236"/>
      <c r="AA28" s="236"/>
      <c r="AB28" s="234"/>
      <c r="AC28" s="707">
        <v>2002</v>
      </c>
      <c r="AD28" s="707"/>
      <c r="AE28" s="236"/>
      <c r="AF28" s="236"/>
      <c r="AG28" s="236">
        <v>6</v>
      </c>
      <c r="AH28" s="236">
        <v>400</v>
      </c>
      <c r="AI28" s="236">
        <v>26</v>
      </c>
      <c r="AJ28" s="236"/>
      <c r="AK28" s="236"/>
      <c r="AL28" s="236"/>
      <c r="AM28" s="236"/>
      <c r="AN28" s="236"/>
      <c r="AO28" s="236"/>
      <c r="AP28" s="236"/>
      <c r="AQ28" s="236"/>
      <c r="AR28" s="236"/>
      <c r="AS28" s="236"/>
      <c r="AT28" s="236"/>
      <c r="AU28" s="236"/>
      <c r="AV28" s="236"/>
      <c r="AW28" s="236"/>
      <c r="AX28" s="707"/>
    </row>
    <row r="29" spans="1:50" ht="26.1" hidden="1" customHeight="1">
      <c r="A29" s="690">
        <v>11</v>
      </c>
      <c r="B29" s="766"/>
      <c r="C29" s="795" t="s">
        <v>319</v>
      </c>
      <c r="D29" s="236" t="s">
        <v>9275</v>
      </c>
      <c r="E29" s="234" t="s">
        <v>15902</v>
      </c>
      <c r="F29" s="236" t="s">
        <v>319</v>
      </c>
      <c r="G29" s="236" t="s">
        <v>9276</v>
      </c>
      <c r="H29" s="247" t="s">
        <v>9274</v>
      </c>
      <c r="I29" s="236" t="s">
        <v>12919</v>
      </c>
      <c r="J29" s="236">
        <v>3</v>
      </c>
      <c r="K29" s="234">
        <v>2340</v>
      </c>
      <c r="L29" s="796" t="s">
        <v>384</v>
      </c>
      <c r="M29" s="796"/>
      <c r="N29" s="236" t="s">
        <v>171</v>
      </c>
      <c r="O29" s="219" t="s">
        <v>282</v>
      </c>
      <c r="P29" s="234">
        <v>2340</v>
      </c>
      <c r="Q29" s="234">
        <v>4</v>
      </c>
      <c r="R29" s="234"/>
      <c r="S29" s="234"/>
      <c r="T29" s="236"/>
      <c r="U29" s="236"/>
      <c r="V29" s="707">
        <v>2001</v>
      </c>
      <c r="W29" s="236"/>
      <c r="X29" s="236"/>
      <c r="Y29" s="236"/>
      <c r="Z29" s="236"/>
      <c r="AA29" s="236"/>
      <c r="AB29" s="234"/>
      <c r="AC29" s="707"/>
      <c r="AD29" s="707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6"/>
      <c r="AP29" s="236"/>
      <c r="AQ29" s="236"/>
      <c r="AR29" s="236"/>
      <c r="AS29" s="236"/>
      <c r="AT29" s="236"/>
      <c r="AU29" s="236"/>
      <c r="AV29" s="236"/>
      <c r="AW29" s="236"/>
      <c r="AX29" s="707"/>
    </row>
    <row r="30" spans="1:50" ht="26.1" hidden="1" customHeight="1">
      <c r="A30" s="690">
        <v>12</v>
      </c>
      <c r="B30" s="766"/>
      <c r="C30" s="795" t="s">
        <v>319</v>
      </c>
      <c r="D30" s="236"/>
      <c r="E30" s="234" t="s">
        <v>15619</v>
      </c>
      <c r="F30" s="236" t="s">
        <v>66</v>
      </c>
      <c r="G30" s="236"/>
      <c r="H30" s="247"/>
      <c r="I30" s="300" t="s">
        <v>12919</v>
      </c>
      <c r="J30" s="236"/>
      <c r="K30" s="234">
        <v>38000</v>
      </c>
      <c r="L30" s="796"/>
      <c r="M30" s="796">
        <v>3532</v>
      </c>
      <c r="N30" s="236"/>
      <c r="O30" s="219" t="s">
        <v>282</v>
      </c>
      <c r="P30" s="234">
        <v>1857</v>
      </c>
      <c r="Q30" s="234">
        <v>3</v>
      </c>
      <c r="R30" s="234"/>
      <c r="S30" s="234"/>
      <c r="T30" s="236"/>
      <c r="U30" s="236"/>
      <c r="V30" s="707">
        <v>2009</v>
      </c>
      <c r="W30" s="236"/>
      <c r="X30" s="236"/>
      <c r="Y30" s="236"/>
      <c r="Z30" s="236"/>
      <c r="AA30" s="236"/>
      <c r="AB30" s="234"/>
      <c r="AC30" s="707"/>
      <c r="AD30" s="707"/>
      <c r="AE30" s="236"/>
      <c r="AF30" s="236"/>
      <c r="AG30" s="236"/>
      <c r="AH30" s="236"/>
      <c r="AI30" s="236"/>
      <c r="AJ30" s="236"/>
      <c r="AK30" s="236"/>
      <c r="AL30" s="236"/>
      <c r="AM30" s="236"/>
      <c r="AN30" s="236"/>
      <c r="AO30" s="236"/>
      <c r="AP30" s="236"/>
      <c r="AQ30" s="236"/>
      <c r="AR30" s="236"/>
      <c r="AS30" s="236"/>
      <c r="AT30" s="236"/>
      <c r="AU30" s="236"/>
      <c r="AV30" s="236"/>
      <c r="AW30" s="236"/>
      <c r="AX30" s="707"/>
    </row>
    <row r="31" spans="1:50" ht="25.7" hidden="1" customHeight="1">
      <c r="A31" s="690">
        <v>13</v>
      </c>
      <c r="B31" s="766"/>
      <c r="C31" s="795" t="s">
        <v>9277</v>
      </c>
      <c r="D31" s="236" t="s">
        <v>12930</v>
      </c>
      <c r="E31" s="234" t="s">
        <v>15903</v>
      </c>
      <c r="F31" s="236" t="s">
        <v>9277</v>
      </c>
      <c r="G31" s="236" t="s">
        <v>9278</v>
      </c>
      <c r="H31" s="247" t="s">
        <v>9279</v>
      </c>
      <c r="I31" s="236" t="s">
        <v>9280</v>
      </c>
      <c r="J31" s="236" t="s">
        <v>9281</v>
      </c>
      <c r="K31" s="234">
        <v>9988</v>
      </c>
      <c r="L31" s="796"/>
      <c r="M31" s="796">
        <v>9988</v>
      </c>
      <c r="N31" s="236" t="s">
        <v>171</v>
      </c>
      <c r="O31" s="219" t="s">
        <v>282</v>
      </c>
      <c r="P31" s="234">
        <v>2164</v>
      </c>
      <c r="Q31" s="234">
        <v>3</v>
      </c>
      <c r="R31" s="234"/>
      <c r="S31" s="234"/>
      <c r="T31" s="236"/>
      <c r="U31" s="236"/>
      <c r="V31" s="707">
        <v>2003</v>
      </c>
      <c r="W31" s="236"/>
      <c r="X31" s="236"/>
      <c r="Y31" s="236"/>
      <c r="Z31" s="236"/>
      <c r="AA31" s="236"/>
      <c r="AB31" s="234"/>
      <c r="AC31" s="707"/>
      <c r="AD31" s="707"/>
      <c r="AE31" s="236"/>
      <c r="AF31" s="236"/>
      <c r="AG31" s="236">
        <v>4</v>
      </c>
      <c r="AH31" s="236"/>
      <c r="AI31" s="236"/>
      <c r="AJ31" s="236"/>
      <c r="AK31" s="236"/>
      <c r="AL31" s="236"/>
      <c r="AM31" s="236"/>
      <c r="AN31" s="236"/>
      <c r="AO31" s="236"/>
      <c r="AP31" s="236"/>
      <c r="AQ31" s="236"/>
      <c r="AR31" s="236"/>
      <c r="AS31" s="236"/>
      <c r="AT31" s="236"/>
      <c r="AU31" s="236"/>
      <c r="AV31" s="236"/>
      <c r="AW31" s="236"/>
      <c r="AX31" s="707"/>
    </row>
    <row r="32" spans="1:50" ht="25.7" hidden="1" customHeight="1">
      <c r="A32" s="690">
        <v>14</v>
      </c>
      <c r="B32" s="766"/>
      <c r="C32" s="793" t="s">
        <v>9282</v>
      </c>
      <c r="D32" s="221"/>
      <c r="E32" s="694" t="s">
        <v>9283</v>
      </c>
      <c r="F32" s="219" t="s">
        <v>9282</v>
      </c>
      <c r="G32" s="221"/>
      <c r="H32" s="221"/>
      <c r="I32" s="221" t="s">
        <v>15620</v>
      </c>
      <c r="J32" s="221"/>
      <c r="K32" s="694">
        <v>1564</v>
      </c>
      <c r="L32" s="694"/>
      <c r="M32" s="694">
        <v>1564</v>
      </c>
      <c r="N32" s="221"/>
      <c r="O32" s="219" t="s">
        <v>282</v>
      </c>
      <c r="P32" s="694">
        <v>1564</v>
      </c>
      <c r="Q32" s="694">
        <v>2</v>
      </c>
      <c r="R32" s="694"/>
      <c r="S32" s="694"/>
      <c r="T32" s="221"/>
      <c r="U32" s="221"/>
      <c r="V32" s="219">
        <v>1991</v>
      </c>
      <c r="W32" s="221"/>
      <c r="X32" s="221"/>
      <c r="Y32" s="221"/>
      <c r="Z32" s="221"/>
      <c r="AA32" s="221"/>
      <c r="AB32" s="694"/>
      <c r="AC32" s="221"/>
      <c r="AD32" s="221"/>
      <c r="AE32" s="221"/>
      <c r="AF32" s="221"/>
      <c r="AG32" s="221"/>
      <c r="AH32" s="221"/>
      <c r="AI32" s="221"/>
      <c r="AJ32" s="221"/>
      <c r="AK32" s="221"/>
      <c r="AL32" s="221"/>
      <c r="AM32" s="221"/>
      <c r="AN32" s="221"/>
      <c r="AO32" s="221"/>
      <c r="AP32" s="221"/>
      <c r="AQ32" s="221"/>
      <c r="AR32" s="221"/>
      <c r="AS32" s="221"/>
      <c r="AT32" s="221"/>
      <c r="AU32" s="221"/>
      <c r="AV32" s="221"/>
      <c r="AW32" s="221"/>
      <c r="AX32" s="694"/>
    </row>
    <row r="33" spans="1:50" ht="25.7" hidden="1" customHeight="1">
      <c r="A33" s="690">
        <v>15</v>
      </c>
      <c r="B33" s="766"/>
      <c r="C33" s="259" t="s">
        <v>9282</v>
      </c>
      <c r="D33" s="236"/>
      <c r="E33" s="234" t="s">
        <v>9284</v>
      </c>
      <c r="F33" s="707" t="s">
        <v>9282</v>
      </c>
      <c r="G33" s="236"/>
      <c r="H33" s="221"/>
      <c r="I33" s="236" t="s">
        <v>15620</v>
      </c>
      <c r="J33" s="236"/>
      <c r="K33" s="234">
        <v>1200</v>
      </c>
      <c r="L33" s="234"/>
      <c r="M33" s="234">
        <v>1200</v>
      </c>
      <c r="N33" s="236"/>
      <c r="O33" s="707" t="s">
        <v>282</v>
      </c>
      <c r="P33" s="234">
        <v>1200</v>
      </c>
      <c r="Q33" s="234">
        <v>2</v>
      </c>
      <c r="R33" s="234"/>
      <c r="S33" s="234"/>
      <c r="T33" s="236"/>
      <c r="U33" s="236"/>
      <c r="V33" s="707">
        <v>1991</v>
      </c>
      <c r="W33" s="236"/>
      <c r="X33" s="236"/>
      <c r="Y33" s="236"/>
      <c r="Z33" s="236"/>
      <c r="AA33" s="236"/>
      <c r="AB33" s="234"/>
      <c r="AC33" s="707"/>
      <c r="AD33" s="707"/>
      <c r="AE33" s="236"/>
      <c r="AF33" s="236"/>
      <c r="AG33" s="236"/>
      <c r="AH33" s="236"/>
      <c r="AI33" s="236"/>
      <c r="AJ33" s="236"/>
      <c r="AK33" s="236"/>
      <c r="AL33" s="236"/>
      <c r="AM33" s="236"/>
      <c r="AN33" s="236"/>
      <c r="AO33" s="236"/>
      <c r="AP33" s="236"/>
      <c r="AQ33" s="236"/>
      <c r="AR33" s="236"/>
      <c r="AS33" s="236"/>
      <c r="AT33" s="236"/>
      <c r="AU33" s="236"/>
      <c r="AV33" s="236"/>
      <c r="AW33" s="236"/>
      <c r="AX33" s="236"/>
    </row>
    <row r="34" spans="1:50" ht="25.7" hidden="1" customHeight="1">
      <c r="A34" s="690">
        <v>16</v>
      </c>
      <c r="B34" s="766"/>
      <c r="C34" s="793" t="s">
        <v>9282</v>
      </c>
      <c r="D34" s="221"/>
      <c r="E34" s="694" t="s">
        <v>9285</v>
      </c>
      <c r="F34" s="219" t="s">
        <v>9282</v>
      </c>
      <c r="G34" s="221"/>
      <c r="H34" s="221"/>
      <c r="I34" s="221" t="s">
        <v>15620</v>
      </c>
      <c r="J34" s="221"/>
      <c r="K34" s="694">
        <v>1465</v>
      </c>
      <c r="L34" s="694"/>
      <c r="M34" s="694">
        <v>1465</v>
      </c>
      <c r="N34" s="236"/>
      <c r="O34" s="707" t="s">
        <v>282</v>
      </c>
      <c r="P34" s="234">
        <v>1465</v>
      </c>
      <c r="Q34" s="234">
        <v>2</v>
      </c>
      <c r="R34" s="234"/>
      <c r="S34" s="234"/>
      <c r="T34" s="236"/>
      <c r="U34" s="236"/>
      <c r="V34" s="707">
        <v>2000</v>
      </c>
      <c r="W34" s="236"/>
      <c r="X34" s="236"/>
      <c r="Y34" s="236"/>
      <c r="Z34" s="236"/>
      <c r="AA34" s="236"/>
      <c r="AB34" s="234"/>
      <c r="AC34" s="707"/>
      <c r="AD34" s="707"/>
      <c r="AE34" s="236"/>
      <c r="AF34" s="236"/>
      <c r="AG34" s="236"/>
      <c r="AH34" s="236"/>
      <c r="AI34" s="236"/>
      <c r="AJ34" s="236"/>
      <c r="AK34" s="236"/>
      <c r="AL34" s="236"/>
      <c r="AM34" s="236"/>
      <c r="AN34" s="236"/>
      <c r="AO34" s="236"/>
      <c r="AP34" s="236"/>
      <c r="AQ34" s="236"/>
      <c r="AR34" s="236"/>
      <c r="AS34" s="236"/>
      <c r="AT34" s="236"/>
      <c r="AU34" s="236"/>
      <c r="AV34" s="236"/>
      <c r="AW34" s="236"/>
      <c r="AX34" s="236"/>
    </row>
    <row r="35" spans="1:50" ht="25.7" hidden="1" customHeight="1">
      <c r="A35" s="690">
        <v>18</v>
      </c>
      <c r="B35" s="766"/>
      <c r="C35" s="793" t="s">
        <v>899</v>
      </c>
      <c r="D35" s="221"/>
      <c r="E35" s="694" t="s">
        <v>15904</v>
      </c>
      <c r="F35" s="219" t="s">
        <v>66</v>
      </c>
      <c r="G35" s="221" t="s">
        <v>9249</v>
      </c>
      <c r="H35" s="221" t="s">
        <v>9250</v>
      </c>
      <c r="I35" s="221" t="s">
        <v>900</v>
      </c>
      <c r="J35" s="221"/>
      <c r="K35" s="694">
        <v>1304</v>
      </c>
      <c r="L35" s="694"/>
      <c r="M35" s="694">
        <v>3423</v>
      </c>
      <c r="N35" s="236"/>
      <c r="O35" s="707" t="s">
        <v>172</v>
      </c>
      <c r="P35" s="234">
        <v>1304</v>
      </c>
      <c r="Q35" s="234">
        <v>5</v>
      </c>
      <c r="R35" s="234"/>
      <c r="S35" s="234"/>
      <c r="T35" s="236"/>
      <c r="U35" s="236"/>
      <c r="V35" s="707">
        <v>2009</v>
      </c>
      <c r="W35" s="236">
        <v>114</v>
      </c>
      <c r="X35" s="236"/>
      <c r="Y35" s="236"/>
      <c r="Z35" s="236"/>
      <c r="AA35" s="236"/>
      <c r="AB35" s="234">
        <v>114</v>
      </c>
      <c r="AC35" s="707"/>
      <c r="AD35" s="707"/>
      <c r="AE35" s="236"/>
      <c r="AF35" s="236"/>
      <c r="AG35" s="236"/>
      <c r="AH35" s="236"/>
      <c r="AI35" s="236"/>
      <c r="AJ35" s="236"/>
      <c r="AK35" s="236"/>
      <c r="AL35" s="236"/>
      <c r="AM35" s="236"/>
      <c r="AN35" s="236"/>
      <c r="AO35" s="236"/>
      <c r="AP35" s="236"/>
      <c r="AQ35" s="236"/>
      <c r="AR35" s="236"/>
      <c r="AS35" s="236"/>
      <c r="AT35" s="236"/>
      <c r="AU35" s="236"/>
      <c r="AV35" s="236"/>
      <c r="AW35" s="236"/>
      <c r="AX35" s="236"/>
    </row>
    <row r="36" spans="1:50" ht="25.7" hidden="1" customHeight="1">
      <c r="A36" s="690"/>
      <c r="B36" s="766"/>
      <c r="C36" s="259" t="s">
        <v>899</v>
      </c>
      <c r="D36" s="236"/>
      <c r="E36" s="234" t="s">
        <v>15905</v>
      </c>
      <c r="F36" s="707" t="s">
        <v>66</v>
      </c>
      <c r="G36" s="236"/>
      <c r="H36" s="247"/>
      <c r="I36" s="236" t="s">
        <v>15906</v>
      </c>
      <c r="J36" s="236"/>
      <c r="K36" s="234">
        <v>2338</v>
      </c>
      <c r="L36" s="234"/>
      <c r="M36" s="234">
        <v>2338</v>
      </c>
      <c r="N36" s="236" t="s">
        <v>171</v>
      </c>
      <c r="O36" s="707" t="s">
        <v>282</v>
      </c>
      <c r="P36" s="234">
        <v>2105</v>
      </c>
      <c r="Q36" s="234">
        <v>4</v>
      </c>
      <c r="R36" s="234"/>
      <c r="S36" s="234"/>
      <c r="T36" s="236"/>
      <c r="U36" s="236"/>
      <c r="V36" s="707">
        <v>2020</v>
      </c>
      <c r="W36" s="236"/>
      <c r="X36" s="236"/>
      <c r="Y36" s="236"/>
      <c r="Z36" s="236"/>
      <c r="AA36" s="236"/>
      <c r="AB36" s="234"/>
      <c r="AC36" s="707"/>
      <c r="AD36" s="707"/>
      <c r="AE36" s="236"/>
      <c r="AF36" s="236"/>
      <c r="AG36" s="236"/>
      <c r="AH36" s="236"/>
      <c r="AI36" s="236"/>
      <c r="AJ36" s="236"/>
      <c r="AK36" s="236"/>
      <c r="AL36" s="236"/>
      <c r="AM36" s="236"/>
      <c r="AN36" s="236"/>
      <c r="AO36" s="236"/>
      <c r="AP36" s="236"/>
      <c r="AQ36" s="236"/>
      <c r="AR36" s="236"/>
      <c r="AS36" s="236"/>
      <c r="AT36" s="236"/>
      <c r="AU36" s="236"/>
      <c r="AV36" s="236"/>
      <c r="AW36" s="236"/>
      <c r="AX36" s="236" t="s">
        <v>4054</v>
      </c>
    </row>
    <row r="37" spans="1:50" ht="25.7" hidden="1" customHeight="1">
      <c r="A37" s="797">
        <v>20</v>
      </c>
      <c r="B37" s="766"/>
      <c r="C37" s="259" t="s">
        <v>899</v>
      </c>
      <c r="D37" s="236"/>
      <c r="E37" s="234" t="s">
        <v>15621</v>
      </c>
      <c r="F37" s="707" t="s">
        <v>66</v>
      </c>
      <c r="G37" s="236"/>
      <c r="H37" s="247"/>
      <c r="I37" s="236" t="s">
        <v>15622</v>
      </c>
      <c r="J37" s="236"/>
      <c r="K37" s="234">
        <v>2261</v>
      </c>
      <c r="L37" s="234"/>
      <c r="M37" s="234">
        <v>1623</v>
      </c>
      <c r="N37" s="234"/>
      <c r="O37" s="707" t="s">
        <v>172</v>
      </c>
      <c r="P37" s="234">
        <v>1800</v>
      </c>
      <c r="Q37" s="234">
        <v>2</v>
      </c>
      <c r="R37" s="234"/>
      <c r="S37" s="234"/>
      <c r="T37" s="236"/>
      <c r="U37" s="236"/>
      <c r="V37" s="707">
        <v>2002</v>
      </c>
      <c r="W37" s="236"/>
      <c r="X37" s="236"/>
      <c r="Y37" s="236"/>
      <c r="Z37" s="236"/>
      <c r="AA37" s="236"/>
      <c r="AB37" s="234">
        <v>42</v>
      </c>
      <c r="AC37" s="707"/>
      <c r="AD37" s="707"/>
      <c r="AE37" s="236"/>
      <c r="AF37" s="236"/>
      <c r="AG37" s="236"/>
      <c r="AH37" s="236"/>
      <c r="AI37" s="236"/>
      <c r="AJ37" s="236"/>
      <c r="AK37" s="236"/>
      <c r="AL37" s="236"/>
      <c r="AM37" s="236"/>
      <c r="AN37" s="236"/>
      <c r="AO37" s="236"/>
      <c r="AP37" s="236"/>
      <c r="AQ37" s="236"/>
      <c r="AR37" s="236"/>
      <c r="AS37" s="236"/>
      <c r="AT37" s="236"/>
      <c r="AU37" s="236"/>
      <c r="AV37" s="236"/>
      <c r="AW37" s="236"/>
      <c r="AX37" s="236"/>
    </row>
    <row r="38" spans="1:50" ht="25.7" hidden="1" customHeight="1">
      <c r="A38" s="690"/>
      <c r="B38" s="282"/>
      <c r="C38" s="259" t="s">
        <v>899</v>
      </c>
      <c r="D38" s="236" t="s">
        <v>12862</v>
      </c>
      <c r="E38" s="234" t="s">
        <v>15907</v>
      </c>
      <c r="F38" s="707" t="s">
        <v>66</v>
      </c>
      <c r="G38" s="236"/>
      <c r="H38" s="247"/>
      <c r="I38" s="236" t="s">
        <v>15885</v>
      </c>
      <c r="J38" s="236"/>
      <c r="K38" s="234">
        <v>1400</v>
      </c>
      <c r="L38" s="234"/>
      <c r="M38" s="234">
        <v>1400</v>
      </c>
      <c r="N38" s="236"/>
      <c r="O38" s="707" t="s">
        <v>172</v>
      </c>
      <c r="P38" s="234">
        <v>1400</v>
      </c>
      <c r="Q38" s="234">
        <v>2</v>
      </c>
      <c r="R38" s="234"/>
      <c r="S38" s="234"/>
      <c r="T38" s="236"/>
      <c r="U38" s="236"/>
      <c r="V38" s="707">
        <v>2011</v>
      </c>
      <c r="W38" s="236"/>
      <c r="X38" s="236"/>
      <c r="Y38" s="236"/>
      <c r="Z38" s="236"/>
      <c r="AA38" s="236"/>
      <c r="AB38" s="234"/>
      <c r="AC38" s="707"/>
      <c r="AD38" s="707"/>
      <c r="AE38" s="236"/>
      <c r="AF38" s="236"/>
      <c r="AG38" s="236"/>
      <c r="AH38" s="236"/>
      <c r="AI38" s="236"/>
      <c r="AJ38" s="236"/>
      <c r="AK38" s="236"/>
      <c r="AL38" s="236"/>
      <c r="AM38" s="236"/>
      <c r="AN38" s="236"/>
      <c r="AO38" s="236"/>
      <c r="AP38" s="236"/>
      <c r="AQ38" s="236"/>
      <c r="AR38" s="236"/>
      <c r="AS38" s="236"/>
      <c r="AT38" s="236"/>
      <c r="AU38" s="236"/>
      <c r="AV38" s="236"/>
      <c r="AW38" s="236"/>
      <c r="AX38" s="236"/>
    </row>
    <row r="39" spans="1:50" ht="25.7" hidden="1" customHeight="1">
      <c r="A39" s="690"/>
      <c r="B39" s="282"/>
      <c r="C39" s="259" t="s">
        <v>536</v>
      </c>
      <c r="D39" s="236" t="s">
        <v>9286</v>
      </c>
      <c r="E39" s="234" t="s">
        <v>9287</v>
      </c>
      <c r="F39" s="707" t="s">
        <v>536</v>
      </c>
      <c r="G39" s="236" t="s">
        <v>9288</v>
      </c>
      <c r="H39" s="236" t="s">
        <v>9289</v>
      </c>
      <c r="I39" s="236" t="s">
        <v>9831</v>
      </c>
      <c r="J39" s="236" t="s">
        <v>6232</v>
      </c>
      <c r="K39" s="234">
        <v>16658</v>
      </c>
      <c r="L39" s="234"/>
      <c r="M39" s="234">
        <v>16658</v>
      </c>
      <c r="N39" s="236" t="s">
        <v>171</v>
      </c>
      <c r="O39" s="707" t="s">
        <v>1012</v>
      </c>
      <c r="P39" s="234">
        <v>16658</v>
      </c>
      <c r="Q39" s="234">
        <v>18</v>
      </c>
      <c r="R39" s="234"/>
      <c r="S39" s="234"/>
      <c r="T39" s="236"/>
      <c r="U39" s="236"/>
      <c r="V39" s="707">
        <v>2002</v>
      </c>
      <c r="W39" s="236">
        <v>1500</v>
      </c>
      <c r="X39" s="236"/>
      <c r="Y39" s="236"/>
      <c r="Z39" s="236"/>
      <c r="AA39" s="236"/>
      <c r="AB39" s="234">
        <v>1500</v>
      </c>
      <c r="AC39" s="707"/>
      <c r="AD39" s="707"/>
      <c r="AE39" s="236"/>
      <c r="AF39" s="236"/>
      <c r="AG39" s="236" t="s">
        <v>9290</v>
      </c>
      <c r="AH39" s="236"/>
      <c r="AI39" s="236"/>
      <c r="AJ39" s="236" t="s">
        <v>9291</v>
      </c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</row>
    <row r="40" spans="1:50" ht="25.7" hidden="1" customHeight="1">
      <c r="A40" s="690">
        <v>21</v>
      </c>
      <c r="B40" s="282"/>
      <c r="C40" s="793" t="s">
        <v>721</v>
      </c>
      <c r="D40" s="221" t="s">
        <v>9292</v>
      </c>
      <c r="E40" s="694" t="s">
        <v>9293</v>
      </c>
      <c r="F40" s="219" t="s">
        <v>66</v>
      </c>
      <c r="G40" s="221" t="s">
        <v>9294</v>
      </c>
      <c r="H40" s="221"/>
      <c r="I40" s="221" t="s">
        <v>721</v>
      </c>
      <c r="J40" s="221">
        <v>1</v>
      </c>
      <c r="K40" s="694">
        <v>4000</v>
      </c>
      <c r="L40" s="694"/>
      <c r="M40" s="694">
        <v>4000</v>
      </c>
      <c r="N40" s="221" t="s">
        <v>171</v>
      </c>
      <c r="O40" s="219" t="s">
        <v>172</v>
      </c>
      <c r="P40" s="694">
        <v>4000</v>
      </c>
      <c r="Q40" s="694">
        <v>4</v>
      </c>
      <c r="R40" s="694"/>
      <c r="S40" s="694"/>
      <c r="T40" s="221"/>
      <c r="U40" s="221"/>
      <c r="V40" s="219">
        <v>1990</v>
      </c>
      <c r="W40" s="798"/>
      <c r="X40" s="236"/>
      <c r="Y40" s="236"/>
      <c r="Z40" s="236"/>
      <c r="AA40" s="236"/>
      <c r="AB40" s="234">
        <v>200</v>
      </c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/>
      <c r="AU40" s="236"/>
      <c r="AV40" s="236"/>
      <c r="AW40" s="236"/>
      <c r="AX40" s="236"/>
    </row>
    <row r="41" spans="1:50" ht="25.7" hidden="1" customHeight="1">
      <c r="A41" s="797">
        <v>24</v>
      </c>
      <c r="B41" s="282"/>
      <c r="C41" s="259" t="s">
        <v>721</v>
      </c>
      <c r="D41" s="236" t="s">
        <v>9295</v>
      </c>
      <c r="E41" s="234" t="s">
        <v>9296</v>
      </c>
      <c r="F41" s="707" t="s">
        <v>721</v>
      </c>
      <c r="G41" s="236" t="s">
        <v>9297</v>
      </c>
      <c r="H41" s="236"/>
      <c r="I41" s="236" t="s">
        <v>721</v>
      </c>
      <c r="J41" s="236">
        <v>1</v>
      </c>
      <c r="K41" s="234">
        <v>22690</v>
      </c>
      <c r="L41" s="234"/>
      <c r="M41" s="234">
        <v>2340</v>
      </c>
      <c r="N41" s="236" t="s">
        <v>171</v>
      </c>
      <c r="O41" s="707" t="s">
        <v>9298</v>
      </c>
      <c r="P41" s="234">
        <v>22690</v>
      </c>
      <c r="Q41" s="234">
        <v>6</v>
      </c>
      <c r="R41" s="234"/>
      <c r="S41" s="234"/>
      <c r="T41" s="236"/>
      <c r="U41" s="236"/>
      <c r="V41" s="707">
        <v>2002</v>
      </c>
      <c r="W41" s="236">
        <v>730</v>
      </c>
      <c r="X41" s="236"/>
      <c r="Y41" s="236"/>
      <c r="Z41" s="236"/>
      <c r="AA41" s="236"/>
      <c r="AB41" s="234">
        <v>730</v>
      </c>
      <c r="AC41" s="707"/>
      <c r="AD41" s="707"/>
      <c r="AE41" s="236"/>
      <c r="AF41" s="236"/>
      <c r="AG41" s="236">
        <v>8</v>
      </c>
      <c r="AH41" s="236"/>
      <c r="AI41" s="236">
        <v>74</v>
      </c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</row>
    <row r="42" spans="1:50" ht="25.7" hidden="1" customHeight="1">
      <c r="A42" s="797"/>
      <c r="B42" s="282"/>
      <c r="C42" s="259" t="s">
        <v>721</v>
      </c>
      <c r="D42" s="236" t="s">
        <v>12873</v>
      </c>
      <c r="E42" s="234" t="s">
        <v>12931</v>
      </c>
      <c r="F42" s="707" t="s">
        <v>66</v>
      </c>
      <c r="G42" s="236"/>
      <c r="H42" s="247"/>
      <c r="I42" s="236" t="s">
        <v>15908</v>
      </c>
      <c r="J42" s="236"/>
      <c r="K42" s="234"/>
      <c r="L42" s="234">
        <v>624</v>
      </c>
      <c r="M42" s="234">
        <v>13324</v>
      </c>
      <c r="N42" s="236"/>
      <c r="O42" s="707" t="s">
        <v>12932</v>
      </c>
      <c r="P42" s="234">
        <v>12700</v>
      </c>
      <c r="Q42" s="234">
        <v>14</v>
      </c>
      <c r="R42" s="234"/>
      <c r="S42" s="234"/>
      <c r="T42" s="236"/>
      <c r="U42" s="236"/>
      <c r="V42" s="707">
        <v>2010</v>
      </c>
      <c r="W42" s="236"/>
      <c r="X42" s="236"/>
      <c r="Y42" s="236"/>
      <c r="Z42" s="236"/>
      <c r="AA42" s="236"/>
      <c r="AB42" s="234">
        <v>3150</v>
      </c>
      <c r="AC42" s="707"/>
      <c r="AD42" s="707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</row>
    <row r="43" spans="1:50" ht="25.7" hidden="1" customHeight="1">
      <c r="A43" s="799">
        <v>25</v>
      </c>
      <c r="B43" s="282"/>
      <c r="C43" s="259" t="s">
        <v>9232</v>
      </c>
      <c r="D43" s="236" t="s">
        <v>9299</v>
      </c>
      <c r="E43" s="234" t="s">
        <v>15909</v>
      </c>
      <c r="F43" s="707" t="s">
        <v>9232</v>
      </c>
      <c r="G43" s="236" t="s">
        <v>9300</v>
      </c>
      <c r="H43" s="247"/>
      <c r="I43" s="236" t="s">
        <v>9232</v>
      </c>
      <c r="J43" s="236">
        <v>1</v>
      </c>
      <c r="K43" s="234">
        <v>1764</v>
      </c>
      <c r="L43" s="234"/>
      <c r="M43" s="234">
        <v>1558</v>
      </c>
      <c r="N43" s="236"/>
      <c r="O43" s="707" t="s">
        <v>172</v>
      </c>
      <c r="P43" s="234">
        <v>1558</v>
      </c>
      <c r="Q43" s="234">
        <v>3</v>
      </c>
      <c r="R43" s="234"/>
      <c r="S43" s="234">
        <v>300</v>
      </c>
      <c r="T43" s="236" t="s">
        <v>173</v>
      </c>
      <c r="U43" s="236"/>
      <c r="V43" s="707">
        <v>1989</v>
      </c>
      <c r="W43" s="236"/>
      <c r="X43" s="236"/>
      <c r="Y43" s="236"/>
      <c r="Z43" s="236"/>
      <c r="AA43" s="236"/>
      <c r="AB43" s="234"/>
      <c r="AC43" s="707" t="s">
        <v>9301</v>
      </c>
      <c r="AD43" s="707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</row>
    <row r="44" spans="1:50" ht="25.7" hidden="1" customHeight="1">
      <c r="A44" s="797">
        <v>26</v>
      </c>
      <c r="B44" s="282"/>
      <c r="C44" s="259" t="s">
        <v>9232</v>
      </c>
      <c r="D44" s="236" t="s">
        <v>12933</v>
      </c>
      <c r="E44" s="234" t="s">
        <v>15910</v>
      </c>
      <c r="F44" s="707" t="s">
        <v>66</v>
      </c>
      <c r="G44" s="236"/>
      <c r="H44" s="247"/>
      <c r="I44" s="236" t="s">
        <v>2803</v>
      </c>
      <c r="J44" s="236"/>
      <c r="K44" s="234">
        <v>2609</v>
      </c>
      <c r="L44" s="234"/>
      <c r="M44" s="234">
        <v>2609</v>
      </c>
      <c r="N44" s="236"/>
      <c r="O44" s="707" t="s">
        <v>172</v>
      </c>
      <c r="P44" s="234">
        <v>2347</v>
      </c>
      <c r="Q44" s="234">
        <v>4</v>
      </c>
      <c r="R44" s="234"/>
      <c r="S44" s="234"/>
      <c r="T44" s="236"/>
      <c r="U44" s="236"/>
      <c r="V44" s="707">
        <v>2000</v>
      </c>
      <c r="W44" s="236"/>
      <c r="X44" s="236"/>
      <c r="Y44" s="236"/>
      <c r="Z44" s="236"/>
      <c r="AA44" s="236"/>
      <c r="AB44" s="234"/>
      <c r="AC44" s="707"/>
      <c r="AD44" s="707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</row>
    <row r="45" spans="1:50" ht="25.7" hidden="1" customHeight="1">
      <c r="A45" s="690"/>
      <c r="B45" s="282"/>
      <c r="C45" s="259" t="s">
        <v>9232</v>
      </c>
      <c r="D45" s="236" t="s">
        <v>12934</v>
      </c>
      <c r="E45" s="234" t="s">
        <v>9302</v>
      </c>
      <c r="F45" s="707" t="s">
        <v>9232</v>
      </c>
      <c r="G45" s="236"/>
      <c r="H45" s="236"/>
      <c r="I45" s="236" t="s">
        <v>9303</v>
      </c>
      <c r="J45" s="236"/>
      <c r="K45" s="234">
        <v>2000</v>
      </c>
      <c r="L45" s="234"/>
      <c r="M45" s="234">
        <v>2900</v>
      </c>
      <c r="N45" s="236"/>
      <c r="O45" s="707" t="s">
        <v>2051</v>
      </c>
      <c r="P45" s="234">
        <v>2000</v>
      </c>
      <c r="Q45" s="234">
        <v>4</v>
      </c>
      <c r="R45" s="234"/>
      <c r="S45" s="234"/>
      <c r="T45" s="236"/>
      <c r="U45" s="236"/>
      <c r="V45" s="707">
        <v>2016</v>
      </c>
      <c r="W45" s="236"/>
      <c r="X45" s="236"/>
      <c r="Y45" s="236"/>
      <c r="Z45" s="236"/>
      <c r="AA45" s="236"/>
      <c r="AB45" s="234">
        <v>400</v>
      </c>
      <c r="AC45" s="707"/>
      <c r="AD45" s="707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</row>
    <row r="46" spans="1:50" ht="25.7" hidden="1" customHeight="1">
      <c r="A46" s="690">
        <v>27</v>
      </c>
      <c r="B46" s="282"/>
      <c r="C46" s="259" t="s">
        <v>9304</v>
      </c>
      <c r="D46" s="236"/>
      <c r="E46" s="234" t="s">
        <v>9305</v>
      </c>
      <c r="F46" s="707" t="s">
        <v>9304</v>
      </c>
      <c r="G46" s="236"/>
      <c r="H46" s="247"/>
      <c r="I46" s="236" t="s">
        <v>15911</v>
      </c>
      <c r="J46" s="236"/>
      <c r="K46" s="234">
        <v>5080</v>
      </c>
      <c r="L46" s="234"/>
      <c r="M46" s="234">
        <v>5080</v>
      </c>
      <c r="N46" s="236"/>
      <c r="O46" s="707" t="s">
        <v>282</v>
      </c>
      <c r="P46" s="234">
        <v>3875</v>
      </c>
      <c r="Q46" s="234">
        <v>6</v>
      </c>
      <c r="R46" s="234"/>
      <c r="S46" s="234"/>
      <c r="T46" s="236"/>
      <c r="U46" s="236"/>
      <c r="V46" s="707">
        <v>2010</v>
      </c>
      <c r="W46" s="236"/>
      <c r="X46" s="236"/>
      <c r="Y46" s="236"/>
      <c r="Z46" s="236"/>
      <c r="AA46" s="236"/>
      <c r="AB46" s="234">
        <v>950</v>
      </c>
      <c r="AC46" s="707"/>
      <c r="AD46" s="707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</row>
    <row r="47" spans="1:50" ht="25.7" hidden="1" customHeight="1">
      <c r="A47" s="797">
        <v>28</v>
      </c>
      <c r="B47" s="282"/>
      <c r="C47" s="259" t="s">
        <v>284</v>
      </c>
      <c r="D47" s="236" t="s">
        <v>9306</v>
      </c>
      <c r="E47" s="234" t="s">
        <v>15912</v>
      </c>
      <c r="F47" s="707" t="s">
        <v>284</v>
      </c>
      <c r="G47" s="236" t="s">
        <v>9307</v>
      </c>
      <c r="H47" s="247" t="s">
        <v>9308</v>
      </c>
      <c r="I47" s="236" t="s">
        <v>284</v>
      </c>
      <c r="J47" s="236" t="s">
        <v>9309</v>
      </c>
      <c r="K47" s="234" t="s">
        <v>9310</v>
      </c>
      <c r="L47" s="234"/>
      <c r="M47" s="234">
        <v>1800</v>
      </c>
      <c r="N47" s="236"/>
      <c r="O47" s="707" t="s">
        <v>172</v>
      </c>
      <c r="P47" s="234" t="s">
        <v>9311</v>
      </c>
      <c r="Q47" s="234" t="s">
        <v>310</v>
      </c>
      <c r="R47" s="234"/>
      <c r="S47" s="234"/>
      <c r="T47" s="236"/>
      <c r="U47" s="236"/>
      <c r="V47" s="707">
        <v>1996</v>
      </c>
      <c r="W47" s="236">
        <v>20</v>
      </c>
      <c r="X47" s="236"/>
      <c r="Y47" s="236"/>
      <c r="Z47" s="236"/>
      <c r="AA47" s="236"/>
      <c r="AB47" s="234">
        <v>1050</v>
      </c>
      <c r="AC47" s="707"/>
      <c r="AD47" s="707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  <c r="AT47" s="236"/>
      <c r="AU47" s="236"/>
      <c r="AV47" s="236"/>
      <c r="AW47" s="236"/>
      <c r="AX47" s="236"/>
    </row>
    <row r="48" spans="1:50" ht="25.7" hidden="1" customHeight="1">
      <c r="A48" s="797"/>
      <c r="B48" s="282"/>
      <c r="C48" s="259" t="s">
        <v>9312</v>
      </c>
      <c r="D48" s="236" t="s">
        <v>9313</v>
      </c>
      <c r="E48" s="234" t="s">
        <v>15913</v>
      </c>
      <c r="F48" s="707" t="s">
        <v>66</v>
      </c>
      <c r="G48" s="236" t="s">
        <v>9314</v>
      </c>
      <c r="H48" s="247"/>
      <c r="I48" s="236" t="s">
        <v>2803</v>
      </c>
      <c r="J48" s="236" t="s">
        <v>3693</v>
      </c>
      <c r="K48" s="234">
        <v>5810</v>
      </c>
      <c r="L48" s="234">
        <v>949</v>
      </c>
      <c r="M48" s="234">
        <v>3811</v>
      </c>
      <c r="N48" s="236" t="s">
        <v>171</v>
      </c>
      <c r="O48" s="707" t="s">
        <v>172</v>
      </c>
      <c r="P48" s="234">
        <v>4861</v>
      </c>
      <c r="Q48" s="234">
        <v>7</v>
      </c>
      <c r="R48" s="234"/>
      <c r="S48" s="234"/>
      <c r="T48" s="236" t="s">
        <v>173</v>
      </c>
      <c r="U48" s="236"/>
      <c r="V48" s="707">
        <v>2007</v>
      </c>
      <c r="W48" s="236"/>
      <c r="X48" s="236"/>
      <c r="Y48" s="236"/>
      <c r="Z48" s="236"/>
      <c r="AA48" s="236"/>
      <c r="AB48" s="234"/>
      <c r="AC48" s="707"/>
      <c r="AD48" s="707"/>
      <c r="AE48" s="236"/>
      <c r="AF48" s="236"/>
      <c r="AG48" s="236">
        <v>1</v>
      </c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  <c r="AT48" s="236"/>
      <c r="AU48" s="236"/>
      <c r="AV48" s="236"/>
      <c r="AW48" s="236"/>
      <c r="AX48" s="236"/>
    </row>
    <row r="49" spans="1:50" ht="25.7" hidden="1" customHeight="1">
      <c r="A49" s="690">
        <v>29</v>
      </c>
      <c r="B49" s="282"/>
      <c r="C49" s="259" t="s">
        <v>9312</v>
      </c>
      <c r="D49" s="236" t="s">
        <v>9315</v>
      </c>
      <c r="E49" s="234" t="s">
        <v>15914</v>
      </c>
      <c r="F49" s="707" t="s">
        <v>66</v>
      </c>
      <c r="G49" s="236" t="s">
        <v>9316</v>
      </c>
      <c r="H49" s="247"/>
      <c r="I49" s="236" t="s">
        <v>2803</v>
      </c>
      <c r="J49" s="236">
        <v>2</v>
      </c>
      <c r="K49" s="234">
        <v>2836</v>
      </c>
      <c r="L49" s="234"/>
      <c r="M49" s="234">
        <v>2825</v>
      </c>
      <c r="N49" s="236" t="s">
        <v>171</v>
      </c>
      <c r="O49" s="707" t="s">
        <v>172</v>
      </c>
      <c r="P49" s="234">
        <v>2830</v>
      </c>
      <c r="Q49" s="234">
        <v>5</v>
      </c>
      <c r="R49" s="234"/>
      <c r="S49" s="234"/>
      <c r="T49" s="236"/>
      <c r="U49" s="236"/>
      <c r="V49" s="707">
        <v>1993</v>
      </c>
      <c r="W49" s="236"/>
      <c r="X49" s="236">
        <v>150</v>
      </c>
      <c r="Y49" s="236"/>
      <c r="Z49" s="236"/>
      <c r="AA49" s="236"/>
      <c r="AB49" s="234">
        <v>150</v>
      </c>
      <c r="AC49" s="707"/>
      <c r="AD49" s="707"/>
      <c r="AE49" s="236"/>
      <c r="AF49" s="236"/>
      <c r="AG49" s="236">
        <v>5</v>
      </c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</row>
    <row r="50" spans="1:50" ht="25.7" hidden="1" customHeight="1">
      <c r="A50" s="690">
        <v>30</v>
      </c>
      <c r="B50" s="282"/>
      <c r="C50" s="259" t="s">
        <v>9312</v>
      </c>
      <c r="D50" s="304" t="s">
        <v>9317</v>
      </c>
      <c r="E50" s="234" t="s">
        <v>15915</v>
      </c>
      <c r="F50" s="707" t="s">
        <v>9312</v>
      </c>
      <c r="G50" s="304" t="s">
        <v>9318</v>
      </c>
      <c r="H50" s="308"/>
      <c r="I50" s="304" t="s">
        <v>9312</v>
      </c>
      <c r="J50" s="304">
        <v>1</v>
      </c>
      <c r="K50" s="234">
        <v>3600</v>
      </c>
      <c r="L50" s="234">
        <v>148</v>
      </c>
      <c r="M50" s="234">
        <v>3061</v>
      </c>
      <c r="N50" s="304" t="s">
        <v>171</v>
      </c>
      <c r="O50" s="707" t="s">
        <v>172</v>
      </c>
      <c r="P50" s="234">
        <v>3100</v>
      </c>
      <c r="Q50" s="234">
        <v>6</v>
      </c>
      <c r="R50" s="234"/>
      <c r="S50" s="234"/>
      <c r="T50" s="304"/>
      <c r="U50" s="304"/>
      <c r="V50" s="707">
        <v>1979</v>
      </c>
      <c r="W50" s="314"/>
      <c r="X50" s="314">
        <v>180</v>
      </c>
      <c r="Y50" s="314"/>
      <c r="Z50" s="314"/>
      <c r="AA50" s="314"/>
      <c r="AB50" s="234">
        <v>180</v>
      </c>
      <c r="AC50" s="304"/>
      <c r="AD50" s="304"/>
      <c r="AE50" s="304"/>
      <c r="AF50" s="304"/>
      <c r="AG50" s="304">
        <v>5</v>
      </c>
      <c r="AH50" s="304"/>
      <c r="AI50" s="304"/>
      <c r="AJ50" s="304"/>
      <c r="AK50" s="304"/>
      <c r="AL50" s="304"/>
      <c r="AM50" s="304"/>
      <c r="AN50" s="304"/>
      <c r="AO50" s="304"/>
      <c r="AP50" s="304"/>
      <c r="AQ50" s="304"/>
      <c r="AR50" s="304"/>
      <c r="AS50" s="304"/>
      <c r="AT50" s="304"/>
      <c r="AU50" s="304"/>
      <c r="AV50" s="304"/>
      <c r="AW50" s="304"/>
      <c r="AX50" s="800"/>
    </row>
    <row r="51" spans="1:50" s="6" customFormat="1" ht="25.7" hidden="1" customHeight="1">
      <c r="A51" s="801">
        <v>31</v>
      </c>
      <c r="B51" s="282"/>
      <c r="C51" s="259" t="s">
        <v>9319</v>
      </c>
      <c r="D51" s="802" t="s">
        <v>12935</v>
      </c>
      <c r="E51" s="234" t="s">
        <v>15916</v>
      </c>
      <c r="F51" s="707" t="s">
        <v>9319</v>
      </c>
      <c r="G51" s="236" t="s">
        <v>9320</v>
      </c>
      <c r="H51" s="236"/>
      <c r="I51" s="236" t="s">
        <v>9389</v>
      </c>
      <c r="J51" s="236" t="s">
        <v>5393</v>
      </c>
      <c r="K51" s="234">
        <v>1043</v>
      </c>
      <c r="L51" s="234"/>
      <c r="M51" s="234">
        <v>2354</v>
      </c>
      <c r="N51" s="236" t="s">
        <v>171</v>
      </c>
      <c r="O51" s="707" t="s">
        <v>172</v>
      </c>
      <c r="P51" s="234">
        <v>1043</v>
      </c>
      <c r="Q51" s="234">
        <v>4</v>
      </c>
      <c r="R51" s="234"/>
      <c r="S51" s="234"/>
      <c r="T51" s="236"/>
      <c r="U51" s="236"/>
      <c r="V51" s="707">
        <v>1992</v>
      </c>
      <c r="W51" s="236"/>
      <c r="X51" s="236"/>
      <c r="Y51" s="236"/>
      <c r="Z51" s="236"/>
      <c r="AA51" s="236"/>
      <c r="AB51" s="234">
        <v>115</v>
      </c>
      <c r="AC51" s="707"/>
      <c r="AD51" s="707"/>
      <c r="AE51" s="236"/>
      <c r="AF51" s="236"/>
      <c r="AG51" s="236"/>
      <c r="AH51" s="236"/>
      <c r="AI51" s="236"/>
      <c r="AJ51" s="236"/>
      <c r="AK51" s="236"/>
      <c r="AL51" s="236"/>
      <c r="AM51" s="236"/>
      <c r="AN51" s="236"/>
      <c r="AO51" s="236"/>
      <c r="AP51" s="236"/>
      <c r="AQ51" s="236"/>
      <c r="AR51" s="236"/>
      <c r="AS51" s="236"/>
      <c r="AT51" s="236"/>
      <c r="AU51" s="236"/>
      <c r="AV51" s="236"/>
      <c r="AW51" s="236"/>
      <c r="AX51" s="274"/>
    </row>
    <row r="52" spans="1:50" ht="25.7" hidden="1" customHeight="1">
      <c r="A52" s="797">
        <v>32</v>
      </c>
      <c r="B52" s="282"/>
      <c r="C52" s="259" t="s">
        <v>9319</v>
      </c>
      <c r="D52" s="707" t="s">
        <v>12936</v>
      </c>
      <c r="E52" s="234" t="s">
        <v>15623</v>
      </c>
      <c r="F52" s="707" t="s">
        <v>9319</v>
      </c>
      <c r="G52" s="707"/>
      <c r="H52" s="232"/>
      <c r="I52" s="707" t="s">
        <v>9389</v>
      </c>
      <c r="J52" s="707"/>
      <c r="K52" s="234">
        <v>1177</v>
      </c>
      <c r="L52" s="234"/>
      <c r="M52" s="234">
        <v>1250</v>
      </c>
      <c r="N52" s="707"/>
      <c r="O52" s="707" t="s">
        <v>172</v>
      </c>
      <c r="P52" s="234"/>
      <c r="Q52" s="234">
        <v>2</v>
      </c>
      <c r="R52" s="234"/>
      <c r="S52" s="234"/>
      <c r="T52" s="707"/>
      <c r="U52" s="707"/>
      <c r="V52" s="707">
        <v>2008</v>
      </c>
      <c r="W52" s="707"/>
      <c r="X52" s="707"/>
      <c r="Y52" s="707"/>
      <c r="Z52" s="707"/>
      <c r="AA52" s="707"/>
      <c r="AB52" s="234">
        <v>599</v>
      </c>
      <c r="AC52" s="707"/>
      <c r="AD52" s="707"/>
      <c r="AE52" s="707"/>
      <c r="AF52" s="707"/>
      <c r="AG52" s="707"/>
      <c r="AH52" s="707"/>
      <c r="AI52" s="707"/>
      <c r="AJ52" s="707"/>
      <c r="AK52" s="707"/>
      <c r="AL52" s="707"/>
      <c r="AM52" s="707"/>
      <c r="AN52" s="707"/>
      <c r="AO52" s="707"/>
      <c r="AP52" s="707"/>
      <c r="AQ52" s="707"/>
      <c r="AR52" s="707"/>
      <c r="AS52" s="707"/>
      <c r="AT52" s="707"/>
      <c r="AU52" s="707"/>
      <c r="AV52" s="707"/>
      <c r="AW52" s="707"/>
      <c r="AX52" s="707"/>
    </row>
    <row r="53" spans="1:50" ht="25.7" hidden="1" customHeight="1">
      <c r="A53" s="690">
        <v>33</v>
      </c>
      <c r="B53" s="282"/>
      <c r="C53" s="259" t="s">
        <v>9321</v>
      </c>
      <c r="D53" s="707"/>
      <c r="E53" s="234" t="s">
        <v>15917</v>
      </c>
      <c r="F53" s="707" t="s">
        <v>66</v>
      </c>
      <c r="G53" s="707" t="s">
        <v>9249</v>
      </c>
      <c r="H53" s="707" t="s">
        <v>9250</v>
      </c>
      <c r="I53" s="707" t="s">
        <v>900</v>
      </c>
      <c r="J53" s="707"/>
      <c r="K53" s="234">
        <v>1304</v>
      </c>
      <c r="L53" s="234"/>
      <c r="M53" s="234">
        <v>3257</v>
      </c>
      <c r="N53" s="707"/>
      <c r="O53" s="707" t="s">
        <v>172</v>
      </c>
      <c r="P53" s="234">
        <v>1304</v>
      </c>
      <c r="Q53" s="234">
        <v>5</v>
      </c>
      <c r="R53" s="234"/>
      <c r="S53" s="234"/>
      <c r="T53" s="707"/>
      <c r="U53" s="707"/>
      <c r="V53" s="707">
        <v>2009</v>
      </c>
      <c r="W53" s="707">
        <v>158</v>
      </c>
      <c r="X53" s="707"/>
      <c r="Y53" s="707"/>
      <c r="Z53" s="707"/>
      <c r="AA53" s="707"/>
      <c r="AB53" s="234">
        <v>158</v>
      </c>
      <c r="AC53" s="707"/>
      <c r="AD53" s="707"/>
      <c r="AE53" s="707"/>
      <c r="AF53" s="707"/>
      <c r="AG53" s="707"/>
      <c r="AH53" s="707"/>
      <c r="AI53" s="707"/>
      <c r="AJ53" s="707"/>
      <c r="AK53" s="707"/>
      <c r="AL53" s="707"/>
      <c r="AM53" s="707"/>
      <c r="AN53" s="707"/>
      <c r="AO53" s="707"/>
      <c r="AP53" s="707"/>
      <c r="AQ53" s="707"/>
      <c r="AR53" s="707"/>
      <c r="AS53" s="707"/>
      <c r="AT53" s="707"/>
      <c r="AU53" s="707"/>
      <c r="AV53" s="707"/>
      <c r="AW53" s="707"/>
      <c r="AX53" s="707"/>
    </row>
    <row r="54" spans="1:50" ht="25.7" hidden="1" customHeight="1">
      <c r="A54" s="690">
        <v>34</v>
      </c>
      <c r="B54" s="766"/>
      <c r="C54" s="259" t="s">
        <v>9321</v>
      </c>
      <c r="D54" s="236" t="s">
        <v>9322</v>
      </c>
      <c r="E54" s="234" t="s">
        <v>15624</v>
      </c>
      <c r="F54" s="707" t="s">
        <v>66</v>
      </c>
      <c r="G54" s="236" t="s">
        <v>9314</v>
      </c>
      <c r="H54" s="247"/>
      <c r="I54" s="707" t="s">
        <v>15625</v>
      </c>
      <c r="J54" s="236">
        <v>1</v>
      </c>
      <c r="K54" s="234">
        <v>7863</v>
      </c>
      <c r="L54" s="234">
        <v>709</v>
      </c>
      <c r="M54" s="234">
        <v>7863</v>
      </c>
      <c r="N54" s="236" t="s">
        <v>9323</v>
      </c>
      <c r="O54" s="707" t="s">
        <v>142</v>
      </c>
      <c r="P54" s="234">
        <v>7863</v>
      </c>
      <c r="Q54" s="234">
        <v>11</v>
      </c>
      <c r="R54" s="234"/>
      <c r="S54" s="234"/>
      <c r="T54" s="236">
        <v>0</v>
      </c>
      <c r="U54" s="236">
        <v>0</v>
      </c>
      <c r="V54" s="707">
        <v>1991</v>
      </c>
      <c r="W54" s="236"/>
      <c r="X54" s="236"/>
      <c r="Y54" s="236"/>
      <c r="Z54" s="236"/>
      <c r="AA54" s="236"/>
      <c r="AB54" s="234">
        <v>1697</v>
      </c>
      <c r="AC54" s="707"/>
      <c r="AD54" s="707"/>
      <c r="AE54" s="236"/>
      <c r="AF54" s="236"/>
      <c r="AG54" s="236">
        <v>1</v>
      </c>
      <c r="AH54" s="236"/>
      <c r="AI54" s="236"/>
      <c r="AJ54" s="236" t="s">
        <v>9324</v>
      </c>
      <c r="AK54" s="236"/>
      <c r="AL54" s="236"/>
      <c r="AM54" s="236"/>
      <c r="AN54" s="236"/>
      <c r="AO54" s="236"/>
      <c r="AP54" s="236"/>
      <c r="AQ54" s="236"/>
      <c r="AR54" s="236"/>
      <c r="AS54" s="236"/>
      <c r="AT54" s="236"/>
      <c r="AU54" s="236"/>
      <c r="AV54" s="236"/>
      <c r="AW54" s="236"/>
      <c r="AX54" s="236"/>
    </row>
    <row r="55" spans="1:50" ht="25.7" hidden="1" customHeight="1">
      <c r="A55" s="690">
        <v>35</v>
      </c>
      <c r="B55" s="282"/>
      <c r="C55" s="803" t="s">
        <v>9321</v>
      </c>
      <c r="D55" s="221" t="s">
        <v>12937</v>
      </c>
      <c r="E55" s="221" t="s">
        <v>15918</v>
      </c>
      <c r="F55" s="221" t="s">
        <v>9321</v>
      </c>
      <c r="G55" s="221"/>
      <c r="H55" s="221"/>
      <c r="I55" s="219" t="s">
        <v>15626</v>
      </c>
      <c r="J55" s="221"/>
      <c r="K55" s="221">
        <v>11606</v>
      </c>
      <c r="L55" s="221">
        <v>3120.17</v>
      </c>
      <c r="M55" s="221">
        <v>3120</v>
      </c>
      <c r="N55" s="221"/>
      <c r="O55" s="219" t="s">
        <v>9325</v>
      </c>
      <c r="P55" s="221">
        <v>2035.8</v>
      </c>
      <c r="Q55" s="221">
        <v>3</v>
      </c>
      <c r="R55" s="221"/>
      <c r="S55" s="221"/>
      <c r="T55" s="221"/>
      <c r="U55" s="221"/>
      <c r="V55" s="221">
        <v>2006</v>
      </c>
      <c r="W55" s="221"/>
      <c r="X55" s="221"/>
      <c r="Y55" s="221"/>
      <c r="Z55" s="221"/>
      <c r="AA55" s="221"/>
      <c r="AB55" s="221">
        <v>5458</v>
      </c>
      <c r="AC55" s="707"/>
      <c r="AD55" s="707"/>
      <c r="AE55" s="236"/>
      <c r="AF55" s="236"/>
      <c r="AG55" s="236"/>
      <c r="AH55" s="236"/>
      <c r="AI55" s="236"/>
      <c r="AJ55" s="236"/>
      <c r="AK55" s="236"/>
      <c r="AL55" s="236"/>
      <c r="AM55" s="236"/>
      <c r="AN55" s="236"/>
      <c r="AO55" s="236"/>
      <c r="AP55" s="236"/>
      <c r="AQ55" s="236"/>
      <c r="AR55" s="236"/>
      <c r="AS55" s="236"/>
      <c r="AT55" s="236"/>
      <c r="AU55" s="236"/>
      <c r="AV55" s="236"/>
      <c r="AW55" s="236"/>
      <c r="AX55" s="236"/>
    </row>
    <row r="56" spans="1:50" ht="25.7" hidden="1" customHeight="1">
      <c r="A56" s="690"/>
      <c r="B56" s="282"/>
      <c r="C56" s="793" t="s">
        <v>9321</v>
      </c>
      <c r="D56" s="221" t="s">
        <v>12904</v>
      </c>
      <c r="E56" s="222" t="s">
        <v>15919</v>
      </c>
      <c r="F56" s="219" t="s">
        <v>9321</v>
      </c>
      <c r="G56" s="221"/>
      <c r="H56" s="221"/>
      <c r="I56" s="221" t="s">
        <v>15627</v>
      </c>
      <c r="J56" s="221"/>
      <c r="K56" s="222">
        <v>56000</v>
      </c>
      <c r="L56" s="222"/>
      <c r="M56" s="222">
        <v>56000</v>
      </c>
      <c r="N56" s="221"/>
      <c r="O56" s="219" t="s">
        <v>172</v>
      </c>
      <c r="P56" s="222">
        <v>4479</v>
      </c>
      <c r="Q56" s="222">
        <v>12</v>
      </c>
      <c r="R56" s="222"/>
      <c r="S56" s="222"/>
      <c r="T56" s="221"/>
      <c r="U56" s="221"/>
      <c r="V56" s="219">
        <v>2005</v>
      </c>
      <c r="W56" s="798"/>
      <c r="X56" s="236"/>
      <c r="Y56" s="236"/>
      <c r="Z56" s="236"/>
      <c r="AA56" s="236"/>
      <c r="AB56" s="235">
        <v>8527</v>
      </c>
      <c r="AC56" s="236"/>
      <c r="AD56" s="236"/>
      <c r="AE56" s="236"/>
      <c r="AF56" s="236"/>
      <c r="AG56" s="236"/>
      <c r="AH56" s="236"/>
      <c r="AI56" s="236"/>
      <c r="AJ56" s="236"/>
      <c r="AK56" s="236"/>
      <c r="AL56" s="236"/>
      <c r="AM56" s="236"/>
      <c r="AN56" s="236"/>
      <c r="AO56" s="236"/>
      <c r="AP56" s="236"/>
      <c r="AQ56" s="236"/>
      <c r="AR56" s="236"/>
      <c r="AS56" s="236"/>
      <c r="AT56" s="236"/>
      <c r="AU56" s="236"/>
      <c r="AV56" s="236"/>
      <c r="AW56" s="236"/>
      <c r="AX56" s="236"/>
    </row>
    <row r="57" spans="1:50" ht="25.7" hidden="1" customHeight="1">
      <c r="A57" s="690"/>
      <c r="B57" s="282"/>
      <c r="C57" s="259" t="s">
        <v>9321</v>
      </c>
      <c r="D57" s="236" t="s">
        <v>12938</v>
      </c>
      <c r="E57" s="235" t="s">
        <v>15920</v>
      </c>
      <c r="F57" s="707" t="s">
        <v>9321</v>
      </c>
      <c r="G57" s="236"/>
      <c r="H57" s="247"/>
      <c r="I57" s="236" t="s">
        <v>15625</v>
      </c>
      <c r="J57" s="236"/>
      <c r="K57" s="235">
        <v>8730</v>
      </c>
      <c r="L57" s="235"/>
      <c r="M57" s="235">
        <v>8730</v>
      </c>
      <c r="N57" s="236"/>
      <c r="O57" s="707" t="s">
        <v>9326</v>
      </c>
      <c r="P57" s="235">
        <v>3419</v>
      </c>
      <c r="Q57" s="235">
        <v>6</v>
      </c>
      <c r="R57" s="235"/>
      <c r="S57" s="235"/>
      <c r="T57" s="236"/>
      <c r="U57" s="236"/>
      <c r="V57" s="707">
        <v>2012</v>
      </c>
      <c r="W57" s="236"/>
      <c r="X57" s="236"/>
      <c r="Y57" s="236"/>
      <c r="Z57" s="236"/>
      <c r="AA57" s="236"/>
      <c r="AB57" s="235">
        <v>1220</v>
      </c>
      <c r="AC57" s="707"/>
      <c r="AD57" s="707"/>
      <c r="AE57" s="236"/>
      <c r="AF57" s="236"/>
      <c r="AG57" s="236"/>
      <c r="AH57" s="236"/>
      <c r="AI57" s="236"/>
      <c r="AJ57" s="236"/>
      <c r="AK57" s="236"/>
      <c r="AL57" s="236"/>
      <c r="AM57" s="236"/>
      <c r="AN57" s="236"/>
      <c r="AO57" s="236"/>
      <c r="AP57" s="236"/>
      <c r="AQ57" s="236"/>
      <c r="AR57" s="236"/>
      <c r="AS57" s="236"/>
      <c r="AT57" s="236"/>
      <c r="AU57" s="236"/>
      <c r="AV57" s="236"/>
      <c r="AW57" s="236"/>
      <c r="AX57" s="236"/>
    </row>
    <row r="58" spans="1:50" ht="25.7" hidden="1" customHeight="1">
      <c r="A58" s="690"/>
      <c r="B58" s="282"/>
      <c r="C58" s="259" t="s">
        <v>9327</v>
      </c>
      <c r="D58" s="236" t="s">
        <v>9328</v>
      </c>
      <c r="E58" s="235" t="s">
        <v>9329</v>
      </c>
      <c r="F58" s="707" t="s">
        <v>9327</v>
      </c>
      <c r="G58" s="236" t="s">
        <v>9330</v>
      </c>
      <c r="H58" s="247" t="s">
        <v>9331</v>
      </c>
      <c r="I58" s="236" t="s">
        <v>9332</v>
      </c>
      <c r="J58" s="236">
        <v>2</v>
      </c>
      <c r="K58" s="235">
        <v>3251</v>
      </c>
      <c r="L58" s="235">
        <v>59</v>
      </c>
      <c r="M58" s="235">
        <v>2500</v>
      </c>
      <c r="N58" s="236" t="s">
        <v>171</v>
      </c>
      <c r="O58" s="707" t="s">
        <v>172</v>
      </c>
      <c r="P58" s="235">
        <v>2500</v>
      </c>
      <c r="Q58" s="235">
        <v>4</v>
      </c>
      <c r="R58" s="235"/>
      <c r="S58" s="235"/>
      <c r="T58" s="236">
        <v>0</v>
      </c>
      <c r="U58" s="236">
        <v>0</v>
      </c>
      <c r="V58" s="707">
        <v>1994</v>
      </c>
      <c r="W58" s="236">
        <v>90</v>
      </c>
      <c r="X58" s="236"/>
      <c r="Y58" s="236"/>
      <c r="Z58" s="236"/>
      <c r="AA58" s="236"/>
      <c r="AB58" s="235">
        <v>90</v>
      </c>
      <c r="AC58" s="707"/>
      <c r="AD58" s="707"/>
      <c r="AE58" s="236"/>
      <c r="AF58" s="236"/>
      <c r="AG58" s="236">
        <v>2</v>
      </c>
      <c r="AH58" s="236"/>
      <c r="AI58" s="236"/>
      <c r="AJ58" s="236"/>
      <c r="AK58" s="236"/>
      <c r="AL58" s="236"/>
      <c r="AM58" s="236"/>
      <c r="AN58" s="236"/>
      <c r="AO58" s="236"/>
      <c r="AP58" s="236"/>
      <c r="AQ58" s="236"/>
      <c r="AR58" s="236"/>
      <c r="AS58" s="236"/>
      <c r="AT58" s="236"/>
      <c r="AU58" s="236"/>
      <c r="AV58" s="236"/>
      <c r="AW58" s="236"/>
      <c r="AX58" s="236"/>
    </row>
    <row r="59" spans="1:50" ht="25.7" hidden="1" customHeight="1">
      <c r="A59" s="690"/>
      <c r="B59" s="282"/>
      <c r="C59" s="259" t="s">
        <v>9327</v>
      </c>
      <c r="D59" s="236" t="s">
        <v>9333</v>
      </c>
      <c r="E59" s="235" t="s">
        <v>9334</v>
      </c>
      <c r="F59" s="707" t="s">
        <v>9327</v>
      </c>
      <c r="G59" s="236" t="s">
        <v>9335</v>
      </c>
      <c r="H59" s="247" t="s">
        <v>9331</v>
      </c>
      <c r="I59" s="236" t="s">
        <v>9332</v>
      </c>
      <c r="J59" s="236">
        <v>2</v>
      </c>
      <c r="K59" s="235">
        <v>1670</v>
      </c>
      <c r="L59" s="235">
        <v>34</v>
      </c>
      <c r="M59" s="235">
        <v>1500</v>
      </c>
      <c r="N59" s="236" t="s">
        <v>171</v>
      </c>
      <c r="O59" s="707" t="s">
        <v>172</v>
      </c>
      <c r="P59" s="235">
        <v>1500</v>
      </c>
      <c r="Q59" s="235">
        <v>3</v>
      </c>
      <c r="R59" s="235"/>
      <c r="S59" s="235"/>
      <c r="T59" s="236">
        <v>0</v>
      </c>
      <c r="U59" s="236">
        <v>0</v>
      </c>
      <c r="V59" s="707">
        <v>1990</v>
      </c>
      <c r="W59" s="236">
        <v>60</v>
      </c>
      <c r="X59" s="236"/>
      <c r="Y59" s="236"/>
      <c r="Z59" s="236"/>
      <c r="AA59" s="236"/>
      <c r="AB59" s="235">
        <v>60</v>
      </c>
      <c r="AC59" s="707"/>
      <c r="AD59" s="707"/>
      <c r="AE59" s="236"/>
      <c r="AF59" s="236"/>
      <c r="AG59" s="236">
        <v>0</v>
      </c>
      <c r="AH59" s="236"/>
      <c r="AI59" s="236"/>
      <c r="AJ59" s="236"/>
      <c r="AK59" s="236"/>
      <c r="AL59" s="236"/>
      <c r="AM59" s="236"/>
      <c r="AN59" s="236"/>
      <c r="AO59" s="236"/>
      <c r="AP59" s="236"/>
      <c r="AQ59" s="236"/>
      <c r="AR59" s="236"/>
      <c r="AS59" s="236"/>
      <c r="AT59" s="236"/>
      <c r="AU59" s="236"/>
      <c r="AV59" s="236"/>
      <c r="AW59" s="236"/>
      <c r="AX59" s="236"/>
    </row>
    <row r="60" spans="1:50" ht="25.7" hidden="1" customHeight="1">
      <c r="A60" s="690"/>
      <c r="B60" s="282"/>
      <c r="C60" s="259" t="s">
        <v>9327</v>
      </c>
      <c r="D60" s="236" t="s">
        <v>12939</v>
      </c>
      <c r="E60" s="235" t="s">
        <v>15921</v>
      </c>
      <c r="F60" s="707" t="s">
        <v>66</v>
      </c>
      <c r="G60" s="236"/>
      <c r="H60" s="247"/>
      <c r="I60" s="236" t="s">
        <v>9327</v>
      </c>
      <c r="J60" s="236"/>
      <c r="K60" s="235">
        <v>1400</v>
      </c>
      <c r="L60" s="235"/>
      <c r="M60" s="235">
        <v>1240</v>
      </c>
      <c r="N60" s="236"/>
      <c r="O60" s="707" t="s">
        <v>9336</v>
      </c>
      <c r="P60" s="235"/>
      <c r="Q60" s="235">
        <v>2</v>
      </c>
      <c r="R60" s="235"/>
      <c r="S60" s="235"/>
      <c r="T60" s="236"/>
      <c r="U60" s="236"/>
      <c r="V60" s="707">
        <v>2008</v>
      </c>
      <c r="W60" s="236"/>
      <c r="X60" s="236"/>
      <c r="Y60" s="236"/>
      <c r="Z60" s="236"/>
      <c r="AA60" s="236"/>
      <c r="AB60" s="235">
        <v>240</v>
      </c>
      <c r="AC60" s="707"/>
      <c r="AD60" s="707"/>
      <c r="AE60" s="236"/>
      <c r="AF60" s="236"/>
      <c r="AG60" s="236"/>
      <c r="AH60" s="236"/>
      <c r="AI60" s="236"/>
      <c r="AJ60" s="236"/>
      <c r="AK60" s="236"/>
      <c r="AL60" s="236"/>
      <c r="AM60" s="236"/>
      <c r="AN60" s="236"/>
      <c r="AO60" s="236"/>
      <c r="AP60" s="236"/>
      <c r="AQ60" s="236"/>
      <c r="AR60" s="236"/>
      <c r="AS60" s="236"/>
      <c r="AT60" s="236"/>
      <c r="AU60" s="236"/>
      <c r="AV60" s="236"/>
      <c r="AW60" s="236"/>
      <c r="AX60" s="236"/>
    </row>
    <row r="61" spans="1:50" ht="25.7" hidden="1" customHeight="1">
      <c r="A61" s="690" t="s">
        <v>145</v>
      </c>
      <c r="B61" s="282"/>
      <c r="C61" s="259" t="s">
        <v>9327</v>
      </c>
      <c r="D61" s="236" t="s">
        <v>12908</v>
      </c>
      <c r="E61" s="234" t="s">
        <v>12940</v>
      </c>
      <c r="F61" s="707" t="s">
        <v>66</v>
      </c>
      <c r="G61" s="236" t="s">
        <v>66</v>
      </c>
      <c r="H61" s="247" t="s">
        <v>9244</v>
      </c>
      <c r="I61" s="236" t="s">
        <v>15885</v>
      </c>
      <c r="J61" s="236">
        <v>3</v>
      </c>
      <c r="K61" s="234">
        <v>2367</v>
      </c>
      <c r="L61" s="234"/>
      <c r="M61" s="234">
        <v>2367</v>
      </c>
      <c r="N61" s="236"/>
      <c r="O61" s="707" t="s">
        <v>282</v>
      </c>
      <c r="P61" s="234">
        <v>792</v>
      </c>
      <c r="Q61" s="234">
        <v>3</v>
      </c>
      <c r="R61" s="234"/>
      <c r="S61" s="234"/>
      <c r="T61" s="236"/>
      <c r="U61" s="236"/>
      <c r="V61" s="707">
        <v>2010</v>
      </c>
      <c r="W61" s="236">
        <v>261</v>
      </c>
      <c r="X61" s="236"/>
      <c r="Y61" s="236"/>
      <c r="Z61" s="236"/>
      <c r="AA61" s="236"/>
      <c r="AB61" s="234"/>
      <c r="AC61" s="707"/>
      <c r="AD61" s="707"/>
      <c r="AE61" s="236"/>
      <c r="AF61" s="236"/>
      <c r="AG61" s="236">
        <v>9</v>
      </c>
      <c r="AH61" s="236">
        <v>500</v>
      </c>
      <c r="AI61" s="236">
        <v>4865</v>
      </c>
      <c r="AJ61" s="236"/>
      <c r="AK61" s="236"/>
      <c r="AL61" s="236"/>
      <c r="AM61" s="236"/>
      <c r="AN61" s="236"/>
      <c r="AO61" s="236"/>
      <c r="AP61" s="236"/>
      <c r="AQ61" s="236"/>
      <c r="AR61" s="236"/>
      <c r="AS61" s="236"/>
      <c r="AT61" s="236"/>
      <c r="AU61" s="236"/>
      <c r="AV61" s="236"/>
      <c r="AW61" s="236"/>
      <c r="AX61" s="236"/>
    </row>
    <row r="62" spans="1:50" ht="25.7" hidden="1" customHeight="1">
      <c r="A62" s="690"/>
      <c r="B62" s="282"/>
      <c r="C62" s="259" t="s">
        <v>9327</v>
      </c>
      <c r="D62" s="236" t="s">
        <v>12908</v>
      </c>
      <c r="E62" s="234" t="s">
        <v>12941</v>
      </c>
      <c r="F62" s="707" t="s">
        <v>66</v>
      </c>
      <c r="G62" s="236" t="s">
        <v>66</v>
      </c>
      <c r="H62" s="247" t="s">
        <v>9244</v>
      </c>
      <c r="I62" s="236" t="s">
        <v>15885</v>
      </c>
      <c r="J62" s="236"/>
      <c r="K62" s="234">
        <v>1232</v>
      </c>
      <c r="L62" s="234"/>
      <c r="M62" s="234">
        <v>1232</v>
      </c>
      <c r="N62" s="236"/>
      <c r="O62" s="707" t="s">
        <v>282</v>
      </c>
      <c r="P62" s="234">
        <v>528</v>
      </c>
      <c r="Q62" s="234">
        <v>2</v>
      </c>
      <c r="R62" s="234"/>
      <c r="S62" s="234"/>
      <c r="T62" s="236" t="s">
        <v>173</v>
      </c>
      <c r="U62" s="236"/>
      <c r="V62" s="707">
        <v>2006</v>
      </c>
      <c r="W62" s="236"/>
      <c r="X62" s="236"/>
      <c r="Y62" s="236"/>
      <c r="Z62" s="236"/>
      <c r="AA62" s="236"/>
      <c r="AB62" s="234"/>
      <c r="AC62" s="707">
        <v>1974</v>
      </c>
      <c r="AD62" s="707"/>
      <c r="AE62" s="236"/>
      <c r="AF62" s="236"/>
      <c r="AG62" s="236" t="s">
        <v>551</v>
      </c>
      <c r="AH62" s="236"/>
      <c r="AI62" s="236"/>
      <c r="AJ62" s="236"/>
      <c r="AK62" s="236"/>
      <c r="AL62" s="236"/>
      <c r="AM62" s="236"/>
      <c r="AN62" s="236"/>
      <c r="AO62" s="236"/>
      <c r="AP62" s="236"/>
      <c r="AQ62" s="236"/>
      <c r="AR62" s="236"/>
      <c r="AS62" s="236"/>
      <c r="AT62" s="236"/>
      <c r="AU62" s="236"/>
      <c r="AV62" s="236"/>
      <c r="AW62" s="236"/>
      <c r="AX62" s="236"/>
    </row>
    <row r="63" spans="1:50" ht="25.7" hidden="1" customHeight="1">
      <c r="A63" s="690"/>
      <c r="B63" s="282"/>
      <c r="C63" s="793" t="s">
        <v>545</v>
      </c>
      <c r="D63" s="221"/>
      <c r="E63" s="694" t="s">
        <v>9337</v>
      </c>
      <c r="F63" s="219" t="s">
        <v>950</v>
      </c>
      <c r="G63" s="221"/>
      <c r="H63" s="221"/>
      <c r="I63" s="221" t="s">
        <v>4209</v>
      </c>
      <c r="J63" s="221"/>
      <c r="K63" s="694">
        <v>9064</v>
      </c>
      <c r="L63" s="694">
        <v>3993</v>
      </c>
      <c r="M63" s="694">
        <v>9064</v>
      </c>
      <c r="N63" s="221"/>
      <c r="O63" s="219" t="s">
        <v>1091</v>
      </c>
      <c r="P63" s="694">
        <v>15453</v>
      </c>
      <c r="Q63" s="694">
        <v>13</v>
      </c>
      <c r="R63" s="694">
        <v>9931</v>
      </c>
      <c r="S63" s="694">
        <v>10000</v>
      </c>
      <c r="T63" s="221"/>
      <c r="U63" s="221"/>
      <c r="V63" s="219">
        <v>1986</v>
      </c>
      <c r="W63" s="798"/>
      <c r="X63" s="236"/>
      <c r="Y63" s="236"/>
      <c r="Z63" s="236"/>
      <c r="AA63" s="236"/>
      <c r="AB63" s="234">
        <v>5800</v>
      </c>
      <c r="AC63" s="236"/>
      <c r="AD63" s="236"/>
      <c r="AE63" s="236"/>
      <c r="AF63" s="236"/>
      <c r="AG63" s="236"/>
      <c r="AH63" s="236"/>
      <c r="AI63" s="236"/>
      <c r="AJ63" s="236"/>
      <c r="AK63" s="236"/>
      <c r="AL63" s="236"/>
      <c r="AM63" s="236"/>
      <c r="AN63" s="236"/>
      <c r="AO63" s="236"/>
      <c r="AP63" s="236"/>
      <c r="AQ63" s="236"/>
      <c r="AR63" s="236"/>
      <c r="AS63" s="236"/>
      <c r="AT63" s="236"/>
      <c r="AU63" s="236"/>
      <c r="AV63" s="236"/>
      <c r="AW63" s="236"/>
      <c r="AX63" s="236"/>
    </row>
    <row r="64" spans="1:50" ht="25.7" hidden="1" customHeight="1">
      <c r="A64" s="690"/>
      <c r="B64" s="282"/>
      <c r="C64" s="259" t="s">
        <v>545</v>
      </c>
      <c r="D64" s="236"/>
      <c r="E64" s="234" t="s">
        <v>9338</v>
      </c>
      <c r="F64" s="707" t="s">
        <v>950</v>
      </c>
      <c r="G64" s="236"/>
      <c r="H64" s="247"/>
      <c r="I64" s="236" t="s">
        <v>4209</v>
      </c>
      <c r="J64" s="236"/>
      <c r="K64" s="234">
        <v>4994</v>
      </c>
      <c r="L64" s="234">
        <v>5054</v>
      </c>
      <c r="M64" s="234">
        <v>4994</v>
      </c>
      <c r="N64" s="236"/>
      <c r="O64" s="707" t="s">
        <v>1091</v>
      </c>
      <c r="P64" s="234">
        <v>4987</v>
      </c>
      <c r="Q64" s="234">
        <v>4</v>
      </c>
      <c r="R64" s="234"/>
      <c r="S64" s="234"/>
      <c r="T64" s="236"/>
      <c r="U64" s="236"/>
      <c r="V64" s="313">
        <v>2002</v>
      </c>
      <c r="W64" s="236"/>
      <c r="X64" s="236"/>
      <c r="Y64" s="236"/>
      <c r="Z64" s="236"/>
      <c r="AA64" s="236"/>
      <c r="AB64" s="234">
        <v>1400</v>
      </c>
      <c r="AC64" s="313"/>
      <c r="AD64" s="313"/>
      <c r="AE64" s="236"/>
      <c r="AF64" s="236"/>
      <c r="AG64" s="236"/>
      <c r="AH64" s="236"/>
      <c r="AI64" s="236"/>
      <c r="AJ64" s="236"/>
      <c r="AK64" s="236"/>
      <c r="AL64" s="236"/>
      <c r="AM64" s="236"/>
      <c r="AN64" s="236"/>
      <c r="AO64" s="236"/>
      <c r="AP64" s="236"/>
      <c r="AQ64" s="236"/>
      <c r="AR64" s="236"/>
      <c r="AS64" s="236"/>
      <c r="AT64" s="236"/>
      <c r="AU64" s="236"/>
      <c r="AV64" s="236"/>
      <c r="AW64" s="236"/>
      <c r="AX64" s="236"/>
    </row>
    <row r="65" spans="1:50" ht="25.7" hidden="1" customHeight="1">
      <c r="A65" s="690"/>
      <c r="B65" s="282"/>
      <c r="C65" s="259" t="s">
        <v>545</v>
      </c>
      <c r="D65" s="236" t="s">
        <v>9339</v>
      </c>
      <c r="E65" s="234" t="s">
        <v>15628</v>
      </c>
      <c r="F65" s="707" t="s">
        <v>545</v>
      </c>
      <c r="G65" s="236" t="s">
        <v>9340</v>
      </c>
      <c r="H65" s="247" t="s">
        <v>9341</v>
      </c>
      <c r="I65" s="236" t="s">
        <v>15922</v>
      </c>
      <c r="J65" s="236"/>
      <c r="K65" s="234">
        <v>1299</v>
      </c>
      <c r="L65" s="234"/>
      <c r="M65" s="234">
        <v>1299</v>
      </c>
      <c r="N65" s="236" t="s">
        <v>171</v>
      </c>
      <c r="O65" s="707" t="s">
        <v>172</v>
      </c>
      <c r="P65" s="234">
        <v>1299</v>
      </c>
      <c r="Q65" s="234">
        <v>2</v>
      </c>
      <c r="R65" s="234"/>
      <c r="S65" s="234"/>
      <c r="T65" s="236"/>
      <c r="U65" s="236"/>
      <c r="V65" s="313">
        <v>1990</v>
      </c>
      <c r="W65" s="236"/>
      <c r="X65" s="236"/>
      <c r="Y65" s="236"/>
      <c r="Z65" s="236"/>
      <c r="AA65" s="236"/>
      <c r="AB65" s="234">
        <v>120</v>
      </c>
      <c r="AC65" s="313"/>
      <c r="AD65" s="313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</row>
    <row r="66" spans="1:50" ht="25.7" hidden="1" customHeight="1">
      <c r="A66" s="804"/>
      <c r="B66" s="282"/>
      <c r="C66" s="259" t="s">
        <v>545</v>
      </c>
      <c r="D66" s="236" t="s">
        <v>9342</v>
      </c>
      <c r="E66" s="234" t="s">
        <v>9343</v>
      </c>
      <c r="F66" s="707" t="s">
        <v>545</v>
      </c>
      <c r="G66" s="236" t="s">
        <v>9344</v>
      </c>
      <c r="H66" s="247" t="s">
        <v>9341</v>
      </c>
      <c r="I66" s="236" t="s">
        <v>9345</v>
      </c>
      <c r="J66" s="236"/>
      <c r="K66" s="234">
        <v>7038</v>
      </c>
      <c r="L66" s="234"/>
      <c r="M66" s="234">
        <v>7038</v>
      </c>
      <c r="N66" s="236" t="s">
        <v>171</v>
      </c>
      <c r="O66" s="707" t="s">
        <v>172</v>
      </c>
      <c r="P66" s="234">
        <v>3228</v>
      </c>
      <c r="Q66" s="234">
        <v>6</v>
      </c>
      <c r="R66" s="234"/>
      <c r="S66" s="234"/>
      <c r="T66" s="236"/>
      <c r="U66" s="236"/>
      <c r="V66" s="313">
        <v>1991</v>
      </c>
      <c r="W66" s="236" t="s">
        <v>9346</v>
      </c>
      <c r="X66" s="236"/>
      <c r="Y66" s="236"/>
      <c r="Z66" s="236"/>
      <c r="AA66" s="236"/>
      <c r="AB66" s="234">
        <v>237</v>
      </c>
      <c r="AC66" s="707" t="s">
        <v>9347</v>
      </c>
      <c r="AD66" s="707" t="s">
        <v>9348</v>
      </c>
      <c r="AE66" s="236"/>
      <c r="AF66" s="236"/>
      <c r="AG66" s="236">
        <v>4</v>
      </c>
      <c r="AH66" s="236"/>
      <c r="AI66" s="236"/>
      <c r="AJ66" s="236"/>
      <c r="AK66" s="236"/>
      <c r="AL66" s="236"/>
      <c r="AM66" s="236"/>
      <c r="AN66" s="236"/>
      <c r="AO66" s="236"/>
      <c r="AP66" s="236"/>
      <c r="AQ66" s="236"/>
      <c r="AR66" s="236"/>
      <c r="AS66" s="236"/>
      <c r="AT66" s="236"/>
      <c r="AU66" s="236"/>
      <c r="AV66" s="236"/>
      <c r="AW66" s="236"/>
      <c r="AX66" s="236"/>
    </row>
    <row r="67" spans="1:50" s="6" customFormat="1" ht="25.7" hidden="1" customHeight="1">
      <c r="A67" s="801"/>
      <c r="B67" s="282"/>
      <c r="C67" s="259" t="s">
        <v>545</v>
      </c>
      <c r="D67" s="236" t="s">
        <v>9349</v>
      </c>
      <c r="E67" s="234" t="s">
        <v>9350</v>
      </c>
      <c r="F67" s="707" t="s">
        <v>545</v>
      </c>
      <c r="G67" s="236" t="s">
        <v>9344</v>
      </c>
      <c r="H67" s="247" t="s">
        <v>9341</v>
      </c>
      <c r="I67" s="236" t="s">
        <v>15629</v>
      </c>
      <c r="J67" s="236"/>
      <c r="K67" s="234">
        <v>1472</v>
      </c>
      <c r="L67" s="234"/>
      <c r="M67" s="234">
        <v>1472</v>
      </c>
      <c r="N67" s="236" t="s">
        <v>171</v>
      </c>
      <c r="O67" s="707" t="s">
        <v>172</v>
      </c>
      <c r="P67" s="234">
        <v>1378</v>
      </c>
      <c r="Q67" s="234">
        <v>2</v>
      </c>
      <c r="R67" s="234"/>
      <c r="S67" s="234"/>
      <c r="T67" s="236"/>
      <c r="U67" s="236"/>
      <c r="V67" s="313">
        <v>1989</v>
      </c>
      <c r="W67" s="236" t="s">
        <v>9351</v>
      </c>
      <c r="X67" s="236"/>
      <c r="Y67" s="236"/>
      <c r="Z67" s="236"/>
      <c r="AA67" s="236"/>
      <c r="AB67" s="234">
        <v>19</v>
      </c>
      <c r="AC67" s="313"/>
      <c r="AD67" s="313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</row>
    <row r="68" spans="1:50" s="6" customFormat="1" ht="25.7" hidden="1" customHeight="1">
      <c r="A68" s="801"/>
      <c r="B68" s="282"/>
      <c r="C68" s="259" t="s">
        <v>545</v>
      </c>
      <c r="D68" s="236"/>
      <c r="E68" s="234" t="s">
        <v>9352</v>
      </c>
      <c r="F68" s="707" t="s">
        <v>545</v>
      </c>
      <c r="G68" s="236"/>
      <c r="H68" s="247"/>
      <c r="I68" s="236" t="s">
        <v>15629</v>
      </c>
      <c r="J68" s="236"/>
      <c r="K68" s="234">
        <v>1680</v>
      </c>
      <c r="L68" s="234"/>
      <c r="M68" s="234">
        <v>1680</v>
      </c>
      <c r="N68" s="236"/>
      <c r="O68" s="707" t="s">
        <v>172</v>
      </c>
      <c r="P68" s="234">
        <v>1680</v>
      </c>
      <c r="Q68" s="234">
        <v>3</v>
      </c>
      <c r="R68" s="234"/>
      <c r="S68" s="234"/>
      <c r="T68" s="236"/>
      <c r="U68" s="236"/>
      <c r="V68" s="313">
        <v>2004</v>
      </c>
      <c r="W68" s="236"/>
      <c r="X68" s="236"/>
      <c r="Y68" s="236"/>
      <c r="Z68" s="236"/>
      <c r="AA68" s="236"/>
      <c r="AB68" s="234"/>
      <c r="AC68" s="707"/>
      <c r="AD68" s="707"/>
      <c r="AE68" s="236"/>
      <c r="AF68" s="236"/>
      <c r="AG68" s="236"/>
      <c r="AH68" s="236"/>
      <c r="AI68" s="236"/>
      <c r="AJ68" s="236"/>
      <c r="AK68" s="236"/>
      <c r="AL68" s="236"/>
      <c r="AM68" s="236"/>
      <c r="AN68" s="236"/>
      <c r="AO68" s="236"/>
      <c r="AP68" s="236"/>
      <c r="AQ68" s="236"/>
      <c r="AR68" s="236"/>
      <c r="AS68" s="236"/>
      <c r="AT68" s="236"/>
      <c r="AU68" s="236"/>
      <c r="AV68" s="236"/>
      <c r="AW68" s="236"/>
      <c r="AX68" s="236"/>
    </row>
    <row r="69" spans="1:50" s="6" customFormat="1" ht="25.7" hidden="1" customHeight="1">
      <c r="A69" s="801"/>
      <c r="B69" s="282"/>
      <c r="C69" s="259" t="s">
        <v>909</v>
      </c>
      <c r="D69" s="236"/>
      <c r="E69" s="234" t="s">
        <v>9353</v>
      </c>
      <c r="F69" s="707" t="s">
        <v>909</v>
      </c>
      <c r="G69" s="236"/>
      <c r="H69" s="247"/>
      <c r="I69" s="236" t="s">
        <v>15630</v>
      </c>
      <c r="J69" s="236"/>
      <c r="K69" s="234">
        <v>4313</v>
      </c>
      <c r="L69" s="234"/>
      <c r="M69" s="234">
        <v>18060</v>
      </c>
      <c r="N69" s="236"/>
      <c r="O69" s="707" t="s">
        <v>142</v>
      </c>
      <c r="P69" s="234"/>
      <c r="Q69" s="234">
        <v>10</v>
      </c>
      <c r="R69" s="234">
        <v>3000</v>
      </c>
      <c r="S69" s="234"/>
      <c r="T69" s="236"/>
      <c r="U69" s="236"/>
      <c r="V69" s="313">
        <v>2011</v>
      </c>
      <c r="W69" s="236"/>
      <c r="X69" s="236"/>
      <c r="Y69" s="236"/>
      <c r="Z69" s="236"/>
      <c r="AA69" s="236"/>
      <c r="AB69" s="234">
        <v>150</v>
      </c>
      <c r="AC69" s="707"/>
      <c r="AD69" s="707"/>
      <c r="AE69" s="236"/>
      <c r="AF69" s="236"/>
      <c r="AG69" s="236"/>
      <c r="AH69" s="236"/>
      <c r="AI69" s="236"/>
      <c r="AJ69" s="236"/>
      <c r="AK69" s="236"/>
      <c r="AL69" s="236"/>
      <c r="AM69" s="236"/>
      <c r="AN69" s="236"/>
      <c r="AO69" s="236"/>
      <c r="AP69" s="236"/>
      <c r="AQ69" s="236"/>
      <c r="AR69" s="236"/>
      <c r="AS69" s="236"/>
      <c r="AT69" s="236"/>
      <c r="AU69" s="236"/>
      <c r="AV69" s="236"/>
      <c r="AW69" s="236"/>
      <c r="AX69" s="236"/>
    </row>
    <row r="70" spans="1:50" s="6" customFormat="1" ht="25.7" hidden="1" customHeight="1">
      <c r="A70" s="801"/>
      <c r="B70" s="282"/>
      <c r="C70" s="259" t="s">
        <v>909</v>
      </c>
      <c r="D70" s="236"/>
      <c r="E70" s="234" t="s">
        <v>15631</v>
      </c>
      <c r="F70" s="707" t="s">
        <v>909</v>
      </c>
      <c r="G70" s="236"/>
      <c r="H70" s="247"/>
      <c r="I70" s="236" t="s">
        <v>15630</v>
      </c>
      <c r="J70" s="236"/>
      <c r="K70" s="234">
        <v>6709</v>
      </c>
      <c r="L70" s="234"/>
      <c r="M70" s="234">
        <v>4215</v>
      </c>
      <c r="N70" s="236"/>
      <c r="O70" s="707" t="s">
        <v>282</v>
      </c>
      <c r="P70" s="234"/>
      <c r="Q70" s="234">
        <v>5</v>
      </c>
      <c r="R70" s="234"/>
      <c r="S70" s="234"/>
      <c r="T70" s="236"/>
      <c r="U70" s="236"/>
      <c r="V70" s="313">
        <v>2019</v>
      </c>
      <c r="W70" s="236"/>
      <c r="X70" s="236"/>
      <c r="Y70" s="236"/>
      <c r="Z70" s="236"/>
      <c r="AA70" s="236"/>
      <c r="AB70" s="234">
        <v>1404</v>
      </c>
      <c r="AC70" s="707"/>
      <c r="AD70" s="707"/>
      <c r="AE70" s="236"/>
      <c r="AF70" s="236"/>
      <c r="AG70" s="236"/>
      <c r="AH70" s="236"/>
      <c r="AI70" s="236"/>
      <c r="AJ70" s="236"/>
      <c r="AK70" s="236"/>
      <c r="AL70" s="236"/>
      <c r="AM70" s="236"/>
      <c r="AN70" s="236"/>
      <c r="AO70" s="236"/>
      <c r="AP70" s="236"/>
      <c r="AQ70" s="236"/>
      <c r="AR70" s="236"/>
      <c r="AS70" s="236"/>
      <c r="AT70" s="236"/>
      <c r="AU70" s="236"/>
      <c r="AV70" s="236"/>
      <c r="AW70" s="236"/>
      <c r="AX70" s="236"/>
    </row>
    <row r="71" spans="1:50" s="6" customFormat="1" ht="25.7" hidden="1" customHeight="1">
      <c r="A71" s="801"/>
      <c r="B71" s="766"/>
      <c r="C71" s="259" t="s">
        <v>909</v>
      </c>
      <c r="D71" s="236"/>
      <c r="E71" s="234" t="s">
        <v>15923</v>
      </c>
      <c r="F71" s="707" t="s">
        <v>66</v>
      </c>
      <c r="G71" s="236" t="s">
        <v>9249</v>
      </c>
      <c r="H71" s="247" t="s">
        <v>9250</v>
      </c>
      <c r="I71" s="236" t="s">
        <v>900</v>
      </c>
      <c r="J71" s="236"/>
      <c r="K71" s="234">
        <v>5583</v>
      </c>
      <c r="L71" s="234"/>
      <c r="M71" s="234">
        <v>5133</v>
      </c>
      <c r="N71" s="236"/>
      <c r="O71" s="707" t="s">
        <v>172</v>
      </c>
      <c r="P71" s="234">
        <v>5583</v>
      </c>
      <c r="Q71" s="234">
        <v>8</v>
      </c>
      <c r="R71" s="234"/>
      <c r="S71" s="234"/>
      <c r="T71" s="236"/>
      <c r="U71" s="236"/>
      <c r="V71" s="707">
        <v>1993</v>
      </c>
      <c r="W71" s="236">
        <v>316</v>
      </c>
      <c r="X71" s="236"/>
      <c r="Y71" s="236"/>
      <c r="Z71" s="236"/>
      <c r="AA71" s="236"/>
      <c r="AB71" s="234">
        <v>316</v>
      </c>
      <c r="AC71" s="707"/>
      <c r="AD71" s="707"/>
      <c r="AE71" s="236"/>
      <c r="AF71" s="236"/>
      <c r="AG71" s="236"/>
      <c r="AH71" s="236"/>
      <c r="AI71" s="236"/>
      <c r="AJ71" s="236"/>
      <c r="AK71" s="236"/>
      <c r="AL71" s="236"/>
      <c r="AM71" s="236"/>
      <c r="AN71" s="236"/>
      <c r="AO71" s="236"/>
      <c r="AP71" s="236"/>
      <c r="AQ71" s="236"/>
      <c r="AR71" s="236"/>
      <c r="AS71" s="236"/>
      <c r="AT71" s="236"/>
      <c r="AU71" s="236"/>
      <c r="AV71" s="236"/>
      <c r="AW71" s="236"/>
      <c r="AX71" s="236"/>
    </row>
    <row r="72" spans="1:50" ht="25.7" hidden="1" customHeight="1">
      <c r="A72" s="690"/>
      <c r="B72" s="805" t="s">
        <v>1934</v>
      </c>
      <c r="C72" s="259" t="s">
        <v>535</v>
      </c>
      <c r="D72" s="244"/>
      <c r="E72" s="246">
        <f>COUNTA(E73:E108)</f>
        <v>36</v>
      </c>
      <c r="F72" s="707"/>
      <c r="G72" s="244"/>
      <c r="H72" s="517"/>
      <c r="I72" s="244"/>
      <c r="J72" s="244"/>
      <c r="K72" s="235">
        <f>SUM(K73:K108)</f>
        <v>291834.08</v>
      </c>
      <c r="L72" s="235">
        <f>SUM(L73:L108)</f>
        <v>19958</v>
      </c>
      <c r="M72" s="235">
        <f>SUM(M73:M108)</f>
        <v>27037</v>
      </c>
      <c r="N72" s="235">
        <f>SUM(N73:N108)</f>
        <v>0</v>
      </c>
      <c r="O72" s="235"/>
      <c r="P72" s="235">
        <f>SUM(P73:P108)</f>
        <v>115088</v>
      </c>
      <c r="Q72" s="235">
        <f>SUM(Q73:Q108)</f>
        <v>172</v>
      </c>
      <c r="R72" s="235"/>
      <c r="S72" s="235"/>
      <c r="T72" s="244"/>
      <c r="U72" s="244"/>
      <c r="V72" s="707"/>
      <c r="W72" s="244"/>
      <c r="X72" s="244"/>
      <c r="Y72" s="244"/>
      <c r="Z72" s="244"/>
      <c r="AA72" s="244"/>
      <c r="AB72" s="235"/>
      <c r="AC72" s="707"/>
      <c r="AD72" s="707"/>
      <c r="AE72" s="244"/>
      <c r="AF72" s="244"/>
      <c r="AG72" s="244"/>
      <c r="AH72" s="244"/>
      <c r="AI72" s="244"/>
      <c r="AJ72" s="244"/>
      <c r="AK72" s="244"/>
      <c r="AL72" s="244"/>
      <c r="AM72" s="244"/>
      <c r="AN72" s="244"/>
      <c r="AO72" s="244"/>
      <c r="AP72" s="244"/>
      <c r="AQ72" s="244"/>
      <c r="AR72" s="244"/>
      <c r="AS72" s="244"/>
      <c r="AT72" s="244"/>
      <c r="AU72" s="244"/>
      <c r="AV72" s="244"/>
      <c r="AW72" s="244"/>
      <c r="AX72" s="244"/>
    </row>
    <row r="73" spans="1:50" ht="25.7" hidden="1" customHeight="1">
      <c r="A73" s="690"/>
      <c r="B73" s="806"/>
      <c r="C73" s="259" t="s">
        <v>794</v>
      </c>
      <c r="D73" s="244"/>
      <c r="E73" s="246" t="s">
        <v>9920</v>
      </c>
      <c r="F73" s="707" t="s">
        <v>794</v>
      </c>
      <c r="G73" s="244"/>
      <c r="H73" s="517"/>
      <c r="I73" s="244" t="s">
        <v>794</v>
      </c>
      <c r="J73" s="244"/>
      <c r="K73" s="235">
        <v>1770</v>
      </c>
      <c r="L73" s="235"/>
      <c r="M73" s="235"/>
      <c r="N73" s="235"/>
      <c r="O73" s="707" t="s">
        <v>304</v>
      </c>
      <c r="P73" s="235">
        <v>1770</v>
      </c>
      <c r="Q73" s="235">
        <v>2</v>
      </c>
      <c r="R73" s="235"/>
      <c r="S73" s="235"/>
      <c r="T73" s="244"/>
      <c r="U73" s="244"/>
      <c r="V73" s="707">
        <v>1996</v>
      </c>
      <c r="W73" s="244"/>
      <c r="X73" s="244"/>
      <c r="Y73" s="244"/>
      <c r="Z73" s="244"/>
      <c r="AA73" s="244"/>
      <c r="AB73" s="235"/>
      <c r="AC73" s="707"/>
      <c r="AD73" s="707"/>
      <c r="AE73" s="244"/>
      <c r="AF73" s="244"/>
      <c r="AG73" s="244"/>
      <c r="AH73" s="244"/>
      <c r="AI73" s="244"/>
      <c r="AJ73" s="244"/>
      <c r="AK73" s="244"/>
      <c r="AL73" s="244"/>
      <c r="AM73" s="244"/>
      <c r="AN73" s="244"/>
      <c r="AO73" s="244"/>
      <c r="AP73" s="244"/>
      <c r="AQ73" s="244"/>
      <c r="AR73" s="244"/>
      <c r="AS73" s="244"/>
      <c r="AT73" s="244"/>
      <c r="AU73" s="244"/>
      <c r="AV73" s="244"/>
      <c r="AW73" s="244"/>
      <c r="AX73" s="244" t="s">
        <v>2023</v>
      </c>
    </row>
    <row r="74" spans="1:50" ht="25.7" hidden="1" customHeight="1">
      <c r="A74" s="690"/>
      <c r="B74" s="806"/>
      <c r="C74" s="259" t="s">
        <v>728</v>
      </c>
      <c r="D74" s="244"/>
      <c r="E74" s="235" t="s">
        <v>963</v>
      </c>
      <c r="F74" s="707" t="s">
        <v>728</v>
      </c>
      <c r="G74" s="244"/>
      <c r="H74" s="517"/>
      <c r="I74" s="244" t="s">
        <v>728</v>
      </c>
      <c r="J74" s="244"/>
      <c r="K74" s="235">
        <v>641</v>
      </c>
      <c r="L74" s="235"/>
      <c r="M74" s="235"/>
      <c r="N74" s="244"/>
      <c r="O74" s="707" t="s">
        <v>964</v>
      </c>
      <c r="P74" s="235">
        <v>630</v>
      </c>
      <c r="Q74" s="235">
        <v>1</v>
      </c>
      <c r="R74" s="235"/>
      <c r="S74" s="235"/>
      <c r="T74" s="244"/>
      <c r="U74" s="244"/>
      <c r="V74" s="707">
        <v>2007</v>
      </c>
      <c r="W74" s="244"/>
      <c r="X74" s="244"/>
      <c r="Y74" s="244"/>
      <c r="Z74" s="244"/>
      <c r="AA74" s="244"/>
      <c r="AB74" s="235"/>
      <c r="AC74" s="707"/>
      <c r="AD74" s="707"/>
      <c r="AE74" s="244"/>
      <c r="AF74" s="244"/>
      <c r="AG74" s="244"/>
      <c r="AH74" s="244"/>
      <c r="AI74" s="244"/>
      <c r="AJ74" s="244"/>
      <c r="AK74" s="244"/>
      <c r="AL74" s="244"/>
      <c r="AM74" s="244"/>
      <c r="AN74" s="244"/>
      <c r="AO74" s="244"/>
      <c r="AP74" s="244"/>
      <c r="AQ74" s="244"/>
      <c r="AR74" s="244"/>
      <c r="AS74" s="244"/>
      <c r="AT74" s="244"/>
      <c r="AU74" s="244"/>
      <c r="AV74" s="244"/>
      <c r="AW74" s="244"/>
      <c r="AX74" s="244"/>
    </row>
    <row r="75" spans="1:50" ht="25.7" hidden="1" customHeight="1">
      <c r="A75" s="690" t="s">
        <v>145</v>
      </c>
      <c r="B75" s="806"/>
      <c r="C75" s="259" t="s">
        <v>749</v>
      </c>
      <c r="D75" s="244" t="s">
        <v>912</v>
      </c>
      <c r="E75" s="235" t="s">
        <v>965</v>
      </c>
      <c r="F75" s="707" t="s">
        <v>560</v>
      </c>
      <c r="G75" s="244" t="s">
        <v>561</v>
      </c>
      <c r="H75" s="517" t="s">
        <v>562</v>
      </c>
      <c r="I75" s="244" t="s">
        <v>541</v>
      </c>
      <c r="J75" s="244"/>
      <c r="K75" s="235">
        <v>10009</v>
      </c>
      <c r="L75" s="235">
        <v>7355</v>
      </c>
      <c r="M75" s="235">
        <v>7446</v>
      </c>
      <c r="N75" s="244" t="s">
        <v>171</v>
      </c>
      <c r="O75" s="707" t="s">
        <v>172</v>
      </c>
      <c r="P75" s="235">
        <v>5920</v>
      </c>
      <c r="Q75" s="235">
        <v>10</v>
      </c>
      <c r="R75" s="235">
        <v>843</v>
      </c>
      <c r="S75" s="235">
        <v>1100</v>
      </c>
      <c r="T75" s="244" t="s">
        <v>465</v>
      </c>
      <c r="U75" s="244" t="s">
        <v>466</v>
      </c>
      <c r="V75" s="707">
        <v>2016</v>
      </c>
      <c r="W75" s="244"/>
      <c r="X75" s="244">
        <v>353</v>
      </c>
      <c r="Y75" s="244"/>
      <c r="Z75" s="244"/>
      <c r="AA75" s="244"/>
      <c r="AB75" s="235">
        <v>3900</v>
      </c>
      <c r="AC75" s="707">
        <v>2000</v>
      </c>
      <c r="AD75" s="707">
        <v>2002</v>
      </c>
      <c r="AE75" s="244"/>
      <c r="AF75" s="244"/>
      <c r="AG75" s="244">
        <v>4</v>
      </c>
      <c r="AH75" s="244">
        <v>1180</v>
      </c>
      <c r="AI75" s="244">
        <v>82</v>
      </c>
      <c r="AJ75" s="244"/>
      <c r="AK75" s="244"/>
      <c r="AL75" s="244"/>
      <c r="AM75" s="244"/>
      <c r="AN75" s="244"/>
      <c r="AO75" s="244"/>
      <c r="AP75" s="244"/>
      <c r="AQ75" s="244"/>
      <c r="AR75" s="244"/>
      <c r="AS75" s="244"/>
      <c r="AT75" s="244"/>
      <c r="AU75" s="244"/>
      <c r="AV75" s="244"/>
      <c r="AW75" s="244"/>
      <c r="AX75" s="244"/>
    </row>
    <row r="76" spans="1:50" ht="25.7" hidden="1" customHeight="1">
      <c r="A76" s="690"/>
      <c r="B76" s="806"/>
      <c r="C76" s="259" t="s">
        <v>737</v>
      </c>
      <c r="D76" s="244" t="s">
        <v>966</v>
      </c>
      <c r="E76" s="235" t="s">
        <v>967</v>
      </c>
      <c r="F76" s="707" t="s">
        <v>560</v>
      </c>
      <c r="G76" s="244" t="s">
        <v>968</v>
      </c>
      <c r="H76" s="517" t="s">
        <v>955</v>
      </c>
      <c r="I76" s="244" t="s">
        <v>742</v>
      </c>
      <c r="J76" s="244"/>
      <c r="K76" s="235">
        <v>27420</v>
      </c>
      <c r="L76" s="235">
        <v>9726</v>
      </c>
      <c r="M76" s="235">
        <v>12555</v>
      </c>
      <c r="N76" s="244" t="s">
        <v>171</v>
      </c>
      <c r="O76" s="707" t="s">
        <v>969</v>
      </c>
      <c r="P76" s="235">
        <v>15695</v>
      </c>
      <c r="Q76" s="235">
        <v>18</v>
      </c>
      <c r="R76" s="235">
        <v>5094</v>
      </c>
      <c r="S76" s="235">
        <v>5000</v>
      </c>
      <c r="T76" s="244" t="s">
        <v>465</v>
      </c>
      <c r="U76" s="244" t="s">
        <v>959</v>
      </c>
      <c r="V76" s="707">
        <v>2002</v>
      </c>
      <c r="W76" s="244"/>
      <c r="X76" s="244"/>
      <c r="Y76" s="244"/>
      <c r="Z76" s="244"/>
      <c r="AA76" s="244"/>
      <c r="AB76" s="235"/>
      <c r="AC76" s="707"/>
      <c r="AD76" s="707"/>
      <c r="AE76" s="244" t="s">
        <v>970</v>
      </c>
      <c r="AF76" s="244"/>
      <c r="AG76" s="244">
        <v>24</v>
      </c>
      <c r="AH76" s="244">
        <v>2206</v>
      </c>
      <c r="AI76" s="244"/>
      <c r="AJ76" s="244"/>
      <c r="AK76" s="244"/>
      <c r="AL76" s="244"/>
      <c r="AM76" s="244"/>
      <c r="AN76" s="244"/>
      <c r="AO76" s="244"/>
      <c r="AP76" s="244"/>
      <c r="AQ76" s="244"/>
      <c r="AR76" s="244"/>
      <c r="AS76" s="244"/>
      <c r="AT76" s="244"/>
      <c r="AU76" s="244"/>
      <c r="AV76" s="244"/>
      <c r="AW76" s="244"/>
      <c r="AX76" s="244"/>
    </row>
    <row r="77" spans="1:50" s="1316" customFormat="1" ht="25.7" hidden="1" customHeight="1">
      <c r="A77" s="690"/>
      <c r="B77" s="806"/>
      <c r="C77" s="259" t="s">
        <v>721</v>
      </c>
      <c r="D77" s="244"/>
      <c r="E77" s="235" t="s">
        <v>971</v>
      </c>
      <c r="F77" s="1368" t="s">
        <v>560</v>
      </c>
      <c r="G77" s="244"/>
      <c r="H77" s="517"/>
      <c r="I77" s="244" t="s">
        <v>541</v>
      </c>
      <c r="J77" s="244"/>
      <c r="K77" s="235">
        <v>3340</v>
      </c>
      <c r="L77" s="235"/>
      <c r="M77" s="235"/>
      <c r="N77" s="244"/>
      <c r="O77" s="1368" t="s">
        <v>282</v>
      </c>
      <c r="P77" s="235">
        <v>3340</v>
      </c>
      <c r="Q77" s="235">
        <v>4</v>
      </c>
      <c r="R77" s="235"/>
      <c r="S77" s="235"/>
      <c r="T77" s="244"/>
      <c r="U77" s="244"/>
      <c r="V77" s="1368">
        <v>2002</v>
      </c>
      <c r="W77" s="244"/>
      <c r="X77" s="244"/>
      <c r="Y77" s="244"/>
      <c r="Z77" s="244"/>
      <c r="AA77" s="244"/>
      <c r="AB77" s="235"/>
      <c r="AC77" s="1368"/>
      <c r="AD77" s="1368"/>
      <c r="AE77" s="244"/>
      <c r="AF77" s="244"/>
      <c r="AG77" s="244"/>
      <c r="AH77" s="244"/>
      <c r="AI77" s="244"/>
      <c r="AJ77" s="244"/>
      <c r="AK77" s="244"/>
      <c r="AL77" s="244"/>
      <c r="AM77" s="244"/>
      <c r="AN77" s="244"/>
      <c r="AO77" s="244"/>
      <c r="AP77" s="244"/>
      <c r="AQ77" s="244"/>
      <c r="AR77" s="244"/>
      <c r="AS77" s="244"/>
      <c r="AT77" s="244"/>
      <c r="AU77" s="244"/>
      <c r="AV77" s="244"/>
      <c r="AW77" s="244"/>
      <c r="AX77" s="244"/>
    </row>
    <row r="78" spans="1:50" s="1316" customFormat="1" ht="25.7" hidden="1" customHeight="1">
      <c r="A78" s="690" t="s">
        <v>91</v>
      </c>
      <c r="B78" s="806"/>
      <c r="C78" s="259" t="s">
        <v>724</v>
      </c>
      <c r="D78" s="244"/>
      <c r="E78" s="235" t="s">
        <v>972</v>
      </c>
      <c r="F78" s="1368" t="s">
        <v>560</v>
      </c>
      <c r="G78" s="244"/>
      <c r="H78" s="517"/>
      <c r="I78" s="244" t="s">
        <v>724</v>
      </c>
      <c r="J78" s="244"/>
      <c r="K78" s="235">
        <v>2850</v>
      </c>
      <c r="L78" s="235"/>
      <c r="M78" s="235"/>
      <c r="N78" s="244"/>
      <c r="O78" s="1368" t="s">
        <v>304</v>
      </c>
      <c r="P78" s="235">
        <v>2850</v>
      </c>
      <c r="Q78" s="235">
        <v>5</v>
      </c>
      <c r="R78" s="235">
        <v>500</v>
      </c>
      <c r="S78" s="235"/>
      <c r="T78" s="244"/>
      <c r="U78" s="244"/>
      <c r="V78" s="1368">
        <v>1999</v>
      </c>
      <c r="W78" s="244"/>
      <c r="X78" s="244"/>
      <c r="Y78" s="244"/>
      <c r="Z78" s="244"/>
      <c r="AA78" s="244"/>
      <c r="AB78" s="235"/>
      <c r="AC78" s="1368"/>
      <c r="AD78" s="1368"/>
      <c r="AE78" s="244"/>
      <c r="AF78" s="244"/>
      <c r="AG78" s="244"/>
      <c r="AH78" s="244"/>
      <c r="AI78" s="244"/>
      <c r="AJ78" s="244"/>
      <c r="AK78" s="244"/>
      <c r="AL78" s="244"/>
      <c r="AM78" s="244"/>
      <c r="AN78" s="244"/>
      <c r="AO78" s="244"/>
      <c r="AP78" s="244"/>
      <c r="AQ78" s="244"/>
      <c r="AR78" s="244"/>
      <c r="AS78" s="244"/>
      <c r="AT78" s="244"/>
      <c r="AU78" s="244"/>
      <c r="AV78" s="244"/>
      <c r="AW78" s="244"/>
      <c r="AX78" s="244"/>
    </row>
    <row r="79" spans="1:50" s="1316" customFormat="1" ht="25.7" hidden="1" customHeight="1">
      <c r="A79" s="690"/>
      <c r="B79" s="806"/>
      <c r="C79" s="259" t="s">
        <v>724</v>
      </c>
      <c r="D79" s="244"/>
      <c r="E79" s="235" t="s">
        <v>9921</v>
      </c>
      <c r="F79" s="1368" t="s">
        <v>973</v>
      </c>
      <c r="G79" s="244"/>
      <c r="H79" s="517"/>
      <c r="I79" s="244" t="s">
        <v>974</v>
      </c>
      <c r="J79" s="244"/>
      <c r="K79" s="235">
        <v>1200</v>
      </c>
      <c r="L79" s="235"/>
      <c r="M79" s="235"/>
      <c r="N79" s="244"/>
      <c r="O79" s="1368" t="s">
        <v>304</v>
      </c>
      <c r="P79" s="235">
        <v>1200</v>
      </c>
      <c r="Q79" s="235">
        <v>2</v>
      </c>
      <c r="R79" s="235"/>
      <c r="S79" s="235"/>
      <c r="T79" s="244"/>
      <c r="U79" s="244"/>
      <c r="V79" s="1368">
        <v>1999</v>
      </c>
      <c r="W79" s="244"/>
      <c r="X79" s="244"/>
      <c r="Y79" s="244"/>
      <c r="Z79" s="244"/>
      <c r="AA79" s="244"/>
      <c r="AB79" s="235"/>
      <c r="AC79" s="1368"/>
      <c r="AD79" s="1368"/>
      <c r="AE79" s="244"/>
      <c r="AF79" s="244"/>
      <c r="AG79" s="244"/>
      <c r="AH79" s="244"/>
      <c r="AI79" s="244"/>
      <c r="AJ79" s="244"/>
      <c r="AK79" s="244"/>
      <c r="AL79" s="244"/>
      <c r="AM79" s="244"/>
      <c r="AN79" s="244"/>
      <c r="AO79" s="244"/>
      <c r="AP79" s="244"/>
      <c r="AQ79" s="244"/>
      <c r="AR79" s="244"/>
      <c r="AS79" s="244"/>
      <c r="AT79" s="244"/>
      <c r="AU79" s="244"/>
      <c r="AV79" s="244"/>
      <c r="AW79" s="244"/>
      <c r="AX79" s="244"/>
    </row>
    <row r="80" spans="1:50" ht="25.7" hidden="1" customHeight="1">
      <c r="A80" s="690"/>
      <c r="B80" s="806"/>
      <c r="C80" s="259" t="s">
        <v>724</v>
      </c>
      <c r="D80" s="244"/>
      <c r="E80" s="235" t="s">
        <v>975</v>
      </c>
      <c r="F80" s="707" t="s">
        <v>560</v>
      </c>
      <c r="G80" s="244"/>
      <c r="H80" s="517"/>
      <c r="I80" s="244" t="s">
        <v>724</v>
      </c>
      <c r="J80" s="244"/>
      <c r="K80" s="235">
        <v>2100</v>
      </c>
      <c r="L80" s="235"/>
      <c r="M80" s="235"/>
      <c r="N80" s="244"/>
      <c r="O80" s="707" t="s">
        <v>304</v>
      </c>
      <c r="P80" s="235">
        <v>2100</v>
      </c>
      <c r="Q80" s="235">
        <v>3</v>
      </c>
      <c r="R80" s="235"/>
      <c r="S80" s="235"/>
      <c r="T80" s="244"/>
      <c r="U80" s="244"/>
      <c r="V80" s="707">
        <v>2008</v>
      </c>
      <c r="W80" s="244"/>
      <c r="X80" s="244"/>
      <c r="Y80" s="244"/>
      <c r="Z80" s="244"/>
      <c r="AA80" s="244"/>
      <c r="AB80" s="235"/>
      <c r="AC80" s="707"/>
      <c r="AD80" s="707"/>
      <c r="AE80" s="244"/>
      <c r="AF80" s="244"/>
      <c r="AG80" s="244"/>
      <c r="AH80" s="244"/>
      <c r="AI80" s="244"/>
      <c r="AJ80" s="244"/>
      <c r="AK80" s="244"/>
      <c r="AL80" s="244"/>
      <c r="AM80" s="244"/>
      <c r="AN80" s="244"/>
      <c r="AO80" s="244"/>
      <c r="AP80" s="244"/>
      <c r="AQ80" s="244"/>
      <c r="AR80" s="244"/>
      <c r="AS80" s="244"/>
      <c r="AT80" s="244"/>
      <c r="AU80" s="244"/>
      <c r="AV80" s="244"/>
      <c r="AW80" s="244"/>
      <c r="AX80" s="244"/>
    </row>
    <row r="81" spans="1:50" ht="25.7" hidden="1" customHeight="1">
      <c r="A81" s="690"/>
      <c r="B81" s="806"/>
      <c r="C81" s="259" t="s">
        <v>724</v>
      </c>
      <c r="D81" s="244"/>
      <c r="E81" s="235" t="s">
        <v>16057</v>
      </c>
      <c r="F81" s="707" t="s">
        <v>560</v>
      </c>
      <c r="G81" s="244"/>
      <c r="H81" s="244"/>
      <c r="I81" s="244" t="s">
        <v>16058</v>
      </c>
      <c r="J81" s="244"/>
      <c r="K81" s="235">
        <v>2867</v>
      </c>
      <c r="L81" s="235"/>
      <c r="M81" s="235"/>
      <c r="N81" s="244"/>
      <c r="O81" s="707" t="s">
        <v>304</v>
      </c>
      <c r="P81" s="235">
        <v>2867</v>
      </c>
      <c r="Q81" s="235">
        <v>3</v>
      </c>
      <c r="R81" s="235"/>
      <c r="S81" s="235"/>
      <c r="T81" s="244"/>
      <c r="U81" s="244"/>
      <c r="V81" s="707">
        <v>2015</v>
      </c>
      <c r="W81" s="244"/>
      <c r="X81" s="244"/>
      <c r="Y81" s="244"/>
      <c r="Z81" s="244"/>
      <c r="AA81" s="244"/>
      <c r="AB81" s="235">
        <v>350</v>
      </c>
      <c r="AC81" s="707"/>
      <c r="AD81" s="707"/>
      <c r="AE81" s="244"/>
      <c r="AF81" s="244"/>
      <c r="AG81" s="244"/>
      <c r="AH81" s="244"/>
      <c r="AI81" s="244"/>
      <c r="AJ81" s="244"/>
      <c r="AK81" s="244"/>
      <c r="AL81" s="244"/>
      <c r="AM81" s="244"/>
      <c r="AN81" s="244"/>
      <c r="AO81" s="244"/>
      <c r="AP81" s="244"/>
      <c r="AQ81" s="244"/>
      <c r="AR81" s="244"/>
      <c r="AS81" s="244"/>
      <c r="AT81" s="244"/>
      <c r="AU81" s="244"/>
      <c r="AV81" s="244"/>
      <c r="AW81" s="244"/>
      <c r="AX81" s="807" t="s">
        <v>2023</v>
      </c>
    </row>
    <row r="82" spans="1:50" ht="25.7" hidden="1" customHeight="1">
      <c r="A82" s="690"/>
      <c r="B82" s="806"/>
      <c r="C82" s="259" t="s">
        <v>724</v>
      </c>
      <c r="D82" s="244"/>
      <c r="E82" s="235" t="s">
        <v>16059</v>
      </c>
      <c r="F82" s="707" t="s">
        <v>16060</v>
      </c>
      <c r="G82" s="244"/>
      <c r="H82" s="244"/>
      <c r="I82" s="244" t="s">
        <v>16058</v>
      </c>
      <c r="J82" s="244"/>
      <c r="K82" s="235">
        <v>5727</v>
      </c>
      <c r="L82" s="235"/>
      <c r="M82" s="235"/>
      <c r="N82" s="244"/>
      <c r="O82" s="707" t="s">
        <v>282</v>
      </c>
      <c r="P82" s="235">
        <v>5727</v>
      </c>
      <c r="Q82" s="235">
        <v>6</v>
      </c>
      <c r="R82" s="235"/>
      <c r="S82" s="235"/>
      <c r="T82" s="244"/>
      <c r="U82" s="244"/>
      <c r="V82" s="707">
        <v>2020</v>
      </c>
      <c r="W82" s="244"/>
      <c r="X82" s="244"/>
      <c r="Y82" s="244"/>
      <c r="Z82" s="244"/>
      <c r="AA82" s="244"/>
      <c r="AB82" s="235">
        <v>1230</v>
      </c>
      <c r="AC82" s="707"/>
      <c r="AD82" s="707"/>
      <c r="AE82" s="244"/>
      <c r="AF82" s="244"/>
      <c r="AG82" s="244"/>
      <c r="AH82" s="244"/>
      <c r="AI82" s="244"/>
      <c r="AJ82" s="244"/>
      <c r="AK82" s="244"/>
      <c r="AL82" s="244"/>
      <c r="AM82" s="244"/>
      <c r="AN82" s="244"/>
      <c r="AO82" s="244"/>
      <c r="AP82" s="244"/>
      <c r="AQ82" s="244"/>
      <c r="AR82" s="244"/>
      <c r="AS82" s="244"/>
      <c r="AT82" s="244"/>
      <c r="AU82" s="244"/>
      <c r="AV82" s="244"/>
      <c r="AW82" s="244"/>
      <c r="AX82" s="244" t="s">
        <v>2025</v>
      </c>
    </row>
    <row r="83" spans="1:50" ht="25.7" hidden="1" customHeight="1">
      <c r="A83" s="690"/>
      <c r="B83" s="806"/>
      <c r="C83" s="808" t="s">
        <v>724</v>
      </c>
      <c r="D83" s="252" t="s">
        <v>976</v>
      </c>
      <c r="E83" s="252" t="s">
        <v>977</v>
      </c>
      <c r="F83" s="252" t="s">
        <v>560</v>
      </c>
      <c r="G83" s="244"/>
      <c r="H83" s="244"/>
      <c r="I83" s="809" t="s">
        <v>16058</v>
      </c>
      <c r="J83" s="244"/>
      <c r="K83" s="235">
        <v>21214</v>
      </c>
      <c r="L83" s="235">
        <v>2800</v>
      </c>
      <c r="M83" s="235">
        <v>6959</v>
      </c>
      <c r="N83" s="244"/>
      <c r="O83" s="252" t="s">
        <v>304</v>
      </c>
      <c r="P83" s="255">
        <v>1188</v>
      </c>
      <c r="Q83" s="252">
        <v>2</v>
      </c>
      <c r="R83" s="235"/>
      <c r="S83" s="235"/>
      <c r="T83" s="244"/>
      <c r="U83" s="244"/>
      <c r="V83" s="707"/>
      <c r="W83" s="244"/>
      <c r="X83" s="244"/>
      <c r="Y83" s="244"/>
      <c r="Z83" s="244"/>
      <c r="AA83" s="244"/>
      <c r="AB83" s="235"/>
      <c r="AC83" s="707"/>
      <c r="AD83" s="707"/>
      <c r="AE83" s="244"/>
      <c r="AF83" s="244"/>
      <c r="AG83" s="244"/>
      <c r="AH83" s="244"/>
      <c r="AI83" s="244"/>
      <c r="AJ83" s="244"/>
      <c r="AK83" s="244"/>
      <c r="AL83" s="244"/>
      <c r="AM83" s="244"/>
      <c r="AN83" s="244"/>
      <c r="AO83" s="244"/>
      <c r="AP83" s="244"/>
      <c r="AQ83" s="244"/>
      <c r="AR83" s="244"/>
      <c r="AS83" s="244"/>
      <c r="AT83" s="244"/>
      <c r="AU83" s="244"/>
      <c r="AV83" s="244"/>
      <c r="AW83" s="244"/>
      <c r="AX83" s="244"/>
    </row>
    <row r="84" spans="1:50" ht="25.7" hidden="1" customHeight="1">
      <c r="A84" s="690"/>
      <c r="B84" s="806"/>
      <c r="C84" s="808" t="s">
        <v>737</v>
      </c>
      <c r="D84" s="252"/>
      <c r="E84" s="252" t="s">
        <v>979</v>
      </c>
      <c r="F84" s="252" t="s">
        <v>980</v>
      </c>
      <c r="G84" s="244"/>
      <c r="H84" s="244"/>
      <c r="I84" s="809" t="s">
        <v>740</v>
      </c>
      <c r="J84" s="244"/>
      <c r="K84" s="235">
        <v>1790</v>
      </c>
      <c r="L84" s="235"/>
      <c r="M84" s="235"/>
      <c r="N84" s="244"/>
      <c r="O84" s="252" t="s">
        <v>282</v>
      </c>
      <c r="P84" s="255">
        <v>1790</v>
      </c>
      <c r="Q84" s="252">
        <v>3</v>
      </c>
      <c r="R84" s="235"/>
      <c r="S84" s="235"/>
      <c r="T84" s="244"/>
      <c r="U84" s="244"/>
      <c r="V84" s="707"/>
      <c r="W84" s="244"/>
      <c r="X84" s="244"/>
      <c r="Y84" s="244"/>
      <c r="Z84" s="244"/>
      <c r="AA84" s="244"/>
      <c r="AB84" s="235"/>
      <c r="AC84" s="707"/>
      <c r="AD84" s="707"/>
      <c r="AE84" s="244"/>
      <c r="AF84" s="244"/>
      <c r="AG84" s="244"/>
      <c r="AH84" s="244"/>
      <c r="AI84" s="244"/>
      <c r="AJ84" s="244"/>
      <c r="AK84" s="244"/>
      <c r="AL84" s="244"/>
      <c r="AM84" s="244"/>
      <c r="AN84" s="244"/>
      <c r="AO84" s="244"/>
      <c r="AP84" s="244"/>
      <c r="AQ84" s="244"/>
      <c r="AR84" s="244"/>
      <c r="AS84" s="244"/>
      <c r="AT84" s="244"/>
      <c r="AU84" s="244"/>
      <c r="AV84" s="244"/>
      <c r="AW84" s="244"/>
      <c r="AX84" s="244"/>
    </row>
    <row r="85" spans="1:50" ht="25.7" hidden="1" customHeight="1">
      <c r="A85" s="690"/>
      <c r="B85" s="806"/>
      <c r="C85" s="808" t="s">
        <v>737</v>
      </c>
      <c r="D85" s="252"/>
      <c r="E85" s="252" t="s">
        <v>2602</v>
      </c>
      <c r="F85" s="252" t="s">
        <v>737</v>
      </c>
      <c r="G85" s="244"/>
      <c r="H85" s="244"/>
      <c r="I85" s="809" t="s">
        <v>737</v>
      </c>
      <c r="J85" s="244"/>
      <c r="K85" s="235">
        <v>3840</v>
      </c>
      <c r="L85" s="235"/>
      <c r="M85" s="235"/>
      <c r="N85" s="244"/>
      <c r="O85" s="252" t="s">
        <v>5293</v>
      </c>
      <c r="P85" s="255">
        <v>3840</v>
      </c>
      <c r="Q85" s="252">
        <v>6</v>
      </c>
      <c r="R85" s="235"/>
      <c r="S85" s="235"/>
      <c r="T85" s="244"/>
      <c r="U85" s="244"/>
      <c r="V85" s="707">
        <v>2016</v>
      </c>
      <c r="W85" s="244"/>
      <c r="X85" s="244"/>
      <c r="Y85" s="244"/>
      <c r="Z85" s="244"/>
      <c r="AA85" s="244"/>
      <c r="AB85" s="235"/>
      <c r="AC85" s="707"/>
      <c r="AD85" s="707"/>
      <c r="AE85" s="244"/>
      <c r="AF85" s="244"/>
      <c r="AG85" s="244"/>
      <c r="AH85" s="244"/>
      <c r="AI85" s="244"/>
      <c r="AJ85" s="244"/>
      <c r="AK85" s="244"/>
      <c r="AL85" s="244"/>
      <c r="AM85" s="244"/>
      <c r="AN85" s="244"/>
      <c r="AO85" s="244"/>
      <c r="AP85" s="244"/>
      <c r="AQ85" s="244"/>
      <c r="AR85" s="244"/>
      <c r="AS85" s="244"/>
      <c r="AT85" s="244"/>
      <c r="AU85" s="244"/>
      <c r="AV85" s="244"/>
      <c r="AW85" s="244"/>
      <c r="AX85" s="244"/>
    </row>
    <row r="86" spans="1:50" ht="25.7" hidden="1" customHeight="1">
      <c r="A86" s="690"/>
      <c r="B86" s="806"/>
      <c r="C86" s="808" t="s">
        <v>574</v>
      </c>
      <c r="D86" s="252"/>
      <c r="E86" s="252" t="s">
        <v>981</v>
      </c>
      <c r="F86" s="252" t="s">
        <v>574</v>
      </c>
      <c r="G86" s="244"/>
      <c r="H86" s="244"/>
      <c r="I86" s="809" t="s">
        <v>574</v>
      </c>
      <c r="J86" s="244"/>
      <c r="K86" s="235">
        <v>5732</v>
      </c>
      <c r="L86" s="235"/>
      <c r="M86" s="235"/>
      <c r="N86" s="244"/>
      <c r="O86" s="252" t="s">
        <v>304</v>
      </c>
      <c r="P86" s="255">
        <v>5124</v>
      </c>
      <c r="Q86" s="252">
        <v>8</v>
      </c>
      <c r="R86" s="235"/>
      <c r="S86" s="235"/>
      <c r="T86" s="244"/>
      <c r="U86" s="244"/>
      <c r="V86" s="707">
        <v>2001</v>
      </c>
      <c r="W86" s="244"/>
      <c r="X86" s="244"/>
      <c r="Y86" s="244"/>
      <c r="Z86" s="244"/>
      <c r="AA86" s="244"/>
      <c r="AB86" s="235"/>
      <c r="AC86" s="707"/>
      <c r="AD86" s="707"/>
      <c r="AE86" s="244"/>
      <c r="AF86" s="244"/>
      <c r="AG86" s="244"/>
      <c r="AH86" s="244"/>
      <c r="AI86" s="244"/>
      <c r="AJ86" s="244"/>
      <c r="AK86" s="244"/>
      <c r="AL86" s="244"/>
      <c r="AM86" s="244"/>
      <c r="AN86" s="244"/>
      <c r="AO86" s="244"/>
      <c r="AP86" s="244"/>
      <c r="AQ86" s="244"/>
      <c r="AR86" s="244"/>
      <c r="AS86" s="244"/>
      <c r="AT86" s="244"/>
      <c r="AU86" s="244"/>
      <c r="AV86" s="244"/>
      <c r="AW86" s="244"/>
      <c r="AX86" s="244"/>
    </row>
    <row r="87" spans="1:50" ht="25.7" hidden="1" customHeight="1">
      <c r="A87" s="690"/>
      <c r="B87" s="806"/>
      <c r="C87" s="259" t="s">
        <v>607</v>
      </c>
      <c r="D87" s="244"/>
      <c r="E87" s="235" t="s">
        <v>982</v>
      </c>
      <c r="F87" s="707" t="s">
        <v>560</v>
      </c>
      <c r="G87" s="244"/>
      <c r="H87" s="244"/>
      <c r="I87" s="244" t="s">
        <v>752</v>
      </c>
      <c r="J87" s="244"/>
      <c r="K87" s="235">
        <v>7633</v>
      </c>
      <c r="L87" s="235"/>
      <c r="M87" s="235"/>
      <c r="N87" s="244"/>
      <c r="O87" s="707" t="s">
        <v>304</v>
      </c>
      <c r="P87" s="235">
        <v>7633</v>
      </c>
      <c r="Q87" s="235">
        <v>10</v>
      </c>
      <c r="R87" s="235"/>
      <c r="S87" s="235"/>
      <c r="T87" s="244"/>
      <c r="U87" s="244"/>
      <c r="V87" s="707">
        <v>2010</v>
      </c>
      <c r="W87" s="244"/>
      <c r="X87" s="244"/>
      <c r="Y87" s="244"/>
      <c r="Z87" s="244"/>
      <c r="AA87" s="244"/>
      <c r="AB87" s="235"/>
      <c r="AC87" s="707"/>
      <c r="AD87" s="707"/>
      <c r="AE87" s="244"/>
      <c r="AF87" s="244"/>
      <c r="AG87" s="244"/>
      <c r="AH87" s="244"/>
      <c r="AI87" s="244"/>
      <c r="AJ87" s="244"/>
      <c r="AK87" s="244"/>
      <c r="AL87" s="244"/>
      <c r="AM87" s="244"/>
      <c r="AN87" s="244"/>
      <c r="AO87" s="244"/>
      <c r="AP87" s="244"/>
      <c r="AQ87" s="244"/>
      <c r="AR87" s="244"/>
      <c r="AS87" s="244"/>
      <c r="AT87" s="244"/>
      <c r="AU87" s="244"/>
      <c r="AV87" s="244"/>
      <c r="AW87" s="244"/>
      <c r="AX87" s="244"/>
    </row>
    <row r="88" spans="1:50" ht="25.7" hidden="1" customHeight="1">
      <c r="A88" s="690"/>
      <c r="B88" s="806"/>
      <c r="C88" s="259" t="s">
        <v>760</v>
      </c>
      <c r="D88" s="244"/>
      <c r="E88" s="235" t="s">
        <v>2080</v>
      </c>
      <c r="F88" s="707" t="s">
        <v>560</v>
      </c>
      <c r="G88" s="244"/>
      <c r="H88" s="244"/>
      <c r="I88" s="244" t="s">
        <v>752</v>
      </c>
      <c r="J88" s="244"/>
      <c r="K88" s="235">
        <v>3129.08</v>
      </c>
      <c r="L88" s="235"/>
      <c r="M88" s="235"/>
      <c r="N88" s="244"/>
      <c r="O88" s="707" t="s">
        <v>304</v>
      </c>
      <c r="P88" s="235">
        <v>3129</v>
      </c>
      <c r="Q88" s="235">
        <v>12</v>
      </c>
      <c r="R88" s="235"/>
      <c r="S88" s="235"/>
      <c r="T88" s="244"/>
      <c r="U88" s="244"/>
      <c r="V88" s="707">
        <v>1999</v>
      </c>
      <c r="W88" s="244"/>
      <c r="X88" s="244"/>
      <c r="Y88" s="244"/>
      <c r="Z88" s="244"/>
      <c r="AA88" s="244"/>
      <c r="AB88" s="235"/>
      <c r="AC88" s="707"/>
      <c r="AD88" s="707"/>
      <c r="AE88" s="244"/>
      <c r="AF88" s="244"/>
      <c r="AG88" s="244"/>
      <c r="AH88" s="244"/>
      <c r="AI88" s="244"/>
      <c r="AJ88" s="244"/>
      <c r="AK88" s="244"/>
      <c r="AL88" s="244"/>
      <c r="AM88" s="244"/>
      <c r="AN88" s="244"/>
      <c r="AO88" s="244"/>
      <c r="AP88" s="244"/>
      <c r="AQ88" s="244"/>
      <c r="AR88" s="244"/>
      <c r="AS88" s="244"/>
      <c r="AT88" s="244"/>
      <c r="AU88" s="244"/>
      <c r="AV88" s="244"/>
      <c r="AW88" s="244"/>
      <c r="AX88" s="244"/>
    </row>
    <row r="89" spans="1:50" ht="25.7" hidden="1" customHeight="1">
      <c r="A89" s="690"/>
      <c r="B89" s="806"/>
      <c r="C89" s="259" t="s">
        <v>760</v>
      </c>
      <c r="D89" s="244"/>
      <c r="E89" s="246" t="s">
        <v>2080</v>
      </c>
      <c r="F89" s="707" t="s">
        <v>560</v>
      </c>
      <c r="G89" s="244"/>
      <c r="H89" s="244"/>
      <c r="I89" s="244" t="s">
        <v>752</v>
      </c>
      <c r="J89" s="244"/>
      <c r="K89" s="235">
        <v>1680</v>
      </c>
      <c r="L89" s="235"/>
      <c r="M89" s="235"/>
      <c r="N89" s="244"/>
      <c r="O89" s="707" t="s">
        <v>142</v>
      </c>
      <c r="P89" s="235">
        <v>1680</v>
      </c>
      <c r="Q89" s="235">
        <v>3</v>
      </c>
      <c r="R89" s="235"/>
      <c r="S89" s="235"/>
      <c r="T89" s="244"/>
      <c r="U89" s="244"/>
      <c r="V89" s="707">
        <v>2006</v>
      </c>
      <c r="W89" s="244"/>
      <c r="X89" s="244"/>
      <c r="Y89" s="244"/>
      <c r="Z89" s="244"/>
      <c r="AA89" s="244"/>
      <c r="AB89" s="235"/>
      <c r="AC89" s="707"/>
      <c r="AD89" s="707"/>
      <c r="AE89" s="244"/>
      <c r="AF89" s="244"/>
      <c r="AG89" s="244"/>
      <c r="AH89" s="244"/>
      <c r="AI89" s="244"/>
      <c r="AJ89" s="244"/>
      <c r="AK89" s="244"/>
      <c r="AL89" s="244"/>
      <c r="AM89" s="244"/>
      <c r="AN89" s="244"/>
      <c r="AO89" s="244"/>
      <c r="AP89" s="244"/>
      <c r="AQ89" s="244"/>
      <c r="AR89" s="244"/>
      <c r="AS89" s="244"/>
      <c r="AT89" s="244"/>
      <c r="AU89" s="244"/>
      <c r="AV89" s="244"/>
      <c r="AW89" s="244"/>
      <c r="AX89" s="810"/>
    </row>
    <row r="90" spans="1:50" ht="25.7" hidden="1" customHeight="1">
      <c r="A90" s="690"/>
      <c r="B90" s="806"/>
      <c r="C90" s="259" t="s">
        <v>760</v>
      </c>
      <c r="D90" s="244"/>
      <c r="E90" s="246" t="s">
        <v>2603</v>
      </c>
      <c r="F90" s="707" t="s">
        <v>760</v>
      </c>
      <c r="G90" s="244"/>
      <c r="H90" s="244"/>
      <c r="I90" s="219" t="s">
        <v>2604</v>
      </c>
      <c r="J90" s="244"/>
      <c r="K90" s="235">
        <v>2746</v>
      </c>
      <c r="L90" s="235"/>
      <c r="M90" s="235"/>
      <c r="N90" s="244"/>
      <c r="O90" s="707" t="s">
        <v>304</v>
      </c>
      <c r="P90" s="235"/>
      <c r="Q90" s="235">
        <v>4</v>
      </c>
      <c r="R90" s="235"/>
      <c r="S90" s="235"/>
      <c r="T90" s="244"/>
      <c r="U90" s="244"/>
      <c r="V90" s="707">
        <v>2016</v>
      </c>
      <c r="W90" s="244"/>
      <c r="X90" s="244"/>
      <c r="Y90" s="244"/>
      <c r="Z90" s="244"/>
      <c r="AA90" s="244"/>
      <c r="AB90" s="235"/>
      <c r="AC90" s="707"/>
      <c r="AD90" s="707"/>
      <c r="AE90" s="244"/>
      <c r="AF90" s="244"/>
      <c r="AG90" s="244"/>
      <c r="AH90" s="244"/>
      <c r="AI90" s="244"/>
      <c r="AJ90" s="244"/>
      <c r="AK90" s="244"/>
      <c r="AL90" s="244"/>
      <c r="AM90" s="244"/>
      <c r="AN90" s="244"/>
      <c r="AO90" s="244"/>
      <c r="AP90" s="244"/>
      <c r="AQ90" s="244"/>
      <c r="AR90" s="244"/>
      <c r="AS90" s="244"/>
      <c r="AT90" s="244"/>
      <c r="AU90" s="244"/>
      <c r="AV90" s="244"/>
      <c r="AW90" s="244"/>
      <c r="AX90" s="244"/>
    </row>
    <row r="91" spans="1:50" ht="25.7" hidden="1" customHeight="1">
      <c r="A91" s="690"/>
      <c r="B91" s="811"/>
      <c r="C91" s="259" t="s">
        <v>721</v>
      </c>
      <c r="D91" s="244"/>
      <c r="E91" s="246" t="s">
        <v>16061</v>
      </c>
      <c r="F91" s="707" t="s">
        <v>560</v>
      </c>
      <c r="G91" s="244"/>
      <c r="H91" s="244"/>
      <c r="I91" s="219" t="s">
        <v>752</v>
      </c>
      <c r="J91" s="244"/>
      <c r="K91" s="235">
        <v>3360</v>
      </c>
      <c r="L91" s="235"/>
      <c r="M91" s="235"/>
      <c r="N91" s="244"/>
      <c r="O91" s="707" t="s">
        <v>142</v>
      </c>
      <c r="P91" s="235">
        <v>3360</v>
      </c>
      <c r="Q91" s="235">
        <v>6</v>
      </c>
      <c r="R91" s="235"/>
      <c r="S91" s="235"/>
      <c r="T91" s="244"/>
      <c r="U91" s="244"/>
      <c r="V91" s="707">
        <v>2006</v>
      </c>
      <c r="W91" s="244"/>
      <c r="X91" s="244"/>
      <c r="Y91" s="244"/>
      <c r="Z91" s="244"/>
      <c r="AA91" s="244"/>
      <c r="AB91" s="235"/>
      <c r="AC91" s="707"/>
      <c r="AD91" s="707"/>
      <c r="AE91" s="244"/>
      <c r="AF91" s="244"/>
      <c r="AG91" s="244"/>
      <c r="AH91" s="244"/>
      <c r="AI91" s="244"/>
      <c r="AJ91" s="244"/>
      <c r="AK91" s="244"/>
      <c r="AL91" s="244"/>
      <c r="AM91" s="244"/>
      <c r="AN91" s="244"/>
      <c r="AO91" s="244"/>
      <c r="AP91" s="244"/>
      <c r="AQ91" s="244"/>
      <c r="AR91" s="244"/>
      <c r="AS91" s="244"/>
      <c r="AT91" s="244"/>
      <c r="AU91" s="244"/>
      <c r="AV91" s="244"/>
      <c r="AW91" s="244"/>
      <c r="AX91" s="244"/>
    </row>
    <row r="92" spans="1:50" ht="25.7" hidden="1" customHeight="1">
      <c r="A92" s="690"/>
      <c r="B92" s="811"/>
      <c r="C92" s="259" t="s">
        <v>721</v>
      </c>
      <c r="D92" s="244"/>
      <c r="E92" s="246" t="s">
        <v>16062</v>
      </c>
      <c r="F92" s="707" t="s">
        <v>560</v>
      </c>
      <c r="G92" s="244"/>
      <c r="H92" s="244"/>
      <c r="I92" s="219" t="s">
        <v>752</v>
      </c>
      <c r="J92" s="244"/>
      <c r="K92" s="235">
        <v>8866</v>
      </c>
      <c r="L92" s="235"/>
      <c r="M92" s="235"/>
      <c r="N92" s="244"/>
      <c r="O92" s="707" t="s">
        <v>304</v>
      </c>
      <c r="P92" s="235">
        <v>8866</v>
      </c>
      <c r="Q92" s="235">
        <v>8</v>
      </c>
      <c r="R92" s="235"/>
      <c r="S92" s="235"/>
      <c r="T92" s="244"/>
      <c r="U92" s="244"/>
      <c r="V92" s="707">
        <v>2012</v>
      </c>
      <c r="W92" s="244"/>
      <c r="X92" s="244"/>
      <c r="Y92" s="244"/>
      <c r="Z92" s="244"/>
      <c r="AA92" s="244"/>
      <c r="AB92" s="235"/>
      <c r="AC92" s="707"/>
      <c r="AD92" s="707"/>
      <c r="AE92" s="244"/>
      <c r="AF92" s="244"/>
      <c r="AG92" s="244"/>
      <c r="AH92" s="244"/>
      <c r="AI92" s="244"/>
      <c r="AJ92" s="244"/>
      <c r="AK92" s="244"/>
      <c r="AL92" s="244"/>
      <c r="AM92" s="244"/>
      <c r="AN92" s="244"/>
      <c r="AO92" s="244"/>
      <c r="AP92" s="244"/>
      <c r="AQ92" s="244"/>
      <c r="AR92" s="244"/>
      <c r="AS92" s="244"/>
      <c r="AT92" s="244"/>
      <c r="AU92" s="244"/>
      <c r="AV92" s="244"/>
      <c r="AW92" s="244"/>
      <c r="AX92" s="244"/>
    </row>
    <row r="93" spans="1:50" ht="25.7" hidden="1" customHeight="1">
      <c r="A93" s="690"/>
      <c r="B93" s="811"/>
      <c r="C93" s="259" t="s">
        <v>721</v>
      </c>
      <c r="D93" s="244"/>
      <c r="E93" s="246" t="s">
        <v>983</v>
      </c>
      <c r="F93" s="707" t="s">
        <v>721</v>
      </c>
      <c r="G93" s="244"/>
      <c r="H93" s="244"/>
      <c r="I93" s="219" t="s">
        <v>721</v>
      </c>
      <c r="J93" s="244"/>
      <c r="K93" s="235">
        <v>2408</v>
      </c>
      <c r="L93" s="235"/>
      <c r="M93" s="235"/>
      <c r="N93" s="244"/>
      <c r="O93" s="707" t="s">
        <v>172</v>
      </c>
      <c r="P93" s="235">
        <v>2408</v>
      </c>
      <c r="Q93" s="235">
        <v>4</v>
      </c>
      <c r="R93" s="235"/>
      <c r="S93" s="235"/>
      <c r="T93" s="244"/>
      <c r="U93" s="244"/>
      <c r="V93" s="707">
        <v>2005</v>
      </c>
      <c r="W93" s="244"/>
      <c r="X93" s="244"/>
      <c r="Y93" s="244"/>
      <c r="Z93" s="244"/>
      <c r="AA93" s="244"/>
      <c r="AB93" s="235"/>
      <c r="AC93" s="707"/>
      <c r="AD93" s="707"/>
      <c r="AE93" s="244"/>
      <c r="AF93" s="244"/>
      <c r="AG93" s="244"/>
      <c r="AH93" s="244"/>
      <c r="AI93" s="244"/>
      <c r="AJ93" s="244"/>
      <c r="AK93" s="244"/>
      <c r="AL93" s="244"/>
      <c r="AM93" s="244"/>
      <c r="AN93" s="244"/>
      <c r="AO93" s="244"/>
      <c r="AP93" s="244"/>
      <c r="AQ93" s="244"/>
      <c r="AR93" s="244"/>
      <c r="AS93" s="244"/>
      <c r="AT93" s="244"/>
      <c r="AU93" s="244"/>
      <c r="AV93" s="244"/>
      <c r="AW93" s="244"/>
      <c r="AX93" s="244"/>
    </row>
    <row r="94" spans="1:50" ht="25.7" hidden="1" customHeight="1">
      <c r="A94" s="690"/>
      <c r="B94" s="811"/>
      <c r="C94" s="793" t="s">
        <v>721</v>
      </c>
      <c r="D94" s="219"/>
      <c r="E94" s="222" t="s">
        <v>984</v>
      </c>
      <c r="F94" s="219" t="s">
        <v>721</v>
      </c>
      <c r="G94" s="219"/>
      <c r="H94" s="219"/>
      <c r="I94" s="219" t="s">
        <v>721</v>
      </c>
      <c r="J94" s="219"/>
      <c r="K94" s="222">
        <v>3592</v>
      </c>
      <c r="L94" s="222"/>
      <c r="M94" s="222"/>
      <c r="N94" s="219"/>
      <c r="O94" s="219" t="s">
        <v>2605</v>
      </c>
      <c r="P94" s="222">
        <v>3592</v>
      </c>
      <c r="Q94" s="222">
        <v>6</v>
      </c>
      <c r="R94" s="222"/>
      <c r="S94" s="222"/>
      <c r="T94" s="219"/>
      <c r="U94" s="219"/>
      <c r="V94" s="219" t="s">
        <v>2606</v>
      </c>
      <c r="W94" s="219"/>
      <c r="X94" s="219"/>
      <c r="Y94" s="219"/>
      <c r="Z94" s="219"/>
      <c r="AA94" s="219"/>
      <c r="AB94" s="222"/>
      <c r="AC94" s="219"/>
      <c r="AD94" s="219"/>
      <c r="AE94" s="219"/>
      <c r="AF94" s="219"/>
      <c r="AG94" s="219"/>
      <c r="AH94" s="219"/>
      <c r="AI94" s="219"/>
      <c r="AJ94" s="219"/>
      <c r="AK94" s="219"/>
      <c r="AL94" s="219"/>
      <c r="AM94" s="219"/>
      <c r="AN94" s="219"/>
      <c r="AO94" s="219"/>
      <c r="AP94" s="219"/>
      <c r="AQ94" s="219"/>
      <c r="AR94" s="219"/>
      <c r="AS94" s="219"/>
      <c r="AT94" s="219"/>
      <c r="AU94" s="219"/>
      <c r="AV94" s="219"/>
      <c r="AW94" s="219"/>
      <c r="AX94" s="219"/>
    </row>
    <row r="95" spans="1:50" ht="25.7" hidden="1" customHeight="1">
      <c r="A95" s="690"/>
      <c r="B95" s="811"/>
      <c r="C95" s="793" t="s">
        <v>773</v>
      </c>
      <c r="D95" s="219"/>
      <c r="E95" s="222" t="s">
        <v>985</v>
      </c>
      <c r="F95" s="219" t="s">
        <v>773</v>
      </c>
      <c r="G95" s="219"/>
      <c r="H95" s="219"/>
      <c r="I95" s="219" t="s">
        <v>773</v>
      </c>
      <c r="J95" s="219"/>
      <c r="K95" s="222">
        <v>5684</v>
      </c>
      <c r="L95" s="222">
        <v>77</v>
      </c>
      <c r="M95" s="222">
        <v>77</v>
      </c>
      <c r="N95" s="219"/>
      <c r="O95" s="219" t="s">
        <v>986</v>
      </c>
      <c r="P95" s="222">
        <v>5320</v>
      </c>
      <c r="Q95" s="222">
        <v>8</v>
      </c>
      <c r="R95" s="222">
        <v>200</v>
      </c>
      <c r="S95" s="222">
        <v>500</v>
      </c>
      <c r="T95" s="219"/>
      <c r="U95" s="219"/>
      <c r="V95" s="219">
        <v>2002</v>
      </c>
      <c r="W95" s="219"/>
      <c r="X95" s="219"/>
      <c r="Y95" s="219"/>
      <c r="Z95" s="219"/>
      <c r="AA95" s="219"/>
      <c r="AB95" s="222"/>
      <c r="AC95" s="219"/>
      <c r="AD95" s="219"/>
      <c r="AE95" s="219"/>
      <c r="AF95" s="219"/>
      <c r="AG95" s="219"/>
      <c r="AH95" s="219"/>
      <c r="AI95" s="219"/>
      <c r="AJ95" s="219"/>
      <c r="AK95" s="219"/>
      <c r="AL95" s="219"/>
      <c r="AM95" s="219"/>
      <c r="AN95" s="219"/>
      <c r="AO95" s="219"/>
      <c r="AP95" s="219"/>
      <c r="AQ95" s="219"/>
      <c r="AR95" s="219"/>
      <c r="AS95" s="219"/>
      <c r="AT95" s="219"/>
      <c r="AU95" s="219"/>
      <c r="AV95" s="219"/>
      <c r="AW95" s="219"/>
      <c r="AX95" s="219"/>
    </row>
    <row r="96" spans="1:50" ht="25.7" hidden="1" customHeight="1">
      <c r="A96" s="690"/>
      <c r="B96" s="806"/>
      <c r="C96" s="793" t="s">
        <v>773</v>
      </c>
      <c r="D96" s="219"/>
      <c r="E96" s="222" t="s">
        <v>987</v>
      </c>
      <c r="F96" s="219" t="s">
        <v>560</v>
      </c>
      <c r="G96" s="219"/>
      <c r="H96" s="219"/>
      <c r="I96" s="219" t="s">
        <v>773</v>
      </c>
      <c r="J96" s="219"/>
      <c r="K96" s="222">
        <v>3948</v>
      </c>
      <c r="L96" s="222"/>
      <c r="M96" s="222"/>
      <c r="N96" s="219"/>
      <c r="O96" s="219" t="s">
        <v>172</v>
      </c>
      <c r="P96" s="222">
        <v>3948</v>
      </c>
      <c r="Q96" s="222">
        <v>5</v>
      </c>
      <c r="R96" s="222">
        <v>100</v>
      </c>
      <c r="S96" s="222">
        <v>200</v>
      </c>
      <c r="T96" s="219"/>
      <c r="U96" s="219"/>
      <c r="V96" s="219">
        <v>1994</v>
      </c>
      <c r="W96" s="219"/>
      <c r="X96" s="219"/>
      <c r="Y96" s="219"/>
      <c r="Z96" s="219"/>
      <c r="AA96" s="219"/>
      <c r="AB96" s="222"/>
      <c r="AC96" s="219"/>
      <c r="AD96" s="219"/>
      <c r="AE96" s="219"/>
      <c r="AF96" s="219"/>
      <c r="AG96" s="219"/>
      <c r="AH96" s="219"/>
      <c r="AI96" s="219"/>
      <c r="AJ96" s="219"/>
      <c r="AK96" s="219"/>
      <c r="AL96" s="219"/>
      <c r="AM96" s="219"/>
      <c r="AN96" s="219"/>
      <c r="AO96" s="219"/>
      <c r="AP96" s="219"/>
      <c r="AQ96" s="219"/>
      <c r="AR96" s="219"/>
      <c r="AS96" s="219"/>
      <c r="AT96" s="219"/>
      <c r="AU96" s="219"/>
      <c r="AV96" s="219"/>
      <c r="AW96" s="219"/>
      <c r="AX96" s="219"/>
    </row>
    <row r="97" spans="1:50" ht="25.7" hidden="1" customHeight="1">
      <c r="A97" s="690"/>
      <c r="B97" s="806"/>
      <c r="C97" s="793" t="s">
        <v>778</v>
      </c>
      <c r="D97" s="219"/>
      <c r="E97" s="222" t="s">
        <v>779</v>
      </c>
      <c r="F97" s="219" t="s">
        <v>778</v>
      </c>
      <c r="G97" s="219"/>
      <c r="H97" s="219"/>
      <c r="I97" s="219" t="s">
        <v>780</v>
      </c>
      <c r="J97" s="219"/>
      <c r="K97" s="222">
        <v>140066</v>
      </c>
      <c r="L97" s="222"/>
      <c r="M97" s="222"/>
      <c r="N97" s="219"/>
      <c r="O97" s="219" t="s">
        <v>988</v>
      </c>
      <c r="P97" s="222">
        <v>3793</v>
      </c>
      <c r="Q97" s="222">
        <v>6</v>
      </c>
      <c r="R97" s="222">
        <v>400</v>
      </c>
      <c r="S97" s="222">
        <v>400</v>
      </c>
      <c r="T97" s="219"/>
      <c r="U97" s="219"/>
      <c r="V97" s="219">
        <v>2012</v>
      </c>
      <c r="W97" s="219"/>
      <c r="X97" s="219"/>
      <c r="Y97" s="219"/>
      <c r="Z97" s="219"/>
      <c r="AA97" s="219"/>
      <c r="AB97" s="222"/>
      <c r="AC97" s="219"/>
      <c r="AD97" s="219"/>
      <c r="AE97" s="219"/>
      <c r="AF97" s="219"/>
      <c r="AG97" s="219"/>
      <c r="AH97" s="219"/>
      <c r="AI97" s="219"/>
      <c r="AJ97" s="219"/>
      <c r="AK97" s="219"/>
      <c r="AL97" s="219"/>
      <c r="AM97" s="219"/>
      <c r="AN97" s="219"/>
      <c r="AO97" s="219"/>
      <c r="AP97" s="219"/>
      <c r="AQ97" s="219"/>
      <c r="AR97" s="219"/>
      <c r="AS97" s="219"/>
      <c r="AT97" s="219"/>
      <c r="AU97" s="219"/>
      <c r="AV97" s="219"/>
      <c r="AW97" s="219"/>
      <c r="AX97" s="219"/>
    </row>
    <row r="98" spans="1:50" ht="25.7" hidden="1" customHeight="1">
      <c r="A98" s="690"/>
      <c r="B98" s="806"/>
      <c r="C98" s="259" t="s">
        <v>778</v>
      </c>
      <c r="D98" s="244"/>
      <c r="E98" s="235" t="s">
        <v>989</v>
      </c>
      <c r="F98" s="707" t="s">
        <v>778</v>
      </c>
      <c r="G98" s="244"/>
      <c r="H98" s="244"/>
      <c r="I98" s="244" t="s">
        <v>778</v>
      </c>
      <c r="J98" s="244"/>
      <c r="K98" s="235">
        <v>1234</v>
      </c>
      <c r="L98" s="235"/>
      <c r="M98" s="235"/>
      <c r="N98" s="244"/>
      <c r="O98" s="707" t="s">
        <v>990</v>
      </c>
      <c r="P98" s="235">
        <v>1234</v>
      </c>
      <c r="Q98" s="235">
        <v>2</v>
      </c>
      <c r="R98" s="235"/>
      <c r="S98" s="235"/>
      <c r="T98" s="244"/>
      <c r="U98" s="244"/>
      <c r="V98" s="707">
        <v>2008</v>
      </c>
      <c r="W98" s="244"/>
      <c r="X98" s="244"/>
      <c r="Y98" s="244"/>
      <c r="Z98" s="244"/>
      <c r="AA98" s="244"/>
      <c r="AB98" s="235">
        <v>60</v>
      </c>
      <c r="AC98" s="707"/>
      <c r="AD98" s="707"/>
      <c r="AE98" s="244"/>
      <c r="AF98" s="244"/>
      <c r="AG98" s="244"/>
      <c r="AH98" s="244"/>
      <c r="AI98" s="244"/>
      <c r="AJ98" s="244"/>
      <c r="AK98" s="244"/>
      <c r="AL98" s="244"/>
      <c r="AM98" s="244"/>
      <c r="AN98" s="244"/>
      <c r="AO98" s="244"/>
      <c r="AP98" s="244"/>
      <c r="AQ98" s="244"/>
      <c r="AR98" s="244"/>
      <c r="AS98" s="244"/>
      <c r="AT98" s="244"/>
      <c r="AU98" s="244"/>
      <c r="AV98" s="244"/>
      <c r="AW98" s="244"/>
      <c r="AX98" s="244"/>
    </row>
    <row r="99" spans="1:50" ht="25.7" hidden="1" customHeight="1">
      <c r="A99" s="690" t="s">
        <v>145</v>
      </c>
      <c r="B99" s="806"/>
      <c r="C99" s="259" t="s">
        <v>778</v>
      </c>
      <c r="D99" s="244"/>
      <c r="E99" s="235" t="s">
        <v>991</v>
      </c>
      <c r="F99" s="707" t="s">
        <v>778</v>
      </c>
      <c r="G99" s="244"/>
      <c r="H99" s="244"/>
      <c r="I99" s="244" t="s">
        <v>780</v>
      </c>
      <c r="J99" s="244"/>
      <c r="K99" s="235">
        <v>2485</v>
      </c>
      <c r="L99" s="235"/>
      <c r="M99" s="235"/>
      <c r="N99" s="244"/>
      <c r="O99" s="707" t="s">
        <v>282</v>
      </c>
      <c r="P99" s="235">
        <v>2485</v>
      </c>
      <c r="Q99" s="235">
        <v>4</v>
      </c>
      <c r="R99" s="235"/>
      <c r="S99" s="235"/>
      <c r="T99" s="244"/>
      <c r="U99" s="244"/>
      <c r="V99" s="707">
        <v>2007</v>
      </c>
      <c r="W99" s="244"/>
      <c r="X99" s="244"/>
      <c r="Y99" s="244"/>
      <c r="Z99" s="244"/>
      <c r="AA99" s="244"/>
      <c r="AB99" s="235"/>
      <c r="AC99" s="707"/>
      <c r="AD99" s="707"/>
      <c r="AE99" s="244"/>
      <c r="AF99" s="244"/>
      <c r="AG99" s="244"/>
      <c r="AH99" s="244"/>
      <c r="AI99" s="244"/>
      <c r="AJ99" s="244"/>
      <c r="AK99" s="244"/>
      <c r="AL99" s="244"/>
      <c r="AM99" s="244"/>
      <c r="AN99" s="244"/>
      <c r="AO99" s="244"/>
      <c r="AP99" s="244"/>
      <c r="AQ99" s="244"/>
      <c r="AR99" s="244"/>
      <c r="AS99" s="244"/>
      <c r="AT99" s="244"/>
      <c r="AU99" s="244"/>
      <c r="AV99" s="244"/>
      <c r="AW99" s="244"/>
      <c r="AX99" s="244"/>
    </row>
    <row r="100" spans="1:50" ht="25.7" hidden="1" customHeight="1">
      <c r="A100" s="690"/>
      <c r="B100" s="806"/>
      <c r="C100" s="259" t="s">
        <v>721</v>
      </c>
      <c r="D100" s="244"/>
      <c r="E100" s="246" t="s">
        <v>1944</v>
      </c>
      <c r="F100" s="707" t="s">
        <v>560</v>
      </c>
      <c r="G100" s="244"/>
      <c r="H100" s="244"/>
      <c r="I100" s="244" t="s">
        <v>1945</v>
      </c>
      <c r="J100" s="244"/>
      <c r="K100" s="235">
        <v>938</v>
      </c>
      <c r="L100" s="235"/>
      <c r="M100" s="235"/>
      <c r="N100" s="244"/>
      <c r="O100" s="707" t="s">
        <v>469</v>
      </c>
      <c r="P100" s="235">
        <v>938</v>
      </c>
      <c r="Q100" s="235">
        <v>2</v>
      </c>
      <c r="R100" s="235"/>
      <c r="S100" s="235"/>
      <c r="T100" s="244"/>
      <c r="U100" s="244"/>
      <c r="V100" s="707">
        <v>2009</v>
      </c>
      <c r="W100" s="244"/>
      <c r="X100" s="244"/>
      <c r="Y100" s="244"/>
      <c r="Z100" s="244"/>
      <c r="AA100" s="244"/>
      <c r="AB100" s="235"/>
      <c r="AC100" s="707"/>
      <c r="AD100" s="707"/>
      <c r="AE100" s="244"/>
      <c r="AF100" s="244"/>
      <c r="AG100" s="244"/>
      <c r="AH100" s="244"/>
      <c r="AI100" s="244"/>
      <c r="AJ100" s="244"/>
      <c r="AK100" s="244"/>
      <c r="AL100" s="244"/>
      <c r="AM100" s="244"/>
      <c r="AN100" s="244"/>
      <c r="AO100" s="244"/>
      <c r="AP100" s="244"/>
      <c r="AQ100" s="244"/>
      <c r="AR100" s="244"/>
      <c r="AS100" s="244"/>
      <c r="AT100" s="244"/>
      <c r="AU100" s="244"/>
      <c r="AV100" s="244"/>
      <c r="AW100" s="244"/>
      <c r="AX100" s="244"/>
    </row>
    <row r="101" spans="1:50" ht="25.7" hidden="1" customHeight="1">
      <c r="A101" s="690"/>
      <c r="B101" s="811"/>
      <c r="C101" s="259" t="s">
        <v>778</v>
      </c>
      <c r="D101" s="244"/>
      <c r="E101" s="246" t="s">
        <v>1946</v>
      </c>
      <c r="F101" s="707" t="s">
        <v>560</v>
      </c>
      <c r="G101" s="244"/>
      <c r="H101" s="244"/>
      <c r="I101" s="244" t="s">
        <v>1947</v>
      </c>
      <c r="J101" s="244"/>
      <c r="K101" s="235">
        <v>1836</v>
      </c>
      <c r="L101" s="235"/>
      <c r="M101" s="235"/>
      <c r="N101" s="244"/>
      <c r="O101" s="707" t="s">
        <v>282</v>
      </c>
      <c r="P101" s="235">
        <v>1836</v>
      </c>
      <c r="Q101" s="235">
        <v>3</v>
      </c>
      <c r="R101" s="235"/>
      <c r="S101" s="235"/>
      <c r="T101" s="244"/>
      <c r="U101" s="244"/>
      <c r="V101" s="707">
        <v>2006</v>
      </c>
      <c r="W101" s="244"/>
      <c r="X101" s="244"/>
      <c r="Y101" s="244"/>
      <c r="Z101" s="244"/>
      <c r="AA101" s="244"/>
      <c r="AB101" s="235"/>
      <c r="AC101" s="707"/>
      <c r="AD101" s="707"/>
      <c r="AE101" s="244"/>
      <c r="AF101" s="244"/>
      <c r="AG101" s="244"/>
      <c r="AH101" s="244"/>
      <c r="AI101" s="244"/>
      <c r="AJ101" s="244"/>
      <c r="AK101" s="244"/>
      <c r="AL101" s="244"/>
      <c r="AM101" s="244"/>
      <c r="AN101" s="244"/>
      <c r="AO101" s="244"/>
      <c r="AP101" s="244"/>
      <c r="AQ101" s="244"/>
      <c r="AR101" s="244"/>
      <c r="AS101" s="244"/>
      <c r="AT101" s="244"/>
      <c r="AU101" s="244"/>
      <c r="AV101" s="244"/>
      <c r="AW101" s="244"/>
      <c r="AX101" s="244"/>
    </row>
    <row r="102" spans="1:50" ht="25.7" hidden="1" customHeight="1">
      <c r="A102" s="690"/>
      <c r="B102" s="806"/>
      <c r="C102" s="259" t="s">
        <v>721</v>
      </c>
      <c r="D102" s="244"/>
      <c r="E102" s="246" t="s">
        <v>9922</v>
      </c>
      <c r="F102" s="707" t="s">
        <v>560</v>
      </c>
      <c r="G102" s="244"/>
      <c r="H102" s="244"/>
      <c r="I102" s="244" t="s">
        <v>2609</v>
      </c>
      <c r="J102" s="244"/>
      <c r="K102" s="235">
        <v>800</v>
      </c>
      <c r="L102" s="235"/>
      <c r="M102" s="235"/>
      <c r="N102" s="244"/>
      <c r="O102" s="707" t="s">
        <v>469</v>
      </c>
      <c r="P102" s="235">
        <v>800</v>
      </c>
      <c r="Q102" s="235">
        <v>1</v>
      </c>
      <c r="R102" s="235"/>
      <c r="S102" s="235"/>
      <c r="T102" s="244"/>
      <c r="U102" s="244"/>
      <c r="V102" s="707">
        <v>2003</v>
      </c>
      <c r="W102" s="244"/>
      <c r="X102" s="244"/>
      <c r="Y102" s="244"/>
      <c r="Z102" s="244"/>
      <c r="AA102" s="244"/>
      <c r="AB102" s="235"/>
      <c r="AC102" s="707"/>
      <c r="AD102" s="707"/>
      <c r="AE102" s="244"/>
      <c r="AF102" s="244"/>
      <c r="AG102" s="244"/>
      <c r="AH102" s="244"/>
      <c r="AI102" s="244"/>
      <c r="AJ102" s="244"/>
      <c r="AK102" s="244"/>
      <c r="AL102" s="244"/>
      <c r="AM102" s="244"/>
      <c r="AN102" s="244"/>
      <c r="AO102" s="244"/>
      <c r="AP102" s="244"/>
      <c r="AQ102" s="244"/>
      <c r="AR102" s="244"/>
      <c r="AS102" s="244"/>
      <c r="AT102" s="244"/>
      <c r="AU102" s="244"/>
      <c r="AV102" s="244"/>
      <c r="AW102" s="244"/>
      <c r="AX102" s="244"/>
    </row>
    <row r="103" spans="1:50" ht="25.7" hidden="1" customHeight="1">
      <c r="A103" s="690"/>
      <c r="B103" s="806"/>
      <c r="C103" s="259" t="s">
        <v>749</v>
      </c>
      <c r="D103" s="244"/>
      <c r="E103" s="246" t="s">
        <v>2608</v>
      </c>
      <c r="F103" s="707" t="s">
        <v>560</v>
      </c>
      <c r="G103" s="244"/>
      <c r="H103" s="244"/>
      <c r="I103" s="244" t="s">
        <v>1936</v>
      </c>
      <c r="J103" s="244"/>
      <c r="K103" s="235">
        <v>2248</v>
      </c>
      <c r="L103" s="235"/>
      <c r="M103" s="235"/>
      <c r="N103" s="244"/>
      <c r="O103" s="707" t="s">
        <v>282</v>
      </c>
      <c r="P103" s="235">
        <v>2248</v>
      </c>
      <c r="Q103" s="235">
        <v>3</v>
      </c>
      <c r="R103" s="235"/>
      <c r="S103" s="235"/>
      <c r="T103" s="244"/>
      <c r="U103" s="244"/>
      <c r="V103" s="707">
        <v>1998</v>
      </c>
      <c r="W103" s="244"/>
      <c r="X103" s="244"/>
      <c r="Y103" s="244"/>
      <c r="Z103" s="244"/>
      <c r="AA103" s="244"/>
      <c r="AB103" s="235"/>
      <c r="AC103" s="707"/>
      <c r="AD103" s="707"/>
      <c r="AE103" s="244"/>
      <c r="AF103" s="244"/>
      <c r="AG103" s="244"/>
      <c r="AH103" s="244"/>
      <c r="AI103" s="244"/>
      <c r="AJ103" s="244"/>
      <c r="AK103" s="244"/>
      <c r="AL103" s="244"/>
      <c r="AM103" s="244"/>
      <c r="AN103" s="244"/>
      <c r="AO103" s="244"/>
      <c r="AP103" s="244"/>
      <c r="AQ103" s="244"/>
      <c r="AR103" s="244"/>
      <c r="AS103" s="244"/>
      <c r="AT103" s="244"/>
      <c r="AU103" s="244"/>
      <c r="AV103" s="244"/>
      <c r="AW103" s="244"/>
      <c r="AX103" s="244" t="s">
        <v>15389</v>
      </c>
    </row>
    <row r="104" spans="1:50" ht="25.7" hidden="1" customHeight="1">
      <c r="A104" s="690"/>
      <c r="B104" s="806"/>
      <c r="C104" s="259" t="s">
        <v>574</v>
      </c>
      <c r="D104" s="244"/>
      <c r="E104" s="246" t="s">
        <v>2607</v>
      </c>
      <c r="F104" s="707" t="s">
        <v>560</v>
      </c>
      <c r="G104" s="244"/>
      <c r="H104" s="244"/>
      <c r="I104" s="244" t="s">
        <v>1974</v>
      </c>
      <c r="J104" s="244"/>
      <c r="K104" s="235">
        <v>4344</v>
      </c>
      <c r="L104" s="235"/>
      <c r="M104" s="235"/>
      <c r="N104" s="244"/>
      <c r="O104" s="707" t="s">
        <v>282</v>
      </c>
      <c r="P104" s="235">
        <v>3440</v>
      </c>
      <c r="Q104" s="235">
        <v>5</v>
      </c>
      <c r="R104" s="235"/>
      <c r="S104" s="235"/>
      <c r="T104" s="244"/>
      <c r="U104" s="244"/>
      <c r="V104" s="707">
        <v>1997</v>
      </c>
      <c r="W104" s="244"/>
      <c r="X104" s="244"/>
      <c r="Y104" s="244"/>
      <c r="Z104" s="244"/>
      <c r="AA104" s="244"/>
      <c r="AB104" s="235"/>
      <c r="AC104" s="707"/>
      <c r="AD104" s="707"/>
      <c r="AE104" s="244"/>
      <c r="AF104" s="244"/>
      <c r="AG104" s="244"/>
      <c r="AH104" s="244"/>
      <c r="AI104" s="244"/>
      <c r="AJ104" s="244"/>
      <c r="AK104" s="244"/>
      <c r="AL104" s="244"/>
      <c r="AM104" s="244"/>
      <c r="AN104" s="244"/>
      <c r="AO104" s="244"/>
      <c r="AP104" s="244"/>
      <c r="AQ104" s="244"/>
      <c r="AR104" s="244"/>
      <c r="AS104" s="244"/>
      <c r="AT104" s="244"/>
      <c r="AU104" s="244"/>
      <c r="AV104" s="244"/>
      <c r="AW104" s="244"/>
      <c r="AX104" s="244"/>
    </row>
    <row r="105" spans="1:50" ht="25.7" hidden="1" customHeight="1">
      <c r="A105" s="690"/>
      <c r="B105" s="806"/>
      <c r="C105" s="259" t="s">
        <v>778</v>
      </c>
      <c r="D105" s="244"/>
      <c r="E105" s="246" t="s">
        <v>9923</v>
      </c>
      <c r="F105" s="707" t="s">
        <v>560</v>
      </c>
      <c r="G105" s="244"/>
      <c r="H105" s="244"/>
      <c r="I105" s="244" t="s">
        <v>1947</v>
      </c>
      <c r="J105" s="244"/>
      <c r="K105" s="235">
        <v>693</v>
      </c>
      <c r="L105" s="235"/>
      <c r="M105" s="235"/>
      <c r="N105" s="244"/>
      <c r="O105" s="707" t="s">
        <v>469</v>
      </c>
      <c r="P105" s="235">
        <v>693</v>
      </c>
      <c r="Q105" s="235">
        <v>1</v>
      </c>
      <c r="R105" s="235"/>
      <c r="S105" s="235"/>
      <c r="T105" s="244"/>
      <c r="U105" s="244"/>
      <c r="V105" s="707">
        <v>2012</v>
      </c>
      <c r="W105" s="244"/>
      <c r="X105" s="244"/>
      <c r="Y105" s="244"/>
      <c r="Z105" s="244"/>
      <c r="AA105" s="244"/>
      <c r="AB105" s="235"/>
      <c r="AC105" s="707"/>
      <c r="AD105" s="707"/>
      <c r="AE105" s="244"/>
      <c r="AF105" s="244"/>
      <c r="AG105" s="244"/>
      <c r="AH105" s="244"/>
      <c r="AI105" s="244"/>
      <c r="AJ105" s="244"/>
      <c r="AK105" s="244"/>
      <c r="AL105" s="244"/>
      <c r="AM105" s="244"/>
      <c r="AN105" s="244"/>
      <c r="AO105" s="244"/>
      <c r="AP105" s="244"/>
      <c r="AQ105" s="244"/>
      <c r="AR105" s="244"/>
      <c r="AS105" s="244"/>
      <c r="AT105" s="244"/>
      <c r="AU105" s="244"/>
      <c r="AV105" s="244"/>
      <c r="AW105" s="244"/>
      <c r="AX105" s="244"/>
    </row>
    <row r="106" spans="1:50" ht="25.7" hidden="1" customHeight="1">
      <c r="A106" s="690"/>
      <c r="B106" s="806"/>
      <c r="C106" s="259" t="s">
        <v>778</v>
      </c>
      <c r="D106" s="244"/>
      <c r="E106" s="246" t="s">
        <v>16063</v>
      </c>
      <c r="F106" s="707" t="s">
        <v>560</v>
      </c>
      <c r="G106" s="244"/>
      <c r="H106" s="244"/>
      <c r="I106" s="244" t="s">
        <v>16064</v>
      </c>
      <c r="J106" s="244"/>
      <c r="K106" s="235">
        <v>1377</v>
      </c>
      <c r="L106" s="235"/>
      <c r="M106" s="235"/>
      <c r="N106" s="244"/>
      <c r="O106" s="707" t="s">
        <v>282</v>
      </c>
      <c r="P106" s="235">
        <v>1377</v>
      </c>
      <c r="Q106" s="235">
        <v>2</v>
      </c>
      <c r="R106" s="235"/>
      <c r="S106" s="235"/>
      <c r="T106" s="244"/>
      <c r="U106" s="244"/>
      <c r="V106" s="707">
        <v>2020</v>
      </c>
      <c r="W106" s="244"/>
      <c r="X106" s="244"/>
      <c r="Y106" s="244"/>
      <c r="Z106" s="244"/>
      <c r="AA106" s="244"/>
      <c r="AB106" s="235"/>
      <c r="AC106" s="707"/>
      <c r="AD106" s="707"/>
      <c r="AE106" s="244"/>
      <c r="AF106" s="244"/>
      <c r="AG106" s="244"/>
      <c r="AH106" s="244"/>
      <c r="AI106" s="244"/>
      <c r="AJ106" s="244"/>
      <c r="AK106" s="244"/>
      <c r="AL106" s="244"/>
      <c r="AM106" s="244"/>
      <c r="AN106" s="244"/>
      <c r="AO106" s="244"/>
      <c r="AP106" s="244"/>
      <c r="AQ106" s="244"/>
      <c r="AR106" s="244"/>
      <c r="AS106" s="244"/>
      <c r="AT106" s="244"/>
      <c r="AU106" s="244"/>
      <c r="AV106" s="244"/>
      <c r="AW106" s="244"/>
      <c r="AX106" s="244" t="s">
        <v>16065</v>
      </c>
    </row>
    <row r="107" spans="1:50" ht="25.7" hidden="1" customHeight="1">
      <c r="A107" s="690"/>
      <c r="B107" s="806"/>
      <c r="C107" s="259" t="s">
        <v>567</v>
      </c>
      <c r="D107" s="244"/>
      <c r="E107" s="246" t="s">
        <v>9924</v>
      </c>
      <c r="F107" s="707" t="s">
        <v>560</v>
      </c>
      <c r="G107" s="244" t="s">
        <v>9925</v>
      </c>
      <c r="H107" s="244">
        <v>600</v>
      </c>
      <c r="I107" s="244" t="s">
        <v>9925</v>
      </c>
      <c r="J107" s="244"/>
      <c r="K107" s="235">
        <v>600</v>
      </c>
      <c r="L107" s="235"/>
      <c r="M107" s="235"/>
      <c r="N107" s="244"/>
      <c r="O107" s="707" t="s">
        <v>282</v>
      </c>
      <c r="P107" s="235">
        <v>600</v>
      </c>
      <c r="Q107" s="235">
        <v>1</v>
      </c>
      <c r="R107" s="235"/>
      <c r="S107" s="235"/>
      <c r="T107" s="244"/>
      <c r="U107" s="244"/>
      <c r="V107" s="707">
        <v>2017</v>
      </c>
      <c r="W107" s="244"/>
      <c r="X107" s="244"/>
      <c r="Y107" s="244"/>
      <c r="Z107" s="244"/>
      <c r="AA107" s="244"/>
      <c r="AB107" s="235"/>
      <c r="AC107" s="707"/>
      <c r="AD107" s="707"/>
      <c r="AE107" s="244"/>
      <c r="AF107" s="244"/>
      <c r="AG107" s="244"/>
      <c r="AH107" s="244"/>
      <c r="AI107" s="244"/>
      <c r="AJ107" s="244"/>
      <c r="AK107" s="244"/>
      <c r="AL107" s="244"/>
      <c r="AM107" s="244"/>
      <c r="AN107" s="244"/>
      <c r="AO107" s="244"/>
      <c r="AP107" s="244"/>
      <c r="AQ107" s="244"/>
      <c r="AR107" s="244"/>
      <c r="AS107" s="244"/>
      <c r="AT107" s="244"/>
      <c r="AU107" s="244"/>
      <c r="AV107" s="244"/>
      <c r="AW107" s="244"/>
      <c r="AX107" s="244"/>
    </row>
    <row r="108" spans="1:50" ht="25.7" hidden="1" customHeight="1">
      <c r="A108" s="690"/>
      <c r="B108" s="806"/>
      <c r="C108" s="812" t="s">
        <v>1275</v>
      </c>
      <c r="D108" s="813"/>
      <c r="E108" s="814" t="s">
        <v>1948</v>
      </c>
      <c r="F108" s="813" t="s">
        <v>1275</v>
      </c>
      <c r="G108" s="813"/>
      <c r="H108" s="813"/>
      <c r="I108" s="813" t="s">
        <v>1275</v>
      </c>
      <c r="J108" s="813"/>
      <c r="K108" s="814">
        <v>1667</v>
      </c>
      <c r="L108" s="814"/>
      <c r="M108" s="814"/>
      <c r="N108" s="813"/>
      <c r="O108" s="813" t="s">
        <v>304</v>
      </c>
      <c r="P108" s="814">
        <v>1667</v>
      </c>
      <c r="Q108" s="814">
        <v>3</v>
      </c>
      <c r="R108" s="814"/>
      <c r="S108" s="814"/>
      <c r="T108" s="813"/>
      <c r="U108" s="813"/>
      <c r="V108" s="813">
        <v>2008</v>
      </c>
      <c r="W108" s="813"/>
      <c r="X108" s="813"/>
      <c r="Y108" s="813"/>
      <c r="Z108" s="813"/>
      <c r="AA108" s="813"/>
      <c r="AB108" s="814"/>
      <c r="AC108" s="813"/>
      <c r="AD108" s="813"/>
      <c r="AE108" s="813"/>
      <c r="AF108" s="813"/>
      <c r="AG108" s="813"/>
      <c r="AH108" s="813"/>
      <c r="AI108" s="813"/>
      <c r="AJ108" s="813"/>
      <c r="AK108" s="813"/>
      <c r="AL108" s="813"/>
      <c r="AM108" s="813"/>
      <c r="AN108" s="813"/>
      <c r="AO108" s="813"/>
      <c r="AP108" s="813"/>
      <c r="AQ108" s="813"/>
      <c r="AR108" s="813"/>
      <c r="AS108" s="813"/>
      <c r="AT108" s="813"/>
      <c r="AU108" s="813"/>
      <c r="AV108" s="813"/>
      <c r="AW108" s="813"/>
      <c r="AX108" s="813"/>
    </row>
    <row r="109" spans="1:50" ht="25.7" hidden="1" customHeight="1">
      <c r="A109" s="690"/>
      <c r="B109" s="290" t="s">
        <v>2352</v>
      </c>
      <c r="C109" s="259" t="s">
        <v>2244</v>
      </c>
      <c r="D109" s="236"/>
      <c r="E109" s="246">
        <f>COUNTA(E110:E137)</f>
        <v>28</v>
      </c>
      <c r="F109" s="707"/>
      <c r="G109" s="236"/>
      <c r="H109" s="236"/>
      <c r="I109" s="236"/>
      <c r="J109" s="236"/>
      <c r="K109" s="235">
        <f>SUM(K110:K137)</f>
        <v>429924</v>
      </c>
      <c r="L109" s="235">
        <f>SUM(L110:L137)</f>
        <v>3469</v>
      </c>
      <c r="M109" s="235">
        <f>SUM(M110:M137)</f>
        <v>3028</v>
      </c>
      <c r="N109" s="235">
        <f>SUM(N113:N137)</f>
        <v>0</v>
      </c>
      <c r="O109" s="235"/>
      <c r="P109" s="235">
        <f>SUM(P113:P137)</f>
        <v>65755</v>
      </c>
      <c r="Q109" s="235">
        <f>SUM(Q113:Q137)</f>
        <v>101</v>
      </c>
      <c r="R109" s="235"/>
      <c r="S109" s="235"/>
      <c r="T109" s="236"/>
      <c r="U109" s="236"/>
      <c r="V109" s="707"/>
      <c r="W109" s="236"/>
      <c r="X109" s="236"/>
      <c r="Y109" s="236"/>
      <c r="Z109" s="236"/>
      <c r="AA109" s="236"/>
      <c r="AB109" s="235"/>
      <c r="AC109" s="707"/>
      <c r="AD109" s="707"/>
      <c r="AE109" s="236"/>
      <c r="AF109" s="236"/>
      <c r="AG109" s="236"/>
      <c r="AH109" s="236"/>
      <c r="AI109" s="236"/>
      <c r="AJ109" s="236"/>
      <c r="AK109" s="236"/>
      <c r="AL109" s="236"/>
      <c r="AM109" s="236"/>
      <c r="AN109" s="236"/>
      <c r="AO109" s="236"/>
      <c r="AP109" s="236"/>
      <c r="AQ109" s="236"/>
      <c r="AR109" s="236"/>
      <c r="AS109" s="236"/>
      <c r="AT109" s="236"/>
      <c r="AU109" s="236"/>
      <c r="AV109" s="236"/>
      <c r="AW109" s="236"/>
      <c r="AX109" s="236"/>
    </row>
    <row r="110" spans="1:50" ht="25.7" hidden="1" customHeight="1">
      <c r="A110" s="690"/>
      <c r="B110" s="282"/>
      <c r="C110" s="259" t="s">
        <v>2666</v>
      </c>
      <c r="D110" s="236"/>
      <c r="E110" s="235" t="s">
        <v>2667</v>
      </c>
      <c r="F110" s="707" t="s">
        <v>2101</v>
      </c>
      <c r="G110" s="707"/>
      <c r="H110" s="236"/>
      <c r="I110" s="236" t="s">
        <v>2668</v>
      </c>
      <c r="J110" s="707"/>
      <c r="K110" s="235">
        <v>1490</v>
      </c>
      <c r="L110" s="235"/>
      <c r="M110" s="235"/>
      <c r="N110" s="236"/>
      <c r="O110" s="707"/>
      <c r="P110" s="235">
        <v>625</v>
      </c>
      <c r="Q110" s="235">
        <v>2</v>
      </c>
      <c r="R110" s="235"/>
      <c r="S110" s="235"/>
      <c r="T110" s="236"/>
      <c r="U110" s="236"/>
      <c r="V110" s="707">
        <v>1979</v>
      </c>
      <c r="W110" s="236"/>
      <c r="X110" s="236"/>
      <c r="Y110" s="236"/>
      <c r="Z110" s="236"/>
      <c r="AA110" s="236"/>
      <c r="AB110" s="235"/>
      <c r="AC110" s="707"/>
      <c r="AD110" s="707"/>
      <c r="AE110" s="236"/>
      <c r="AF110" s="236"/>
      <c r="AG110" s="707"/>
      <c r="AH110" s="236"/>
      <c r="AI110" s="236"/>
      <c r="AJ110" s="236"/>
      <c r="AK110" s="236"/>
      <c r="AL110" s="236"/>
      <c r="AM110" s="236"/>
      <c r="AN110" s="236"/>
      <c r="AO110" s="236"/>
      <c r="AP110" s="236"/>
      <c r="AQ110" s="236"/>
      <c r="AR110" s="236"/>
      <c r="AS110" s="236"/>
      <c r="AT110" s="236"/>
      <c r="AU110" s="236"/>
      <c r="AV110" s="236"/>
      <c r="AW110" s="236"/>
      <c r="AX110" s="236" t="s">
        <v>2669</v>
      </c>
    </row>
    <row r="111" spans="1:50" s="1316" customFormat="1" ht="25.7" hidden="1" customHeight="1">
      <c r="A111" s="690"/>
      <c r="B111" s="282"/>
      <c r="C111" s="259" t="s">
        <v>2670</v>
      </c>
      <c r="D111" s="1298"/>
      <c r="E111" s="235" t="s">
        <v>2671</v>
      </c>
      <c r="F111" s="1288" t="s">
        <v>2101</v>
      </c>
      <c r="G111" s="1288"/>
      <c r="H111" s="1298"/>
      <c r="I111" s="1298" t="s">
        <v>10043</v>
      </c>
      <c r="J111" s="1288"/>
      <c r="K111" s="235">
        <v>3125</v>
      </c>
      <c r="L111" s="235"/>
      <c r="M111" s="235"/>
      <c r="N111" s="1298"/>
      <c r="O111" s="1288" t="s">
        <v>282</v>
      </c>
      <c r="P111" s="235">
        <v>2412</v>
      </c>
      <c r="Q111" s="235">
        <v>4</v>
      </c>
      <c r="R111" s="235"/>
      <c r="S111" s="235"/>
      <c r="T111" s="1298"/>
      <c r="U111" s="1298"/>
      <c r="V111" s="1288">
        <v>2009</v>
      </c>
      <c r="W111" s="1298"/>
      <c r="X111" s="1298"/>
      <c r="Y111" s="1298"/>
      <c r="Z111" s="1298"/>
      <c r="AA111" s="1298"/>
      <c r="AB111" s="235">
        <v>195</v>
      </c>
      <c r="AC111" s="1288"/>
      <c r="AD111" s="1288"/>
      <c r="AE111" s="1298"/>
      <c r="AF111" s="1298"/>
      <c r="AG111" s="1288"/>
      <c r="AH111" s="1298"/>
      <c r="AI111" s="1298"/>
      <c r="AJ111" s="1298"/>
      <c r="AK111" s="1298"/>
      <c r="AL111" s="1298"/>
      <c r="AM111" s="1298"/>
      <c r="AN111" s="1298"/>
      <c r="AO111" s="1298"/>
      <c r="AP111" s="1298"/>
      <c r="AQ111" s="1298"/>
      <c r="AR111" s="1298"/>
      <c r="AS111" s="1298"/>
      <c r="AT111" s="1298"/>
      <c r="AU111" s="1298"/>
      <c r="AV111" s="1298"/>
      <c r="AW111" s="1298"/>
      <c r="AX111" s="1298"/>
    </row>
    <row r="112" spans="1:50" s="1316" customFormat="1" ht="25.7" hidden="1" customHeight="1">
      <c r="A112" s="690"/>
      <c r="B112" s="282"/>
      <c r="C112" s="259" t="s">
        <v>2672</v>
      </c>
      <c r="D112" s="1298" t="s">
        <v>2673</v>
      </c>
      <c r="E112" s="235" t="s">
        <v>2674</v>
      </c>
      <c r="F112" s="1288" t="s">
        <v>2101</v>
      </c>
      <c r="G112" s="1288" t="s">
        <v>2675</v>
      </c>
      <c r="H112" s="1298"/>
      <c r="I112" s="1298" t="s">
        <v>2676</v>
      </c>
      <c r="J112" s="1288">
        <v>5</v>
      </c>
      <c r="K112" s="235">
        <v>4432</v>
      </c>
      <c r="L112" s="235">
        <v>100</v>
      </c>
      <c r="M112" s="235">
        <v>100</v>
      </c>
      <c r="N112" s="1298" t="s">
        <v>171</v>
      </c>
      <c r="O112" s="1288" t="s">
        <v>2677</v>
      </c>
      <c r="P112" s="235">
        <v>2998</v>
      </c>
      <c r="Q112" s="235">
        <v>5</v>
      </c>
      <c r="R112" s="235" t="s">
        <v>384</v>
      </c>
      <c r="S112" s="235" t="s">
        <v>384</v>
      </c>
      <c r="T112" s="1298"/>
      <c r="U112" s="1298"/>
      <c r="V112" s="1288">
        <v>2016</v>
      </c>
      <c r="W112" s="1298"/>
      <c r="X112" s="1298" t="s">
        <v>2678</v>
      </c>
      <c r="Y112" s="1298"/>
      <c r="Z112" s="1298"/>
      <c r="AA112" s="1298" t="s">
        <v>2679</v>
      </c>
      <c r="AB112" s="235">
        <v>670</v>
      </c>
      <c r="AC112" s="1288"/>
      <c r="AD112" s="1288"/>
      <c r="AE112" s="1298"/>
      <c r="AF112" s="1298"/>
      <c r="AG112" s="1288"/>
      <c r="AH112" s="1298"/>
      <c r="AI112" s="1298"/>
      <c r="AJ112" s="1298"/>
      <c r="AK112" s="1298"/>
      <c r="AL112" s="1298"/>
      <c r="AM112" s="1298"/>
      <c r="AN112" s="1298"/>
      <c r="AO112" s="1298"/>
      <c r="AP112" s="1298"/>
      <c r="AQ112" s="1298"/>
      <c r="AR112" s="1298"/>
      <c r="AS112" s="1298"/>
      <c r="AT112" s="1298"/>
      <c r="AU112" s="1298"/>
      <c r="AV112" s="1298"/>
      <c r="AW112" s="1298"/>
      <c r="AX112" s="1298"/>
    </row>
    <row r="113" spans="1:50" ht="25.7" hidden="1" customHeight="1">
      <c r="A113" s="690"/>
      <c r="B113" s="282"/>
      <c r="C113" s="259" t="s">
        <v>2672</v>
      </c>
      <c r="D113" s="236"/>
      <c r="E113" s="235" t="s">
        <v>2680</v>
      </c>
      <c r="F113" s="707" t="s">
        <v>2101</v>
      </c>
      <c r="G113" s="707"/>
      <c r="H113" s="236"/>
      <c r="I113" s="236" t="s">
        <v>15231</v>
      </c>
      <c r="J113" s="707"/>
      <c r="K113" s="235">
        <v>1860</v>
      </c>
      <c r="L113" s="235"/>
      <c r="M113" s="235"/>
      <c r="N113" s="236"/>
      <c r="O113" s="707" t="s">
        <v>282</v>
      </c>
      <c r="P113" s="235">
        <v>1657</v>
      </c>
      <c r="Q113" s="235">
        <v>3</v>
      </c>
      <c r="R113" s="235"/>
      <c r="S113" s="235"/>
      <c r="T113" s="236"/>
      <c r="U113" s="236"/>
      <c r="V113" s="707">
        <v>2011</v>
      </c>
      <c r="W113" s="236"/>
      <c r="X113" s="236"/>
      <c r="Y113" s="236"/>
      <c r="Z113" s="236"/>
      <c r="AA113" s="236"/>
      <c r="AB113" s="235">
        <v>142</v>
      </c>
      <c r="AC113" s="707"/>
      <c r="AD113" s="707"/>
      <c r="AE113" s="236"/>
      <c r="AF113" s="236"/>
      <c r="AG113" s="707"/>
      <c r="AH113" s="236"/>
      <c r="AI113" s="236"/>
      <c r="AJ113" s="236"/>
      <c r="AK113" s="236"/>
      <c r="AL113" s="236"/>
      <c r="AM113" s="236"/>
      <c r="AN113" s="236"/>
      <c r="AO113" s="236"/>
      <c r="AP113" s="236"/>
      <c r="AQ113" s="236"/>
      <c r="AR113" s="236"/>
      <c r="AS113" s="236"/>
      <c r="AT113" s="236"/>
      <c r="AU113" s="236"/>
      <c r="AV113" s="236"/>
      <c r="AW113" s="236"/>
      <c r="AX113" s="288" t="s">
        <v>2681</v>
      </c>
    </row>
    <row r="114" spans="1:50" ht="25.7" hidden="1" customHeight="1">
      <c r="A114" s="690"/>
      <c r="B114" s="282"/>
      <c r="C114" s="259" t="s">
        <v>12733</v>
      </c>
      <c r="D114" s="236"/>
      <c r="E114" s="235" t="s">
        <v>12734</v>
      </c>
      <c r="F114" s="707" t="s">
        <v>574</v>
      </c>
      <c r="G114" s="707"/>
      <c r="H114" s="236"/>
      <c r="I114" s="236" t="s">
        <v>12735</v>
      </c>
      <c r="J114" s="707"/>
      <c r="K114" s="235">
        <v>2100</v>
      </c>
      <c r="L114" s="235"/>
      <c r="M114" s="235"/>
      <c r="N114" s="236"/>
      <c r="O114" s="707" t="s">
        <v>12736</v>
      </c>
      <c r="P114" s="235">
        <v>1585</v>
      </c>
      <c r="Q114" s="235">
        <v>3</v>
      </c>
      <c r="R114" s="235"/>
      <c r="S114" s="235"/>
      <c r="T114" s="236"/>
      <c r="U114" s="236"/>
      <c r="V114" s="707">
        <v>2018</v>
      </c>
      <c r="W114" s="236"/>
      <c r="X114" s="236"/>
      <c r="Y114" s="236"/>
      <c r="Z114" s="236"/>
      <c r="AA114" s="236"/>
      <c r="AB114" s="235"/>
      <c r="AC114" s="707"/>
      <c r="AD114" s="707"/>
      <c r="AE114" s="236"/>
      <c r="AF114" s="236"/>
      <c r="AG114" s="707"/>
      <c r="AH114" s="236"/>
      <c r="AI114" s="236"/>
      <c r="AJ114" s="236"/>
      <c r="AK114" s="236"/>
      <c r="AL114" s="236"/>
      <c r="AM114" s="236"/>
      <c r="AN114" s="236"/>
      <c r="AO114" s="236"/>
      <c r="AP114" s="236"/>
      <c r="AQ114" s="236"/>
      <c r="AR114" s="236"/>
      <c r="AS114" s="236"/>
      <c r="AT114" s="236"/>
      <c r="AU114" s="236"/>
      <c r="AV114" s="236"/>
      <c r="AW114" s="236"/>
      <c r="AX114" s="236" t="s">
        <v>12737</v>
      </c>
    </row>
    <row r="115" spans="1:50" ht="25.7" hidden="1" customHeight="1">
      <c r="A115" s="690"/>
      <c r="B115" s="282"/>
      <c r="C115" s="259" t="s">
        <v>2650</v>
      </c>
      <c r="D115" s="236"/>
      <c r="E115" s="235" t="s">
        <v>15232</v>
      </c>
      <c r="F115" s="707" t="s">
        <v>2101</v>
      </c>
      <c r="G115" s="707"/>
      <c r="H115" s="236"/>
      <c r="I115" s="236" t="s">
        <v>1787</v>
      </c>
      <c r="J115" s="707"/>
      <c r="K115" s="235">
        <v>1982</v>
      </c>
      <c r="L115" s="235"/>
      <c r="M115" s="235"/>
      <c r="N115" s="236"/>
      <c r="O115" s="707" t="s">
        <v>304</v>
      </c>
      <c r="P115" s="235">
        <v>1982</v>
      </c>
      <c r="Q115" s="235">
        <v>4</v>
      </c>
      <c r="R115" s="235"/>
      <c r="S115" s="235"/>
      <c r="T115" s="236"/>
      <c r="U115" s="236"/>
      <c r="V115" s="707">
        <v>2019</v>
      </c>
      <c r="W115" s="236"/>
      <c r="X115" s="236"/>
      <c r="Y115" s="236"/>
      <c r="Z115" s="236"/>
      <c r="AA115" s="236"/>
      <c r="AB115" s="235"/>
      <c r="AC115" s="707"/>
      <c r="AD115" s="707"/>
      <c r="AE115" s="236"/>
      <c r="AF115" s="236"/>
      <c r="AG115" s="707"/>
      <c r="AH115" s="236"/>
      <c r="AI115" s="236"/>
      <c r="AJ115" s="236"/>
      <c r="AK115" s="236"/>
      <c r="AL115" s="236"/>
      <c r="AM115" s="236"/>
      <c r="AN115" s="236"/>
      <c r="AO115" s="236"/>
      <c r="AP115" s="236"/>
      <c r="AQ115" s="236"/>
      <c r="AR115" s="236"/>
      <c r="AS115" s="236"/>
      <c r="AT115" s="236"/>
      <c r="AU115" s="236"/>
      <c r="AV115" s="236"/>
      <c r="AW115" s="236"/>
      <c r="AX115" s="236" t="s">
        <v>15236</v>
      </c>
    </row>
    <row r="116" spans="1:50" ht="25.7" hidden="1" customHeight="1">
      <c r="A116" s="690"/>
      <c r="B116" s="282"/>
      <c r="C116" s="259" t="s">
        <v>2650</v>
      </c>
      <c r="D116" s="236"/>
      <c r="E116" s="235" t="s">
        <v>2683</v>
      </c>
      <c r="F116" s="707" t="s">
        <v>607</v>
      </c>
      <c r="G116" s="707"/>
      <c r="H116" s="236"/>
      <c r="I116" s="236" t="s">
        <v>10044</v>
      </c>
      <c r="J116" s="707"/>
      <c r="K116" s="235">
        <v>5227</v>
      </c>
      <c r="L116" s="235">
        <v>30</v>
      </c>
      <c r="M116" s="235">
        <v>30</v>
      </c>
      <c r="N116" s="236"/>
      <c r="O116" s="707" t="s">
        <v>282</v>
      </c>
      <c r="P116" s="235">
        <v>2308</v>
      </c>
      <c r="Q116" s="235">
        <v>5</v>
      </c>
      <c r="R116" s="235"/>
      <c r="S116" s="235"/>
      <c r="T116" s="236"/>
      <c r="U116" s="236"/>
      <c r="V116" s="707">
        <v>1996</v>
      </c>
      <c r="W116" s="236"/>
      <c r="X116" s="236"/>
      <c r="Y116" s="236"/>
      <c r="Z116" s="236"/>
      <c r="AA116" s="236"/>
      <c r="AB116" s="235"/>
      <c r="AC116" s="707"/>
      <c r="AD116" s="707"/>
      <c r="AE116" s="236"/>
      <c r="AF116" s="236"/>
      <c r="AG116" s="707"/>
      <c r="AH116" s="236"/>
      <c r="AI116" s="236"/>
      <c r="AJ116" s="236"/>
      <c r="AK116" s="236"/>
      <c r="AL116" s="236"/>
      <c r="AM116" s="236"/>
      <c r="AN116" s="236"/>
      <c r="AO116" s="236"/>
      <c r="AP116" s="236"/>
      <c r="AQ116" s="236"/>
      <c r="AR116" s="236"/>
      <c r="AS116" s="236"/>
      <c r="AT116" s="236"/>
      <c r="AU116" s="236"/>
      <c r="AV116" s="236"/>
      <c r="AW116" s="236"/>
      <c r="AX116" s="236" t="s">
        <v>2684</v>
      </c>
    </row>
    <row r="117" spans="1:50" ht="25.7" hidden="1" customHeight="1">
      <c r="A117" s="690"/>
      <c r="B117" s="282"/>
      <c r="C117" s="259" t="s">
        <v>2650</v>
      </c>
      <c r="D117" s="236"/>
      <c r="E117" s="235" t="s">
        <v>2685</v>
      </c>
      <c r="F117" s="707" t="s">
        <v>607</v>
      </c>
      <c r="G117" s="707"/>
      <c r="H117" s="236"/>
      <c r="I117" s="236" t="s">
        <v>10044</v>
      </c>
      <c r="J117" s="707"/>
      <c r="K117" s="235">
        <v>7800</v>
      </c>
      <c r="L117" s="235">
        <v>95</v>
      </c>
      <c r="M117" s="235">
        <v>95</v>
      </c>
      <c r="N117" s="236"/>
      <c r="O117" s="707" t="s">
        <v>172</v>
      </c>
      <c r="P117" s="235">
        <v>3363</v>
      </c>
      <c r="Q117" s="235">
        <v>6</v>
      </c>
      <c r="R117" s="235"/>
      <c r="S117" s="235"/>
      <c r="T117" s="236"/>
      <c r="U117" s="236"/>
      <c r="V117" s="707">
        <v>2001</v>
      </c>
      <c r="W117" s="236"/>
      <c r="X117" s="236"/>
      <c r="Y117" s="236"/>
      <c r="Z117" s="236"/>
      <c r="AA117" s="236"/>
      <c r="AB117" s="235">
        <v>647</v>
      </c>
      <c r="AC117" s="707"/>
      <c r="AD117" s="707"/>
      <c r="AE117" s="236"/>
      <c r="AF117" s="236"/>
      <c r="AG117" s="707"/>
      <c r="AH117" s="236"/>
      <c r="AI117" s="236"/>
      <c r="AJ117" s="236"/>
      <c r="AK117" s="236"/>
      <c r="AL117" s="236"/>
      <c r="AM117" s="236"/>
      <c r="AN117" s="236"/>
      <c r="AO117" s="236"/>
      <c r="AP117" s="236"/>
      <c r="AQ117" s="236"/>
      <c r="AR117" s="236"/>
      <c r="AS117" s="236"/>
      <c r="AT117" s="236"/>
      <c r="AU117" s="236"/>
      <c r="AV117" s="236"/>
      <c r="AW117" s="236"/>
      <c r="AX117" s="236" t="s">
        <v>2687</v>
      </c>
    </row>
    <row r="118" spans="1:50" ht="25.7" hidden="1" customHeight="1">
      <c r="A118" s="690"/>
      <c r="B118" s="282"/>
      <c r="C118" s="259" t="s">
        <v>2650</v>
      </c>
      <c r="D118" s="236"/>
      <c r="E118" s="235" t="s">
        <v>10045</v>
      </c>
      <c r="F118" s="707" t="s">
        <v>607</v>
      </c>
      <c r="G118" s="707"/>
      <c r="H118" s="236"/>
      <c r="I118" s="236" t="s">
        <v>10044</v>
      </c>
      <c r="J118" s="707"/>
      <c r="K118" s="235">
        <v>24000</v>
      </c>
      <c r="L118" s="235">
        <v>53</v>
      </c>
      <c r="M118" s="235">
        <v>53</v>
      </c>
      <c r="N118" s="236"/>
      <c r="O118" s="707" t="s">
        <v>282</v>
      </c>
      <c r="P118" s="235">
        <v>3305</v>
      </c>
      <c r="Q118" s="235">
        <v>6</v>
      </c>
      <c r="R118" s="235"/>
      <c r="S118" s="235"/>
      <c r="T118" s="236"/>
      <c r="U118" s="236"/>
      <c r="V118" s="707">
        <v>2017</v>
      </c>
      <c r="W118" s="236"/>
      <c r="X118" s="236"/>
      <c r="Y118" s="236"/>
      <c r="Z118" s="236"/>
      <c r="AA118" s="236"/>
      <c r="AB118" s="235">
        <v>800</v>
      </c>
      <c r="AC118" s="707"/>
      <c r="AD118" s="707"/>
      <c r="AE118" s="236"/>
      <c r="AF118" s="236"/>
      <c r="AG118" s="236"/>
      <c r="AH118" s="236"/>
      <c r="AI118" s="236"/>
      <c r="AJ118" s="236"/>
      <c r="AK118" s="236"/>
      <c r="AL118" s="236"/>
      <c r="AM118" s="236"/>
      <c r="AN118" s="236"/>
      <c r="AO118" s="236"/>
      <c r="AP118" s="236"/>
      <c r="AQ118" s="236"/>
      <c r="AR118" s="236"/>
      <c r="AS118" s="236"/>
      <c r="AT118" s="236"/>
      <c r="AU118" s="236"/>
      <c r="AV118" s="236"/>
      <c r="AW118" s="236"/>
      <c r="AX118" s="236" t="s">
        <v>10046</v>
      </c>
    </row>
    <row r="119" spans="1:50" ht="25.7" hidden="1" customHeight="1">
      <c r="A119" s="690"/>
      <c r="B119" s="282"/>
      <c r="C119" s="259" t="s">
        <v>607</v>
      </c>
      <c r="D119" s="236"/>
      <c r="E119" s="235" t="s">
        <v>2688</v>
      </c>
      <c r="F119" s="707" t="s">
        <v>2689</v>
      </c>
      <c r="G119" s="707"/>
      <c r="H119" s="236"/>
      <c r="I119" s="300" t="s">
        <v>2690</v>
      </c>
      <c r="J119" s="707"/>
      <c r="K119" s="235">
        <v>1734</v>
      </c>
      <c r="L119" s="235"/>
      <c r="M119" s="235"/>
      <c r="N119" s="236"/>
      <c r="O119" s="707" t="s">
        <v>172</v>
      </c>
      <c r="P119" s="235">
        <v>1734</v>
      </c>
      <c r="Q119" s="235">
        <v>3</v>
      </c>
      <c r="R119" s="235"/>
      <c r="S119" s="235"/>
      <c r="T119" s="236"/>
      <c r="U119" s="236"/>
      <c r="V119" s="707">
        <v>1993</v>
      </c>
      <c r="W119" s="236"/>
      <c r="X119" s="236"/>
      <c r="Y119" s="236"/>
      <c r="Z119" s="236"/>
      <c r="AA119" s="236"/>
      <c r="AB119" s="235"/>
      <c r="AC119" s="707"/>
      <c r="AD119" s="707"/>
      <c r="AE119" s="236"/>
      <c r="AF119" s="236"/>
      <c r="AG119" s="236"/>
      <c r="AH119" s="236"/>
      <c r="AI119" s="236"/>
      <c r="AJ119" s="236"/>
      <c r="AK119" s="236"/>
      <c r="AL119" s="236"/>
      <c r="AM119" s="236"/>
      <c r="AN119" s="236"/>
      <c r="AO119" s="236"/>
      <c r="AP119" s="236"/>
      <c r="AQ119" s="236"/>
      <c r="AR119" s="236"/>
      <c r="AS119" s="236"/>
      <c r="AT119" s="236"/>
      <c r="AU119" s="236"/>
      <c r="AV119" s="236"/>
      <c r="AW119" s="236"/>
      <c r="AX119" s="236" t="s">
        <v>2691</v>
      </c>
    </row>
    <row r="120" spans="1:50" ht="25.7" hidden="1" customHeight="1">
      <c r="A120" s="690"/>
      <c r="B120" s="282"/>
      <c r="C120" s="259" t="s">
        <v>2648</v>
      </c>
      <c r="D120" s="236"/>
      <c r="E120" s="235" t="s">
        <v>2692</v>
      </c>
      <c r="F120" s="707" t="s">
        <v>2648</v>
      </c>
      <c r="G120" s="707"/>
      <c r="H120" s="236"/>
      <c r="I120" s="236" t="s">
        <v>2686</v>
      </c>
      <c r="J120" s="707"/>
      <c r="K120" s="235">
        <v>1813</v>
      </c>
      <c r="L120" s="235">
        <v>33</v>
      </c>
      <c r="M120" s="235">
        <v>33</v>
      </c>
      <c r="N120" s="236"/>
      <c r="O120" s="707" t="s">
        <v>172</v>
      </c>
      <c r="P120" s="235">
        <v>1773</v>
      </c>
      <c r="Q120" s="235">
        <v>3</v>
      </c>
      <c r="R120" s="235"/>
      <c r="S120" s="235"/>
      <c r="T120" s="236"/>
      <c r="U120" s="236"/>
      <c r="V120" s="707">
        <v>2009</v>
      </c>
      <c r="W120" s="236"/>
      <c r="X120" s="236"/>
      <c r="Y120" s="236"/>
      <c r="Z120" s="236"/>
      <c r="AA120" s="236"/>
      <c r="AB120" s="235"/>
      <c r="AC120" s="707"/>
      <c r="AD120" s="707"/>
      <c r="AE120" s="236"/>
      <c r="AF120" s="236"/>
      <c r="AG120" s="236"/>
      <c r="AH120" s="236"/>
      <c r="AI120" s="236"/>
      <c r="AJ120" s="236"/>
      <c r="AK120" s="236"/>
      <c r="AL120" s="236"/>
      <c r="AM120" s="236"/>
      <c r="AN120" s="236"/>
      <c r="AO120" s="236"/>
      <c r="AP120" s="236"/>
      <c r="AQ120" s="236"/>
      <c r="AR120" s="236"/>
      <c r="AS120" s="236"/>
      <c r="AT120" s="236"/>
      <c r="AU120" s="236"/>
      <c r="AV120" s="236"/>
      <c r="AW120" s="236"/>
      <c r="AX120" s="236" t="s">
        <v>2693</v>
      </c>
    </row>
    <row r="121" spans="1:50" ht="25.7" hidden="1" customHeight="1">
      <c r="A121" s="690"/>
      <c r="B121" s="282"/>
      <c r="C121" s="259" t="s">
        <v>2648</v>
      </c>
      <c r="D121" s="236"/>
      <c r="E121" s="235" t="s">
        <v>2694</v>
      </c>
      <c r="F121" s="707" t="s">
        <v>2648</v>
      </c>
      <c r="G121" s="707"/>
      <c r="H121" s="236"/>
      <c r="I121" s="236" t="s">
        <v>2648</v>
      </c>
      <c r="J121" s="707"/>
      <c r="K121" s="235">
        <v>1893</v>
      </c>
      <c r="L121" s="235"/>
      <c r="M121" s="235"/>
      <c r="N121" s="236"/>
      <c r="O121" s="707" t="s">
        <v>172</v>
      </c>
      <c r="P121" s="235">
        <v>1893</v>
      </c>
      <c r="Q121" s="235">
        <v>3</v>
      </c>
      <c r="R121" s="235"/>
      <c r="S121" s="235"/>
      <c r="T121" s="236"/>
      <c r="U121" s="236"/>
      <c r="V121" s="707"/>
      <c r="W121" s="236"/>
      <c r="X121" s="236"/>
      <c r="Y121" s="236"/>
      <c r="Z121" s="236"/>
      <c r="AA121" s="236"/>
      <c r="AB121" s="235"/>
      <c r="AC121" s="707"/>
      <c r="AD121" s="707"/>
      <c r="AE121" s="236"/>
      <c r="AF121" s="236"/>
      <c r="AG121" s="236"/>
      <c r="AH121" s="236"/>
      <c r="AI121" s="236"/>
      <c r="AJ121" s="236"/>
      <c r="AK121" s="236"/>
      <c r="AL121" s="236"/>
      <c r="AM121" s="236"/>
      <c r="AN121" s="236"/>
      <c r="AO121" s="236"/>
      <c r="AP121" s="236"/>
      <c r="AQ121" s="236"/>
      <c r="AR121" s="236"/>
      <c r="AS121" s="236"/>
      <c r="AT121" s="236"/>
      <c r="AU121" s="236"/>
      <c r="AV121" s="236"/>
      <c r="AW121" s="236"/>
      <c r="AX121" s="236"/>
    </row>
    <row r="122" spans="1:50" ht="25.7" hidden="1" customHeight="1">
      <c r="A122" s="690"/>
      <c r="B122" s="282"/>
      <c r="C122" s="259" t="s">
        <v>2648</v>
      </c>
      <c r="D122" s="236"/>
      <c r="E122" s="235" t="s">
        <v>15233</v>
      </c>
      <c r="F122" s="707" t="s">
        <v>15234</v>
      </c>
      <c r="G122" s="707"/>
      <c r="H122" s="236"/>
      <c r="I122" s="236" t="s">
        <v>15235</v>
      </c>
      <c r="J122" s="707"/>
      <c r="K122" s="235">
        <v>3800</v>
      </c>
      <c r="L122" s="235"/>
      <c r="M122" s="235"/>
      <c r="N122" s="236"/>
      <c r="O122" s="707" t="s">
        <v>172</v>
      </c>
      <c r="P122" s="235">
        <v>1800</v>
      </c>
      <c r="Q122" s="235">
        <v>3</v>
      </c>
      <c r="R122" s="235"/>
      <c r="S122" s="235"/>
      <c r="T122" s="236"/>
      <c r="U122" s="236"/>
      <c r="V122" s="707">
        <v>2003</v>
      </c>
      <c r="W122" s="236"/>
      <c r="X122" s="236"/>
      <c r="Y122" s="236"/>
      <c r="Z122" s="236"/>
      <c r="AA122" s="236"/>
      <c r="AB122" s="235"/>
      <c r="AC122" s="707"/>
      <c r="AD122" s="707"/>
      <c r="AE122" s="236"/>
      <c r="AF122" s="236"/>
      <c r="AG122" s="236"/>
      <c r="AH122" s="236"/>
      <c r="AI122" s="236"/>
      <c r="AJ122" s="236"/>
      <c r="AK122" s="236"/>
      <c r="AL122" s="236"/>
      <c r="AM122" s="236"/>
      <c r="AN122" s="236"/>
      <c r="AO122" s="236"/>
      <c r="AP122" s="236"/>
      <c r="AQ122" s="236"/>
      <c r="AR122" s="236"/>
      <c r="AS122" s="236"/>
      <c r="AT122" s="236"/>
      <c r="AU122" s="236"/>
      <c r="AV122" s="236"/>
      <c r="AW122" s="236"/>
      <c r="AX122" s="236" t="s">
        <v>15237</v>
      </c>
    </row>
    <row r="123" spans="1:50" ht="25.7" hidden="1" customHeight="1">
      <c r="A123" s="690"/>
      <c r="B123" s="282"/>
      <c r="C123" s="259" t="s">
        <v>2099</v>
      </c>
      <c r="D123" s="236"/>
      <c r="E123" s="235" t="s">
        <v>2695</v>
      </c>
      <c r="F123" s="707" t="s">
        <v>2689</v>
      </c>
      <c r="G123" s="707"/>
      <c r="H123" s="236"/>
      <c r="I123" s="236" t="s">
        <v>2696</v>
      </c>
      <c r="J123" s="707"/>
      <c r="K123" s="235">
        <v>1188</v>
      </c>
      <c r="L123" s="235"/>
      <c r="M123" s="235"/>
      <c r="N123" s="236"/>
      <c r="O123" s="707" t="s">
        <v>172</v>
      </c>
      <c r="P123" s="235">
        <v>1188</v>
      </c>
      <c r="Q123" s="235">
        <v>2</v>
      </c>
      <c r="R123" s="235"/>
      <c r="S123" s="235"/>
      <c r="T123" s="236"/>
      <c r="U123" s="236"/>
      <c r="V123" s="707">
        <v>2001</v>
      </c>
      <c r="W123" s="236"/>
      <c r="X123" s="236"/>
      <c r="Y123" s="236"/>
      <c r="Z123" s="236"/>
      <c r="AA123" s="236"/>
      <c r="AB123" s="235"/>
      <c r="AC123" s="707"/>
      <c r="AD123" s="707"/>
      <c r="AE123" s="236"/>
      <c r="AF123" s="236"/>
      <c r="AG123" s="236"/>
      <c r="AH123" s="236"/>
      <c r="AI123" s="236"/>
      <c r="AJ123" s="236"/>
      <c r="AK123" s="236"/>
      <c r="AL123" s="236"/>
      <c r="AM123" s="236"/>
      <c r="AN123" s="236"/>
      <c r="AO123" s="236"/>
      <c r="AP123" s="236"/>
      <c r="AQ123" s="236"/>
      <c r="AR123" s="236"/>
      <c r="AS123" s="236"/>
      <c r="AT123" s="236"/>
      <c r="AU123" s="236"/>
      <c r="AV123" s="236"/>
      <c r="AW123" s="236"/>
      <c r="AX123" s="236" t="s">
        <v>2697</v>
      </c>
    </row>
    <row r="124" spans="1:50" ht="25.7" hidden="1" customHeight="1">
      <c r="A124" s="690"/>
      <c r="B124" s="282"/>
      <c r="C124" s="259" t="s">
        <v>2099</v>
      </c>
      <c r="D124" s="236" t="s">
        <v>2698</v>
      </c>
      <c r="E124" s="235" t="s">
        <v>2699</v>
      </c>
      <c r="F124" s="707" t="s">
        <v>2101</v>
      </c>
      <c r="G124" s="707" t="s">
        <v>2682</v>
      </c>
      <c r="H124" s="236" t="s">
        <v>2642</v>
      </c>
      <c r="I124" s="236" t="s">
        <v>10047</v>
      </c>
      <c r="J124" s="707">
        <v>5</v>
      </c>
      <c r="K124" s="235">
        <v>40577</v>
      </c>
      <c r="L124" s="235">
        <v>835</v>
      </c>
      <c r="M124" s="235">
        <v>636</v>
      </c>
      <c r="N124" s="236" t="s">
        <v>171</v>
      </c>
      <c r="O124" s="707" t="s">
        <v>16090</v>
      </c>
      <c r="P124" s="235">
        <v>2347</v>
      </c>
      <c r="Q124" s="235">
        <v>9</v>
      </c>
      <c r="R124" s="235">
        <v>360</v>
      </c>
      <c r="S124" s="235">
        <v>1000</v>
      </c>
      <c r="T124" s="236" t="s">
        <v>465</v>
      </c>
      <c r="U124" s="236" t="s">
        <v>466</v>
      </c>
      <c r="V124" s="707">
        <v>1992</v>
      </c>
      <c r="W124" s="236"/>
      <c r="X124" s="236" t="s">
        <v>2700</v>
      </c>
      <c r="Y124" s="236" t="s">
        <v>2701</v>
      </c>
      <c r="Z124" s="236"/>
      <c r="AA124" s="236"/>
      <c r="AB124" s="235" t="s">
        <v>16091</v>
      </c>
      <c r="AC124" s="707"/>
      <c r="AD124" s="707"/>
      <c r="AE124" s="236"/>
      <c r="AF124" s="236"/>
      <c r="AG124" s="236">
        <v>24</v>
      </c>
      <c r="AH124" s="236" t="s">
        <v>2702</v>
      </c>
      <c r="AI124" s="236"/>
      <c r="AJ124" s="236"/>
      <c r="AK124" s="236"/>
      <c r="AL124" s="236"/>
      <c r="AM124" s="236"/>
      <c r="AN124" s="236"/>
      <c r="AO124" s="236"/>
      <c r="AP124" s="236"/>
      <c r="AQ124" s="236"/>
      <c r="AR124" s="236"/>
      <c r="AS124" s="236"/>
      <c r="AT124" s="236"/>
      <c r="AU124" s="236"/>
      <c r="AV124" s="236"/>
      <c r="AW124" s="236"/>
      <c r="AX124" s="236" t="s">
        <v>2703</v>
      </c>
    </row>
    <row r="125" spans="1:50" ht="25.7" hidden="1" customHeight="1">
      <c r="A125" s="690" t="s">
        <v>91</v>
      </c>
      <c r="B125" s="282"/>
      <c r="C125" s="259" t="s">
        <v>2099</v>
      </c>
      <c r="D125" s="236" t="s">
        <v>2704</v>
      </c>
      <c r="E125" s="235" t="s">
        <v>2705</v>
      </c>
      <c r="F125" s="707" t="s">
        <v>2101</v>
      </c>
      <c r="G125" s="707" t="s">
        <v>2706</v>
      </c>
      <c r="H125" s="236"/>
      <c r="I125" s="236" t="s">
        <v>10047</v>
      </c>
      <c r="J125" s="707">
        <v>5</v>
      </c>
      <c r="K125" s="235">
        <v>15603</v>
      </c>
      <c r="L125" s="235">
        <v>2323</v>
      </c>
      <c r="M125" s="235">
        <v>2081</v>
      </c>
      <c r="N125" s="236" t="s">
        <v>171</v>
      </c>
      <c r="O125" s="707" t="s">
        <v>1091</v>
      </c>
      <c r="P125" s="235">
        <v>8003</v>
      </c>
      <c r="Q125" s="235">
        <v>10</v>
      </c>
      <c r="R125" s="235">
        <v>3615</v>
      </c>
      <c r="S125" s="235">
        <v>4000</v>
      </c>
      <c r="T125" s="236" t="s">
        <v>465</v>
      </c>
      <c r="U125" s="236" t="s">
        <v>466</v>
      </c>
      <c r="V125" s="707">
        <v>2003</v>
      </c>
      <c r="W125" s="236"/>
      <c r="X125" s="236" t="s">
        <v>2707</v>
      </c>
      <c r="Y125" s="236" t="s">
        <v>2708</v>
      </c>
      <c r="Z125" s="236"/>
      <c r="AA125" s="236" t="s">
        <v>2679</v>
      </c>
      <c r="AB125" s="235">
        <v>5000</v>
      </c>
      <c r="AC125" s="707"/>
      <c r="AD125" s="707"/>
      <c r="AE125" s="236">
        <v>2</v>
      </c>
      <c r="AF125" s="236" t="s">
        <v>2709</v>
      </c>
      <c r="AG125" s="707">
        <v>32</v>
      </c>
      <c r="AH125" s="236">
        <v>1000</v>
      </c>
      <c r="AI125" s="236" t="s">
        <v>2710</v>
      </c>
      <c r="AJ125" s="236"/>
      <c r="AK125" s="236"/>
      <c r="AL125" s="236"/>
      <c r="AM125" s="236"/>
      <c r="AN125" s="236"/>
      <c r="AO125" s="236"/>
      <c r="AP125" s="236"/>
      <c r="AQ125" s="236"/>
      <c r="AR125" s="236"/>
      <c r="AS125" s="236"/>
      <c r="AT125" s="236"/>
      <c r="AU125" s="236"/>
      <c r="AV125" s="236"/>
      <c r="AW125" s="236"/>
      <c r="AX125" s="236" t="s">
        <v>2703</v>
      </c>
    </row>
    <row r="126" spans="1:50" ht="25.7" hidden="1" customHeight="1">
      <c r="A126" s="690">
        <v>3</v>
      </c>
      <c r="B126" s="282"/>
      <c r="C126" s="259" t="s">
        <v>2099</v>
      </c>
      <c r="D126" s="236"/>
      <c r="E126" s="235" t="s">
        <v>2711</v>
      </c>
      <c r="F126" s="707" t="s">
        <v>2101</v>
      </c>
      <c r="G126" s="707"/>
      <c r="H126" s="236"/>
      <c r="I126" s="236" t="s">
        <v>2712</v>
      </c>
      <c r="J126" s="707"/>
      <c r="K126" s="235">
        <v>1739</v>
      </c>
      <c r="L126" s="235"/>
      <c r="M126" s="235"/>
      <c r="N126" s="236"/>
      <c r="O126" s="707" t="s">
        <v>1091</v>
      </c>
      <c r="P126" s="235">
        <v>1739</v>
      </c>
      <c r="Q126" s="235">
        <v>3</v>
      </c>
      <c r="R126" s="235"/>
      <c r="S126" s="235"/>
      <c r="T126" s="236"/>
      <c r="U126" s="236"/>
      <c r="V126" s="707">
        <v>2005</v>
      </c>
      <c r="W126" s="236"/>
      <c r="X126" s="236"/>
      <c r="Y126" s="236"/>
      <c r="Z126" s="236"/>
      <c r="AA126" s="236"/>
      <c r="AB126" s="235"/>
      <c r="AC126" s="707"/>
      <c r="AD126" s="707"/>
      <c r="AE126" s="707"/>
      <c r="AF126" s="236"/>
      <c r="AG126" s="707"/>
      <c r="AH126" s="707"/>
      <c r="AI126" s="236"/>
      <c r="AJ126" s="236"/>
      <c r="AK126" s="236"/>
      <c r="AL126" s="236"/>
      <c r="AM126" s="236"/>
      <c r="AN126" s="236"/>
      <c r="AO126" s="236"/>
      <c r="AP126" s="236"/>
      <c r="AQ126" s="236"/>
      <c r="AR126" s="236"/>
      <c r="AS126" s="236"/>
      <c r="AT126" s="236"/>
      <c r="AU126" s="236"/>
      <c r="AV126" s="236"/>
      <c r="AW126" s="236"/>
      <c r="AX126" s="236" t="s">
        <v>2713</v>
      </c>
    </row>
    <row r="127" spans="1:50" ht="25.7" hidden="1" customHeight="1">
      <c r="A127" s="742"/>
      <c r="B127" s="282"/>
      <c r="C127" s="259" t="s">
        <v>2099</v>
      </c>
      <c r="D127" s="236"/>
      <c r="E127" s="235" t="s">
        <v>2102</v>
      </c>
      <c r="F127" s="707" t="s">
        <v>2101</v>
      </c>
      <c r="G127" s="707"/>
      <c r="H127" s="236"/>
      <c r="I127" s="236" t="s">
        <v>12738</v>
      </c>
      <c r="J127" s="707"/>
      <c r="K127" s="235">
        <v>2400</v>
      </c>
      <c r="L127" s="235"/>
      <c r="M127" s="235"/>
      <c r="N127" s="236"/>
      <c r="O127" s="707" t="s">
        <v>172</v>
      </c>
      <c r="P127" s="235">
        <v>2400</v>
      </c>
      <c r="Q127" s="235">
        <v>3</v>
      </c>
      <c r="R127" s="235"/>
      <c r="S127" s="235"/>
      <c r="T127" s="236"/>
      <c r="U127" s="236"/>
      <c r="V127" s="707">
        <v>2015</v>
      </c>
      <c r="W127" s="236"/>
      <c r="X127" s="236"/>
      <c r="Y127" s="236"/>
      <c r="Z127" s="236"/>
      <c r="AA127" s="236"/>
      <c r="AB127" s="235"/>
      <c r="AC127" s="707"/>
      <c r="AD127" s="707"/>
      <c r="AE127" s="707"/>
      <c r="AF127" s="236"/>
      <c r="AG127" s="707"/>
      <c r="AH127" s="707"/>
      <c r="AI127" s="236"/>
      <c r="AJ127" s="236"/>
      <c r="AK127" s="236"/>
      <c r="AL127" s="236"/>
      <c r="AM127" s="236"/>
      <c r="AN127" s="236"/>
      <c r="AO127" s="236"/>
      <c r="AP127" s="236"/>
      <c r="AQ127" s="236"/>
      <c r="AR127" s="236"/>
      <c r="AS127" s="236"/>
      <c r="AT127" s="236"/>
      <c r="AU127" s="236"/>
      <c r="AV127" s="236"/>
      <c r="AW127" s="236"/>
      <c r="AX127" s="236" t="s">
        <v>2103</v>
      </c>
    </row>
    <row r="128" spans="1:50" ht="25.7" hidden="1" customHeight="1">
      <c r="A128" s="742"/>
      <c r="B128" s="282"/>
      <c r="C128" s="259" t="s">
        <v>2099</v>
      </c>
      <c r="D128" s="236"/>
      <c r="E128" s="235" t="s">
        <v>10048</v>
      </c>
      <c r="F128" s="707" t="s">
        <v>2099</v>
      </c>
      <c r="G128" s="707"/>
      <c r="H128" s="236"/>
      <c r="I128" s="300" t="s">
        <v>15224</v>
      </c>
      <c r="J128" s="707"/>
      <c r="K128" s="235">
        <v>2575</v>
      </c>
      <c r="L128" s="235"/>
      <c r="M128" s="235"/>
      <c r="N128" s="236"/>
      <c r="O128" s="707" t="s">
        <v>1091</v>
      </c>
      <c r="P128" s="235">
        <v>1827</v>
      </c>
      <c r="Q128" s="235">
        <v>3</v>
      </c>
      <c r="R128" s="235"/>
      <c r="S128" s="235"/>
      <c r="T128" s="236"/>
      <c r="U128" s="236"/>
      <c r="V128" s="707">
        <v>2017</v>
      </c>
      <c r="W128" s="236"/>
      <c r="X128" s="236"/>
      <c r="Y128" s="236"/>
      <c r="Z128" s="236"/>
      <c r="AA128" s="236"/>
      <c r="AB128" s="235">
        <v>341</v>
      </c>
      <c r="AC128" s="707"/>
      <c r="AD128" s="707"/>
      <c r="AE128" s="707"/>
      <c r="AF128" s="236"/>
      <c r="AG128" s="707"/>
      <c r="AH128" s="707"/>
      <c r="AI128" s="236"/>
      <c r="AJ128" s="236"/>
      <c r="AK128" s="236"/>
      <c r="AL128" s="236"/>
      <c r="AM128" s="236"/>
      <c r="AN128" s="236"/>
      <c r="AO128" s="236"/>
      <c r="AP128" s="236"/>
      <c r="AQ128" s="236"/>
      <c r="AR128" s="236"/>
      <c r="AS128" s="236"/>
      <c r="AT128" s="236"/>
      <c r="AU128" s="236"/>
      <c r="AV128" s="236"/>
      <c r="AW128" s="236"/>
      <c r="AX128" s="236"/>
    </row>
    <row r="129" spans="1:50" ht="25.7" hidden="1" customHeight="1">
      <c r="A129" s="742">
        <v>4</v>
      </c>
      <c r="B129" s="282"/>
      <c r="C129" s="815" t="s">
        <v>2114</v>
      </c>
      <c r="D129" s="290"/>
      <c r="E129" s="293" t="s">
        <v>2714</v>
      </c>
      <c r="F129" s="239" t="s">
        <v>2114</v>
      </c>
      <c r="G129" s="239"/>
      <c r="H129" s="290"/>
      <c r="I129" s="816" t="s">
        <v>10020</v>
      </c>
      <c r="J129" s="239"/>
      <c r="K129" s="293">
        <v>4714</v>
      </c>
      <c r="L129" s="293"/>
      <c r="M129" s="293"/>
      <c r="N129" s="290"/>
      <c r="O129" s="239" t="s">
        <v>172</v>
      </c>
      <c r="P129" s="293">
        <v>3568</v>
      </c>
      <c r="Q129" s="293">
        <v>6</v>
      </c>
      <c r="R129" s="293"/>
      <c r="S129" s="293"/>
      <c r="T129" s="290"/>
      <c r="U129" s="290"/>
      <c r="V129" s="239">
        <v>2002</v>
      </c>
      <c r="W129" s="290"/>
      <c r="X129" s="290"/>
      <c r="Y129" s="290"/>
      <c r="Z129" s="290"/>
      <c r="AA129" s="290"/>
      <c r="AB129" s="293">
        <v>235</v>
      </c>
      <c r="AC129" s="239"/>
      <c r="AD129" s="239"/>
      <c r="AE129" s="239"/>
      <c r="AF129" s="290"/>
      <c r="AG129" s="239"/>
      <c r="AH129" s="239"/>
      <c r="AI129" s="290"/>
      <c r="AJ129" s="290"/>
      <c r="AK129" s="290"/>
      <c r="AL129" s="290"/>
      <c r="AM129" s="290"/>
      <c r="AN129" s="290"/>
      <c r="AO129" s="290"/>
      <c r="AP129" s="290"/>
      <c r="AQ129" s="290"/>
      <c r="AR129" s="290"/>
      <c r="AS129" s="290"/>
      <c r="AT129" s="290"/>
      <c r="AU129" s="290"/>
      <c r="AV129" s="290"/>
      <c r="AW129" s="290"/>
      <c r="AX129" s="290"/>
    </row>
    <row r="130" spans="1:50" ht="25.7" hidden="1" customHeight="1">
      <c r="A130" s="742">
        <v>5</v>
      </c>
      <c r="B130" s="282"/>
      <c r="C130" s="259" t="s">
        <v>2114</v>
      </c>
      <c r="D130" s="236"/>
      <c r="E130" s="235" t="s">
        <v>2715</v>
      </c>
      <c r="F130" s="707" t="s">
        <v>2114</v>
      </c>
      <c r="G130" s="707"/>
      <c r="H130" s="236"/>
      <c r="I130" s="300" t="s">
        <v>10020</v>
      </c>
      <c r="J130" s="707"/>
      <c r="K130" s="235">
        <v>31622</v>
      </c>
      <c r="L130" s="235"/>
      <c r="M130" s="235"/>
      <c r="N130" s="236"/>
      <c r="O130" s="707" t="s">
        <v>172</v>
      </c>
      <c r="P130" s="235">
        <v>1890</v>
      </c>
      <c r="Q130" s="235">
        <v>3</v>
      </c>
      <c r="R130" s="235"/>
      <c r="S130" s="235"/>
      <c r="T130" s="236"/>
      <c r="U130" s="236"/>
      <c r="V130" s="707">
        <v>1996</v>
      </c>
      <c r="W130" s="236"/>
      <c r="X130" s="236"/>
      <c r="Y130" s="236"/>
      <c r="Z130" s="236"/>
      <c r="AA130" s="236"/>
      <c r="AB130" s="235">
        <v>38</v>
      </c>
      <c r="AC130" s="707"/>
      <c r="AD130" s="707"/>
      <c r="AE130" s="707"/>
      <c r="AF130" s="236"/>
      <c r="AG130" s="707"/>
      <c r="AH130" s="707"/>
      <c r="AI130" s="236"/>
      <c r="AJ130" s="236"/>
      <c r="AK130" s="236"/>
      <c r="AL130" s="236"/>
      <c r="AM130" s="236"/>
      <c r="AN130" s="236"/>
      <c r="AO130" s="236"/>
      <c r="AP130" s="236"/>
      <c r="AQ130" s="236"/>
      <c r="AR130" s="236"/>
      <c r="AS130" s="236"/>
      <c r="AT130" s="236"/>
      <c r="AU130" s="236"/>
      <c r="AV130" s="236"/>
      <c r="AW130" s="236"/>
      <c r="AX130" s="236" t="s">
        <v>2716</v>
      </c>
    </row>
    <row r="131" spans="1:50" ht="25.7" hidden="1" customHeight="1">
      <c r="A131" s="742"/>
      <c r="B131" s="282"/>
      <c r="C131" s="259" t="s">
        <v>2114</v>
      </c>
      <c r="D131" s="236"/>
      <c r="E131" s="235" t="s">
        <v>2717</v>
      </c>
      <c r="F131" s="707" t="s">
        <v>2114</v>
      </c>
      <c r="G131" s="707"/>
      <c r="H131" s="236"/>
      <c r="I131" s="300" t="s">
        <v>10020</v>
      </c>
      <c r="J131" s="707"/>
      <c r="K131" s="235">
        <v>17590</v>
      </c>
      <c r="L131" s="235"/>
      <c r="M131" s="235"/>
      <c r="N131" s="236"/>
      <c r="O131" s="707" t="s">
        <v>1101</v>
      </c>
      <c r="P131" s="235">
        <v>1693</v>
      </c>
      <c r="Q131" s="235">
        <v>2</v>
      </c>
      <c r="R131" s="235"/>
      <c r="S131" s="235"/>
      <c r="T131" s="236"/>
      <c r="U131" s="236"/>
      <c r="V131" s="707">
        <v>2008</v>
      </c>
      <c r="W131" s="236"/>
      <c r="X131" s="236"/>
      <c r="Y131" s="236"/>
      <c r="Z131" s="236"/>
      <c r="AA131" s="236"/>
      <c r="AB131" s="235">
        <v>100</v>
      </c>
      <c r="AC131" s="707"/>
      <c r="AD131" s="707"/>
      <c r="AE131" s="707"/>
      <c r="AF131" s="236"/>
      <c r="AG131" s="707"/>
      <c r="AH131" s="707"/>
      <c r="AI131" s="236"/>
      <c r="AJ131" s="236"/>
      <c r="AK131" s="236"/>
      <c r="AL131" s="236"/>
      <c r="AM131" s="236"/>
      <c r="AN131" s="236"/>
      <c r="AO131" s="236"/>
      <c r="AP131" s="236"/>
      <c r="AQ131" s="236"/>
      <c r="AR131" s="236"/>
      <c r="AS131" s="236"/>
      <c r="AT131" s="236"/>
      <c r="AU131" s="236"/>
      <c r="AV131" s="236"/>
      <c r="AW131" s="236"/>
      <c r="AX131" s="236" t="s">
        <v>2718</v>
      </c>
    </row>
    <row r="132" spans="1:50" ht="25.7" hidden="1" customHeight="1">
      <c r="A132" s="742" t="s">
        <v>145</v>
      </c>
      <c r="B132" s="282"/>
      <c r="C132" s="259" t="s">
        <v>2114</v>
      </c>
      <c r="D132" s="236"/>
      <c r="E132" s="235" t="s">
        <v>2719</v>
      </c>
      <c r="F132" s="707" t="s">
        <v>2101</v>
      </c>
      <c r="G132" s="707"/>
      <c r="H132" s="236"/>
      <c r="I132" s="300" t="s">
        <v>2120</v>
      </c>
      <c r="J132" s="707"/>
      <c r="K132" s="235">
        <v>3251</v>
      </c>
      <c r="L132" s="235"/>
      <c r="M132" s="235"/>
      <c r="N132" s="236"/>
      <c r="O132" s="707" t="s">
        <v>1091</v>
      </c>
      <c r="P132" s="235">
        <v>3251</v>
      </c>
      <c r="Q132" s="235">
        <v>5</v>
      </c>
      <c r="R132" s="235"/>
      <c r="S132" s="235"/>
      <c r="T132" s="236"/>
      <c r="U132" s="236"/>
      <c r="V132" s="707">
        <v>2010</v>
      </c>
      <c r="W132" s="236"/>
      <c r="X132" s="236"/>
      <c r="Y132" s="236"/>
      <c r="Z132" s="236"/>
      <c r="AA132" s="236"/>
      <c r="AB132" s="235">
        <v>410</v>
      </c>
      <c r="AC132" s="707"/>
      <c r="AD132" s="707"/>
      <c r="AE132" s="707"/>
      <c r="AF132" s="236"/>
      <c r="AG132" s="707"/>
      <c r="AH132" s="707"/>
      <c r="AI132" s="236"/>
      <c r="AJ132" s="236"/>
      <c r="AK132" s="236"/>
      <c r="AL132" s="236"/>
      <c r="AM132" s="236"/>
      <c r="AN132" s="236"/>
      <c r="AO132" s="236"/>
      <c r="AP132" s="236"/>
      <c r="AQ132" s="236"/>
      <c r="AR132" s="236"/>
      <c r="AS132" s="236"/>
      <c r="AT132" s="236"/>
      <c r="AU132" s="236"/>
      <c r="AV132" s="236"/>
      <c r="AW132" s="236"/>
      <c r="AX132" s="236" t="s">
        <v>2720</v>
      </c>
    </row>
    <row r="133" spans="1:50" ht="25.7" hidden="1" customHeight="1">
      <c r="A133" s="690"/>
      <c r="B133" s="282"/>
      <c r="C133" s="793" t="s">
        <v>2114</v>
      </c>
      <c r="D133" s="221"/>
      <c r="E133" s="222" t="s">
        <v>2721</v>
      </c>
      <c r="F133" s="219" t="s">
        <v>2114</v>
      </c>
      <c r="G133" s="221"/>
      <c r="H133" s="221"/>
      <c r="I133" s="221" t="s">
        <v>10020</v>
      </c>
      <c r="J133" s="221"/>
      <c r="K133" s="222">
        <v>49380</v>
      </c>
      <c r="L133" s="222"/>
      <c r="M133" s="222"/>
      <c r="N133" s="221"/>
      <c r="O133" s="219" t="s">
        <v>172</v>
      </c>
      <c r="P133" s="222">
        <v>1831</v>
      </c>
      <c r="Q133" s="222">
        <v>2</v>
      </c>
      <c r="R133" s="222"/>
      <c r="S133" s="222"/>
      <c r="T133" s="221"/>
      <c r="U133" s="221"/>
      <c r="V133" s="219">
        <v>2010</v>
      </c>
      <c r="W133" s="221"/>
      <c r="X133" s="221"/>
      <c r="Y133" s="221"/>
      <c r="Z133" s="221"/>
      <c r="AA133" s="221"/>
      <c r="AB133" s="222"/>
      <c r="AC133" s="221"/>
      <c r="AD133" s="221"/>
      <c r="AE133" s="221"/>
      <c r="AF133" s="221"/>
      <c r="AG133" s="221"/>
      <c r="AH133" s="221"/>
      <c r="AI133" s="221"/>
      <c r="AJ133" s="221"/>
      <c r="AK133" s="221"/>
      <c r="AL133" s="221"/>
      <c r="AM133" s="221"/>
      <c r="AN133" s="221"/>
      <c r="AO133" s="221"/>
      <c r="AP133" s="221"/>
      <c r="AQ133" s="221"/>
      <c r="AR133" s="221"/>
      <c r="AS133" s="221"/>
      <c r="AT133" s="221"/>
      <c r="AU133" s="221"/>
      <c r="AV133" s="221"/>
      <c r="AW133" s="221"/>
      <c r="AX133" s="221" t="s">
        <v>2722</v>
      </c>
    </row>
    <row r="134" spans="1:50" ht="25.7" hidden="1" customHeight="1">
      <c r="A134" s="690"/>
      <c r="B134" s="275"/>
      <c r="C134" s="259" t="s">
        <v>2114</v>
      </c>
      <c r="D134" s="236"/>
      <c r="E134" s="235" t="s">
        <v>2723</v>
      </c>
      <c r="F134" s="707" t="s">
        <v>2114</v>
      </c>
      <c r="G134" s="707"/>
      <c r="H134" s="236"/>
      <c r="I134" s="300" t="s">
        <v>10020</v>
      </c>
      <c r="J134" s="707"/>
      <c r="K134" s="235">
        <v>4470</v>
      </c>
      <c r="L134" s="235"/>
      <c r="M134" s="235"/>
      <c r="N134" s="236"/>
      <c r="O134" s="707" t="s">
        <v>172</v>
      </c>
      <c r="P134" s="235">
        <v>2408</v>
      </c>
      <c r="Q134" s="235">
        <v>3</v>
      </c>
      <c r="R134" s="235"/>
      <c r="S134" s="235"/>
      <c r="T134" s="236"/>
      <c r="U134" s="236"/>
      <c r="V134" s="707">
        <v>1996</v>
      </c>
      <c r="W134" s="236"/>
      <c r="X134" s="236"/>
      <c r="Y134" s="236"/>
      <c r="Z134" s="236"/>
      <c r="AA134" s="236"/>
      <c r="AB134" s="235"/>
      <c r="AC134" s="707"/>
      <c r="AD134" s="707"/>
      <c r="AE134" s="707"/>
      <c r="AF134" s="236"/>
      <c r="AG134" s="707"/>
      <c r="AH134" s="707"/>
      <c r="AI134" s="236"/>
      <c r="AJ134" s="236"/>
      <c r="AK134" s="236"/>
      <c r="AL134" s="236"/>
      <c r="AM134" s="236"/>
      <c r="AN134" s="236"/>
      <c r="AO134" s="236"/>
      <c r="AP134" s="236"/>
      <c r="AQ134" s="236"/>
      <c r="AR134" s="236"/>
      <c r="AS134" s="236"/>
      <c r="AT134" s="236"/>
      <c r="AU134" s="236"/>
      <c r="AV134" s="236"/>
      <c r="AW134" s="236"/>
      <c r="AX134" s="236"/>
    </row>
    <row r="135" spans="1:50" ht="25.7" hidden="1" customHeight="1">
      <c r="A135" s="690"/>
      <c r="B135" s="275"/>
      <c r="C135" s="259" t="s">
        <v>2114</v>
      </c>
      <c r="D135" s="236" t="s">
        <v>2724</v>
      </c>
      <c r="E135" s="235" t="s">
        <v>2725</v>
      </c>
      <c r="F135" s="707" t="s">
        <v>2114</v>
      </c>
      <c r="G135" s="707"/>
      <c r="H135" s="236"/>
      <c r="I135" s="300" t="s">
        <v>2726</v>
      </c>
      <c r="J135" s="707" t="s">
        <v>2160</v>
      </c>
      <c r="K135" s="235">
        <v>144500</v>
      </c>
      <c r="L135" s="235"/>
      <c r="M135" s="235"/>
      <c r="N135" s="236"/>
      <c r="O135" s="707" t="s">
        <v>2160</v>
      </c>
      <c r="P135" s="235">
        <v>6900</v>
      </c>
      <c r="Q135" s="235">
        <v>6</v>
      </c>
      <c r="R135" s="235"/>
      <c r="S135" s="235"/>
      <c r="T135" s="236"/>
      <c r="U135" s="236"/>
      <c r="V135" s="707">
        <v>2014</v>
      </c>
      <c r="W135" s="236"/>
      <c r="X135" s="236"/>
      <c r="Y135" s="236"/>
      <c r="Z135" s="236"/>
      <c r="AA135" s="236"/>
      <c r="AB135" s="235">
        <v>53600</v>
      </c>
      <c r="AC135" s="707"/>
      <c r="AD135" s="707"/>
      <c r="AE135" s="707"/>
      <c r="AF135" s="236"/>
      <c r="AG135" s="707"/>
      <c r="AH135" s="707"/>
      <c r="AI135" s="236"/>
      <c r="AJ135" s="236"/>
      <c r="AK135" s="236"/>
      <c r="AL135" s="236"/>
      <c r="AM135" s="236"/>
      <c r="AN135" s="236"/>
      <c r="AO135" s="236"/>
      <c r="AP135" s="236"/>
      <c r="AQ135" s="236"/>
      <c r="AR135" s="236"/>
      <c r="AS135" s="236"/>
      <c r="AT135" s="236"/>
      <c r="AU135" s="236"/>
      <c r="AV135" s="236"/>
      <c r="AW135" s="236"/>
      <c r="AX135" s="236"/>
    </row>
    <row r="136" spans="1:50" ht="25.7" hidden="1" customHeight="1">
      <c r="A136" s="690"/>
      <c r="B136" s="817"/>
      <c r="C136" s="259" t="s">
        <v>2114</v>
      </c>
      <c r="D136" s="222"/>
      <c r="E136" s="222" t="s">
        <v>2727</v>
      </c>
      <c r="F136" s="707" t="s">
        <v>2114</v>
      </c>
      <c r="G136" s="222"/>
      <c r="H136" s="222"/>
      <c r="I136" s="707" t="s">
        <v>10020</v>
      </c>
      <c r="J136" s="219"/>
      <c r="K136" s="222">
        <v>45580</v>
      </c>
      <c r="L136" s="222"/>
      <c r="M136" s="222"/>
      <c r="N136" s="222"/>
      <c r="O136" s="219" t="s">
        <v>172</v>
      </c>
      <c r="P136" s="222">
        <v>1831</v>
      </c>
      <c r="Q136" s="222">
        <v>2</v>
      </c>
      <c r="R136" s="307"/>
      <c r="S136" s="307"/>
      <c r="T136" s="307"/>
      <c r="U136" s="307"/>
      <c r="V136" s="219">
        <v>2010</v>
      </c>
      <c r="W136" s="307"/>
      <c r="X136" s="307"/>
      <c r="Y136" s="307"/>
      <c r="Z136" s="307"/>
      <c r="AA136" s="307"/>
      <c r="AB136" s="306"/>
      <c r="AC136" s="307"/>
      <c r="AD136" s="307"/>
      <c r="AE136" s="307"/>
      <c r="AF136" s="307"/>
      <c r="AG136" s="307"/>
      <c r="AH136" s="307"/>
      <c r="AI136" s="307"/>
      <c r="AJ136" s="307"/>
      <c r="AK136" s="307"/>
      <c r="AL136" s="307"/>
      <c r="AM136" s="307"/>
      <c r="AN136" s="307"/>
      <c r="AO136" s="307"/>
      <c r="AP136" s="307"/>
      <c r="AQ136" s="307"/>
      <c r="AR136" s="307"/>
      <c r="AS136" s="307"/>
      <c r="AT136" s="307"/>
      <c r="AU136" s="307"/>
      <c r="AV136" s="307"/>
      <c r="AW136" s="307"/>
      <c r="AX136" s="707" t="s">
        <v>2728</v>
      </c>
    </row>
    <row r="137" spans="1:50" ht="25.7" hidden="1" customHeight="1">
      <c r="A137" s="690"/>
      <c r="B137" s="275"/>
      <c r="C137" s="259" t="s">
        <v>2114</v>
      </c>
      <c r="D137" s="236"/>
      <c r="E137" s="235" t="s">
        <v>12739</v>
      </c>
      <c r="F137" s="707" t="s">
        <v>2114</v>
      </c>
      <c r="G137" s="707"/>
      <c r="H137" s="236"/>
      <c r="I137" s="300" t="s">
        <v>10020</v>
      </c>
      <c r="J137" s="707"/>
      <c r="K137" s="235">
        <v>3479</v>
      </c>
      <c r="L137" s="235"/>
      <c r="M137" s="235"/>
      <c r="N137" s="236"/>
      <c r="O137" s="707" t="s">
        <v>172</v>
      </c>
      <c r="P137" s="235">
        <v>3479</v>
      </c>
      <c r="Q137" s="235">
        <v>3</v>
      </c>
      <c r="R137" s="235"/>
      <c r="S137" s="235"/>
      <c r="T137" s="236"/>
      <c r="U137" s="236"/>
      <c r="V137" s="707">
        <v>2018</v>
      </c>
      <c r="W137" s="236"/>
      <c r="X137" s="236"/>
      <c r="Y137" s="236"/>
      <c r="Z137" s="236"/>
      <c r="AA137" s="236"/>
      <c r="AB137" s="235">
        <v>269</v>
      </c>
      <c r="AC137" s="707"/>
      <c r="AD137" s="707"/>
      <c r="AE137" s="707"/>
      <c r="AF137" s="236"/>
      <c r="AG137" s="707"/>
      <c r="AH137" s="707"/>
      <c r="AI137" s="236"/>
      <c r="AJ137" s="236"/>
      <c r="AK137" s="236"/>
      <c r="AL137" s="236"/>
      <c r="AM137" s="236"/>
      <c r="AN137" s="236"/>
      <c r="AO137" s="236"/>
      <c r="AP137" s="236"/>
      <c r="AQ137" s="236"/>
      <c r="AR137" s="236"/>
      <c r="AS137" s="236"/>
      <c r="AT137" s="236"/>
      <c r="AU137" s="236"/>
      <c r="AV137" s="236"/>
      <c r="AW137" s="236"/>
      <c r="AX137" s="236"/>
    </row>
    <row r="138" spans="1:50" ht="25.7" hidden="1" customHeight="1">
      <c r="A138" s="690"/>
      <c r="B138" s="290" t="s">
        <v>2357</v>
      </c>
      <c r="C138" s="259" t="s">
        <v>2269</v>
      </c>
      <c r="D138" s="236"/>
      <c r="E138" s="246">
        <f>COUNTA(E139:E173)</f>
        <v>35</v>
      </c>
      <c r="F138" s="707"/>
      <c r="G138" s="236"/>
      <c r="H138" s="236"/>
      <c r="I138" s="236"/>
      <c r="J138" s="236"/>
      <c r="K138" s="235">
        <f>SUM(K139:K173)</f>
        <v>844287.9</v>
      </c>
      <c r="L138" s="235">
        <f>SUM(L139:L173)</f>
        <v>20144.04</v>
      </c>
      <c r="M138" s="235">
        <f>SUM(M139:M173)</f>
        <v>39792</v>
      </c>
      <c r="N138" s="235">
        <f>SUM(N139:N172)</f>
        <v>0</v>
      </c>
      <c r="O138" s="235"/>
      <c r="P138" s="235">
        <f>SUM(P139:P173)</f>
        <v>80224</v>
      </c>
      <c r="Q138" s="235">
        <f>SUM(Q139:Q173)</f>
        <v>134</v>
      </c>
      <c r="R138" s="235"/>
      <c r="S138" s="235"/>
      <c r="T138" s="236"/>
      <c r="U138" s="236"/>
      <c r="V138" s="707"/>
      <c r="W138" s="236"/>
      <c r="X138" s="236"/>
      <c r="Y138" s="236"/>
      <c r="Z138" s="236"/>
      <c r="AA138" s="236"/>
      <c r="AB138" s="235"/>
      <c r="AC138" s="707"/>
      <c r="AD138" s="707"/>
      <c r="AE138" s="236"/>
      <c r="AF138" s="236"/>
      <c r="AG138" s="236"/>
      <c r="AH138" s="236"/>
      <c r="AI138" s="236"/>
      <c r="AJ138" s="221"/>
      <c r="AK138" s="221"/>
      <c r="AL138" s="236"/>
      <c r="AM138" s="236"/>
      <c r="AN138" s="236"/>
      <c r="AO138" s="236"/>
      <c r="AP138" s="236"/>
      <c r="AQ138" s="236"/>
      <c r="AR138" s="236"/>
      <c r="AS138" s="236"/>
      <c r="AT138" s="236"/>
      <c r="AU138" s="236"/>
      <c r="AV138" s="236"/>
      <c r="AW138" s="236"/>
      <c r="AX138" s="236"/>
    </row>
    <row r="139" spans="1:50" ht="25.7" hidden="1" customHeight="1">
      <c r="A139" s="690"/>
      <c r="B139" s="275"/>
      <c r="C139" s="259" t="s">
        <v>822</v>
      </c>
      <c r="D139" s="236"/>
      <c r="E139" s="235" t="s">
        <v>15387</v>
      </c>
      <c r="F139" s="707" t="s">
        <v>822</v>
      </c>
      <c r="G139" s="236"/>
      <c r="H139" s="247"/>
      <c r="I139" s="236" t="s">
        <v>822</v>
      </c>
      <c r="J139" s="236"/>
      <c r="K139" s="235">
        <v>2160</v>
      </c>
      <c r="L139" s="235"/>
      <c r="M139" s="235"/>
      <c r="N139" s="236"/>
      <c r="O139" s="707" t="s">
        <v>172</v>
      </c>
      <c r="P139" s="235">
        <v>261</v>
      </c>
      <c r="Q139" s="235">
        <v>3</v>
      </c>
      <c r="R139" s="235"/>
      <c r="S139" s="235"/>
      <c r="T139" s="236"/>
      <c r="U139" s="236"/>
      <c r="V139" s="707"/>
      <c r="W139" s="236"/>
      <c r="X139" s="236"/>
      <c r="Y139" s="236"/>
      <c r="Z139" s="236"/>
      <c r="AA139" s="236"/>
      <c r="AB139" s="235"/>
      <c r="AC139" s="707"/>
      <c r="AD139" s="707"/>
      <c r="AE139" s="236"/>
      <c r="AF139" s="236"/>
      <c r="AG139" s="236"/>
      <c r="AH139" s="236"/>
      <c r="AI139" s="236"/>
      <c r="AJ139" s="236"/>
      <c r="AK139" s="236"/>
      <c r="AL139" s="236"/>
      <c r="AM139" s="236"/>
      <c r="AN139" s="236"/>
      <c r="AO139" s="236"/>
      <c r="AP139" s="236"/>
      <c r="AQ139" s="236"/>
      <c r="AR139" s="236"/>
      <c r="AS139" s="236"/>
      <c r="AT139" s="236"/>
      <c r="AU139" s="236"/>
      <c r="AV139" s="236"/>
      <c r="AW139" s="236"/>
      <c r="AX139" s="288" t="s">
        <v>15388</v>
      </c>
    </row>
    <row r="140" spans="1:50" ht="25.7" hidden="1" customHeight="1">
      <c r="A140" s="690"/>
      <c r="B140" s="275"/>
      <c r="C140" s="259" t="s">
        <v>567</v>
      </c>
      <c r="D140" s="236" t="s">
        <v>992</v>
      </c>
      <c r="E140" s="235" t="s">
        <v>2862</v>
      </c>
      <c r="F140" s="707" t="s">
        <v>577</v>
      </c>
      <c r="G140" s="236" t="s">
        <v>993</v>
      </c>
      <c r="H140" s="247" t="s">
        <v>994</v>
      </c>
      <c r="I140" s="236" t="s">
        <v>825</v>
      </c>
      <c r="J140" s="236">
        <v>3</v>
      </c>
      <c r="K140" s="235">
        <v>46821.2</v>
      </c>
      <c r="L140" s="235">
        <v>2832.04</v>
      </c>
      <c r="M140" s="235">
        <v>3297</v>
      </c>
      <c r="N140" s="236" t="s">
        <v>171</v>
      </c>
      <c r="O140" s="707" t="s">
        <v>995</v>
      </c>
      <c r="P140" s="235">
        <v>11129</v>
      </c>
      <c r="Q140" s="235">
        <v>16</v>
      </c>
      <c r="R140" s="235">
        <v>176</v>
      </c>
      <c r="S140" s="235">
        <v>176</v>
      </c>
      <c r="T140" s="236" t="s">
        <v>465</v>
      </c>
      <c r="U140" s="236"/>
      <c r="V140" s="707">
        <v>1999</v>
      </c>
      <c r="W140" s="236"/>
      <c r="X140" s="236">
        <v>1856</v>
      </c>
      <c r="Y140" s="236"/>
      <c r="Z140" s="236"/>
      <c r="AA140" s="236"/>
      <c r="AB140" s="235">
        <v>1856</v>
      </c>
      <c r="AC140" s="707"/>
      <c r="AD140" s="707"/>
      <c r="AE140" s="236"/>
      <c r="AF140" s="236"/>
      <c r="AG140" s="236">
        <v>4</v>
      </c>
      <c r="AH140" s="236"/>
      <c r="AI140" s="236"/>
      <c r="AJ140" s="236"/>
      <c r="AK140" s="236"/>
      <c r="AL140" s="236"/>
      <c r="AM140" s="236"/>
      <c r="AN140" s="236"/>
      <c r="AO140" s="236"/>
      <c r="AP140" s="236"/>
      <c r="AQ140" s="236"/>
      <c r="AR140" s="236"/>
      <c r="AS140" s="236"/>
      <c r="AT140" s="236"/>
      <c r="AU140" s="236"/>
      <c r="AV140" s="236"/>
      <c r="AW140" s="236"/>
      <c r="AX140" s="288"/>
    </row>
    <row r="141" spans="1:50" ht="25.7" hidden="1" customHeight="1">
      <c r="A141" s="690"/>
      <c r="B141" s="282"/>
      <c r="C141" s="793" t="s">
        <v>567</v>
      </c>
      <c r="D141" s="221" t="s">
        <v>992</v>
      </c>
      <c r="E141" s="222" t="s">
        <v>11252</v>
      </c>
      <c r="F141" s="219" t="s">
        <v>577</v>
      </c>
      <c r="G141" s="221"/>
      <c r="H141" s="221"/>
      <c r="I141" s="221" t="s">
        <v>11253</v>
      </c>
      <c r="J141" s="221"/>
      <c r="K141" s="222">
        <v>4063</v>
      </c>
      <c r="L141" s="222">
        <v>36</v>
      </c>
      <c r="M141" s="222">
        <v>36</v>
      </c>
      <c r="N141" s="221"/>
      <c r="O141" s="219" t="s">
        <v>2863</v>
      </c>
      <c r="P141" s="222">
        <v>4063</v>
      </c>
      <c r="Q141" s="222">
        <v>6</v>
      </c>
      <c r="R141" s="222"/>
      <c r="S141" s="222"/>
      <c r="T141" s="221"/>
      <c r="U141" s="221"/>
      <c r="V141" s="219">
        <v>2015</v>
      </c>
      <c r="W141" s="221"/>
      <c r="X141" s="221"/>
      <c r="Y141" s="221"/>
      <c r="Z141" s="221"/>
      <c r="AA141" s="221"/>
      <c r="AB141" s="222"/>
      <c r="AC141" s="221"/>
      <c r="AD141" s="221"/>
      <c r="AE141" s="221"/>
      <c r="AF141" s="221"/>
      <c r="AG141" s="221"/>
      <c r="AH141" s="221"/>
      <c r="AI141" s="221"/>
      <c r="AJ141" s="221"/>
      <c r="AK141" s="221"/>
      <c r="AL141" s="221"/>
      <c r="AM141" s="221"/>
      <c r="AN141" s="221"/>
      <c r="AO141" s="221"/>
      <c r="AP141" s="221"/>
      <c r="AQ141" s="221"/>
      <c r="AR141" s="221"/>
      <c r="AS141" s="221"/>
      <c r="AT141" s="221"/>
      <c r="AU141" s="221"/>
      <c r="AV141" s="221"/>
      <c r="AW141" s="221"/>
      <c r="AX141" s="221"/>
    </row>
    <row r="142" spans="1:50" ht="25.7" hidden="1" customHeight="1">
      <c r="A142" s="690"/>
      <c r="B142" s="282"/>
      <c r="C142" s="793" t="s">
        <v>567</v>
      </c>
      <c r="D142" s="221"/>
      <c r="E142" s="222" t="s">
        <v>2864</v>
      </c>
      <c r="F142" s="219" t="s">
        <v>567</v>
      </c>
      <c r="G142" s="221"/>
      <c r="H142" s="221"/>
      <c r="I142" s="221" t="s">
        <v>567</v>
      </c>
      <c r="J142" s="221"/>
      <c r="K142" s="222">
        <v>7200</v>
      </c>
      <c r="L142" s="222"/>
      <c r="M142" s="222"/>
      <c r="N142" s="221"/>
      <c r="O142" s="219" t="s">
        <v>2865</v>
      </c>
      <c r="P142" s="222">
        <v>1400</v>
      </c>
      <c r="Q142" s="222">
        <v>3</v>
      </c>
      <c r="R142" s="222"/>
      <c r="S142" s="222"/>
      <c r="T142" s="221"/>
      <c r="U142" s="221"/>
      <c r="V142" s="219">
        <v>1992</v>
      </c>
      <c r="W142" s="221"/>
      <c r="X142" s="221"/>
      <c r="Y142" s="221"/>
      <c r="Z142" s="221"/>
      <c r="AA142" s="221"/>
      <c r="AB142" s="222"/>
      <c r="AC142" s="221"/>
      <c r="AD142" s="221"/>
      <c r="AE142" s="221"/>
      <c r="AF142" s="221"/>
      <c r="AG142" s="221"/>
      <c r="AH142" s="221"/>
      <c r="AI142" s="221"/>
      <c r="AJ142" s="221"/>
      <c r="AK142" s="221"/>
      <c r="AL142" s="221"/>
      <c r="AM142" s="221"/>
      <c r="AN142" s="221"/>
      <c r="AO142" s="221"/>
      <c r="AP142" s="221"/>
      <c r="AQ142" s="221"/>
      <c r="AR142" s="221"/>
      <c r="AS142" s="221"/>
      <c r="AT142" s="221"/>
      <c r="AU142" s="221"/>
      <c r="AV142" s="221"/>
      <c r="AW142" s="221"/>
      <c r="AX142" s="221"/>
    </row>
    <row r="143" spans="1:50" ht="25.7" hidden="1" customHeight="1">
      <c r="A143" s="690"/>
      <c r="B143" s="282"/>
      <c r="C143" s="793" t="s">
        <v>794</v>
      </c>
      <c r="D143" s="221"/>
      <c r="E143" s="222" t="s">
        <v>996</v>
      </c>
      <c r="F143" s="219" t="s">
        <v>794</v>
      </c>
      <c r="G143" s="221"/>
      <c r="H143" s="221"/>
      <c r="I143" s="221" t="s">
        <v>997</v>
      </c>
      <c r="J143" s="221"/>
      <c r="K143" s="222">
        <v>1597</v>
      </c>
      <c r="L143" s="222"/>
      <c r="M143" s="222"/>
      <c r="N143" s="221"/>
      <c r="O143" s="219" t="s">
        <v>2160</v>
      </c>
      <c r="P143" s="222">
        <v>1078</v>
      </c>
      <c r="Q143" s="222">
        <v>2</v>
      </c>
      <c r="R143" s="222"/>
      <c r="S143" s="222"/>
      <c r="T143" s="221"/>
      <c r="U143" s="221"/>
      <c r="V143" s="219">
        <v>2006</v>
      </c>
      <c r="W143" s="221"/>
      <c r="X143" s="221"/>
      <c r="Y143" s="221"/>
      <c r="Z143" s="221"/>
      <c r="AA143" s="221"/>
      <c r="AB143" s="222">
        <v>80</v>
      </c>
      <c r="AC143" s="221"/>
      <c r="AD143" s="221"/>
      <c r="AE143" s="221"/>
      <c r="AF143" s="221"/>
      <c r="AG143" s="221"/>
      <c r="AH143" s="221"/>
      <c r="AI143" s="221"/>
      <c r="AJ143" s="221"/>
      <c r="AK143" s="221"/>
      <c r="AL143" s="221"/>
      <c r="AM143" s="221"/>
      <c r="AN143" s="221"/>
      <c r="AO143" s="221"/>
      <c r="AP143" s="221"/>
      <c r="AQ143" s="221"/>
      <c r="AR143" s="221"/>
      <c r="AS143" s="221"/>
      <c r="AT143" s="221"/>
      <c r="AU143" s="221"/>
      <c r="AV143" s="221"/>
      <c r="AW143" s="221"/>
      <c r="AX143" s="221"/>
    </row>
    <row r="144" spans="1:50" ht="25.7" hidden="1" customHeight="1">
      <c r="A144" s="690"/>
      <c r="B144" s="282"/>
      <c r="C144" s="793" t="s">
        <v>593</v>
      </c>
      <c r="D144" s="221"/>
      <c r="E144" s="222" t="s">
        <v>2866</v>
      </c>
      <c r="F144" s="219" t="s">
        <v>593</v>
      </c>
      <c r="G144" s="221"/>
      <c r="H144" s="221"/>
      <c r="I144" s="221" t="s">
        <v>13060</v>
      </c>
      <c r="J144" s="221"/>
      <c r="K144" s="222">
        <v>2496</v>
      </c>
      <c r="L144" s="222"/>
      <c r="M144" s="222"/>
      <c r="N144" s="221"/>
      <c r="O144" s="219" t="s">
        <v>282</v>
      </c>
      <c r="P144" s="222">
        <v>1776</v>
      </c>
      <c r="Q144" s="222">
        <v>3</v>
      </c>
      <c r="R144" s="222"/>
      <c r="S144" s="222"/>
      <c r="T144" s="221"/>
      <c r="U144" s="221"/>
      <c r="V144" s="219">
        <v>2011</v>
      </c>
      <c r="W144" s="221"/>
      <c r="X144" s="221"/>
      <c r="Y144" s="221"/>
      <c r="Z144" s="221"/>
      <c r="AA144" s="221"/>
      <c r="AB144" s="222">
        <v>164</v>
      </c>
      <c r="AC144" s="221"/>
      <c r="AD144" s="221"/>
      <c r="AE144" s="221"/>
      <c r="AF144" s="221"/>
      <c r="AG144" s="221"/>
      <c r="AH144" s="221"/>
      <c r="AI144" s="221"/>
      <c r="AJ144" s="221"/>
      <c r="AK144" s="221"/>
      <c r="AL144" s="221"/>
      <c r="AM144" s="221"/>
      <c r="AN144" s="221"/>
      <c r="AO144" s="221"/>
      <c r="AP144" s="221"/>
      <c r="AQ144" s="221"/>
      <c r="AR144" s="221"/>
      <c r="AS144" s="221"/>
      <c r="AT144" s="221"/>
      <c r="AU144" s="221"/>
      <c r="AV144" s="221"/>
      <c r="AW144" s="221"/>
      <c r="AX144" s="221"/>
    </row>
    <row r="145" spans="1:51" ht="25.7" hidden="1" customHeight="1">
      <c r="A145" s="690"/>
      <c r="B145" s="282"/>
      <c r="C145" s="793" t="s">
        <v>809</v>
      </c>
      <c r="D145" s="221"/>
      <c r="E145" s="222" t="s">
        <v>998</v>
      </c>
      <c r="F145" s="219" t="s">
        <v>809</v>
      </c>
      <c r="G145" s="221"/>
      <c r="H145" s="221"/>
      <c r="I145" s="221" t="s">
        <v>999</v>
      </c>
      <c r="J145" s="221"/>
      <c r="K145" s="222">
        <v>58594</v>
      </c>
      <c r="L145" s="222">
        <v>178</v>
      </c>
      <c r="M145" s="222">
        <v>2708</v>
      </c>
      <c r="N145" s="221"/>
      <c r="O145" s="219" t="s">
        <v>1000</v>
      </c>
      <c r="P145" s="222">
        <v>2708</v>
      </c>
      <c r="Q145" s="222">
        <v>5</v>
      </c>
      <c r="R145" s="222"/>
      <c r="S145" s="222"/>
      <c r="T145" s="221"/>
      <c r="U145" s="221"/>
      <c r="V145" s="219">
        <v>2009</v>
      </c>
      <c r="W145" s="221"/>
      <c r="X145" s="221"/>
      <c r="Y145" s="221"/>
      <c r="Z145" s="221"/>
      <c r="AA145" s="221"/>
      <c r="AB145" s="222">
        <v>600</v>
      </c>
      <c r="AC145" s="221"/>
      <c r="AD145" s="221"/>
      <c r="AE145" s="221"/>
      <c r="AF145" s="221"/>
      <c r="AG145" s="221"/>
      <c r="AH145" s="221"/>
      <c r="AI145" s="221"/>
      <c r="AJ145" s="221"/>
      <c r="AK145" s="221"/>
      <c r="AL145" s="221"/>
      <c r="AM145" s="221"/>
      <c r="AN145" s="221"/>
      <c r="AO145" s="221"/>
      <c r="AP145" s="221"/>
      <c r="AQ145" s="221"/>
      <c r="AR145" s="221"/>
      <c r="AS145" s="221"/>
      <c r="AT145" s="221"/>
      <c r="AU145" s="221"/>
      <c r="AV145" s="221"/>
      <c r="AW145" s="221"/>
      <c r="AX145" s="221"/>
    </row>
    <row r="146" spans="1:51" ht="25.7" hidden="1" customHeight="1">
      <c r="A146" s="690"/>
      <c r="B146" s="282"/>
      <c r="C146" s="793" t="s">
        <v>809</v>
      </c>
      <c r="D146" s="221"/>
      <c r="E146" s="222" t="s">
        <v>1001</v>
      </c>
      <c r="F146" s="219" t="s">
        <v>809</v>
      </c>
      <c r="G146" s="221"/>
      <c r="H146" s="221"/>
      <c r="I146" s="221" t="s">
        <v>999</v>
      </c>
      <c r="J146" s="221"/>
      <c r="K146" s="222">
        <v>10125</v>
      </c>
      <c r="L146" s="222"/>
      <c r="M146" s="222">
        <v>1600</v>
      </c>
      <c r="N146" s="221"/>
      <c r="O146" s="219" t="s">
        <v>1002</v>
      </c>
      <c r="P146" s="222">
        <v>1600</v>
      </c>
      <c r="Q146" s="222">
        <v>3</v>
      </c>
      <c r="R146" s="222"/>
      <c r="S146" s="222"/>
      <c r="T146" s="221"/>
      <c r="U146" s="221"/>
      <c r="V146" s="219">
        <v>2009</v>
      </c>
      <c r="W146" s="221"/>
      <c r="X146" s="221"/>
      <c r="Y146" s="221"/>
      <c r="Z146" s="221"/>
      <c r="AA146" s="221"/>
      <c r="AB146" s="222">
        <v>500</v>
      </c>
      <c r="AC146" s="221"/>
      <c r="AD146" s="221"/>
      <c r="AE146" s="221"/>
      <c r="AF146" s="221"/>
      <c r="AG146" s="221"/>
      <c r="AH146" s="221"/>
      <c r="AI146" s="221"/>
      <c r="AJ146" s="221"/>
      <c r="AK146" s="221"/>
      <c r="AL146" s="221"/>
      <c r="AM146" s="221"/>
      <c r="AN146" s="221"/>
      <c r="AO146" s="221"/>
      <c r="AP146" s="221"/>
      <c r="AQ146" s="221"/>
      <c r="AR146" s="221"/>
      <c r="AS146" s="221"/>
      <c r="AT146" s="221"/>
      <c r="AU146" s="221"/>
      <c r="AV146" s="221"/>
      <c r="AW146" s="221"/>
      <c r="AX146" s="221"/>
    </row>
    <row r="147" spans="1:51" ht="25.7" hidden="1" customHeight="1">
      <c r="A147" s="690"/>
      <c r="B147" s="282"/>
      <c r="C147" s="793" t="s">
        <v>809</v>
      </c>
      <c r="D147" s="221"/>
      <c r="E147" s="222" t="s">
        <v>1003</v>
      </c>
      <c r="F147" s="219" t="s">
        <v>809</v>
      </c>
      <c r="G147" s="221"/>
      <c r="H147" s="221"/>
      <c r="I147" s="221" t="s">
        <v>999</v>
      </c>
      <c r="J147" s="221"/>
      <c r="K147" s="222">
        <v>16247</v>
      </c>
      <c r="L147" s="222"/>
      <c r="M147" s="222"/>
      <c r="N147" s="221"/>
      <c r="O147" s="219" t="s">
        <v>2867</v>
      </c>
      <c r="P147" s="222">
        <v>2646</v>
      </c>
      <c r="Q147" s="222">
        <v>4</v>
      </c>
      <c r="R147" s="222"/>
      <c r="S147" s="222"/>
      <c r="T147" s="221"/>
      <c r="U147" s="221"/>
      <c r="V147" s="219">
        <v>2010</v>
      </c>
      <c r="W147" s="221"/>
      <c r="X147" s="221"/>
      <c r="Y147" s="221"/>
      <c r="Z147" s="221"/>
      <c r="AA147" s="221"/>
      <c r="AB147" s="222">
        <v>1000</v>
      </c>
      <c r="AC147" s="221"/>
      <c r="AD147" s="221"/>
      <c r="AE147" s="221"/>
      <c r="AF147" s="221"/>
      <c r="AG147" s="221"/>
      <c r="AH147" s="221"/>
      <c r="AI147" s="221"/>
      <c r="AJ147" s="221"/>
      <c r="AK147" s="221"/>
      <c r="AL147" s="221"/>
      <c r="AM147" s="221"/>
      <c r="AN147" s="221"/>
      <c r="AO147" s="221"/>
      <c r="AP147" s="221"/>
      <c r="AQ147" s="221"/>
      <c r="AR147" s="221"/>
      <c r="AS147" s="221"/>
      <c r="AT147" s="221"/>
      <c r="AU147" s="221"/>
      <c r="AV147" s="221"/>
      <c r="AW147" s="221"/>
      <c r="AX147" s="221" t="s">
        <v>1005</v>
      </c>
    </row>
    <row r="148" spans="1:51" s="1316" customFormat="1" ht="25.7" hidden="1" customHeight="1">
      <c r="A148" s="690"/>
      <c r="B148" s="282"/>
      <c r="C148" s="1337" t="s">
        <v>809</v>
      </c>
      <c r="D148" s="1329"/>
      <c r="E148" s="222" t="s">
        <v>2868</v>
      </c>
      <c r="F148" s="1328" t="s">
        <v>577</v>
      </c>
      <c r="G148" s="1329"/>
      <c r="H148" s="1329"/>
      <c r="I148" s="1329" t="s">
        <v>825</v>
      </c>
      <c r="J148" s="1329"/>
      <c r="K148" s="222">
        <v>143477</v>
      </c>
      <c r="L148" s="222">
        <v>11960</v>
      </c>
      <c r="M148" s="222">
        <v>26723</v>
      </c>
      <c r="N148" s="1329"/>
      <c r="O148" s="1328" t="s">
        <v>1091</v>
      </c>
      <c r="P148" s="222">
        <v>11960</v>
      </c>
      <c r="Q148" s="222">
        <v>20</v>
      </c>
      <c r="R148" s="222"/>
      <c r="S148" s="222">
        <v>5802</v>
      </c>
      <c r="T148" s="1329"/>
      <c r="U148" s="1329"/>
      <c r="V148" s="1328">
        <v>2013</v>
      </c>
      <c r="W148" s="1329"/>
      <c r="X148" s="1329"/>
      <c r="Y148" s="1329"/>
      <c r="Z148" s="1329"/>
      <c r="AA148" s="1329"/>
      <c r="AB148" s="222">
        <v>70000</v>
      </c>
      <c r="AC148" s="1329"/>
      <c r="AD148" s="1329"/>
      <c r="AE148" s="1329"/>
      <c r="AF148" s="1329"/>
      <c r="AG148" s="1329"/>
      <c r="AH148" s="1329"/>
      <c r="AI148" s="1329"/>
      <c r="AJ148" s="1329"/>
      <c r="AK148" s="1329"/>
      <c r="AL148" s="1329"/>
      <c r="AM148" s="1329"/>
      <c r="AN148" s="1329"/>
      <c r="AO148" s="1329"/>
      <c r="AP148" s="1329"/>
      <c r="AQ148" s="1329"/>
      <c r="AR148" s="1329"/>
      <c r="AS148" s="1329"/>
      <c r="AT148" s="1329"/>
      <c r="AU148" s="1329"/>
      <c r="AV148" s="1329"/>
      <c r="AW148" s="1329"/>
      <c r="AX148" s="1329"/>
    </row>
    <row r="149" spans="1:51" ht="25.7" hidden="1" customHeight="1">
      <c r="A149" s="690"/>
      <c r="B149" s="282"/>
      <c r="C149" s="793" t="s">
        <v>787</v>
      </c>
      <c r="D149" s="221"/>
      <c r="E149" s="222" t="s">
        <v>16115</v>
      </c>
      <c r="F149" s="219" t="s">
        <v>787</v>
      </c>
      <c r="G149" s="221"/>
      <c r="H149" s="221"/>
      <c r="I149" s="221" t="s">
        <v>787</v>
      </c>
      <c r="J149" s="221"/>
      <c r="K149" s="222">
        <v>9939</v>
      </c>
      <c r="L149" s="222"/>
      <c r="M149" s="222"/>
      <c r="N149" s="221"/>
      <c r="O149" s="219" t="s">
        <v>990</v>
      </c>
      <c r="P149" s="222">
        <v>1110</v>
      </c>
      <c r="Q149" s="222">
        <v>2</v>
      </c>
      <c r="R149" s="222"/>
      <c r="S149" s="222"/>
      <c r="T149" s="221"/>
      <c r="U149" s="221"/>
      <c r="V149" s="219">
        <v>2020</v>
      </c>
      <c r="W149" s="221">
        <v>2009</v>
      </c>
      <c r="X149" s="221"/>
      <c r="Y149" s="221"/>
      <c r="Z149" s="221"/>
      <c r="AA149" s="221"/>
      <c r="AB149" s="222">
        <v>237</v>
      </c>
      <c r="AC149" s="221">
        <v>480</v>
      </c>
      <c r="AD149" s="221"/>
      <c r="AE149" s="221"/>
      <c r="AF149" s="221"/>
      <c r="AG149" s="221"/>
      <c r="AH149" s="221"/>
      <c r="AI149" s="221"/>
      <c r="AJ149" s="221"/>
      <c r="AK149" s="221"/>
      <c r="AL149" s="221"/>
      <c r="AM149" s="221"/>
      <c r="AN149" s="221"/>
      <c r="AO149" s="221"/>
      <c r="AP149" s="221"/>
      <c r="AQ149" s="221"/>
      <c r="AR149" s="221"/>
      <c r="AS149" s="221"/>
      <c r="AT149" s="221"/>
      <c r="AU149" s="221"/>
      <c r="AV149" s="221"/>
      <c r="AW149" s="221"/>
      <c r="AX149" s="221"/>
      <c r="AY149" s="1" t="s">
        <v>11234</v>
      </c>
    </row>
    <row r="150" spans="1:51" ht="25.7" hidden="1" customHeight="1">
      <c r="A150" s="690"/>
      <c r="B150" s="282"/>
      <c r="C150" s="793" t="s">
        <v>787</v>
      </c>
      <c r="D150" s="221"/>
      <c r="E150" s="222" t="s">
        <v>1006</v>
      </c>
      <c r="F150" s="219" t="s">
        <v>787</v>
      </c>
      <c r="G150" s="221"/>
      <c r="H150" s="221"/>
      <c r="I150" s="221" t="s">
        <v>787</v>
      </c>
      <c r="J150" s="221"/>
      <c r="K150" s="222">
        <v>22680</v>
      </c>
      <c r="L150" s="222"/>
      <c r="M150" s="222"/>
      <c r="N150" s="221"/>
      <c r="O150" s="219" t="s">
        <v>990</v>
      </c>
      <c r="P150" s="222">
        <v>1200</v>
      </c>
      <c r="Q150" s="222">
        <v>2</v>
      </c>
      <c r="R150" s="222"/>
      <c r="S150" s="222"/>
      <c r="T150" s="221"/>
      <c r="U150" s="221"/>
      <c r="V150" s="219">
        <v>2009</v>
      </c>
      <c r="W150" s="221">
        <v>2009</v>
      </c>
      <c r="X150" s="221"/>
      <c r="Y150" s="221"/>
      <c r="Z150" s="221"/>
      <c r="AA150" s="221"/>
      <c r="AB150" s="222"/>
      <c r="AC150" s="221">
        <v>100</v>
      </c>
      <c r="AD150" s="221"/>
      <c r="AE150" s="221"/>
      <c r="AF150" s="221"/>
      <c r="AG150" s="221"/>
      <c r="AH150" s="221"/>
      <c r="AI150" s="221"/>
      <c r="AJ150" s="221"/>
      <c r="AK150" s="221"/>
      <c r="AL150" s="221"/>
      <c r="AM150" s="221"/>
      <c r="AN150" s="221"/>
      <c r="AO150" s="221"/>
      <c r="AP150" s="221"/>
      <c r="AQ150" s="221"/>
      <c r="AR150" s="221"/>
      <c r="AS150" s="221"/>
      <c r="AT150" s="221"/>
      <c r="AU150" s="221"/>
      <c r="AV150" s="221"/>
      <c r="AW150" s="221"/>
      <c r="AX150" s="221"/>
      <c r="AY150" s="1" t="s">
        <v>11234</v>
      </c>
    </row>
    <row r="151" spans="1:51" ht="25.7" hidden="1" customHeight="1">
      <c r="A151" s="690"/>
      <c r="B151" s="282"/>
      <c r="C151" s="793" t="s">
        <v>787</v>
      </c>
      <c r="D151" s="221"/>
      <c r="E151" s="222" t="s">
        <v>1007</v>
      </c>
      <c r="F151" s="219" t="s">
        <v>787</v>
      </c>
      <c r="G151" s="221"/>
      <c r="H151" s="221"/>
      <c r="I151" s="221" t="s">
        <v>787</v>
      </c>
      <c r="J151" s="221"/>
      <c r="K151" s="222">
        <v>7500</v>
      </c>
      <c r="L151" s="222"/>
      <c r="M151" s="222"/>
      <c r="N151" s="221"/>
      <c r="O151" s="219" t="s">
        <v>990</v>
      </c>
      <c r="P151" s="222">
        <v>2187</v>
      </c>
      <c r="Q151" s="222">
        <v>5</v>
      </c>
      <c r="R151" s="222"/>
      <c r="S151" s="222"/>
      <c r="T151" s="221"/>
      <c r="U151" s="221"/>
      <c r="V151" s="219">
        <v>1999</v>
      </c>
      <c r="W151" s="221">
        <v>1999</v>
      </c>
      <c r="X151" s="221"/>
      <c r="Y151" s="221"/>
      <c r="Z151" s="221"/>
      <c r="AA151" s="221"/>
      <c r="AB151" s="222"/>
      <c r="AC151" s="221"/>
      <c r="AD151" s="221"/>
      <c r="AE151" s="221"/>
      <c r="AF151" s="221"/>
      <c r="AG151" s="221"/>
      <c r="AH151" s="221"/>
      <c r="AI151" s="221"/>
      <c r="AJ151" s="221"/>
      <c r="AK151" s="221"/>
      <c r="AL151" s="221"/>
      <c r="AM151" s="221"/>
      <c r="AN151" s="221"/>
      <c r="AO151" s="221"/>
      <c r="AP151" s="221"/>
      <c r="AQ151" s="221"/>
      <c r="AR151" s="221"/>
      <c r="AS151" s="221"/>
      <c r="AT151" s="221"/>
      <c r="AU151" s="221"/>
      <c r="AV151" s="221"/>
      <c r="AW151" s="221"/>
      <c r="AX151" s="221"/>
      <c r="AY151" s="1" t="s">
        <v>11234</v>
      </c>
    </row>
    <row r="152" spans="1:51" ht="25.7" hidden="1" customHeight="1">
      <c r="A152" s="690"/>
      <c r="B152" s="282"/>
      <c r="C152" s="793" t="s">
        <v>787</v>
      </c>
      <c r="D152" s="221"/>
      <c r="E152" s="222" t="s">
        <v>1009</v>
      </c>
      <c r="F152" s="219" t="s">
        <v>787</v>
      </c>
      <c r="G152" s="221"/>
      <c r="H152" s="221"/>
      <c r="I152" s="221" t="s">
        <v>787</v>
      </c>
      <c r="J152" s="221"/>
      <c r="K152" s="222">
        <v>78329</v>
      </c>
      <c r="L152" s="222"/>
      <c r="M152" s="222"/>
      <c r="N152" s="221"/>
      <c r="O152" s="219" t="s">
        <v>990</v>
      </c>
      <c r="P152" s="222">
        <v>3359</v>
      </c>
      <c r="Q152" s="222">
        <v>6</v>
      </c>
      <c r="R152" s="222"/>
      <c r="S152" s="222"/>
      <c r="T152" s="221"/>
      <c r="U152" s="221"/>
      <c r="V152" s="219">
        <v>1992</v>
      </c>
      <c r="W152" s="221">
        <v>1992</v>
      </c>
      <c r="X152" s="221"/>
      <c r="Y152" s="221"/>
      <c r="Z152" s="221"/>
      <c r="AA152" s="221"/>
      <c r="AB152" s="222"/>
      <c r="AC152" s="221"/>
      <c r="AD152" s="221"/>
      <c r="AE152" s="221"/>
      <c r="AF152" s="221"/>
      <c r="AG152" s="221"/>
      <c r="AH152" s="221"/>
      <c r="AI152" s="221"/>
      <c r="AJ152" s="221"/>
      <c r="AK152" s="221"/>
      <c r="AL152" s="221"/>
      <c r="AM152" s="221"/>
      <c r="AN152" s="221"/>
      <c r="AO152" s="221"/>
      <c r="AP152" s="221"/>
      <c r="AQ152" s="221"/>
      <c r="AR152" s="221"/>
      <c r="AS152" s="221"/>
      <c r="AT152" s="221"/>
      <c r="AU152" s="221"/>
      <c r="AV152" s="221"/>
      <c r="AW152" s="221"/>
      <c r="AX152" s="221"/>
      <c r="AY152" s="1" t="s">
        <v>11234</v>
      </c>
    </row>
    <row r="153" spans="1:51" ht="25.7" hidden="1" customHeight="1">
      <c r="A153" s="690" t="s">
        <v>145</v>
      </c>
      <c r="B153" s="282"/>
      <c r="C153" s="793" t="s">
        <v>787</v>
      </c>
      <c r="D153" s="221"/>
      <c r="E153" s="222" t="s">
        <v>1010</v>
      </c>
      <c r="F153" s="219" t="s">
        <v>787</v>
      </c>
      <c r="G153" s="221"/>
      <c r="H153" s="221"/>
      <c r="I153" s="221" t="s">
        <v>787</v>
      </c>
      <c r="J153" s="221"/>
      <c r="K153" s="222">
        <v>22624</v>
      </c>
      <c r="L153" s="222"/>
      <c r="M153" s="222"/>
      <c r="N153" s="221"/>
      <c r="O153" s="219" t="s">
        <v>172</v>
      </c>
      <c r="P153" s="222">
        <v>1521</v>
      </c>
      <c r="Q153" s="222">
        <v>2</v>
      </c>
      <c r="R153" s="222"/>
      <c r="S153" s="222"/>
      <c r="T153" s="221"/>
      <c r="U153" s="221"/>
      <c r="V153" s="219">
        <v>1990</v>
      </c>
      <c r="W153" s="221">
        <v>1990</v>
      </c>
      <c r="X153" s="221"/>
      <c r="Y153" s="221"/>
      <c r="Z153" s="221"/>
      <c r="AA153" s="221"/>
      <c r="AB153" s="222"/>
      <c r="AC153" s="221"/>
      <c r="AD153" s="221"/>
      <c r="AE153" s="221"/>
      <c r="AF153" s="221"/>
      <c r="AG153" s="221"/>
      <c r="AH153" s="221"/>
      <c r="AI153" s="221"/>
      <c r="AJ153" s="221"/>
      <c r="AK153" s="221"/>
      <c r="AL153" s="221"/>
      <c r="AM153" s="221"/>
      <c r="AN153" s="221"/>
      <c r="AO153" s="221"/>
      <c r="AP153" s="221"/>
      <c r="AQ153" s="221"/>
      <c r="AR153" s="221"/>
      <c r="AS153" s="221"/>
      <c r="AT153" s="221"/>
      <c r="AU153" s="221"/>
      <c r="AV153" s="221"/>
      <c r="AW153" s="221"/>
      <c r="AX153" s="221"/>
      <c r="AY153" s="1" t="s">
        <v>11234</v>
      </c>
    </row>
    <row r="154" spans="1:51" ht="25.7" hidden="1" customHeight="1">
      <c r="A154" s="690"/>
      <c r="B154" s="282"/>
      <c r="C154" s="793" t="s">
        <v>787</v>
      </c>
      <c r="D154" s="221"/>
      <c r="E154" s="222" t="s">
        <v>1011</v>
      </c>
      <c r="F154" s="219" t="s">
        <v>787</v>
      </c>
      <c r="G154" s="221"/>
      <c r="H154" s="221"/>
      <c r="I154" s="221" t="s">
        <v>787</v>
      </c>
      <c r="J154" s="221"/>
      <c r="K154" s="222">
        <v>186437.7</v>
      </c>
      <c r="L154" s="222"/>
      <c r="M154" s="222"/>
      <c r="N154" s="221"/>
      <c r="O154" s="219" t="s">
        <v>990</v>
      </c>
      <c r="P154" s="222">
        <v>1332</v>
      </c>
      <c r="Q154" s="222">
        <v>2</v>
      </c>
      <c r="R154" s="222"/>
      <c r="S154" s="222"/>
      <c r="T154" s="221"/>
      <c r="U154" s="221"/>
      <c r="V154" s="219">
        <v>2012</v>
      </c>
      <c r="W154" s="221"/>
      <c r="X154" s="221"/>
      <c r="Y154" s="221"/>
      <c r="Z154" s="221"/>
      <c r="AA154" s="221"/>
      <c r="AB154" s="222"/>
      <c r="AC154" s="221"/>
      <c r="AD154" s="221"/>
      <c r="AE154" s="221"/>
      <c r="AF154" s="221"/>
      <c r="AG154" s="221"/>
      <c r="AH154" s="221"/>
      <c r="AI154" s="221"/>
      <c r="AJ154" s="221"/>
      <c r="AK154" s="221"/>
      <c r="AL154" s="221"/>
      <c r="AM154" s="221"/>
      <c r="AN154" s="221"/>
      <c r="AO154" s="221"/>
      <c r="AP154" s="221"/>
      <c r="AQ154" s="221"/>
      <c r="AR154" s="221"/>
      <c r="AS154" s="221"/>
      <c r="AT154" s="221"/>
      <c r="AU154" s="221"/>
      <c r="AV154" s="221"/>
      <c r="AW154" s="221"/>
      <c r="AX154" s="221"/>
      <c r="AY154" s="1" t="s">
        <v>11234</v>
      </c>
    </row>
    <row r="155" spans="1:51" ht="25.7" hidden="1" customHeight="1">
      <c r="A155" s="690"/>
      <c r="B155" s="275"/>
      <c r="C155" s="793" t="s">
        <v>787</v>
      </c>
      <c r="D155" s="221"/>
      <c r="E155" s="222" t="s">
        <v>2869</v>
      </c>
      <c r="F155" s="219" t="s">
        <v>787</v>
      </c>
      <c r="G155" s="221"/>
      <c r="H155" s="221"/>
      <c r="I155" s="221" t="s">
        <v>787</v>
      </c>
      <c r="J155" s="221"/>
      <c r="K155" s="222">
        <v>35449</v>
      </c>
      <c r="L155" s="222"/>
      <c r="M155" s="222"/>
      <c r="N155" s="221"/>
      <c r="O155" s="219" t="s">
        <v>990</v>
      </c>
      <c r="P155" s="222">
        <v>1473</v>
      </c>
      <c r="Q155" s="222">
        <v>2</v>
      </c>
      <c r="R155" s="222"/>
      <c r="S155" s="222"/>
      <c r="T155" s="221"/>
      <c r="U155" s="221"/>
      <c r="V155" s="219">
        <v>2014</v>
      </c>
      <c r="W155" s="221"/>
      <c r="X155" s="221"/>
      <c r="Y155" s="221"/>
      <c r="Z155" s="221"/>
      <c r="AA155" s="221"/>
      <c r="AB155" s="222"/>
      <c r="AC155" s="221"/>
      <c r="AD155" s="221"/>
      <c r="AE155" s="221"/>
      <c r="AF155" s="221"/>
      <c r="AG155" s="221"/>
      <c r="AH155" s="221"/>
      <c r="AI155" s="221"/>
      <c r="AJ155" s="221"/>
      <c r="AK155" s="221"/>
      <c r="AL155" s="221"/>
      <c r="AM155" s="221"/>
      <c r="AN155" s="221"/>
      <c r="AO155" s="221"/>
      <c r="AP155" s="221"/>
      <c r="AQ155" s="221"/>
      <c r="AR155" s="221"/>
      <c r="AS155" s="221"/>
      <c r="AT155" s="221"/>
      <c r="AU155" s="221"/>
      <c r="AV155" s="221"/>
      <c r="AW155" s="221"/>
      <c r="AX155" s="221"/>
      <c r="AY155" s="1" t="s">
        <v>11234</v>
      </c>
    </row>
    <row r="156" spans="1:51" ht="25.7" hidden="1" customHeight="1">
      <c r="A156" s="690"/>
      <c r="B156" s="282"/>
      <c r="C156" s="793" t="s">
        <v>787</v>
      </c>
      <c r="D156" s="221"/>
      <c r="E156" s="222" t="s">
        <v>2870</v>
      </c>
      <c r="F156" s="219" t="s">
        <v>787</v>
      </c>
      <c r="G156" s="221"/>
      <c r="H156" s="221"/>
      <c r="I156" s="221" t="s">
        <v>787</v>
      </c>
      <c r="J156" s="221"/>
      <c r="K156" s="222">
        <v>70200</v>
      </c>
      <c r="L156" s="222"/>
      <c r="M156" s="222"/>
      <c r="N156" s="221"/>
      <c r="O156" s="219" t="s">
        <v>282</v>
      </c>
      <c r="P156" s="222">
        <v>1420</v>
      </c>
      <c r="Q156" s="222">
        <v>2</v>
      </c>
      <c r="R156" s="222"/>
      <c r="S156" s="222"/>
      <c r="T156" s="221"/>
      <c r="U156" s="221"/>
      <c r="V156" s="219">
        <v>2009</v>
      </c>
      <c r="W156" s="221"/>
      <c r="X156" s="221"/>
      <c r="Y156" s="221"/>
      <c r="Z156" s="221"/>
      <c r="AA156" s="221"/>
      <c r="AB156" s="222"/>
      <c r="AC156" s="221"/>
      <c r="AD156" s="221"/>
      <c r="AE156" s="221"/>
      <c r="AF156" s="221"/>
      <c r="AG156" s="221"/>
      <c r="AH156" s="221"/>
      <c r="AI156" s="221"/>
      <c r="AJ156" s="221"/>
      <c r="AK156" s="221"/>
      <c r="AL156" s="221"/>
      <c r="AM156" s="221"/>
      <c r="AN156" s="221"/>
      <c r="AO156" s="221"/>
      <c r="AP156" s="221"/>
      <c r="AQ156" s="221"/>
      <c r="AR156" s="221"/>
      <c r="AS156" s="221"/>
      <c r="AT156" s="221"/>
      <c r="AU156" s="221"/>
      <c r="AV156" s="221"/>
      <c r="AW156" s="221"/>
      <c r="AX156" s="221"/>
      <c r="AY156" s="1" t="s">
        <v>11234</v>
      </c>
    </row>
    <row r="157" spans="1:51" ht="25.7" hidden="1" customHeight="1">
      <c r="A157" s="690"/>
      <c r="B157" s="282"/>
      <c r="C157" s="793" t="s">
        <v>802</v>
      </c>
      <c r="D157" s="221"/>
      <c r="E157" s="222" t="s">
        <v>2871</v>
      </c>
      <c r="F157" s="219" t="s">
        <v>802</v>
      </c>
      <c r="G157" s="221" t="s">
        <v>802</v>
      </c>
      <c r="H157" s="221"/>
      <c r="I157" s="221" t="s">
        <v>802</v>
      </c>
      <c r="J157" s="221" t="s">
        <v>802</v>
      </c>
      <c r="K157" s="222">
        <v>38106</v>
      </c>
      <c r="L157" s="222">
        <v>2621</v>
      </c>
      <c r="M157" s="222">
        <v>2911</v>
      </c>
      <c r="N157" s="221"/>
      <c r="O157" s="219" t="s">
        <v>2872</v>
      </c>
      <c r="P157" s="222">
        <v>2277</v>
      </c>
      <c r="Q157" s="222">
        <v>4</v>
      </c>
      <c r="R157" s="222"/>
      <c r="S157" s="222"/>
      <c r="T157" s="221">
        <v>2013</v>
      </c>
      <c r="U157" s="221">
        <v>2800</v>
      </c>
      <c r="V157" s="219">
        <v>2013</v>
      </c>
      <c r="W157" s="221">
        <v>2800</v>
      </c>
      <c r="X157" s="221"/>
      <c r="Y157" s="221"/>
      <c r="Z157" s="221"/>
      <c r="AA157" s="221"/>
      <c r="AB157" s="222">
        <v>2800</v>
      </c>
      <c r="AC157" s="221"/>
      <c r="AD157" s="221"/>
      <c r="AE157" s="221"/>
      <c r="AF157" s="221"/>
      <c r="AG157" s="221"/>
      <c r="AH157" s="221"/>
      <c r="AI157" s="221"/>
      <c r="AJ157" s="221"/>
      <c r="AK157" s="221"/>
      <c r="AL157" s="221"/>
      <c r="AM157" s="221"/>
      <c r="AN157" s="221"/>
      <c r="AO157" s="221"/>
      <c r="AP157" s="221"/>
      <c r="AQ157" s="221"/>
      <c r="AR157" s="221"/>
      <c r="AS157" s="221"/>
      <c r="AT157" s="221"/>
      <c r="AU157" s="221"/>
      <c r="AV157" s="221"/>
      <c r="AW157" s="221"/>
      <c r="AX157" s="221"/>
    </row>
    <row r="158" spans="1:51" ht="25.7" hidden="1" customHeight="1">
      <c r="A158" s="690"/>
      <c r="B158" s="282"/>
      <c r="C158" s="219" t="s">
        <v>802</v>
      </c>
      <c r="D158" s="221"/>
      <c r="E158" s="222" t="s">
        <v>2873</v>
      </c>
      <c r="F158" s="219" t="s">
        <v>802</v>
      </c>
      <c r="G158" s="221"/>
      <c r="H158" s="221"/>
      <c r="I158" s="221" t="s">
        <v>802</v>
      </c>
      <c r="J158" s="221"/>
      <c r="K158" s="222">
        <v>2891</v>
      </c>
      <c r="L158" s="222"/>
      <c r="M158" s="222"/>
      <c r="N158" s="221"/>
      <c r="O158" s="219" t="s">
        <v>2874</v>
      </c>
      <c r="P158" s="222">
        <v>1174</v>
      </c>
      <c r="Q158" s="222">
        <v>2</v>
      </c>
      <c r="R158" s="222"/>
      <c r="S158" s="222"/>
      <c r="T158" s="221"/>
      <c r="U158" s="221"/>
      <c r="V158" s="219">
        <v>2014</v>
      </c>
      <c r="W158" s="221"/>
      <c r="X158" s="221"/>
      <c r="Y158" s="221"/>
      <c r="Z158" s="221"/>
      <c r="AA158" s="221"/>
      <c r="AB158" s="222">
        <v>300</v>
      </c>
      <c r="AC158" s="221"/>
      <c r="AD158" s="221"/>
      <c r="AE158" s="221"/>
      <c r="AF158" s="221"/>
      <c r="AG158" s="221"/>
      <c r="AH158" s="221"/>
      <c r="AI158" s="221"/>
      <c r="AJ158" s="221"/>
      <c r="AK158" s="221"/>
      <c r="AL158" s="221"/>
      <c r="AM158" s="221"/>
      <c r="AN158" s="221"/>
      <c r="AO158" s="221"/>
      <c r="AP158" s="221"/>
      <c r="AQ158" s="221"/>
      <c r="AR158" s="221"/>
      <c r="AS158" s="221"/>
      <c r="AT158" s="221"/>
      <c r="AU158" s="221"/>
      <c r="AV158" s="221"/>
      <c r="AW158" s="221"/>
      <c r="AX158" s="221"/>
    </row>
    <row r="159" spans="1:51" ht="25.7" hidden="1" customHeight="1">
      <c r="A159" s="690"/>
      <c r="B159" s="282"/>
      <c r="C159" s="219" t="s">
        <v>802</v>
      </c>
      <c r="D159" s="221"/>
      <c r="E159" s="222" t="s">
        <v>11254</v>
      </c>
      <c r="F159" s="219" t="s">
        <v>802</v>
      </c>
      <c r="G159" s="221"/>
      <c r="H159" s="221"/>
      <c r="I159" s="221" t="s">
        <v>802</v>
      </c>
      <c r="J159" s="221"/>
      <c r="K159" s="222">
        <v>4361</v>
      </c>
      <c r="L159" s="222"/>
      <c r="M159" s="222"/>
      <c r="N159" s="221"/>
      <c r="O159" s="219" t="s">
        <v>2872</v>
      </c>
      <c r="P159" s="222">
        <v>2080</v>
      </c>
      <c r="Q159" s="222">
        <v>4</v>
      </c>
      <c r="R159" s="222"/>
      <c r="S159" s="222"/>
      <c r="T159" s="221"/>
      <c r="U159" s="221"/>
      <c r="V159" s="219">
        <v>2003</v>
      </c>
      <c r="W159" s="221"/>
      <c r="X159" s="221"/>
      <c r="Y159" s="221"/>
      <c r="Z159" s="221"/>
      <c r="AA159" s="221"/>
      <c r="AB159" s="222"/>
      <c r="AC159" s="221"/>
      <c r="AD159" s="221"/>
      <c r="AE159" s="221"/>
      <c r="AF159" s="221"/>
      <c r="AG159" s="221"/>
      <c r="AH159" s="221"/>
      <c r="AI159" s="221"/>
      <c r="AJ159" s="221"/>
      <c r="AK159" s="221"/>
      <c r="AL159" s="221"/>
      <c r="AM159" s="221"/>
      <c r="AN159" s="221"/>
      <c r="AO159" s="221"/>
      <c r="AP159" s="221"/>
      <c r="AQ159" s="221"/>
      <c r="AR159" s="221"/>
      <c r="AS159" s="221"/>
      <c r="AT159" s="221"/>
      <c r="AU159" s="221"/>
      <c r="AV159" s="221"/>
      <c r="AW159" s="221"/>
      <c r="AX159" s="221"/>
    </row>
    <row r="160" spans="1:51" ht="25.7" hidden="1" customHeight="1">
      <c r="A160" s="690"/>
      <c r="B160" s="282"/>
      <c r="C160" s="793" t="s">
        <v>802</v>
      </c>
      <c r="D160" s="221"/>
      <c r="E160" s="222" t="s">
        <v>11255</v>
      </c>
      <c r="F160" s="219" t="s">
        <v>802</v>
      </c>
      <c r="G160" s="221"/>
      <c r="H160" s="221"/>
      <c r="I160" s="219" t="s">
        <v>802</v>
      </c>
      <c r="J160" s="221"/>
      <c r="K160" s="222">
        <v>4040</v>
      </c>
      <c r="L160" s="222"/>
      <c r="M160" s="222"/>
      <c r="N160" s="221"/>
      <c r="O160" s="219" t="s">
        <v>1053</v>
      </c>
      <c r="P160" s="222">
        <v>2056</v>
      </c>
      <c r="Q160" s="222">
        <v>4</v>
      </c>
      <c r="R160" s="222"/>
      <c r="S160" s="222"/>
      <c r="T160" s="219"/>
      <c r="U160" s="222"/>
      <c r="V160" s="219">
        <v>2013</v>
      </c>
      <c r="W160" s="222"/>
      <c r="X160" s="221"/>
      <c r="Y160" s="221"/>
      <c r="Z160" s="221"/>
      <c r="AA160" s="221"/>
      <c r="AB160" s="222"/>
      <c r="AC160" s="221"/>
      <c r="AD160" s="221"/>
      <c r="AE160" s="221"/>
      <c r="AF160" s="221"/>
      <c r="AG160" s="221"/>
      <c r="AH160" s="221"/>
      <c r="AI160" s="221"/>
      <c r="AJ160" s="221"/>
      <c r="AK160" s="221"/>
      <c r="AL160" s="221"/>
      <c r="AM160" s="221"/>
      <c r="AN160" s="221"/>
      <c r="AO160" s="221"/>
      <c r="AP160" s="221"/>
      <c r="AQ160" s="221"/>
      <c r="AR160" s="221"/>
      <c r="AS160" s="221"/>
      <c r="AT160" s="221"/>
      <c r="AU160" s="221"/>
      <c r="AV160" s="221"/>
      <c r="AW160" s="221"/>
      <c r="AX160" s="274"/>
    </row>
    <row r="161" spans="1:51" ht="25.7" hidden="1" customHeight="1">
      <c r="A161" s="690"/>
      <c r="B161" s="282"/>
      <c r="C161" s="793" t="s">
        <v>802</v>
      </c>
      <c r="D161" s="221"/>
      <c r="E161" s="222" t="s">
        <v>11256</v>
      </c>
      <c r="F161" s="219" t="s">
        <v>802</v>
      </c>
      <c r="G161" s="221"/>
      <c r="H161" s="221"/>
      <c r="I161" s="219" t="s">
        <v>802</v>
      </c>
      <c r="J161" s="221"/>
      <c r="K161" s="222">
        <v>13856</v>
      </c>
      <c r="L161" s="222"/>
      <c r="M161" s="222"/>
      <c r="N161" s="221"/>
      <c r="O161" s="219" t="s">
        <v>3849</v>
      </c>
      <c r="P161" s="222">
        <v>1558</v>
      </c>
      <c r="Q161" s="222">
        <v>3</v>
      </c>
      <c r="R161" s="222"/>
      <c r="S161" s="222"/>
      <c r="T161" s="219"/>
      <c r="U161" s="222"/>
      <c r="V161" s="219">
        <v>2006</v>
      </c>
      <c r="W161" s="222"/>
      <c r="X161" s="221"/>
      <c r="Y161" s="221"/>
      <c r="Z161" s="221"/>
      <c r="AA161" s="221"/>
      <c r="AB161" s="222"/>
      <c r="AC161" s="221"/>
      <c r="AD161" s="221"/>
      <c r="AE161" s="221"/>
      <c r="AF161" s="221"/>
      <c r="AG161" s="221"/>
      <c r="AH161" s="221"/>
      <c r="AI161" s="221"/>
      <c r="AJ161" s="221"/>
      <c r="AK161" s="221"/>
      <c r="AL161" s="221"/>
      <c r="AM161" s="221"/>
      <c r="AN161" s="221"/>
      <c r="AO161" s="221"/>
      <c r="AP161" s="221"/>
      <c r="AQ161" s="221"/>
      <c r="AR161" s="221"/>
      <c r="AS161" s="221"/>
      <c r="AT161" s="221"/>
      <c r="AU161" s="221"/>
      <c r="AV161" s="221"/>
      <c r="AW161" s="221"/>
      <c r="AX161" s="221"/>
    </row>
    <row r="162" spans="1:51" ht="25.7" hidden="1" customHeight="1">
      <c r="A162" s="690"/>
      <c r="B162" s="282"/>
      <c r="C162" s="793" t="s">
        <v>802</v>
      </c>
      <c r="D162" s="221"/>
      <c r="E162" s="222" t="s">
        <v>11257</v>
      </c>
      <c r="F162" s="219" t="s">
        <v>802</v>
      </c>
      <c r="G162" s="221"/>
      <c r="H162" s="221"/>
      <c r="I162" s="221" t="s">
        <v>802</v>
      </c>
      <c r="J162" s="221"/>
      <c r="K162" s="222">
        <v>15036</v>
      </c>
      <c r="L162" s="222"/>
      <c r="M162" s="222"/>
      <c r="N162" s="221"/>
      <c r="O162" s="219" t="s">
        <v>3849</v>
      </c>
      <c r="P162" s="222">
        <v>1740</v>
      </c>
      <c r="Q162" s="222">
        <v>3</v>
      </c>
      <c r="R162" s="222"/>
      <c r="S162" s="222"/>
      <c r="T162" s="221"/>
      <c r="U162" s="221"/>
      <c r="V162" s="219">
        <v>2008</v>
      </c>
      <c r="W162" s="221"/>
      <c r="X162" s="221"/>
      <c r="Y162" s="221"/>
      <c r="Z162" s="221"/>
      <c r="AA162" s="221"/>
      <c r="AB162" s="222"/>
      <c r="AC162" s="221"/>
      <c r="AD162" s="221"/>
      <c r="AE162" s="221"/>
      <c r="AF162" s="221"/>
      <c r="AG162" s="221"/>
      <c r="AH162" s="221"/>
      <c r="AI162" s="221"/>
      <c r="AJ162" s="221"/>
      <c r="AK162" s="221"/>
      <c r="AL162" s="221"/>
      <c r="AM162" s="221"/>
      <c r="AN162" s="221"/>
      <c r="AO162" s="221"/>
      <c r="AP162" s="221"/>
      <c r="AQ162" s="221"/>
      <c r="AR162" s="221"/>
      <c r="AS162" s="221"/>
      <c r="AT162" s="221"/>
      <c r="AU162" s="221"/>
      <c r="AV162" s="221"/>
      <c r="AW162" s="221"/>
      <c r="AX162" s="221"/>
    </row>
    <row r="163" spans="1:51" ht="25.7" hidden="1" customHeight="1">
      <c r="A163" s="690"/>
      <c r="B163" s="282"/>
      <c r="C163" s="793" t="s">
        <v>802</v>
      </c>
      <c r="D163" s="221"/>
      <c r="E163" s="222" t="s">
        <v>11258</v>
      </c>
      <c r="F163" s="219" t="s">
        <v>802</v>
      </c>
      <c r="G163" s="221"/>
      <c r="H163" s="221"/>
      <c r="I163" s="221" t="s">
        <v>802</v>
      </c>
      <c r="J163" s="221"/>
      <c r="K163" s="222">
        <v>2807</v>
      </c>
      <c r="L163" s="222"/>
      <c r="M163" s="222"/>
      <c r="N163" s="222"/>
      <c r="O163" s="219" t="s">
        <v>11259</v>
      </c>
      <c r="P163" s="222">
        <v>670</v>
      </c>
      <c r="Q163" s="222">
        <v>1</v>
      </c>
      <c r="R163" s="222"/>
      <c r="S163" s="222"/>
      <c r="T163" s="222"/>
      <c r="U163" s="221"/>
      <c r="V163" s="221">
        <v>2017</v>
      </c>
      <c r="W163" s="219"/>
      <c r="X163" s="221"/>
      <c r="Y163" s="221"/>
      <c r="Z163" s="221"/>
      <c r="AA163" s="221"/>
      <c r="AB163" s="221"/>
      <c r="AC163" s="222"/>
      <c r="AD163" s="221"/>
      <c r="AE163" s="221"/>
      <c r="AF163" s="221"/>
      <c r="AG163" s="221"/>
      <c r="AH163" s="221"/>
      <c r="AI163" s="221"/>
      <c r="AJ163" s="221"/>
      <c r="AK163" s="221"/>
      <c r="AL163" s="221"/>
      <c r="AM163" s="221"/>
      <c r="AN163" s="221"/>
      <c r="AO163" s="221"/>
      <c r="AP163" s="221"/>
      <c r="AQ163" s="221"/>
      <c r="AR163" s="221"/>
      <c r="AS163" s="221"/>
      <c r="AT163" s="221"/>
      <c r="AU163" s="221"/>
      <c r="AV163" s="221"/>
      <c r="AW163" s="221"/>
      <c r="AX163" s="221"/>
    </row>
    <row r="164" spans="1:51" ht="25.7" hidden="1" customHeight="1">
      <c r="A164" s="690"/>
      <c r="B164" s="282"/>
      <c r="C164" s="793" t="s">
        <v>815</v>
      </c>
      <c r="D164" s="221"/>
      <c r="E164" s="222" t="s">
        <v>1013</v>
      </c>
      <c r="F164" s="219" t="s">
        <v>815</v>
      </c>
      <c r="G164" s="221"/>
      <c r="H164" s="221"/>
      <c r="I164" s="221" t="s">
        <v>815</v>
      </c>
      <c r="J164" s="221"/>
      <c r="K164" s="222">
        <v>1302</v>
      </c>
      <c r="L164" s="222"/>
      <c r="M164" s="222"/>
      <c r="N164" s="222"/>
      <c r="O164" s="219" t="s">
        <v>282</v>
      </c>
      <c r="P164" s="222">
        <v>1302</v>
      </c>
      <c r="Q164" s="222">
        <v>2</v>
      </c>
      <c r="R164" s="222"/>
      <c r="S164" s="222"/>
      <c r="T164" s="222"/>
      <c r="U164" s="221"/>
      <c r="V164" s="221">
        <v>2008</v>
      </c>
      <c r="W164" s="219"/>
      <c r="X164" s="221"/>
      <c r="Y164" s="221"/>
      <c r="Z164" s="221"/>
      <c r="AA164" s="221"/>
      <c r="AB164" s="221"/>
      <c r="AC164" s="222"/>
      <c r="AD164" s="221"/>
      <c r="AE164" s="221"/>
      <c r="AF164" s="221"/>
      <c r="AG164" s="221"/>
      <c r="AH164" s="221"/>
      <c r="AI164" s="221"/>
      <c r="AJ164" s="221"/>
      <c r="AK164" s="221"/>
      <c r="AL164" s="221"/>
      <c r="AM164" s="221"/>
      <c r="AN164" s="221"/>
      <c r="AO164" s="221"/>
      <c r="AP164" s="221"/>
      <c r="AQ164" s="221"/>
      <c r="AR164" s="221"/>
      <c r="AS164" s="221"/>
      <c r="AT164" s="221"/>
      <c r="AU164" s="221"/>
      <c r="AV164" s="221"/>
      <c r="AW164" s="221"/>
      <c r="AX164" s="221" t="s">
        <v>2875</v>
      </c>
    </row>
    <row r="165" spans="1:51" ht="25.7" hidden="1" customHeight="1">
      <c r="A165" s="690"/>
      <c r="B165" s="282"/>
      <c r="C165" s="793" t="s">
        <v>815</v>
      </c>
      <c r="D165" s="221"/>
      <c r="E165" s="222" t="s">
        <v>1014</v>
      </c>
      <c r="F165" s="219" t="s">
        <v>815</v>
      </c>
      <c r="G165" s="221"/>
      <c r="H165" s="221"/>
      <c r="I165" s="221" t="s">
        <v>815</v>
      </c>
      <c r="J165" s="221"/>
      <c r="K165" s="222">
        <v>1728</v>
      </c>
      <c r="L165" s="222"/>
      <c r="M165" s="222"/>
      <c r="N165" s="222"/>
      <c r="O165" s="219" t="s">
        <v>282</v>
      </c>
      <c r="P165" s="222">
        <v>1303</v>
      </c>
      <c r="Q165" s="222">
        <v>2</v>
      </c>
      <c r="R165" s="222"/>
      <c r="S165" s="222"/>
      <c r="T165" s="222"/>
      <c r="U165" s="221"/>
      <c r="V165" s="221">
        <v>2008</v>
      </c>
      <c r="W165" s="219"/>
      <c r="X165" s="221"/>
      <c r="Y165" s="221"/>
      <c r="Z165" s="221"/>
      <c r="AA165" s="221"/>
      <c r="AB165" s="221"/>
      <c r="AC165" s="222"/>
      <c r="AD165" s="221"/>
      <c r="AE165" s="221"/>
      <c r="AF165" s="221"/>
      <c r="AG165" s="221"/>
      <c r="AH165" s="221"/>
      <c r="AI165" s="221"/>
      <c r="AJ165" s="221"/>
      <c r="AK165" s="221"/>
      <c r="AL165" s="221"/>
      <c r="AM165" s="221"/>
      <c r="AN165" s="221"/>
      <c r="AO165" s="221"/>
      <c r="AP165" s="221"/>
      <c r="AQ165" s="221"/>
      <c r="AR165" s="221"/>
      <c r="AS165" s="221"/>
      <c r="AT165" s="221"/>
      <c r="AU165" s="221"/>
      <c r="AV165" s="221"/>
      <c r="AW165" s="221"/>
      <c r="AX165" s="221" t="s">
        <v>1015</v>
      </c>
      <c r="AY165" s="1" t="s">
        <v>15389</v>
      </c>
    </row>
    <row r="166" spans="1:51" ht="25.7" hidden="1" customHeight="1">
      <c r="A166" s="690"/>
      <c r="B166" s="282"/>
      <c r="C166" s="793" t="s">
        <v>815</v>
      </c>
      <c r="D166" s="221"/>
      <c r="E166" s="222" t="s">
        <v>1016</v>
      </c>
      <c r="F166" s="219" t="s">
        <v>815</v>
      </c>
      <c r="G166" s="221"/>
      <c r="H166" s="221"/>
      <c r="I166" s="221" t="s">
        <v>815</v>
      </c>
      <c r="J166" s="221"/>
      <c r="K166" s="222">
        <v>1420</v>
      </c>
      <c r="L166" s="222"/>
      <c r="M166" s="222"/>
      <c r="N166" s="222"/>
      <c r="O166" s="219" t="s">
        <v>282</v>
      </c>
      <c r="P166" s="222">
        <v>1224</v>
      </c>
      <c r="Q166" s="222">
        <v>2</v>
      </c>
      <c r="R166" s="222"/>
      <c r="S166" s="222"/>
      <c r="T166" s="222"/>
      <c r="U166" s="221"/>
      <c r="V166" s="221">
        <v>2002</v>
      </c>
      <c r="W166" s="219"/>
      <c r="X166" s="221"/>
      <c r="Y166" s="221"/>
      <c r="Z166" s="221"/>
      <c r="AA166" s="221"/>
      <c r="AB166" s="221"/>
      <c r="AC166" s="222"/>
      <c r="AD166" s="221"/>
      <c r="AE166" s="221"/>
      <c r="AF166" s="221"/>
      <c r="AG166" s="221"/>
      <c r="AH166" s="221"/>
      <c r="AI166" s="221"/>
      <c r="AJ166" s="221"/>
      <c r="AK166" s="221"/>
      <c r="AL166" s="221"/>
      <c r="AM166" s="221"/>
      <c r="AN166" s="221"/>
      <c r="AO166" s="221"/>
      <c r="AP166" s="221"/>
      <c r="AQ166" s="221"/>
      <c r="AR166" s="221"/>
      <c r="AS166" s="221"/>
      <c r="AT166" s="221"/>
      <c r="AU166" s="221"/>
      <c r="AV166" s="221"/>
      <c r="AW166" s="221"/>
      <c r="AX166" s="221"/>
      <c r="AY166" s="1" t="s">
        <v>15389</v>
      </c>
    </row>
    <row r="167" spans="1:51" ht="25.7" hidden="1" customHeight="1">
      <c r="A167" s="690"/>
      <c r="B167" s="282"/>
      <c r="C167" s="793" t="s">
        <v>815</v>
      </c>
      <c r="D167" s="221" t="s">
        <v>1017</v>
      </c>
      <c r="E167" s="222" t="s">
        <v>1017</v>
      </c>
      <c r="F167" s="219" t="s">
        <v>815</v>
      </c>
      <c r="G167" s="221">
        <v>9325</v>
      </c>
      <c r="H167" s="221"/>
      <c r="I167" s="221" t="s">
        <v>815</v>
      </c>
      <c r="J167" s="221" t="s">
        <v>282</v>
      </c>
      <c r="K167" s="222">
        <v>9325</v>
      </c>
      <c r="L167" s="222"/>
      <c r="M167" s="222"/>
      <c r="N167" s="222"/>
      <c r="O167" s="219" t="s">
        <v>282</v>
      </c>
      <c r="P167" s="222">
        <v>420</v>
      </c>
      <c r="Q167" s="222">
        <v>1</v>
      </c>
      <c r="R167" s="222"/>
      <c r="S167" s="222"/>
      <c r="T167" s="222"/>
      <c r="U167" s="221"/>
      <c r="V167" s="221">
        <v>2011</v>
      </c>
      <c r="W167" s="219">
        <v>200</v>
      </c>
      <c r="X167" s="221"/>
      <c r="Y167" s="221"/>
      <c r="Z167" s="221"/>
      <c r="AA167" s="221"/>
      <c r="AB167" s="221">
        <v>200</v>
      </c>
      <c r="AC167" s="222"/>
      <c r="AD167" s="221"/>
      <c r="AE167" s="221"/>
      <c r="AF167" s="221"/>
      <c r="AG167" s="221"/>
      <c r="AH167" s="221"/>
      <c r="AI167" s="221"/>
      <c r="AJ167" s="221"/>
      <c r="AK167" s="221"/>
      <c r="AL167" s="221"/>
      <c r="AM167" s="221"/>
      <c r="AN167" s="221"/>
      <c r="AO167" s="221"/>
      <c r="AP167" s="221"/>
      <c r="AQ167" s="221"/>
      <c r="AR167" s="221"/>
      <c r="AS167" s="221"/>
      <c r="AT167" s="221"/>
      <c r="AU167" s="221"/>
      <c r="AV167" s="221"/>
      <c r="AW167" s="221"/>
      <c r="AX167" s="221"/>
    </row>
    <row r="168" spans="1:51" ht="25.7" hidden="1" customHeight="1">
      <c r="A168" s="690"/>
      <c r="B168" s="282"/>
      <c r="C168" s="793" t="s">
        <v>815</v>
      </c>
      <c r="D168" s="222" t="s">
        <v>1018</v>
      </c>
      <c r="E168" s="222" t="s">
        <v>1018</v>
      </c>
      <c r="F168" s="221" t="s">
        <v>815</v>
      </c>
      <c r="G168" s="222">
        <v>9312</v>
      </c>
      <c r="H168" s="222"/>
      <c r="I168" s="221" t="s">
        <v>815</v>
      </c>
      <c r="J168" s="219" t="s">
        <v>282</v>
      </c>
      <c r="K168" s="222">
        <v>9312</v>
      </c>
      <c r="L168" s="222"/>
      <c r="M168" s="222"/>
      <c r="N168" s="222"/>
      <c r="O168" s="219" t="s">
        <v>282</v>
      </c>
      <c r="P168" s="222">
        <v>1224</v>
      </c>
      <c r="Q168" s="222">
        <v>2</v>
      </c>
      <c r="R168" s="222"/>
      <c r="S168" s="222"/>
      <c r="T168" s="222"/>
      <c r="U168" s="221"/>
      <c r="V168" s="221">
        <v>2011</v>
      </c>
      <c r="W168" s="221">
        <v>250</v>
      </c>
      <c r="X168" s="221"/>
      <c r="Y168" s="221"/>
      <c r="Z168" s="221"/>
      <c r="AA168" s="221"/>
      <c r="AB168" s="221">
        <v>250</v>
      </c>
      <c r="AC168" s="222"/>
      <c r="AD168" s="221"/>
      <c r="AE168" s="221"/>
      <c r="AF168" s="221"/>
      <c r="AG168" s="221"/>
      <c r="AH168" s="221"/>
      <c r="AI168" s="221"/>
      <c r="AJ168" s="221"/>
      <c r="AK168" s="221"/>
      <c r="AL168" s="221"/>
      <c r="AM168" s="221"/>
      <c r="AN168" s="221"/>
      <c r="AO168" s="221"/>
      <c r="AP168" s="221"/>
      <c r="AQ168" s="221"/>
      <c r="AR168" s="221"/>
      <c r="AS168" s="221"/>
      <c r="AT168" s="221"/>
      <c r="AU168" s="221"/>
      <c r="AV168" s="221"/>
      <c r="AW168" s="221"/>
      <c r="AX168" s="221"/>
    </row>
    <row r="169" spans="1:51" ht="25.7" hidden="1" customHeight="1">
      <c r="A169" s="690"/>
      <c r="B169" s="282"/>
      <c r="C169" s="793" t="s">
        <v>815</v>
      </c>
      <c r="D169" s="219" t="s">
        <v>1019</v>
      </c>
      <c r="E169" s="219" t="s">
        <v>1019</v>
      </c>
      <c r="F169" s="222" t="s">
        <v>815</v>
      </c>
      <c r="G169" s="222">
        <v>80316</v>
      </c>
      <c r="H169" s="222"/>
      <c r="I169" s="222" t="s">
        <v>815</v>
      </c>
      <c r="J169" s="221" t="s">
        <v>282</v>
      </c>
      <c r="K169" s="222">
        <v>2358</v>
      </c>
      <c r="L169" s="222"/>
      <c r="M169" s="222"/>
      <c r="N169" s="222"/>
      <c r="O169" s="221" t="s">
        <v>282</v>
      </c>
      <c r="P169" s="765">
        <v>1955</v>
      </c>
      <c r="Q169" s="222">
        <v>3</v>
      </c>
      <c r="R169" s="222"/>
      <c r="S169" s="222"/>
      <c r="T169" s="222"/>
      <c r="U169" s="221"/>
      <c r="V169" s="221">
        <v>2012</v>
      </c>
      <c r="W169" s="221">
        <v>150</v>
      </c>
      <c r="X169" s="221"/>
      <c r="Y169" s="221"/>
      <c r="Z169" s="221"/>
      <c r="AA169" s="221"/>
      <c r="AB169" s="221">
        <v>235</v>
      </c>
      <c r="AC169" s="222"/>
      <c r="AD169" s="221"/>
      <c r="AE169" s="221"/>
      <c r="AF169" s="221"/>
      <c r="AG169" s="221"/>
      <c r="AH169" s="221"/>
      <c r="AI169" s="221"/>
      <c r="AJ169" s="221"/>
      <c r="AK169" s="221"/>
      <c r="AL169" s="221"/>
      <c r="AM169" s="221"/>
      <c r="AN169" s="221"/>
      <c r="AO169" s="221"/>
      <c r="AP169" s="221"/>
      <c r="AQ169" s="221"/>
      <c r="AR169" s="221"/>
      <c r="AS169" s="221"/>
      <c r="AT169" s="221"/>
      <c r="AU169" s="221"/>
      <c r="AV169" s="221"/>
      <c r="AW169" s="221"/>
      <c r="AX169" s="221" t="s">
        <v>1020</v>
      </c>
    </row>
    <row r="170" spans="1:51" ht="25.7" hidden="1" customHeight="1">
      <c r="A170" s="690"/>
      <c r="B170" s="282"/>
      <c r="C170" s="793" t="s">
        <v>815</v>
      </c>
      <c r="D170" s="222"/>
      <c r="E170" s="222" t="s">
        <v>1021</v>
      </c>
      <c r="F170" s="222" t="s">
        <v>815</v>
      </c>
      <c r="G170" s="222"/>
      <c r="H170" s="222"/>
      <c r="I170" s="222" t="s">
        <v>815</v>
      </c>
      <c r="J170" s="221"/>
      <c r="K170" s="222">
        <v>793</v>
      </c>
      <c r="L170" s="222"/>
      <c r="M170" s="222"/>
      <c r="N170" s="222"/>
      <c r="O170" s="221" t="s">
        <v>282</v>
      </c>
      <c r="P170" s="222">
        <v>651</v>
      </c>
      <c r="Q170" s="222">
        <v>1</v>
      </c>
      <c r="R170" s="222"/>
      <c r="S170" s="222"/>
      <c r="T170" s="222"/>
      <c r="U170" s="221"/>
      <c r="V170" s="221">
        <v>2008</v>
      </c>
      <c r="W170" s="221"/>
      <c r="X170" s="221"/>
      <c r="Y170" s="221"/>
      <c r="Z170" s="221"/>
      <c r="AA170" s="221"/>
      <c r="AB170" s="221"/>
      <c r="AC170" s="222"/>
      <c r="AD170" s="221"/>
      <c r="AE170" s="221"/>
      <c r="AF170" s="221"/>
      <c r="AG170" s="221"/>
      <c r="AH170" s="221"/>
      <c r="AI170" s="221"/>
      <c r="AJ170" s="221"/>
      <c r="AK170" s="221"/>
      <c r="AL170" s="221"/>
      <c r="AM170" s="221"/>
      <c r="AN170" s="221"/>
      <c r="AO170" s="221"/>
      <c r="AP170" s="221"/>
      <c r="AQ170" s="221"/>
      <c r="AR170" s="221"/>
      <c r="AS170" s="221"/>
      <c r="AT170" s="221"/>
      <c r="AU170" s="221"/>
      <c r="AV170" s="221"/>
      <c r="AW170" s="221"/>
      <c r="AX170" s="221"/>
    </row>
    <row r="171" spans="1:51" ht="25.7" hidden="1" customHeight="1">
      <c r="A171" s="690"/>
      <c r="B171" s="282"/>
      <c r="C171" s="793" t="s">
        <v>815</v>
      </c>
      <c r="D171" s="222"/>
      <c r="E171" s="222" t="s">
        <v>2876</v>
      </c>
      <c r="F171" s="222" t="s">
        <v>815</v>
      </c>
      <c r="G171" s="222"/>
      <c r="H171" s="222"/>
      <c r="I171" s="222" t="s">
        <v>815</v>
      </c>
      <c r="J171" s="221"/>
      <c r="K171" s="222">
        <v>3050</v>
      </c>
      <c r="L171" s="222"/>
      <c r="M171" s="222"/>
      <c r="N171" s="222"/>
      <c r="O171" s="221" t="s">
        <v>282</v>
      </c>
      <c r="P171" s="222">
        <v>2181</v>
      </c>
      <c r="Q171" s="222">
        <v>3</v>
      </c>
      <c r="R171" s="222"/>
      <c r="S171" s="222"/>
      <c r="T171" s="222"/>
      <c r="U171" s="221"/>
      <c r="V171" s="221">
        <v>2013</v>
      </c>
      <c r="W171" s="221"/>
      <c r="X171" s="221"/>
      <c r="Y171" s="221"/>
      <c r="Z171" s="221"/>
      <c r="AA171" s="221"/>
      <c r="AB171" s="221">
        <v>266</v>
      </c>
      <c r="AC171" s="222"/>
      <c r="AD171" s="221"/>
      <c r="AE171" s="221"/>
      <c r="AF171" s="221"/>
      <c r="AG171" s="221"/>
      <c r="AH171" s="221"/>
      <c r="AI171" s="221"/>
      <c r="AJ171" s="221"/>
      <c r="AK171" s="221"/>
      <c r="AL171" s="221"/>
      <c r="AM171" s="221"/>
      <c r="AN171" s="221"/>
      <c r="AO171" s="221"/>
      <c r="AP171" s="221"/>
      <c r="AQ171" s="221"/>
      <c r="AR171" s="221"/>
      <c r="AS171" s="221"/>
      <c r="AT171" s="221"/>
      <c r="AU171" s="221"/>
      <c r="AV171" s="221"/>
      <c r="AW171" s="221"/>
      <c r="AX171" s="221" t="s">
        <v>2877</v>
      </c>
    </row>
    <row r="172" spans="1:51" ht="25.7" hidden="1" customHeight="1">
      <c r="A172" s="690"/>
      <c r="B172" s="282"/>
      <c r="C172" s="793" t="s">
        <v>815</v>
      </c>
      <c r="D172" s="222" t="s">
        <v>1022</v>
      </c>
      <c r="E172" s="222" t="s">
        <v>1022</v>
      </c>
      <c r="F172" s="222" t="s">
        <v>815</v>
      </c>
      <c r="G172" s="222">
        <v>2044</v>
      </c>
      <c r="H172" s="222"/>
      <c r="I172" s="222" t="s">
        <v>815</v>
      </c>
      <c r="J172" s="221" t="s">
        <v>282</v>
      </c>
      <c r="K172" s="222">
        <v>2044</v>
      </c>
      <c r="L172" s="222"/>
      <c r="M172" s="222"/>
      <c r="N172" s="222"/>
      <c r="O172" s="221" t="s">
        <v>282</v>
      </c>
      <c r="P172" s="222">
        <v>2044</v>
      </c>
      <c r="Q172" s="222">
        <v>3</v>
      </c>
      <c r="R172" s="222"/>
      <c r="S172" s="222"/>
      <c r="T172" s="222"/>
      <c r="U172" s="221"/>
      <c r="V172" s="221">
        <v>2011</v>
      </c>
      <c r="W172" s="221">
        <v>200</v>
      </c>
      <c r="X172" s="221"/>
      <c r="Y172" s="221"/>
      <c r="Z172" s="221"/>
      <c r="AA172" s="221"/>
      <c r="AB172" s="221">
        <v>300</v>
      </c>
      <c r="AC172" s="222"/>
      <c r="AD172" s="221"/>
      <c r="AE172" s="221"/>
      <c r="AF172" s="221"/>
      <c r="AG172" s="221"/>
      <c r="AH172" s="221"/>
      <c r="AI172" s="221"/>
      <c r="AJ172" s="221"/>
      <c r="AK172" s="221"/>
      <c r="AL172" s="221"/>
      <c r="AM172" s="221"/>
      <c r="AN172" s="221"/>
      <c r="AO172" s="221"/>
      <c r="AP172" s="221"/>
      <c r="AQ172" s="221"/>
      <c r="AR172" s="221"/>
      <c r="AS172" s="221"/>
      <c r="AT172" s="221"/>
      <c r="AU172" s="221"/>
      <c r="AV172" s="221"/>
      <c r="AW172" s="221"/>
      <c r="AX172" s="221"/>
    </row>
    <row r="173" spans="1:51" ht="25.7" hidden="1" customHeight="1">
      <c r="A173" s="690"/>
      <c r="B173" s="282"/>
      <c r="C173" s="793" t="s">
        <v>796</v>
      </c>
      <c r="D173" s="221"/>
      <c r="E173" s="222" t="s">
        <v>2878</v>
      </c>
      <c r="F173" s="219" t="s">
        <v>577</v>
      </c>
      <c r="G173" s="221"/>
      <c r="H173" s="221"/>
      <c r="I173" s="221" t="s">
        <v>796</v>
      </c>
      <c r="J173" s="221"/>
      <c r="K173" s="222">
        <v>5920</v>
      </c>
      <c r="L173" s="222">
        <v>2517</v>
      </c>
      <c r="M173" s="222">
        <v>2517</v>
      </c>
      <c r="N173" s="221"/>
      <c r="O173" s="219" t="s">
        <v>2879</v>
      </c>
      <c r="P173" s="222">
        <v>4142</v>
      </c>
      <c r="Q173" s="222">
        <v>6</v>
      </c>
      <c r="R173" s="222"/>
      <c r="S173" s="222"/>
      <c r="T173" s="221"/>
      <c r="U173" s="221"/>
      <c r="V173" s="219">
        <v>2014</v>
      </c>
      <c r="W173" s="221"/>
      <c r="X173" s="221"/>
      <c r="Y173" s="221"/>
      <c r="Z173" s="221"/>
      <c r="AA173" s="221"/>
      <c r="AB173" s="222">
        <v>1999</v>
      </c>
      <c r="AC173" s="221"/>
      <c r="AD173" s="221"/>
      <c r="AE173" s="221"/>
      <c r="AF173" s="221"/>
      <c r="AG173" s="221"/>
      <c r="AH173" s="221"/>
      <c r="AI173" s="221"/>
      <c r="AJ173" s="221"/>
      <c r="AK173" s="221"/>
      <c r="AL173" s="221"/>
      <c r="AM173" s="221"/>
      <c r="AN173" s="221"/>
      <c r="AO173" s="221"/>
      <c r="AP173" s="221"/>
      <c r="AQ173" s="221"/>
      <c r="AR173" s="221"/>
      <c r="AS173" s="221"/>
      <c r="AT173" s="221"/>
      <c r="AU173" s="221"/>
      <c r="AV173" s="221"/>
      <c r="AW173" s="221"/>
      <c r="AX173" s="221"/>
    </row>
    <row r="174" spans="1:51" ht="25.7" hidden="1" customHeight="1">
      <c r="A174" s="690" t="s">
        <v>381</v>
      </c>
      <c r="B174" s="290" t="s">
        <v>2358</v>
      </c>
      <c r="C174" s="259" t="s">
        <v>2251</v>
      </c>
      <c r="D174" s="236"/>
      <c r="E174" s="246">
        <f>COUNTA(E175:E194)</f>
        <v>20</v>
      </c>
      <c r="F174" s="707"/>
      <c r="G174" s="236"/>
      <c r="H174" s="247"/>
      <c r="I174" s="236"/>
      <c r="J174" s="236"/>
      <c r="K174" s="235">
        <f>SUM(K175:K194)</f>
        <v>101018</v>
      </c>
      <c r="L174" s="235">
        <f>SUM(L175:L194)</f>
        <v>6363.3</v>
      </c>
      <c r="M174" s="235">
        <f>SUM(M175:M194)</f>
        <v>26558</v>
      </c>
      <c r="N174" s="235">
        <f>SUM(N175:N194)</f>
        <v>0</v>
      </c>
      <c r="O174" s="235"/>
      <c r="P174" s="235">
        <f>SUM(P175:P194)</f>
        <v>65147</v>
      </c>
      <c r="Q174" s="235">
        <f>SUM(Q175:Q194)</f>
        <v>115</v>
      </c>
      <c r="R174" s="235"/>
      <c r="S174" s="235"/>
      <c r="T174" s="236"/>
      <c r="U174" s="236"/>
      <c r="V174" s="707"/>
      <c r="W174" s="236"/>
      <c r="X174" s="236"/>
      <c r="Y174" s="236"/>
      <c r="Z174" s="236"/>
      <c r="AA174" s="236"/>
      <c r="AB174" s="235"/>
      <c r="AC174" s="707"/>
      <c r="AD174" s="707"/>
      <c r="AE174" s="236"/>
      <c r="AF174" s="236"/>
      <c r="AG174" s="236"/>
      <c r="AH174" s="236"/>
      <c r="AI174" s="236"/>
      <c r="AJ174" s="236"/>
      <c r="AK174" s="236"/>
      <c r="AL174" s="236"/>
      <c r="AM174" s="236"/>
      <c r="AN174" s="236"/>
      <c r="AO174" s="236"/>
      <c r="AP174" s="236"/>
      <c r="AQ174" s="236"/>
      <c r="AR174" s="236"/>
      <c r="AS174" s="236"/>
      <c r="AT174" s="236"/>
      <c r="AU174" s="236"/>
      <c r="AV174" s="236"/>
      <c r="AW174" s="236"/>
      <c r="AX174" s="236"/>
    </row>
    <row r="175" spans="1:51" ht="25.7" hidden="1" customHeight="1">
      <c r="A175" s="690" t="s">
        <v>310</v>
      </c>
      <c r="B175" s="282"/>
      <c r="C175" s="259" t="s">
        <v>3044</v>
      </c>
      <c r="D175" s="236"/>
      <c r="E175" s="246" t="s">
        <v>3045</v>
      </c>
      <c r="F175" s="707" t="s">
        <v>588</v>
      </c>
      <c r="G175" s="236"/>
      <c r="H175" s="247"/>
      <c r="I175" s="236" t="s">
        <v>3046</v>
      </c>
      <c r="J175" s="236"/>
      <c r="K175" s="235">
        <v>4378</v>
      </c>
      <c r="L175" s="235">
        <v>93</v>
      </c>
      <c r="M175" s="235">
        <v>93</v>
      </c>
      <c r="N175" s="235"/>
      <c r="O175" s="707" t="s">
        <v>16183</v>
      </c>
      <c r="P175" s="235">
        <v>2898</v>
      </c>
      <c r="Q175" s="235">
        <v>4</v>
      </c>
      <c r="R175" s="235">
        <v>194</v>
      </c>
      <c r="S175" s="235">
        <v>500</v>
      </c>
      <c r="T175" s="236"/>
      <c r="U175" s="236"/>
      <c r="V175" s="707">
        <v>2007</v>
      </c>
      <c r="W175" s="236"/>
      <c r="X175" s="236"/>
      <c r="Y175" s="236"/>
      <c r="Z175" s="236"/>
      <c r="AA175" s="236"/>
      <c r="AB175" s="235">
        <v>1328</v>
      </c>
      <c r="AC175" s="707"/>
      <c r="AD175" s="707"/>
      <c r="AE175" s="236"/>
      <c r="AF175" s="236"/>
      <c r="AG175" s="236"/>
      <c r="AH175" s="236"/>
      <c r="AI175" s="236"/>
      <c r="AJ175" s="236"/>
      <c r="AK175" s="236"/>
      <c r="AL175" s="236"/>
      <c r="AM175" s="236"/>
      <c r="AN175" s="236"/>
      <c r="AO175" s="236"/>
      <c r="AP175" s="236"/>
      <c r="AQ175" s="236"/>
      <c r="AR175" s="236"/>
      <c r="AS175" s="236"/>
      <c r="AT175" s="236"/>
      <c r="AU175" s="236"/>
      <c r="AV175" s="236"/>
      <c r="AW175" s="236"/>
      <c r="AX175" s="236"/>
    </row>
    <row r="176" spans="1:51" ht="25.7" hidden="1" customHeight="1">
      <c r="A176" s="690"/>
      <c r="B176" s="282"/>
      <c r="C176" s="259" t="s">
        <v>794</v>
      </c>
      <c r="D176" s="236"/>
      <c r="E176" s="246" t="s">
        <v>3047</v>
      </c>
      <c r="F176" s="707" t="s">
        <v>794</v>
      </c>
      <c r="G176" s="236"/>
      <c r="H176" s="247"/>
      <c r="I176" s="236" t="s">
        <v>794</v>
      </c>
      <c r="J176" s="236"/>
      <c r="K176" s="235">
        <v>1204</v>
      </c>
      <c r="L176" s="235"/>
      <c r="M176" s="235"/>
      <c r="N176" s="235"/>
      <c r="O176" s="707" t="s">
        <v>282</v>
      </c>
      <c r="P176" s="235">
        <v>1204</v>
      </c>
      <c r="Q176" s="235">
        <v>2</v>
      </c>
      <c r="R176" s="235"/>
      <c r="S176" s="235"/>
      <c r="T176" s="236"/>
      <c r="U176" s="236"/>
      <c r="V176" s="707">
        <v>2006</v>
      </c>
      <c r="W176" s="236"/>
      <c r="X176" s="236"/>
      <c r="Y176" s="236"/>
      <c r="Z176" s="236"/>
      <c r="AA176" s="236"/>
      <c r="AB176" s="235">
        <v>200</v>
      </c>
      <c r="AC176" s="707"/>
      <c r="AD176" s="707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6"/>
      <c r="AO176" s="236"/>
      <c r="AP176" s="236"/>
      <c r="AQ176" s="236"/>
      <c r="AR176" s="236"/>
      <c r="AS176" s="236"/>
      <c r="AT176" s="236"/>
      <c r="AU176" s="236"/>
      <c r="AV176" s="236"/>
      <c r="AW176" s="236"/>
      <c r="AX176" s="236"/>
    </row>
    <row r="177" spans="1:50" s="1316" customFormat="1" ht="25.7" hidden="1" customHeight="1">
      <c r="A177" s="690"/>
      <c r="B177" s="282"/>
      <c r="C177" s="259" t="s">
        <v>567</v>
      </c>
      <c r="D177" s="1298" t="s">
        <v>3048</v>
      </c>
      <c r="E177" s="246" t="s">
        <v>3049</v>
      </c>
      <c r="F177" s="1288" t="s">
        <v>588</v>
      </c>
      <c r="G177" s="1298" t="s">
        <v>3050</v>
      </c>
      <c r="H177" s="247" t="s">
        <v>205</v>
      </c>
      <c r="I177" s="1298" t="s">
        <v>589</v>
      </c>
      <c r="J177" s="1298"/>
      <c r="K177" s="235"/>
      <c r="L177" s="235">
        <v>23</v>
      </c>
      <c r="M177" s="235">
        <v>23</v>
      </c>
      <c r="N177" s="235"/>
      <c r="O177" s="1288" t="s">
        <v>1091</v>
      </c>
      <c r="P177" s="235">
        <v>5600</v>
      </c>
      <c r="Q177" s="235">
        <v>4</v>
      </c>
      <c r="R177" s="235">
        <v>100</v>
      </c>
      <c r="S177" s="235">
        <v>210</v>
      </c>
      <c r="T177" s="1298" t="s">
        <v>173</v>
      </c>
      <c r="U177" s="1298"/>
      <c r="V177" s="1288">
        <v>1994</v>
      </c>
      <c r="W177" s="1298"/>
      <c r="X177" s="1298" t="s">
        <v>3051</v>
      </c>
      <c r="Y177" s="1298"/>
      <c r="Z177" s="1298"/>
      <c r="AA177" s="1298"/>
      <c r="AB177" s="235">
        <v>1600</v>
      </c>
      <c r="AC177" s="1288"/>
      <c r="AD177" s="1288"/>
      <c r="AE177" s="1298"/>
      <c r="AF177" s="1298"/>
      <c r="AG177" s="1298"/>
      <c r="AH177" s="1298"/>
      <c r="AI177" s="1298"/>
      <c r="AJ177" s="1298"/>
      <c r="AK177" s="1298"/>
      <c r="AL177" s="1298"/>
      <c r="AM177" s="1298"/>
      <c r="AN177" s="1298"/>
      <c r="AO177" s="1298"/>
      <c r="AP177" s="1298"/>
      <c r="AQ177" s="1298"/>
      <c r="AR177" s="1298"/>
      <c r="AS177" s="1298"/>
      <c r="AT177" s="1298"/>
      <c r="AU177" s="1298"/>
      <c r="AV177" s="1298"/>
      <c r="AW177" s="1298"/>
      <c r="AX177" s="1298" t="s">
        <v>3052</v>
      </c>
    </row>
    <row r="178" spans="1:50" s="1316" customFormat="1" ht="25.7" hidden="1" customHeight="1">
      <c r="A178" s="690"/>
      <c r="B178" s="282"/>
      <c r="C178" s="259" t="s">
        <v>567</v>
      </c>
      <c r="D178" s="1298"/>
      <c r="E178" s="246" t="s">
        <v>3053</v>
      </c>
      <c r="F178" s="1288" t="s">
        <v>588</v>
      </c>
      <c r="G178" s="1298"/>
      <c r="H178" s="247"/>
      <c r="I178" s="1298" t="s">
        <v>589</v>
      </c>
      <c r="J178" s="1298"/>
      <c r="K178" s="235"/>
      <c r="L178" s="235">
        <v>3613</v>
      </c>
      <c r="M178" s="235">
        <v>3715</v>
      </c>
      <c r="N178" s="235"/>
      <c r="O178" s="1288" t="s">
        <v>1091</v>
      </c>
      <c r="P178" s="235">
        <v>3098</v>
      </c>
      <c r="Q178" s="235">
        <v>4</v>
      </c>
      <c r="R178" s="235">
        <v>208</v>
      </c>
      <c r="S178" s="235">
        <v>500</v>
      </c>
      <c r="T178" s="1298"/>
      <c r="U178" s="1298"/>
      <c r="V178" s="1288">
        <v>2006</v>
      </c>
      <c r="W178" s="1298"/>
      <c r="X178" s="1298"/>
      <c r="Y178" s="1298"/>
      <c r="Z178" s="1298"/>
      <c r="AA178" s="1298"/>
      <c r="AB178" s="235">
        <v>3000</v>
      </c>
      <c r="AC178" s="1288"/>
      <c r="AD178" s="1288"/>
      <c r="AE178" s="1298"/>
      <c r="AF178" s="1298"/>
      <c r="AG178" s="1298"/>
      <c r="AH178" s="1298"/>
      <c r="AI178" s="1298"/>
      <c r="AJ178" s="1298"/>
      <c r="AK178" s="1298"/>
      <c r="AL178" s="1298"/>
      <c r="AM178" s="1298"/>
      <c r="AN178" s="1298"/>
      <c r="AO178" s="1298"/>
      <c r="AP178" s="1298"/>
      <c r="AQ178" s="1298"/>
      <c r="AR178" s="1298"/>
      <c r="AS178" s="1298"/>
      <c r="AT178" s="1298"/>
      <c r="AU178" s="1298"/>
      <c r="AV178" s="1298"/>
      <c r="AW178" s="1298"/>
      <c r="AX178" s="1298" t="s">
        <v>3052</v>
      </c>
    </row>
    <row r="179" spans="1:50" ht="25.7" hidden="1" customHeight="1">
      <c r="A179" s="690" t="s">
        <v>145</v>
      </c>
      <c r="B179" s="282"/>
      <c r="C179" s="259" t="s">
        <v>567</v>
      </c>
      <c r="D179" s="1121"/>
      <c r="E179" s="246" t="s">
        <v>3054</v>
      </c>
      <c r="F179" s="1118" t="s">
        <v>567</v>
      </c>
      <c r="G179" s="1121"/>
      <c r="H179" s="247"/>
      <c r="I179" s="1121" t="s">
        <v>567</v>
      </c>
      <c r="J179" s="1121"/>
      <c r="K179" s="235">
        <v>1260</v>
      </c>
      <c r="L179" s="235"/>
      <c r="M179" s="235"/>
      <c r="N179" s="235"/>
      <c r="O179" s="1118" t="s">
        <v>282</v>
      </c>
      <c r="P179" s="235">
        <v>1260</v>
      </c>
      <c r="Q179" s="235">
        <v>2</v>
      </c>
      <c r="R179" s="235">
        <v>100</v>
      </c>
      <c r="S179" s="235">
        <v>150</v>
      </c>
      <c r="T179" s="1121"/>
      <c r="U179" s="1121"/>
      <c r="V179" s="1118">
        <v>2004</v>
      </c>
      <c r="W179" s="1121"/>
      <c r="X179" s="1121"/>
      <c r="Y179" s="1121"/>
      <c r="Z179" s="1121"/>
      <c r="AA179" s="1121"/>
      <c r="AB179" s="235">
        <v>150</v>
      </c>
      <c r="AC179" s="1118"/>
      <c r="AD179" s="1118"/>
      <c r="AE179" s="1121"/>
      <c r="AF179" s="1121"/>
      <c r="AG179" s="1121"/>
      <c r="AH179" s="1121"/>
      <c r="AI179" s="1121"/>
      <c r="AJ179" s="1121"/>
      <c r="AK179" s="1121"/>
      <c r="AL179" s="1121"/>
      <c r="AM179" s="1121"/>
      <c r="AN179" s="1121"/>
      <c r="AO179" s="1121"/>
      <c r="AP179" s="1121"/>
      <c r="AQ179" s="1121"/>
      <c r="AR179" s="1121"/>
      <c r="AS179" s="1121"/>
      <c r="AT179" s="1121"/>
      <c r="AU179" s="1121"/>
      <c r="AV179" s="1121"/>
      <c r="AW179" s="1121"/>
      <c r="AX179" s="1121"/>
    </row>
    <row r="180" spans="1:50" ht="25.7" hidden="1" customHeight="1">
      <c r="A180" s="690"/>
      <c r="B180" s="275"/>
      <c r="C180" s="259" t="s">
        <v>567</v>
      </c>
      <c r="D180" s="236"/>
      <c r="E180" s="235" t="s">
        <v>3055</v>
      </c>
      <c r="F180" s="707" t="s">
        <v>567</v>
      </c>
      <c r="G180" s="236"/>
      <c r="H180" s="247"/>
      <c r="I180" s="236" t="s">
        <v>3030</v>
      </c>
      <c r="J180" s="236"/>
      <c r="K180" s="326">
        <v>1200</v>
      </c>
      <c r="L180" s="235"/>
      <c r="M180" s="235"/>
      <c r="N180" s="236"/>
      <c r="O180" s="707" t="s">
        <v>282</v>
      </c>
      <c r="P180" s="235">
        <v>792</v>
      </c>
      <c r="Q180" s="235">
        <v>3</v>
      </c>
      <c r="R180" s="235"/>
      <c r="S180" s="235"/>
      <c r="T180" s="236"/>
      <c r="U180" s="236"/>
      <c r="V180" s="707">
        <v>1997</v>
      </c>
      <c r="W180" s="236"/>
      <c r="X180" s="236"/>
      <c r="Y180" s="236"/>
      <c r="Z180" s="236"/>
      <c r="AA180" s="236"/>
      <c r="AB180" s="235">
        <v>350</v>
      </c>
      <c r="AC180" s="707"/>
      <c r="AD180" s="707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6"/>
      <c r="AO180" s="236"/>
      <c r="AP180" s="236"/>
      <c r="AQ180" s="236"/>
      <c r="AR180" s="236"/>
      <c r="AS180" s="236"/>
      <c r="AT180" s="236"/>
      <c r="AU180" s="236"/>
      <c r="AV180" s="236"/>
      <c r="AW180" s="236"/>
      <c r="AX180" s="236"/>
    </row>
    <row r="181" spans="1:50" ht="25.7" hidden="1" customHeight="1">
      <c r="A181" s="690"/>
      <c r="B181" s="282"/>
      <c r="C181" s="259" t="s">
        <v>567</v>
      </c>
      <c r="D181" s="236"/>
      <c r="E181" s="235" t="s">
        <v>15186</v>
      </c>
      <c r="F181" s="707" t="s">
        <v>567</v>
      </c>
      <c r="G181" s="236"/>
      <c r="H181" s="247"/>
      <c r="I181" s="236" t="s">
        <v>567</v>
      </c>
      <c r="J181" s="236"/>
      <c r="K181" s="326">
        <v>1150</v>
      </c>
      <c r="L181" s="235"/>
      <c r="M181" s="235"/>
      <c r="N181" s="236"/>
      <c r="O181" s="707" t="s">
        <v>282</v>
      </c>
      <c r="P181" s="235">
        <v>1150</v>
      </c>
      <c r="Q181" s="235">
        <v>2</v>
      </c>
      <c r="R181" s="235"/>
      <c r="S181" s="235"/>
      <c r="T181" s="236"/>
      <c r="U181" s="236"/>
      <c r="V181" s="707">
        <v>1998</v>
      </c>
      <c r="W181" s="236"/>
      <c r="X181" s="236"/>
      <c r="Y181" s="236"/>
      <c r="Z181" s="236"/>
      <c r="AA181" s="236"/>
      <c r="AB181" s="235"/>
      <c r="AC181" s="707"/>
      <c r="AD181" s="707"/>
      <c r="AE181" s="236"/>
      <c r="AF181" s="236"/>
      <c r="AG181" s="236"/>
      <c r="AH181" s="236"/>
      <c r="AI181" s="236"/>
      <c r="AJ181" s="236"/>
      <c r="AK181" s="236"/>
      <c r="AL181" s="236"/>
      <c r="AM181" s="236"/>
      <c r="AN181" s="236"/>
      <c r="AO181" s="236"/>
      <c r="AP181" s="236"/>
      <c r="AQ181" s="236"/>
      <c r="AR181" s="236"/>
      <c r="AS181" s="236"/>
      <c r="AT181" s="236"/>
      <c r="AU181" s="236"/>
      <c r="AV181" s="236"/>
      <c r="AW181" s="236"/>
      <c r="AX181" s="236" t="s">
        <v>3615</v>
      </c>
    </row>
    <row r="182" spans="1:50" ht="25.7" hidden="1" customHeight="1">
      <c r="A182" s="690"/>
      <c r="B182" s="282"/>
      <c r="C182" s="259" t="s">
        <v>567</v>
      </c>
      <c r="D182" s="236"/>
      <c r="E182" s="235" t="s">
        <v>15187</v>
      </c>
      <c r="F182" s="707" t="s">
        <v>567</v>
      </c>
      <c r="G182" s="236"/>
      <c r="H182" s="247"/>
      <c r="I182" s="236" t="s">
        <v>567</v>
      </c>
      <c r="J182" s="236"/>
      <c r="K182" s="235">
        <v>953</v>
      </c>
      <c r="L182" s="235"/>
      <c r="M182" s="235"/>
      <c r="N182" s="236"/>
      <c r="O182" s="707" t="s">
        <v>282</v>
      </c>
      <c r="P182" s="235">
        <v>953</v>
      </c>
      <c r="Q182" s="235">
        <v>2</v>
      </c>
      <c r="R182" s="235"/>
      <c r="S182" s="235"/>
      <c r="T182" s="236"/>
      <c r="U182" s="236"/>
      <c r="V182" s="707">
        <v>1994</v>
      </c>
      <c r="W182" s="236"/>
      <c r="X182" s="236"/>
      <c r="Y182" s="236"/>
      <c r="Z182" s="236"/>
      <c r="AA182" s="236"/>
      <c r="AB182" s="235">
        <v>50</v>
      </c>
      <c r="AC182" s="707"/>
      <c r="AD182" s="707"/>
      <c r="AE182" s="236"/>
      <c r="AF182" s="236"/>
      <c r="AG182" s="236"/>
      <c r="AH182" s="236"/>
      <c r="AI182" s="236"/>
      <c r="AJ182" s="236"/>
      <c r="AK182" s="236"/>
      <c r="AL182" s="236"/>
      <c r="AM182" s="236"/>
      <c r="AN182" s="236"/>
      <c r="AO182" s="236"/>
      <c r="AP182" s="236"/>
      <c r="AQ182" s="236"/>
      <c r="AR182" s="236"/>
      <c r="AS182" s="236"/>
      <c r="AT182" s="236"/>
      <c r="AU182" s="236"/>
      <c r="AV182" s="236"/>
      <c r="AW182" s="236"/>
      <c r="AX182" s="236" t="s">
        <v>3615</v>
      </c>
    </row>
    <row r="183" spans="1:50" ht="25.7" hidden="1" customHeight="1">
      <c r="A183" s="690"/>
      <c r="B183" s="282"/>
      <c r="C183" s="259" t="s">
        <v>574</v>
      </c>
      <c r="D183" s="236" t="s">
        <v>3056</v>
      </c>
      <c r="E183" s="235" t="s">
        <v>3057</v>
      </c>
      <c r="F183" s="707" t="s">
        <v>574</v>
      </c>
      <c r="G183" s="236"/>
      <c r="H183" s="247"/>
      <c r="I183" s="236" t="s">
        <v>574</v>
      </c>
      <c r="J183" s="236"/>
      <c r="K183" s="235">
        <v>2448</v>
      </c>
      <c r="L183" s="235">
        <v>363</v>
      </c>
      <c r="M183" s="235">
        <v>363</v>
      </c>
      <c r="N183" s="236"/>
      <c r="O183" s="707" t="s">
        <v>1012</v>
      </c>
      <c r="P183" s="235">
        <v>2680</v>
      </c>
      <c r="Q183" s="235">
        <v>40</v>
      </c>
      <c r="R183" s="235">
        <v>200</v>
      </c>
      <c r="S183" s="235">
        <v>500</v>
      </c>
      <c r="T183" s="236" t="s">
        <v>173</v>
      </c>
      <c r="U183" s="236"/>
      <c r="V183" s="707">
        <v>1987</v>
      </c>
      <c r="W183" s="236"/>
      <c r="X183" s="236"/>
      <c r="Y183" s="236"/>
      <c r="Z183" s="236"/>
      <c r="AA183" s="236"/>
      <c r="AB183" s="235">
        <v>1000</v>
      </c>
      <c r="AC183" s="707"/>
      <c r="AD183" s="707"/>
      <c r="AE183" s="236"/>
      <c r="AF183" s="236"/>
      <c r="AG183" s="236"/>
      <c r="AH183" s="236"/>
      <c r="AI183" s="236"/>
      <c r="AJ183" s="236"/>
      <c r="AK183" s="236"/>
      <c r="AL183" s="236"/>
      <c r="AM183" s="236"/>
      <c r="AN183" s="236"/>
      <c r="AO183" s="236"/>
      <c r="AP183" s="236"/>
      <c r="AQ183" s="236"/>
      <c r="AR183" s="236"/>
      <c r="AS183" s="236"/>
      <c r="AT183" s="236"/>
      <c r="AU183" s="236"/>
      <c r="AV183" s="236"/>
      <c r="AW183" s="236"/>
      <c r="AX183" s="236" t="s">
        <v>10137</v>
      </c>
    </row>
    <row r="184" spans="1:50" ht="25.7" hidden="1" customHeight="1">
      <c r="A184" s="690"/>
      <c r="B184" s="282"/>
      <c r="C184" s="259" t="s">
        <v>574</v>
      </c>
      <c r="D184" s="236"/>
      <c r="E184" s="235" t="s">
        <v>3058</v>
      </c>
      <c r="F184" s="707" t="s">
        <v>588</v>
      </c>
      <c r="G184" s="236"/>
      <c r="H184" s="247"/>
      <c r="I184" s="236" t="s">
        <v>589</v>
      </c>
      <c r="J184" s="236"/>
      <c r="K184" s="235">
        <v>53776</v>
      </c>
      <c r="L184" s="235">
        <v>2079.3000000000002</v>
      </c>
      <c r="M184" s="235">
        <v>21782</v>
      </c>
      <c r="N184" s="236"/>
      <c r="O184" s="707" t="s">
        <v>1091</v>
      </c>
      <c r="P184" s="235">
        <v>12096</v>
      </c>
      <c r="Q184" s="235">
        <v>16</v>
      </c>
      <c r="R184" s="235">
        <v>4450</v>
      </c>
      <c r="S184" s="235">
        <v>5000</v>
      </c>
      <c r="T184" s="236"/>
      <c r="U184" s="236"/>
      <c r="V184" s="707">
        <v>2015</v>
      </c>
      <c r="W184" s="236"/>
      <c r="X184" s="236"/>
      <c r="Y184" s="236"/>
      <c r="Z184" s="236"/>
      <c r="AA184" s="236"/>
      <c r="AB184" s="235">
        <v>54163</v>
      </c>
      <c r="AC184" s="707"/>
      <c r="AD184" s="707"/>
      <c r="AE184" s="236"/>
      <c r="AF184" s="236"/>
      <c r="AG184" s="236"/>
      <c r="AH184" s="236"/>
      <c r="AI184" s="236"/>
      <c r="AJ184" s="236"/>
      <c r="AK184" s="236"/>
      <c r="AL184" s="236"/>
      <c r="AM184" s="236"/>
      <c r="AN184" s="236"/>
      <c r="AO184" s="236"/>
      <c r="AP184" s="236"/>
      <c r="AQ184" s="236"/>
      <c r="AR184" s="236"/>
      <c r="AS184" s="236"/>
      <c r="AT184" s="236"/>
      <c r="AU184" s="236"/>
      <c r="AV184" s="236"/>
      <c r="AW184" s="236"/>
      <c r="AX184" s="236" t="s">
        <v>10138</v>
      </c>
    </row>
    <row r="185" spans="1:50" ht="25.7" hidden="1" customHeight="1">
      <c r="A185" s="690"/>
      <c r="B185" s="282"/>
      <c r="C185" s="259" t="s">
        <v>607</v>
      </c>
      <c r="D185" s="236" t="s">
        <v>3059</v>
      </c>
      <c r="E185" s="235" t="s">
        <v>3060</v>
      </c>
      <c r="F185" s="707" t="s">
        <v>588</v>
      </c>
      <c r="G185" s="236" t="s">
        <v>3050</v>
      </c>
      <c r="H185" s="236" t="s">
        <v>205</v>
      </c>
      <c r="I185" s="236" t="s">
        <v>589</v>
      </c>
      <c r="J185" s="236"/>
      <c r="K185" s="235">
        <v>4205</v>
      </c>
      <c r="L185" s="235">
        <v>192</v>
      </c>
      <c r="M185" s="235">
        <v>582</v>
      </c>
      <c r="N185" s="236"/>
      <c r="O185" s="707" t="s">
        <v>172</v>
      </c>
      <c r="P185" s="235">
        <v>3002</v>
      </c>
      <c r="Q185" s="235">
        <v>4</v>
      </c>
      <c r="R185" s="235">
        <v>200</v>
      </c>
      <c r="S185" s="235">
        <v>500</v>
      </c>
      <c r="T185" s="236" t="s">
        <v>173</v>
      </c>
      <c r="U185" s="236"/>
      <c r="V185" s="707">
        <v>1976</v>
      </c>
      <c r="W185" s="236"/>
      <c r="X185" s="236"/>
      <c r="Y185" s="236"/>
      <c r="Z185" s="236"/>
      <c r="AA185" s="236"/>
      <c r="AB185" s="235">
        <v>80</v>
      </c>
      <c r="AC185" s="707"/>
      <c r="AD185" s="707"/>
      <c r="AE185" s="236"/>
      <c r="AF185" s="236"/>
      <c r="AG185" s="236"/>
      <c r="AH185" s="236"/>
      <c r="AI185" s="236"/>
      <c r="AJ185" s="236"/>
      <c r="AK185" s="236"/>
      <c r="AL185" s="236"/>
      <c r="AM185" s="236"/>
      <c r="AN185" s="236"/>
      <c r="AO185" s="236"/>
      <c r="AP185" s="236"/>
      <c r="AQ185" s="236"/>
      <c r="AR185" s="236"/>
      <c r="AS185" s="236"/>
      <c r="AT185" s="236"/>
      <c r="AU185" s="236"/>
      <c r="AV185" s="236"/>
      <c r="AW185" s="236"/>
      <c r="AX185" s="236"/>
    </row>
    <row r="186" spans="1:50" ht="25.7" hidden="1" customHeight="1">
      <c r="A186" s="690"/>
      <c r="B186" s="282"/>
      <c r="C186" s="259" t="s">
        <v>607</v>
      </c>
      <c r="D186" s="236"/>
      <c r="E186" s="235" t="s">
        <v>3061</v>
      </c>
      <c r="F186" s="707" t="s">
        <v>607</v>
      </c>
      <c r="G186" s="236"/>
      <c r="H186" s="236"/>
      <c r="I186" s="236" t="s">
        <v>3062</v>
      </c>
      <c r="J186" s="236"/>
      <c r="K186" s="235">
        <v>2200</v>
      </c>
      <c r="L186" s="235"/>
      <c r="M186" s="235"/>
      <c r="N186" s="236"/>
      <c r="O186" s="707" t="s">
        <v>172</v>
      </c>
      <c r="P186" s="235">
        <v>2200</v>
      </c>
      <c r="Q186" s="235">
        <v>3</v>
      </c>
      <c r="R186" s="235"/>
      <c r="S186" s="235"/>
      <c r="T186" s="236"/>
      <c r="U186" s="236"/>
      <c r="V186" s="707">
        <v>1998</v>
      </c>
      <c r="W186" s="236"/>
      <c r="X186" s="236"/>
      <c r="Y186" s="236"/>
      <c r="Z186" s="236"/>
      <c r="AA186" s="236"/>
      <c r="AB186" s="235">
        <v>100</v>
      </c>
      <c r="AC186" s="707"/>
      <c r="AD186" s="707"/>
      <c r="AE186" s="236"/>
      <c r="AF186" s="236"/>
      <c r="AG186" s="236"/>
      <c r="AH186" s="236"/>
      <c r="AI186" s="236"/>
      <c r="AJ186" s="236"/>
      <c r="AK186" s="236"/>
      <c r="AL186" s="236"/>
      <c r="AM186" s="236"/>
      <c r="AN186" s="236"/>
      <c r="AO186" s="236"/>
      <c r="AP186" s="236"/>
      <c r="AQ186" s="236"/>
      <c r="AR186" s="236"/>
      <c r="AS186" s="236"/>
      <c r="AT186" s="236"/>
      <c r="AU186" s="236"/>
      <c r="AV186" s="236"/>
      <c r="AW186" s="236"/>
      <c r="AX186" s="236"/>
    </row>
    <row r="187" spans="1:50" ht="25.7" hidden="1" customHeight="1">
      <c r="A187" s="690"/>
      <c r="B187" s="282"/>
      <c r="C187" s="259" t="s">
        <v>607</v>
      </c>
      <c r="D187" s="236"/>
      <c r="E187" s="235" t="s">
        <v>3063</v>
      </c>
      <c r="F187" s="707" t="s">
        <v>607</v>
      </c>
      <c r="G187" s="236"/>
      <c r="H187" s="247"/>
      <c r="I187" s="236" t="s">
        <v>3064</v>
      </c>
      <c r="J187" s="236"/>
      <c r="K187" s="235">
        <v>3842</v>
      </c>
      <c r="L187" s="235"/>
      <c r="M187" s="235"/>
      <c r="N187" s="236"/>
      <c r="O187" s="707" t="s">
        <v>172</v>
      </c>
      <c r="P187" s="235">
        <v>3842</v>
      </c>
      <c r="Q187" s="235">
        <v>4</v>
      </c>
      <c r="R187" s="235"/>
      <c r="S187" s="235"/>
      <c r="T187" s="236"/>
      <c r="U187" s="236"/>
      <c r="V187" s="707">
        <v>2008</v>
      </c>
      <c r="W187" s="236"/>
      <c r="X187" s="236"/>
      <c r="Y187" s="236"/>
      <c r="Z187" s="236"/>
      <c r="AA187" s="236"/>
      <c r="AB187" s="235">
        <v>450</v>
      </c>
      <c r="AC187" s="707"/>
      <c r="AD187" s="707"/>
      <c r="AE187" s="236"/>
      <c r="AF187" s="236"/>
      <c r="AG187" s="236"/>
      <c r="AH187" s="236"/>
      <c r="AI187" s="236"/>
      <c r="AJ187" s="236"/>
      <c r="AK187" s="236"/>
      <c r="AL187" s="236"/>
      <c r="AM187" s="236"/>
      <c r="AN187" s="236"/>
      <c r="AO187" s="236"/>
      <c r="AP187" s="236"/>
      <c r="AQ187" s="236"/>
      <c r="AR187" s="236"/>
      <c r="AS187" s="236"/>
      <c r="AT187" s="236"/>
      <c r="AU187" s="236"/>
      <c r="AV187" s="236"/>
      <c r="AW187" s="236"/>
      <c r="AX187" s="236"/>
    </row>
    <row r="188" spans="1:50" ht="25.7" hidden="1" customHeight="1">
      <c r="A188" s="690"/>
      <c r="B188" s="275"/>
      <c r="C188" s="259" t="s">
        <v>607</v>
      </c>
      <c r="D188" s="236"/>
      <c r="E188" s="235" t="s">
        <v>3065</v>
      </c>
      <c r="F188" s="707" t="s">
        <v>588</v>
      </c>
      <c r="G188" s="236"/>
      <c r="H188" s="247"/>
      <c r="I188" s="236" t="s">
        <v>3066</v>
      </c>
      <c r="J188" s="236"/>
      <c r="K188" s="235">
        <v>1663</v>
      </c>
      <c r="L188" s="235"/>
      <c r="M188" s="235"/>
      <c r="N188" s="236"/>
      <c r="O188" s="707" t="s">
        <v>304</v>
      </c>
      <c r="P188" s="235">
        <v>1633</v>
      </c>
      <c r="Q188" s="235">
        <v>3</v>
      </c>
      <c r="R188" s="235"/>
      <c r="S188" s="235"/>
      <c r="T188" s="236"/>
      <c r="U188" s="236"/>
      <c r="V188" s="707">
        <v>1981</v>
      </c>
      <c r="W188" s="236"/>
      <c r="X188" s="236"/>
      <c r="Y188" s="236"/>
      <c r="Z188" s="236"/>
      <c r="AA188" s="236"/>
      <c r="AB188" s="235">
        <v>80</v>
      </c>
      <c r="AC188" s="707"/>
      <c r="AD188" s="707"/>
      <c r="AE188" s="236"/>
      <c r="AF188" s="236"/>
      <c r="AG188" s="236"/>
      <c r="AH188" s="236"/>
      <c r="AI188" s="236"/>
      <c r="AJ188" s="236"/>
      <c r="AK188" s="236"/>
      <c r="AL188" s="236"/>
      <c r="AM188" s="236"/>
      <c r="AN188" s="236"/>
      <c r="AO188" s="236"/>
      <c r="AP188" s="236"/>
      <c r="AQ188" s="236"/>
      <c r="AR188" s="236"/>
      <c r="AS188" s="236"/>
      <c r="AT188" s="236"/>
      <c r="AU188" s="236"/>
      <c r="AV188" s="236"/>
      <c r="AW188" s="236"/>
      <c r="AX188" s="236"/>
    </row>
    <row r="189" spans="1:50" ht="25.7" hidden="1" customHeight="1">
      <c r="A189" s="690"/>
      <c r="B189" s="282"/>
      <c r="C189" s="259" t="s">
        <v>828</v>
      </c>
      <c r="D189" s="236" t="s">
        <v>3056</v>
      </c>
      <c r="E189" s="235" t="s">
        <v>3067</v>
      </c>
      <c r="F189" s="707" t="s">
        <v>828</v>
      </c>
      <c r="G189" s="236"/>
      <c r="H189" s="247"/>
      <c r="I189" s="236" t="s">
        <v>3028</v>
      </c>
      <c r="J189" s="236"/>
      <c r="K189" s="235">
        <v>9096</v>
      </c>
      <c r="L189" s="235"/>
      <c r="M189" s="235"/>
      <c r="N189" s="236"/>
      <c r="O189" s="707" t="s">
        <v>172</v>
      </c>
      <c r="P189" s="235">
        <v>9096</v>
      </c>
      <c r="Q189" s="235">
        <v>7</v>
      </c>
      <c r="R189" s="235"/>
      <c r="S189" s="235"/>
      <c r="T189" s="236" t="s">
        <v>173</v>
      </c>
      <c r="U189" s="236"/>
      <c r="V189" s="707">
        <v>2007</v>
      </c>
      <c r="W189" s="236"/>
      <c r="X189" s="236"/>
      <c r="Y189" s="236"/>
      <c r="Z189" s="236"/>
      <c r="AA189" s="236"/>
      <c r="AB189" s="235">
        <v>620</v>
      </c>
      <c r="AC189" s="707"/>
      <c r="AD189" s="707"/>
      <c r="AE189" s="236"/>
      <c r="AF189" s="236"/>
      <c r="AG189" s="236"/>
      <c r="AH189" s="236"/>
      <c r="AI189" s="236"/>
      <c r="AJ189" s="236"/>
      <c r="AK189" s="236"/>
      <c r="AL189" s="236"/>
      <c r="AM189" s="236"/>
      <c r="AN189" s="236"/>
      <c r="AO189" s="236"/>
      <c r="AP189" s="236"/>
      <c r="AQ189" s="236"/>
      <c r="AR189" s="236"/>
      <c r="AS189" s="236"/>
      <c r="AT189" s="236"/>
      <c r="AU189" s="236"/>
      <c r="AV189" s="236"/>
      <c r="AW189" s="236"/>
      <c r="AX189" s="236"/>
    </row>
    <row r="190" spans="1:50" ht="25.7" hidden="1" customHeight="1">
      <c r="A190" s="690"/>
      <c r="B190" s="282"/>
      <c r="C190" s="259" t="s">
        <v>828</v>
      </c>
      <c r="D190" s="236" t="s">
        <v>3056</v>
      </c>
      <c r="E190" s="246" t="s">
        <v>3068</v>
      </c>
      <c r="F190" s="707" t="s">
        <v>828</v>
      </c>
      <c r="G190" s="236"/>
      <c r="H190" s="247"/>
      <c r="I190" s="236" t="s">
        <v>3028</v>
      </c>
      <c r="J190" s="236"/>
      <c r="K190" s="235">
        <v>7971</v>
      </c>
      <c r="L190" s="235"/>
      <c r="M190" s="235"/>
      <c r="N190" s="235"/>
      <c r="O190" s="707" t="s">
        <v>172</v>
      </c>
      <c r="P190" s="235">
        <v>7971</v>
      </c>
      <c r="Q190" s="235">
        <v>7</v>
      </c>
      <c r="R190" s="235"/>
      <c r="S190" s="235"/>
      <c r="T190" s="236" t="s">
        <v>173</v>
      </c>
      <c r="U190" s="236"/>
      <c r="V190" s="707">
        <v>2009</v>
      </c>
      <c r="W190" s="236"/>
      <c r="X190" s="236"/>
      <c r="Y190" s="236"/>
      <c r="Z190" s="236"/>
      <c r="AA190" s="236"/>
      <c r="AB190" s="235">
        <v>697</v>
      </c>
      <c r="AC190" s="707"/>
      <c r="AD190" s="707"/>
      <c r="AE190" s="236"/>
      <c r="AF190" s="236"/>
      <c r="AG190" s="236"/>
      <c r="AH190" s="236"/>
      <c r="AI190" s="236"/>
      <c r="AJ190" s="236"/>
      <c r="AK190" s="236"/>
      <c r="AL190" s="236"/>
      <c r="AM190" s="236"/>
      <c r="AN190" s="236"/>
      <c r="AO190" s="236"/>
      <c r="AP190" s="236"/>
      <c r="AQ190" s="236"/>
      <c r="AR190" s="236"/>
      <c r="AS190" s="236"/>
      <c r="AT190" s="236"/>
      <c r="AU190" s="236"/>
      <c r="AV190" s="236"/>
      <c r="AW190" s="236"/>
      <c r="AX190" s="236"/>
    </row>
    <row r="191" spans="1:50" ht="25.7" hidden="1" customHeight="1">
      <c r="A191" s="690"/>
      <c r="B191" s="282"/>
      <c r="C191" s="259" t="s">
        <v>828</v>
      </c>
      <c r="D191" s="236"/>
      <c r="E191" s="235" t="s">
        <v>3069</v>
      </c>
      <c r="F191" s="707" t="s">
        <v>828</v>
      </c>
      <c r="G191" s="236"/>
      <c r="H191" s="236"/>
      <c r="I191" s="236" t="s">
        <v>3028</v>
      </c>
      <c r="J191" s="236"/>
      <c r="K191" s="235">
        <v>1190</v>
      </c>
      <c r="L191" s="235"/>
      <c r="M191" s="235"/>
      <c r="N191" s="236"/>
      <c r="O191" s="707" t="s">
        <v>172</v>
      </c>
      <c r="P191" s="235">
        <v>1190</v>
      </c>
      <c r="Q191" s="235">
        <v>2</v>
      </c>
      <c r="R191" s="235"/>
      <c r="S191" s="235"/>
      <c r="T191" s="236"/>
      <c r="U191" s="236"/>
      <c r="V191" s="707">
        <v>2010</v>
      </c>
      <c r="W191" s="236"/>
      <c r="X191" s="236"/>
      <c r="Y191" s="236"/>
      <c r="Z191" s="236"/>
      <c r="AA191" s="236"/>
      <c r="AB191" s="235">
        <v>450</v>
      </c>
      <c r="AC191" s="707"/>
      <c r="AD191" s="707"/>
      <c r="AE191" s="236"/>
      <c r="AF191" s="236"/>
      <c r="AG191" s="236"/>
      <c r="AH191" s="236"/>
      <c r="AI191" s="236"/>
      <c r="AJ191" s="236"/>
      <c r="AK191" s="236"/>
      <c r="AL191" s="236"/>
      <c r="AM191" s="236"/>
      <c r="AN191" s="236"/>
      <c r="AO191" s="236"/>
      <c r="AP191" s="236"/>
      <c r="AQ191" s="236"/>
      <c r="AR191" s="236"/>
      <c r="AS191" s="236"/>
      <c r="AT191" s="236"/>
      <c r="AU191" s="236"/>
      <c r="AV191" s="236"/>
      <c r="AW191" s="236"/>
      <c r="AX191" s="236"/>
    </row>
    <row r="192" spans="1:50" ht="25.7" hidden="1" customHeight="1">
      <c r="A192" s="690"/>
      <c r="B192" s="282"/>
      <c r="C192" s="259" t="s">
        <v>828</v>
      </c>
      <c r="D192" s="236"/>
      <c r="E192" s="235" t="s">
        <v>3070</v>
      </c>
      <c r="F192" s="707" t="s">
        <v>828</v>
      </c>
      <c r="G192" s="236"/>
      <c r="H192" s="236"/>
      <c r="I192" s="236" t="s">
        <v>3028</v>
      </c>
      <c r="J192" s="236"/>
      <c r="K192" s="235">
        <v>2304</v>
      </c>
      <c r="L192" s="235"/>
      <c r="M192" s="235"/>
      <c r="N192" s="236"/>
      <c r="O192" s="707" t="s">
        <v>172</v>
      </c>
      <c r="P192" s="235">
        <v>2304</v>
      </c>
      <c r="Q192" s="235">
        <v>2</v>
      </c>
      <c r="R192" s="235"/>
      <c r="S192" s="235"/>
      <c r="T192" s="236"/>
      <c r="U192" s="236"/>
      <c r="V192" s="707">
        <v>1994</v>
      </c>
      <c r="W192" s="236"/>
      <c r="X192" s="236"/>
      <c r="Y192" s="236"/>
      <c r="Z192" s="236"/>
      <c r="AA192" s="236"/>
      <c r="AB192" s="235">
        <v>33</v>
      </c>
      <c r="AC192" s="707"/>
      <c r="AD192" s="707"/>
      <c r="AE192" s="236"/>
      <c r="AF192" s="236"/>
      <c r="AG192" s="236"/>
      <c r="AH192" s="236"/>
      <c r="AI192" s="236"/>
      <c r="AJ192" s="236"/>
      <c r="AK192" s="236"/>
      <c r="AL192" s="236"/>
      <c r="AM192" s="236"/>
      <c r="AN192" s="236"/>
      <c r="AO192" s="236"/>
      <c r="AP192" s="236"/>
      <c r="AQ192" s="236"/>
      <c r="AR192" s="236"/>
      <c r="AS192" s="236"/>
      <c r="AT192" s="236"/>
      <c r="AU192" s="236"/>
      <c r="AV192" s="236"/>
      <c r="AW192" s="236"/>
      <c r="AX192" s="236"/>
    </row>
    <row r="193" spans="1:50" ht="25.7" hidden="1" customHeight="1">
      <c r="A193" s="690" t="s">
        <v>145</v>
      </c>
      <c r="B193" s="282"/>
      <c r="C193" s="259" t="s">
        <v>828</v>
      </c>
      <c r="D193" s="236"/>
      <c r="E193" s="235" t="s">
        <v>3071</v>
      </c>
      <c r="F193" s="707" t="s">
        <v>828</v>
      </c>
      <c r="G193" s="236"/>
      <c r="H193" s="247"/>
      <c r="I193" s="236" t="s">
        <v>3028</v>
      </c>
      <c r="J193" s="236"/>
      <c r="K193" s="235">
        <v>1495</v>
      </c>
      <c r="L193" s="235"/>
      <c r="M193" s="235"/>
      <c r="N193" s="236"/>
      <c r="O193" s="707" t="s">
        <v>172</v>
      </c>
      <c r="P193" s="235">
        <v>1495</v>
      </c>
      <c r="Q193" s="235">
        <v>2</v>
      </c>
      <c r="R193" s="235"/>
      <c r="S193" s="235"/>
      <c r="T193" s="236"/>
      <c r="U193" s="236"/>
      <c r="V193" s="707">
        <v>2012</v>
      </c>
      <c r="W193" s="236"/>
      <c r="X193" s="236"/>
      <c r="Y193" s="236"/>
      <c r="Z193" s="236"/>
      <c r="AA193" s="236"/>
      <c r="AB193" s="235">
        <v>200</v>
      </c>
      <c r="AC193" s="707"/>
      <c r="AD193" s="707"/>
      <c r="AE193" s="236"/>
      <c r="AF193" s="236"/>
      <c r="AG193" s="236"/>
      <c r="AH193" s="236"/>
      <c r="AI193" s="236"/>
      <c r="AJ193" s="236"/>
      <c r="AK193" s="236"/>
      <c r="AL193" s="236"/>
      <c r="AM193" s="236"/>
      <c r="AN193" s="236"/>
      <c r="AO193" s="236"/>
      <c r="AP193" s="236"/>
      <c r="AQ193" s="236"/>
      <c r="AR193" s="236"/>
      <c r="AS193" s="236"/>
      <c r="AT193" s="236"/>
      <c r="AU193" s="236"/>
      <c r="AV193" s="236"/>
      <c r="AW193" s="236"/>
      <c r="AX193" s="236" t="s">
        <v>10139</v>
      </c>
    </row>
    <row r="194" spans="1:50" s="6" customFormat="1" ht="25.7" hidden="1" customHeight="1">
      <c r="A194" s="690"/>
      <c r="B194" s="766"/>
      <c r="C194" s="259" t="s">
        <v>828</v>
      </c>
      <c r="D194" s="236"/>
      <c r="E194" s="235" t="s">
        <v>13405</v>
      </c>
      <c r="F194" s="707" t="s">
        <v>828</v>
      </c>
      <c r="G194" s="236"/>
      <c r="H194" s="247"/>
      <c r="I194" s="236" t="s">
        <v>3028</v>
      </c>
      <c r="J194" s="236"/>
      <c r="K194" s="235">
        <v>683</v>
      </c>
      <c r="L194" s="235"/>
      <c r="M194" s="235"/>
      <c r="N194" s="236"/>
      <c r="O194" s="707" t="s">
        <v>172</v>
      </c>
      <c r="P194" s="235">
        <v>683</v>
      </c>
      <c r="Q194" s="235">
        <v>2</v>
      </c>
      <c r="R194" s="235"/>
      <c r="S194" s="235"/>
      <c r="T194" s="236"/>
      <c r="U194" s="236"/>
      <c r="V194" s="707"/>
      <c r="W194" s="236"/>
      <c r="X194" s="236"/>
      <c r="Y194" s="236"/>
      <c r="Z194" s="236"/>
      <c r="AA194" s="236"/>
      <c r="AB194" s="235"/>
      <c r="AC194" s="707"/>
      <c r="AD194" s="707"/>
      <c r="AE194" s="236"/>
      <c r="AF194" s="236"/>
      <c r="AG194" s="236"/>
      <c r="AH194" s="236"/>
      <c r="AI194" s="236"/>
      <c r="AJ194" s="236"/>
      <c r="AK194" s="236"/>
      <c r="AL194" s="236"/>
      <c r="AM194" s="236"/>
      <c r="AN194" s="236"/>
      <c r="AO194" s="236"/>
      <c r="AP194" s="236"/>
      <c r="AQ194" s="236"/>
      <c r="AR194" s="236"/>
      <c r="AS194" s="236"/>
      <c r="AT194" s="236"/>
      <c r="AU194" s="236"/>
      <c r="AV194" s="236"/>
      <c r="AW194" s="236"/>
      <c r="AX194" s="236"/>
    </row>
    <row r="195" spans="1:50" s="6" customFormat="1" ht="25.7" hidden="1" customHeight="1">
      <c r="A195" s="690"/>
      <c r="B195" s="290" t="s">
        <v>2250</v>
      </c>
      <c r="C195" s="259" t="s">
        <v>2251</v>
      </c>
      <c r="D195" s="236"/>
      <c r="E195" s="246">
        <f>COUNTA(E196:E204)</f>
        <v>9</v>
      </c>
      <c r="F195" s="707"/>
      <c r="G195" s="236"/>
      <c r="H195" s="247"/>
      <c r="I195" s="236"/>
      <c r="J195" s="236"/>
      <c r="K195" s="235">
        <f>SUM(K196:K204)</f>
        <v>194841</v>
      </c>
      <c r="L195" s="235">
        <f t="shared" ref="L195:Q195" si="0">SUM(L196:L204)</f>
        <v>5135</v>
      </c>
      <c r="M195" s="235">
        <f t="shared" si="0"/>
        <v>5177</v>
      </c>
      <c r="N195" s="235">
        <f t="shared" si="0"/>
        <v>0</v>
      </c>
      <c r="O195" s="235"/>
      <c r="P195" s="235">
        <f t="shared" si="0"/>
        <v>31677</v>
      </c>
      <c r="Q195" s="235">
        <f t="shared" si="0"/>
        <v>46</v>
      </c>
      <c r="R195" s="235"/>
      <c r="S195" s="235"/>
      <c r="T195" s="236"/>
      <c r="U195" s="236"/>
      <c r="V195" s="707"/>
      <c r="W195" s="236"/>
      <c r="X195" s="236"/>
      <c r="Y195" s="236"/>
      <c r="Z195" s="236"/>
      <c r="AA195" s="236"/>
      <c r="AB195" s="235"/>
      <c r="AC195" s="707"/>
      <c r="AD195" s="707"/>
      <c r="AE195" s="236"/>
      <c r="AF195" s="236"/>
      <c r="AG195" s="236"/>
      <c r="AH195" s="236"/>
      <c r="AI195" s="236"/>
      <c r="AJ195" s="236"/>
      <c r="AK195" s="236"/>
      <c r="AL195" s="236"/>
      <c r="AM195" s="236"/>
      <c r="AN195" s="236"/>
      <c r="AO195" s="236"/>
      <c r="AP195" s="236"/>
      <c r="AQ195" s="236"/>
      <c r="AR195" s="236"/>
      <c r="AS195" s="236"/>
      <c r="AT195" s="236"/>
      <c r="AU195" s="236"/>
      <c r="AV195" s="236"/>
      <c r="AW195" s="236"/>
      <c r="AX195" s="236"/>
    </row>
    <row r="196" spans="1:50" s="6" customFormat="1" ht="25.7" hidden="1" customHeight="1">
      <c r="A196" s="690"/>
      <c r="B196" s="282"/>
      <c r="C196" s="259" t="s">
        <v>794</v>
      </c>
      <c r="D196" s="236"/>
      <c r="E196" s="246" t="s">
        <v>1023</v>
      </c>
      <c r="F196" s="707" t="s">
        <v>794</v>
      </c>
      <c r="G196" s="236"/>
      <c r="H196" s="247"/>
      <c r="I196" s="236" t="s">
        <v>794</v>
      </c>
      <c r="J196" s="236"/>
      <c r="K196" s="235">
        <v>11176</v>
      </c>
      <c r="L196" s="235"/>
      <c r="M196" s="235"/>
      <c r="N196" s="235"/>
      <c r="O196" s="707" t="s">
        <v>172</v>
      </c>
      <c r="P196" s="235">
        <v>4051</v>
      </c>
      <c r="Q196" s="235">
        <v>7</v>
      </c>
      <c r="R196" s="235"/>
      <c r="S196" s="235"/>
      <c r="T196" s="236"/>
      <c r="U196" s="236"/>
      <c r="V196" s="707">
        <v>2003</v>
      </c>
      <c r="W196" s="236"/>
      <c r="X196" s="236"/>
      <c r="Y196" s="236"/>
      <c r="Z196" s="236"/>
      <c r="AA196" s="236"/>
      <c r="AB196" s="235">
        <v>186</v>
      </c>
      <c r="AC196" s="707"/>
      <c r="AD196" s="707"/>
      <c r="AE196" s="236"/>
      <c r="AF196" s="236"/>
      <c r="AG196" s="236"/>
      <c r="AH196" s="236"/>
      <c r="AI196" s="236"/>
      <c r="AJ196" s="236"/>
      <c r="AK196" s="236"/>
      <c r="AL196" s="236"/>
      <c r="AM196" s="236"/>
      <c r="AN196" s="236"/>
      <c r="AO196" s="236"/>
      <c r="AP196" s="236"/>
      <c r="AQ196" s="236"/>
      <c r="AR196" s="236"/>
      <c r="AS196" s="236"/>
      <c r="AT196" s="236"/>
      <c r="AU196" s="236"/>
      <c r="AV196" s="236"/>
      <c r="AW196" s="236"/>
      <c r="AX196" s="236"/>
    </row>
    <row r="197" spans="1:50" s="6" customFormat="1" ht="25.7" hidden="1" customHeight="1">
      <c r="A197" s="690"/>
      <c r="B197" s="282"/>
      <c r="C197" s="259" t="s">
        <v>593</v>
      </c>
      <c r="D197" s="236" t="s">
        <v>594</v>
      </c>
      <c r="E197" s="235" t="s">
        <v>1024</v>
      </c>
      <c r="F197" s="707" t="s">
        <v>596</v>
      </c>
      <c r="G197" s="236" t="s">
        <v>1025</v>
      </c>
      <c r="H197" s="247" t="s">
        <v>598</v>
      </c>
      <c r="I197" s="236" t="s">
        <v>299</v>
      </c>
      <c r="J197" s="236">
        <v>65</v>
      </c>
      <c r="K197" s="235">
        <v>0</v>
      </c>
      <c r="L197" s="235">
        <v>77</v>
      </c>
      <c r="M197" s="235">
        <v>119</v>
      </c>
      <c r="N197" s="236" t="s">
        <v>171</v>
      </c>
      <c r="O197" s="707" t="s">
        <v>172</v>
      </c>
      <c r="P197" s="235">
        <v>3735</v>
      </c>
      <c r="Q197" s="235">
        <v>5</v>
      </c>
      <c r="R197" s="235">
        <v>252</v>
      </c>
      <c r="S197" s="235">
        <v>378</v>
      </c>
      <c r="T197" s="236" t="s">
        <v>465</v>
      </c>
      <c r="U197" s="236" t="s">
        <v>466</v>
      </c>
      <c r="V197" s="707">
        <v>2009</v>
      </c>
      <c r="W197" s="236"/>
      <c r="X197" s="236">
        <v>550</v>
      </c>
      <c r="Y197" s="236"/>
      <c r="Z197" s="236"/>
      <c r="AA197" s="236"/>
      <c r="AB197" s="235">
        <v>350</v>
      </c>
      <c r="AC197" s="707"/>
      <c r="AD197" s="707"/>
      <c r="AE197" s="236"/>
      <c r="AF197" s="236"/>
      <c r="AG197" s="236"/>
      <c r="AH197" s="236"/>
      <c r="AI197" s="236"/>
      <c r="AJ197" s="236"/>
      <c r="AK197" s="236"/>
      <c r="AL197" s="236"/>
      <c r="AM197" s="236"/>
      <c r="AN197" s="236"/>
      <c r="AO197" s="236"/>
      <c r="AP197" s="236"/>
      <c r="AQ197" s="236"/>
      <c r="AR197" s="236"/>
      <c r="AS197" s="236"/>
      <c r="AT197" s="236"/>
      <c r="AU197" s="236"/>
      <c r="AV197" s="236"/>
      <c r="AW197" s="236"/>
      <c r="AX197" s="236" t="s">
        <v>938</v>
      </c>
    </row>
    <row r="198" spans="1:50" s="6" customFormat="1" ht="25.7" hidden="1" customHeight="1">
      <c r="A198" s="690"/>
      <c r="B198" s="282"/>
      <c r="C198" s="259" t="s">
        <v>567</v>
      </c>
      <c r="D198" s="236" t="s">
        <v>594</v>
      </c>
      <c r="E198" s="235" t="s">
        <v>1026</v>
      </c>
      <c r="F198" s="707" t="s">
        <v>567</v>
      </c>
      <c r="G198" s="236" t="s">
        <v>1025</v>
      </c>
      <c r="H198" s="247" t="s">
        <v>598</v>
      </c>
      <c r="I198" s="236" t="s">
        <v>3215</v>
      </c>
      <c r="J198" s="236">
        <v>65</v>
      </c>
      <c r="K198" s="235">
        <v>95000</v>
      </c>
      <c r="L198" s="235">
        <v>2459</v>
      </c>
      <c r="M198" s="235">
        <v>2459</v>
      </c>
      <c r="N198" s="236" t="s">
        <v>171</v>
      </c>
      <c r="O198" s="707" t="s">
        <v>1012</v>
      </c>
      <c r="P198" s="235">
        <v>0</v>
      </c>
      <c r="Q198" s="235">
        <v>3</v>
      </c>
      <c r="R198" s="235"/>
      <c r="S198" s="235"/>
      <c r="T198" s="236" t="s">
        <v>465</v>
      </c>
      <c r="U198" s="236" t="s">
        <v>466</v>
      </c>
      <c r="V198" s="707">
        <v>2006</v>
      </c>
      <c r="W198" s="236"/>
      <c r="X198" s="236">
        <v>550</v>
      </c>
      <c r="Y198" s="236"/>
      <c r="Z198" s="236"/>
      <c r="AA198" s="236"/>
      <c r="AB198" s="235">
        <v>1600</v>
      </c>
      <c r="AC198" s="707">
        <v>2003</v>
      </c>
      <c r="AD198" s="707"/>
      <c r="AE198" s="236"/>
      <c r="AF198" s="236"/>
      <c r="AG198" s="236"/>
      <c r="AH198" s="236"/>
      <c r="AI198" s="236"/>
      <c r="AJ198" s="236"/>
      <c r="AK198" s="236"/>
      <c r="AL198" s="236"/>
      <c r="AM198" s="236"/>
      <c r="AN198" s="236"/>
      <c r="AO198" s="236"/>
      <c r="AP198" s="236"/>
      <c r="AQ198" s="236"/>
      <c r="AR198" s="236"/>
      <c r="AS198" s="236"/>
      <c r="AT198" s="236"/>
      <c r="AU198" s="236"/>
      <c r="AV198" s="236"/>
      <c r="AW198" s="236"/>
      <c r="AX198" s="236"/>
    </row>
    <row r="199" spans="1:50" ht="25.7" hidden="1" customHeight="1">
      <c r="A199" s="690"/>
      <c r="B199" s="275"/>
      <c r="C199" s="259" t="s">
        <v>567</v>
      </c>
      <c r="D199" s="236"/>
      <c r="E199" s="235" t="s">
        <v>1027</v>
      </c>
      <c r="F199" s="707" t="s">
        <v>567</v>
      </c>
      <c r="G199" s="236"/>
      <c r="H199" s="247"/>
      <c r="I199" s="236" t="s">
        <v>3215</v>
      </c>
      <c r="J199" s="236"/>
      <c r="K199" s="235">
        <v>2100</v>
      </c>
      <c r="L199" s="235"/>
      <c r="M199" s="235"/>
      <c r="N199" s="236"/>
      <c r="O199" s="707" t="s">
        <v>282</v>
      </c>
      <c r="P199" s="235">
        <v>2100</v>
      </c>
      <c r="Q199" s="235">
        <v>4</v>
      </c>
      <c r="R199" s="235"/>
      <c r="S199" s="235"/>
      <c r="T199" s="236"/>
      <c r="U199" s="236"/>
      <c r="V199" s="707">
        <v>1999</v>
      </c>
      <c r="W199" s="236"/>
      <c r="X199" s="236"/>
      <c r="Y199" s="236"/>
      <c r="Z199" s="236"/>
      <c r="AA199" s="236"/>
      <c r="AB199" s="235"/>
      <c r="AC199" s="707"/>
      <c r="AD199" s="707"/>
      <c r="AE199" s="236"/>
      <c r="AF199" s="236"/>
      <c r="AG199" s="236"/>
      <c r="AH199" s="236"/>
      <c r="AI199" s="236"/>
      <c r="AJ199" s="236"/>
      <c r="AK199" s="236"/>
      <c r="AL199" s="236"/>
      <c r="AM199" s="236"/>
      <c r="AN199" s="236"/>
      <c r="AO199" s="236"/>
      <c r="AP199" s="236"/>
      <c r="AQ199" s="236"/>
      <c r="AR199" s="236"/>
      <c r="AS199" s="236"/>
      <c r="AT199" s="236"/>
      <c r="AU199" s="236"/>
      <c r="AV199" s="236"/>
      <c r="AW199" s="236"/>
      <c r="AX199" s="236"/>
    </row>
    <row r="200" spans="1:50" ht="25.7" hidden="1" customHeight="1">
      <c r="A200" s="690"/>
      <c r="B200" s="282"/>
      <c r="C200" s="259" t="s">
        <v>567</v>
      </c>
      <c r="D200" s="236"/>
      <c r="E200" s="235" t="s">
        <v>1028</v>
      </c>
      <c r="F200" s="707" t="s">
        <v>567</v>
      </c>
      <c r="G200" s="236"/>
      <c r="H200" s="247"/>
      <c r="I200" s="236" t="s">
        <v>3215</v>
      </c>
      <c r="J200" s="236"/>
      <c r="K200" s="235">
        <v>2460</v>
      </c>
      <c r="L200" s="235"/>
      <c r="M200" s="235"/>
      <c r="N200" s="236"/>
      <c r="O200" s="707" t="s">
        <v>282</v>
      </c>
      <c r="P200" s="235">
        <v>2460</v>
      </c>
      <c r="Q200" s="235">
        <v>4</v>
      </c>
      <c r="R200" s="235"/>
      <c r="S200" s="235"/>
      <c r="T200" s="236"/>
      <c r="U200" s="236"/>
      <c r="V200" s="707">
        <v>1994</v>
      </c>
      <c r="W200" s="236"/>
      <c r="X200" s="236"/>
      <c r="Y200" s="236"/>
      <c r="Z200" s="236"/>
      <c r="AA200" s="236"/>
      <c r="AB200" s="235"/>
      <c r="AC200" s="707"/>
      <c r="AD200" s="707"/>
      <c r="AE200" s="236"/>
      <c r="AF200" s="236"/>
      <c r="AG200" s="236"/>
      <c r="AH200" s="236"/>
      <c r="AI200" s="236"/>
      <c r="AJ200" s="236"/>
      <c r="AK200" s="236"/>
      <c r="AL200" s="236"/>
      <c r="AM200" s="236"/>
      <c r="AN200" s="236"/>
      <c r="AO200" s="236"/>
      <c r="AP200" s="236"/>
      <c r="AQ200" s="236"/>
      <c r="AR200" s="236"/>
      <c r="AS200" s="236"/>
      <c r="AT200" s="236"/>
      <c r="AU200" s="236"/>
      <c r="AV200" s="236"/>
      <c r="AW200" s="236"/>
      <c r="AX200" s="236"/>
    </row>
    <row r="201" spans="1:50" ht="25.7" hidden="1" customHeight="1">
      <c r="A201" s="690"/>
      <c r="B201" s="282"/>
      <c r="C201" s="259" t="s">
        <v>567</v>
      </c>
      <c r="D201" s="236"/>
      <c r="E201" s="235" t="s">
        <v>1029</v>
      </c>
      <c r="F201" s="707" t="s">
        <v>567</v>
      </c>
      <c r="G201" s="236"/>
      <c r="H201" s="247"/>
      <c r="I201" s="236" t="s">
        <v>3215</v>
      </c>
      <c r="J201" s="236"/>
      <c r="K201" s="235">
        <v>11230</v>
      </c>
      <c r="L201" s="235"/>
      <c r="M201" s="235"/>
      <c r="N201" s="236"/>
      <c r="O201" s="707" t="s">
        <v>172</v>
      </c>
      <c r="P201" s="235">
        <v>11230</v>
      </c>
      <c r="Q201" s="235">
        <v>9</v>
      </c>
      <c r="R201" s="235"/>
      <c r="S201" s="235"/>
      <c r="T201" s="236"/>
      <c r="U201" s="236"/>
      <c r="V201" s="707">
        <v>2009</v>
      </c>
      <c r="W201" s="236"/>
      <c r="X201" s="236"/>
      <c r="Y201" s="236"/>
      <c r="Z201" s="236"/>
      <c r="AA201" s="236"/>
      <c r="AB201" s="235">
        <v>1150</v>
      </c>
      <c r="AC201" s="707"/>
      <c r="AD201" s="707"/>
      <c r="AE201" s="236"/>
      <c r="AF201" s="236"/>
      <c r="AG201" s="236"/>
      <c r="AH201" s="236"/>
      <c r="AI201" s="236"/>
      <c r="AJ201" s="236"/>
      <c r="AK201" s="236"/>
      <c r="AL201" s="236"/>
      <c r="AM201" s="236"/>
      <c r="AN201" s="236"/>
      <c r="AO201" s="236"/>
      <c r="AP201" s="236"/>
      <c r="AQ201" s="236"/>
      <c r="AR201" s="236"/>
      <c r="AS201" s="236"/>
      <c r="AT201" s="236"/>
      <c r="AU201" s="236"/>
      <c r="AV201" s="236"/>
      <c r="AW201" s="236"/>
      <c r="AX201" s="236"/>
    </row>
    <row r="202" spans="1:50" ht="25.7" hidden="1" customHeight="1">
      <c r="A202" s="690"/>
      <c r="B202" s="282"/>
      <c r="C202" s="259" t="s">
        <v>1472</v>
      </c>
      <c r="D202" s="236"/>
      <c r="E202" s="235" t="s">
        <v>3216</v>
      </c>
      <c r="F202" s="707" t="s">
        <v>596</v>
      </c>
      <c r="G202" s="236"/>
      <c r="H202" s="247"/>
      <c r="I202" s="236" t="s">
        <v>299</v>
      </c>
      <c r="J202" s="236"/>
      <c r="K202" s="235">
        <v>3981</v>
      </c>
      <c r="L202" s="235">
        <v>2599</v>
      </c>
      <c r="M202" s="235">
        <v>2599</v>
      </c>
      <c r="N202" s="236"/>
      <c r="O202" s="707" t="s">
        <v>282</v>
      </c>
      <c r="P202" s="235">
        <v>2450</v>
      </c>
      <c r="Q202" s="235">
        <v>4</v>
      </c>
      <c r="R202" s="235"/>
      <c r="S202" s="235"/>
      <c r="T202" s="236"/>
      <c r="U202" s="236"/>
      <c r="V202" s="707">
        <v>2014</v>
      </c>
      <c r="W202" s="236"/>
      <c r="X202" s="236"/>
      <c r="Y202" s="236"/>
      <c r="Z202" s="236"/>
      <c r="AA202" s="236"/>
      <c r="AB202" s="235">
        <v>3700</v>
      </c>
      <c r="AC202" s="707"/>
      <c r="AD202" s="707"/>
      <c r="AE202" s="236"/>
      <c r="AF202" s="236"/>
      <c r="AG202" s="236"/>
      <c r="AH202" s="236"/>
      <c r="AI202" s="236"/>
      <c r="AJ202" s="236"/>
      <c r="AK202" s="236"/>
      <c r="AL202" s="236"/>
      <c r="AM202" s="236"/>
      <c r="AN202" s="236"/>
      <c r="AO202" s="236"/>
      <c r="AP202" s="236"/>
      <c r="AQ202" s="236"/>
      <c r="AR202" s="236"/>
      <c r="AS202" s="236"/>
      <c r="AT202" s="236"/>
      <c r="AU202" s="236"/>
      <c r="AV202" s="236"/>
      <c r="AW202" s="236"/>
      <c r="AX202" s="236"/>
    </row>
    <row r="203" spans="1:50" ht="25.7" hidden="1" customHeight="1">
      <c r="A203" s="690"/>
      <c r="B203" s="282"/>
      <c r="C203" s="259" t="s">
        <v>1030</v>
      </c>
      <c r="D203" s="236"/>
      <c r="E203" s="235" t="s">
        <v>1031</v>
      </c>
      <c r="F203" s="707" t="s">
        <v>1030</v>
      </c>
      <c r="G203" s="236"/>
      <c r="H203" s="247"/>
      <c r="I203" s="236" t="s">
        <v>10089</v>
      </c>
      <c r="J203" s="236"/>
      <c r="K203" s="235">
        <v>4893</v>
      </c>
      <c r="L203" s="235"/>
      <c r="M203" s="235"/>
      <c r="N203" s="236"/>
      <c r="O203" s="707" t="s">
        <v>282</v>
      </c>
      <c r="P203" s="235">
        <v>3219</v>
      </c>
      <c r="Q203" s="235">
        <v>6</v>
      </c>
      <c r="R203" s="235"/>
      <c r="S203" s="235"/>
      <c r="T203" s="236"/>
      <c r="U203" s="236"/>
      <c r="V203" s="707">
        <v>2009</v>
      </c>
      <c r="W203" s="235">
        <v>550</v>
      </c>
      <c r="X203" s="236"/>
      <c r="Y203" s="236"/>
      <c r="Z203" s="236"/>
      <c r="AA203" s="236"/>
      <c r="AB203" s="235"/>
      <c r="AC203" s="707"/>
      <c r="AD203" s="707"/>
      <c r="AE203" s="236"/>
      <c r="AF203" s="236"/>
      <c r="AG203" s="236"/>
      <c r="AH203" s="236"/>
      <c r="AI203" s="236"/>
      <c r="AJ203" s="236"/>
      <c r="AK203" s="236"/>
      <c r="AL203" s="236"/>
      <c r="AM203" s="236"/>
      <c r="AN203" s="236"/>
      <c r="AO203" s="236"/>
      <c r="AP203" s="236"/>
      <c r="AQ203" s="236"/>
      <c r="AR203" s="236"/>
      <c r="AS203" s="236"/>
      <c r="AT203" s="236"/>
      <c r="AU203" s="236"/>
      <c r="AV203" s="236"/>
      <c r="AW203" s="236"/>
      <c r="AX203" s="236"/>
    </row>
    <row r="204" spans="1:50" ht="25.7" hidden="1" customHeight="1">
      <c r="A204" s="690"/>
      <c r="B204" s="282"/>
      <c r="C204" s="259" t="s">
        <v>1030</v>
      </c>
      <c r="D204" s="236" t="s">
        <v>594</v>
      </c>
      <c r="E204" s="235" t="s">
        <v>1032</v>
      </c>
      <c r="F204" s="707" t="s">
        <v>1030</v>
      </c>
      <c r="G204" s="236" t="s">
        <v>1025</v>
      </c>
      <c r="H204" s="247" t="s">
        <v>598</v>
      </c>
      <c r="I204" s="236" t="s">
        <v>10089</v>
      </c>
      <c r="J204" s="236">
        <v>65</v>
      </c>
      <c r="K204" s="235">
        <v>64001</v>
      </c>
      <c r="L204" s="235"/>
      <c r="M204" s="235"/>
      <c r="N204" s="236" t="s">
        <v>171</v>
      </c>
      <c r="O204" s="707" t="s">
        <v>282</v>
      </c>
      <c r="P204" s="235">
        <v>2432</v>
      </c>
      <c r="Q204" s="235">
        <v>4</v>
      </c>
      <c r="R204" s="235"/>
      <c r="S204" s="235"/>
      <c r="T204" s="236" t="s">
        <v>465</v>
      </c>
      <c r="U204" s="236" t="s">
        <v>466</v>
      </c>
      <c r="V204" s="707">
        <v>2004</v>
      </c>
      <c r="W204" s="236"/>
      <c r="X204" s="236">
        <v>550</v>
      </c>
      <c r="Y204" s="236"/>
      <c r="Z204" s="236"/>
      <c r="AA204" s="236"/>
      <c r="AB204" s="235">
        <v>30</v>
      </c>
      <c r="AC204" s="707">
        <v>2003</v>
      </c>
      <c r="AD204" s="707"/>
      <c r="AE204" s="236"/>
      <c r="AF204" s="236"/>
      <c r="AG204" s="236"/>
      <c r="AH204" s="236"/>
      <c r="AI204" s="236"/>
      <c r="AJ204" s="236"/>
      <c r="AK204" s="236"/>
      <c r="AL204" s="236"/>
      <c r="AM204" s="236"/>
      <c r="AN204" s="236"/>
      <c r="AO204" s="236"/>
      <c r="AP204" s="236"/>
      <c r="AQ204" s="236"/>
      <c r="AR204" s="236"/>
      <c r="AS204" s="236"/>
      <c r="AT204" s="236"/>
      <c r="AU204" s="236"/>
      <c r="AV204" s="236"/>
      <c r="AW204" s="236"/>
      <c r="AX204" s="236"/>
    </row>
    <row r="205" spans="1:50" ht="25.7" hidden="1" customHeight="1">
      <c r="A205" s="690"/>
      <c r="B205" s="290" t="s">
        <v>2215</v>
      </c>
      <c r="C205" s="259" t="s">
        <v>2229</v>
      </c>
      <c r="D205" s="236"/>
      <c r="E205" s="246">
        <f>COUNTA(E206:E222)</f>
        <v>17</v>
      </c>
      <c r="F205" s="707"/>
      <c r="G205" s="236"/>
      <c r="H205" s="247"/>
      <c r="I205" s="236"/>
      <c r="J205" s="236"/>
      <c r="K205" s="235">
        <f>SUM(K206:K222)</f>
        <v>190676</v>
      </c>
      <c r="L205" s="235">
        <f t="shared" ref="L205:P205" si="1">SUM(L206:L222)</f>
        <v>841.15</v>
      </c>
      <c r="M205" s="235">
        <f t="shared" si="1"/>
        <v>991.91000000000008</v>
      </c>
      <c r="N205" s="235">
        <f t="shared" si="1"/>
        <v>0</v>
      </c>
      <c r="O205" s="235"/>
      <c r="P205" s="235">
        <f t="shared" si="1"/>
        <v>63076.160000000003</v>
      </c>
      <c r="Q205" s="235">
        <f>SUM(Q206:Q222)</f>
        <v>88</v>
      </c>
      <c r="R205" s="235"/>
      <c r="S205" s="235"/>
      <c r="T205" s="236"/>
      <c r="U205" s="236"/>
      <c r="V205" s="707"/>
      <c r="W205" s="236"/>
      <c r="X205" s="236"/>
      <c r="Y205" s="236"/>
      <c r="Z205" s="236"/>
      <c r="AA205" s="236"/>
      <c r="AB205" s="235"/>
      <c r="AC205" s="707"/>
      <c r="AD205" s="707"/>
      <c r="AE205" s="236"/>
      <c r="AF205" s="236"/>
      <c r="AG205" s="236"/>
      <c r="AH205" s="236"/>
      <c r="AI205" s="236"/>
      <c r="AJ205" s="236"/>
      <c r="AK205" s="236"/>
      <c r="AL205" s="236"/>
      <c r="AM205" s="236"/>
      <c r="AN205" s="236"/>
      <c r="AO205" s="236"/>
      <c r="AP205" s="236"/>
      <c r="AQ205" s="236"/>
      <c r="AR205" s="236"/>
      <c r="AS205" s="236"/>
      <c r="AT205" s="236"/>
      <c r="AU205" s="236"/>
      <c r="AV205" s="236"/>
      <c r="AW205" s="236"/>
      <c r="AX205" s="236"/>
    </row>
    <row r="206" spans="1:50" ht="25.7" hidden="1" customHeight="1">
      <c r="A206" s="690"/>
      <c r="B206" s="282"/>
      <c r="C206" s="259" t="s">
        <v>593</v>
      </c>
      <c r="D206" s="236"/>
      <c r="E206" s="246" t="s">
        <v>13231</v>
      </c>
      <c r="F206" s="707" t="s">
        <v>593</v>
      </c>
      <c r="G206" s="236"/>
      <c r="H206" s="247"/>
      <c r="I206" s="236" t="s">
        <v>16212</v>
      </c>
      <c r="J206" s="236"/>
      <c r="K206" s="235">
        <v>9720</v>
      </c>
      <c r="L206" s="235">
        <v>166.75</v>
      </c>
      <c r="M206" s="235">
        <v>166.11</v>
      </c>
      <c r="N206" s="235"/>
      <c r="O206" s="707" t="s">
        <v>16227</v>
      </c>
      <c r="P206" s="235">
        <v>3623</v>
      </c>
      <c r="Q206" s="235">
        <v>8</v>
      </c>
      <c r="R206" s="235"/>
      <c r="S206" s="235"/>
      <c r="T206" s="236"/>
      <c r="U206" s="236"/>
      <c r="V206" s="707">
        <v>2007</v>
      </c>
      <c r="W206" s="236"/>
      <c r="X206" s="236"/>
      <c r="Y206" s="236"/>
      <c r="Z206" s="236"/>
      <c r="AA206" s="236"/>
      <c r="AB206" s="235">
        <v>2818</v>
      </c>
      <c r="AC206" s="707"/>
      <c r="AD206" s="707"/>
      <c r="AE206" s="236"/>
      <c r="AF206" s="236"/>
      <c r="AG206" s="236"/>
      <c r="AH206" s="236"/>
      <c r="AI206" s="236"/>
      <c r="AJ206" s="236"/>
      <c r="AK206" s="236"/>
      <c r="AL206" s="236"/>
      <c r="AM206" s="236"/>
      <c r="AN206" s="236"/>
      <c r="AO206" s="236"/>
      <c r="AP206" s="236"/>
      <c r="AQ206" s="236"/>
      <c r="AR206" s="236"/>
      <c r="AS206" s="236"/>
      <c r="AT206" s="236"/>
      <c r="AU206" s="236"/>
      <c r="AV206" s="236"/>
      <c r="AW206" s="236"/>
      <c r="AX206" s="236" t="s">
        <v>13232</v>
      </c>
    </row>
    <row r="207" spans="1:50" ht="25.7" hidden="1" customHeight="1">
      <c r="A207" s="690"/>
      <c r="B207" s="282"/>
      <c r="C207" s="259" t="s">
        <v>593</v>
      </c>
      <c r="D207" s="236"/>
      <c r="E207" s="235" t="s">
        <v>13233</v>
      </c>
      <c r="F207" s="707" t="s">
        <v>593</v>
      </c>
      <c r="G207" s="236"/>
      <c r="H207" s="247"/>
      <c r="I207" s="236" t="s">
        <v>16212</v>
      </c>
      <c r="J207" s="236"/>
      <c r="K207" s="235">
        <v>9900</v>
      </c>
      <c r="L207" s="285">
        <v>74.400000000000006</v>
      </c>
      <c r="M207" s="285">
        <v>148.80000000000001</v>
      </c>
      <c r="N207" s="236"/>
      <c r="O207" s="236" t="s">
        <v>16228</v>
      </c>
      <c r="P207" s="235">
        <v>7500</v>
      </c>
      <c r="Q207" s="235">
        <v>11</v>
      </c>
      <c r="R207" s="235">
        <v>100</v>
      </c>
      <c r="S207" s="235">
        <v>300</v>
      </c>
      <c r="T207" s="236"/>
      <c r="U207" s="236"/>
      <c r="V207" s="707">
        <v>2010</v>
      </c>
      <c r="W207" s="236"/>
      <c r="X207" s="236"/>
      <c r="Y207" s="236"/>
      <c r="Z207" s="236"/>
      <c r="AA207" s="236"/>
      <c r="AB207" s="235">
        <v>2900</v>
      </c>
      <c r="AC207" s="707"/>
      <c r="AD207" s="707"/>
      <c r="AE207" s="236"/>
      <c r="AF207" s="236"/>
      <c r="AG207" s="236"/>
      <c r="AH207" s="236"/>
      <c r="AI207" s="236"/>
      <c r="AJ207" s="236"/>
      <c r="AK207" s="236"/>
      <c r="AL207" s="236"/>
      <c r="AM207" s="236"/>
      <c r="AN207" s="236"/>
      <c r="AO207" s="236"/>
      <c r="AP207" s="236"/>
      <c r="AQ207" s="236"/>
      <c r="AR207" s="236"/>
      <c r="AS207" s="236"/>
      <c r="AT207" s="236"/>
      <c r="AU207" s="236"/>
      <c r="AV207" s="236"/>
      <c r="AW207" s="236"/>
      <c r="AX207" s="221"/>
    </row>
    <row r="208" spans="1:50" s="1316" customFormat="1" ht="25.7" hidden="1" customHeight="1">
      <c r="A208" s="690"/>
      <c r="B208" s="282"/>
      <c r="C208" s="259" t="s">
        <v>593</v>
      </c>
      <c r="D208" s="1298"/>
      <c r="E208" s="235" t="s">
        <v>16229</v>
      </c>
      <c r="F208" s="1288" t="s">
        <v>593</v>
      </c>
      <c r="G208" s="1298"/>
      <c r="H208" s="247"/>
      <c r="I208" s="1298" t="s">
        <v>16212</v>
      </c>
      <c r="J208" s="1298"/>
      <c r="K208" s="235">
        <v>125</v>
      </c>
      <c r="L208" s="285">
        <v>125</v>
      </c>
      <c r="M208" s="285">
        <v>125</v>
      </c>
      <c r="N208" s="1298"/>
      <c r="O208" s="1298" t="s">
        <v>3849</v>
      </c>
      <c r="P208" s="235">
        <v>125</v>
      </c>
      <c r="Q208" s="235">
        <v>3</v>
      </c>
      <c r="R208" s="235"/>
      <c r="S208" s="235"/>
      <c r="T208" s="1298"/>
      <c r="U208" s="1298"/>
      <c r="V208" s="1288">
        <v>2017</v>
      </c>
      <c r="W208" s="1298"/>
      <c r="X208" s="1298"/>
      <c r="Y208" s="1298"/>
      <c r="Z208" s="1298"/>
      <c r="AA208" s="1298"/>
      <c r="AB208" s="235"/>
      <c r="AC208" s="1288"/>
      <c r="AD208" s="1288"/>
      <c r="AE208" s="1298"/>
      <c r="AF208" s="1298"/>
      <c r="AG208" s="1298"/>
      <c r="AH208" s="1298"/>
      <c r="AI208" s="1298"/>
      <c r="AJ208" s="1298"/>
      <c r="AK208" s="1298"/>
      <c r="AL208" s="1298"/>
      <c r="AM208" s="1298"/>
      <c r="AN208" s="1298"/>
      <c r="AO208" s="1298"/>
      <c r="AP208" s="1298"/>
      <c r="AQ208" s="1298"/>
      <c r="AR208" s="1298"/>
      <c r="AS208" s="1298"/>
      <c r="AT208" s="1298"/>
      <c r="AU208" s="1298"/>
      <c r="AV208" s="1298"/>
      <c r="AW208" s="1298"/>
      <c r="AX208" s="1329" t="s">
        <v>16230</v>
      </c>
    </row>
    <row r="209" spans="1:50" s="1316" customFormat="1" ht="25.7" hidden="1" customHeight="1">
      <c r="A209" s="690"/>
      <c r="B209" s="282"/>
      <c r="C209" s="259" t="s">
        <v>574</v>
      </c>
      <c r="D209" s="1400"/>
      <c r="E209" s="235" t="s">
        <v>13234</v>
      </c>
      <c r="F209" s="1394" t="s">
        <v>13175</v>
      </c>
      <c r="G209" s="1400"/>
      <c r="H209" s="247"/>
      <c r="I209" s="1400" t="s">
        <v>299</v>
      </c>
      <c r="J209" s="1400"/>
      <c r="K209" s="235">
        <v>16193</v>
      </c>
      <c r="L209" s="285">
        <v>194</v>
      </c>
      <c r="M209" s="285">
        <v>194</v>
      </c>
      <c r="N209" s="1400"/>
      <c r="O209" s="1400" t="s">
        <v>16231</v>
      </c>
      <c r="P209" s="235">
        <v>16682.16</v>
      </c>
      <c r="Q209" s="235">
        <v>22</v>
      </c>
      <c r="R209" s="235">
        <v>200</v>
      </c>
      <c r="S209" s="235">
        <v>500</v>
      </c>
      <c r="T209" s="1400"/>
      <c r="U209" s="1400"/>
      <c r="V209" s="1394">
        <v>2010</v>
      </c>
      <c r="W209" s="1400"/>
      <c r="X209" s="1400"/>
      <c r="Y209" s="1400"/>
      <c r="Z209" s="1400"/>
      <c r="AA209" s="1400"/>
      <c r="AB209" s="235">
        <v>4270</v>
      </c>
      <c r="AC209" s="1394"/>
      <c r="AD209" s="1394"/>
      <c r="AE209" s="1400"/>
      <c r="AF209" s="1400"/>
      <c r="AG209" s="1400"/>
      <c r="AH209" s="1400"/>
      <c r="AI209" s="1400"/>
      <c r="AJ209" s="1400"/>
      <c r="AK209" s="1400"/>
      <c r="AL209" s="1400"/>
      <c r="AM209" s="1400"/>
      <c r="AN209" s="1400"/>
      <c r="AO209" s="1400"/>
      <c r="AP209" s="1400"/>
      <c r="AQ209" s="1400"/>
      <c r="AR209" s="1400"/>
      <c r="AS209" s="1400"/>
      <c r="AT209" s="1400"/>
      <c r="AU209" s="1400"/>
      <c r="AV209" s="1400"/>
      <c r="AW209" s="1400"/>
      <c r="AX209" s="1329" t="s">
        <v>13235</v>
      </c>
    </row>
    <row r="210" spans="1:50" s="1316" customFormat="1" ht="25.7" hidden="1" customHeight="1">
      <c r="A210" s="690"/>
      <c r="B210" s="282"/>
      <c r="C210" s="259" t="s">
        <v>574</v>
      </c>
      <c r="D210" s="1400"/>
      <c r="E210" s="235" t="s">
        <v>13236</v>
      </c>
      <c r="F210" s="1394" t="s">
        <v>13175</v>
      </c>
      <c r="G210" s="1400"/>
      <c r="H210" s="247"/>
      <c r="I210" s="1400" t="s">
        <v>13237</v>
      </c>
      <c r="J210" s="1400"/>
      <c r="K210" s="235">
        <v>2209</v>
      </c>
      <c r="L210" s="285"/>
      <c r="M210" s="285"/>
      <c r="N210" s="1400"/>
      <c r="O210" s="1400" t="s">
        <v>13238</v>
      </c>
      <c r="P210" s="235">
        <v>2209</v>
      </c>
      <c r="Q210" s="235">
        <v>3</v>
      </c>
      <c r="R210" s="235"/>
      <c r="S210" s="235"/>
      <c r="T210" s="1400"/>
      <c r="U210" s="1400"/>
      <c r="V210" s="1394">
        <v>1997</v>
      </c>
      <c r="W210" s="1400"/>
      <c r="X210" s="1400"/>
      <c r="Y210" s="1400"/>
      <c r="Z210" s="1400"/>
      <c r="AA210" s="1400"/>
      <c r="AB210" s="235">
        <v>200</v>
      </c>
      <c r="AC210" s="1394"/>
      <c r="AD210" s="1394"/>
      <c r="AE210" s="1400"/>
      <c r="AF210" s="1400"/>
      <c r="AG210" s="1400"/>
      <c r="AH210" s="1400"/>
      <c r="AI210" s="1400"/>
      <c r="AJ210" s="1400"/>
      <c r="AK210" s="1400"/>
      <c r="AL210" s="1400"/>
      <c r="AM210" s="1400"/>
      <c r="AN210" s="1400"/>
      <c r="AO210" s="1400"/>
      <c r="AP210" s="1400"/>
      <c r="AQ210" s="1400"/>
      <c r="AR210" s="1400"/>
      <c r="AS210" s="1400"/>
      <c r="AT210" s="1400"/>
      <c r="AU210" s="1400"/>
      <c r="AV210" s="1400"/>
      <c r="AW210" s="1400"/>
      <c r="AX210" s="1329" t="s">
        <v>13239</v>
      </c>
    </row>
    <row r="211" spans="1:50" s="1316" customFormat="1" ht="25.7" hidden="1" customHeight="1">
      <c r="A211" s="690"/>
      <c r="B211" s="282"/>
      <c r="C211" s="259" t="s">
        <v>574</v>
      </c>
      <c r="D211" s="1298"/>
      <c r="E211" s="235" t="s">
        <v>13240</v>
      </c>
      <c r="F211" s="1288" t="s">
        <v>574</v>
      </c>
      <c r="G211" s="1298"/>
      <c r="H211" s="247"/>
      <c r="I211" s="1298" t="s">
        <v>13185</v>
      </c>
      <c r="J211" s="1298"/>
      <c r="K211" s="235">
        <v>17802</v>
      </c>
      <c r="L211" s="285">
        <v>281</v>
      </c>
      <c r="M211" s="285">
        <v>358</v>
      </c>
      <c r="N211" s="1298"/>
      <c r="O211" s="1298" t="s">
        <v>13241</v>
      </c>
      <c r="P211" s="235">
        <v>8034</v>
      </c>
      <c r="Q211" s="235">
        <v>10</v>
      </c>
      <c r="R211" s="235">
        <v>100</v>
      </c>
      <c r="S211" s="235">
        <v>200</v>
      </c>
      <c r="T211" s="1298"/>
      <c r="U211" s="1298"/>
      <c r="V211" s="1288">
        <v>2010</v>
      </c>
      <c r="W211" s="1298"/>
      <c r="X211" s="1298"/>
      <c r="Y211" s="1298"/>
      <c r="Z211" s="1298"/>
      <c r="AA211" s="1298"/>
      <c r="AB211" s="235">
        <v>3272</v>
      </c>
      <c r="AC211" s="1288"/>
      <c r="AD211" s="1288"/>
      <c r="AE211" s="1298"/>
      <c r="AF211" s="1298"/>
      <c r="AG211" s="1298"/>
      <c r="AH211" s="1298"/>
      <c r="AI211" s="1298"/>
      <c r="AJ211" s="1298"/>
      <c r="AK211" s="1298"/>
      <c r="AL211" s="1298"/>
      <c r="AM211" s="1298"/>
      <c r="AN211" s="1298"/>
      <c r="AO211" s="1298"/>
      <c r="AP211" s="1298"/>
      <c r="AQ211" s="1298"/>
      <c r="AR211" s="1298"/>
      <c r="AS211" s="1298"/>
      <c r="AT211" s="1298"/>
      <c r="AU211" s="1298"/>
      <c r="AV211" s="1298"/>
      <c r="AW211" s="1298"/>
      <c r="AX211" s="1329"/>
    </row>
    <row r="212" spans="1:50" s="1316" customFormat="1" ht="25.7" hidden="1" customHeight="1">
      <c r="A212" s="690"/>
      <c r="B212" s="282"/>
      <c r="C212" s="259" t="s">
        <v>574</v>
      </c>
      <c r="D212" s="1298"/>
      <c r="E212" s="235" t="s">
        <v>15362</v>
      </c>
      <c r="F212" s="1288" t="s">
        <v>574</v>
      </c>
      <c r="G212" s="1298"/>
      <c r="H212" s="247"/>
      <c r="I212" s="1298" t="s">
        <v>13185</v>
      </c>
      <c r="J212" s="1298"/>
      <c r="K212" s="235">
        <v>3438</v>
      </c>
      <c r="L212" s="285"/>
      <c r="M212" s="285"/>
      <c r="N212" s="1298"/>
      <c r="O212" s="1298" t="s">
        <v>15363</v>
      </c>
      <c r="P212" s="235">
        <v>3438</v>
      </c>
      <c r="Q212" s="235"/>
      <c r="R212" s="235"/>
      <c r="S212" s="235"/>
      <c r="T212" s="1298"/>
      <c r="U212" s="1298"/>
      <c r="V212" s="1288">
        <v>2013</v>
      </c>
      <c r="W212" s="1298"/>
      <c r="X212" s="1298"/>
      <c r="Y212" s="1298"/>
      <c r="Z212" s="1298"/>
      <c r="AA212" s="1298"/>
      <c r="AB212" s="235"/>
      <c r="AC212" s="1288"/>
      <c r="AD212" s="1288"/>
      <c r="AE212" s="1298"/>
      <c r="AF212" s="1298"/>
      <c r="AG212" s="1298"/>
      <c r="AH212" s="1298"/>
      <c r="AI212" s="1298"/>
      <c r="AJ212" s="1298"/>
      <c r="AK212" s="1298"/>
      <c r="AL212" s="1298"/>
      <c r="AM212" s="1298"/>
      <c r="AN212" s="1298"/>
      <c r="AO212" s="1298"/>
      <c r="AP212" s="1298"/>
      <c r="AQ212" s="1298"/>
      <c r="AR212" s="1298"/>
      <c r="AS212" s="1298"/>
      <c r="AT212" s="1298"/>
      <c r="AU212" s="1298"/>
      <c r="AV212" s="1298"/>
      <c r="AW212" s="1298"/>
      <c r="AX212" s="1329"/>
    </row>
    <row r="213" spans="1:50" s="1316" customFormat="1" ht="25.7" hidden="1" customHeight="1">
      <c r="A213" s="690"/>
      <c r="B213" s="282"/>
      <c r="C213" s="259" t="s">
        <v>574</v>
      </c>
      <c r="D213" s="1298"/>
      <c r="E213" s="235" t="s">
        <v>16232</v>
      </c>
      <c r="F213" s="1288" t="s">
        <v>574</v>
      </c>
      <c r="G213" s="1298"/>
      <c r="H213" s="247"/>
      <c r="I213" s="1298" t="s">
        <v>13185</v>
      </c>
      <c r="J213" s="1298"/>
      <c r="K213" s="235">
        <v>1400</v>
      </c>
      <c r="L213" s="285"/>
      <c r="M213" s="285"/>
      <c r="N213" s="1298"/>
      <c r="O213" s="1298" t="s">
        <v>13246</v>
      </c>
      <c r="P213" s="235">
        <v>1400</v>
      </c>
      <c r="Q213" s="235">
        <v>2</v>
      </c>
      <c r="R213" s="235"/>
      <c r="S213" s="235"/>
      <c r="T213" s="1298"/>
      <c r="U213" s="1298"/>
      <c r="V213" s="1288">
        <v>2018</v>
      </c>
      <c r="W213" s="1298"/>
      <c r="X213" s="1298"/>
      <c r="Y213" s="1298"/>
      <c r="Z213" s="1298"/>
      <c r="AA213" s="1298"/>
      <c r="AB213" s="235"/>
      <c r="AC213" s="1288"/>
      <c r="AD213" s="1288"/>
      <c r="AE213" s="1298"/>
      <c r="AF213" s="1298"/>
      <c r="AG213" s="1298"/>
      <c r="AH213" s="1298"/>
      <c r="AI213" s="1298"/>
      <c r="AJ213" s="1298"/>
      <c r="AK213" s="1298"/>
      <c r="AL213" s="1298"/>
      <c r="AM213" s="1298"/>
      <c r="AN213" s="1298"/>
      <c r="AO213" s="1298"/>
      <c r="AP213" s="1298"/>
      <c r="AQ213" s="1298"/>
      <c r="AR213" s="1298"/>
      <c r="AS213" s="1298"/>
      <c r="AT213" s="1298"/>
      <c r="AU213" s="1298"/>
      <c r="AV213" s="1298"/>
      <c r="AW213" s="1298"/>
      <c r="AX213" s="1329" t="s">
        <v>16233</v>
      </c>
    </row>
    <row r="214" spans="1:50" ht="25.7" hidden="1" customHeight="1">
      <c r="A214" s="690"/>
      <c r="B214" s="282"/>
      <c r="C214" s="259" t="s">
        <v>607</v>
      </c>
      <c r="D214" s="236"/>
      <c r="E214" s="235" t="s">
        <v>15364</v>
      </c>
      <c r="F214" s="707" t="s">
        <v>607</v>
      </c>
      <c r="G214" s="236"/>
      <c r="H214" s="247"/>
      <c r="I214" s="236" t="s">
        <v>607</v>
      </c>
      <c r="J214" s="236"/>
      <c r="K214" s="235">
        <v>3240</v>
      </c>
      <c r="L214" s="285"/>
      <c r="M214" s="285"/>
      <c r="N214" s="236"/>
      <c r="O214" s="236" t="s">
        <v>6379</v>
      </c>
      <c r="P214" s="235">
        <v>3240</v>
      </c>
      <c r="Q214" s="235">
        <v>5</v>
      </c>
      <c r="R214" s="235"/>
      <c r="S214" s="235"/>
      <c r="T214" s="236"/>
      <c r="U214" s="236"/>
      <c r="V214" s="707">
        <v>2008</v>
      </c>
      <c r="W214" s="236"/>
      <c r="X214" s="236"/>
      <c r="Y214" s="236"/>
      <c r="Z214" s="236"/>
      <c r="AA214" s="236"/>
      <c r="AB214" s="235">
        <v>300</v>
      </c>
      <c r="AC214" s="707"/>
      <c r="AD214" s="707"/>
      <c r="AE214" s="236"/>
      <c r="AF214" s="236"/>
      <c r="AG214" s="236"/>
      <c r="AH214" s="236"/>
      <c r="AI214" s="236"/>
      <c r="AJ214" s="236"/>
      <c r="AK214" s="236"/>
      <c r="AL214" s="236"/>
      <c r="AM214" s="236"/>
      <c r="AN214" s="236"/>
      <c r="AO214" s="236"/>
      <c r="AP214" s="236"/>
      <c r="AQ214" s="236"/>
      <c r="AR214" s="236"/>
      <c r="AS214" s="236"/>
      <c r="AT214" s="236"/>
      <c r="AU214" s="236"/>
      <c r="AV214" s="236"/>
      <c r="AW214" s="236"/>
      <c r="AX214" s="221"/>
    </row>
    <row r="215" spans="1:50" ht="25.7" hidden="1" customHeight="1">
      <c r="A215" s="690"/>
      <c r="B215" s="282"/>
      <c r="C215" s="259" t="s">
        <v>607</v>
      </c>
      <c r="D215" s="236"/>
      <c r="E215" s="235" t="s">
        <v>15365</v>
      </c>
      <c r="F215" s="707" t="s">
        <v>607</v>
      </c>
      <c r="G215" s="236"/>
      <c r="H215" s="247"/>
      <c r="I215" s="236" t="s">
        <v>607</v>
      </c>
      <c r="J215" s="236"/>
      <c r="K215" s="235">
        <v>10020</v>
      </c>
      <c r="L215" s="285"/>
      <c r="M215" s="285"/>
      <c r="N215" s="236"/>
      <c r="O215" s="236" t="s">
        <v>7559</v>
      </c>
      <c r="P215" s="235">
        <v>5941</v>
      </c>
      <c r="Q215" s="235">
        <v>8</v>
      </c>
      <c r="R215" s="235"/>
      <c r="S215" s="235"/>
      <c r="T215" s="236"/>
      <c r="U215" s="236"/>
      <c r="V215" s="707">
        <v>2015</v>
      </c>
      <c r="W215" s="236"/>
      <c r="X215" s="236"/>
      <c r="Y215" s="236"/>
      <c r="Z215" s="236"/>
      <c r="AA215" s="236"/>
      <c r="AB215" s="235">
        <v>400</v>
      </c>
      <c r="AC215" s="707"/>
      <c r="AD215" s="707"/>
      <c r="AE215" s="236"/>
      <c r="AF215" s="236"/>
      <c r="AG215" s="236"/>
      <c r="AH215" s="236"/>
      <c r="AI215" s="236"/>
      <c r="AJ215" s="236"/>
      <c r="AK215" s="236"/>
      <c r="AL215" s="236"/>
      <c r="AM215" s="236"/>
      <c r="AN215" s="236"/>
      <c r="AO215" s="236"/>
      <c r="AP215" s="236"/>
      <c r="AQ215" s="236"/>
      <c r="AR215" s="236"/>
      <c r="AS215" s="236"/>
      <c r="AT215" s="236"/>
      <c r="AU215" s="236"/>
      <c r="AV215" s="236"/>
      <c r="AW215" s="236"/>
      <c r="AX215" s="221"/>
    </row>
    <row r="216" spans="1:50" ht="25.7" hidden="1" customHeight="1">
      <c r="A216" s="690"/>
      <c r="B216" s="282"/>
      <c r="C216" s="259" t="s">
        <v>13242</v>
      </c>
      <c r="D216" s="236"/>
      <c r="E216" s="235" t="s">
        <v>13243</v>
      </c>
      <c r="F216" s="707" t="s">
        <v>13200</v>
      </c>
      <c r="G216" s="236"/>
      <c r="H216" s="247"/>
      <c r="I216" s="236" t="s">
        <v>13200</v>
      </c>
      <c r="J216" s="236"/>
      <c r="K216" s="235">
        <v>3210</v>
      </c>
      <c r="L216" s="285">
        <v>0</v>
      </c>
      <c r="M216" s="285">
        <v>0</v>
      </c>
      <c r="N216" s="236"/>
      <c r="O216" s="236" t="s">
        <v>13244</v>
      </c>
      <c r="P216" s="235">
        <v>1566</v>
      </c>
      <c r="Q216" s="235">
        <v>3</v>
      </c>
      <c r="R216" s="235"/>
      <c r="S216" s="235"/>
      <c r="T216" s="236"/>
      <c r="U216" s="236"/>
      <c r="V216" s="707">
        <v>2015</v>
      </c>
      <c r="W216" s="236"/>
      <c r="X216" s="236"/>
      <c r="Y216" s="236"/>
      <c r="Z216" s="236"/>
      <c r="AA216" s="236"/>
      <c r="AB216" s="235">
        <v>459</v>
      </c>
      <c r="AC216" s="707"/>
      <c r="AD216" s="707"/>
      <c r="AE216" s="236"/>
      <c r="AF216" s="236"/>
      <c r="AG216" s="236"/>
      <c r="AH216" s="236"/>
      <c r="AI216" s="236"/>
      <c r="AJ216" s="236"/>
      <c r="AK216" s="236"/>
      <c r="AL216" s="236"/>
      <c r="AM216" s="236"/>
      <c r="AN216" s="236"/>
      <c r="AO216" s="236"/>
      <c r="AP216" s="236"/>
      <c r="AQ216" s="236"/>
      <c r="AR216" s="236"/>
      <c r="AS216" s="236"/>
      <c r="AT216" s="236"/>
      <c r="AU216" s="236"/>
      <c r="AV216" s="236"/>
      <c r="AW216" s="236"/>
      <c r="AX216" s="221"/>
    </row>
    <row r="217" spans="1:50" ht="25.7" hidden="1" customHeight="1">
      <c r="A217" s="690"/>
      <c r="B217" s="282"/>
      <c r="C217" s="259" t="s">
        <v>13242</v>
      </c>
      <c r="D217" s="236"/>
      <c r="E217" s="235" t="s">
        <v>13245</v>
      </c>
      <c r="F217" s="707" t="s">
        <v>13200</v>
      </c>
      <c r="G217" s="236"/>
      <c r="H217" s="247"/>
      <c r="I217" s="236" t="s">
        <v>13200</v>
      </c>
      <c r="J217" s="236"/>
      <c r="K217" s="235">
        <v>48221</v>
      </c>
      <c r="L217" s="285">
        <v>0</v>
      </c>
      <c r="M217" s="285">
        <v>0</v>
      </c>
      <c r="N217" s="236"/>
      <c r="O217" s="236" t="s">
        <v>13246</v>
      </c>
      <c r="P217" s="235">
        <v>960</v>
      </c>
      <c r="Q217" s="235">
        <v>2</v>
      </c>
      <c r="R217" s="235"/>
      <c r="S217" s="235"/>
      <c r="T217" s="236"/>
      <c r="U217" s="236"/>
      <c r="V217" s="707">
        <v>2004</v>
      </c>
      <c r="W217" s="236"/>
      <c r="X217" s="236"/>
      <c r="Y217" s="236"/>
      <c r="Z217" s="236"/>
      <c r="AA217" s="236"/>
      <c r="AB217" s="235">
        <v>10500</v>
      </c>
      <c r="AC217" s="707"/>
      <c r="AD217" s="707"/>
      <c r="AE217" s="236"/>
      <c r="AF217" s="236"/>
      <c r="AG217" s="236"/>
      <c r="AH217" s="236"/>
      <c r="AI217" s="236"/>
      <c r="AJ217" s="236"/>
      <c r="AK217" s="236"/>
      <c r="AL217" s="236"/>
      <c r="AM217" s="236"/>
      <c r="AN217" s="236"/>
      <c r="AO217" s="236"/>
      <c r="AP217" s="236"/>
      <c r="AQ217" s="236"/>
      <c r="AR217" s="236"/>
      <c r="AS217" s="236"/>
      <c r="AT217" s="236"/>
      <c r="AU217" s="236"/>
      <c r="AV217" s="236"/>
      <c r="AW217" s="236"/>
      <c r="AX217" s="221"/>
    </row>
    <row r="218" spans="1:50" ht="25.7" hidden="1" customHeight="1">
      <c r="A218" s="690"/>
      <c r="B218" s="275"/>
      <c r="C218" s="259" t="s">
        <v>13242</v>
      </c>
      <c r="D218" s="236"/>
      <c r="E218" s="235" t="s">
        <v>13247</v>
      </c>
      <c r="F218" s="707" t="s">
        <v>13200</v>
      </c>
      <c r="G218" s="236"/>
      <c r="H218" s="247"/>
      <c r="I218" s="236" t="s">
        <v>13200</v>
      </c>
      <c r="J218" s="236"/>
      <c r="K218" s="235">
        <v>50641</v>
      </c>
      <c r="L218" s="235">
        <v>0</v>
      </c>
      <c r="M218" s="235">
        <v>0</v>
      </c>
      <c r="N218" s="236"/>
      <c r="O218" s="707" t="s">
        <v>13248</v>
      </c>
      <c r="P218" s="235">
        <v>2263</v>
      </c>
      <c r="Q218" s="235">
        <v>2</v>
      </c>
      <c r="R218" s="235"/>
      <c r="S218" s="235"/>
      <c r="T218" s="236"/>
      <c r="U218" s="236"/>
      <c r="V218" s="707">
        <v>2002</v>
      </c>
      <c r="W218" s="236"/>
      <c r="X218" s="236"/>
      <c r="Y218" s="236"/>
      <c r="Z218" s="236"/>
      <c r="AA218" s="236"/>
      <c r="AB218" s="235">
        <v>4800</v>
      </c>
      <c r="AC218" s="707"/>
      <c r="AD218" s="707"/>
      <c r="AE218" s="236"/>
      <c r="AF218" s="236"/>
      <c r="AG218" s="236"/>
      <c r="AH218" s="236"/>
      <c r="AI218" s="236"/>
      <c r="AJ218" s="236"/>
      <c r="AK218" s="236"/>
      <c r="AL218" s="236"/>
      <c r="AM218" s="236"/>
      <c r="AN218" s="236"/>
      <c r="AO218" s="236"/>
      <c r="AP218" s="236"/>
      <c r="AQ218" s="236"/>
      <c r="AR218" s="236"/>
      <c r="AS218" s="236"/>
      <c r="AT218" s="236"/>
      <c r="AU218" s="236"/>
      <c r="AV218" s="236"/>
      <c r="AW218" s="236"/>
      <c r="AX218" s="236"/>
    </row>
    <row r="219" spans="1:50" ht="25.7" hidden="1" customHeight="1">
      <c r="A219" s="690"/>
      <c r="B219" s="282"/>
      <c r="C219" s="793" t="s">
        <v>13242</v>
      </c>
      <c r="D219" s="221"/>
      <c r="E219" s="222" t="s">
        <v>13249</v>
      </c>
      <c r="F219" s="219" t="s">
        <v>13200</v>
      </c>
      <c r="G219" s="221"/>
      <c r="H219" s="221"/>
      <c r="I219" s="221" t="s">
        <v>13200</v>
      </c>
      <c r="J219" s="221"/>
      <c r="K219" s="222">
        <v>1725</v>
      </c>
      <c r="L219" s="222">
        <v>0</v>
      </c>
      <c r="M219" s="222">
        <v>0</v>
      </c>
      <c r="N219" s="221"/>
      <c r="O219" s="219" t="s">
        <v>13250</v>
      </c>
      <c r="P219" s="222">
        <v>1725</v>
      </c>
      <c r="Q219" s="222">
        <v>2</v>
      </c>
      <c r="R219" s="222"/>
      <c r="S219" s="222"/>
      <c r="T219" s="221"/>
      <c r="U219" s="221"/>
      <c r="V219" s="219">
        <v>2001</v>
      </c>
      <c r="W219" s="221"/>
      <c r="X219" s="221"/>
      <c r="Y219" s="221"/>
      <c r="Z219" s="221"/>
      <c r="AA219" s="221"/>
      <c r="AB219" s="222">
        <v>65</v>
      </c>
      <c r="AC219" s="221"/>
      <c r="AD219" s="221"/>
      <c r="AE219" s="221"/>
      <c r="AF219" s="221"/>
      <c r="AG219" s="221"/>
      <c r="AH219" s="221"/>
      <c r="AI219" s="221"/>
      <c r="AJ219" s="221"/>
      <c r="AK219" s="221"/>
      <c r="AL219" s="221"/>
      <c r="AM219" s="221"/>
      <c r="AN219" s="221"/>
      <c r="AO219" s="221"/>
      <c r="AP219" s="221"/>
      <c r="AQ219" s="221"/>
      <c r="AR219" s="221"/>
      <c r="AS219" s="221"/>
      <c r="AT219" s="221"/>
      <c r="AU219" s="221"/>
      <c r="AV219" s="221"/>
      <c r="AW219" s="221"/>
      <c r="AX219" s="221"/>
    </row>
    <row r="220" spans="1:50" ht="25.7" hidden="1" customHeight="1">
      <c r="A220" s="690"/>
      <c r="B220" s="275"/>
      <c r="C220" s="259" t="s">
        <v>13242</v>
      </c>
      <c r="D220" s="236"/>
      <c r="E220" s="235" t="s">
        <v>13251</v>
      </c>
      <c r="F220" s="707" t="s">
        <v>13200</v>
      </c>
      <c r="G220" s="236"/>
      <c r="H220" s="247"/>
      <c r="I220" s="236" t="s">
        <v>13200</v>
      </c>
      <c r="J220" s="236"/>
      <c r="K220" s="235">
        <v>4893</v>
      </c>
      <c r="L220" s="235">
        <v>0</v>
      </c>
      <c r="M220" s="235">
        <v>0</v>
      </c>
      <c r="N220" s="236"/>
      <c r="O220" s="707" t="s">
        <v>13246</v>
      </c>
      <c r="P220" s="235">
        <v>1530</v>
      </c>
      <c r="Q220" s="235">
        <v>2</v>
      </c>
      <c r="R220" s="235"/>
      <c r="S220" s="235"/>
      <c r="T220" s="236"/>
      <c r="U220" s="236"/>
      <c r="V220" s="707">
        <v>2016</v>
      </c>
      <c r="W220" s="236"/>
      <c r="X220" s="236"/>
      <c r="Y220" s="236"/>
      <c r="Z220" s="236"/>
      <c r="AA220" s="236"/>
      <c r="AB220" s="235">
        <v>340</v>
      </c>
      <c r="AC220" s="707"/>
      <c r="AD220" s="707"/>
      <c r="AE220" s="236"/>
      <c r="AF220" s="236"/>
      <c r="AG220" s="236"/>
      <c r="AH220" s="236"/>
      <c r="AI220" s="236"/>
      <c r="AJ220" s="236"/>
      <c r="AK220" s="236"/>
      <c r="AL220" s="236"/>
      <c r="AM220" s="236"/>
      <c r="AN220" s="236"/>
      <c r="AO220" s="236"/>
      <c r="AP220" s="236"/>
      <c r="AQ220" s="236"/>
      <c r="AR220" s="236"/>
      <c r="AS220" s="236"/>
      <c r="AT220" s="236"/>
      <c r="AU220" s="236"/>
      <c r="AV220" s="236"/>
      <c r="AW220" s="236"/>
      <c r="AX220" s="221"/>
    </row>
    <row r="221" spans="1:50" ht="25.7" hidden="1" customHeight="1">
      <c r="A221" s="690"/>
      <c r="B221" s="282"/>
      <c r="C221" s="259" t="s">
        <v>13242</v>
      </c>
      <c r="D221" s="236"/>
      <c r="E221" s="235" t="s">
        <v>13252</v>
      </c>
      <c r="F221" s="707" t="s">
        <v>13200</v>
      </c>
      <c r="G221" s="236"/>
      <c r="H221" s="247"/>
      <c r="I221" s="236" t="s">
        <v>13200</v>
      </c>
      <c r="J221" s="236"/>
      <c r="K221" s="235">
        <v>7939</v>
      </c>
      <c r="L221" s="235">
        <v>0</v>
      </c>
      <c r="M221" s="235">
        <v>0</v>
      </c>
      <c r="N221" s="236"/>
      <c r="O221" s="707" t="s">
        <v>336</v>
      </c>
      <c r="P221" s="235">
        <v>1300</v>
      </c>
      <c r="Q221" s="235">
        <v>2</v>
      </c>
      <c r="R221" s="235"/>
      <c r="S221" s="235"/>
      <c r="T221" s="236"/>
      <c r="U221" s="236"/>
      <c r="V221" s="707">
        <v>2017</v>
      </c>
      <c r="W221" s="236"/>
      <c r="X221" s="236"/>
      <c r="Y221" s="236"/>
      <c r="Z221" s="236"/>
      <c r="AA221" s="236"/>
      <c r="AB221" s="235">
        <v>200</v>
      </c>
      <c r="AC221" s="707"/>
      <c r="AD221" s="707"/>
      <c r="AE221" s="236"/>
      <c r="AF221" s="236"/>
      <c r="AG221" s="236"/>
      <c r="AH221" s="236"/>
      <c r="AI221" s="236"/>
      <c r="AJ221" s="236"/>
      <c r="AK221" s="236"/>
      <c r="AL221" s="236"/>
      <c r="AM221" s="236"/>
      <c r="AN221" s="236"/>
      <c r="AO221" s="236"/>
      <c r="AP221" s="236"/>
      <c r="AQ221" s="236"/>
      <c r="AR221" s="236"/>
      <c r="AS221" s="236"/>
      <c r="AT221" s="236"/>
      <c r="AU221" s="236"/>
      <c r="AV221" s="236"/>
      <c r="AW221" s="236"/>
      <c r="AX221" s="221"/>
    </row>
    <row r="222" spans="1:50" ht="25.7" hidden="1" customHeight="1">
      <c r="A222" s="690"/>
      <c r="B222" s="267"/>
      <c r="C222" s="259" t="s">
        <v>13242</v>
      </c>
      <c r="D222" s="236"/>
      <c r="E222" s="235" t="s">
        <v>15366</v>
      </c>
      <c r="F222" s="707" t="s">
        <v>13200</v>
      </c>
      <c r="G222" s="236"/>
      <c r="H222" s="247"/>
      <c r="I222" s="236" t="s">
        <v>13200</v>
      </c>
      <c r="J222" s="236"/>
      <c r="K222" s="235"/>
      <c r="L222" s="235"/>
      <c r="M222" s="235"/>
      <c r="N222" s="236"/>
      <c r="O222" s="707" t="s">
        <v>13244</v>
      </c>
      <c r="P222" s="235">
        <v>1540</v>
      </c>
      <c r="Q222" s="235">
        <v>3</v>
      </c>
      <c r="R222" s="235"/>
      <c r="S222" s="235"/>
      <c r="T222" s="236"/>
      <c r="U222" s="236"/>
      <c r="V222" s="707">
        <v>2012</v>
      </c>
      <c r="W222" s="236"/>
      <c r="X222" s="236"/>
      <c r="Y222" s="236"/>
      <c r="Z222" s="236"/>
      <c r="AA222" s="236"/>
      <c r="AB222" s="235">
        <v>209</v>
      </c>
      <c r="AC222" s="707"/>
      <c r="AD222" s="707"/>
      <c r="AE222" s="236"/>
      <c r="AF222" s="236"/>
      <c r="AG222" s="236"/>
      <c r="AH222" s="236"/>
      <c r="AI222" s="236"/>
      <c r="AJ222" s="236"/>
      <c r="AK222" s="236"/>
      <c r="AL222" s="236"/>
      <c r="AM222" s="236"/>
      <c r="AN222" s="236"/>
      <c r="AO222" s="236"/>
      <c r="AP222" s="236"/>
      <c r="AQ222" s="236"/>
      <c r="AR222" s="236"/>
      <c r="AS222" s="236"/>
      <c r="AT222" s="236"/>
      <c r="AU222" s="236"/>
      <c r="AV222" s="236"/>
      <c r="AW222" s="236"/>
      <c r="AX222" s="221"/>
    </row>
    <row r="223" spans="1:50" ht="25.7" hidden="1" customHeight="1">
      <c r="A223" s="690"/>
      <c r="B223" s="818" t="s">
        <v>2361</v>
      </c>
      <c r="C223" s="259" t="s">
        <v>2229</v>
      </c>
      <c r="D223" s="236"/>
      <c r="E223" s="246">
        <f>COUNTA(E224:E231)</f>
        <v>8</v>
      </c>
      <c r="F223" s="707"/>
      <c r="G223" s="236"/>
      <c r="H223" s="247"/>
      <c r="I223" s="236"/>
      <c r="J223" s="236"/>
      <c r="K223" s="235">
        <f>SUM(K224:K231)</f>
        <v>105438</v>
      </c>
      <c r="L223" s="235">
        <f t="shared" ref="L223:Q223" si="2">SUM(L224:L231)</f>
        <v>54</v>
      </c>
      <c r="M223" s="235">
        <f t="shared" si="2"/>
        <v>108</v>
      </c>
      <c r="N223" s="235">
        <f t="shared" si="2"/>
        <v>0</v>
      </c>
      <c r="O223" s="235"/>
      <c r="P223" s="235">
        <f t="shared" si="2"/>
        <v>20707</v>
      </c>
      <c r="Q223" s="235">
        <f t="shared" si="2"/>
        <v>31</v>
      </c>
      <c r="R223" s="235"/>
      <c r="S223" s="235"/>
      <c r="T223" s="236"/>
      <c r="U223" s="236"/>
      <c r="V223" s="707"/>
      <c r="W223" s="236"/>
      <c r="X223" s="236"/>
      <c r="Y223" s="236"/>
      <c r="Z223" s="236"/>
      <c r="AA223" s="236"/>
      <c r="AB223" s="235"/>
      <c r="AC223" s="707"/>
      <c r="AD223" s="707"/>
      <c r="AE223" s="236"/>
      <c r="AF223" s="236"/>
      <c r="AG223" s="236"/>
      <c r="AH223" s="236"/>
      <c r="AI223" s="236"/>
      <c r="AJ223" s="236"/>
      <c r="AK223" s="236"/>
      <c r="AL223" s="236"/>
      <c r="AM223" s="236"/>
      <c r="AN223" s="236"/>
      <c r="AO223" s="236"/>
      <c r="AP223" s="236"/>
      <c r="AQ223" s="236"/>
      <c r="AR223" s="236"/>
      <c r="AS223" s="236"/>
      <c r="AT223" s="236"/>
      <c r="AU223" s="236"/>
      <c r="AV223" s="236"/>
      <c r="AW223" s="236"/>
      <c r="AX223" s="221"/>
    </row>
    <row r="224" spans="1:50" ht="25.7" hidden="1" customHeight="1">
      <c r="A224" s="690"/>
      <c r="B224" s="282"/>
      <c r="C224" s="815" t="s">
        <v>3236</v>
      </c>
      <c r="D224" s="236"/>
      <c r="E224" s="241" t="s">
        <v>3242</v>
      </c>
      <c r="F224" s="248" t="s">
        <v>3236</v>
      </c>
      <c r="G224" s="236"/>
      <c r="H224" s="247"/>
      <c r="I224" s="707" t="s">
        <v>15317</v>
      </c>
      <c r="J224" s="236"/>
      <c r="K224" s="241">
        <v>48812</v>
      </c>
      <c r="L224" s="241">
        <v>54</v>
      </c>
      <c r="M224" s="241">
        <v>108</v>
      </c>
      <c r="N224" s="236"/>
      <c r="O224" s="707" t="s">
        <v>3243</v>
      </c>
      <c r="P224" s="235">
        <v>3152</v>
      </c>
      <c r="Q224" s="235">
        <v>5</v>
      </c>
      <c r="R224" s="236"/>
      <c r="S224" s="236"/>
      <c r="T224" s="236"/>
      <c r="U224" s="236"/>
      <c r="V224" s="707">
        <v>2001</v>
      </c>
      <c r="W224" s="303"/>
      <c r="X224" s="303"/>
      <c r="Y224" s="303"/>
      <c r="Z224" s="303"/>
      <c r="AA224" s="303"/>
      <c r="AB224" s="235"/>
      <c r="AC224" s="707"/>
      <c r="AD224" s="707"/>
      <c r="AE224" s="236"/>
      <c r="AF224" s="236"/>
      <c r="AG224" s="236"/>
      <c r="AH224" s="236"/>
      <c r="AI224" s="303"/>
      <c r="AJ224" s="236"/>
      <c r="AK224" s="236"/>
      <c r="AL224" s="236"/>
      <c r="AM224" s="236"/>
      <c r="AN224" s="236"/>
      <c r="AO224" s="236"/>
      <c r="AP224" s="236"/>
      <c r="AQ224" s="236"/>
      <c r="AR224" s="236"/>
      <c r="AS224" s="236"/>
      <c r="AT224" s="236"/>
      <c r="AU224" s="236"/>
      <c r="AV224" s="236"/>
      <c r="AW224" s="236"/>
      <c r="AX224" s="267"/>
    </row>
    <row r="225" spans="1:50" s="1316" customFormat="1" ht="25.7" hidden="1" customHeight="1">
      <c r="A225" s="690"/>
      <c r="B225" s="282"/>
      <c r="C225" s="815" t="s">
        <v>3236</v>
      </c>
      <c r="D225" s="1298"/>
      <c r="E225" s="1286" t="s">
        <v>3244</v>
      </c>
      <c r="F225" s="1287" t="s">
        <v>3236</v>
      </c>
      <c r="G225" s="1298"/>
      <c r="H225" s="247"/>
      <c r="I225" s="1288" t="s">
        <v>15317</v>
      </c>
      <c r="J225" s="1298"/>
      <c r="K225" s="1286">
        <v>10133</v>
      </c>
      <c r="L225" s="1286"/>
      <c r="M225" s="1286"/>
      <c r="N225" s="1298"/>
      <c r="O225" s="1288" t="s">
        <v>3245</v>
      </c>
      <c r="P225" s="235">
        <v>1879</v>
      </c>
      <c r="Q225" s="235">
        <v>3</v>
      </c>
      <c r="R225" s="1298"/>
      <c r="S225" s="1298"/>
      <c r="T225" s="1298"/>
      <c r="U225" s="1298"/>
      <c r="V225" s="1288">
        <v>2003</v>
      </c>
      <c r="W225" s="303"/>
      <c r="X225" s="303"/>
      <c r="Y225" s="303"/>
      <c r="Z225" s="303"/>
      <c r="AA225" s="303"/>
      <c r="AB225" s="235"/>
      <c r="AC225" s="1288"/>
      <c r="AD225" s="1288"/>
      <c r="AE225" s="1298"/>
      <c r="AF225" s="1298"/>
      <c r="AG225" s="1298"/>
      <c r="AH225" s="1298"/>
      <c r="AI225" s="303"/>
      <c r="AJ225" s="1298"/>
      <c r="AK225" s="1298"/>
      <c r="AL225" s="1298"/>
      <c r="AM225" s="1298"/>
      <c r="AN225" s="1298"/>
      <c r="AO225" s="1298"/>
      <c r="AP225" s="1298"/>
      <c r="AQ225" s="1298"/>
      <c r="AR225" s="1298"/>
      <c r="AS225" s="1298"/>
      <c r="AT225" s="1298"/>
      <c r="AU225" s="1298"/>
      <c r="AV225" s="1298"/>
      <c r="AW225" s="1298"/>
      <c r="AX225" s="267"/>
    </row>
    <row r="226" spans="1:50" ht="25.7" hidden="1" customHeight="1">
      <c r="A226" s="690"/>
      <c r="B226" s="282"/>
      <c r="C226" s="815" t="s">
        <v>3236</v>
      </c>
      <c r="D226" s="236"/>
      <c r="E226" s="241" t="s">
        <v>3246</v>
      </c>
      <c r="F226" s="248" t="s">
        <v>3236</v>
      </c>
      <c r="G226" s="236"/>
      <c r="H226" s="247"/>
      <c r="I226" s="707" t="s">
        <v>15313</v>
      </c>
      <c r="J226" s="236"/>
      <c r="K226" s="241">
        <v>31976</v>
      </c>
      <c r="L226" s="241"/>
      <c r="M226" s="241"/>
      <c r="N226" s="236"/>
      <c r="O226" s="707" t="s">
        <v>282</v>
      </c>
      <c r="P226" s="235">
        <v>2130</v>
      </c>
      <c r="Q226" s="235">
        <v>3</v>
      </c>
      <c r="R226" s="236"/>
      <c r="S226" s="236"/>
      <c r="T226" s="236"/>
      <c r="U226" s="236"/>
      <c r="V226" s="707">
        <v>2018</v>
      </c>
      <c r="W226" s="303"/>
      <c r="X226" s="303"/>
      <c r="Y226" s="303"/>
      <c r="Z226" s="303"/>
      <c r="AA226" s="303"/>
      <c r="AB226" s="235"/>
      <c r="AC226" s="707"/>
      <c r="AD226" s="707"/>
      <c r="AE226" s="236"/>
      <c r="AF226" s="236"/>
      <c r="AG226" s="236"/>
      <c r="AH226" s="236"/>
      <c r="AI226" s="303"/>
      <c r="AJ226" s="236"/>
      <c r="AK226" s="236"/>
      <c r="AL226" s="236"/>
      <c r="AM226" s="236"/>
      <c r="AN226" s="236"/>
      <c r="AO226" s="236"/>
      <c r="AP226" s="236"/>
      <c r="AQ226" s="236"/>
      <c r="AR226" s="236"/>
      <c r="AS226" s="236"/>
      <c r="AT226" s="236"/>
      <c r="AU226" s="236"/>
      <c r="AV226" s="236"/>
      <c r="AW226" s="236"/>
      <c r="AX226" s="267"/>
    </row>
    <row r="227" spans="1:50" ht="25.7" hidden="1" customHeight="1">
      <c r="A227" s="690"/>
      <c r="B227" s="282"/>
      <c r="C227" s="815" t="s">
        <v>3236</v>
      </c>
      <c r="D227" s="789"/>
      <c r="E227" s="755" t="s">
        <v>3247</v>
      </c>
      <c r="F227" s="754" t="s">
        <v>3236</v>
      </c>
      <c r="G227" s="789"/>
      <c r="H227" s="247"/>
      <c r="I227" s="714" t="s">
        <v>15312</v>
      </c>
      <c r="J227" s="789"/>
      <c r="K227" s="755">
        <v>3600</v>
      </c>
      <c r="L227" s="755"/>
      <c r="M227" s="755"/>
      <c r="N227" s="789"/>
      <c r="O227" s="714" t="s">
        <v>282</v>
      </c>
      <c r="P227" s="235">
        <v>3600</v>
      </c>
      <c r="Q227" s="235">
        <v>4</v>
      </c>
      <c r="R227" s="789"/>
      <c r="S227" s="789"/>
      <c r="T227" s="789"/>
      <c r="U227" s="789"/>
      <c r="V227" s="714">
        <v>1997</v>
      </c>
      <c r="W227" s="303"/>
      <c r="X227" s="303"/>
      <c r="Y227" s="303"/>
      <c r="Z227" s="303"/>
      <c r="AA227" s="303"/>
      <c r="AB227" s="235"/>
      <c r="AC227" s="714"/>
      <c r="AD227" s="714"/>
      <c r="AE227" s="789"/>
      <c r="AF227" s="789"/>
      <c r="AG227" s="789"/>
      <c r="AH227" s="789"/>
      <c r="AI227" s="303"/>
      <c r="AJ227" s="789"/>
      <c r="AK227" s="789"/>
      <c r="AL227" s="789"/>
      <c r="AM227" s="789"/>
      <c r="AN227" s="789"/>
      <c r="AO227" s="789"/>
      <c r="AP227" s="789"/>
      <c r="AQ227" s="789"/>
      <c r="AR227" s="789"/>
      <c r="AS227" s="789"/>
      <c r="AT227" s="789"/>
      <c r="AU227" s="789"/>
      <c r="AV227" s="789"/>
      <c r="AW227" s="789"/>
      <c r="AX227" s="267"/>
    </row>
    <row r="228" spans="1:50" ht="25.7" hidden="1" customHeight="1">
      <c r="A228" s="690"/>
      <c r="B228" s="282"/>
      <c r="C228" s="815" t="s">
        <v>3236</v>
      </c>
      <c r="D228" s="789"/>
      <c r="E228" s="755" t="s">
        <v>15318</v>
      </c>
      <c r="F228" s="754" t="s">
        <v>3236</v>
      </c>
      <c r="G228" s="789"/>
      <c r="H228" s="247"/>
      <c r="I228" s="714" t="s">
        <v>15315</v>
      </c>
      <c r="J228" s="789"/>
      <c r="K228" s="755">
        <v>4266</v>
      </c>
      <c r="L228" s="755"/>
      <c r="M228" s="755"/>
      <c r="N228" s="789"/>
      <c r="O228" s="714" t="s">
        <v>282</v>
      </c>
      <c r="P228" s="235">
        <v>4266</v>
      </c>
      <c r="Q228" s="235">
        <v>6</v>
      </c>
      <c r="R228" s="789"/>
      <c r="S228" s="789"/>
      <c r="T228" s="789"/>
      <c r="U228" s="789"/>
      <c r="V228" s="714">
        <v>2013</v>
      </c>
      <c r="W228" s="303"/>
      <c r="X228" s="303"/>
      <c r="Y228" s="303"/>
      <c r="Z228" s="303"/>
      <c r="AA228" s="303"/>
      <c r="AB228" s="235"/>
      <c r="AC228" s="714"/>
      <c r="AD228" s="714"/>
      <c r="AE228" s="789"/>
      <c r="AF228" s="789"/>
      <c r="AG228" s="789"/>
      <c r="AH228" s="789"/>
      <c r="AI228" s="303"/>
      <c r="AJ228" s="789"/>
      <c r="AK228" s="789"/>
      <c r="AL228" s="789"/>
      <c r="AM228" s="789"/>
      <c r="AN228" s="789"/>
      <c r="AO228" s="789"/>
      <c r="AP228" s="789"/>
      <c r="AQ228" s="789"/>
      <c r="AR228" s="789"/>
      <c r="AS228" s="789"/>
      <c r="AT228" s="789"/>
      <c r="AU228" s="789"/>
      <c r="AV228" s="789"/>
      <c r="AW228" s="789"/>
      <c r="AX228" s="267"/>
    </row>
    <row r="229" spans="1:50" ht="25.7" hidden="1" customHeight="1">
      <c r="A229" s="690"/>
      <c r="B229" s="282"/>
      <c r="C229" s="707" t="s">
        <v>3236</v>
      </c>
      <c r="D229" s="236"/>
      <c r="E229" s="241" t="s">
        <v>13389</v>
      </c>
      <c r="F229" s="248" t="s">
        <v>3236</v>
      </c>
      <c r="G229" s="236"/>
      <c r="H229" s="247"/>
      <c r="I229" s="707" t="s">
        <v>15315</v>
      </c>
      <c r="J229" s="236"/>
      <c r="K229" s="241">
        <v>2007</v>
      </c>
      <c r="L229" s="267"/>
      <c r="M229" s="267"/>
      <c r="N229" s="236"/>
      <c r="O229" s="707" t="s">
        <v>282</v>
      </c>
      <c r="P229" s="235">
        <v>2000</v>
      </c>
      <c r="Q229" s="235">
        <v>3</v>
      </c>
      <c r="R229" s="236"/>
      <c r="S229" s="236"/>
      <c r="T229" s="236"/>
      <c r="U229" s="236"/>
      <c r="V229" s="707">
        <v>2017</v>
      </c>
      <c r="W229" s="303"/>
      <c r="X229" s="303"/>
      <c r="Y229" s="303"/>
      <c r="Z229" s="303"/>
      <c r="AA229" s="303"/>
      <c r="AB229" s="235"/>
      <c r="AC229" s="707"/>
      <c r="AD229" s="707"/>
      <c r="AE229" s="236"/>
      <c r="AF229" s="236"/>
      <c r="AG229" s="236"/>
      <c r="AH229" s="236"/>
      <c r="AI229" s="303"/>
      <c r="AJ229" s="236"/>
      <c r="AK229" s="236"/>
      <c r="AL229" s="236"/>
      <c r="AM229" s="236"/>
      <c r="AN229" s="236"/>
      <c r="AO229" s="236"/>
      <c r="AP229" s="236"/>
      <c r="AQ229" s="236"/>
      <c r="AR229" s="236"/>
      <c r="AS229" s="236"/>
      <c r="AT229" s="236"/>
      <c r="AU229" s="236"/>
      <c r="AV229" s="236"/>
      <c r="AW229" s="236"/>
      <c r="AX229" s="267"/>
    </row>
    <row r="230" spans="1:50" ht="25.7" hidden="1" customHeight="1">
      <c r="A230" s="690"/>
      <c r="B230" s="282"/>
      <c r="C230" s="815" t="s">
        <v>3236</v>
      </c>
      <c r="D230" s="236"/>
      <c r="E230" s="235" t="s">
        <v>15319</v>
      </c>
      <c r="F230" s="707" t="s">
        <v>15320</v>
      </c>
      <c r="G230" s="236"/>
      <c r="H230" s="247"/>
      <c r="I230" s="707" t="s">
        <v>15320</v>
      </c>
      <c r="J230" s="236"/>
      <c r="K230" s="235">
        <v>2844</v>
      </c>
      <c r="L230" s="236"/>
      <c r="M230" s="236"/>
      <c r="N230" s="236"/>
      <c r="O230" s="707" t="s">
        <v>282</v>
      </c>
      <c r="P230" s="235">
        <v>2000</v>
      </c>
      <c r="Q230" s="235">
        <v>4</v>
      </c>
      <c r="R230" s="236"/>
      <c r="S230" s="236"/>
      <c r="T230" s="236"/>
      <c r="U230" s="236"/>
      <c r="V230" s="707">
        <v>2019</v>
      </c>
      <c r="W230" s="303"/>
      <c r="X230" s="303"/>
      <c r="Y230" s="303"/>
      <c r="Z230" s="303"/>
      <c r="AA230" s="303"/>
      <c r="AB230" s="235"/>
      <c r="AC230" s="707"/>
      <c r="AD230" s="707"/>
      <c r="AE230" s="236"/>
      <c r="AF230" s="236"/>
      <c r="AG230" s="236"/>
      <c r="AH230" s="236"/>
      <c r="AI230" s="303"/>
      <c r="AJ230" s="236"/>
      <c r="AK230" s="236"/>
      <c r="AL230" s="236"/>
      <c r="AM230" s="236"/>
      <c r="AN230" s="236"/>
      <c r="AO230" s="236"/>
      <c r="AP230" s="236"/>
      <c r="AQ230" s="236"/>
      <c r="AR230" s="236"/>
      <c r="AS230" s="236"/>
      <c r="AT230" s="236"/>
      <c r="AU230" s="236"/>
      <c r="AV230" s="236"/>
      <c r="AW230" s="236"/>
      <c r="AX230" s="267"/>
    </row>
    <row r="231" spans="1:50" ht="25.7" hidden="1" customHeight="1">
      <c r="A231" s="690"/>
      <c r="B231" s="282"/>
      <c r="C231" s="239" t="s">
        <v>3236</v>
      </c>
      <c r="D231" s="236"/>
      <c r="E231" s="235" t="s">
        <v>13390</v>
      </c>
      <c r="F231" s="707" t="s">
        <v>3236</v>
      </c>
      <c r="G231" s="236"/>
      <c r="H231" s="247"/>
      <c r="I231" s="707" t="s">
        <v>15312</v>
      </c>
      <c r="J231" s="236"/>
      <c r="K231" s="235">
        <v>1800</v>
      </c>
      <c r="L231" s="236"/>
      <c r="M231" s="236"/>
      <c r="N231" s="236"/>
      <c r="O231" s="707" t="s">
        <v>282</v>
      </c>
      <c r="P231" s="235">
        <v>1680</v>
      </c>
      <c r="Q231" s="235">
        <v>3</v>
      </c>
      <c r="R231" s="236"/>
      <c r="S231" s="236"/>
      <c r="T231" s="236"/>
      <c r="U231" s="236"/>
      <c r="V231" s="707">
        <v>2018</v>
      </c>
      <c r="W231" s="236"/>
      <c r="X231" s="236"/>
      <c r="Y231" s="236"/>
      <c r="Z231" s="236"/>
      <c r="AA231" s="236"/>
      <c r="AB231" s="235"/>
      <c r="AC231" s="707"/>
      <c r="AD231" s="707"/>
      <c r="AE231" s="236"/>
      <c r="AF231" s="236"/>
      <c r="AG231" s="236"/>
      <c r="AH231" s="236"/>
      <c r="AI231" s="236"/>
      <c r="AJ231" s="236"/>
      <c r="AK231" s="236"/>
      <c r="AL231" s="236"/>
      <c r="AM231" s="236"/>
      <c r="AN231" s="236"/>
      <c r="AO231" s="236"/>
      <c r="AP231" s="236"/>
      <c r="AQ231" s="236"/>
      <c r="AR231" s="236"/>
      <c r="AS231" s="236"/>
      <c r="AT231" s="236"/>
      <c r="AU231" s="236"/>
      <c r="AV231" s="236"/>
      <c r="AW231" s="236"/>
      <c r="AX231" s="236"/>
    </row>
    <row r="232" spans="1:50" ht="25.7" hidden="1" customHeight="1">
      <c r="A232" s="690"/>
      <c r="B232" s="290" t="s">
        <v>2220</v>
      </c>
      <c r="C232" s="259" t="s">
        <v>2221</v>
      </c>
      <c r="D232" s="236"/>
      <c r="E232" s="246">
        <f>COUNTA(E233:E435)</f>
        <v>203</v>
      </c>
      <c r="F232" s="707"/>
      <c r="G232" s="236"/>
      <c r="H232" s="247"/>
      <c r="I232" s="236"/>
      <c r="J232" s="236"/>
      <c r="K232" s="235">
        <f>SUM(K233:K435)</f>
        <v>1359461.12</v>
      </c>
      <c r="L232" s="235">
        <f>SUM(L233:L435)</f>
        <v>55869.73</v>
      </c>
      <c r="M232" s="235">
        <f>SUM(M233:M435)</f>
        <v>41229.759999999995</v>
      </c>
      <c r="N232" s="235">
        <f>SUM(N233:N435)</f>
        <v>0</v>
      </c>
      <c r="O232" s="235"/>
      <c r="P232" s="235">
        <f>SUM(P233:P435)</f>
        <v>537313.6</v>
      </c>
      <c r="Q232" s="235">
        <f>SUM(Q233:Q435)</f>
        <v>894</v>
      </c>
      <c r="R232" s="235"/>
      <c r="S232" s="235"/>
      <c r="T232" s="236"/>
      <c r="U232" s="236"/>
      <c r="V232" s="707"/>
      <c r="W232" s="236"/>
      <c r="X232" s="236"/>
      <c r="Y232" s="236"/>
      <c r="Z232" s="236"/>
      <c r="AA232" s="236"/>
      <c r="AB232" s="235"/>
      <c r="AC232" s="707"/>
      <c r="AD232" s="707"/>
      <c r="AE232" s="236"/>
      <c r="AF232" s="236"/>
      <c r="AG232" s="236"/>
      <c r="AH232" s="236"/>
      <c r="AI232" s="236"/>
      <c r="AJ232" s="236"/>
      <c r="AK232" s="236"/>
      <c r="AL232" s="236"/>
      <c r="AM232" s="236"/>
      <c r="AN232" s="236"/>
      <c r="AO232" s="236"/>
      <c r="AP232" s="236"/>
      <c r="AQ232" s="236"/>
      <c r="AR232" s="236"/>
      <c r="AS232" s="236"/>
      <c r="AT232" s="236"/>
      <c r="AU232" s="236"/>
      <c r="AV232" s="236"/>
      <c r="AW232" s="236"/>
      <c r="AX232" s="236"/>
    </row>
    <row r="233" spans="1:50" ht="25.7" hidden="1" customHeight="1">
      <c r="A233" s="690"/>
      <c r="B233" s="282"/>
      <c r="C233" s="259" t="s">
        <v>3308</v>
      </c>
      <c r="D233" s="236" t="s">
        <v>3628</v>
      </c>
      <c r="E233" s="235" t="s">
        <v>13939</v>
      </c>
      <c r="F233" s="707" t="s">
        <v>3308</v>
      </c>
      <c r="G233" s="236"/>
      <c r="H233" s="236" t="s">
        <v>3629</v>
      </c>
      <c r="I233" s="236" t="s">
        <v>4200</v>
      </c>
      <c r="J233" s="236"/>
      <c r="K233" s="235">
        <v>2432</v>
      </c>
      <c r="L233" s="235">
        <v>234</v>
      </c>
      <c r="M233" s="235">
        <v>177</v>
      </c>
      <c r="N233" s="236"/>
      <c r="O233" s="707" t="s">
        <v>172</v>
      </c>
      <c r="P233" s="235">
        <v>850</v>
      </c>
      <c r="Q233" s="235">
        <v>5</v>
      </c>
      <c r="R233" s="235"/>
      <c r="S233" s="235"/>
      <c r="T233" s="236"/>
      <c r="U233" s="236"/>
      <c r="V233" s="707">
        <v>2000</v>
      </c>
      <c r="W233" s="236"/>
      <c r="X233" s="236"/>
      <c r="Y233" s="236"/>
      <c r="Z233" s="236"/>
      <c r="AA233" s="236"/>
      <c r="AB233" s="235"/>
      <c r="AC233" s="707"/>
      <c r="AD233" s="707"/>
      <c r="AE233" s="236"/>
      <c r="AF233" s="236"/>
      <c r="AG233" s="236"/>
      <c r="AH233" s="236"/>
      <c r="AI233" s="236"/>
      <c r="AJ233" s="236"/>
      <c r="AK233" s="236"/>
      <c r="AL233" s="236"/>
      <c r="AM233" s="236"/>
      <c r="AN233" s="236"/>
      <c r="AO233" s="236"/>
      <c r="AP233" s="236"/>
      <c r="AQ233" s="236"/>
      <c r="AR233" s="236"/>
      <c r="AS233" s="236"/>
      <c r="AT233" s="236"/>
      <c r="AU233" s="236"/>
      <c r="AV233" s="260"/>
      <c r="AW233" s="260"/>
      <c r="AX233" s="221"/>
    </row>
    <row r="234" spans="1:50" ht="25.7" hidden="1" customHeight="1">
      <c r="A234" s="690"/>
      <c r="B234" s="282"/>
      <c r="C234" s="259" t="s">
        <v>3308</v>
      </c>
      <c r="D234" s="236" t="s">
        <v>3630</v>
      </c>
      <c r="E234" s="235" t="s">
        <v>3631</v>
      </c>
      <c r="F234" s="707" t="s">
        <v>3308</v>
      </c>
      <c r="G234" s="236" t="s">
        <v>3632</v>
      </c>
      <c r="H234" s="236" t="s">
        <v>3633</v>
      </c>
      <c r="I234" s="236" t="s">
        <v>3643</v>
      </c>
      <c r="J234" s="236">
        <v>2</v>
      </c>
      <c r="K234" s="235">
        <v>3100</v>
      </c>
      <c r="L234" s="235">
        <v>0</v>
      </c>
      <c r="M234" s="235">
        <v>0</v>
      </c>
      <c r="N234" s="236" t="s">
        <v>171</v>
      </c>
      <c r="O234" s="707" t="s">
        <v>1091</v>
      </c>
      <c r="P234" s="235">
        <v>2820</v>
      </c>
      <c r="Q234" s="235">
        <v>5</v>
      </c>
      <c r="R234" s="235"/>
      <c r="S234" s="235"/>
      <c r="T234" s="236"/>
      <c r="U234" s="236"/>
      <c r="V234" s="707">
        <v>1988</v>
      </c>
      <c r="W234" s="236"/>
      <c r="X234" s="236"/>
      <c r="Y234" s="236"/>
      <c r="Z234" s="236"/>
      <c r="AA234" s="236"/>
      <c r="AB234" s="235"/>
      <c r="AC234" s="707"/>
      <c r="AD234" s="707"/>
      <c r="AE234" s="236"/>
      <c r="AF234" s="236"/>
      <c r="AG234" s="236">
        <v>5</v>
      </c>
      <c r="AH234" s="236" t="s">
        <v>3634</v>
      </c>
      <c r="AI234" s="236"/>
      <c r="AJ234" s="236"/>
      <c r="AK234" s="236"/>
      <c r="AL234" s="236"/>
      <c r="AM234" s="236"/>
      <c r="AN234" s="236"/>
      <c r="AO234" s="236"/>
      <c r="AP234" s="236"/>
      <c r="AQ234" s="236"/>
      <c r="AR234" s="236"/>
      <c r="AS234" s="236"/>
      <c r="AT234" s="236"/>
      <c r="AU234" s="236"/>
      <c r="AV234" s="260"/>
      <c r="AW234" s="260"/>
      <c r="AX234" s="221"/>
    </row>
    <row r="235" spans="1:50" s="1316" customFormat="1" ht="25.7" hidden="1" customHeight="1">
      <c r="A235" s="690"/>
      <c r="B235" s="282"/>
      <c r="C235" s="259" t="s">
        <v>3308</v>
      </c>
      <c r="D235" s="1406" t="s">
        <v>3635</v>
      </c>
      <c r="E235" s="235" t="s">
        <v>3636</v>
      </c>
      <c r="F235" s="1405" t="s">
        <v>3308</v>
      </c>
      <c r="G235" s="1406" t="s">
        <v>3632</v>
      </c>
      <c r="H235" s="1406" t="s">
        <v>3633</v>
      </c>
      <c r="I235" s="1406" t="s">
        <v>3643</v>
      </c>
      <c r="J235" s="1406">
        <v>2</v>
      </c>
      <c r="K235" s="235">
        <v>1866</v>
      </c>
      <c r="L235" s="235">
        <v>23.1</v>
      </c>
      <c r="M235" s="235" t="s">
        <v>384</v>
      </c>
      <c r="N235" s="1406" t="s">
        <v>171</v>
      </c>
      <c r="O235" s="1405" t="s">
        <v>172</v>
      </c>
      <c r="P235" s="235">
        <v>1842.9</v>
      </c>
      <c r="Q235" s="235">
        <v>4</v>
      </c>
      <c r="R235" s="235"/>
      <c r="S235" s="235"/>
      <c r="T235" s="1406"/>
      <c r="U235" s="1406"/>
      <c r="V235" s="1405">
        <v>1988</v>
      </c>
      <c r="W235" s="1406"/>
      <c r="X235" s="1406"/>
      <c r="Y235" s="1406"/>
      <c r="Z235" s="1406"/>
      <c r="AA235" s="1406"/>
      <c r="AB235" s="235"/>
      <c r="AC235" s="1405"/>
      <c r="AD235" s="1405"/>
      <c r="AE235" s="1406"/>
      <c r="AF235" s="1406"/>
      <c r="AG235" s="1406">
        <v>4</v>
      </c>
      <c r="AH235" s="1406" t="s">
        <v>3634</v>
      </c>
      <c r="AI235" s="1406"/>
      <c r="AJ235" s="1406"/>
      <c r="AK235" s="1406"/>
      <c r="AL235" s="1406"/>
      <c r="AM235" s="1406"/>
      <c r="AN235" s="1406"/>
      <c r="AO235" s="1406"/>
      <c r="AP235" s="1406"/>
      <c r="AQ235" s="1406"/>
      <c r="AR235" s="1406"/>
      <c r="AS235" s="1406"/>
      <c r="AT235" s="1406"/>
      <c r="AU235" s="1406"/>
      <c r="AV235" s="1332"/>
      <c r="AW235" s="1332"/>
      <c r="AX235" s="1329"/>
    </row>
    <row r="236" spans="1:50" s="1316" customFormat="1" ht="25.7" hidden="1" customHeight="1">
      <c r="A236" s="690"/>
      <c r="B236" s="282"/>
      <c r="C236" s="259" t="s">
        <v>3308</v>
      </c>
      <c r="D236" s="1406" t="s">
        <v>3637</v>
      </c>
      <c r="E236" s="235" t="s">
        <v>3638</v>
      </c>
      <c r="F236" s="1405" t="s">
        <v>3308</v>
      </c>
      <c r="G236" s="1406" t="s">
        <v>3632</v>
      </c>
      <c r="H236" s="1406" t="s">
        <v>3633</v>
      </c>
      <c r="I236" s="1406" t="s">
        <v>3643</v>
      </c>
      <c r="J236" s="1406">
        <v>2</v>
      </c>
      <c r="K236" s="235">
        <v>8210</v>
      </c>
      <c r="L236" s="235">
        <v>346</v>
      </c>
      <c r="M236" s="235">
        <v>333</v>
      </c>
      <c r="N236" s="1406" t="s">
        <v>171</v>
      </c>
      <c r="O236" s="1405" t="s">
        <v>1091</v>
      </c>
      <c r="P236" s="235">
        <v>8101</v>
      </c>
      <c r="Q236" s="235">
        <v>14</v>
      </c>
      <c r="R236" s="235"/>
      <c r="S236" s="235"/>
      <c r="T236" s="1406"/>
      <c r="U236" s="1406"/>
      <c r="V236" s="1405">
        <v>1996</v>
      </c>
      <c r="W236" s="1406"/>
      <c r="X236" s="1406"/>
      <c r="Y236" s="1406"/>
      <c r="Z236" s="1406"/>
      <c r="AA236" s="1406"/>
      <c r="AB236" s="235"/>
      <c r="AC236" s="1405"/>
      <c r="AD236" s="1405"/>
      <c r="AE236" s="1406"/>
      <c r="AF236" s="1406"/>
      <c r="AG236" s="1406">
        <v>13</v>
      </c>
      <c r="AH236" s="1406" t="s">
        <v>3634</v>
      </c>
      <c r="AI236" s="1406"/>
      <c r="AJ236" s="1406"/>
      <c r="AK236" s="1406"/>
      <c r="AL236" s="1406"/>
      <c r="AM236" s="1406"/>
      <c r="AN236" s="1406"/>
      <c r="AO236" s="1406"/>
      <c r="AP236" s="1406"/>
      <c r="AQ236" s="1406"/>
      <c r="AR236" s="1406"/>
      <c r="AS236" s="1406"/>
      <c r="AT236" s="1406"/>
      <c r="AU236" s="1406"/>
      <c r="AV236" s="1332"/>
      <c r="AW236" s="1332"/>
      <c r="AX236" s="1329"/>
    </row>
    <row r="237" spans="1:50" s="1316" customFormat="1" ht="25.7" hidden="1" customHeight="1">
      <c r="A237" s="690"/>
      <c r="B237" s="282"/>
      <c r="C237" s="259" t="s">
        <v>3308</v>
      </c>
      <c r="D237" s="1406" t="s">
        <v>3639</v>
      </c>
      <c r="E237" s="235" t="s">
        <v>3640</v>
      </c>
      <c r="F237" s="1405" t="s">
        <v>3308</v>
      </c>
      <c r="G237" s="1406"/>
      <c r="H237" s="1406" t="s">
        <v>3633</v>
      </c>
      <c r="I237" s="1406" t="s">
        <v>3643</v>
      </c>
      <c r="J237" s="1406"/>
      <c r="K237" s="235">
        <v>3360</v>
      </c>
      <c r="L237" s="235" t="s">
        <v>384</v>
      </c>
      <c r="M237" s="235" t="s">
        <v>384</v>
      </c>
      <c r="N237" s="1406"/>
      <c r="O237" s="1405" t="s">
        <v>172</v>
      </c>
      <c r="P237" s="235">
        <v>3360</v>
      </c>
      <c r="Q237" s="235">
        <v>6</v>
      </c>
      <c r="R237" s="235">
        <v>204</v>
      </c>
      <c r="S237" s="235">
        <v>204</v>
      </c>
      <c r="T237" s="1406"/>
      <c r="U237" s="1406"/>
      <c r="V237" s="1405">
        <v>2004</v>
      </c>
      <c r="W237" s="1406"/>
      <c r="X237" s="1406"/>
      <c r="Y237" s="1406"/>
      <c r="Z237" s="1406"/>
      <c r="AA237" s="1406"/>
      <c r="AB237" s="235"/>
      <c r="AC237" s="1405"/>
      <c r="AD237" s="1405"/>
      <c r="AE237" s="1406"/>
      <c r="AF237" s="1406"/>
      <c r="AG237" s="1406"/>
      <c r="AH237" s="1406"/>
      <c r="AI237" s="1406"/>
      <c r="AJ237" s="1406"/>
      <c r="AK237" s="1406"/>
      <c r="AL237" s="1406"/>
      <c r="AM237" s="1406"/>
      <c r="AN237" s="1406"/>
      <c r="AO237" s="1406"/>
      <c r="AP237" s="1406"/>
      <c r="AQ237" s="1406"/>
      <c r="AR237" s="1406"/>
      <c r="AS237" s="1406"/>
      <c r="AT237" s="1406"/>
      <c r="AU237" s="1406"/>
      <c r="AV237" s="1332"/>
      <c r="AW237" s="1332"/>
      <c r="AX237" s="1329"/>
    </row>
    <row r="238" spans="1:50" s="1316" customFormat="1" ht="25.7" hidden="1" customHeight="1">
      <c r="A238" s="690"/>
      <c r="B238" s="282"/>
      <c r="C238" s="259" t="s">
        <v>3308</v>
      </c>
      <c r="D238" s="1406" t="s">
        <v>3639</v>
      </c>
      <c r="E238" s="235" t="s">
        <v>3641</v>
      </c>
      <c r="F238" s="1405" t="s">
        <v>3308</v>
      </c>
      <c r="G238" s="1406"/>
      <c r="H238" s="1406" t="s">
        <v>3633</v>
      </c>
      <c r="I238" s="1406" t="s">
        <v>3643</v>
      </c>
      <c r="J238" s="1406"/>
      <c r="K238" s="235">
        <v>4235</v>
      </c>
      <c r="L238" s="235" t="s">
        <v>384</v>
      </c>
      <c r="M238" s="235" t="s">
        <v>384</v>
      </c>
      <c r="N238" s="1406"/>
      <c r="O238" s="1405" t="s">
        <v>1091</v>
      </c>
      <c r="P238" s="235">
        <v>4235</v>
      </c>
      <c r="Q238" s="235">
        <v>7</v>
      </c>
      <c r="R238" s="235"/>
      <c r="S238" s="235"/>
      <c r="T238" s="1406"/>
      <c r="U238" s="1406"/>
      <c r="V238" s="1405">
        <v>2015</v>
      </c>
      <c r="W238" s="1406"/>
      <c r="X238" s="1406"/>
      <c r="Y238" s="1406"/>
      <c r="Z238" s="1406"/>
      <c r="AA238" s="1406"/>
      <c r="AB238" s="235"/>
      <c r="AC238" s="1405"/>
      <c r="AD238" s="1405"/>
      <c r="AE238" s="1406"/>
      <c r="AF238" s="1406"/>
      <c r="AG238" s="1406"/>
      <c r="AH238" s="1406"/>
      <c r="AI238" s="1406"/>
      <c r="AJ238" s="1406"/>
      <c r="AK238" s="1406"/>
      <c r="AL238" s="1406"/>
      <c r="AM238" s="1406"/>
      <c r="AN238" s="1406"/>
      <c r="AO238" s="1406"/>
      <c r="AP238" s="1406"/>
      <c r="AQ238" s="1406"/>
      <c r="AR238" s="1406"/>
      <c r="AS238" s="1406"/>
      <c r="AT238" s="1406"/>
      <c r="AU238" s="1406"/>
      <c r="AV238" s="1332"/>
      <c r="AW238" s="1332"/>
      <c r="AX238" s="1329"/>
    </row>
    <row r="239" spans="1:50" s="1316" customFormat="1" ht="25.7" hidden="1" customHeight="1">
      <c r="A239" s="690"/>
      <c r="B239" s="282"/>
      <c r="C239" s="259" t="s">
        <v>3308</v>
      </c>
      <c r="D239" s="1406" t="s">
        <v>3639</v>
      </c>
      <c r="E239" s="235" t="s">
        <v>16276</v>
      </c>
      <c r="F239" s="1405" t="s">
        <v>3308</v>
      </c>
      <c r="G239" s="1406"/>
      <c r="H239" s="1406" t="s">
        <v>3633</v>
      </c>
      <c r="I239" s="1406" t="s">
        <v>3643</v>
      </c>
      <c r="J239" s="1406"/>
      <c r="K239" s="235">
        <v>138326</v>
      </c>
      <c r="L239" s="235">
        <v>3875</v>
      </c>
      <c r="M239" s="235">
        <v>3577</v>
      </c>
      <c r="N239" s="1406"/>
      <c r="O239" s="1405" t="s">
        <v>1091</v>
      </c>
      <c r="P239" s="235">
        <v>2644</v>
      </c>
      <c r="Q239" s="235">
        <v>5</v>
      </c>
      <c r="R239" s="235"/>
      <c r="S239" s="235"/>
      <c r="T239" s="1406"/>
      <c r="U239" s="1406"/>
      <c r="V239" s="1405">
        <v>2020</v>
      </c>
      <c r="W239" s="1406"/>
      <c r="X239" s="1406"/>
      <c r="Y239" s="1406"/>
      <c r="Z239" s="1406"/>
      <c r="AA239" s="1406"/>
      <c r="AB239" s="235">
        <v>7040</v>
      </c>
      <c r="AC239" s="1405"/>
      <c r="AD239" s="1405"/>
      <c r="AE239" s="1406"/>
      <c r="AF239" s="1406"/>
      <c r="AG239" s="1406"/>
      <c r="AH239" s="1406"/>
      <c r="AI239" s="1406"/>
      <c r="AJ239" s="1406"/>
      <c r="AK239" s="1406"/>
      <c r="AL239" s="1406"/>
      <c r="AM239" s="1406"/>
      <c r="AN239" s="1406"/>
      <c r="AO239" s="1406"/>
      <c r="AP239" s="1406"/>
      <c r="AQ239" s="1406"/>
      <c r="AR239" s="1406"/>
      <c r="AS239" s="1406"/>
      <c r="AT239" s="1406"/>
      <c r="AU239" s="1406"/>
      <c r="AV239" s="1332"/>
      <c r="AW239" s="1332"/>
      <c r="AX239" s="1329" t="s">
        <v>16277</v>
      </c>
    </row>
    <row r="240" spans="1:50" s="1316" customFormat="1" ht="25.7" hidden="1" customHeight="1">
      <c r="A240" s="690"/>
      <c r="B240" s="282"/>
      <c r="C240" s="259" t="s">
        <v>3308</v>
      </c>
      <c r="D240" s="1406" t="s">
        <v>13940</v>
      </c>
      <c r="E240" s="235" t="s">
        <v>3642</v>
      </c>
      <c r="F240" s="1405" t="s">
        <v>3308</v>
      </c>
      <c r="G240" s="1406" t="s">
        <v>3643</v>
      </c>
      <c r="H240" s="1406">
        <v>2816</v>
      </c>
      <c r="I240" s="1406" t="s">
        <v>3643</v>
      </c>
      <c r="J240" s="1406"/>
      <c r="K240" s="235">
        <v>2816</v>
      </c>
      <c r="L240" s="235" t="s">
        <v>384</v>
      </c>
      <c r="M240" s="235" t="s">
        <v>384</v>
      </c>
      <c r="N240" s="1406"/>
      <c r="O240" s="1405" t="s">
        <v>1091</v>
      </c>
      <c r="P240" s="235">
        <v>2816</v>
      </c>
      <c r="Q240" s="235">
        <v>4</v>
      </c>
      <c r="R240" s="235"/>
      <c r="S240" s="235"/>
      <c r="T240" s="1406"/>
      <c r="U240" s="1406"/>
      <c r="V240" s="1405">
        <v>2016</v>
      </c>
      <c r="W240" s="1406"/>
      <c r="X240" s="1406"/>
      <c r="Y240" s="1406"/>
      <c r="Z240" s="1406"/>
      <c r="AA240" s="1406"/>
      <c r="AB240" s="235"/>
      <c r="AC240" s="1405"/>
      <c r="AD240" s="1405"/>
      <c r="AE240" s="1406"/>
      <c r="AF240" s="1406"/>
      <c r="AG240" s="1406"/>
      <c r="AH240" s="1406"/>
      <c r="AI240" s="1406"/>
      <c r="AJ240" s="1406"/>
      <c r="AK240" s="1406"/>
      <c r="AL240" s="1406"/>
      <c r="AM240" s="1406"/>
      <c r="AN240" s="1406"/>
      <c r="AO240" s="1406"/>
      <c r="AP240" s="1406"/>
      <c r="AQ240" s="1406"/>
      <c r="AR240" s="1406"/>
      <c r="AS240" s="1406"/>
      <c r="AT240" s="1406"/>
      <c r="AU240" s="1406"/>
      <c r="AV240" s="1332"/>
      <c r="AW240" s="1332"/>
      <c r="AX240" s="1329"/>
    </row>
    <row r="241" spans="1:50" s="1316" customFormat="1" ht="25.7" hidden="1" customHeight="1">
      <c r="A241" s="690"/>
      <c r="B241" s="282"/>
      <c r="C241" s="259" t="s">
        <v>3308</v>
      </c>
      <c r="D241" s="1406" t="s">
        <v>13941</v>
      </c>
      <c r="E241" s="235" t="s">
        <v>3644</v>
      </c>
      <c r="F241" s="1405" t="s">
        <v>3308</v>
      </c>
      <c r="G241" s="1406" t="s">
        <v>3643</v>
      </c>
      <c r="H241" s="1406">
        <v>4226</v>
      </c>
      <c r="I241" s="1406" t="s">
        <v>3643</v>
      </c>
      <c r="J241" s="1406"/>
      <c r="K241" s="235">
        <v>4226</v>
      </c>
      <c r="L241" s="235" t="s">
        <v>384</v>
      </c>
      <c r="M241" s="235" t="s">
        <v>384</v>
      </c>
      <c r="N241" s="1406"/>
      <c r="O241" s="1405" t="s">
        <v>1091</v>
      </c>
      <c r="P241" s="235">
        <v>4226</v>
      </c>
      <c r="Q241" s="235">
        <v>6</v>
      </c>
      <c r="R241" s="235"/>
      <c r="S241" s="235"/>
      <c r="T241" s="1406"/>
      <c r="U241" s="1406"/>
      <c r="V241" s="1405">
        <v>2016</v>
      </c>
      <c r="W241" s="1406"/>
      <c r="X241" s="1406"/>
      <c r="Y241" s="1406"/>
      <c r="Z241" s="1406"/>
      <c r="AA241" s="1406"/>
      <c r="AB241" s="235"/>
      <c r="AC241" s="1405"/>
      <c r="AD241" s="1405"/>
      <c r="AE241" s="1406"/>
      <c r="AF241" s="1406"/>
      <c r="AG241" s="1406"/>
      <c r="AH241" s="1406"/>
      <c r="AI241" s="1406"/>
      <c r="AJ241" s="1406"/>
      <c r="AK241" s="1406"/>
      <c r="AL241" s="1406"/>
      <c r="AM241" s="1406"/>
      <c r="AN241" s="1406"/>
      <c r="AO241" s="1406"/>
      <c r="AP241" s="1406"/>
      <c r="AQ241" s="1406"/>
      <c r="AR241" s="1406"/>
      <c r="AS241" s="1406"/>
      <c r="AT241" s="1406"/>
      <c r="AU241" s="1406"/>
      <c r="AV241" s="1332"/>
      <c r="AW241" s="1332"/>
      <c r="AX241" s="1329"/>
    </row>
    <row r="242" spans="1:50" s="1316" customFormat="1" ht="25.7" hidden="1" customHeight="1">
      <c r="A242" s="690"/>
      <c r="B242" s="282"/>
      <c r="C242" s="259" t="s">
        <v>3308</v>
      </c>
      <c r="D242" s="1406" t="s">
        <v>13942</v>
      </c>
      <c r="E242" s="235" t="s">
        <v>13943</v>
      </c>
      <c r="F242" s="1405" t="s">
        <v>3308</v>
      </c>
      <c r="G242" s="1406" t="s">
        <v>13944</v>
      </c>
      <c r="H242" s="1406"/>
      <c r="I242" s="1406" t="s">
        <v>13944</v>
      </c>
      <c r="J242" s="1406"/>
      <c r="K242" s="235">
        <v>1480</v>
      </c>
      <c r="L242" s="235"/>
      <c r="M242" s="235"/>
      <c r="N242" s="1406" t="s">
        <v>171</v>
      </c>
      <c r="O242" s="1405" t="s">
        <v>142</v>
      </c>
      <c r="P242" s="235">
        <v>1480</v>
      </c>
      <c r="Q242" s="235">
        <v>2</v>
      </c>
      <c r="R242" s="235"/>
      <c r="S242" s="235"/>
      <c r="T242" s="1406"/>
      <c r="U242" s="1406"/>
      <c r="V242" s="1405">
        <v>2005</v>
      </c>
      <c r="W242" s="1406"/>
      <c r="X242" s="1406"/>
      <c r="Y242" s="1406"/>
      <c r="Z242" s="1406"/>
      <c r="AA242" s="1406"/>
      <c r="AB242" s="235"/>
      <c r="AC242" s="1405"/>
      <c r="AD242" s="1405"/>
      <c r="AE242" s="1406"/>
      <c r="AF242" s="1406"/>
      <c r="AG242" s="1406"/>
      <c r="AH242" s="1406"/>
      <c r="AI242" s="1406"/>
      <c r="AJ242" s="1406"/>
      <c r="AK242" s="1406"/>
      <c r="AL242" s="1406"/>
      <c r="AM242" s="1406"/>
      <c r="AN242" s="1406"/>
      <c r="AO242" s="1406"/>
      <c r="AP242" s="1406"/>
      <c r="AQ242" s="1406"/>
      <c r="AR242" s="1406"/>
      <c r="AS242" s="1406"/>
      <c r="AT242" s="1406"/>
      <c r="AU242" s="1406"/>
      <c r="AV242" s="1332"/>
      <c r="AW242" s="1332"/>
      <c r="AX242" s="1329" t="s">
        <v>12303</v>
      </c>
    </row>
    <row r="243" spans="1:50" s="1316" customFormat="1" ht="25.7" hidden="1" customHeight="1">
      <c r="A243" s="690"/>
      <c r="B243" s="282"/>
      <c r="C243" s="259" t="s">
        <v>3308</v>
      </c>
      <c r="D243" s="1406" t="s">
        <v>13942</v>
      </c>
      <c r="E243" s="235" t="s">
        <v>16278</v>
      </c>
      <c r="F243" s="1405" t="s">
        <v>3308</v>
      </c>
      <c r="G243" s="1406" t="s">
        <v>13944</v>
      </c>
      <c r="H243" s="1406"/>
      <c r="I243" s="1406" t="s">
        <v>16279</v>
      </c>
      <c r="J243" s="1406"/>
      <c r="K243" s="235">
        <v>960</v>
      </c>
      <c r="L243" s="235"/>
      <c r="M243" s="235"/>
      <c r="N243" s="1406"/>
      <c r="O243" s="1405" t="s">
        <v>1091</v>
      </c>
      <c r="P243" s="235"/>
      <c r="Q243" s="235">
        <v>2</v>
      </c>
      <c r="R243" s="235"/>
      <c r="S243" s="235"/>
      <c r="T243" s="1406"/>
      <c r="U243" s="1406"/>
      <c r="V243" s="1405">
        <v>2000</v>
      </c>
      <c r="W243" s="1406"/>
      <c r="X243" s="1406"/>
      <c r="Y243" s="1406"/>
      <c r="Z243" s="1406"/>
      <c r="AA243" s="1406"/>
      <c r="AB243" s="235"/>
      <c r="AC243" s="1405"/>
      <c r="AD243" s="1405"/>
      <c r="AE243" s="1406"/>
      <c r="AF243" s="1406"/>
      <c r="AG243" s="1406"/>
      <c r="AH243" s="1406"/>
      <c r="AI243" s="1406"/>
      <c r="AJ243" s="1406"/>
      <c r="AK243" s="1406"/>
      <c r="AL243" s="1406"/>
      <c r="AM243" s="1406"/>
      <c r="AN243" s="1406"/>
      <c r="AO243" s="1406"/>
      <c r="AP243" s="1406"/>
      <c r="AQ243" s="1406"/>
      <c r="AR243" s="1406"/>
      <c r="AS243" s="1406"/>
      <c r="AT243" s="1406"/>
      <c r="AU243" s="1406"/>
      <c r="AV243" s="1332"/>
      <c r="AW243" s="1332"/>
      <c r="AX243" s="1329" t="s">
        <v>3615</v>
      </c>
    </row>
    <row r="244" spans="1:50" ht="25.7" hidden="1" customHeight="1">
      <c r="A244" s="690"/>
      <c r="B244" s="275"/>
      <c r="C244" s="259" t="s">
        <v>3308</v>
      </c>
      <c r="D244" s="236" t="s">
        <v>13942</v>
      </c>
      <c r="E244" s="235" t="s">
        <v>13943</v>
      </c>
      <c r="F244" s="707" t="s">
        <v>3308</v>
      </c>
      <c r="G244" s="236" t="s">
        <v>13944</v>
      </c>
      <c r="H244" s="236"/>
      <c r="I244" s="236" t="s">
        <v>13944</v>
      </c>
      <c r="J244" s="236"/>
      <c r="K244" s="235">
        <v>1480</v>
      </c>
      <c r="L244" s="235" t="s">
        <v>384</v>
      </c>
      <c r="M244" s="235" t="s">
        <v>384</v>
      </c>
      <c r="N244" s="236" t="s">
        <v>171</v>
      </c>
      <c r="O244" s="707" t="s">
        <v>142</v>
      </c>
      <c r="P244" s="235">
        <v>1480</v>
      </c>
      <c r="Q244" s="235">
        <v>2</v>
      </c>
      <c r="R244" s="235"/>
      <c r="S244" s="235"/>
      <c r="T244" s="236"/>
      <c r="U244" s="236"/>
      <c r="V244" s="707">
        <v>2005</v>
      </c>
      <c r="W244" s="236"/>
      <c r="X244" s="236"/>
      <c r="Y244" s="236"/>
      <c r="Z244" s="236"/>
      <c r="AA244" s="236"/>
      <c r="AB244" s="235"/>
      <c r="AC244" s="707"/>
      <c r="AD244" s="707"/>
      <c r="AE244" s="236"/>
      <c r="AF244" s="236"/>
      <c r="AG244" s="236"/>
      <c r="AH244" s="236"/>
      <c r="AI244" s="236"/>
      <c r="AJ244" s="236"/>
      <c r="AK244" s="236"/>
      <c r="AL244" s="236"/>
      <c r="AM244" s="236"/>
      <c r="AN244" s="236"/>
      <c r="AO244" s="236"/>
      <c r="AP244" s="236"/>
      <c r="AQ244" s="236"/>
      <c r="AR244" s="236"/>
      <c r="AS244" s="236"/>
      <c r="AT244" s="236"/>
      <c r="AU244" s="236"/>
      <c r="AV244" s="260"/>
      <c r="AW244" s="260"/>
      <c r="AX244" s="221" t="s">
        <v>3615</v>
      </c>
    </row>
    <row r="245" spans="1:50" ht="25.7" hidden="1" customHeight="1">
      <c r="A245" s="690"/>
      <c r="B245" s="275"/>
      <c r="C245" s="259" t="s">
        <v>3329</v>
      </c>
      <c r="D245" s="1129" t="s">
        <v>3656</v>
      </c>
      <c r="E245" s="235" t="s">
        <v>3657</v>
      </c>
      <c r="F245" s="1128" t="s">
        <v>3329</v>
      </c>
      <c r="G245" s="1129" t="s">
        <v>3329</v>
      </c>
      <c r="H245" s="1129" t="s">
        <v>3329</v>
      </c>
      <c r="I245" s="1129" t="s">
        <v>3329</v>
      </c>
      <c r="J245" s="1129">
        <v>1</v>
      </c>
      <c r="K245" s="235">
        <v>14537</v>
      </c>
      <c r="L245" s="235">
        <v>144</v>
      </c>
      <c r="M245" s="235">
        <v>144</v>
      </c>
      <c r="N245" s="1129" t="s">
        <v>171</v>
      </c>
      <c r="O245" s="1128" t="s">
        <v>3658</v>
      </c>
      <c r="P245" s="235">
        <v>8027</v>
      </c>
      <c r="Q245" s="235">
        <v>12</v>
      </c>
      <c r="R245" s="235">
        <v>850</v>
      </c>
      <c r="S245" s="235">
        <v>850</v>
      </c>
      <c r="T245" s="1129" t="s">
        <v>173</v>
      </c>
      <c r="U245" s="1129" t="s">
        <v>466</v>
      </c>
      <c r="V245" s="1128">
        <v>1995</v>
      </c>
      <c r="W245" s="1129"/>
      <c r="X245" s="1129"/>
      <c r="Y245" s="1129"/>
      <c r="Z245" s="1129"/>
      <c r="AA245" s="1129"/>
      <c r="AB245" s="235">
        <v>1055</v>
      </c>
      <c r="AC245" s="1128"/>
      <c r="AD245" s="1128"/>
      <c r="AE245" s="1129"/>
      <c r="AF245" s="1129"/>
      <c r="AG245" s="1129"/>
      <c r="AH245" s="1129"/>
      <c r="AI245" s="1129"/>
      <c r="AJ245" s="1129"/>
      <c r="AK245" s="1129"/>
      <c r="AL245" s="1129"/>
      <c r="AM245" s="1129"/>
      <c r="AN245" s="1129"/>
      <c r="AO245" s="1129"/>
      <c r="AP245" s="1129"/>
      <c r="AQ245" s="1129"/>
      <c r="AR245" s="1129"/>
      <c r="AS245" s="1129"/>
      <c r="AT245" s="1129"/>
      <c r="AU245" s="1129"/>
      <c r="AV245" s="260"/>
      <c r="AW245" s="260"/>
      <c r="AX245" s="221"/>
    </row>
    <row r="246" spans="1:50" ht="25.7" hidden="1" customHeight="1">
      <c r="A246" s="690"/>
      <c r="B246" s="275"/>
      <c r="C246" s="259" t="s">
        <v>3329</v>
      </c>
      <c r="D246" s="1129" t="s">
        <v>3659</v>
      </c>
      <c r="E246" s="235" t="s">
        <v>3660</v>
      </c>
      <c r="F246" s="1128" t="s">
        <v>3329</v>
      </c>
      <c r="G246" s="1129" t="s">
        <v>13945</v>
      </c>
      <c r="H246" s="1129" t="s">
        <v>3329</v>
      </c>
      <c r="I246" s="1129" t="s">
        <v>3661</v>
      </c>
      <c r="J246" s="1129">
        <v>1</v>
      </c>
      <c r="K246" s="235">
        <v>2700</v>
      </c>
      <c r="L246" s="235"/>
      <c r="M246" s="235"/>
      <c r="N246" s="1129" t="s">
        <v>171</v>
      </c>
      <c r="O246" s="1128" t="s">
        <v>3658</v>
      </c>
      <c r="P246" s="235">
        <v>2700</v>
      </c>
      <c r="Q246" s="235">
        <v>6</v>
      </c>
      <c r="R246" s="235">
        <v>90</v>
      </c>
      <c r="S246" s="235">
        <v>90</v>
      </c>
      <c r="T246" s="1129" t="s">
        <v>465</v>
      </c>
      <c r="U246" s="1129" t="s">
        <v>466</v>
      </c>
      <c r="V246" s="1128">
        <v>2000</v>
      </c>
      <c r="W246" s="1129"/>
      <c r="X246" s="1129"/>
      <c r="Y246" s="1129"/>
      <c r="Z246" s="1129"/>
      <c r="AA246" s="1129"/>
      <c r="AB246" s="235">
        <v>200</v>
      </c>
      <c r="AC246" s="1128"/>
      <c r="AD246" s="1128"/>
      <c r="AE246" s="1129"/>
      <c r="AF246" s="1129"/>
      <c r="AG246" s="1129"/>
      <c r="AH246" s="1129"/>
      <c r="AI246" s="1129"/>
      <c r="AJ246" s="1129"/>
      <c r="AK246" s="1129"/>
      <c r="AL246" s="1129"/>
      <c r="AM246" s="1129"/>
      <c r="AN246" s="1129"/>
      <c r="AO246" s="1129"/>
      <c r="AP246" s="1129"/>
      <c r="AQ246" s="1129"/>
      <c r="AR246" s="1129"/>
      <c r="AS246" s="1129"/>
      <c r="AT246" s="1129"/>
      <c r="AU246" s="1129"/>
      <c r="AV246" s="260"/>
      <c r="AW246" s="260"/>
      <c r="AX246" s="221"/>
    </row>
    <row r="247" spans="1:50" ht="25.7" hidden="1" customHeight="1">
      <c r="A247" s="690"/>
      <c r="B247" s="275"/>
      <c r="C247" s="259" t="s">
        <v>3329</v>
      </c>
      <c r="D247" s="1129" t="s">
        <v>3662</v>
      </c>
      <c r="E247" s="235" t="s">
        <v>3663</v>
      </c>
      <c r="F247" s="1128" t="s">
        <v>3664</v>
      </c>
      <c r="G247" s="1129" t="s">
        <v>13945</v>
      </c>
      <c r="H247" s="1129" t="s">
        <v>3661</v>
      </c>
      <c r="I247" s="1129" t="s">
        <v>3661</v>
      </c>
      <c r="J247" s="1129"/>
      <c r="K247" s="235">
        <v>2590</v>
      </c>
      <c r="L247" s="235"/>
      <c r="M247" s="235"/>
      <c r="N247" s="1129" t="s">
        <v>171</v>
      </c>
      <c r="O247" s="1128" t="s">
        <v>172</v>
      </c>
      <c r="P247" s="235">
        <v>2590</v>
      </c>
      <c r="Q247" s="235">
        <v>4</v>
      </c>
      <c r="R247" s="235"/>
      <c r="S247" s="235"/>
      <c r="T247" s="1129"/>
      <c r="U247" s="1129"/>
      <c r="V247" s="1128">
        <v>2002</v>
      </c>
      <c r="W247" s="1129"/>
      <c r="X247" s="1129"/>
      <c r="Y247" s="1129"/>
      <c r="Z247" s="1129"/>
      <c r="AA247" s="1129"/>
      <c r="AB247" s="235"/>
      <c r="AC247" s="1128"/>
      <c r="AD247" s="1128"/>
      <c r="AE247" s="1129"/>
      <c r="AF247" s="1129"/>
      <c r="AG247" s="1129"/>
      <c r="AH247" s="1129"/>
      <c r="AI247" s="1129"/>
      <c r="AJ247" s="1129"/>
      <c r="AK247" s="1129"/>
      <c r="AL247" s="1129"/>
      <c r="AM247" s="1129"/>
      <c r="AN247" s="1129"/>
      <c r="AO247" s="1129"/>
      <c r="AP247" s="1129"/>
      <c r="AQ247" s="1129"/>
      <c r="AR247" s="1129"/>
      <c r="AS247" s="1129"/>
      <c r="AT247" s="1129"/>
      <c r="AU247" s="1129"/>
      <c r="AV247" s="260"/>
      <c r="AW247" s="260"/>
      <c r="AX247" s="221"/>
    </row>
    <row r="248" spans="1:50" ht="25.7" hidden="1" customHeight="1">
      <c r="A248" s="690"/>
      <c r="B248" s="275"/>
      <c r="C248" s="259" t="s">
        <v>3329</v>
      </c>
      <c r="D248" s="1129" t="s">
        <v>3665</v>
      </c>
      <c r="E248" s="235" t="s">
        <v>3666</v>
      </c>
      <c r="F248" s="1128" t="s">
        <v>3329</v>
      </c>
      <c r="G248" s="1129" t="s">
        <v>13945</v>
      </c>
      <c r="H248" s="1129" t="s">
        <v>3661</v>
      </c>
      <c r="I248" s="1129" t="s">
        <v>3661</v>
      </c>
      <c r="J248" s="1129"/>
      <c r="K248" s="235">
        <v>3040</v>
      </c>
      <c r="L248" s="235"/>
      <c r="M248" s="235"/>
      <c r="N248" s="1129" t="s">
        <v>171</v>
      </c>
      <c r="O248" s="1128" t="s">
        <v>172</v>
      </c>
      <c r="P248" s="235">
        <v>3040</v>
      </c>
      <c r="Q248" s="235">
        <v>4</v>
      </c>
      <c r="R248" s="235"/>
      <c r="S248" s="235"/>
      <c r="T248" s="1129"/>
      <c r="U248" s="1129"/>
      <c r="V248" s="1128">
        <v>2002</v>
      </c>
      <c r="W248" s="1129"/>
      <c r="X248" s="1129"/>
      <c r="Y248" s="1129"/>
      <c r="Z248" s="1129"/>
      <c r="AA248" s="1129"/>
      <c r="AB248" s="235"/>
      <c r="AC248" s="1128"/>
      <c r="AD248" s="1128"/>
      <c r="AE248" s="1129"/>
      <c r="AF248" s="1129"/>
      <c r="AG248" s="1129"/>
      <c r="AH248" s="1129"/>
      <c r="AI248" s="1129"/>
      <c r="AJ248" s="1129"/>
      <c r="AK248" s="1129"/>
      <c r="AL248" s="1129"/>
      <c r="AM248" s="1129"/>
      <c r="AN248" s="1129"/>
      <c r="AO248" s="1129"/>
      <c r="AP248" s="1129"/>
      <c r="AQ248" s="1129"/>
      <c r="AR248" s="1129"/>
      <c r="AS248" s="1129"/>
      <c r="AT248" s="1129"/>
      <c r="AU248" s="1129"/>
      <c r="AV248" s="260"/>
      <c r="AW248" s="260"/>
      <c r="AX248" s="221"/>
    </row>
    <row r="249" spans="1:50" ht="25.7" hidden="1" customHeight="1">
      <c r="A249" s="690"/>
      <c r="B249" s="275"/>
      <c r="C249" s="259" t="s">
        <v>3329</v>
      </c>
      <c r="D249" s="1129" t="s">
        <v>3667</v>
      </c>
      <c r="E249" s="235" t="s">
        <v>3668</v>
      </c>
      <c r="F249" s="1128" t="s">
        <v>3329</v>
      </c>
      <c r="G249" s="1129" t="s">
        <v>13945</v>
      </c>
      <c r="H249" s="1129" t="s">
        <v>3661</v>
      </c>
      <c r="I249" s="1129" t="s">
        <v>3661</v>
      </c>
      <c r="J249" s="1129"/>
      <c r="K249" s="235">
        <v>1908</v>
      </c>
      <c r="L249" s="235"/>
      <c r="M249" s="235"/>
      <c r="N249" s="1129" t="s">
        <v>171</v>
      </c>
      <c r="O249" s="1128" t="s">
        <v>172</v>
      </c>
      <c r="P249" s="235">
        <v>1908</v>
      </c>
      <c r="Q249" s="235">
        <v>3</v>
      </c>
      <c r="R249" s="235"/>
      <c r="S249" s="235"/>
      <c r="T249" s="1129"/>
      <c r="U249" s="1129"/>
      <c r="V249" s="1128">
        <v>1996</v>
      </c>
      <c r="W249" s="1129"/>
      <c r="X249" s="1129"/>
      <c r="Y249" s="1129"/>
      <c r="Z249" s="1129"/>
      <c r="AA249" s="1129"/>
      <c r="AB249" s="235"/>
      <c r="AC249" s="1128"/>
      <c r="AD249" s="1128"/>
      <c r="AE249" s="1129"/>
      <c r="AF249" s="1129"/>
      <c r="AG249" s="1129"/>
      <c r="AH249" s="1129"/>
      <c r="AI249" s="1129"/>
      <c r="AJ249" s="1129"/>
      <c r="AK249" s="1129"/>
      <c r="AL249" s="1129"/>
      <c r="AM249" s="1129"/>
      <c r="AN249" s="1129"/>
      <c r="AO249" s="1129"/>
      <c r="AP249" s="1129"/>
      <c r="AQ249" s="1129"/>
      <c r="AR249" s="1129"/>
      <c r="AS249" s="1129"/>
      <c r="AT249" s="1129"/>
      <c r="AU249" s="1129"/>
      <c r="AV249" s="260"/>
      <c r="AW249" s="260"/>
      <c r="AX249" s="221"/>
    </row>
    <row r="250" spans="1:50" ht="25.7" hidden="1" customHeight="1">
      <c r="A250" s="690"/>
      <c r="B250" s="275"/>
      <c r="C250" s="259" t="s">
        <v>3329</v>
      </c>
      <c r="D250" s="1129" t="s">
        <v>3669</v>
      </c>
      <c r="E250" s="235" t="s">
        <v>3670</v>
      </c>
      <c r="F250" s="1128" t="s">
        <v>3329</v>
      </c>
      <c r="G250" s="1129" t="s">
        <v>13945</v>
      </c>
      <c r="H250" s="1129" t="s">
        <v>3661</v>
      </c>
      <c r="I250" s="1129" t="s">
        <v>3661</v>
      </c>
      <c r="J250" s="1129"/>
      <c r="K250" s="235">
        <v>2146</v>
      </c>
      <c r="L250" s="235"/>
      <c r="M250" s="235"/>
      <c r="N250" s="1129" t="s">
        <v>171</v>
      </c>
      <c r="O250" s="1128" t="s">
        <v>172</v>
      </c>
      <c r="P250" s="235">
        <v>2146</v>
      </c>
      <c r="Q250" s="235">
        <v>3</v>
      </c>
      <c r="R250" s="235"/>
      <c r="S250" s="235"/>
      <c r="T250" s="1129"/>
      <c r="U250" s="1129"/>
      <c r="V250" s="1128">
        <v>1998</v>
      </c>
      <c r="W250" s="1129"/>
      <c r="X250" s="1129"/>
      <c r="Y250" s="1129"/>
      <c r="Z250" s="1129"/>
      <c r="AA250" s="1129"/>
      <c r="AB250" s="235"/>
      <c r="AC250" s="1128"/>
      <c r="AD250" s="1128"/>
      <c r="AE250" s="1129"/>
      <c r="AF250" s="1129"/>
      <c r="AG250" s="1129"/>
      <c r="AH250" s="1129"/>
      <c r="AI250" s="1129"/>
      <c r="AJ250" s="1129"/>
      <c r="AK250" s="1129"/>
      <c r="AL250" s="1129"/>
      <c r="AM250" s="1129"/>
      <c r="AN250" s="1129"/>
      <c r="AO250" s="1129"/>
      <c r="AP250" s="1129"/>
      <c r="AQ250" s="1129"/>
      <c r="AR250" s="1129"/>
      <c r="AS250" s="1129"/>
      <c r="AT250" s="1129"/>
      <c r="AU250" s="1129"/>
      <c r="AV250" s="260"/>
      <c r="AW250" s="260"/>
      <c r="AX250" s="221"/>
    </row>
    <row r="251" spans="1:50" ht="25.7" hidden="1" customHeight="1">
      <c r="A251" s="690"/>
      <c r="B251" s="275"/>
      <c r="C251" s="259" t="s">
        <v>3329</v>
      </c>
      <c r="D251" s="1129" t="s">
        <v>3671</v>
      </c>
      <c r="E251" s="235" t="s">
        <v>3672</v>
      </c>
      <c r="F251" s="1128" t="s">
        <v>3329</v>
      </c>
      <c r="G251" s="1129" t="s">
        <v>13945</v>
      </c>
      <c r="H251" s="1129" t="s">
        <v>3661</v>
      </c>
      <c r="I251" s="1129" t="s">
        <v>3661</v>
      </c>
      <c r="J251" s="1129"/>
      <c r="K251" s="235">
        <v>2045</v>
      </c>
      <c r="L251" s="235"/>
      <c r="M251" s="235"/>
      <c r="N251" s="1129" t="s">
        <v>171</v>
      </c>
      <c r="O251" s="1128" t="s">
        <v>172</v>
      </c>
      <c r="P251" s="235">
        <v>2045</v>
      </c>
      <c r="Q251" s="235">
        <v>3</v>
      </c>
      <c r="R251" s="235"/>
      <c r="S251" s="235"/>
      <c r="T251" s="1129"/>
      <c r="U251" s="1129"/>
      <c r="V251" s="1128">
        <v>2004</v>
      </c>
      <c r="W251" s="1129"/>
      <c r="X251" s="1129"/>
      <c r="Y251" s="1129"/>
      <c r="Z251" s="1129"/>
      <c r="AA251" s="1129"/>
      <c r="AB251" s="235"/>
      <c r="AC251" s="1128"/>
      <c r="AD251" s="1128"/>
      <c r="AE251" s="1129"/>
      <c r="AF251" s="1129"/>
      <c r="AG251" s="1129"/>
      <c r="AH251" s="1129"/>
      <c r="AI251" s="1129"/>
      <c r="AJ251" s="1129"/>
      <c r="AK251" s="1129"/>
      <c r="AL251" s="1129"/>
      <c r="AM251" s="1129"/>
      <c r="AN251" s="1129"/>
      <c r="AO251" s="1129"/>
      <c r="AP251" s="1129"/>
      <c r="AQ251" s="1129"/>
      <c r="AR251" s="1129"/>
      <c r="AS251" s="1129"/>
      <c r="AT251" s="1129"/>
      <c r="AU251" s="1129"/>
      <c r="AV251" s="260"/>
      <c r="AW251" s="260"/>
      <c r="AX251" s="221"/>
    </row>
    <row r="252" spans="1:50" ht="25.7" hidden="1" customHeight="1">
      <c r="A252" s="690"/>
      <c r="B252" s="275"/>
      <c r="C252" s="259" t="s">
        <v>3329</v>
      </c>
      <c r="D252" s="1129" t="s">
        <v>3673</v>
      </c>
      <c r="E252" s="235" t="s">
        <v>3674</v>
      </c>
      <c r="F252" s="1128" t="s">
        <v>3329</v>
      </c>
      <c r="G252" s="1129" t="s">
        <v>13945</v>
      </c>
      <c r="H252" s="1129" t="s">
        <v>3675</v>
      </c>
      <c r="I252" s="1129" t="s">
        <v>3675</v>
      </c>
      <c r="J252" s="1129"/>
      <c r="K252" s="235">
        <v>1115</v>
      </c>
      <c r="L252" s="235"/>
      <c r="M252" s="235"/>
      <c r="N252" s="1129" t="s">
        <v>171</v>
      </c>
      <c r="O252" s="1128" t="s">
        <v>282</v>
      </c>
      <c r="P252" s="235">
        <v>1115</v>
      </c>
      <c r="Q252" s="235">
        <v>1</v>
      </c>
      <c r="R252" s="235"/>
      <c r="S252" s="235"/>
      <c r="T252" s="1129"/>
      <c r="U252" s="1129"/>
      <c r="V252" s="1128">
        <v>2009</v>
      </c>
      <c r="W252" s="1129"/>
      <c r="X252" s="1129"/>
      <c r="Y252" s="1129"/>
      <c r="Z252" s="1129"/>
      <c r="AA252" s="1129"/>
      <c r="AB252" s="235">
        <v>160</v>
      </c>
      <c r="AC252" s="1128"/>
      <c r="AD252" s="1128"/>
      <c r="AE252" s="1129"/>
      <c r="AF252" s="1129"/>
      <c r="AG252" s="1129"/>
      <c r="AH252" s="1129"/>
      <c r="AI252" s="1129"/>
      <c r="AJ252" s="1129"/>
      <c r="AK252" s="1129"/>
      <c r="AL252" s="1129"/>
      <c r="AM252" s="1129"/>
      <c r="AN252" s="1129"/>
      <c r="AO252" s="1129"/>
      <c r="AP252" s="1129"/>
      <c r="AQ252" s="1129"/>
      <c r="AR252" s="1129"/>
      <c r="AS252" s="1129"/>
      <c r="AT252" s="1129"/>
      <c r="AU252" s="1129"/>
      <c r="AV252" s="260"/>
      <c r="AW252" s="260"/>
      <c r="AX252" s="221"/>
    </row>
    <row r="253" spans="1:50" ht="25.7" hidden="1" customHeight="1">
      <c r="A253" s="690"/>
      <c r="B253" s="275"/>
      <c r="C253" s="259" t="s">
        <v>3329</v>
      </c>
      <c r="D253" s="1129" t="s">
        <v>3676</v>
      </c>
      <c r="E253" s="235" t="s">
        <v>3677</v>
      </c>
      <c r="F253" s="1128" t="s">
        <v>3329</v>
      </c>
      <c r="G253" s="1129" t="s">
        <v>13845</v>
      </c>
      <c r="H253" s="1129" t="s">
        <v>299</v>
      </c>
      <c r="I253" s="1129" t="s">
        <v>3332</v>
      </c>
      <c r="J253" s="1129"/>
      <c r="K253" s="235">
        <v>40719</v>
      </c>
      <c r="L253" s="235"/>
      <c r="M253" s="235"/>
      <c r="N253" s="1129" t="s">
        <v>171</v>
      </c>
      <c r="O253" s="1128" t="s">
        <v>172</v>
      </c>
      <c r="P253" s="235">
        <v>2590</v>
      </c>
      <c r="Q253" s="235">
        <v>3</v>
      </c>
      <c r="R253" s="235"/>
      <c r="S253" s="235"/>
      <c r="T253" s="1129"/>
      <c r="U253" s="1129"/>
      <c r="V253" s="1128">
        <v>2010</v>
      </c>
      <c r="W253" s="1129"/>
      <c r="X253" s="1129"/>
      <c r="Y253" s="1129"/>
      <c r="Z253" s="1129"/>
      <c r="AA253" s="1129"/>
      <c r="AB253" s="235">
        <v>112950</v>
      </c>
      <c r="AC253" s="1128"/>
      <c r="AD253" s="1128"/>
      <c r="AE253" s="1129"/>
      <c r="AF253" s="1129"/>
      <c r="AG253" s="1129"/>
      <c r="AH253" s="1129"/>
      <c r="AI253" s="1129"/>
      <c r="AJ253" s="1129"/>
      <c r="AK253" s="1129"/>
      <c r="AL253" s="1129"/>
      <c r="AM253" s="1129"/>
      <c r="AN253" s="1129"/>
      <c r="AO253" s="1129"/>
      <c r="AP253" s="1129"/>
      <c r="AQ253" s="1129"/>
      <c r="AR253" s="1129"/>
      <c r="AS253" s="1129"/>
      <c r="AT253" s="1129"/>
      <c r="AU253" s="1129"/>
      <c r="AV253" s="260"/>
      <c r="AW253" s="260"/>
      <c r="AX253" s="221" t="s">
        <v>3678</v>
      </c>
    </row>
    <row r="254" spans="1:50" ht="25.7" hidden="1" customHeight="1">
      <c r="A254" s="690"/>
      <c r="B254" s="275"/>
      <c r="C254" s="259" t="s">
        <v>3329</v>
      </c>
      <c r="D254" s="236" t="s">
        <v>3679</v>
      </c>
      <c r="E254" s="235" t="s">
        <v>3680</v>
      </c>
      <c r="F254" s="707" t="s">
        <v>3329</v>
      </c>
      <c r="G254" s="236" t="s">
        <v>13845</v>
      </c>
      <c r="H254" s="236"/>
      <c r="I254" s="236" t="s">
        <v>3332</v>
      </c>
      <c r="J254" s="236"/>
      <c r="K254" s="235">
        <v>3050</v>
      </c>
      <c r="L254" s="235">
        <v>97.38</v>
      </c>
      <c r="M254" s="235">
        <v>147.91999999999999</v>
      </c>
      <c r="N254" s="236" t="s">
        <v>171</v>
      </c>
      <c r="O254" s="707" t="s">
        <v>1091</v>
      </c>
      <c r="P254" s="235">
        <v>2911</v>
      </c>
      <c r="Q254" s="235">
        <v>4</v>
      </c>
      <c r="R254" s="235">
        <v>0</v>
      </c>
      <c r="S254" s="235">
        <v>0</v>
      </c>
      <c r="T254" s="236"/>
      <c r="U254" s="236"/>
      <c r="V254" s="707">
        <v>2011</v>
      </c>
      <c r="W254" s="236"/>
      <c r="X254" s="236"/>
      <c r="Y254" s="236"/>
      <c r="Z254" s="236"/>
      <c r="AA254" s="236"/>
      <c r="AB254" s="235">
        <v>900</v>
      </c>
      <c r="AC254" s="707"/>
      <c r="AD254" s="707"/>
      <c r="AE254" s="236"/>
      <c r="AF254" s="236"/>
      <c r="AG254" s="236"/>
      <c r="AH254" s="236"/>
      <c r="AI254" s="236"/>
      <c r="AJ254" s="236"/>
      <c r="AK254" s="236"/>
      <c r="AL254" s="236"/>
      <c r="AM254" s="236"/>
      <c r="AN254" s="236"/>
      <c r="AO254" s="236"/>
      <c r="AP254" s="236"/>
      <c r="AQ254" s="236"/>
      <c r="AR254" s="236"/>
      <c r="AS254" s="236"/>
      <c r="AT254" s="236"/>
      <c r="AU254" s="236"/>
      <c r="AV254" s="260"/>
      <c r="AW254" s="260"/>
      <c r="AX254" s="221" t="s">
        <v>16280</v>
      </c>
    </row>
    <row r="255" spans="1:50" ht="25.7" hidden="1" customHeight="1">
      <c r="A255" s="690" t="s">
        <v>91</v>
      </c>
      <c r="B255" s="275"/>
      <c r="C255" s="259" t="s">
        <v>2005</v>
      </c>
      <c r="D255" s="236" t="s">
        <v>3689</v>
      </c>
      <c r="E255" s="235" t="s">
        <v>3690</v>
      </c>
      <c r="F255" s="707" t="s">
        <v>2005</v>
      </c>
      <c r="G255" s="236" t="s">
        <v>3691</v>
      </c>
      <c r="H255" s="236" t="s">
        <v>3692</v>
      </c>
      <c r="I255" s="236" t="s">
        <v>2005</v>
      </c>
      <c r="J255" s="236" t="s">
        <v>3693</v>
      </c>
      <c r="K255" s="235">
        <v>7066</v>
      </c>
      <c r="L255" s="235">
        <v>190.2</v>
      </c>
      <c r="M255" s="235">
        <v>0</v>
      </c>
      <c r="N255" s="236" t="s">
        <v>171</v>
      </c>
      <c r="O255" s="707" t="s">
        <v>172</v>
      </c>
      <c r="P255" s="235">
        <v>4040</v>
      </c>
      <c r="Q255" s="235">
        <v>6</v>
      </c>
      <c r="R255" s="235"/>
      <c r="S255" s="235">
        <v>200</v>
      </c>
      <c r="T255" s="236"/>
      <c r="U255" s="236"/>
      <c r="V255" s="707">
        <v>2002</v>
      </c>
      <c r="W255" s="236">
        <v>760</v>
      </c>
      <c r="X255" s="236"/>
      <c r="Y255" s="236"/>
      <c r="Z255" s="236"/>
      <c r="AA255" s="236"/>
      <c r="AB255" s="235">
        <v>760</v>
      </c>
      <c r="AC255" s="707"/>
      <c r="AD255" s="707"/>
      <c r="AE255" s="236"/>
      <c r="AF255" s="236"/>
      <c r="AG255" s="236">
        <v>6</v>
      </c>
      <c r="AH255" s="236" t="s">
        <v>3694</v>
      </c>
      <c r="AI255" s="236" t="s">
        <v>3695</v>
      </c>
      <c r="AJ255" s="236"/>
      <c r="AK255" s="236"/>
      <c r="AL255" s="236"/>
      <c r="AM255" s="236"/>
      <c r="AN255" s="236"/>
      <c r="AO255" s="236"/>
      <c r="AP255" s="236"/>
      <c r="AQ255" s="236"/>
      <c r="AR255" s="236"/>
      <c r="AS255" s="236"/>
      <c r="AT255" s="236"/>
      <c r="AU255" s="236"/>
      <c r="AV255" s="260"/>
      <c r="AW255" s="260"/>
      <c r="AX255" s="221"/>
    </row>
    <row r="256" spans="1:50" ht="25.7" hidden="1" customHeight="1">
      <c r="A256" s="690">
        <v>3</v>
      </c>
      <c r="B256" s="275"/>
      <c r="C256" s="259" t="s">
        <v>2005</v>
      </c>
      <c r="D256" s="236" t="s">
        <v>3689</v>
      </c>
      <c r="E256" s="235" t="s">
        <v>3696</v>
      </c>
      <c r="F256" s="707" t="s">
        <v>2005</v>
      </c>
      <c r="G256" s="236" t="s">
        <v>202</v>
      </c>
      <c r="H256" s="236" t="s">
        <v>3692</v>
      </c>
      <c r="I256" s="236" t="s">
        <v>3697</v>
      </c>
      <c r="J256" s="236" t="s">
        <v>3693</v>
      </c>
      <c r="K256" s="235">
        <v>6851</v>
      </c>
      <c r="L256" s="235">
        <v>2745</v>
      </c>
      <c r="M256" s="235">
        <v>2963</v>
      </c>
      <c r="N256" s="236" t="s">
        <v>396</v>
      </c>
      <c r="O256" s="707" t="s">
        <v>1091</v>
      </c>
      <c r="P256" s="235">
        <v>2120</v>
      </c>
      <c r="Q256" s="235">
        <v>3</v>
      </c>
      <c r="R256" s="235">
        <v>585</v>
      </c>
      <c r="S256" s="235">
        <v>585</v>
      </c>
      <c r="T256" s="236" t="s">
        <v>3698</v>
      </c>
      <c r="U256" s="236" t="s">
        <v>3699</v>
      </c>
      <c r="V256" s="707">
        <v>2003</v>
      </c>
      <c r="W256" s="236">
        <v>1000</v>
      </c>
      <c r="X256" s="236"/>
      <c r="Y256" s="236"/>
      <c r="Z256" s="236"/>
      <c r="AA256" s="236">
        <v>1100</v>
      </c>
      <c r="AB256" s="235">
        <v>2100</v>
      </c>
      <c r="AC256" s="707"/>
      <c r="AD256" s="707"/>
      <c r="AE256" s="236"/>
      <c r="AF256" s="236"/>
      <c r="AG256" s="236"/>
      <c r="AH256" s="236"/>
      <c r="AI256" s="236"/>
      <c r="AJ256" s="236"/>
      <c r="AK256" s="236"/>
      <c r="AL256" s="236"/>
      <c r="AM256" s="236"/>
      <c r="AN256" s="236"/>
      <c r="AO256" s="236"/>
      <c r="AP256" s="236"/>
      <c r="AQ256" s="236"/>
      <c r="AR256" s="236"/>
      <c r="AS256" s="236"/>
      <c r="AT256" s="236"/>
      <c r="AU256" s="236"/>
      <c r="AV256" s="260"/>
      <c r="AW256" s="260"/>
      <c r="AX256" s="221"/>
    </row>
    <row r="257" spans="1:50" ht="25.7" hidden="1" customHeight="1">
      <c r="A257" s="690">
        <v>4</v>
      </c>
      <c r="B257" s="275"/>
      <c r="C257" s="259" t="s">
        <v>2005</v>
      </c>
      <c r="D257" s="236" t="s">
        <v>3700</v>
      </c>
      <c r="E257" s="235" t="s">
        <v>3701</v>
      </c>
      <c r="F257" s="707" t="s">
        <v>2005</v>
      </c>
      <c r="G257" s="236" t="s">
        <v>4209</v>
      </c>
      <c r="H257" s="236" t="s">
        <v>3692</v>
      </c>
      <c r="I257" s="236" t="s">
        <v>2005</v>
      </c>
      <c r="J257" s="236"/>
      <c r="K257" s="235">
        <v>16228</v>
      </c>
      <c r="L257" s="235">
        <v>353.57</v>
      </c>
      <c r="M257" s="235">
        <v>353.57</v>
      </c>
      <c r="N257" s="236"/>
      <c r="O257" s="707" t="s">
        <v>1091</v>
      </c>
      <c r="P257" s="235">
        <v>2465</v>
      </c>
      <c r="Q257" s="235">
        <v>4</v>
      </c>
      <c r="R257" s="235"/>
      <c r="S257" s="235"/>
      <c r="T257" s="236"/>
      <c r="U257" s="236"/>
      <c r="V257" s="707">
        <v>2009</v>
      </c>
      <c r="W257" s="236"/>
      <c r="X257" s="236"/>
      <c r="Y257" s="236"/>
      <c r="Z257" s="236"/>
      <c r="AA257" s="236"/>
      <c r="AB257" s="235">
        <v>950</v>
      </c>
      <c r="AC257" s="707"/>
      <c r="AD257" s="707"/>
      <c r="AE257" s="236"/>
      <c r="AF257" s="236"/>
      <c r="AG257" s="236"/>
      <c r="AH257" s="236"/>
      <c r="AI257" s="236"/>
      <c r="AJ257" s="236"/>
      <c r="AK257" s="236"/>
      <c r="AL257" s="236"/>
      <c r="AM257" s="236"/>
      <c r="AN257" s="236"/>
      <c r="AO257" s="236"/>
      <c r="AP257" s="236"/>
      <c r="AQ257" s="236"/>
      <c r="AR257" s="236"/>
      <c r="AS257" s="236"/>
      <c r="AT257" s="236"/>
      <c r="AU257" s="236"/>
      <c r="AV257" s="260"/>
      <c r="AW257" s="260"/>
      <c r="AX257" s="221"/>
    </row>
    <row r="258" spans="1:50" ht="25.7" hidden="1" customHeight="1">
      <c r="A258" s="690">
        <v>5</v>
      </c>
      <c r="B258" s="275"/>
      <c r="C258" s="259" t="s">
        <v>2005</v>
      </c>
      <c r="D258" s="236" t="s">
        <v>3702</v>
      </c>
      <c r="E258" s="235" t="s">
        <v>3703</v>
      </c>
      <c r="F258" s="707" t="s">
        <v>2005</v>
      </c>
      <c r="G258" s="236" t="s">
        <v>4215</v>
      </c>
      <c r="H258" s="236" t="s">
        <v>3692</v>
      </c>
      <c r="I258" s="236" t="s">
        <v>2005</v>
      </c>
      <c r="J258" s="236"/>
      <c r="K258" s="235"/>
      <c r="L258" s="235"/>
      <c r="M258" s="235"/>
      <c r="N258" s="236"/>
      <c r="O258" s="707" t="s">
        <v>172</v>
      </c>
      <c r="P258" s="235">
        <v>2526</v>
      </c>
      <c r="Q258" s="235">
        <v>4</v>
      </c>
      <c r="R258" s="235"/>
      <c r="S258" s="235"/>
      <c r="T258" s="236"/>
      <c r="U258" s="236"/>
      <c r="V258" s="707">
        <v>2008</v>
      </c>
      <c r="W258" s="236"/>
      <c r="X258" s="236"/>
      <c r="Y258" s="236"/>
      <c r="Z258" s="236"/>
      <c r="AA258" s="236"/>
      <c r="AB258" s="235"/>
      <c r="AC258" s="707"/>
      <c r="AD258" s="707"/>
      <c r="AE258" s="236"/>
      <c r="AF258" s="236"/>
      <c r="AG258" s="236"/>
      <c r="AH258" s="236"/>
      <c r="AI258" s="236"/>
      <c r="AJ258" s="236"/>
      <c r="AK258" s="236"/>
      <c r="AL258" s="236"/>
      <c r="AM258" s="236"/>
      <c r="AN258" s="236"/>
      <c r="AO258" s="236"/>
      <c r="AP258" s="236"/>
      <c r="AQ258" s="236"/>
      <c r="AR258" s="236"/>
      <c r="AS258" s="236"/>
      <c r="AT258" s="236"/>
      <c r="AU258" s="236"/>
      <c r="AV258" s="260"/>
      <c r="AW258" s="260"/>
      <c r="AX258" s="221" t="s">
        <v>3704</v>
      </c>
    </row>
    <row r="259" spans="1:50" ht="25.7" hidden="1" customHeight="1">
      <c r="A259" s="690" t="s">
        <v>145</v>
      </c>
      <c r="B259" s="275"/>
      <c r="C259" s="259" t="s">
        <v>2005</v>
      </c>
      <c r="D259" s="236" t="s">
        <v>2040</v>
      </c>
      <c r="E259" s="235" t="s">
        <v>3705</v>
      </c>
      <c r="F259" s="707" t="s">
        <v>2005</v>
      </c>
      <c r="G259" s="236" t="s">
        <v>4215</v>
      </c>
      <c r="H259" s="236" t="s">
        <v>299</v>
      </c>
      <c r="I259" s="236" t="s">
        <v>2011</v>
      </c>
      <c r="J259" s="236"/>
      <c r="K259" s="235">
        <v>2738</v>
      </c>
      <c r="L259" s="235">
        <v>2738</v>
      </c>
      <c r="M259" s="235">
        <v>2738</v>
      </c>
      <c r="N259" s="236" t="s">
        <v>171</v>
      </c>
      <c r="O259" s="707" t="s">
        <v>172</v>
      </c>
      <c r="P259" s="235">
        <v>2729</v>
      </c>
      <c r="Q259" s="235">
        <v>4</v>
      </c>
      <c r="R259" s="235"/>
      <c r="S259" s="235"/>
      <c r="T259" s="236"/>
      <c r="U259" s="236"/>
      <c r="V259" s="707">
        <v>2009</v>
      </c>
      <c r="W259" s="236"/>
      <c r="X259" s="236"/>
      <c r="Y259" s="236"/>
      <c r="Z259" s="236"/>
      <c r="AA259" s="236"/>
      <c r="AB259" s="235"/>
      <c r="AC259" s="707"/>
      <c r="AD259" s="707"/>
      <c r="AE259" s="236"/>
      <c r="AF259" s="236"/>
      <c r="AG259" s="236"/>
      <c r="AH259" s="236"/>
      <c r="AI259" s="236"/>
      <c r="AJ259" s="236"/>
      <c r="AK259" s="236"/>
      <c r="AL259" s="236"/>
      <c r="AM259" s="236"/>
      <c r="AN259" s="236"/>
      <c r="AO259" s="236"/>
      <c r="AP259" s="236"/>
      <c r="AQ259" s="236"/>
      <c r="AR259" s="236"/>
      <c r="AS259" s="236"/>
      <c r="AT259" s="236"/>
      <c r="AU259" s="236"/>
      <c r="AV259" s="260"/>
      <c r="AW259" s="260"/>
      <c r="AX259" s="221" t="s">
        <v>3704</v>
      </c>
    </row>
    <row r="260" spans="1:50" ht="25.7" hidden="1" customHeight="1">
      <c r="A260" s="690">
        <v>8</v>
      </c>
      <c r="B260" s="275"/>
      <c r="C260" s="259" t="s">
        <v>2005</v>
      </c>
      <c r="D260" s="236" t="s">
        <v>13946</v>
      </c>
      <c r="E260" s="235" t="s">
        <v>3706</v>
      </c>
      <c r="F260" s="707" t="s">
        <v>2005</v>
      </c>
      <c r="G260" s="236" t="s">
        <v>13866</v>
      </c>
      <c r="H260" s="236" t="s">
        <v>3692</v>
      </c>
      <c r="I260" s="236" t="s">
        <v>2005</v>
      </c>
      <c r="J260" s="236"/>
      <c r="K260" s="235">
        <v>42014</v>
      </c>
      <c r="L260" s="235"/>
      <c r="M260" s="235"/>
      <c r="N260" s="236" t="s">
        <v>171</v>
      </c>
      <c r="O260" s="707" t="s">
        <v>172</v>
      </c>
      <c r="P260" s="235">
        <v>2465</v>
      </c>
      <c r="Q260" s="235">
        <v>3</v>
      </c>
      <c r="R260" s="235">
        <v>0</v>
      </c>
      <c r="S260" s="235">
        <v>0</v>
      </c>
      <c r="T260" s="236"/>
      <c r="U260" s="236"/>
      <c r="V260" s="707">
        <v>2010</v>
      </c>
      <c r="W260" s="236"/>
      <c r="X260" s="236"/>
      <c r="Y260" s="236"/>
      <c r="Z260" s="236"/>
      <c r="AA260" s="236"/>
      <c r="AB260" s="235"/>
      <c r="AC260" s="707"/>
      <c r="AD260" s="707"/>
      <c r="AE260" s="236"/>
      <c r="AF260" s="236"/>
      <c r="AG260" s="236"/>
      <c r="AH260" s="236"/>
      <c r="AI260" s="236"/>
      <c r="AJ260" s="236"/>
      <c r="AK260" s="236"/>
      <c r="AL260" s="236"/>
      <c r="AM260" s="236"/>
      <c r="AN260" s="236"/>
      <c r="AO260" s="236"/>
      <c r="AP260" s="236"/>
      <c r="AQ260" s="236"/>
      <c r="AR260" s="236"/>
      <c r="AS260" s="236"/>
      <c r="AT260" s="236"/>
      <c r="AU260" s="236"/>
      <c r="AV260" s="260"/>
      <c r="AW260" s="260"/>
      <c r="AX260" s="221" t="s">
        <v>13947</v>
      </c>
    </row>
    <row r="261" spans="1:50" ht="25.7" hidden="1" customHeight="1">
      <c r="A261" s="690">
        <v>9</v>
      </c>
      <c r="B261" s="275"/>
      <c r="C261" s="259" t="s">
        <v>2005</v>
      </c>
      <c r="D261" s="236" t="s">
        <v>2034</v>
      </c>
      <c r="E261" s="235" t="s">
        <v>12367</v>
      </c>
      <c r="F261" s="707" t="s">
        <v>2005</v>
      </c>
      <c r="G261" s="236" t="s">
        <v>13852</v>
      </c>
      <c r="H261" s="236" t="s">
        <v>2005</v>
      </c>
      <c r="I261" s="236" t="s">
        <v>2005</v>
      </c>
      <c r="J261" s="236"/>
      <c r="K261" s="235">
        <v>3309</v>
      </c>
      <c r="L261" s="235"/>
      <c r="M261" s="235"/>
      <c r="N261" s="236"/>
      <c r="O261" s="707" t="s">
        <v>282</v>
      </c>
      <c r="P261" s="235">
        <v>3309</v>
      </c>
      <c r="Q261" s="235">
        <v>5</v>
      </c>
      <c r="R261" s="235">
        <v>0</v>
      </c>
      <c r="S261" s="235">
        <v>0</v>
      </c>
      <c r="T261" s="236"/>
      <c r="U261" s="236"/>
      <c r="V261" s="707">
        <v>2009</v>
      </c>
      <c r="W261" s="236"/>
      <c r="X261" s="236"/>
      <c r="Y261" s="236"/>
      <c r="Z261" s="236"/>
      <c r="AA261" s="236"/>
      <c r="AB261" s="235">
        <v>1000</v>
      </c>
      <c r="AC261" s="707"/>
      <c r="AD261" s="707"/>
      <c r="AE261" s="236"/>
      <c r="AF261" s="236"/>
      <c r="AG261" s="236"/>
      <c r="AH261" s="236"/>
      <c r="AI261" s="236"/>
      <c r="AJ261" s="236"/>
      <c r="AK261" s="236"/>
      <c r="AL261" s="236"/>
      <c r="AM261" s="236"/>
      <c r="AN261" s="236"/>
      <c r="AO261" s="236"/>
      <c r="AP261" s="236"/>
      <c r="AQ261" s="236"/>
      <c r="AR261" s="236"/>
      <c r="AS261" s="236"/>
      <c r="AT261" s="236"/>
      <c r="AU261" s="236"/>
      <c r="AV261" s="260"/>
      <c r="AW261" s="260"/>
      <c r="AX261" s="221" t="s">
        <v>12368</v>
      </c>
    </row>
    <row r="262" spans="1:50" ht="25.7" hidden="1" customHeight="1">
      <c r="A262" s="690">
        <v>10</v>
      </c>
      <c r="B262" s="275"/>
      <c r="C262" s="259" t="s">
        <v>2005</v>
      </c>
      <c r="D262" s="236" t="s">
        <v>13948</v>
      </c>
      <c r="E262" s="235" t="s">
        <v>3707</v>
      </c>
      <c r="F262" s="707" t="s">
        <v>2005</v>
      </c>
      <c r="G262" s="236" t="s">
        <v>13852</v>
      </c>
      <c r="H262" s="236" t="s">
        <v>2005</v>
      </c>
      <c r="I262" s="236" t="s">
        <v>2005</v>
      </c>
      <c r="J262" s="236"/>
      <c r="K262" s="235">
        <v>2811</v>
      </c>
      <c r="L262" s="235"/>
      <c r="M262" s="235"/>
      <c r="N262" s="236"/>
      <c r="O262" s="707" t="s">
        <v>282</v>
      </c>
      <c r="P262" s="235">
        <v>1450</v>
      </c>
      <c r="Q262" s="235">
        <v>3</v>
      </c>
      <c r="R262" s="235"/>
      <c r="S262" s="235"/>
      <c r="T262" s="236"/>
      <c r="U262" s="236"/>
      <c r="V262" s="707">
        <v>2010</v>
      </c>
      <c r="W262" s="236"/>
      <c r="X262" s="236"/>
      <c r="Y262" s="236"/>
      <c r="Z262" s="236"/>
      <c r="AA262" s="236"/>
      <c r="AB262" s="235">
        <v>418</v>
      </c>
      <c r="AC262" s="707"/>
      <c r="AD262" s="707"/>
      <c r="AE262" s="236"/>
      <c r="AF262" s="236"/>
      <c r="AG262" s="236"/>
      <c r="AH262" s="236"/>
      <c r="AI262" s="236"/>
      <c r="AJ262" s="236"/>
      <c r="AK262" s="236"/>
      <c r="AL262" s="236"/>
      <c r="AM262" s="236"/>
      <c r="AN262" s="236"/>
      <c r="AO262" s="236"/>
      <c r="AP262" s="236"/>
      <c r="AQ262" s="236"/>
      <c r="AR262" s="236"/>
      <c r="AS262" s="236"/>
      <c r="AT262" s="236"/>
      <c r="AU262" s="236"/>
      <c r="AV262" s="260"/>
      <c r="AW262" s="260"/>
      <c r="AX262" s="221"/>
    </row>
    <row r="263" spans="1:50" ht="25.7" hidden="1" customHeight="1">
      <c r="A263" s="690">
        <v>11</v>
      </c>
      <c r="B263" s="275"/>
      <c r="C263" s="259" t="s">
        <v>2005</v>
      </c>
      <c r="D263" s="236" t="s">
        <v>3708</v>
      </c>
      <c r="E263" s="235" t="s">
        <v>3709</v>
      </c>
      <c r="F263" s="707" t="s">
        <v>2005</v>
      </c>
      <c r="G263" s="236" t="s">
        <v>13949</v>
      </c>
      <c r="H263" s="236"/>
      <c r="I263" s="236" t="s">
        <v>2005</v>
      </c>
      <c r="J263" s="236"/>
      <c r="K263" s="235">
        <v>23433</v>
      </c>
      <c r="L263" s="235"/>
      <c r="M263" s="235"/>
      <c r="N263" s="236"/>
      <c r="O263" s="707" t="s">
        <v>282</v>
      </c>
      <c r="P263" s="235">
        <v>3168</v>
      </c>
      <c r="Q263" s="235">
        <v>6</v>
      </c>
      <c r="R263" s="235"/>
      <c r="S263" s="235"/>
      <c r="T263" s="236"/>
      <c r="U263" s="236"/>
      <c r="V263" s="707">
        <v>2011</v>
      </c>
      <c r="W263" s="236"/>
      <c r="X263" s="236"/>
      <c r="Y263" s="236"/>
      <c r="Z263" s="236"/>
      <c r="AA263" s="236"/>
      <c r="AB263" s="235"/>
      <c r="AC263" s="707"/>
      <c r="AD263" s="707"/>
      <c r="AE263" s="236"/>
      <c r="AF263" s="236"/>
      <c r="AG263" s="236"/>
      <c r="AH263" s="236"/>
      <c r="AI263" s="236"/>
      <c r="AJ263" s="236"/>
      <c r="AK263" s="236"/>
      <c r="AL263" s="236"/>
      <c r="AM263" s="236"/>
      <c r="AN263" s="236"/>
      <c r="AO263" s="236"/>
      <c r="AP263" s="236"/>
      <c r="AQ263" s="236"/>
      <c r="AR263" s="236"/>
      <c r="AS263" s="236"/>
      <c r="AT263" s="236"/>
      <c r="AU263" s="236"/>
      <c r="AV263" s="260"/>
      <c r="AW263" s="260"/>
      <c r="AX263" s="221" t="s">
        <v>10526</v>
      </c>
    </row>
    <row r="264" spans="1:50" ht="25.7" hidden="1" customHeight="1">
      <c r="A264" s="690">
        <v>13</v>
      </c>
      <c r="B264" s="275"/>
      <c r="C264" s="259" t="s">
        <v>2005</v>
      </c>
      <c r="D264" s="236" t="s">
        <v>13950</v>
      </c>
      <c r="E264" s="235" t="s">
        <v>2022</v>
      </c>
      <c r="F264" s="707" t="s">
        <v>2005</v>
      </c>
      <c r="G264" s="236" t="s">
        <v>13866</v>
      </c>
      <c r="H264" s="236"/>
      <c r="I264" s="236" t="s">
        <v>2005</v>
      </c>
      <c r="J264" s="236"/>
      <c r="K264" s="235">
        <v>1155</v>
      </c>
      <c r="L264" s="235"/>
      <c r="M264" s="235"/>
      <c r="N264" s="236"/>
      <c r="O264" s="707" t="s">
        <v>172</v>
      </c>
      <c r="P264" s="235">
        <v>1155</v>
      </c>
      <c r="Q264" s="235">
        <v>2</v>
      </c>
      <c r="R264" s="235"/>
      <c r="S264" s="235"/>
      <c r="T264" s="236"/>
      <c r="U264" s="236"/>
      <c r="V264" s="707">
        <v>2004</v>
      </c>
      <c r="W264" s="236"/>
      <c r="X264" s="236"/>
      <c r="Y264" s="236"/>
      <c r="Z264" s="236"/>
      <c r="AA264" s="236"/>
      <c r="AB264" s="235"/>
      <c r="AC264" s="707"/>
      <c r="AD264" s="707"/>
      <c r="AE264" s="236"/>
      <c r="AF264" s="236"/>
      <c r="AG264" s="236"/>
      <c r="AH264" s="236"/>
      <c r="AI264" s="236"/>
      <c r="AJ264" s="236"/>
      <c r="AK264" s="236"/>
      <c r="AL264" s="236"/>
      <c r="AM264" s="236"/>
      <c r="AN264" s="236"/>
      <c r="AO264" s="236"/>
      <c r="AP264" s="236"/>
      <c r="AQ264" s="236"/>
      <c r="AR264" s="236"/>
      <c r="AS264" s="236"/>
      <c r="AT264" s="236"/>
      <c r="AU264" s="236"/>
      <c r="AV264" s="260"/>
      <c r="AW264" s="260"/>
      <c r="AX264" s="221"/>
    </row>
    <row r="265" spans="1:50" ht="25.7" hidden="1" customHeight="1">
      <c r="A265" s="690">
        <v>15</v>
      </c>
      <c r="B265" s="275"/>
      <c r="C265" s="259" t="s">
        <v>2005</v>
      </c>
      <c r="D265" s="236" t="s">
        <v>13951</v>
      </c>
      <c r="E265" s="235" t="s">
        <v>2024</v>
      </c>
      <c r="F265" s="707" t="s">
        <v>2005</v>
      </c>
      <c r="G265" s="236" t="s">
        <v>13866</v>
      </c>
      <c r="H265" s="236"/>
      <c r="I265" s="236" t="s">
        <v>2005</v>
      </c>
      <c r="J265" s="236"/>
      <c r="K265" s="235">
        <v>1225</v>
      </c>
      <c r="L265" s="235"/>
      <c r="M265" s="235"/>
      <c r="N265" s="236"/>
      <c r="O265" s="707" t="s">
        <v>172</v>
      </c>
      <c r="P265" s="235">
        <v>1225</v>
      </c>
      <c r="Q265" s="235">
        <v>2</v>
      </c>
      <c r="R265" s="235"/>
      <c r="S265" s="235"/>
      <c r="T265" s="236"/>
      <c r="U265" s="236"/>
      <c r="V265" s="707">
        <v>1998</v>
      </c>
      <c r="W265" s="236"/>
      <c r="X265" s="236"/>
      <c r="Y265" s="236"/>
      <c r="Z265" s="236"/>
      <c r="AA265" s="236"/>
      <c r="AB265" s="235"/>
      <c r="AC265" s="707"/>
      <c r="AD265" s="707"/>
      <c r="AE265" s="236"/>
      <c r="AF265" s="236"/>
      <c r="AG265" s="236"/>
      <c r="AH265" s="236"/>
      <c r="AI265" s="236"/>
      <c r="AJ265" s="236"/>
      <c r="AK265" s="236"/>
      <c r="AL265" s="236"/>
      <c r="AM265" s="236"/>
      <c r="AN265" s="236"/>
      <c r="AO265" s="236"/>
      <c r="AP265" s="236"/>
      <c r="AQ265" s="236"/>
      <c r="AR265" s="236"/>
      <c r="AS265" s="236"/>
      <c r="AT265" s="236"/>
      <c r="AU265" s="236"/>
      <c r="AV265" s="260"/>
      <c r="AW265" s="260"/>
      <c r="AX265" s="221" t="s">
        <v>13952</v>
      </c>
    </row>
    <row r="266" spans="1:50" ht="25.7" hidden="1" customHeight="1">
      <c r="A266" s="690">
        <v>17</v>
      </c>
      <c r="B266" s="275"/>
      <c r="C266" s="259" t="s">
        <v>2005</v>
      </c>
      <c r="D266" s="236" t="s">
        <v>13953</v>
      </c>
      <c r="E266" s="235" t="s">
        <v>12369</v>
      </c>
      <c r="F266" s="707" t="s">
        <v>2005</v>
      </c>
      <c r="G266" s="236" t="s">
        <v>13852</v>
      </c>
      <c r="H266" s="236"/>
      <c r="I266" s="236" t="s">
        <v>2005</v>
      </c>
      <c r="J266" s="236"/>
      <c r="K266" s="235">
        <v>9779</v>
      </c>
      <c r="L266" s="235">
        <v>27</v>
      </c>
      <c r="M266" s="235">
        <v>27</v>
      </c>
      <c r="N266" s="236"/>
      <c r="O266" s="707" t="s">
        <v>282</v>
      </c>
      <c r="P266" s="235">
        <v>2035</v>
      </c>
      <c r="Q266" s="235">
        <v>5</v>
      </c>
      <c r="R266" s="235">
        <v>0</v>
      </c>
      <c r="S266" s="235">
        <v>0</v>
      </c>
      <c r="T266" s="236"/>
      <c r="U266" s="236"/>
      <c r="V266" s="707">
        <v>2013</v>
      </c>
      <c r="W266" s="236"/>
      <c r="X266" s="236"/>
      <c r="Y266" s="236"/>
      <c r="Z266" s="236"/>
      <c r="AA266" s="236"/>
      <c r="AB266" s="235"/>
      <c r="AC266" s="707"/>
      <c r="AD266" s="707"/>
      <c r="AE266" s="236"/>
      <c r="AF266" s="236"/>
      <c r="AG266" s="236"/>
      <c r="AH266" s="236"/>
      <c r="AI266" s="236"/>
      <c r="AJ266" s="236"/>
      <c r="AK266" s="236"/>
      <c r="AL266" s="236"/>
      <c r="AM266" s="236"/>
      <c r="AN266" s="236"/>
      <c r="AO266" s="236"/>
      <c r="AP266" s="236"/>
      <c r="AQ266" s="236"/>
      <c r="AR266" s="236"/>
      <c r="AS266" s="236"/>
      <c r="AT266" s="236"/>
      <c r="AU266" s="236"/>
      <c r="AV266" s="260"/>
      <c r="AW266" s="260"/>
      <c r="AX266" s="221" t="s">
        <v>12368</v>
      </c>
    </row>
    <row r="267" spans="1:50" ht="25.7" hidden="1" customHeight="1">
      <c r="A267" s="690">
        <v>18</v>
      </c>
      <c r="B267" s="275"/>
      <c r="C267" s="259" t="s">
        <v>2005</v>
      </c>
      <c r="D267" s="236" t="s">
        <v>13954</v>
      </c>
      <c r="E267" s="235" t="s">
        <v>12370</v>
      </c>
      <c r="F267" s="707" t="s">
        <v>2005</v>
      </c>
      <c r="G267" s="236" t="s">
        <v>13852</v>
      </c>
      <c r="H267" s="236">
        <v>160.13999999999999</v>
      </c>
      <c r="I267" s="236" t="s">
        <v>2005</v>
      </c>
      <c r="J267" s="236"/>
      <c r="K267" s="235">
        <v>3366</v>
      </c>
      <c r="L267" s="235">
        <v>1714.58</v>
      </c>
      <c r="M267" s="235">
        <v>1732.58</v>
      </c>
      <c r="N267" s="236"/>
      <c r="O267" s="707" t="s">
        <v>12371</v>
      </c>
      <c r="P267" s="235">
        <v>3366</v>
      </c>
      <c r="Q267" s="235">
        <v>10</v>
      </c>
      <c r="R267" s="235">
        <v>0</v>
      </c>
      <c r="S267" s="235">
        <v>0</v>
      </c>
      <c r="T267" s="236">
        <v>2003</v>
      </c>
      <c r="U267" s="236"/>
      <c r="V267" s="707">
        <v>2018</v>
      </c>
      <c r="W267" s="236"/>
      <c r="X267" s="236"/>
      <c r="Y267" s="236"/>
      <c r="Z267" s="236"/>
      <c r="AA267" s="236"/>
      <c r="AB267" s="235"/>
      <c r="AC267" s="707"/>
      <c r="AD267" s="707"/>
      <c r="AE267" s="236"/>
      <c r="AF267" s="236"/>
      <c r="AG267" s="236"/>
      <c r="AH267" s="236"/>
      <c r="AI267" s="236"/>
      <c r="AJ267" s="236"/>
      <c r="AK267" s="236"/>
      <c r="AL267" s="236"/>
      <c r="AM267" s="236"/>
      <c r="AN267" s="236"/>
      <c r="AO267" s="236"/>
      <c r="AP267" s="236"/>
      <c r="AQ267" s="236"/>
      <c r="AR267" s="236"/>
      <c r="AS267" s="236"/>
      <c r="AT267" s="236"/>
      <c r="AU267" s="236"/>
      <c r="AV267" s="260"/>
      <c r="AW267" s="260"/>
      <c r="AX267" s="221" t="s">
        <v>3615</v>
      </c>
    </row>
    <row r="268" spans="1:50" ht="25.7" hidden="1" customHeight="1">
      <c r="A268" s="690"/>
      <c r="B268" s="275"/>
      <c r="C268" s="259" t="s">
        <v>2005</v>
      </c>
      <c r="D268" s="236" t="s">
        <v>13955</v>
      </c>
      <c r="E268" s="235" t="s">
        <v>2026</v>
      </c>
      <c r="F268" s="707" t="s">
        <v>2005</v>
      </c>
      <c r="G268" s="236" t="s">
        <v>13866</v>
      </c>
      <c r="H268" s="236"/>
      <c r="I268" s="236" t="s">
        <v>2005</v>
      </c>
      <c r="J268" s="236"/>
      <c r="K268" s="235">
        <v>3890</v>
      </c>
      <c r="L268" s="235">
        <v>160.13999999999999</v>
      </c>
      <c r="M268" s="235">
        <v>232.89</v>
      </c>
      <c r="N268" s="236" t="s">
        <v>171</v>
      </c>
      <c r="O268" s="707" t="s">
        <v>282</v>
      </c>
      <c r="P268" s="235">
        <v>3890</v>
      </c>
      <c r="Q268" s="235">
        <v>6</v>
      </c>
      <c r="R268" s="235"/>
      <c r="S268" s="235"/>
      <c r="T268" s="236"/>
      <c r="U268" s="236"/>
      <c r="V268" s="707">
        <v>2003</v>
      </c>
      <c r="W268" s="236"/>
      <c r="X268" s="236"/>
      <c r="Y268" s="236"/>
      <c r="Z268" s="236"/>
      <c r="AA268" s="236"/>
      <c r="AB268" s="235"/>
      <c r="AC268" s="707"/>
      <c r="AD268" s="707"/>
      <c r="AE268" s="236"/>
      <c r="AF268" s="236"/>
      <c r="AG268" s="236"/>
      <c r="AH268" s="236"/>
      <c r="AI268" s="236"/>
      <c r="AJ268" s="236"/>
      <c r="AK268" s="236"/>
      <c r="AL268" s="236"/>
      <c r="AM268" s="236"/>
      <c r="AN268" s="236"/>
      <c r="AO268" s="236"/>
      <c r="AP268" s="236"/>
      <c r="AQ268" s="236"/>
      <c r="AR268" s="236"/>
      <c r="AS268" s="236"/>
      <c r="AT268" s="236"/>
      <c r="AU268" s="236" t="s">
        <v>2027</v>
      </c>
      <c r="AV268" s="260"/>
      <c r="AW268" s="260"/>
      <c r="AX268" s="221"/>
    </row>
    <row r="269" spans="1:50" ht="25.7" hidden="1" customHeight="1">
      <c r="A269" s="690"/>
      <c r="B269" s="275"/>
      <c r="C269" s="259" t="s">
        <v>2005</v>
      </c>
      <c r="D269" s="236" t="s">
        <v>13956</v>
      </c>
      <c r="E269" s="235" t="s">
        <v>3710</v>
      </c>
      <c r="F269" s="707" t="s">
        <v>2005</v>
      </c>
      <c r="G269" s="236" t="s">
        <v>13852</v>
      </c>
      <c r="H269" s="236"/>
      <c r="I269" s="236" t="s">
        <v>2005</v>
      </c>
      <c r="J269" s="236"/>
      <c r="K269" s="235">
        <v>1035</v>
      </c>
      <c r="L269" s="235"/>
      <c r="M269" s="235"/>
      <c r="N269" s="236"/>
      <c r="O269" s="707" t="s">
        <v>172</v>
      </c>
      <c r="P269" s="235">
        <v>1035</v>
      </c>
      <c r="Q269" s="235">
        <v>1</v>
      </c>
      <c r="R269" s="235">
        <v>0</v>
      </c>
      <c r="S269" s="235">
        <v>0</v>
      </c>
      <c r="T269" s="236"/>
      <c r="U269" s="236"/>
      <c r="V269" s="707">
        <v>2008</v>
      </c>
      <c r="W269" s="236"/>
      <c r="X269" s="236"/>
      <c r="Y269" s="236"/>
      <c r="Z269" s="236"/>
      <c r="AA269" s="236"/>
      <c r="AB269" s="235"/>
      <c r="AC269" s="707"/>
      <c r="AD269" s="707"/>
      <c r="AE269" s="236"/>
      <c r="AF269" s="236"/>
      <c r="AG269" s="236"/>
      <c r="AH269" s="236"/>
      <c r="AI269" s="236"/>
      <c r="AJ269" s="236"/>
      <c r="AK269" s="236"/>
      <c r="AL269" s="236"/>
      <c r="AM269" s="236"/>
      <c r="AN269" s="236"/>
      <c r="AO269" s="236"/>
      <c r="AP269" s="236"/>
      <c r="AQ269" s="236"/>
      <c r="AR269" s="236"/>
      <c r="AS269" s="236"/>
      <c r="AT269" s="236"/>
      <c r="AU269" s="236"/>
      <c r="AV269" s="260"/>
      <c r="AW269" s="260"/>
      <c r="AX269" s="221"/>
    </row>
    <row r="270" spans="1:50" ht="25.7" hidden="1" customHeight="1">
      <c r="A270" s="690"/>
      <c r="B270" s="275"/>
      <c r="C270" s="259" t="s">
        <v>2005</v>
      </c>
      <c r="D270" s="236" t="s">
        <v>13957</v>
      </c>
      <c r="E270" s="235" t="s">
        <v>12372</v>
      </c>
      <c r="F270" s="707" t="s">
        <v>2005</v>
      </c>
      <c r="G270" s="236" t="s">
        <v>13949</v>
      </c>
      <c r="H270" s="236"/>
      <c r="I270" s="236" t="s">
        <v>2005</v>
      </c>
      <c r="J270" s="236"/>
      <c r="K270" s="235">
        <v>3668</v>
      </c>
      <c r="L270" s="235">
        <v>89.2</v>
      </c>
      <c r="M270" s="235">
        <v>89.2</v>
      </c>
      <c r="N270" s="236"/>
      <c r="O270" s="707" t="s">
        <v>282</v>
      </c>
      <c r="P270" s="235">
        <v>3492</v>
      </c>
      <c r="Q270" s="235">
        <v>6</v>
      </c>
      <c r="R270" s="235"/>
      <c r="S270" s="235"/>
      <c r="T270" s="236"/>
      <c r="U270" s="236"/>
      <c r="V270" s="707">
        <v>2018</v>
      </c>
      <c r="W270" s="236"/>
      <c r="X270" s="236"/>
      <c r="Y270" s="236"/>
      <c r="Z270" s="236"/>
      <c r="AA270" s="236"/>
      <c r="AB270" s="235"/>
      <c r="AC270" s="707"/>
      <c r="AD270" s="707"/>
      <c r="AE270" s="236"/>
      <c r="AF270" s="236"/>
      <c r="AG270" s="236"/>
      <c r="AH270" s="236"/>
      <c r="AI270" s="236"/>
      <c r="AJ270" s="236"/>
      <c r="AK270" s="236"/>
      <c r="AL270" s="236"/>
      <c r="AM270" s="236"/>
      <c r="AN270" s="236"/>
      <c r="AO270" s="236"/>
      <c r="AP270" s="236"/>
      <c r="AQ270" s="236"/>
      <c r="AR270" s="236"/>
      <c r="AS270" s="236"/>
      <c r="AT270" s="236"/>
      <c r="AU270" s="236"/>
      <c r="AV270" s="260"/>
      <c r="AW270" s="260"/>
      <c r="AX270" s="221" t="s">
        <v>10467</v>
      </c>
    </row>
    <row r="271" spans="1:50" ht="25.7" hidden="1" customHeight="1">
      <c r="A271" s="690"/>
      <c r="B271" s="275"/>
      <c r="C271" s="259" t="s">
        <v>3317</v>
      </c>
      <c r="D271" s="236" t="s">
        <v>3324</v>
      </c>
      <c r="E271" s="235" t="s">
        <v>3645</v>
      </c>
      <c r="F271" s="707" t="s">
        <v>3317</v>
      </c>
      <c r="G271" s="236" t="s">
        <v>3325</v>
      </c>
      <c r="H271" s="236"/>
      <c r="I271" s="236" t="s">
        <v>3322</v>
      </c>
      <c r="J271" s="236">
        <v>84</v>
      </c>
      <c r="K271" s="235">
        <v>2660</v>
      </c>
      <c r="L271" s="235">
        <v>212</v>
      </c>
      <c r="M271" s="235">
        <v>205</v>
      </c>
      <c r="N271" s="236" t="s">
        <v>171</v>
      </c>
      <c r="O271" s="707" t="s">
        <v>1091</v>
      </c>
      <c r="P271" s="235">
        <v>2660</v>
      </c>
      <c r="Q271" s="235">
        <v>4</v>
      </c>
      <c r="R271" s="235">
        <v>180</v>
      </c>
      <c r="S271" s="235">
        <v>180</v>
      </c>
      <c r="T271" s="236" t="s">
        <v>465</v>
      </c>
      <c r="U271" s="236" t="s">
        <v>324</v>
      </c>
      <c r="V271" s="707">
        <v>2001</v>
      </c>
      <c r="W271" s="236">
        <v>1090</v>
      </c>
      <c r="X271" s="236"/>
      <c r="Y271" s="236"/>
      <c r="Z271" s="236"/>
      <c r="AA271" s="236"/>
      <c r="AB271" s="235">
        <v>1090</v>
      </c>
      <c r="AC271" s="707"/>
      <c r="AD271" s="707"/>
      <c r="AE271" s="236"/>
      <c r="AF271" s="236"/>
      <c r="AG271" s="236">
        <v>6</v>
      </c>
      <c r="AH271" s="236">
        <v>500</v>
      </c>
      <c r="AI271" s="236"/>
      <c r="AJ271" s="236"/>
      <c r="AK271" s="236"/>
      <c r="AL271" s="236"/>
      <c r="AM271" s="236"/>
      <c r="AN271" s="236"/>
      <c r="AO271" s="236"/>
      <c r="AP271" s="236"/>
      <c r="AQ271" s="236"/>
      <c r="AR271" s="236"/>
      <c r="AS271" s="236"/>
      <c r="AT271" s="236"/>
      <c r="AU271" s="236"/>
      <c r="AV271" s="260"/>
      <c r="AW271" s="260"/>
      <c r="AX271" s="221"/>
    </row>
    <row r="272" spans="1:50" ht="25.7" hidden="1" customHeight="1">
      <c r="A272" s="690"/>
      <c r="B272" s="275"/>
      <c r="C272" s="259" t="s">
        <v>3317</v>
      </c>
      <c r="D272" s="236" t="s">
        <v>3646</v>
      </c>
      <c r="E272" s="235" t="s">
        <v>3647</v>
      </c>
      <c r="F272" s="707" t="s">
        <v>3317</v>
      </c>
      <c r="G272" s="236" t="s">
        <v>10527</v>
      </c>
      <c r="H272" s="236"/>
      <c r="I272" s="236" t="s">
        <v>3322</v>
      </c>
      <c r="J272" s="236">
        <v>1</v>
      </c>
      <c r="K272" s="235">
        <v>14410</v>
      </c>
      <c r="L272" s="235">
        <v>250</v>
      </c>
      <c r="M272" s="235">
        <v>250</v>
      </c>
      <c r="N272" s="236" t="s">
        <v>171</v>
      </c>
      <c r="O272" s="707" t="s">
        <v>1091</v>
      </c>
      <c r="P272" s="235">
        <v>11283</v>
      </c>
      <c r="Q272" s="235">
        <v>12</v>
      </c>
      <c r="R272" s="235">
        <v>50</v>
      </c>
      <c r="S272" s="235">
        <v>50</v>
      </c>
      <c r="T272" s="236"/>
      <c r="U272" s="236"/>
      <c r="V272" s="707">
        <v>1995</v>
      </c>
      <c r="W272" s="236"/>
      <c r="X272" s="236"/>
      <c r="Y272" s="236"/>
      <c r="Z272" s="236"/>
      <c r="AA272" s="236"/>
      <c r="AB272" s="235">
        <v>120</v>
      </c>
      <c r="AC272" s="707"/>
      <c r="AD272" s="707"/>
      <c r="AE272" s="236"/>
      <c r="AF272" s="236"/>
      <c r="AG272" s="236"/>
      <c r="AH272" s="236"/>
      <c r="AI272" s="236"/>
      <c r="AJ272" s="236"/>
      <c r="AK272" s="236"/>
      <c r="AL272" s="236"/>
      <c r="AM272" s="236"/>
      <c r="AN272" s="236"/>
      <c r="AO272" s="236"/>
      <c r="AP272" s="236"/>
      <c r="AQ272" s="236"/>
      <c r="AR272" s="236"/>
      <c r="AS272" s="236"/>
      <c r="AT272" s="236"/>
      <c r="AU272" s="236"/>
      <c r="AV272" s="260"/>
      <c r="AW272" s="260"/>
      <c r="AX272" s="221"/>
    </row>
    <row r="273" spans="1:50" ht="25.7" hidden="1" customHeight="1">
      <c r="A273" s="690"/>
      <c r="B273" s="275"/>
      <c r="C273" s="259" t="s">
        <v>3317</v>
      </c>
      <c r="D273" s="236" t="s">
        <v>3648</v>
      </c>
      <c r="E273" s="235" t="s">
        <v>3649</v>
      </c>
      <c r="F273" s="707" t="s">
        <v>3317</v>
      </c>
      <c r="G273" s="236" t="s">
        <v>10527</v>
      </c>
      <c r="H273" s="236"/>
      <c r="I273" s="236" t="s">
        <v>3322</v>
      </c>
      <c r="J273" s="236">
        <v>1</v>
      </c>
      <c r="K273" s="235">
        <v>3624</v>
      </c>
      <c r="L273" s="235">
        <v>68</v>
      </c>
      <c r="M273" s="235">
        <v>68</v>
      </c>
      <c r="N273" s="236" t="s">
        <v>171</v>
      </c>
      <c r="O273" s="707" t="s">
        <v>282</v>
      </c>
      <c r="P273" s="235">
        <v>1764</v>
      </c>
      <c r="Q273" s="235">
        <v>3</v>
      </c>
      <c r="R273" s="235">
        <v>50</v>
      </c>
      <c r="S273" s="235">
        <v>50</v>
      </c>
      <c r="T273" s="236"/>
      <c r="U273" s="236"/>
      <c r="V273" s="707">
        <v>1997</v>
      </c>
      <c r="W273" s="236"/>
      <c r="X273" s="236"/>
      <c r="Y273" s="236"/>
      <c r="Z273" s="236"/>
      <c r="AA273" s="236"/>
      <c r="AB273" s="235">
        <v>248</v>
      </c>
      <c r="AC273" s="707"/>
      <c r="AD273" s="707"/>
      <c r="AE273" s="236"/>
      <c r="AF273" s="236"/>
      <c r="AG273" s="236"/>
      <c r="AH273" s="236"/>
      <c r="AI273" s="236"/>
      <c r="AJ273" s="236"/>
      <c r="AK273" s="236"/>
      <c r="AL273" s="236"/>
      <c r="AM273" s="236"/>
      <c r="AN273" s="236"/>
      <c r="AO273" s="236"/>
      <c r="AP273" s="236"/>
      <c r="AQ273" s="236"/>
      <c r="AR273" s="236"/>
      <c r="AS273" s="236"/>
      <c r="AT273" s="236"/>
      <c r="AU273" s="236"/>
      <c r="AV273" s="260"/>
      <c r="AW273" s="260"/>
      <c r="AX273" s="221"/>
    </row>
    <row r="274" spans="1:50" ht="25.7" hidden="1" customHeight="1">
      <c r="A274" s="690"/>
      <c r="B274" s="275"/>
      <c r="C274" s="259" t="s">
        <v>3317</v>
      </c>
      <c r="D274" s="236" t="s">
        <v>3650</v>
      </c>
      <c r="E274" s="235" t="s">
        <v>3651</v>
      </c>
      <c r="F274" s="707" t="s">
        <v>3317</v>
      </c>
      <c r="G274" s="236" t="s">
        <v>10527</v>
      </c>
      <c r="H274" s="236"/>
      <c r="I274" s="236" t="s">
        <v>3322</v>
      </c>
      <c r="J274" s="236">
        <v>1</v>
      </c>
      <c r="K274" s="235">
        <v>1993</v>
      </c>
      <c r="L274" s="235">
        <v>68</v>
      </c>
      <c r="M274" s="235">
        <v>68</v>
      </c>
      <c r="N274" s="236" t="s">
        <v>171</v>
      </c>
      <c r="O274" s="707" t="s">
        <v>172</v>
      </c>
      <c r="P274" s="235">
        <v>1993</v>
      </c>
      <c r="Q274" s="235">
        <v>3</v>
      </c>
      <c r="R274" s="235"/>
      <c r="S274" s="235"/>
      <c r="T274" s="236"/>
      <c r="U274" s="236"/>
      <c r="V274" s="707">
        <v>1998</v>
      </c>
      <c r="W274" s="236"/>
      <c r="X274" s="236"/>
      <c r="Y274" s="236"/>
      <c r="Z274" s="236"/>
      <c r="AA274" s="236"/>
      <c r="AB274" s="235">
        <v>60</v>
      </c>
      <c r="AC274" s="707"/>
      <c r="AD274" s="707"/>
      <c r="AE274" s="236"/>
      <c r="AF274" s="236"/>
      <c r="AG274" s="236"/>
      <c r="AH274" s="236"/>
      <c r="AI274" s="236"/>
      <c r="AJ274" s="236"/>
      <c r="AK274" s="236"/>
      <c r="AL274" s="236"/>
      <c r="AM274" s="236"/>
      <c r="AN274" s="236"/>
      <c r="AO274" s="236"/>
      <c r="AP274" s="236"/>
      <c r="AQ274" s="236"/>
      <c r="AR274" s="236"/>
      <c r="AS274" s="236"/>
      <c r="AT274" s="236"/>
      <c r="AU274" s="236"/>
      <c r="AV274" s="260"/>
      <c r="AW274" s="260"/>
      <c r="AX274" s="221"/>
    </row>
    <row r="275" spans="1:50" ht="25.7" hidden="1" customHeight="1">
      <c r="A275" s="690"/>
      <c r="B275" s="275"/>
      <c r="C275" s="259" t="s">
        <v>3317</v>
      </c>
      <c r="D275" s="236" t="s">
        <v>3652</v>
      </c>
      <c r="E275" s="235" t="s">
        <v>3653</v>
      </c>
      <c r="F275" s="707" t="s">
        <v>3317</v>
      </c>
      <c r="G275" s="236" t="s">
        <v>10527</v>
      </c>
      <c r="H275" s="236"/>
      <c r="I275" s="236" t="s">
        <v>3322</v>
      </c>
      <c r="J275" s="236">
        <v>1</v>
      </c>
      <c r="K275" s="235">
        <v>3140</v>
      </c>
      <c r="L275" s="235">
        <v>35</v>
      </c>
      <c r="M275" s="235">
        <v>35</v>
      </c>
      <c r="N275" s="236" t="s">
        <v>171</v>
      </c>
      <c r="O275" s="707" t="s">
        <v>172</v>
      </c>
      <c r="P275" s="235">
        <v>1846</v>
      </c>
      <c r="Q275" s="235">
        <v>3</v>
      </c>
      <c r="R275" s="235"/>
      <c r="S275" s="235"/>
      <c r="T275" s="236"/>
      <c r="U275" s="236"/>
      <c r="V275" s="707">
        <v>1985</v>
      </c>
      <c r="W275" s="236"/>
      <c r="X275" s="236"/>
      <c r="Y275" s="236"/>
      <c r="Z275" s="236"/>
      <c r="AA275" s="236"/>
      <c r="AB275" s="235">
        <v>30</v>
      </c>
      <c r="AC275" s="707"/>
      <c r="AD275" s="707"/>
      <c r="AE275" s="236"/>
      <c r="AF275" s="236"/>
      <c r="AG275" s="236"/>
      <c r="AH275" s="236"/>
      <c r="AI275" s="236"/>
      <c r="AJ275" s="236"/>
      <c r="AK275" s="236"/>
      <c r="AL275" s="236"/>
      <c r="AM275" s="236"/>
      <c r="AN275" s="236"/>
      <c r="AO275" s="236"/>
      <c r="AP275" s="236"/>
      <c r="AQ275" s="236"/>
      <c r="AR275" s="236"/>
      <c r="AS275" s="236"/>
      <c r="AT275" s="236"/>
      <c r="AU275" s="236"/>
      <c r="AV275" s="260"/>
      <c r="AW275" s="260"/>
      <c r="AX275" s="221"/>
    </row>
    <row r="276" spans="1:50" ht="25.7" hidden="1" customHeight="1">
      <c r="A276" s="690"/>
      <c r="B276" s="275"/>
      <c r="C276" s="259" t="s">
        <v>3317</v>
      </c>
      <c r="D276" s="236" t="s">
        <v>3654</v>
      </c>
      <c r="E276" s="235" t="s">
        <v>3655</v>
      </c>
      <c r="F276" s="707" t="s">
        <v>3317</v>
      </c>
      <c r="G276" s="236" t="s">
        <v>10527</v>
      </c>
      <c r="H276" s="236"/>
      <c r="I276" s="236" t="s">
        <v>3322</v>
      </c>
      <c r="J276" s="236"/>
      <c r="K276" s="235">
        <v>10237</v>
      </c>
      <c r="L276" s="235">
        <v>24</v>
      </c>
      <c r="M276" s="235">
        <v>24</v>
      </c>
      <c r="N276" s="236"/>
      <c r="O276" s="707" t="s">
        <v>1091</v>
      </c>
      <c r="P276" s="235">
        <v>4405</v>
      </c>
      <c r="Q276" s="235">
        <v>6</v>
      </c>
      <c r="R276" s="235">
        <v>400</v>
      </c>
      <c r="S276" s="235">
        <v>400</v>
      </c>
      <c r="T276" s="236"/>
      <c r="U276" s="236"/>
      <c r="V276" s="707">
        <v>2004</v>
      </c>
      <c r="W276" s="236"/>
      <c r="X276" s="236"/>
      <c r="Y276" s="236"/>
      <c r="Z276" s="236"/>
      <c r="AA276" s="236"/>
      <c r="AB276" s="235">
        <v>300</v>
      </c>
      <c r="AC276" s="707"/>
      <c r="AD276" s="707"/>
      <c r="AE276" s="236"/>
      <c r="AF276" s="236"/>
      <c r="AG276" s="236"/>
      <c r="AH276" s="236"/>
      <c r="AI276" s="236"/>
      <c r="AJ276" s="236"/>
      <c r="AK276" s="236"/>
      <c r="AL276" s="236"/>
      <c r="AM276" s="236"/>
      <c r="AN276" s="236"/>
      <c r="AO276" s="236"/>
      <c r="AP276" s="236"/>
      <c r="AQ276" s="236"/>
      <c r="AR276" s="236"/>
      <c r="AS276" s="236"/>
      <c r="AT276" s="236"/>
      <c r="AU276" s="236"/>
      <c r="AV276" s="260"/>
      <c r="AW276" s="260"/>
      <c r="AX276" s="221"/>
    </row>
    <row r="277" spans="1:50" ht="25.7" hidden="1" customHeight="1">
      <c r="A277" s="690"/>
      <c r="B277" s="275"/>
      <c r="C277" s="259" t="s">
        <v>3681</v>
      </c>
      <c r="D277" s="236" t="s">
        <v>13958</v>
      </c>
      <c r="E277" s="235" t="s">
        <v>13959</v>
      </c>
      <c r="F277" s="707" t="s">
        <v>3337</v>
      </c>
      <c r="G277" s="236" t="s">
        <v>13960</v>
      </c>
      <c r="H277" s="236" t="s">
        <v>299</v>
      </c>
      <c r="I277" s="236" t="s">
        <v>10277</v>
      </c>
      <c r="J277" s="236">
        <v>2</v>
      </c>
      <c r="K277" s="235">
        <v>3739</v>
      </c>
      <c r="L277" s="235"/>
      <c r="M277" s="235"/>
      <c r="N277" s="236" t="s">
        <v>171</v>
      </c>
      <c r="O277" s="707" t="s">
        <v>13961</v>
      </c>
      <c r="P277" s="235">
        <v>1565</v>
      </c>
      <c r="Q277" s="235">
        <v>6</v>
      </c>
      <c r="R277" s="235">
        <v>38</v>
      </c>
      <c r="S277" s="235">
        <v>40</v>
      </c>
      <c r="T277" s="236" t="s">
        <v>3682</v>
      </c>
      <c r="U277" s="236"/>
      <c r="V277" s="707">
        <v>1994</v>
      </c>
      <c r="W277" s="236"/>
      <c r="X277" s="236"/>
      <c r="Y277" s="236"/>
      <c r="Z277" s="236"/>
      <c r="AA277" s="236"/>
      <c r="AB277" s="235">
        <v>350</v>
      </c>
      <c r="AC277" s="707"/>
      <c r="AD277" s="707"/>
      <c r="AE277" s="236"/>
      <c r="AF277" s="236"/>
      <c r="AG277" s="236">
        <v>8</v>
      </c>
      <c r="AH277" s="236">
        <v>539</v>
      </c>
      <c r="AI277" s="236" t="s">
        <v>3683</v>
      </c>
      <c r="AJ277" s="236"/>
      <c r="AK277" s="236"/>
      <c r="AL277" s="236"/>
      <c r="AM277" s="236"/>
      <c r="AN277" s="236"/>
      <c r="AO277" s="236"/>
      <c r="AP277" s="236"/>
      <c r="AQ277" s="236"/>
      <c r="AR277" s="236"/>
      <c r="AS277" s="236"/>
      <c r="AT277" s="236"/>
      <c r="AU277" s="236"/>
      <c r="AV277" s="260"/>
      <c r="AW277" s="260"/>
      <c r="AX277" s="221"/>
    </row>
    <row r="278" spans="1:50" ht="25.7" hidden="1" customHeight="1">
      <c r="A278" s="690"/>
      <c r="B278" s="275"/>
      <c r="C278" s="259" t="s">
        <v>3337</v>
      </c>
      <c r="D278" s="236" t="s">
        <v>13962</v>
      </c>
      <c r="E278" s="235" t="s">
        <v>3684</v>
      </c>
      <c r="F278" s="707" t="s">
        <v>3337</v>
      </c>
      <c r="G278" s="236" t="s">
        <v>13960</v>
      </c>
      <c r="H278" s="236" t="s">
        <v>299</v>
      </c>
      <c r="I278" s="236" t="s">
        <v>10277</v>
      </c>
      <c r="J278" s="236">
        <v>2</v>
      </c>
      <c r="K278" s="235">
        <v>3852</v>
      </c>
      <c r="L278" s="235"/>
      <c r="M278" s="235"/>
      <c r="N278" s="236" t="s">
        <v>171</v>
      </c>
      <c r="O278" s="707" t="s">
        <v>172</v>
      </c>
      <c r="P278" s="235">
        <v>1304.3</v>
      </c>
      <c r="Q278" s="235">
        <v>5</v>
      </c>
      <c r="R278" s="235">
        <v>38</v>
      </c>
      <c r="S278" s="235">
        <v>40</v>
      </c>
      <c r="T278" s="236" t="s">
        <v>3685</v>
      </c>
      <c r="U278" s="236"/>
      <c r="V278" s="707">
        <v>1991</v>
      </c>
      <c r="W278" s="236"/>
      <c r="X278" s="236"/>
      <c r="Y278" s="236"/>
      <c r="Z278" s="236"/>
      <c r="AA278" s="236"/>
      <c r="AB278" s="235">
        <v>120</v>
      </c>
      <c r="AC278" s="707"/>
      <c r="AD278" s="707"/>
      <c r="AE278" s="236"/>
      <c r="AF278" s="236"/>
      <c r="AG278" s="236">
        <v>4</v>
      </c>
      <c r="AH278" s="236">
        <v>1161</v>
      </c>
      <c r="AI278" s="236">
        <v>82</v>
      </c>
      <c r="AJ278" s="236"/>
      <c r="AK278" s="236"/>
      <c r="AL278" s="236"/>
      <c r="AM278" s="236"/>
      <c r="AN278" s="236"/>
      <c r="AO278" s="236"/>
      <c r="AP278" s="236"/>
      <c r="AQ278" s="236"/>
      <c r="AR278" s="236"/>
      <c r="AS278" s="236"/>
      <c r="AT278" s="236"/>
      <c r="AU278" s="236"/>
      <c r="AV278" s="260"/>
      <c r="AW278" s="260"/>
      <c r="AX278" s="221"/>
    </row>
    <row r="279" spans="1:50" ht="25.7" hidden="1" customHeight="1">
      <c r="A279" s="690"/>
      <c r="B279" s="275"/>
      <c r="C279" s="259" t="s">
        <v>3337</v>
      </c>
      <c r="D279" s="236" t="s">
        <v>13963</v>
      </c>
      <c r="E279" s="235" t="s">
        <v>3687</v>
      </c>
      <c r="F279" s="707" t="s">
        <v>3337</v>
      </c>
      <c r="G279" s="236" t="s">
        <v>13960</v>
      </c>
      <c r="H279" s="236" t="s">
        <v>3337</v>
      </c>
      <c r="I279" s="236" t="s">
        <v>10277</v>
      </c>
      <c r="J279" s="236">
        <v>2</v>
      </c>
      <c r="K279" s="235">
        <v>2644</v>
      </c>
      <c r="L279" s="235"/>
      <c r="M279" s="235"/>
      <c r="N279" s="236" t="s">
        <v>171</v>
      </c>
      <c r="O279" s="707" t="s">
        <v>1012</v>
      </c>
      <c r="P279" s="235">
        <v>782.4</v>
      </c>
      <c r="Q279" s="235">
        <v>3</v>
      </c>
      <c r="R279" s="235"/>
      <c r="S279" s="235"/>
      <c r="T279" s="236" t="s">
        <v>3685</v>
      </c>
      <c r="U279" s="236"/>
      <c r="V279" s="707">
        <v>1985</v>
      </c>
      <c r="W279" s="236"/>
      <c r="X279" s="236"/>
      <c r="Y279" s="236"/>
      <c r="Z279" s="236"/>
      <c r="AA279" s="236"/>
      <c r="AB279" s="235">
        <v>30</v>
      </c>
      <c r="AC279" s="707"/>
      <c r="AD279" s="707"/>
      <c r="AE279" s="236"/>
      <c r="AF279" s="236"/>
      <c r="AG279" s="236"/>
      <c r="AH279" s="236"/>
      <c r="AI279" s="236"/>
      <c r="AJ279" s="236"/>
      <c r="AK279" s="236"/>
      <c r="AL279" s="236"/>
      <c r="AM279" s="236"/>
      <c r="AN279" s="236"/>
      <c r="AO279" s="236"/>
      <c r="AP279" s="236"/>
      <c r="AQ279" s="236"/>
      <c r="AR279" s="236"/>
      <c r="AS279" s="236"/>
      <c r="AT279" s="236"/>
      <c r="AU279" s="236"/>
      <c r="AV279" s="260"/>
      <c r="AW279" s="260"/>
      <c r="AX279" s="221"/>
    </row>
    <row r="280" spans="1:50" ht="25.7" hidden="1" customHeight="1">
      <c r="A280" s="690"/>
      <c r="B280" s="275"/>
      <c r="C280" s="259" t="s">
        <v>3337</v>
      </c>
      <c r="D280" s="236" t="s">
        <v>13964</v>
      </c>
      <c r="E280" s="235" t="s">
        <v>3688</v>
      </c>
      <c r="F280" s="707" t="s">
        <v>3337</v>
      </c>
      <c r="G280" s="236" t="s">
        <v>13960</v>
      </c>
      <c r="H280" s="236" t="s">
        <v>299</v>
      </c>
      <c r="I280" s="236" t="s">
        <v>10277</v>
      </c>
      <c r="J280" s="236">
        <v>2</v>
      </c>
      <c r="K280" s="235">
        <v>9917</v>
      </c>
      <c r="L280" s="235"/>
      <c r="M280" s="235"/>
      <c r="N280" s="236" t="s">
        <v>171</v>
      </c>
      <c r="O280" s="707" t="s">
        <v>1012</v>
      </c>
      <c r="P280" s="235">
        <v>8225</v>
      </c>
      <c r="Q280" s="235">
        <v>13</v>
      </c>
      <c r="R280" s="235">
        <v>846</v>
      </c>
      <c r="S280" s="235">
        <v>1000</v>
      </c>
      <c r="T280" s="236"/>
      <c r="U280" s="236"/>
      <c r="V280" s="707">
        <v>2001</v>
      </c>
      <c r="W280" s="236"/>
      <c r="X280" s="236"/>
      <c r="Y280" s="236"/>
      <c r="Z280" s="236"/>
      <c r="AA280" s="236"/>
      <c r="AB280" s="235">
        <v>9917</v>
      </c>
      <c r="AC280" s="707"/>
      <c r="AD280" s="707"/>
      <c r="AE280" s="236"/>
      <c r="AF280" s="236"/>
      <c r="AG280" s="236"/>
      <c r="AH280" s="236"/>
      <c r="AI280" s="236"/>
      <c r="AJ280" s="236"/>
      <c r="AK280" s="236"/>
      <c r="AL280" s="236"/>
      <c r="AM280" s="236"/>
      <c r="AN280" s="236"/>
      <c r="AO280" s="236"/>
      <c r="AP280" s="236"/>
      <c r="AQ280" s="236"/>
      <c r="AR280" s="236"/>
      <c r="AS280" s="236"/>
      <c r="AT280" s="236"/>
      <c r="AU280" s="236"/>
      <c r="AV280" s="260"/>
      <c r="AW280" s="260"/>
      <c r="AX280" s="221"/>
    </row>
    <row r="281" spans="1:50" ht="25.7" hidden="1" customHeight="1">
      <c r="A281" s="690"/>
      <c r="B281" s="275"/>
      <c r="C281" s="259" t="s">
        <v>3337</v>
      </c>
      <c r="D281" s="236" t="s">
        <v>13965</v>
      </c>
      <c r="E281" s="235" t="s">
        <v>13966</v>
      </c>
      <c r="F281" s="707" t="s">
        <v>3337</v>
      </c>
      <c r="G281" s="236" t="s">
        <v>13967</v>
      </c>
      <c r="H281" s="236" t="s">
        <v>299</v>
      </c>
      <c r="I281" s="236" t="s">
        <v>10277</v>
      </c>
      <c r="J281" s="236">
        <v>2</v>
      </c>
      <c r="K281" s="235">
        <v>17926</v>
      </c>
      <c r="L281" s="235"/>
      <c r="M281" s="235"/>
      <c r="N281" s="236" t="s">
        <v>171</v>
      </c>
      <c r="O281" s="707" t="s">
        <v>1012</v>
      </c>
      <c r="P281" s="235">
        <v>1024</v>
      </c>
      <c r="Q281" s="235">
        <v>2</v>
      </c>
      <c r="R281" s="235"/>
      <c r="S281" s="235"/>
      <c r="T281" s="236"/>
      <c r="U281" s="236"/>
      <c r="V281" s="707">
        <v>2019</v>
      </c>
      <c r="W281" s="236"/>
      <c r="X281" s="236"/>
      <c r="Y281" s="236"/>
      <c r="Z281" s="236"/>
      <c r="AA281" s="236"/>
      <c r="AB281" s="235">
        <v>260</v>
      </c>
      <c r="AC281" s="707"/>
      <c r="AD281" s="707"/>
      <c r="AE281" s="236"/>
      <c r="AF281" s="236"/>
      <c r="AG281" s="236"/>
      <c r="AH281" s="236"/>
      <c r="AI281" s="236"/>
      <c r="AJ281" s="236"/>
      <c r="AK281" s="236"/>
      <c r="AL281" s="236"/>
      <c r="AM281" s="236"/>
      <c r="AN281" s="236"/>
      <c r="AO281" s="236"/>
      <c r="AP281" s="236"/>
      <c r="AQ281" s="236"/>
      <c r="AR281" s="236"/>
      <c r="AS281" s="236"/>
      <c r="AT281" s="236"/>
      <c r="AU281" s="236"/>
      <c r="AV281" s="260"/>
      <c r="AW281" s="260"/>
      <c r="AX281" s="221"/>
    </row>
    <row r="282" spans="1:50" ht="25.7" hidden="1" customHeight="1">
      <c r="A282" s="690"/>
      <c r="B282" s="275"/>
      <c r="C282" s="259" t="s">
        <v>3337</v>
      </c>
      <c r="D282" s="236" t="s">
        <v>13629</v>
      </c>
      <c r="E282" s="235" t="s">
        <v>13968</v>
      </c>
      <c r="F282" s="707" t="s">
        <v>3337</v>
      </c>
      <c r="G282" s="236" t="s">
        <v>13960</v>
      </c>
      <c r="H282" s="236"/>
      <c r="I282" s="236" t="s">
        <v>10277</v>
      </c>
      <c r="J282" s="236"/>
      <c r="K282" s="235">
        <v>81631</v>
      </c>
      <c r="L282" s="235"/>
      <c r="M282" s="235"/>
      <c r="N282" s="236" t="s">
        <v>171</v>
      </c>
      <c r="O282" s="707" t="s">
        <v>1012</v>
      </c>
      <c r="P282" s="235">
        <v>2316</v>
      </c>
      <c r="Q282" s="235">
        <v>5</v>
      </c>
      <c r="R282" s="235"/>
      <c r="S282" s="235"/>
      <c r="T282" s="236"/>
      <c r="U282" s="236"/>
      <c r="V282" s="707">
        <v>2011</v>
      </c>
      <c r="W282" s="236"/>
      <c r="X282" s="236"/>
      <c r="Y282" s="236"/>
      <c r="Z282" s="236"/>
      <c r="AA282" s="236"/>
      <c r="AB282" s="235"/>
      <c r="AC282" s="707"/>
      <c r="AD282" s="707"/>
      <c r="AE282" s="236"/>
      <c r="AF282" s="236"/>
      <c r="AG282" s="236"/>
      <c r="AH282" s="236"/>
      <c r="AI282" s="236"/>
      <c r="AJ282" s="236"/>
      <c r="AK282" s="236"/>
      <c r="AL282" s="236"/>
      <c r="AM282" s="236"/>
      <c r="AN282" s="236"/>
      <c r="AO282" s="236"/>
      <c r="AP282" s="236"/>
      <c r="AQ282" s="236"/>
      <c r="AR282" s="236"/>
      <c r="AS282" s="236"/>
      <c r="AT282" s="236"/>
      <c r="AU282" s="236"/>
      <c r="AV282" s="260"/>
      <c r="AW282" s="260"/>
      <c r="AX282" s="221"/>
    </row>
    <row r="283" spans="1:50" ht="25.7" hidden="1" customHeight="1">
      <c r="A283" s="690"/>
      <c r="B283" s="275"/>
      <c r="C283" s="259" t="s">
        <v>3337</v>
      </c>
      <c r="D283" s="236" t="s">
        <v>13629</v>
      </c>
      <c r="E283" s="235" t="s">
        <v>13968</v>
      </c>
      <c r="F283" s="707" t="s">
        <v>3337</v>
      </c>
      <c r="G283" s="236" t="s">
        <v>13960</v>
      </c>
      <c r="H283" s="236"/>
      <c r="I283" s="236" t="s">
        <v>10277</v>
      </c>
      <c r="J283" s="236"/>
      <c r="K283" s="235">
        <v>81631</v>
      </c>
      <c r="L283" s="235"/>
      <c r="M283" s="235"/>
      <c r="N283" s="236" t="s">
        <v>171</v>
      </c>
      <c r="O283" s="707" t="s">
        <v>1012</v>
      </c>
      <c r="P283" s="235">
        <v>2316</v>
      </c>
      <c r="Q283" s="235">
        <v>5</v>
      </c>
      <c r="R283" s="235"/>
      <c r="S283" s="235"/>
      <c r="T283" s="236"/>
      <c r="U283" s="236"/>
      <c r="V283" s="707">
        <v>2011</v>
      </c>
      <c r="W283" s="236"/>
      <c r="X283" s="236"/>
      <c r="Y283" s="236"/>
      <c r="Z283" s="236"/>
      <c r="AA283" s="236"/>
      <c r="AB283" s="235"/>
      <c r="AC283" s="707"/>
      <c r="AD283" s="707"/>
      <c r="AE283" s="236"/>
      <c r="AF283" s="236"/>
      <c r="AG283" s="236"/>
      <c r="AH283" s="236"/>
      <c r="AI283" s="236"/>
      <c r="AJ283" s="236"/>
      <c r="AK283" s="236"/>
      <c r="AL283" s="236"/>
      <c r="AM283" s="236"/>
      <c r="AN283" s="236"/>
      <c r="AO283" s="236"/>
      <c r="AP283" s="236"/>
      <c r="AQ283" s="236"/>
      <c r="AR283" s="236"/>
      <c r="AS283" s="236"/>
      <c r="AT283" s="236"/>
      <c r="AU283" s="236"/>
      <c r="AV283" s="260"/>
      <c r="AW283" s="260"/>
      <c r="AX283" s="221"/>
    </row>
    <row r="284" spans="1:50" ht="25.7" hidden="1" customHeight="1">
      <c r="A284" s="690"/>
      <c r="B284" s="275"/>
      <c r="C284" s="259" t="s">
        <v>3404</v>
      </c>
      <c r="D284" s="236" t="s">
        <v>3742</v>
      </c>
      <c r="E284" s="235" t="s">
        <v>3686</v>
      </c>
      <c r="F284" s="707" t="s">
        <v>3404</v>
      </c>
      <c r="G284" s="236" t="s">
        <v>3743</v>
      </c>
      <c r="H284" s="236" t="s">
        <v>13969</v>
      </c>
      <c r="I284" s="236" t="s">
        <v>3404</v>
      </c>
      <c r="J284" s="236">
        <v>1</v>
      </c>
      <c r="K284" s="235">
        <v>2056</v>
      </c>
      <c r="L284" s="235"/>
      <c r="M284" s="235"/>
      <c r="N284" s="236" t="s">
        <v>171</v>
      </c>
      <c r="O284" s="707" t="s">
        <v>282</v>
      </c>
      <c r="P284" s="235">
        <v>1276</v>
      </c>
      <c r="Q284" s="235">
        <v>2</v>
      </c>
      <c r="R284" s="235"/>
      <c r="S284" s="235"/>
      <c r="T284" s="236"/>
      <c r="U284" s="236"/>
      <c r="V284" s="707">
        <v>2000</v>
      </c>
      <c r="W284" s="236"/>
      <c r="X284" s="236"/>
      <c r="Y284" s="236"/>
      <c r="Z284" s="236"/>
      <c r="AA284" s="236"/>
      <c r="AB284" s="235">
        <v>180</v>
      </c>
      <c r="AC284" s="707"/>
      <c r="AD284" s="707"/>
      <c r="AE284" s="236"/>
      <c r="AF284" s="236"/>
      <c r="AG284" s="236">
        <v>6</v>
      </c>
      <c r="AH284" s="236">
        <v>450</v>
      </c>
      <c r="AI284" s="236"/>
      <c r="AJ284" s="236"/>
      <c r="AK284" s="236"/>
      <c r="AL284" s="236"/>
      <c r="AM284" s="236"/>
      <c r="AN284" s="236"/>
      <c r="AO284" s="236"/>
      <c r="AP284" s="236"/>
      <c r="AQ284" s="236"/>
      <c r="AR284" s="236"/>
      <c r="AS284" s="236"/>
      <c r="AT284" s="236"/>
      <c r="AU284" s="236"/>
      <c r="AV284" s="260"/>
      <c r="AW284" s="260"/>
      <c r="AX284" s="221"/>
    </row>
    <row r="285" spans="1:50" ht="25.7" hidden="1" customHeight="1">
      <c r="A285" s="690"/>
      <c r="B285" s="275"/>
      <c r="C285" s="259" t="s">
        <v>3404</v>
      </c>
      <c r="D285" s="236" t="s">
        <v>3744</v>
      </c>
      <c r="E285" s="235" t="s">
        <v>3747</v>
      </c>
      <c r="F285" s="707" t="s">
        <v>3404</v>
      </c>
      <c r="G285" s="236"/>
      <c r="H285" s="236" t="s">
        <v>3404</v>
      </c>
      <c r="I285" s="236" t="s">
        <v>3407</v>
      </c>
      <c r="J285" s="236">
        <v>1</v>
      </c>
      <c r="K285" s="235">
        <v>3564</v>
      </c>
      <c r="L285" s="235"/>
      <c r="M285" s="235"/>
      <c r="N285" s="236"/>
      <c r="O285" s="707" t="s">
        <v>282</v>
      </c>
      <c r="P285" s="235">
        <v>3564</v>
      </c>
      <c r="Q285" s="235">
        <v>6</v>
      </c>
      <c r="R285" s="235"/>
      <c r="S285" s="235"/>
      <c r="T285" s="236"/>
      <c r="U285" s="236"/>
      <c r="V285" s="707">
        <v>2008</v>
      </c>
      <c r="W285" s="236"/>
      <c r="X285" s="236"/>
      <c r="Y285" s="236"/>
      <c r="Z285" s="236"/>
      <c r="AA285" s="236"/>
      <c r="AB285" s="235"/>
      <c r="AC285" s="707"/>
      <c r="AD285" s="707"/>
      <c r="AE285" s="236"/>
      <c r="AF285" s="236"/>
      <c r="AG285" s="236">
        <v>12</v>
      </c>
      <c r="AH285" s="236"/>
      <c r="AI285" s="236"/>
      <c r="AJ285" s="236" t="s">
        <v>3746</v>
      </c>
      <c r="AK285" s="236"/>
      <c r="AL285" s="236"/>
      <c r="AM285" s="236"/>
      <c r="AN285" s="236"/>
      <c r="AO285" s="236"/>
      <c r="AP285" s="236"/>
      <c r="AQ285" s="236"/>
      <c r="AR285" s="236"/>
      <c r="AS285" s="236"/>
      <c r="AT285" s="236"/>
      <c r="AU285" s="236"/>
      <c r="AV285" s="260"/>
      <c r="AW285" s="260"/>
      <c r="AX285" s="221"/>
    </row>
    <row r="286" spans="1:50" ht="25.7" hidden="1" customHeight="1">
      <c r="A286" s="690"/>
      <c r="B286" s="275"/>
      <c r="C286" s="259" t="s">
        <v>3404</v>
      </c>
      <c r="D286" s="236" t="s">
        <v>3410</v>
      </c>
      <c r="E286" s="235" t="s">
        <v>3750</v>
      </c>
      <c r="F286" s="707" t="s">
        <v>3404</v>
      </c>
      <c r="G286" s="236"/>
      <c r="H286" s="236" t="s">
        <v>3748</v>
      </c>
      <c r="I286" s="236" t="s">
        <v>3407</v>
      </c>
      <c r="J286" s="236"/>
      <c r="K286" s="235">
        <v>950</v>
      </c>
      <c r="L286" s="235"/>
      <c r="M286" s="235"/>
      <c r="N286" s="236"/>
      <c r="O286" s="707" t="s">
        <v>282</v>
      </c>
      <c r="P286" s="235">
        <v>950</v>
      </c>
      <c r="Q286" s="235">
        <v>2</v>
      </c>
      <c r="R286" s="235"/>
      <c r="S286" s="235"/>
      <c r="T286" s="236"/>
      <c r="U286" s="236"/>
      <c r="V286" s="707">
        <v>2004</v>
      </c>
      <c r="W286" s="236"/>
      <c r="X286" s="236"/>
      <c r="Y286" s="236"/>
      <c r="Z286" s="236"/>
      <c r="AA286" s="236"/>
      <c r="AB286" s="235"/>
      <c r="AC286" s="707"/>
      <c r="AD286" s="707"/>
      <c r="AE286" s="236"/>
      <c r="AF286" s="236"/>
      <c r="AG286" s="236"/>
      <c r="AH286" s="236"/>
      <c r="AI286" s="236"/>
      <c r="AJ286" s="236"/>
      <c r="AK286" s="236"/>
      <c r="AL286" s="236"/>
      <c r="AM286" s="236"/>
      <c r="AN286" s="236"/>
      <c r="AO286" s="236"/>
      <c r="AP286" s="236"/>
      <c r="AQ286" s="236"/>
      <c r="AR286" s="236"/>
      <c r="AS286" s="236"/>
      <c r="AT286" s="236"/>
      <c r="AU286" s="236"/>
      <c r="AV286" s="260"/>
      <c r="AW286" s="260"/>
      <c r="AX286" s="221"/>
    </row>
    <row r="287" spans="1:50" ht="25.7" hidden="1" customHeight="1">
      <c r="A287" s="690"/>
      <c r="B287" s="275"/>
      <c r="C287" s="259" t="s">
        <v>3404</v>
      </c>
      <c r="D287" s="236" t="s">
        <v>3749</v>
      </c>
      <c r="E287" s="235" t="s">
        <v>3751</v>
      </c>
      <c r="F287" s="707" t="s">
        <v>3404</v>
      </c>
      <c r="G287" s="236"/>
      <c r="H287" s="236" t="s">
        <v>3404</v>
      </c>
      <c r="I287" s="236" t="s">
        <v>3407</v>
      </c>
      <c r="J287" s="236"/>
      <c r="K287" s="235">
        <v>1300</v>
      </c>
      <c r="L287" s="235"/>
      <c r="M287" s="235"/>
      <c r="N287" s="236"/>
      <c r="O287" s="707" t="s">
        <v>282</v>
      </c>
      <c r="P287" s="235">
        <v>1300</v>
      </c>
      <c r="Q287" s="235">
        <v>4</v>
      </c>
      <c r="R287" s="235"/>
      <c r="S287" s="235"/>
      <c r="T287" s="236"/>
      <c r="U287" s="236"/>
      <c r="V287" s="707">
        <v>2009</v>
      </c>
      <c r="W287" s="236"/>
      <c r="X287" s="236"/>
      <c r="Y287" s="236"/>
      <c r="Z287" s="236"/>
      <c r="AA287" s="236"/>
      <c r="AB287" s="235"/>
      <c r="AC287" s="707"/>
      <c r="AD287" s="707"/>
      <c r="AE287" s="236"/>
      <c r="AF287" s="236"/>
      <c r="AG287" s="236"/>
      <c r="AH287" s="236"/>
      <c r="AI287" s="236"/>
      <c r="AJ287" s="236"/>
      <c r="AK287" s="236"/>
      <c r="AL287" s="236"/>
      <c r="AM287" s="236"/>
      <c r="AN287" s="236"/>
      <c r="AO287" s="236"/>
      <c r="AP287" s="236"/>
      <c r="AQ287" s="236"/>
      <c r="AR287" s="236"/>
      <c r="AS287" s="236"/>
      <c r="AT287" s="236"/>
      <c r="AU287" s="236"/>
      <c r="AV287" s="260"/>
      <c r="AW287" s="260"/>
      <c r="AX287" s="221"/>
    </row>
    <row r="288" spans="1:50" ht="25.7" hidden="1" customHeight="1">
      <c r="A288" s="690"/>
      <c r="B288" s="282"/>
      <c r="C288" s="259" t="s">
        <v>3404</v>
      </c>
      <c r="D288" s="236" t="s">
        <v>3408</v>
      </c>
      <c r="E288" s="235" t="s">
        <v>3753</v>
      </c>
      <c r="F288" s="707" t="s">
        <v>3404</v>
      </c>
      <c r="G288" s="236"/>
      <c r="H288" s="236"/>
      <c r="I288" s="236" t="s">
        <v>3404</v>
      </c>
      <c r="J288" s="236"/>
      <c r="K288" s="235">
        <v>802</v>
      </c>
      <c r="L288" s="235"/>
      <c r="M288" s="235"/>
      <c r="N288" s="236"/>
      <c r="O288" s="707" t="s">
        <v>282</v>
      </c>
      <c r="P288" s="235">
        <v>802</v>
      </c>
      <c r="Q288" s="235">
        <v>1</v>
      </c>
      <c r="R288" s="466"/>
      <c r="S288" s="466"/>
      <c r="T288" s="236"/>
      <c r="U288" s="236"/>
      <c r="V288" s="707" t="s">
        <v>944</v>
      </c>
      <c r="W288" s="236"/>
      <c r="X288" s="236"/>
      <c r="Y288" s="236"/>
      <c r="Z288" s="236"/>
      <c r="AA288" s="236"/>
      <c r="AB288" s="235">
        <v>774</v>
      </c>
      <c r="AC288" s="707"/>
      <c r="AD288" s="707"/>
      <c r="AE288" s="236"/>
      <c r="AF288" s="236"/>
      <c r="AG288" s="236"/>
      <c r="AH288" s="236"/>
      <c r="AI288" s="236"/>
      <c r="AJ288" s="236"/>
      <c r="AK288" s="236"/>
      <c r="AL288" s="236"/>
      <c r="AM288" s="236"/>
      <c r="AN288" s="236"/>
      <c r="AO288" s="236"/>
      <c r="AP288" s="236"/>
      <c r="AQ288" s="236"/>
      <c r="AR288" s="236"/>
      <c r="AS288" s="236"/>
      <c r="AT288" s="236"/>
      <c r="AU288" s="236"/>
      <c r="AV288" s="260"/>
      <c r="AW288" s="260"/>
      <c r="AX288" s="221"/>
    </row>
    <row r="289" spans="1:50" ht="25.7" hidden="1" customHeight="1">
      <c r="A289" s="690"/>
      <c r="B289" s="275"/>
      <c r="C289" s="259" t="s">
        <v>3404</v>
      </c>
      <c r="D289" s="236" t="s">
        <v>3752</v>
      </c>
      <c r="E289" s="235" t="s">
        <v>12373</v>
      </c>
      <c r="F289" s="707" t="s">
        <v>3404</v>
      </c>
      <c r="G289" s="236"/>
      <c r="H289" s="236"/>
      <c r="I289" s="236" t="s">
        <v>12374</v>
      </c>
      <c r="J289" s="236"/>
      <c r="K289" s="235">
        <v>2270</v>
      </c>
      <c r="L289" s="235"/>
      <c r="M289" s="235"/>
      <c r="N289" s="236"/>
      <c r="O289" s="707" t="s">
        <v>469</v>
      </c>
      <c r="P289" s="235">
        <v>2270</v>
      </c>
      <c r="Q289" s="235">
        <v>4</v>
      </c>
      <c r="R289" s="235"/>
      <c r="S289" s="235"/>
      <c r="T289" s="236"/>
      <c r="U289" s="236"/>
      <c r="V289" s="707">
        <v>1996</v>
      </c>
      <c r="W289" s="236"/>
      <c r="X289" s="236"/>
      <c r="Y289" s="236"/>
      <c r="Z289" s="236"/>
      <c r="AA289" s="236"/>
      <c r="AB289" s="235"/>
      <c r="AC289" s="707"/>
      <c r="AD289" s="707"/>
      <c r="AE289" s="236"/>
      <c r="AF289" s="236"/>
      <c r="AG289" s="236"/>
      <c r="AH289" s="236"/>
      <c r="AI289" s="236"/>
      <c r="AJ289" s="236"/>
      <c r="AK289" s="236"/>
      <c r="AL289" s="236"/>
      <c r="AM289" s="236"/>
      <c r="AN289" s="236"/>
      <c r="AO289" s="236"/>
      <c r="AP289" s="236"/>
      <c r="AQ289" s="236"/>
      <c r="AR289" s="236"/>
      <c r="AS289" s="236"/>
      <c r="AT289" s="236"/>
      <c r="AU289" s="236"/>
      <c r="AV289" s="260"/>
      <c r="AW289" s="260"/>
      <c r="AX289" s="221"/>
    </row>
    <row r="290" spans="1:50" ht="25.7" hidden="1" customHeight="1">
      <c r="A290" s="690"/>
      <c r="B290" s="275"/>
      <c r="C290" s="259" t="s">
        <v>3404</v>
      </c>
      <c r="D290" s="236" t="s">
        <v>3754</v>
      </c>
      <c r="E290" s="235" t="s">
        <v>10528</v>
      </c>
      <c r="F290" s="707" t="s">
        <v>3404</v>
      </c>
      <c r="G290" s="236"/>
      <c r="H290" s="236"/>
      <c r="I290" s="236" t="s">
        <v>10529</v>
      </c>
      <c r="J290" s="236"/>
      <c r="K290" s="235">
        <v>1024</v>
      </c>
      <c r="L290" s="235"/>
      <c r="M290" s="235"/>
      <c r="N290" s="236"/>
      <c r="O290" s="707" t="s">
        <v>469</v>
      </c>
      <c r="P290" s="235">
        <v>1024</v>
      </c>
      <c r="Q290" s="235">
        <v>2</v>
      </c>
      <c r="R290" s="235"/>
      <c r="S290" s="235"/>
      <c r="T290" s="236"/>
      <c r="U290" s="236"/>
      <c r="V290" s="707">
        <v>2006</v>
      </c>
      <c r="W290" s="236"/>
      <c r="X290" s="236"/>
      <c r="Y290" s="236"/>
      <c r="Z290" s="236"/>
      <c r="AA290" s="236"/>
      <c r="AB290" s="235"/>
      <c r="AC290" s="707"/>
      <c r="AD290" s="707"/>
      <c r="AE290" s="236"/>
      <c r="AF290" s="236"/>
      <c r="AG290" s="236"/>
      <c r="AH290" s="236"/>
      <c r="AI290" s="236"/>
      <c r="AJ290" s="236"/>
      <c r="AK290" s="236"/>
      <c r="AL290" s="236"/>
      <c r="AM290" s="236"/>
      <c r="AN290" s="236"/>
      <c r="AO290" s="236"/>
      <c r="AP290" s="236"/>
      <c r="AQ290" s="236"/>
      <c r="AR290" s="236"/>
      <c r="AS290" s="236"/>
      <c r="AT290" s="236"/>
      <c r="AU290" s="236"/>
      <c r="AV290" s="260"/>
      <c r="AW290" s="260"/>
      <c r="AX290" s="276"/>
    </row>
    <row r="291" spans="1:50" ht="25.7" hidden="1" customHeight="1">
      <c r="A291" s="690"/>
      <c r="B291" s="275"/>
      <c r="C291" s="259" t="s">
        <v>3404</v>
      </c>
      <c r="D291" s="236" t="s">
        <v>3754</v>
      </c>
      <c r="E291" s="235" t="s">
        <v>10530</v>
      </c>
      <c r="F291" s="707" t="s">
        <v>3404</v>
      </c>
      <c r="G291" s="236"/>
      <c r="H291" s="236"/>
      <c r="I291" s="236" t="s">
        <v>3404</v>
      </c>
      <c r="J291" s="236"/>
      <c r="K291" s="235">
        <v>915</v>
      </c>
      <c r="L291" s="235"/>
      <c r="M291" s="235"/>
      <c r="N291" s="236"/>
      <c r="O291" s="707" t="s">
        <v>282</v>
      </c>
      <c r="P291" s="235">
        <v>915</v>
      </c>
      <c r="Q291" s="235">
        <v>1</v>
      </c>
      <c r="R291" s="235"/>
      <c r="S291" s="235"/>
      <c r="T291" s="236"/>
      <c r="U291" s="236"/>
      <c r="V291" s="707">
        <v>2017</v>
      </c>
      <c r="W291" s="236"/>
      <c r="X291" s="236"/>
      <c r="Y291" s="236"/>
      <c r="Z291" s="236"/>
      <c r="AA291" s="236"/>
      <c r="AB291" s="235"/>
      <c r="AC291" s="707"/>
      <c r="AD291" s="707"/>
      <c r="AE291" s="236"/>
      <c r="AF291" s="236"/>
      <c r="AG291" s="236"/>
      <c r="AH291" s="236"/>
      <c r="AI291" s="236"/>
      <c r="AJ291" s="236"/>
      <c r="AK291" s="236"/>
      <c r="AL291" s="236"/>
      <c r="AM291" s="236"/>
      <c r="AN291" s="236"/>
      <c r="AO291" s="236"/>
      <c r="AP291" s="236"/>
      <c r="AQ291" s="236"/>
      <c r="AR291" s="236"/>
      <c r="AS291" s="236"/>
      <c r="AT291" s="236"/>
      <c r="AU291" s="236"/>
      <c r="AV291" s="260"/>
      <c r="AW291" s="260"/>
      <c r="AX291" s="221"/>
    </row>
    <row r="292" spans="1:50" ht="25.7" hidden="1" customHeight="1">
      <c r="A292" s="690"/>
      <c r="B292" s="282"/>
      <c r="C292" s="259" t="s">
        <v>3404</v>
      </c>
      <c r="D292" s="236" t="s">
        <v>3744</v>
      </c>
      <c r="E292" s="235" t="s">
        <v>10531</v>
      </c>
      <c r="F292" s="707" t="s">
        <v>3404</v>
      </c>
      <c r="G292" s="236"/>
      <c r="H292" s="236"/>
      <c r="I292" s="236" t="s">
        <v>3404</v>
      </c>
      <c r="J292" s="236"/>
      <c r="K292" s="235">
        <v>2560</v>
      </c>
      <c r="L292" s="235"/>
      <c r="M292" s="235"/>
      <c r="N292" s="236"/>
      <c r="O292" s="707" t="s">
        <v>282</v>
      </c>
      <c r="P292" s="235">
        <v>2560</v>
      </c>
      <c r="Q292" s="235">
        <v>4</v>
      </c>
      <c r="R292" s="235"/>
      <c r="S292" s="235"/>
      <c r="T292" s="236"/>
      <c r="U292" s="236"/>
      <c r="V292" s="707">
        <v>2002</v>
      </c>
      <c r="W292" s="236"/>
      <c r="X292" s="236"/>
      <c r="Y292" s="236"/>
      <c r="Z292" s="236"/>
      <c r="AA292" s="236"/>
      <c r="AB292" s="235"/>
      <c r="AC292" s="707"/>
      <c r="AD292" s="707"/>
      <c r="AE292" s="236"/>
      <c r="AF292" s="236"/>
      <c r="AG292" s="236"/>
      <c r="AH292" s="236"/>
      <c r="AI292" s="236"/>
      <c r="AJ292" s="236"/>
      <c r="AK292" s="236"/>
      <c r="AL292" s="236"/>
      <c r="AM292" s="236"/>
      <c r="AN292" s="236"/>
      <c r="AO292" s="236"/>
      <c r="AP292" s="236"/>
      <c r="AQ292" s="236"/>
      <c r="AR292" s="236"/>
      <c r="AS292" s="236"/>
      <c r="AT292" s="236"/>
      <c r="AU292" s="236"/>
      <c r="AV292" s="260"/>
      <c r="AW292" s="260"/>
      <c r="AX292" s="221"/>
    </row>
    <row r="293" spans="1:50" ht="25.7" hidden="1" customHeight="1">
      <c r="A293" s="690"/>
      <c r="B293" s="282"/>
      <c r="C293" s="819" t="s">
        <v>3404</v>
      </c>
      <c r="D293" s="820" t="s">
        <v>13970</v>
      </c>
      <c r="E293" s="235" t="s">
        <v>10532</v>
      </c>
      <c r="F293" s="821" t="s">
        <v>3404</v>
      </c>
      <c r="G293" s="820"/>
      <c r="H293" s="822"/>
      <c r="I293" s="822" t="s">
        <v>3407</v>
      </c>
      <c r="J293" s="820"/>
      <c r="K293" s="823">
        <v>666</v>
      </c>
      <c r="L293" s="823"/>
      <c r="M293" s="823"/>
      <c r="N293" s="820"/>
      <c r="O293" s="821" t="s">
        <v>142</v>
      </c>
      <c r="P293" s="823">
        <v>666</v>
      </c>
      <c r="Q293" s="823">
        <v>1</v>
      </c>
      <c r="R293" s="823"/>
      <c r="S293" s="823"/>
      <c r="T293" s="820"/>
      <c r="U293" s="820"/>
      <c r="V293" s="821">
        <v>2017</v>
      </c>
      <c r="W293" s="820"/>
      <c r="X293" s="820"/>
      <c r="Y293" s="820"/>
      <c r="Z293" s="820"/>
      <c r="AA293" s="820"/>
      <c r="AB293" s="823"/>
      <c r="AC293" s="821"/>
      <c r="AD293" s="821"/>
      <c r="AE293" s="820"/>
      <c r="AF293" s="820"/>
      <c r="AG293" s="820"/>
      <c r="AH293" s="820"/>
      <c r="AI293" s="820"/>
      <c r="AJ293" s="820"/>
      <c r="AK293" s="820"/>
      <c r="AL293" s="820"/>
      <c r="AM293" s="820"/>
      <c r="AN293" s="820"/>
      <c r="AO293" s="820"/>
      <c r="AP293" s="820"/>
      <c r="AQ293" s="820"/>
      <c r="AR293" s="820"/>
      <c r="AS293" s="820"/>
      <c r="AT293" s="820"/>
      <c r="AU293" s="820"/>
      <c r="AV293" s="824"/>
      <c r="AW293" s="824"/>
      <c r="AX293" s="825"/>
    </row>
    <row r="294" spans="1:50" ht="25.7" hidden="1" customHeight="1">
      <c r="A294" s="690"/>
      <c r="B294" s="282"/>
      <c r="C294" s="259" t="s">
        <v>3404</v>
      </c>
      <c r="D294" s="236" t="s">
        <v>13638</v>
      </c>
      <c r="E294" s="235" t="s">
        <v>10533</v>
      </c>
      <c r="F294" s="707" t="s">
        <v>3404</v>
      </c>
      <c r="G294" s="236"/>
      <c r="H294" s="236"/>
      <c r="I294" s="236" t="s">
        <v>3407</v>
      </c>
      <c r="J294" s="236"/>
      <c r="K294" s="235">
        <v>1368</v>
      </c>
      <c r="L294" s="235"/>
      <c r="M294" s="235"/>
      <c r="N294" s="236"/>
      <c r="O294" s="707" t="s">
        <v>282</v>
      </c>
      <c r="P294" s="235">
        <v>1368</v>
      </c>
      <c r="Q294" s="235">
        <v>2</v>
      </c>
      <c r="R294" s="235"/>
      <c r="S294" s="235"/>
      <c r="T294" s="236"/>
      <c r="U294" s="236"/>
      <c r="V294" s="707">
        <v>2016</v>
      </c>
      <c r="W294" s="236"/>
      <c r="X294" s="236"/>
      <c r="Y294" s="236"/>
      <c r="Z294" s="236"/>
      <c r="AA294" s="236"/>
      <c r="AB294" s="235"/>
      <c r="AC294" s="707"/>
      <c r="AD294" s="707"/>
      <c r="AE294" s="236"/>
      <c r="AF294" s="236"/>
      <c r="AG294" s="236"/>
      <c r="AH294" s="236"/>
      <c r="AI294" s="236"/>
      <c r="AJ294" s="236"/>
      <c r="AK294" s="236"/>
      <c r="AL294" s="236"/>
      <c r="AM294" s="236"/>
      <c r="AN294" s="236"/>
      <c r="AO294" s="236"/>
      <c r="AP294" s="236"/>
      <c r="AQ294" s="236"/>
      <c r="AR294" s="236"/>
      <c r="AS294" s="236"/>
      <c r="AT294" s="236"/>
      <c r="AU294" s="236"/>
      <c r="AV294" s="260"/>
      <c r="AW294" s="260"/>
      <c r="AX294" s="221"/>
    </row>
    <row r="295" spans="1:50" ht="25.7" hidden="1" customHeight="1">
      <c r="A295" s="690"/>
      <c r="B295" s="282"/>
      <c r="C295" s="259" t="s">
        <v>3404</v>
      </c>
      <c r="D295" s="236" t="s">
        <v>13971</v>
      </c>
      <c r="E295" s="235" t="s">
        <v>12375</v>
      </c>
      <c r="F295" s="707" t="s">
        <v>3404</v>
      </c>
      <c r="G295" s="236"/>
      <c r="H295" s="236"/>
      <c r="I295" s="236" t="s">
        <v>3407</v>
      </c>
      <c r="J295" s="236"/>
      <c r="K295" s="235">
        <v>2800</v>
      </c>
      <c r="L295" s="235"/>
      <c r="M295" s="235"/>
      <c r="N295" s="236"/>
      <c r="O295" s="707" t="s">
        <v>12376</v>
      </c>
      <c r="P295" s="235">
        <v>2800</v>
      </c>
      <c r="Q295" s="235">
        <v>4</v>
      </c>
      <c r="R295" s="235"/>
      <c r="S295" s="235"/>
      <c r="T295" s="236"/>
      <c r="U295" s="236"/>
      <c r="V295" s="707">
        <v>2015</v>
      </c>
      <c r="W295" s="236"/>
      <c r="X295" s="236"/>
      <c r="Y295" s="236"/>
      <c r="Z295" s="236"/>
      <c r="AA295" s="236"/>
      <c r="AB295" s="235"/>
      <c r="AC295" s="707"/>
      <c r="AD295" s="707"/>
      <c r="AE295" s="236"/>
      <c r="AF295" s="236"/>
      <c r="AG295" s="236"/>
      <c r="AH295" s="236"/>
      <c r="AI295" s="236"/>
      <c r="AJ295" s="236"/>
      <c r="AK295" s="236"/>
      <c r="AL295" s="236"/>
      <c r="AM295" s="236"/>
      <c r="AN295" s="236"/>
      <c r="AO295" s="236"/>
      <c r="AP295" s="236"/>
      <c r="AQ295" s="236"/>
      <c r="AR295" s="236"/>
      <c r="AS295" s="236"/>
      <c r="AT295" s="236"/>
      <c r="AU295" s="236"/>
      <c r="AV295" s="260"/>
      <c r="AW295" s="260"/>
      <c r="AX295" s="221"/>
    </row>
    <row r="296" spans="1:50" ht="25.7" hidden="1" customHeight="1">
      <c r="A296" s="690"/>
      <c r="B296" s="282"/>
      <c r="C296" s="259" t="s">
        <v>3404</v>
      </c>
      <c r="D296" s="236" t="s">
        <v>13972</v>
      </c>
      <c r="E296" s="235" t="s">
        <v>12377</v>
      </c>
      <c r="F296" s="707" t="s">
        <v>3404</v>
      </c>
      <c r="G296" s="236"/>
      <c r="H296" s="236"/>
      <c r="I296" s="236" t="s">
        <v>3407</v>
      </c>
      <c r="J296" s="236"/>
      <c r="K296" s="235">
        <v>1400</v>
      </c>
      <c r="L296" s="235"/>
      <c r="M296" s="235"/>
      <c r="N296" s="236"/>
      <c r="O296" s="707" t="s">
        <v>469</v>
      </c>
      <c r="P296" s="235">
        <v>1400</v>
      </c>
      <c r="Q296" s="235">
        <v>2</v>
      </c>
      <c r="R296" s="235"/>
      <c r="S296" s="235"/>
      <c r="T296" s="236"/>
      <c r="U296" s="236"/>
      <c r="V296" s="707">
        <v>2006</v>
      </c>
      <c r="W296" s="236"/>
      <c r="X296" s="236"/>
      <c r="Y296" s="236"/>
      <c r="Z296" s="236"/>
      <c r="AA296" s="236"/>
      <c r="AB296" s="235"/>
      <c r="AC296" s="707"/>
      <c r="AD296" s="707"/>
      <c r="AE296" s="236"/>
      <c r="AF296" s="236"/>
      <c r="AG296" s="236"/>
      <c r="AH296" s="236"/>
      <c r="AI296" s="236"/>
      <c r="AJ296" s="236"/>
      <c r="AK296" s="236"/>
      <c r="AL296" s="236"/>
      <c r="AM296" s="236"/>
      <c r="AN296" s="236"/>
      <c r="AO296" s="236"/>
      <c r="AP296" s="236"/>
      <c r="AQ296" s="236"/>
      <c r="AR296" s="236"/>
      <c r="AS296" s="236"/>
      <c r="AT296" s="236"/>
      <c r="AU296" s="236"/>
      <c r="AV296" s="260"/>
      <c r="AW296" s="260"/>
      <c r="AX296" s="221"/>
    </row>
    <row r="297" spans="1:50" ht="25.7" hidden="1" customHeight="1">
      <c r="A297" s="690"/>
      <c r="B297" s="282"/>
      <c r="C297" s="259" t="s">
        <v>3404</v>
      </c>
      <c r="D297" s="236" t="s">
        <v>13973</v>
      </c>
      <c r="E297" s="235" t="s">
        <v>12378</v>
      </c>
      <c r="F297" s="707" t="s">
        <v>3404</v>
      </c>
      <c r="G297" s="236"/>
      <c r="H297" s="236"/>
      <c r="I297" s="236" t="s">
        <v>3407</v>
      </c>
      <c r="J297" s="236"/>
      <c r="K297" s="235">
        <v>640</v>
      </c>
      <c r="L297" s="235"/>
      <c r="M297" s="235"/>
      <c r="N297" s="236"/>
      <c r="O297" s="707" t="s">
        <v>469</v>
      </c>
      <c r="P297" s="235">
        <v>640</v>
      </c>
      <c r="Q297" s="235">
        <v>1</v>
      </c>
      <c r="R297" s="235"/>
      <c r="S297" s="235"/>
      <c r="T297" s="236"/>
      <c r="U297" s="236"/>
      <c r="V297" s="707">
        <v>2004</v>
      </c>
      <c r="W297" s="236"/>
      <c r="X297" s="236"/>
      <c r="Y297" s="236"/>
      <c r="Z297" s="236"/>
      <c r="AA297" s="236"/>
      <c r="AB297" s="235"/>
      <c r="AC297" s="707"/>
      <c r="AD297" s="707"/>
      <c r="AE297" s="236"/>
      <c r="AF297" s="236"/>
      <c r="AG297" s="236"/>
      <c r="AH297" s="236"/>
      <c r="AI297" s="236"/>
      <c r="AJ297" s="236"/>
      <c r="AK297" s="236"/>
      <c r="AL297" s="236"/>
      <c r="AM297" s="236"/>
      <c r="AN297" s="236"/>
      <c r="AO297" s="236"/>
      <c r="AP297" s="236"/>
      <c r="AQ297" s="236"/>
      <c r="AR297" s="236"/>
      <c r="AS297" s="236"/>
      <c r="AT297" s="236"/>
      <c r="AU297" s="236"/>
      <c r="AV297" s="260"/>
      <c r="AW297" s="260"/>
      <c r="AX297" s="221"/>
    </row>
    <row r="298" spans="1:50" ht="25.7" hidden="1" customHeight="1">
      <c r="A298" s="690"/>
      <c r="B298" s="282"/>
      <c r="C298" s="259" t="s">
        <v>3404</v>
      </c>
      <c r="D298" s="236" t="s">
        <v>13655</v>
      </c>
      <c r="E298" s="235" t="s">
        <v>12362</v>
      </c>
      <c r="F298" s="707" t="s">
        <v>3404</v>
      </c>
      <c r="G298" s="236"/>
      <c r="H298" s="236"/>
      <c r="I298" s="236" t="s">
        <v>3407</v>
      </c>
      <c r="J298" s="236"/>
      <c r="K298" s="235">
        <v>1800</v>
      </c>
      <c r="L298" s="235"/>
      <c r="M298" s="235"/>
      <c r="N298" s="236"/>
      <c r="O298" s="707" t="s">
        <v>469</v>
      </c>
      <c r="P298" s="235">
        <v>1800</v>
      </c>
      <c r="Q298" s="235">
        <v>3</v>
      </c>
      <c r="R298" s="235"/>
      <c r="S298" s="235"/>
      <c r="T298" s="236"/>
      <c r="U298" s="236"/>
      <c r="V298" s="707">
        <v>2013</v>
      </c>
      <c r="W298" s="236"/>
      <c r="X298" s="236"/>
      <c r="Y298" s="236"/>
      <c r="Z298" s="236"/>
      <c r="AA298" s="236"/>
      <c r="AB298" s="235"/>
      <c r="AC298" s="707"/>
      <c r="AD298" s="707"/>
      <c r="AE298" s="236"/>
      <c r="AF298" s="236"/>
      <c r="AG298" s="236"/>
      <c r="AH298" s="236"/>
      <c r="AI298" s="236"/>
      <c r="AJ298" s="236"/>
      <c r="AK298" s="236"/>
      <c r="AL298" s="236"/>
      <c r="AM298" s="236"/>
      <c r="AN298" s="236"/>
      <c r="AO298" s="236"/>
      <c r="AP298" s="236"/>
      <c r="AQ298" s="236"/>
      <c r="AR298" s="236"/>
      <c r="AS298" s="236"/>
      <c r="AT298" s="236"/>
      <c r="AU298" s="236"/>
      <c r="AV298" s="260"/>
      <c r="AW298" s="260"/>
      <c r="AX298" s="221"/>
    </row>
    <row r="299" spans="1:50" ht="25.7" hidden="1" customHeight="1">
      <c r="A299" s="690"/>
      <c r="B299" s="282"/>
      <c r="C299" s="259" t="s">
        <v>3404</v>
      </c>
      <c r="D299" s="236" t="s">
        <v>10313</v>
      </c>
      <c r="E299" s="235" t="s">
        <v>12379</v>
      </c>
      <c r="F299" s="707" t="s">
        <v>3404</v>
      </c>
      <c r="G299" s="236"/>
      <c r="H299" s="236"/>
      <c r="I299" s="236" t="s">
        <v>3407</v>
      </c>
      <c r="J299" s="236"/>
      <c r="K299" s="235">
        <v>5600</v>
      </c>
      <c r="L299" s="235"/>
      <c r="M299" s="235"/>
      <c r="N299" s="236"/>
      <c r="O299" s="707" t="s">
        <v>1035</v>
      </c>
      <c r="P299" s="235">
        <v>5600</v>
      </c>
      <c r="Q299" s="235">
        <v>8</v>
      </c>
      <c r="R299" s="235"/>
      <c r="S299" s="235"/>
      <c r="T299" s="236"/>
      <c r="U299" s="236"/>
      <c r="V299" s="707">
        <v>2014</v>
      </c>
      <c r="W299" s="236"/>
      <c r="X299" s="236"/>
      <c r="Y299" s="236"/>
      <c r="Z299" s="236"/>
      <c r="AA299" s="236"/>
      <c r="AB299" s="235"/>
      <c r="AC299" s="707"/>
      <c r="AD299" s="707"/>
      <c r="AE299" s="236"/>
      <c r="AF299" s="236"/>
      <c r="AG299" s="236"/>
      <c r="AH299" s="236"/>
      <c r="AI299" s="236"/>
      <c r="AJ299" s="236"/>
      <c r="AK299" s="236"/>
      <c r="AL299" s="236"/>
      <c r="AM299" s="236"/>
      <c r="AN299" s="236"/>
      <c r="AO299" s="236"/>
      <c r="AP299" s="236"/>
      <c r="AQ299" s="236"/>
      <c r="AR299" s="236"/>
      <c r="AS299" s="236"/>
      <c r="AT299" s="236"/>
      <c r="AU299" s="236"/>
      <c r="AV299" s="260"/>
      <c r="AW299" s="260"/>
      <c r="AX299" s="221"/>
    </row>
    <row r="300" spans="1:50" ht="25.7" hidden="1" customHeight="1">
      <c r="A300" s="690"/>
      <c r="B300" s="282"/>
      <c r="C300" s="259" t="s">
        <v>3404</v>
      </c>
      <c r="D300" s="236" t="s">
        <v>13974</v>
      </c>
      <c r="E300" s="235" t="s">
        <v>13975</v>
      </c>
      <c r="F300" s="707" t="s">
        <v>3404</v>
      </c>
      <c r="G300" s="236"/>
      <c r="H300" s="236"/>
      <c r="I300" s="236"/>
      <c r="J300" s="236"/>
      <c r="K300" s="235"/>
      <c r="L300" s="235"/>
      <c r="M300" s="235"/>
      <c r="N300" s="236"/>
      <c r="O300" s="707"/>
      <c r="P300" s="235"/>
      <c r="Q300" s="235"/>
      <c r="R300" s="235"/>
      <c r="S300" s="235"/>
      <c r="T300" s="236"/>
      <c r="U300" s="236"/>
      <c r="V300" s="707"/>
      <c r="W300" s="236"/>
      <c r="X300" s="236"/>
      <c r="Y300" s="236"/>
      <c r="Z300" s="236"/>
      <c r="AA300" s="236"/>
      <c r="AB300" s="235"/>
      <c r="AC300" s="707"/>
      <c r="AD300" s="707"/>
      <c r="AE300" s="236"/>
      <c r="AF300" s="236"/>
      <c r="AG300" s="236"/>
      <c r="AH300" s="236"/>
      <c r="AI300" s="236"/>
      <c r="AJ300" s="236"/>
      <c r="AK300" s="236"/>
      <c r="AL300" s="236"/>
      <c r="AM300" s="236"/>
      <c r="AN300" s="236"/>
      <c r="AO300" s="236"/>
      <c r="AP300" s="236"/>
      <c r="AQ300" s="236"/>
      <c r="AR300" s="236"/>
      <c r="AS300" s="236"/>
      <c r="AT300" s="236"/>
      <c r="AU300" s="236"/>
      <c r="AV300" s="260"/>
      <c r="AW300" s="260"/>
      <c r="AX300" s="221"/>
    </row>
    <row r="301" spans="1:50" ht="25.7" hidden="1" customHeight="1">
      <c r="A301" s="690"/>
      <c r="B301" s="282"/>
      <c r="C301" s="259" t="s">
        <v>3404</v>
      </c>
      <c r="D301" s="236" t="s">
        <v>13974</v>
      </c>
      <c r="E301" s="235" t="s">
        <v>16281</v>
      </c>
      <c r="F301" s="707" t="s">
        <v>3404</v>
      </c>
      <c r="G301" s="236"/>
      <c r="H301" s="236"/>
      <c r="I301" s="236" t="s">
        <v>3407</v>
      </c>
      <c r="J301" s="236"/>
      <c r="K301" s="235">
        <v>700</v>
      </c>
      <c r="L301" s="235"/>
      <c r="M301" s="235"/>
      <c r="N301" s="236"/>
      <c r="O301" s="707" t="s">
        <v>142</v>
      </c>
      <c r="P301" s="235">
        <v>700</v>
      </c>
      <c r="Q301" s="235">
        <v>1</v>
      </c>
      <c r="R301" s="235"/>
      <c r="S301" s="235"/>
      <c r="T301" s="236"/>
      <c r="U301" s="236"/>
      <c r="V301" s="707">
        <v>2019</v>
      </c>
      <c r="W301" s="236"/>
      <c r="X301" s="236"/>
      <c r="Y301" s="236"/>
      <c r="Z301" s="236"/>
      <c r="AA301" s="236"/>
      <c r="AB301" s="235"/>
      <c r="AC301" s="707"/>
      <c r="AD301" s="707"/>
      <c r="AE301" s="236"/>
      <c r="AF301" s="236"/>
      <c r="AG301" s="236"/>
      <c r="AH301" s="707"/>
      <c r="AI301" s="236"/>
      <c r="AJ301" s="236"/>
      <c r="AK301" s="236"/>
      <c r="AL301" s="236"/>
      <c r="AM301" s="236"/>
      <c r="AN301" s="236"/>
      <c r="AO301" s="236"/>
      <c r="AP301" s="236"/>
      <c r="AQ301" s="236"/>
      <c r="AR301" s="236"/>
      <c r="AS301" s="236"/>
      <c r="AT301" s="236"/>
      <c r="AU301" s="236"/>
      <c r="AV301" s="260"/>
      <c r="AW301" s="260"/>
      <c r="AX301" s="221"/>
    </row>
    <row r="302" spans="1:50" ht="25.7" hidden="1" customHeight="1">
      <c r="A302" s="690"/>
      <c r="B302" s="282"/>
      <c r="C302" s="259" t="s">
        <v>3404</v>
      </c>
      <c r="D302" s="236"/>
      <c r="E302" s="235" t="s">
        <v>16282</v>
      </c>
      <c r="F302" s="707" t="s">
        <v>3404</v>
      </c>
      <c r="G302" s="236"/>
      <c r="H302" s="236"/>
      <c r="I302" s="236" t="s">
        <v>3407</v>
      </c>
      <c r="J302" s="236"/>
      <c r="K302" s="235">
        <v>1024</v>
      </c>
      <c r="L302" s="235"/>
      <c r="M302" s="235"/>
      <c r="N302" s="236"/>
      <c r="O302" s="707" t="s">
        <v>469</v>
      </c>
      <c r="P302" s="235">
        <v>1024</v>
      </c>
      <c r="Q302" s="235">
        <v>2</v>
      </c>
      <c r="R302" s="235"/>
      <c r="S302" s="235"/>
      <c r="T302" s="236"/>
      <c r="U302" s="236"/>
      <c r="V302" s="707">
        <v>2018</v>
      </c>
      <c r="W302" s="236"/>
      <c r="X302" s="236"/>
      <c r="Y302" s="236"/>
      <c r="Z302" s="236"/>
      <c r="AA302" s="236"/>
      <c r="AB302" s="235"/>
      <c r="AC302" s="707"/>
      <c r="AD302" s="707"/>
      <c r="AE302" s="236"/>
      <c r="AF302" s="236"/>
      <c r="AG302" s="236"/>
      <c r="AH302" s="236"/>
      <c r="AI302" s="236"/>
      <c r="AJ302" s="236"/>
      <c r="AK302" s="236"/>
      <c r="AL302" s="236"/>
      <c r="AM302" s="236"/>
      <c r="AN302" s="236"/>
      <c r="AO302" s="236"/>
      <c r="AP302" s="236"/>
      <c r="AQ302" s="236"/>
      <c r="AR302" s="236"/>
      <c r="AS302" s="236"/>
      <c r="AT302" s="236"/>
      <c r="AU302" s="236"/>
      <c r="AV302" s="260"/>
      <c r="AW302" s="260"/>
      <c r="AX302" s="221"/>
    </row>
    <row r="303" spans="1:50" ht="25.7" hidden="1" customHeight="1">
      <c r="A303" s="690"/>
      <c r="B303" s="282"/>
      <c r="C303" s="259" t="s">
        <v>3404</v>
      </c>
      <c r="D303" s="236"/>
      <c r="E303" s="235" t="s">
        <v>16283</v>
      </c>
      <c r="F303" s="707" t="s">
        <v>3404</v>
      </c>
      <c r="G303" s="236"/>
      <c r="H303" s="236"/>
      <c r="I303" s="236" t="s">
        <v>16284</v>
      </c>
      <c r="J303" s="236"/>
      <c r="K303" s="235">
        <v>1976</v>
      </c>
      <c r="L303" s="235"/>
      <c r="M303" s="235"/>
      <c r="N303" s="236"/>
      <c r="O303" s="707" t="s">
        <v>282</v>
      </c>
      <c r="P303" s="235">
        <v>1976</v>
      </c>
      <c r="Q303" s="235">
        <v>3</v>
      </c>
      <c r="R303" s="235"/>
      <c r="S303" s="235"/>
      <c r="T303" s="236"/>
      <c r="U303" s="236"/>
      <c r="V303" s="707">
        <v>2017</v>
      </c>
      <c r="W303" s="236"/>
      <c r="X303" s="236"/>
      <c r="Y303" s="236"/>
      <c r="Z303" s="236"/>
      <c r="AA303" s="236"/>
      <c r="AB303" s="235"/>
      <c r="AC303" s="707"/>
      <c r="AD303" s="707"/>
      <c r="AE303" s="236"/>
      <c r="AF303" s="236"/>
      <c r="AG303" s="236"/>
      <c r="AH303" s="707"/>
      <c r="AI303" s="236"/>
      <c r="AJ303" s="236"/>
      <c r="AK303" s="236"/>
      <c r="AL303" s="236"/>
      <c r="AM303" s="236"/>
      <c r="AN303" s="236"/>
      <c r="AO303" s="236"/>
      <c r="AP303" s="236"/>
      <c r="AQ303" s="236"/>
      <c r="AR303" s="236"/>
      <c r="AS303" s="236"/>
      <c r="AT303" s="236"/>
      <c r="AU303" s="236"/>
      <c r="AV303" s="260"/>
      <c r="AW303" s="260"/>
      <c r="AX303" s="272"/>
    </row>
    <row r="304" spans="1:50" ht="25.7" hidden="1" customHeight="1">
      <c r="A304" s="690"/>
      <c r="B304" s="282"/>
      <c r="C304" s="259" t="s">
        <v>3404</v>
      </c>
      <c r="D304" s="236"/>
      <c r="E304" s="235" t="s">
        <v>16285</v>
      </c>
      <c r="F304" s="707" t="s">
        <v>3404</v>
      </c>
      <c r="G304" s="236"/>
      <c r="H304" s="236"/>
      <c r="I304" s="236" t="s">
        <v>3407</v>
      </c>
      <c r="J304" s="236"/>
      <c r="K304" s="235">
        <v>1600</v>
      </c>
      <c r="L304" s="235"/>
      <c r="M304" s="235"/>
      <c r="N304" s="236"/>
      <c r="O304" s="707" t="s">
        <v>282</v>
      </c>
      <c r="P304" s="235">
        <v>1600</v>
      </c>
      <c r="Q304" s="235">
        <v>2</v>
      </c>
      <c r="R304" s="235"/>
      <c r="S304" s="235"/>
      <c r="T304" s="236"/>
      <c r="U304" s="236"/>
      <c r="V304" s="707">
        <v>2018</v>
      </c>
      <c r="W304" s="236"/>
      <c r="X304" s="236"/>
      <c r="Y304" s="236"/>
      <c r="Z304" s="236"/>
      <c r="AA304" s="236"/>
      <c r="AB304" s="235"/>
      <c r="AC304" s="707"/>
      <c r="AD304" s="707"/>
      <c r="AE304" s="236"/>
      <c r="AF304" s="236"/>
      <c r="AG304" s="236"/>
      <c r="AH304" s="236"/>
      <c r="AI304" s="236"/>
      <c r="AJ304" s="236"/>
      <c r="AK304" s="236"/>
      <c r="AL304" s="236"/>
      <c r="AM304" s="236"/>
      <c r="AN304" s="236"/>
      <c r="AO304" s="236"/>
      <c r="AP304" s="236"/>
      <c r="AQ304" s="236"/>
      <c r="AR304" s="236"/>
      <c r="AS304" s="236"/>
      <c r="AT304" s="236"/>
      <c r="AU304" s="236"/>
      <c r="AV304" s="260"/>
      <c r="AW304" s="260"/>
      <c r="AX304" s="221"/>
    </row>
    <row r="305" spans="1:50" ht="25.7" hidden="1" customHeight="1">
      <c r="A305" s="690"/>
      <c r="B305" s="282"/>
      <c r="C305" s="259" t="s">
        <v>3358</v>
      </c>
      <c r="D305" s="236" t="s">
        <v>3711</v>
      </c>
      <c r="E305" s="235" t="s">
        <v>3712</v>
      </c>
      <c r="F305" s="707" t="s">
        <v>3358</v>
      </c>
      <c r="G305" s="236" t="s">
        <v>13976</v>
      </c>
      <c r="H305" s="236"/>
      <c r="I305" s="236"/>
      <c r="J305" s="236"/>
      <c r="K305" s="235">
        <v>3985</v>
      </c>
      <c r="L305" s="235">
        <v>248</v>
      </c>
      <c r="M305" s="235">
        <v>266</v>
      </c>
      <c r="N305" s="236"/>
      <c r="O305" s="707" t="s">
        <v>3722</v>
      </c>
      <c r="P305" s="235">
        <v>3276</v>
      </c>
      <c r="Q305" s="235">
        <v>5</v>
      </c>
      <c r="R305" s="235"/>
      <c r="S305" s="235"/>
      <c r="T305" s="236"/>
      <c r="U305" s="236"/>
      <c r="V305" s="707">
        <v>2003</v>
      </c>
      <c r="W305" s="236"/>
      <c r="X305" s="236"/>
      <c r="Y305" s="236"/>
      <c r="Z305" s="236"/>
      <c r="AA305" s="236"/>
      <c r="AB305" s="235"/>
      <c r="AC305" s="707"/>
      <c r="AD305" s="707"/>
      <c r="AE305" s="236"/>
      <c r="AF305" s="236"/>
      <c r="AG305" s="236"/>
      <c r="AH305" s="236"/>
      <c r="AI305" s="236"/>
      <c r="AJ305" s="236"/>
      <c r="AK305" s="236"/>
      <c r="AL305" s="236"/>
      <c r="AM305" s="236"/>
      <c r="AN305" s="236"/>
      <c r="AO305" s="236"/>
      <c r="AP305" s="236"/>
      <c r="AQ305" s="236"/>
      <c r="AR305" s="236"/>
      <c r="AS305" s="236"/>
      <c r="AT305" s="236"/>
      <c r="AU305" s="236"/>
      <c r="AV305" s="260"/>
      <c r="AW305" s="260"/>
      <c r="AX305" s="221"/>
    </row>
    <row r="306" spans="1:50" ht="25.7" hidden="1" customHeight="1">
      <c r="A306" s="690"/>
      <c r="B306" s="282"/>
      <c r="C306" s="259" t="s">
        <v>3358</v>
      </c>
      <c r="D306" s="236" t="s">
        <v>16286</v>
      </c>
      <c r="E306" s="235" t="s">
        <v>16286</v>
      </c>
      <c r="F306" s="236" t="s">
        <v>3358</v>
      </c>
      <c r="G306" s="236"/>
      <c r="H306" s="236"/>
      <c r="I306" s="236" t="s">
        <v>16265</v>
      </c>
      <c r="J306" s="236">
        <v>11822.2</v>
      </c>
      <c r="K306" s="235">
        <v>11822.2</v>
      </c>
      <c r="L306" s="235">
        <v>803.54</v>
      </c>
      <c r="M306" s="235">
        <v>798.48</v>
      </c>
      <c r="N306" s="236"/>
      <c r="O306" s="707" t="s">
        <v>13712</v>
      </c>
      <c r="P306" s="235"/>
      <c r="Q306" s="235">
        <v>2</v>
      </c>
      <c r="R306" s="235"/>
      <c r="S306" s="235"/>
      <c r="T306" s="236">
        <v>2003</v>
      </c>
      <c r="U306" s="236"/>
      <c r="V306" s="707">
        <v>2003</v>
      </c>
      <c r="W306" s="236"/>
      <c r="X306" s="236"/>
      <c r="Y306" s="236"/>
      <c r="Z306" s="236"/>
      <c r="AA306" s="236"/>
      <c r="AB306" s="235"/>
      <c r="AC306" s="707"/>
      <c r="AD306" s="707"/>
      <c r="AE306" s="236"/>
      <c r="AF306" s="236"/>
      <c r="AG306" s="236"/>
      <c r="AH306" s="236"/>
      <c r="AI306" s="236"/>
      <c r="AJ306" s="236"/>
      <c r="AK306" s="236"/>
      <c r="AL306" s="236"/>
      <c r="AM306" s="236"/>
      <c r="AN306" s="236"/>
      <c r="AO306" s="236"/>
      <c r="AP306" s="236"/>
      <c r="AQ306" s="236"/>
      <c r="AR306" s="236"/>
      <c r="AS306" s="236"/>
      <c r="AT306" s="236"/>
      <c r="AU306" s="236"/>
      <c r="AV306" s="260"/>
      <c r="AW306" s="260"/>
      <c r="AX306" s="221"/>
    </row>
    <row r="307" spans="1:50" ht="25.7" hidden="1" customHeight="1">
      <c r="A307" s="690"/>
      <c r="B307" s="282"/>
      <c r="C307" s="259" t="s">
        <v>328</v>
      </c>
      <c r="D307" s="236" t="s">
        <v>13681</v>
      </c>
      <c r="E307" s="235" t="s">
        <v>13977</v>
      </c>
      <c r="F307" s="236" t="s">
        <v>328</v>
      </c>
      <c r="G307" s="236" t="s">
        <v>1567</v>
      </c>
      <c r="H307" s="236"/>
      <c r="I307" s="236" t="s">
        <v>328</v>
      </c>
      <c r="J307" s="236"/>
      <c r="K307" s="235">
        <v>3985</v>
      </c>
      <c r="L307" s="235">
        <v>248</v>
      </c>
      <c r="M307" s="235">
        <v>266</v>
      </c>
      <c r="N307" s="236"/>
      <c r="O307" s="707" t="s">
        <v>3741</v>
      </c>
      <c r="P307" s="235">
        <v>3334</v>
      </c>
      <c r="Q307" s="235">
        <v>5</v>
      </c>
      <c r="R307" s="235">
        <v>0</v>
      </c>
      <c r="S307" s="235"/>
      <c r="T307" s="236"/>
      <c r="U307" s="236"/>
      <c r="V307" s="707">
        <v>2003</v>
      </c>
      <c r="W307" s="236"/>
      <c r="X307" s="236"/>
      <c r="Y307" s="236"/>
      <c r="Z307" s="236"/>
      <c r="AA307" s="236"/>
      <c r="AB307" s="235"/>
      <c r="AC307" s="707"/>
      <c r="AD307" s="707"/>
      <c r="AE307" s="236"/>
      <c r="AF307" s="236"/>
      <c r="AG307" s="236"/>
      <c r="AH307" s="236"/>
      <c r="AI307" s="236"/>
      <c r="AJ307" s="236"/>
      <c r="AK307" s="236"/>
      <c r="AL307" s="236"/>
      <c r="AM307" s="236"/>
      <c r="AN307" s="236"/>
      <c r="AO307" s="236"/>
      <c r="AP307" s="236"/>
      <c r="AQ307" s="236"/>
      <c r="AR307" s="236"/>
      <c r="AS307" s="236"/>
      <c r="AT307" s="236"/>
      <c r="AU307" s="236"/>
      <c r="AV307" s="260"/>
      <c r="AW307" s="260"/>
      <c r="AX307" s="221"/>
    </row>
    <row r="308" spans="1:50" ht="25.7" hidden="1" customHeight="1">
      <c r="A308" s="690"/>
      <c r="B308" s="282"/>
      <c r="C308" s="795" t="s">
        <v>328</v>
      </c>
      <c r="D308" s="236" t="s">
        <v>13978</v>
      </c>
      <c r="E308" s="235" t="s">
        <v>13979</v>
      </c>
      <c r="F308" s="236" t="s">
        <v>328</v>
      </c>
      <c r="G308" s="236" t="s">
        <v>328</v>
      </c>
      <c r="H308" s="236"/>
      <c r="I308" s="236" t="s">
        <v>328</v>
      </c>
      <c r="J308" s="236"/>
      <c r="K308" s="235">
        <v>4189</v>
      </c>
      <c r="L308" s="235"/>
      <c r="M308" s="235"/>
      <c r="N308" s="236"/>
      <c r="O308" s="707" t="s">
        <v>282</v>
      </c>
      <c r="P308" s="235">
        <v>3157</v>
      </c>
      <c r="Q308" s="235">
        <v>5</v>
      </c>
      <c r="R308" s="235"/>
      <c r="S308" s="235"/>
      <c r="T308" s="236"/>
      <c r="U308" s="236"/>
      <c r="V308" s="707">
        <v>2010</v>
      </c>
      <c r="W308" s="236"/>
      <c r="X308" s="236"/>
      <c r="Y308" s="236"/>
      <c r="Z308" s="236"/>
      <c r="AA308" s="236"/>
      <c r="AB308" s="235">
        <v>500</v>
      </c>
      <c r="AC308" s="707"/>
      <c r="AD308" s="707"/>
      <c r="AE308" s="236"/>
      <c r="AF308" s="236"/>
      <c r="AG308" s="236"/>
      <c r="AH308" s="236"/>
      <c r="AI308" s="236"/>
      <c r="AJ308" s="236"/>
      <c r="AK308" s="236"/>
      <c r="AL308" s="236"/>
      <c r="AM308" s="236"/>
      <c r="AN308" s="236"/>
      <c r="AO308" s="236"/>
      <c r="AP308" s="236"/>
      <c r="AQ308" s="236"/>
      <c r="AR308" s="236"/>
      <c r="AS308" s="236"/>
      <c r="AT308" s="236"/>
      <c r="AU308" s="236"/>
      <c r="AV308" s="260"/>
      <c r="AW308" s="260"/>
      <c r="AX308" s="221" t="s">
        <v>3724</v>
      </c>
    </row>
    <row r="309" spans="1:50" ht="25.7" hidden="1" customHeight="1">
      <c r="A309" s="690"/>
      <c r="B309" s="282"/>
      <c r="C309" s="826" t="s">
        <v>328</v>
      </c>
      <c r="D309" s="267" t="s">
        <v>13980</v>
      </c>
      <c r="E309" s="235" t="s">
        <v>3723</v>
      </c>
      <c r="F309" s="248" t="s">
        <v>328</v>
      </c>
      <c r="G309" s="267" t="s">
        <v>328</v>
      </c>
      <c r="H309" s="267"/>
      <c r="I309" s="267" t="s">
        <v>328</v>
      </c>
      <c r="J309" s="267"/>
      <c r="K309" s="241">
        <v>1240</v>
      </c>
      <c r="L309" s="241"/>
      <c r="M309" s="241"/>
      <c r="N309" s="267"/>
      <c r="O309" s="248" t="s">
        <v>336</v>
      </c>
      <c r="P309" s="241">
        <v>748</v>
      </c>
      <c r="Q309" s="241">
        <v>2</v>
      </c>
      <c r="R309" s="241"/>
      <c r="S309" s="241"/>
      <c r="T309" s="827"/>
      <c r="U309" s="267"/>
      <c r="V309" s="248">
        <v>2010</v>
      </c>
      <c r="W309" s="267"/>
      <c r="X309" s="267"/>
      <c r="Y309" s="267"/>
      <c r="Z309" s="267"/>
      <c r="AA309" s="267"/>
      <c r="AB309" s="241"/>
      <c r="AC309" s="248"/>
      <c r="AD309" s="248"/>
      <c r="AE309" s="267"/>
      <c r="AF309" s="267"/>
      <c r="AG309" s="267"/>
      <c r="AH309" s="267"/>
      <c r="AI309" s="267"/>
      <c r="AJ309" s="267"/>
      <c r="AK309" s="267"/>
      <c r="AL309" s="267"/>
      <c r="AM309" s="267"/>
      <c r="AN309" s="267"/>
      <c r="AO309" s="267"/>
      <c r="AP309" s="267"/>
      <c r="AQ309" s="267"/>
      <c r="AR309" s="267"/>
      <c r="AS309" s="267"/>
      <c r="AT309" s="267"/>
      <c r="AU309" s="267"/>
      <c r="AV309" s="263"/>
      <c r="AW309" s="263"/>
      <c r="AX309" s="228"/>
    </row>
    <row r="310" spans="1:50" ht="25.7" hidden="1" customHeight="1">
      <c r="A310" s="690"/>
      <c r="B310" s="282"/>
      <c r="C310" s="259" t="s">
        <v>328</v>
      </c>
      <c r="D310" s="236" t="s">
        <v>13685</v>
      </c>
      <c r="E310" s="235" t="s">
        <v>335</v>
      </c>
      <c r="F310" s="707" t="s">
        <v>328</v>
      </c>
      <c r="G310" s="236" t="s">
        <v>328</v>
      </c>
      <c r="H310" s="236"/>
      <c r="I310" s="236" t="s">
        <v>328</v>
      </c>
      <c r="J310" s="236"/>
      <c r="K310" s="235">
        <v>1500</v>
      </c>
      <c r="L310" s="235"/>
      <c r="M310" s="235">
        <v>1430</v>
      </c>
      <c r="N310" s="236"/>
      <c r="O310" s="707" t="s">
        <v>282</v>
      </c>
      <c r="P310" s="235">
        <v>1500</v>
      </c>
      <c r="Q310" s="235">
        <v>5</v>
      </c>
      <c r="R310" s="235"/>
      <c r="S310" s="235"/>
      <c r="T310" s="250"/>
      <c r="U310" s="236"/>
      <c r="V310" s="707">
        <v>2012</v>
      </c>
      <c r="W310" s="236"/>
      <c r="X310" s="236"/>
      <c r="Y310" s="236"/>
      <c r="Z310" s="236"/>
      <c r="AA310" s="236"/>
      <c r="AB310" s="235">
        <v>237</v>
      </c>
      <c r="AC310" s="707"/>
      <c r="AD310" s="707"/>
      <c r="AE310" s="236"/>
      <c r="AF310" s="236"/>
      <c r="AG310" s="236"/>
      <c r="AH310" s="236"/>
      <c r="AI310" s="236"/>
      <c r="AJ310" s="236"/>
      <c r="AK310" s="236"/>
      <c r="AL310" s="236"/>
      <c r="AM310" s="236"/>
      <c r="AN310" s="236"/>
      <c r="AO310" s="236"/>
      <c r="AP310" s="236"/>
      <c r="AQ310" s="236"/>
      <c r="AR310" s="236"/>
      <c r="AS310" s="236"/>
      <c r="AT310" s="236"/>
      <c r="AU310" s="236"/>
      <c r="AV310" s="260"/>
      <c r="AW310" s="260"/>
      <c r="AX310" s="221"/>
    </row>
    <row r="311" spans="1:50" ht="25.7" hidden="1" customHeight="1">
      <c r="A311" s="690"/>
      <c r="B311" s="282"/>
      <c r="C311" s="259" t="s">
        <v>328</v>
      </c>
      <c r="D311" s="236" t="s">
        <v>13981</v>
      </c>
      <c r="E311" s="235" t="s">
        <v>10534</v>
      </c>
      <c r="F311" s="707" t="s">
        <v>328</v>
      </c>
      <c r="G311" s="236" t="s">
        <v>328</v>
      </c>
      <c r="H311" s="236"/>
      <c r="I311" s="236" t="s">
        <v>328</v>
      </c>
      <c r="J311" s="236"/>
      <c r="K311" s="235">
        <v>1500</v>
      </c>
      <c r="L311" s="235"/>
      <c r="M311" s="235">
        <v>1430</v>
      </c>
      <c r="N311" s="236"/>
      <c r="O311" s="707" t="s">
        <v>282</v>
      </c>
      <c r="P311" s="235">
        <v>970</v>
      </c>
      <c r="Q311" s="235">
        <v>1</v>
      </c>
      <c r="R311" s="235"/>
      <c r="S311" s="235"/>
      <c r="T311" s="250"/>
      <c r="U311" s="236"/>
      <c r="V311" s="707">
        <v>2012</v>
      </c>
      <c r="W311" s="236"/>
      <c r="X311" s="236"/>
      <c r="Y311" s="236"/>
      <c r="Z311" s="236"/>
      <c r="AA311" s="236"/>
      <c r="AB311" s="235"/>
      <c r="AC311" s="707"/>
      <c r="AD311" s="707"/>
      <c r="AE311" s="236"/>
      <c r="AF311" s="236"/>
      <c r="AG311" s="236"/>
      <c r="AH311" s="236"/>
      <c r="AI311" s="236"/>
      <c r="AJ311" s="236"/>
      <c r="AK311" s="236"/>
      <c r="AL311" s="236"/>
      <c r="AM311" s="236"/>
      <c r="AN311" s="236"/>
      <c r="AO311" s="236"/>
      <c r="AP311" s="236"/>
      <c r="AQ311" s="236"/>
      <c r="AR311" s="236"/>
      <c r="AS311" s="236"/>
      <c r="AT311" s="236"/>
      <c r="AU311" s="236"/>
      <c r="AV311" s="260"/>
      <c r="AW311" s="260"/>
      <c r="AX311" s="221"/>
    </row>
    <row r="312" spans="1:50" ht="25.7" hidden="1" customHeight="1">
      <c r="A312" s="690">
        <v>20</v>
      </c>
      <c r="B312" s="282"/>
      <c r="C312" s="259" t="s">
        <v>328</v>
      </c>
      <c r="D312" s="236" t="s">
        <v>13982</v>
      </c>
      <c r="E312" s="235" t="s">
        <v>10535</v>
      </c>
      <c r="F312" s="707" t="s">
        <v>328</v>
      </c>
      <c r="G312" s="236" t="s">
        <v>328</v>
      </c>
      <c r="H312" s="236"/>
      <c r="I312" s="236" t="s">
        <v>328</v>
      </c>
      <c r="J312" s="236"/>
      <c r="K312" s="235">
        <v>5517</v>
      </c>
      <c r="L312" s="235"/>
      <c r="M312" s="235">
        <v>1970</v>
      </c>
      <c r="N312" s="236" t="s">
        <v>171</v>
      </c>
      <c r="O312" s="707" t="s">
        <v>282</v>
      </c>
      <c r="P312" s="235">
        <v>5517</v>
      </c>
      <c r="Q312" s="235">
        <v>2</v>
      </c>
      <c r="R312" s="235"/>
      <c r="S312" s="235"/>
      <c r="T312" s="250"/>
      <c r="U312" s="236"/>
      <c r="V312" s="707">
        <v>2009</v>
      </c>
      <c r="W312" s="236"/>
      <c r="X312" s="236"/>
      <c r="Y312" s="236"/>
      <c r="Z312" s="236"/>
      <c r="AA312" s="236"/>
      <c r="AB312" s="235">
        <v>300</v>
      </c>
      <c r="AC312" s="707"/>
      <c r="AD312" s="707"/>
      <c r="AE312" s="236"/>
      <c r="AF312" s="236"/>
      <c r="AG312" s="236"/>
      <c r="AH312" s="236"/>
      <c r="AI312" s="236"/>
      <c r="AJ312" s="236"/>
      <c r="AK312" s="236"/>
      <c r="AL312" s="236"/>
      <c r="AM312" s="236"/>
      <c r="AN312" s="236"/>
      <c r="AO312" s="236"/>
      <c r="AP312" s="236"/>
      <c r="AQ312" s="236"/>
      <c r="AR312" s="236"/>
      <c r="AS312" s="236"/>
      <c r="AT312" s="236"/>
      <c r="AU312" s="236"/>
      <c r="AV312" s="260"/>
      <c r="AW312" s="260"/>
      <c r="AX312" s="221"/>
    </row>
    <row r="313" spans="1:50" ht="25.7" hidden="1" customHeight="1">
      <c r="A313" s="690"/>
      <c r="B313" s="282"/>
      <c r="C313" s="259" t="s">
        <v>328</v>
      </c>
      <c r="D313" s="236" t="s">
        <v>13983</v>
      </c>
      <c r="E313" s="235" t="s">
        <v>10536</v>
      </c>
      <c r="F313" s="707" t="s">
        <v>328</v>
      </c>
      <c r="G313" s="236" t="s">
        <v>328</v>
      </c>
      <c r="H313" s="236"/>
      <c r="I313" s="236" t="s">
        <v>328</v>
      </c>
      <c r="J313" s="236"/>
      <c r="K313" s="235">
        <v>1932</v>
      </c>
      <c r="L313" s="235"/>
      <c r="M313" s="235">
        <v>1255</v>
      </c>
      <c r="N313" s="236" t="s">
        <v>171</v>
      </c>
      <c r="O313" s="707" t="s">
        <v>282</v>
      </c>
      <c r="P313" s="235">
        <v>1932</v>
      </c>
      <c r="Q313" s="235">
        <v>4</v>
      </c>
      <c r="R313" s="235"/>
      <c r="S313" s="235"/>
      <c r="T313" s="250"/>
      <c r="U313" s="236"/>
      <c r="V313" s="707">
        <v>2000</v>
      </c>
      <c r="W313" s="236"/>
      <c r="X313" s="236"/>
      <c r="Y313" s="236"/>
      <c r="Z313" s="236"/>
      <c r="AA313" s="236"/>
      <c r="AB313" s="235"/>
      <c r="AC313" s="707"/>
      <c r="AD313" s="707"/>
      <c r="AE313" s="236"/>
      <c r="AF313" s="236"/>
      <c r="AG313" s="236"/>
      <c r="AH313" s="236"/>
      <c r="AI313" s="236"/>
      <c r="AJ313" s="236"/>
      <c r="AK313" s="236"/>
      <c r="AL313" s="236"/>
      <c r="AM313" s="236"/>
      <c r="AN313" s="236"/>
      <c r="AO313" s="236"/>
      <c r="AP313" s="236"/>
      <c r="AQ313" s="236"/>
      <c r="AR313" s="236"/>
      <c r="AS313" s="236"/>
      <c r="AT313" s="236"/>
      <c r="AU313" s="236"/>
      <c r="AV313" s="260"/>
      <c r="AW313" s="260"/>
      <c r="AX313" s="221"/>
    </row>
    <row r="314" spans="1:50" ht="25.7" hidden="1" customHeight="1">
      <c r="A314" s="690"/>
      <c r="B314" s="282"/>
      <c r="C314" s="259" t="s">
        <v>328</v>
      </c>
      <c r="D314" s="236" t="s">
        <v>13984</v>
      </c>
      <c r="E314" s="235" t="s">
        <v>10537</v>
      </c>
      <c r="F314" s="707" t="s">
        <v>328</v>
      </c>
      <c r="G314" s="236" t="s">
        <v>328</v>
      </c>
      <c r="H314" s="236"/>
      <c r="I314" s="236" t="s">
        <v>328</v>
      </c>
      <c r="J314" s="236"/>
      <c r="K314" s="235">
        <v>3231</v>
      </c>
      <c r="L314" s="235"/>
      <c r="M314" s="235"/>
      <c r="N314" s="236"/>
      <c r="O314" s="707" t="s">
        <v>282</v>
      </c>
      <c r="P314" s="235">
        <v>1932</v>
      </c>
      <c r="Q314" s="235">
        <v>3</v>
      </c>
      <c r="R314" s="235"/>
      <c r="S314" s="235"/>
      <c r="T314" s="236"/>
      <c r="U314" s="236"/>
      <c r="V314" s="707">
        <v>2008</v>
      </c>
      <c r="W314" s="236"/>
      <c r="X314" s="236"/>
      <c r="Y314" s="236"/>
      <c r="Z314" s="236"/>
      <c r="AA314" s="236"/>
      <c r="AB314" s="235"/>
      <c r="AC314" s="707"/>
      <c r="AD314" s="707"/>
      <c r="AE314" s="236"/>
      <c r="AF314" s="236"/>
      <c r="AG314" s="236"/>
      <c r="AH314" s="236"/>
      <c r="AI314" s="236"/>
      <c r="AJ314" s="236"/>
      <c r="AK314" s="236"/>
      <c r="AL314" s="236"/>
      <c r="AM314" s="236"/>
      <c r="AN314" s="236"/>
      <c r="AO314" s="236"/>
      <c r="AP314" s="236"/>
      <c r="AQ314" s="236"/>
      <c r="AR314" s="236"/>
      <c r="AS314" s="236"/>
      <c r="AT314" s="236"/>
      <c r="AU314" s="236"/>
      <c r="AV314" s="260"/>
      <c r="AW314" s="260"/>
      <c r="AX314" s="828"/>
    </row>
    <row r="315" spans="1:50" ht="25.7" hidden="1" customHeight="1">
      <c r="A315" s="690"/>
      <c r="B315" s="282"/>
      <c r="C315" s="259" t="s">
        <v>328</v>
      </c>
      <c r="D315" s="236" t="s">
        <v>13985</v>
      </c>
      <c r="E315" s="235" t="s">
        <v>10538</v>
      </c>
      <c r="F315" s="707" t="s">
        <v>328</v>
      </c>
      <c r="G315" s="236" t="s">
        <v>328</v>
      </c>
      <c r="H315" s="236"/>
      <c r="I315" s="236" t="s">
        <v>328</v>
      </c>
      <c r="J315" s="236"/>
      <c r="K315" s="235">
        <v>3172</v>
      </c>
      <c r="L315" s="235"/>
      <c r="M315" s="235">
        <v>3172</v>
      </c>
      <c r="N315" s="236"/>
      <c r="O315" s="707" t="s">
        <v>282</v>
      </c>
      <c r="P315" s="235">
        <v>2274</v>
      </c>
      <c r="Q315" s="235">
        <v>3</v>
      </c>
      <c r="R315" s="235"/>
      <c r="S315" s="235"/>
      <c r="T315" s="236"/>
      <c r="U315" s="236"/>
      <c r="V315" s="707">
        <v>2002</v>
      </c>
      <c r="W315" s="236"/>
      <c r="X315" s="236"/>
      <c r="Y315" s="236"/>
      <c r="Z315" s="236"/>
      <c r="AA315" s="236"/>
      <c r="AB315" s="235">
        <v>32756</v>
      </c>
      <c r="AC315" s="707"/>
      <c r="AD315" s="707"/>
      <c r="AE315" s="236"/>
      <c r="AF315" s="236"/>
      <c r="AG315" s="236"/>
      <c r="AH315" s="236"/>
      <c r="AI315" s="236"/>
      <c r="AJ315" s="236"/>
      <c r="AK315" s="236"/>
      <c r="AL315" s="236"/>
      <c r="AM315" s="236"/>
      <c r="AN315" s="236"/>
      <c r="AO315" s="236"/>
      <c r="AP315" s="236"/>
      <c r="AQ315" s="236"/>
      <c r="AR315" s="236"/>
      <c r="AS315" s="236"/>
      <c r="AT315" s="236"/>
      <c r="AU315" s="236"/>
      <c r="AV315" s="260"/>
      <c r="AW315" s="260"/>
      <c r="AX315" s="235" t="s">
        <v>2121</v>
      </c>
    </row>
    <row r="316" spans="1:50" ht="25.7" hidden="1" customHeight="1">
      <c r="A316" s="742"/>
      <c r="B316" s="282"/>
      <c r="C316" s="259" t="s">
        <v>328</v>
      </c>
      <c r="D316" s="236" t="s">
        <v>13986</v>
      </c>
      <c r="E316" s="235" t="s">
        <v>10539</v>
      </c>
      <c r="F316" s="707" t="s">
        <v>328</v>
      </c>
      <c r="G316" s="236" t="s">
        <v>328</v>
      </c>
      <c r="H316" s="236"/>
      <c r="I316" s="236" t="s">
        <v>328</v>
      </c>
      <c r="J316" s="236"/>
      <c r="K316" s="235">
        <v>7936</v>
      </c>
      <c r="L316" s="235"/>
      <c r="M316" s="235">
        <v>1200</v>
      </c>
      <c r="N316" s="236"/>
      <c r="O316" s="707" t="s">
        <v>282</v>
      </c>
      <c r="P316" s="235">
        <v>7936</v>
      </c>
      <c r="Q316" s="235">
        <v>2</v>
      </c>
      <c r="R316" s="235"/>
      <c r="S316" s="235"/>
      <c r="T316" s="236"/>
      <c r="U316" s="236"/>
      <c r="V316" s="707">
        <v>2007</v>
      </c>
      <c r="W316" s="236"/>
      <c r="X316" s="236"/>
      <c r="Y316" s="236"/>
      <c r="Z316" s="236"/>
      <c r="AA316" s="236"/>
      <c r="AB316" s="235"/>
      <c r="AC316" s="707"/>
      <c r="AD316" s="707"/>
      <c r="AE316" s="236"/>
      <c r="AF316" s="236"/>
      <c r="AG316" s="236"/>
      <c r="AH316" s="236"/>
      <c r="AI316" s="236"/>
      <c r="AJ316" s="236"/>
      <c r="AK316" s="236"/>
      <c r="AL316" s="236"/>
      <c r="AM316" s="236"/>
      <c r="AN316" s="236"/>
      <c r="AO316" s="236"/>
      <c r="AP316" s="236"/>
      <c r="AQ316" s="236"/>
      <c r="AR316" s="236"/>
      <c r="AS316" s="236"/>
      <c r="AT316" s="236"/>
      <c r="AU316" s="236"/>
      <c r="AV316" s="260"/>
      <c r="AW316" s="260"/>
      <c r="AX316" s="235"/>
    </row>
    <row r="317" spans="1:50" ht="25.7" hidden="1" customHeight="1">
      <c r="A317" s="742"/>
      <c r="B317" s="282"/>
      <c r="C317" s="259" t="s">
        <v>328</v>
      </c>
      <c r="D317" s="236" t="s">
        <v>13987</v>
      </c>
      <c r="E317" s="235" t="s">
        <v>13988</v>
      </c>
      <c r="F317" s="707" t="s">
        <v>328</v>
      </c>
      <c r="G317" s="250" t="s">
        <v>328</v>
      </c>
      <c r="H317" s="236"/>
      <c r="I317" s="236" t="s">
        <v>328</v>
      </c>
      <c r="J317" s="236"/>
      <c r="K317" s="235">
        <v>4949</v>
      </c>
      <c r="L317" s="235"/>
      <c r="M317" s="235"/>
      <c r="N317" s="236"/>
      <c r="O317" s="707" t="s">
        <v>469</v>
      </c>
      <c r="P317" s="235">
        <v>900</v>
      </c>
      <c r="Q317" s="235">
        <v>6</v>
      </c>
      <c r="R317" s="235"/>
      <c r="S317" s="235"/>
      <c r="T317" s="236"/>
      <c r="U317" s="236"/>
      <c r="V317" s="707">
        <v>2018</v>
      </c>
      <c r="W317" s="236"/>
      <c r="X317" s="236"/>
      <c r="Y317" s="236"/>
      <c r="Z317" s="236"/>
      <c r="AA317" s="236"/>
      <c r="AB317" s="235"/>
      <c r="AC317" s="707"/>
      <c r="AD317" s="707"/>
      <c r="AE317" s="236"/>
      <c r="AF317" s="236"/>
      <c r="AG317" s="236"/>
      <c r="AH317" s="236"/>
      <c r="AI317" s="236"/>
      <c r="AJ317" s="236"/>
      <c r="AK317" s="236"/>
      <c r="AL317" s="236"/>
      <c r="AM317" s="236"/>
      <c r="AN317" s="236"/>
      <c r="AO317" s="236"/>
      <c r="AP317" s="236"/>
      <c r="AQ317" s="236"/>
      <c r="AR317" s="236"/>
      <c r="AS317" s="236"/>
      <c r="AT317" s="236"/>
      <c r="AU317" s="236"/>
      <c r="AV317" s="260"/>
      <c r="AW317" s="260"/>
      <c r="AX317" s="221"/>
    </row>
    <row r="318" spans="1:50" ht="25.7" hidden="1" customHeight="1">
      <c r="A318" s="742"/>
      <c r="B318" s="282"/>
      <c r="C318" s="259" t="s">
        <v>328</v>
      </c>
      <c r="D318" s="236" t="s">
        <v>13989</v>
      </c>
      <c r="E318" s="235" t="s">
        <v>10540</v>
      </c>
      <c r="F318" s="707" t="s">
        <v>328</v>
      </c>
      <c r="G318" s="250" t="s">
        <v>328</v>
      </c>
      <c r="H318" s="236"/>
      <c r="I318" s="236" t="s">
        <v>328</v>
      </c>
      <c r="J318" s="236"/>
      <c r="K318" s="235">
        <v>5451</v>
      </c>
      <c r="L318" s="235"/>
      <c r="M318" s="235"/>
      <c r="N318" s="236"/>
      <c r="O318" s="707" t="s">
        <v>172</v>
      </c>
      <c r="P318" s="235">
        <v>5451</v>
      </c>
      <c r="Q318" s="235">
        <v>3</v>
      </c>
      <c r="R318" s="235"/>
      <c r="S318" s="235"/>
      <c r="T318" s="236"/>
      <c r="U318" s="236"/>
      <c r="V318" s="707">
        <v>2009</v>
      </c>
      <c r="W318" s="236"/>
      <c r="X318" s="236"/>
      <c r="Y318" s="236"/>
      <c r="Z318" s="236"/>
      <c r="AA318" s="236"/>
      <c r="AB318" s="235"/>
      <c r="AC318" s="707"/>
      <c r="AD318" s="707"/>
      <c r="AE318" s="236"/>
      <c r="AF318" s="236"/>
      <c r="AG318" s="236"/>
      <c r="AH318" s="236"/>
      <c r="AI318" s="236"/>
      <c r="AJ318" s="236"/>
      <c r="AK318" s="236"/>
      <c r="AL318" s="236"/>
      <c r="AM318" s="236"/>
      <c r="AN318" s="236"/>
      <c r="AO318" s="236"/>
      <c r="AP318" s="236"/>
      <c r="AQ318" s="236"/>
      <c r="AR318" s="236"/>
      <c r="AS318" s="236"/>
      <c r="AT318" s="236"/>
      <c r="AU318" s="236"/>
      <c r="AV318" s="260"/>
      <c r="AW318" s="260"/>
      <c r="AX318" s="829"/>
    </row>
    <row r="319" spans="1:50" ht="25.7" hidden="1" customHeight="1">
      <c r="A319" s="742"/>
      <c r="B319" s="282"/>
      <c r="C319" s="259" t="s">
        <v>328</v>
      </c>
      <c r="D319" s="236" t="s">
        <v>13990</v>
      </c>
      <c r="E319" s="235" t="s">
        <v>13991</v>
      </c>
      <c r="F319" s="707" t="s">
        <v>328</v>
      </c>
      <c r="G319" s="250" t="s">
        <v>328</v>
      </c>
      <c r="H319" s="236"/>
      <c r="I319" s="236" t="s">
        <v>328</v>
      </c>
      <c r="J319" s="236"/>
      <c r="K319" s="235">
        <v>5002</v>
      </c>
      <c r="L319" s="235"/>
      <c r="M319" s="235"/>
      <c r="N319" s="236"/>
      <c r="O319" s="707"/>
      <c r="P319" s="235"/>
      <c r="Q319" s="235">
        <v>3</v>
      </c>
      <c r="R319" s="235"/>
      <c r="S319" s="235"/>
      <c r="T319" s="236"/>
      <c r="U319" s="236"/>
      <c r="V319" s="707">
        <v>2019</v>
      </c>
      <c r="W319" s="236"/>
      <c r="X319" s="236"/>
      <c r="Y319" s="236"/>
      <c r="Z319" s="236"/>
      <c r="AA319" s="236"/>
      <c r="AB319" s="235"/>
      <c r="AC319" s="707"/>
      <c r="AD319" s="707"/>
      <c r="AE319" s="236"/>
      <c r="AF319" s="236"/>
      <c r="AG319" s="236"/>
      <c r="AH319" s="236"/>
      <c r="AI319" s="236"/>
      <c r="AJ319" s="236"/>
      <c r="AK319" s="236"/>
      <c r="AL319" s="236"/>
      <c r="AM319" s="236"/>
      <c r="AN319" s="236"/>
      <c r="AO319" s="236"/>
      <c r="AP319" s="236"/>
      <c r="AQ319" s="236"/>
      <c r="AR319" s="236"/>
      <c r="AS319" s="236"/>
      <c r="AT319" s="236"/>
      <c r="AU319" s="236"/>
      <c r="AV319" s="260"/>
      <c r="AW319" s="260"/>
      <c r="AX319" s="829"/>
    </row>
    <row r="320" spans="1:50" ht="25.7" hidden="1" customHeight="1">
      <c r="A320" s="742"/>
      <c r="B320" s="282"/>
      <c r="C320" s="259" t="s">
        <v>328</v>
      </c>
      <c r="D320" s="236" t="s">
        <v>13693</v>
      </c>
      <c r="E320" s="235" t="s">
        <v>13992</v>
      </c>
      <c r="F320" s="707" t="s">
        <v>328</v>
      </c>
      <c r="G320" s="250" t="s">
        <v>328</v>
      </c>
      <c r="H320" s="236"/>
      <c r="I320" s="236" t="s">
        <v>328</v>
      </c>
      <c r="J320" s="236"/>
      <c r="K320" s="235">
        <v>19384</v>
      </c>
      <c r="L320" s="235"/>
      <c r="M320" s="235"/>
      <c r="N320" s="236"/>
      <c r="O320" s="707"/>
      <c r="P320" s="235"/>
      <c r="Q320" s="235">
        <v>5</v>
      </c>
      <c r="R320" s="235"/>
      <c r="S320" s="235"/>
      <c r="T320" s="236"/>
      <c r="U320" s="236"/>
      <c r="V320" s="707">
        <v>2017</v>
      </c>
      <c r="W320" s="236"/>
      <c r="X320" s="236"/>
      <c r="Y320" s="236"/>
      <c r="Z320" s="236"/>
      <c r="AA320" s="236"/>
      <c r="AB320" s="235"/>
      <c r="AC320" s="707"/>
      <c r="AD320" s="707"/>
      <c r="AE320" s="236"/>
      <c r="AF320" s="236"/>
      <c r="AG320" s="236"/>
      <c r="AH320" s="236"/>
      <c r="AI320" s="236"/>
      <c r="AJ320" s="236"/>
      <c r="AK320" s="236"/>
      <c r="AL320" s="236"/>
      <c r="AM320" s="236"/>
      <c r="AN320" s="236"/>
      <c r="AO320" s="236"/>
      <c r="AP320" s="236"/>
      <c r="AQ320" s="236"/>
      <c r="AR320" s="236"/>
      <c r="AS320" s="236"/>
      <c r="AT320" s="236"/>
      <c r="AU320" s="236"/>
      <c r="AV320" s="260"/>
      <c r="AW320" s="260"/>
      <c r="AX320" s="221"/>
    </row>
    <row r="321" spans="1:50" ht="25.7" hidden="1" customHeight="1">
      <c r="A321" s="690"/>
      <c r="B321" s="282"/>
      <c r="C321" s="259" t="s">
        <v>328</v>
      </c>
      <c r="D321" s="236" t="s">
        <v>13993</v>
      </c>
      <c r="E321" s="235" t="s">
        <v>13994</v>
      </c>
      <c r="F321" s="707" t="s">
        <v>328</v>
      </c>
      <c r="G321" s="250" t="s">
        <v>328</v>
      </c>
      <c r="H321" s="236"/>
      <c r="I321" s="236" t="s">
        <v>328</v>
      </c>
      <c r="J321" s="236"/>
      <c r="K321" s="235">
        <v>13044</v>
      </c>
      <c r="L321" s="235"/>
      <c r="M321" s="235"/>
      <c r="N321" s="236"/>
      <c r="O321" s="707"/>
      <c r="P321" s="235"/>
      <c r="Q321" s="235">
        <v>3</v>
      </c>
      <c r="R321" s="235"/>
      <c r="S321" s="235"/>
      <c r="T321" s="236"/>
      <c r="U321" s="236"/>
      <c r="V321" s="707">
        <v>2018</v>
      </c>
      <c r="W321" s="236"/>
      <c r="X321" s="236"/>
      <c r="Y321" s="236"/>
      <c r="Z321" s="236"/>
      <c r="AA321" s="236"/>
      <c r="AB321" s="235"/>
      <c r="AC321" s="707"/>
      <c r="AD321" s="707"/>
      <c r="AE321" s="236"/>
      <c r="AF321" s="236"/>
      <c r="AG321" s="236"/>
      <c r="AH321" s="236"/>
      <c r="AI321" s="236"/>
      <c r="AJ321" s="236"/>
      <c r="AK321" s="236"/>
      <c r="AL321" s="236"/>
      <c r="AM321" s="236"/>
      <c r="AN321" s="236"/>
      <c r="AO321" s="236"/>
      <c r="AP321" s="236"/>
      <c r="AQ321" s="236"/>
      <c r="AR321" s="236"/>
      <c r="AS321" s="236"/>
      <c r="AT321" s="236"/>
      <c r="AU321" s="236"/>
      <c r="AV321" s="260"/>
      <c r="AW321" s="260"/>
      <c r="AX321" s="221"/>
    </row>
    <row r="322" spans="1:50" ht="25.7" hidden="1" customHeight="1">
      <c r="A322" s="742"/>
      <c r="B322" s="282"/>
      <c r="C322" s="259" t="s">
        <v>328</v>
      </c>
      <c r="D322" s="236" t="s">
        <v>13995</v>
      </c>
      <c r="E322" s="235" t="s">
        <v>13996</v>
      </c>
      <c r="F322" s="707" t="s">
        <v>328</v>
      </c>
      <c r="G322" s="250" t="s">
        <v>328</v>
      </c>
      <c r="H322" s="236"/>
      <c r="I322" s="236" t="s">
        <v>328</v>
      </c>
      <c r="J322" s="236"/>
      <c r="K322" s="235">
        <v>5451</v>
      </c>
      <c r="L322" s="235"/>
      <c r="M322" s="235"/>
      <c r="N322" s="236"/>
      <c r="O322" s="707" t="s">
        <v>172</v>
      </c>
      <c r="P322" s="235">
        <v>5451</v>
      </c>
      <c r="Q322" s="235">
        <v>3</v>
      </c>
      <c r="R322" s="235"/>
      <c r="S322" s="235"/>
      <c r="T322" s="236"/>
      <c r="U322" s="236"/>
      <c r="V322" s="707">
        <v>2009</v>
      </c>
      <c r="W322" s="236"/>
      <c r="X322" s="236"/>
      <c r="Y322" s="236"/>
      <c r="Z322" s="236"/>
      <c r="AA322" s="236"/>
      <c r="AB322" s="235"/>
      <c r="AC322" s="707"/>
      <c r="AD322" s="707"/>
      <c r="AE322" s="236"/>
      <c r="AF322" s="236"/>
      <c r="AG322" s="236"/>
      <c r="AH322" s="236"/>
      <c r="AI322" s="236"/>
      <c r="AJ322" s="236"/>
      <c r="AK322" s="236"/>
      <c r="AL322" s="236"/>
      <c r="AM322" s="236"/>
      <c r="AN322" s="236"/>
      <c r="AO322" s="236"/>
      <c r="AP322" s="236"/>
      <c r="AQ322" s="236"/>
      <c r="AR322" s="236"/>
      <c r="AS322" s="236"/>
      <c r="AT322" s="236"/>
      <c r="AU322" s="236"/>
      <c r="AV322" s="260"/>
      <c r="AW322" s="260"/>
      <c r="AX322" s="221"/>
    </row>
    <row r="323" spans="1:50" ht="25.7" hidden="1" customHeight="1">
      <c r="A323" s="742">
        <v>21</v>
      </c>
      <c r="B323" s="282"/>
      <c r="C323" s="259" t="s">
        <v>3363</v>
      </c>
      <c r="D323" s="236" t="s">
        <v>3717</v>
      </c>
      <c r="E323" s="235" t="s">
        <v>3718</v>
      </c>
      <c r="F323" s="707" t="s">
        <v>3363</v>
      </c>
      <c r="G323" s="250"/>
      <c r="H323" s="236"/>
      <c r="I323" s="236" t="s">
        <v>3719</v>
      </c>
      <c r="J323" s="236"/>
      <c r="K323" s="235">
        <v>15960</v>
      </c>
      <c r="L323" s="235">
        <v>82</v>
      </c>
      <c r="M323" s="235">
        <v>111</v>
      </c>
      <c r="N323" s="236" t="s">
        <v>171</v>
      </c>
      <c r="O323" s="707" t="s">
        <v>172</v>
      </c>
      <c r="P323" s="235">
        <v>2100</v>
      </c>
      <c r="Q323" s="235">
        <v>4</v>
      </c>
      <c r="R323" s="235"/>
      <c r="S323" s="235"/>
      <c r="T323" s="236"/>
      <c r="U323" s="236"/>
      <c r="V323" s="707">
        <v>1994</v>
      </c>
      <c r="W323" s="236"/>
      <c r="X323" s="236"/>
      <c r="Y323" s="236"/>
      <c r="Z323" s="236"/>
      <c r="AA323" s="236"/>
      <c r="AB323" s="235">
        <v>385</v>
      </c>
      <c r="AC323" s="707"/>
      <c r="AD323" s="707"/>
      <c r="AE323" s="236"/>
      <c r="AF323" s="236"/>
      <c r="AG323" s="236"/>
      <c r="AH323" s="236"/>
      <c r="AI323" s="236"/>
      <c r="AJ323" s="236"/>
      <c r="AK323" s="236"/>
      <c r="AL323" s="236"/>
      <c r="AM323" s="236"/>
      <c r="AN323" s="236"/>
      <c r="AO323" s="236"/>
      <c r="AP323" s="236"/>
      <c r="AQ323" s="236"/>
      <c r="AR323" s="236"/>
      <c r="AS323" s="236"/>
      <c r="AT323" s="236"/>
      <c r="AU323" s="236"/>
      <c r="AV323" s="260"/>
      <c r="AW323" s="260"/>
      <c r="AX323" s="221"/>
    </row>
    <row r="324" spans="1:50" ht="25.7" hidden="1" customHeight="1">
      <c r="A324" s="742">
        <v>22</v>
      </c>
      <c r="B324" s="282"/>
      <c r="C324" s="259" t="s">
        <v>3363</v>
      </c>
      <c r="D324" s="236" t="s">
        <v>3720</v>
      </c>
      <c r="E324" s="235" t="s">
        <v>3721</v>
      </c>
      <c r="F324" s="707" t="s">
        <v>3363</v>
      </c>
      <c r="G324" s="250"/>
      <c r="H324" s="236"/>
      <c r="I324" s="236" t="s">
        <v>3716</v>
      </c>
      <c r="J324" s="236"/>
      <c r="K324" s="235">
        <v>2902</v>
      </c>
      <c r="L324" s="235"/>
      <c r="M324" s="235"/>
      <c r="N324" s="236" t="s">
        <v>171</v>
      </c>
      <c r="O324" s="707" t="s">
        <v>172</v>
      </c>
      <c r="P324" s="235">
        <v>2706</v>
      </c>
      <c r="Q324" s="235">
        <v>4</v>
      </c>
      <c r="R324" s="235"/>
      <c r="S324" s="235"/>
      <c r="T324" s="236"/>
      <c r="U324" s="236"/>
      <c r="V324" s="707">
        <v>1995</v>
      </c>
      <c r="W324" s="236"/>
      <c r="X324" s="236"/>
      <c r="Y324" s="236"/>
      <c r="Z324" s="236"/>
      <c r="AA324" s="236"/>
      <c r="AB324" s="235"/>
      <c r="AC324" s="707"/>
      <c r="AD324" s="707"/>
      <c r="AE324" s="236"/>
      <c r="AF324" s="236"/>
      <c r="AG324" s="236"/>
      <c r="AH324" s="236"/>
      <c r="AI324" s="236"/>
      <c r="AJ324" s="236"/>
      <c r="AK324" s="236"/>
      <c r="AL324" s="236"/>
      <c r="AM324" s="236"/>
      <c r="AN324" s="236"/>
      <c r="AO324" s="236"/>
      <c r="AP324" s="236"/>
      <c r="AQ324" s="236"/>
      <c r="AR324" s="236"/>
      <c r="AS324" s="236"/>
      <c r="AT324" s="236"/>
      <c r="AU324" s="236"/>
      <c r="AV324" s="260"/>
      <c r="AW324" s="260"/>
      <c r="AX324" s="221"/>
    </row>
    <row r="325" spans="1:50" ht="25.7" hidden="1" customHeight="1">
      <c r="A325" s="742"/>
      <c r="B325" s="282"/>
      <c r="C325" s="259" t="s">
        <v>3363</v>
      </c>
      <c r="D325" s="236" t="s">
        <v>13997</v>
      </c>
      <c r="E325" s="235" t="s">
        <v>3713</v>
      </c>
      <c r="F325" s="707" t="s">
        <v>3363</v>
      </c>
      <c r="G325" s="250"/>
      <c r="H325" s="236"/>
      <c r="I325" s="236" t="s">
        <v>3714</v>
      </c>
      <c r="J325" s="236"/>
      <c r="K325" s="235"/>
      <c r="L325" s="235"/>
      <c r="M325" s="235"/>
      <c r="N325" s="236"/>
      <c r="O325" s="707" t="s">
        <v>282</v>
      </c>
      <c r="P325" s="235">
        <v>1565</v>
      </c>
      <c r="Q325" s="235">
        <v>6</v>
      </c>
      <c r="R325" s="235">
        <v>300</v>
      </c>
      <c r="S325" s="235">
        <v>300</v>
      </c>
      <c r="T325" s="236"/>
      <c r="U325" s="236"/>
      <c r="V325" s="707">
        <v>1986</v>
      </c>
      <c r="W325" s="236"/>
      <c r="X325" s="236"/>
      <c r="Y325" s="236"/>
      <c r="Z325" s="236"/>
      <c r="AA325" s="236"/>
      <c r="AB325" s="235"/>
      <c r="AC325" s="707"/>
      <c r="AD325" s="707"/>
      <c r="AE325" s="236"/>
      <c r="AF325" s="236"/>
      <c r="AG325" s="236"/>
      <c r="AH325" s="236"/>
      <c r="AI325" s="236"/>
      <c r="AJ325" s="236"/>
      <c r="AK325" s="236"/>
      <c r="AL325" s="236"/>
      <c r="AM325" s="236"/>
      <c r="AN325" s="236"/>
      <c r="AO325" s="236"/>
      <c r="AP325" s="236"/>
      <c r="AQ325" s="236"/>
      <c r="AR325" s="236"/>
      <c r="AS325" s="236"/>
      <c r="AT325" s="236"/>
      <c r="AU325" s="236"/>
      <c r="AV325" s="260"/>
      <c r="AW325" s="260"/>
      <c r="AX325" s="221"/>
    </row>
    <row r="326" spans="1:50" ht="25.7" hidden="1" customHeight="1">
      <c r="A326" s="742"/>
      <c r="B326" s="282"/>
      <c r="C326" s="259" t="s">
        <v>3363</v>
      </c>
      <c r="D326" s="236" t="s">
        <v>13998</v>
      </c>
      <c r="E326" s="235" t="s">
        <v>3715</v>
      </c>
      <c r="F326" s="707" t="s">
        <v>3363</v>
      </c>
      <c r="G326" s="250"/>
      <c r="H326" s="236"/>
      <c r="I326" s="236" t="s">
        <v>3716</v>
      </c>
      <c r="J326" s="236"/>
      <c r="K326" s="235">
        <v>2196</v>
      </c>
      <c r="L326" s="235"/>
      <c r="M326" s="235"/>
      <c r="N326" s="236"/>
      <c r="O326" s="707" t="s">
        <v>172</v>
      </c>
      <c r="P326" s="235">
        <v>2065</v>
      </c>
      <c r="Q326" s="235">
        <v>4</v>
      </c>
      <c r="R326" s="235"/>
      <c r="S326" s="235"/>
      <c r="T326" s="236"/>
      <c r="U326" s="236"/>
      <c r="V326" s="707">
        <v>1994</v>
      </c>
      <c r="W326" s="236"/>
      <c r="X326" s="236"/>
      <c r="Y326" s="236"/>
      <c r="Z326" s="236"/>
      <c r="AA326" s="236"/>
      <c r="AB326" s="235"/>
      <c r="AC326" s="707"/>
      <c r="AD326" s="707"/>
      <c r="AE326" s="236"/>
      <c r="AF326" s="236"/>
      <c r="AG326" s="236"/>
      <c r="AH326" s="236"/>
      <c r="AI326" s="236"/>
      <c r="AJ326" s="236"/>
      <c r="AK326" s="236"/>
      <c r="AL326" s="236"/>
      <c r="AM326" s="236"/>
      <c r="AN326" s="236"/>
      <c r="AO326" s="236"/>
      <c r="AP326" s="236"/>
      <c r="AQ326" s="236"/>
      <c r="AR326" s="236"/>
      <c r="AS326" s="236"/>
      <c r="AT326" s="236"/>
      <c r="AU326" s="236"/>
      <c r="AV326" s="260"/>
      <c r="AW326" s="260"/>
      <c r="AX326" s="222"/>
    </row>
    <row r="327" spans="1:50" ht="25.7" hidden="1" customHeight="1">
      <c r="A327" s="742"/>
      <c r="B327" s="282"/>
      <c r="C327" s="259" t="s">
        <v>3363</v>
      </c>
      <c r="D327" s="236" t="s">
        <v>13702</v>
      </c>
      <c r="E327" s="235" t="s">
        <v>12381</v>
      </c>
      <c r="F327" s="707" t="s">
        <v>3363</v>
      </c>
      <c r="G327" s="250"/>
      <c r="H327" s="236"/>
      <c r="I327" s="236" t="s">
        <v>14716</v>
      </c>
      <c r="J327" s="236"/>
      <c r="K327" s="235"/>
      <c r="L327" s="235"/>
      <c r="M327" s="235"/>
      <c r="N327" s="236"/>
      <c r="O327" s="707" t="s">
        <v>1035</v>
      </c>
      <c r="P327" s="235">
        <v>2086</v>
      </c>
      <c r="Q327" s="235">
        <v>8</v>
      </c>
      <c r="R327" s="235"/>
      <c r="S327" s="235"/>
      <c r="T327" s="236"/>
      <c r="U327" s="236"/>
      <c r="V327" s="707">
        <v>2018</v>
      </c>
      <c r="W327" s="236"/>
      <c r="X327" s="236"/>
      <c r="Y327" s="236"/>
      <c r="Z327" s="236"/>
      <c r="AA327" s="236"/>
      <c r="AB327" s="235"/>
      <c r="AC327" s="707"/>
      <c r="AD327" s="707"/>
      <c r="AE327" s="236"/>
      <c r="AF327" s="236"/>
      <c r="AG327" s="236"/>
      <c r="AH327" s="236"/>
      <c r="AI327" s="236"/>
      <c r="AJ327" s="236"/>
      <c r="AK327" s="236"/>
      <c r="AL327" s="236"/>
      <c r="AM327" s="236"/>
      <c r="AN327" s="236"/>
      <c r="AO327" s="236"/>
      <c r="AP327" s="236"/>
      <c r="AQ327" s="236"/>
      <c r="AR327" s="236"/>
      <c r="AS327" s="236"/>
      <c r="AT327" s="236"/>
      <c r="AU327" s="236"/>
      <c r="AV327" s="260"/>
      <c r="AW327" s="260"/>
      <c r="AX327" s="222"/>
    </row>
    <row r="328" spans="1:50" ht="25.7" hidden="1" customHeight="1">
      <c r="A328" s="742"/>
      <c r="B328" s="282"/>
      <c r="C328" s="259" t="s">
        <v>3363</v>
      </c>
      <c r="D328" s="236" t="s">
        <v>13703</v>
      </c>
      <c r="E328" s="235" t="s">
        <v>12382</v>
      </c>
      <c r="F328" s="707" t="s">
        <v>3363</v>
      </c>
      <c r="G328" s="250"/>
      <c r="H328" s="236"/>
      <c r="I328" s="236" t="s">
        <v>14716</v>
      </c>
      <c r="J328" s="236"/>
      <c r="K328" s="235"/>
      <c r="L328" s="235"/>
      <c r="M328" s="235"/>
      <c r="N328" s="236"/>
      <c r="O328" s="707" t="s">
        <v>282</v>
      </c>
      <c r="P328" s="235">
        <v>2075</v>
      </c>
      <c r="Q328" s="235">
        <v>4</v>
      </c>
      <c r="R328" s="235"/>
      <c r="S328" s="235"/>
      <c r="T328" s="236"/>
      <c r="U328" s="236"/>
      <c r="V328" s="707">
        <v>2018</v>
      </c>
      <c r="W328" s="236"/>
      <c r="X328" s="236"/>
      <c r="Y328" s="236"/>
      <c r="Z328" s="236"/>
      <c r="AA328" s="236"/>
      <c r="AB328" s="235"/>
      <c r="AC328" s="707"/>
      <c r="AD328" s="707"/>
      <c r="AE328" s="236"/>
      <c r="AF328" s="236"/>
      <c r="AG328" s="236"/>
      <c r="AH328" s="236"/>
      <c r="AI328" s="236"/>
      <c r="AJ328" s="236"/>
      <c r="AK328" s="236"/>
      <c r="AL328" s="236"/>
      <c r="AM328" s="236"/>
      <c r="AN328" s="236"/>
      <c r="AO328" s="236"/>
      <c r="AP328" s="236"/>
      <c r="AQ328" s="236"/>
      <c r="AR328" s="236"/>
      <c r="AS328" s="236"/>
      <c r="AT328" s="236"/>
      <c r="AU328" s="236"/>
      <c r="AV328" s="260"/>
      <c r="AW328" s="260"/>
      <c r="AX328" s="222"/>
    </row>
    <row r="329" spans="1:50" ht="25.7" hidden="1" customHeight="1">
      <c r="A329" s="742"/>
      <c r="B329" s="282"/>
      <c r="C329" s="259" t="s">
        <v>3387</v>
      </c>
      <c r="D329" s="236" t="s">
        <v>13704</v>
      </c>
      <c r="E329" s="235" t="s">
        <v>3729</v>
      </c>
      <c r="F329" s="707" t="s">
        <v>3387</v>
      </c>
      <c r="G329" s="250" t="s">
        <v>13999</v>
      </c>
      <c r="H329" s="236" t="s">
        <v>3730</v>
      </c>
      <c r="I329" s="236" t="s">
        <v>3730</v>
      </c>
      <c r="J329" s="236">
        <v>1</v>
      </c>
      <c r="K329" s="235">
        <v>4691</v>
      </c>
      <c r="L329" s="235">
        <v>40</v>
      </c>
      <c r="M329" s="235"/>
      <c r="N329" s="236" t="s">
        <v>14000</v>
      </c>
      <c r="O329" s="707" t="s">
        <v>14001</v>
      </c>
      <c r="P329" s="235">
        <v>4691</v>
      </c>
      <c r="Q329" s="235">
        <v>10</v>
      </c>
      <c r="R329" s="235"/>
      <c r="S329" s="235"/>
      <c r="T329" s="236"/>
      <c r="U329" s="236"/>
      <c r="V329" s="707" t="s">
        <v>14002</v>
      </c>
      <c r="W329" s="236"/>
      <c r="X329" s="236">
        <v>2100</v>
      </c>
      <c r="Y329" s="236"/>
      <c r="Z329" s="236"/>
      <c r="AA329" s="236"/>
      <c r="AB329" s="235">
        <v>2100</v>
      </c>
      <c r="AC329" s="707"/>
      <c r="AD329" s="707"/>
      <c r="AE329" s="236"/>
      <c r="AF329" s="236"/>
      <c r="AG329" s="236"/>
      <c r="AH329" s="236"/>
      <c r="AI329" s="236"/>
      <c r="AJ329" s="236"/>
      <c r="AK329" s="236"/>
      <c r="AL329" s="236"/>
      <c r="AM329" s="236"/>
      <c r="AN329" s="236"/>
      <c r="AO329" s="236"/>
      <c r="AP329" s="236"/>
      <c r="AQ329" s="236"/>
      <c r="AR329" s="236"/>
      <c r="AS329" s="236"/>
      <c r="AT329" s="236"/>
      <c r="AU329" s="236"/>
      <c r="AV329" s="260"/>
      <c r="AW329" s="260"/>
      <c r="AX329" s="222"/>
    </row>
    <row r="330" spans="1:50" ht="25.7" hidden="1" customHeight="1">
      <c r="A330" s="742"/>
      <c r="B330" s="282"/>
      <c r="C330" s="259" t="s">
        <v>3387</v>
      </c>
      <c r="D330" s="236" t="s">
        <v>3732</v>
      </c>
      <c r="E330" s="235" t="s">
        <v>3733</v>
      </c>
      <c r="F330" s="707" t="s">
        <v>3387</v>
      </c>
      <c r="G330" s="250" t="s">
        <v>13999</v>
      </c>
      <c r="H330" s="236" t="s">
        <v>3730</v>
      </c>
      <c r="I330" s="236" t="s">
        <v>3730</v>
      </c>
      <c r="J330" s="236">
        <v>1</v>
      </c>
      <c r="K330" s="235">
        <v>4432</v>
      </c>
      <c r="L330" s="235">
        <v>40</v>
      </c>
      <c r="M330" s="235"/>
      <c r="N330" s="236" t="s">
        <v>171</v>
      </c>
      <c r="O330" s="707" t="s">
        <v>3734</v>
      </c>
      <c r="P330" s="235">
        <v>4432</v>
      </c>
      <c r="Q330" s="235">
        <v>8</v>
      </c>
      <c r="R330" s="235"/>
      <c r="S330" s="235"/>
      <c r="T330" s="236"/>
      <c r="U330" s="236"/>
      <c r="V330" s="707">
        <v>2002</v>
      </c>
      <c r="W330" s="236"/>
      <c r="X330" s="236">
        <v>343</v>
      </c>
      <c r="Y330" s="236"/>
      <c r="Z330" s="236"/>
      <c r="AA330" s="236"/>
      <c r="AB330" s="235">
        <v>343</v>
      </c>
      <c r="AC330" s="707"/>
      <c r="AD330" s="707"/>
      <c r="AE330" s="236"/>
      <c r="AF330" s="236"/>
      <c r="AG330" s="236"/>
      <c r="AH330" s="236"/>
      <c r="AI330" s="236"/>
      <c r="AJ330" s="236"/>
      <c r="AK330" s="236"/>
      <c r="AL330" s="236"/>
      <c r="AM330" s="236"/>
      <c r="AN330" s="236"/>
      <c r="AO330" s="236"/>
      <c r="AP330" s="236"/>
      <c r="AQ330" s="236"/>
      <c r="AR330" s="236"/>
      <c r="AS330" s="236"/>
      <c r="AT330" s="236"/>
      <c r="AU330" s="236"/>
      <c r="AV330" s="260"/>
      <c r="AW330" s="260"/>
      <c r="AX330" s="222"/>
    </row>
    <row r="331" spans="1:50" ht="25.7" hidden="1" customHeight="1">
      <c r="A331" s="830"/>
      <c r="B331" s="282"/>
      <c r="C331" s="831" t="s">
        <v>3387</v>
      </c>
      <c r="D331" s="235" t="s">
        <v>3735</v>
      </c>
      <c r="E331" s="235" t="s">
        <v>3736</v>
      </c>
      <c r="F331" s="235" t="s">
        <v>3387</v>
      </c>
      <c r="G331" s="235" t="s">
        <v>13999</v>
      </c>
      <c r="H331" s="235" t="s">
        <v>3730</v>
      </c>
      <c r="I331" s="236" t="s">
        <v>3730</v>
      </c>
      <c r="J331" s="235">
        <v>1</v>
      </c>
      <c r="K331" s="235">
        <v>6925</v>
      </c>
      <c r="L331" s="235"/>
      <c r="M331" s="235"/>
      <c r="N331" s="235" t="s">
        <v>171</v>
      </c>
      <c r="O331" s="244" t="s">
        <v>3839</v>
      </c>
      <c r="P331" s="707">
        <v>2610</v>
      </c>
      <c r="Q331" s="707">
        <v>4</v>
      </c>
      <c r="R331" s="244"/>
      <c r="S331" s="235"/>
      <c r="T331" s="313"/>
      <c r="U331" s="244"/>
      <c r="V331" s="313" t="s">
        <v>14003</v>
      </c>
      <c r="W331" s="244"/>
      <c r="X331" s="244">
        <v>343</v>
      </c>
      <c r="Y331" s="244"/>
      <c r="Z331" s="244"/>
      <c r="AA331" s="244"/>
      <c r="AB331" s="235">
        <v>390</v>
      </c>
      <c r="AC331" s="235"/>
      <c r="AD331" s="235"/>
      <c r="AE331" s="465"/>
      <c r="AF331" s="235"/>
      <c r="AG331" s="235"/>
      <c r="AH331" s="235"/>
      <c r="AI331" s="235"/>
      <c r="AJ331" s="235"/>
      <c r="AK331" s="235"/>
      <c r="AL331" s="235"/>
      <c r="AM331" s="235"/>
      <c r="AN331" s="235"/>
      <c r="AO331" s="235"/>
      <c r="AP331" s="235"/>
      <c r="AQ331" s="832"/>
      <c r="AR331" s="832"/>
      <c r="AS331" s="832"/>
      <c r="AT331" s="832"/>
      <c r="AU331" s="222"/>
      <c r="AV331" s="260"/>
      <c r="AW331" s="260"/>
      <c r="AX331" s="222"/>
    </row>
    <row r="332" spans="1:50" ht="25.7" hidden="1" customHeight="1">
      <c r="A332" s="830"/>
      <c r="B332" s="282"/>
      <c r="C332" s="831" t="s">
        <v>3393</v>
      </c>
      <c r="D332" s="235" t="s">
        <v>14004</v>
      </c>
      <c r="E332" s="235" t="s">
        <v>3737</v>
      </c>
      <c r="F332" s="235" t="s">
        <v>3393</v>
      </c>
      <c r="G332" s="235" t="s">
        <v>14005</v>
      </c>
      <c r="H332" s="235"/>
      <c r="I332" s="236" t="s">
        <v>14006</v>
      </c>
      <c r="J332" s="235"/>
      <c r="K332" s="235">
        <v>1578</v>
      </c>
      <c r="L332" s="235"/>
      <c r="M332" s="235"/>
      <c r="N332" s="235"/>
      <c r="O332" s="244" t="s">
        <v>172</v>
      </c>
      <c r="P332" s="707">
        <v>1578</v>
      </c>
      <c r="Q332" s="707">
        <v>2</v>
      </c>
      <c r="R332" s="244"/>
      <c r="S332" s="235"/>
      <c r="T332" s="313"/>
      <c r="U332" s="244"/>
      <c r="V332" s="313">
        <v>2015</v>
      </c>
      <c r="W332" s="244"/>
      <c r="X332" s="244"/>
      <c r="Y332" s="244"/>
      <c r="Z332" s="244"/>
      <c r="AA332" s="244"/>
      <c r="AB332" s="235">
        <v>400</v>
      </c>
      <c r="AC332" s="235"/>
      <c r="AD332" s="235"/>
      <c r="AE332" s="465"/>
      <c r="AF332" s="235"/>
      <c r="AG332" s="235"/>
      <c r="AH332" s="235"/>
      <c r="AI332" s="235"/>
      <c r="AJ332" s="235"/>
      <c r="AK332" s="235"/>
      <c r="AL332" s="235"/>
      <c r="AM332" s="235"/>
      <c r="AN332" s="235"/>
      <c r="AO332" s="235"/>
      <c r="AP332" s="235"/>
      <c r="AQ332" s="832"/>
      <c r="AR332" s="832"/>
      <c r="AS332" s="832"/>
      <c r="AT332" s="832"/>
      <c r="AU332" s="222"/>
      <c r="AV332" s="260"/>
      <c r="AW332" s="260"/>
      <c r="AX332" s="222"/>
    </row>
    <row r="333" spans="1:50" ht="25.7" hidden="1" customHeight="1">
      <c r="A333" s="830">
        <v>24</v>
      </c>
      <c r="B333" s="282"/>
      <c r="C333" s="259" t="s">
        <v>3393</v>
      </c>
      <c r="D333" s="236" t="s">
        <v>13709</v>
      </c>
      <c r="E333" s="235" t="s">
        <v>14007</v>
      </c>
      <c r="F333" s="707" t="s">
        <v>3393</v>
      </c>
      <c r="G333" s="236" t="s">
        <v>14005</v>
      </c>
      <c r="H333" s="236" t="s">
        <v>3393</v>
      </c>
      <c r="I333" s="236" t="s">
        <v>14006</v>
      </c>
      <c r="J333" s="236"/>
      <c r="K333" s="235">
        <v>4990</v>
      </c>
      <c r="L333" s="235"/>
      <c r="M333" s="235" t="s">
        <v>384</v>
      </c>
      <c r="N333" s="236"/>
      <c r="O333" s="707" t="s">
        <v>10543</v>
      </c>
      <c r="P333" s="235">
        <v>4990</v>
      </c>
      <c r="Q333" s="235">
        <v>8</v>
      </c>
      <c r="R333" s="235"/>
      <c r="S333" s="235"/>
      <c r="T333" s="236"/>
      <c r="U333" s="236"/>
      <c r="V333" s="707">
        <v>2002</v>
      </c>
      <c r="W333" s="236"/>
      <c r="X333" s="236"/>
      <c r="Y333" s="236"/>
      <c r="Z333" s="236"/>
      <c r="AA333" s="236"/>
      <c r="AB333" s="235"/>
      <c r="AC333" s="707"/>
      <c r="AD333" s="707"/>
      <c r="AE333" s="236"/>
      <c r="AF333" s="236"/>
      <c r="AG333" s="236"/>
      <c r="AH333" s="236"/>
      <c r="AI333" s="236"/>
      <c r="AJ333" s="236"/>
      <c r="AK333" s="236"/>
      <c r="AL333" s="236"/>
      <c r="AM333" s="236"/>
      <c r="AN333" s="236"/>
      <c r="AO333" s="236"/>
      <c r="AP333" s="236"/>
      <c r="AQ333" s="236"/>
      <c r="AR333" s="236"/>
      <c r="AS333" s="236"/>
      <c r="AT333" s="236"/>
      <c r="AU333" s="236"/>
      <c r="AV333" s="260"/>
      <c r="AW333" s="260"/>
      <c r="AX333" s="221"/>
    </row>
    <row r="334" spans="1:50" ht="25.7" hidden="1" customHeight="1">
      <c r="A334" s="830">
        <v>25</v>
      </c>
      <c r="B334" s="282"/>
      <c r="C334" s="259" t="s">
        <v>3393</v>
      </c>
      <c r="D334" s="236" t="s">
        <v>14008</v>
      </c>
      <c r="E334" s="235" t="s">
        <v>3738</v>
      </c>
      <c r="F334" s="707" t="s">
        <v>3393</v>
      </c>
      <c r="G334" s="236" t="s">
        <v>14005</v>
      </c>
      <c r="H334" s="236" t="s">
        <v>3393</v>
      </c>
      <c r="I334" s="236" t="s">
        <v>14006</v>
      </c>
      <c r="J334" s="236"/>
      <c r="K334" s="235">
        <v>1394</v>
      </c>
      <c r="L334" s="235" t="s">
        <v>384</v>
      </c>
      <c r="M334" s="235" t="s">
        <v>384</v>
      </c>
      <c r="N334" s="236"/>
      <c r="O334" s="707" t="s">
        <v>172</v>
      </c>
      <c r="P334" s="235">
        <v>1394</v>
      </c>
      <c r="Q334" s="235">
        <v>3</v>
      </c>
      <c r="R334" s="235"/>
      <c r="S334" s="235"/>
      <c r="T334" s="236"/>
      <c r="U334" s="236"/>
      <c r="V334" s="707">
        <v>1997</v>
      </c>
      <c r="W334" s="236"/>
      <c r="X334" s="236"/>
      <c r="Y334" s="236"/>
      <c r="Z334" s="236"/>
      <c r="AA334" s="236"/>
      <c r="AB334" s="235"/>
      <c r="AC334" s="707"/>
      <c r="AD334" s="707"/>
      <c r="AE334" s="236"/>
      <c r="AF334" s="236"/>
      <c r="AG334" s="236"/>
      <c r="AH334" s="236"/>
      <c r="AI334" s="236"/>
      <c r="AJ334" s="236"/>
      <c r="AK334" s="236"/>
      <c r="AL334" s="236"/>
      <c r="AM334" s="236"/>
      <c r="AN334" s="236"/>
      <c r="AO334" s="236"/>
      <c r="AP334" s="236"/>
      <c r="AQ334" s="236"/>
      <c r="AR334" s="236"/>
      <c r="AS334" s="236"/>
      <c r="AT334" s="236"/>
      <c r="AU334" s="236"/>
      <c r="AV334" s="260"/>
      <c r="AW334" s="260"/>
      <c r="AX334" s="221"/>
    </row>
    <row r="335" spans="1:50" ht="25.7" hidden="1" customHeight="1">
      <c r="A335" s="742"/>
      <c r="B335" s="282"/>
      <c r="C335" s="259" t="s">
        <v>3393</v>
      </c>
      <c r="D335" s="236" t="s">
        <v>14009</v>
      </c>
      <c r="E335" s="235" t="s">
        <v>14010</v>
      </c>
      <c r="F335" s="707" t="s">
        <v>3393</v>
      </c>
      <c r="G335" s="236" t="s">
        <v>14005</v>
      </c>
      <c r="H335" s="236"/>
      <c r="I335" s="236" t="s">
        <v>14006</v>
      </c>
      <c r="J335" s="236"/>
      <c r="K335" s="235"/>
      <c r="L335" s="235"/>
      <c r="M335" s="235"/>
      <c r="N335" s="236"/>
      <c r="O335" s="707" t="s">
        <v>1012</v>
      </c>
      <c r="P335" s="235">
        <v>2387</v>
      </c>
      <c r="Q335" s="235">
        <v>4</v>
      </c>
      <c r="R335" s="235"/>
      <c r="S335" s="235"/>
      <c r="T335" s="236"/>
      <c r="U335" s="236"/>
      <c r="V335" s="707">
        <v>1997</v>
      </c>
      <c r="W335" s="236"/>
      <c r="X335" s="236"/>
      <c r="Y335" s="236"/>
      <c r="Z335" s="236"/>
      <c r="AA335" s="236"/>
      <c r="AB335" s="235"/>
      <c r="AC335" s="707"/>
      <c r="AD335" s="707"/>
      <c r="AE335" s="236"/>
      <c r="AF335" s="236"/>
      <c r="AG335" s="236"/>
      <c r="AH335" s="236"/>
      <c r="AI335" s="236"/>
      <c r="AJ335" s="236"/>
      <c r="AK335" s="236"/>
      <c r="AL335" s="236"/>
      <c r="AM335" s="236"/>
      <c r="AN335" s="236"/>
      <c r="AO335" s="236"/>
      <c r="AP335" s="236"/>
      <c r="AQ335" s="236"/>
      <c r="AR335" s="236"/>
      <c r="AS335" s="236"/>
      <c r="AT335" s="236"/>
      <c r="AU335" s="236"/>
      <c r="AV335" s="260"/>
      <c r="AW335" s="260"/>
      <c r="AX335" s="221"/>
    </row>
    <row r="336" spans="1:50" ht="25.7" hidden="1" customHeight="1">
      <c r="A336" s="742">
        <v>26</v>
      </c>
      <c r="B336" s="282"/>
      <c r="C336" s="259" t="s">
        <v>3393</v>
      </c>
      <c r="D336" s="236" t="s">
        <v>14011</v>
      </c>
      <c r="E336" s="235" t="s">
        <v>3739</v>
      </c>
      <c r="F336" s="707" t="s">
        <v>3393</v>
      </c>
      <c r="G336" s="236" t="s">
        <v>14005</v>
      </c>
      <c r="H336" s="236"/>
      <c r="I336" s="236" t="s">
        <v>14006</v>
      </c>
      <c r="J336" s="236"/>
      <c r="K336" s="235">
        <v>1500</v>
      </c>
      <c r="L336" s="235"/>
      <c r="M336" s="235"/>
      <c r="N336" s="236"/>
      <c r="O336" s="833" t="s">
        <v>172</v>
      </c>
      <c r="P336" s="235"/>
      <c r="Q336" s="235">
        <v>1</v>
      </c>
      <c r="R336" s="235"/>
      <c r="S336" s="235"/>
      <c r="T336" s="236"/>
      <c r="U336" s="236"/>
      <c r="V336" s="707">
        <v>2009</v>
      </c>
      <c r="W336" s="236"/>
      <c r="X336" s="236"/>
      <c r="Y336" s="236"/>
      <c r="Z336" s="236"/>
      <c r="AA336" s="236"/>
      <c r="AB336" s="235"/>
      <c r="AC336" s="707"/>
      <c r="AD336" s="707"/>
      <c r="AE336" s="236"/>
      <c r="AF336" s="236"/>
      <c r="AG336" s="236"/>
      <c r="AH336" s="236"/>
      <c r="AI336" s="236"/>
      <c r="AJ336" s="236"/>
      <c r="AK336" s="236"/>
      <c r="AL336" s="236"/>
      <c r="AM336" s="236"/>
      <c r="AN336" s="236"/>
      <c r="AO336" s="236"/>
      <c r="AP336" s="236"/>
      <c r="AQ336" s="236"/>
      <c r="AR336" s="236"/>
      <c r="AS336" s="236"/>
      <c r="AT336" s="236"/>
      <c r="AU336" s="236"/>
      <c r="AV336" s="260"/>
      <c r="AW336" s="260"/>
      <c r="AX336" s="221"/>
    </row>
    <row r="337" spans="1:50" ht="25.7" hidden="1" customHeight="1">
      <c r="A337" s="742">
        <v>27</v>
      </c>
      <c r="B337" s="282"/>
      <c r="C337" s="259" t="s">
        <v>3393</v>
      </c>
      <c r="D337" s="236" t="s">
        <v>13714</v>
      </c>
      <c r="E337" s="235" t="s">
        <v>3740</v>
      </c>
      <c r="F337" s="707" t="s">
        <v>3393</v>
      </c>
      <c r="G337" s="236" t="s">
        <v>14005</v>
      </c>
      <c r="H337" s="236" t="s">
        <v>3393</v>
      </c>
      <c r="I337" s="236" t="s">
        <v>14006</v>
      </c>
      <c r="J337" s="236"/>
      <c r="K337" s="235">
        <v>3500</v>
      </c>
      <c r="L337" s="235" t="s">
        <v>384</v>
      </c>
      <c r="M337" s="235" t="s">
        <v>384</v>
      </c>
      <c r="N337" s="236"/>
      <c r="O337" s="707" t="s">
        <v>172</v>
      </c>
      <c r="P337" s="235">
        <v>3500</v>
      </c>
      <c r="Q337" s="235">
        <v>5</v>
      </c>
      <c r="R337" s="235"/>
      <c r="S337" s="235"/>
      <c r="T337" s="236"/>
      <c r="U337" s="236"/>
      <c r="V337" s="707">
        <v>1994</v>
      </c>
      <c r="W337" s="236"/>
      <c r="X337" s="236"/>
      <c r="Y337" s="236"/>
      <c r="Z337" s="236"/>
      <c r="AA337" s="236"/>
      <c r="AB337" s="235"/>
      <c r="AC337" s="707"/>
      <c r="AD337" s="707"/>
      <c r="AE337" s="236"/>
      <c r="AF337" s="236"/>
      <c r="AG337" s="236"/>
      <c r="AH337" s="236"/>
      <c r="AI337" s="236"/>
      <c r="AJ337" s="236"/>
      <c r="AK337" s="236"/>
      <c r="AL337" s="236"/>
      <c r="AM337" s="236"/>
      <c r="AN337" s="236"/>
      <c r="AO337" s="236"/>
      <c r="AP337" s="236"/>
      <c r="AQ337" s="236"/>
      <c r="AR337" s="236"/>
      <c r="AS337" s="236"/>
      <c r="AT337" s="236"/>
      <c r="AU337" s="236"/>
      <c r="AV337" s="260"/>
      <c r="AW337" s="260"/>
      <c r="AX337" s="221"/>
    </row>
    <row r="338" spans="1:50" ht="25.7" hidden="1" customHeight="1">
      <c r="A338" s="742">
        <v>28</v>
      </c>
      <c r="B338" s="282"/>
      <c r="C338" s="259" t="s">
        <v>3393</v>
      </c>
      <c r="D338" s="236" t="s">
        <v>14012</v>
      </c>
      <c r="E338" s="235" t="s">
        <v>14013</v>
      </c>
      <c r="F338" s="707" t="s">
        <v>3393</v>
      </c>
      <c r="G338" s="236" t="s">
        <v>14005</v>
      </c>
      <c r="H338" s="236" t="s">
        <v>3393</v>
      </c>
      <c r="I338" s="236" t="s">
        <v>14006</v>
      </c>
      <c r="J338" s="236"/>
      <c r="K338" s="235">
        <v>1200</v>
      </c>
      <c r="L338" s="235" t="s">
        <v>384</v>
      </c>
      <c r="M338" s="235" t="s">
        <v>384</v>
      </c>
      <c r="N338" s="236"/>
      <c r="O338" s="707" t="s">
        <v>172</v>
      </c>
      <c r="P338" s="235">
        <v>1200</v>
      </c>
      <c r="Q338" s="235">
        <v>2</v>
      </c>
      <c r="R338" s="235"/>
      <c r="S338" s="235"/>
      <c r="T338" s="236"/>
      <c r="U338" s="236"/>
      <c r="V338" s="707">
        <v>2001</v>
      </c>
      <c r="W338" s="236"/>
      <c r="X338" s="236"/>
      <c r="Y338" s="236"/>
      <c r="Z338" s="236"/>
      <c r="AA338" s="236"/>
      <c r="AB338" s="235"/>
      <c r="AC338" s="707"/>
      <c r="AD338" s="707"/>
      <c r="AE338" s="236"/>
      <c r="AF338" s="236"/>
      <c r="AG338" s="236"/>
      <c r="AH338" s="236"/>
      <c r="AI338" s="236"/>
      <c r="AJ338" s="236"/>
      <c r="AK338" s="236"/>
      <c r="AL338" s="236"/>
      <c r="AM338" s="236"/>
      <c r="AN338" s="236"/>
      <c r="AO338" s="236"/>
      <c r="AP338" s="236"/>
      <c r="AQ338" s="236"/>
      <c r="AR338" s="236"/>
      <c r="AS338" s="236"/>
      <c r="AT338" s="236"/>
      <c r="AU338" s="236"/>
      <c r="AV338" s="260"/>
      <c r="AW338" s="260"/>
      <c r="AX338" s="235"/>
    </row>
    <row r="339" spans="1:50" ht="25.7" hidden="1" customHeight="1">
      <c r="A339" s="742"/>
      <c r="B339" s="282"/>
      <c r="C339" s="259" t="s">
        <v>3393</v>
      </c>
      <c r="D339" s="236" t="s">
        <v>14014</v>
      </c>
      <c r="E339" s="235" t="s">
        <v>12384</v>
      </c>
      <c r="F339" s="707" t="s">
        <v>3393</v>
      </c>
      <c r="G339" s="236" t="s">
        <v>14005</v>
      </c>
      <c r="H339" s="236" t="s">
        <v>3393</v>
      </c>
      <c r="I339" s="236" t="s">
        <v>14006</v>
      </c>
      <c r="J339" s="236"/>
      <c r="K339" s="235">
        <v>1660</v>
      </c>
      <c r="L339" s="235" t="s">
        <v>384</v>
      </c>
      <c r="M339" s="235" t="s">
        <v>384</v>
      </c>
      <c r="N339" s="236"/>
      <c r="O339" s="707" t="s">
        <v>1012</v>
      </c>
      <c r="P339" s="235">
        <v>1660</v>
      </c>
      <c r="Q339" s="235">
        <v>3</v>
      </c>
      <c r="R339" s="235"/>
      <c r="S339" s="235"/>
      <c r="T339" s="236"/>
      <c r="U339" s="236"/>
      <c r="V339" s="707">
        <v>1995</v>
      </c>
      <c r="W339" s="236"/>
      <c r="X339" s="236"/>
      <c r="Y339" s="236"/>
      <c r="Z339" s="236"/>
      <c r="AA339" s="236"/>
      <c r="AB339" s="235"/>
      <c r="AC339" s="707"/>
      <c r="AD339" s="707"/>
      <c r="AE339" s="236"/>
      <c r="AF339" s="236"/>
      <c r="AG339" s="236"/>
      <c r="AH339" s="236"/>
      <c r="AI339" s="236"/>
      <c r="AJ339" s="236"/>
      <c r="AK339" s="236"/>
      <c r="AL339" s="236"/>
      <c r="AM339" s="236"/>
      <c r="AN339" s="236"/>
      <c r="AO339" s="236"/>
      <c r="AP339" s="236"/>
      <c r="AQ339" s="236"/>
      <c r="AR339" s="236"/>
      <c r="AS339" s="236"/>
      <c r="AT339" s="236"/>
      <c r="AU339" s="236"/>
      <c r="AV339" s="260"/>
      <c r="AW339" s="260"/>
      <c r="AX339" s="235"/>
    </row>
    <row r="340" spans="1:50" ht="25.7" hidden="1" customHeight="1">
      <c r="A340" s="742"/>
      <c r="B340" s="282"/>
      <c r="C340" s="259" t="s">
        <v>3393</v>
      </c>
      <c r="D340" s="236" t="s">
        <v>13898</v>
      </c>
      <c r="E340" s="235" t="s">
        <v>14015</v>
      </c>
      <c r="F340" s="707" t="s">
        <v>3393</v>
      </c>
      <c r="G340" s="236" t="s">
        <v>14005</v>
      </c>
      <c r="H340" s="236" t="s">
        <v>3393</v>
      </c>
      <c r="I340" s="236" t="s">
        <v>14006</v>
      </c>
      <c r="J340" s="236"/>
      <c r="K340" s="235">
        <v>1776</v>
      </c>
      <c r="L340" s="235"/>
      <c r="M340" s="235"/>
      <c r="N340" s="236"/>
      <c r="O340" s="707" t="s">
        <v>172</v>
      </c>
      <c r="P340" s="235">
        <v>1776</v>
      </c>
      <c r="Q340" s="235">
        <v>3</v>
      </c>
      <c r="R340" s="235"/>
      <c r="S340" s="235"/>
      <c r="T340" s="236"/>
      <c r="U340" s="236"/>
      <c r="V340" s="707">
        <v>2008</v>
      </c>
      <c r="W340" s="236"/>
      <c r="X340" s="236"/>
      <c r="Y340" s="236"/>
      <c r="Z340" s="236"/>
      <c r="AA340" s="236"/>
      <c r="AB340" s="235">
        <v>45</v>
      </c>
      <c r="AC340" s="707"/>
      <c r="AD340" s="707"/>
      <c r="AE340" s="236"/>
      <c r="AF340" s="236"/>
      <c r="AG340" s="236"/>
      <c r="AH340" s="236"/>
      <c r="AI340" s="236"/>
      <c r="AJ340" s="236"/>
      <c r="AK340" s="236"/>
      <c r="AL340" s="236"/>
      <c r="AM340" s="236"/>
      <c r="AN340" s="236"/>
      <c r="AO340" s="236"/>
      <c r="AP340" s="236"/>
      <c r="AQ340" s="236"/>
      <c r="AR340" s="236"/>
      <c r="AS340" s="236"/>
      <c r="AT340" s="236"/>
      <c r="AU340" s="236"/>
      <c r="AV340" s="260"/>
      <c r="AW340" s="260"/>
      <c r="AX340" s="235"/>
    </row>
    <row r="341" spans="1:50" ht="25.7" hidden="1" customHeight="1">
      <c r="A341" s="742"/>
      <c r="B341" s="282"/>
      <c r="C341" s="259" t="s">
        <v>3393</v>
      </c>
      <c r="D341" s="236" t="s">
        <v>14016</v>
      </c>
      <c r="E341" s="235" t="s">
        <v>14017</v>
      </c>
      <c r="F341" s="707" t="s">
        <v>3393</v>
      </c>
      <c r="G341" s="236" t="s">
        <v>14005</v>
      </c>
      <c r="H341" s="236" t="s">
        <v>3393</v>
      </c>
      <c r="I341" s="236" t="s">
        <v>14006</v>
      </c>
      <c r="J341" s="236"/>
      <c r="K341" s="235">
        <v>1112</v>
      </c>
      <c r="L341" s="235"/>
      <c r="M341" s="235"/>
      <c r="N341" s="236"/>
      <c r="O341" s="833" t="s">
        <v>16287</v>
      </c>
      <c r="P341" s="235">
        <v>1112</v>
      </c>
      <c r="Q341" s="235">
        <v>2</v>
      </c>
      <c r="R341" s="235"/>
      <c r="S341" s="235"/>
      <c r="T341" s="236"/>
      <c r="U341" s="236"/>
      <c r="V341" s="707">
        <v>2010</v>
      </c>
      <c r="W341" s="236"/>
      <c r="X341" s="236"/>
      <c r="Y341" s="236"/>
      <c r="Z341" s="236"/>
      <c r="AA341" s="236"/>
      <c r="AB341" s="235"/>
      <c r="AC341" s="707"/>
      <c r="AD341" s="707"/>
      <c r="AE341" s="236"/>
      <c r="AF341" s="236"/>
      <c r="AG341" s="236"/>
      <c r="AH341" s="236"/>
      <c r="AI341" s="236"/>
      <c r="AJ341" s="236"/>
      <c r="AK341" s="236"/>
      <c r="AL341" s="236"/>
      <c r="AM341" s="236"/>
      <c r="AN341" s="236"/>
      <c r="AO341" s="236"/>
      <c r="AP341" s="236"/>
      <c r="AQ341" s="236"/>
      <c r="AR341" s="236"/>
      <c r="AS341" s="236"/>
      <c r="AT341" s="236"/>
      <c r="AU341" s="236"/>
      <c r="AV341" s="260"/>
      <c r="AW341" s="260"/>
      <c r="AX341" s="221"/>
    </row>
    <row r="342" spans="1:50" ht="25.7" hidden="1" customHeight="1">
      <c r="A342" s="742"/>
      <c r="B342" s="282"/>
      <c r="C342" s="259" t="s">
        <v>3417</v>
      </c>
      <c r="D342" s="236" t="s">
        <v>13724</v>
      </c>
      <c r="E342" s="235" t="s">
        <v>3758</v>
      </c>
      <c r="F342" s="707" t="s">
        <v>3417</v>
      </c>
      <c r="G342" s="236" t="s">
        <v>3759</v>
      </c>
      <c r="H342" s="236" t="s">
        <v>299</v>
      </c>
      <c r="I342" s="236" t="s">
        <v>3760</v>
      </c>
      <c r="J342" s="236"/>
      <c r="K342" s="235">
        <v>3960</v>
      </c>
      <c r="L342" s="235"/>
      <c r="M342" s="235"/>
      <c r="N342" s="236"/>
      <c r="O342" s="707" t="s">
        <v>282</v>
      </c>
      <c r="P342" s="235">
        <v>3960</v>
      </c>
      <c r="Q342" s="235">
        <v>8</v>
      </c>
      <c r="R342" s="235"/>
      <c r="S342" s="235"/>
      <c r="T342" s="236"/>
      <c r="U342" s="236"/>
      <c r="V342" s="707">
        <v>1997</v>
      </c>
      <c r="W342" s="236"/>
      <c r="X342" s="236"/>
      <c r="Y342" s="236"/>
      <c r="Z342" s="236"/>
      <c r="AA342" s="236"/>
      <c r="AB342" s="235">
        <v>119</v>
      </c>
      <c r="AC342" s="707"/>
      <c r="AD342" s="707"/>
      <c r="AE342" s="236"/>
      <c r="AF342" s="236"/>
      <c r="AG342" s="236"/>
      <c r="AH342" s="236"/>
      <c r="AI342" s="236"/>
      <c r="AJ342" s="236"/>
      <c r="AK342" s="236"/>
      <c r="AL342" s="236"/>
      <c r="AM342" s="236"/>
      <c r="AN342" s="236"/>
      <c r="AO342" s="236"/>
      <c r="AP342" s="236"/>
      <c r="AQ342" s="236"/>
      <c r="AR342" s="236"/>
      <c r="AS342" s="236"/>
      <c r="AT342" s="236"/>
      <c r="AU342" s="236"/>
      <c r="AV342" s="260"/>
      <c r="AW342" s="260"/>
      <c r="AX342" s="221" t="s">
        <v>3761</v>
      </c>
    </row>
    <row r="343" spans="1:50" ht="25.7" hidden="1" customHeight="1">
      <c r="A343" s="742"/>
      <c r="B343" s="282"/>
      <c r="C343" s="259" t="s">
        <v>3417</v>
      </c>
      <c r="D343" s="236" t="s">
        <v>14018</v>
      </c>
      <c r="E343" s="235" t="s">
        <v>3762</v>
      </c>
      <c r="F343" s="707" t="s">
        <v>3417</v>
      </c>
      <c r="G343" s="236" t="s">
        <v>3759</v>
      </c>
      <c r="H343" s="236" t="s">
        <v>299</v>
      </c>
      <c r="I343" s="236" t="s">
        <v>3760</v>
      </c>
      <c r="J343" s="236"/>
      <c r="K343" s="235">
        <v>2970</v>
      </c>
      <c r="L343" s="235"/>
      <c r="M343" s="235"/>
      <c r="N343" s="236"/>
      <c r="O343" s="707" t="s">
        <v>282</v>
      </c>
      <c r="P343" s="235">
        <v>2970</v>
      </c>
      <c r="Q343" s="235">
        <v>6</v>
      </c>
      <c r="R343" s="235"/>
      <c r="S343" s="235"/>
      <c r="T343" s="236"/>
      <c r="U343" s="236"/>
      <c r="V343" s="707">
        <v>2001</v>
      </c>
      <c r="W343" s="236">
        <v>87</v>
      </c>
      <c r="X343" s="236"/>
      <c r="Y343" s="236"/>
      <c r="Z343" s="236"/>
      <c r="AA343" s="236"/>
      <c r="AB343" s="235">
        <v>87</v>
      </c>
      <c r="AC343" s="707"/>
      <c r="AD343" s="707"/>
      <c r="AE343" s="236"/>
      <c r="AF343" s="236"/>
      <c r="AG343" s="236"/>
      <c r="AH343" s="236"/>
      <c r="AI343" s="236"/>
      <c r="AJ343" s="236"/>
      <c r="AK343" s="236"/>
      <c r="AL343" s="236"/>
      <c r="AM343" s="236"/>
      <c r="AN343" s="236"/>
      <c r="AO343" s="236"/>
      <c r="AP343" s="236"/>
      <c r="AQ343" s="236"/>
      <c r="AR343" s="236"/>
      <c r="AS343" s="236"/>
      <c r="AT343" s="236"/>
      <c r="AU343" s="236"/>
      <c r="AV343" s="260"/>
      <c r="AW343" s="260"/>
      <c r="AX343" s="221"/>
    </row>
    <row r="344" spans="1:50" ht="25.7" hidden="1" customHeight="1">
      <c r="A344" s="742"/>
      <c r="B344" s="282"/>
      <c r="C344" s="259" t="s">
        <v>3417</v>
      </c>
      <c r="D344" s="236" t="s">
        <v>14019</v>
      </c>
      <c r="E344" s="235" t="s">
        <v>3763</v>
      </c>
      <c r="F344" s="707" t="s">
        <v>3417</v>
      </c>
      <c r="G344" s="236" t="s">
        <v>3759</v>
      </c>
      <c r="H344" s="236" t="s">
        <v>299</v>
      </c>
      <c r="I344" s="236" t="s">
        <v>3760</v>
      </c>
      <c r="J344" s="236"/>
      <c r="K344" s="235">
        <v>1485</v>
      </c>
      <c r="L344" s="235"/>
      <c r="M344" s="235"/>
      <c r="N344" s="236"/>
      <c r="O344" s="707" t="s">
        <v>282</v>
      </c>
      <c r="P344" s="235">
        <v>1485</v>
      </c>
      <c r="Q344" s="235">
        <v>4</v>
      </c>
      <c r="R344" s="235"/>
      <c r="S344" s="235"/>
      <c r="T344" s="236"/>
      <c r="U344" s="236"/>
      <c r="V344" s="707">
        <v>2001</v>
      </c>
      <c r="W344" s="236"/>
      <c r="X344" s="236"/>
      <c r="Y344" s="236"/>
      <c r="Z344" s="236"/>
      <c r="AA344" s="236"/>
      <c r="AB344" s="235">
        <v>44</v>
      </c>
      <c r="AC344" s="707"/>
      <c r="AD344" s="707"/>
      <c r="AE344" s="236"/>
      <c r="AF344" s="236"/>
      <c r="AG344" s="236"/>
      <c r="AH344" s="236"/>
      <c r="AI344" s="236"/>
      <c r="AJ344" s="236"/>
      <c r="AK344" s="236"/>
      <c r="AL344" s="236"/>
      <c r="AM344" s="236"/>
      <c r="AN344" s="236"/>
      <c r="AO344" s="236"/>
      <c r="AP344" s="236"/>
      <c r="AQ344" s="236"/>
      <c r="AR344" s="236"/>
      <c r="AS344" s="236"/>
      <c r="AT344" s="236"/>
      <c r="AU344" s="236"/>
      <c r="AV344" s="260"/>
      <c r="AW344" s="260"/>
      <c r="AX344" s="221" t="s">
        <v>3761</v>
      </c>
    </row>
    <row r="345" spans="1:50" ht="25.7" hidden="1" customHeight="1">
      <c r="A345" s="742"/>
      <c r="B345" s="282"/>
      <c r="C345" s="259" t="s">
        <v>3417</v>
      </c>
      <c r="D345" s="236" t="s">
        <v>13583</v>
      </c>
      <c r="E345" s="235" t="s">
        <v>3764</v>
      </c>
      <c r="F345" s="707" t="s">
        <v>3417</v>
      </c>
      <c r="G345" s="236" t="s">
        <v>3759</v>
      </c>
      <c r="H345" s="236" t="s">
        <v>299</v>
      </c>
      <c r="I345" s="236" t="s">
        <v>3760</v>
      </c>
      <c r="J345" s="236"/>
      <c r="K345" s="235">
        <v>2475</v>
      </c>
      <c r="L345" s="235"/>
      <c r="M345" s="235"/>
      <c r="N345" s="236"/>
      <c r="O345" s="707" t="s">
        <v>1035</v>
      </c>
      <c r="P345" s="235">
        <v>2475</v>
      </c>
      <c r="Q345" s="235">
        <v>5</v>
      </c>
      <c r="R345" s="235"/>
      <c r="S345" s="235"/>
      <c r="T345" s="236"/>
      <c r="U345" s="236"/>
      <c r="V345" s="707">
        <v>2001</v>
      </c>
      <c r="W345" s="236"/>
      <c r="X345" s="236"/>
      <c r="Y345" s="236"/>
      <c r="Z345" s="236"/>
      <c r="AA345" s="236"/>
      <c r="AB345" s="235">
        <v>74</v>
      </c>
      <c r="AC345" s="707"/>
      <c r="AD345" s="707"/>
      <c r="AE345" s="236"/>
      <c r="AF345" s="236"/>
      <c r="AG345" s="236"/>
      <c r="AH345" s="236"/>
      <c r="AI345" s="236"/>
      <c r="AJ345" s="236"/>
      <c r="AK345" s="236"/>
      <c r="AL345" s="236"/>
      <c r="AM345" s="236"/>
      <c r="AN345" s="236"/>
      <c r="AO345" s="236"/>
      <c r="AP345" s="236"/>
      <c r="AQ345" s="236"/>
      <c r="AR345" s="236"/>
      <c r="AS345" s="236"/>
      <c r="AT345" s="236"/>
      <c r="AU345" s="236"/>
      <c r="AV345" s="260"/>
      <c r="AW345" s="260"/>
      <c r="AX345" s="274" t="s">
        <v>3765</v>
      </c>
    </row>
    <row r="346" spans="1:50" ht="25.7" hidden="1" customHeight="1">
      <c r="A346" s="742"/>
      <c r="B346" s="282"/>
      <c r="C346" s="259" t="s">
        <v>3417</v>
      </c>
      <c r="D346" s="236" t="s">
        <v>14020</v>
      </c>
      <c r="E346" s="235" t="s">
        <v>3766</v>
      </c>
      <c r="F346" s="707" t="s">
        <v>3417</v>
      </c>
      <c r="G346" s="236" t="s">
        <v>3759</v>
      </c>
      <c r="H346" s="236" t="s">
        <v>299</v>
      </c>
      <c r="I346" s="236" t="s">
        <v>3760</v>
      </c>
      <c r="J346" s="236"/>
      <c r="K346" s="235">
        <v>7950</v>
      </c>
      <c r="L346" s="235"/>
      <c r="M346" s="235"/>
      <c r="N346" s="236"/>
      <c r="O346" s="707" t="s">
        <v>172</v>
      </c>
      <c r="P346" s="235">
        <v>1000</v>
      </c>
      <c r="Q346" s="235">
        <v>3</v>
      </c>
      <c r="R346" s="235"/>
      <c r="S346" s="235"/>
      <c r="T346" s="236"/>
      <c r="U346" s="236"/>
      <c r="V346" s="707">
        <v>2003</v>
      </c>
      <c r="W346" s="236"/>
      <c r="X346" s="236"/>
      <c r="Y346" s="236"/>
      <c r="Z346" s="236"/>
      <c r="AA346" s="236"/>
      <c r="AB346" s="235">
        <v>150</v>
      </c>
      <c r="AC346" s="707"/>
      <c r="AD346" s="707"/>
      <c r="AE346" s="236"/>
      <c r="AF346" s="236"/>
      <c r="AG346" s="236"/>
      <c r="AH346" s="236"/>
      <c r="AI346" s="236"/>
      <c r="AJ346" s="236"/>
      <c r="AK346" s="236"/>
      <c r="AL346" s="236"/>
      <c r="AM346" s="236"/>
      <c r="AN346" s="236"/>
      <c r="AO346" s="236"/>
      <c r="AP346" s="236"/>
      <c r="AQ346" s="236"/>
      <c r="AR346" s="236"/>
      <c r="AS346" s="236"/>
      <c r="AT346" s="236"/>
      <c r="AU346" s="236"/>
      <c r="AV346" s="260"/>
      <c r="AW346" s="260"/>
      <c r="AX346" s="221" t="s">
        <v>3761</v>
      </c>
    </row>
    <row r="347" spans="1:50" ht="25.7" hidden="1" customHeight="1">
      <c r="A347" s="742"/>
      <c r="B347" s="282"/>
      <c r="C347" s="259" t="s">
        <v>3417</v>
      </c>
      <c r="D347" s="236" t="s">
        <v>14021</v>
      </c>
      <c r="E347" s="235" t="s">
        <v>3767</v>
      </c>
      <c r="F347" s="707" t="s">
        <v>3417</v>
      </c>
      <c r="G347" s="236"/>
      <c r="H347" s="236" t="s">
        <v>299</v>
      </c>
      <c r="I347" s="236" t="s">
        <v>3760</v>
      </c>
      <c r="J347" s="236"/>
      <c r="K347" s="235">
        <v>1740</v>
      </c>
      <c r="L347" s="235"/>
      <c r="M347" s="235"/>
      <c r="N347" s="236"/>
      <c r="O347" s="707" t="s">
        <v>172</v>
      </c>
      <c r="P347" s="235">
        <v>1740</v>
      </c>
      <c r="Q347" s="235">
        <v>3</v>
      </c>
      <c r="R347" s="235"/>
      <c r="S347" s="235"/>
      <c r="T347" s="236"/>
      <c r="U347" s="236"/>
      <c r="V347" s="707">
        <v>2008</v>
      </c>
      <c r="W347" s="236"/>
      <c r="X347" s="236"/>
      <c r="Y347" s="236"/>
      <c r="Z347" s="236"/>
      <c r="AA347" s="236"/>
      <c r="AB347" s="235">
        <v>80</v>
      </c>
      <c r="AC347" s="707"/>
      <c r="AD347" s="707"/>
      <c r="AE347" s="236"/>
      <c r="AF347" s="236"/>
      <c r="AG347" s="236"/>
      <c r="AH347" s="236"/>
      <c r="AI347" s="236"/>
      <c r="AJ347" s="236"/>
      <c r="AK347" s="236"/>
      <c r="AL347" s="236"/>
      <c r="AM347" s="236"/>
      <c r="AN347" s="236"/>
      <c r="AO347" s="236"/>
      <c r="AP347" s="236"/>
      <c r="AQ347" s="236"/>
      <c r="AR347" s="236"/>
      <c r="AS347" s="236"/>
      <c r="AT347" s="236"/>
      <c r="AU347" s="236"/>
      <c r="AV347" s="260"/>
      <c r="AW347" s="260"/>
      <c r="AX347" s="221" t="s">
        <v>3768</v>
      </c>
    </row>
    <row r="348" spans="1:50" ht="25.7" hidden="1" customHeight="1">
      <c r="A348" s="742"/>
      <c r="B348" s="282"/>
      <c r="C348" s="259" t="s">
        <v>3417</v>
      </c>
      <c r="D348" s="236" t="s">
        <v>13731</v>
      </c>
      <c r="E348" s="235" t="s">
        <v>3769</v>
      </c>
      <c r="F348" s="707" t="s">
        <v>3417</v>
      </c>
      <c r="G348" s="236" t="s">
        <v>3759</v>
      </c>
      <c r="H348" s="236" t="s">
        <v>299</v>
      </c>
      <c r="I348" s="236" t="s">
        <v>3760</v>
      </c>
      <c r="J348" s="236"/>
      <c r="K348" s="235">
        <v>2690</v>
      </c>
      <c r="L348" s="235"/>
      <c r="M348" s="235"/>
      <c r="N348" s="236"/>
      <c r="O348" s="707" t="s">
        <v>172</v>
      </c>
      <c r="P348" s="235">
        <v>2690</v>
      </c>
      <c r="Q348" s="235">
        <v>4</v>
      </c>
      <c r="R348" s="235"/>
      <c r="S348" s="235"/>
      <c r="T348" s="236"/>
      <c r="U348" s="236"/>
      <c r="V348" s="707">
        <v>2009</v>
      </c>
      <c r="W348" s="236"/>
      <c r="X348" s="236"/>
      <c r="Y348" s="236"/>
      <c r="Z348" s="236"/>
      <c r="AA348" s="236"/>
      <c r="AB348" s="235">
        <v>120</v>
      </c>
      <c r="AC348" s="707"/>
      <c r="AD348" s="707"/>
      <c r="AE348" s="236"/>
      <c r="AF348" s="236"/>
      <c r="AG348" s="236"/>
      <c r="AH348" s="236"/>
      <c r="AI348" s="236"/>
      <c r="AJ348" s="236"/>
      <c r="AK348" s="236"/>
      <c r="AL348" s="236"/>
      <c r="AM348" s="236"/>
      <c r="AN348" s="236"/>
      <c r="AO348" s="236"/>
      <c r="AP348" s="236"/>
      <c r="AQ348" s="236"/>
      <c r="AR348" s="236"/>
      <c r="AS348" s="236"/>
      <c r="AT348" s="236"/>
      <c r="AU348" s="236"/>
      <c r="AV348" s="260"/>
      <c r="AW348" s="260"/>
      <c r="AX348" s="221" t="s">
        <v>3770</v>
      </c>
    </row>
    <row r="349" spans="1:50" ht="25.7" hidden="1" customHeight="1">
      <c r="A349" s="742"/>
      <c r="B349" s="282"/>
      <c r="C349" s="259" t="s">
        <v>3417</v>
      </c>
      <c r="D349" s="236" t="s">
        <v>10541</v>
      </c>
      <c r="E349" s="235" t="s">
        <v>3771</v>
      </c>
      <c r="F349" s="707" t="s">
        <v>3417</v>
      </c>
      <c r="G349" s="236"/>
      <c r="H349" s="236" t="s">
        <v>299</v>
      </c>
      <c r="I349" s="236" t="s">
        <v>3760</v>
      </c>
      <c r="J349" s="236"/>
      <c r="K349" s="235">
        <v>3570</v>
      </c>
      <c r="L349" s="235"/>
      <c r="M349" s="235"/>
      <c r="N349" s="236"/>
      <c r="O349" s="707" t="s">
        <v>282</v>
      </c>
      <c r="P349" s="235">
        <v>3570</v>
      </c>
      <c r="Q349" s="235">
        <v>3</v>
      </c>
      <c r="R349" s="235"/>
      <c r="S349" s="235"/>
      <c r="T349" s="236"/>
      <c r="U349" s="236"/>
      <c r="V349" s="707">
        <v>2009</v>
      </c>
      <c r="W349" s="236"/>
      <c r="X349" s="236"/>
      <c r="Y349" s="236"/>
      <c r="Z349" s="236"/>
      <c r="AA349" s="236"/>
      <c r="AB349" s="235">
        <v>200</v>
      </c>
      <c r="AC349" s="707"/>
      <c r="AD349" s="707"/>
      <c r="AE349" s="236"/>
      <c r="AF349" s="236"/>
      <c r="AG349" s="236"/>
      <c r="AH349" s="236"/>
      <c r="AI349" s="236"/>
      <c r="AJ349" s="236"/>
      <c r="AK349" s="236"/>
      <c r="AL349" s="236"/>
      <c r="AM349" s="236"/>
      <c r="AN349" s="236"/>
      <c r="AO349" s="236"/>
      <c r="AP349" s="236"/>
      <c r="AQ349" s="236"/>
      <c r="AR349" s="236"/>
      <c r="AS349" s="236"/>
      <c r="AT349" s="236"/>
      <c r="AU349" s="236"/>
      <c r="AV349" s="260"/>
      <c r="AW349" s="260"/>
      <c r="AX349" s="221"/>
    </row>
    <row r="350" spans="1:50" ht="25.7" hidden="1" customHeight="1">
      <c r="A350" s="742"/>
      <c r="B350" s="282"/>
      <c r="C350" s="259" t="s">
        <v>3417</v>
      </c>
      <c r="D350" s="236" t="s">
        <v>13737</v>
      </c>
      <c r="E350" s="235" t="s">
        <v>3772</v>
      </c>
      <c r="F350" s="707" t="s">
        <v>3417</v>
      </c>
      <c r="G350" s="236"/>
      <c r="H350" s="236"/>
      <c r="I350" s="236" t="s">
        <v>3760</v>
      </c>
      <c r="J350" s="236"/>
      <c r="K350" s="235">
        <v>2690</v>
      </c>
      <c r="L350" s="235"/>
      <c r="M350" s="235"/>
      <c r="N350" s="236"/>
      <c r="O350" s="707" t="s">
        <v>282</v>
      </c>
      <c r="P350" s="235">
        <v>2690</v>
      </c>
      <c r="Q350" s="235">
        <v>5</v>
      </c>
      <c r="R350" s="235"/>
      <c r="S350" s="235"/>
      <c r="T350" s="236"/>
      <c r="U350" s="236"/>
      <c r="V350" s="707">
        <v>2012</v>
      </c>
      <c r="W350" s="236"/>
      <c r="X350" s="236"/>
      <c r="Y350" s="236"/>
      <c r="Z350" s="236"/>
      <c r="AA350" s="236"/>
      <c r="AB350" s="235"/>
      <c r="AC350" s="707"/>
      <c r="AD350" s="707"/>
      <c r="AE350" s="236"/>
      <c r="AF350" s="236"/>
      <c r="AG350" s="236"/>
      <c r="AH350" s="236"/>
      <c r="AI350" s="236"/>
      <c r="AJ350" s="236"/>
      <c r="AK350" s="236"/>
      <c r="AL350" s="236"/>
      <c r="AM350" s="236"/>
      <c r="AN350" s="236"/>
      <c r="AO350" s="236"/>
      <c r="AP350" s="236"/>
      <c r="AQ350" s="236"/>
      <c r="AR350" s="236"/>
      <c r="AS350" s="236"/>
      <c r="AT350" s="236"/>
      <c r="AU350" s="236"/>
      <c r="AV350" s="260"/>
      <c r="AW350" s="260"/>
      <c r="AX350" s="221"/>
    </row>
    <row r="351" spans="1:50" ht="25.7" hidden="1" customHeight="1">
      <c r="A351" s="742"/>
      <c r="B351" s="282"/>
      <c r="C351" s="259" t="s">
        <v>3417</v>
      </c>
      <c r="D351" s="236" t="s">
        <v>10542</v>
      </c>
      <c r="E351" s="235" t="s">
        <v>3773</v>
      </c>
      <c r="F351" s="707" t="s">
        <v>3417</v>
      </c>
      <c r="G351" s="236"/>
      <c r="H351" s="236"/>
      <c r="I351" s="236" t="s">
        <v>3760</v>
      </c>
      <c r="J351" s="236"/>
      <c r="K351" s="235">
        <v>2690</v>
      </c>
      <c r="L351" s="235"/>
      <c r="M351" s="235"/>
      <c r="N351" s="236"/>
      <c r="O351" s="707" t="s">
        <v>172</v>
      </c>
      <c r="P351" s="235">
        <v>2690</v>
      </c>
      <c r="Q351" s="235">
        <v>4</v>
      </c>
      <c r="R351" s="235"/>
      <c r="S351" s="235"/>
      <c r="T351" s="236"/>
      <c r="U351" s="236"/>
      <c r="V351" s="707">
        <v>2012</v>
      </c>
      <c r="W351" s="236"/>
      <c r="X351" s="236"/>
      <c r="Y351" s="236"/>
      <c r="Z351" s="236"/>
      <c r="AA351" s="236"/>
      <c r="AB351" s="235"/>
      <c r="AC351" s="707"/>
      <c r="AD351" s="707"/>
      <c r="AE351" s="236"/>
      <c r="AF351" s="236"/>
      <c r="AG351" s="236"/>
      <c r="AH351" s="236"/>
      <c r="AI351" s="236"/>
      <c r="AJ351" s="236"/>
      <c r="AK351" s="236"/>
      <c r="AL351" s="236"/>
      <c r="AM351" s="236"/>
      <c r="AN351" s="236"/>
      <c r="AO351" s="236"/>
      <c r="AP351" s="236"/>
      <c r="AQ351" s="236"/>
      <c r="AR351" s="236"/>
      <c r="AS351" s="236"/>
      <c r="AT351" s="236"/>
      <c r="AU351" s="236"/>
      <c r="AV351" s="260"/>
      <c r="AW351" s="260"/>
      <c r="AX351" s="221"/>
    </row>
    <row r="352" spans="1:50" ht="25.7" hidden="1" customHeight="1">
      <c r="A352" s="742"/>
      <c r="B352" s="282"/>
      <c r="C352" s="259" t="s">
        <v>3417</v>
      </c>
      <c r="D352" s="236" t="s">
        <v>14022</v>
      </c>
      <c r="E352" s="235" t="s">
        <v>3774</v>
      </c>
      <c r="F352" s="707" t="s">
        <v>3417</v>
      </c>
      <c r="G352" s="236"/>
      <c r="H352" s="236"/>
      <c r="I352" s="236" t="s">
        <v>3417</v>
      </c>
      <c r="J352" s="236"/>
      <c r="K352" s="235">
        <v>809</v>
      </c>
      <c r="L352" s="235"/>
      <c r="M352" s="235"/>
      <c r="N352" s="236"/>
      <c r="O352" s="707" t="s">
        <v>172</v>
      </c>
      <c r="P352" s="235">
        <v>809</v>
      </c>
      <c r="Q352" s="235">
        <v>1</v>
      </c>
      <c r="R352" s="235"/>
      <c r="S352" s="235"/>
      <c r="T352" s="236"/>
      <c r="U352" s="236"/>
      <c r="V352" s="707">
        <v>2014</v>
      </c>
      <c r="W352" s="236"/>
      <c r="X352" s="236"/>
      <c r="Y352" s="236"/>
      <c r="Z352" s="236"/>
      <c r="AA352" s="236"/>
      <c r="AB352" s="235"/>
      <c r="AC352" s="707"/>
      <c r="AD352" s="707"/>
      <c r="AE352" s="236"/>
      <c r="AF352" s="236"/>
      <c r="AG352" s="236"/>
      <c r="AH352" s="236"/>
      <c r="AI352" s="236"/>
      <c r="AJ352" s="236"/>
      <c r="AK352" s="236"/>
      <c r="AL352" s="236"/>
      <c r="AM352" s="236"/>
      <c r="AN352" s="236"/>
      <c r="AO352" s="236"/>
      <c r="AP352" s="236"/>
      <c r="AQ352" s="236"/>
      <c r="AR352" s="236"/>
      <c r="AS352" s="236"/>
      <c r="AT352" s="236"/>
      <c r="AU352" s="236"/>
      <c r="AV352" s="260"/>
      <c r="AW352" s="260"/>
      <c r="AX352" s="221"/>
    </row>
    <row r="353" spans="1:50" ht="25.7" hidden="1" customHeight="1">
      <c r="A353" s="742"/>
      <c r="B353" s="282"/>
      <c r="C353" s="259" t="s">
        <v>3417</v>
      </c>
      <c r="D353" s="236" t="s">
        <v>14023</v>
      </c>
      <c r="E353" s="235" t="s">
        <v>3775</v>
      </c>
      <c r="F353" s="707" t="s">
        <v>3417</v>
      </c>
      <c r="G353" s="236"/>
      <c r="H353" s="236"/>
      <c r="I353" s="236" t="s">
        <v>3760</v>
      </c>
      <c r="J353" s="236"/>
      <c r="K353" s="235">
        <v>2465</v>
      </c>
      <c r="L353" s="235"/>
      <c r="M353" s="235"/>
      <c r="N353" s="236"/>
      <c r="O353" s="707" t="s">
        <v>172</v>
      </c>
      <c r="P353" s="235">
        <v>2465</v>
      </c>
      <c r="Q353" s="235">
        <v>4</v>
      </c>
      <c r="R353" s="235"/>
      <c r="S353" s="235"/>
      <c r="T353" s="236"/>
      <c r="U353" s="236"/>
      <c r="V353" s="707">
        <v>2015</v>
      </c>
      <c r="W353" s="236"/>
      <c r="X353" s="236"/>
      <c r="Y353" s="236"/>
      <c r="Z353" s="236"/>
      <c r="AA353" s="236"/>
      <c r="AB353" s="235"/>
      <c r="AC353" s="707"/>
      <c r="AD353" s="707"/>
      <c r="AE353" s="236"/>
      <c r="AF353" s="236"/>
      <c r="AG353" s="236"/>
      <c r="AH353" s="236"/>
      <c r="AI353" s="236"/>
      <c r="AJ353" s="236"/>
      <c r="AK353" s="236"/>
      <c r="AL353" s="236"/>
      <c r="AM353" s="236"/>
      <c r="AN353" s="236"/>
      <c r="AO353" s="236"/>
      <c r="AP353" s="236"/>
      <c r="AQ353" s="236"/>
      <c r="AR353" s="236"/>
      <c r="AS353" s="236"/>
      <c r="AT353" s="236"/>
      <c r="AU353" s="236"/>
      <c r="AV353" s="260"/>
      <c r="AW353" s="260"/>
      <c r="AX353" s="221"/>
    </row>
    <row r="354" spans="1:50" ht="25.7" hidden="1" customHeight="1">
      <c r="A354" s="742"/>
      <c r="B354" s="282"/>
      <c r="C354" s="259" t="s">
        <v>1578</v>
      </c>
      <c r="D354" s="236" t="s">
        <v>3725</v>
      </c>
      <c r="E354" s="235" t="s">
        <v>3688</v>
      </c>
      <c r="F354" s="707" t="s">
        <v>1578</v>
      </c>
      <c r="G354" s="236" t="s">
        <v>3726</v>
      </c>
      <c r="H354" s="236" t="s">
        <v>3727</v>
      </c>
      <c r="I354" s="236" t="s">
        <v>299</v>
      </c>
      <c r="J354" s="236">
        <v>2</v>
      </c>
      <c r="K354" s="235">
        <v>8250</v>
      </c>
      <c r="L354" s="235">
        <v>129</v>
      </c>
      <c r="M354" s="235">
        <v>129</v>
      </c>
      <c r="N354" s="236" t="s">
        <v>171</v>
      </c>
      <c r="O354" s="707" t="s">
        <v>172</v>
      </c>
      <c r="P354" s="235">
        <v>5672</v>
      </c>
      <c r="Q354" s="235">
        <v>7</v>
      </c>
      <c r="R354" s="235"/>
      <c r="S354" s="235"/>
      <c r="T354" s="236"/>
      <c r="U354" s="236"/>
      <c r="V354" s="707">
        <v>1995</v>
      </c>
      <c r="W354" s="236">
        <v>380</v>
      </c>
      <c r="X354" s="236"/>
      <c r="Y354" s="236"/>
      <c r="Z354" s="236"/>
      <c r="AA354" s="236"/>
      <c r="AB354" s="235">
        <v>380</v>
      </c>
      <c r="AC354" s="707"/>
      <c r="AD354" s="707"/>
      <c r="AE354" s="236"/>
      <c r="AF354" s="236"/>
      <c r="AG354" s="236">
        <v>4</v>
      </c>
      <c r="AH354" s="236"/>
      <c r="AI354" s="236"/>
      <c r="AJ354" s="236"/>
      <c r="AK354" s="236"/>
      <c r="AL354" s="236"/>
      <c r="AM354" s="236"/>
      <c r="AN354" s="236"/>
      <c r="AO354" s="236"/>
      <c r="AP354" s="236"/>
      <c r="AQ354" s="236"/>
      <c r="AR354" s="236"/>
      <c r="AS354" s="236"/>
      <c r="AT354" s="236"/>
      <c r="AU354" s="236"/>
      <c r="AV354" s="260"/>
      <c r="AW354" s="260"/>
      <c r="AX354" s="221"/>
    </row>
    <row r="355" spans="1:50" ht="25.7" hidden="1" customHeight="1">
      <c r="A355" s="742"/>
      <c r="B355" s="282"/>
      <c r="C355" s="259" t="s">
        <v>1578</v>
      </c>
      <c r="D355" s="236" t="s">
        <v>14024</v>
      </c>
      <c r="E355" s="235" t="s">
        <v>14025</v>
      </c>
      <c r="F355" s="707" t="s">
        <v>1578</v>
      </c>
      <c r="G355" s="236"/>
      <c r="H355" s="236"/>
      <c r="I355" s="236" t="s">
        <v>299</v>
      </c>
      <c r="J355" s="236"/>
      <c r="K355" s="235">
        <v>4752.62</v>
      </c>
      <c r="L355" s="235">
        <v>3723.79</v>
      </c>
      <c r="M355" s="235">
        <v>3357.62</v>
      </c>
      <c r="N355" s="236"/>
      <c r="O355" s="707" t="s">
        <v>1035</v>
      </c>
      <c r="P355" s="235">
        <v>3500</v>
      </c>
      <c r="Q355" s="235">
        <v>4</v>
      </c>
      <c r="R355" s="235"/>
      <c r="S355" s="235"/>
      <c r="T355" s="236"/>
      <c r="U355" s="236"/>
      <c r="V355" s="707">
        <v>2014</v>
      </c>
      <c r="W355" s="236"/>
      <c r="X355" s="236"/>
      <c r="Y355" s="236"/>
      <c r="Z355" s="236"/>
      <c r="AA355" s="236"/>
      <c r="AB355" s="235">
        <v>3500</v>
      </c>
      <c r="AC355" s="707"/>
      <c r="AD355" s="707"/>
      <c r="AE355" s="236"/>
      <c r="AF355" s="236"/>
      <c r="AG355" s="236"/>
      <c r="AH355" s="236"/>
      <c r="AI355" s="236"/>
      <c r="AJ355" s="236"/>
      <c r="AK355" s="236"/>
      <c r="AL355" s="236"/>
      <c r="AM355" s="236"/>
      <c r="AN355" s="236"/>
      <c r="AO355" s="236"/>
      <c r="AP355" s="236"/>
      <c r="AQ355" s="236"/>
      <c r="AR355" s="236"/>
      <c r="AS355" s="236"/>
      <c r="AT355" s="236"/>
      <c r="AU355" s="236"/>
      <c r="AV355" s="260"/>
      <c r="AW355" s="260"/>
      <c r="AX355" s="834"/>
    </row>
    <row r="356" spans="1:50" ht="25.7" hidden="1" customHeight="1">
      <c r="A356" s="742"/>
      <c r="B356" s="282"/>
      <c r="C356" s="259" t="s">
        <v>1578</v>
      </c>
      <c r="D356" s="236" t="s">
        <v>14024</v>
      </c>
      <c r="E356" s="235" t="s">
        <v>14026</v>
      </c>
      <c r="F356" s="707" t="s">
        <v>1578</v>
      </c>
      <c r="G356" s="236"/>
      <c r="H356" s="236"/>
      <c r="I356" s="236" t="s">
        <v>299</v>
      </c>
      <c r="J356" s="236"/>
      <c r="K356" s="235"/>
      <c r="L356" s="235"/>
      <c r="M356" s="235"/>
      <c r="N356" s="236"/>
      <c r="O356" s="707" t="s">
        <v>1035</v>
      </c>
      <c r="P356" s="235">
        <v>2800</v>
      </c>
      <c r="Q356" s="235">
        <v>4</v>
      </c>
      <c r="R356" s="235"/>
      <c r="S356" s="235"/>
      <c r="T356" s="236"/>
      <c r="U356" s="236"/>
      <c r="V356" s="707">
        <v>2016</v>
      </c>
      <c r="W356" s="236"/>
      <c r="X356" s="236"/>
      <c r="Y356" s="236"/>
      <c r="Z356" s="236"/>
      <c r="AA356" s="236"/>
      <c r="AB356" s="235"/>
      <c r="AC356" s="707"/>
      <c r="AD356" s="707"/>
      <c r="AE356" s="236"/>
      <c r="AF356" s="236"/>
      <c r="AG356" s="236"/>
      <c r="AH356" s="236"/>
      <c r="AI356" s="236"/>
      <c r="AJ356" s="236"/>
      <c r="AK356" s="236"/>
      <c r="AL356" s="236"/>
      <c r="AM356" s="236"/>
      <c r="AN356" s="236"/>
      <c r="AO356" s="236"/>
      <c r="AP356" s="236"/>
      <c r="AQ356" s="236"/>
      <c r="AR356" s="236"/>
      <c r="AS356" s="236"/>
      <c r="AT356" s="236"/>
      <c r="AU356" s="236"/>
      <c r="AV356" s="260"/>
      <c r="AW356" s="260"/>
      <c r="AX356" s="221"/>
    </row>
    <row r="357" spans="1:50" ht="25.7" hidden="1" customHeight="1">
      <c r="A357" s="742"/>
      <c r="B357" s="282"/>
      <c r="C357" s="259" t="s">
        <v>1578</v>
      </c>
      <c r="D357" s="236" t="s">
        <v>14027</v>
      </c>
      <c r="E357" s="235" t="s">
        <v>3728</v>
      </c>
      <c r="F357" s="707" t="s">
        <v>1578</v>
      </c>
      <c r="G357" s="236"/>
      <c r="H357" s="236"/>
      <c r="I357" s="236" t="s">
        <v>299</v>
      </c>
      <c r="J357" s="236"/>
      <c r="K357" s="235"/>
      <c r="L357" s="235">
        <v>2366</v>
      </c>
      <c r="M357" s="235"/>
      <c r="N357" s="236"/>
      <c r="O357" s="707" t="s">
        <v>282</v>
      </c>
      <c r="P357" s="235">
        <v>1047</v>
      </c>
      <c r="Q357" s="235">
        <v>4</v>
      </c>
      <c r="R357" s="235"/>
      <c r="S357" s="235"/>
      <c r="T357" s="236"/>
      <c r="U357" s="236"/>
      <c r="V357" s="707">
        <v>2016</v>
      </c>
      <c r="W357" s="236"/>
      <c r="X357" s="236"/>
      <c r="Y357" s="236"/>
      <c r="Z357" s="236"/>
      <c r="AA357" s="236"/>
      <c r="AB357" s="235"/>
      <c r="AC357" s="707"/>
      <c r="AD357" s="707"/>
      <c r="AE357" s="236"/>
      <c r="AF357" s="236"/>
      <c r="AG357" s="236"/>
      <c r="AH357" s="236"/>
      <c r="AI357" s="236"/>
      <c r="AJ357" s="236"/>
      <c r="AK357" s="236"/>
      <c r="AL357" s="236"/>
      <c r="AM357" s="236"/>
      <c r="AN357" s="236"/>
      <c r="AO357" s="236"/>
      <c r="AP357" s="236"/>
      <c r="AQ357" s="236"/>
      <c r="AR357" s="236"/>
      <c r="AS357" s="236"/>
      <c r="AT357" s="236"/>
      <c r="AU357" s="236"/>
      <c r="AV357" s="260"/>
      <c r="AW357" s="260"/>
      <c r="AX357" s="221"/>
    </row>
    <row r="358" spans="1:50" ht="25.7" hidden="1" customHeight="1">
      <c r="A358" s="742"/>
      <c r="B358" s="282"/>
      <c r="C358" s="259" t="s">
        <v>1578</v>
      </c>
      <c r="D358" s="236" t="s">
        <v>14028</v>
      </c>
      <c r="E358" s="235" t="s">
        <v>12383</v>
      </c>
      <c r="F358" s="707" t="s">
        <v>1578</v>
      </c>
      <c r="G358" s="236"/>
      <c r="H358" s="236"/>
      <c r="I358" s="236" t="s">
        <v>299</v>
      </c>
      <c r="J358" s="236"/>
      <c r="K358" s="235"/>
      <c r="L358" s="235">
        <v>27090</v>
      </c>
      <c r="M358" s="235"/>
      <c r="N358" s="236"/>
      <c r="O358" s="707" t="s">
        <v>1035</v>
      </c>
      <c r="P358" s="235">
        <v>4909</v>
      </c>
      <c r="Q358" s="235">
        <v>6</v>
      </c>
      <c r="R358" s="235"/>
      <c r="S358" s="235"/>
      <c r="T358" s="236"/>
      <c r="U358" s="236"/>
      <c r="V358" s="707">
        <v>2018</v>
      </c>
      <c r="W358" s="236"/>
      <c r="X358" s="236"/>
      <c r="Y358" s="236"/>
      <c r="Z358" s="236"/>
      <c r="AA358" s="236"/>
      <c r="AB358" s="235"/>
      <c r="AC358" s="707"/>
      <c r="AD358" s="707"/>
      <c r="AE358" s="236"/>
      <c r="AF358" s="236"/>
      <c r="AG358" s="236"/>
      <c r="AH358" s="236"/>
      <c r="AI358" s="236"/>
      <c r="AJ358" s="236"/>
      <c r="AK358" s="236"/>
      <c r="AL358" s="236"/>
      <c r="AM358" s="236"/>
      <c r="AN358" s="236"/>
      <c r="AO358" s="236"/>
      <c r="AP358" s="236"/>
      <c r="AQ358" s="236"/>
      <c r="AR358" s="236"/>
      <c r="AS358" s="236"/>
      <c r="AT358" s="236"/>
      <c r="AU358" s="236"/>
      <c r="AV358" s="260"/>
      <c r="AW358" s="260"/>
      <c r="AX358" s="221"/>
    </row>
    <row r="359" spans="1:50" ht="25.7" hidden="1" customHeight="1">
      <c r="A359" s="742"/>
      <c r="B359" s="282"/>
      <c r="C359" s="259" t="s">
        <v>1578</v>
      </c>
      <c r="D359" s="236" t="s">
        <v>14029</v>
      </c>
      <c r="E359" s="235" t="s">
        <v>14030</v>
      </c>
      <c r="F359" s="707" t="s">
        <v>1578</v>
      </c>
      <c r="G359" s="236"/>
      <c r="H359" s="236"/>
      <c r="I359" s="236" t="s">
        <v>299</v>
      </c>
      <c r="J359" s="236"/>
      <c r="K359" s="235"/>
      <c r="L359" s="235"/>
      <c r="M359" s="235"/>
      <c r="N359" s="236"/>
      <c r="O359" s="707" t="s">
        <v>282</v>
      </c>
      <c r="P359" s="235">
        <v>2698</v>
      </c>
      <c r="Q359" s="235">
        <v>4</v>
      </c>
      <c r="R359" s="235"/>
      <c r="S359" s="235"/>
      <c r="T359" s="236"/>
      <c r="U359" s="236"/>
      <c r="V359" s="707">
        <v>2014</v>
      </c>
      <c r="W359" s="236"/>
      <c r="X359" s="236"/>
      <c r="Y359" s="236"/>
      <c r="Z359" s="236"/>
      <c r="AA359" s="236"/>
      <c r="AB359" s="235"/>
      <c r="AC359" s="707"/>
      <c r="AD359" s="707"/>
      <c r="AE359" s="236"/>
      <c r="AF359" s="236"/>
      <c r="AG359" s="236"/>
      <c r="AH359" s="236"/>
      <c r="AI359" s="236"/>
      <c r="AJ359" s="236"/>
      <c r="AK359" s="236"/>
      <c r="AL359" s="236"/>
      <c r="AM359" s="236"/>
      <c r="AN359" s="236"/>
      <c r="AO359" s="236"/>
      <c r="AP359" s="236"/>
      <c r="AQ359" s="236"/>
      <c r="AR359" s="236"/>
      <c r="AS359" s="236"/>
      <c r="AT359" s="236"/>
      <c r="AU359" s="236"/>
      <c r="AV359" s="260"/>
      <c r="AW359" s="260"/>
      <c r="AX359" s="221"/>
    </row>
    <row r="360" spans="1:50" ht="25.7" hidden="1" customHeight="1">
      <c r="A360" s="742"/>
      <c r="B360" s="282"/>
      <c r="C360" s="259" t="s">
        <v>16288</v>
      </c>
      <c r="D360" s="236"/>
      <c r="E360" s="235" t="s">
        <v>16289</v>
      </c>
      <c r="F360" s="707" t="s">
        <v>1578</v>
      </c>
      <c r="G360" s="236"/>
      <c r="H360" s="236"/>
      <c r="I360" s="236" t="s">
        <v>1578</v>
      </c>
      <c r="J360" s="236"/>
      <c r="K360" s="235"/>
      <c r="L360" s="235"/>
      <c r="M360" s="235"/>
      <c r="N360" s="236"/>
      <c r="O360" s="707" t="s">
        <v>1035</v>
      </c>
      <c r="P360" s="235">
        <v>1125</v>
      </c>
      <c r="Q360" s="235">
        <v>2</v>
      </c>
      <c r="R360" s="235"/>
      <c r="S360" s="235"/>
      <c r="T360" s="236"/>
      <c r="U360" s="236"/>
      <c r="V360" s="707">
        <v>2020</v>
      </c>
      <c r="W360" s="236"/>
      <c r="X360" s="236"/>
      <c r="Y360" s="236"/>
      <c r="Z360" s="236"/>
      <c r="AA360" s="236"/>
      <c r="AB360" s="235"/>
      <c r="AC360" s="707"/>
      <c r="AD360" s="707"/>
      <c r="AE360" s="236"/>
      <c r="AF360" s="236"/>
      <c r="AG360" s="236"/>
      <c r="AH360" s="236"/>
      <c r="AI360" s="236"/>
      <c r="AJ360" s="236"/>
      <c r="AK360" s="236"/>
      <c r="AL360" s="236"/>
      <c r="AM360" s="236"/>
      <c r="AN360" s="236"/>
      <c r="AO360" s="236"/>
      <c r="AP360" s="236"/>
      <c r="AQ360" s="236"/>
      <c r="AR360" s="236"/>
      <c r="AS360" s="236"/>
      <c r="AT360" s="236"/>
      <c r="AU360" s="236"/>
      <c r="AV360" s="260"/>
      <c r="AW360" s="260"/>
      <c r="AX360" s="221" t="s">
        <v>16290</v>
      </c>
    </row>
    <row r="361" spans="1:50" ht="25.7" hidden="1" customHeight="1">
      <c r="A361" s="742"/>
      <c r="B361" s="282"/>
      <c r="C361" s="835" t="s">
        <v>3434</v>
      </c>
      <c r="D361" s="836" t="s">
        <v>14031</v>
      </c>
      <c r="E361" s="836" t="s">
        <v>14032</v>
      </c>
      <c r="F361" s="836" t="s">
        <v>3434</v>
      </c>
      <c r="G361" s="707"/>
      <c r="H361" s="707" t="s">
        <v>3792</v>
      </c>
      <c r="I361" s="836" t="s">
        <v>14033</v>
      </c>
      <c r="J361" s="707">
        <v>1</v>
      </c>
      <c r="K361" s="314">
        <v>14435</v>
      </c>
      <c r="L361" s="236">
        <v>83</v>
      </c>
      <c r="M361" s="236">
        <v>83</v>
      </c>
      <c r="N361" s="707" t="s">
        <v>171</v>
      </c>
      <c r="O361" s="836" t="s">
        <v>282</v>
      </c>
      <c r="P361" s="236">
        <v>3522</v>
      </c>
      <c r="Q361" s="836">
        <v>8</v>
      </c>
      <c r="R361" s="836">
        <v>150</v>
      </c>
      <c r="S361" s="836">
        <v>200</v>
      </c>
      <c r="T361" s="707"/>
      <c r="U361" s="707" t="s">
        <v>3745</v>
      </c>
      <c r="V361" s="836">
        <v>2002</v>
      </c>
      <c r="W361" s="707">
        <v>1617</v>
      </c>
      <c r="X361" s="707">
        <v>200</v>
      </c>
      <c r="Y361" s="707"/>
      <c r="Z361" s="707"/>
      <c r="AA361" s="707"/>
      <c r="AB361" s="236">
        <v>1817</v>
      </c>
      <c r="AC361" s="707"/>
      <c r="AD361" s="707"/>
      <c r="AE361" s="707"/>
      <c r="AF361" s="707"/>
      <c r="AG361" s="707">
        <v>12</v>
      </c>
      <c r="AH361" s="707"/>
      <c r="AI361" s="707"/>
      <c r="AJ361" s="707" t="s">
        <v>3746</v>
      </c>
      <c r="AK361" s="707"/>
      <c r="AL361" s="707"/>
      <c r="AM361" s="707"/>
      <c r="AN361" s="707"/>
      <c r="AO361" s="707"/>
      <c r="AP361" s="707"/>
      <c r="AQ361" s="707"/>
      <c r="AR361" s="707"/>
      <c r="AS361" s="707"/>
      <c r="AT361" s="707"/>
      <c r="AU361" s="707"/>
      <c r="AV361" s="700"/>
      <c r="AW361" s="700"/>
      <c r="AX361" s="836"/>
    </row>
    <row r="362" spans="1:50" ht="25.7" hidden="1" customHeight="1">
      <c r="A362" s="742"/>
      <c r="B362" s="282"/>
      <c r="C362" s="835" t="s">
        <v>3434</v>
      </c>
      <c r="D362" s="836" t="s">
        <v>13741</v>
      </c>
      <c r="E362" s="836" t="s">
        <v>3793</v>
      </c>
      <c r="F362" s="836" t="s">
        <v>3434</v>
      </c>
      <c r="G362" s="707"/>
      <c r="H362" s="707"/>
      <c r="I362" s="836" t="s">
        <v>16269</v>
      </c>
      <c r="J362" s="707"/>
      <c r="K362" s="314">
        <v>7438</v>
      </c>
      <c r="L362" s="236" t="s">
        <v>384</v>
      </c>
      <c r="M362" s="236" t="s">
        <v>384</v>
      </c>
      <c r="N362" s="707" t="s">
        <v>171</v>
      </c>
      <c r="O362" s="836" t="s">
        <v>282</v>
      </c>
      <c r="P362" s="236">
        <v>7483</v>
      </c>
      <c r="Q362" s="836">
        <v>9</v>
      </c>
      <c r="R362" s="836">
        <v>578</v>
      </c>
      <c r="S362" s="836">
        <v>578</v>
      </c>
      <c r="T362" s="707"/>
      <c r="U362" s="707"/>
      <c r="V362" s="836">
        <v>2014</v>
      </c>
      <c r="W362" s="707"/>
      <c r="X362" s="707"/>
      <c r="Y362" s="707"/>
      <c r="Z362" s="707"/>
      <c r="AA362" s="707"/>
      <c r="AB362" s="236" t="s">
        <v>3794</v>
      </c>
      <c r="AC362" s="707"/>
      <c r="AD362" s="707"/>
      <c r="AE362" s="707"/>
      <c r="AF362" s="707"/>
      <c r="AG362" s="707"/>
      <c r="AH362" s="707"/>
      <c r="AI362" s="707"/>
      <c r="AJ362" s="707"/>
      <c r="AK362" s="707"/>
      <c r="AL362" s="707"/>
      <c r="AM362" s="707"/>
      <c r="AN362" s="707"/>
      <c r="AO362" s="707"/>
      <c r="AP362" s="707"/>
      <c r="AQ362" s="707"/>
      <c r="AR362" s="707"/>
      <c r="AS362" s="707"/>
      <c r="AT362" s="707"/>
      <c r="AU362" s="707"/>
      <c r="AV362" s="700"/>
      <c r="AW362" s="700"/>
      <c r="AX362" s="837"/>
    </row>
    <row r="363" spans="1:50" ht="25.7" hidden="1" customHeight="1">
      <c r="A363" s="742"/>
      <c r="B363" s="282"/>
      <c r="C363" s="835" t="s">
        <v>3434</v>
      </c>
      <c r="D363" s="836" t="s">
        <v>14034</v>
      </c>
      <c r="E363" s="836" t="s">
        <v>3795</v>
      </c>
      <c r="F363" s="836" t="s">
        <v>3434</v>
      </c>
      <c r="G363" s="707"/>
      <c r="H363" s="707"/>
      <c r="I363" s="836" t="s">
        <v>16269</v>
      </c>
      <c r="J363" s="707"/>
      <c r="K363" s="314">
        <v>18033</v>
      </c>
      <c r="L363" s="236">
        <v>71.73</v>
      </c>
      <c r="M363" s="236">
        <v>72</v>
      </c>
      <c r="N363" s="707" t="s">
        <v>171</v>
      </c>
      <c r="O363" s="836" t="s">
        <v>172</v>
      </c>
      <c r="P363" s="236">
        <v>1049</v>
      </c>
      <c r="Q363" s="836">
        <v>3</v>
      </c>
      <c r="R363" s="836" t="s">
        <v>384</v>
      </c>
      <c r="S363" s="836" t="s">
        <v>384</v>
      </c>
      <c r="T363" s="707"/>
      <c r="U363" s="707"/>
      <c r="V363" s="836">
        <v>2005</v>
      </c>
      <c r="W363" s="707"/>
      <c r="X363" s="707"/>
      <c r="Y363" s="707"/>
      <c r="Z363" s="707"/>
      <c r="AA363" s="707"/>
      <c r="AB363" s="236">
        <v>1894</v>
      </c>
      <c r="AC363" s="707"/>
      <c r="AD363" s="707"/>
      <c r="AE363" s="707"/>
      <c r="AF363" s="707"/>
      <c r="AG363" s="707"/>
      <c r="AH363" s="707"/>
      <c r="AI363" s="707"/>
      <c r="AJ363" s="707"/>
      <c r="AK363" s="707"/>
      <c r="AL363" s="707"/>
      <c r="AM363" s="707"/>
      <c r="AN363" s="707"/>
      <c r="AO363" s="707"/>
      <c r="AP363" s="707"/>
      <c r="AQ363" s="707"/>
      <c r="AR363" s="707"/>
      <c r="AS363" s="707"/>
      <c r="AT363" s="707"/>
      <c r="AU363" s="707"/>
      <c r="AV363" s="700"/>
      <c r="AW363" s="700"/>
      <c r="AX363" s="837"/>
    </row>
    <row r="364" spans="1:50" ht="25.7" hidden="1" customHeight="1">
      <c r="A364" s="742"/>
      <c r="B364" s="282"/>
      <c r="C364" s="259" t="s">
        <v>588</v>
      </c>
      <c r="D364" s="236" t="s">
        <v>3778</v>
      </c>
      <c r="E364" s="235" t="s">
        <v>3779</v>
      </c>
      <c r="F364" s="707" t="s">
        <v>588</v>
      </c>
      <c r="G364" s="236"/>
      <c r="H364" s="236" t="s">
        <v>3780</v>
      </c>
      <c r="I364" s="236" t="s">
        <v>588</v>
      </c>
      <c r="J364" s="236"/>
      <c r="K364" s="235">
        <v>5935</v>
      </c>
      <c r="L364" s="235">
        <v>2500</v>
      </c>
      <c r="M364" s="235">
        <v>2500</v>
      </c>
      <c r="N364" s="236"/>
      <c r="O364" s="707" t="s">
        <v>3781</v>
      </c>
      <c r="P364" s="235">
        <v>2500</v>
      </c>
      <c r="Q364" s="235">
        <v>3</v>
      </c>
      <c r="R364" s="235"/>
      <c r="S364" s="235"/>
      <c r="T364" s="236"/>
      <c r="U364" s="236"/>
      <c r="V364" s="707">
        <v>2011</v>
      </c>
      <c r="W364" s="236">
        <v>223</v>
      </c>
      <c r="X364" s="236"/>
      <c r="Y364" s="236"/>
      <c r="Z364" s="236"/>
      <c r="AA364" s="236"/>
      <c r="AB364" s="235">
        <v>223</v>
      </c>
      <c r="AC364" s="707"/>
      <c r="AD364" s="707"/>
      <c r="AE364" s="236"/>
      <c r="AF364" s="236"/>
      <c r="AG364" s="236"/>
      <c r="AH364" s="236"/>
      <c r="AI364" s="236"/>
      <c r="AJ364" s="236"/>
      <c r="AK364" s="236"/>
      <c r="AL364" s="236"/>
      <c r="AM364" s="236"/>
      <c r="AN364" s="236"/>
      <c r="AO364" s="236"/>
      <c r="AP364" s="236"/>
      <c r="AQ364" s="236"/>
      <c r="AR364" s="236"/>
      <c r="AS364" s="236"/>
      <c r="AT364" s="236"/>
      <c r="AU364" s="236"/>
      <c r="AV364" s="260"/>
      <c r="AW364" s="260"/>
      <c r="AX364" s="272"/>
    </row>
    <row r="365" spans="1:50" ht="25.7" hidden="1" customHeight="1">
      <c r="A365" s="742"/>
      <c r="B365" s="282"/>
      <c r="C365" s="259" t="s">
        <v>588</v>
      </c>
      <c r="D365" s="236" t="s">
        <v>3782</v>
      </c>
      <c r="E365" s="235" t="s">
        <v>3783</v>
      </c>
      <c r="F365" s="707" t="s">
        <v>588</v>
      </c>
      <c r="G365" s="236"/>
      <c r="H365" s="236" t="s">
        <v>3780</v>
      </c>
      <c r="I365" s="236" t="s">
        <v>3784</v>
      </c>
      <c r="J365" s="236"/>
      <c r="K365" s="235">
        <v>3862</v>
      </c>
      <c r="L365" s="235">
        <v>1600</v>
      </c>
      <c r="M365" s="235">
        <v>1600</v>
      </c>
      <c r="N365" s="236"/>
      <c r="O365" s="707" t="s">
        <v>1008</v>
      </c>
      <c r="P365" s="235">
        <v>1465</v>
      </c>
      <c r="Q365" s="235">
        <v>6</v>
      </c>
      <c r="R365" s="235"/>
      <c r="S365" s="235"/>
      <c r="T365" s="236"/>
      <c r="U365" s="236"/>
      <c r="V365" s="707">
        <v>2007</v>
      </c>
      <c r="W365" s="236">
        <v>48</v>
      </c>
      <c r="X365" s="236" t="s">
        <v>10391</v>
      </c>
      <c r="Y365" s="236"/>
      <c r="Z365" s="236"/>
      <c r="AA365" s="236"/>
      <c r="AB365" s="235">
        <v>48</v>
      </c>
      <c r="AC365" s="707"/>
      <c r="AD365" s="707"/>
      <c r="AE365" s="236"/>
      <c r="AF365" s="236"/>
      <c r="AG365" s="236"/>
      <c r="AH365" s="236"/>
      <c r="AI365" s="236"/>
      <c r="AJ365" s="236"/>
      <c r="AK365" s="236"/>
      <c r="AL365" s="236"/>
      <c r="AM365" s="236"/>
      <c r="AN365" s="236"/>
      <c r="AO365" s="236"/>
      <c r="AP365" s="236"/>
      <c r="AQ365" s="236"/>
      <c r="AR365" s="236"/>
      <c r="AS365" s="236"/>
      <c r="AT365" s="236"/>
      <c r="AU365" s="236"/>
      <c r="AV365" s="260"/>
      <c r="AW365" s="260"/>
      <c r="AX365" s="221"/>
    </row>
    <row r="366" spans="1:50" ht="25.7" hidden="1" customHeight="1">
      <c r="A366" s="742"/>
      <c r="B366" s="282"/>
      <c r="C366" s="259" t="s">
        <v>588</v>
      </c>
      <c r="D366" s="236" t="s">
        <v>13744</v>
      </c>
      <c r="E366" s="235" t="s">
        <v>3785</v>
      </c>
      <c r="F366" s="707" t="s">
        <v>588</v>
      </c>
      <c r="G366" s="236">
        <v>1296</v>
      </c>
      <c r="H366" s="236"/>
      <c r="I366" s="236" t="s">
        <v>3786</v>
      </c>
      <c r="J366" s="236">
        <v>1296</v>
      </c>
      <c r="K366" s="235">
        <v>1296</v>
      </c>
      <c r="L366" s="235"/>
      <c r="M366" s="235"/>
      <c r="N366" s="236" t="s">
        <v>3787</v>
      </c>
      <c r="O366" s="707" t="s">
        <v>3787</v>
      </c>
      <c r="P366" s="235">
        <v>1296</v>
      </c>
      <c r="Q366" s="235">
        <v>2</v>
      </c>
      <c r="R366" s="235"/>
      <c r="S366" s="235"/>
      <c r="T366" s="236">
        <v>52</v>
      </c>
      <c r="U366" s="236" t="s">
        <v>3788</v>
      </c>
      <c r="V366" s="707">
        <v>2013</v>
      </c>
      <c r="W366" s="236">
        <v>52</v>
      </c>
      <c r="X366" s="236"/>
      <c r="Y366" s="236"/>
      <c r="Z366" s="236"/>
      <c r="AA366" s="236"/>
      <c r="AB366" s="235">
        <v>52</v>
      </c>
      <c r="AC366" s="707" t="s">
        <v>3788</v>
      </c>
      <c r="AD366" s="707"/>
      <c r="AE366" s="236"/>
      <c r="AF366" s="236"/>
      <c r="AG366" s="236"/>
      <c r="AH366" s="236"/>
      <c r="AI366" s="236"/>
      <c r="AJ366" s="236"/>
      <c r="AK366" s="236"/>
      <c r="AL366" s="236"/>
      <c r="AM366" s="236"/>
      <c r="AN366" s="236"/>
      <c r="AO366" s="236"/>
      <c r="AP366" s="236"/>
      <c r="AQ366" s="236"/>
      <c r="AR366" s="236"/>
      <c r="AS366" s="236"/>
      <c r="AT366" s="236"/>
      <c r="AU366" s="236"/>
      <c r="AV366" s="260"/>
      <c r="AW366" s="260"/>
      <c r="AX366" s="221"/>
    </row>
    <row r="367" spans="1:50" ht="25.7" hidden="1" customHeight="1">
      <c r="A367" s="742"/>
      <c r="B367" s="282"/>
      <c r="C367" s="259" t="s">
        <v>588</v>
      </c>
      <c r="D367" s="236" t="s">
        <v>13747</v>
      </c>
      <c r="E367" s="235" t="s">
        <v>3789</v>
      </c>
      <c r="F367" s="707" t="s">
        <v>588</v>
      </c>
      <c r="G367" s="236"/>
      <c r="H367" s="236"/>
      <c r="I367" s="236" t="s">
        <v>3790</v>
      </c>
      <c r="J367" s="236"/>
      <c r="K367" s="235">
        <v>26552</v>
      </c>
      <c r="L367" s="235"/>
      <c r="M367" s="235"/>
      <c r="N367" s="236" t="s">
        <v>171</v>
      </c>
      <c r="O367" s="707" t="s">
        <v>1035</v>
      </c>
      <c r="P367" s="235">
        <v>2160</v>
      </c>
      <c r="Q367" s="235">
        <v>3</v>
      </c>
      <c r="R367" s="235"/>
      <c r="S367" s="235"/>
      <c r="T367" s="236"/>
      <c r="U367" s="236"/>
      <c r="V367" s="707">
        <v>2016</v>
      </c>
      <c r="W367" s="236"/>
      <c r="X367" s="236" t="s">
        <v>10544</v>
      </c>
      <c r="Y367" s="236"/>
      <c r="Z367" s="236"/>
      <c r="AA367" s="236"/>
      <c r="AB367" s="235"/>
      <c r="AC367" s="707"/>
      <c r="AD367" s="707"/>
      <c r="AE367" s="236"/>
      <c r="AF367" s="236"/>
      <c r="AG367" s="236"/>
      <c r="AH367" s="236"/>
      <c r="AI367" s="236"/>
      <c r="AJ367" s="236"/>
      <c r="AK367" s="236"/>
      <c r="AL367" s="236"/>
      <c r="AM367" s="236"/>
      <c r="AN367" s="236"/>
      <c r="AO367" s="236"/>
      <c r="AP367" s="236"/>
      <c r="AQ367" s="236"/>
      <c r="AR367" s="236"/>
      <c r="AS367" s="236"/>
      <c r="AT367" s="236"/>
      <c r="AU367" s="236"/>
      <c r="AV367" s="260"/>
      <c r="AW367" s="260"/>
      <c r="AX367" s="221" t="s">
        <v>10544</v>
      </c>
    </row>
    <row r="368" spans="1:50" ht="25.7" hidden="1" customHeight="1">
      <c r="A368" s="742"/>
      <c r="B368" s="282"/>
      <c r="C368" s="259" t="s">
        <v>588</v>
      </c>
      <c r="D368" s="236" t="s">
        <v>14035</v>
      </c>
      <c r="E368" s="235" t="s">
        <v>10545</v>
      </c>
      <c r="F368" s="707" t="s">
        <v>588</v>
      </c>
      <c r="G368" s="236"/>
      <c r="H368" s="236"/>
      <c r="I368" s="236" t="s">
        <v>10546</v>
      </c>
      <c r="J368" s="236"/>
      <c r="K368" s="235">
        <v>38064</v>
      </c>
      <c r="L368" s="235"/>
      <c r="M368" s="235"/>
      <c r="N368" s="236" t="s">
        <v>171</v>
      </c>
      <c r="O368" s="707" t="s">
        <v>1035</v>
      </c>
      <c r="P368" s="235">
        <v>5983</v>
      </c>
      <c r="Q368" s="235">
        <v>8</v>
      </c>
      <c r="R368" s="235"/>
      <c r="S368" s="235"/>
      <c r="T368" s="236"/>
      <c r="U368" s="236"/>
      <c r="V368" s="707">
        <v>2017</v>
      </c>
      <c r="W368" s="236"/>
      <c r="X368" s="236" t="s">
        <v>10547</v>
      </c>
      <c r="Y368" s="236"/>
      <c r="Z368" s="236"/>
      <c r="AA368" s="236"/>
      <c r="AB368" s="235"/>
      <c r="AC368" s="707"/>
      <c r="AD368" s="707"/>
      <c r="AE368" s="236"/>
      <c r="AF368" s="236"/>
      <c r="AG368" s="236"/>
      <c r="AH368" s="236"/>
      <c r="AI368" s="236"/>
      <c r="AJ368" s="236"/>
      <c r="AK368" s="236"/>
      <c r="AL368" s="236"/>
      <c r="AM368" s="236"/>
      <c r="AN368" s="236"/>
      <c r="AO368" s="236"/>
      <c r="AP368" s="236"/>
      <c r="AQ368" s="236"/>
      <c r="AR368" s="236"/>
      <c r="AS368" s="236"/>
      <c r="AT368" s="236"/>
      <c r="AU368" s="236"/>
      <c r="AV368" s="260"/>
      <c r="AW368" s="260"/>
      <c r="AX368" s="221" t="s">
        <v>10547</v>
      </c>
    </row>
    <row r="369" spans="1:50" ht="25.7" hidden="1" customHeight="1">
      <c r="A369" s="742"/>
      <c r="B369" s="282"/>
      <c r="C369" s="259" t="s">
        <v>588</v>
      </c>
      <c r="D369" s="236" t="s">
        <v>14036</v>
      </c>
      <c r="E369" s="235" t="s">
        <v>14037</v>
      </c>
      <c r="F369" s="707" t="s">
        <v>588</v>
      </c>
      <c r="G369" s="236"/>
      <c r="H369" s="236"/>
      <c r="I369" s="236" t="s">
        <v>3928</v>
      </c>
      <c r="J369" s="236"/>
      <c r="K369" s="235">
        <v>2150</v>
      </c>
      <c r="L369" s="235"/>
      <c r="M369" s="235"/>
      <c r="N369" s="236" t="s">
        <v>171</v>
      </c>
      <c r="O369" s="707" t="s">
        <v>282</v>
      </c>
      <c r="P369" s="235">
        <v>2150</v>
      </c>
      <c r="Q369" s="235">
        <v>3</v>
      </c>
      <c r="R369" s="235"/>
      <c r="S369" s="235"/>
      <c r="T369" s="236"/>
      <c r="U369" s="236"/>
      <c r="V369" s="707">
        <v>2014</v>
      </c>
      <c r="W369" s="236"/>
      <c r="X369" s="236" t="s">
        <v>14038</v>
      </c>
      <c r="Y369" s="236"/>
      <c r="Z369" s="236"/>
      <c r="AA369" s="236"/>
      <c r="AB369" s="235"/>
      <c r="AC369" s="707"/>
      <c r="AD369" s="707"/>
      <c r="AE369" s="236"/>
      <c r="AF369" s="236"/>
      <c r="AG369" s="236"/>
      <c r="AH369" s="236"/>
      <c r="AI369" s="236"/>
      <c r="AJ369" s="236"/>
      <c r="AK369" s="236"/>
      <c r="AL369" s="236"/>
      <c r="AM369" s="236"/>
      <c r="AN369" s="236"/>
      <c r="AO369" s="236"/>
      <c r="AP369" s="236"/>
      <c r="AQ369" s="236"/>
      <c r="AR369" s="236"/>
      <c r="AS369" s="236"/>
      <c r="AT369" s="236"/>
      <c r="AU369" s="236"/>
      <c r="AV369" s="260"/>
      <c r="AW369" s="260"/>
      <c r="AX369" s="221"/>
    </row>
    <row r="370" spans="1:50" ht="25.7" hidden="1" customHeight="1">
      <c r="A370" s="742"/>
      <c r="B370" s="282"/>
      <c r="C370" s="259" t="s">
        <v>3414</v>
      </c>
      <c r="D370" s="236" t="s">
        <v>3755</v>
      </c>
      <c r="E370" s="235" t="s">
        <v>3756</v>
      </c>
      <c r="F370" s="236" t="s">
        <v>3414</v>
      </c>
      <c r="G370" s="236" t="s">
        <v>13909</v>
      </c>
      <c r="H370" s="236" t="s">
        <v>3757</v>
      </c>
      <c r="I370" s="236" t="s">
        <v>10199</v>
      </c>
      <c r="J370" s="236"/>
      <c r="K370" s="235">
        <v>8596</v>
      </c>
      <c r="L370" s="235"/>
      <c r="M370" s="235"/>
      <c r="N370" s="236"/>
      <c r="O370" s="707" t="s">
        <v>282</v>
      </c>
      <c r="P370" s="235">
        <v>8596</v>
      </c>
      <c r="Q370" s="235">
        <v>13</v>
      </c>
      <c r="R370" s="235"/>
      <c r="S370" s="235"/>
      <c r="T370" s="236"/>
      <c r="U370" s="236"/>
      <c r="V370" s="707">
        <v>2008</v>
      </c>
      <c r="W370" s="236"/>
      <c r="X370" s="236"/>
      <c r="Y370" s="236"/>
      <c r="Z370" s="236"/>
      <c r="AA370" s="236"/>
      <c r="AB370" s="235">
        <v>1100</v>
      </c>
      <c r="AC370" s="707"/>
      <c r="AD370" s="707"/>
      <c r="AE370" s="236"/>
      <c r="AF370" s="236"/>
      <c r="AG370" s="236"/>
      <c r="AH370" s="236"/>
      <c r="AI370" s="236"/>
      <c r="AJ370" s="236"/>
      <c r="AK370" s="236"/>
      <c r="AL370" s="236"/>
      <c r="AM370" s="236"/>
      <c r="AN370" s="236"/>
      <c r="AO370" s="236"/>
      <c r="AP370" s="236"/>
      <c r="AQ370" s="236"/>
      <c r="AR370" s="236"/>
      <c r="AS370" s="236"/>
      <c r="AT370" s="236"/>
      <c r="AU370" s="236"/>
      <c r="AV370" s="260"/>
      <c r="AW370" s="260"/>
      <c r="AX370" s="221"/>
    </row>
    <row r="371" spans="1:50" ht="25.7" hidden="1" customHeight="1">
      <c r="A371" s="742"/>
      <c r="B371" s="282"/>
      <c r="C371" s="259" t="s">
        <v>3414</v>
      </c>
      <c r="D371" s="236"/>
      <c r="E371" s="235" t="s">
        <v>16291</v>
      </c>
      <c r="F371" s="236" t="s">
        <v>3414</v>
      </c>
      <c r="G371" s="236"/>
      <c r="H371" s="236"/>
      <c r="I371" s="236" t="s">
        <v>16292</v>
      </c>
      <c r="J371" s="236"/>
      <c r="K371" s="235">
        <v>3784</v>
      </c>
      <c r="L371" s="235"/>
      <c r="M371" s="235"/>
      <c r="N371" s="236"/>
      <c r="O371" s="707" t="s">
        <v>282</v>
      </c>
      <c r="P371" s="235">
        <v>3784</v>
      </c>
      <c r="Q371" s="235">
        <v>3</v>
      </c>
      <c r="R371" s="235"/>
      <c r="S371" s="235"/>
      <c r="T371" s="236"/>
      <c r="U371" s="236"/>
      <c r="V371" s="707">
        <v>2020</v>
      </c>
      <c r="W371" s="236"/>
      <c r="X371" s="236"/>
      <c r="Y371" s="236"/>
      <c r="Z371" s="236"/>
      <c r="AA371" s="236"/>
      <c r="AB371" s="235">
        <v>1266</v>
      </c>
      <c r="AC371" s="707"/>
      <c r="AD371" s="707"/>
      <c r="AE371" s="236"/>
      <c r="AF371" s="236"/>
      <c r="AG371" s="236"/>
      <c r="AH371" s="236"/>
      <c r="AI371" s="236"/>
      <c r="AJ371" s="236"/>
      <c r="AK371" s="236"/>
      <c r="AL371" s="236"/>
      <c r="AM371" s="236"/>
      <c r="AN371" s="236"/>
      <c r="AO371" s="236"/>
      <c r="AP371" s="236"/>
      <c r="AQ371" s="236"/>
      <c r="AR371" s="236"/>
      <c r="AS371" s="236"/>
      <c r="AT371" s="236"/>
      <c r="AU371" s="236"/>
      <c r="AV371" s="260"/>
      <c r="AW371" s="260"/>
      <c r="AX371" s="221"/>
    </row>
    <row r="372" spans="1:50" ht="25.7" hidden="1" customHeight="1">
      <c r="A372" s="742">
        <v>36</v>
      </c>
      <c r="B372" s="282"/>
      <c r="C372" s="793" t="s">
        <v>3422</v>
      </c>
      <c r="D372" s="221" t="s">
        <v>3394</v>
      </c>
      <c r="E372" s="222" t="s">
        <v>3776</v>
      </c>
      <c r="F372" s="219" t="s">
        <v>3422</v>
      </c>
      <c r="G372" s="221" t="s">
        <v>13587</v>
      </c>
      <c r="H372" s="236" t="s">
        <v>3422</v>
      </c>
      <c r="I372" s="236" t="s">
        <v>13587</v>
      </c>
      <c r="J372" s="221">
        <v>4</v>
      </c>
      <c r="K372" s="222">
        <v>4719</v>
      </c>
      <c r="L372" s="222">
        <v>36</v>
      </c>
      <c r="M372" s="222">
        <v>36</v>
      </c>
      <c r="N372" s="221" t="s">
        <v>171</v>
      </c>
      <c r="O372" s="219" t="s">
        <v>3777</v>
      </c>
      <c r="P372" s="222">
        <v>4719</v>
      </c>
      <c r="Q372" s="222">
        <v>9</v>
      </c>
      <c r="R372" s="222">
        <v>200</v>
      </c>
      <c r="S372" s="222">
        <v>200</v>
      </c>
      <c r="T372" s="221"/>
      <c r="U372" s="221"/>
      <c r="V372" s="219">
        <v>1996</v>
      </c>
      <c r="W372" s="221">
        <v>105000000</v>
      </c>
      <c r="X372" s="221">
        <v>45000000</v>
      </c>
      <c r="Y372" s="221"/>
      <c r="Z372" s="221"/>
      <c r="AA372" s="221"/>
      <c r="AB372" s="222">
        <v>150</v>
      </c>
      <c r="AC372" s="221"/>
      <c r="AD372" s="221"/>
      <c r="AE372" s="221"/>
      <c r="AF372" s="221"/>
      <c r="AG372" s="221">
        <v>14</v>
      </c>
      <c r="AH372" s="221">
        <v>300</v>
      </c>
      <c r="AI372" s="221">
        <v>42000000</v>
      </c>
      <c r="AJ372" s="221"/>
      <c r="AK372" s="221"/>
      <c r="AL372" s="221"/>
      <c r="AM372" s="221"/>
      <c r="AN372" s="221"/>
      <c r="AO372" s="221"/>
      <c r="AP372" s="221"/>
      <c r="AQ372" s="221"/>
      <c r="AR372" s="221"/>
      <c r="AS372" s="221"/>
      <c r="AT372" s="221"/>
      <c r="AU372" s="221"/>
      <c r="AV372" s="221"/>
      <c r="AW372" s="221"/>
      <c r="AX372" s="221"/>
    </row>
    <row r="373" spans="1:50" ht="25.7" hidden="1" customHeight="1">
      <c r="A373" s="742"/>
      <c r="B373" s="282"/>
      <c r="C373" s="793" t="s">
        <v>3476</v>
      </c>
      <c r="D373" s="221" t="s">
        <v>13589</v>
      </c>
      <c r="E373" s="222" t="s">
        <v>3688</v>
      </c>
      <c r="F373" s="219" t="s">
        <v>3476</v>
      </c>
      <c r="G373" s="221" t="s">
        <v>14039</v>
      </c>
      <c r="H373" s="236" t="s">
        <v>3833</v>
      </c>
      <c r="I373" s="236" t="s">
        <v>3478</v>
      </c>
      <c r="J373" s="221"/>
      <c r="K373" s="222">
        <v>4147</v>
      </c>
      <c r="L373" s="222">
        <v>362</v>
      </c>
      <c r="M373" s="222">
        <v>362</v>
      </c>
      <c r="N373" s="221" t="s">
        <v>171</v>
      </c>
      <c r="O373" s="219" t="s">
        <v>14040</v>
      </c>
      <c r="P373" s="222">
        <v>3785</v>
      </c>
      <c r="Q373" s="222">
        <v>6</v>
      </c>
      <c r="R373" s="222"/>
      <c r="S373" s="222"/>
      <c r="T373" s="221"/>
      <c r="U373" s="221"/>
      <c r="V373" s="219">
        <v>2007</v>
      </c>
      <c r="W373" s="221"/>
      <c r="X373" s="221"/>
      <c r="Y373" s="221"/>
      <c r="Z373" s="221"/>
      <c r="AA373" s="221"/>
      <c r="AB373" s="222"/>
      <c r="AC373" s="221"/>
      <c r="AD373" s="221"/>
      <c r="AE373" s="221"/>
      <c r="AF373" s="221"/>
      <c r="AG373" s="221"/>
      <c r="AH373" s="221"/>
      <c r="AI373" s="221"/>
      <c r="AJ373" s="221"/>
      <c r="AK373" s="221"/>
      <c r="AL373" s="221"/>
      <c r="AM373" s="221"/>
      <c r="AN373" s="221"/>
      <c r="AO373" s="221"/>
      <c r="AP373" s="221"/>
      <c r="AQ373" s="221"/>
      <c r="AR373" s="221"/>
      <c r="AS373" s="221"/>
      <c r="AT373" s="221"/>
      <c r="AU373" s="221"/>
      <c r="AV373" s="221"/>
      <c r="AW373" s="221"/>
      <c r="AX373" s="221"/>
    </row>
    <row r="374" spans="1:50" ht="25.7" hidden="1" customHeight="1">
      <c r="A374" s="742"/>
      <c r="B374" s="282"/>
      <c r="C374" s="793" t="s">
        <v>3476</v>
      </c>
      <c r="D374" s="219" t="s">
        <v>14041</v>
      </c>
      <c r="E374" s="219" t="s">
        <v>14042</v>
      </c>
      <c r="F374" s="219" t="s">
        <v>3476</v>
      </c>
      <c r="G374" s="219" t="s">
        <v>14039</v>
      </c>
      <c r="H374" s="219"/>
      <c r="I374" s="219" t="s">
        <v>3478</v>
      </c>
      <c r="J374" s="219"/>
      <c r="K374" s="219">
        <v>19753</v>
      </c>
      <c r="L374" s="219">
        <v>80.5</v>
      </c>
      <c r="M374" s="219">
        <v>80.5</v>
      </c>
      <c r="N374" s="219" t="s">
        <v>171</v>
      </c>
      <c r="O374" s="219" t="s">
        <v>282</v>
      </c>
      <c r="P374" s="765">
        <v>3651</v>
      </c>
      <c r="Q374" s="219">
        <v>5</v>
      </c>
      <c r="R374" s="219"/>
      <c r="S374" s="219"/>
      <c r="T374" s="219"/>
      <c r="U374" s="219"/>
      <c r="V374" s="219">
        <v>2019</v>
      </c>
      <c r="W374" s="219"/>
      <c r="X374" s="219"/>
      <c r="Y374" s="219"/>
      <c r="Z374" s="219"/>
      <c r="AA374" s="219"/>
      <c r="AB374" s="219">
        <v>893</v>
      </c>
      <c r="AC374" s="221"/>
      <c r="AD374" s="221"/>
      <c r="AE374" s="221"/>
      <c r="AF374" s="221"/>
      <c r="AG374" s="221"/>
      <c r="AH374" s="221"/>
      <c r="AI374" s="221"/>
      <c r="AJ374" s="221"/>
      <c r="AK374" s="221"/>
      <c r="AL374" s="221"/>
      <c r="AM374" s="221"/>
      <c r="AN374" s="221"/>
      <c r="AO374" s="221"/>
      <c r="AP374" s="221"/>
      <c r="AQ374" s="221"/>
      <c r="AR374" s="221"/>
      <c r="AS374" s="221"/>
      <c r="AT374" s="221"/>
      <c r="AU374" s="221"/>
      <c r="AV374" s="221"/>
      <c r="AW374" s="221"/>
      <c r="AX374" s="221"/>
    </row>
    <row r="375" spans="1:50" ht="25.7" hidden="1" customHeight="1">
      <c r="A375" s="742"/>
      <c r="B375" s="282"/>
      <c r="C375" s="793" t="s">
        <v>3476</v>
      </c>
      <c r="D375" s="219" t="s">
        <v>14043</v>
      </c>
      <c r="E375" s="219" t="s">
        <v>3834</v>
      </c>
      <c r="F375" s="219" t="s">
        <v>3476</v>
      </c>
      <c r="G375" s="219" t="s">
        <v>14044</v>
      </c>
      <c r="H375" s="219"/>
      <c r="I375" s="219" t="s">
        <v>3476</v>
      </c>
      <c r="J375" s="219"/>
      <c r="K375" s="219">
        <v>3446</v>
      </c>
      <c r="L375" s="219"/>
      <c r="M375" s="219"/>
      <c r="N375" s="219" t="s">
        <v>171</v>
      </c>
      <c r="O375" s="219" t="s">
        <v>282</v>
      </c>
      <c r="P375" s="765">
        <v>2592</v>
      </c>
      <c r="Q375" s="219">
        <v>6</v>
      </c>
      <c r="R375" s="219"/>
      <c r="S375" s="219"/>
      <c r="T375" s="219"/>
      <c r="U375" s="219"/>
      <c r="V375" s="219">
        <v>2014</v>
      </c>
      <c r="W375" s="219"/>
      <c r="X375" s="219"/>
      <c r="Y375" s="219"/>
      <c r="Z375" s="219"/>
      <c r="AA375" s="219"/>
      <c r="AB375" s="219">
        <v>736</v>
      </c>
      <c r="AC375" s="221"/>
      <c r="AD375" s="221"/>
      <c r="AE375" s="221"/>
      <c r="AF375" s="221"/>
      <c r="AG375" s="221"/>
      <c r="AH375" s="221"/>
      <c r="AI375" s="221"/>
      <c r="AJ375" s="221"/>
      <c r="AK375" s="221"/>
      <c r="AL375" s="221"/>
      <c r="AM375" s="221"/>
      <c r="AN375" s="221"/>
      <c r="AO375" s="221"/>
      <c r="AP375" s="221"/>
      <c r="AQ375" s="221"/>
      <c r="AR375" s="221"/>
      <c r="AS375" s="221"/>
      <c r="AT375" s="221"/>
      <c r="AU375" s="221"/>
      <c r="AV375" s="221"/>
      <c r="AW375" s="221"/>
      <c r="AX375" s="221"/>
    </row>
    <row r="376" spans="1:50" ht="25.7" hidden="1" customHeight="1">
      <c r="A376" s="742"/>
      <c r="B376" s="282"/>
      <c r="C376" s="793" t="s">
        <v>3476</v>
      </c>
      <c r="D376" s="219" t="s">
        <v>14045</v>
      </c>
      <c r="E376" s="219" t="s">
        <v>14046</v>
      </c>
      <c r="F376" s="219" t="s">
        <v>645</v>
      </c>
      <c r="G376" s="219"/>
      <c r="H376" s="219"/>
      <c r="I376" s="219" t="s">
        <v>3835</v>
      </c>
      <c r="J376" s="219"/>
      <c r="K376" s="219">
        <v>5375.3</v>
      </c>
      <c r="L376" s="219"/>
      <c r="M376" s="219"/>
      <c r="N376" s="219" t="s">
        <v>171</v>
      </c>
      <c r="O376" s="219" t="s">
        <v>469</v>
      </c>
      <c r="P376" s="765"/>
      <c r="Q376" s="219">
        <v>7</v>
      </c>
      <c r="R376" s="219"/>
      <c r="S376" s="219"/>
      <c r="T376" s="219"/>
      <c r="U376" s="219"/>
      <c r="V376" s="219">
        <v>1998</v>
      </c>
      <c r="W376" s="219"/>
      <c r="X376" s="219"/>
      <c r="Y376" s="219"/>
      <c r="Z376" s="219"/>
      <c r="AA376" s="219"/>
      <c r="AB376" s="219">
        <v>97</v>
      </c>
      <c r="AC376" s="221"/>
      <c r="AD376" s="221"/>
      <c r="AE376" s="221"/>
      <c r="AF376" s="221"/>
      <c r="AG376" s="221"/>
      <c r="AH376" s="221"/>
      <c r="AI376" s="221"/>
      <c r="AJ376" s="221"/>
      <c r="AK376" s="221"/>
      <c r="AL376" s="221"/>
      <c r="AM376" s="221"/>
      <c r="AN376" s="221"/>
      <c r="AO376" s="221"/>
      <c r="AP376" s="221"/>
      <c r="AQ376" s="221"/>
      <c r="AR376" s="221"/>
      <c r="AS376" s="221"/>
      <c r="AT376" s="221"/>
      <c r="AU376" s="221"/>
      <c r="AV376" s="221"/>
      <c r="AW376" s="221"/>
      <c r="AX376" s="221"/>
    </row>
    <row r="377" spans="1:50" ht="25.7" hidden="1" customHeight="1">
      <c r="A377" s="742"/>
      <c r="B377" s="282"/>
      <c r="C377" s="793" t="s">
        <v>3476</v>
      </c>
      <c r="D377" s="219" t="s">
        <v>14047</v>
      </c>
      <c r="E377" s="219" t="s">
        <v>14048</v>
      </c>
      <c r="F377" s="219" t="s">
        <v>3476</v>
      </c>
      <c r="G377" s="219" t="s">
        <v>14049</v>
      </c>
      <c r="H377" s="219"/>
      <c r="I377" s="219" t="s">
        <v>3476</v>
      </c>
      <c r="J377" s="219"/>
      <c r="K377" s="219">
        <v>3024</v>
      </c>
      <c r="L377" s="219"/>
      <c r="M377" s="219"/>
      <c r="N377" s="219" t="s">
        <v>171</v>
      </c>
      <c r="O377" s="219" t="s">
        <v>1035</v>
      </c>
      <c r="P377" s="765">
        <v>3024</v>
      </c>
      <c r="Q377" s="219">
        <v>4</v>
      </c>
      <c r="R377" s="219"/>
      <c r="S377" s="219"/>
      <c r="T377" s="219"/>
      <c r="U377" s="219"/>
      <c r="V377" s="219">
        <v>2019</v>
      </c>
      <c r="W377" s="219"/>
      <c r="X377" s="219"/>
      <c r="Y377" s="219"/>
      <c r="Z377" s="219"/>
      <c r="AA377" s="219"/>
      <c r="AB377" s="219"/>
      <c r="AC377" s="221"/>
      <c r="AD377" s="221"/>
      <c r="AE377" s="221"/>
      <c r="AF377" s="221"/>
      <c r="AG377" s="221"/>
      <c r="AH377" s="221"/>
      <c r="AI377" s="221"/>
      <c r="AJ377" s="221"/>
      <c r="AK377" s="221"/>
      <c r="AL377" s="221"/>
      <c r="AM377" s="221"/>
      <c r="AN377" s="221"/>
      <c r="AO377" s="221"/>
      <c r="AP377" s="221"/>
      <c r="AQ377" s="221"/>
      <c r="AR377" s="221"/>
      <c r="AS377" s="221"/>
      <c r="AT377" s="221"/>
      <c r="AU377" s="221"/>
      <c r="AV377" s="221"/>
      <c r="AW377" s="221"/>
      <c r="AX377" s="221" t="s">
        <v>14050</v>
      </c>
    </row>
    <row r="378" spans="1:50" ht="25.7" hidden="1" customHeight="1">
      <c r="A378" s="742"/>
      <c r="B378" s="282"/>
      <c r="C378" s="259" t="s">
        <v>333</v>
      </c>
      <c r="D378" s="236" t="s">
        <v>3830</v>
      </c>
      <c r="E378" s="235" t="s">
        <v>3830</v>
      </c>
      <c r="F378" s="707" t="s">
        <v>333</v>
      </c>
      <c r="G378" s="236">
        <v>1152</v>
      </c>
      <c r="H378" s="236"/>
      <c r="I378" s="236" t="s">
        <v>333</v>
      </c>
      <c r="J378" s="236" t="s">
        <v>172</v>
      </c>
      <c r="K378" s="235">
        <v>1152</v>
      </c>
      <c r="L378" s="235"/>
      <c r="M378" s="235"/>
      <c r="N378" s="236"/>
      <c r="O378" s="707" t="s">
        <v>172</v>
      </c>
      <c r="P378" s="235">
        <v>1152</v>
      </c>
      <c r="Q378" s="235">
        <v>2</v>
      </c>
      <c r="R378" s="235"/>
      <c r="S378" s="235"/>
      <c r="T378" s="236"/>
      <c r="U378" s="236"/>
      <c r="V378" s="707">
        <v>2001</v>
      </c>
      <c r="W378" s="236"/>
      <c r="X378" s="236"/>
      <c r="Y378" s="236"/>
      <c r="Z378" s="236"/>
      <c r="AA378" s="236"/>
      <c r="AB378" s="235"/>
      <c r="AC378" s="707"/>
      <c r="AD378" s="707"/>
      <c r="AE378" s="236"/>
      <c r="AF378" s="236"/>
      <c r="AG378" s="236">
        <v>4</v>
      </c>
      <c r="AH378" s="236"/>
      <c r="AI378" s="236">
        <v>16</v>
      </c>
      <c r="AJ378" s="236"/>
      <c r="AK378" s="236"/>
      <c r="AL378" s="236"/>
      <c r="AM378" s="236"/>
      <c r="AN378" s="236"/>
      <c r="AO378" s="236"/>
      <c r="AP378" s="236"/>
      <c r="AQ378" s="236"/>
      <c r="AR378" s="236"/>
      <c r="AS378" s="236"/>
      <c r="AT378" s="236"/>
      <c r="AU378" s="236"/>
      <c r="AV378" s="236"/>
      <c r="AW378" s="236"/>
      <c r="AX378" s="250"/>
    </row>
    <row r="379" spans="1:50" ht="25.7" hidden="1" customHeight="1">
      <c r="A379" s="742"/>
      <c r="B379" s="282"/>
      <c r="C379" s="259" t="s">
        <v>333</v>
      </c>
      <c r="D379" s="236" t="s">
        <v>3831</v>
      </c>
      <c r="E379" s="235" t="s">
        <v>3831</v>
      </c>
      <c r="F379" s="707" t="s">
        <v>333</v>
      </c>
      <c r="G379" s="236">
        <v>5787</v>
      </c>
      <c r="H379" s="236"/>
      <c r="I379" s="236" t="s">
        <v>14051</v>
      </c>
      <c r="J379" s="236" t="s">
        <v>1035</v>
      </c>
      <c r="K379" s="235">
        <v>5787</v>
      </c>
      <c r="L379" s="235"/>
      <c r="M379" s="235"/>
      <c r="N379" s="236"/>
      <c r="O379" s="707" t="s">
        <v>1035</v>
      </c>
      <c r="P379" s="235">
        <v>3345</v>
      </c>
      <c r="Q379" s="235">
        <v>6</v>
      </c>
      <c r="R379" s="235"/>
      <c r="S379" s="235"/>
      <c r="T379" s="236"/>
      <c r="U379" s="236"/>
      <c r="V379" s="707">
        <v>1996</v>
      </c>
      <c r="W379" s="236">
        <v>257</v>
      </c>
      <c r="X379" s="236" t="s">
        <v>16293</v>
      </c>
      <c r="Y379" s="236"/>
      <c r="Z379" s="236"/>
      <c r="AA379" s="236"/>
      <c r="AB379" s="235">
        <v>257</v>
      </c>
      <c r="AC379" s="707"/>
      <c r="AD379" s="707"/>
      <c r="AE379" s="236"/>
      <c r="AF379" s="236"/>
      <c r="AG379" s="236"/>
      <c r="AH379" s="236"/>
      <c r="AI379" s="236"/>
      <c r="AJ379" s="236"/>
      <c r="AK379" s="236"/>
      <c r="AL379" s="236"/>
      <c r="AM379" s="236"/>
      <c r="AN379" s="236"/>
      <c r="AO379" s="236"/>
      <c r="AP379" s="236"/>
      <c r="AQ379" s="236"/>
      <c r="AR379" s="236"/>
      <c r="AS379" s="236"/>
      <c r="AT379" s="236"/>
      <c r="AU379" s="236"/>
      <c r="AV379" s="260"/>
      <c r="AW379" s="260"/>
      <c r="AX379" s="221" t="s">
        <v>16293</v>
      </c>
    </row>
    <row r="380" spans="1:50" ht="25.7" hidden="1" customHeight="1">
      <c r="A380" s="742"/>
      <c r="B380" s="282"/>
      <c r="C380" s="259" t="s">
        <v>333</v>
      </c>
      <c r="D380" s="236" t="s">
        <v>14052</v>
      </c>
      <c r="E380" s="235" t="s">
        <v>14052</v>
      </c>
      <c r="F380" s="707" t="s">
        <v>333</v>
      </c>
      <c r="G380" s="236">
        <v>41822</v>
      </c>
      <c r="H380" s="236"/>
      <c r="I380" s="236" t="s">
        <v>14051</v>
      </c>
      <c r="J380" s="236" t="s">
        <v>1035</v>
      </c>
      <c r="K380" s="235">
        <v>41822</v>
      </c>
      <c r="L380" s="235"/>
      <c r="M380" s="235">
        <v>3936</v>
      </c>
      <c r="N380" s="236"/>
      <c r="O380" s="707" t="s">
        <v>1035</v>
      </c>
      <c r="P380" s="235">
        <v>3612</v>
      </c>
      <c r="Q380" s="235">
        <v>6</v>
      </c>
      <c r="R380" s="235"/>
      <c r="S380" s="235"/>
      <c r="T380" s="236"/>
      <c r="U380" s="236"/>
      <c r="V380" s="707">
        <v>2011</v>
      </c>
      <c r="W380" s="236"/>
      <c r="X380" s="236"/>
      <c r="Y380" s="236"/>
      <c r="Z380" s="236"/>
      <c r="AA380" s="236"/>
      <c r="AB380" s="235"/>
      <c r="AC380" s="707"/>
      <c r="AD380" s="707"/>
      <c r="AE380" s="236"/>
      <c r="AF380" s="236"/>
      <c r="AG380" s="236"/>
      <c r="AH380" s="236"/>
      <c r="AI380" s="236"/>
      <c r="AJ380" s="236"/>
      <c r="AK380" s="236"/>
      <c r="AL380" s="236"/>
      <c r="AM380" s="236"/>
      <c r="AN380" s="236"/>
      <c r="AO380" s="236"/>
      <c r="AP380" s="236"/>
      <c r="AQ380" s="236"/>
      <c r="AR380" s="236"/>
      <c r="AS380" s="236"/>
      <c r="AT380" s="236"/>
      <c r="AU380" s="236"/>
      <c r="AV380" s="260"/>
      <c r="AW380" s="260"/>
      <c r="AX380" s="221"/>
    </row>
    <row r="381" spans="1:50" ht="25.7" hidden="1" customHeight="1">
      <c r="A381" s="742"/>
      <c r="B381" s="282"/>
      <c r="C381" s="259" t="s">
        <v>3463</v>
      </c>
      <c r="D381" s="707" t="s">
        <v>3809</v>
      </c>
      <c r="E381" s="707" t="s">
        <v>3810</v>
      </c>
      <c r="F381" s="236" t="s">
        <v>3463</v>
      </c>
      <c r="G381" s="235" t="s">
        <v>13764</v>
      </c>
      <c r="H381" s="235"/>
      <c r="I381" s="235" t="s">
        <v>3463</v>
      </c>
      <c r="J381" s="235"/>
      <c r="K381" s="235">
        <v>2274</v>
      </c>
      <c r="L381" s="235"/>
      <c r="M381" s="235"/>
      <c r="N381" s="707" t="s">
        <v>171</v>
      </c>
      <c r="O381" s="707" t="s">
        <v>3811</v>
      </c>
      <c r="P381" s="235">
        <v>2274</v>
      </c>
      <c r="Q381" s="221">
        <v>4</v>
      </c>
      <c r="R381" s="222"/>
      <c r="S381" s="219"/>
      <c r="T381" s="222"/>
      <c r="U381" s="221"/>
      <c r="V381" s="219">
        <v>1992</v>
      </c>
      <c r="W381" s="222"/>
      <c r="X381" s="221"/>
      <c r="Y381" s="236"/>
      <c r="Z381" s="236"/>
      <c r="AA381" s="236"/>
      <c r="AB381" s="222">
        <v>150</v>
      </c>
      <c r="AC381" s="221"/>
      <c r="AD381" s="707"/>
      <c r="AE381" s="236"/>
      <c r="AF381" s="236"/>
      <c r="AG381" s="236"/>
      <c r="AH381" s="236"/>
      <c r="AI381" s="236"/>
      <c r="AJ381" s="236"/>
      <c r="AK381" s="236"/>
      <c r="AL381" s="236"/>
      <c r="AM381" s="236"/>
      <c r="AN381" s="236"/>
      <c r="AO381" s="236"/>
      <c r="AP381" s="236"/>
      <c r="AQ381" s="236"/>
      <c r="AR381" s="236"/>
      <c r="AS381" s="236"/>
      <c r="AT381" s="236"/>
      <c r="AU381" s="236"/>
      <c r="AV381" s="260"/>
      <c r="AW381" s="260"/>
      <c r="AX381" s="221"/>
    </row>
    <row r="382" spans="1:50" ht="25.7" hidden="1" customHeight="1">
      <c r="A382" s="742"/>
      <c r="B382" s="282"/>
      <c r="C382" s="259" t="s">
        <v>3463</v>
      </c>
      <c r="D382" s="236" t="s">
        <v>14053</v>
      </c>
      <c r="E382" s="235" t="s">
        <v>2688</v>
      </c>
      <c r="F382" s="707" t="s">
        <v>3463</v>
      </c>
      <c r="G382" s="236" t="s">
        <v>13912</v>
      </c>
      <c r="H382" s="236"/>
      <c r="I382" s="236" t="s">
        <v>299</v>
      </c>
      <c r="J382" s="236"/>
      <c r="K382" s="235">
        <v>2280</v>
      </c>
      <c r="L382" s="235"/>
      <c r="M382" s="235"/>
      <c r="N382" s="236" t="s">
        <v>171</v>
      </c>
      <c r="O382" s="707" t="s">
        <v>172</v>
      </c>
      <c r="P382" s="235">
        <v>2280</v>
      </c>
      <c r="Q382" s="235">
        <v>4</v>
      </c>
      <c r="R382" s="235"/>
      <c r="S382" s="235"/>
      <c r="T382" s="236"/>
      <c r="U382" s="236"/>
      <c r="V382" s="707">
        <v>2006</v>
      </c>
      <c r="W382" s="236"/>
      <c r="X382" s="236"/>
      <c r="Y382" s="236"/>
      <c r="Z382" s="236"/>
      <c r="AA382" s="236"/>
      <c r="AB382" s="235">
        <v>0</v>
      </c>
      <c r="AC382" s="707"/>
      <c r="AD382" s="707"/>
      <c r="AE382" s="236"/>
      <c r="AF382" s="236"/>
      <c r="AG382" s="236"/>
      <c r="AH382" s="236"/>
      <c r="AI382" s="236"/>
      <c r="AJ382" s="236"/>
      <c r="AK382" s="236"/>
      <c r="AL382" s="236"/>
      <c r="AM382" s="236"/>
      <c r="AN382" s="236"/>
      <c r="AO382" s="236"/>
      <c r="AP382" s="236"/>
      <c r="AQ382" s="236"/>
      <c r="AR382" s="236"/>
      <c r="AS382" s="236"/>
      <c r="AT382" s="236"/>
      <c r="AU382" s="236"/>
      <c r="AV382" s="260"/>
      <c r="AW382" s="260"/>
      <c r="AX382" s="221"/>
    </row>
    <row r="383" spans="1:50" ht="25.7" hidden="1" customHeight="1">
      <c r="A383" s="742"/>
      <c r="B383" s="282"/>
      <c r="C383" s="793" t="s">
        <v>3463</v>
      </c>
      <c r="D383" s="221" t="s">
        <v>14054</v>
      </c>
      <c r="E383" s="222" t="s">
        <v>3812</v>
      </c>
      <c r="F383" s="219" t="s">
        <v>3463</v>
      </c>
      <c r="G383" s="221" t="s">
        <v>13764</v>
      </c>
      <c r="H383" s="221"/>
      <c r="I383" s="236" t="s">
        <v>3463</v>
      </c>
      <c r="J383" s="221"/>
      <c r="K383" s="222">
        <v>1595</v>
      </c>
      <c r="L383" s="222"/>
      <c r="M383" s="222"/>
      <c r="N383" s="221" t="s">
        <v>171</v>
      </c>
      <c r="O383" s="219" t="s">
        <v>172</v>
      </c>
      <c r="P383" s="222">
        <v>1595</v>
      </c>
      <c r="Q383" s="222">
        <v>3</v>
      </c>
      <c r="R383" s="222"/>
      <c r="S383" s="222"/>
      <c r="T383" s="221"/>
      <c r="U383" s="221"/>
      <c r="V383" s="219">
        <v>2002</v>
      </c>
      <c r="W383" s="221"/>
      <c r="X383" s="221"/>
      <c r="Y383" s="221"/>
      <c r="Z383" s="221"/>
      <c r="AA383" s="221"/>
      <c r="AB383" s="222">
        <v>50</v>
      </c>
      <c r="AC383" s="260"/>
      <c r="AD383" s="260"/>
      <c r="AE383" s="260"/>
      <c r="AF383" s="260"/>
      <c r="AG383" s="260"/>
      <c r="AH383" s="260"/>
      <c r="AI383" s="260"/>
      <c r="AJ383" s="260"/>
      <c r="AK383" s="260"/>
      <c r="AL383" s="260"/>
      <c r="AM383" s="260"/>
      <c r="AN383" s="260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21"/>
    </row>
    <row r="384" spans="1:50" ht="25.7" hidden="1" customHeight="1">
      <c r="A384" s="742"/>
      <c r="B384" s="282"/>
      <c r="C384" s="259" t="s">
        <v>3463</v>
      </c>
      <c r="D384" s="236" t="s">
        <v>3813</v>
      </c>
      <c r="E384" s="235" t="s">
        <v>3814</v>
      </c>
      <c r="F384" s="707" t="s">
        <v>3463</v>
      </c>
      <c r="G384" s="236" t="s">
        <v>14055</v>
      </c>
      <c r="H384" s="236"/>
      <c r="I384" s="236" t="s">
        <v>299</v>
      </c>
      <c r="J384" s="236"/>
      <c r="K384" s="235">
        <v>1749</v>
      </c>
      <c r="L384" s="235"/>
      <c r="M384" s="235"/>
      <c r="N384" s="236" t="s">
        <v>171</v>
      </c>
      <c r="O384" s="707" t="s">
        <v>172</v>
      </c>
      <c r="P384" s="235">
        <v>1749</v>
      </c>
      <c r="Q384" s="235">
        <v>4</v>
      </c>
      <c r="R384" s="235"/>
      <c r="S384" s="235"/>
      <c r="T384" s="236"/>
      <c r="U384" s="236"/>
      <c r="V384" s="707">
        <v>2011</v>
      </c>
      <c r="W384" s="236"/>
      <c r="X384" s="236"/>
      <c r="Y384" s="236"/>
      <c r="Z384" s="236"/>
      <c r="AA384" s="236"/>
      <c r="AB384" s="235">
        <v>205</v>
      </c>
      <c r="AC384" s="707"/>
      <c r="AD384" s="707"/>
      <c r="AE384" s="236"/>
      <c r="AF384" s="236"/>
      <c r="AG384" s="236"/>
      <c r="AH384" s="236"/>
      <c r="AI384" s="236"/>
      <c r="AJ384" s="236"/>
      <c r="AK384" s="236"/>
      <c r="AL384" s="236"/>
      <c r="AM384" s="236"/>
      <c r="AN384" s="236"/>
      <c r="AO384" s="236"/>
      <c r="AP384" s="236"/>
      <c r="AQ384" s="236"/>
      <c r="AR384" s="236"/>
      <c r="AS384" s="236"/>
      <c r="AT384" s="236"/>
      <c r="AU384" s="236"/>
      <c r="AV384" s="260"/>
      <c r="AW384" s="260"/>
      <c r="AX384" s="235"/>
    </row>
    <row r="385" spans="1:50" ht="25.7" hidden="1" customHeight="1">
      <c r="A385" s="742"/>
      <c r="B385" s="282"/>
      <c r="C385" s="259" t="s">
        <v>3463</v>
      </c>
      <c r="D385" s="236" t="s">
        <v>3815</v>
      </c>
      <c r="E385" s="235" t="s">
        <v>3816</v>
      </c>
      <c r="F385" s="707" t="s">
        <v>3463</v>
      </c>
      <c r="G385" s="236" t="s">
        <v>13912</v>
      </c>
      <c r="H385" s="236"/>
      <c r="I385" s="236" t="s">
        <v>299</v>
      </c>
      <c r="J385" s="236"/>
      <c r="K385" s="235">
        <v>1700</v>
      </c>
      <c r="L385" s="235"/>
      <c r="M385" s="235"/>
      <c r="N385" s="236" t="s">
        <v>171</v>
      </c>
      <c r="O385" s="707" t="s">
        <v>3817</v>
      </c>
      <c r="P385" s="235">
        <v>1700</v>
      </c>
      <c r="Q385" s="235">
        <v>4</v>
      </c>
      <c r="R385" s="235"/>
      <c r="S385" s="235"/>
      <c r="T385" s="236"/>
      <c r="U385" s="236"/>
      <c r="V385" s="707">
        <v>2011</v>
      </c>
      <c r="W385" s="236"/>
      <c r="X385" s="236"/>
      <c r="Y385" s="236"/>
      <c r="Z385" s="236"/>
      <c r="AA385" s="236"/>
      <c r="AB385" s="235">
        <v>600</v>
      </c>
      <c r="AC385" s="707"/>
      <c r="AD385" s="707"/>
      <c r="AE385" s="236"/>
      <c r="AF385" s="236"/>
      <c r="AG385" s="236"/>
      <c r="AH385" s="236"/>
      <c r="AI385" s="236"/>
      <c r="AJ385" s="236"/>
      <c r="AK385" s="236"/>
      <c r="AL385" s="236"/>
      <c r="AM385" s="236"/>
      <c r="AN385" s="236"/>
      <c r="AO385" s="236"/>
      <c r="AP385" s="236"/>
      <c r="AQ385" s="236"/>
      <c r="AR385" s="236"/>
      <c r="AS385" s="236"/>
      <c r="AT385" s="236"/>
      <c r="AU385" s="236"/>
      <c r="AV385" s="260"/>
      <c r="AW385" s="260"/>
      <c r="AX385" s="235"/>
    </row>
    <row r="386" spans="1:50" ht="25.7" hidden="1" customHeight="1">
      <c r="A386" s="742"/>
      <c r="B386" s="282"/>
      <c r="C386" s="259" t="s">
        <v>3463</v>
      </c>
      <c r="D386" s="236" t="s">
        <v>3610</v>
      </c>
      <c r="E386" s="235" t="s">
        <v>3818</v>
      </c>
      <c r="F386" s="833" t="s">
        <v>3463</v>
      </c>
      <c r="G386" s="236" t="s">
        <v>14055</v>
      </c>
      <c r="H386" s="236"/>
      <c r="I386" s="236" t="s">
        <v>299</v>
      </c>
      <c r="J386" s="236"/>
      <c r="K386" s="235">
        <v>5993</v>
      </c>
      <c r="L386" s="235"/>
      <c r="M386" s="235"/>
      <c r="N386" s="236" t="s">
        <v>14056</v>
      </c>
      <c r="O386" s="707" t="s">
        <v>3819</v>
      </c>
      <c r="P386" s="235">
        <v>5993</v>
      </c>
      <c r="Q386" s="235">
        <v>8</v>
      </c>
      <c r="R386" s="235">
        <v>50</v>
      </c>
      <c r="S386" s="235">
        <v>50</v>
      </c>
      <c r="T386" s="236"/>
      <c r="U386" s="236"/>
      <c r="V386" s="707">
        <v>2013</v>
      </c>
      <c r="W386" s="236"/>
      <c r="X386" s="236"/>
      <c r="Y386" s="236"/>
      <c r="Z386" s="236"/>
      <c r="AA386" s="236"/>
      <c r="AB386" s="235">
        <v>23365</v>
      </c>
      <c r="AC386" s="707"/>
      <c r="AD386" s="707"/>
      <c r="AE386" s="236"/>
      <c r="AF386" s="236"/>
      <c r="AG386" s="236"/>
      <c r="AH386" s="236"/>
      <c r="AI386" s="236"/>
      <c r="AJ386" s="236"/>
      <c r="AK386" s="236"/>
      <c r="AL386" s="236"/>
      <c r="AM386" s="236"/>
      <c r="AN386" s="236"/>
      <c r="AO386" s="236"/>
      <c r="AP386" s="236"/>
      <c r="AQ386" s="236"/>
      <c r="AR386" s="236"/>
      <c r="AS386" s="236"/>
      <c r="AT386" s="236"/>
      <c r="AU386" s="236"/>
      <c r="AV386" s="260"/>
      <c r="AW386" s="260"/>
      <c r="AX386" s="221"/>
    </row>
    <row r="387" spans="1:50" ht="25.7" hidden="1" customHeight="1">
      <c r="A387" s="742"/>
      <c r="B387" s="282"/>
      <c r="C387" s="259" t="s">
        <v>3463</v>
      </c>
      <c r="D387" s="236" t="s">
        <v>14057</v>
      </c>
      <c r="E387" s="235" t="s">
        <v>3820</v>
      </c>
      <c r="F387" s="707" t="s">
        <v>3463</v>
      </c>
      <c r="G387" s="236" t="s">
        <v>14055</v>
      </c>
      <c r="H387" s="247"/>
      <c r="I387" s="707" t="s">
        <v>299</v>
      </c>
      <c r="J387" s="236"/>
      <c r="K387" s="235">
        <v>3344</v>
      </c>
      <c r="L387" s="235"/>
      <c r="M387" s="235"/>
      <c r="N387" s="235" t="s">
        <v>171</v>
      </c>
      <c r="O387" s="236" t="s">
        <v>3821</v>
      </c>
      <c r="P387" s="235">
        <v>3344</v>
      </c>
      <c r="Q387" s="235">
        <v>6</v>
      </c>
      <c r="R387" s="235"/>
      <c r="S387" s="235"/>
      <c r="T387" s="235"/>
      <c r="U387" s="236"/>
      <c r="V387" s="707">
        <v>2015</v>
      </c>
      <c r="W387" s="707"/>
      <c r="X387" s="236"/>
      <c r="Y387" s="236"/>
      <c r="Z387" s="236"/>
      <c r="AA387" s="236"/>
      <c r="AB387" s="838">
        <v>31100</v>
      </c>
      <c r="AC387" s="235"/>
      <c r="AD387" s="707"/>
      <c r="AE387" s="707"/>
      <c r="AF387" s="236"/>
      <c r="AG387" s="236"/>
      <c r="AH387" s="236"/>
      <c r="AI387" s="236"/>
      <c r="AJ387" s="236"/>
      <c r="AK387" s="236"/>
      <c r="AL387" s="236"/>
      <c r="AM387" s="236"/>
      <c r="AN387" s="236"/>
      <c r="AO387" s="236"/>
      <c r="AP387" s="236"/>
      <c r="AQ387" s="236"/>
      <c r="AR387" s="236"/>
      <c r="AS387" s="236"/>
      <c r="AT387" s="236"/>
      <c r="AU387" s="236"/>
      <c r="AV387" s="236"/>
      <c r="AW387" s="260"/>
      <c r="AX387" s="221"/>
    </row>
    <row r="388" spans="1:50" ht="25.7" hidden="1" customHeight="1">
      <c r="A388" s="742"/>
      <c r="B388" s="282"/>
      <c r="C388" s="259" t="s">
        <v>3443</v>
      </c>
      <c r="D388" s="236" t="s">
        <v>3796</v>
      </c>
      <c r="E388" s="235" t="s">
        <v>3797</v>
      </c>
      <c r="F388" s="707" t="s">
        <v>3443</v>
      </c>
      <c r="G388" s="236"/>
      <c r="H388" s="236"/>
      <c r="I388" s="707" t="s">
        <v>3798</v>
      </c>
      <c r="J388" s="236"/>
      <c r="K388" s="235"/>
      <c r="L388" s="235"/>
      <c r="M388" s="235"/>
      <c r="N388" s="236"/>
      <c r="O388" s="707"/>
      <c r="P388" s="235"/>
      <c r="Q388" s="235"/>
      <c r="R388" s="235"/>
      <c r="S388" s="235"/>
      <c r="T388" s="236"/>
      <c r="U388" s="236"/>
      <c r="V388" s="707"/>
      <c r="W388" s="236"/>
      <c r="X388" s="236"/>
      <c r="Y388" s="236"/>
      <c r="Z388" s="236"/>
      <c r="AA388" s="236"/>
      <c r="AB388" s="235">
        <v>3470</v>
      </c>
      <c r="AC388" s="707"/>
      <c r="AD388" s="707"/>
      <c r="AE388" s="236"/>
      <c r="AF388" s="236"/>
      <c r="AG388" s="236"/>
      <c r="AH388" s="236"/>
      <c r="AI388" s="236"/>
      <c r="AJ388" s="236"/>
      <c r="AK388" s="236"/>
      <c r="AL388" s="236"/>
      <c r="AM388" s="236"/>
      <c r="AN388" s="236"/>
      <c r="AO388" s="236"/>
      <c r="AP388" s="236"/>
      <c r="AQ388" s="236"/>
      <c r="AR388" s="236"/>
      <c r="AS388" s="236"/>
      <c r="AT388" s="236"/>
      <c r="AU388" s="236"/>
      <c r="AV388" s="260"/>
      <c r="AW388" s="260"/>
      <c r="AX388" s="221"/>
    </row>
    <row r="389" spans="1:50" ht="25.7" hidden="1" customHeight="1">
      <c r="A389" s="742"/>
      <c r="B389" s="282"/>
      <c r="C389" s="259" t="s">
        <v>3443</v>
      </c>
      <c r="D389" s="236" t="s">
        <v>14058</v>
      </c>
      <c r="E389" s="235" t="s">
        <v>3800</v>
      </c>
      <c r="F389" s="707" t="s">
        <v>3443</v>
      </c>
      <c r="G389" s="236" t="s">
        <v>3443</v>
      </c>
      <c r="H389" s="236"/>
      <c r="I389" s="236" t="s">
        <v>3443</v>
      </c>
      <c r="J389" s="838"/>
      <c r="K389" s="235">
        <v>5600</v>
      </c>
      <c r="L389" s="235"/>
      <c r="M389" s="235"/>
      <c r="N389" s="236"/>
      <c r="O389" s="707" t="s">
        <v>3799</v>
      </c>
      <c r="P389" s="235">
        <v>5600</v>
      </c>
      <c r="Q389" s="235">
        <v>8</v>
      </c>
      <c r="R389" s="235"/>
      <c r="S389" s="235"/>
      <c r="T389" s="236"/>
      <c r="U389" s="236"/>
      <c r="V389" s="707">
        <v>2000</v>
      </c>
      <c r="W389" s="236"/>
      <c r="X389" s="236"/>
      <c r="Y389" s="236"/>
      <c r="Z389" s="236"/>
      <c r="AA389" s="236"/>
      <c r="AB389" s="235">
        <v>200</v>
      </c>
      <c r="AC389" s="707"/>
      <c r="AD389" s="707"/>
      <c r="AE389" s="236"/>
      <c r="AF389" s="236"/>
      <c r="AG389" s="236"/>
      <c r="AH389" s="236"/>
      <c r="AI389" s="236"/>
      <c r="AJ389" s="236"/>
      <c r="AK389" s="236"/>
      <c r="AL389" s="236"/>
      <c r="AM389" s="236"/>
      <c r="AN389" s="236"/>
      <c r="AO389" s="236"/>
      <c r="AP389" s="236"/>
      <c r="AQ389" s="236"/>
      <c r="AR389" s="236"/>
      <c r="AS389" s="236"/>
      <c r="AT389" s="236"/>
      <c r="AU389" s="236"/>
      <c r="AV389" s="260"/>
      <c r="AW389" s="260"/>
      <c r="AX389" s="221"/>
    </row>
    <row r="390" spans="1:50" ht="25.7" hidden="1" customHeight="1">
      <c r="A390" s="742"/>
      <c r="B390" s="282"/>
      <c r="C390" s="259" t="s">
        <v>3443</v>
      </c>
      <c r="D390" s="236" t="s">
        <v>13592</v>
      </c>
      <c r="E390" s="235" t="s">
        <v>3802</v>
      </c>
      <c r="F390" s="707" t="s">
        <v>3454</v>
      </c>
      <c r="G390" s="236"/>
      <c r="H390" s="236"/>
      <c r="I390" s="236" t="s">
        <v>3454</v>
      </c>
      <c r="J390" s="838"/>
      <c r="K390" s="235">
        <v>5000</v>
      </c>
      <c r="L390" s="235">
        <v>122</v>
      </c>
      <c r="M390" s="235">
        <v>166</v>
      </c>
      <c r="N390" s="236"/>
      <c r="O390" s="707" t="s">
        <v>3801</v>
      </c>
      <c r="P390" s="235">
        <v>3450</v>
      </c>
      <c r="Q390" s="235">
        <v>5</v>
      </c>
      <c r="R390" s="235">
        <v>300</v>
      </c>
      <c r="S390" s="235">
        <v>400</v>
      </c>
      <c r="T390" s="236"/>
      <c r="U390" s="236"/>
      <c r="V390" s="707">
        <v>2009</v>
      </c>
      <c r="W390" s="236"/>
      <c r="X390" s="236"/>
      <c r="Y390" s="236"/>
      <c r="Z390" s="236"/>
      <c r="AA390" s="236"/>
      <c r="AB390" s="235">
        <v>1200</v>
      </c>
      <c r="AC390" s="707"/>
      <c r="AD390" s="707"/>
      <c r="AE390" s="236"/>
      <c r="AF390" s="236"/>
      <c r="AG390" s="236"/>
      <c r="AH390" s="236"/>
      <c r="AI390" s="236"/>
      <c r="AJ390" s="236"/>
      <c r="AK390" s="236"/>
      <c r="AL390" s="236"/>
      <c r="AM390" s="236"/>
      <c r="AN390" s="236"/>
      <c r="AO390" s="236"/>
      <c r="AP390" s="236"/>
      <c r="AQ390" s="236"/>
      <c r="AR390" s="236"/>
      <c r="AS390" s="236"/>
      <c r="AT390" s="236"/>
      <c r="AU390" s="236"/>
      <c r="AV390" s="260"/>
      <c r="AW390" s="260"/>
      <c r="AX390" s="221"/>
    </row>
    <row r="391" spans="1:50" ht="25.7" hidden="1" customHeight="1">
      <c r="A391" s="742"/>
      <c r="B391" s="282"/>
      <c r="C391" s="793" t="s">
        <v>3443</v>
      </c>
      <c r="D391" s="221" t="s">
        <v>14059</v>
      </c>
      <c r="E391" s="235" t="s">
        <v>14060</v>
      </c>
      <c r="F391" s="219" t="s">
        <v>3443</v>
      </c>
      <c r="G391" s="221" t="s">
        <v>3443</v>
      </c>
      <c r="H391" s="236"/>
      <c r="I391" s="236" t="s">
        <v>3443</v>
      </c>
      <c r="J391" s="221"/>
      <c r="K391" s="222">
        <v>2000</v>
      </c>
      <c r="L391" s="222">
        <v>1500</v>
      </c>
      <c r="M391" s="222">
        <v>1500</v>
      </c>
      <c r="N391" s="221"/>
      <c r="O391" s="219" t="s">
        <v>1035</v>
      </c>
      <c r="P391" s="222">
        <v>2700</v>
      </c>
      <c r="Q391" s="222">
        <v>4</v>
      </c>
      <c r="R391" s="222"/>
      <c r="S391" s="222"/>
      <c r="T391" s="221"/>
      <c r="U391" s="221"/>
      <c r="V391" s="219">
        <v>2014</v>
      </c>
      <c r="W391" s="221"/>
      <c r="X391" s="221"/>
      <c r="Y391" s="221"/>
      <c r="Z391" s="221"/>
      <c r="AA391" s="221"/>
      <c r="AB391" s="222"/>
      <c r="AC391" s="221"/>
      <c r="AD391" s="221"/>
      <c r="AE391" s="221"/>
      <c r="AF391" s="221"/>
      <c r="AG391" s="221"/>
      <c r="AH391" s="221"/>
      <c r="AI391" s="221"/>
      <c r="AJ391" s="221"/>
      <c r="AK391" s="221"/>
      <c r="AL391" s="221"/>
      <c r="AM391" s="221"/>
      <c r="AN391" s="221"/>
      <c r="AO391" s="221"/>
      <c r="AP391" s="221"/>
      <c r="AQ391" s="221"/>
      <c r="AR391" s="221"/>
      <c r="AS391" s="221"/>
      <c r="AT391" s="221"/>
      <c r="AU391" s="221"/>
      <c r="AV391" s="221"/>
      <c r="AW391" s="221"/>
      <c r="AX391" s="221"/>
    </row>
    <row r="392" spans="1:50" ht="25.7" hidden="1" customHeight="1">
      <c r="A392" s="742"/>
      <c r="B392" s="282"/>
      <c r="C392" s="793" t="s">
        <v>3443</v>
      </c>
      <c r="D392" s="221" t="s">
        <v>14061</v>
      </c>
      <c r="E392" s="235" t="s">
        <v>14062</v>
      </c>
      <c r="F392" s="219" t="s">
        <v>3443</v>
      </c>
      <c r="G392" s="221" t="s">
        <v>3443</v>
      </c>
      <c r="H392" s="221"/>
      <c r="I392" s="221" t="s">
        <v>3443</v>
      </c>
      <c r="J392" s="221"/>
      <c r="K392" s="222">
        <v>22730</v>
      </c>
      <c r="L392" s="222"/>
      <c r="M392" s="222"/>
      <c r="N392" s="221"/>
      <c r="O392" s="219" t="s">
        <v>3843</v>
      </c>
      <c r="P392" s="222">
        <v>1710</v>
      </c>
      <c r="Q392" s="222">
        <v>3</v>
      </c>
      <c r="R392" s="222"/>
      <c r="S392" s="222"/>
      <c r="T392" s="221"/>
      <c r="U392" s="221"/>
      <c r="V392" s="219">
        <v>2006</v>
      </c>
      <c r="W392" s="221"/>
      <c r="X392" s="221"/>
      <c r="Y392" s="221"/>
      <c r="Z392" s="221"/>
      <c r="AA392" s="221"/>
      <c r="AB392" s="222"/>
      <c r="AC392" s="221"/>
      <c r="AD392" s="221"/>
      <c r="AE392" s="221"/>
      <c r="AF392" s="221"/>
      <c r="AG392" s="221"/>
      <c r="AH392" s="221"/>
      <c r="AI392" s="221"/>
      <c r="AJ392" s="221"/>
      <c r="AK392" s="221"/>
      <c r="AL392" s="221"/>
      <c r="AM392" s="221"/>
      <c r="AN392" s="221"/>
      <c r="AO392" s="221"/>
      <c r="AP392" s="221"/>
      <c r="AQ392" s="221"/>
      <c r="AR392" s="221"/>
      <c r="AS392" s="221"/>
      <c r="AT392" s="221"/>
      <c r="AU392" s="221"/>
      <c r="AV392" s="221"/>
      <c r="AW392" s="221"/>
      <c r="AX392" s="221"/>
    </row>
    <row r="393" spans="1:50" ht="25.7" hidden="1" customHeight="1">
      <c r="A393" s="742"/>
      <c r="B393" s="282"/>
      <c r="C393" s="259" t="s">
        <v>3443</v>
      </c>
      <c r="D393" s="236" t="s">
        <v>10404</v>
      </c>
      <c r="E393" s="235" t="s">
        <v>14063</v>
      </c>
      <c r="F393" s="707" t="s">
        <v>3443</v>
      </c>
      <c r="G393" s="236" t="s">
        <v>3443</v>
      </c>
      <c r="H393" s="236"/>
      <c r="I393" s="236" t="s">
        <v>3443</v>
      </c>
      <c r="J393" s="236"/>
      <c r="K393" s="235">
        <v>23928</v>
      </c>
      <c r="L393" s="235"/>
      <c r="M393" s="235"/>
      <c r="N393" s="236"/>
      <c r="O393" s="707" t="s">
        <v>3843</v>
      </c>
      <c r="P393" s="235">
        <v>1850</v>
      </c>
      <c r="Q393" s="235">
        <v>3</v>
      </c>
      <c r="R393" s="235"/>
      <c r="S393" s="235"/>
      <c r="T393" s="236"/>
      <c r="U393" s="236"/>
      <c r="V393" s="707">
        <v>2013</v>
      </c>
      <c r="W393" s="236"/>
      <c r="X393" s="236"/>
      <c r="Y393" s="236"/>
      <c r="Z393" s="236"/>
      <c r="AA393" s="236"/>
      <c r="AB393" s="235"/>
      <c r="AC393" s="707"/>
      <c r="AD393" s="707"/>
      <c r="AE393" s="236"/>
      <c r="AF393" s="236"/>
      <c r="AG393" s="236"/>
      <c r="AH393" s="236"/>
      <c r="AI393" s="236"/>
      <c r="AJ393" s="236"/>
      <c r="AK393" s="236"/>
      <c r="AL393" s="236"/>
      <c r="AM393" s="236"/>
      <c r="AN393" s="236"/>
      <c r="AO393" s="236"/>
      <c r="AP393" s="236"/>
      <c r="AQ393" s="236"/>
      <c r="AR393" s="236"/>
      <c r="AS393" s="236"/>
      <c r="AT393" s="236"/>
      <c r="AU393" s="236"/>
      <c r="AV393" s="260"/>
      <c r="AW393" s="260"/>
      <c r="AX393" s="221"/>
    </row>
    <row r="394" spans="1:50" ht="25.7" hidden="1" customHeight="1">
      <c r="A394" s="742"/>
      <c r="B394" s="275"/>
      <c r="C394" s="219" t="s">
        <v>3443</v>
      </c>
      <c r="D394" s="221" t="s">
        <v>14064</v>
      </c>
      <c r="E394" s="235" t="s">
        <v>14065</v>
      </c>
      <c r="F394" s="219" t="s">
        <v>3443</v>
      </c>
      <c r="G394" s="221" t="s">
        <v>3443</v>
      </c>
      <c r="H394" s="221"/>
      <c r="I394" s="221" t="s">
        <v>3443</v>
      </c>
      <c r="J394" s="221"/>
      <c r="K394" s="222">
        <v>27736</v>
      </c>
      <c r="L394" s="222"/>
      <c r="M394" s="222"/>
      <c r="N394" s="221"/>
      <c r="O394" s="219" t="s">
        <v>3843</v>
      </c>
      <c r="P394" s="222">
        <v>1650</v>
      </c>
      <c r="Q394" s="222">
        <v>3</v>
      </c>
      <c r="R394" s="222"/>
      <c r="S394" s="222"/>
      <c r="T394" s="221"/>
      <c r="U394" s="221"/>
      <c r="V394" s="219">
        <v>2012</v>
      </c>
      <c r="W394" s="221"/>
      <c r="X394" s="221"/>
      <c r="Y394" s="221"/>
      <c r="Z394" s="221"/>
      <c r="AA394" s="221"/>
      <c r="AB394" s="222"/>
      <c r="AC394" s="221"/>
      <c r="AD394" s="221"/>
      <c r="AE394" s="221"/>
      <c r="AF394" s="221"/>
      <c r="AG394" s="221"/>
      <c r="AH394" s="221"/>
      <c r="AI394" s="221"/>
      <c r="AJ394" s="221"/>
      <c r="AK394" s="221"/>
      <c r="AL394" s="221"/>
      <c r="AM394" s="221"/>
      <c r="AN394" s="221"/>
      <c r="AO394" s="221"/>
      <c r="AP394" s="221"/>
      <c r="AQ394" s="221"/>
      <c r="AR394" s="221"/>
      <c r="AS394" s="221"/>
      <c r="AT394" s="221"/>
      <c r="AU394" s="221"/>
      <c r="AV394" s="221"/>
      <c r="AW394" s="221"/>
      <c r="AX394" s="221"/>
    </row>
    <row r="395" spans="1:50" ht="25.7" hidden="1" customHeight="1">
      <c r="A395" s="742"/>
      <c r="B395" s="282"/>
      <c r="C395" s="793" t="s">
        <v>3443</v>
      </c>
      <c r="D395" s="221" t="s">
        <v>14066</v>
      </c>
      <c r="E395" s="235" t="s">
        <v>14067</v>
      </c>
      <c r="F395" s="219" t="s">
        <v>3443</v>
      </c>
      <c r="G395" s="221" t="s">
        <v>4588</v>
      </c>
      <c r="H395" s="221"/>
      <c r="I395" s="221" t="s">
        <v>3443</v>
      </c>
      <c r="J395" s="221"/>
      <c r="K395" s="222">
        <v>32814</v>
      </c>
      <c r="L395" s="222"/>
      <c r="M395" s="222"/>
      <c r="N395" s="221"/>
      <c r="O395" s="219" t="s">
        <v>336</v>
      </c>
      <c r="P395" s="222">
        <v>1210</v>
      </c>
      <c r="Q395" s="222">
        <v>2</v>
      </c>
      <c r="R395" s="222"/>
      <c r="S395" s="222"/>
      <c r="T395" s="221"/>
      <c r="U395" s="221"/>
      <c r="V395" s="219">
        <v>2010</v>
      </c>
      <c r="W395" s="221"/>
      <c r="X395" s="221"/>
      <c r="Y395" s="221"/>
      <c r="Z395" s="221"/>
      <c r="AA395" s="221"/>
      <c r="AB395" s="222"/>
      <c r="AC395" s="221"/>
      <c r="AD395" s="221"/>
      <c r="AE395" s="221"/>
      <c r="AF395" s="221"/>
      <c r="AG395" s="221"/>
      <c r="AH395" s="221"/>
      <c r="AI395" s="221"/>
      <c r="AJ395" s="221"/>
      <c r="AK395" s="221"/>
      <c r="AL395" s="221"/>
      <c r="AM395" s="221"/>
      <c r="AN395" s="221"/>
      <c r="AO395" s="221"/>
      <c r="AP395" s="221"/>
      <c r="AQ395" s="221"/>
      <c r="AR395" s="221"/>
      <c r="AS395" s="221"/>
      <c r="AT395" s="221"/>
      <c r="AU395" s="221"/>
      <c r="AV395" s="221"/>
      <c r="AW395" s="221"/>
      <c r="AX395" s="221"/>
    </row>
    <row r="396" spans="1:50" ht="25.7" hidden="1" customHeight="1">
      <c r="A396" s="742"/>
      <c r="B396" s="282"/>
      <c r="C396" s="259" t="s">
        <v>3443</v>
      </c>
      <c r="D396" s="236" t="s">
        <v>14068</v>
      </c>
      <c r="E396" s="235" t="s">
        <v>14069</v>
      </c>
      <c r="F396" s="707" t="s">
        <v>3443</v>
      </c>
      <c r="G396" s="236" t="s">
        <v>3443</v>
      </c>
      <c r="H396" s="236"/>
      <c r="I396" s="236" t="s">
        <v>3443</v>
      </c>
      <c r="J396" s="236"/>
      <c r="K396" s="235">
        <v>33456</v>
      </c>
      <c r="L396" s="235"/>
      <c r="M396" s="235"/>
      <c r="N396" s="236"/>
      <c r="O396" s="707" t="s">
        <v>336</v>
      </c>
      <c r="P396" s="235">
        <v>1670</v>
      </c>
      <c r="Q396" s="235">
        <v>2</v>
      </c>
      <c r="R396" s="235"/>
      <c r="S396" s="235"/>
      <c r="T396" s="236"/>
      <c r="U396" s="236"/>
      <c r="V396" s="707">
        <v>2008</v>
      </c>
      <c r="W396" s="236"/>
      <c r="X396" s="236"/>
      <c r="Y396" s="236"/>
      <c r="Z396" s="236"/>
      <c r="AA396" s="236"/>
      <c r="AB396" s="235"/>
      <c r="AC396" s="707"/>
      <c r="AD396" s="707"/>
      <c r="AE396" s="236"/>
      <c r="AF396" s="236"/>
      <c r="AG396" s="236"/>
      <c r="AH396" s="236"/>
      <c r="AI396" s="236"/>
      <c r="AJ396" s="236"/>
      <c r="AK396" s="236"/>
      <c r="AL396" s="236"/>
      <c r="AM396" s="236"/>
      <c r="AN396" s="236"/>
      <c r="AO396" s="236"/>
      <c r="AP396" s="236"/>
      <c r="AQ396" s="236"/>
      <c r="AR396" s="236"/>
      <c r="AS396" s="236"/>
      <c r="AT396" s="236"/>
      <c r="AU396" s="236"/>
      <c r="AV396" s="260"/>
      <c r="AW396" s="260"/>
      <c r="AX396" s="221"/>
    </row>
    <row r="397" spans="1:50" ht="25.7" hidden="1" customHeight="1">
      <c r="A397" s="839"/>
      <c r="B397" s="282"/>
      <c r="C397" s="259" t="s">
        <v>3443</v>
      </c>
      <c r="D397" s="236" t="s">
        <v>13768</v>
      </c>
      <c r="E397" s="235" t="s">
        <v>14070</v>
      </c>
      <c r="F397" s="707" t="s">
        <v>3443</v>
      </c>
      <c r="G397" s="236" t="s">
        <v>3443</v>
      </c>
      <c r="H397" s="236"/>
      <c r="I397" s="236" t="s">
        <v>3443</v>
      </c>
      <c r="J397" s="236"/>
      <c r="K397" s="235">
        <v>2410</v>
      </c>
      <c r="L397" s="235"/>
      <c r="M397" s="235"/>
      <c r="N397" s="236"/>
      <c r="O397" s="707" t="s">
        <v>14071</v>
      </c>
      <c r="P397" s="235">
        <v>2410</v>
      </c>
      <c r="Q397" s="235">
        <v>4</v>
      </c>
      <c r="R397" s="235"/>
      <c r="S397" s="235"/>
      <c r="T397" s="236"/>
      <c r="U397" s="236"/>
      <c r="V397" s="707">
        <v>2015</v>
      </c>
      <c r="W397" s="236"/>
      <c r="X397" s="236"/>
      <c r="Y397" s="236"/>
      <c r="Z397" s="236"/>
      <c r="AA397" s="236"/>
      <c r="AB397" s="235"/>
      <c r="AC397" s="707"/>
      <c r="AD397" s="707"/>
      <c r="AE397" s="236"/>
      <c r="AF397" s="236"/>
      <c r="AG397" s="236"/>
      <c r="AH397" s="236"/>
      <c r="AI397" s="236"/>
      <c r="AJ397" s="236"/>
      <c r="AK397" s="236"/>
      <c r="AL397" s="236"/>
      <c r="AM397" s="236"/>
      <c r="AN397" s="236"/>
      <c r="AO397" s="236"/>
      <c r="AP397" s="236"/>
      <c r="AQ397" s="236"/>
      <c r="AR397" s="236"/>
      <c r="AS397" s="236"/>
      <c r="AT397" s="236"/>
      <c r="AU397" s="236"/>
      <c r="AV397" s="260"/>
      <c r="AW397" s="260"/>
      <c r="AX397" s="221"/>
    </row>
    <row r="398" spans="1:50" ht="25.7" hidden="1" customHeight="1">
      <c r="A398" s="839"/>
      <c r="B398" s="282"/>
      <c r="C398" s="259" t="s">
        <v>3603</v>
      </c>
      <c r="D398" s="236" t="s">
        <v>3803</v>
      </c>
      <c r="E398" s="235" t="s">
        <v>3804</v>
      </c>
      <c r="F398" s="236" t="s">
        <v>3603</v>
      </c>
      <c r="G398" s="236"/>
      <c r="H398" s="236" t="s">
        <v>14072</v>
      </c>
      <c r="I398" s="236" t="s">
        <v>14072</v>
      </c>
      <c r="J398" s="236">
        <v>2</v>
      </c>
      <c r="K398" s="236">
        <v>1870</v>
      </c>
      <c r="L398" s="235"/>
      <c r="M398" s="235"/>
      <c r="N398" s="235"/>
      <c r="O398" s="236" t="s">
        <v>3849</v>
      </c>
      <c r="P398" s="235">
        <v>1870</v>
      </c>
      <c r="Q398" s="235">
        <v>3</v>
      </c>
      <c r="R398" s="235"/>
      <c r="S398" s="235"/>
      <c r="T398" s="235"/>
      <c r="U398" s="236"/>
      <c r="V398" s="707">
        <v>2017</v>
      </c>
      <c r="W398" s="707">
        <v>2002</v>
      </c>
      <c r="X398" s="236">
        <v>183</v>
      </c>
      <c r="Y398" s="236"/>
      <c r="Z398" s="236"/>
      <c r="AA398" s="236"/>
      <c r="AB398" s="236">
        <v>294</v>
      </c>
      <c r="AC398" s="235">
        <v>183</v>
      </c>
      <c r="AD398" s="707"/>
      <c r="AE398" s="707"/>
      <c r="AF398" s="236"/>
      <c r="AG398" s="236"/>
      <c r="AH398" s="236">
        <v>6</v>
      </c>
      <c r="AI398" s="236" t="s">
        <v>3806</v>
      </c>
      <c r="AJ398" s="236">
        <v>74</v>
      </c>
      <c r="AK398" s="236"/>
      <c r="AL398" s="236"/>
      <c r="AM398" s="236"/>
      <c r="AN398" s="236"/>
      <c r="AO398" s="236"/>
      <c r="AP398" s="236"/>
      <c r="AQ398" s="236"/>
      <c r="AR398" s="236"/>
      <c r="AS398" s="236"/>
      <c r="AT398" s="236"/>
      <c r="AU398" s="236"/>
      <c r="AV398" s="236"/>
      <c r="AW398" s="260"/>
      <c r="AX398" s="221"/>
    </row>
    <row r="399" spans="1:50" ht="25.7" hidden="1" customHeight="1">
      <c r="A399" s="839"/>
      <c r="B399" s="282"/>
      <c r="C399" s="259" t="s">
        <v>3603</v>
      </c>
      <c r="D399" s="236" t="s">
        <v>13776</v>
      </c>
      <c r="E399" s="235" t="s">
        <v>3807</v>
      </c>
      <c r="F399" s="236" t="s">
        <v>3603</v>
      </c>
      <c r="G399" s="236"/>
      <c r="H399" s="236" t="s">
        <v>12385</v>
      </c>
      <c r="I399" s="236" t="s">
        <v>12385</v>
      </c>
      <c r="J399" s="236"/>
      <c r="K399" s="314">
        <v>11373</v>
      </c>
      <c r="L399" s="235"/>
      <c r="M399" s="235"/>
      <c r="N399" s="235"/>
      <c r="O399" s="236" t="s">
        <v>12386</v>
      </c>
      <c r="P399" s="235">
        <v>11373</v>
      </c>
      <c r="Q399" s="235">
        <v>17</v>
      </c>
      <c r="R399" s="235">
        <v>452</v>
      </c>
      <c r="S399" s="235">
        <v>452</v>
      </c>
      <c r="T399" s="235"/>
      <c r="U399" s="236"/>
      <c r="V399" s="707">
        <v>2009</v>
      </c>
      <c r="W399" s="707"/>
      <c r="X399" s="236"/>
      <c r="Y399" s="236"/>
      <c r="Z399" s="236"/>
      <c r="AA399" s="236"/>
      <c r="AB399" s="236">
        <v>7000</v>
      </c>
      <c r="AC399" s="235"/>
      <c r="AD399" s="707"/>
      <c r="AE399" s="707"/>
      <c r="AF399" s="236"/>
      <c r="AG399" s="236"/>
      <c r="AH399" s="236"/>
      <c r="AI399" s="236"/>
      <c r="AJ399" s="236"/>
      <c r="AK399" s="236"/>
      <c r="AL399" s="236"/>
      <c r="AM399" s="236"/>
      <c r="AN399" s="236"/>
      <c r="AO399" s="236"/>
      <c r="AP399" s="236"/>
      <c r="AQ399" s="236"/>
      <c r="AR399" s="236"/>
      <c r="AS399" s="236"/>
      <c r="AT399" s="236"/>
      <c r="AU399" s="236"/>
      <c r="AV399" s="236"/>
      <c r="AW399" s="260"/>
      <c r="AX399" s="221" t="s">
        <v>3808</v>
      </c>
    </row>
    <row r="400" spans="1:50" ht="25.7" hidden="1" customHeight="1">
      <c r="A400" s="839"/>
      <c r="B400" s="282"/>
      <c r="C400" s="259" t="s">
        <v>3457</v>
      </c>
      <c r="D400" s="236" t="s">
        <v>3458</v>
      </c>
      <c r="E400" s="235" t="s">
        <v>3822</v>
      </c>
      <c r="F400" s="236" t="s">
        <v>3457</v>
      </c>
      <c r="G400" s="236" t="s">
        <v>14073</v>
      </c>
      <c r="H400" s="236" t="s">
        <v>299</v>
      </c>
      <c r="I400" s="236" t="s">
        <v>299</v>
      </c>
      <c r="J400" s="236" t="s">
        <v>3693</v>
      </c>
      <c r="K400" s="314"/>
      <c r="L400" s="235">
        <v>775</v>
      </c>
      <c r="M400" s="235">
        <v>1593</v>
      </c>
      <c r="N400" s="235" t="s">
        <v>171</v>
      </c>
      <c r="O400" s="236" t="s">
        <v>2160</v>
      </c>
      <c r="P400" s="235">
        <v>5730</v>
      </c>
      <c r="Q400" s="235">
        <v>8</v>
      </c>
      <c r="R400" s="235">
        <v>1160</v>
      </c>
      <c r="S400" s="235">
        <v>1500</v>
      </c>
      <c r="T400" s="235" t="s">
        <v>173</v>
      </c>
      <c r="U400" s="236" t="s">
        <v>826</v>
      </c>
      <c r="V400" s="707">
        <v>2007</v>
      </c>
      <c r="W400" s="707">
        <v>262</v>
      </c>
      <c r="X400" s="236"/>
      <c r="Y400" s="236"/>
      <c r="Z400" s="236"/>
      <c r="AA400" s="236"/>
      <c r="AB400" s="236">
        <v>8525</v>
      </c>
      <c r="AC400" s="235"/>
      <c r="AD400" s="707"/>
      <c r="AE400" s="707"/>
      <c r="AF400" s="236"/>
      <c r="AG400" s="236"/>
      <c r="AH400" s="236"/>
      <c r="AI400" s="236"/>
      <c r="AJ400" s="236"/>
      <c r="AK400" s="236"/>
      <c r="AL400" s="236"/>
      <c r="AM400" s="236"/>
      <c r="AN400" s="236"/>
      <c r="AO400" s="236"/>
      <c r="AP400" s="236"/>
      <c r="AQ400" s="236"/>
      <c r="AR400" s="236"/>
      <c r="AS400" s="236"/>
      <c r="AT400" s="236"/>
      <c r="AU400" s="236"/>
      <c r="AV400" s="236"/>
      <c r="AW400" s="260"/>
      <c r="AX400" s="221" t="s">
        <v>3823</v>
      </c>
    </row>
    <row r="401" spans="1:50" ht="25.7" hidden="1" customHeight="1">
      <c r="A401" s="839"/>
      <c r="B401" s="282"/>
      <c r="C401" s="793" t="s">
        <v>3457</v>
      </c>
      <c r="D401" s="221" t="s">
        <v>3458</v>
      </c>
      <c r="E401" s="235" t="s">
        <v>3824</v>
      </c>
      <c r="F401" s="219" t="s">
        <v>3457</v>
      </c>
      <c r="G401" s="221" t="s">
        <v>3460</v>
      </c>
      <c r="H401" s="221" t="s">
        <v>299</v>
      </c>
      <c r="I401" s="221" t="s">
        <v>299</v>
      </c>
      <c r="J401" s="221" t="s">
        <v>3693</v>
      </c>
      <c r="K401" s="222"/>
      <c r="L401" s="222"/>
      <c r="M401" s="222"/>
      <c r="N401" s="221" t="s">
        <v>171</v>
      </c>
      <c r="O401" s="219" t="s">
        <v>2160</v>
      </c>
      <c r="P401" s="222">
        <v>3430</v>
      </c>
      <c r="Q401" s="222">
        <v>4</v>
      </c>
      <c r="R401" s="222">
        <v>656</v>
      </c>
      <c r="S401" s="222">
        <v>1000</v>
      </c>
      <c r="T401" s="221" t="s">
        <v>173</v>
      </c>
      <c r="U401" s="221" t="s">
        <v>826</v>
      </c>
      <c r="V401" s="219">
        <v>2002</v>
      </c>
      <c r="W401" s="221">
        <v>262</v>
      </c>
      <c r="X401" s="221"/>
      <c r="Y401" s="221"/>
      <c r="Z401" s="221"/>
      <c r="AA401" s="221"/>
      <c r="AB401" s="222">
        <v>1200</v>
      </c>
      <c r="AC401" s="707"/>
      <c r="AD401" s="707"/>
      <c r="AE401" s="236"/>
      <c r="AF401" s="236"/>
      <c r="AG401" s="236"/>
      <c r="AH401" s="236"/>
      <c r="AI401" s="236"/>
      <c r="AJ401" s="236"/>
      <c r="AK401" s="236"/>
      <c r="AL401" s="236"/>
      <c r="AM401" s="236"/>
      <c r="AN401" s="236"/>
      <c r="AO401" s="236"/>
      <c r="AP401" s="236"/>
      <c r="AQ401" s="236"/>
      <c r="AR401" s="236"/>
      <c r="AS401" s="236"/>
      <c r="AT401" s="236"/>
      <c r="AU401" s="236"/>
      <c r="AV401" s="260"/>
      <c r="AW401" s="260"/>
      <c r="AX401" s="235" t="s">
        <v>3823</v>
      </c>
    </row>
    <row r="402" spans="1:50" ht="25.7" hidden="1" customHeight="1">
      <c r="A402" s="839" t="s">
        <v>310</v>
      </c>
      <c r="B402" s="282"/>
      <c r="C402" s="793" t="s">
        <v>940</v>
      </c>
      <c r="D402" s="221" t="s">
        <v>14074</v>
      </c>
      <c r="E402" s="235" t="s">
        <v>3825</v>
      </c>
      <c r="F402" s="219" t="s">
        <v>940</v>
      </c>
      <c r="G402" s="221" t="s">
        <v>14075</v>
      </c>
      <c r="H402" s="221" t="s">
        <v>940</v>
      </c>
      <c r="I402" s="221" t="s">
        <v>13595</v>
      </c>
      <c r="J402" s="221"/>
      <c r="K402" s="222"/>
      <c r="L402" s="222"/>
      <c r="M402" s="222"/>
      <c r="N402" s="221" t="s">
        <v>171</v>
      </c>
      <c r="O402" s="219" t="s">
        <v>172</v>
      </c>
      <c r="P402" s="222">
        <v>1040</v>
      </c>
      <c r="Q402" s="222">
        <v>5</v>
      </c>
      <c r="R402" s="222"/>
      <c r="S402" s="222"/>
      <c r="T402" s="221"/>
      <c r="U402" s="221"/>
      <c r="V402" s="219">
        <v>2009</v>
      </c>
      <c r="W402" s="221">
        <v>2009</v>
      </c>
      <c r="X402" s="221"/>
      <c r="Y402" s="221"/>
      <c r="Z402" s="221"/>
      <c r="AA402" s="221"/>
      <c r="AB402" s="222"/>
      <c r="AC402" s="707">
        <v>0</v>
      </c>
      <c r="AD402" s="707"/>
      <c r="AE402" s="236"/>
      <c r="AF402" s="236"/>
      <c r="AG402" s="236"/>
      <c r="AH402" s="236"/>
      <c r="AI402" s="236"/>
      <c r="AJ402" s="236"/>
      <c r="AK402" s="236"/>
      <c r="AL402" s="236"/>
      <c r="AM402" s="236"/>
      <c r="AN402" s="236"/>
      <c r="AO402" s="236"/>
      <c r="AP402" s="236"/>
      <c r="AQ402" s="236"/>
      <c r="AR402" s="236"/>
      <c r="AS402" s="236"/>
      <c r="AT402" s="236"/>
      <c r="AU402" s="236"/>
      <c r="AV402" s="260"/>
      <c r="AW402" s="260"/>
      <c r="AX402" s="235" t="s">
        <v>3826</v>
      </c>
    </row>
    <row r="403" spans="1:50" ht="25.7" hidden="1" customHeight="1">
      <c r="A403" s="839"/>
      <c r="B403" s="282"/>
      <c r="C403" s="793" t="s">
        <v>940</v>
      </c>
      <c r="D403" s="221" t="s">
        <v>1033</v>
      </c>
      <c r="E403" s="235" t="s">
        <v>1034</v>
      </c>
      <c r="F403" s="219" t="s">
        <v>940</v>
      </c>
      <c r="G403" s="221" t="s">
        <v>14076</v>
      </c>
      <c r="H403" s="221" t="s">
        <v>940</v>
      </c>
      <c r="I403" s="221" t="s">
        <v>940</v>
      </c>
      <c r="J403" s="221"/>
      <c r="K403" s="222">
        <v>8856</v>
      </c>
      <c r="L403" s="222">
        <v>45</v>
      </c>
      <c r="M403" s="222">
        <v>45</v>
      </c>
      <c r="N403" s="221" t="s">
        <v>171</v>
      </c>
      <c r="O403" s="219" t="s">
        <v>1035</v>
      </c>
      <c r="P403" s="222">
        <v>3297</v>
      </c>
      <c r="Q403" s="222">
        <v>6</v>
      </c>
      <c r="R403" s="222">
        <v>100</v>
      </c>
      <c r="S403" s="222">
        <v>150</v>
      </c>
      <c r="T403" s="221" t="s">
        <v>722</v>
      </c>
      <c r="U403" s="221"/>
      <c r="V403" s="219">
        <v>2013</v>
      </c>
      <c r="W403" s="221">
        <v>2009</v>
      </c>
      <c r="X403" s="221"/>
      <c r="Y403" s="221"/>
      <c r="Z403" s="221"/>
      <c r="AA403" s="221"/>
      <c r="AB403" s="222">
        <v>900</v>
      </c>
      <c r="AC403" s="707">
        <v>0</v>
      </c>
      <c r="AD403" s="707"/>
      <c r="AE403" s="236"/>
      <c r="AF403" s="236"/>
      <c r="AG403" s="236"/>
      <c r="AH403" s="236"/>
      <c r="AI403" s="236"/>
      <c r="AJ403" s="236"/>
      <c r="AK403" s="236"/>
      <c r="AL403" s="236"/>
      <c r="AM403" s="236"/>
      <c r="AN403" s="236"/>
      <c r="AO403" s="236"/>
      <c r="AP403" s="236"/>
      <c r="AQ403" s="236"/>
      <c r="AR403" s="236"/>
      <c r="AS403" s="236"/>
      <c r="AT403" s="236"/>
      <c r="AU403" s="236"/>
      <c r="AV403" s="260"/>
      <c r="AW403" s="260"/>
      <c r="AX403" s="235"/>
    </row>
    <row r="404" spans="1:50" ht="25.7" hidden="1" customHeight="1">
      <c r="A404" s="839" t="s">
        <v>311</v>
      </c>
      <c r="B404" s="282"/>
      <c r="C404" s="259" t="s">
        <v>940</v>
      </c>
      <c r="D404" s="236" t="s">
        <v>14077</v>
      </c>
      <c r="E404" s="235" t="s">
        <v>3827</v>
      </c>
      <c r="F404" s="707" t="s">
        <v>940</v>
      </c>
      <c r="G404" s="236" t="s">
        <v>14078</v>
      </c>
      <c r="H404" s="236" t="s">
        <v>940</v>
      </c>
      <c r="I404" s="236" t="s">
        <v>940</v>
      </c>
      <c r="J404" s="236"/>
      <c r="K404" s="235">
        <v>6621</v>
      </c>
      <c r="L404" s="235"/>
      <c r="M404" s="235"/>
      <c r="N404" s="236" t="s">
        <v>171</v>
      </c>
      <c r="O404" s="707" t="s">
        <v>282</v>
      </c>
      <c r="P404" s="235">
        <v>576</v>
      </c>
      <c r="Q404" s="235">
        <v>3</v>
      </c>
      <c r="R404" s="235"/>
      <c r="S404" s="235"/>
      <c r="T404" s="236" t="s">
        <v>722</v>
      </c>
      <c r="U404" s="236"/>
      <c r="V404" s="707">
        <v>2014</v>
      </c>
      <c r="W404" s="236">
        <v>2009</v>
      </c>
      <c r="X404" s="236"/>
      <c r="Y404" s="236"/>
      <c r="Z404" s="236"/>
      <c r="AA404" s="236"/>
      <c r="AB404" s="235">
        <v>880</v>
      </c>
      <c r="AC404" s="707">
        <v>0</v>
      </c>
      <c r="AD404" s="707"/>
      <c r="AE404" s="236"/>
      <c r="AF404" s="236"/>
      <c r="AG404" s="236"/>
      <c r="AH404" s="236"/>
      <c r="AI404" s="236"/>
      <c r="AJ404" s="236"/>
      <c r="AK404" s="236"/>
      <c r="AL404" s="236"/>
      <c r="AM404" s="236"/>
      <c r="AN404" s="236"/>
      <c r="AO404" s="236"/>
      <c r="AP404" s="236"/>
      <c r="AQ404" s="236"/>
      <c r="AR404" s="236"/>
      <c r="AS404" s="236"/>
      <c r="AT404" s="236"/>
      <c r="AU404" s="236"/>
      <c r="AV404" s="260"/>
      <c r="AW404" s="260"/>
      <c r="AX404" s="221" t="s">
        <v>3828</v>
      </c>
    </row>
    <row r="405" spans="1:50" ht="25.7" hidden="1" customHeight="1">
      <c r="A405" s="839"/>
      <c r="B405" s="282"/>
      <c r="C405" s="259" t="s">
        <v>940</v>
      </c>
      <c r="D405" s="236" t="s">
        <v>14079</v>
      </c>
      <c r="E405" s="235" t="s">
        <v>3829</v>
      </c>
      <c r="F405" s="707" t="s">
        <v>940</v>
      </c>
      <c r="G405" s="236" t="s">
        <v>13594</v>
      </c>
      <c r="H405" s="236"/>
      <c r="I405" s="236" t="s">
        <v>13595</v>
      </c>
      <c r="J405" s="236"/>
      <c r="K405" s="235"/>
      <c r="L405" s="235">
        <v>126</v>
      </c>
      <c r="M405" s="235">
        <v>126</v>
      </c>
      <c r="N405" s="236" t="s">
        <v>171</v>
      </c>
      <c r="O405" s="707" t="s">
        <v>12387</v>
      </c>
      <c r="P405" s="235">
        <v>5004</v>
      </c>
      <c r="Q405" s="235">
        <v>9</v>
      </c>
      <c r="R405" s="235">
        <v>200</v>
      </c>
      <c r="S405" s="235">
        <v>200</v>
      </c>
      <c r="T405" s="236" t="s">
        <v>722</v>
      </c>
      <c r="U405" s="236"/>
      <c r="V405" s="707" t="s">
        <v>12388</v>
      </c>
      <c r="W405" s="236"/>
      <c r="X405" s="236"/>
      <c r="Y405" s="236"/>
      <c r="Z405" s="236"/>
      <c r="AA405" s="236"/>
      <c r="AB405" s="235">
        <v>2052</v>
      </c>
      <c r="AC405" s="707"/>
      <c r="AD405" s="707"/>
      <c r="AE405" s="236"/>
      <c r="AF405" s="236"/>
      <c r="AG405" s="236"/>
      <c r="AH405" s="236"/>
      <c r="AI405" s="236"/>
      <c r="AJ405" s="236"/>
      <c r="AK405" s="236"/>
      <c r="AL405" s="236"/>
      <c r="AM405" s="236"/>
      <c r="AN405" s="236"/>
      <c r="AO405" s="236"/>
      <c r="AP405" s="236"/>
      <c r="AQ405" s="236"/>
      <c r="AR405" s="236"/>
      <c r="AS405" s="236"/>
      <c r="AT405" s="236"/>
      <c r="AU405" s="236"/>
      <c r="AV405" s="260"/>
      <c r="AW405" s="260"/>
      <c r="AX405" s="221" t="s">
        <v>12389</v>
      </c>
    </row>
    <row r="406" spans="1:50" ht="25.7" hidden="1" customHeight="1">
      <c r="A406" s="839"/>
      <c r="B406" s="282"/>
      <c r="C406" s="219" t="s">
        <v>3836</v>
      </c>
      <c r="D406" s="221" t="s">
        <v>13791</v>
      </c>
      <c r="E406" s="222" t="s">
        <v>3837</v>
      </c>
      <c r="F406" s="219" t="s">
        <v>3836</v>
      </c>
      <c r="G406" s="221"/>
      <c r="H406" s="221" t="s">
        <v>299</v>
      </c>
      <c r="I406" s="221" t="s">
        <v>3838</v>
      </c>
      <c r="J406" s="221"/>
      <c r="K406" s="222">
        <v>2950</v>
      </c>
      <c r="L406" s="222">
        <v>0</v>
      </c>
      <c r="M406" s="222">
        <v>0</v>
      </c>
      <c r="N406" s="221" t="s">
        <v>171</v>
      </c>
      <c r="O406" s="219" t="s">
        <v>3839</v>
      </c>
      <c r="P406" s="222">
        <v>2950</v>
      </c>
      <c r="Q406" s="222">
        <v>4</v>
      </c>
      <c r="R406" s="222">
        <v>16</v>
      </c>
      <c r="S406" s="222">
        <v>80</v>
      </c>
      <c r="T406" s="221" t="s">
        <v>3840</v>
      </c>
      <c r="U406" s="221"/>
      <c r="V406" s="219">
        <v>2010</v>
      </c>
      <c r="W406" s="221"/>
      <c r="X406" s="221"/>
      <c r="Y406" s="221"/>
      <c r="Z406" s="221"/>
      <c r="AA406" s="221"/>
      <c r="AB406" s="222">
        <v>543</v>
      </c>
      <c r="AC406" s="221"/>
      <c r="AD406" s="221"/>
      <c r="AE406" s="221"/>
      <c r="AF406" s="221"/>
      <c r="AG406" s="221"/>
      <c r="AH406" s="221"/>
      <c r="AI406" s="221"/>
      <c r="AJ406" s="221"/>
      <c r="AK406" s="221"/>
      <c r="AL406" s="221"/>
      <c r="AM406" s="221"/>
      <c r="AN406" s="221"/>
      <c r="AO406" s="221"/>
      <c r="AP406" s="221"/>
      <c r="AQ406" s="221"/>
      <c r="AR406" s="221"/>
      <c r="AS406" s="221"/>
      <c r="AT406" s="221"/>
      <c r="AU406" s="221"/>
      <c r="AV406" s="221"/>
      <c r="AW406" s="221"/>
      <c r="AX406" s="221"/>
    </row>
    <row r="407" spans="1:50" ht="25.7" hidden="1" customHeight="1">
      <c r="A407" s="839"/>
      <c r="B407" s="282"/>
      <c r="C407" s="259" t="s">
        <v>3836</v>
      </c>
      <c r="D407" s="236" t="s">
        <v>13793</v>
      </c>
      <c r="E407" s="235" t="s">
        <v>3842</v>
      </c>
      <c r="F407" s="707" t="s">
        <v>3836</v>
      </c>
      <c r="G407" s="236"/>
      <c r="H407" s="236" t="s">
        <v>299</v>
      </c>
      <c r="I407" s="236" t="s">
        <v>3838</v>
      </c>
      <c r="J407" s="236"/>
      <c r="K407" s="235">
        <v>1740</v>
      </c>
      <c r="L407" s="235">
        <v>0</v>
      </c>
      <c r="M407" s="235">
        <v>0</v>
      </c>
      <c r="N407" s="236" t="s">
        <v>171</v>
      </c>
      <c r="O407" s="707" t="s">
        <v>3843</v>
      </c>
      <c r="P407" s="235">
        <v>1740</v>
      </c>
      <c r="Q407" s="235">
        <v>3</v>
      </c>
      <c r="R407" s="235">
        <v>12</v>
      </c>
      <c r="S407" s="235">
        <v>60</v>
      </c>
      <c r="T407" s="236"/>
      <c r="U407" s="236"/>
      <c r="V407" s="707">
        <v>2003</v>
      </c>
      <c r="W407" s="236"/>
      <c r="X407" s="236"/>
      <c r="Y407" s="236"/>
      <c r="Z407" s="236"/>
      <c r="AA407" s="236"/>
      <c r="AB407" s="235">
        <v>150</v>
      </c>
      <c r="AC407" s="707"/>
      <c r="AD407" s="707"/>
      <c r="AE407" s="236"/>
      <c r="AF407" s="236"/>
      <c r="AG407" s="236"/>
      <c r="AH407" s="236"/>
      <c r="AI407" s="236"/>
      <c r="AJ407" s="236"/>
      <c r="AK407" s="236"/>
      <c r="AL407" s="236"/>
      <c r="AM407" s="236"/>
      <c r="AN407" s="236"/>
      <c r="AO407" s="236"/>
      <c r="AP407" s="236"/>
      <c r="AQ407" s="236"/>
      <c r="AR407" s="236"/>
      <c r="AS407" s="236"/>
      <c r="AT407" s="236"/>
      <c r="AU407" s="236"/>
      <c r="AV407" s="260"/>
      <c r="AW407" s="260"/>
      <c r="AX407" s="840" t="s">
        <v>3844</v>
      </c>
    </row>
    <row r="408" spans="1:50" ht="25.7" hidden="1" customHeight="1">
      <c r="A408" s="839"/>
      <c r="B408" s="282"/>
      <c r="C408" s="259" t="s">
        <v>3836</v>
      </c>
      <c r="D408" s="236" t="s">
        <v>14080</v>
      </c>
      <c r="E408" s="235" t="s">
        <v>3845</v>
      </c>
      <c r="F408" s="707" t="s">
        <v>3836</v>
      </c>
      <c r="G408" s="236"/>
      <c r="H408" s="236" t="s">
        <v>3846</v>
      </c>
      <c r="I408" s="236" t="s">
        <v>14081</v>
      </c>
      <c r="J408" s="236"/>
      <c r="K408" s="235">
        <v>14634</v>
      </c>
      <c r="L408" s="235">
        <v>0</v>
      </c>
      <c r="M408" s="235">
        <v>0</v>
      </c>
      <c r="N408" s="236" t="s">
        <v>171</v>
      </c>
      <c r="O408" s="707" t="s">
        <v>1053</v>
      </c>
      <c r="P408" s="235">
        <v>2944</v>
      </c>
      <c r="Q408" s="235">
        <v>5</v>
      </c>
      <c r="R408" s="235">
        <v>20</v>
      </c>
      <c r="S408" s="235">
        <v>100</v>
      </c>
      <c r="T408" s="236"/>
      <c r="U408" s="236"/>
      <c r="V408" s="707">
        <v>2009</v>
      </c>
      <c r="W408" s="236"/>
      <c r="X408" s="236"/>
      <c r="Y408" s="236"/>
      <c r="Z408" s="236"/>
      <c r="AA408" s="236"/>
      <c r="AB408" s="235">
        <v>987</v>
      </c>
      <c r="AC408" s="707"/>
      <c r="AD408" s="707"/>
      <c r="AE408" s="236"/>
      <c r="AF408" s="236"/>
      <c r="AG408" s="236"/>
      <c r="AH408" s="236"/>
      <c r="AI408" s="236"/>
      <c r="AJ408" s="236"/>
      <c r="AK408" s="236"/>
      <c r="AL408" s="236"/>
      <c r="AM408" s="236"/>
      <c r="AN408" s="236"/>
      <c r="AO408" s="236"/>
      <c r="AP408" s="236"/>
      <c r="AQ408" s="236"/>
      <c r="AR408" s="236"/>
      <c r="AS408" s="236"/>
      <c r="AT408" s="236"/>
      <c r="AU408" s="236"/>
      <c r="AV408" s="260"/>
      <c r="AW408" s="260"/>
      <c r="AX408" s="221" t="s">
        <v>14082</v>
      </c>
    </row>
    <row r="409" spans="1:50" ht="25.7" hidden="1" customHeight="1">
      <c r="A409" s="839"/>
      <c r="B409" s="275"/>
      <c r="C409" s="259" t="s">
        <v>3836</v>
      </c>
      <c r="D409" s="236" t="s">
        <v>13789</v>
      </c>
      <c r="E409" s="235" t="s">
        <v>3847</v>
      </c>
      <c r="F409" s="707" t="s">
        <v>3836</v>
      </c>
      <c r="G409" s="236"/>
      <c r="H409" s="236" t="s">
        <v>299</v>
      </c>
      <c r="I409" s="236" t="s">
        <v>3838</v>
      </c>
      <c r="J409" s="236"/>
      <c r="K409" s="235">
        <v>5581</v>
      </c>
      <c r="L409" s="235">
        <v>0</v>
      </c>
      <c r="M409" s="235">
        <v>0</v>
      </c>
      <c r="N409" s="236" t="s">
        <v>171</v>
      </c>
      <c r="O409" s="707" t="s">
        <v>1053</v>
      </c>
      <c r="P409" s="235">
        <v>2310</v>
      </c>
      <c r="Q409" s="235">
        <v>4</v>
      </c>
      <c r="R409" s="235">
        <v>16</v>
      </c>
      <c r="S409" s="235">
        <v>80</v>
      </c>
      <c r="T409" s="236"/>
      <c r="U409" s="236"/>
      <c r="V409" s="707">
        <v>2010</v>
      </c>
      <c r="W409" s="236"/>
      <c r="X409" s="236"/>
      <c r="Y409" s="236"/>
      <c r="Z409" s="236"/>
      <c r="AA409" s="236"/>
      <c r="AB409" s="235">
        <v>1500</v>
      </c>
      <c r="AC409" s="707"/>
      <c r="AD409" s="707"/>
      <c r="AE409" s="236"/>
      <c r="AF409" s="236"/>
      <c r="AG409" s="236"/>
      <c r="AH409" s="236"/>
      <c r="AI409" s="236"/>
      <c r="AJ409" s="236"/>
      <c r="AK409" s="236"/>
      <c r="AL409" s="236"/>
      <c r="AM409" s="236"/>
      <c r="AN409" s="236"/>
      <c r="AO409" s="236"/>
      <c r="AP409" s="236"/>
      <c r="AQ409" s="236"/>
      <c r="AR409" s="236"/>
      <c r="AS409" s="236"/>
      <c r="AT409" s="236"/>
      <c r="AU409" s="236"/>
      <c r="AV409" s="260"/>
      <c r="AW409" s="260"/>
      <c r="AX409" s="221" t="s">
        <v>14083</v>
      </c>
    </row>
    <row r="410" spans="1:50" ht="25.7" hidden="1" customHeight="1">
      <c r="A410" s="839"/>
      <c r="B410" s="282"/>
      <c r="C410" s="259" t="s">
        <v>3836</v>
      </c>
      <c r="D410" s="236" t="s">
        <v>14084</v>
      </c>
      <c r="E410" s="235" t="s">
        <v>3848</v>
      </c>
      <c r="F410" s="707" t="s">
        <v>3836</v>
      </c>
      <c r="G410" s="236"/>
      <c r="H410" s="236"/>
      <c r="I410" s="236" t="s">
        <v>3838</v>
      </c>
      <c r="J410" s="236"/>
      <c r="K410" s="235">
        <v>1392</v>
      </c>
      <c r="L410" s="235">
        <v>0</v>
      </c>
      <c r="M410" s="235">
        <v>0</v>
      </c>
      <c r="N410" s="236" t="s">
        <v>171</v>
      </c>
      <c r="O410" s="707" t="s">
        <v>3849</v>
      </c>
      <c r="P410" s="235">
        <v>1392</v>
      </c>
      <c r="Q410" s="235">
        <v>3</v>
      </c>
      <c r="R410" s="235">
        <v>8</v>
      </c>
      <c r="S410" s="235">
        <v>60</v>
      </c>
      <c r="T410" s="236"/>
      <c r="U410" s="236"/>
      <c r="V410" s="707">
        <v>2015</v>
      </c>
      <c r="W410" s="236"/>
      <c r="X410" s="236"/>
      <c r="Y410" s="236"/>
      <c r="Z410" s="236"/>
      <c r="AA410" s="236"/>
      <c r="AB410" s="235"/>
      <c r="AC410" s="707"/>
      <c r="AD410" s="707"/>
      <c r="AE410" s="236"/>
      <c r="AF410" s="236"/>
      <c r="AG410" s="236"/>
      <c r="AH410" s="236"/>
      <c r="AI410" s="236"/>
      <c r="AJ410" s="236"/>
      <c r="AK410" s="236"/>
      <c r="AL410" s="236"/>
      <c r="AM410" s="236"/>
      <c r="AN410" s="236"/>
      <c r="AO410" s="236"/>
      <c r="AP410" s="236"/>
      <c r="AQ410" s="236"/>
      <c r="AR410" s="236"/>
      <c r="AS410" s="236"/>
      <c r="AT410" s="236"/>
      <c r="AU410" s="236"/>
      <c r="AV410" s="260"/>
      <c r="AW410" s="260"/>
      <c r="AX410" s="221" t="s">
        <v>14085</v>
      </c>
    </row>
    <row r="411" spans="1:50" ht="25.7" hidden="1" customHeight="1">
      <c r="A411" s="839"/>
      <c r="B411" s="282"/>
      <c r="C411" s="259" t="s">
        <v>3836</v>
      </c>
      <c r="D411" s="236" t="s">
        <v>14086</v>
      </c>
      <c r="E411" s="235" t="s">
        <v>14087</v>
      </c>
      <c r="F411" s="707" t="s">
        <v>3836</v>
      </c>
      <c r="G411" s="236"/>
      <c r="H411" s="236"/>
      <c r="I411" s="236" t="s">
        <v>3838</v>
      </c>
      <c r="J411" s="236"/>
      <c r="K411" s="235">
        <v>1640</v>
      </c>
      <c r="L411" s="235">
        <v>0</v>
      </c>
      <c r="M411" s="235">
        <v>0</v>
      </c>
      <c r="N411" s="236" t="s">
        <v>171</v>
      </c>
      <c r="O411" s="707" t="s">
        <v>336</v>
      </c>
      <c r="P411" s="235">
        <v>1640</v>
      </c>
      <c r="Q411" s="235">
        <v>2</v>
      </c>
      <c r="R411" s="235"/>
      <c r="S411" s="235"/>
      <c r="T411" s="236"/>
      <c r="U411" s="236"/>
      <c r="V411" s="707">
        <v>2012</v>
      </c>
      <c r="W411" s="236"/>
      <c r="X411" s="236"/>
      <c r="Y411" s="236"/>
      <c r="Z411" s="236"/>
      <c r="AA411" s="236"/>
      <c r="AB411" s="235"/>
      <c r="AC411" s="707"/>
      <c r="AD411" s="707"/>
      <c r="AE411" s="236"/>
      <c r="AF411" s="236"/>
      <c r="AG411" s="236"/>
      <c r="AH411" s="236"/>
      <c r="AI411" s="236"/>
      <c r="AJ411" s="236"/>
      <c r="AK411" s="236"/>
      <c r="AL411" s="236"/>
      <c r="AM411" s="236"/>
      <c r="AN411" s="236"/>
      <c r="AO411" s="236"/>
      <c r="AP411" s="236"/>
      <c r="AQ411" s="236"/>
      <c r="AR411" s="236"/>
      <c r="AS411" s="236"/>
      <c r="AT411" s="236"/>
      <c r="AU411" s="236"/>
      <c r="AV411" s="260"/>
      <c r="AW411" s="260"/>
      <c r="AX411" s="221" t="s">
        <v>14088</v>
      </c>
    </row>
    <row r="412" spans="1:50" ht="25.7" hidden="1" customHeight="1">
      <c r="A412" s="839"/>
      <c r="B412" s="282"/>
      <c r="C412" s="793" t="s">
        <v>3625</v>
      </c>
      <c r="D412" s="841" t="s">
        <v>14089</v>
      </c>
      <c r="E412" s="222" t="s">
        <v>3869</v>
      </c>
      <c r="F412" s="219" t="s">
        <v>3625</v>
      </c>
      <c r="G412" s="222" t="s">
        <v>14090</v>
      </c>
      <c r="H412" s="222" t="s">
        <v>3625</v>
      </c>
      <c r="I412" s="219" t="s">
        <v>3625</v>
      </c>
      <c r="J412" s="222"/>
      <c r="K412" s="222">
        <v>3533</v>
      </c>
      <c r="L412" s="222"/>
      <c r="M412" s="222"/>
      <c r="N412" s="222" t="s">
        <v>171</v>
      </c>
      <c r="O412" s="219" t="s">
        <v>172</v>
      </c>
      <c r="P412" s="222">
        <v>3533</v>
      </c>
      <c r="Q412" s="222">
        <v>6</v>
      </c>
      <c r="R412" s="222"/>
      <c r="S412" s="222"/>
      <c r="T412" s="222"/>
      <c r="U412" s="222"/>
      <c r="V412" s="219">
        <v>2011</v>
      </c>
      <c r="W412" s="222"/>
      <c r="X412" s="222"/>
      <c r="Y412" s="222"/>
      <c r="Z412" s="222"/>
      <c r="AA412" s="222"/>
      <c r="AB412" s="222">
        <v>310</v>
      </c>
      <c r="AC412" s="222"/>
      <c r="AD412" s="222"/>
      <c r="AE412" s="222"/>
      <c r="AF412" s="222"/>
      <c r="AG412" s="222"/>
      <c r="AH412" s="222"/>
      <c r="AI412" s="222"/>
      <c r="AJ412" s="222"/>
      <c r="AK412" s="222"/>
      <c r="AL412" s="222"/>
      <c r="AM412" s="222"/>
      <c r="AN412" s="222"/>
      <c r="AO412" s="222"/>
      <c r="AP412" s="222"/>
      <c r="AQ412" s="222"/>
      <c r="AR412" s="222"/>
      <c r="AS412" s="222"/>
      <c r="AT412" s="222"/>
      <c r="AU412" s="222"/>
      <c r="AV412" s="222"/>
      <c r="AW412" s="222"/>
      <c r="AX412" s="235"/>
    </row>
    <row r="413" spans="1:50" ht="25.7" hidden="1" customHeight="1">
      <c r="A413" s="839"/>
      <c r="B413" s="282"/>
      <c r="C413" s="793" t="s">
        <v>3625</v>
      </c>
      <c r="D413" s="841" t="s">
        <v>3870</v>
      </c>
      <c r="E413" s="222" t="s">
        <v>3871</v>
      </c>
      <c r="F413" s="219" t="s">
        <v>3625</v>
      </c>
      <c r="G413" s="222" t="s">
        <v>3872</v>
      </c>
      <c r="H413" s="222" t="s">
        <v>3625</v>
      </c>
      <c r="I413" s="219" t="s">
        <v>3625</v>
      </c>
      <c r="J413" s="222">
        <v>1</v>
      </c>
      <c r="K413" s="222">
        <v>3790</v>
      </c>
      <c r="L413" s="222"/>
      <c r="M413" s="222"/>
      <c r="N413" s="222" t="s">
        <v>171</v>
      </c>
      <c r="O413" s="219" t="s">
        <v>282</v>
      </c>
      <c r="P413" s="222">
        <v>3790</v>
      </c>
      <c r="Q413" s="222">
        <v>6</v>
      </c>
      <c r="R413" s="222">
        <v>156</v>
      </c>
      <c r="S413" s="222">
        <v>156</v>
      </c>
      <c r="T413" s="222"/>
      <c r="U413" s="222"/>
      <c r="V413" s="219">
        <v>2004</v>
      </c>
      <c r="W413" s="222">
        <v>20</v>
      </c>
      <c r="X413" s="222"/>
      <c r="Y413" s="222"/>
      <c r="Z413" s="222"/>
      <c r="AA413" s="222"/>
      <c r="AB413" s="222">
        <v>300</v>
      </c>
      <c r="AC413" s="222">
        <v>2001</v>
      </c>
      <c r="AD413" s="222"/>
      <c r="AE413" s="222"/>
      <c r="AF413" s="222"/>
      <c r="AG413" s="222">
        <v>3</v>
      </c>
      <c r="AH413" s="222" t="s">
        <v>3314</v>
      </c>
      <c r="AI413" s="222">
        <v>8</v>
      </c>
      <c r="AJ413" s="222"/>
      <c r="AK413" s="222"/>
      <c r="AL413" s="222"/>
      <c r="AM413" s="222"/>
      <c r="AN413" s="222"/>
      <c r="AO413" s="222"/>
      <c r="AP413" s="222"/>
      <c r="AQ413" s="222"/>
      <c r="AR413" s="222"/>
      <c r="AS413" s="222"/>
      <c r="AT413" s="222"/>
      <c r="AU413" s="222"/>
      <c r="AV413" s="222"/>
      <c r="AW413" s="222"/>
      <c r="AX413" s="235"/>
    </row>
    <row r="414" spans="1:50" ht="25.7" hidden="1" customHeight="1">
      <c r="A414" s="839"/>
      <c r="B414" s="284"/>
      <c r="C414" s="793" t="s">
        <v>3625</v>
      </c>
      <c r="D414" s="841" t="s">
        <v>14091</v>
      </c>
      <c r="E414" s="222" t="s">
        <v>3873</v>
      </c>
      <c r="F414" s="219" t="s">
        <v>3625</v>
      </c>
      <c r="G414" s="222" t="s">
        <v>14092</v>
      </c>
      <c r="H414" s="222" t="s">
        <v>3625</v>
      </c>
      <c r="I414" s="219" t="s">
        <v>3625</v>
      </c>
      <c r="J414" s="222">
        <v>1</v>
      </c>
      <c r="K414" s="222">
        <v>640</v>
      </c>
      <c r="L414" s="222"/>
      <c r="M414" s="222"/>
      <c r="N414" s="222" t="s">
        <v>171</v>
      </c>
      <c r="O414" s="219" t="s">
        <v>282</v>
      </c>
      <c r="P414" s="222">
        <v>2300</v>
      </c>
      <c r="Q414" s="222">
        <v>4</v>
      </c>
      <c r="R414" s="222"/>
      <c r="S414" s="222"/>
      <c r="T414" s="222"/>
      <c r="U414" s="222"/>
      <c r="V414" s="219">
        <v>2011</v>
      </c>
      <c r="W414" s="222">
        <v>41</v>
      </c>
      <c r="X414" s="222"/>
      <c r="Y414" s="222"/>
      <c r="Z414" s="222"/>
      <c r="AA414" s="222"/>
      <c r="AB414" s="222">
        <v>41</v>
      </c>
      <c r="AC414" s="222">
        <v>2003</v>
      </c>
      <c r="AD414" s="222"/>
      <c r="AE414" s="222"/>
      <c r="AF414" s="222"/>
      <c r="AG414" s="222">
        <v>4</v>
      </c>
      <c r="AH414" s="222" t="s">
        <v>3314</v>
      </c>
      <c r="AI414" s="222">
        <v>21</v>
      </c>
      <c r="AJ414" s="222"/>
      <c r="AK414" s="222"/>
      <c r="AL414" s="222"/>
      <c r="AM414" s="222"/>
      <c r="AN414" s="222"/>
      <c r="AO414" s="222"/>
      <c r="AP414" s="222"/>
      <c r="AQ414" s="222"/>
      <c r="AR414" s="222"/>
      <c r="AS414" s="222"/>
      <c r="AT414" s="222"/>
      <c r="AU414" s="222"/>
      <c r="AV414" s="222"/>
      <c r="AW414" s="222"/>
      <c r="AX414" s="235"/>
    </row>
    <row r="415" spans="1:50" ht="25.7" hidden="1" customHeight="1">
      <c r="A415" s="839"/>
      <c r="B415" s="284"/>
      <c r="C415" s="793" t="s">
        <v>3625</v>
      </c>
      <c r="D415" s="841" t="s">
        <v>14093</v>
      </c>
      <c r="E415" s="222" t="s">
        <v>3874</v>
      </c>
      <c r="F415" s="219" t="s">
        <v>3625</v>
      </c>
      <c r="G415" s="222" t="s">
        <v>14094</v>
      </c>
      <c r="H415" s="222" t="s">
        <v>3625</v>
      </c>
      <c r="I415" s="219" t="s">
        <v>3625</v>
      </c>
      <c r="J415" s="222">
        <v>1</v>
      </c>
      <c r="K415" s="222">
        <v>1837</v>
      </c>
      <c r="L415" s="222"/>
      <c r="M415" s="222"/>
      <c r="N415" s="222" t="s">
        <v>171</v>
      </c>
      <c r="O415" s="219" t="s">
        <v>282</v>
      </c>
      <c r="P415" s="222">
        <v>1837</v>
      </c>
      <c r="Q415" s="222">
        <v>3</v>
      </c>
      <c r="R415" s="222"/>
      <c r="S415" s="222"/>
      <c r="T415" s="222"/>
      <c r="U415" s="222"/>
      <c r="V415" s="219">
        <v>2011</v>
      </c>
      <c r="W415" s="222">
        <v>20</v>
      </c>
      <c r="X415" s="222"/>
      <c r="Y415" s="222"/>
      <c r="Z415" s="222"/>
      <c r="AA415" s="222"/>
      <c r="AB415" s="222">
        <v>20</v>
      </c>
      <c r="AC415" s="222"/>
      <c r="AD415" s="222"/>
      <c r="AE415" s="222"/>
      <c r="AF415" s="222"/>
      <c r="AG415" s="222"/>
      <c r="AH415" s="222"/>
      <c r="AI415" s="222"/>
      <c r="AJ415" s="222"/>
      <c r="AK415" s="222"/>
      <c r="AL415" s="222"/>
      <c r="AM415" s="222"/>
      <c r="AN415" s="222"/>
      <c r="AO415" s="222"/>
      <c r="AP415" s="222"/>
      <c r="AQ415" s="222"/>
      <c r="AR415" s="222"/>
      <c r="AS415" s="222"/>
      <c r="AT415" s="222"/>
      <c r="AU415" s="222"/>
      <c r="AV415" s="222"/>
      <c r="AW415" s="222"/>
      <c r="AX415" s="235"/>
    </row>
    <row r="416" spans="1:50" ht="25.7" hidden="1" customHeight="1">
      <c r="A416" s="839"/>
      <c r="B416" s="284"/>
      <c r="C416" s="793" t="s">
        <v>3625</v>
      </c>
      <c r="D416" s="841" t="s">
        <v>13925</v>
      </c>
      <c r="E416" s="222" t="s">
        <v>3875</v>
      </c>
      <c r="F416" s="219" t="s">
        <v>3625</v>
      </c>
      <c r="G416" s="222" t="s">
        <v>13923</v>
      </c>
      <c r="H416" s="222" t="s">
        <v>3625</v>
      </c>
      <c r="I416" s="219" t="s">
        <v>3625</v>
      </c>
      <c r="J416" s="222"/>
      <c r="K416" s="222">
        <v>4200</v>
      </c>
      <c r="L416" s="222"/>
      <c r="M416" s="222"/>
      <c r="N416" s="222" t="s">
        <v>171</v>
      </c>
      <c r="O416" s="219" t="s">
        <v>3876</v>
      </c>
      <c r="P416" s="222">
        <v>4200</v>
      </c>
      <c r="Q416" s="222">
        <v>6</v>
      </c>
      <c r="R416" s="222"/>
      <c r="S416" s="222"/>
      <c r="T416" s="222"/>
      <c r="U416" s="222"/>
      <c r="V416" s="219">
        <v>2009</v>
      </c>
      <c r="W416" s="222"/>
      <c r="X416" s="222"/>
      <c r="Y416" s="222"/>
      <c r="Z416" s="222"/>
      <c r="AA416" s="222"/>
      <c r="AB416" s="222">
        <v>150</v>
      </c>
      <c r="AC416" s="222"/>
      <c r="AD416" s="222"/>
      <c r="AE416" s="222"/>
      <c r="AF416" s="222"/>
      <c r="AG416" s="222"/>
      <c r="AH416" s="222"/>
      <c r="AI416" s="222"/>
      <c r="AJ416" s="222"/>
      <c r="AK416" s="222"/>
      <c r="AL416" s="222"/>
      <c r="AM416" s="222"/>
      <c r="AN416" s="222"/>
      <c r="AO416" s="222"/>
      <c r="AP416" s="222"/>
      <c r="AQ416" s="222"/>
      <c r="AR416" s="222"/>
      <c r="AS416" s="222"/>
      <c r="AT416" s="222"/>
      <c r="AU416" s="222"/>
      <c r="AV416" s="222"/>
      <c r="AW416" s="222"/>
      <c r="AX416" s="235"/>
    </row>
    <row r="417" spans="1:50" ht="25.7" hidden="1" customHeight="1">
      <c r="A417" s="839"/>
      <c r="B417" s="284"/>
      <c r="C417" s="793" t="s">
        <v>3625</v>
      </c>
      <c r="D417" s="841" t="s">
        <v>14095</v>
      </c>
      <c r="E417" s="222" t="s">
        <v>3877</v>
      </c>
      <c r="F417" s="219" t="s">
        <v>3625</v>
      </c>
      <c r="G417" s="222" t="s">
        <v>14096</v>
      </c>
      <c r="H417" s="222" t="s">
        <v>3625</v>
      </c>
      <c r="I417" s="219" t="s">
        <v>3625</v>
      </c>
      <c r="J417" s="222"/>
      <c r="K417" s="222">
        <v>2363</v>
      </c>
      <c r="L417" s="222"/>
      <c r="M417" s="222"/>
      <c r="N417" s="222" t="s">
        <v>171</v>
      </c>
      <c r="O417" s="219" t="s">
        <v>282</v>
      </c>
      <c r="P417" s="222">
        <v>2363</v>
      </c>
      <c r="Q417" s="222">
        <v>4</v>
      </c>
      <c r="R417" s="222"/>
      <c r="S417" s="222"/>
      <c r="T417" s="222"/>
      <c r="U417" s="222"/>
      <c r="V417" s="219">
        <v>1999</v>
      </c>
      <c r="W417" s="222"/>
      <c r="X417" s="222"/>
      <c r="Y417" s="222"/>
      <c r="Z417" s="222"/>
      <c r="AA417" s="222"/>
      <c r="AB417" s="222">
        <v>120</v>
      </c>
      <c r="AC417" s="222"/>
      <c r="AD417" s="222"/>
      <c r="AE417" s="222"/>
      <c r="AF417" s="222"/>
      <c r="AG417" s="222"/>
      <c r="AH417" s="222"/>
      <c r="AI417" s="222"/>
      <c r="AJ417" s="222"/>
      <c r="AK417" s="222"/>
      <c r="AL417" s="222"/>
      <c r="AM417" s="222"/>
      <c r="AN417" s="222"/>
      <c r="AO417" s="222"/>
      <c r="AP417" s="222"/>
      <c r="AQ417" s="222"/>
      <c r="AR417" s="222"/>
      <c r="AS417" s="222"/>
      <c r="AT417" s="222"/>
      <c r="AU417" s="222"/>
      <c r="AV417" s="222"/>
      <c r="AW417" s="222"/>
      <c r="AX417" s="235" t="s">
        <v>3761</v>
      </c>
    </row>
    <row r="418" spans="1:50" ht="25.7" hidden="1" customHeight="1">
      <c r="A418" s="839"/>
      <c r="B418" s="284"/>
      <c r="C418" s="259" t="s">
        <v>3625</v>
      </c>
      <c r="D418" s="236" t="s">
        <v>14097</v>
      </c>
      <c r="E418" s="235" t="s">
        <v>3878</v>
      </c>
      <c r="F418" s="707" t="s">
        <v>3625</v>
      </c>
      <c r="G418" s="236" t="s">
        <v>14098</v>
      </c>
      <c r="H418" s="236" t="s">
        <v>3625</v>
      </c>
      <c r="I418" s="236" t="s">
        <v>3625</v>
      </c>
      <c r="J418" s="236" t="s">
        <v>3693</v>
      </c>
      <c r="K418" s="235">
        <v>1278</v>
      </c>
      <c r="L418" s="235"/>
      <c r="M418" s="235"/>
      <c r="N418" s="236" t="s">
        <v>171</v>
      </c>
      <c r="O418" s="707" t="s">
        <v>172</v>
      </c>
      <c r="P418" s="235">
        <v>1278</v>
      </c>
      <c r="Q418" s="235">
        <v>2</v>
      </c>
      <c r="R418" s="235"/>
      <c r="S418" s="235"/>
      <c r="T418" s="236"/>
      <c r="U418" s="236"/>
      <c r="V418" s="707">
        <v>1996</v>
      </c>
      <c r="W418" s="236">
        <v>760</v>
      </c>
      <c r="X418" s="236"/>
      <c r="Y418" s="236"/>
      <c r="Z418" s="236"/>
      <c r="AA418" s="236"/>
      <c r="AB418" s="235">
        <v>70</v>
      </c>
      <c r="AC418" s="707"/>
      <c r="AD418" s="707"/>
      <c r="AE418" s="236"/>
      <c r="AF418" s="236"/>
      <c r="AG418" s="236"/>
      <c r="AH418" s="236"/>
      <c r="AI418" s="236"/>
      <c r="AJ418" s="236"/>
      <c r="AK418" s="236"/>
      <c r="AL418" s="236"/>
      <c r="AM418" s="236"/>
      <c r="AN418" s="236"/>
      <c r="AO418" s="236"/>
      <c r="AP418" s="236"/>
      <c r="AQ418" s="236"/>
      <c r="AR418" s="236"/>
      <c r="AS418" s="236"/>
      <c r="AT418" s="236"/>
      <c r="AU418" s="236"/>
      <c r="AV418" s="260"/>
      <c r="AW418" s="260"/>
      <c r="AX418" s="221" t="s">
        <v>3879</v>
      </c>
    </row>
    <row r="419" spans="1:50" ht="25.7" hidden="1" customHeight="1">
      <c r="A419" s="839"/>
      <c r="B419" s="284"/>
      <c r="C419" s="259" t="s">
        <v>3625</v>
      </c>
      <c r="D419" s="236" t="s">
        <v>14099</v>
      </c>
      <c r="E419" s="235" t="s">
        <v>3880</v>
      </c>
      <c r="F419" s="707" t="s">
        <v>3625</v>
      </c>
      <c r="G419" s="236" t="s">
        <v>14100</v>
      </c>
      <c r="H419" s="236" t="s">
        <v>3625</v>
      </c>
      <c r="I419" s="236" t="s">
        <v>3625</v>
      </c>
      <c r="J419" s="236">
        <v>2</v>
      </c>
      <c r="K419" s="235">
        <v>1280</v>
      </c>
      <c r="L419" s="235"/>
      <c r="M419" s="235"/>
      <c r="N419" s="236" t="s">
        <v>171</v>
      </c>
      <c r="O419" s="707" t="s">
        <v>3881</v>
      </c>
      <c r="P419" s="235">
        <v>1280</v>
      </c>
      <c r="Q419" s="235">
        <v>2</v>
      </c>
      <c r="R419" s="235"/>
      <c r="S419" s="235"/>
      <c r="T419" s="236"/>
      <c r="U419" s="236"/>
      <c r="V419" s="707">
        <v>1998</v>
      </c>
      <c r="W419" s="236">
        <v>380</v>
      </c>
      <c r="X419" s="236"/>
      <c r="Y419" s="236"/>
      <c r="Z419" s="236"/>
      <c r="AA419" s="236"/>
      <c r="AB419" s="235">
        <v>60</v>
      </c>
      <c r="AC419" s="707"/>
      <c r="AD419" s="707"/>
      <c r="AE419" s="236"/>
      <c r="AF419" s="236"/>
      <c r="AG419" s="236"/>
      <c r="AH419" s="236"/>
      <c r="AI419" s="236"/>
      <c r="AJ419" s="236"/>
      <c r="AK419" s="236"/>
      <c r="AL419" s="236"/>
      <c r="AM419" s="236"/>
      <c r="AN419" s="236"/>
      <c r="AO419" s="236"/>
      <c r="AP419" s="236"/>
      <c r="AQ419" s="236"/>
      <c r="AR419" s="236"/>
      <c r="AS419" s="236"/>
      <c r="AT419" s="236"/>
      <c r="AU419" s="236"/>
      <c r="AV419" s="260"/>
      <c r="AW419" s="260"/>
      <c r="AX419" s="221" t="s">
        <v>3882</v>
      </c>
    </row>
    <row r="420" spans="1:50" ht="25.7" hidden="1" customHeight="1">
      <c r="A420" s="839"/>
      <c r="B420" s="284"/>
      <c r="C420" s="259" t="s">
        <v>3625</v>
      </c>
      <c r="D420" s="236" t="s">
        <v>14101</v>
      </c>
      <c r="E420" s="235" t="s">
        <v>3883</v>
      </c>
      <c r="F420" s="707" t="s">
        <v>3625</v>
      </c>
      <c r="G420" s="236" t="s">
        <v>14102</v>
      </c>
      <c r="H420" s="236" t="s">
        <v>3625</v>
      </c>
      <c r="I420" s="236" t="s">
        <v>3625</v>
      </c>
      <c r="J420" s="236"/>
      <c r="K420" s="235">
        <v>625</v>
      </c>
      <c r="L420" s="235"/>
      <c r="M420" s="235"/>
      <c r="N420" s="236" t="s">
        <v>171</v>
      </c>
      <c r="O420" s="707" t="s">
        <v>14103</v>
      </c>
      <c r="P420" s="235">
        <v>625</v>
      </c>
      <c r="Q420" s="235">
        <v>3</v>
      </c>
      <c r="R420" s="235"/>
      <c r="S420" s="235"/>
      <c r="T420" s="236"/>
      <c r="U420" s="236"/>
      <c r="V420" s="707">
        <v>1998</v>
      </c>
      <c r="W420" s="236"/>
      <c r="X420" s="236"/>
      <c r="Y420" s="236"/>
      <c r="Z420" s="236"/>
      <c r="AA420" s="236"/>
      <c r="AB420" s="235">
        <v>40</v>
      </c>
      <c r="AC420" s="707"/>
      <c r="AD420" s="707"/>
      <c r="AE420" s="236"/>
      <c r="AF420" s="236"/>
      <c r="AG420" s="236"/>
      <c r="AH420" s="236"/>
      <c r="AI420" s="236"/>
      <c r="AJ420" s="236"/>
      <c r="AK420" s="236"/>
      <c r="AL420" s="236"/>
      <c r="AM420" s="236"/>
      <c r="AN420" s="236"/>
      <c r="AO420" s="236"/>
      <c r="AP420" s="236"/>
      <c r="AQ420" s="236"/>
      <c r="AR420" s="236"/>
      <c r="AS420" s="236"/>
      <c r="AT420" s="236"/>
      <c r="AU420" s="236"/>
      <c r="AV420" s="260"/>
      <c r="AW420" s="260"/>
      <c r="AX420" s="842" t="s">
        <v>3884</v>
      </c>
    </row>
    <row r="421" spans="1:50" ht="25.7" hidden="1" customHeight="1">
      <c r="A421" s="839"/>
      <c r="B421" s="284"/>
      <c r="C421" s="259" t="s">
        <v>3625</v>
      </c>
      <c r="D421" s="236" t="s">
        <v>14104</v>
      </c>
      <c r="E421" s="235" t="s">
        <v>3885</v>
      </c>
      <c r="F421" s="707" t="s">
        <v>3625</v>
      </c>
      <c r="G421" s="236" t="s">
        <v>14105</v>
      </c>
      <c r="H421" s="236" t="s">
        <v>3625</v>
      </c>
      <c r="I421" s="236" t="s">
        <v>3625</v>
      </c>
      <c r="J421" s="236"/>
      <c r="K421" s="235">
        <v>2200</v>
      </c>
      <c r="L421" s="235"/>
      <c r="M421" s="235"/>
      <c r="N421" s="236" t="s">
        <v>171</v>
      </c>
      <c r="O421" s="707" t="s">
        <v>3886</v>
      </c>
      <c r="P421" s="235">
        <v>2200</v>
      </c>
      <c r="Q421" s="235">
        <v>4</v>
      </c>
      <c r="R421" s="235"/>
      <c r="S421" s="235"/>
      <c r="T421" s="236"/>
      <c r="U421" s="236"/>
      <c r="V421" s="707">
        <v>2001</v>
      </c>
      <c r="W421" s="236"/>
      <c r="X421" s="236"/>
      <c r="Y421" s="236"/>
      <c r="Z421" s="236"/>
      <c r="AA421" s="236"/>
      <c r="AB421" s="235">
        <v>40</v>
      </c>
      <c r="AC421" s="707"/>
      <c r="AD421" s="707"/>
      <c r="AE421" s="236"/>
      <c r="AF421" s="236"/>
      <c r="AG421" s="236"/>
      <c r="AH421" s="236"/>
      <c r="AI421" s="236"/>
      <c r="AJ421" s="236"/>
      <c r="AK421" s="236"/>
      <c r="AL421" s="236"/>
      <c r="AM421" s="236"/>
      <c r="AN421" s="236"/>
      <c r="AO421" s="236"/>
      <c r="AP421" s="236"/>
      <c r="AQ421" s="236"/>
      <c r="AR421" s="236"/>
      <c r="AS421" s="236"/>
      <c r="AT421" s="236"/>
      <c r="AU421" s="236"/>
      <c r="AV421" s="260"/>
      <c r="AW421" s="260"/>
      <c r="AX421" s="221" t="s">
        <v>3761</v>
      </c>
    </row>
    <row r="422" spans="1:50" ht="25.7" hidden="1" customHeight="1">
      <c r="A422" s="839"/>
      <c r="B422" s="284"/>
      <c r="C422" s="259" t="s">
        <v>3625</v>
      </c>
      <c r="D422" s="236" t="s">
        <v>14106</v>
      </c>
      <c r="E422" s="235" t="s">
        <v>3887</v>
      </c>
      <c r="F422" s="707" t="s">
        <v>3625</v>
      </c>
      <c r="G422" s="236" t="s">
        <v>14107</v>
      </c>
      <c r="H422" s="236" t="s">
        <v>3625</v>
      </c>
      <c r="I422" s="236" t="s">
        <v>3625</v>
      </c>
      <c r="J422" s="236"/>
      <c r="K422" s="235">
        <v>2220</v>
      </c>
      <c r="L422" s="235"/>
      <c r="M422" s="235"/>
      <c r="N422" s="236" t="s">
        <v>171</v>
      </c>
      <c r="O422" s="707" t="s">
        <v>1053</v>
      </c>
      <c r="P422" s="235">
        <v>2220</v>
      </c>
      <c r="Q422" s="235">
        <v>4</v>
      </c>
      <c r="R422" s="235"/>
      <c r="S422" s="235"/>
      <c r="T422" s="236"/>
      <c r="U422" s="236"/>
      <c r="V422" s="707">
        <v>2019</v>
      </c>
      <c r="W422" s="236"/>
      <c r="X422" s="236"/>
      <c r="Y422" s="236"/>
      <c r="Z422" s="236"/>
      <c r="AA422" s="236"/>
      <c r="AB422" s="235">
        <v>400</v>
      </c>
      <c r="AC422" s="707"/>
      <c r="AD422" s="707"/>
      <c r="AE422" s="236"/>
      <c r="AF422" s="236"/>
      <c r="AG422" s="236"/>
      <c r="AH422" s="236"/>
      <c r="AI422" s="236"/>
      <c r="AJ422" s="236"/>
      <c r="AK422" s="236"/>
      <c r="AL422" s="236"/>
      <c r="AM422" s="236"/>
      <c r="AN422" s="236"/>
      <c r="AO422" s="236"/>
      <c r="AP422" s="236"/>
      <c r="AQ422" s="236"/>
      <c r="AR422" s="236"/>
      <c r="AS422" s="236"/>
      <c r="AT422" s="236"/>
      <c r="AU422" s="236"/>
      <c r="AV422" s="260"/>
      <c r="AW422" s="260"/>
      <c r="AX422" s="221" t="s">
        <v>14108</v>
      </c>
    </row>
    <row r="423" spans="1:50" ht="25.7" hidden="1" customHeight="1">
      <c r="A423" s="839"/>
      <c r="B423" s="284"/>
      <c r="C423" s="259" t="s">
        <v>3479</v>
      </c>
      <c r="D423" s="236" t="s">
        <v>3850</v>
      </c>
      <c r="E423" s="235" t="s">
        <v>3851</v>
      </c>
      <c r="F423" s="707" t="s">
        <v>3479</v>
      </c>
      <c r="G423" s="236" t="s">
        <v>14109</v>
      </c>
      <c r="H423" s="236" t="s">
        <v>3852</v>
      </c>
      <c r="I423" s="236" t="s">
        <v>3479</v>
      </c>
      <c r="J423" s="236"/>
      <c r="K423" s="235"/>
      <c r="L423" s="235"/>
      <c r="M423" s="235"/>
      <c r="N423" s="236"/>
      <c r="O423" s="707" t="s">
        <v>282</v>
      </c>
      <c r="P423" s="235">
        <v>2592</v>
      </c>
      <c r="Q423" s="235">
        <v>6</v>
      </c>
      <c r="R423" s="235"/>
      <c r="S423" s="235"/>
      <c r="T423" s="236"/>
      <c r="U423" s="236"/>
      <c r="V423" s="707">
        <v>2005</v>
      </c>
      <c r="W423" s="236"/>
      <c r="X423" s="236"/>
      <c r="Y423" s="236"/>
      <c r="Z423" s="236"/>
      <c r="AA423" s="236"/>
      <c r="AB423" s="235">
        <v>2555</v>
      </c>
      <c r="AC423" s="707"/>
      <c r="AD423" s="707"/>
      <c r="AE423" s="236"/>
      <c r="AF423" s="236"/>
      <c r="AG423" s="236"/>
      <c r="AH423" s="236"/>
      <c r="AI423" s="236"/>
      <c r="AJ423" s="236"/>
      <c r="AK423" s="236"/>
      <c r="AL423" s="236"/>
      <c r="AM423" s="236"/>
      <c r="AN423" s="236"/>
      <c r="AO423" s="236"/>
      <c r="AP423" s="236"/>
      <c r="AQ423" s="236"/>
      <c r="AR423" s="236"/>
      <c r="AS423" s="236"/>
      <c r="AT423" s="236"/>
      <c r="AU423" s="236"/>
      <c r="AV423" s="260"/>
      <c r="AW423" s="260"/>
      <c r="AX423" s="221" t="s">
        <v>3853</v>
      </c>
    </row>
    <row r="424" spans="1:50" ht="25.7" hidden="1" customHeight="1">
      <c r="A424" s="839"/>
      <c r="B424" s="284"/>
      <c r="C424" s="259" t="s">
        <v>3479</v>
      </c>
      <c r="D424" s="236" t="s">
        <v>2079</v>
      </c>
      <c r="E424" s="235" t="s">
        <v>3855</v>
      </c>
      <c r="F424" s="707" t="s">
        <v>3479</v>
      </c>
      <c r="G424" s="236" t="s">
        <v>14110</v>
      </c>
      <c r="H424" s="236" t="s">
        <v>3854</v>
      </c>
      <c r="I424" s="236" t="s">
        <v>3479</v>
      </c>
      <c r="J424" s="236"/>
      <c r="K424" s="235"/>
      <c r="L424" s="235"/>
      <c r="M424" s="235"/>
      <c r="N424" s="236"/>
      <c r="O424" s="707" t="s">
        <v>172</v>
      </c>
      <c r="P424" s="235">
        <v>1188</v>
      </c>
      <c r="Q424" s="235">
        <v>2</v>
      </c>
      <c r="R424" s="235"/>
      <c r="S424" s="235"/>
      <c r="T424" s="236"/>
      <c r="U424" s="236"/>
      <c r="V424" s="707">
        <v>2010</v>
      </c>
      <c r="W424" s="236"/>
      <c r="X424" s="236"/>
      <c r="Y424" s="236"/>
      <c r="Z424" s="236"/>
      <c r="AA424" s="236"/>
      <c r="AB424" s="235">
        <v>100</v>
      </c>
      <c r="AC424" s="707"/>
      <c r="AD424" s="707"/>
      <c r="AE424" s="236"/>
      <c r="AF424" s="236"/>
      <c r="AG424" s="236"/>
      <c r="AH424" s="236"/>
      <c r="AI424" s="236"/>
      <c r="AJ424" s="236"/>
      <c r="AK424" s="236"/>
      <c r="AL424" s="236"/>
      <c r="AM424" s="236"/>
      <c r="AN424" s="236"/>
      <c r="AO424" s="236"/>
      <c r="AP424" s="236"/>
      <c r="AQ424" s="236"/>
      <c r="AR424" s="236"/>
      <c r="AS424" s="236"/>
      <c r="AT424" s="236"/>
      <c r="AU424" s="236"/>
      <c r="AV424" s="260"/>
      <c r="AW424" s="260"/>
      <c r="AX424" s="221" t="s">
        <v>3856</v>
      </c>
    </row>
    <row r="425" spans="1:50" ht="25.7" hidden="1" customHeight="1">
      <c r="A425" s="839"/>
      <c r="B425" s="284"/>
      <c r="C425" s="259" t="s">
        <v>3479</v>
      </c>
      <c r="D425" s="236" t="s">
        <v>3857</v>
      </c>
      <c r="E425" s="235" t="s">
        <v>3858</v>
      </c>
      <c r="F425" s="707" t="s">
        <v>3479</v>
      </c>
      <c r="G425" s="236" t="s">
        <v>14111</v>
      </c>
      <c r="H425" s="236" t="s">
        <v>3854</v>
      </c>
      <c r="I425" s="236" t="s">
        <v>3479</v>
      </c>
      <c r="J425" s="236"/>
      <c r="K425" s="235"/>
      <c r="L425" s="235"/>
      <c r="M425" s="235"/>
      <c r="N425" s="236"/>
      <c r="O425" s="707" t="s">
        <v>282</v>
      </c>
      <c r="P425" s="235">
        <v>1440</v>
      </c>
      <c r="Q425" s="235">
        <v>2</v>
      </c>
      <c r="R425" s="235"/>
      <c r="S425" s="235"/>
      <c r="T425" s="236"/>
      <c r="U425" s="236"/>
      <c r="V425" s="707">
        <v>2010</v>
      </c>
      <c r="W425" s="236"/>
      <c r="X425" s="236"/>
      <c r="Y425" s="236"/>
      <c r="Z425" s="236"/>
      <c r="AA425" s="236"/>
      <c r="AB425" s="235">
        <v>100</v>
      </c>
      <c r="AC425" s="707"/>
      <c r="AD425" s="707"/>
      <c r="AE425" s="236"/>
      <c r="AF425" s="236"/>
      <c r="AG425" s="236"/>
      <c r="AH425" s="236"/>
      <c r="AI425" s="236"/>
      <c r="AJ425" s="236"/>
      <c r="AK425" s="236"/>
      <c r="AL425" s="236"/>
      <c r="AM425" s="236"/>
      <c r="AN425" s="236"/>
      <c r="AO425" s="236"/>
      <c r="AP425" s="236"/>
      <c r="AQ425" s="236"/>
      <c r="AR425" s="236"/>
      <c r="AS425" s="236"/>
      <c r="AT425" s="236"/>
      <c r="AU425" s="236"/>
      <c r="AV425" s="260"/>
      <c r="AW425" s="260"/>
      <c r="AX425" s="221" t="s">
        <v>3859</v>
      </c>
    </row>
    <row r="426" spans="1:50" ht="25.7" hidden="1" customHeight="1">
      <c r="A426" s="839"/>
      <c r="B426" s="284"/>
      <c r="C426" s="259" t="s">
        <v>3479</v>
      </c>
      <c r="D426" s="236" t="s">
        <v>3860</v>
      </c>
      <c r="E426" s="235" t="s">
        <v>3861</v>
      </c>
      <c r="F426" s="707" t="s">
        <v>3479</v>
      </c>
      <c r="G426" s="250" t="s">
        <v>14112</v>
      </c>
      <c r="H426" s="236" t="s">
        <v>3854</v>
      </c>
      <c r="I426" s="236" t="s">
        <v>3479</v>
      </c>
      <c r="J426" s="236"/>
      <c r="K426" s="235"/>
      <c r="L426" s="235"/>
      <c r="M426" s="235"/>
      <c r="N426" s="236"/>
      <c r="O426" s="707" t="s">
        <v>282</v>
      </c>
      <c r="P426" s="235">
        <v>684</v>
      </c>
      <c r="Q426" s="235">
        <v>1</v>
      </c>
      <c r="R426" s="235"/>
      <c r="S426" s="235"/>
      <c r="T426" s="236"/>
      <c r="U426" s="236"/>
      <c r="V426" s="707">
        <v>2010</v>
      </c>
      <c r="W426" s="236"/>
      <c r="X426" s="236"/>
      <c r="Y426" s="236"/>
      <c r="Z426" s="236"/>
      <c r="AA426" s="236"/>
      <c r="AB426" s="235">
        <v>50</v>
      </c>
      <c r="AC426" s="707"/>
      <c r="AD426" s="707"/>
      <c r="AE426" s="236"/>
      <c r="AF426" s="236"/>
      <c r="AG426" s="236"/>
      <c r="AH426" s="236"/>
      <c r="AI426" s="236"/>
      <c r="AJ426" s="236"/>
      <c r="AK426" s="236"/>
      <c r="AL426" s="236"/>
      <c r="AM426" s="236"/>
      <c r="AN426" s="236"/>
      <c r="AO426" s="236"/>
      <c r="AP426" s="236"/>
      <c r="AQ426" s="236"/>
      <c r="AR426" s="236"/>
      <c r="AS426" s="236"/>
      <c r="AT426" s="236"/>
      <c r="AU426" s="236"/>
      <c r="AV426" s="260"/>
      <c r="AW426" s="260"/>
      <c r="AX426" s="221" t="s">
        <v>3862</v>
      </c>
    </row>
    <row r="427" spans="1:50" ht="25.7" hidden="1" customHeight="1">
      <c r="A427" s="839"/>
      <c r="B427" s="284"/>
      <c r="C427" s="259" t="s">
        <v>3479</v>
      </c>
      <c r="D427" s="236" t="s">
        <v>3863</v>
      </c>
      <c r="E427" s="235" t="s">
        <v>3864</v>
      </c>
      <c r="F427" s="707" t="s">
        <v>3479</v>
      </c>
      <c r="G427" s="236"/>
      <c r="H427" s="236" t="s">
        <v>3854</v>
      </c>
      <c r="I427" s="236" t="s">
        <v>3479</v>
      </c>
      <c r="J427" s="236"/>
      <c r="K427" s="235">
        <v>1300</v>
      </c>
      <c r="L427" s="235"/>
      <c r="M427" s="235"/>
      <c r="N427" s="236"/>
      <c r="O427" s="707" t="s">
        <v>282</v>
      </c>
      <c r="P427" s="235">
        <v>1300</v>
      </c>
      <c r="Q427" s="235">
        <v>3</v>
      </c>
      <c r="R427" s="235"/>
      <c r="S427" s="235"/>
      <c r="T427" s="236"/>
      <c r="U427" s="236"/>
      <c r="V427" s="707">
        <v>2005</v>
      </c>
      <c r="W427" s="236"/>
      <c r="X427" s="236"/>
      <c r="Y427" s="236"/>
      <c r="Z427" s="236"/>
      <c r="AA427" s="236"/>
      <c r="AB427" s="235">
        <v>100</v>
      </c>
      <c r="AC427" s="707"/>
      <c r="AD427" s="707"/>
      <c r="AE427" s="236"/>
      <c r="AF427" s="236"/>
      <c r="AG427" s="236"/>
      <c r="AH427" s="236"/>
      <c r="AI427" s="236"/>
      <c r="AJ427" s="236"/>
      <c r="AK427" s="236"/>
      <c r="AL427" s="236"/>
      <c r="AM427" s="236"/>
      <c r="AN427" s="236"/>
      <c r="AO427" s="236"/>
      <c r="AP427" s="236"/>
      <c r="AQ427" s="236"/>
      <c r="AR427" s="236"/>
      <c r="AS427" s="236"/>
      <c r="AT427" s="236"/>
      <c r="AU427" s="236"/>
      <c r="AV427" s="260"/>
      <c r="AW427" s="260"/>
      <c r="AX427" s="221" t="s">
        <v>3865</v>
      </c>
    </row>
    <row r="428" spans="1:50" ht="25.7" hidden="1" customHeight="1">
      <c r="A428" s="839"/>
      <c r="B428" s="284"/>
      <c r="C428" s="259" t="s">
        <v>3479</v>
      </c>
      <c r="D428" s="236" t="s">
        <v>3863</v>
      </c>
      <c r="E428" s="235" t="s">
        <v>10548</v>
      </c>
      <c r="F428" s="707" t="s">
        <v>3479</v>
      </c>
      <c r="G428" s="236" t="s">
        <v>14113</v>
      </c>
      <c r="H428" s="236" t="s">
        <v>3854</v>
      </c>
      <c r="I428" s="236" t="s">
        <v>3479</v>
      </c>
      <c r="J428" s="236"/>
      <c r="K428" s="235"/>
      <c r="L428" s="235"/>
      <c r="M428" s="235"/>
      <c r="N428" s="236"/>
      <c r="O428" s="707" t="s">
        <v>10549</v>
      </c>
      <c r="P428" s="235">
        <v>4430</v>
      </c>
      <c r="Q428" s="235">
        <v>6</v>
      </c>
      <c r="R428" s="235"/>
      <c r="S428" s="235"/>
      <c r="T428" s="236"/>
      <c r="U428" s="236"/>
      <c r="V428" s="707">
        <v>2017</v>
      </c>
      <c r="W428" s="236"/>
      <c r="X428" s="236"/>
      <c r="Y428" s="236"/>
      <c r="Z428" s="236"/>
      <c r="AA428" s="236"/>
      <c r="AB428" s="235">
        <v>800</v>
      </c>
      <c r="AC428" s="707"/>
      <c r="AD428" s="707"/>
      <c r="AE428" s="236"/>
      <c r="AF428" s="236"/>
      <c r="AG428" s="236"/>
      <c r="AH428" s="236"/>
      <c r="AI428" s="236"/>
      <c r="AJ428" s="236"/>
      <c r="AK428" s="236"/>
      <c r="AL428" s="236"/>
      <c r="AM428" s="236"/>
      <c r="AN428" s="236"/>
      <c r="AO428" s="236"/>
      <c r="AP428" s="236"/>
      <c r="AQ428" s="236"/>
      <c r="AR428" s="236"/>
      <c r="AS428" s="236"/>
      <c r="AT428" s="236"/>
      <c r="AU428" s="236"/>
      <c r="AV428" s="260"/>
      <c r="AW428" s="260"/>
      <c r="AX428" s="221" t="s">
        <v>10550</v>
      </c>
    </row>
    <row r="429" spans="1:50" ht="25.7" hidden="1" customHeight="1">
      <c r="A429" s="839"/>
      <c r="B429" s="284"/>
      <c r="C429" s="259" t="s">
        <v>3485</v>
      </c>
      <c r="D429" s="236"/>
      <c r="E429" s="235" t="s">
        <v>3688</v>
      </c>
      <c r="F429" s="707" t="s">
        <v>3485</v>
      </c>
      <c r="G429" s="236"/>
      <c r="H429" s="236" t="s">
        <v>3866</v>
      </c>
      <c r="I429" s="236" t="s">
        <v>3485</v>
      </c>
      <c r="J429" s="236"/>
      <c r="K429" s="235"/>
      <c r="L429" s="235"/>
      <c r="M429" s="235"/>
      <c r="N429" s="236"/>
      <c r="O429" s="707" t="s">
        <v>3867</v>
      </c>
      <c r="P429" s="235">
        <v>4200</v>
      </c>
      <c r="Q429" s="235">
        <v>6</v>
      </c>
      <c r="R429" s="235"/>
      <c r="S429" s="235"/>
      <c r="T429" s="236"/>
      <c r="U429" s="236"/>
      <c r="V429" s="707">
        <v>1995</v>
      </c>
      <c r="W429" s="236"/>
      <c r="X429" s="236"/>
      <c r="Y429" s="236"/>
      <c r="Z429" s="236"/>
      <c r="AA429" s="236"/>
      <c r="AB429" s="235">
        <v>1043</v>
      </c>
      <c r="AC429" s="707"/>
      <c r="AD429" s="707"/>
      <c r="AE429" s="236"/>
      <c r="AF429" s="236"/>
      <c r="AG429" s="236"/>
      <c r="AH429" s="236"/>
      <c r="AI429" s="236"/>
      <c r="AJ429" s="236"/>
      <c r="AK429" s="236"/>
      <c r="AL429" s="236"/>
      <c r="AM429" s="236"/>
      <c r="AN429" s="236"/>
      <c r="AO429" s="236"/>
      <c r="AP429" s="236"/>
      <c r="AQ429" s="236"/>
      <c r="AR429" s="236"/>
      <c r="AS429" s="236"/>
      <c r="AT429" s="236"/>
      <c r="AU429" s="236"/>
      <c r="AV429" s="260"/>
      <c r="AW429" s="260"/>
      <c r="AX429" s="221"/>
    </row>
    <row r="430" spans="1:50" ht="25.7" hidden="1" customHeight="1">
      <c r="A430" s="839"/>
      <c r="B430" s="284"/>
      <c r="C430" s="259" t="s">
        <v>3485</v>
      </c>
      <c r="D430" s="236"/>
      <c r="E430" s="235" t="s">
        <v>3868</v>
      </c>
      <c r="F430" s="707" t="s">
        <v>3485</v>
      </c>
      <c r="G430" s="236"/>
      <c r="H430" s="236"/>
      <c r="I430" s="236" t="s">
        <v>3485</v>
      </c>
      <c r="J430" s="236"/>
      <c r="K430" s="235"/>
      <c r="L430" s="235"/>
      <c r="M430" s="235"/>
      <c r="N430" s="236"/>
      <c r="O430" s="707" t="s">
        <v>282</v>
      </c>
      <c r="P430" s="235">
        <v>1271</v>
      </c>
      <c r="Q430" s="235">
        <v>2</v>
      </c>
      <c r="R430" s="235"/>
      <c r="S430" s="235"/>
      <c r="T430" s="236"/>
      <c r="U430" s="236"/>
      <c r="V430" s="707">
        <v>1995</v>
      </c>
      <c r="W430" s="236"/>
      <c r="X430" s="236"/>
      <c r="Y430" s="236"/>
      <c r="Z430" s="236"/>
      <c r="AA430" s="236"/>
      <c r="AB430" s="235">
        <v>80</v>
      </c>
      <c r="AC430" s="707"/>
      <c r="AD430" s="707"/>
      <c r="AE430" s="236"/>
      <c r="AF430" s="236"/>
      <c r="AG430" s="236"/>
      <c r="AH430" s="236"/>
      <c r="AI430" s="236"/>
      <c r="AJ430" s="236"/>
      <c r="AK430" s="236"/>
      <c r="AL430" s="236"/>
      <c r="AM430" s="236"/>
      <c r="AN430" s="236"/>
      <c r="AO430" s="236"/>
      <c r="AP430" s="236"/>
      <c r="AQ430" s="236"/>
      <c r="AR430" s="236"/>
      <c r="AS430" s="236"/>
      <c r="AT430" s="236"/>
      <c r="AU430" s="236"/>
      <c r="AV430" s="260"/>
      <c r="AW430" s="260"/>
      <c r="AX430" s="221"/>
    </row>
    <row r="431" spans="1:50" ht="25.7" hidden="1" customHeight="1">
      <c r="A431" s="839"/>
      <c r="B431" s="284"/>
      <c r="C431" s="259" t="s">
        <v>3510</v>
      </c>
      <c r="D431" s="236" t="s">
        <v>3896</v>
      </c>
      <c r="E431" s="235" t="s">
        <v>3897</v>
      </c>
      <c r="F431" s="707" t="s">
        <v>3510</v>
      </c>
      <c r="G431" s="236" t="s">
        <v>14114</v>
      </c>
      <c r="H431" s="236" t="s">
        <v>299</v>
      </c>
      <c r="I431" s="236" t="s">
        <v>299</v>
      </c>
      <c r="J431" s="236"/>
      <c r="K431" s="235">
        <v>17580</v>
      </c>
      <c r="L431" s="235">
        <v>404</v>
      </c>
      <c r="M431" s="235">
        <v>580</v>
      </c>
      <c r="N431" s="236" t="s">
        <v>171</v>
      </c>
      <c r="O431" s="707" t="s">
        <v>172</v>
      </c>
      <c r="P431" s="235">
        <v>5644</v>
      </c>
      <c r="Q431" s="235">
        <v>10</v>
      </c>
      <c r="R431" s="235"/>
      <c r="S431" s="235"/>
      <c r="T431" s="236"/>
      <c r="U431" s="236"/>
      <c r="V431" s="707">
        <v>2007</v>
      </c>
      <c r="W431" s="236"/>
      <c r="X431" s="236"/>
      <c r="Y431" s="236"/>
      <c r="Z431" s="236"/>
      <c r="AA431" s="236"/>
      <c r="AB431" s="235">
        <v>2800</v>
      </c>
      <c r="AC431" s="707"/>
      <c r="AD431" s="707"/>
      <c r="AE431" s="236"/>
      <c r="AF431" s="236"/>
      <c r="AG431" s="236"/>
      <c r="AH431" s="707"/>
      <c r="AI431" s="236"/>
      <c r="AJ431" s="236"/>
      <c r="AK431" s="236"/>
      <c r="AL431" s="236"/>
      <c r="AM431" s="236"/>
      <c r="AN431" s="236"/>
      <c r="AO431" s="236"/>
      <c r="AP431" s="236"/>
      <c r="AQ431" s="236"/>
      <c r="AR431" s="236"/>
      <c r="AS431" s="236"/>
      <c r="AT431" s="236"/>
      <c r="AU431" s="236"/>
      <c r="AV431" s="260"/>
      <c r="AW431" s="260"/>
      <c r="AX431" s="221"/>
    </row>
    <row r="432" spans="1:50" ht="25.7" hidden="1" customHeight="1">
      <c r="A432" s="839"/>
      <c r="B432" s="284"/>
      <c r="C432" s="259" t="s">
        <v>3493</v>
      </c>
      <c r="D432" s="236" t="s">
        <v>3494</v>
      </c>
      <c r="E432" s="235" t="s">
        <v>3888</v>
      </c>
      <c r="F432" s="707" t="s">
        <v>3493</v>
      </c>
      <c r="G432" s="236" t="s">
        <v>3889</v>
      </c>
      <c r="H432" s="236" t="s">
        <v>3889</v>
      </c>
      <c r="I432" s="236" t="s">
        <v>14115</v>
      </c>
      <c r="J432" s="236">
        <v>3</v>
      </c>
      <c r="K432" s="235"/>
      <c r="L432" s="235"/>
      <c r="M432" s="235"/>
      <c r="N432" s="236" t="s">
        <v>171</v>
      </c>
      <c r="O432" s="707" t="s">
        <v>3890</v>
      </c>
      <c r="P432" s="235">
        <v>6200</v>
      </c>
      <c r="Q432" s="235">
        <v>8</v>
      </c>
      <c r="R432" s="235">
        <v>200</v>
      </c>
      <c r="S432" s="235">
        <v>200</v>
      </c>
      <c r="T432" s="236" t="s">
        <v>173</v>
      </c>
      <c r="U432" s="236" t="s">
        <v>3891</v>
      </c>
      <c r="V432" s="707">
        <v>2001</v>
      </c>
      <c r="W432" s="236">
        <v>564</v>
      </c>
      <c r="X432" s="236"/>
      <c r="Y432" s="236"/>
      <c r="Z432" s="236"/>
      <c r="AA432" s="236"/>
      <c r="AB432" s="235">
        <v>564</v>
      </c>
      <c r="AC432" s="707"/>
      <c r="AD432" s="707"/>
      <c r="AE432" s="236"/>
      <c r="AF432" s="236"/>
      <c r="AG432" s="236">
        <v>3</v>
      </c>
      <c r="AH432" s="707" t="s">
        <v>3892</v>
      </c>
      <c r="AI432" s="236"/>
      <c r="AJ432" s="236"/>
      <c r="AK432" s="236"/>
      <c r="AL432" s="236"/>
      <c r="AM432" s="236"/>
      <c r="AN432" s="236"/>
      <c r="AO432" s="236"/>
      <c r="AP432" s="236"/>
      <c r="AQ432" s="236"/>
      <c r="AR432" s="236"/>
      <c r="AS432" s="236"/>
      <c r="AT432" s="236"/>
      <c r="AU432" s="236" t="s">
        <v>3893</v>
      </c>
      <c r="AV432" s="260"/>
      <c r="AW432" s="260"/>
      <c r="AX432" s="221"/>
    </row>
    <row r="433" spans="1:50" ht="25.7" hidden="1" customHeight="1">
      <c r="A433" s="839"/>
      <c r="B433" s="284"/>
      <c r="C433" s="259" t="s">
        <v>3493</v>
      </c>
      <c r="D433" s="236" t="s">
        <v>14116</v>
      </c>
      <c r="E433" s="235" t="s">
        <v>3894</v>
      </c>
      <c r="F433" s="707" t="s">
        <v>3493</v>
      </c>
      <c r="G433" s="236" t="s">
        <v>3895</v>
      </c>
      <c r="H433" s="236" t="s">
        <v>3727</v>
      </c>
      <c r="I433" s="236" t="s">
        <v>14115</v>
      </c>
      <c r="J433" s="236"/>
      <c r="K433" s="235"/>
      <c r="L433" s="235"/>
      <c r="M433" s="235"/>
      <c r="N433" s="236" t="s">
        <v>171</v>
      </c>
      <c r="O433" s="707" t="s">
        <v>282</v>
      </c>
      <c r="P433" s="235">
        <v>1626</v>
      </c>
      <c r="Q433" s="235">
        <v>3</v>
      </c>
      <c r="R433" s="235" t="s">
        <v>384</v>
      </c>
      <c r="S433" s="235">
        <v>150</v>
      </c>
      <c r="T433" s="236"/>
      <c r="U433" s="236"/>
      <c r="V433" s="707">
        <v>2005</v>
      </c>
      <c r="W433" s="236"/>
      <c r="X433" s="236"/>
      <c r="Y433" s="236"/>
      <c r="Z433" s="236"/>
      <c r="AA433" s="236"/>
      <c r="AB433" s="235">
        <v>300</v>
      </c>
      <c r="AC433" s="707"/>
      <c r="AD433" s="707"/>
      <c r="AE433" s="236"/>
      <c r="AF433" s="236"/>
      <c r="AG433" s="236"/>
      <c r="AH433" s="236"/>
      <c r="AI433" s="236"/>
      <c r="AJ433" s="236"/>
      <c r="AK433" s="236"/>
      <c r="AL433" s="236"/>
      <c r="AM433" s="236"/>
      <c r="AN433" s="236"/>
      <c r="AO433" s="236"/>
      <c r="AP433" s="236"/>
      <c r="AQ433" s="236"/>
      <c r="AR433" s="236"/>
      <c r="AS433" s="236"/>
      <c r="AT433" s="236"/>
      <c r="AU433" s="236"/>
      <c r="AV433" s="236"/>
      <c r="AW433" s="236"/>
      <c r="AX433" s="236"/>
    </row>
    <row r="434" spans="1:50" ht="25.7" hidden="1" customHeight="1">
      <c r="A434" s="839"/>
      <c r="B434" s="284"/>
      <c r="C434" s="259" t="s">
        <v>3514</v>
      </c>
      <c r="D434" s="707" t="s">
        <v>3522</v>
      </c>
      <c r="E434" s="235" t="s">
        <v>3898</v>
      </c>
      <c r="F434" s="707" t="s">
        <v>3514</v>
      </c>
      <c r="G434" s="236"/>
      <c r="H434" s="236" t="s">
        <v>299</v>
      </c>
      <c r="I434" s="236" t="s">
        <v>299</v>
      </c>
      <c r="J434" s="236"/>
      <c r="K434" s="235">
        <v>7418</v>
      </c>
      <c r="L434" s="235"/>
      <c r="M434" s="235"/>
      <c r="N434" s="236"/>
      <c r="O434" s="707" t="s">
        <v>2051</v>
      </c>
      <c r="P434" s="235">
        <v>7418</v>
      </c>
      <c r="Q434" s="235">
        <v>12</v>
      </c>
      <c r="R434" s="235"/>
      <c r="S434" s="235"/>
      <c r="T434" s="236"/>
      <c r="U434" s="236"/>
      <c r="V434" s="707">
        <v>2013</v>
      </c>
      <c r="W434" s="236"/>
      <c r="X434" s="236"/>
      <c r="Y434" s="236"/>
      <c r="Z434" s="236"/>
      <c r="AA434" s="236"/>
      <c r="AB434" s="235">
        <v>782</v>
      </c>
      <c r="AC434" s="707"/>
      <c r="AD434" s="707"/>
      <c r="AE434" s="236"/>
      <c r="AF434" s="236"/>
      <c r="AG434" s="236"/>
      <c r="AH434" s="236"/>
      <c r="AI434" s="236"/>
      <c r="AJ434" s="236"/>
      <c r="AK434" s="236"/>
      <c r="AL434" s="236"/>
      <c r="AM434" s="236"/>
      <c r="AN434" s="236"/>
      <c r="AO434" s="236"/>
      <c r="AP434" s="236"/>
      <c r="AQ434" s="236"/>
      <c r="AR434" s="236"/>
      <c r="AS434" s="236"/>
      <c r="AT434" s="236"/>
      <c r="AU434" s="236"/>
      <c r="AV434" s="260"/>
      <c r="AW434" s="260"/>
      <c r="AX434" s="221"/>
    </row>
    <row r="435" spans="1:50" ht="25.7" hidden="1" customHeight="1">
      <c r="A435" s="839"/>
      <c r="B435" s="284"/>
      <c r="C435" s="259" t="s">
        <v>3514</v>
      </c>
      <c r="D435" s="236" t="s">
        <v>3899</v>
      </c>
      <c r="E435" s="235" t="s">
        <v>3900</v>
      </c>
      <c r="F435" s="707" t="s">
        <v>3514</v>
      </c>
      <c r="G435" s="236"/>
      <c r="H435" s="236" t="s">
        <v>3780</v>
      </c>
      <c r="I435" s="236" t="s">
        <v>3514</v>
      </c>
      <c r="J435" s="236"/>
      <c r="K435" s="235">
        <v>3630</v>
      </c>
      <c r="L435" s="235"/>
      <c r="M435" s="235"/>
      <c r="N435" s="236"/>
      <c r="O435" s="707" t="s">
        <v>2051</v>
      </c>
      <c r="P435" s="235">
        <v>3630</v>
      </c>
      <c r="Q435" s="235">
        <v>6</v>
      </c>
      <c r="R435" s="235"/>
      <c r="S435" s="235"/>
      <c r="T435" s="236"/>
      <c r="U435" s="236"/>
      <c r="V435" s="707">
        <v>2013</v>
      </c>
      <c r="W435" s="236"/>
      <c r="X435" s="236"/>
      <c r="Y435" s="236"/>
      <c r="Z435" s="236"/>
      <c r="AA435" s="236"/>
      <c r="AB435" s="235">
        <v>885</v>
      </c>
      <c r="AC435" s="707"/>
      <c r="AD435" s="707"/>
      <c r="AE435" s="236"/>
      <c r="AF435" s="236"/>
      <c r="AG435" s="236"/>
      <c r="AH435" s="236"/>
      <c r="AI435" s="236"/>
      <c r="AJ435" s="236"/>
      <c r="AK435" s="236"/>
      <c r="AL435" s="236"/>
      <c r="AM435" s="236"/>
      <c r="AN435" s="236"/>
      <c r="AO435" s="236"/>
      <c r="AP435" s="236"/>
      <c r="AQ435" s="236"/>
      <c r="AR435" s="236"/>
      <c r="AS435" s="236"/>
      <c r="AT435" s="236"/>
      <c r="AU435" s="236"/>
      <c r="AV435" s="260"/>
      <c r="AW435" s="260"/>
      <c r="AX435" s="221"/>
    </row>
    <row r="436" spans="1:50" ht="25.7" customHeight="1">
      <c r="A436" s="839"/>
      <c r="B436" s="290" t="s">
        <v>2363</v>
      </c>
      <c r="C436" s="259" t="s">
        <v>2269</v>
      </c>
      <c r="D436" s="236"/>
      <c r="E436" s="246">
        <f>COUNTA(E437:E512)</f>
        <v>76</v>
      </c>
      <c r="F436" s="707"/>
      <c r="G436" s="236"/>
      <c r="H436" s="236"/>
      <c r="I436" s="236"/>
      <c r="J436" s="838"/>
      <c r="K436" s="235">
        <f>SUM(K437:K512)</f>
        <v>958476.9</v>
      </c>
      <c r="L436" s="235">
        <f>SUM(L437:L512)</f>
        <v>26030.670000000006</v>
      </c>
      <c r="M436" s="235">
        <f>SUM(M437:M512)</f>
        <v>31060.23</v>
      </c>
      <c r="N436" s="235">
        <f>SUM(N437:N512)</f>
        <v>121</v>
      </c>
      <c r="O436" s="235"/>
      <c r="P436" s="235">
        <f>SUM(P437:P512)</f>
        <v>235038.87</v>
      </c>
      <c r="Q436" s="235">
        <f>SUM(Q437:Q512)</f>
        <v>380</v>
      </c>
      <c r="R436" s="235"/>
      <c r="S436" s="235"/>
      <c r="T436" s="235"/>
      <c r="U436" s="235"/>
      <c r="V436" s="235"/>
      <c r="W436" s="235"/>
      <c r="X436" s="235"/>
      <c r="Y436" s="235"/>
      <c r="Z436" s="235"/>
      <c r="AA436" s="235"/>
      <c r="AB436" s="235"/>
      <c r="AC436" s="707"/>
      <c r="AD436" s="707"/>
      <c r="AE436" s="236"/>
      <c r="AF436" s="236"/>
      <c r="AG436" s="236"/>
      <c r="AH436" s="236"/>
      <c r="AI436" s="236"/>
      <c r="AJ436" s="236"/>
      <c r="AK436" s="236"/>
      <c r="AL436" s="236"/>
      <c r="AM436" s="236"/>
      <c r="AN436" s="236"/>
      <c r="AO436" s="236"/>
      <c r="AP436" s="236"/>
      <c r="AQ436" s="236"/>
      <c r="AR436" s="236"/>
      <c r="AS436" s="236"/>
      <c r="AT436" s="236"/>
      <c r="AU436" s="236"/>
      <c r="AV436" s="260"/>
      <c r="AW436" s="260"/>
      <c r="AX436" s="221"/>
    </row>
    <row r="437" spans="1:50" ht="25.7" customHeight="1">
      <c r="A437" s="839"/>
      <c r="B437" s="290" t="s">
        <v>57</v>
      </c>
      <c r="C437" s="259" t="s">
        <v>617</v>
      </c>
      <c r="D437" s="285" t="s">
        <v>1036</v>
      </c>
      <c r="E437" s="235" t="s">
        <v>1037</v>
      </c>
      <c r="F437" s="707" t="s">
        <v>617</v>
      </c>
      <c r="G437" s="285" t="s">
        <v>612</v>
      </c>
      <c r="H437" s="286"/>
      <c r="I437" s="285" t="s">
        <v>4828</v>
      </c>
      <c r="J437" s="235">
        <v>1</v>
      </c>
      <c r="K437" s="235">
        <v>7819</v>
      </c>
      <c r="L437" s="235">
        <v>180</v>
      </c>
      <c r="M437" s="235">
        <v>324</v>
      </c>
      <c r="N437" s="235" t="s">
        <v>171</v>
      </c>
      <c r="O437" s="235" t="s">
        <v>1038</v>
      </c>
      <c r="P437" s="235">
        <v>6689</v>
      </c>
      <c r="Q437" s="235">
        <v>10</v>
      </c>
      <c r="R437" s="235">
        <v>900</v>
      </c>
      <c r="S437" s="235">
        <v>900</v>
      </c>
      <c r="T437" s="285"/>
      <c r="U437" s="285"/>
      <c r="V437" s="707">
        <v>2001</v>
      </c>
      <c r="W437" s="235">
        <v>680</v>
      </c>
      <c r="X437" s="285">
        <v>300</v>
      </c>
      <c r="Y437" s="285"/>
      <c r="Z437" s="285"/>
      <c r="AA437" s="285"/>
      <c r="AB437" s="235">
        <v>980</v>
      </c>
      <c r="AC437" s="285"/>
      <c r="AD437" s="285"/>
      <c r="AE437" s="285"/>
      <c r="AF437" s="285"/>
      <c r="AG437" s="285" t="s">
        <v>1039</v>
      </c>
      <c r="AH437" s="285"/>
      <c r="AI437" s="285"/>
      <c r="AJ437" s="285"/>
      <c r="AK437" s="285"/>
      <c r="AL437" s="285"/>
      <c r="AM437" s="285"/>
      <c r="AN437" s="285"/>
      <c r="AO437" s="285"/>
      <c r="AP437" s="285"/>
      <c r="AQ437" s="285"/>
      <c r="AR437" s="285"/>
      <c r="AS437" s="285"/>
      <c r="AT437" s="285"/>
      <c r="AU437" s="285"/>
      <c r="AV437" s="285"/>
      <c r="AW437" s="285"/>
      <c r="AX437" s="285"/>
    </row>
    <row r="438" spans="1:50" ht="25.7" customHeight="1">
      <c r="A438" s="839"/>
      <c r="B438" s="290" t="s">
        <v>57</v>
      </c>
      <c r="C438" s="259" t="s">
        <v>617</v>
      </c>
      <c r="D438" s="285"/>
      <c r="E438" s="235" t="s">
        <v>1040</v>
      </c>
      <c r="F438" s="707" t="s">
        <v>617</v>
      </c>
      <c r="G438" s="285"/>
      <c r="H438" s="286"/>
      <c r="I438" s="285" t="s">
        <v>4828</v>
      </c>
      <c r="J438" s="235"/>
      <c r="K438" s="235">
        <v>58865</v>
      </c>
      <c r="L438" s="235">
        <v>2202</v>
      </c>
      <c r="M438" s="235">
        <v>3237</v>
      </c>
      <c r="N438" s="235"/>
      <c r="O438" s="235" t="s">
        <v>1041</v>
      </c>
      <c r="P438" s="235">
        <v>14630</v>
      </c>
      <c r="Q438" s="235">
        <v>18</v>
      </c>
      <c r="R438" s="235">
        <v>4000</v>
      </c>
      <c r="S438" s="235">
        <v>5000</v>
      </c>
      <c r="T438" s="285"/>
      <c r="U438" s="285"/>
      <c r="V438" s="707">
        <v>2009</v>
      </c>
      <c r="W438" s="235"/>
      <c r="X438" s="285"/>
      <c r="Y438" s="285"/>
      <c r="Z438" s="285"/>
      <c r="AA438" s="285"/>
      <c r="AB438" s="235">
        <v>10500</v>
      </c>
      <c r="AC438" s="285"/>
      <c r="AD438" s="285"/>
      <c r="AE438" s="285"/>
      <c r="AF438" s="285"/>
      <c r="AG438" s="285"/>
      <c r="AH438" s="285"/>
      <c r="AI438" s="285"/>
      <c r="AJ438" s="285"/>
      <c r="AK438" s="285"/>
      <c r="AL438" s="285"/>
      <c r="AM438" s="285"/>
      <c r="AN438" s="285"/>
      <c r="AO438" s="285"/>
      <c r="AP438" s="285"/>
      <c r="AQ438" s="285"/>
      <c r="AR438" s="285"/>
      <c r="AS438" s="285"/>
      <c r="AT438" s="285"/>
      <c r="AU438" s="285"/>
      <c r="AV438" s="285"/>
      <c r="AW438" s="285"/>
      <c r="AX438" s="285"/>
    </row>
    <row r="439" spans="1:50" ht="25.7" customHeight="1">
      <c r="A439" s="839"/>
      <c r="B439" s="290" t="s">
        <v>57</v>
      </c>
      <c r="C439" s="259" t="s">
        <v>617</v>
      </c>
      <c r="D439" s="285"/>
      <c r="E439" s="235" t="s">
        <v>1042</v>
      </c>
      <c r="F439" s="707" t="s">
        <v>617</v>
      </c>
      <c r="G439" s="285"/>
      <c r="H439" s="286"/>
      <c r="I439" s="285" t="s">
        <v>4828</v>
      </c>
      <c r="J439" s="235"/>
      <c r="K439" s="235"/>
      <c r="L439" s="235">
        <v>6092</v>
      </c>
      <c r="M439" s="235">
        <v>7580</v>
      </c>
      <c r="N439" s="235"/>
      <c r="O439" s="235" t="s">
        <v>1043</v>
      </c>
      <c r="P439" s="235">
        <v>4590</v>
      </c>
      <c r="Q439" s="235">
        <v>6</v>
      </c>
      <c r="R439" s="235"/>
      <c r="S439" s="235">
        <v>300</v>
      </c>
      <c r="T439" s="285"/>
      <c r="U439" s="285"/>
      <c r="V439" s="707">
        <v>2009</v>
      </c>
      <c r="W439" s="235"/>
      <c r="X439" s="285"/>
      <c r="Y439" s="285"/>
      <c r="Z439" s="285"/>
      <c r="AA439" s="285"/>
      <c r="AB439" s="235">
        <v>9500</v>
      </c>
      <c r="AC439" s="285"/>
      <c r="AD439" s="285"/>
      <c r="AE439" s="285"/>
      <c r="AF439" s="285"/>
      <c r="AG439" s="285"/>
      <c r="AH439" s="285"/>
      <c r="AI439" s="285"/>
      <c r="AJ439" s="285"/>
      <c r="AK439" s="285"/>
      <c r="AL439" s="285"/>
      <c r="AM439" s="285"/>
      <c r="AN439" s="285"/>
      <c r="AO439" s="285"/>
      <c r="AP439" s="285"/>
      <c r="AQ439" s="285"/>
      <c r="AR439" s="285"/>
      <c r="AS439" s="285"/>
      <c r="AT439" s="285"/>
      <c r="AU439" s="285"/>
      <c r="AV439" s="285"/>
      <c r="AW439" s="285"/>
      <c r="AX439" s="285"/>
    </row>
    <row r="440" spans="1:50" ht="25.7" customHeight="1">
      <c r="A440" s="839"/>
      <c r="B440" s="290" t="s">
        <v>57</v>
      </c>
      <c r="C440" s="259" t="s">
        <v>622</v>
      </c>
      <c r="D440" s="285" t="s">
        <v>1044</v>
      </c>
      <c r="E440" s="235" t="s">
        <v>4829</v>
      </c>
      <c r="F440" s="707" t="s">
        <v>622</v>
      </c>
      <c r="G440" s="285" t="s">
        <v>90</v>
      </c>
      <c r="H440" s="286" t="s">
        <v>625</v>
      </c>
      <c r="I440" s="285" t="s">
        <v>622</v>
      </c>
      <c r="J440" s="235">
        <v>1</v>
      </c>
      <c r="K440" s="235">
        <v>7272</v>
      </c>
      <c r="L440" s="235">
        <v>119.43</v>
      </c>
      <c r="M440" s="235">
        <v>525.77</v>
      </c>
      <c r="N440" s="235" t="s">
        <v>171</v>
      </c>
      <c r="O440" s="235" t="s">
        <v>1091</v>
      </c>
      <c r="P440" s="235">
        <v>1304</v>
      </c>
      <c r="Q440" s="235">
        <v>6</v>
      </c>
      <c r="R440" s="235">
        <v>640</v>
      </c>
      <c r="S440" s="235">
        <v>640</v>
      </c>
      <c r="T440" s="285" t="s">
        <v>173</v>
      </c>
      <c r="U440" s="285" t="s">
        <v>466</v>
      </c>
      <c r="V440" s="707">
        <v>1984</v>
      </c>
      <c r="W440" s="235">
        <v>200</v>
      </c>
      <c r="X440" s="285"/>
      <c r="Y440" s="285"/>
      <c r="Z440" s="285"/>
      <c r="AA440" s="285"/>
      <c r="AB440" s="235">
        <v>200</v>
      </c>
      <c r="AC440" s="285"/>
      <c r="AD440" s="285"/>
      <c r="AE440" s="285"/>
      <c r="AF440" s="285"/>
      <c r="AG440" s="285">
        <v>8</v>
      </c>
      <c r="AH440" s="285"/>
      <c r="AI440" s="285">
        <v>40</v>
      </c>
      <c r="AJ440" s="285"/>
      <c r="AK440" s="285"/>
      <c r="AL440" s="285"/>
      <c r="AM440" s="285"/>
      <c r="AN440" s="285"/>
      <c r="AO440" s="285"/>
      <c r="AP440" s="285"/>
      <c r="AQ440" s="285"/>
      <c r="AR440" s="285"/>
      <c r="AS440" s="285"/>
      <c r="AT440" s="285"/>
      <c r="AU440" s="285"/>
      <c r="AV440" s="285"/>
      <c r="AW440" s="285"/>
      <c r="AX440" s="285"/>
    </row>
    <row r="441" spans="1:50" ht="25.7" customHeight="1">
      <c r="A441" s="839"/>
      <c r="B441" s="290" t="s">
        <v>57</v>
      </c>
      <c r="C441" s="259" t="s">
        <v>622</v>
      </c>
      <c r="D441" s="236" t="s">
        <v>1045</v>
      </c>
      <c r="E441" s="246" t="s">
        <v>1046</v>
      </c>
      <c r="F441" s="707" t="s">
        <v>622</v>
      </c>
      <c r="G441" s="236" t="s">
        <v>90</v>
      </c>
      <c r="H441" s="236" t="s">
        <v>625</v>
      </c>
      <c r="I441" s="285" t="s">
        <v>622</v>
      </c>
      <c r="J441" s="838">
        <v>1</v>
      </c>
      <c r="K441" s="235">
        <v>11311</v>
      </c>
      <c r="L441" s="235">
        <v>81</v>
      </c>
      <c r="M441" s="235">
        <v>81</v>
      </c>
      <c r="N441" s="235" t="s">
        <v>171</v>
      </c>
      <c r="O441" s="235" t="s">
        <v>304</v>
      </c>
      <c r="P441" s="235">
        <v>154.99</v>
      </c>
      <c r="Q441" s="235">
        <v>8</v>
      </c>
      <c r="R441" s="235"/>
      <c r="S441" s="235"/>
      <c r="T441" s="236"/>
      <c r="U441" s="236"/>
      <c r="V441" s="707">
        <v>1996</v>
      </c>
      <c r="W441" s="236">
        <v>240</v>
      </c>
      <c r="X441" s="236"/>
      <c r="Y441" s="236"/>
      <c r="Z441" s="236"/>
      <c r="AA441" s="236"/>
      <c r="AB441" s="235">
        <v>240</v>
      </c>
      <c r="AC441" s="285"/>
      <c r="AD441" s="285"/>
      <c r="AE441" s="285"/>
      <c r="AF441" s="285"/>
      <c r="AG441" s="285"/>
      <c r="AH441" s="285"/>
      <c r="AI441" s="285"/>
      <c r="AJ441" s="285"/>
      <c r="AK441" s="285"/>
      <c r="AL441" s="285"/>
      <c r="AM441" s="285"/>
      <c r="AN441" s="285"/>
      <c r="AO441" s="285"/>
      <c r="AP441" s="285"/>
      <c r="AQ441" s="285"/>
      <c r="AR441" s="285"/>
      <c r="AS441" s="285"/>
      <c r="AT441" s="285"/>
      <c r="AU441" s="285"/>
      <c r="AV441" s="285"/>
      <c r="AW441" s="285"/>
      <c r="AX441" s="285"/>
    </row>
    <row r="442" spans="1:50" ht="25.7" customHeight="1">
      <c r="A442" s="839"/>
      <c r="B442" s="290" t="s">
        <v>57</v>
      </c>
      <c r="C442" s="259" t="s">
        <v>622</v>
      </c>
      <c r="D442" s="236"/>
      <c r="E442" s="246" t="s">
        <v>1047</v>
      </c>
      <c r="F442" s="707" t="s">
        <v>622</v>
      </c>
      <c r="G442" s="236"/>
      <c r="H442" s="236"/>
      <c r="I442" s="285" t="s">
        <v>622</v>
      </c>
      <c r="J442" s="838"/>
      <c r="K442" s="235">
        <v>12548</v>
      </c>
      <c r="L442" s="235">
        <v>173</v>
      </c>
      <c r="M442" s="235">
        <v>331</v>
      </c>
      <c r="N442" s="235"/>
      <c r="O442" s="235" t="s">
        <v>1091</v>
      </c>
      <c r="P442" s="235">
        <v>8620</v>
      </c>
      <c r="Q442" s="235">
        <v>13</v>
      </c>
      <c r="R442" s="235"/>
      <c r="S442" s="235"/>
      <c r="T442" s="236"/>
      <c r="U442" s="236"/>
      <c r="V442" s="707">
        <v>2006</v>
      </c>
      <c r="W442" s="236"/>
      <c r="X442" s="236"/>
      <c r="Y442" s="236"/>
      <c r="Z442" s="236"/>
      <c r="AA442" s="236"/>
      <c r="AB442" s="235">
        <v>972</v>
      </c>
      <c r="AC442" s="285"/>
      <c r="AD442" s="285"/>
      <c r="AE442" s="285"/>
      <c r="AF442" s="285"/>
      <c r="AG442" s="285"/>
      <c r="AH442" s="285"/>
      <c r="AI442" s="285"/>
      <c r="AJ442" s="285"/>
      <c r="AK442" s="285"/>
      <c r="AL442" s="285"/>
      <c r="AM442" s="285"/>
      <c r="AN442" s="285"/>
      <c r="AO442" s="285"/>
      <c r="AP442" s="285"/>
      <c r="AQ442" s="285"/>
      <c r="AR442" s="285"/>
      <c r="AS442" s="285"/>
      <c r="AT442" s="285"/>
      <c r="AU442" s="285"/>
      <c r="AV442" s="285"/>
      <c r="AW442" s="285"/>
      <c r="AX442" s="285"/>
    </row>
    <row r="443" spans="1:50" ht="25.7" customHeight="1">
      <c r="A443" s="839"/>
      <c r="B443" s="290" t="s">
        <v>57</v>
      </c>
      <c r="C443" s="259" t="s">
        <v>622</v>
      </c>
      <c r="D443" s="236"/>
      <c r="E443" s="246" t="s">
        <v>4831</v>
      </c>
      <c r="F443" s="707" t="s">
        <v>622</v>
      </c>
      <c r="G443" s="236"/>
      <c r="H443" s="236"/>
      <c r="I443" s="285" t="s">
        <v>622</v>
      </c>
      <c r="J443" s="838"/>
      <c r="K443" s="235">
        <v>3700</v>
      </c>
      <c r="L443" s="235"/>
      <c r="M443" s="235"/>
      <c r="N443" s="235"/>
      <c r="O443" s="235" t="s">
        <v>4832</v>
      </c>
      <c r="P443" s="235">
        <v>2900</v>
      </c>
      <c r="Q443" s="235">
        <v>6</v>
      </c>
      <c r="R443" s="235"/>
      <c r="S443" s="235"/>
      <c r="T443" s="236"/>
      <c r="U443" s="236"/>
      <c r="V443" s="707">
        <v>2014</v>
      </c>
      <c r="W443" s="236"/>
      <c r="X443" s="236"/>
      <c r="Y443" s="236"/>
      <c r="Z443" s="236"/>
      <c r="AA443" s="236"/>
      <c r="AB443" s="235">
        <v>201</v>
      </c>
      <c r="AC443" s="285"/>
      <c r="AD443" s="285"/>
      <c r="AE443" s="285"/>
      <c r="AF443" s="285"/>
      <c r="AG443" s="285"/>
      <c r="AH443" s="285"/>
      <c r="AI443" s="285"/>
      <c r="AJ443" s="285"/>
      <c r="AK443" s="285"/>
      <c r="AL443" s="285"/>
      <c r="AM443" s="285"/>
      <c r="AN443" s="285"/>
      <c r="AO443" s="285"/>
      <c r="AP443" s="285"/>
      <c r="AQ443" s="285"/>
      <c r="AR443" s="285"/>
      <c r="AS443" s="285"/>
      <c r="AT443" s="285"/>
      <c r="AU443" s="285"/>
      <c r="AV443" s="285"/>
      <c r="AW443" s="285"/>
      <c r="AX443" s="285"/>
    </row>
    <row r="444" spans="1:50" s="1316" customFormat="1" ht="25.7" customHeight="1">
      <c r="A444" s="839"/>
      <c r="B444" s="1612" t="s">
        <v>57</v>
      </c>
      <c r="C444" s="1649" t="s">
        <v>622</v>
      </c>
      <c r="D444" s="1648"/>
      <c r="E444" s="1614" t="s">
        <v>17290</v>
      </c>
      <c r="F444" s="1597" t="s">
        <v>622</v>
      </c>
      <c r="G444" s="1648"/>
      <c r="H444" s="1648"/>
      <c r="I444" s="1597" t="s">
        <v>622</v>
      </c>
      <c r="J444" s="838"/>
      <c r="K444" s="1614">
        <v>10037</v>
      </c>
      <c r="L444" s="1614">
        <v>859</v>
      </c>
      <c r="M444" s="1614">
        <v>940</v>
      </c>
      <c r="N444" s="235"/>
      <c r="O444" s="1667" t="s">
        <v>17191</v>
      </c>
      <c r="P444" s="1614">
        <v>1617</v>
      </c>
      <c r="Q444" s="1614">
        <v>3</v>
      </c>
      <c r="R444" s="1614"/>
      <c r="S444" s="1614"/>
      <c r="T444" s="1648"/>
      <c r="U444" s="1648"/>
      <c r="V444" s="1667">
        <v>2014</v>
      </c>
      <c r="W444" s="1648"/>
      <c r="X444" s="1648"/>
      <c r="Y444" s="1648"/>
      <c r="Z444" s="1648"/>
      <c r="AA444" s="1648"/>
      <c r="AB444" s="1614">
        <v>400</v>
      </c>
      <c r="AC444" s="285"/>
      <c r="AD444" s="285"/>
      <c r="AE444" s="285"/>
      <c r="AF444" s="285"/>
      <c r="AG444" s="285"/>
      <c r="AH444" s="285"/>
      <c r="AI444" s="285"/>
      <c r="AJ444" s="285"/>
      <c r="AK444" s="285"/>
      <c r="AL444" s="285"/>
      <c r="AM444" s="285"/>
      <c r="AN444" s="285"/>
      <c r="AO444" s="285"/>
      <c r="AP444" s="285"/>
      <c r="AQ444" s="285"/>
      <c r="AR444" s="285"/>
      <c r="AS444" s="285"/>
      <c r="AT444" s="285"/>
      <c r="AU444" s="285"/>
      <c r="AV444" s="285"/>
      <c r="AW444" s="285"/>
      <c r="AX444" s="1604" t="s">
        <v>17291</v>
      </c>
    </row>
    <row r="445" spans="1:50" ht="25.7" customHeight="1">
      <c r="A445" s="839"/>
      <c r="B445" s="290" t="s">
        <v>57</v>
      </c>
      <c r="C445" s="259" t="s">
        <v>1595</v>
      </c>
      <c r="D445" s="285"/>
      <c r="E445" s="235" t="s">
        <v>4833</v>
      </c>
      <c r="F445" s="707" t="s">
        <v>1595</v>
      </c>
      <c r="G445" s="285"/>
      <c r="H445" s="286"/>
      <c r="I445" s="285" t="s">
        <v>4834</v>
      </c>
      <c r="J445" s="235"/>
      <c r="K445" s="235">
        <v>13312</v>
      </c>
      <c r="L445" s="222">
        <v>66</v>
      </c>
      <c r="M445" s="222">
        <v>121</v>
      </c>
      <c r="N445" s="285">
        <v>121</v>
      </c>
      <c r="O445" s="285" t="s">
        <v>11467</v>
      </c>
      <c r="P445" s="235">
        <v>13312</v>
      </c>
      <c r="Q445" s="235">
        <v>12</v>
      </c>
      <c r="R445" s="235">
        <v>54</v>
      </c>
      <c r="S445" s="235">
        <v>54</v>
      </c>
      <c r="T445" s="285"/>
      <c r="U445" s="285"/>
      <c r="V445" s="707">
        <v>2008</v>
      </c>
      <c r="W445" s="235"/>
      <c r="X445" s="285"/>
      <c r="Y445" s="285"/>
      <c r="Z445" s="285"/>
      <c r="AA445" s="285"/>
      <c r="AB445" s="235">
        <v>13</v>
      </c>
      <c r="AC445" s="285">
        <v>13</v>
      </c>
      <c r="AD445" s="285"/>
      <c r="AE445" s="285"/>
      <c r="AF445" s="285"/>
      <c r="AG445" s="285"/>
      <c r="AH445" s="285"/>
      <c r="AI445" s="285"/>
      <c r="AJ445" s="285"/>
      <c r="AK445" s="285"/>
      <c r="AL445" s="285"/>
      <c r="AM445" s="285"/>
      <c r="AN445" s="285"/>
      <c r="AO445" s="285"/>
      <c r="AP445" s="285"/>
      <c r="AQ445" s="285"/>
      <c r="AR445" s="285"/>
      <c r="AS445" s="285"/>
      <c r="AT445" s="285"/>
      <c r="AU445" s="285"/>
      <c r="AV445" s="285"/>
      <c r="AW445" s="285"/>
      <c r="AX445" s="285"/>
    </row>
    <row r="446" spans="1:50" ht="25.7" customHeight="1">
      <c r="A446" s="839"/>
      <c r="B446" s="290" t="s">
        <v>57</v>
      </c>
      <c r="C446" s="793" t="s">
        <v>636</v>
      </c>
      <c r="D446" s="221"/>
      <c r="E446" s="222" t="s">
        <v>1048</v>
      </c>
      <c r="F446" s="219" t="s">
        <v>636</v>
      </c>
      <c r="G446" s="221"/>
      <c r="H446" s="221"/>
      <c r="I446" s="285" t="s">
        <v>1049</v>
      </c>
      <c r="J446" s="221"/>
      <c r="K446" s="222">
        <v>3686</v>
      </c>
      <c r="L446" s="222">
        <v>114</v>
      </c>
      <c r="M446" s="222">
        <v>114</v>
      </c>
      <c r="N446" s="221"/>
      <c r="O446" s="221" t="s">
        <v>1050</v>
      </c>
      <c r="P446" s="222">
        <v>3610</v>
      </c>
      <c r="Q446" s="222">
        <v>5</v>
      </c>
      <c r="R446" s="222"/>
      <c r="S446" s="222">
        <v>240</v>
      </c>
      <c r="T446" s="221"/>
      <c r="U446" s="221"/>
      <c r="V446" s="219">
        <v>1996</v>
      </c>
      <c r="W446" s="221"/>
      <c r="X446" s="221"/>
      <c r="Y446" s="221"/>
      <c r="Z446" s="221"/>
      <c r="AA446" s="221"/>
      <c r="AB446" s="222">
        <v>147</v>
      </c>
      <c r="AC446" s="221"/>
      <c r="AD446" s="221"/>
      <c r="AE446" s="221"/>
      <c r="AF446" s="221"/>
      <c r="AG446" s="221"/>
      <c r="AH446" s="221"/>
      <c r="AI446" s="221"/>
      <c r="AJ446" s="221"/>
      <c r="AK446" s="221"/>
      <c r="AL446" s="221"/>
      <c r="AM446" s="221"/>
      <c r="AN446" s="221"/>
      <c r="AO446" s="221"/>
      <c r="AP446" s="221"/>
      <c r="AQ446" s="221"/>
      <c r="AR446" s="221"/>
      <c r="AS446" s="221"/>
      <c r="AT446" s="221"/>
      <c r="AU446" s="221"/>
      <c r="AV446" s="221"/>
      <c r="AW446" s="221"/>
      <c r="AX446" s="285"/>
    </row>
    <row r="447" spans="1:50" ht="25.7" customHeight="1">
      <c r="A447" s="839"/>
      <c r="B447" s="290" t="s">
        <v>57</v>
      </c>
      <c r="C447" s="793" t="s">
        <v>638</v>
      </c>
      <c r="D447" s="221"/>
      <c r="E447" s="222" t="s">
        <v>1051</v>
      </c>
      <c r="F447" s="219" t="s">
        <v>638</v>
      </c>
      <c r="G447" s="221"/>
      <c r="H447" s="221"/>
      <c r="I447" s="285" t="s">
        <v>1052</v>
      </c>
      <c r="J447" s="221"/>
      <c r="K447" s="222">
        <v>2871</v>
      </c>
      <c r="L447" s="222">
        <v>60</v>
      </c>
      <c r="M447" s="222">
        <v>60</v>
      </c>
      <c r="N447" s="221"/>
      <c r="O447" s="276" t="s">
        <v>1053</v>
      </c>
      <c r="P447" s="222">
        <v>2812</v>
      </c>
      <c r="Q447" s="222">
        <v>4</v>
      </c>
      <c r="R447" s="222"/>
      <c r="S447" s="222"/>
      <c r="T447" s="221"/>
      <c r="U447" s="221"/>
      <c r="V447" s="219">
        <v>2003</v>
      </c>
      <c r="W447" s="221"/>
      <c r="X447" s="221"/>
      <c r="Y447" s="221"/>
      <c r="Z447" s="221"/>
      <c r="AA447" s="221"/>
      <c r="AB447" s="222">
        <v>250</v>
      </c>
      <c r="AC447" s="221"/>
      <c r="AD447" s="221"/>
      <c r="AE447" s="221"/>
      <c r="AF447" s="221"/>
      <c r="AG447" s="221"/>
      <c r="AH447" s="221"/>
      <c r="AI447" s="221"/>
      <c r="AJ447" s="221"/>
      <c r="AK447" s="221"/>
      <c r="AL447" s="221"/>
      <c r="AM447" s="221"/>
      <c r="AN447" s="221"/>
      <c r="AO447" s="221"/>
      <c r="AP447" s="221"/>
      <c r="AQ447" s="221"/>
      <c r="AR447" s="221"/>
      <c r="AS447" s="221"/>
      <c r="AT447" s="221"/>
      <c r="AU447" s="221"/>
      <c r="AV447" s="221"/>
      <c r="AW447" s="221"/>
      <c r="AX447" s="285"/>
    </row>
    <row r="448" spans="1:50" ht="25.7" customHeight="1">
      <c r="A448" s="839"/>
      <c r="B448" s="290" t="s">
        <v>57</v>
      </c>
      <c r="C448" s="259" t="s">
        <v>638</v>
      </c>
      <c r="D448" s="285"/>
      <c r="E448" s="235" t="s">
        <v>11468</v>
      </c>
      <c r="F448" s="707" t="s">
        <v>638</v>
      </c>
      <c r="G448" s="285"/>
      <c r="H448" s="286"/>
      <c r="I448" s="221" t="s">
        <v>638</v>
      </c>
      <c r="J448" s="235"/>
      <c r="K448" s="235">
        <v>2579</v>
      </c>
      <c r="L448" s="235">
        <v>87</v>
      </c>
      <c r="M448" s="235">
        <v>139</v>
      </c>
      <c r="N448" s="235"/>
      <c r="O448" s="235" t="s">
        <v>2051</v>
      </c>
      <c r="P448" s="235">
        <v>1269</v>
      </c>
      <c r="Q448" s="235">
        <v>12</v>
      </c>
      <c r="R448" s="235">
        <v>320</v>
      </c>
      <c r="S448" s="235">
        <v>320</v>
      </c>
      <c r="T448" s="235"/>
      <c r="U448" s="235"/>
      <c r="V448" s="707">
        <v>2017</v>
      </c>
      <c r="W448" s="235"/>
      <c r="X448" s="235"/>
      <c r="Y448" s="235"/>
      <c r="Z448" s="235"/>
      <c r="AA448" s="235"/>
      <c r="AB448" s="235">
        <v>189</v>
      </c>
      <c r="AC448" s="285"/>
      <c r="AD448" s="285"/>
      <c r="AE448" s="285"/>
      <c r="AF448" s="285"/>
      <c r="AG448" s="235"/>
      <c r="AH448" s="235"/>
      <c r="AI448" s="285"/>
      <c r="AJ448" s="285"/>
      <c r="AK448" s="285"/>
      <c r="AL448" s="285"/>
      <c r="AM448" s="285"/>
      <c r="AN448" s="285"/>
      <c r="AO448" s="285"/>
      <c r="AP448" s="285"/>
      <c r="AQ448" s="285"/>
      <c r="AR448" s="285"/>
      <c r="AS448" s="285"/>
      <c r="AT448" s="285"/>
      <c r="AU448" s="285"/>
      <c r="AV448" s="285"/>
      <c r="AW448" s="285"/>
      <c r="AX448" s="285"/>
    </row>
    <row r="449" spans="1:50" ht="25.7" customHeight="1">
      <c r="A449" s="839"/>
      <c r="B449" s="290" t="s">
        <v>57</v>
      </c>
      <c r="C449" s="259" t="s">
        <v>646</v>
      </c>
      <c r="D449" s="285" t="s">
        <v>1054</v>
      </c>
      <c r="E449" s="1601" t="s">
        <v>17208</v>
      </c>
      <c r="F449" s="707" t="s">
        <v>646</v>
      </c>
      <c r="G449" s="285" t="s">
        <v>1055</v>
      </c>
      <c r="H449" s="286"/>
      <c r="I449" s="1600" t="s">
        <v>17204</v>
      </c>
      <c r="J449" s="235">
        <v>4</v>
      </c>
      <c r="K449" s="235">
        <v>8865</v>
      </c>
      <c r="L449" s="235">
        <v>95</v>
      </c>
      <c r="M449" s="235">
        <v>95</v>
      </c>
      <c r="N449" s="235" t="s">
        <v>171</v>
      </c>
      <c r="O449" s="235" t="s">
        <v>304</v>
      </c>
      <c r="P449" s="235">
        <v>3800</v>
      </c>
      <c r="Q449" s="235">
        <v>9</v>
      </c>
      <c r="R449" s="235"/>
      <c r="S449" s="235"/>
      <c r="T449" s="235"/>
      <c r="U449" s="235" t="s">
        <v>1056</v>
      </c>
      <c r="V449" s="707">
        <v>1993</v>
      </c>
      <c r="W449" s="235">
        <v>21</v>
      </c>
      <c r="X449" s="235">
        <v>20</v>
      </c>
      <c r="Y449" s="235">
        <v>20</v>
      </c>
      <c r="Z449" s="235"/>
      <c r="AA449" s="235"/>
      <c r="AB449" s="235">
        <v>61</v>
      </c>
      <c r="AC449" s="235"/>
      <c r="AD449" s="285"/>
      <c r="AE449" s="285"/>
      <c r="AF449" s="285"/>
      <c r="AG449" s="285">
        <v>2</v>
      </c>
      <c r="AH449" s="235"/>
      <c r="AI449" s="235"/>
      <c r="AJ449" s="285"/>
      <c r="AK449" s="285"/>
      <c r="AL449" s="285"/>
      <c r="AM449" s="285"/>
      <c r="AN449" s="285"/>
      <c r="AO449" s="285"/>
      <c r="AP449" s="285"/>
      <c r="AQ449" s="285"/>
      <c r="AR449" s="285"/>
      <c r="AS449" s="285"/>
      <c r="AT449" s="285"/>
      <c r="AU449" s="285"/>
      <c r="AV449" s="285"/>
      <c r="AW449" s="285"/>
      <c r="AX449" s="285"/>
    </row>
    <row r="450" spans="1:50" ht="25.7" customHeight="1">
      <c r="A450" s="839"/>
      <c r="B450" s="290" t="s">
        <v>57</v>
      </c>
      <c r="C450" s="259" t="s">
        <v>646</v>
      </c>
      <c r="D450" s="285" t="s">
        <v>1054</v>
      </c>
      <c r="E450" s="235" t="s">
        <v>13493</v>
      </c>
      <c r="F450" s="707" t="s">
        <v>646</v>
      </c>
      <c r="G450" s="285" t="s">
        <v>1055</v>
      </c>
      <c r="H450" s="286"/>
      <c r="I450" s="285" t="s">
        <v>646</v>
      </c>
      <c r="J450" s="235">
        <v>4</v>
      </c>
      <c r="K450" s="235">
        <v>3870</v>
      </c>
      <c r="L450" s="235">
        <v>21</v>
      </c>
      <c r="M450" s="235">
        <v>21</v>
      </c>
      <c r="N450" s="235" t="s">
        <v>171</v>
      </c>
      <c r="O450" s="235" t="s">
        <v>1035</v>
      </c>
      <c r="P450" s="235">
        <v>1749</v>
      </c>
      <c r="Q450" s="235">
        <v>3</v>
      </c>
      <c r="R450" s="235"/>
      <c r="S450" s="235"/>
      <c r="T450" s="235"/>
      <c r="U450" s="235" t="s">
        <v>1056</v>
      </c>
      <c r="V450" s="707">
        <v>2018</v>
      </c>
      <c r="W450" s="235">
        <v>21</v>
      </c>
      <c r="X450" s="235">
        <v>20</v>
      </c>
      <c r="Y450" s="235">
        <v>20</v>
      </c>
      <c r="Z450" s="235"/>
      <c r="AA450" s="235"/>
      <c r="AB450" s="235">
        <v>320</v>
      </c>
      <c r="AC450" s="235"/>
      <c r="AD450" s="285"/>
      <c r="AE450" s="285"/>
      <c r="AF450" s="285"/>
      <c r="AG450" s="285">
        <v>2</v>
      </c>
      <c r="AH450" s="235"/>
      <c r="AI450" s="235"/>
      <c r="AJ450" s="285"/>
      <c r="AK450" s="285"/>
      <c r="AL450" s="285"/>
      <c r="AM450" s="285"/>
      <c r="AN450" s="285"/>
      <c r="AO450" s="285"/>
      <c r="AP450" s="285"/>
      <c r="AQ450" s="285"/>
      <c r="AR450" s="285"/>
      <c r="AS450" s="285"/>
      <c r="AT450" s="285"/>
      <c r="AU450" s="285"/>
      <c r="AV450" s="285"/>
      <c r="AW450" s="285"/>
      <c r="AX450" s="285" t="s">
        <v>3615</v>
      </c>
    </row>
    <row r="451" spans="1:50" s="1316" customFormat="1" ht="25.7" customHeight="1">
      <c r="A451" s="839"/>
      <c r="B451" s="1612" t="s">
        <v>57</v>
      </c>
      <c r="C451" s="1649" t="s">
        <v>17210</v>
      </c>
      <c r="D451" s="285"/>
      <c r="E451" s="1601" t="s">
        <v>17209</v>
      </c>
      <c r="F451" s="1597" t="s">
        <v>17210</v>
      </c>
      <c r="G451" s="285"/>
      <c r="H451" s="286"/>
      <c r="I451" s="1600" t="s">
        <v>17204</v>
      </c>
      <c r="J451" s="235"/>
      <c r="K451" s="1601">
        <v>25440</v>
      </c>
      <c r="L451" s="1601"/>
      <c r="M451" s="1601"/>
      <c r="N451" s="235"/>
      <c r="O451" s="1601" t="s">
        <v>17211</v>
      </c>
      <c r="P451" s="1601">
        <v>1555</v>
      </c>
      <c r="Q451" s="1601">
        <v>2</v>
      </c>
      <c r="R451" s="1601"/>
      <c r="S451" s="1601"/>
      <c r="T451" s="235"/>
      <c r="U451" s="235"/>
      <c r="V451" s="1597">
        <v>2015</v>
      </c>
      <c r="W451" s="235"/>
      <c r="X451" s="235"/>
      <c r="Y451" s="235"/>
      <c r="Z451" s="235"/>
      <c r="AA451" s="235"/>
      <c r="AB451" s="1601">
        <v>4033</v>
      </c>
      <c r="AC451" s="235"/>
      <c r="AD451" s="285"/>
      <c r="AE451" s="285"/>
      <c r="AF451" s="285"/>
      <c r="AG451" s="285"/>
      <c r="AH451" s="235"/>
      <c r="AI451" s="235"/>
      <c r="AJ451" s="285"/>
      <c r="AK451" s="285"/>
      <c r="AL451" s="285"/>
      <c r="AM451" s="285"/>
      <c r="AN451" s="285"/>
      <c r="AO451" s="285"/>
      <c r="AP451" s="285"/>
      <c r="AQ451" s="285"/>
      <c r="AR451" s="285"/>
      <c r="AS451" s="285"/>
      <c r="AT451" s="285"/>
      <c r="AU451" s="285"/>
      <c r="AV451" s="285"/>
      <c r="AW451" s="285"/>
      <c r="AX451" s="1600" t="s">
        <v>17167</v>
      </c>
    </row>
    <row r="452" spans="1:50" ht="25.7" customHeight="1">
      <c r="A452" s="839"/>
      <c r="B452" s="290" t="s">
        <v>57</v>
      </c>
      <c r="C452" s="259" t="s">
        <v>650</v>
      </c>
      <c r="D452" s="285" t="s">
        <v>1057</v>
      </c>
      <c r="E452" s="235" t="s">
        <v>1058</v>
      </c>
      <c r="F452" s="1128" t="s">
        <v>650</v>
      </c>
      <c r="G452" s="285"/>
      <c r="H452" s="286"/>
      <c r="I452" s="285" t="s">
        <v>1059</v>
      </c>
      <c r="J452" s="235">
        <v>1</v>
      </c>
      <c r="K452" s="235">
        <v>6000</v>
      </c>
      <c r="L452" s="235">
        <v>148</v>
      </c>
      <c r="M452" s="235">
        <v>153</v>
      </c>
      <c r="N452" s="235" t="s">
        <v>171</v>
      </c>
      <c r="O452" s="235" t="s">
        <v>4835</v>
      </c>
      <c r="P452" s="235">
        <v>1800</v>
      </c>
      <c r="Q452" s="235">
        <v>7</v>
      </c>
      <c r="R452" s="235">
        <v>200</v>
      </c>
      <c r="S452" s="235">
        <v>500</v>
      </c>
      <c r="T452" s="235" t="s">
        <v>173</v>
      </c>
      <c r="U452" s="235" t="s">
        <v>466</v>
      </c>
      <c r="V452" s="1128">
        <v>1986</v>
      </c>
      <c r="W452" s="235">
        <v>330</v>
      </c>
      <c r="X452" s="235">
        <v>330</v>
      </c>
      <c r="Y452" s="235">
        <v>273</v>
      </c>
      <c r="Z452" s="235"/>
      <c r="AA452" s="235"/>
      <c r="AB452" s="235">
        <v>933</v>
      </c>
      <c r="AC452" s="235"/>
      <c r="AD452" s="285"/>
      <c r="AE452" s="285"/>
      <c r="AF452" s="285"/>
      <c r="AG452" s="285"/>
      <c r="AH452" s="235"/>
      <c r="AI452" s="235"/>
      <c r="AJ452" s="285"/>
      <c r="AK452" s="285"/>
      <c r="AL452" s="285"/>
      <c r="AM452" s="285"/>
      <c r="AN452" s="285"/>
      <c r="AO452" s="285"/>
      <c r="AP452" s="285"/>
      <c r="AQ452" s="285"/>
      <c r="AR452" s="285"/>
      <c r="AS452" s="285"/>
      <c r="AT452" s="285"/>
      <c r="AU452" s="285"/>
      <c r="AV452" s="285"/>
      <c r="AW452" s="285"/>
      <c r="AX452" s="285"/>
    </row>
    <row r="453" spans="1:50" ht="25.7" customHeight="1">
      <c r="A453" s="839"/>
      <c r="B453" s="290" t="s">
        <v>57</v>
      </c>
      <c r="C453" s="259" t="s">
        <v>650</v>
      </c>
      <c r="D453" s="285" t="s">
        <v>354</v>
      </c>
      <c r="E453" s="235" t="s">
        <v>1060</v>
      </c>
      <c r="F453" s="707" t="s">
        <v>650</v>
      </c>
      <c r="G453" s="285"/>
      <c r="H453" s="286"/>
      <c r="I453" s="285" t="s">
        <v>650</v>
      </c>
      <c r="J453" s="235">
        <v>1</v>
      </c>
      <c r="K453" s="235">
        <v>2000</v>
      </c>
      <c r="L453" s="235">
        <v>56</v>
      </c>
      <c r="M453" s="235">
        <v>56</v>
      </c>
      <c r="N453" s="235" t="s">
        <v>171</v>
      </c>
      <c r="O453" s="235" t="s">
        <v>4836</v>
      </c>
      <c r="P453" s="235">
        <v>1600</v>
      </c>
      <c r="Q453" s="235">
        <v>2</v>
      </c>
      <c r="R453" s="235"/>
      <c r="S453" s="235">
        <v>100</v>
      </c>
      <c r="T453" s="235" t="s">
        <v>173</v>
      </c>
      <c r="U453" s="235" t="s">
        <v>466</v>
      </c>
      <c r="V453" s="707">
        <v>2005</v>
      </c>
      <c r="W453" s="235">
        <v>330</v>
      </c>
      <c r="X453" s="235">
        <v>330</v>
      </c>
      <c r="Y453" s="235">
        <v>273</v>
      </c>
      <c r="Z453" s="235"/>
      <c r="AA453" s="235"/>
      <c r="AB453" s="235">
        <v>186</v>
      </c>
      <c r="AC453" s="285"/>
      <c r="AD453" s="285"/>
      <c r="AE453" s="285"/>
      <c r="AF453" s="285"/>
      <c r="AG453" s="235"/>
      <c r="AH453" s="235"/>
      <c r="AI453" s="285"/>
      <c r="AJ453" s="285"/>
      <c r="AK453" s="285"/>
      <c r="AL453" s="285"/>
      <c r="AM453" s="285"/>
      <c r="AN453" s="285"/>
      <c r="AO453" s="285"/>
      <c r="AP453" s="285"/>
      <c r="AQ453" s="285"/>
      <c r="AR453" s="285"/>
      <c r="AS453" s="285"/>
      <c r="AT453" s="285"/>
      <c r="AU453" s="285"/>
      <c r="AV453" s="285"/>
      <c r="AW453" s="285"/>
      <c r="AX453" s="285"/>
    </row>
    <row r="454" spans="1:50" ht="25.7" customHeight="1">
      <c r="A454" s="839"/>
      <c r="B454" s="290" t="s">
        <v>57</v>
      </c>
      <c r="C454" s="259" t="s">
        <v>650</v>
      </c>
      <c r="D454" s="285"/>
      <c r="E454" s="235" t="s">
        <v>4837</v>
      </c>
      <c r="F454" s="707" t="s">
        <v>650</v>
      </c>
      <c r="G454" s="285"/>
      <c r="H454" s="286"/>
      <c r="I454" s="285" t="s">
        <v>4838</v>
      </c>
      <c r="J454" s="235"/>
      <c r="K454" s="235">
        <v>2654</v>
      </c>
      <c r="L454" s="698"/>
      <c r="M454" s="698"/>
      <c r="N454" s="698"/>
      <c r="O454" s="698" t="s">
        <v>2051</v>
      </c>
      <c r="P454" s="698">
        <v>2654</v>
      </c>
      <c r="Q454" s="698">
        <v>4</v>
      </c>
      <c r="R454" s="698"/>
      <c r="S454" s="698">
        <v>200</v>
      </c>
      <c r="T454" s="698"/>
      <c r="U454" s="698"/>
      <c r="V454" s="696">
        <v>2014</v>
      </c>
      <c r="W454" s="698"/>
      <c r="X454" s="698"/>
      <c r="Y454" s="698"/>
      <c r="Z454" s="698"/>
      <c r="AA454" s="698"/>
      <c r="AB454" s="698">
        <v>2000</v>
      </c>
      <c r="AC454" s="843"/>
      <c r="AD454" s="843"/>
      <c r="AE454" s="843"/>
      <c r="AF454" s="843"/>
      <c r="AG454" s="698"/>
      <c r="AH454" s="698"/>
      <c r="AI454" s="843"/>
      <c r="AJ454" s="843"/>
      <c r="AK454" s="843"/>
      <c r="AL454" s="843"/>
      <c r="AM454" s="843"/>
      <c r="AN454" s="843"/>
      <c r="AO454" s="843"/>
      <c r="AP454" s="843"/>
      <c r="AQ454" s="843"/>
      <c r="AR454" s="843"/>
      <c r="AS454" s="843"/>
      <c r="AT454" s="843"/>
      <c r="AU454" s="843"/>
      <c r="AV454" s="843"/>
      <c r="AW454" s="843"/>
      <c r="AX454" s="843"/>
    </row>
    <row r="455" spans="1:50" s="1316" customFormat="1" ht="25.7" customHeight="1">
      <c r="A455" s="839"/>
      <c r="B455" s="1637" t="s">
        <v>57</v>
      </c>
      <c r="C455" s="1638" t="s">
        <v>17235</v>
      </c>
      <c r="D455" s="285"/>
      <c r="E455" s="1639" t="s">
        <v>17236</v>
      </c>
      <c r="F455" s="1640" t="s">
        <v>17235</v>
      </c>
      <c r="G455" s="285"/>
      <c r="H455" s="286"/>
      <c r="I455" s="1651" t="s">
        <v>17237</v>
      </c>
      <c r="J455" s="235"/>
      <c r="K455" s="1678">
        <v>33332</v>
      </c>
      <c r="L455" s="1639">
        <v>78</v>
      </c>
      <c r="M455" s="1678">
        <v>78</v>
      </c>
      <c r="N455" s="698"/>
      <c r="O455" s="1639" t="s">
        <v>2189</v>
      </c>
      <c r="P455" s="1639">
        <v>1767</v>
      </c>
      <c r="Q455" s="1639">
        <v>3</v>
      </c>
      <c r="R455" s="1639"/>
      <c r="S455" s="1639">
        <v>150</v>
      </c>
      <c r="T455" s="698"/>
      <c r="U455" s="698"/>
      <c r="V455" s="1640">
        <v>2021</v>
      </c>
      <c r="W455" s="698"/>
      <c r="X455" s="698"/>
      <c r="Y455" s="698"/>
      <c r="Z455" s="698"/>
      <c r="AA455" s="698"/>
      <c r="AB455" s="1639"/>
      <c r="AC455" s="843"/>
      <c r="AD455" s="843"/>
      <c r="AE455" s="843"/>
      <c r="AF455" s="843"/>
      <c r="AG455" s="698"/>
      <c r="AH455" s="698"/>
      <c r="AI455" s="843"/>
      <c r="AJ455" s="843"/>
      <c r="AK455" s="843"/>
      <c r="AL455" s="843"/>
      <c r="AM455" s="843"/>
      <c r="AN455" s="843"/>
      <c r="AO455" s="843"/>
      <c r="AP455" s="843"/>
      <c r="AQ455" s="843"/>
      <c r="AR455" s="843"/>
      <c r="AS455" s="843"/>
      <c r="AT455" s="843"/>
      <c r="AU455" s="843"/>
      <c r="AV455" s="843"/>
      <c r="AW455" s="843"/>
      <c r="AX455" s="1651" t="s">
        <v>17238</v>
      </c>
    </row>
    <row r="456" spans="1:50" ht="25.7" customHeight="1">
      <c r="A456" s="839"/>
      <c r="B456" s="290" t="s">
        <v>57</v>
      </c>
      <c r="C456" s="259" t="s">
        <v>323</v>
      </c>
      <c r="D456" s="285" t="s">
        <v>1061</v>
      </c>
      <c r="E456" s="235" t="s">
        <v>4839</v>
      </c>
      <c r="F456" s="707" t="s">
        <v>323</v>
      </c>
      <c r="G456" s="285"/>
      <c r="H456" s="286"/>
      <c r="I456" s="285" t="s">
        <v>1062</v>
      </c>
      <c r="J456" s="235"/>
      <c r="K456" s="1601">
        <v>11465</v>
      </c>
      <c r="L456" s="1601">
        <v>369</v>
      </c>
      <c r="M456" s="1601">
        <v>357</v>
      </c>
      <c r="N456" s="235" t="s">
        <v>171</v>
      </c>
      <c r="O456" s="1601" t="s">
        <v>4840</v>
      </c>
      <c r="P456" s="1601">
        <v>10344</v>
      </c>
      <c r="Q456" s="1601">
        <v>15</v>
      </c>
      <c r="R456" s="1601">
        <v>720</v>
      </c>
      <c r="S456" s="1601">
        <v>720</v>
      </c>
      <c r="T456" s="235" t="s">
        <v>173</v>
      </c>
      <c r="U456" s="235" t="s">
        <v>466</v>
      </c>
      <c r="V456" s="1597">
        <v>2021</v>
      </c>
      <c r="W456" s="235" t="s">
        <v>1063</v>
      </c>
      <c r="X456" s="235"/>
      <c r="Y456" s="235"/>
      <c r="Z456" s="235"/>
      <c r="AA456" s="235"/>
      <c r="AB456" s="1601">
        <v>1708</v>
      </c>
      <c r="AC456" s="285"/>
      <c r="AD456" s="285"/>
      <c r="AE456" s="285"/>
      <c r="AF456" s="285"/>
      <c r="AG456" s="235">
        <v>8</v>
      </c>
      <c r="AH456" s="235" t="s">
        <v>1064</v>
      </c>
      <c r="AI456" s="285" t="s">
        <v>1065</v>
      </c>
      <c r="AJ456" s="285"/>
      <c r="AK456" s="285"/>
      <c r="AL456" s="285"/>
      <c r="AM456" s="285"/>
      <c r="AN456" s="285"/>
      <c r="AO456" s="285"/>
      <c r="AP456" s="285"/>
      <c r="AQ456" s="285"/>
      <c r="AR456" s="285"/>
      <c r="AS456" s="285"/>
      <c r="AT456" s="285"/>
      <c r="AU456" s="285"/>
      <c r="AV456" s="285"/>
      <c r="AW456" s="285"/>
      <c r="AX456" s="1600" t="s">
        <v>17174</v>
      </c>
    </row>
    <row r="457" spans="1:50" ht="25.7" customHeight="1">
      <c r="A457" s="839"/>
      <c r="B457" s="290" t="s">
        <v>57</v>
      </c>
      <c r="C457" s="259" t="s">
        <v>323</v>
      </c>
      <c r="D457" s="285" t="s">
        <v>476</v>
      </c>
      <c r="E457" s="235" t="s">
        <v>4841</v>
      </c>
      <c r="F457" s="707" t="s">
        <v>323</v>
      </c>
      <c r="G457" s="285"/>
      <c r="H457" s="286"/>
      <c r="I457" s="285" t="s">
        <v>4842</v>
      </c>
      <c r="J457" s="235"/>
      <c r="K457" s="235">
        <v>1188</v>
      </c>
      <c r="L457" s="235" t="s">
        <v>384</v>
      </c>
      <c r="M457" s="235" t="s">
        <v>384</v>
      </c>
      <c r="N457" s="235"/>
      <c r="O457" s="235" t="s">
        <v>4843</v>
      </c>
      <c r="P457" s="235">
        <v>1188</v>
      </c>
      <c r="Q457" s="235">
        <v>2</v>
      </c>
      <c r="R457" s="235"/>
      <c r="S457" s="235">
        <v>50</v>
      </c>
      <c r="T457" s="235"/>
      <c r="U457" s="235"/>
      <c r="V457" s="707">
        <v>2010</v>
      </c>
      <c r="W457" s="235"/>
      <c r="X457" s="235"/>
      <c r="Y457" s="235"/>
      <c r="Z457" s="235"/>
      <c r="AA457" s="235"/>
      <c r="AB457" s="235">
        <v>120</v>
      </c>
      <c r="AC457" s="285"/>
      <c r="AD457" s="285"/>
      <c r="AE457" s="285"/>
      <c r="AF457" s="285"/>
      <c r="AG457" s="235"/>
      <c r="AH457" s="235"/>
      <c r="AI457" s="285"/>
      <c r="AJ457" s="285"/>
      <c r="AK457" s="285"/>
      <c r="AL457" s="285"/>
      <c r="AM457" s="285"/>
      <c r="AN457" s="285"/>
      <c r="AO457" s="285"/>
      <c r="AP457" s="285"/>
      <c r="AQ457" s="285"/>
      <c r="AR457" s="285"/>
      <c r="AS457" s="285"/>
      <c r="AT457" s="285"/>
      <c r="AU457" s="285"/>
      <c r="AV457" s="285"/>
      <c r="AW457" s="285"/>
      <c r="AX457" s="285"/>
    </row>
    <row r="458" spans="1:50" ht="25.7" customHeight="1">
      <c r="A458" s="839"/>
      <c r="B458" s="290" t="s">
        <v>57</v>
      </c>
      <c r="C458" s="259" t="s">
        <v>323</v>
      </c>
      <c r="D458" s="285" t="s">
        <v>477</v>
      </c>
      <c r="E458" s="235" t="s">
        <v>1066</v>
      </c>
      <c r="F458" s="707" t="s">
        <v>323</v>
      </c>
      <c r="G458" s="285"/>
      <c r="H458" s="286"/>
      <c r="I458" s="285" t="s">
        <v>4844</v>
      </c>
      <c r="J458" s="235"/>
      <c r="K458" s="235">
        <v>1369</v>
      </c>
      <c r="L458" s="235">
        <v>55</v>
      </c>
      <c r="M458" s="235">
        <v>55</v>
      </c>
      <c r="N458" s="235"/>
      <c r="O458" s="235" t="s">
        <v>4845</v>
      </c>
      <c r="P458" s="235">
        <v>1369</v>
      </c>
      <c r="Q458" s="235">
        <v>2</v>
      </c>
      <c r="R458" s="235"/>
      <c r="S458" s="235">
        <v>50</v>
      </c>
      <c r="T458" s="235"/>
      <c r="U458" s="235"/>
      <c r="V458" s="707">
        <v>2010</v>
      </c>
      <c r="W458" s="235"/>
      <c r="X458" s="235"/>
      <c r="Y458" s="235"/>
      <c r="Z458" s="235"/>
      <c r="AA458" s="235"/>
      <c r="AB458" s="235">
        <v>120</v>
      </c>
      <c r="AC458" s="285"/>
      <c r="AD458" s="285"/>
      <c r="AE458" s="285"/>
      <c r="AF458" s="285"/>
      <c r="AG458" s="235"/>
      <c r="AH458" s="235"/>
      <c r="AI458" s="285"/>
      <c r="AJ458" s="285"/>
      <c r="AK458" s="285"/>
      <c r="AL458" s="285"/>
      <c r="AM458" s="285"/>
      <c r="AN458" s="285"/>
      <c r="AO458" s="285"/>
      <c r="AP458" s="285"/>
      <c r="AQ458" s="285"/>
      <c r="AR458" s="285"/>
      <c r="AS458" s="285"/>
      <c r="AT458" s="285"/>
      <c r="AU458" s="285"/>
      <c r="AV458" s="285"/>
      <c r="AW458" s="285"/>
      <c r="AX458" s="285"/>
    </row>
    <row r="459" spans="1:50" ht="25.7" customHeight="1">
      <c r="A459" s="839"/>
      <c r="B459" s="290" t="s">
        <v>57</v>
      </c>
      <c r="C459" s="259" t="s">
        <v>323</v>
      </c>
      <c r="D459" s="285"/>
      <c r="E459" s="235" t="s">
        <v>1067</v>
      </c>
      <c r="F459" s="707" t="s">
        <v>323</v>
      </c>
      <c r="G459" s="285"/>
      <c r="H459" s="286"/>
      <c r="I459" s="285" t="s">
        <v>4846</v>
      </c>
      <c r="J459" s="235"/>
      <c r="K459" s="698">
        <v>262</v>
      </c>
      <c r="L459" s="235"/>
      <c r="M459" s="235"/>
      <c r="N459" s="235"/>
      <c r="O459" s="235" t="s">
        <v>4847</v>
      </c>
      <c r="P459" s="235">
        <v>262</v>
      </c>
      <c r="Q459" s="235">
        <v>1</v>
      </c>
      <c r="R459" s="235">
        <v>60</v>
      </c>
      <c r="S459" s="235">
        <v>60</v>
      </c>
      <c r="T459" s="235"/>
      <c r="U459" s="235"/>
      <c r="V459" s="707">
        <v>2005</v>
      </c>
      <c r="W459" s="235"/>
      <c r="X459" s="235"/>
      <c r="Y459" s="235"/>
      <c r="Z459" s="235"/>
      <c r="AA459" s="235"/>
      <c r="AB459" s="235">
        <v>50</v>
      </c>
      <c r="AC459" s="285"/>
      <c r="AD459" s="285"/>
      <c r="AE459" s="285"/>
      <c r="AF459" s="285"/>
      <c r="AG459" s="235"/>
      <c r="AH459" s="235"/>
      <c r="AI459" s="285"/>
      <c r="AJ459" s="285"/>
      <c r="AK459" s="285"/>
      <c r="AL459" s="285"/>
      <c r="AM459" s="285"/>
      <c r="AN459" s="285"/>
      <c r="AO459" s="285"/>
      <c r="AP459" s="285"/>
      <c r="AQ459" s="285"/>
      <c r="AR459" s="285"/>
      <c r="AS459" s="285"/>
      <c r="AT459" s="285"/>
      <c r="AU459" s="285"/>
      <c r="AV459" s="285"/>
      <c r="AW459" s="285"/>
      <c r="AX459" s="285"/>
    </row>
    <row r="460" spans="1:50" ht="25.7" customHeight="1">
      <c r="A460" s="839"/>
      <c r="B460" s="290" t="s">
        <v>57</v>
      </c>
      <c r="C460" s="259" t="s">
        <v>323</v>
      </c>
      <c r="D460" s="285"/>
      <c r="E460" s="235" t="s">
        <v>1067</v>
      </c>
      <c r="F460" s="707" t="s">
        <v>323</v>
      </c>
      <c r="G460" s="285"/>
      <c r="H460" s="286"/>
      <c r="I460" s="285" t="s">
        <v>4846</v>
      </c>
      <c r="J460" s="235"/>
      <c r="K460" s="235">
        <v>524</v>
      </c>
      <c r="L460" s="235"/>
      <c r="M460" s="235"/>
      <c r="N460" s="235"/>
      <c r="O460" s="235" t="s">
        <v>336</v>
      </c>
      <c r="P460" s="235">
        <v>524</v>
      </c>
      <c r="Q460" s="235">
        <v>2</v>
      </c>
      <c r="R460" s="235">
        <v>60</v>
      </c>
      <c r="S460" s="235">
        <v>60</v>
      </c>
      <c r="T460" s="235"/>
      <c r="U460" s="235"/>
      <c r="V460" s="707">
        <v>2012</v>
      </c>
      <c r="W460" s="235"/>
      <c r="X460" s="235"/>
      <c r="Y460" s="235"/>
      <c r="Z460" s="235"/>
      <c r="AA460" s="235"/>
      <c r="AB460" s="235">
        <v>82</v>
      </c>
      <c r="AC460" s="285"/>
      <c r="AD460" s="285"/>
      <c r="AE460" s="285"/>
      <c r="AF460" s="285"/>
      <c r="AG460" s="235"/>
      <c r="AH460" s="235"/>
      <c r="AI460" s="285"/>
      <c r="AJ460" s="285"/>
      <c r="AK460" s="285"/>
      <c r="AL460" s="285"/>
      <c r="AM460" s="285"/>
      <c r="AN460" s="285"/>
      <c r="AO460" s="285"/>
      <c r="AP460" s="285"/>
      <c r="AQ460" s="285"/>
      <c r="AR460" s="285"/>
      <c r="AS460" s="285"/>
      <c r="AT460" s="285"/>
      <c r="AU460" s="285"/>
      <c r="AV460" s="285"/>
      <c r="AW460" s="285"/>
      <c r="AX460" s="285"/>
    </row>
    <row r="461" spans="1:50" ht="25.7" customHeight="1">
      <c r="A461" s="839"/>
      <c r="B461" s="290" t="s">
        <v>57</v>
      </c>
      <c r="C461" s="259" t="s">
        <v>323</v>
      </c>
      <c r="D461" s="285"/>
      <c r="E461" s="235" t="s">
        <v>4848</v>
      </c>
      <c r="F461" s="707" t="s">
        <v>323</v>
      </c>
      <c r="G461" s="285"/>
      <c r="H461" s="286"/>
      <c r="I461" s="285" t="s">
        <v>4849</v>
      </c>
      <c r="J461" s="235"/>
      <c r="K461" s="235">
        <v>1700</v>
      </c>
      <c r="L461" s="235"/>
      <c r="M461" s="235"/>
      <c r="N461" s="235"/>
      <c r="O461" s="235" t="s">
        <v>4843</v>
      </c>
      <c r="P461" s="235">
        <v>1600</v>
      </c>
      <c r="Q461" s="235">
        <v>2</v>
      </c>
      <c r="R461" s="235"/>
      <c r="S461" s="235">
        <v>30</v>
      </c>
      <c r="T461" s="235"/>
      <c r="U461" s="235"/>
      <c r="V461" s="707">
        <v>2013</v>
      </c>
      <c r="W461" s="235"/>
      <c r="X461" s="235"/>
      <c r="Y461" s="235"/>
      <c r="Z461" s="235"/>
      <c r="AA461" s="235"/>
      <c r="AB461" s="235">
        <v>300</v>
      </c>
      <c r="AC461" s="285"/>
      <c r="AD461" s="285"/>
      <c r="AE461" s="285"/>
      <c r="AF461" s="285"/>
      <c r="AG461" s="235"/>
      <c r="AH461" s="235"/>
      <c r="AI461" s="285"/>
      <c r="AJ461" s="285"/>
      <c r="AK461" s="285"/>
      <c r="AL461" s="285"/>
      <c r="AM461" s="285"/>
      <c r="AN461" s="285"/>
      <c r="AO461" s="285"/>
      <c r="AP461" s="285"/>
      <c r="AQ461" s="285"/>
      <c r="AR461" s="285"/>
      <c r="AS461" s="285"/>
      <c r="AT461" s="285"/>
      <c r="AU461" s="285"/>
      <c r="AV461" s="285"/>
      <c r="AW461" s="285"/>
      <c r="AX461" s="285"/>
    </row>
    <row r="462" spans="1:50" ht="25.7" customHeight="1">
      <c r="A462" s="839"/>
      <c r="B462" s="290" t="s">
        <v>57</v>
      </c>
      <c r="C462" s="259" t="s">
        <v>323</v>
      </c>
      <c r="D462" s="285"/>
      <c r="E462" s="235" t="s">
        <v>4850</v>
      </c>
      <c r="F462" s="707" t="s">
        <v>323</v>
      </c>
      <c r="G462" s="285"/>
      <c r="H462" s="286"/>
      <c r="I462" s="285" t="s">
        <v>323</v>
      </c>
      <c r="J462" s="235"/>
      <c r="K462" s="235">
        <v>3600</v>
      </c>
      <c r="L462" s="235"/>
      <c r="M462" s="235"/>
      <c r="N462" s="285"/>
      <c r="O462" s="235" t="s">
        <v>4843</v>
      </c>
      <c r="P462" s="235">
        <v>1600</v>
      </c>
      <c r="Q462" s="235">
        <v>2</v>
      </c>
      <c r="R462" s="235"/>
      <c r="S462" s="235">
        <v>30</v>
      </c>
      <c r="T462" s="285"/>
      <c r="U462" s="285"/>
      <c r="V462" s="707">
        <v>2013</v>
      </c>
      <c r="W462" s="235"/>
      <c r="X462" s="285"/>
      <c r="Y462" s="285"/>
      <c r="Z462" s="285"/>
      <c r="AA462" s="285"/>
      <c r="AB462" s="235">
        <v>150</v>
      </c>
      <c r="AC462" s="235"/>
      <c r="AD462" s="235"/>
      <c r="AE462" s="235"/>
      <c r="AF462" s="235"/>
      <c r="AG462" s="235"/>
      <c r="AH462" s="235"/>
      <c r="AI462" s="235"/>
      <c r="AJ462" s="285"/>
      <c r="AK462" s="285"/>
      <c r="AL462" s="285"/>
      <c r="AM462" s="285"/>
      <c r="AN462" s="285"/>
      <c r="AO462" s="285"/>
      <c r="AP462" s="285"/>
      <c r="AQ462" s="285"/>
      <c r="AR462" s="285"/>
      <c r="AS462" s="285"/>
      <c r="AT462" s="285"/>
      <c r="AU462" s="285"/>
      <c r="AV462" s="285"/>
      <c r="AW462" s="285"/>
      <c r="AX462" s="285"/>
    </row>
    <row r="463" spans="1:50" ht="25.7" customHeight="1">
      <c r="A463" s="839" t="s">
        <v>316</v>
      </c>
      <c r="B463" s="290" t="s">
        <v>57</v>
      </c>
      <c r="C463" s="259" t="s">
        <v>657</v>
      </c>
      <c r="D463" s="285" t="s">
        <v>1044</v>
      </c>
      <c r="E463" s="235" t="s">
        <v>1068</v>
      </c>
      <c r="F463" s="707" t="s">
        <v>657</v>
      </c>
      <c r="G463" s="285" t="s">
        <v>90</v>
      </c>
      <c r="H463" s="286" t="s">
        <v>625</v>
      </c>
      <c r="I463" s="285" t="s">
        <v>4851</v>
      </c>
      <c r="J463" s="235">
        <v>1</v>
      </c>
      <c r="K463" s="235">
        <v>10803</v>
      </c>
      <c r="L463" s="235">
        <v>554</v>
      </c>
      <c r="M463" s="235">
        <v>723</v>
      </c>
      <c r="N463" s="235" t="s">
        <v>171</v>
      </c>
      <c r="O463" s="235" t="s">
        <v>282</v>
      </c>
      <c r="P463" s="235">
        <v>5460</v>
      </c>
      <c r="Q463" s="235">
        <v>8</v>
      </c>
      <c r="R463" s="235"/>
      <c r="S463" s="235"/>
      <c r="T463" s="235" t="s">
        <v>173</v>
      </c>
      <c r="U463" s="235" t="s">
        <v>466</v>
      </c>
      <c r="V463" s="707">
        <v>2005</v>
      </c>
      <c r="W463" s="235">
        <v>200</v>
      </c>
      <c r="X463" s="235"/>
      <c r="Y463" s="235"/>
      <c r="Z463" s="235"/>
      <c r="AA463" s="235"/>
      <c r="AB463" s="235">
        <v>950</v>
      </c>
      <c r="AC463" s="285"/>
      <c r="AD463" s="285"/>
      <c r="AE463" s="285"/>
      <c r="AF463" s="285"/>
      <c r="AG463" s="235">
        <v>8</v>
      </c>
      <c r="AH463" s="235"/>
      <c r="AI463" s="285">
        <v>40</v>
      </c>
      <c r="AJ463" s="285"/>
      <c r="AK463" s="285"/>
      <c r="AL463" s="285"/>
      <c r="AM463" s="285"/>
      <c r="AN463" s="285"/>
      <c r="AO463" s="285"/>
      <c r="AP463" s="285"/>
      <c r="AQ463" s="285"/>
      <c r="AR463" s="285"/>
      <c r="AS463" s="285"/>
      <c r="AT463" s="285"/>
      <c r="AU463" s="285"/>
      <c r="AV463" s="285"/>
      <c r="AW463" s="285"/>
      <c r="AX463" s="285"/>
    </row>
    <row r="464" spans="1:50" ht="25.7" customHeight="1">
      <c r="A464" s="839"/>
      <c r="B464" s="290" t="s">
        <v>57</v>
      </c>
      <c r="C464" s="259" t="s">
        <v>657</v>
      </c>
      <c r="D464" s="285"/>
      <c r="E464" s="235" t="s">
        <v>13494</v>
      </c>
      <c r="F464" s="707" t="s">
        <v>657</v>
      </c>
      <c r="G464" s="285"/>
      <c r="H464" s="286"/>
      <c r="I464" s="285" t="s">
        <v>657</v>
      </c>
      <c r="J464" s="235"/>
      <c r="K464" s="235">
        <v>9737</v>
      </c>
      <c r="L464" s="235">
        <v>4</v>
      </c>
      <c r="M464" s="235">
        <v>4</v>
      </c>
      <c r="N464" s="235"/>
      <c r="O464" s="235" t="s">
        <v>282</v>
      </c>
      <c r="P464" s="235">
        <v>2350</v>
      </c>
      <c r="Q464" s="235">
        <v>3</v>
      </c>
      <c r="R464" s="235"/>
      <c r="S464" s="235"/>
      <c r="T464" s="235"/>
      <c r="U464" s="235"/>
      <c r="V464" s="707">
        <v>2018</v>
      </c>
      <c r="W464" s="235"/>
      <c r="X464" s="235"/>
      <c r="Y464" s="235"/>
      <c r="Z464" s="235"/>
      <c r="AA464" s="235"/>
      <c r="AB464" s="235">
        <v>450</v>
      </c>
      <c r="AC464" s="285"/>
      <c r="AD464" s="285"/>
      <c r="AE464" s="285"/>
      <c r="AF464" s="285"/>
      <c r="AG464" s="235"/>
      <c r="AH464" s="235"/>
      <c r="AI464" s="285"/>
      <c r="AJ464" s="285"/>
      <c r="AK464" s="285"/>
      <c r="AL464" s="285"/>
      <c r="AM464" s="285"/>
      <c r="AN464" s="285"/>
      <c r="AO464" s="285"/>
      <c r="AP464" s="285"/>
      <c r="AQ464" s="285"/>
      <c r="AR464" s="285"/>
      <c r="AS464" s="285"/>
      <c r="AT464" s="285"/>
      <c r="AU464" s="285"/>
      <c r="AV464" s="285"/>
      <c r="AW464" s="285"/>
      <c r="AX464" s="285"/>
    </row>
    <row r="465" spans="1:50" ht="24.95" customHeight="1">
      <c r="A465" s="889" t="s">
        <v>317</v>
      </c>
      <c r="B465" s="290" t="s">
        <v>57</v>
      </c>
      <c r="C465" s="890" t="s">
        <v>657</v>
      </c>
      <c r="D465" s="891"/>
      <c r="E465" s="684" t="s">
        <v>1069</v>
      </c>
      <c r="F465" s="686" t="s">
        <v>657</v>
      </c>
      <c r="G465" s="891"/>
      <c r="H465" s="892"/>
      <c r="I465" s="891" t="s">
        <v>657</v>
      </c>
      <c r="J465" s="684"/>
      <c r="K465" s="684">
        <v>4608</v>
      </c>
      <c r="L465" s="684">
        <v>44</v>
      </c>
      <c r="M465" s="684">
        <v>44</v>
      </c>
      <c r="N465" s="891"/>
      <c r="O465" s="684" t="s">
        <v>282</v>
      </c>
      <c r="P465" s="684">
        <v>1404</v>
      </c>
      <c r="Q465" s="684">
        <v>2</v>
      </c>
      <c r="R465" s="684"/>
      <c r="S465" s="684"/>
      <c r="T465" s="891"/>
      <c r="U465" s="891"/>
      <c r="V465" s="686">
        <v>2009</v>
      </c>
      <c r="W465" s="684"/>
      <c r="X465" s="891"/>
      <c r="Y465" s="891"/>
      <c r="Z465" s="891"/>
      <c r="AA465" s="891"/>
      <c r="AB465" s="684">
        <v>350</v>
      </c>
      <c r="AC465" s="684"/>
      <c r="AD465" s="684"/>
      <c r="AE465" s="684"/>
      <c r="AF465" s="684"/>
      <c r="AG465" s="684"/>
      <c r="AH465" s="684"/>
      <c r="AI465" s="684"/>
      <c r="AJ465" s="891"/>
      <c r="AK465" s="891"/>
      <c r="AL465" s="891"/>
      <c r="AM465" s="891"/>
      <c r="AN465" s="891"/>
      <c r="AO465" s="891"/>
      <c r="AP465" s="891"/>
      <c r="AQ465" s="891"/>
      <c r="AR465" s="891"/>
      <c r="AS465" s="891"/>
      <c r="AT465" s="891"/>
      <c r="AU465" s="891"/>
      <c r="AV465" s="891"/>
      <c r="AW465" s="891"/>
      <c r="AX465" s="891"/>
    </row>
    <row r="466" spans="1:50" ht="25.7" customHeight="1">
      <c r="A466" s="839" t="s">
        <v>318</v>
      </c>
      <c r="B466" s="290" t="s">
        <v>57</v>
      </c>
      <c r="C466" s="259" t="s">
        <v>657</v>
      </c>
      <c r="D466" s="285"/>
      <c r="E466" s="235" t="s">
        <v>1070</v>
      </c>
      <c r="F466" s="707" t="s">
        <v>657</v>
      </c>
      <c r="G466" s="285"/>
      <c r="H466" s="286"/>
      <c r="I466" s="285" t="s">
        <v>657</v>
      </c>
      <c r="J466" s="235"/>
      <c r="K466" s="235">
        <v>3420</v>
      </c>
      <c r="L466" s="235">
        <v>97.69</v>
      </c>
      <c r="M466" s="235">
        <v>97.69</v>
      </c>
      <c r="N466" s="285"/>
      <c r="O466" s="235" t="s">
        <v>282</v>
      </c>
      <c r="P466" s="235">
        <v>3140</v>
      </c>
      <c r="Q466" s="235">
        <v>4</v>
      </c>
      <c r="R466" s="235"/>
      <c r="S466" s="235"/>
      <c r="T466" s="285"/>
      <c r="U466" s="285"/>
      <c r="V466" s="707">
        <v>2012</v>
      </c>
      <c r="W466" s="235"/>
      <c r="X466" s="285"/>
      <c r="Y466" s="285"/>
      <c r="Z466" s="285"/>
      <c r="AA466" s="285"/>
      <c r="AB466" s="235">
        <v>350</v>
      </c>
      <c r="AC466" s="285"/>
      <c r="AD466" s="285"/>
      <c r="AE466" s="285"/>
      <c r="AF466" s="285"/>
      <c r="AG466" s="235"/>
      <c r="AH466" s="235"/>
      <c r="AI466" s="285"/>
      <c r="AJ466" s="285"/>
      <c r="AK466" s="285"/>
      <c r="AL466" s="285"/>
      <c r="AM466" s="285"/>
      <c r="AN466" s="285"/>
      <c r="AO466" s="285"/>
      <c r="AP466" s="285"/>
      <c r="AQ466" s="285"/>
      <c r="AR466" s="285"/>
      <c r="AS466" s="285"/>
      <c r="AT466" s="285"/>
      <c r="AU466" s="285"/>
      <c r="AV466" s="285"/>
      <c r="AW466" s="285"/>
      <c r="AX466" s="285"/>
    </row>
    <row r="467" spans="1:50" ht="25.7" customHeight="1">
      <c r="A467" s="839" t="s">
        <v>118</v>
      </c>
      <c r="B467" s="290" t="s">
        <v>57</v>
      </c>
      <c r="C467" s="259" t="s">
        <v>657</v>
      </c>
      <c r="D467" s="221"/>
      <c r="E467" s="222" t="s">
        <v>4852</v>
      </c>
      <c r="F467" s="219" t="s">
        <v>657</v>
      </c>
      <c r="G467" s="221"/>
      <c r="H467" s="221"/>
      <c r="I467" s="221" t="s">
        <v>657</v>
      </c>
      <c r="J467" s="221"/>
      <c r="K467" s="222">
        <v>11089</v>
      </c>
      <c r="L467" s="222">
        <v>531</v>
      </c>
      <c r="M467" s="222">
        <v>646.05999999999995</v>
      </c>
      <c r="N467" s="221"/>
      <c r="O467" s="219" t="s">
        <v>1035</v>
      </c>
      <c r="P467" s="222">
        <v>9126</v>
      </c>
      <c r="Q467" s="222">
        <v>12</v>
      </c>
      <c r="R467" s="222"/>
      <c r="S467" s="222"/>
      <c r="T467" s="221"/>
      <c r="U467" s="221"/>
      <c r="V467" s="219">
        <v>2013</v>
      </c>
      <c r="W467" s="221"/>
      <c r="X467" s="221"/>
      <c r="Y467" s="221"/>
      <c r="Z467" s="221"/>
      <c r="AA467" s="221"/>
      <c r="AB467" s="222">
        <v>1200</v>
      </c>
      <c r="AC467" s="221"/>
      <c r="AD467" s="221"/>
      <c r="AE467" s="221"/>
      <c r="AF467" s="221"/>
      <c r="AG467" s="221"/>
      <c r="AH467" s="221"/>
      <c r="AI467" s="221"/>
      <c r="AJ467" s="221"/>
      <c r="AK467" s="221"/>
      <c r="AL467" s="221"/>
      <c r="AM467" s="221"/>
      <c r="AN467" s="221"/>
      <c r="AO467" s="221"/>
      <c r="AP467" s="221"/>
      <c r="AQ467" s="221"/>
      <c r="AR467" s="221"/>
      <c r="AS467" s="221"/>
      <c r="AT467" s="221"/>
      <c r="AU467" s="221"/>
      <c r="AV467" s="221"/>
      <c r="AW467" s="221"/>
      <c r="AX467" s="221"/>
    </row>
    <row r="468" spans="1:50" ht="25.7" customHeight="1">
      <c r="A468" s="839" t="s">
        <v>135</v>
      </c>
      <c r="B468" s="290" t="s">
        <v>57</v>
      </c>
      <c r="C468" s="793" t="s">
        <v>672</v>
      </c>
      <c r="D468" s="221"/>
      <c r="E468" s="222" t="s">
        <v>1075</v>
      </c>
      <c r="F468" s="219" t="s">
        <v>672</v>
      </c>
      <c r="G468" s="221"/>
      <c r="H468" s="221"/>
      <c r="I468" s="221" t="s">
        <v>16402</v>
      </c>
      <c r="J468" s="221"/>
      <c r="K468" s="222">
        <v>29642</v>
      </c>
      <c r="L468" s="222"/>
      <c r="M468" s="222"/>
      <c r="N468" s="221"/>
      <c r="O468" s="219" t="s">
        <v>282</v>
      </c>
      <c r="P468" s="222">
        <v>1944</v>
      </c>
      <c r="Q468" s="222">
        <v>2</v>
      </c>
      <c r="R468" s="222"/>
      <c r="S468" s="222">
        <v>100</v>
      </c>
      <c r="T468" s="221"/>
      <c r="U468" s="221"/>
      <c r="V468" s="219">
        <v>2009</v>
      </c>
      <c r="W468" s="221"/>
      <c r="X468" s="221"/>
      <c r="Y468" s="221"/>
      <c r="Z468" s="221"/>
      <c r="AA468" s="221"/>
      <c r="AB468" s="222">
        <v>200</v>
      </c>
      <c r="AC468" s="221"/>
      <c r="AD468" s="221"/>
      <c r="AE468" s="221"/>
      <c r="AF468" s="221"/>
      <c r="AG468" s="221"/>
      <c r="AH468" s="221"/>
      <c r="AI468" s="221"/>
      <c r="AJ468" s="221"/>
      <c r="AK468" s="221"/>
      <c r="AL468" s="221"/>
      <c r="AM468" s="221"/>
      <c r="AN468" s="221"/>
      <c r="AO468" s="221"/>
      <c r="AP468" s="221"/>
      <c r="AQ468" s="221"/>
      <c r="AR468" s="221"/>
      <c r="AS468" s="221"/>
      <c r="AT468" s="221"/>
      <c r="AU468" s="221"/>
      <c r="AV468" s="221"/>
      <c r="AW468" s="221"/>
      <c r="AX468" s="221"/>
    </row>
    <row r="469" spans="1:50" ht="25.7" customHeight="1">
      <c r="A469" s="839" t="s">
        <v>136</v>
      </c>
      <c r="B469" s="290" t="s">
        <v>57</v>
      </c>
      <c r="C469" s="259" t="s">
        <v>672</v>
      </c>
      <c r="D469" s="285"/>
      <c r="E469" s="235" t="s">
        <v>1076</v>
      </c>
      <c r="F469" s="707" t="s">
        <v>672</v>
      </c>
      <c r="G469" s="285"/>
      <c r="H469" s="286"/>
      <c r="I469" s="285" t="s">
        <v>672</v>
      </c>
      <c r="J469" s="235"/>
      <c r="K469" s="235">
        <v>197688</v>
      </c>
      <c r="L469" s="235">
        <v>3132.15</v>
      </c>
      <c r="M469" s="235">
        <v>3300.29</v>
      </c>
      <c r="N469" s="285"/>
      <c r="O469" s="235" t="s">
        <v>1077</v>
      </c>
      <c r="P469" s="235">
        <v>8997</v>
      </c>
      <c r="Q469" s="235">
        <v>12</v>
      </c>
      <c r="R469" s="235">
        <v>200</v>
      </c>
      <c r="S469" s="235">
        <v>400</v>
      </c>
      <c r="T469" s="285"/>
      <c r="U469" s="285"/>
      <c r="V469" s="707">
        <v>2009</v>
      </c>
      <c r="W469" s="235"/>
      <c r="X469" s="285"/>
      <c r="Y469" s="285"/>
      <c r="Z469" s="285"/>
      <c r="AA469" s="285"/>
      <c r="AB469" s="235">
        <v>1000</v>
      </c>
      <c r="AC469" s="235"/>
      <c r="AD469" s="235"/>
      <c r="AE469" s="235"/>
      <c r="AF469" s="235"/>
      <c r="AG469" s="235"/>
      <c r="AH469" s="235"/>
      <c r="AI469" s="235"/>
      <c r="AJ469" s="285"/>
      <c r="AK469" s="285"/>
      <c r="AL469" s="285"/>
      <c r="AM469" s="285"/>
      <c r="AN469" s="285"/>
      <c r="AO469" s="285"/>
      <c r="AP469" s="285"/>
      <c r="AQ469" s="285"/>
      <c r="AR469" s="285"/>
      <c r="AS469" s="285"/>
      <c r="AT469" s="285"/>
      <c r="AU469" s="285"/>
      <c r="AV469" s="285"/>
      <c r="AW469" s="285"/>
      <c r="AX469" s="285"/>
    </row>
    <row r="470" spans="1:50" ht="25.7" customHeight="1">
      <c r="A470" s="839"/>
      <c r="B470" s="290" t="s">
        <v>57</v>
      </c>
      <c r="C470" s="259" t="s">
        <v>672</v>
      </c>
      <c r="D470" s="285"/>
      <c r="E470" s="235" t="s">
        <v>1078</v>
      </c>
      <c r="F470" s="707" t="s">
        <v>672</v>
      </c>
      <c r="G470" s="285"/>
      <c r="H470" s="286"/>
      <c r="I470" s="285" t="s">
        <v>16402</v>
      </c>
      <c r="J470" s="235"/>
      <c r="K470" s="235">
        <v>3129</v>
      </c>
      <c r="L470" s="235">
        <v>53.85</v>
      </c>
      <c r="M470" s="235">
        <v>49.61</v>
      </c>
      <c r="N470" s="285"/>
      <c r="O470" s="235" t="s">
        <v>1077</v>
      </c>
      <c r="P470" s="235">
        <v>2400</v>
      </c>
      <c r="Q470" s="235">
        <v>2</v>
      </c>
      <c r="R470" s="235"/>
      <c r="S470" s="235">
        <v>100</v>
      </c>
      <c r="T470" s="285"/>
      <c r="U470" s="285"/>
      <c r="V470" s="707">
        <v>2009</v>
      </c>
      <c r="W470" s="235"/>
      <c r="X470" s="285"/>
      <c r="Y470" s="285"/>
      <c r="Z470" s="285"/>
      <c r="AA470" s="285"/>
      <c r="AB470" s="235">
        <v>307</v>
      </c>
      <c r="AC470" s="235"/>
      <c r="AD470" s="235"/>
      <c r="AE470" s="235"/>
      <c r="AF470" s="235"/>
      <c r="AG470" s="235"/>
      <c r="AH470" s="235"/>
      <c r="AI470" s="235"/>
      <c r="AJ470" s="285"/>
      <c r="AK470" s="285"/>
      <c r="AL470" s="285"/>
      <c r="AM470" s="285"/>
      <c r="AN470" s="285"/>
      <c r="AO470" s="285"/>
      <c r="AP470" s="285"/>
      <c r="AQ470" s="285"/>
      <c r="AR470" s="285"/>
      <c r="AS470" s="285"/>
      <c r="AT470" s="285"/>
      <c r="AU470" s="285"/>
      <c r="AV470" s="285"/>
      <c r="AW470" s="285"/>
      <c r="AX470" s="285"/>
    </row>
    <row r="471" spans="1:50" ht="25.7" customHeight="1">
      <c r="A471" s="839"/>
      <c r="B471" s="290" t="s">
        <v>57</v>
      </c>
      <c r="C471" s="259" t="s">
        <v>672</v>
      </c>
      <c r="D471" s="285"/>
      <c r="E471" s="235" t="s">
        <v>11469</v>
      </c>
      <c r="F471" s="707" t="s">
        <v>672</v>
      </c>
      <c r="G471" s="285"/>
      <c r="H471" s="286"/>
      <c r="I471" s="285" t="s">
        <v>16403</v>
      </c>
      <c r="J471" s="235"/>
      <c r="K471" s="235">
        <v>1410</v>
      </c>
      <c r="L471" s="235">
        <v>53</v>
      </c>
      <c r="M471" s="235">
        <v>53</v>
      </c>
      <c r="N471" s="285"/>
      <c r="O471" s="235" t="s">
        <v>282</v>
      </c>
      <c r="P471" s="235">
        <v>1163</v>
      </c>
      <c r="Q471" s="235">
        <v>2</v>
      </c>
      <c r="R471" s="235"/>
      <c r="S471" s="235"/>
      <c r="T471" s="285"/>
      <c r="U471" s="285"/>
      <c r="V471" s="707"/>
      <c r="W471" s="235"/>
      <c r="X471" s="285"/>
      <c r="Y471" s="285"/>
      <c r="Z471" s="285"/>
      <c r="AA471" s="285"/>
      <c r="AB471" s="235">
        <v>2017</v>
      </c>
      <c r="AC471" s="235"/>
      <c r="AD471" s="235"/>
      <c r="AE471" s="235"/>
      <c r="AF471" s="235"/>
      <c r="AG471" s="235"/>
      <c r="AH471" s="235"/>
      <c r="AI471" s="235"/>
      <c r="AJ471" s="285"/>
      <c r="AK471" s="285"/>
      <c r="AL471" s="285"/>
      <c r="AM471" s="285"/>
      <c r="AN471" s="285"/>
      <c r="AO471" s="285"/>
      <c r="AP471" s="285"/>
      <c r="AQ471" s="285"/>
      <c r="AR471" s="285"/>
      <c r="AS471" s="285"/>
      <c r="AT471" s="285"/>
      <c r="AU471" s="285"/>
      <c r="AV471" s="285"/>
      <c r="AW471" s="285"/>
      <c r="AX471" s="285"/>
    </row>
    <row r="472" spans="1:50" s="1316" customFormat="1" ht="25.7" customHeight="1">
      <c r="A472" s="839"/>
      <c r="B472" s="1612" t="s">
        <v>17239</v>
      </c>
      <c r="C472" s="1649" t="s">
        <v>672</v>
      </c>
      <c r="D472" s="285"/>
      <c r="E472" s="1601" t="s">
        <v>17240</v>
      </c>
      <c r="F472" s="1597" t="s">
        <v>672</v>
      </c>
      <c r="G472" s="285"/>
      <c r="H472" s="286"/>
      <c r="I472" s="1600" t="s">
        <v>17241</v>
      </c>
      <c r="J472" s="235"/>
      <c r="K472" s="1601">
        <v>197688</v>
      </c>
      <c r="L472" s="1601">
        <v>2949</v>
      </c>
      <c r="M472" s="1601">
        <v>2949</v>
      </c>
      <c r="N472" s="285"/>
      <c r="O472" s="1601" t="s">
        <v>17191</v>
      </c>
      <c r="P472" s="1601">
        <v>2949</v>
      </c>
      <c r="Q472" s="1601">
        <v>3</v>
      </c>
      <c r="R472" s="1601"/>
      <c r="S472" s="1601"/>
      <c r="T472" s="285"/>
      <c r="U472" s="285"/>
      <c r="V472" s="1597">
        <v>2021</v>
      </c>
      <c r="W472" s="235"/>
      <c r="X472" s="285"/>
      <c r="Y472" s="285"/>
      <c r="Z472" s="285"/>
      <c r="AA472" s="285"/>
      <c r="AB472" s="1601">
        <v>4300</v>
      </c>
      <c r="AC472" s="235"/>
      <c r="AD472" s="235"/>
      <c r="AE472" s="235"/>
      <c r="AF472" s="235"/>
      <c r="AG472" s="235"/>
      <c r="AH472" s="235"/>
      <c r="AI472" s="235"/>
      <c r="AJ472" s="285"/>
      <c r="AK472" s="285"/>
      <c r="AL472" s="285"/>
      <c r="AM472" s="285"/>
      <c r="AN472" s="285"/>
      <c r="AO472" s="285"/>
      <c r="AP472" s="285"/>
      <c r="AQ472" s="285"/>
      <c r="AR472" s="285"/>
      <c r="AS472" s="285"/>
      <c r="AT472" s="285"/>
      <c r="AU472" s="285"/>
      <c r="AV472" s="285"/>
      <c r="AW472" s="285"/>
      <c r="AX472" s="1600" t="s">
        <v>17238</v>
      </c>
    </row>
    <row r="473" spans="1:50" ht="45.95" customHeight="1">
      <c r="A473" s="839"/>
      <c r="B473" s="290" t="s">
        <v>57</v>
      </c>
      <c r="C473" s="259" t="s">
        <v>1200</v>
      </c>
      <c r="D473" s="285" t="s">
        <v>1071</v>
      </c>
      <c r="E473" s="235" t="s">
        <v>4853</v>
      </c>
      <c r="F473" s="707" t="s">
        <v>1200</v>
      </c>
      <c r="G473" s="285"/>
      <c r="H473" s="286"/>
      <c r="I473" s="285" t="s">
        <v>4854</v>
      </c>
      <c r="J473" s="235">
        <v>1</v>
      </c>
      <c r="K473" s="235">
        <v>6436</v>
      </c>
      <c r="L473" s="235">
        <v>150</v>
      </c>
      <c r="M473" s="235">
        <v>184</v>
      </c>
      <c r="N473" s="285" t="s">
        <v>1072</v>
      </c>
      <c r="O473" s="235" t="s">
        <v>11470</v>
      </c>
      <c r="P473" s="235">
        <v>4055</v>
      </c>
      <c r="Q473" s="235">
        <v>6</v>
      </c>
      <c r="R473" s="235">
        <v>300</v>
      </c>
      <c r="S473" s="235">
        <v>300</v>
      </c>
      <c r="T473" s="285" t="s">
        <v>173</v>
      </c>
      <c r="U473" s="285" t="s">
        <v>466</v>
      </c>
      <c r="V473" s="707">
        <v>2002</v>
      </c>
      <c r="W473" s="235">
        <v>804</v>
      </c>
      <c r="X473" s="285"/>
      <c r="Y473" s="285"/>
      <c r="Z473" s="285"/>
      <c r="AA473" s="285"/>
      <c r="AB473" s="235">
        <v>804</v>
      </c>
      <c r="AC473" s="235"/>
      <c r="AD473" s="235"/>
      <c r="AE473" s="235"/>
      <c r="AF473" s="235"/>
      <c r="AG473" s="235"/>
      <c r="AH473" s="235"/>
      <c r="AI473" s="235"/>
      <c r="AJ473" s="285" t="s">
        <v>1073</v>
      </c>
      <c r="AK473" s="285"/>
      <c r="AL473" s="285"/>
      <c r="AM473" s="285"/>
      <c r="AN473" s="285"/>
      <c r="AO473" s="285"/>
      <c r="AP473" s="285"/>
      <c r="AQ473" s="285"/>
      <c r="AR473" s="285"/>
      <c r="AS473" s="285"/>
      <c r="AT473" s="285"/>
      <c r="AU473" s="285"/>
      <c r="AV473" s="285"/>
      <c r="AW473" s="285"/>
      <c r="AX473" s="834"/>
    </row>
    <row r="474" spans="1:50" ht="25.7" customHeight="1">
      <c r="A474" s="839"/>
      <c r="B474" s="290" t="s">
        <v>57</v>
      </c>
      <c r="C474" s="815" t="s">
        <v>1200</v>
      </c>
      <c r="D474" s="292"/>
      <c r="E474" s="293" t="s">
        <v>11471</v>
      </c>
      <c r="F474" s="239" t="s">
        <v>1200</v>
      </c>
      <c r="G474" s="292"/>
      <c r="H474" s="844"/>
      <c r="I474" s="292" t="s">
        <v>11472</v>
      </c>
      <c r="J474" s="293"/>
      <c r="K474" s="293">
        <v>1669</v>
      </c>
      <c r="L474" s="293">
        <v>53</v>
      </c>
      <c r="M474" s="293">
        <v>53</v>
      </c>
      <c r="N474" s="293"/>
      <c r="O474" s="293" t="s">
        <v>1091</v>
      </c>
      <c r="P474" s="293">
        <v>1100</v>
      </c>
      <c r="Q474" s="293">
        <v>2</v>
      </c>
      <c r="R474" s="293"/>
      <c r="S474" s="293"/>
      <c r="T474" s="293"/>
      <c r="U474" s="293"/>
      <c r="V474" s="239">
        <v>2000</v>
      </c>
      <c r="W474" s="293"/>
      <c r="X474" s="293"/>
      <c r="Y474" s="293"/>
      <c r="Z474" s="293"/>
      <c r="AA474" s="293"/>
      <c r="AB474" s="293">
        <v>500</v>
      </c>
      <c r="AC474" s="292"/>
      <c r="AD474" s="292"/>
      <c r="AE474" s="292"/>
      <c r="AF474" s="292"/>
      <c r="AG474" s="293"/>
      <c r="AH474" s="293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85"/>
    </row>
    <row r="475" spans="1:50" ht="25.7" customHeight="1">
      <c r="A475" s="839"/>
      <c r="B475" s="290" t="s">
        <v>57</v>
      </c>
      <c r="C475" s="815" t="s">
        <v>1200</v>
      </c>
      <c r="D475" s="292"/>
      <c r="E475" s="293" t="s">
        <v>11473</v>
      </c>
      <c r="F475" s="239" t="s">
        <v>1200</v>
      </c>
      <c r="G475" s="292"/>
      <c r="H475" s="844"/>
      <c r="I475" s="292" t="s">
        <v>11474</v>
      </c>
      <c r="J475" s="293"/>
      <c r="K475" s="293">
        <v>1576</v>
      </c>
      <c r="L475" s="293"/>
      <c r="M475" s="293"/>
      <c r="N475" s="293"/>
      <c r="O475" s="293" t="s">
        <v>282</v>
      </c>
      <c r="P475" s="293">
        <v>1100</v>
      </c>
      <c r="Q475" s="293">
        <v>2</v>
      </c>
      <c r="R475" s="293"/>
      <c r="S475" s="293"/>
      <c r="T475" s="293"/>
      <c r="U475" s="293"/>
      <c r="V475" s="239">
        <v>2001</v>
      </c>
      <c r="W475" s="293"/>
      <c r="X475" s="293"/>
      <c r="Y475" s="293"/>
      <c r="Z475" s="293"/>
      <c r="AA475" s="293"/>
      <c r="AB475" s="293">
        <v>200</v>
      </c>
      <c r="AC475" s="292"/>
      <c r="AD475" s="292"/>
      <c r="AE475" s="292"/>
      <c r="AF475" s="292"/>
      <c r="AG475" s="293"/>
      <c r="AH475" s="293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85"/>
    </row>
    <row r="476" spans="1:50" ht="25.7" customHeight="1">
      <c r="A476" s="839"/>
      <c r="B476" s="290" t="s">
        <v>57</v>
      </c>
      <c r="C476" s="259" t="s">
        <v>1200</v>
      </c>
      <c r="D476" s="285"/>
      <c r="E476" s="235" t="s">
        <v>13495</v>
      </c>
      <c r="F476" s="707" t="s">
        <v>1200</v>
      </c>
      <c r="G476" s="285"/>
      <c r="H476" s="286"/>
      <c r="I476" s="285" t="s">
        <v>615</v>
      </c>
      <c r="J476" s="235"/>
      <c r="K476" s="235">
        <v>1640</v>
      </c>
      <c r="L476" s="235"/>
      <c r="M476" s="235"/>
      <c r="N476" s="235"/>
      <c r="O476" s="235" t="s">
        <v>142</v>
      </c>
      <c r="P476" s="235">
        <v>1511</v>
      </c>
      <c r="Q476" s="235">
        <v>2</v>
      </c>
      <c r="R476" s="235"/>
      <c r="S476" s="235"/>
      <c r="T476" s="235"/>
      <c r="U476" s="235"/>
      <c r="V476" s="707">
        <v>2019</v>
      </c>
      <c r="W476" s="235"/>
      <c r="X476" s="235"/>
      <c r="Y476" s="235"/>
      <c r="Z476" s="235"/>
      <c r="AA476" s="235"/>
      <c r="AB476" s="235">
        <v>300</v>
      </c>
      <c r="AC476" s="292"/>
      <c r="AD476" s="292"/>
      <c r="AE476" s="292"/>
      <c r="AF476" s="292"/>
      <c r="AG476" s="293"/>
      <c r="AH476" s="293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85"/>
    </row>
    <row r="477" spans="1:50" s="1316" customFormat="1" ht="25.7" customHeight="1">
      <c r="A477" s="839"/>
      <c r="B477" s="1612" t="s">
        <v>57</v>
      </c>
      <c r="C477" s="1652" t="s">
        <v>17244</v>
      </c>
      <c r="D477" s="285"/>
      <c r="E477" s="1653" t="s">
        <v>17245</v>
      </c>
      <c r="F477" s="1636" t="s">
        <v>17244</v>
      </c>
      <c r="G477" s="285"/>
      <c r="H477" s="286"/>
      <c r="I477" s="1630" t="s">
        <v>17244</v>
      </c>
      <c r="J477" s="235"/>
      <c r="K477" s="1653">
        <v>1748</v>
      </c>
      <c r="L477" s="1653"/>
      <c r="M477" s="1653"/>
      <c r="N477" s="235"/>
      <c r="O477" s="1653" t="s">
        <v>2190</v>
      </c>
      <c r="P477" s="1653">
        <v>1100</v>
      </c>
      <c r="Q477" s="1653">
        <v>2</v>
      </c>
      <c r="R477" s="1653"/>
      <c r="S477" s="1653"/>
      <c r="T477" s="235"/>
      <c r="U477" s="235"/>
      <c r="V477" s="1636">
        <v>2021</v>
      </c>
      <c r="W477" s="235"/>
      <c r="X477" s="235"/>
      <c r="Y477" s="235"/>
      <c r="Z477" s="235"/>
      <c r="AA477" s="235"/>
      <c r="AB477" s="1653">
        <v>450</v>
      </c>
      <c r="AC477" s="292"/>
      <c r="AD477" s="292"/>
      <c r="AE477" s="292"/>
      <c r="AF477" s="292"/>
      <c r="AG477" s="1587"/>
      <c r="AH477" s="1587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1600" t="s">
        <v>17160</v>
      </c>
    </row>
    <row r="478" spans="1:50" ht="25.7" customHeight="1">
      <c r="A478" s="839"/>
      <c r="B478" s="290" t="s">
        <v>57</v>
      </c>
      <c r="C478" s="259" t="s">
        <v>4855</v>
      </c>
      <c r="D478" s="285" t="s">
        <v>4856</v>
      </c>
      <c r="E478" s="235" t="s">
        <v>4857</v>
      </c>
      <c r="F478" s="707" t="s">
        <v>4855</v>
      </c>
      <c r="G478" s="285" t="s">
        <v>4858</v>
      </c>
      <c r="H478" s="286"/>
      <c r="I478" s="285" t="s">
        <v>4859</v>
      </c>
      <c r="J478" s="235">
        <v>1</v>
      </c>
      <c r="K478" s="235">
        <v>3208</v>
      </c>
      <c r="L478" s="235">
        <v>78</v>
      </c>
      <c r="M478" s="235">
        <v>78</v>
      </c>
      <c r="N478" s="235" t="s">
        <v>171</v>
      </c>
      <c r="O478" s="235" t="s">
        <v>282</v>
      </c>
      <c r="P478" s="235">
        <v>1655</v>
      </c>
      <c r="Q478" s="235">
        <v>3</v>
      </c>
      <c r="R478" s="235"/>
      <c r="S478" s="235">
        <v>50</v>
      </c>
      <c r="T478" s="235"/>
      <c r="U478" s="235"/>
      <c r="V478" s="707">
        <v>2008</v>
      </c>
      <c r="W478" s="235" t="s">
        <v>1703</v>
      </c>
      <c r="X478" s="235" t="s">
        <v>4860</v>
      </c>
      <c r="Y478" s="235" t="s">
        <v>4861</v>
      </c>
      <c r="Z478" s="235" t="s">
        <v>4862</v>
      </c>
      <c r="AA478" s="235"/>
      <c r="AB478" s="235">
        <v>432</v>
      </c>
      <c r="AC478" s="285"/>
      <c r="AD478" s="285"/>
      <c r="AE478" s="285"/>
      <c r="AF478" s="285"/>
      <c r="AG478" s="235"/>
      <c r="AH478" s="235"/>
      <c r="AI478" s="285"/>
      <c r="AJ478" s="285"/>
      <c r="AK478" s="285"/>
      <c r="AL478" s="285"/>
      <c r="AM478" s="285"/>
      <c r="AN478" s="285"/>
      <c r="AO478" s="285"/>
      <c r="AP478" s="285"/>
      <c r="AQ478" s="285"/>
      <c r="AR478" s="285"/>
      <c r="AS478" s="285"/>
      <c r="AT478" s="285"/>
      <c r="AU478" s="285"/>
      <c r="AV478" s="285"/>
      <c r="AW478" s="285"/>
      <c r="AX478" s="285"/>
    </row>
    <row r="479" spans="1:50" ht="25.7" customHeight="1">
      <c r="A479" s="839"/>
      <c r="B479" s="290" t="s">
        <v>57</v>
      </c>
      <c r="C479" s="259" t="s">
        <v>4855</v>
      </c>
      <c r="D479" s="285"/>
      <c r="E479" s="235" t="s">
        <v>4863</v>
      </c>
      <c r="F479" s="1128" t="s">
        <v>4855</v>
      </c>
      <c r="G479" s="285"/>
      <c r="H479" s="286"/>
      <c r="I479" s="285" t="s">
        <v>4864</v>
      </c>
      <c r="J479" s="235"/>
      <c r="K479" s="235">
        <v>3580</v>
      </c>
      <c r="L479" s="235">
        <v>94</v>
      </c>
      <c r="M479" s="235">
        <v>94</v>
      </c>
      <c r="N479" s="235"/>
      <c r="O479" s="235" t="s">
        <v>282</v>
      </c>
      <c r="P479" s="235">
        <v>3556</v>
      </c>
      <c r="Q479" s="235">
        <v>6</v>
      </c>
      <c r="R479" s="235"/>
      <c r="S479" s="235">
        <v>100</v>
      </c>
      <c r="T479" s="235"/>
      <c r="U479" s="235"/>
      <c r="V479" s="1128" t="s">
        <v>4865</v>
      </c>
      <c r="W479" s="235"/>
      <c r="X479" s="235"/>
      <c r="Y479" s="235"/>
      <c r="Z479" s="235"/>
      <c r="AA479" s="235"/>
      <c r="AB479" s="235" t="s">
        <v>4866</v>
      </c>
      <c r="AC479" s="285"/>
      <c r="AD479" s="285"/>
      <c r="AE479" s="285"/>
      <c r="AF479" s="285"/>
      <c r="AG479" s="235"/>
      <c r="AH479" s="235"/>
      <c r="AI479" s="285"/>
      <c r="AJ479" s="285"/>
      <c r="AK479" s="285"/>
      <c r="AL479" s="285"/>
      <c r="AM479" s="285"/>
      <c r="AN479" s="285"/>
      <c r="AO479" s="285"/>
      <c r="AP479" s="285"/>
      <c r="AQ479" s="285"/>
      <c r="AR479" s="285"/>
      <c r="AS479" s="285"/>
      <c r="AT479" s="285"/>
      <c r="AU479" s="285"/>
      <c r="AV479" s="285"/>
      <c r="AW479" s="285"/>
      <c r="AX479" s="285"/>
    </row>
    <row r="480" spans="1:50" ht="25.7" customHeight="1">
      <c r="A480" s="839"/>
      <c r="B480" s="290" t="s">
        <v>57</v>
      </c>
      <c r="C480" s="259" t="s">
        <v>4855</v>
      </c>
      <c r="D480" s="285"/>
      <c r="E480" s="235" t="s">
        <v>4867</v>
      </c>
      <c r="F480" s="707" t="s">
        <v>4855</v>
      </c>
      <c r="G480" s="285"/>
      <c r="H480" s="286"/>
      <c r="I480" s="285" t="s">
        <v>4868</v>
      </c>
      <c r="J480" s="235"/>
      <c r="K480" s="235">
        <v>4178</v>
      </c>
      <c r="L480" s="235">
        <v>50</v>
      </c>
      <c r="M480" s="235">
        <v>50</v>
      </c>
      <c r="N480" s="235"/>
      <c r="O480" s="845" t="s">
        <v>282</v>
      </c>
      <c r="P480" s="235">
        <v>1221</v>
      </c>
      <c r="Q480" s="235">
        <v>3</v>
      </c>
      <c r="R480" s="235"/>
      <c r="S480" s="235">
        <v>50</v>
      </c>
      <c r="T480" s="235"/>
      <c r="U480" s="235"/>
      <c r="V480" s="707">
        <v>2004</v>
      </c>
      <c r="W480" s="235"/>
      <c r="X480" s="235"/>
      <c r="Y480" s="235"/>
      <c r="Z480" s="235"/>
      <c r="AA480" s="235"/>
      <c r="AB480" s="235">
        <v>252</v>
      </c>
      <c r="AC480" s="285"/>
      <c r="AD480" s="285"/>
      <c r="AE480" s="285"/>
      <c r="AF480" s="285"/>
      <c r="AG480" s="235"/>
      <c r="AH480" s="235"/>
      <c r="AI480" s="285"/>
      <c r="AJ480" s="285"/>
      <c r="AK480" s="285"/>
      <c r="AL480" s="285"/>
      <c r="AM480" s="285"/>
      <c r="AN480" s="285"/>
      <c r="AO480" s="285"/>
      <c r="AP480" s="285"/>
      <c r="AQ480" s="285"/>
      <c r="AR480" s="285"/>
      <c r="AS480" s="285"/>
      <c r="AT480" s="285"/>
      <c r="AU480" s="285"/>
      <c r="AV480" s="285"/>
      <c r="AW480" s="285"/>
      <c r="AX480" s="285"/>
    </row>
    <row r="481" spans="1:50" ht="25.7" customHeight="1">
      <c r="A481" s="839" t="s">
        <v>310</v>
      </c>
      <c r="B481" s="290" t="s">
        <v>57</v>
      </c>
      <c r="C481" s="846" t="s">
        <v>4855</v>
      </c>
      <c r="D481" s="847"/>
      <c r="E481" s="848" t="s">
        <v>4869</v>
      </c>
      <c r="F481" s="849" t="s">
        <v>4855</v>
      </c>
      <c r="G481" s="847"/>
      <c r="H481" s="286"/>
      <c r="I481" s="847" t="s">
        <v>4870</v>
      </c>
      <c r="J481" s="848"/>
      <c r="K481" s="848">
        <v>5210</v>
      </c>
      <c r="L481" s="848">
        <v>499</v>
      </c>
      <c r="M481" s="848">
        <v>987</v>
      </c>
      <c r="N481" s="848"/>
      <c r="O481" s="848" t="s">
        <v>282</v>
      </c>
      <c r="P481" s="848">
        <v>5210</v>
      </c>
      <c r="Q481" s="848">
        <v>8</v>
      </c>
      <c r="R481" s="848">
        <v>800</v>
      </c>
      <c r="S481" s="848">
        <v>800</v>
      </c>
      <c r="T481" s="848"/>
      <c r="U481" s="848"/>
      <c r="V481" s="849">
        <v>2011</v>
      </c>
      <c r="W481" s="848"/>
      <c r="X481" s="848"/>
      <c r="Y481" s="848"/>
      <c r="Z481" s="848"/>
      <c r="AA481" s="848"/>
      <c r="AB481" s="848">
        <v>763</v>
      </c>
      <c r="AC481" s="285"/>
      <c r="AD481" s="285"/>
      <c r="AE481" s="285"/>
      <c r="AF481" s="285"/>
      <c r="AG481" s="235"/>
      <c r="AH481" s="235"/>
      <c r="AI481" s="285"/>
      <c r="AJ481" s="285"/>
      <c r="AK481" s="285"/>
      <c r="AL481" s="285"/>
      <c r="AM481" s="285"/>
      <c r="AN481" s="285"/>
      <c r="AO481" s="285"/>
      <c r="AP481" s="285"/>
      <c r="AQ481" s="285"/>
      <c r="AR481" s="285"/>
      <c r="AS481" s="285"/>
      <c r="AT481" s="285"/>
      <c r="AU481" s="285"/>
      <c r="AV481" s="285"/>
      <c r="AW481" s="285"/>
      <c r="AX481" s="285"/>
    </row>
    <row r="482" spans="1:50" ht="25.7" customHeight="1">
      <c r="A482" s="839"/>
      <c r="B482" s="290" t="s">
        <v>57</v>
      </c>
      <c r="C482" s="259" t="s">
        <v>4855</v>
      </c>
      <c r="D482" s="285"/>
      <c r="E482" s="235" t="s">
        <v>4871</v>
      </c>
      <c r="F482" s="707" t="s">
        <v>4855</v>
      </c>
      <c r="G482" s="285"/>
      <c r="H482" s="286"/>
      <c r="I482" s="285" t="s">
        <v>4872</v>
      </c>
      <c r="J482" s="235"/>
      <c r="K482" s="235">
        <v>5927</v>
      </c>
      <c r="L482" s="235">
        <v>70</v>
      </c>
      <c r="M482" s="235">
        <v>70</v>
      </c>
      <c r="N482" s="235"/>
      <c r="O482" s="235" t="s">
        <v>282</v>
      </c>
      <c r="P482" s="235">
        <v>1500</v>
      </c>
      <c r="Q482" s="235">
        <v>3</v>
      </c>
      <c r="R482" s="235"/>
      <c r="S482" s="235">
        <v>100</v>
      </c>
      <c r="T482" s="235"/>
      <c r="U482" s="235"/>
      <c r="V482" s="707">
        <v>2006</v>
      </c>
      <c r="W482" s="235"/>
      <c r="X482" s="235"/>
      <c r="Y482" s="235"/>
      <c r="Z482" s="235"/>
      <c r="AA482" s="235"/>
      <c r="AB482" s="235">
        <v>420</v>
      </c>
      <c r="AC482" s="285"/>
      <c r="AD482" s="285"/>
      <c r="AE482" s="285"/>
      <c r="AF482" s="285"/>
      <c r="AG482" s="235"/>
      <c r="AH482" s="235"/>
      <c r="AI482" s="285"/>
      <c r="AJ482" s="285"/>
      <c r="AK482" s="285"/>
      <c r="AL482" s="285"/>
      <c r="AM482" s="285"/>
      <c r="AN482" s="285"/>
      <c r="AO482" s="285"/>
      <c r="AP482" s="285"/>
      <c r="AQ482" s="285"/>
      <c r="AR482" s="285"/>
      <c r="AS482" s="285"/>
      <c r="AT482" s="285"/>
      <c r="AU482" s="285"/>
      <c r="AV482" s="285"/>
      <c r="AW482" s="285"/>
      <c r="AX482" s="285"/>
    </row>
    <row r="483" spans="1:50" ht="25.7" customHeight="1">
      <c r="A483" s="839">
        <v>4</v>
      </c>
      <c r="B483" s="290" t="s">
        <v>57</v>
      </c>
      <c r="C483" s="259" t="s">
        <v>4855</v>
      </c>
      <c r="D483" s="285"/>
      <c r="E483" s="235" t="s">
        <v>4873</v>
      </c>
      <c r="F483" s="707" t="s">
        <v>4855</v>
      </c>
      <c r="G483" s="285"/>
      <c r="H483" s="286"/>
      <c r="I483" s="285" t="s">
        <v>4874</v>
      </c>
      <c r="J483" s="235"/>
      <c r="K483" s="235">
        <v>4307</v>
      </c>
      <c r="L483" s="235">
        <v>30</v>
      </c>
      <c r="M483" s="235">
        <v>30</v>
      </c>
      <c r="N483" s="235"/>
      <c r="O483" s="235" t="s">
        <v>282</v>
      </c>
      <c r="P483" s="235">
        <v>1264</v>
      </c>
      <c r="Q483" s="235">
        <v>2</v>
      </c>
      <c r="R483" s="235"/>
      <c r="S483" s="235">
        <v>100</v>
      </c>
      <c r="T483" s="235"/>
      <c r="U483" s="235"/>
      <c r="V483" s="707">
        <v>2006</v>
      </c>
      <c r="W483" s="235"/>
      <c r="X483" s="235"/>
      <c r="Y483" s="235"/>
      <c r="Z483" s="235"/>
      <c r="AA483" s="235"/>
      <c r="AB483" s="235">
        <v>300</v>
      </c>
      <c r="AC483" s="285"/>
      <c r="AD483" s="285"/>
      <c r="AE483" s="285"/>
      <c r="AF483" s="285"/>
      <c r="AG483" s="235"/>
      <c r="AH483" s="235"/>
      <c r="AI483" s="285"/>
      <c r="AJ483" s="285"/>
      <c r="AK483" s="285"/>
      <c r="AL483" s="285"/>
      <c r="AM483" s="285"/>
      <c r="AN483" s="285"/>
      <c r="AO483" s="285"/>
      <c r="AP483" s="285"/>
      <c r="AQ483" s="285"/>
      <c r="AR483" s="285"/>
      <c r="AS483" s="285"/>
      <c r="AT483" s="285"/>
      <c r="AU483" s="285"/>
      <c r="AV483" s="285"/>
      <c r="AW483" s="285"/>
      <c r="AX483" s="285"/>
    </row>
    <row r="484" spans="1:50" ht="25.7" customHeight="1">
      <c r="A484" s="839"/>
      <c r="B484" s="290" t="s">
        <v>57</v>
      </c>
      <c r="C484" s="259" t="s">
        <v>4855</v>
      </c>
      <c r="D484" s="285"/>
      <c r="E484" s="235" t="s">
        <v>4875</v>
      </c>
      <c r="F484" s="707" t="s">
        <v>4855</v>
      </c>
      <c r="G484" s="285"/>
      <c r="H484" s="286"/>
      <c r="I484" s="285" t="s">
        <v>4876</v>
      </c>
      <c r="J484" s="235"/>
      <c r="K484" s="235">
        <v>1995</v>
      </c>
      <c r="L484" s="235">
        <v>67</v>
      </c>
      <c r="M484" s="235">
        <v>67</v>
      </c>
      <c r="N484" s="235"/>
      <c r="O484" s="235" t="s">
        <v>3425</v>
      </c>
      <c r="P484" s="235">
        <v>1700</v>
      </c>
      <c r="Q484" s="235">
        <v>3</v>
      </c>
      <c r="R484" s="235"/>
      <c r="S484" s="235">
        <v>100</v>
      </c>
      <c r="T484" s="235"/>
      <c r="U484" s="235"/>
      <c r="V484" s="707">
        <v>2006</v>
      </c>
      <c r="W484" s="235"/>
      <c r="X484" s="235"/>
      <c r="Y484" s="235"/>
      <c r="Z484" s="235"/>
      <c r="AA484" s="235"/>
      <c r="AB484" s="235">
        <v>408</v>
      </c>
      <c r="AC484" s="285"/>
      <c r="AD484" s="285"/>
      <c r="AE484" s="285"/>
      <c r="AF484" s="285"/>
      <c r="AG484" s="235"/>
      <c r="AH484" s="235"/>
      <c r="AI484" s="285"/>
      <c r="AJ484" s="285"/>
      <c r="AK484" s="285"/>
      <c r="AL484" s="285"/>
      <c r="AM484" s="285"/>
      <c r="AN484" s="285"/>
      <c r="AO484" s="285"/>
      <c r="AP484" s="285"/>
      <c r="AQ484" s="285"/>
      <c r="AR484" s="285"/>
      <c r="AS484" s="285"/>
      <c r="AT484" s="285"/>
      <c r="AU484" s="285"/>
      <c r="AV484" s="285"/>
      <c r="AW484" s="285"/>
      <c r="AX484" s="285"/>
    </row>
    <row r="485" spans="1:50" ht="25.7" customHeight="1">
      <c r="A485" s="690"/>
      <c r="B485" s="290" t="s">
        <v>57</v>
      </c>
      <c r="C485" s="259" t="s">
        <v>4855</v>
      </c>
      <c r="D485" s="285"/>
      <c r="E485" s="235" t="s">
        <v>4877</v>
      </c>
      <c r="F485" s="707" t="s">
        <v>4855</v>
      </c>
      <c r="G485" s="285"/>
      <c r="H485" s="286"/>
      <c r="I485" s="285" t="s">
        <v>4878</v>
      </c>
      <c r="J485" s="235"/>
      <c r="K485" s="235">
        <v>3567</v>
      </c>
      <c r="L485" s="235">
        <v>70</v>
      </c>
      <c r="M485" s="235">
        <v>70</v>
      </c>
      <c r="N485" s="235"/>
      <c r="O485" s="235" t="s">
        <v>282</v>
      </c>
      <c r="P485" s="235">
        <v>1670</v>
      </c>
      <c r="Q485" s="235">
        <v>3</v>
      </c>
      <c r="R485" s="235"/>
      <c r="S485" s="235">
        <v>100</v>
      </c>
      <c r="T485" s="235"/>
      <c r="U485" s="235"/>
      <c r="V485" s="707">
        <v>2008</v>
      </c>
      <c r="W485" s="235"/>
      <c r="X485" s="235"/>
      <c r="Y485" s="235"/>
      <c r="Z485" s="235"/>
      <c r="AA485" s="235"/>
      <c r="AB485" s="235">
        <v>450</v>
      </c>
      <c r="AC485" s="285"/>
      <c r="AD485" s="285"/>
      <c r="AE485" s="285"/>
      <c r="AF485" s="285"/>
      <c r="AG485" s="235"/>
      <c r="AH485" s="235"/>
      <c r="AI485" s="285"/>
      <c r="AJ485" s="285"/>
      <c r="AK485" s="285"/>
      <c r="AL485" s="285"/>
      <c r="AM485" s="285"/>
      <c r="AN485" s="285"/>
      <c r="AO485" s="285"/>
      <c r="AP485" s="285"/>
      <c r="AQ485" s="285"/>
      <c r="AR485" s="285"/>
      <c r="AS485" s="285"/>
      <c r="AT485" s="285"/>
      <c r="AU485" s="285"/>
      <c r="AV485" s="285"/>
      <c r="AW485" s="285"/>
      <c r="AX485" s="285"/>
    </row>
    <row r="486" spans="1:50" ht="25.7" customHeight="1">
      <c r="A486" s="690"/>
      <c r="B486" s="290" t="s">
        <v>57</v>
      </c>
      <c r="C486" s="259" t="s">
        <v>4855</v>
      </c>
      <c r="D486" s="285"/>
      <c r="E486" s="235" t="s">
        <v>4879</v>
      </c>
      <c r="F486" s="707" t="s">
        <v>4855</v>
      </c>
      <c r="G486" s="285"/>
      <c r="H486" s="286"/>
      <c r="I486" s="285" t="s">
        <v>4880</v>
      </c>
      <c r="J486" s="235"/>
      <c r="K486" s="235">
        <v>1302</v>
      </c>
      <c r="L486" s="235">
        <v>60</v>
      </c>
      <c r="M486" s="235">
        <v>60</v>
      </c>
      <c r="N486" s="235"/>
      <c r="O486" s="235" t="s">
        <v>282</v>
      </c>
      <c r="P486" s="235">
        <v>980</v>
      </c>
      <c r="Q486" s="235">
        <v>2</v>
      </c>
      <c r="R486" s="235"/>
      <c r="S486" s="235">
        <v>50</v>
      </c>
      <c r="T486" s="235"/>
      <c r="U486" s="235"/>
      <c r="V486" s="707">
        <v>2004</v>
      </c>
      <c r="W486" s="235"/>
      <c r="X486" s="235"/>
      <c r="Y486" s="235"/>
      <c r="Z486" s="235"/>
      <c r="AA486" s="235"/>
      <c r="AB486" s="235">
        <v>183</v>
      </c>
      <c r="AC486" s="285"/>
      <c r="AD486" s="285"/>
      <c r="AE486" s="285"/>
      <c r="AF486" s="285"/>
      <c r="AG486" s="235"/>
      <c r="AH486" s="235"/>
      <c r="AI486" s="285"/>
      <c r="AJ486" s="285"/>
      <c r="AK486" s="285"/>
      <c r="AL486" s="285"/>
      <c r="AM486" s="285"/>
      <c r="AN486" s="285"/>
      <c r="AO486" s="285"/>
      <c r="AP486" s="285"/>
      <c r="AQ486" s="285"/>
      <c r="AR486" s="285"/>
      <c r="AS486" s="285"/>
      <c r="AT486" s="285"/>
      <c r="AU486" s="285"/>
      <c r="AV486" s="285"/>
      <c r="AW486" s="285"/>
      <c r="AX486" s="285"/>
    </row>
    <row r="487" spans="1:50" ht="25.7" customHeight="1">
      <c r="A487" s="690"/>
      <c r="B487" s="290" t="s">
        <v>57</v>
      </c>
      <c r="C487" s="259" t="s">
        <v>4855</v>
      </c>
      <c r="D487" s="285"/>
      <c r="E487" s="235" t="s">
        <v>13496</v>
      </c>
      <c r="F487" s="707" t="s">
        <v>4855</v>
      </c>
      <c r="G487" s="285"/>
      <c r="H487" s="286"/>
      <c r="I487" s="285" t="s">
        <v>13497</v>
      </c>
      <c r="J487" s="235"/>
      <c r="K487" s="235">
        <v>4560</v>
      </c>
      <c r="L487" s="235">
        <v>83</v>
      </c>
      <c r="M487" s="235">
        <v>83</v>
      </c>
      <c r="N487" s="235"/>
      <c r="O487" s="235" t="s">
        <v>282</v>
      </c>
      <c r="P487" s="235"/>
      <c r="Q487" s="235">
        <v>4</v>
      </c>
      <c r="R487" s="235"/>
      <c r="S487" s="235">
        <v>100</v>
      </c>
      <c r="T487" s="235"/>
      <c r="U487" s="235"/>
      <c r="V487" s="707">
        <v>2018</v>
      </c>
      <c r="W487" s="235"/>
      <c r="X487" s="235"/>
      <c r="Y487" s="235"/>
      <c r="Z487" s="235"/>
      <c r="AA487" s="235"/>
      <c r="AB487" s="235">
        <v>1565</v>
      </c>
      <c r="AC487" s="285"/>
      <c r="AD487" s="285"/>
      <c r="AE487" s="285"/>
      <c r="AF487" s="285"/>
      <c r="AG487" s="235"/>
      <c r="AH487" s="235"/>
      <c r="AI487" s="285"/>
      <c r="AJ487" s="285"/>
      <c r="AK487" s="285"/>
      <c r="AL487" s="285"/>
      <c r="AM487" s="285"/>
      <c r="AN487" s="285"/>
      <c r="AO487" s="285"/>
      <c r="AP487" s="285"/>
      <c r="AQ487" s="285"/>
      <c r="AR487" s="285"/>
      <c r="AS487" s="285"/>
      <c r="AT487" s="285"/>
      <c r="AU487" s="285"/>
      <c r="AV487" s="285"/>
      <c r="AW487" s="285"/>
      <c r="AX487" s="285"/>
    </row>
    <row r="488" spans="1:50" ht="25.7" customHeight="1">
      <c r="A488" s="690"/>
      <c r="B488" s="290" t="s">
        <v>57</v>
      </c>
      <c r="C488" s="259" t="s">
        <v>679</v>
      </c>
      <c r="D488" s="285"/>
      <c r="E488" s="235" t="s">
        <v>1079</v>
      </c>
      <c r="F488" s="707" t="s">
        <v>679</v>
      </c>
      <c r="G488" s="285"/>
      <c r="H488" s="286"/>
      <c r="I488" s="1600" t="s">
        <v>17261</v>
      </c>
      <c r="J488" s="235"/>
      <c r="K488" s="235">
        <v>19257</v>
      </c>
      <c r="L488" s="235">
        <v>204</v>
      </c>
      <c r="M488" s="235">
        <v>318</v>
      </c>
      <c r="N488" s="235"/>
      <c r="O488" s="235" t="s">
        <v>1080</v>
      </c>
      <c r="P488" s="235">
        <v>4457</v>
      </c>
      <c r="Q488" s="235">
        <v>8</v>
      </c>
      <c r="R488" s="235">
        <v>500</v>
      </c>
      <c r="S488" s="235">
        <v>500</v>
      </c>
      <c r="T488" s="235"/>
      <c r="U488" s="235"/>
      <c r="V488" s="707">
        <v>2002</v>
      </c>
      <c r="W488" s="235"/>
      <c r="X488" s="235"/>
      <c r="Y488" s="235"/>
      <c r="Z488" s="235"/>
      <c r="AA488" s="235"/>
      <c r="AB488" s="235">
        <v>1315</v>
      </c>
      <c r="AC488" s="285"/>
      <c r="AD488" s="285"/>
      <c r="AE488" s="285"/>
      <c r="AF488" s="285"/>
      <c r="AG488" s="235"/>
      <c r="AH488" s="235"/>
      <c r="AI488" s="285"/>
      <c r="AJ488" s="285"/>
      <c r="AK488" s="285"/>
      <c r="AL488" s="285"/>
      <c r="AM488" s="285"/>
      <c r="AN488" s="285"/>
      <c r="AO488" s="285"/>
      <c r="AP488" s="285"/>
      <c r="AQ488" s="285"/>
      <c r="AR488" s="285"/>
      <c r="AS488" s="285"/>
      <c r="AT488" s="285"/>
      <c r="AU488" s="285"/>
      <c r="AV488" s="285"/>
      <c r="AW488" s="285"/>
      <c r="AX488" s="285"/>
    </row>
    <row r="489" spans="1:50" ht="24.95" customHeight="1">
      <c r="A489" s="893"/>
      <c r="B489" s="290" t="s">
        <v>57</v>
      </c>
      <c r="C489" s="890" t="s">
        <v>679</v>
      </c>
      <c r="D489" s="891"/>
      <c r="E489" s="684" t="s">
        <v>1081</v>
      </c>
      <c r="F489" s="686" t="s">
        <v>679</v>
      </c>
      <c r="G489" s="891"/>
      <c r="H489" s="892"/>
      <c r="I489" s="891" t="s">
        <v>679</v>
      </c>
      <c r="J489" s="684"/>
      <c r="K489" s="684">
        <v>3075</v>
      </c>
      <c r="L489" s="684">
        <v>64</v>
      </c>
      <c r="M489" s="684">
        <v>64</v>
      </c>
      <c r="N489" s="684"/>
      <c r="O489" s="684" t="s">
        <v>304</v>
      </c>
      <c r="P489" s="684">
        <v>1260</v>
      </c>
      <c r="Q489" s="684">
        <v>2</v>
      </c>
      <c r="R489" s="684"/>
      <c r="S489" s="684">
        <v>50</v>
      </c>
      <c r="T489" s="684"/>
      <c r="U489" s="684"/>
      <c r="V489" s="686">
        <v>2002</v>
      </c>
      <c r="W489" s="684"/>
      <c r="X489" s="684"/>
      <c r="Y489" s="684"/>
      <c r="Z489" s="684"/>
      <c r="AA489" s="684"/>
      <c r="AB489" s="684">
        <v>200</v>
      </c>
      <c r="AC489" s="891"/>
      <c r="AD489" s="891"/>
      <c r="AE489" s="891"/>
      <c r="AF489" s="891"/>
      <c r="AG489" s="684"/>
      <c r="AH489" s="684"/>
      <c r="AI489" s="891"/>
      <c r="AJ489" s="891"/>
      <c r="AK489" s="891"/>
      <c r="AL489" s="891"/>
      <c r="AM489" s="891"/>
      <c r="AN489" s="891"/>
      <c r="AO489" s="891"/>
      <c r="AP489" s="891"/>
      <c r="AQ489" s="891"/>
      <c r="AR489" s="891"/>
      <c r="AS489" s="891"/>
      <c r="AT489" s="891"/>
      <c r="AU489" s="891"/>
      <c r="AV489" s="891"/>
      <c r="AW489" s="891"/>
      <c r="AX489" s="891"/>
    </row>
    <row r="490" spans="1:50" ht="25.7" customHeight="1">
      <c r="A490" s="690"/>
      <c r="B490" s="290" t="s">
        <v>57</v>
      </c>
      <c r="C490" s="259" t="s">
        <v>679</v>
      </c>
      <c r="D490" s="285"/>
      <c r="E490" s="235" t="s">
        <v>1082</v>
      </c>
      <c r="F490" s="707" t="s">
        <v>679</v>
      </c>
      <c r="G490" s="285"/>
      <c r="H490" s="286"/>
      <c r="I490" s="285" t="s">
        <v>679</v>
      </c>
      <c r="J490" s="235"/>
      <c r="K490" s="235">
        <v>2244</v>
      </c>
      <c r="L490" s="235"/>
      <c r="M490" s="235"/>
      <c r="N490" s="235"/>
      <c r="O490" s="235" t="s">
        <v>304</v>
      </c>
      <c r="P490" s="235">
        <v>1944</v>
      </c>
      <c r="Q490" s="235">
        <v>3</v>
      </c>
      <c r="R490" s="235"/>
      <c r="S490" s="235"/>
      <c r="T490" s="235"/>
      <c r="U490" s="235"/>
      <c r="V490" s="707">
        <v>2008</v>
      </c>
      <c r="W490" s="235"/>
      <c r="X490" s="235"/>
      <c r="Y490" s="235"/>
      <c r="Z490" s="235"/>
      <c r="AA490" s="235"/>
      <c r="AB490" s="235">
        <v>169</v>
      </c>
      <c r="AC490" s="285"/>
      <c r="AD490" s="285"/>
      <c r="AE490" s="285"/>
      <c r="AF490" s="285"/>
      <c r="AG490" s="235"/>
      <c r="AH490" s="235"/>
      <c r="AI490" s="285"/>
      <c r="AJ490" s="285"/>
      <c r="AK490" s="285"/>
      <c r="AL490" s="285"/>
      <c r="AM490" s="285"/>
      <c r="AN490" s="285"/>
      <c r="AO490" s="285"/>
      <c r="AP490" s="285"/>
      <c r="AQ490" s="285"/>
      <c r="AR490" s="285"/>
      <c r="AS490" s="285"/>
      <c r="AT490" s="285"/>
      <c r="AU490" s="285"/>
      <c r="AV490" s="285"/>
      <c r="AW490" s="285"/>
      <c r="AX490" s="285"/>
    </row>
    <row r="491" spans="1:50" ht="25.7" customHeight="1">
      <c r="A491" s="690"/>
      <c r="B491" s="290" t="s">
        <v>57</v>
      </c>
      <c r="C491" s="259" t="s">
        <v>679</v>
      </c>
      <c r="D491" s="285"/>
      <c r="E491" s="235" t="s">
        <v>1083</v>
      </c>
      <c r="F491" s="707" t="s">
        <v>679</v>
      </c>
      <c r="G491" s="285"/>
      <c r="H491" s="286"/>
      <c r="I491" s="285" t="s">
        <v>679</v>
      </c>
      <c r="J491" s="235"/>
      <c r="K491" s="235">
        <v>8236</v>
      </c>
      <c r="L491" s="235">
        <v>36</v>
      </c>
      <c r="M491" s="235">
        <v>36</v>
      </c>
      <c r="N491" s="235"/>
      <c r="O491" s="1601" t="s">
        <v>17211</v>
      </c>
      <c r="P491" s="1601">
        <v>3300</v>
      </c>
      <c r="Q491" s="1601">
        <v>8</v>
      </c>
      <c r="R491" s="1601"/>
      <c r="S491" s="1601"/>
      <c r="T491" s="1597">
        <v>2020</v>
      </c>
      <c r="U491" s="1601">
        <v>600</v>
      </c>
      <c r="V491" s="1597">
        <v>2020</v>
      </c>
      <c r="W491" s="235"/>
      <c r="X491" s="235"/>
      <c r="Y491" s="235"/>
      <c r="Z491" s="235"/>
      <c r="AA491" s="235"/>
      <c r="AB491" s="1601">
        <v>600</v>
      </c>
      <c r="AC491" s="285"/>
      <c r="AD491" s="285"/>
      <c r="AE491" s="285"/>
      <c r="AF491" s="285"/>
      <c r="AG491" s="235"/>
      <c r="AH491" s="235"/>
      <c r="AI491" s="285"/>
      <c r="AJ491" s="285"/>
      <c r="AK491" s="285"/>
      <c r="AL491" s="285"/>
      <c r="AM491" s="285"/>
      <c r="AN491" s="285"/>
      <c r="AO491" s="285"/>
      <c r="AP491" s="285"/>
      <c r="AQ491" s="285"/>
      <c r="AR491" s="285"/>
      <c r="AS491" s="285"/>
      <c r="AT491" s="285"/>
      <c r="AU491" s="285"/>
      <c r="AV491" s="285"/>
      <c r="AW491" s="285"/>
      <c r="AX491" s="1600" t="s">
        <v>17264</v>
      </c>
    </row>
    <row r="492" spans="1:50" ht="25.7" customHeight="1">
      <c r="A492" s="690"/>
      <c r="B492" s="290" t="s">
        <v>57</v>
      </c>
      <c r="C492" s="259" t="s">
        <v>679</v>
      </c>
      <c r="D492" s="285"/>
      <c r="E492" s="235" t="s">
        <v>11475</v>
      </c>
      <c r="F492" s="707" t="s">
        <v>679</v>
      </c>
      <c r="G492" s="285"/>
      <c r="H492" s="286"/>
      <c r="I492" s="285" t="s">
        <v>679</v>
      </c>
      <c r="J492" s="235"/>
      <c r="K492" s="235">
        <v>1712.9</v>
      </c>
      <c r="L492" s="235"/>
      <c r="M492" s="235"/>
      <c r="N492" s="235"/>
      <c r="O492" s="235" t="s">
        <v>1035</v>
      </c>
      <c r="P492" s="235">
        <v>1208</v>
      </c>
      <c r="Q492" s="235">
        <v>2</v>
      </c>
      <c r="R492" s="235"/>
      <c r="S492" s="235"/>
      <c r="T492" s="235"/>
      <c r="U492" s="235"/>
      <c r="V492" s="707">
        <v>2017</v>
      </c>
      <c r="W492" s="235"/>
      <c r="X492" s="235"/>
      <c r="Y492" s="235"/>
      <c r="Z492" s="235"/>
      <c r="AA492" s="235"/>
      <c r="AB492" s="235">
        <v>350</v>
      </c>
      <c r="AC492" s="285"/>
      <c r="AD492" s="285"/>
      <c r="AE492" s="285"/>
      <c r="AF492" s="285"/>
      <c r="AG492" s="235"/>
      <c r="AH492" s="235"/>
      <c r="AI492" s="285"/>
      <c r="AJ492" s="285"/>
      <c r="AK492" s="285"/>
      <c r="AL492" s="285"/>
      <c r="AM492" s="285"/>
      <c r="AN492" s="285"/>
      <c r="AO492" s="285"/>
      <c r="AP492" s="285"/>
      <c r="AQ492" s="285"/>
      <c r="AR492" s="285"/>
      <c r="AS492" s="285"/>
      <c r="AT492" s="285"/>
      <c r="AU492" s="285"/>
      <c r="AV492" s="285"/>
      <c r="AW492" s="285"/>
      <c r="AX492" s="285"/>
    </row>
    <row r="493" spans="1:50" ht="25.7" customHeight="1">
      <c r="A493" s="690"/>
      <c r="B493" s="290" t="s">
        <v>57</v>
      </c>
      <c r="C493" s="259" t="s">
        <v>680</v>
      </c>
      <c r="D493" s="285" t="s">
        <v>1085</v>
      </c>
      <c r="E493" s="235" t="s">
        <v>1085</v>
      </c>
      <c r="F493" s="707" t="s">
        <v>680</v>
      </c>
      <c r="G493" s="285" t="s">
        <v>1084</v>
      </c>
      <c r="H493" s="286"/>
      <c r="I493" s="285" t="s">
        <v>680</v>
      </c>
      <c r="J493" s="235">
        <v>4</v>
      </c>
      <c r="K493" s="235">
        <v>3935</v>
      </c>
      <c r="L493" s="235"/>
      <c r="M493" s="235"/>
      <c r="N493" s="235" t="s">
        <v>171</v>
      </c>
      <c r="O493" s="235" t="s">
        <v>304</v>
      </c>
      <c r="P493" s="235">
        <v>3935</v>
      </c>
      <c r="Q493" s="235">
        <v>5</v>
      </c>
      <c r="R493" s="235">
        <v>150</v>
      </c>
      <c r="S493" s="235">
        <v>250</v>
      </c>
      <c r="T493" s="235"/>
      <c r="U493" s="235"/>
      <c r="V493" s="707">
        <v>2000</v>
      </c>
      <c r="W493" s="235">
        <v>68</v>
      </c>
      <c r="X493" s="235"/>
      <c r="Y493" s="235"/>
      <c r="Z493" s="235"/>
      <c r="AA493" s="235"/>
      <c r="AB493" s="235">
        <v>68</v>
      </c>
      <c r="AC493" s="285"/>
      <c r="AD493" s="285"/>
      <c r="AE493" s="285"/>
      <c r="AF493" s="285"/>
      <c r="AG493" s="235"/>
      <c r="AH493" s="235"/>
      <c r="AI493" s="285"/>
      <c r="AJ493" s="285"/>
      <c r="AK493" s="285"/>
      <c r="AL493" s="285"/>
      <c r="AM493" s="285"/>
      <c r="AN493" s="285"/>
      <c r="AO493" s="285"/>
      <c r="AP493" s="285"/>
      <c r="AQ493" s="285"/>
      <c r="AR493" s="285"/>
      <c r="AS493" s="285"/>
      <c r="AT493" s="285"/>
      <c r="AU493" s="285"/>
      <c r="AV493" s="285"/>
      <c r="AW493" s="285"/>
      <c r="AX493" s="285"/>
    </row>
    <row r="494" spans="1:50" ht="25.7" customHeight="1">
      <c r="A494" s="690"/>
      <c r="B494" s="290" t="s">
        <v>57</v>
      </c>
      <c r="C494" s="259" t="s">
        <v>680</v>
      </c>
      <c r="D494" s="285"/>
      <c r="E494" s="235" t="s">
        <v>11476</v>
      </c>
      <c r="F494" s="707" t="s">
        <v>680</v>
      </c>
      <c r="G494" s="285"/>
      <c r="H494" s="286"/>
      <c r="I494" s="285" t="s">
        <v>680</v>
      </c>
      <c r="J494" s="235"/>
      <c r="K494" s="235">
        <v>6520</v>
      </c>
      <c r="L494" s="235"/>
      <c r="M494" s="235"/>
      <c r="N494" s="235"/>
      <c r="O494" s="235" t="s">
        <v>1035</v>
      </c>
      <c r="P494" s="235">
        <v>6520</v>
      </c>
      <c r="Q494" s="235">
        <v>12</v>
      </c>
      <c r="R494" s="235">
        <v>1000</v>
      </c>
      <c r="S494" s="235">
        <v>1000</v>
      </c>
      <c r="T494" s="235"/>
      <c r="U494" s="235"/>
      <c r="V494" s="707">
        <v>2017</v>
      </c>
      <c r="W494" s="235"/>
      <c r="X494" s="235"/>
      <c r="Y494" s="235"/>
      <c r="Z494" s="235"/>
      <c r="AA494" s="235"/>
      <c r="AB494" s="235">
        <v>4800</v>
      </c>
      <c r="AC494" s="285"/>
      <c r="AD494" s="285"/>
      <c r="AE494" s="285"/>
      <c r="AF494" s="285"/>
      <c r="AG494" s="235"/>
      <c r="AH494" s="235"/>
      <c r="AI494" s="285"/>
      <c r="AJ494" s="285"/>
      <c r="AK494" s="285"/>
      <c r="AL494" s="285"/>
      <c r="AM494" s="285"/>
      <c r="AN494" s="285"/>
      <c r="AO494" s="285"/>
      <c r="AP494" s="285"/>
      <c r="AQ494" s="285"/>
      <c r="AR494" s="285"/>
      <c r="AS494" s="285"/>
      <c r="AT494" s="285"/>
      <c r="AU494" s="285"/>
      <c r="AV494" s="285"/>
      <c r="AW494" s="285"/>
      <c r="AX494" s="285"/>
    </row>
    <row r="495" spans="1:50" ht="25.7" customHeight="1">
      <c r="A495" s="690"/>
      <c r="B495" s="290" t="s">
        <v>57</v>
      </c>
      <c r="C495" s="826" t="s">
        <v>683</v>
      </c>
      <c r="D495" s="850"/>
      <c r="E495" s="241" t="s">
        <v>1086</v>
      </c>
      <c r="F495" s="248" t="s">
        <v>683</v>
      </c>
      <c r="G495" s="850"/>
      <c r="H495" s="851"/>
      <c r="I495" s="850" t="s">
        <v>4881</v>
      </c>
      <c r="J495" s="241"/>
      <c r="K495" s="241">
        <v>1024</v>
      </c>
      <c r="L495" s="241">
        <v>18</v>
      </c>
      <c r="M495" s="241">
        <v>18</v>
      </c>
      <c r="N495" s="241"/>
      <c r="O495" s="241" t="s">
        <v>172</v>
      </c>
      <c r="P495" s="241">
        <v>1024</v>
      </c>
      <c r="Q495" s="241">
        <v>2</v>
      </c>
      <c r="R495" s="241"/>
      <c r="S495" s="241"/>
      <c r="T495" s="241"/>
      <c r="U495" s="241"/>
      <c r="V495" s="248">
        <v>2009</v>
      </c>
      <c r="W495" s="241"/>
      <c r="X495" s="241"/>
      <c r="Y495" s="241"/>
      <c r="Z495" s="241"/>
      <c r="AA495" s="241"/>
      <c r="AB495" s="241">
        <v>89</v>
      </c>
      <c r="AC495" s="850"/>
      <c r="AD495" s="850"/>
      <c r="AE495" s="850"/>
      <c r="AF495" s="850"/>
      <c r="AG495" s="241"/>
      <c r="AH495" s="241"/>
      <c r="AI495" s="850"/>
      <c r="AJ495" s="850"/>
      <c r="AK495" s="850"/>
      <c r="AL495" s="850"/>
      <c r="AM495" s="850"/>
      <c r="AN495" s="850"/>
      <c r="AO495" s="850"/>
      <c r="AP495" s="850"/>
      <c r="AQ495" s="850"/>
      <c r="AR495" s="850"/>
      <c r="AS495" s="850"/>
      <c r="AT495" s="850"/>
      <c r="AU495" s="850"/>
      <c r="AV495" s="850"/>
      <c r="AW495" s="850"/>
      <c r="AX495" s="850"/>
    </row>
    <row r="496" spans="1:50" ht="25.7" customHeight="1">
      <c r="A496" s="690"/>
      <c r="B496" s="290" t="s">
        <v>57</v>
      </c>
      <c r="C496" s="259" t="s">
        <v>683</v>
      </c>
      <c r="D496" s="285"/>
      <c r="E496" s="235" t="s">
        <v>1087</v>
      </c>
      <c r="F496" s="707" t="s">
        <v>683</v>
      </c>
      <c r="G496" s="285"/>
      <c r="H496" s="286"/>
      <c r="I496" s="285" t="s">
        <v>4881</v>
      </c>
      <c r="J496" s="235"/>
      <c r="K496" s="235">
        <v>1911</v>
      </c>
      <c r="L496" s="235"/>
      <c r="M496" s="235"/>
      <c r="N496" s="235"/>
      <c r="O496" s="235" t="s">
        <v>282</v>
      </c>
      <c r="P496" s="235">
        <v>1648</v>
      </c>
      <c r="Q496" s="235">
        <v>3</v>
      </c>
      <c r="R496" s="235"/>
      <c r="S496" s="235"/>
      <c r="T496" s="235"/>
      <c r="U496" s="235"/>
      <c r="V496" s="707">
        <v>2009</v>
      </c>
      <c r="W496" s="235"/>
      <c r="X496" s="235"/>
      <c r="Y496" s="235"/>
      <c r="Z496" s="235"/>
      <c r="AA496" s="235"/>
      <c r="AB496" s="235">
        <v>113</v>
      </c>
      <c r="AC496" s="285"/>
      <c r="AD496" s="285"/>
      <c r="AE496" s="285"/>
      <c r="AF496" s="285"/>
      <c r="AG496" s="235"/>
      <c r="AH496" s="235"/>
      <c r="AI496" s="285"/>
      <c r="AJ496" s="285"/>
      <c r="AK496" s="285"/>
      <c r="AL496" s="285"/>
      <c r="AM496" s="285"/>
      <c r="AN496" s="285"/>
      <c r="AO496" s="285"/>
      <c r="AP496" s="285"/>
      <c r="AQ496" s="285"/>
      <c r="AR496" s="285"/>
      <c r="AS496" s="285"/>
      <c r="AT496" s="285"/>
      <c r="AU496" s="285"/>
      <c r="AV496" s="285"/>
      <c r="AW496" s="285"/>
      <c r="AX496" s="285"/>
    </row>
    <row r="497" spans="1:50" ht="25.7" customHeight="1">
      <c r="A497" s="690">
        <v>8</v>
      </c>
      <c r="B497" s="290" t="s">
        <v>57</v>
      </c>
      <c r="C497" s="826" t="s">
        <v>683</v>
      </c>
      <c r="D497" s="850"/>
      <c r="E497" s="241" t="s">
        <v>1088</v>
      </c>
      <c r="F497" s="248" t="s">
        <v>683</v>
      </c>
      <c r="G497" s="850"/>
      <c r="H497" s="851"/>
      <c r="I497" s="850" t="s">
        <v>4881</v>
      </c>
      <c r="J497" s="241"/>
      <c r="K497" s="241">
        <v>1421</v>
      </c>
      <c r="L497" s="241"/>
      <c r="M497" s="241"/>
      <c r="N497" s="241"/>
      <c r="O497" s="241" t="s">
        <v>282</v>
      </c>
      <c r="P497" s="241">
        <v>1274</v>
      </c>
      <c r="Q497" s="241">
        <v>2</v>
      </c>
      <c r="R497" s="241"/>
      <c r="S497" s="241"/>
      <c r="T497" s="241"/>
      <c r="U497" s="241"/>
      <c r="V497" s="248">
        <v>2009</v>
      </c>
      <c r="W497" s="241"/>
      <c r="X497" s="241"/>
      <c r="Y497" s="241"/>
      <c r="Z497" s="241"/>
      <c r="AA497" s="241"/>
      <c r="AB497" s="241">
        <v>100</v>
      </c>
      <c r="AC497" s="285"/>
      <c r="AD497" s="285"/>
      <c r="AE497" s="285"/>
      <c r="AF497" s="285"/>
      <c r="AG497" s="235"/>
      <c r="AH497" s="235"/>
      <c r="AI497" s="285"/>
      <c r="AJ497" s="285"/>
      <c r="AK497" s="285"/>
      <c r="AL497" s="285"/>
      <c r="AM497" s="285"/>
      <c r="AN497" s="285"/>
      <c r="AO497" s="285"/>
      <c r="AP497" s="285"/>
      <c r="AQ497" s="285"/>
      <c r="AR497" s="285"/>
      <c r="AS497" s="285"/>
      <c r="AT497" s="285"/>
      <c r="AU497" s="285"/>
      <c r="AV497" s="285"/>
      <c r="AW497" s="285"/>
      <c r="AX497" s="285"/>
    </row>
    <row r="498" spans="1:50" ht="25.7" customHeight="1">
      <c r="A498" s="690"/>
      <c r="B498" s="290" t="s">
        <v>57</v>
      </c>
      <c r="C498" s="259" t="s">
        <v>683</v>
      </c>
      <c r="D498" s="285"/>
      <c r="E498" s="235" t="s">
        <v>1089</v>
      </c>
      <c r="F498" s="707" t="s">
        <v>683</v>
      </c>
      <c r="G498" s="285"/>
      <c r="H498" s="286"/>
      <c r="I498" s="285" t="s">
        <v>4881</v>
      </c>
      <c r="J498" s="235"/>
      <c r="K498" s="235">
        <v>3150</v>
      </c>
      <c r="L498" s="235"/>
      <c r="M498" s="235"/>
      <c r="N498" s="235"/>
      <c r="O498" s="235" t="s">
        <v>172</v>
      </c>
      <c r="P498" s="235">
        <v>1400</v>
      </c>
      <c r="Q498" s="235">
        <v>4</v>
      </c>
      <c r="R498" s="235"/>
      <c r="S498" s="235"/>
      <c r="T498" s="235"/>
      <c r="U498" s="235"/>
      <c r="V498" s="707">
        <v>2009</v>
      </c>
      <c r="W498" s="235"/>
      <c r="X498" s="235"/>
      <c r="Y498" s="235"/>
      <c r="Z498" s="235"/>
      <c r="AA498" s="235"/>
      <c r="AB498" s="235">
        <v>200</v>
      </c>
      <c r="AC498" s="285"/>
      <c r="AD498" s="285"/>
      <c r="AE498" s="285"/>
      <c r="AF498" s="285"/>
      <c r="AG498" s="235"/>
      <c r="AH498" s="235"/>
      <c r="AI498" s="285"/>
      <c r="AJ498" s="285"/>
      <c r="AK498" s="285"/>
      <c r="AL498" s="285"/>
      <c r="AM498" s="285"/>
      <c r="AN498" s="285"/>
      <c r="AO498" s="285"/>
      <c r="AP498" s="285"/>
      <c r="AQ498" s="285"/>
      <c r="AR498" s="285"/>
      <c r="AS498" s="285"/>
      <c r="AT498" s="285"/>
      <c r="AU498" s="285"/>
      <c r="AV498" s="285"/>
      <c r="AW498" s="285"/>
      <c r="AX498" s="285"/>
    </row>
    <row r="499" spans="1:50" ht="25.7" customHeight="1">
      <c r="A499" s="690"/>
      <c r="B499" s="290" t="s">
        <v>57</v>
      </c>
      <c r="C499" s="259" t="s">
        <v>683</v>
      </c>
      <c r="D499" s="285"/>
      <c r="E499" s="235" t="s">
        <v>1090</v>
      </c>
      <c r="F499" s="707" t="s">
        <v>683</v>
      </c>
      <c r="G499" s="285"/>
      <c r="H499" s="286"/>
      <c r="I499" s="285" t="s">
        <v>4881</v>
      </c>
      <c r="J499" s="235"/>
      <c r="K499" s="235">
        <v>21572</v>
      </c>
      <c r="L499" s="235">
        <v>122</v>
      </c>
      <c r="M499" s="235">
        <v>193</v>
      </c>
      <c r="N499" s="235"/>
      <c r="O499" s="235" t="s">
        <v>1091</v>
      </c>
      <c r="P499" s="235">
        <v>9804</v>
      </c>
      <c r="Q499" s="235">
        <v>12</v>
      </c>
      <c r="R499" s="235">
        <v>700</v>
      </c>
      <c r="S499" s="235">
        <v>1000</v>
      </c>
      <c r="T499" s="235"/>
      <c r="U499" s="235"/>
      <c r="V499" s="707">
        <v>2006</v>
      </c>
      <c r="W499" s="235"/>
      <c r="X499" s="235"/>
      <c r="Y499" s="235"/>
      <c r="Z499" s="235"/>
      <c r="AA499" s="235"/>
      <c r="AB499" s="235">
        <v>1600</v>
      </c>
      <c r="AC499" s="285"/>
      <c r="AD499" s="285"/>
      <c r="AE499" s="285"/>
      <c r="AF499" s="285"/>
      <c r="AG499" s="235"/>
      <c r="AH499" s="235"/>
      <c r="AI499" s="285"/>
      <c r="AJ499" s="285"/>
      <c r="AK499" s="285"/>
      <c r="AL499" s="285"/>
      <c r="AM499" s="285"/>
      <c r="AN499" s="285"/>
      <c r="AO499" s="285"/>
      <c r="AP499" s="285"/>
      <c r="AQ499" s="285"/>
      <c r="AR499" s="285"/>
      <c r="AS499" s="285"/>
      <c r="AT499" s="285"/>
      <c r="AU499" s="285"/>
      <c r="AV499" s="285"/>
      <c r="AW499" s="285"/>
      <c r="AX499" s="285"/>
    </row>
    <row r="500" spans="1:50" ht="25.7" customHeight="1">
      <c r="A500" s="690"/>
      <c r="B500" s="290" t="s">
        <v>57</v>
      </c>
      <c r="C500" s="259" t="s">
        <v>683</v>
      </c>
      <c r="D500" s="285"/>
      <c r="E500" s="235" t="s">
        <v>1092</v>
      </c>
      <c r="F500" s="707" t="s">
        <v>683</v>
      </c>
      <c r="G500" s="285"/>
      <c r="H500" s="286"/>
      <c r="I500" s="285" t="s">
        <v>4881</v>
      </c>
      <c r="J500" s="235"/>
      <c r="K500" s="235">
        <v>2564</v>
      </c>
      <c r="L500" s="235"/>
      <c r="M500" s="235"/>
      <c r="N500" s="235"/>
      <c r="O500" s="235" t="s">
        <v>282</v>
      </c>
      <c r="P500" s="235">
        <v>1355</v>
      </c>
      <c r="Q500" s="235">
        <v>2</v>
      </c>
      <c r="R500" s="235"/>
      <c r="S500" s="235"/>
      <c r="T500" s="235"/>
      <c r="U500" s="235"/>
      <c r="V500" s="707">
        <v>2010</v>
      </c>
      <c r="W500" s="235">
        <v>38</v>
      </c>
      <c r="X500" s="235"/>
      <c r="Y500" s="235"/>
      <c r="Z500" s="235"/>
      <c r="AA500" s="235"/>
      <c r="AB500" s="235">
        <v>150</v>
      </c>
      <c r="AC500" s="285"/>
      <c r="AD500" s="285"/>
      <c r="AE500" s="285"/>
      <c r="AF500" s="285"/>
      <c r="AG500" s="235">
        <v>2</v>
      </c>
      <c r="AH500" s="235"/>
      <c r="AI500" s="285">
        <v>14</v>
      </c>
      <c r="AJ500" s="285"/>
      <c r="AK500" s="285"/>
      <c r="AL500" s="285"/>
      <c r="AM500" s="285"/>
      <c r="AN500" s="285"/>
      <c r="AO500" s="285"/>
      <c r="AP500" s="285"/>
      <c r="AQ500" s="285"/>
      <c r="AR500" s="285"/>
      <c r="AS500" s="285"/>
      <c r="AT500" s="285"/>
      <c r="AU500" s="285"/>
      <c r="AV500" s="285"/>
      <c r="AW500" s="285"/>
      <c r="AX500" s="285"/>
    </row>
    <row r="501" spans="1:50" ht="25.7" customHeight="1">
      <c r="A501" s="690"/>
      <c r="B501" s="290" t="s">
        <v>57</v>
      </c>
      <c r="C501" s="259" t="s">
        <v>683</v>
      </c>
      <c r="D501" s="285"/>
      <c r="E501" s="235" t="s">
        <v>1093</v>
      </c>
      <c r="F501" s="707" t="s">
        <v>683</v>
      </c>
      <c r="G501" s="285"/>
      <c r="H501" s="286"/>
      <c r="I501" s="285" t="s">
        <v>4881</v>
      </c>
      <c r="J501" s="235"/>
      <c r="K501" s="235">
        <v>1890</v>
      </c>
      <c r="L501" s="235"/>
      <c r="M501" s="235"/>
      <c r="N501" s="235"/>
      <c r="O501" s="235" t="s">
        <v>1094</v>
      </c>
      <c r="P501" s="235">
        <v>1890</v>
      </c>
      <c r="Q501" s="235">
        <v>3</v>
      </c>
      <c r="R501" s="235"/>
      <c r="S501" s="235"/>
      <c r="T501" s="235"/>
      <c r="U501" s="235"/>
      <c r="V501" s="707">
        <v>2011</v>
      </c>
      <c r="W501" s="235"/>
      <c r="X501" s="235"/>
      <c r="Y501" s="235"/>
      <c r="Z501" s="235"/>
      <c r="AA501" s="235"/>
      <c r="AB501" s="235"/>
      <c r="AC501" s="285"/>
      <c r="AD501" s="285"/>
      <c r="AE501" s="285"/>
      <c r="AF501" s="285"/>
      <c r="AG501" s="235"/>
      <c r="AH501" s="235"/>
      <c r="AI501" s="285"/>
      <c r="AJ501" s="285"/>
      <c r="AK501" s="285"/>
      <c r="AL501" s="285"/>
      <c r="AM501" s="285"/>
      <c r="AN501" s="285"/>
      <c r="AO501" s="285"/>
      <c r="AP501" s="285"/>
      <c r="AQ501" s="285"/>
      <c r="AR501" s="285"/>
      <c r="AS501" s="285"/>
      <c r="AT501" s="285"/>
      <c r="AU501" s="285"/>
      <c r="AV501" s="285"/>
      <c r="AW501" s="285"/>
      <c r="AX501" s="285"/>
    </row>
    <row r="502" spans="1:50" ht="25.7" customHeight="1">
      <c r="A502" s="690"/>
      <c r="B502" s="290" t="s">
        <v>57</v>
      </c>
      <c r="C502" s="259" t="s">
        <v>683</v>
      </c>
      <c r="D502" s="285"/>
      <c r="E502" s="235" t="s">
        <v>1095</v>
      </c>
      <c r="F502" s="707" t="s">
        <v>683</v>
      </c>
      <c r="G502" s="285"/>
      <c r="H502" s="286"/>
      <c r="I502" s="285" t="s">
        <v>4881</v>
      </c>
      <c r="J502" s="235"/>
      <c r="K502" s="235">
        <v>9900</v>
      </c>
      <c r="L502" s="235">
        <v>3765.95</v>
      </c>
      <c r="M502" s="235">
        <v>4354.37</v>
      </c>
      <c r="N502" s="235"/>
      <c r="O502" s="235" t="s">
        <v>1091</v>
      </c>
      <c r="P502" s="235">
        <v>3353.88</v>
      </c>
      <c r="Q502" s="235">
        <v>4</v>
      </c>
      <c r="R502" s="235"/>
      <c r="S502" s="235"/>
      <c r="T502" s="235"/>
      <c r="U502" s="235"/>
      <c r="V502" s="707">
        <v>2012</v>
      </c>
      <c r="W502" s="235"/>
      <c r="X502" s="235"/>
      <c r="Y502" s="235"/>
      <c r="Z502" s="235"/>
      <c r="AA502" s="235"/>
      <c r="AB502" s="235">
        <v>5950</v>
      </c>
      <c r="AC502" s="285"/>
      <c r="AD502" s="285"/>
      <c r="AE502" s="285"/>
      <c r="AF502" s="285"/>
      <c r="AG502" s="235"/>
      <c r="AH502" s="235"/>
      <c r="AI502" s="285"/>
      <c r="AJ502" s="285"/>
      <c r="AK502" s="285"/>
      <c r="AL502" s="285"/>
      <c r="AM502" s="285"/>
      <c r="AN502" s="285"/>
      <c r="AO502" s="285"/>
      <c r="AP502" s="285"/>
      <c r="AQ502" s="285"/>
      <c r="AR502" s="285"/>
      <c r="AS502" s="285"/>
      <c r="AT502" s="285"/>
      <c r="AU502" s="285"/>
      <c r="AV502" s="285"/>
      <c r="AW502" s="285"/>
      <c r="AX502" s="285"/>
    </row>
    <row r="503" spans="1:50" ht="25.7" customHeight="1">
      <c r="A503" s="690">
        <v>5</v>
      </c>
      <c r="B503" s="290" t="s">
        <v>57</v>
      </c>
      <c r="C503" s="259" t="s">
        <v>692</v>
      </c>
      <c r="D503" s="236" t="s">
        <v>1096</v>
      </c>
      <c r="E503" s="235" t="s">
        <v>1097</v>
      </c>
      <c r="F503" s="707" t="s">
        <v>692</v>
      </c>
      <c r="G503" s="236" t="s">
        <v>1098</v>
      </c>
      <c r="H503" s="236" t="s">
        <v>1099</v>
      </c>
      <c r="I503" s="236" t="s">
        <v>692</v>
      </c>
      <c r="J503" s="235">
        <v>3</v>
      </c>
      <c r="K503" s="235">
        <v>7448</v>
      </c>
      <c r="L503" s="235">
        <v>96</v>
      </c>
      <c r="M503" s="235">
        <v>147</v>
      </c>
      <c r="N503" s="236" t="s">
        <v>171</v>
      </c>
      <c r="O503" s="236" t="s">
        <v>13498</v>
      </c>
      <c r="P503" s="235">
        <v>6935</v>
      </c>
      <c r="Q503" s="235">
        <v>8</v>
      </c>
      <c r="R503" s="235">
        <v>500</v>
      </c>
      <c r="S503" s="235">
        <v>830</v>
      </c>
      <c r="T503" s="236" t="s">
        <v>173</v>
      </c>
      <c r="U503" s="236" t="s">
        <v>466</v>
      </c>
      <c r="V503" s="707">
        <v>2000</v>
      </c>
      <c r="W503" s="236">
        <v>388</v>
      </c>
      <c r="X503" s="236"/>
      <c r="Y503" s="236"/>
      <c r="Z503" s="236"/>
      <c r="AA503" s="236"/>
      <c r="AB503" s="235">
        <v>1068</v>
      </c>
      <c r="AC503" s="236"/>
      <c r="AD503" s="236"/>
      <c r="AE503" s="236"/>
      <c r="AF503" s="236"/>
      <c r="AG503" s="236">
        <v>3</v>
      </c>
      <c r="AH503" s="236">
        <v>500</v>
      </c>
      <c r="AI503" s="236">
        <v>15</v>
      </c>
      <c r="AJ503" s="236"/>
      <c r="AK503" s="236"/>
      <c r="AL503" s="236"/>
      <c r="AM503" s="236"/>
      <c r="AN503" s="236"/>
      <c r="AO503" s="236"/>
      <c r="AP503" s="236"/>
      <c r="AQ503" s="236"/>
      <c r="AR503" s="236"/>
      <c r="AS503" s="236"/>
      <c r="AT503" s="236"/>
      <c r="AU503" s="236"/>
      <c r="AV503" s="236"/>
      <c r="AW503" s="236"/>
      <c r="AX503" s="221"/>
    </row>
    <row r="504" spans="1:50" ht="25.7" customHeight="1">
      <c r="A504" s="690"/>
      <c r="B504" s="290" t="s">
        <v>57</v>
      </c>
      <c r="C504" s="803" t="s">
        <v>692</v>
      </c>
      <c r="D504" s="221" t="s">
        <v>1096</v>
      </c>
      <c r="E504" s="221" t="s">
        <v>1100</v>
      </c>
      <c r="F504" s="221" t="s">
        <v>692</v>
      </c>
      <c r="G504" s="221" t="s">
        <v>1098</v>
      </c>
      <c r="H504" s="221" t="s">
        <v>1099</v>
      </c>
      <c r="I504" s="221" t="s">
        <v>692</v>
      </c>
      <c r="J504" s="221">
        <v>3</v>
      </c>
      <c r="K504" s="235">
        <v>1980</v>
      </c>
      <c r="L504" s="221">
        <v>1722</v>
      </c>
      <c r="M504" s="221">
        <v>1360</v>
      </c>
      <c r="N504" s="221" t="s">
        <v>171</v>
      </c>
      <c r="O504" s="221" t="s">
        <v>16404</v>
      </c>
      <c r="P504" s="236">
        <v>1290</v>
      </c>
      <c r="Q504" s="221">
        <v>2</v>
      </c>
      <c r="R504" s="221"/>
      <c r="S504" s="221"/>
      <c r="T504" s="221" t="s">
        <v>173</v>
      </c>
      <c r="U504" s="221" t="s">
        <v>466</v>
      </c>
      <c r="V504" s="221">
        <v>2004</v>
      </c>
      <c r="W504" s="221"/>
      <c r="X504" s="221"/>
      <c r="Y504" s="221"/>
      <c r="Z504" s="221"/>
      <c r="AA504" s="221"/>
      <c r="AB504" s="221">
        <v>712</v>
      </c>
      <c r="AC504" s="221"/>
      <c r="AD504" s="221"/>
      <c r="AE504" s="221"/>
      <c r="AF504" s="221"/>
      <c r="AG504" s="221">
        <v>3</v>
      </c>
      <c r="AH504" s="221">
        <v>500</v>
      </c>
      <c r="AI504" s="221">
        <v>15</v>
      </c>
      <c r="AJ504" s="221"/>
      <c r="AK504" s="221"/>
      <c r="AL504" s="221"/>
      <c r="AM504" s="221"/>
      <c r="AN504" s="221"/>
      <c r="AO504" s="221"/>
      <c r="AP504" s="221"/>
      <c r="AQ504" s="221"/>
      <c r="AR504" s="221"/>
      <c r="AS504" s="221"/>
      <c r="AT504" s="221"/>
      <c r="AU504" s="221"/>
      <c r="AV504" s="221"/>
      <c r="AW504" s="221"/>
      <c r="AX504" s="221"/>
    </row>
    <row r="505" spans="1:50" ht="24.95" customHeight="1">
      <c r="A505" s="893"/>
      <c r="B505" s="290" t="s">
        <v>57</v>
      </c>
      <c r="C505" s="890" t="s">
        <v>692</v>
      </c>
      <c r="D505" s="894" t="s">
        <v>1096</v>
      </c>
      <c r="E505" s="684" t="s">
        <v>1102</v>
      </c>
      <c r="F505" s="686" t="s">
        <v>692</v>
      </c>
      <c r="G505" s="894" t="s">
        <v>1098</v>
      </c>
      <c r="H505" s="894" t="s">
        <v>1099</v>
      </c>
      <c r="I505" s="894" t="s">
        <v>4882</v>
      </c>
      <c r="J505" s="894">
        <v>3</v>
      </c>
      <c r="K505" s="684">
        <v>3000</v>
      </c>
      <c r="L505" s="684">
        <v>62.4</v>
      </c>
      <c r="M505" s="684">
        <v>98.88</v>
      </c>
      <c r="N505" s="894" t="s">
        <v>171</v>
      </c>
      <c r="O505" s="894" t="s">
        <v>4883</v>
      </c>
      <c r="P505" s="684">
        <v>2600</v>
      </c>
      <c r="Q505" s="684">
        <v>4</v>
      </c>
      <c r="R505" s="684">
        <v>400</v>
      </c>
      <c r="S505" s="684">
        <v>400</v>
      </c>
      <c r="T505" s="894" t="s">
        <v>173</v>
      </c>
      <c r="U505" s="894" t="s">
        <v>466</v>
      </c>
      <c r="V505" s="686">
        <v>1999</v>
      </c>
      <c r="W505" s="894"/>
      <c r="X505" s="894"/>
      <c r="Y505" s="894"/>
      <c r="Z505" s="894"/>
      <c r="AA505" s="894"/>
      <c r="AB505" s="684">
        <v>119</v>
      </c>
      <c r="AC505" s="894"/>
      <c r="AD505" s="894"/>
      <c r="AE505" s="894"/>
      <c r="AF505" s="894"/>
      <c r="AG505" s="894">
        <v>3</v>
      </c>
      <c r="AH505" s="894">
        <v>500</v>
      </c>
      <c r="AI505" s="894">
        <v>15</v>
      </c>
      <c r="AJ505" s="894"/>
      <c r="AK505" s="894"/>
      <c r="AL505" s="894"/>
      <c r="AM505" s="894"/>
      <c r="AN505" s="894"/>
      <c r="AO505" s="894"/>
      <c r="AP505" s="894"/>
      <c r="AQ505" s="894"/>
      <c r="AR505" s="894"/>
      <c r="AS505" s="894"/>
      <c r="AT505" s="894"/>
      <c r="AU505" s="894"/>
      <c r="AV505" s="894"/>
      <c r="AW505" s="894"/>
      <c r="AX505" s="894"/>
    </row>
    <row r="506" spans="1:50" ht="25.7" customHeight="1">
      <c r="A506" s="690"/>
      <c r="B506" s="290" t="s">
        <v>57</v>
      </c>
      <c r="C506" s="259" t="s">
        <v>692</v>
      </c>
      <c r="D506" s="236" t="s">
        <v>1096</v>
      </c>
      <c r="E506" s="235" t="s">
        <v>1103</v>
      </c>
      <c r="F506" s="707" t="s">
        <v>692</v>
      </c>
      <c r="G506" s="236" t="s">
        <v>1098</v>
      </c>
      <c r="H506" s="236" t="s">
        <v>1099</v>
      </c>
      <c r="I506" s="236" t="s">
        <v>4884</v>
      </c>
      <c r="J506" s="236">
        <v>3</v>
      </c>
      <c r="K506" s="235">
        <v>3786</v>
      </c>
      <c r="L506" s="235">
        <v>69.040000000000006</v>
      </c>
      <c r="M506" s="235">
        <v>107.44</v>
      </c>
      <c r="N506" s="236" t="s">
        <v>171</v>
      </c>
      <c r="O506" s="236" t="s">
        <v>4885</v>
      </c>
      <c r="P506" s="235">
        <v>1400</v>
      </c>
      <c r="Q506" s="235">
        <v>4</v>
      </c>
      <c r="R506" s="235">
        <v>300</v>
      </c>
      <c r="S506" s="235">
        <v>300</v>
      </c>
      <c r="T506" s="236" t="s">
        <v>173</v>
      </c>
      <c r="U506" s="236" t="s">
        <v>466</v>
      </c>
      <c r="V506" s="707">
        <v>2009</v>
      </c>
      <c r="W506" s="236"/>
      <c r="X506" s="236"/>
      <c r="Y506" s="236"/>
      <c r="Z506" s="236"/>
      <c r="AA506" s="236"/>
      <c r="AB506" s="235">
        <v>400</v>
      </c>
      <c r="AC506" s="236"/>
      <c r="AD506" s="236"/>
      <c r="AE506" s="236"/>
      <c r="AF506" s="236"/>
      <c r="AG506" s="236">
        <v>3</v>
      </c>
      <c r="AH506" s="236">
        <v>500</v>
      </c>
      <c r="AI506" s="236">
        <v>15</v>
      </c>
      <c r="AJ506" s="236"/>
      <c r="AK506" s="236"/>
      <c r="AL506" s="236"/>
      <c r="AM506" s="236"/>
      <c r="AN506" s="236"/>
      <c r="AO506" s="236"/>
      <c r="AP506" s="236"/>
      <c r="AQ506" s="236"/>
      <c r="AR506" s="236"/>
      <c r="AS506" s="236"/>
      <c r="AT506" s="236"/>
      <c r="AU506" s="236"/>
      <c r="AV506" s="236"/>
      <c r="AW506" s="236"/>
      <c r="AX506" s="236"/>
    </row>
    <row r="507" spans="1:50" ht="25.7" customHeight="1">
      <c r="A507" s="690"/>
      <c r="B507" s="290" t="s">
        <v>57</v>
      </c>
      <c r="C507" s="259" t="s">
        <v>692</v>
      </c>
      <c r="D507" s="236"/>
      <c r="E507" s="235" t="s">
        <v>4886</v>
      </c>
      <c r="F507" s="707" t="s">
        <v>692</v>
      </c>
      <c r="G507" s="236"/>
      <c r="H507" s="236"/>
      <c r="I507" s="236" t="s">
        <v>4887</v>
      </c>
      <c r="J507" s="236"/>
      <c r="K507" s="235">
        <v>74974</v>
      </c>
      <c r="L507" s="235"/>
      <c r="M507" s="235">
        <v>96</v>
      </c>
      <c r="N507" s="236"/>
      <c r="O507" s="236" t="s">
        <v>4888</v>
      </c>
      <c r="P507" s="235">
        <v>2948</v>
      </c>
      <c r="Q507" s="235"/>
      <c r="R507" s="235">
        <v>700</v>
      </c>
      <c r="S507" s="235">
        <v>700</v>
      </c>
      <c r="T507" s="236"/>
      <c r="U507" s="236"/>
      <c r="V507" s="707">
        <v>2014</v>
      </c>
      <c r="W507" s="236"/>
      <c r="X507" s="236"/>
      <c r="Y507" s="236"/>
      <c r="Z507" s="236"/>
      <c r="AA507" s="236"/>
      <c r="AB507" s="235">
        <v>1100</v>
      </c>
      <c r="AC507" s="236"/>
      <c r="AD507" s="236"/>
      <c r="AE507" s="236"/>
      <c r="AF507" s="236"/>
      <c r="AG507" s="236"/>
      <c r="AH507" s="236"/>
      <c r="AI507" s="236"/>
      <c r="AJ507" s="236"/>
      <c r="AK507" s="236"/>
      <c r="AL507" s="236"/>
      <c r="AM507" s="236"/>
      <c r="AN507" s="236"/>
      <c r="AO507" s="236"/>
      <c r="AP507" s="236"/>
      <c r="AQ507" s="236"/>
      <c r="AR507" s="236"/>
      <c r="AS507" s="236"/>
      <c r="AT507" s="236"/>
      <c r="AU507" s="236"/>
      <c r="AV507" s="236"/>
      <c r="AW507" s="236"/>
      <c r="AX507" s="236"/>
    </row>
    <row r="508" spans="1:50" ht="25.7" customHeight="1">
      <c r="A508" s="690"/>
      <c r="B508" s="290" t="s">
        <v>57</v>
      </c>
      <c r="C508" s="259" t="s">
        <v>692</v>
      </c>
      <c r="D508" s="236" t="s">
        <v>1096</v>
      </c>
      <c r="E508" s="235" t="s">
        <v>1104</v>
      </c>
      <c r="F508" s="707" t="s">
        <v>692</v>
      </c>
      <c r="G508" s="236" t="s">
        <v>1098</v>
      </c>
      <c r="H508" s="236" t="s">
        <v>1099</v>
      </c>
      <c r="I508" s="236" t="s">
        <v>4889</v>
      </c>
      <c r="J508" s="236">
        <v>3</v>
      </c>
      <c r="K508" s="235">
        <v>1400</v>
      </c>
      <c r="L508" s="235">
        <v>31</v>
      </c>
      <c r="M508" s="235">
        <v>31</v>
      </c>
      <c r="N508" s="236" t="s">
        <v>171</v>
      </c>
      <c r="O508" s="236" t="s">
        <v>4890</v>
      </c>
      <c r="P508" s="235">
        <v>1400</v>
      </c>
      <c r="Q508" s="235">
        <v>2</v>
      </c>
      <c r="R508" s="235">
        <v>100</v>
      </c>
      <c r="S508" s="235">
        <v>100</v>
      </c>
      <c r="T508" s="236" t="s">
        <v>173</v>
      </c>
      <c r="U508" s="236" t="s">
        <v>466</v>
      </c>
      <c r="V508" s="707">
        <v>1996</v>
      </c>
      <c r="W508" s="236"/>
      <c r="X508" s="236"/>
      <c r="Y508" s="236"/>
      <c r="Z508" s="236"/>
      <c r="AA508" s="236"/>
      <c r="AB508" s="235">
        <v>35</v>
      </c>
      <c r="AC508" s="236"/>
      <c r="AD508" s="236"/>
      <c r="AE508" s="236"/>
      <c r="AF508" s="236"/>
      <c r="AG508" s="236">
        <v>3</v>
      </c>
      <c r="AH508" s="236">
        <v>500</v>
      </c>
      <c r="AI508" s="236">
        <v>15</v>
      </c>
      <c r="AJ508" s="236"/>
      <c r="AK508" s="236"/>
      <c r="AL508" s="236"/>
      <c r="AM508" s="236"/>
      <c r="AN508" s="236"/>
      <c r="AO508" s="236"/>
      <c r="AP508" s="236"/>
      <c r="AQ508" s="236"/>
      <c r="AR508" s="236"/>
      <c r="AS508" s="236"/>
      <c r="AT508" s="236"/>
      <c r="AU508" s="236"/>
      <c r="AV508" s="236"/>
      <c r="AW508" s="236"/>
      <c r="AX508" s="236"/>
    </row>
    <row r="509" spans="1:50" ht="25.7" customHeight="1">
      <c r="A509" s="690"/>
      <c r="B509" s="290" t="s">
        <v>57</v>
      </c>
      <c r="C509" s="259" t="s">
        <v>695</v>
      </c>
      <c r="D509" s="236" t="s">
        <v>1096</v>
      </c>
      <c r="E509" s="235" t="s">
        <v>1105</v>
      </c>
      <c r="F509" s="707" t="s">
        <v>695</v>
      </c>
      <c r="G509" s="236" t="s">
        <v>1098</v>
      </c>
      <c r="H509" s="236" t="s">
        <v>1099</v>
      </c>
      <c r="I509" s="236" t="s">
        <v>695</v>
      </c>
      <c r="J509" s="236">
        <v>3</v>
      </c>
      <c r="K509" s="235">
        <v>4451</v>
      </c>
      <c r="L509" s="235">
        <v>83.32</v>
      </c>
      <c r="M509" s="235">
        <v>83</v>
      </c>
      <c r="N509" s="236" t="s">
        <v>171</v>
      </c>
      <c r="O509" s="1602" t="s">
        <v>17287</v>
      </c>
      <c r="P509" s="235">
        <v>4451</v>
      </c>
      <c r="Q509" s="1601">
        <v>5</v>
      </c>
      <c r="R509" s="1601">
        <v>50</v>
      </c>
      <c r="S509" s="235">
        <v>100</v>
      </c>
      <c r="T509" s="236" t="s">
        <v>173</v>
      </c>
      <c r="U509" s="236" t="s">
        <v>466</v>
      </c>
      <c r="V509" s="707">
        <v>2003</v>
      </c>
      <c r="W509" s="236">
        <v>388</v>
      </c>
      <c r="X509" s="236"/>
      <c r="Y509" s="236"/>
      <c r="Z509" s="236"/>
      <c r="AA509" s="236"/>
      <c r="AB509" s="235">
        <v>448</v>
      </c>
      <c r="AC509" s="236"/>
      <c r="AD509" s="236"/>
      <c r="AE509" s="236"/>
      <c r="AF509" s="236"/>
      <c r="AG509" s="236"/>
      <c r="AH509" s="236"/>
      <c r="AI509" s="236"/>
      <c r="AJ509" s="236"/>
      <c r="AK509" s="236"/>
      <c r="AL509" s="236"/>
      <c r="AM509" s="236"/>
      <c r="AN509" s="236"/>
      <c r="AO509" s="236"/>
      <c r="AP509" s="236"/>
      <c r="AQ509" s="236"/>
      <c r="AR509" s="236"/>
      <c r="AS509" s="236"/>
      <c r="AT509" s="236"/>
      <c r="AU509" s="236"/>
      <c r="AV509" s="236"/>
      <c r="AW509" s="236"/>
      <c r="AX509" s="1602" t="s">
        <v>17278</v>
      </c>
    </row>
    <row r="510" spans="1:50" ht="25.7" customHeight="1">
      <c r="A510" s="690"/>
      <c r="B510" s="290" t="s">
        <v>57</v>
      </c>
      <c r="C510" s="259" t="s">
        <v>695</v>
      </c>
      <c r="D510" s="236" t="s">
        <v>1096</v>
      </c>
      <c r="E510" s="235" t="s">
        <v>1106</v>
      </c>
      <c r="F510" s="707" t="s">
        <v>695</v>
      </c>
      <c r="G510" s="236" t="s">
        <v>1098</v>
      </c>
      <c r="H510" s="236" t="s">
        <v>1099</v>
      </c>
      <c r="I510" s="236" t="s">
        <v>695</v>
      </c>
      <c r="J510" s="236">
        <v>3</v>
      </c>
      <c r="K510" s="235">
        <v>4883</v>
      </c>
      <c r="L510" s="235">
        <v>44</v>
      </c>
      <c r="M510" s="235">
        <v>44</v>
      </c>
      <c r="N510" s="236" t="s">
        <v>171</v>
      </c>
      <c r="O510" s="1602" t="s">
        <v>17288</v>
      </c>
      <c r="P510" s="235">
        <v>4883</v>
      </c>
      <c r="Q510" s="235">
        <v>7</v>
      </c>
      <c r="R510" s="235"/>
      <c r="S510" s="235"/>
      <c r="T510" s="236" t="s">
        <v>173</v>
      </c>
      <c r="U510" s="236" t="s">
        <v>466</v>
      </c>
      <c r="V510" s="707">
        <v>2003</v>
      </c>
      <c r="W510" s="236">
        <v>388</v>
      </c>
      <c r="X510" s="236"/>
      <c r="Y510" s="236"/>
      <c r="Z510" s="236"/>
      <c r="AA510" s="236"/>
      <c r="AB510" s="235">
        <v>542</v>
      </c>
      <c r="AC510" s="236"/>
      <c r="AD510" s="236"/>
      <c r="AE510" s="236"/>
      <c r="AF510" s="236"/>
      <c r="AG510" s="236"/>
      <c r="AH510" s="236"/>
      <c r="AI510" s="236"/>
      <c r="AJ510" s="236"/>
      <c r="AK510" s="236"/>
      <c r="AL510" s="236"/>
      <c r="AM510" s="236"/>
      <c r="AN510" s="236"/>
      <c r="AO510" s="236"/>
      <c r="AP510" s="236"/>
      <c r="AQ510" s="236"/>
      <c r="AR510" s="236"/>
      <c r="AS510" s="236"/>
      <c r="AT510" s="236"/>
      <c r="AU510" s="236"/>
      <c r="AV510" s="236"/>
      <c r="AW510" s="236"/>
      <c r="AX510" s="1602" t="s">
        <v>17278</v>
      </c>
    </row>
    <row r="511" spans="1:50" s="1316" customFormat="1" ht="25.7" customHeight="1">
      <c r="A511" s="690"/>
      <c r="B511" s="1637" t="s">
        <v>57</v>
      </c>
      <c r="C511" s="1638" t="s">
        <v>705</v>
      </c>
      <c r="D511" s="1583"/>
      <c r="E511" s="1639" t="s">
        <v>17190</v>
      </c>
      <c r="F511" s="1640" t="s">
        <v>2326</v>
      </c>
      <c r="G511" s="1583"/>
      <c r="H511" s="1583"/>
      <c r="I511" s="1641" t="s">
        <v>2326</v>
      </c>
      <c r="J511" s="1583"/>
      <c r="K511" s="1639">
        <v>6950</v>
      </c>
      <c r="L511" s="1639">
        <v>134.84</v>
      </c>
      <c r="M511" s="1639">
        <v>149.12</v>
      </c>
      <c r="N511" s="1583"/>
      <c r="O511" s="1641" t="s">
        <v>17191</v>
      </c>
      <c r="P511" s="1639">
        <v>2442</v>
      </c>
      <c r="Q511" s="1639">
        <v>8</v>
      </c>
      <c r="R511" s="1639">
        <v>100</v>
      </c>
      <c r="S511" s="1639">
        <v>100</v>
      </c>
      <c r="T511" s="1583"/>
      <c r="U511" s="1583"/>
      <c r="V511" s="1640">
        <v>2018</v>
      </c>
      <c r="W511" s="1583"/>
      <c r="X511" s="1583"/>
      <c r="Y511" s="1583"/>
      <c r="Z511" s="1583"/>
      <c r="AA511" s="1583"/>
      <c r="AB511" s="1639">
        <v>1567</v>
      </c>
      <c r="AC511" s="1583"/>
      <c r="AD511" s="1583"/>
      <c r="AE511" s="1583"/>
      <c r="AF511" s="1583"/>
      <c r="AG511" s="1583"/>
      <c r="AH511" s="1583"/>
      <c r="AI511" s="1583"/>
      <c r="AJ511" s="1583"/>
      <c r="AK511" s="1583"/>
      <c r="AL511" s="1583"/>
      <c r="AM511" s="1583"/>
      <c r="AN511" s="1583"/>
      <c r="AO511" s="1583"/>
      <c r="AP511" s="1583"/>
      <c r="AQ511" s="1583"/>
      <c r="AR511" s="1583"/>
      <c r="AS511" s="1583"/>
      <c r="AT511" s="1583"/>
      <c r="AU511" s="1583"/>
      <c r="AV511" s="1583"/>
      <c r="AW511" s="1583"/>
      <c r="AX511" s="1602" t="s">
        <v>17193</v>
      </c>
    </row>
    <row r="512" spans="1:50" ht="25.7" customHeight="1">
      <c r="A512" s="690"/>
      <c r="B512" s="290" t="s">
        <v>57</v>
      </c>
      <c r="C512" s="259" t="s">
        <v>705</v>
      </c>
      <c r="D512" s="236"/>
      <c r="E512" s="235" t="s">
        <v>1107</v>
      </c>
      <c r="F512" s="707" t="s">
        <v>705</v>
      </c>
      <c r="G512" s="236"/>
      <c r="H512" s="236"/>
      <c r="I512" s="1641" t="s">
        <v>2326</v>
      </c>
      <c r="J512" s="236"/>
      <c r="K512" s="235">
        <v>4807</v>
      </c>
      <c r="L512" s="235"/>
      <c r="M512" s="235"/>
      <c r="N512" s="236"/>
      <c r="O512" s="236" t="s">
        <v>1108</v>
      </c>
      <c r="P512" s="1639">
        <v>2442</v>
      </c>
      <c r="Q512" s="235">
        <v>8</v>
      </c>
      <c r="R512" s="235"/>
      <c r="S512" s="235"/>
      <c r="T512" s="236"/>
      <c r="U512" s="236"/>
      <c r="V512" s="707">
        <v>2003</v>
      </c>
      <c r="W512" s="236">
        <v>38</v>
      </c>
      <c r="X512" s="236"/>
      <c r="Y512" s="236"/>
      <c r="Z512" s="236"/>
      <c r="AA512" s="236"/>
      <c r="AB512" s="235">
        <v>533</v>
      </c>
      <c r="AC512" s="236"/>
      <c r="AD512" s="236"/>
      <c r="AE512" s="236"/>
      <c r="AF512" s="236"/>
      <c r="AG512" s="236">
        <v>2</v>
      </c>
      <c r="AH512" s="236"/>
      <c r="AI512" s="236">
        <v>14</v>
      </c>
      <c r="AJ512" s="236"/>
      <c r="AK512" s="236"/>
      <c r="AL512" s="236"/>
      <c r="AM512" s="236"/>
      <c r="AN512" s="236"/>
      <c r="AO512" s="236"/>
      <c r="AP512" s="236"/>
      <c r="AQ512" s="236"/>
      <c r="AR512" s="236"/>
      <c r="AS512" s="236"/>
      <c r="AT512" s="236"/>
      <c r="AU512" s="236"/>
      <c r="AV512" s="236"/>
      <c r="AW512" s="236"/>
      <c r="AX512" s="236" t="s">
        <v>17194</v>
      </c>
    </row>
    <row r="513" spans="1:50" ht="25.7" hidden="1" customHeight="1">
      <c r="A513" s="690" t="s">
        <v>287</v>
      </c>
      <c r="B513" s="290" t="s">
        <v>2297</v>
      </c>
      <c r="C513" s="259" t="s">
        <v>2234</v>
      </c>
      <c r="D513" s="236"/>
      <c r="E513" s="246">
        <f>COUNTA(E514:E547)</f>
        <v>34</v>
      </c>
      <c r="F513" s="707"/>
      <c r="G513" s="236"/>
      <c r="H513" s="236"/>
      <c r="I513" s="236"/>
      <c r="J513" s="235"/>
      <c r="K513" s="235">
        <f>SUM(K514:K547)</f>
        <v>698306.56000000006</v>
      </c>
      <c r="L513" s="235">
        <f>SUM(L514:L547)</f>
        <v>29914.61</v>
      </c>
      <c r="M513" s="235">
        <f>SUM(M514:M547)</f>
        <v>29509.27</v>
      </c>
      <c r="N513" s="235">
        <f>SUM(N514:N546)</f>
        <v>0</v>
      </c>
      <c r="O513" s="235"/>
      <c r="P513" s="235">
        <f>SUM(P514:P546)</f>
        <v>125218.58</v>
      </c>
      <c r="Q513" s="235">
        <f>SUM(Q514:Q546)</f>
        <v>196</v>
      </c>
      <c r="R513" s="235"/>
      <c r="S513" s="235"/>
      <c r="T513" s="236"/>
      <c r="U513" s="236"/>
      <c r="V513" s="707"/>
      <c r="W513" s="236"/>
      <c r="X513" s="236"/>
      <c r="Y513" s="236"/>
      <c r="Z513" s="236"/>
      <c r="AA513" s="236"/>
      <c r="AB513" s="235"/>
      <c r="AC513" s="236"/>
      <c r="AD513" s="236"/>
      <c r="AE513" s="236"/>
      <c r="AF513" s="236"/>
      <c r="AG513" s="236"/>
      <c r="AH513" s="236"/>
      <c r="AI513" s="236"/>
      <c r="AJ513" s="236"/>
      <c r="AK513" s="236"/>
      <c r="AL513" s="236"/>
      <c r="AM513" s="236"/>
      <c r="AN513" s="236"/>
      <c r="AO513" s="236"/>
      <c r="AP513" s="236"/>
      <c r="AQ513" s="236"/>
      <c r="AR513" s="236"/>
      <c r="AS513" s="236"/>
      <c r="AT513" s="236"/>
      <c r="AU513" s="236"/>
      <c r="AV513" s="236"/>
      <c r="AW513" s="236"/>
      <c r="AX513" s="236"/>
    </row>
    <row r="514" spans="1:50" ht="25.7" hidden="1" customHeight="1">
      <c r="A514" s="690" t="s">
        <v>91</v>
      </c>
      <c r="B514" s="275"/>
      <c r="C514" s="259" t="s">
        <v>461</v>
      </c>
      <c r="D514" s="236" t="s">
        <v>5285</v>
      </c>
      <c r="E514" s="235" t="s">
        <v>5286</v>
      </c>
      <c r="F514" s="707" t="s">
        <v>461</v>
      </c>
      <c r="G514" s="236" t="s">
        <v>5287</v>
      </c>
      <c r="H514" s="247" t="s">
        <v>464</v>
      </c>
      <c r="I514" s="236" t="s">
        <v>5178</v>
      </c>
      <c r="J514" s="236" t="s">
        <v>3693</v>
      </c>
      <c r="K514" s="235">
        <v>15807</v>
      </c>
      <c r="L514" s="235">
        <v>776</v>
      </c>
      <c r="M514" s="235">
        <v>1071</v>
      </c>
      <c r="N514" s="236" t="s">
        <v>5288</v>
      </c>
      <c r="O514" s="707" t="s">
        <v>172</v>
      </c>
      <c r="P514" s="235">
        <v>12121</v>
      </c>
      <c r="Q514" s="235">
        <v>18</v>
      </c>
      <c r="R514" s="235">
        <v>400</v>
      </c>
      <c r="S514" s="235">
        <v>400</v>
      </c>
      <c r="T514" s="236" t="s">
        <v>173</v>
      </c>
      <c r="U514" s="236" t="s">
        <v>1804</v>
      </c>
      <c r="V514" s="707">
        <v>2001</v>
      </c>
      <c r="W514" s="236"/>
      <c r="X514" s="236"/>
      <c r="Y514" s="236"/>
      <c r="Z514" s="236"/>
      <c r="AA514" s="236">
        <v>1180</v>
      </c>
      <c r="AB514" s="235">
        <v>1179</v>
      </c>
      <c r="AC514" s="707"/>
      <c r="AD514" s="707"/>
      <c r="AE514" s="236"/>
      <c r="AF514" s="236"/>
      <c r="AG514" s="236">
        <v>6</v>
      </c>
      <c r="AH514" s="236">
        <v>1000</v>
      </c>
      <c r="AI514" s="236">
        <v>50</v>
      </c>
      <c r="AJ514" s="236"/>
      <c r="AK514" s="236"/>
      <c r="AL514" s="236"/>
      <c r="AM514" s="236"/>
      <c r="AN514" s="236"/>
      <c r="AO514" s="236"/>
      <c r="AP514" s="236"/>
      <c r="AQ514" s="236"/>
      <c r="AR514" s="236"/>
      <c r="AS514" s="236"/>
      <c r="AT514" s="236"/>
      <c r="AU514" s="236"/>
      <c r="AV514" s="236"/>
      <c r="AW514" s="236"/>
      <c r="AX514" s="236"/>
    </row>
    <row r="515" spans="1:50" ht="25.7" hidden="1" customHeight="1">
      <c r="A515" s="690"/>
      <c r="B515" s="282"/>
      <c r="C515" s="259" t="s">
        <v>461</v>
      </c>
      <c r="D515" s="236" t="s">
        <v>5289</v>
      </c>
      <c r="E515" s="235" t="s">
        <v>5290</v>
      </c>
      <c r="F515" s="707" t="s">
        <v>461</v>
      </c>
      <c r="G515" s="236" t="s">
        <v>5287</v>
      </c>
      <c r="H515" s="247" t="s">
        <v>464</v>
      </c>
      <c r="I515" s="236" t="s">
        <v>13155</v>
      </c>
      <c r="J515" s="236" t="s">
        <v>3693</v>
      </c>
      <c r="K515" s="235">
        <v>8183</v>
      </c>
      <c r="L515" s="235">
        <v>7613</v>
      </c>
      <c r="M515" s="235">
        <v>7613</v>
      </c>
      <c r="N515" s="236" t="s">
        <v>5288</v>
      </c>
      <c r="O515" s="707" t="s">
        <v>172</v>
      </c>
      <c r="P515" s="235">
        <v>7038</v>
      </c>
      <c r="Q515" s="235">
        <v>8</v>
      </c>
      <c r="R515" s="235">
        <v>1200</v>
      </c>
      <c r="S515" s="235">
        <v>1200</v>
      </c>
      <c r="T515" s="236" t="s">
        <v>173</v>
      </c>
      <c r="U515" s="236" t="s">
        <v>466</v>
      </c>
      <c r="V515" s="707">
        <v>2012</v>
      </c>
      <c r="W515" s="236"/>
      <c r="X515" s="236">
        <v>80</v>
      </c>
      <c r="Y515" s="236"/>
      <c r="Z515" s="236"/>
      <c r="AA515" s="236"/>
      <c r="AB515" s="235">
        <v>4690</v>
      </c>
      <c r="AC515" s="707"/>
      <c r="AD515" s="707"/>
      <c r="AE515" s="236"/>
      <c r="AF515" s="236"/>
      <c r="AG515" s="236">
        <v>4</v>
      </c>
      <c r="AH515" s="236" t="s">
        <v>5291</v>
      </c>
      <c r="AI515" s="236">
        <v>8</v>
      </c>
      <c r="AJ515" s="236"/>
      <c r="AK515" s="236"/>
      <c r="AL515" s="236"/>
      <c r="AM515" s="236"/>
      <c r="AN515" s="236"/>
      <c r="AO515" s="236"/>
      <c r="AP515" s="236"/>
      <c r="AQ515" s="236"/>
      <c r="AR515" s="236"/>
      <c r="AS515" s="236"/>
      <c r="AT515" s="236"/>
      <c r="AU515" s="236"/>
      <c r="AV515" s="236"/>
      <c r="AW515" s="236"/>
      <c r="AX515" s="236"/>
    </row>
    <row r="516" spans="1:50" s="1316" customFormat="1" ht="25.7" hidden="1" customHeight="1">
      <c r="A516" s="690"/>
      <c r="B516" s="282"/>
      <c r="C516" s="259" t="s">
        <v>461</v>
      </c>
      <c r="D516" s="1347"/>
      <c r="E516" s="235" t="s">
        <v>5292</v>
      </c>
      <c r="F516" s="1341" t="s">
        <v>461</v>
      </c>
      <c r="G516" s="1347"/>
      <c r="H516" s="247"/>
      <c r="I516" s="1347" t="s">
        <v>461</v>
      </c>
      <c r="J516" s="1347"/>
      <c r="K516" s="235">
        <v>194759</v>
      </c>
      <c r="L516" s="235">
        <v>17</v>
      </c>
      <c r="M516" s="235">
        <v>17</v>
      </c>
      <c r="N516" s="1347"/>
      <c r="O516" s="1341" t="s">
        <v>5293</v>
      </c>
      <c r="P516" s="235">
        <v>4520</v>
      </c>
      <c r="Q516" s="235">
        <v>9</v>
      </c>
      <c r="R516" s="235"/>
      <c r="S516" s="235"/>
      <c r="T516" s="1347"/>
      <c r="U516" s="1347"/>
      <c r="V516" s="1341">
        <v>2006</v>
      </c>
      <c r="W516" s="1347"/>
      <c r="X516" s="1347"/>
      <c r="Y516" s="1347"/>
      <c r="Z516" s="1347"/>
      <c r="AA516" s="1347"/>
      <c r="AB516" s="235">
        <v>239</v>
      </c>
      <c r="AC516" s="1341"/>
      <c r="AD516" s="1341"/>
      <c r="AE516" s="1347"/>
      <c r="AF516" s="1347"/>
      <c r="AG516" s="1347"/>
      <c r="AH516" s="1347"/>
      <c r="AI516" s="1347"/>
      <c r="AJ516" s="1347"/>
      <c r="AK516" s="1347"/>
      <c r="AL516" s="1347"/>
      <c r="AM516" s="1347"/>
      <c r="AN516" s="1347"/>
      <c r="AO516" s="1347"/>
      <c r="AP516" s="1347"/>
      <c r="AQ516" s="1347"/>
      <c r="AR516" s="1347"/>
      <c r="AS516" s="1347"/>
      <c r="AT516" s="1347"/>
      <c r="AU516" s="1347"/>
      <c r="AV516" s="1347"/>
      <c r="AW516" s="1347"/>
      <c r="AX516" s="1347"/>
    </row>
    <row r="517" spans="1:50" ht="25.7" hidden="1" customHeight="1">
      <c r="A517" s="690"/>
      <c r="B517" s="282"/>
      <c r="C517" s="259" t="s">
        <v>461</v>
      </c>
      <c r="D517" s="236"/>
      <c r="E517" s="235" t="s">
        <v>5294</v>
      </c>
      <c r="F517" s="707" t="s">
        <v>461</v>
      </c>
      <c r="G517" s="236"/>
      <c r="H517" s="247"/>
      <c r="I517" s="236" t="s">
        <v>461</v>
      </c>
      <c r="J517" s="236"/>
      <c r="K517" s="235">
        <v>3412</v>
      </c>
      <c r="L517" s="235"/>
      <c r="M517" s="235"/>
      <c r="N517" s="236"/>
      <c r="O517" s="707" t="s">
        <v>282</v>
      </c>
      <c r="P517" s="235">
        <v>1733</v>
      </c>
      <c r="Q517" s="235">
        <v>3</v>
      </c>
      <c r="R517" s="235"/>
      <c r="S517" s="235"/>
      <c r="T517" s="236"/>
      <c r="U517" s="236"/>
      <c r="V517" s="707">
        <v>2012</v>
      </c>
      <c r="W517" s="236"/>
      <c r="X517" s="236"/>
      <c r="Y517" s="236"/>
      <c r="Z517" s="236"/>
      <c r="AA517" s="236"/>
      <c r="AB517" s="235">
        <v>1500</v>
      </c>
      <c r="AC517" s="707"/>
      <c r="AD517" s="707"/>
      <c r="AE517" s="236"/>
      <c r="AF517" s="236"/>
      <c r="AG517" s="236"/>
      <c r="AH517" s="236"/>
      <c r="AI517" s="236"/>
      <c r="AJ517" s="236"/>
      <c r="AK517" s="236"/>
      <c r="AL517" s="236"/>
      <c r="AM517" s="236"/>
      <c r="AN517" s="236"/>
      <c r="AO517" s="236"/>
      <c r="AP517" s="236"/>
      <c r="AQ517" s="236"/>
      <c r="AR517" s="236"/>
      <c r="AS517" s="236"/>
      <c r="AT517" s="236"/>
      <c r="AU517" s="236"/>
      <c r="AV517" s="236"/>
      <c r="AW517" s="236"/>
      <c r="AX517" s="236"/>
    </row>
    <row r="518" spans="1:50" ht="25.7" hidden="1" customHeight="1">
      <c r="A518" s="690"/>
      <c r="B518" s="282"/>
      <c r="C518" s="259" t="s">
        <v>5183</v>
      </c>
      <c r="D518" s="236"/>
      <c r="E518" s="235" t="s">
        <v>5295</v>
      </c>
      <c r="F518" s="707" t="s">
        <v>5183</v>
      </c>
      <c r="G518" s="236"/>
      <c r="H518" s="247"/>
      <c r="I518" s="236" t="s">
        <v>11130</v>
      </c>
      <c r="J518" s="236"/>
      <c r="K518" s="235">
        <v>29840</v>
      </c>
      <c r="L518" s="235">
        <v>183.74</v>
      </c>
      <c r="M518" s="235">
        <v>214.44</v>
      </c>
      <c r="N518" s="236"/>
      <c r="O518" s="707" t="s">
        <v>5296</v>
      </c>
      <c r="P518" s="235">
        <v>17618</v>
      </c>
      <c r="Q518" s="235">
        <v>23</v>
      </c>
      <c r="R518" s="235">
        <v>40</v>
      </c>
      <c r="S518" s="235">
        <v>150</v>
      </c>
      <c r="T518" s="236"/>
      <c r="U518" s="236"/>
      <c r="V518" s="707">
        <v>2010</v>
      </c>
      <c r="W518" s="236"/>
      <c r="X518" s="236"/>
      <c r="Y518" s="236"/>
      <c r="Z518" s="236"/>
      <c r="AA518" s="236"/>
      <c r="AB518" s="235">
        <v>3834</v>
      </c>
      <c r="AC518" s="707"/>
      <c r="AD518" s="707"/>
      <c r="AE518" s="236"/>
      <c r="AF518" s="236"/>
      <c r="AG518" s="236"/>
      <c r="AH518" s="236"/>
      <c r="AI518" s="236"/>
      <c r="AJ518" s="236"/>
      <c r="AK518" s="236"/>
      <c r="AL518" s="236"/>
      <c r="AM518" s="236"/>
      <c r="AN518" s="236"/>
      <c r="AO518" s="236"/>
      <c r="AP518" s="236"/>
      <c r="AQ518" s="236"/>
      <c r="AR518" s="236"/>
      <c r="AS518" s="236"/>
      <c r="AT518" s="236"/>
      <c r="AU518" s="236"/>
      <c r="AV518" s="236"/>
      <c r="AW518" s="236"/>
      <c r="AX518" s="236"/>
    </row>
    <row r="519" spans="1:50" ht="25.7" hidden="1" customHeight="1">
      <c r="A519" s="690"/>
      <c r="B519" s="282"/>
      <c r="C519" s="259" t="s">
        <v>5183</v>
      </c>
      <c r="D519" s="236"/>
      <c r="E519" s="235" t="s">
        <v>5297</v>
      </c>
      <c r="F519" s="707" t="s">
        <v>5183</v>
      </c>
      <c r="G519" s="236"/>
      <c r="H519" s="247"/>
      <c r="I519" s="236" t="s">
        <v>5183</v>
      </c>
      <c r="J519" s="236"/>
      <c r="K519" s="235">
        <v>19054</v>
      </c>
      <c r="L519" s="235">
        <v>231.9</v>
      </c>
      <c r="M519" s="235">
        <v>231.9</v>
      </c>
      <c r="N519" s="236"/>
      <c r="O519" s="707" t="s">
        <v>1012</v>
      </c>
      <c r="P519" s="235">
        <v>4290</v>
      </c>
      <c r="Q519" s="235">
        <v>14</v>
      </c>
      <c r="R519" s="235"/>
      <c r="S519" s="235">
        <v>300</v>
      </c>
      <c r="T519" s="236"/>
      <c r="U519" s="236"/>
      <c r="V519" s="707">
        <v>2010</v>
      </c>
      <c r="W519" s="236"/>
      <c r="X519" s="236"/>
      <c r="Y519" s="236"/>
      <c r="Z519" s="236"/>
      <c r="AA519" s="236"/>
      <c r="AB519" s="235">
        <v>1400</v>
      </c>
      <c r="AC519" s="707"/>
      <c r="AD519" s="707"/>
      <c r="AE519" s="236"/>
      <c r="AF519" s="236"/>
      <c r="AG519" s="236"/>
      <c r="AH519" s="236"/>
      <c r="AI519" s="236"/>
      <c r="AJ519" s="236"/>
      <c r="AK519" s="236"/>
      <c r="AL519" s="236"/>
      <c r="AM519" s="236"/>
      <c r="AN519" s="236"/>
      <c r="AO519" s="236"/>
      <c r="AP519" s="236"/>
      <c r="AQ519" s="236"/>
      <c r="AR519" s="236"/>
      <c r="AS519" s="236"/>
      <c r="AT519" s="236"/>
      <c r="AU519" s="236"/>
      <c r="AV519" s="236"/>
      <c r="AW519" s="236"/>
      <c r="AX519" s="236"/>
    </row>
    <row r="520" spans="1:50" ht="25.7" hidden="1" customHeight="1">
      <c r="A520" s="690"/>
      <c r="B520" s="282"/>
      <c r="C520" s="259" t="s">
        <v>5183</v>
      </c>
      <c r="D520" s="236"/>
      <c r="E520" s="235" t="s">
        <v>11131</v>
      </c>
      <c r="F520" s="707" t="s">
        <v>5183</v>
      </c>
      <c r="G520" s="236" t="s">
        <v>5298</v>
      </c>
      <c r="H520" s="247"/>
      <c r="I520" s="236" t="s">
        <v>5253</v>
      </c>
      <c r="J520" s="236"/>
      <c r="K520" s="235">
        <v>596.55999999999995</v>
      </c>
      <c r="L520" s="285"/>
      <c r="M520" s="285"/>
      <c r="N520" s="236"/>
      <c r="O520" s="707" t="s">
        <v>5299</v>
      </c>
      <c r="P520" s="235">
        <v>260.75</v>
      </c>
      <c r="Q520" s="235">
        <v>1</v>
      </c>
      <c r="R520" s="235">
        <v>20</v>
      </c>
      <c r="S520" s="235"/>
      <c r="T520" s="236"/>
      <c r="U520" s="236"/>
      <c r="V520" s="707">
        <v>2010</v>
      </c>
      <c r="W520" s="236"/>
      <c r="X520" s="236"/>
      <c r="Y520" s="236"/>
      <c r="Z520" s="236"/>
      <c r="AA520" s="236"/>
      <c r="AB520" s="235">
        <v>47</v>
      </c>
      <c r="AC520" s="707"/>
      <c r="AD520" s="707"/>
      <c r="AE520" s="236"/>
      <c r="AF520" s="236"/>
      <c r="AG520" s="236"/>
      <c r="AH520" s="236"/>
      <c r="AI520" s="236"/>
      <c r="AJ520" s="236"/>
      <c r="AK520" s="236"/>
      <c r="AL520" s="236"/>
      <c r="AM520" s="236"/>
      <c r="AN520" s="236"/>
      <c r="AO520" s="236"/>
      <c r="AP520" s="236"/>
      <c r="AQ520" s="236"/>
      <c r="AR520" s="236"/>
      <c r="AS520" s="236"/>
      <c r="AT520" s="236"/>
      <c r="AU520" s="236"/>
      <c r="AV520" s="236"/>
      <c r="AW520" s="236"/>
      <c r="AX520" s="707" t="s">
        <v>5300</v>
      </c>
    </row>
    <row r="521" spans="1:50" s="1316" customFormat="1" ht="25.7" hidden="1" customHeight="1">
      <c r="A521" s="690"/>
      <c r="B521" s="282"/>
      <c r="C521" s="259" t="s">
        <v>5183</v>
      </c>
      <c r="D521" s="1443"/>
      <c r="E521" s="235" t="s">
        <v>15582</v>
      </c>
      <c r="F521" s="1442" t="s">
        <v>5183</v>
      </c>
      <c r="G521" s="1443"/>
      <c r="H521" s="247"/>
      <c r="I521" s="1443" t="s">
        <v>5183</v>
      </c>
      <c r="J521" s="1443"/>
      <c r="K521" s="235">
        <v>114</v>
      </c>
      <c r="L521" s="285">
        <v>94</v>
      </c>
      <c r="M521" s="285">
        <v>94</v>
      </c>
      <c r="N521" s="1443"/>
      <c r="O521" s="1442" t="s">
        <v>282</v>
      </c>
      <c r="P521" s="235">
        <v>950</v>
      </c>
      <c r="Q521" s="235">
        <v>1</v>
      </c>
      <c r="R521" s="235"/>
      <c r="S521" s="235"/>
      <c r="T521" s="1443"/>
      <c r="U521" s="1443"/>
      <c r="V521" s="1442">
        <v>2018</v>
      </c>
      <c r="W521" s="1443"/>
      <c r="X521" s="1443"/>
      <c r="Y521" s="1443"/>
      <c r="Z521" s="1443"/>
      <c r="AA521" s="1443"/>
      <c r="AB521" s="235">
        <v>3100</v>
      </c>
      <c r="AC521" s="1442"/>
      <c r="AD521" s="1442"/>
      <c r="AE521" s="1443"/>
      <c r="AF521" s="1443"/>
      <c r="AG521" s="1443"/>
      <c r="AH521" s="1443"/>
      <c r="AI521" s="1443"/>
      <c r="AJ521" s="1443"/>
      <c r="AK521" s="1443"/>
      <c r="AL521" s="1443"/>
      <c r="AM521" s="1443"/>
      <c r="AN521" s="1443"/>
      <c r="AO521" s="1443"/>
      <c r="AP521" s="1443"/>
      <c r="AQ521" s="1443"/>
      <c r="AR521" s="1443"/>
      <c r="AS521" s="1443"/>
      <c r="AT521" s="1443"/>
      <c r="AU521" s="1443"/>
      <c r="AV521" s="1443"/>
      <c r="AW521" s="1443"/>
      <c r="AX521" s="1442" t="s">
        <v>6506</v>
      </c>
    </row>
    <row r="522" spans="1:50" ht="25.7" hidden="1" customHeight="1">
      <c r="A522" s="690"/>
      <c r="B522" s="282"/>
      <c r="C522" s="259" t="s">
        <v>706</v>
      </c>
      <c r="D522" s="236" t="s">
        <v>5301</v>
      </c>
      <c r="E522" s="235" t="s">
        <v>5302</v>
      </c>
      <c r="F522" s="707" t="s">
        <v>706</v>
      </c>
      <c r="G522" s="236" t="s">
        <v>5192</v>
      </c>
      <c r="H522" s="247" t="s">
        <v>5193</v>
      </c>
      <c r="I522" s="236" t="s">
        <v>5303</v>
      </c>
      <c r="J522" s="236">
        <v>0</v>
      </c>
      <c r="K522" s="235">
        <v>59138</v>
      </c>
      <c r="L522" s="285">
        <v>90</v>
      </c>
      <c r="M522" s="285">
        <v>90</v>
      </c>
      <c r="N522" s="236" t="s">
        <v>171</v>
      </c>
      <c r="O522" s="707" t="s">
        <v>172</v>
      </c>
      <c r="P522" s="235">
        <v>1825</v>
      </c>
      <c r="Q522" s="235">
        <v>7</v>
      </c>
      <c r="R522" s="235"/>
      <c r="S522" s="235">
        <v>300</v>
      </c>
      <c r="T522" s="236" t="s">
        <v>173</v>
      </c>
      <c r="U522" s="236" t="s">
        <v>466</v>
      </c>
      <c r="V522" s="707">
        <v>1992</v>
      </c>
      <c r="W522" s="236">
        <v>316</v>
      </c>
      <c r="X522" s="236"/>
      <c r="Y522" s="236"/>
      <c r="Z522" s="236"/>
      <c r="AA522" s="236"/>
      <c r="AB522" s="235">
        <v>316</v>
      </c>
      <c r="AC522" s="707"/>
      <c r="AD522" s="707"/>
      <c r="AE522" s="236"/>
      <c r="AF522" s="236"/>
      <c r="AG522" s="236"/>
      <c r="AH522" s="236"/>
      <c r="AI522" s="236"/>
      <c r="AJ522" s="236"/>
      <c r="AK522" s="236"/>
      <c r="AL522" s="236"/>
      <c r="AM522" s="236"/>
      <c r="AN522" s="236"/>
      <c r="AO522" s="236"/>
      <c r="AP522" s="236"/>
      <c r="AQ522" s="236"/>
      <c r="AR522" s="236"/>
      <c r="AS522" s="236"/>
      <c r="AT522" s="236"/>
      <c r="AU522" s="236"/>
      <c r="AV522" s="236"/>
      <c r="AW522" s="236"/>
      <c r="AX522" s="833"/>
    </row>
    <row r="523" spans="1:50" ht="25.7" hidden="1" customHeight="1">
      <c r="A523" s="690"/>
      <c r="B523" s="282"/>
      <c r="C523" s="259" t="s">
        <v>706</v>
      </c>
      <c r="D523" s="236"/>
      <c r="E523" s="235" t="s">
        <v>5304</v>
      </c>
      <c r="F523" s="707" t="s">
        <v>706</v>
      </c>
      <c r="G523" s="236"/>
      <c r="H523" s="247"/>
      <c r="I523" s="236" t="s">
        <v>11132</v>
      </c>
      <c r="J523" s="236"/>
      <c r="K523" s="235">
        <v>32397</v>
      </c>
      <c r="L523" s="235">
        <v>3776</v>
      </c>
      <c r="M523" s="235">
        <v>3359</v>
      </c>
      <c r="N523" s="236"/>
      <c r="O523" s="707" t="s">
        <v>1012</v>
      </c>
      <c r="P523" s="235">
        <v>9329.6299999999992</v>
      </c>
      <c r="Q523" s="235">
        <v>12</v>
      </c>
      <c r="R523" s="235">
        <v>1260</v>
      </c>
      <c r="S523" s="235">
        <v>1260</v>
      </c>
      <c r="T523" s="236"/>
      <c r="U523" s="236"/>
      <c r="V523" s="707">
        <v>2013</v>
      </c>
      <c r="W523" s="236"/>
      <c r="X523" s="236"/>
      <c r="Y523" s="236"/>
      <c r="Z523" s="236"/>
      <c r="AA523" s="236"/>
      <c r="AB523" s="235">
        <v>7900</v>
      </c>
      <c r="AC523" s="707"/>
      <c r="AD523" s="707"/>
      <c r="AE523" s="236"/>
      <c r="AF523" s="236"/>
      <c r="AG523" s="236"/>
      <c r="AH523" s="236"/>
      <c r="AI523" s="236"/>
      <c r="AJ523" s="236"/>
      <c r="AK523" s="236"/>
      <c r="AL523" s="236"/>
      <c r="AM523" s="236"/>
      <c r="AN523" s="236"/>
      <c r="AO523" s="236"/>
      <c r="AP523" s="236"/>
      <c r="AQ523" s="236"/>
      <c r="AR523" s="236"/>
      <c r="AS523" s="236"/>
      <c r="AT523" s="236"/>
      <c r="AU523" s="236"/>
      <c r="AV523" s="236"/>
      <c r="AW523" s="236"/>
      <c r="AX523" s="236"/>
    </row>
    <row r="524" spans="1:50" ht="25.7" hidden="1" customHeight="1">
      <c r="A524" s="690"/>
      <c r="B524" s="282"/>
      <c r="C524" s="259" t="s">
        <v>706</v>
      </c>
      <c r="D524" s="236" t="s">
        <v>594</v>
      </c>
      <c r="E524" s="235" t="s">
        <v>5305</v>
      </c>
      <c r="F524" s="707" t="s">
        <v>706</v>
      </c>
      <c r="G524" s="236" t="s">
        <v>1025</v>
      </c>
      <c r="H524" s="247" t="s">
        <v>598</v>
      </c>
      <c r="I524" s="236" t="s">
        <v>706</v>
      </c>
      <c r="J524" s="236">
        <v>65</v>
      </c>
      <c r="K524" s="235">
        <v>17199</v>
      </c>
      <c r="L524" s="235"/>
      <c r="M524" s="235"/>
      <c r="N524" s="236" t="s">
        <v>171</v>
      </c>
      <c r="O524" s="707" t="s">
        <v>1012</v>
      </c>
      <c r="P524" s="235">
        <v>1295</v>
      </c>
      <c r="Q524" s="235">
        <v>2</v>
      </c>
      <c r="R524" s="235"/>
      <c r="S524" s="235"/>
      <c r="T524" s="236" t="s">
        <v>465</v>
      </c>
      <c r="U524" s="236" t="s">
        <v>466</v>
      </c>
      <c r="V524" s="707">
        <v>2004</v>
      </c>
      <c r="W524" s="236"/>
      <c r="X524" s="236">
        <v>550</v>
      </c>
      <c r="Y524" s="236"/>
      <c r="Z524" s="236"/>
      <c r="AA524" s="236"/>
      <c r="AB524" s="235">
        <v>4019</v>
      </c>
      <c r="AC524" s="707">
        <v>2003</v>
      </c>
      <c r="AD524" s="707"/>
      <c r="AE524" s="236"/>
      <c r="AF524" s="236"/>
      <c r="AG524" s="236"/>
      <c r="AH524" s="236"/>
      <c r="AI524" s="236"/>
      <c r="AJ524" s="236"/>
      <c r="AK524" s="236"/>
      <c r="AL524" s="236"/>
      <c r="AM524" s="236"/>
      <c r="AN524" s="236"/>
      <c r="AO524" s="236"/>
      <c r="AP524" s="236"/>
      <c r="AQ524" s="236"/>
      <c r="AR524" s="236"/>
      <c r="AS524" s="236"/>
      <c r="AT524" s="236"/>
      <c r="AU524" s="236"/>
      <c r="AV524" s="236"/>
      <c r="AW524" s="236"/>
      <c r="AX524" s="693"/>
    </row>
    <row r="525" spans="1:50" ht="25.7" hidden="1" customHeight="1">
      <c r="A525" s="690"/>
      <c r="B525" s="282"/>
      <c r="C525" s="259" t="s">
        <v>706</v>
      </c>
      <c r="D525" s="707" t="s">
        <v>594</v>
      </c>
      <c r="E525" s="707" t="s">
        <v>5306</v>
      </c>
      <c r="F525" s="707" t="s">
        <v>706</v>
      </c>
      <c r="G525" s="707" t="s">
        <v>1025</v>
      </c>
      <c r="H525" s="247" t="s">
        <v>598</v>
      </c>
      <c r="I525" s="236" t="s">
        <v>706</v>
      </c>
      <c r="J525" s="236">
        <v>65</v>
      </c>
      <c r="K525" s="235">
        <v>22100</v>
      </c>
      <c r="L525" s="235">
        <v>81.2</v>
      </c>
      <c r="M525" s="235">
        <v>81.2</v>
      </c>
      <c r="N525" s="236" t="s">
        <v>171</v>
      </c>
      <c r="O525" s="707" t="s">
        <v>1012</v>
      </c>
      <c r="P525" s="235">
        <v>1100</v>
      </c>
      <c r="Q525" s="235">
        <v>2</v>
      </c>
      <c r="R525" s="235"/>
      <c r="S525" s="235"/>
      <c r="T525" s="236" t="s">
        <v>465</v>
      </c>
      <c r="U525" s="236" t="s">
        <v>466</v>
      </c>
      <c r="V525" s="707">
        <v>2007</v>
      </c>
      <c r="W525" s="236"/>
      <c r="X525" s="236">
        <v>550</v>
      </c>
      <c r="Y525" s="236"/>
      <c r="Z525" s="236"/>
      <c r="AA525" s="236"/>
      <c r="AB525" s="235">
        <v>3000</v>
      </c>
      <c r="AC525" s="707">
        <v>2003</v>
      </c>
      <c r="AD525" s="707"/>
      <c r="AE525" s="236"/>
      <c r="AF525" s="236"/>
      <c r="AG525" s="236"/>
      <c r="AH525" s="236"/>
      <c r="AI525" s="236"/>
      <c r="AJ525" s="236"/>
      <c r="AK525" s="236"/>
      <c r="AL525" s="236"/>
      <c r="AM525" s="236"/>
      <c r="AN525" s="236"/>
      <c r="AO525" s="236"/>
      <c r="AP525" s="236"/>
      <c r="AQ525" s="236"/>
      <c r="AR525" s="236"/>
      <c r="AS525" s="236"/>
      <c r="AT525" s="236"/>
      <c r="AU525" s="236"/>
      <c r="AV525" s="236"/>
      <c r="AW525" s="236"/>
      <c r="AX525" s="236"/>
    </row>
    <row r="526" spans="1:50" ht="25.7" hidden="1" customHeight="1">
      <c r="A526" s="690"/>
      <c r="B526" s="275"/>
      <c r="C526" s="259" t="s">
        <v>706</v>
      </c>
      <c r="D526" s="236"/>
      <c r="E526" s="235" t="s">
        <v>5307</v>
      </c>
      <c r="F526" s="707" t="s">
        <v>706</v>
      </c>
      <c r="G526" s="236"/>
      <c r="H526" s="247"/>
      <c r="I526" s="236" t="s">
        <v>706</v>
      </c>
      <c r="J526" s="236"/>
      <c r="K526" s="235">
        <v>16056</v>
      </c>
      <c r="L526" s="235">
        <v>77.7</v>
      </c>
      <c r="M526" s="235">
        <v>77.7</v>
      </c>
      <c r="N526" s="236"/>
      <c r="O526" s="707" t="s">
        <v>1012</v>
      </c>
      <c r="P526" s="235">
        <v>1199</v>
      </c>
      <c r="Q526" s="235">
        <v>2</v>
      </c>
      <c r="R526" s="235"/>
      <c r="S526" s="235"/>
      <c r="T526" s="236"/>
      <c r="U526" s="236"/>
      <c r="V526" s="707">
        <v>2011</v>
      </c>
      <c r="W526" s="236"/>
      <c r="X526" s="236"/>
      <c r="Y526" s="236"/>
      <c r="Z526" s="236"/>
      <c r="AA526" s="236"/>
      <c r="AB526" s="235">
        <v>3363</v>
      </c>
      <c r="AC526" s="707"/>
      <c r="AD526" s="707"/>
      <c r="AE526" s="236"/>
      <c r="AF526" s="236"/>
      <c r="AG526" s="236"/>
      <c r="AH526" s="236"/>
      <c r="AI526" s="236"/>
      <c r="AJ526" s="236"/>
      <c r="AK526" s="236"/>
      <c r="AL526" s="236"/>
      <c r="AM526" s="236"/>
      <c r="AN526" s="236"/>
      <c r="AO526" s="236"/>
      <c r="AP526" s="236"/>
      <c r="AQ526" s="236"/>
      <c r="AR526" s="236"/>
      <c r="AS526" s="236"/>
      <c r="AT526" s="236"/>
      <c r="AU526" s="236"/>
      <c r="AV526" s="236"/>
      <c r="AW526" s="236"/>
      <c r="AX526" s="236"/>
    </row>
    <row r="527" spans="1:50" ht="25.7" hidden="1" customHeight="1">
      <c r="A527" s="690"/>
      <c r="B527" s="282"/>
      <c r="C527" s="259" t="s">
        <v>5197</v>
      </c>
      <c r="D527" s="236"/>
      <c r="E527" s="235" t="s">
        <v>5308</v>
      </c>
      <c r="F527" s="707" t="s">
        <v>5197</v>
      </c>
      <c r="G527" s="236"/>
      <c r="H527" s="247"/>
      <c r="I527" s="236" t="s">
        <v>5197</v>
      </c>
      <c r="J527" s="236"/>
      <c r="K527" s="235">
        <v>1380</v>
      </c>
      <c r="L527" s="235"/>
      <c r="M527" s="235"/>
      <c r="N527" s="236"/>
      <c r="O527" s="707" t="s">
        <v>5309</v>
      </c>
      <c r="P527" s="235">
        <v>1380</v>
      </c>
      <c r="Q527" s="235">
        <v>6</v>
      </c>
      <c r="R527" s="235"/>
      <c r="S527" s="235"/>
      <c r="T527" s="236"/>
      <c r="U527" s="236"/>
      <c r="V527" s="707">
        <v>2008</v>
      </c>
      <c r="W527" s="236"/>
      <c r="X527" s="236"/>
      <c r="Y527" s="236"/>
      <c r="Z527" s="236"/>
      <c r="AA527" s="236"/>
      <c r="AB527" s="235">
        <v>300</v>
      </c>
      <c r="AC527" s="707"/>
      <c r="AD527" s="707"/>
      <c r="AE527" s="236"/>
      <c r="AF527" s="236"/>
      <c r="AG527" s="236"/>
      <c r="AH527" s="236"/>
      <c r="AI527" s="236"/>
      <c r="AJ527" s="236"/>
      <c r="AK527" s="236"/>
      <c r="AL527" s="236"/>
      <c r="AM527" s="236"/>
      <c r="AN527" s="236"/>
      <c r="AO527" s="236"/>
      <c r="AP527" s="236"/>
      <c r="AQ527" s="236"/>
      <c r="AR527" s="236"/>
      <c r="AS527" s="236"/>
      <c r="AT527" s="236"/>
      <c r="AU527" s="236"/>
      <c r="AV527" s="236"/>
      <c r="AW527" s="236"/>
      <c r="AX527" s="236"/>
    </row>
    <row r="528" spans="1:50" ht="25.7" hidden="1" customHeight="1">
      <c r="A528" s="690"/>
      <c r="B528" s="282"/>
      <c r="C528" s="259" t="s">
        <v>468</v>
      </c>
      <c r="D528" s="236"/>
      <c r="E528" s="235" t="s">
        <v>16490</v>
      </c>
      <c r="F528" s="707" t="s">
        <v>468</v>
      </c>
      <c r="G528" s="236"/>
      <c r="H528" s="247"/>
      <c r="I528" s="236" t="s">
        <v>468</v>
      </c>
      <c r="J528" s="236"/>
      <c r="K528" s="235">
        <v>3366</v>
      </c>
      <c r="L528" s="235">
        <v>80</v>
      </c>
      <c r="M528" s="235">
        <v>305</v>
      </c>
      <c r="N528" s="236"/>
      <c r="O528" s="707" t="s">
        <v>469</v>
      </c>
      <c r="P528" s="235">
        <v>3366</v>
      </c>
      <c r="Q528" s="235">
        <v>6</v>
      </c>
      <c r="R528" s="235">
        <v>100</v>
      </c>
      <c r="S528" s="235">
        <v>150</v>
      </c>
      <c r="T528" s="236"/>
      <c r="U528" s="236"/>
      <c r="V528" s="707">
        <v>2004</v>
      </c>
      <c r="W528" s="236"/>
      <c r="X528" s="236"/>
      <c r="Y528" s="236"/>
      <c r="Z528" s="236"/>
      <c r="AA528" s="236"/>
      <c r="AB528" s="235">
        <v>600</v>
      </c>
      <c r="AC528" s="707"/>
      <c r="AD528" s="707"/>
      <c r="AE528" s="236"/>
      <c r="AF528" s="236"/>
      <c r="AG528" s="236"/>
      <c r="AH528" s="236"/>
      <c r="AI528" s="236"/>
      <c r="AJ528" s="236"/>
      <c r="AK528" s="236"/>
      <c r="AL528" s="236"/>
      <c r="AM528" s="236"/>
      <c r="AN528" s="236"/>
      <c r="AO528" s="236"/>
      <c r="AP528" s="236"/>
      <c r="AQ528" s="236"/>
      <c r="AR528" s="236"/>
      <c r="AS528" s="236"/>
      <c r="AT528" s="236"/>
      <c r="AU528" s="236"/>
      <c r="AV528" s="236"/>
      <c r="AW528" s="236"/>
      <c r="AX528" s="236"/>
    </row>
    <row r="529" spans="1:50" ht="25.7" hidden="1" customHeight="1">
      <c r="A529" s="690"/>
      <c r="B529" s="282"/>
      <c r="C529" s="259" t="s">
        <v>468</v>
      </c>
      <c r="D529" s="236"/>
      <c r="E529" s="235" t="s">
        <v>5310</v>
      </c>
      <c r="F529" s="707" t="s">
        <v>468</v>
      </c>
      <c r="G529" s="236"/>
      <c r="H529" s="247"/>
      <c r="I529" s="236" t="s">
        <v>468</v>
      </c>
      <c r="J529" s="236"/>
      <c r="K529" s="235">
        <v>2664</v>
      </c>
      <c r="L529" s="235">
        <v>62.4</v>
      </c>
      <c r="M529" s="235">
        <v>62</v>
      </c>
      <c r="N529" s="236"/>
      <c r="O529" s="707" t="s">
        <v>1035</v>
      </c>
      <c r="P529" s="235">
        <v>2664</v>
      </c>
      <c r="Q529" s="235">
        <v>4</v>
      </c>
      <c r="R529" s="235"/>
      <c r="S529" s="235">
        <v>100</v>
      </c>
      <c r="T529" s="236"/>
      <c r="U529" s="236"/>
      <c r="V529" s="707">
        <v>1998</v>
      </c>
      <c r="W529" s="236"/>
      <c r="X529" s="236"/>
      <c r="Y529" s="236"/>
      <c r="Z529" s="236"/>
      <c r="AA529" s="236"/>
      <c r="AB529" s="235">
        <v>130</v>
      </c>
      <c r="AC529" s="707"/>
      <c r="AD529" s="707"/>
      <c r="AE529" s="236"/>
      <c r="AF529" s="236"/>
      <c r="AG529" s="236"/>
      <c r="AH529" s="236"/>
      <c r="AI529" s="236"/>
      <c r="AJ529" s="236"/>
      <c r="AK529" s="236"/>
      <c r="AL529" s="236"/>
      <c r="AM529" s="236"/>
      <c r="AN529" s="236"/>
      <c r="AO529" s="236"/>
      <c r="AP529" s="236"/>
      <c r="AQ529" s="236"/>
      <c r="AR529" s="236"/>
      <c r="AS529" s="236"/>
      <c r="AT529" s="236"/>
      <c r="AU529" s="236"/>
      <c r="AV529" s="236"/>
      <c r="AW529" s="236"/>
      <c r="AX529" s="236"/>
    </row>
    <row r="530" spans="1:50" ht="25.7" hidden="1" customHeight="1">
      <c r="A530" s="690"/>
      <c r="B530" s="282"/>
      <c r="C530" s="259" t="s">
        <v>468</v>
      </c>
      <c r="D530" s="236"/>
      <c r="E530" s="235" t="s">
        <v>16491</v>
      </c>
      <c r="F530" s="707" t="s">
        <v>468</v>
      </c>
      <c r="G530" s="236"/>
      <c r="H530" s="247"/>
      <c r="I530" s="236" t="s">
        <v>468</v>
      </c>
      <c r="J530" s="236"/>
      <c r="K530" s="235">
        <v>24001</v>
      </c>
      <c r="L530" s="235"/>
      <c r="M530" s="235">
        <v>4144</v>
      </c>
      <c r="N530" s="236"/>
      <c r="O530" s="707" t="s">
        <v>5311</v>
      </c>
      <c r="P530" s="235">
        <v>3300</v>
      </c>
      <c r="Q530" s="235">
        <v>4</v>
      </c>
      <c r="R530" s="235"/>
      <c r="S530" s="235"/>
      <c r="T530" s="236"/>
      <c r="U530" s="236"/>
      <c r="V530" s="707">
        <v>2016</v>
      </c>
      <c r="W530" s="236"/>
      <c r="X530" s="236"/>
      <c r="Y530" s="236"/>
      <c r="Z530" s="236"/>
      <c r="AA530" s="236"/>
      <c r="AB530" s="235">
        <v>3500</v>
      </c>
      <c r="AC530" s="707"/>
      <c r="AD530" s="707"/>
      <c r="AE530" s="236"/>
      <c r="AF530" s="236"/>
      <c r="AG530" s="236"/>
      <c r="AH530" s="236"/>
      <c r="AI530" s="236"/>
      <c r="AJ530" s="236"/>
      <c r="AK530" s="236"/>
      <c r="AL530" s="236"/>
      <c r="AM530" s="236"/>
      <c r="AN530" s="236"/>
      <c r="AO530" s="236"/>
      <c r="AP530" s="236"/>
      <c r="AQ530" s="236"/>
      <c r="AR530" s="236"/>
      <c r="AS530" s="236"/>
      <c r="AT530" s="236"/>
      <c r="AU530" s="236"/>
      <c r="AV530" s="236"/>
      <c r="AW530" s="236"/>
      <c r="AX530" s="236"/>
    </row>
    <row r="531" spans="1:50" ht="25.7" hidden="1" customHeight="1">
      <c r="A531" s="690"/>
      <c r="B531" s="282"/>
      <c r="C531" s="793" t="s">
        <v>2052</v>
      </c>
      <c r="D531" s="307"/>
      <c r="E531" s="222" t="s">
        <v>5312</v>
      </c>
      <c r="F531" s="219" t="s">
        <v>2052</v>
      </c>
      <c r="G531" s="221"/>
      <c r="H531" s="221"/>
      <c r="I531" s="221" t="s">
        <v>5314</v>
      </c>
      <c r="J531" s="307"/>
      <c r="K531" s="222">
        <v>58867</v>
      </c>
      <c r="L531" s="222">
        <v>3008</v>
      </c>
      <c r="M531" s="222">
        <v>2998</v>
      </c>
      <c r="N531" s="307"/>
      <c r="O531" s="219" t="s">
        <v>1035</v>
      </c>
      <c r="P531" s="222">
        <v>2998</v>
      </c>
      <c r="Q531" s="222">
        <v>4</v>
      </c>
      <c r="R531" s="222">
        <v>96</v>
      </c>
      <c r="S531" s="222">
        <v>450</v>
      </c>
      <c r="T531" s="307"/>
      <c r="U531" s="307"/>
      <c r="V531" s="219">
        <v>2012</v>
      </c>
      <c r="W531" s="307"/>
      <c r="X531" s="307"/>
      <c r="Y531" s="307"/>
      <c r="Z531" s="307"/>
      <c r="AA531" s="307"/>
      <c r="AB531" s="222">
        <v>3000</v>
      </c>
      <c r="AC531" s="307"/>
      <c r="AD531" s="307"/>
      <c r="AE531" s="307"/>
      <c r="AF531" s="307"/>
      <c r="AG531" s="307"/>
      <c r="AH531" s="307"/>
      <c r="AI531" s="307"/>
      <c r="AJ531" s="307"/>
      <c r="AK531" s="307"/>
      <c r="AL531" s="307"/>
      <c r="AM531" s="307"/>
      <c r="AN531" s="307"/>
      <c r="AO531" s="307"/>
      <c r="AP531" s="307"/>
      <c r="AQ531" s="307"/>
      <c r="AR531" s="307"/>
      <c r="AS531" s="307"/>
      <c r="AT531" s="307"/>
      <c r="AU531" s="307"/>
      <c r="AV531" s="307"/>
      <c r="AW531" s="307"/>
      <c r="AX531" s="221"/>
    </row>
    <row r="532" spans="1:50" ht="25.7" hidden="1" customHeight="1">
      <c r="A532" s="690"/>
      <c r="B532" s="282"/>
      <c r="C532" s="259" t="s">
        <v>2052</v>
      </c>
      <c r="D532" s="236"/>
      <c r="E532" s="235" t="s">
        <v>5313</v>
      </c>
      <c r="F532" s="707" t="s">
        <v>2052</v>
      </c>
      <c r="G532" s="236"/>
      <c r="H532" s="247"/>
      <c r="I532" s="236" t="s">
        <v>5314</v>
      </c>
      <c r="J532" s="236"/>
      <c r="K532" s="235">
        <v>4774</v>
      </c>
      <c r="L532" s="235" t="s">
        <v>944</v>
      </c>
      <c r="M532" s="235" t="s">
        <v>944</v>
      </c>
      <c r="N532" s="236"/>
      <c r="O532" s="707" t="s">
        <v>304</v>
      </c>
      <c r="P532" s="235">
        <v>3431</v>
      </c>
      <c r="Q532" s="235">
        <v>6</v>
      </c>
      <c r="R532" s="235"/>
      <c r="S532" s="235">
        <v>1350</v>
      </c>
      <c r="T532" s="236"/>
      <c r="U532" s="236"/>
      <c r="V532" s="707">
        <v>1999</v>
      </c>
      <c r="W532" s="236"/>
      <c r="X532" s="236"/>
      <c r="Y532" s="236"/>
      <c r="Z532" s="236"/>
      <c r="AA532" s="236"/>
      <c r="AB532" s="235">
        <v>160</v>
      </c>
      <c r="AC532" s="707"/>
      <c r="AD532" s="707"/>
      <c r="AE532" s="236"/>
      <c r="AF532" s="236"/>
      <c r="AG532" s="236"/>
      <c r="AH532" s="236"/>
      <c r="AI532" s="236"/>
      <c r="AJ532" s="236"/>
      <c r="AK532" s="236"/>
      <c r="AL532" s="236"/>
      <c r="AM532" s="236"/>
      <c r="AN532" s="236"/>
      <c r="AO532" s="236"/>
      <c r="AP532" s="236"/>
      <c r="AQ532" s="236"/>
      <c r="AR532" s="236"/>
      <c r="AS532" s="236"/>
      <c r="AT532" s="236"/>
      <c r="AU532" s="236"/>
      <c r="AV532" s="236"/>
      <c r="AW532" s="236"/>
      <c r="AX532" s="288"/>
    </row>
    <row r="533" spans="1:50" ht="25.7" hidden="1" customHeight="1">
      <c r="A533" s="690" t="s">
        <v>310</v>
      </c>
      <c r="B533" s="282"/>
      <c r="C533" s="259" t="s">
        <v>2052</v>
      </c>
      <c r="D533" s="236"/>
      <c r="E533" s="235" t="s">
        <v>5315</v>
      </c>
      <c r="F533" s="707" t="s">
        <v>2052</v>
      </c>
      <c r="G533" s="236"/>
      <c r="H533" s="247"/>
      <c r="I533" s="236" t="s">
        <v>5316</v>
      </c>
      <c r="J533" s="236"/>
      <c r="K533" s="235">
        <v>3700</v>
      </c>
      <c r="L533" s="235" t="s">
        <v>944</v>
      </c>
      <c r="M533" s="235" t="s">
        <v>944</v>
      </c>
      <c r="N533" s="236"/>
      <c r="O533" s="707" t="s">
        <v>304</v>
      </c>
      <c r="P533" s="235">
        <v>2117</v>
      </c>
      <c r="Q533" s="235">
        <v>4</v>
      </c>
      <c r="R533" s="235"/>
      <c r="S533" s="235">
        <v>120</v>
      </c>
      <c r="T533" s="236"/>
      <c r="U533" s="236"/>
      <c r="V533" s="707">
        <v>2017</v>
      </c>
      <c r="W533" s="236"/>
      <c r="X533" s="236"/>
      <c r="Y533" s="236"/>
      <c r="Z533" s="236"/>
      <c r="AA533" s="236"/>
      <c r="AB533" s="235"/>
      <c r="AC533" s="707"/>
      <c r="AD533" s="707"/>
      <c r="AE533" s="236"/>
      <c r="AF533" s="236"/>
      <c r="AG533" s="236"/>
      <c r="AH533" s="236"/>
      <c r="AI533" s="236"/>
      <c r="AJ533" s="236"/>
      <c r="AK533" s="236"/>
      <c r="AL533" s="236"/>
      <c r="AM533" s="236"/>
      <c r="AN533" s="236"/>
      <c r="AO533" s="236"/>
      <c r="AP533" s="236"/>
      <c r="AQ533" s="236"/>
      <c r="AR533" s="236"/>
      <c r="AS533" s="236"/>
      <c r="AT533" s="236"/>
      <c r="AU533" s="236"/>
      <c r="AV533" s="236"/>
      <c r="AW533" s="236"/>
      <c r="AX533" s="236"/>
    </row>
    <row r="534" spans="1:50" ht="25.7" hidden="1" customHeight="1">
      <c r="A534" s="690"/>
      <c r="B534" s="282"/>
      <c r="C534" s="259" t="s">
        <v>5270</v>
      </c>
      <c r="D534" s="236"/>
      <c r="E534" s="235" t="s">
        <v>5317</v>
      </c>
      <c r="F534" s="707" t="s">
        <v>5270</v>
      </c>
      <c r="G534" s="236"/>
      <c r="H534" s="247"/>
      <c r="I534" s="236" t="s">
        <v>5270</v>
      </c>
      <c r="J534" s="236"/>
      <c r="K534" s="235">
        <v>2800</v>
      </c>
      <c r="L534" s="235"/>
      <c r="M534" s="235"/>
      <c r="N534" s="236"/>
      <c r="O534" s="707" t="s">
        <v>172</v>
      </c>
      <c r="P534" s="235">
        <v>2800</v>
      </c>
      <c r="Q534" s="235">
        <v>4</v>
      </c>
      <c r="R534" s="235"/>
      <c r="S534" s="235"/>
      <c r="T534" s="236"/>
      <c r="U534" s="236"/>
      <c r="V534" s="707">
        <v>1992</v>
      </c>
      <c r="W534" s="236"/>
      <c r="X534" s="236"/>
      <c r="Y534" s="236"/>
      <c r="Z534" s="236"/>
      <c r="AA534" s="236"/>
      <c r="AB534" s="235">
        <v>20</v>
      </c>
      <c r="AC534" s="707"/>
      <c r="AD534" s="707"/>
      <c r="AE534" s="236"/>
      <c r="AF534" s="236"/>
      <c r="AG534" s="236"/>
      <c r="AH534" s="236"/>
      <c r="AI534" s="236"/>
      <c r="AJ534" s="236"/>
      <c r="AK534" s="236"/>
      <c r="AL534" s="236"/>
      <c r="AM534" s="236"/>
      <c r="AN534" s="236"/>
      <c r="AO534" s="236"/>
      <c r="AP534" s="236"/>
      <c r="AQ534" s="236"/>
      <c r="AR534" s="236"/>
      <c r="AS534" s="236"/>
      <c r="AT534" s="236"/>
      <c r="AU534" s="236"/>
      <c r="AV534" s="236"/>
      <c r="AW534" s="236"/>
      <c r="AX534" s="236"/>
    </row>
    <row r="535" spans="1:50" ht="25.7" hidden="1" customHeight="1">
      <c r="A535" s="690" t="s">
        <v>311</v>
      </c>
      <c r="B535" s="282"/>
      <c r="C535" s="259" t="s">
        <v>5270</v>
      </c>
      <c r="D535" s="236"/>
      <c r="E535" s="235" t="s">
        <v>5318</v>
      </c>
      <c r="F535" s="707" t="s">
        <v>5270</v>
      </c>
      <c r="G535" s="236"/>
      <c r="H535" s="247"/>
      <c r="I535" s="236" t="s">
        <v>5270</v>
      </c>
      <c r="J535" s="236"/>
      <c r="K535" s="235">
        <v>2700</v>
      </c>
      <c r="L535" s="235"/>
      <c r="M535" s="235"/>
      <c r="N535" s="236"/>
      <c r="O535" s="707" t="s">
        <v>304</v>
      </c>
      <c r="P535" s="235">
        <v>2435</v>
      </c>
      <c r="Q535" s="235">
        <v>4</v>
      </c>
      <c r="R535" s="235"/>
      <c r="S535" s="235"/>
      <c r="T535" s="236"/>
      <c r="U535" s="236"/>
      <c r="V535" s="707">
        <v>2012</v>
      </c>
      <c r="W535" s="236"/>
      <c r="X535" s="236"/>
      <c r="Y535" s="236"/>
      <c r="Z535" s="236"/>
      <c r="AA535" s="236"/>
      <c r="AB535" s="235">
        <v>100</v>
      </c>
      <c r="AC535" s="707"/>
      <c r="AD535" s="707"/>
      <c r="AE535" s="236"/>
      <c r="AF535" s="236"/>
      <c r="AG535" s="236"/>
      <c r="AH535" s="236"/>
      <c r="AI535" s="236"/>
      <c r="AJ535" s="236"/>
      <c r="AK535" s="236"/>
      <c r="AL535" s="236"/>
      <c r="AM535" s="236"/>
      <c r="AN535" s="236"/>
      <c r="AO535" s="236"/>
      <c r="AP535" s="236"/>
      <c r="AQ535" s="236"/>
      <c r="AR535" s="236"/>
      <c r="AS535" s="236"/>
      <c r="AT535" s="236"/>
      <c r="AU535" s="236"/>
      <c r="AV535" s="236"/>
      <c r="AW535" s="236"/>
      <c r="AX535" s="236"/>
    </row>
    <row r="536" spans="1:50" ht="25.7" hidden="1" customHeight="1">
      <c r="A536" s="690"/>
      <c r="B536" s="282"/>
      <c r="C536" s="259" t="s">
        <v>5215</v>
      </c>
      <c r="D536" s="236"/>
      <c r="E536" s="235" t="s">
        <v>5319</v>
      </c>
      <c r="F536" s="707" t="s">
        <v>645</v>
      </c>
      <c r="G536" s="236"/>
      <c r="H536" s="247"/>
      <c r="I536" s="236" t="s">
        <v>5320</v>
      </c>
      <c r="J536" s="236"/>
      <c r="K536" s="235">
        <v>8920</v>
      </c>
      <c r="L536" s="235"/>
      <c r="M536" s="235"/>
      <c r="N536" s="236"/>
      <c r="O536" s="707" t="s">
        <v>5321</v>
      </c>
      <c r="P536" s="235">
        <v>7500</v>
      </c>
      <c r="Q536" s="235">
        <v>10</v>
      </c>
      <c r="R536" s="235"/>
      <c r="S536" s="235"/>
      <c r="T536" s="236"/>
      <c r="U536" s="236"/>
      <c r="V536" s="707">
        <v>2011</v>
      </c>
      <c r="W536" s="236"/>
      <c r="X536" s="236"/>
      <c r="Y536" s="236"/>
      <c r="Z536" s="236"/>
      <c r="AA536" s="236"/>
      <c r="AB536" s="235"/>
      <c r="AC536" s="707"/>
      <c r="AD536" s="707"/>
      <c r="AE536" s="236"/>
      <c r="AF536" s="236"/>
      <c r="AG536" s="236"/>
      <c r="AH536" s="236"/>
      <c r="AI536" s="236"/>
      <c r="AJ536" s="236"/>
      <c r="AK536" s="236"/>
      <c r="AL536" s="236"/>
      <c r="AM536" s="236"/>
      <c r="AN536" s="236"/>
      <c r="AO536" s="236"/>
      <c r="AP536" s="236"/>
      <c r="AQ536" s="236"/>
      <c r="AR536" s="236"/>
      <c r="AS536" s="236"/>
      <c r="AT536" s="236"/>
      <c r="AU536" s="236"/>
      <c r="AV536" s="236"/>
      <c r="AW536" s="236"/>
      <c r="AX536" s="236"/>
    </row>
    <row r="537" spans="1:50" ht="25.7" hidden="1" customHeight="1">
      <c r="A537" s="690"/>
      <c r="B537" s="282"/>
      <c r="C537" s="259" t="s">
        <v>5215</v>
      </c>
      <c r="D537" s="236"/>
      <c r="E537" s="235" t="s">
        <v>5312</v>
      </c>
      <c r="F537" s="707" t="s">
        <v>645</v>
      </c>
      <c r="G537" s="236"/>
      <c r="H537" s="247"/>
      <c r="I537" s="236" t="s">
        <v>5320</v>
      </c>
      <c r="J537" s="236"/>
      <c r="K537" s="235">
        <v>4300</v>
      </c>
      <c r="L537" s="235">
        <v>4300</v>
      </c>
      <c r="M537" s="235"/>
      <c r="N537" s="236"/>
      <c r="O537" s="707" t="s">
        <v>1035</v>
      </c>
      <c r="P537" s="235">
        <v>3000</v>
      </c>
      <c r="Q537" s="235">
        <v>4</v>
      </c>
      <c r="R537" s="235"/>
      <c r="S537" s="235"/>
      <c r="T537" s="236"/>
      <c r="U537" s="236"/>
      <c r="V537" s="707">
        <v>2011</v>
      </c>
      <c r="W537" s="236"/>
      <c r="X537" s="236"/>
      <c r="Y537" s="236"/>
      <c r="Z537" s="236"/>
      <c r="AA537" s="236"/>
      <c r="AB537" s="235"/>
      <c r="AC537" s="707"/>
      <c r="AD537" s="707"/>
      <c r="AE537" s="236"/>
      <c r="AF537" s="236"/>
      <c r="AG537" s="236"/>
      <c r="AH537" s="236"/>
      <c r="AI537" s="236"/>
      <c r="AJ537" s="236"/>
      <c r="AK537" s="236"/>
      <c r="AL537" s="236"/>
      <c r="AM537" s="236"/>
      <c r="AN537" s="236"/>
      <c r="AO537" s="236"/>
      <c r="AP537" s="236"/>
      <c r="AQ537" s="236"/>
      <c r="AR537" s="236"/>
      <c r="AS537" s="236"/>
      <c r="AT537" s="236"/>
      <c r="AU537" s="236"/>
      <c r="AV537" s="236"/>
      <c r="AW537" s="236"/>
      <c r="AX537" s="236"/>
    </row>
    <row r="538" spans="1:50" ht="25.7" hidden="1" customHeight="1">
      <c r="A538" s="690"/>
      <c r="B538" s="282"/>
      <c r="C538" s="259" t="s">
        <v>5215</v>
      </c>
      <c r="D538" s="236" t="s">
        <v>5322</v>
      </c>
      <c r="E538" s="235" t="s">
        <v>5323</v>
      </c>
      <c r="F538" s="707" t="s">
        <v>5215</v>
      </c>
      <c r="G538" s="236" t="s">
        <v>5220</v>
      </c>
      <c r="H538" s="247" t="s">
        <v>5221</v>
      </c>
      <c r="I538" s="236" t="s">
        <v>5215</v>
      </c>
      <c r="J538" s="236">
        <v>1</v>
      </c>
      <c r="K538" s="235">
        <v>2403</v>
      </c>
      <c r="L538" s="235">
        <v>99</v>
      </c>
      <c r="M538" s="235">
        <v>77</v>
      </c>
      <c r="N538" s="236"/>
      <c r="O538" s="707" t="s">
        <v>5324</v>
      </c>
      <c r="P538" s="235">
        <v>1832</v>
      </c>
      <c r="Q538" s="235">
        <v>3</v>
      </c>
      <c r="R538" s="235"/>
      <c r="S538" s="235">
        <v>150</v>
      </c>
      <c r="T538" s="236">
        <v>0</v>
      </c>
      <c r="U538" s="236">
        <v>0</v>
      </c>
      <c r="V538" s="707">
        <v>2004</v>
      </c>
      <c r="W538" s="236">
        <v>50</v>
      </c>
      <c r="X538" s="236"/>
      <c r="Y538" s="236"/>
      <c r="Z538" s="236"/>
      <c r="AA538" s="236"/>
      <c r="AB538" s="235">
        <v>110</v>
      </c>
      <c r="AC538" s="707"/>
      <c r="AD538" s="707"/>
      <c r="AE538" s="236"/>
      <c r="AF538" s="236"/>
      <c r="AG538" s="236">
        <v>4</v>
      </c>
      <c r="AH538" s="236" t="s">
        <v>5325</v>
      </c>
      <c r="AI538" s="236">
        <v>11</v>
      </c>
      <c r="AJ538" s="236" t="s">
        <v>5326</v>
      </c>
      <c r="AK538" s="236"/>
      <c r="AL538" s="236"/>
      <c r="AM538" s="236"/>
      <c r="AN538" s="236"/>
      <c r="AO538" s="236"/>
      <c r="AP538" s="236"/>
      <c r="AQ538" s="236"/>
      <c r="AR538" s="236"/>
      <c r="AS538" s="236"/>
      <c r="AT538" s="236"/>
      <c r="AU538" s="236"/>
      <c r="AV538" s="236"/>
      <c r="AW538" s="236"/>
      <c r="AX538" s="236"/>
    </row>
    <row r="539" spans="1:50" ht="25.7" hidden="1" customHeight="1">
      <c r="A539" s="690"/>
      <c r="B539" s="282"/>
      <c r="C539" s="259" t="s">
        <v>5215</v>
      </c>
      <c r="D539" s="236"/>
      <c r="E539" s="235" t="s">
        <v>16492</v>
      </c>
      <c r="F539" s="707" t="s">
        <v>5215</v>
      </c>
      <c r="G539" s="236"/>
      <c r="H539" s="247"/>
      <c r="I539" s="236" t="s">
        <v>5215</v>
      </c>
      <c r="J539" s="236"/>
      <c r="K539" s="235">
        <v>137821</v>
      </c>
      <c r="L539" s="235">
        <v>3662.84</v>
      </c>
      <c r="M539" s="235">
        <v>3236.8</v>
      </c>
      <c r="N539" s="236"/>
      <c r="O539" s="707" t="s">
        <v>16493</v>
      </c>
      <c r="P539" s="235">
        <v>6391.2</v>
      </c>
      <c r="Q539" s="235">
        <v>9</v>
      </c>
      <c r="R539" s="235"/>
      <c r="S539" s="235"/>
      <c r="T539" s="236"/>
      <c r="U539" s="236"/>
      <c r="V539" s="707">
        <v>2020</v>
      </c>
      <c r="W539" s="236"/>
      <c r="X539" s="236"/>
      <c r="Y539" s="236"/>
      <c r="Z539" s="236"/>
      <c r="AA539" s="236"/>
      <c r="AB539" s="235">
        <v>35244</v>
      </c>
      <c r="AC539" s="707"/>
      <c r="AD539" s="707"/>
      <c r="AE539" s="236"/>
      <c r="AF539" s="236"/>
      <c r="AG539" s="236"/>
      <c r="AH539" s="236"/>
      <c r="AI539" s="236"/>
      <c r="AJ539" s="236"/>
      <c r="AK539" s="236"/>
      <c r="AL539" s="236"/>
      <c r="AM539" s="236"/>
      <c r="AN539" s="236"/>
      <c r="AO539" s="236"/>
      <c r="AP539" s="236"/>
      <c r="AQ539" s="236"/>
      <c r="AR539" s="236"/>
      <c r="AS539" s="236"/>
      <c r="AT539" s="236"/>
      <c r="AU539" s="236"/>
      <c r="AV539" s="236"/>
      <c r="AW539" s="236"/>
      <c r="AX539" s="236" t="s">
        <v>16494</v>
      </c>
    </row>
    <row r="540" spans="1:50" ht="25.7" hidden="1" customHeight="1">
      <c r="A540" s="690" t="s">
        <v>145</v>
      </c>
      <c r="B540" s="282"/>
      <c r="C540" s="259" t="s">
        <v>5232</v>
      </c>
      <c r="D540" s="236" t="s">
        <v>5327</v>
      </c>
      <c r="E540" s="235" t="s">
        <v>5328</v>
      </c>
      <c r="F540" s="707" t="s">
        <v>5232</v>
      </c>
      <c r="G540" s="260" t="s">
        <v>5329</v>
      </c>
      <c r="H540" s="260" t="s">
        <v>5236</v>
      </c>
      <c r="I540" s="236" t="s">
        <v>5232</v>
      </c>
      <c r="J540" s="260">
        <v>2</v>
      </c>
      <c r="K540" s="222">
        <v>3142</v>
      </c>
      <c r="L540" s="235">
        <v>105</v>
      </c>
      <c r="M540" s="832">
        <v>105</v>
      </c>
      <c r="N540" s="260" t="s">
        <v>171</v>
      </c>
      <c r="O540" s="707" t="s">
        <v>5330</v>
      </c>
      <c r="P540" s="235">
        <v>2740</v>
      </c>
      <c r="Q540" s="235">
        <v>4</v>
      </c>
      <c r="R540" s="832" t="s">
        <v>944</v>
      </c>
      <c r="S540" s="832">
        <v>100</v>
      </c>
      <c r="T540" s="260" t="s">
        <v>173</v>
      </c>
      <c r="U540" s="260" t="s">
        <v>466</v>
      </c>
      <c r="V540" s="707">
        <v>2000</v>
      </c>
      <c r="W540" s="260">
        <v>84</v>
      </c>
      <c r="X540" s="260"/>
      <c r="Y540" s="260"/>
      <c r="Z540" s="260"/>
      <c r="AA540" s="260"/>
      <c r="AB540" s="325">
        <v>84</v>
      </c>
      <c r="AC540" s="260">
        <v>2003</v>
      </c>
      <c r="AD540" s="260"/>
      <c r="AE540" s="260"/>
      <c r="AF540" s="260"/>
      <c r="AG540" s="260">
        <v>6</v>
      </c>
      <c r="AH540" s="260">
        <v>100</v>
      </c>
      <c r="AI540" s="260">
        <v>20</v>
      </c>
      <c r="AJ540" s="260"/>
      <c r="AK540" s="260"/>
      <c r="AL540" s="260"/>
      <c r="AM540" s="260"/>
      <c r="AN540" s="260"/>
      <c r="AO540" s="260"/>
      <c r="AP540" s="260"/>
      <c r="AQ540" s="260"/>
      <c r="AR540" s="260"/>
      <c r="AS540" s="260"/>
      <c r="AT540" s="260"/>
      <c r="AU540" s="260"/>
      <c r="AV540" s="260"/>
      <c r="AW540" s="260"/>
      <c r="AX540" s="276"/>
    </row>
    <row r="541" spans="1:50" ht="25.7" hidden="1" customHeight="1">
      <c r="A541" s="690" t="s">
        <v>91</v>
      </c>
      <c r="B541" s="282"/>
      <c r="C541" s="259" t="s">
        <v>5232</v>
      </c>
      <c r="D541" s="236" t="s">
        <v>5327</v>
      </c>
      <c r="E541" s="235" t="s">
        <v>5331</v>
      </c>
      <c r="F541" s="707" t="s">
        <v>5232</v>
      </c>
      <c r="G541" s="236" t="s">
        <v>5329</v>
      </c>
      <c r="H541" s="247" t="s">
        <v>5236</v>
      </c>
      <c r="I541" s="236" t="s">
        <v>5232</v>
      </c>
      <c r="J541" s="236">
        <v>2</v>
      </c>
      <c r="K541" s="235">
        <v>2658</v>
      </c>
      <c r="L541" s="235"/>
      <c r="M541" s="235"/>
      <c r="N541" s="236" t="s">
        <v>171</v>
      </c>
      <c r="O541" s="707" t="s">
        <v>5332</v>
      </c>
      <c r="P541" s="235">
        <v>2553</v>
      </c>
      <c r="Q541" s="235">
        <v>4</v>
      </c>
      <c r="R541" s="235" t="s">
        <v>944</v>
      </c>
      <c r="S541" s="235">
        <v>100</v>
      </c>
      <c r="T541" s="236" t="s">
        <v>173</v>
      </c>
      <c r="U541" s="236" t="s">
        <v>466</v>
      </c>
      <c r="V541" s="707">
        <v>2008</v>
      </c>
      <c r="W541" s="236">
        <v>84</v>
      </c>
      <c r="X541" s="236"/>
      <c r="Y541" s="236"/>
      <c r="Z541" s="236"/>
      <c r="AA541" s="236"/>
      <c r="AB541" s="235">
        <v>300</v>
      </c>
      <c r="AC541" s="707">
        <v>2003</v>
      </c>
      <c r="AD541" s="707"/>
      <c r="AE541" s="236"/>
      <c r="AF541" s="236"/>
      <c r="AG541" s="236">
        <v>6</v>
      </c>
      <c r="AH541" s="236">
        <v>100</v>
      </c>
      <c r="AI541" s="236">
        <v>20</v>
      </c>
      <c r="AJ541" s="236"/>
      <c r="AK541" s="236"/>
      <c r="AL541" s="236"/>
      <c r="AM541" s="236"/>
      <c r="AN541" s="236"/>
      <c r="AO541" s="236"/>
      <c r="AP541" s="236"/>
      <c r="AQ541" s="236"/>
      <c r="AR541" s="236"/>
      <c r="AS541" s="236"/>
      <c r="AT541" s="236"/>
      <c r="AU541" s="236"/>
      <c r="AV541" s="236"/>
      <c r="AW541" s="236"/>
      <c r="AX541" s="236"/>
    </row>
    <row r="542" spans="1:50" ht="25.7" hidden="1" customHeight="1">
      <c r="A542" s="690" t="s">
        <v>310</v>
      </c>
      <c r="B542" s="282"/>
      <c r="C542" s="259" t="s">
        <v>5232</v>
      </c>
      <c r="D542" s="236"/>
      <c r="E542" s="235" t="s">
        <v>5333</v>
      </c>
      <c r="F542" s="707" t="s">
        <v>5232</v>
      </c>
      <c r="G542" s="236"/>
      <c r="H542" s="247"/>
      <c r="I542" s="236" t="s">
        <v>5232</v>
      </c>
      <c r="J542" s="236"/>
      <c r="K542" s="235"/>
      <c r="L542" s="235">
        <v>3763.83</v>
      </c>
      <c r="M542" s="235">
        <v>3839.23</v>
      </c>
      <c r="N542" s="236"/>
      <c r="O542" s="707" t="s">
        <v>469</v>
      </c>
      <c r="P542" s="235">
        <v>4267</v>
      </c>
      <c r="Q542" s="235">
        <v>6</v>
      </c>
      <c r="R542" s="235">
        <v>500</v>
      </c>
      <c r="S542" s="235">
        <v>600</v>
      </c>
      <c r="T542" s="236"/>
      <c r="U542" s="236"/>
      <c r="V542" s="707">
        <v>2010</v>
      </c>
      <c r="W542" s="236"/>
      <c r="X542" s="236"/>
      <c r="Y542" s="236"/>
      <c r="Z542" s="236"/>
      <c r="AA542" s="236"/>
      <c r="AB542" s="235">
        <v>5000</v>
      </c>
      <c r="AC542" s="707"/>
      <c r="AD542" s="707"/>
      <c r="AE542" s="236"/>
      <c r="AF542" s="236"/>
      <c r="AG542" s="236"/>
      <c r="AH542" s="236"/>
      <c r="AI542" s="236"/>
      <c r="AJ542" s="236"/>
      <c r="AK542" s="236"/>
      <c r="AL542" s="236"/>
      <c r="AM542" s="236"/>
      <c r="AN542" s="236"/>
      <c r="AO542" s="236"/>
      <c r="AP542" s="236"/>
      <c r="AQ542" s="236"/>
      <c r="AR542" s="236"/>
      <c r="AS542" s="236"/>
      <c r="AT542" s="236"/>
      <c r="AU542" s="236"/>
      <c r="AV542" s="236"/>
      <c r="AW542" s="236"/>
      <c r="AX542" s="236" t="s">
        <v>5334</v>
      </c>
    </row>
    <row r="543" spans="1:50" ht="25.7" hidden="1" customHeight="1">
      <c r="A543" s="690" t="s">
        <v>312</v>
      </c>
      <c r="B543" s="282"/>
      <c r="C543" s="259" t="s">
        <v>5232</v>
      </c>
      <c r="D543" s="236"/>
      <c r="E543" s="235" t="s">
        <v>5335</v>
      </c>
      <c r="F543" s="707" t="s">
        <v>5232</v>
      </c>
      <c r="G543" s="236"/>
      <c r="H543" s="247"/>
      <c r="I543" s="236" t="s">
        <v>5232</v>
      </c>
      <c r="J543" s="236"/>
      <c r="K543" s="235">
        <v>1211</v>
      </c>
      <c r="L543" s="235"/>
      <c r="M543" s="235"/>
      <c r="N543" s="236"/>
      <c r="O543" s="707" t="s">
        <v>469</v>
      </c>
      <c r="P543" s="235">
        <v>1221</v>
      </c>
      <c r="Q543" s="235">
        <v>2</v>
      </c>
      <c r="R543" s="235"/>
      <c r="S543" s="235"/>
      <c r="T543" s="236"/>
      <c r="U543" s="236"/>
      <c r="V543" s="707">
        <v>2011</v>
      </c>
      <c r="W543" s="236"/>
      <c r="X543" s="236"/>
      <c r="Y543" s="236"/>
      <c r="Z543" s="236"/>
      <c r="AA543" s="236"/>
      <c r="AB543" s="235"/>
      <c r="AC543" s="707"/>
      <c r="AD543" s="707"/>
      <c r="AE543" s="236"/>
      <c r="AF543" s="236"/>
      <c r="AG543" s="236"/>
      <c r="AH543" s="236"/>
      <c r="AI543" s="236"/>
      <c r="AJ543" s="236"/>
      <c r="AK543" s="236"/>
      <c r="AL543" s="236"/>
      <c r="AM543" s="236"/>
      <c r="AN543" s="236"/>
      <c r="AO543" s="236"/>
      <c r="AP543" s="236"/>
      <c r="AQ543" s="236"/>
      <c r="AR543" s="236"/>
      <c r="AS543" s="236"/>
      <c r="AT543" s="236"/>
      <c r="AU543" s="236"/>
      <c r="AV543" s="236"/>
      <c r="AW543" s="236"/>
      <c r="AX543" s="236" t="s">
        <v>5336</v>
      </c>
    </row>
    <row r="544" spans="1:50" ht="25.7" hidden="1" customHeight="1">
      <c r="A544" s="690"/>
      <c r="B544" s="282"/>
      <c r="C544" s="259" t="s">
        <v>5232</v>
      </c>
      <c r="D544" s="236"/>
      <c r="E544" s="235" t="s">
        <v>5337</v>
      </c>
      <c r="F544" s="707" t="s">
        <v>5232</v>
      </c>
      <c r="G544" s="236"/>
      <c r="H544" s="247"/>
      <c r="I544" s="236" t="s">
        <v>5232</v>
      </c>
      <c r="J544" s="236"/>
      <c r="K544" s="235">
        <v>1512</v>
      </c>
      <c r="L544" s="235"/>
      <c r="M544" s="235"/>
      <c r="N544" s="236"/>
      <c r="O544" s="707" t="s">
        <v>282</v>
      </c>
      <c r="P544" s="235">
        <v>1512</v>
      </c>
      <c r="Q544" s="235">
        <v>2</v>
      </c>
      <c r="R544" s="235"/>
      <c r="S544" s="235"/>
      <c r="T544" s="236"/>
      <c r="U544" s="236"/>
      <c r="V544" s="707">
        <v>2016</v>
      </c>
      <c r="W544" s="236"/>
      <c r="X544" s="236"/>
      <c r="Y544" s="236"/>
      <c r="Z544" s="236"/>
      <c r="AA544" s="236"/>
      <c r="AB544" s="235"/>
      <c r="AC544" s="707"/>
      <c r="AD544" s="707"/>
      <c r="AE544" s="236"/>
      <c r="AF544" s="236"/>
      <c r="AG544" s="236"/>
      <c r="AH544" s="236"/>
      <c r="AI544" s="236"/>
      <c r="AJ544" s="236"/>
      <c r="AK544" s="236"/>
      <c r="AL544" s="236"/>
      <c r="AM544" s="236"/>
      <c r="AN544" s="236"/>
      <c r="AO544" s="236"/>
      <c r="AP544" s="236"/>
      <c r="AQ544" s="236"/>
      <c r="AR544" s="236"/>
      <c r="AS544" s="236"/>
      <c r="AT544" s="236"/>
      <c r="AU544" s="236"/>
      <c r="AV544" s="236"/>
      <c r="AW544" s="236"/>
      <c r="AX544" s="236" t="s">
        <v>5338</v>
      </c>
    </row>
    <row r="545" spans="1:50" ht="25.7" hidden="1" customHeight="1">
      <c r="A545" s="690"/>
      <c r="B545" s="275"/>
      <c r="C545" s="259" t="s">
        <v>5232</v>
      </c>
      <c r="D545" s="236"/>
      <c r="E545" s="235" t="s">
        <v>11133</v>
      </c>
      <c r="F545" s="707" t="s">
        <v>5232</v>
      </c>
      <c r="G545" s="236"/>
      <c r="H545" s="247"/>
      <c r="I545" s="236" t="s">
        <v>5232</v>
      </c>
      <c r="J545" s="236"/>
      <c r="K545" s="235">
        <v>1640</v>
      </c>
      <c r="L545" s="235"/>
      <c r="M545" s="235"/>
      <c r="N545" s="236"/>
      <c r="O545" s="707" t="s">
        <v>282</v>
      </c>
      <c r="P545" s="235">
        <v>1632</v>
      </c>
      <c r="Q545" s="235">
        <v>2</v>
      </c>
      <c r="R545" s="235"/>
      <c r="S545" s="235"/>
      <c r="T545" s="236"/>
      <c r="U545" s="236"/>
      <c r="V545" s="707">
        <v>2017</v>
      </c>
      <c r="W545" s="236"/>
      <c r="X545" s="236"/>
      <c r="Y545" s="236"/>
      <c r="Z545" s="236"/>
      <c r="AA545" s="236"/>
      <c r="AB545" s="235"/>
      <c r="AC545" s="707"/>
      <c r="AD545" s="707"/>
      <c r="AE545" s="236"/>
      <c r="AF545" s="236"/>
      <c r="AG545" s="236"/>
      <c r="AH545" s="236"/>
      <c r="AI545" s="236"/>
      <c r="AJ545" s="236"/>
      <c r="AK545" s="236"/>
      <c r="AL545" s="236"/>
      <c r="AM545" s="236"/>
      <c r="AN545" s="236"/>
      <c r="AO545" s="236"/>
      <c r="AP545" s="236"/>
      <c r="AQ545" s="236"/>
      <c r="AR545" s="236"/>
      <c r="AS545" s="236"/>
      <c r="AT545" s="236"/>
      <c r="AU545" s="236"/>
      <c r="AV545" s="236"/>
      <c r="AW545" s="236"/>
      <c r="AX545" s="236" t="s">
        <v>11134</v>
      </c>
    </row>
    <row r="546" spans="1:50" ht="25.7" hidden="1" customHeight="1">
      <c r="A546" s="690" t="s">
        <v>313</v>
      </c>
      <c r="B546" s="282"/>
      <c r="C546" s="259" t="s">
        <v>5240</v>
      </c>
      <c r="D546" s="236" t="s">
        <v>5339</v>
      </c>
      <c r="E546" s="235" t="s">
        <v>5340</v>
      </c>
      <c r="F546" s="707" t="s">
        <v>5240</v>
      </c>
      <c r="G546" s="236" t="s">
        <v>5341</v>
      </c>
      <c r="H546" s="247" t="s">
        <v>5244</v>
      </c>
      <c r="I546" s="236" t="s">
        <v>5342</v>
      </c>
      <c r="J546" s="236">
        <v>10</v>
      </c>
      <c r="K546" s="235">
        <v>2513</v>
      </c>
      <c r="L546" s="235">
        <v>250</v>
      </c>
      <c r="M546" s="235">
        <v>250</v>
      </c>
      <c r="N546" s="236" t="s">
        <v>5288</v>
      </c>
      <c r="O546" s="707" t="s">
        <v>172</v>
      </c>
      <c r="P546" s="235">
        <v>4800</v>
      </c>
      <c r="Q546" s="235">
        <v>6</v>
      </c>
      <c r="R546" s="235">
        <v>50</v>
      </c>
      <c r="S546" s="235">
        <v>200</v>
      </c>
      <c r="T546" s="236" t="s">
        <v>677</v>
      </c>
      <c r="U546" s="236" t="s">
        <v>466</v>
      </c>
      <c r="V546" s="707">
        <v>2002</v>
      </c>
      <c r="W546" s="236">
        <v>358</v>
      </c>
      <c r="X546" s="236"/>
      <c r="Y546" s="236"/>
      <c r="Z546" s="236"/>
      <c r="AA546" s="236"/>
      <c r="AB546" s="235">
        <v>358</v>
      </c>
      <c r="AC546" s="707"/>
      <c r="AD546" s="707"/>
      <c r="AE546" s="236"/>
      <c r="AF546" s="236"/>
      <c r="AG546" s="236">
        <v>4</v>
      </c>
      <c r="AH546" s="236">
        <v>300</v>
      </c>
      <c r="AI546" s="236">
        <v>60</v>
      </c>
      <c r="AJ546" s="236"/>
      <c r="AK546" s="236"/>
      <c r="AL546" s="236"/>
      <c r="AM546" s="236"/>
      <c r="AN546" s="236"/>
      <c r="AO546" s="236"/>
      <c r="AP546" s="236"/>
      <c r="AQ546" s="236"/>
      <c r="AR546" s="236"/>
      <c r="AS546" s="236"/>
      <c r="AT546" s="236"/>
      <c r="AU546" s="236"/>
      <c r="AV546" s="236"/>
      <c r="AW546" s="236"/>
      <c r="AX546" s="236"/>
    </row>
    <row r="547" spans="1:50" ht="25.7" hidden="1" customHeight="1">
      <c r="A547" s="690"/>
      <c r="B547" s="282"/>
      <c r="C547" s="259" t="s">
        <v>5240</v>
      </c>
      <c r="D547" s="236"/>
      <c r="E547" s="235" t="s">
        <v>5343</v>
      </c>
      <c r="F547" s="707" t="s">
        <v>5240</v>
      </c>
      <c r="G547" s="236"/>
      <c r="H547" s="247"/>
      <c r="I547" s="236" t="s">
        <v>5344</v>
      </c>
      <c r="J547" s="236"/>
      <c r="K547" s="235">
        <v>9279</v>
      </c>
      <c r="L547" s="235">
        <v>1643</v>
      </c>
      <c r="M547" s="235">
        <v>1643</v>
      </c>
      <c r="N547" s="236"/>
      <c r="O547" s="707" t="s">
        <v>5293</v>
      </c>
      <c r="P547" s="235">
        <v>3286</v>
      </c>
      <c r="Q547" s="235">
        <v>4</v>
      </c>
      <c r="R547" s="241"/>
      <c r="S547" s="235"/>
      <c r="T547" s="236"/>
      <c r="U547" s="236"/>
      <c r="V547" s="707">
        <v>2015</v>
      </c>
      <c r="W547" s="236"/>
      <c r="X547" s="236"/>
      <c r="Y547" s="236"/>
      <c r="Z547" s="236"/>
      <c r="AA547" s="236"/>
      <c r="AB547" s="235">
        <v>1800</v>
      </c>
      <c r="AC547" s="707"/>
      <c r="AD547" s="707"/>
      <c r="AE547" s="236"/>
      <c r="AF547" s="236"/>
      <c r="AG547" s="236"/>
      <c r="AH547" s="236"/>
      <c r="AI547" s="236"/>
      <c r="AJ547" s="236"/>
      <c r="AK547" s="236"/>
      <c r="AL547" s="236"/>
      <c r="AM547" s="236"/>
      <c r="AN547" s="236"/>
      <c r="AO547" s="236"/>
      <c r="AP547" s="236"/>
      <c r="AQ547" s="236"/>
      <c r="AR547" s="236"/>
      <c r="AS547" s="236"/>
      <c r="AT547" s="236"/>
      <c r="AU547" s="236"/>
      <c r="AV547" s="236"/>
      <c r="AW547" s="236"/>
      <c r="AX547" s="236"/>
    </row>
    <row r="548" spans="1:50" ht="25.7" hidden="1" customHeight="1">
      <c r="A548" s="690" t="s">
        <v>314</v>
      </c>
      <c r="B548" s="290" t="s">
        <v>2267</v>
      </c>
      <c r="C548" s="259" t="s">
        <v>2234</v>
      </c>
      <c r="D548" s="236"/>
      <c r="E548" s="246">
        <f>COUNTA(E549:E581)</f>
        <v>33</v>
      </c>
      <c r="F548" s="707"/>
      <c r="G548" s="236"/>
      <c r="H548" s="236"/>
      <c r="I548" s="236"/>
      <c r="J548" s="236"/>
      <c r="K548" s="235">
        <f>SUM(K549:K581)</f>
        <v>649671</v>
      </c>
      <c r="L548" s="235">
        <f>SUM(L549:L581)</f>
        <v>7672.7300000000005</v>
      </c>
      <c r="M548" s="235">
        <f>SUM(M549:M581)</f>
        <v>8028.7300000000005</v>
      </c>
      <c r="N548" s="235">
        <f>SUM(N549:N581)</f>
        <v>344</v>
      </c>
      <c r="O548" s="235"/>
      <c r="P548" s="235">
        <f>SUM(P549:P581)</f>
        <v>124710.39</v>
      </c>
      <c r="Q548" s="235">
        <f>SUM(Q549:Q581)</f>
        <v>180</v>
      </c>
      <c r="R548" s="241"/>
      <c r="S548" s="235"/>
      <c r="T548" s="236"/>
      <c r="U548" s="236"/>
      <c r="V548" s="707"/>
      <c r="W548" s="236"/>
      <c r="X548" s="236"/>
      <c r="Y548" s="236"/>
      <c r="Z548" s="236"/>
      <c r="AA548" s="236"/>
      <c r="AB548" s="235"/>
      <c r="AC548" s="707"/>
      <c r="AD548" s="707"/>
      <c r="AE548" s="236"/>
      <c r="AF548" s="236"/>
      <c r="AG548" s="236"/>
      <c r="AH548" s="236"/>
      <c r="AI548" s="236"/>
      <c r="AJ548" s="221"/>
      <c r="AK548" s="221"/>
      <c r="AL548" s="236"/>
      <c r="AM548" s="236"/>
      <c r="AN548" s="236"/>
      <c r="AO548" s="236"/>
      <c r="AP548" s="236"/>
      <c r="AQ548" s="236"/>
      <c r="AR548" s="236"/>
      <c r="AS548" s="236"/>
      <c r="AT548" s="236"/>
      <c r="AU548" s="236"/>
      <c r="AV548" s="236"/>
      <c r="AW548" s="236"/>
      <c r="AX548" s="236"/>
    </row>
    <row r="549" spans="1:50" ht="25.7" hidden="1" customHeight="1">
      <c r="A549" s="690"/>
      <c r="B549" s="282"/>
      <c r="C549" s="259" t="s">
        <v>1848</v>
      </c>
      <c r="D549" s="236" t="s">
        <v>5699</v>
      </c>
      <c r="E549" s="235" t="s">
        <v>5700</v>
      </c>
      <c r="F549" s="707" t="s">
        <v>1848</v>
      </c>
      <c r="G549" s="236" t="s">
        <v>2144</v>
      </c>
      <c r="H549" s="247" t="s">
        <v>5701</v>
      </c>
      <c r="I549" s="236" t="s">
        <v>16517</v>
      </c>
      <c r="J549" s="236">
        <v>26</v>
      </c>
      <c r="K549" s="235">
        <v>10049</v>
      </c>
      <c r="L549" s="235">
        <v>32</v>
      </c>
      <c r="M549" s="235">
        <v>32</v>
      </c>
      <c r="N549" s="236"/>
      <c r="O549" s="707" t="s">
        <v>5702</v>
      </c>
      <c r="P549" s="235">
        <v>10049</v>
      </c>
      <c r="Q549" s="235">
        <v>12</v>
      </c>
      <c r="R549" s="235">
        <v>1000</v>
      </c>
      <c r="S549" s="235">
        <v>1000</v>
      </c>
      <c r="T549" s="236" t="s">
        <v>5703</v>
      </c>
      <c r="U549" s="236" t="s">
        <v>466</v>
      </c>
      <c r="V549" s="707">
        <v>2001</v>
      </c>
      <c r="W549" s="236" t="s">
        <v>643</v>
      </c>
      <c r="X549" s="236"/>
      <c r="Y549" s="236"/>
      <c r="Z549" s="236"/>
      <c r="AA549" s="236"/>
      <c r="AB549" s="235">
        <v>600</v>
      </c>
      <c r="AC549" s="707"/>
      <c r="AD549" s="707"/>
      <c r="AE549" s="236"/>
      <c r="AF549" s="236"/>
      <c r="AG549" s="236">
        <v>16</v>
      </c>
      <c r="AH549" s="236">
        <v>550</v>
      </c>
      <c r="AI549" s="236" t="s">
        <v>5704</v>
      </c>
      <c r="AJ549" s="236"/>
      <c r="AK549" s="236"/>
      <c r="AL549" s="236"/>
      <c r="AM549" s="236"/>
      <c r="AN549" s="236"/>
      <c r="AO549" s="236"/>
      <c r="AP549" s="236"/>
      <c r="AQ549" s="236"/>
      <c r="AR549" s="236"/>
      <c r="AS549" s="236"/>
      <c r="AT549" s="236"/>
      <c r="AU549" s="236"/>
      <c r="AV549" s="236"/>
      <c r="AW549" s="236"/>
      <c r="AX549" s="236"/>
    </row>
    <row r="550" spans="1:50" ht="25.7" hidden="1" customHeight="1">
      <c r="A550" s="690"/>
      <c r="B550" s="282"/>
      <c r="C550" s="259" t="s">
        <v>1848</v>
      </c>
      <c r="D550" s="236"/>
      <c r="E550" s="235" t="s">
        <v>5705</v>
      </c>
      <c r="F550" s="707" t="s">
        <v>1848</v>
      </c>
      <c r="G550" s="236"/>
      <c r="H550" s="247"/>
      <c r="I550" s="236" t="s">
        <v>16517</v>
      </c>
      <c r="J550" s="236"/>
      <c r="K550" s="235">
        <v>6030</v>
      </c>
      <c r="L550" s="235">
        <v>3965</v>
      </c>
      <c r="M550" s="235">
        <v>4262</v>
      </c>
      <c r="N550" s="236"/>
      <c r="O550" s="707" t="s">
        <v>1035</v>
      </c>
      <c r="P550" s="235">
        <v>3965</v>
      </c>
      <c r="Q550" s="235">
        <v>4</v>
      </c>
      <c r="R550" s="235">
        <v>400</v>
      </c>
      <c r="S550" s="235">
        <v>400</v>
      </c>
      <c r="T550" s="236"/>
      <c r="U550" s="236"/>
      <c r="V550" s="707">
        <v>2013</v>
      </c>
      <c r="W550" s="236"/>
      <c r="X550" s="236"/>
      <c r="Y550" s="236"/>
      <c r="Z550" s="236"/>
      <c r="AA550" s="236"/>
      <c r="AB550" s="235">
        <v>5800</v>
      </c>
      <c r="AC550" s="707"/>
      <c r="AD550" s="707"/>
      <c r="AE550" s="236"/>
      <c r="AF550" s="236"/>
      <c r="AG550" s="236"/>
      <c r="AH550" s="236"/>
      <c r="AI550" s="236"/>
      <c r="AJ550" s="236"/>
      <c r="AK550" s="236"/>
      <c r="AL550" s="236"/>
      <c r="AM550" s="236"/>
      <c r="AN550" s="236"/>
      <c r="AO550" s="236"/>
      <c r="AP550" s="236"/>
      <c r="AQ550" s="236"/>
      <c r="AR550" s="236"/>
      <c r="AS550" s="236"/>
      <c r="AT550" s="236"/>
      <c r="AU550" s="236"/>
      <c r="AV550" s="236"/>
      <c r="AW550" s="236"/>
      <c r="AX550" s="236"/>
    </row>
    <row r="551" spans="1:50" ht="25.7" hidden="1" customHeight="1">
      <c r="A551" s="690"/>
      <c r="B551" s="282"/>
      <c r="C551" s="259" t="s">
        <v>1848</v>
      </c>
      <c r="D551" s="236" t="s">
        <v>5706</v>
      </c>
      <c r="E551" s="235" t="s">
        <v>5707</v>
      </c>
      <c r="F551" s="707" t="s">
        <v>1848</v>
      </c>
      <c r="G551" s="236" t="s">
        <v>2144</v>
      </c>
      <c r="H551" s="247" t="s">
        <v>5701</v>
      </c>
      <c r="I551" s="236" t="s">
        <v>16517</v>
      </c>
      <c r="J551" s="236">
        <v>26</v>
      </c>
      <c r="K551" s="235">
        <v>1750</v>
      </c>
      <c r="L551" s="235"/>
      <c r="M551" s="235"/>
      <c r="N551" s="236" t="s">
        <v>171</v>
      </c>
      <c r="O551" s="707" t="s">
        <v>172</v>
      </c>
      <c r="P551" s="235">
        <v>522</v>
      </c>
      <c r="Q551" s="235">
        <v>2</v>
      </c>
      <c r="R551" s="235"/>
      <c r="S551" s="235">
        <v>200</v>
      </c>
      <c r="T551" s="236"/>
      <c r="U551" s="236"/>
      <c r="V551" s="707">
        <v>1986</v>
      </c>
      <c r="W551" s="236" t="s">
        <v>5708</v>
      </c>
      <c r="X551" s="236"/>
      <c r="Y551" s="236"/>
      <c r="Z551" s="236"/>
      <c r="AA551" s="236"/>
      <c r="AB551" s="235">
        <v>6</v>
      </c>
      <c r="AC551" s="707"/>
      <c r="AD551" s="707"/>
      <c r="AE551" s="236"/>
      <c r="AF551" s="236"/>
      <c r="AG551" s="236"/>
      <c r="AH551" s="236"/>
      <c r="AI551" s="236"/>
      <c r="AJ551" s="236"/>
      <c r="AK551" s="236"/>
      <c r="AL551" s="236"/>
      <c r="AM551" s="236"/>
      <c r="AN551" s="236"/>
      <c r="AO551" s="236"/>
      <c r="AP551" s="236"/>
      <c r="AQ551" s="236"/>
      <c r="AR551" s="236"/>
      <c r="AS551" s="236"/>
      <c r="AT551" s="236"/>
      <c r="AU551" s="236"/>
      <c r="AV551" s="236"/>
      <c r="AW551" s="236"/>
      <c r="AX551" s="236"/>
    </row>
    <row r="552" spans="1:50" ht="25.7" hidden="1" customHeight="1">
      <c r="A552" s="690"/>
      <c r="B552" s="282"/>
      <c r="C552" s="259" t="s">
        <v>1848</v>
      </c>
      <c r="D552" s="236"/>
      <c r="E552" s="235" t="s">
        <v>5709</v>
      </c>
      <c r="F552" s="707" t="s">
        <v>1848</v>
      </c>
      <c r="G552" s="236"/>
      <c r="H552" s="247"/>
      <c r="I552" s="236" t="s">
        <v>16538</v>
      </c>
      <c r="J552" s="236"/>
      <c r="K552" s="235">
        <v>4826</v>
      </c>
      <c r="L552" s="235">
        <v>106</v>
      </c>
      <c r="M552" s="235">
        <v>106</v>
      </c>
      <c r="N552" s="236"/>
      <c r="O552" s="707" t="s">
        <v>1012</v>
      </c>
      <c r="P552" s="235">
        <v>1800</v>
      </c>
      <c r="Q552" s="235">
        <v>3</v>
      </c>
      <c r="R552" s="235"/>
      <c r="S552" s="235">
        <v>200</v>
      </c>
      <c r="T552" s="236"/>
      <c r="U552" s="236"/>
      <c r="V552" s="707">
        <v>2008</v>
      </c>
      <c r="W552" s="236"/>
      <c r="X552" s="236"/>
      <c r="Y552" s="236"/>
      <c r="Z552" s="236"/>
      <c r="AA552" s="236"/>
      <c r="AB552" s="235">
        <v>537</v>
      </c>
      <c r="AC552" s="707"/>
      <c r="AD552" s="707"/>
      <c r="AE552" s="236"/>
      <c r="AF552" s="236"/>
      <c r="AG552" s="236"/>
      <c r="AH552" s="236"/>
      <c r="AI552" s="236"/>
      <c r="AJ552" s="236"/>
      <c r="AK552" s="236"/>
      <c r="AL552" s="236"/>
      <c r="AM552" s="236"/>
      <c r="AN552" s="236"/>
      <c r="AO552" s="236"/>
      <c r="AP552" s="236"/>
      <c r="AQ552" s="236"/>
      <c r="AR552" s="236"/>
      <c r="AS552" s="236"/>
      <c r="AT552" s="236"/>
      <c r="AU552" s="236"/>
      <c r="AV552" s="236"/>
      <c r="AW552" s="236"/>
      <c r="AX552" s="236"/>
    </row>
    <row r="553" spans="1:50" ht="25.7" hidden="1" customHeight="1">
      <c r="A553" s="690"/>
      <c r="B553" s="282"/>
      <c r="C553" s="259" t="s">
        <v>5630</v>
      </c>
      <c r="D553" s="236"/>
      <c r="E553" s="235" t="s">
        <v>5710</v>
      </c>
      <c r="F553" s="707" t="s">
        <v>5630</v>
      </c>
      <c r="G553" s="236"/>
      <c r="H553" s="247"/>
      <c r="I553" s="236" t="s">
        <v>16539</v>
      </c>
      <c r="J553" s="236"/>
      <c r="K553" s="235">
        <v>14380</v>
      </c>
      <c r="L553" s="235">
        <v>91</v>
      </c>
      <c r="M553" s="235">
        <v>150</v>
      </c>
      <c r="N553" s="236"/>
      <c r="O553" s="707" t="s">
        <v>282</v>
      </c>
      <c r="P553" s="235">
        <v>6130</v>
      </c>
      <c r="Q553" s="235">
        <v>9</v>
      </c>
      <c r="R553" s="235"/>
      <c r="S553" s="235"/>
      <c r="T553" s="236"/>
      <c r="U553" s="236"/>
      <c r="V553" s="707">
        <v>2008</v>
      </c>
      <c r="W553" s="236"/>
      <c r="X553" s="236"/>
      <c r="Y553" s="236"/>
      <c r="Z553" s="236"/>
      <c r="AA553" s="236"/>
      <c r="AB553" s="235">
        <v>1300</v>
      </c>
      <c r="AC553" s="707"/>
      <c r="AD553" s="707"/>
      <c r="AE553" s="236"/>
      <c r="AF553" s="236"/>
      <c r="AG553" s="236"/>
      <c r="AH553" s="236"/>
      <c r="AI553" s="236"/>
      <c r="AJ553" s="236"/>
      <c r="AK553" s="236"/>
      <c r="AL553" s="236"/>
      <c r="AM553" s="236"/>
      <c r="AN553" s="236"/>
      <c r="AO553" s="236"/>
      <c r="AP553" s="236"/>
      <c r="AQ553" s="236"/>
      <c r="AR553" s="236"/>
      <c r="AS553" s="236"/>
      <c r="AT553" s="236"/>
      <c r="AU553" s="236"/>
      <c r="AV553" s="236"/>
      <c r="AW553" s="236"/>
      <c r="AX553" s="236"/>
    </row>
    <row r="554" spans="1:50" ht="25.7" hidden="1" customHeight="1">
      <c r="A554" s="690"/>
      <c r="B554" s="282"/>
      <c r="C554" s="795" t="s">
        <v>5632</v>
      </c>
      <c r="D554" s="236"/>
      <c r="E554" s="235" t="s">
        <v>16540</v>
      </c>
      <c r="F554" s="236" t="s">
        <v>5632</v>
      </c>
      <c r="G554" s="236"/>
      <c r="H554" s="247"/>
      <c r="I554" s="236" t="s">
        <v>5632</v>
      </c>
      <c r="J554" s="236"/>
      <c r="K554" s="235">
        <v>5914</v>
      </c>
      <c r="L554" s="235"/>
      <c r="M554" s="235"/>
      <c r="N554" s="236"/>
      <c r="O554" s="707" t="s">
        <v>1035</v>
      </c>
      <c r="P554" s="235">
        <v>5914</v>
      </c>
      <c r="Q554" s="235">
        <v>4</v>
      </c>
      <c r="R554" s="235"/>
      <c r="S554" s="235"/>
      <c r="T554" s="236"/>
      <c r="U554" s="236"/>
      <c r="V554" s="707">
        <v>2020</v>
      </c>
      <c r="W554" s="236"/>
      <c r="X554" s="236"/>
      <c r="Y554" s="236"/>
      <c r="Z554" s="236"/>
      <c r="AA554" s="236"/>
      <c r="AB554" s="235">
        <v>1669</v>
      </c>
      <c r="AC554" s="707"/>
      <c r="AD554" s="707"/>
      <c r="AE554" s="236"/>
      <c r="AF554" s="236"/>
      <c r="AG554" s="236"/>
      <c r="AH554" s="236"/>
      <c r="AI554" s="236"/>
      <c r="AJ554" s="236"/>
      <c r="AK554" s="236"/>
      <c r="AL554" s="236"/>
      <c r="AM554" s="236"/>
      <c r="AN554" s="236"/>
      <c r="AO554" s="236"/>
      <c r="AP554" s="236"/>
      <c r="AQ554" s="236"/>
      <c r="AR554" s="236"/>
      <c r="AS554" s="236"/>
      <c r="AT554" s="236"/>
      <c r="AU554" s="236"/>
      <c r="AV554" s="236"/>
      <c r="AW554" s="236"/>
      <c r="AX554" s="236"/>
    </row>
    <row r="555" spans="1:50" s="1316" customFormat="1" ht="25.7" hidden="1" customHeight="1">
      <c r="A555" s="690"/>
      <c r="B555" s="282"/>
      <c r="C555" s="795" t="s">
        <v>1850</v>
      </c>
      <c r="D555" s="1454"/>
      <c r="E555" s="235" t="s">
        <v>5711</v>
      </c>
      <c r="F555" s="1454" t="s">
        <v>1850</v>
      </c>
      <c r="G555" s="1454"/>
      <c r="H555" s="247"/>
      <c r="I555" s="1454" t="s">
        <v>5712</v>
      </c>
      <c r="J555" s="1454"/>
      <c r="K555" s="235">
        <v>14265</v>
      </c>
      <c r="L555" s="235"/>
      <c r="M555" s="235"/>
      <c r="N555" s="1454"/>
      <c r="O555" s="1449" t="s">
        <v>1035</v>
      </c>
      <c r="P555" s="235">
        <v>6588</v>
      </c>
      <c r="Q555" s="235">
        <v>10</v>
      </c>
      <c r="R555" s="235"/>
      <c r="S555" s="235"/>
      <c r="T555" s="1454"/>
      <c r="U555" s="1454"/>
      <c r="V555" s="1449">
        <v>2016</v>
      </c>
      <c r="W555" s="1454"/>
      <c r="X555" s="1454"/>
      <c r="Y555" s="1454"/>
      <c r="Z555" s="1454"/>
      <c r="AA555" s="1454"/>
      <c r="AB555" s="235">
        <v>1516</v>
      </c>
      <c r="AC555" s="1449"/>
      <c r="AD555" s="1449"/>
      <c r="AE555" s="1454"/>
      <c r="AF555" s="1454"/>
      <c r="AG555" s="1454"/>
      <c r="AH555" s="1454"/>
      <c r="AI555" s="1454"/>
      <c r="AJ555" s="1454"/>
      <c r="AK555" s="1454"/>
      <c r="AL555" s="1454"/>
      <c r="AM555" s="1454"/>
      <c r="AN555" s="1454"/>
      <c r="AO555" s="1454"/>
      <c r="AP555" s="1454"/>
      <c r="AQ555" s="1454"/>
      <c r="AR555" s="1454"/>
      <c r="AS555" s="1454"/>
      <c r="AT555" s="1454"/>
      <c r="AU555" s="1454"/>
      <c r="AV555" s="1454"/>
      <c r="AW555" s="1454"/>
      <c r="AX555" s="1454"/>
    </row>
    <row r="556" spans="1:50" ht="25.7" hidden="1" customHeight="1">
      <c r="A556" s="690"/>
      <c r="B556" s="282"/>
      <c r="C556" s="259" t="s">
        <v>1850</v>
      </c>
      <c r="D556" s="236"/>
      <c r="E556" s="235" t="s">
        <v>5713</v>
      </c>
      <c r="F556" s="707" t="s">
        <v>1850</v>
      </c>
      <c r="G556" s="236"/>
      <c r="H556" s="247"/>
      <c r="I556" s="236" t="s">
        <v>5712</v>
      </c>
      <c r="J556" s="236"/>
      <c r="K556" s="235">
        <v>4092</v>
      </c>
      <c r="L556" s="235"/>
      <c r="M556" s="235"/>
      <c r="N556" s="236"/>
      <c r="O556" s="707" t="s">
        <v>5714</v>
      </c>
      <c r="P556" s="235">
        <v>4092</v>
      </c>
      <c r="Q556" s="235">
        <v>6</v>
      </c>
      <c r="R556" s="235"/>
      <c r="S556" s="235"/>
      <c r="T556" s="236"/>
      <c r="U556" s="236"/>
      <c r="V556" s="707">
        <v>2008</v>
      </c>
      <c r="W556" s="236"/>
      <c r="X556" s="236"/>
      <c r="Y556" s="236"/>
      <c r="Z556" s="236"/>
      <c r="AA556" s="236"/>
      <c r="AB556" s="235">
        <v>300</v>
      </c>
      <c r="AC556" s="707"/>
      <c r="AD556" s="707"/>
      <c r="AE556" s="236"/>
      <c r="AF556" s="236"/>
      <c r="AG556" s="236"/>
      <c r="AH556" s="236"/>
      <c r="AI556" s="236"/>
      <c r="AJ556" s="236"/>
      <c r="AK556" s="236"/>
      <c r="AL556" s="236"/>
      <c r="AM556" s="236"/>
      <c r="AN556" s="236"/>
      <c r="AO556" s="236"/>
      <c r="AP556" s="236"/>
      <c r="AQ556" s="236"/>
      <c r="AR556" s="236"/>
      <c r="AS556" s="236"/>
      <c r="AT556" s="236"/>
      <c r="AU556" s="236"/>
      <c r="AV556" s="236"/>
      <c r="AW556" s="236"/>
      <c r="AX556" s="236"/>
    </row>
    <row r="557" spans="1:50" ht="25.7" hidden="1" customHeight="1">
      <c r="A557" s="690"/>
      <c r="B557" s="282"/>
      <c r="C557" s="259" t="s">
        <v>1850</v>
      </c>
      <c r="D557" s="236"/>
      <c r="E557" s="235" t="s">
        <v>5715</v>
      </c>
      <c r="F557" s="707" t="s">
        <v>1850</v>
      </c>
      <c r="G557" s="236"/>
      <c r="H557" s="247"/>
      <c r="I557" s="236" t="s">
        <v>5716</v>
      </c>
      <c r="J557" s="236"/>
      <c r="K557" s="235">
        <v>1043</v>
      </c>
      <c r="L557" s="235"/>
      <c r="M557" s="235"/>
      <c r="N557" s="236"/>
      <c r="O557" s="707" t="s">
        <v>282</v>
      </c>
      <c r="P557" s="235">
        <v>1043</v>
      </c>
      <c r="Q557" s="235">
        <v>4</v>
      </c>
      <c r="R557" s="235"/>
      <c r="S557" s="235"/>
      <c r="T557" s="236"/>
      <c r="U557" s="236"/>
      <c r="V557" s="707">
        <v>2012</v>
      </c>
      <c r="W557" s="236"/>
      <c r="X557" s="236"/>
      <c r="Y557" s="236"/>
      <c r="Z557" s="236"/>
      <c r="AA557" s="236"/>
      <c r="AB557" s="235">
        <v>150</v>
      </c>
      <c r="AC557" s="707"/>
      <c r="AD557" s="707"/>
      <c r="AE557" s="236"/>
      <c r="AF557" s="236"/>
      <c r="AG557" s="236"/>
      <c r="AH557" s="236"/>
      <c r="AI557" s="236"/>
      <c r="AJ557" s="236"/>
      <c r="AK557" s="236"/>
      <c r="AL557" s="236"/>
      <c r="AM557" s="236"/>
      <c r="AN557" s="236"/>
      <c r="AO557" s="236"/>
      <c r="AP557" s="236"/>
      <c r="AQ557" s="236"/>
      <c r="AR557" s="236"/>
      <c r="AS557" s="236"/>
      <c r="AT557" s="236"/>
      <c r="AU557" s="236"/>
      <c r="AV557" s="236"/>
      <c r="AW557" s="236"/>
      <c r="AX557" s="236"/>
    </row>
    <row r="558" spans="1:50" ht="25.7" hidden="1" customHeight="1">
      <c r="A558" s="690"/>
      <c r="B558" s="282"/>
      <c r="C558" s="259" t="s">
        <v>1855</v>
      </c>
      <c r="D558" s="236"/>
      <c r="E558" s="235" t="s">
        <v>5717</v>
      </c>
      <c r="F558" s="707" t="s">
        <v>1855</v>
      </c>
      <c r="G558" s="236"/>
      <c r="H558" s="247"/>
      <c r="I558" s="236" t="s">
        <v>1855</v>
      </c>
      <c r="J558" s="236"/>
      <c r="K558" s="235">
        <v>4500</v>
      </c>
      <c r="L558" s="235"/>
      <c r="M558" s="235"/>
      <c r="N558" s="236"/>
      <c r="O558" s="707" t="s">
        <v>2160</v>
      </c>
      <c r="P558" s="235">
        <v>4500</v>
      </c>
      <c r="Q558" s="235">
        <v>8</v>
      </c>
      <c r="R558" s="235">
        <v>224</v>
      </c>
      <c r="S558" s="235">
        <v>224</v>
      </c>
      <c r="T558" s="236"/>
      <c r="U558" s="236"/>
      <c r="V558" s="707">
        <v>2001</v>
      </c>
      <c r="W558" s="236"/>
      <c r="X558" s="236"/>
      <c r="Y558" s="236"/>
      <c r="Z558" s="236"/>
      <c r="AA558" s="236"/>
      <c r="AB558" s="235">
        <v>2500</v>
      </c>
      <c r="AC558" s="707"/>
      <c r="AD558" s="707"/>
      <c r="AE558" s="236"/>
      <c r="AF558" s="236"/>
      <c r="AG558" s="236"/>
      <c r="AH558" s="236"/>
      <c r="AI558" s="236"/>
      <c r="AJ558" s="236"/>
      <c r="AK558" s="236"/>
      <c r="AL558" s="236"/>
      <c r="AM558" s="236"/>
      <c r="AN558" s="236"/>
      <c r="AO558" s="236"/>
      <c r="AP558" s="236"/>
      <c r="AQ558" s="236"/>
      <c r="AR558" s="236"/>
      <c r="AS558" s="236"/>
      <c r="AT558" s="236"/>
      <c r="AU558" s="236"/>
      <c r="AV558" s="236"/>
      <c r="AW558" s="236"/>
      <c r="AX558" s="236"/>
    </row>
    <row r="559" spans="1:50" ht="25.7" hidden="1" customHeight="1">
      <c r="A559" s="690"/>
      <c r="B559" s="282"/>
      <c r="C559" s="815" t="s">
        <v>1866</v>
      </c>
      <c r="D559" s="236" t="s">
        <v>5718</v>
      </c>
      <c r="E559" s="293" t="s">
        <v>5719</v>
      </c>
      <c r="F559" s="239" t="s">
        <v>1866</v>
      </c>
      <c r="G559" s="236" t="s">
        <v>5720</v>
      </c>
      <c r="H559" s="247" t="s">
        <v>5721</v>
      </c>
      <c r="I559" s="239" t="s">
        <v>5722</v>
      </c>
      <c r="J559" s="236" t="s">
        <v>2066</v>
      </c>
      <c r="K559" s="293">
        <v>55210</v>
      </c>
      <c r="L559" s="293">
        <v>87.71</v>
      </c>
      <c r="M559" s="293">
        <v>87.71</v>
      </c>
      <c r="N559" s="236" t="s">
        <v>171</v>
      </c>
      <c r="O559" s="707" t="s">
        <v>5723</v>
      </c>
      <c r="P559" s="293">
        <v>4800</v>
      </c>
      <c r="Q559" s="235">
        <v>8</v>
      </c>
      <c r="R559" s="293"/>
      <c r="S559" s="293"/>
      <c r="T559" s="236" t="s">
        <v>173</v>
      </c>
      <c r="U559" s="236" t="s">
        <v>5724</v>
      </c>
      <c r="V559" s="239">
        <v>2004</v>
      </c>
      <c r="W559" s="236">
        <v>75</v>
      </c>
      <c r="X559" s="236">
        <v>75</v>
      </c>
      <c r="Y559" s="236">
        <v>150</v>
      </c>
      <c r="Z559" s="236"/>
      <c r="AA559" s="236"/>
      <c r="AB559" s="293">
        <v>382</v>
      </c>
      <c r="AC559" s="707">
        <v>2003</v>
      </c>
      <c r="AD559" s="707"/>
      <c r="AE559" s="236"/>
      <c r="AF559" s="236"/>
      <c r="AG559" s="236">
        <v>8</v>
      </c>
      <c r="AH559" s="236" t="s">
        <v>5725</v>
      </c>
      <c r="AI559" s="236">
        <v>57</v>
      </c>
      <c r="AJ559" s="236"/>
      <c r="AK559" s="236"/>
      <c r="AL559" s="236"/>
      <c r="AM559" s="236"/>
      <c r="AN559" s="236"/>
      <c r="AO559" s="236"/>
      <c r="AP559" s="236"/>
      <c r="AQ559" s="236"/>
      <c r="AR559" s="236"/>
      <c r="AS559" s="236"/>
      <c r="AT559" s="236"/>
      <c r="AU559" s="236"/>
      <c r="AV559" s="236"/>
      <c r="AW559" s="236"/>
      <c r="AX559" s="290"/>
    </row>
    <row r="560" spans="1:50" ht="25.7" hidden="1" customHeight="1">
      <c r="A560" s="690"/>
      <c r="B560" s="282"/>
      <c r="C560" s="815" t="s">
        <v>1866</v>
      </c>
      <c r="D560" s="236"/>
      <c r="E560" s="293" t="s">
        <v>5726</v>
      </c>
      <c r="F560" s="239" t="s">
        <v>1866</v>
      </c>
      <c r="G560" s="236"/>
      <c r="H560" s="247"/>
      <c r="I560" s="290" t="s">
        <v>5727</v>
      </c>
      <c r="J560" s="236"/>
      <c r="K560" s="293">
        <v>104006</v>
      </c>
      <c r="L560" s="293"/>
      <c r="M560" s="293"/>
      <c r="N560" s="236"/>
      <c r="O560" s="707" t="s">
        <v>172</v>
      </c>
      <c r="P560" s="293">
        <v>2378</v>
      </c>
      <c r="Q560" s="235">
        <v>4</v>
      </c>
      <c r="R560" s="293"/>
      <c r="S560" s="293"/>
      <c r="T560" s="236"/>
      <c r="U560" s="236"/>
      <c r="V560" s="239">
        <v>2000</v>
      </c>
      <c r="W560" s="303"/>
      <c r="X560" s="303"/>
      <c r="Y560" s="303"/>
      <c r="Z560" s="303"/>
      <c r="AA560" s="303"/>
      <c r="AB560" s="293">
        <v>80</v>
      </c>
      <c r="AC560" s="707"/>
      <c r="AD560" s="707"/>
      <c r="AE560" s="236"/>
      <c r="AF560" s="236"/>
      <c r="AG560" s="236"/>
      <c r="AH560" s="236"/>
      <c r="AI560" s="303"/>
      <c r="AJ560" s="236"/>
      <c r="AK560" s="236"/>
      <c r="AL560" s="236"/>
      <c r="AM560" s="236"/>
      <c r="AN560" s="236"/>
      <c r="AO560" s="236"/>
      <c r="AP560" s="236"/>
      <c r="AQ560" s="236"/>
      <c r="AR560" s="236"/>
      <c r="AS560" s="236"/>
      <c r="AT560" s="236"/>
      <c r="AU560" s="236"/>
      <c r="AV560" s="236"/>
      <c r="AW560" s="236"/>
      <c r="AX560" s="290"/>
    </row>
    <row r="561" spans="1:50" ht="25.7" hidden="1" customHeight="1">
      <c r="A561" s="690"/>
      <c r="B561" s="282"/>
      <c r="C561" s="259" t="s">
        <v>1866</v>
      </c>
      <c r="D561" s="236"/>
      <c r="E561" s="235" t="s">
        <v>5728</v>
      </c>
      <c r="F561" s="707" t="s">
        <v>1866</v>
      </c>
      <c r="G561" s="236"/>
      <c r="H561" s="247"/>
      <c r="I561" s="236" t="s">
        <v>5729</v>
      </c>
      <c r="J561" s="236"/>
      <c r="K561" s="235">
        <v>25982</v>
      </c>
      <c r="L561" s="235"/>
      <c r="M561" s="235"/>
      <c r="N561" s="236"/>
      <c r="O561" s="707" t="s">
        <v>172</v>
      </c>
      <c r="P561" s="235">
        <v>1822</v>
      </c>
      <c r="Q561" s="235">
        <v>3</v>
      </c>
      <c r="R561" s="235"/>
      <c r="S561" s="235"/>
      <c r="T561" s="236"/>
      <c r="U561" s="236"/>
      <c r="V561" s="707">
        <v>2007</v>
      </c>
      <c r="W561" s="303"/>
      <c r="X561" s="303"/>
      <c r="Y561" s="303"/>
      <c r="Z561" s="303"/>
      <c r="AA561" s="303"/>
      <c r="AB561" s="235">
        <v>60</v>
      </c>
      <c r="AC561" s="707"/>
      <c r="AD561" s="707"/>
      <c r="AE561" s="236"/>
      <c r="AF561" s="236"/>
      <c r="AG561" s="236"/>
      <c r="AH561" s="236"/>
      <c r="AI561" s="303"/>
      <c r="AJ561" s="236"/>
      <c r="AK561" s="236"/>
      <c r="AL561" s="236"/>
      <c r="AM561" s="236"/>
      <c r="AN561" s="236"/>
      <c r="AO561" s="236"/>
      <c r="AP561" s="236"/>
      <c r="AQ561" s="236"/>
      <c r="AR561" s="236"/>
      <c r="AS561" s="236"/>
      <c r="AT561" s="236"/>
      <c r="AU561" s="236"/>
      <c r="AV561" s="236"/>
      <c r="AW561" s="236"/>
      <c r="AX561" s="236"/>
    </row>
    <row r="562" spans="1:50" ht="25.7" hidden="1" customHeight="1">
      <c r="A562" s="690"/>
      <c r="B562" s="275"/>
      <c r="C562" s="259" t="s">
        <v>1866</v>
      </c>
      <c r="D562" s="236"/>
      <c r="E562" s="235" t="s">
        <v>5730</v>
      </c>
      <c r="F562" s="707" t="s">
        <v>1866</v>
      </c>
      <c r="G562" s="236"/>
      <c r="H562" s="247"/>
      <c r="I562" s="236" t="s">
        <v>5731</v>
      </c>
      <c r="J562" s="236"/>
      <c r="K562" s="235">
        <v>2182</v>
      </c>
      <c r="L562" s="235"/>
      <c r="M562" s="235"/>
      <c r="N562" s="236"/>
      <c r="O562" s="707" t="s">
        <v>282</v>
      </c>
      <c r="P562" s="235">
        <v>2002</v>
      </c>
      <c r="Q562" s="235">
        <v>3</v>
      </c>
      <c r="R562" s="235"/>
      <c r="S562" s="235"/>
      <c r="T562" s="236"/>
      <c r="U562" s="236"/>
      <c r="V562" s="707">
        <v>2015</v>
      </c>
      <c r="W562" s="303"/>
      <c r="X562" s="303"/>
      <c r="Y562" s="303"/>
      <c r="Z562" s="303"/>
      <c r="AA562" s="303"/>
      <c r="AB562" s="235">
        <v>214</v>
      </c>
      <c r="AC562" s="707"/>
      <c r="AD562" s="707"/>
      <c r="AE562" s="236"/>
      <c r="AF562" s="236"/>
      <c r="AG562" s="236"/>
      <c r="AH562" s="236"/>
      <c r="AI562" s="303"/>
      <c r="AJ562" s="236"/>
      <c r="AK562" s="236"/>
      <c r="AL562" s="236"/>
      <c r="AM562" s="236"/>
      <c r="AN562" s="236"/>
      <c r="AO562" s="236"/>
      <c r="AP562" s="236"/>
      <c r="AQ562" s="236"/>
      <c r="AR562" s="236"/>
      <c r="AS562" s="236"/>
      <c r="AT562" s="236"/>
      <c r="AU562" s="236"/>
      <c r="AV562" s="236"/>
      <c r="AW562" s="236"/>
      <c r="AX562" s="236"/>
    </row>
    <row r="563" spans="1:50" ht="25.7" hidden="1" customHeight="1">
      <c r="A563" s="690"/>
      <c r="B563" s="275"/>
      <c r="C563" s="259" t="s">
        <v>5639</v>
      </c>
      <c r="D563" s="236"/>
      <c r="E563" s="235" t="s">
        <v>3688</v>
      </c>
      <c r="F563" s="707" t="s">
        <v>5639</v>
      </c>
      <c r="G563" s="236"/>
      <c r="H563" s="247"/>
      <c r="I563" s="236" t="s">
        <v>11375</v>
      </c>
      <c r="J563" s="236"/>
      <c r="K563" s="235">
        <v>2660</v>
      </c>
      <c r="L563" s="235"/>
      <c r="M563" s="235"/>
      <c r="N563" s="236"/>
      <c r="O563" s="707" t="s">
        <v>282</v>
      </c>
      <c r="P563" s="235">
        <v>8217</v>
      </c>
      <c r="Q563" s="235">
        <v>8</v>
      </c>
      <c r="R563" s="235">
        <v>200</v>
      </c>
      <c r="S563" s="235">
        <v>200</v>
      </c>
      <c r="T563" s="236"/>
      <c r="U563" s="236"/>
      <c r="V563" s="707">
        <v>2007</v>
      </c>
      <c r="W563" s="303"/>
      <c r="X563" s="303"/>
      <c r="Y563" s="303"/>
      <c r="Z563" s="303"/>
      <c r="AA563" s="303"/>
      <c r="AB563" s="235">
        <v>250</v>
      </c>
      <c r="AC563" s="707"/>
      <c r="AD563" s="707"/>
      <c r="AE563" s="236"/>
      <c r="AF563" s="236"/>
      <c r="AG563" s="236"/>
      <c r="AH563" s="236"/>
      <c r="AI563" s="303"/>
      <c r="AJ563" s="236"/>
      <c r="AK563" s="236"/>
      <c r="AL563" s="236"/>
      <c r="AM563" s="236"/>
      <c r="AN563" s="236"/>
      <c r="AO563" s="236"/>
      <c r="AP563" s="236"/>
      <c r="AQ563" s="236"/>
      <c r="AR563" s="236"/>
      <c r="AS563" s="236"/>
      <c r="AT563" s="236"/>
      <c r="AU563" s="236"/>
      <c r="AV563" s="236"/>
      <c r="AW563" s="236"/>
      <c r="AX563" s="236"/>
    </row>
    <row r="564" spans="1:50" ht="25.7" hidden="1" customHeight="1">
      <c r="A564" s="690"/>
      <c r="B564" s="282"/>
      <c r="C564" s="259" t="s">
        <v>5639</v>
      </c>
      <c r="D564" s="236"/>
      <c r="E564" s="235" t="s">
        <v>5733</v>
      </c>
      <c r="F564" s="707" t="s">
        <v>5639</v>
      </c>
      <c r="G564" s="236"/>
      <c r="H564" s="247"/>
      <c r="I564" s="236" t="s">
        <v>5639</v>
      </c>
      <c r="J564" s="236"/>
      <c r="K564" s="235">
        <v>1329</v>
      </c>
      <c r="L564" s="235"/>
      <c r="M564" s="235"/>
      <c r="N564" s="236"/>
      <c r="O564" s="707" t="s">
        <v>282</v>
      </c>
      <c r="P564" s="235">
        <v>1329</v>
      </c>
      <c r="Q564" s="235">
        <v>2</v>
      </c>
      <c r="R564" s="235"/>
      <c r="S564" s="235"/>
      <c r="T564" s="236"/>
      <c r="U564" s="236"/>
      <c r="V564" s="707">
        <v>2007</v>
      </c>
      <c r="W564" s="303"/>
      <c r="X564" s="303"/>
      <c r="Y564" s="303"/>
      <c r="Z564" s="303"/>
      <c r="AA564" s="303"/>
      <c r="AB564" s="235">
        <v>200</v>
      </c>
      <c r="AC564" s="707"/>
      <c r="AD564" s="707"/>
      <c r="AE564" s="236"/>
      <c r="AF564" s="236"/>
      <c r="AG564" s="236"/>
      <c r="AH564" s="236"/>
      <c r="AI564" s="303"/>
      <c r="AJ564" s="236"/>
      <c r="AK564" s="236"/>
      <c r="AL564" s="236"/>
      <c r="AM564" s="236"/>
      <c r="AN564" s="236"/>
      <c r="AO564" s="236"/>
      <c r="AP564" s="236"/>
      <c r="AQ564" s="236"/>
      <c r="AR564" s="236"/>
      <c r="AS564" s="236"/>
      <c r="AT564" s="236"/>
      <c r="AU564" s="236"/>
      <c r="AV564" s="236"/>
      <c r="AW564" s="236"/>
      <c r="AX564" s="236"/>
    </row>
    <row r="565" spans="1:50" ht="25.7" hidden="1" customHeight="1">
      <c r="A565" s="690"/>
      <c r="B565" s="282"/>
      <c r="C565" s="259" t="s">
        <v>5641</v>
      </c>
      <c r="D565" s="236"/>
      <c r="E565" s="221" t="s">
        <v>5734</v>
      </c>
      <c r="F565" s="707" t="s">
        <v>5641</v>
      </c>
      <c r="G565" s="236"/>
      <c r="H565" s="247"/>
      <c r="I565" s="236" t="s">
        <v>5641</v>
      </c>
      <c r="J565" s="236"/>
      <c r="K565" s="235">
        <v>4260</v>
      </c>
      <c r="L565" s="235"/>
      <c r="M565" s="235"/>
      <c r="N565" s="236"/>
      <c r="O565" s="707" t="s">
        <v>5735</v>
      </c>
      <c r="P565" s="235">
        <v>4260</v>
      </c>
      <c r="Q565" s="235">
        <v>3</v>
      </c>
      <c r="R565" s="235"/>
      <c r="S565" s="235"/>
      <c r="T565" s="236"/>
      <c r="U565" s="236"/>
      <c r="V565" s="707">
        <v>2008</v>
      </c>
      <c r="W565" s="303"/>
      <c r="X565" s="303"/>
      <c r="Y565" s="303"/>
      <c r="Z565" s="303"/>
      <c r="AA565" s="303"/>
      <c r="AB565" s="235">
        <v>300</v>
      </c>
      <c r="AC565" s="707"/>
      <c r="AD565" s="707"/>
      <c r="AE565" s="236"/>
      <c r="AF565" s="236"/>
      <c r="AG565" s="236"/>
      <c r="AH565" s="236"/>
      <c r="AI565" s="303"/>
      <c r="AJ565" s="236"/>
      <c r="AK565" s="236"/>
      <c r="AL565" s="236"/>
      <c r="AM565" s="236"/>
      <c r="AN565" s="236"/>
      <c r="AO565" s="236"/>
      <c r="AP565" s="236"/>
      <c r="AQ565" s="236"/>
      <c r="AR565" s="236"/>
      <c r="AS565" s="236"/>
      <c r="AT565" s="236"/>
      <c r="AU565" s="236"/>
      <c r="AV565" s="236"/>
      <c r="AW565" s="236"/>
      <c r="AX565" s="236"/>
    </row>
    <row r="566" spans="1:50" ht="25.7" hidden="1" customHeight="1">
      <c r="A566" s="690"/>
      <c r="B566" s="282"/>
      <c r="C566" s="815" t="s">
        <v>5641</v>
      </c>
      <c r="D566" s="290"/>
      <c r="E566" s="293" t="s">
        <v>5736</v>
      </c>
      <c r="F566" s="239" t="s">
        <v>5641</v>
      </c>
      <c r="G566" s="236"/>
      <c r="H566" s="247"/>
      <c r="I566" s="239" t="s">
        <v>5641</v>
      </c>
      <c r="J566" s="236"/>
      <c r="K566" s="293">
        <v>2590</v>
      </c>
      <c r="L566" s="235"/>
      <c r="M566" s="235"/>
      <c r="N566" s="236"/>
      <c r="O566" s="707" t="s">
        <v>282</v>
      </c>
      <c r="P566" s="235">
        <v>2590</v>
      </c>
      <c r="Q566" s="235">
        <v>4</v>
      </c>
      <c r="R566" s="235"/>
      <c r="S566" s="235"/>
      <c r="T566" s="236"/>
      <c r="U566" s="236"/>
      <c r="V566" s="707">
        <v>2008</v>
      </c>
      <c r="W566" s="236"/>
      <c r="X566" s="236"/>
      <c r="Y566" s="236"/>
      <c r="Z566" s="236"/>
      <c r="AA566" s="236"/>
      <c r="AB566" s="235">
        <v>200</v>
      </c>
      <c r="AC566" s="707"/>
      <c r="AD566" s="707"/>
      <c r="AE566" s="236"/>
      <c r="AF566" s="236"/>
      <c r="AG566" s="236"/>
      <c r="AH566" s="236"/>
      <c r="AI566" s="236"/>
      <c r="AJ566" s="236"/>
      <c r="AK566" s="236"/>
      <c r="AL566" s="236"/>
      <c r="AM566" s="236"/>
      <c r="AN566" s="236"/>
      <c r="AO566" s="236"/>
      <c r="AP566" s="236"/>
      <c r="AQ566" s="236"/>
      <c r="AR566" s="236"/>
      <c r="AS566" s="236"/>
      <c r="AT566" s="236"/>
      <c r="AU566" s="236"/>
      <c r="AV566" s="236"/>
      <c r="AW566" s="236"/>
      <c r="AX566" s="236"/>
    </row>
    <row r="567" spans="1:50" ht="25.7" hidden="1" customHeight="1">
      <c r="A567" s="690"/>
      <c r="B567" s="282"/>
      <c r="C567" s="259" t="s">
        <v>5641</v>
      </c>
      <c r="D567" s="236"/>
      <c r="E567" s="235" t="s">
        <v>3688</v>
      </c>
      <c r="F567" s="707" t="s">
        <v>5641</v>
      </c>
      <c r="G567" s="236"/>
      <c r="H567" s="247"/>
      <c r="I567" s="707" t="s">
        <v>5641</v>
      </c>
      <c r="J567" s="236"/>
      <c r="K567" s="235">
        <v>198622</v>
      </c>
      <c r="L567" s="235"/>
      <c r="M567" s="235"/>
      <c r="N567" s="236"/>
      <c r="O567" s="707" t="s">
        <v>5737</v>
      </c>
      <c r="P567" s="235">
        <v>6028</v>
      </c>
      <c r="Q567" s="235">
        <v>9</v>
      </c>
      <c r="R567" s="235">
        <v>50</v>
      </c>
      <c r="S567" s="235">
        <v>50</v>
      </c>
      <c r="T567" s="236"/>
      <c r="U567" s="236"/>
      <c r="V567" s="707">
        <v>2006</v>
      </c>
      <c r="W567" s="236"/>
      <c r="X567" s="236"/>
      <c r="Y567" s="236"/>
      <c r="Z567" s="236"/>
      <c r="AA567" s="236"/>
      <c r="AB567" s="235">
        <v>836</v>
      </c>
      <c r="AC567" s="707"/>
      <c r="AD567" s="707"/>
      <c r="AE567" s="236"/>
      <c r="AF567" s="236"/>
      <c r="AG567" s="236"/>
      <c r="AH567" s="236"/>
      <c r="AI567" s="236"/>
      <c r="AJ567" s="236"/>
      <c r="AK567" s="236"/>
      <c r="AL567" s="236"/>
      <c r="AM567" s="236"/>
      <c r="AN567" s="236"/>
      <c r="AO567" s="236"/>
      <c r="AP567" s="236"/>
      <c r="AQ567" s="236"/>
      <c r="AR567" s="236"/>
      <c r="AS567" s="236"/>
      <c r="AT567" s="236"/>
      <c r="AU567" s="236"/>
      <c r="AV567" s="236"/>
      <c r="AW567" s="236"/>
      <c r="AX567" s="236"/>
    </row>
    <row r="568" spans="1:50" ht="25.7" hidden="1" customHeight="1">
      <c r="A568" s="690"/>
      <c r="B568" s="282"/>
      <c r="C568" s="707" t="s">
        <v>5641</v>
      </c>
      <c r="D568" s="236"/>
      <c r="E568" s="235" t="s">
        <v>5738</v>
      </c>
      <c r="F568" s="707" t="s">
        <v>5641</v>
      </c>
      <c r="G568" s="236"/>
      <c r="H568" s="247"/>
      <c r="I568" s="707" t="s">
        <v>5641</v>
      </c>
      <c r="J568" s="236"/>
      <c r="K568" s="314">
        <v>15095</v>
      </c>
      <c r="L568" s="235"/>
      <c r="M568" s="235"/>
      <c r="N568" s="236"/>
      <c r="O568" s="707" t="s">
        <v>282</v>
      </c>
      <c r="P568" s="235">
        <v>1307</v>
      </c>
      <c r="Q568" s="235">
        <v>2</v>
      </c>
      <c r="R568" s="235">
        <v>10</v>
      </c>
      <c r="S568" s="235">
        <v>10</v>
      </c>
      <c r="T568" s="236"/>
      <c r="U568" s="236"/>
      <c r="V568" s="707">
        <v>2010</v>
      </c>
      <c r="W568" s="236"/>
      <c r="X568" s="236"/>
      <c r="Y568" s="236"/>
      <c r="Z568" s="236"/>
      <c r="AA568" s="236"/>
      <c r="AB568" s="235">
        <v>100</v>
      </c>
      <c r="AC568" s="707"/>
      <c r="AD568" s="707"/>
      <c r="AE568" s="236"/>
      <c r="AF568" s="236"/>
      <c r="AG568" s="236"/>
      <c r="AH568" s="236"/>
      <c r="AI568" s="236"/>
      <c r="AJ568" s="236"/>
      <c r="AK568" s="236"/>
      <c r="AL568" s="236"/>
      <c r="AM568" s="236"/>
      <c r="AN568" s="236"/>
      <c r="AO568" s="236"/>
      <c r="AP568" s="236"/>
      <c r="AQ568" s="236"/>
      <c r="AR568" s="236"/>
      <c r="AS568" s="236"/>
      <c r="AT568" s="236"/>
      <c r="AU568" s="236"/>
      <c r="AV568" s="236"/>
      <c r="AW568" s="236"/>
      <c r="AX568" s="236"/>
    </row>
    <row r="569" spans="1:50" ht="25.7" hidden="1" customHeight="1">
      <c r="A569" s="690"/>
      <c r="B569" s="282"/>
      <c r="C569" s="259" t="s">
        <v>5641</v>
      </c>
      <c r="D569" s="236"/>
      <c r="E569" s="235" t="s">
        <v>5739</v>
      </c>
      <c r="F569" s="239" t="s">
        <v>5641</v>
      </c>
      <c r="G569" s="236"/>
      <c r="H569" s="247"/>
      <c r="I569" s="239" t="s">
        <v>5641</v>
      </c>
      <c r="J569" s="236"/>
      <c r="K569" s="235">
        <v>5338</v>
      </c>
      <c r="L569" s="235"/>
      <c r="M569" s="235"/>
      <c r="N569" s="236"/>
      <c r="O569" s="707" t="s">
        <v>282</v>
      </c>
      <c r="P569" s="235">
        <v>573</v>
      </c>
      <c r="Q569" s="235">
        <v>1</v>
      </c>
      <c r="R569" s="235"/>
      <c r="S569" s="235"/>
      <c r="T569" s="236"/>
      <c r="U569" s="236"/>
      <c r="V569" s="707">
        <v>2008</v>
      </c>
      <c r="W569" s="236"/>
      <c r="X569" s="236"/>
      <c r="Y569" s="236"/>
      <c r="Z569" s="236"/>
      <c r="AA569" s="236"/>
      <c r="AB569" s="235">
        <v>483</v>
      </c>
      <c r="AC569" s="707"/>
      <c r="AD569" s="707"/>
      <c r="AE569" s="236"/>
      <c r="AF569" s="236"/>
      <c r="AG569" s="236"/>
      <c r="AH569" s="236"/>
      <c r="AI569" s="236"/>
      <c r="AJ569" s="236"/>
      <c r="AK569" s="236"/>
      <c r="AL569" s="236"/>
      <c r="AM569" s="236"/>
      <c r="AN569" s="236"/>
      <c r="AO569" s="236"/>
      <c r="AP569" s="236"/>
      <c r="AQ569" s="236"/>
      <c r="AR569" s="236"/>
      <c r="AS569" s="236"/>
      <c r="AT569" s="236"/>
      <c r="AU569" s="236"/>
      <c r="AV569" s="236"/>
      <c r="AW569" s="236"/>
      <c r="AX569" s="236"/>
    </row>
    <row r="570" spans="1:50" ht="25.7" hidden="1" customHeight="1">
      <c r="A570" s="690"/>
      <c r="B570" s="282"/>
      <c r="C570" s="259" t="s">
        <v>5641</v>
      </c>
      <c r="D570" s="236"/>
      <c r="E570" s="235" t="s">
        <v>5740</v>
      </c>
      <c r="F570" s="239" t="s">
        <v>5641</v>
      </c>
      <c r="G570" s="236"/>
      <c r="H570" s="247"/>
      <c r="I570" s="239" t="s">
        <v>5641</v>
      </c>
      <c r="J570" s="236"/>
      <c r="K570" s="235">
        <v>15427</v>
      </c>
      <c r="L570" s="235"/>
      <c r="M570" s="235"/>
      <c r="N570" s="236"/>
      <c r="O570" s="707" t="s">
        <v>172</v>
      </c>
      <c r="P570" s="235">
        <v>1680</v>
      </c>
      <c r="Q570" s="235">
        <v>3</v>
      </c>
      <c r="R570" s="235"/>
      <c r="S570" s="235"/>
      <c r="T570" s="236"/>
      <c r="U570" s="236"/>
      <c r="V570" s="707">
        <v>2012</v>
      </c>
      <c r="W570" s="236"/>
      <c r="X570" s="236"/>
      <c r="Y570" s="236"/>
      <c r="Z570" s="236"/>
      <c r="AA570" s="236"/>
      <c r="AB570" s="235">
        <v>200</v>
      </c>
      <c r="AC570" s="707"/>
      <c r="AD570" s="707"/>
      <c r="AE570" s="236"/>
      <c r="AF570" s="236"/>
      <c r="AG570" s="236"/>
      <c r="AH570" s="236"/>
      <c r="AI570" s="236"/>
      <c r="AJ570" s="236"/>
      <c r="AK570" s="236"/>
      <c r="AL570" s="236"/>
      <c r="AM570" s="236"/>
      <c r="AN570" s="236"/>
      <c r="AO570" s="236"/>
      <c r="AP570" s="236"/>
      <c r="AQ570" s="236"/>
      <c r="AR570" s="236"/>
      <c r="AS570" s="236"/>
      <c r="AT570" s="236"/>
      <c r="AU570" s="236"/>
      <c r="AV570" s="236"/>
      <c r="AW570" s="236"/>
      <c r="AX570" s="236"/>
    </row>
    <row r="571" spans="1:50" ht="25.7" hidden="1" customHeight="1">
      <c r="A571" s="690"/>
      <c r="B571" s="282"/>
      <c r="C571" s="259" t="s">
        <v>5643</v>
      </c>
      <c r="D571" s="236"/>
      <c r="E571" s="235" t="s">
        <v>3688</v>
      </c>
      <c r="F571" s="239" t="s">
        <v>5643</v>
      </c>
      <c r="G571" s="236"/>
      <c r="H571" s="247"/>
      <c r="I571" s="239" t="s">
        <v>5643</v>
      </c>
      <c r="J571" s="236"/>
      <c r="K571" s="235">
        <v>2954</v>
      </c>
      <c r="L571" s="235">
        <v>2884</v>
      </c>
      <c r="M571" s="235">
        <v>2884</v>
      </c>
      <c r="N571" s="236"/>
      <c r="O571" s="707" t="s">
        <v>282</v>
      </c>
      <c r="P571" s="235">
        <v>2954</v>
      </c>
      <c r="Q571" s="235">
        <v>3</v>
      </c>
      <c r="R571" s="235">
        <v>100</v>
      </c>
      <c r="S571" s="235">
        <v>100</v>
      </c>
      <c r="T571" s="236"/>
      <c r="U571" s="236"/>
      <c r="V571" s="707">
        <v>2016</v>
      </c>
      <c r="W571" s="236"/>
      <c r="X571" s="236"/>
      <c r="Y571" s="236"/>
      <c r="Z571" s="236"/>
      <c r="AA571" s="236"/>
      <c r="AB571" s="235">
        <v>10000</v>
      </c>
      <c r="AC571" s="707"/>
      <c r="AD571" s="707"/>
      <c r="AE571" s="236"/>
      <c r="AF571" s="236"/>
      <c r="AG571" s="236"/>
      <c r="AH571" s="236"/>
      <c r="AI571" s="236"/>
      <c r="AJ571" s="236"/>
      <c r="AK571" s="236"/>
      <c r="AL571" s="236"/>
      <c r="AM571" s="236"/>
      <c r="AN571" s="236"/>
      <c r="AO571" s="236"/>
      <c r="AP571" s="236"/>
      <c r="AQ571" s="236"/>
      <c r="AR571" s="236"/>
      <c r="AS571" s="236"/>
      <c r="AT571" s="236"/>
      <c r="AU571" s="236"/>
      <c r="AV571" s="236"/>
      <c r="AW571" s="236"/>
      <c r="AX571" s="236"/>
    </row>
    <row r="572" spans="1:50" ht="25.7" hidden="1" customHeight="1">
      <c r="A572" s="690"/>
      <c r="B572" s="282"/>
      <c r="C572" s="259" t="s">
        <v>5643</v>
      </c>
      <c r="D572" s="236"/>
      <c r="E572" s="235" t="s">
        <v>5741</v>
      </c>
      <c r="F572" s="239" t="s">
        <v>5643</v>
      </c>
      <c r="G572" s="236"/>
      <c r="H572" s="247"/>
      <c r="I572" s="239" t="s">
        <v>5643</v>
      </c>
      <c r="J572" s="236"/>
      <c r="K572" s="235">
        <v>2646</v>
      </c>
      <c r="L572" s="235"/>
      <c r="M572" s="235"/>
      <c r="N572" s="236"/>
      <c r="O572" s="707" t="s">
        <v>5742</v>
      </c>
      <c r="P572" s="235">
        <v>2646</v>
      </c>
      <c r="Q572" s="235">
        <v>4</v>
      </c>
      <c r="R572" s="235">
        <v>100</v>
      </c>
      <c r="S572" s="235">
        <v>100</v>
      </c>
      <c r="T572" s="236"/>
      <c r="U572" s="236"/>
      <c r="V572" s="707">
        <v>2015</v>
      </c>
      <c r="W572" s="236"/>
      <c r="X572" s="236"/>
      <c r="Y572" s="236"/>
      <c r="Z572" s="236"/>
      <c r="AA572" s="236"/>
      <c r="AB572" s="235">
        <v>3000</v>
      </c>
      <c r="AC572" s="707"/>
      <c r="AD572" s="707"/>
      <c r="AE572" s="236"/>
      <c r="AF572" s="236"/>
      <c r="AG572" s="236"/>
      <c r="AH572" s="236"/>
      <c r="AI572" s="236"/>
      <c r="AJ572" s="236"/>
      <c r="AK572" s="236"/>
      <c r="AL572" s="236"/>
      <c r="AM572" s="236"/>
      <c r="AN572" s="236"/>
      <c r="AO572" s="236"/>
      <c r="AP572" s="236"/>
      <c r="AQ572" s="236"/>
      <c r="AR572" s="236"/>
      <c r="AS572" s="236"/>
      <c r="AT572" s="236"/>
      <c r="AU572" s="236"/>
      <c r="AV572" s="236"/>
      <c r="AW572" s="236"/>
      <c r="AX572" s="288"/>
    </row>
    <row r="573" spans="1:50" ht="25.7" hidden="1" customHeight="1">
      <c r="A573" s="690"/>
      <c r="B573" s="282"/>
      <c r="C573" s="259" t="s">
        <v>708</v>
      </c>
      <c r="D573" s="236"/>
      <c r="E573" s="235" t="s">
        <v>3688</v>
      </c>
      <c r="F573" s="239" t="s">
        <v>708</v>
      </c>
      <c r="G573" s="236"/>
      <c r="H573" s="247"/>
      <c r="I573" s="239" t="s">
        <v>708</v>
      </c>
      <c r="J573" s="236"/>
      <c r="K573" s="235">
        <v>7230</v>
      </c>
      <c r="L573" s="235"/>
      <c r="M573" s="235"/>
      <c r="N573" s="236"/>
      <c r="O573" s="707" t="s">
        <v>5743</v>
      </c>
      <c r="P573" s="235">
        <v>6735</v>
      </c>
      <c r="Q573" s="235">
        <v>12</v>
      </c>
      <c r="R573" s="235">
        <v>200</v>
      </c>
      <c r="S573" s="235">
        <v>200</v>
      </c>
      <c r="T573" s="236"/>
      <c r="U573" s="236"/>
      <c r="V573" s="707">
        <v>2006</v>
      </c>
      <c r="W573" s="236"/>
      <c r="X573" s="236"/>
      <c r="Y573" s="236"/>
      <c r="Z573" s="236"/>
      <c r="AA573" s="236"/>
      <c r="AB573" s="235">
        <v>460</v>
      </c>
      <c r="AC573" s="707"/>
      <c r="AD573" s="707"/>
      <c r="AE573" s="236"/>
      <c r="AF573" s="236"/>
      <c r="AG573" s="236"/>
      <c r="AH573" s="236"/>
      <c r="AI573" s="236"/>
      <c r="AJ573" s="236"/>
      <c r="AK573" s="236"/>
      <c r="AL573" s="236"/>
      <c r="AM573" s="236"/>
      <c r="AN573" s="236"/>
      <c r="AO573" s="236"/>
      <c r="AP573" s="236"/>
      <c r="AQ573" s="236"/>
      <c r="AR573" s="236"/>
      <c r="AS573" s="236"/>
      <c r="AT573" s="236"/>
      <c r="AU573" s="236"/>
      <c r="AV573" s="236"/>
      <c r="AW573" s="236"/>
      <c r="AX573" s="288"/>
    </row>
    <row r="574" spans="1:50" ht="25.7" hidden="1" customHeight="1">
      <c r="A574" s="690"/>
      <c r="B574" s="282"/>
      <c r="C574" s="259" t="s">
        <v>5744</v>
      </c>
      <c r="D574" s="236"/>
      <c r="E574" s="235" t="s">
        <v>16541</v>
      </c>
      <c r="F574" s="707" t="s">
        <v>5744</v>
      </c>
      <c r="G574" s="236"/>
      <c r="H574" s="247"/>
      <c r="I574" s="236" t="s">
        <v>5744</v>
      </c>
      <c r="J574" s="236"/>
      <c r="K574" s="235">
        <v>92338</v>
      </c>
      <c r="L574" s="235">
        <v>49.8</v>
      </c>
      <c r="M574" s="235">
        <v>49.8</v>
      </c>
      <c r="N574" s="236"/>
      <c r="O574" s="707" t="s">
        <v>1035</v>
      </c>
      <c r="P574" s="235">
        <v>988.39</v>
      </c>
      <c r="Q574" s="235">
        <v>4</v>
      </c>
      <c r="R574" s="235"/>
      <c r="S574" s="235"/>
      <c r="T574" s="236"/>
      <c r="U574" s="236"/>
      <c r="V574" s="707">
        <v>2018</v>
      </c>
      <c r="W574" s="236"/>
      <c r="X574" s="236"/>
      <c r="Y574" s="236"/>
      <c r="Z574" s="236"/>
      <c r="AA574" s="236"/>
      <c r="AB574" s="235">
        <v>900</v>
      </c>
      <c r="AC574" s="707"/>
      <c r="AD574" s="707"/>
      <c r="AE574" s="236"/>
      <c r="AF574" s="236"/>
      <c r="AG574" s="236"/>
      <c r="AH574" s="236"/>
      <c r="AI574" s="236"/>
      <c r="AJ574" s="236"/>
      <c r="AK574" s="236"/>
      <c r="AL574" s="236"/>
      <c r="AM574" s="236"/>
      <c r="AN574" s="236"/>
      <c r="AO574" s="236"/>
      <c r="AP574" s="236"/>
      <c r="AQ574" s="236"/>
      <c r="AR574" s="236"/>
      <c r="AS574" s="236"/>
      <c r="AT574" s="236"/>
      <c r="AU574" s="236"/>
      <c r="AV574" s="236"/>
      <c r="AW574" s="236"/>
      <c r="AX574" s="236"/>
    </row>
    <row r="575" spans="1:50" ht="25.7" hidden="1" customHeight="1">
      <c r="A575" s="690"/>
      <c r="B575" s="282"/>
      <c r="C575" s="852" t="s">
        <v>5744</v>
      </c>
      <c r="D575" s="236"/>
      <c r="E575" s="853" t="s">
        <v>5745</v>
      </c>
      <c r="F575" s="707" t="s">
        <v>5744</v>
      </c>
      <c r="G575" s="236" t="s">
        <v>5744</v>
      </c>
      <c r="H575" s="236"/>
      <c r="I575" s="707" t="s">
        <v>5744</v>
      </c>
      <c r="J575" s="236" t="s">
        <v>5744</v>
      </c>
      <c r="K575" s="235">
        <v>4558</v>
      </c>
      <c r="L575" s="235">
        <v>238.56</v>
      </c>
      <c r="M575" s="235">
        <v>238.56</v>
      </c>
      <c r="N575" s="235">
        <v>239</v>
      </c>
      <c r="O575" s="707" t="s">
        <v>172</v>
      </c>
      <c r="P575" s="235">
        <v>4558</v>
      </c>
      <c r="Q575" s="235">
        <v>8</v>
      </c>
      <c r="R575" s="235">
        <v>600</v>
      </c>
      <c r="S575" s="235">
        <v>600</v>
      </c>
      <c r="T575" s="235">
        <v>600</v>
      </c>
      <c r="U575" s="236"/>
      <c r="V575" s="236">
        <v>2001</v>
      </c>
      <c r="W575" s="707">
        <v>2001</v>
      </c>
      <c r="X575" s="303"/>
      <c r="Y575" s="303"/>
      <c r="Z575" s="303"/>
      <c r="AA575" s="303"/>
      <c r="AB575" s="303">
        <v>400</v>
      </c>
      <c r="AC575" s="235"/>
      <c r="AD575" s="707"/>
      <c r="AE575" s="707"/>
      <c r="AF575" s="236"/>
      <c r="AG575" s="236"/>
      <c r="AH575" s="236"/>
      <c r="AI575" s="236"/>
      <c r="AJ575" s="303"/>
      <c r="AK575" s="236"/>
      <c r="AL575" s="236"/>
      <c r="AM575" s="236"/>
      <c r="AN575" s="236"/>
      <c r="AO575" s="236"/>
      <c r="AP575" s="236"/>
      <c r="AQ575" s="236"/>
      <c r="AR575" s="236"/>
      <c r="AS575" s="236"/>
      <c r="AT575" s="236"/>
      <c r="AU575" s="236"/>
      <c r="AV575" s="236"/>
      <c r="AW575" s="236"/>
      <c r="AX575" s="236"/>
    </row>
    <row r="576" spans="1:50" ht="25.7" hidden="1" customHeight="1">
      <c r="A576" s="690"/>
      <c r="B576" s="282"/>
      <c r="C576" s="854" t="s">
        <v>5744</v>
      </c>
      <c r="D576" s="236"/>
      <c r="E576" s="855" t="s">
        <v>5746</v>
      </c>
      <c r="F576" s="239" t="s">
        <v>5744</v>
      </c>
      <c r="G576" s="236"/>
      <c r="H576" s="236"/>
      <c r="I576" s="239" t="s">
        <v>5744</v>
      </c>
      <c r="J576" s="236"/>
      <c r="K576" s="293">
        <v>3819</v>
      </c>
      <c r="L576" s="293">
        <v>104</v>
      </c>
      <c r="M576" s="293">
        <v>104</v>
      </c>
      <c r="N576" s="235"/>
      <c r="O576" s="707" t="s">
        <v>1035</v>
      </c>
      <c r="P576" s="235">
        <v>2687</v>
      </c>
      <c r="Q576" s="235">
        <v>3</v>
      </c>
      <c r="R576" s="293"/>
      <c r="S576" s="293"/>
      <c r="T576" s="235"/>
      <c r="U576" s="236"/>
      <c r="V576" s="290">
        <v>2013</v>
      </c>
      <c r="W576" s="707"/>
      <c r="X576" s="303"/>
      <c r="Y576" s="303"/>
      <c r="Z576" s="303"/>
      <c r="AA576" s="303"/>
      <c r="AB576" s="856">
        <v>360</v>
      </c>
      <c r="AC576" s="235"/>
      <c r="AD576" s="707"/>
      <c r="AE576" s="707"/>
      <c r="AF576" s="236"/>
      <c r="AG576" s="236"/>
      <c r="AH576" s="236"/>
      <c r="AI576" s="236"/>
      <c r="AJ576" s="303"/>
      <c r="AK576" s="236"/>
      <c r="AL576" s="236"/>
      <c r="AM576" s="236"/>
      <c r="AN576" s="236"/>
      <c r="AO576" s="236"/>
      <c r="AP576" s="236"/>
      <c r="AQ576" s="236"/>
      <c r="AR576" s="236"/>
      <c r="AS576" s="236"/>
      <c r="AT576" s="236"/>
      <c r="AU576" s="236"/>
      <c r="AV576" s="236"/>
      <c r="AW576" s="236"/>
      <c r="AX576" s="290"/>
    </row>
    <row r="577" spans="1:50" ht="25.7" hidden="1" customHeight="1">
      <c r="A577" s="690"/>
      <c r="B577" s="282"/>
      <c r="C577" s="259" t="s">
        <v>5649</v>
      </c>
      <c r="D577" s="236"/>
      <c r="E577" s="235" t="s">
        <v>5747</v>
      </c>
      <c r="F577" s="707" t="s">
        <v>5649</v>
      </c>
      <c r="G577" s="236"/>
      <c r="H577" s="247"/>
      <c r="I577" s="236" t="s">
        <v>5748</v>
      </c>
      <c r="J577" s="236"/>
      <c r="K577" s="235">
        <v>9917</v>
      </c>
      <c r="L577" s="235">
        <v>114.66</v>
      </c>
      <c r="M577" s="235">
        <v>114.66</v>
      </c>
      <c r="N577" s="236"/>
      <c r="O577" s="707" t="s">
        <v>5749</v>
      </c>
      <c r="P577" s="235">
        <v>3344</v>
      </c>
      <c r="Q577" s="235">
        <v>6</v>
      </c>
      <c r="R577" s="853">
        <v>300</v>
      </c>
      <c r="S577" s="853">
        <v>400</v>
      </c>
      <c r="T577" s="236"/>
      <c r="U577" s="236"/>
      <c r="V577" s="853">
        <v>2008</v>
      </c>
      <c r="W577" s="236"/>
      <c r="X577" s="236"/>
      <c r="Y577" s="236"/>
      <c r="Z577" s="236"/>
      <c r="AA577" s="236"/>
      <c r="AB577" s="853">
        <v>1180</v>
      </c>
      <c r="AC577" s="707"/>
      <c r="AD577" s="707"/>
      <c r="AE577" s="236"/>
      <c r="AF577" s="236"/>
      <c r="AG577" s="236"/>
      <c r="AH577" s="236"/>
      <c r="AI577" s="236"/>
      <c r="AJ577" s="236"/>
      <c r="AK577" s="236"/>
      <c r="AL577" s="236"/>
      <c r="AM577" s="236"/>
      <c r="AN577" s="236"/>
      <c r="AO577" s="236"/>
      <c r="AP577" s="236"/>
      <c r="AQ577" s="236"/>
      <c r="AR577" s="236"/>
      <c r="AS577" s="236"/>
      <c r="AT577" s="236"/>
      <c r="AU577" s="236"/>
      <c r="AV577" s="236"/>
      <c r="AW577" s="236"/>
      <c r="AX577" s="857"/>
    </row>
    <row r="578" spans="1:50" ht="25.7" hidden="1" customHeight="1">
      <c r="A578" s="690"/>
      <c r="B578" s="282"/>
      <c r="C578" s="815" t="s">
        <v>5652</v>
      </c>
      <c r="D578" s="282"/>
      <c r="E578" s="293" t="s">
        <v>5750</v>
      </c>
      <c r="F578" s="239" t="s">
        <v>5652</v>
      </c>
      <c r="G578" s="282"/>
      <c r="H578" s="858"/>
      <c r="I578" s="290" t="s">
        <v>5751</v>
      </c>
      <c r="J578" s="282"/>
      <c r="K578" s="293">
        <v>6250</v>
      </c>
      <c r="L578" s="293"/>
      <c r="M578" s="293"/>
      <c r="N578" s="290"/>
      <c r="O578" s="239" t="s">
        <v>5752</v>
      </c>
      <c r="P578" s="293">
        <v>4389</v>
      </c>
      <c r="Q578" s="293">
        <v>8</v>
      </c>
      <c r="R578" s="293"/>
      <c r="S578" s="293"/>
      <c r="T578" s="290"/>
      <c r="U578" s="290"/>
      <c r="V578" s="239">
        <v>2005</v>
      </c>
      <c r="W578" s="859"/>
      <c r="X578" s="859"/>
      <c r="Y578" s="859"/>
      <c r="Z578" s="859"/>
      <c r="AA578" s="859"/>
      <c r="AB578" s="293">
        <v>339</v>
      </c>
      <c r="AC578" s="239"/>
      <c r="AD578" s="239"/>
      <c r="AE578" s="290"/>
      <c r="AF578" s="290"/>
      <c r="AG578" s="290"/>
      <c r="AH578" s="290"/>
      <c r="AI578" s="859"/>
      <c r="AJ578" s="290"/>
      <c r="AK578" s="290"/>
      <c r="AL578" s="290"/>
      <c r="AM578" s="290"/>
      <c r="AN578" s="290"/>
      <c r="AO578" s="290"/>
      <c r="AP578" s="290"/>
      <c r="AQ578" s="290"/>
      <c r="AR578" s="290"/>
      <c r="AS578" s="290"/>
      <c r="AT578" s="290"/>
      <c r="AU578" s="290"/>
      <c r="AV578" s="290"/>
      <c r="AW578" s="290"/>
      <c r="AX578" s="860"/>
    </row>
    <row r="579" spans="1:50" ht="25.7" hidden="1" customHeight="1">
      <c r="A579" s="690"/>
      <c r="B579" s="282"/>
      <c r="C579" s="259" t="s">
        <v>5652</v>
      </c>
      <c r="D579" s="236"/>
      <c r="E579" s="235" t="s">
        <v>5753</v>
      </c>
      <c r="F579" s="707" t="s">
        <v>5652</v>
      </c>
      <c r="G579" s="236"/>
      <c r="H579" s="247"/>
      <c r="I579" s="236" t="s">
        <v>5652</v>
      </c>
      <c r="J579" s="236"/>
      <c r="K579" s="235">
        <v>7876</v>
      </c>
      <c r="L579" s="235"/>
      <c r="M579" s="235"/>
      <c r="N579" s="236"/>
      <c r="O579" s="707" t="s">
        <v>5754</v>
      </c>
      <c r="P579" s="235">
        <v>2820</v>
      </c>
      <c r="Q579" s="235">
        <v>9</v>
      </c>
      <c r="R579" s="235"/>
      <c r="S579" s="235"/>
      <c r="T579" s="236"/>
      <c r="U579" s="236"/>
      <c r="V579" s="707">
        <v>2016</v>
      </c>
      <c r="W579" s="236"/>
      <c r="X579" s="236"/>
      <c r="Y579" s="236"/>
      <c r="Z579" s="236"/>
      <c r="AA579" s="236"/>
      <c r="AB579" s="235">
        <v>2000</v>
      </c>
      <c r="AC579" s="707"/>
      <c r="AD579" s="707"/>
      <c r="AE579" s="236"/>
      <c r="AF579" s="236"/>
      <c r="AG579" s="236"/>
      <c r="AH579" s="236"/>
      <c r="AI579" s="236"/>
      <c r="AJ579" s="236"/>
      <c r="AK579" s="236"/>
      <c r="AL579" s="236"/>
      <c r="AM579" s="236"/>
      <c r="AN579" s="236"/>
      <c r="AO579" s="236"/>
      <c r="AP579" s="236"/>
      <c r="AQ579" s="236"/>
      <c r="AR579" s="236"/>
      <c r="AS579" s="236"/>
      <c r="AT579" s="236"/>
      <c r="AU579" s="236"/>
      <c r="AV579" s="236"/>
      <c r="AW579" s="236"/>
      <c r="AX579" s="792"/>
    </row>
    <row r="580" spans="1:50" ht="25.7" hidden="1" customHeight="1">
      <c r="A580" s="690"/>
      <c r="B580" s="282"/>
      <c r="C580" s="259" t="s">
        <v>5654</v>
      </c>
      <c r="D580" s="236" t="s">
        <v>5755</v>
      </c>
      <c r="E580" s="235" t="s">
        <v>5756</v>
      </c>
      <c r="F580" s="707" t="s">
        <v>5654</v>
      </c>
      <c r="G580" s="236" t="s">
        <v>5757</v>
      </c>
      <c r="H580" s="247"/>
      <c r="I580" s="236" t="s">
        <v>5654</v>
      </c>
      <c r="J580" s="236">
        <v>3</v>
      </c>
      <c r="K580" s="235">
        <v>10000</v>
      </c>
      <c r="L580" s="235"/>
      <c r="M580" s="235"/>
      <c r="N580" s="236" t="s">
        <v>171</v>
      </c>
      <c r="O580" s="707" t="s">
        <v>16542</v>
      </c>
      <c r="P580" s="235">
        <v>10000</v>
      </c>
      <c r="Q580" s="235">
        <v>5</v>
      </c>
      <c r="R580" s="235">
        <v>500</v>
      </c>
      <c r="S580" s="235">
        <v>500</v>
      </c>
      <c r="T580" s="236" t="s">
        <v>173</v>
      </c>
      <c r="U580" s="236"/>
      <c r="V580" s="707">
        <v>2002</v>
      </c>
      <c r="W580" s="236" t="s">
        <v>5758</v>
      </c>
      <c r="X580" s="236"/>
      <c r="Y580" s="236"/>
      <c r="Z580" s="236"/>
      <c r="AA580" s="236"/>
      <c r="AB580" s="235">
        <v>170</v>
      </c>
      <c r="AC580" s="707"/>
      <c r="AD580" s="707"/>
      <c r="AE580" s="236"/>
      <c r="AF580" s="236"/>
      <c r="AG580" s="236">
        <v>5</v>
      </c>
      <c r="AH580" s="236"/>
      <c r="AI580" s="236"/>
      <c r="AJ580" s="236"/>
      <c r="AK580" s="236"/>
      <c r="AL580" s="236"/>
      <c r="AM580" s="236"/>
      <c r="AN580" s="236"/>
      <c r="AO580" s="236"/>
      <c r="AP580" s="236"/>
      <c r="AQ580" s="236"/>
      <c r="AR580" s="236"/>
      <c r="AS580" s="236"/>
      <c r="AT580" s="236"/>
      <c r="AU580" s="236"/>
      <c r="AV580" s="236"/>
      <c r="AW580" s="236"/>
      <c r="AX580" s="300"/>
    </row>
    <row r="581" spans="1:50" ht="25.7" hidden="1" customHeight="1">
      <c r="A581" s="690"/>
      <c r="B581" s="282"/>
      <c r="C581" s="259" t="s">
        <v>5657</v>
      </c>
      <c r="D581" s="236"/>
      <c r="E581" s="235" t="s">
        <v>11477</v>
      </c>
      <c r="F581" s="707" t="s">
        <v>5657</v>
      </c>
      <c r="G581" s="236" t="s">
        <v>5657</v>
      </c>
      <c r="H581" s="247"/>
      <c r="I581" s="707" t="s">
        <v>5657</v>
      </c>
      <c r="J581" s="236">
        <v>1632</v>
      </c>
      <c r="K581" s="235">
        <v>2533</v>
      </c>
      <c r="L581" s="235"/>
      <c r="M581" s="235"/>
      <c r="N581" s="236">
        <v>105</v>
      </c>
      <c r="O581" s="707" t="s">
        <v>282</v>
      </c>
      <c r="P581" s="235">
        <v>2000</v>
      </c>
      <c r="Q581" s="235">
        <v>6</v>
      </c>
      <c r="R581" s="235">
        <v>0</v>
      </c>
      <c r="S581" s="235">
        <v>0</v>
      </c>
      <c r="T581" s="236" t="s">
        <v>466</v>
      </c>
      <c r="U581" s="236">
        <v>2016</v>
      </c>
      <c r="V581" s="707">
        <v>2008</v>
      </c>
      <c r="W581" s="236"/>
      <c r="X581" s="236"/>
      <c r="Y581" s="236"/>
      <c r="Z581" s="236"/>
      <c r="AA581" s="236"/>
      <c r="AB581" s="235">
        <v>676</v>
      </c>
      <c r="AC581" s="707"/>
      <c r="AD581" s="707"/>
      <c r="AE581" s="236"/>
      <c r="AF581" s="236"/>
      <c r="AG581" s="236"/>
      <c r="AH581" s="236"/>
      <c r="AI581" s="236"/>
      <c r="AJ581" s="236"/>
      <c r="AK581" s="236"/>
      <c r="AL581" s="236"/>
      <c r="AM581" s="236"/>
      <c r="AN581" s="236"/>
      <c r="AO581" s="236"/>
      <c r="AP581" s="236"/>
      <c r="AQ581" s="236"/>
      <c r="AR581" s="236"/>
      <c r="AS581" s="236"/>
      <c r="AT581" s="236"/>
      <c r="AU581" s="236"/>
      <c r="AV581" s="236"/>
      <c r="AW581" s="236"/>
      <c r="AX581" s="236"/>
    </row>
    <row r="582" spans="1:50" ht="25.7" hidden="1" customHeight="1">
      <c r="A582" s="690"/>
      <c r="B582" s="861" t="s">
        <v>2233</v>
      </c>
      <c r="C582" s="707" t="s">
        <v>2234</v>
      </c>
      <c r="D582" s="301"/>
      <c r="E582" s="246">
        <f>COUNTA(E583:E639)</f>
        <v>57</v>
      </c>
      <c r="F582" s="707"/>
      <c r="G582" s="301"/>
      <c r="H582" s="301"/>
      <c r="I582" s="301" t="s">
        <v>2236</v>
      </c>
      <c r="J582" s="301"/>
      <c r="K582" s="235">
        <f>SUM(K583:K639)</f>
        <v>1067273</v>
      </c>
      <c r="L582" s="235">
        <f>SUM(L583:L639)</f>
        <v>30253.1</v>
      </c>
      <c r="M582" s="235">
        <f>SUM(M583:M639)</f>
        <v>36893.1</v>
      </c>
      <c r="N582" s="235">
        <f>SUM(N583:N639)</f>
        <v>0</v>
      </c>
      <c r="O582" s="235"/>
      <c r="P582" s="235">
        <f>SUM(P583:P639)</f>
        <v>178803.3</v>
      </c>
      <c r="Q582" s="235">
        <f>SUM(Q583:Q639)</f>
        <v>237</v>
      </c>
      <c r="R582" s="235"/>
      <c r="S582" s="235"/>
      <c r="T582" s="235"/>
      <c r="U582" s="235"/>
      <c r="V582" s="235"/>
      <c r="W582" s="235"/>
      <c r="X582" s="235"/>
      <c r="Y582" s="235"/>
      <c r="Z582" s="235"/>
      <c r="AA582" s="235"/>
      <c r="AB582" s="235"/>
      <c r="AC582" s="707"/>
      <c r="AD582" s="707"/>
      <c r="AE582" s="301"/>
      <c r="AF582" s="301"/>
      <c r="AG582" s="301"/>
      <c r="AH582" s="301"/>
      <c r="AI582" s="301"/>
      <c r="AJ582" s="221"/>
      <c r="AK582" s="221"/>
      <c r="AL582" s="301"/>
      <c r="AM582" s="301"/>
      <c r="AN582" s="301"/>
      <c r="AO582" s="301"/>
      <c r="AP582" s="301"/>
      <c r="AQ582" s="301"/>
      <c r="AR582" s="301"/>
      <c r="AS582" s="301"/>
      <c r="AT582" s="301"/>
      <c r="AU582" s="301"/>
      <c r="AV582" s="301"/>
      <c r="AW582" s="301"/>
      <c r="AX582" s="301"/>
    </row>
    <row r="583" spans="1:50" ht="25.7" hidden="1" customHeight="1">
      <c r="A583" s="690"/>
      <c r="B583" s="862"/>
      <c r="C583" s="707" t="s">
        <v>6166</v>
      </c>
      <c r="D583" s="301"/>
      <c r="E583" s="235" t="s">
        <v>6339</v>
      </c>
      <c r="F583" s="707" t="s">
        <v>6166</v>
      </c>
      <c r="G583" s="301"/>
      <c r="H583" s="302"/>
      <c r="I583" s="301" t="s">
        <v>6340</v>
      </c>
      <c r="J583" s="301"/>
      <c r="K583" s="235">
        <v>90750</v>
      </c>
      <c r="L583" s="235">
        <v>6344</v>
      </c>
      <c r="M583" s="235">
        <v>6344</v>
      </c>
      <c r="N583" s="301"/>
      <c r="O583" s="707" t="s">
        <v>6341</v>
      </c>
      <c r="P583" s="235">
        <v>6238</v>
      </c>
      <c r="Q583" s="235">
        <v>10</v>
      </c>
      <c r="R583" s="235"/>
      <c r="S583" s="235"/>
      <c r="T583" s="301"/>
      <c r="U583" s="301"/>
      <c r="V583" s="707" t="s">
        <v>6342</v>
      </c>
      <c r="W583" s="303"/>
      <c r="X583" s="303"/>
      <c r="Y583" s="303"/>
      <c r="Z583" s="303"/>
      <c r="AA583" s="303"/>
      <c r="AB583" s="235">
        <v>300</v>
      </c>
      <c r="AC583" s="707"/>
      <c r="AD583" s="707"/>
      <c r="AE583" s="301"/>
      <c r="AF583" s="301"/>
      <c r="AG583" s="301"/>
      <c r="AH583" s="301"/>
      <c r="AI583" s="303"/>
      <c r="AJ583" s="301"/>
      <c r="AK583" s="301"/>
      <c r="AL583" s="301"/>
      <c r="AM583" s="301"/>
      <c r="AN583" s="301"/>
      <c r="AO583" s="301"/>
      <c r="AP583" s="301"/>
      <c r="AQ583" s="301"/>
      <c r="AR583" s="301"/>
      <c r="AS583" s="301"/>
      <c r="AT583" s="301"/>
      <c r="AU583" s="301"/>
      <c r="AV583" s="301"/>
      <c r="AW583" s="301"/>
      <c r="AX583" s="301"/>
    </row>
    <row r="584" spans="1:50" ht="25.7" hidden="1" customHeight="1">
      <c r="A584" s="690"/>
      <c r="B584" s="862"/>
      <c r="C584" s="707" t="s">
        <v>6166</v>
      </c>
      <c r="D584" s="301"/>
      <c r="E584" s="235" t="s">
        <v>6343</v>
      </c>
      <c r="F584" s="707" t="s">
        <v>6166</v>
      </c>
      <c r="G584" s="301"/>
      <c r="H584" s="302"/>
      <c r="I584" s="301" t="s">
        <v>6340</v>
      </c>
      <c r="J584" s="301"/>
      <c r="K584" s="235">
        <v>147279</v>
      </c>
      <c r="L584" s="235">
        <v>1493</v>
      </c>
      <c r="M584" s="235">
        <v>1276</v>
      </c>
      <c r="N584" s="301"/>
      <c r="O584" s="707" t="s">
        <v>15466</v>
      </c>
      <c r="P584" s="235" t="s">
        <v>6344</v>
      </c>
      <c r="Q584" s="235">
        <v>12</v>
      </c>
      <c r="R584" s="235">
        <v>0</v>
      </c>
      <c r="S584" s="235">
        <v>0</v>
      </c>
      <c r="T584" s="301"/>
      <c r="U584" s="301"/>
      <c r="V584" s="707">
        <v>2008</v>
      </c>
      <c r="W584" s="303"/>
      <c r="X584" s="303"/>
      <c r="Y584" s="303"/>
      <c r="Z584" s="303"/>
      <c r="AA584" s="303"/>
      <c r="AB584" s="235">
        <v>733</v>
      </c>
      <c r="AC584" s="707"/>
      <c r="AD584" s="707"/>
      <c r="AE584" s="301"/>
      <c r="AF584" s="301"/>
      <c r="AG584" s="301"/>
      <c r="AH584" s="301"/>
      <c r="AI584" s="303"/>
      <c r="AJ584" s="301"/>
      <c r="AK584" s="301"/>
      <c r="AL584" s="301"/>
      <c r="AM584" s="301"/>
      <c r="AN584" s="301"/>
      <c r="AO584" s="301"/>
      <c r="AP584" s="301"/>
      <c r="AQ584" s="301"/>
      <c r="AR584" s="301"/>
      <c r="AS584" s="301"/>
      <c r="AT584" s="301"/>
      <c r="AU584" s="301"/>
      <c r="AV584" s="301"/>
      <c r="AW584" s="301"/>
      <c r="AX584" s="301" t="s">
        <v>15467</v>
      </c>
    </row>
    <row r="585" spans="1:50" s="1316" customFormat="1" ht="25.7" hidden="1" customHeight="1">
      <c r="A585" s="690"/>
      <c r="B585" s="862"/>
      <c r="C585" s="1303" t="s">
        <v>6166</v>
      </c>
      <c r="D585" s="301"/>
      <c r="E585" s="235" t="s">
        <v>6345</v>
      </c>
      <c r="F585" s="1303" t="s">
        <v>6166</v>
      </c>
      <c r="G585" s="301"/>
      <c r="H585" s="302"/>
      <c r="I585" s="301" t="s">
        <v>6340</v>
      </c>
      <c r="J585" s="301"/>
      <c r="K585" s="235">
        <v>3439</v>
      </c>
      <c r="L585" s="235">
        <v>3439</v>
      </c>
      <c r="M585" s="235">
        <v>3439</v>
      </c>
      <c r="N585" s="301"/>
      <c r="O585" s="1303" t="s">
        <v>1053</v>
      </c>
      <c r="P585" s="235">
        <v>3200</v>
      </c>
      <c r="Q585" s="235">
        <v>4</v>
      </c>
      <c r="R585" s="235">
        <v>250</v>
      </c>
      <c r="S585" s="235">
        <v>350</v>
      </c>
      <c r="T585" s="301"/>
      <c r="U585" s="301"/>
      <c r="V585" s="1303">
        <v>2013</v>
      </c>
      <c r="W585" s="303"/>
      <c r="X585" s="303"/>
      <c r="Y585" s="303"/>
      <c r="Z585" s="303"/>
      <c r="AA585" s="303"/>
      <c r="AB585" s="235">
        <v>1800</v>
      </c>
      <c r="AC585" s="1303"/>
      <c r="AD585" s="1303"/>
      <c r="AE585" s="301"/>
      <c r="AF585" s="301"/>
      <c r="AG585" s="301"/>
      <c r="AH585" s="301"/>
      <c r="AI585" s="303"/>
      <c r="AJ585" s="301"/>
      <c r="AK585" s="301"/>
      <c r="AL585" s="301"/>
      <c r="AM585" s="301"/>
      <c r="AN585" s="301"/>
      <c r="AO585" s="301"/>
      <c r="AP585" s="301"/>
      <c r="AQ585" s="301"/>
      <c r="AR585" s="301"/>
      <c r="AS585" s="301"/>
      <c r="AT585" s="301"/>
      <c r="AU585" s="301"/>
      <c r="AV585" s="301"/>
      <c r="AW585" s="301"/>
      <c r="AX585" s="301"/>
    </row>
    <row r="586" spans="1:50" s="1316" customFormat="1" ht="25.7" hidden="1" customHeight="1">
      <c r="A586" s="690"/>
      <c r="B586" s="862"/>
      <c r="C586" s="1303" t="s">
        <v>6184</v>
      </c>
      <c r="D586" s="301" t="s">
        <v>6321</v>
      </c>
      <c r="E586" s="235" t="s">
        <v>6346</v>
      </c>
      <c r="F586" s="1303" t="s">
        <v>6184</v>
      </c>
      <c r="G586" s="301" t="s">
        <v>6323</v>
      </c>
      <c r="H586" s="302"/>
      <c r="I586" s="301" t="s">
        <v>6184</v>
      </c>
      <c r="J586" s="301" t="s">
        <v>6347</v>
      </c>
      <c r="K586" s="235">
        <v>6188</v>
      </c>
      <c r="L586" s="235">
        <v>495</v>
      </c>
      <c r="M586" s="235">
        <v>120</v>
      </c>
      <c r="N586" s="301" t="s">
        <v>171</v>
      </c>
      <c r="O586" s="1303" t="s">
        <v>11447</v>
      </c>
      <c r="P586" s="235">
        <v>5693</v>
      </c>
      <c r="Q586" s="235">
        <v>10</v>
      </c>
      <c r="R586" s="235">
        <v>530</v>
      </c>
      <c r="S586" s="235"/>
      <c r="T586" s="301" t="s">
        <v>173</v>
      </c>
      <c r="U586" s="301" t="s">
        <v>466</v>
      </c>
      <c r="V586" s="1303">
        <v>1983</v>
      </c>
      <c r="W586" s="303">
        <v>75</v>
      </c>
      <c r="X586" s="303"/>
      <c r="Y586" s="303"/>
      <c r="Z586" s="303"/>
      <c r="AA586" s="303"/>
      <c r="AB586" s="235">
        <v>200</v>
      </c>
      <c r="AC586" s="1303"/>
      <c r="AD586" s="1303"/>
      <c r="AE586" s="301"/>
      <c r="AF586" s="301"/>
      <c r="AG586" s="301">
        <v>6</v>
      </c>
      <c r="AH586" s="301" t="s">
        <v>5725</v>
      </c>
      <c r="AI586" s="303"/>
      <c r="AJ586" s="301"/>
      <c r="AK586" s="301"/>
      <c r="AL586" s="301"/>
      <c r="AM586" s="301"/>
      <c r="AN586" s="301"/>
      <c r="AO586" s="301"/>
      <c r="AP586" s="301"/>
      <c r="AQ586" s="301"/>
      <c r="AR586" s="301"/>
      <c r="AS586" s="301"/>
      <c r="AT586" s="301"/>
      <c r="AU586" s="301"/>
      <c r="AV586" s="301"/>
      <c r="AW586" s="301"/>
      <c r="AX586" s="301"/>
    </row>
    <row r="587" spans="1:50" ht="25.7" hidden="1" customHeight="1">
      <c r="A587" s="690"/>
      <c r="B587" s="862"/>
      <c r="C587" s="707" t="s">
        <v>6184</v>
      </c>
      <c r="D587" s="301" t="s">
        <v>6348</v>
      </c>
      <c r="E587" s="235" t="s">
        <v>6349</v>
      </c>
      <c r="F587" s="707" t="s">
        <v>6184</v>
      </c>
      <c r="G587" s="301" t="s">
        <v>6350</v>
      </c>
      <c r="H587" s="302"/>
      <c r="I587" s="301" t="s">
        <v>6351</v>
      </c>
      <c r="J587" s="301" t="s">
        <v>6352</v>
      </c>
      <c r="K587" s="235">
        <v>8043</v>
      </c>
      <c r="L587" s="235">
        <v>138</v>
      </c>
      <c r="M587" s="235">
        <v>172</v>
      </c>
      <c r="N587" s="301" t="s">
        <v>171</v>
      </c>
      <c r="O587" s="707" t="s">
        <v>3781</v>
      </c>
      <c r="P587" s="235">
        <v>2329</v>
      </c>
      <c r="Q587" s="235">
        <v>3</v>
      </c>
      <c r="R587" s="235"/>
      <c r="S587" s="235">
        <v>300</v>
      </c>
      <c r="T587" s="301" t="s">
        <v>465</v>
      </c>
      <c r="U587" s="301" t="s">
        <v>466</v>
      </c>
      <c r="V587" s="707">
        <v>1975</v>
      </c>
      <c r="W587" s="303">
        <v>15</v>
      </c>
      <c r="X587" s="303"/>
      <c r="Y587" s="303"/>
      <c r="Z587" s="303"/>
      <c r="AA587" s="303"/>
      <c r="AB587" s="235">
        <v>15</v>
      </c>
      <c r="AC587" s="707"/>
      <c r="AD587" s="707"/>
      <c r="AE587" s="301"/>
      <c r="AF587" s="301"/>
      <c r="AG587" s="301">
        <v>1</v>
      </c>
      <c r="AH587" s="301" t="s">
        <v>5725</v>
      </c>
      <c r="AI587" s="303"/>
      <c r="AJ587" s="301"/>
      <c r="AK587" s="301"/>
      <c r="AL587" s="301"/>
      <c r="AM587" s="301"/>
      <c r="AN587" s="301"/>
      <c r="AO587" s="301"/>
      <c r="AP587" s="301"/>
      <c r="AQ587" s="301"/>
      <c r="AR587" s="301"/>
      <c r="AS587" s="301"/>
      <c r="AT587" s="301"/>
      <c r="AU587" s="301"/>
      <c r="AV587" s="301"/>
      <c r="AW587" s="301"/>
      <c r="AX587" s="301"/>
    </row>
    <row r="588" spans="1:50" ht="25.7" hidden="1" customHeight="1">
      <c r="A588" s="690"/>
      <c r="B588" s="862"/>
      <c r="C588" s="707" t="s">
        <v>6184</v>
      </c>
      <c r="D588" s="301" t="s">
        <v>139</v>
      </c>
      <c r="E588" s="235" t="s">
        <v>6353</v>
      </c>
      <c r="F588" s="707" t="s">
        <v>6184</v>
      </c>
      <c r="G588" s="301"/>
      <c r="H588" s="302"/>
      <c r="I588" s="301" t="s">
        <v>6184</v>
      </c>
      <c r="J588" s="301"/>
      <c r="K588" s="235">
        <v>108650</v>
      </c>
      <c r="L588" s="235"/>
      <c r="M588" s="235"/>
      <c r="N588" s="301"/>
      <c r="O588" s="707" t="s">
        <v>469</v>
      </c>
      <c r="P588" s="235">
        <v>2442</v>
      </c>
      <c r="Q588" s="235">
        <v>4</v>
      </c>
      <c r="R588" s="235"/>
      <c r="S588" s="235"/>
      <c r="T588" s="301"/>
      <c r="U588" s="301"/>
      <c r="V588" s="707">
        <v>2008</v>
      </c>
      <c r="W588" s="303"/>
      <c r="X588" s="303"/>
      <c r="Y588" s="303"/>
      <c r="Z588" s="303"/>
      <c r="AA588" s="303"/>
      <c r="AB588" s="235">
        <v>36</v>
      </c>
      <c r="AC588" s="707"/>
      <c r="AD588" s="707"/>
      <c r="AE588" s="301"/>
      <c r="AF588" s="301"/>
      <c r="AG588" s="301"/>
      <c r="AH588" s="301"/>
      <c r="AI588" s="303"/>
      <c r="AJ588" s="301"/>
      <c r="AK588" s="301"/>
      <c r="AL588" s="301"/>
      <c r="AM588" s="301"/>
      <c r="AN588" s="301"/>
      <c r="AO588" s="301"/>
      <c r="AP588" s="301"/>
      <c r="AQ588" s="301"/>
      <c r="AR588" s="301"/>
      <c r="AS588" s="301"/>
      <c r="AT588" s="301"/>
      <c r="AU588" s="301"/>
      <c r="AV588" s="301"/>
      <c r="AW588" s="301"/>
      <c r="AX588" s="301"/>
    </row>
    <row r="589" spans="1:50" ht="25.7" hidden="1" customHeight="1">
      <c r="A589" s="690"/>
      <c r="B589" s="862"/>
      <c r="C589" s="707" t="s">
        <v>6184</v>
      </c>
      <c r="D589" s="301"/>
      <c r="E589" s="235" t="s">
        <v>6354</v>
      </c>
      <c r="F589" s="707" t="s">
        <v>6184</v>
      </c>
      <c r="G589" s="301"/>
      <c r="H589" s="302"/>
      <c r="I589" s="301" t="s">
        <v>6184</v>
      </c>
      <c r="J589" s="301"/>
      <c r="K589" s="235">
        <v>20816</v>
      </c>
      <c r="L589" s="235"/>
      <c r="M589" s="235"/>
      <c r="N589" s="301"/>
      <c r="O589" s="707" t="s">
        <v>282</v>
      </c>
      <c r="P589" s="235">
        <v>1518</v>
      </c>
      <c r="Q589" s="235">
        <v>2</v>
      </c>
      <c r="R589" s="235">
        <v>150</v>
      </c>
      <c r="S589" s="235"/>
      <c r="T589" s="301"/>
      <c r="U589" s="301"/>
      <c r="V589" s="707">
        <v>2012</v>
      </c>
      <c r="W589" s="303"/>
      <c r="X589" s="303"/>
      <c r="Y589" s="303"/>
      <c r="Z589" s="303"/>
      <c r="AA589" s="303"/>
      <c r="AB589" s="235">
        <v>222</v>
      </c>
      <c r="AC589" s="707"/>
      <c r="AD589" s="707"/>
      <c r="AE589" s="301"/>
      <c r="AF589" s="301"/>
      <c r="AG589" s="301"/>
      <c r="AH589" s="301"/>
      <c r="AI589" s="303"/>
      <c r="AJ589" s="301"/>
      <c r="AK589" s="301"/>
      <c r="AL589" s="301"/>
      <c r="AM589" s="301"/>
      <c r="AN589" s="301"/>
      <c r="AO589" s="301"/>
      <c r="AP589" s="301"/>
      <c r="AQ589" s="301"/>
      <c r="AR589" s="301"/>
      <c r="AS589" s="301"/>
      <c r="AT589" s="301"/>
      <c r="AU589" s="301"/>
      <c r="AV589" s="301"/>
      <c r="AW589" s="301"/>
      <c r="AX589" s="301"/>
    </row>
    <row r="590" spans="1:50" ht="25.7" hidden="1" customHeight="1">
      <c r="A590" s="690"/>
      <c r="B590" s="862"/>
      <c r="C590" s="707" t="s">
        <v>6191</v>
      </c>
      <c r="D590" s="301"/>
      <c r="E590" s="235" t="s">
        <v>6355</v>
      </c>
      <c r="F590" s="707" t="s">
        <v>6191</v>
      </c>
      <c r="G590" s="301"/>
      <c r="H590" s="302"/>
      <c r="I590" s="301" t="s">
        <v>6356</v>
      </c>
      <c r="J590" s="301"/>
      <c r="K590" s="235">
        <v>8571</v>
      </c>
      <c r="L590" s="235">
        <v>490</v>
      </c>
      <c r="M590" s="235">
        <v>490</v>
      </c>
      <c r="N590" s="301"/>
      <c r="O590" s="707" t="s">
        <v>469</v>
      </c>
      <c r="P590" s="235">
        <v>8198</v>
      </c>
      <c r="Q590" s="235">
        <v>12</v>
      </c>
      <c r="R590" s="235">
        <v>300</v>
      </c>
      <c r="S590" s="235">
        <v>300</v>
      </c>
      <c r="T590" s="301"/>
      <c r="U590" s="301"/>
      <c r="V590" s="707">
        <v>1998</v>
      </c>
      <c r="W590" s="303"/>
      <c r="X590" s="303"/>
      <c r="Y590" s="303"/>
      <c r="Z590" s="303"/>
      <c r="AA590" s="303"/>
      <c r="AB590" s="235">
        <v>484</v>
      </c>
      <c r="AC590" s="707"/>
      <c r="AD590" s="707"/>
      <c r="AE590" s="301"/>
      <c r="AF590" s="301"/>
      <c r="AG590" s="301"/>
      <c r="AH590" s="301"/>
      <c r="AI590" s="303"/>
      <c r="AJ590" s="301"/>
      <c r="AK590" s="301"/>
      <c r="AL590" s="301"/>
      <c r="AM590" s="301"/>
      <c r="AN590" s="301"/>
      <c r="AO590" s="301"/>
      <c r="AP590" s="301"/>
      <c r="AQ590" s="301"/>
      <c r="AR590" s="301"/>
      <c r="AS590" s="301"/>
      <c r="AT590" s="301"/>
      <c r="AU590" s="301"/>
      <c r="AV590" s="301"/>
      <c r="AW590" s="301"/>
      <c r="AX590" s="301"/>
    </row>
    <row r="591" spans="1:50" ht="25.7" hidden="1" customHeight="1">
      <c r="A591" s="690"/>
      <c r="B591" s="862"/>
      <c r="C591" s="707" t="s">
        <v>6191</v>
      </c>
      <c r="D591" s="301"/>
      <c r="E591" s="235" t="s">
        <v>6357</v>
      </c>
      <c r="F591" s="707" t="s">
        <v>6191</v>
      </c>
      <c r="G591" s="301"/>
      <c r="H591" s="302"/>
      <c r="I591" s="301" t="s">
        <v>6191</v>
      </c>
      <c r="J591" s="301"/>
      <c r="K591" s="235">
        <v>6359</v>
      </c>
      <c r="L591" s="235"/>
      <c r="M591" s="235"/>
      <c r="N591" s="301"/>
      <c r="O591" s="707" t="s">
        <v>6358</v>
      </c>
      <c r="P591" s="235">
        <v>1258</v>
      </c>
      <c r="Q591" s="235">
        <v>2</v>
      </c>
      <c r="R591" s="235"/>
      <c r="S591" s="235">
        <v>1000</v>
      </c>
      <c r="T591" s="301"/>
      <c r="U591" s="301"/>
      <c r="V591" s="707">
        <v>2003</v>
      </c>
      <c r="W591" s="303"/>
      <c r="X591" s="303"/>
      <c r="Y591" s="303"/>
      <c r="Z591" s="303"/>
      <c r="AA591" s="303"/>
      <c r="AB591" s="235">
        <v>803</v>
      </c>
      <c r="AC591" s="707">
        <v>803</v>
      </c>
      <c r="AD591" s="707"/>
      <c r="AE591" s="301"/>
      <c r="AF591" s="301"/>
      <c r="AG591" s="301"/>
      <c r="AH591" s="301"/>
      <c r="AI591" s="301"/>
      <c r="AJ591" s="301"/>
      <c r="AK591" s="301"/>
      <c r="AL591" s="301"/>
      <c r="AM591" s="301"/>
      <c r="AN591" s="301"/>
      <c r="AO591" s="301"/>
      <c r="AP591" s="301"/>
      <c r="AQ591" s="301"/>
      <c r="AR591" s="301"/>
      <c r="AS591" s="301"/>
      <c r="AT591" s="301"/>
      <c r="AU591" s="301"/>
      <c r="AV591" s="301"/>
      <c r="AW591" s="301"/>
      <c r="AX591" s="301"/>
    </row>
    <row r="592" spans="1:50" ht="25.7" hidden="1" customHeight="1">
      <c r="A592" s="690"/>
      <c r="B592" s="862"/>
      <c r="C592" s="707" t="s">
        <v>6191</v>
      </c>
      <c r="D592" s="301"/>
      <c r="E592" s="235" t="s">
        <v>6359</v>
      </c>
      <c r="F592" s="707" t="s">
        <v>6191</v>
      </c>
      <c r="G592" s="301"/>
      <c r="H592" s="302"/>
      <c r="I592" s="301" t="s">
        <v>6191</v>
      </c>
      <c r="J592" s="301"/>
      <c r="K592" s="235">
        <v>65189</v>
      </c>
      <c r="L592" s="235">
        <v>375</v>
      </c>
      <c r="M592" s="235">
        <v>375</v>
      </c>
      <c r="N592" s="301"/>
      <c r="O592" s="707" t="s">
        <v>2160</v>
      </c>
      <c r="P592" s="235">
        <v>2842</v>
      </c>
      <c r="Q592" s="235">
        <v>4</v>
      </c>
      <c r="R592" s="235"/>
      <c r="S592" s="235">
        <v>300</v>
      </c>
      <c r="T592" s="301"/>
      <c r="U592" s="301"/>
      <c r="V592" s="707">
        <v>2006</v>
      </c>
      <c r="W592" s="303"/>
      <c r="X592" s="303"/>
      <c r="Y592" s="303"/>
      <c r="Z592" s="303"/>
      <c r="AA592" s="303"/>
      <c r="AB592" s="235">
        <v>11283</v>
      </c>
      <c r="AC592" s="707"/>
      <c r="AD592" s="707"/>
      <c r="AE592" s="301"/>
      <c r="AF592" s="301"/>
      <c r="AG592" s="301"/>
      <c r="AH592" s="301"/>
      <c r="AI592" s="301"/>
      <c r="AJ592" s="301"/>
      <c r="AK592" s="301"/>
      <c r="AL592" s="301"/>
      <c r="AM592" s="301"/>
      <c r="AN592" s="301"/>
      <c r="AO592" s="301"/>
      <c r="AP592" s="301"/>
      <c r="AQ592" s="301"/>
      <c r="AR592" s="301"/>
      <c r="AS592" s="301"/>
      <c r="AT592" s="301"/>
      <c r="AU592" s="301"/>
      <c r="AV592" s="301"/>
      <c r="AW592" s="301"/>
      <c r="AX592" s="301"/>
    </row>
    <row r="593" spans="1:50" ht="25.7" hidden="1" customHeight="1">
      <c r="A593" s="690"/>
      <c r="B593" s="862"/>
      <c r="C593" s="707" t="s">
        <v>6191</v>
      </c>
      <c r="D593" s="301"/>
      <c r="E593" s="235" t="s">
        <v>6360</v>
      </c>
      <c r="F593" s="707" t="s">
        <v>6191</v>
      </c>
      <c r="G593" s="301"/>
      <c r="H593" s="302"/>
      <c r="I593" s="301" t="s">
        <v>6194</v>
      </c>
      <c r="J593" s="301"/>
      <c r="K593" s="235">
        <v>67123</v>
      </c>
      <c r="L593" s="235"/>
      <c r="M593" s="235"/>
      <c r="N593" s="301"/>
      <c r="O593" s="707" t="s">
        <v>469</v>
      </c>
      <c r="P593" s="235">
        <v>1273</v>
      </c>
      <c r="Q593" s="235">
        <v>2</v>
      </c>
      <c r="R593" s="324"/>
      <c r="S593" s="324"/>
      <c r="T593" s="863"/>
      <c r="U593" s="863"/>
      <c r="V593" s="707">
        <v>2007</v>
      </c>
      <c r="W593" s="864"/>
      <c r="X593" s="864"/>
      <c r="Y593" s="864"/>
      <c r="Z593" s="864"/>
      <c r="AA593" s="864"/>
      <c r="AB593" s="235">
        <v>50</v>
      </c>
      <c r="AC593" s="707"/>
      <c r="AD593" s="707"/>
      <c r="AE593" s="301"/>
      <c r="AF593" s="301"/>
      <c r="AG593" s="301"/>
      <c r="AH593" s="301"/>
      <c r="AI593" s="301"/>
      <c r="AJ593" s="301"/>
      <c r="AK593" s="301"/>
      <c r="AL593" s="301"/>
      <c r="AM593" s="301"/>
      <c r="AN593" s="301"/>
      <c r="AO593" s="301"/>
      <c r="AP593" s="301"/>
      <c r="AQ593" s="301"/>
      <c r="AR593" s="301"/>
      <c r="AS593" s="301"/>
      <c r="AT593" s="301"/>
      <c r="AU593" s="301"/>
      <c r="AV593" s="301"/>
      <c r="AW593" s="301"/>
      <c r="AX593" s="301"/>
    </row>
    <row r="594" spans="1:50" ht="25.7" hidden="1" customHeight="1">
      <c r="A594" s="690"/>
      <c r="B594" s="862"/>
      <c r="C594" s="707" t="s">
        <v>6191</v>
      </c>
      <c r="D594" s="301"/>
      <c r="E594" s="235" t="s">
        <v>6361</v>
      </c>
      <c r="F594" s="707" t="s">
        <v>6191</v>
      </c>
      <c r="G594" s="301"/>
      <c r="H594" s="302"/>
      <c r="I594" s="301" t="s">
        <v>6362</v>
      </c>
      <c r="J594" s="301"/>
      <c r="K594" s="235">
        <v>1317</v>
      </c>
      <c r="L594" s="235"/>
      <c r="M594" s="235"/>
      <c r="N594" s="301"/>
      <c r="O594" s="707" t="s">
        <v>4672</v>
      </c>
      <c r="P594" s="235">
        <v>1337</v>
      </c>
      <c r="Q594" s="235">
        <v>2</v>
      </c>
      <c r="R594" s="235"/>
      <c r="S594" s="235"/>
      <c r="T594" s="301"/>
      <c r="U594" s="301"/>
      <c r="V594" s="707">
        <v>2009</v>
      </c>
      <c r="W594" s="303"/>
      <c r="X594" s="303"/>
      <c r="Y594" s="303"/>
      <c r="Z594" s="303"/>
      <c r="AA594" s="303"/>
      <c r="AB594" s="235"/>
      <c r="AC594" s="707"/>
      <c r="AD594" s="707"/>
      <c r="AE594" s="301"/>
      <c r="AF594" s="301"/>
      <c r="AG594" s="301"/>
      <c r="AH594" s="301"/>
      <c r="AI594" s="301"/>
      <c r="AJ594" s="301"/>
      <c r="AK594" s="301"/>
      <c r="AL594" s="301"/>
      <c r="AM594" s="301"/>
      <c r="AN594" s="301"/>
      <c r="AO594" s="301"/>
      <c r="AP594" s="301"/>
      <c r="AQ594" s="301"/>
      <c r="AR594" s="301"/>
      <c r="AS594" s="301"/>
      <c r="AT594" s="301"/>
      <c r="AU594" s="301"/>
      <c r="AV594" s="301"/>
      <c r="AW594" s="301"/>
      <c r="AX594" s="301"/>
    </row>
    <row r="595" spans="1:50" ht="25.7" hidden="1" customHeight="1">
      <c r="A595" s="690"/>
      <c r="B595" s="862"/>
      <c r="C595" s="707" t="s">
        <v>6191</v>
      </c>
      <c r="D595" s="304"/>
      <c r="E595" s="235" t="s">
        <v>6363</v>
      </c>
      <c r="F595" s="707" t="s">
        <v>6191</v>
      </c>
      <c r="G595" s="304"/>
      <c r="H595" s="308"/>
      <c r="I595" s="314" t="s">
        <v>6191</v>
      </c>
      <c r="J595" s="314"/>
      <c r="K595" s="235">
        <v>4943</v>
      </c>
      <c r="L595" s="235"/>
      <c r="M595" s="235"/>
      <c r="N595" s="314"/>
      <c r="O595" s="707" t="s">
        <v>469</v>
      </c>
      <c r="P595" s="235">
        <v>1118</v>
      </c>
      <c r="Q595" s="235">
        <v>2</v>
      </c>
      <c r="R595" s="235"/>
      <c r="S595" s="235"/>
      <c r="T595" s="314"/>
      <c r="U595" s="314"/>
      <c r="V595" s="707">
        <v>2011</v>
      </c>
      <c r="W595" s="303"/>
      <c r="X595" s="303"/>
      <c r="Y595" s="303"/>
      <c r="Z595" s="303"/>
      <c r="AA595" s="303"/>
      <c r="AB595" s="235"/>
      <c r="AC595" s="314"/>
      <c r="AD595" s="314"/>
      <c r="AE595" s="314"/>
      <c r="AF595" s="314"/>
      <c r="AG595" s="314"/>
      <c r="AH595" s="314"/>
      <c r="AI595" s="314"/>
      <c r="AJ595" s="314"/>
      <c r="AK595" s="304"/>
      <c r="AL595" s="304"/>
      <c r="AM595" s="304"/>
      <c r="AN595" s="304"/>
      <c r="AO595" s="304"/>
      <c r="AP595" s="304"/>
      <c r="AQ595" s="304"/>
      <c r="AR595" s="304"/>
      <c r="AS595" s="304"/>
      <c r="AT595" s="304"/>
      <c r="AU595" s="304"/>
      <c r="AV595" s="304"/>
      <c r="AW595" s="304"/>
      <c r="AX595" s="301"/>
    </row>
    <row r="596" spans="1:50" ht="25.7" hidden="1" customHeight="1">
      <c r="A596" s="690"/>
      <c r="B596" s="862"/>
      <c r="C596" s="219" t="s">
        <v>6191</v>
      </c>
      <c r="D596" s="307"/>
      <c r="E596" s="222" t="s">
        <v>6364</v>
      </c>
      <c r="F596" s="219" t="s">
        <v>6191</v>
      </c>
      <c r="G596" s="221"/>
      <c r="H596" s="221"/>
      <c r="I596" s="221" t="s">
        <v>6365</v>
      </c>
      <c r="J596" s="307"/>
      <c r="K596" s="222">
        <v>1337</v>
      </c>
      <c r="L596" s="222"/>
      <c r="M596" s="222"/>
      <c r="N596" s="307"/>
      <c r="O596" s="219" t="s">
        <v>469</v>
      </c>
      <c r="P596" s="222">
        <v>1337</v>
      </c>
      <c r="Q596" s="222">
        <v>2</v>
      </c>
      <c r="R596" s="222"/>
      <c r="S596" s="222"/>
      <c r="T596" s="307"/>
      <c r="U596" s="307"/>
      <c r="V596" s="219"/>
      <c r="W596" s="307"/>
      <c r="X596" s="307"/>
      <c r="Y596" s="307"/>
      <c r="Z596" s="307"/>
      <c r="AA596" s="307"/>
      <c r="AB596" s="222"/>
      <c r="AC596" s="222"/>
      <c r="AD596" s="307"/>
      <c r="AE596" s="307"/>
      <c r="AF596" s="307"/>
      <c r="AG596" s="307"/>
      <c r="AH596" s="307"/>
      <c r="AI596" s="307"/>
      <c r="AJ596" s="307"/>
      <c r="AK596" s="307"/>
      <c r="AL596" s="307"/>
      <c r="AM596" s="307"/>
      <c r="AN596" s="307"/>
      <c r="AO596" s="307"/>
      <c r="AP596" s="307"/>
      <c r="AQ596" s="307"/>
      <c r="AR596" s="307"/>
      <c r="AS596" s="307"/>
      <c r="AT596" s="307"/>
      <c r="AU596" s="307"/>
      <c r="AV596" s="307"/>
      <c r="AW596" s="307"/>
      <c r="AX596" s="221"/>
    </row>
    <row r="597" spans="1:50" ht="25.7" hidden="1" customHeight="1">
      <c r="A597" s="690"/>
      <c r="B597" s="862"/>
      <c r="C597" s="219" t="s">
        <v>6191</v>
      </c>
      <c r="D597" s="307"/>
      <c r="E597" s="222" t="s">
        <v>6366</v>
      </c>
      <c r="F597" s="219" t="s">
        <v>6191</v>
      </c>
      <c r="G597" s="221"/>
      <c r="H597" s="221"/>
      <c r="I597" s="221" t="s">
        <v>6367</v>
      </c>
      <c r="J597" s="307"/>
      <c r="K597" s="222">
        <v>2995</v>
      </c>
      <c r="L597" s="222"/>
      <c r="M597" s="222"/>
      <c r="N597" s="307"/>
      <c r="O597" s="219" t="s">
        <v>469</v>
      </c>
      <c r="P597" s="222">
        <v>1118</v>
      </c>
      <c r="Q597" s="222">
        <v>2</v>
      </c>
      <c r="R597" s="222"/>
      <c r="S597" s="222"/>
      <c r="T597" s="307"/>
      <c r="U597" s="307"/>
      <c r="V597" s="219">
        <v>2007</v>
      </c>
      <c r="W597" s="307"/>
      <c r="X597" s="307"/>
      <c r="Y597" s="307"/>
      <c r="Z597" s="307"/>
      <c r="AA597" s="307"/>
      <c r="AB597" s="222"/>
      <c r="AC597" s="307"/>
      <c r="AD597" s="307"/>
      <c r="AE597" s="307"/>
      <c r="AF597" s="307"/>
      <c r="AG597" s="307"/>
      <c r="AH597" s="307"/>
      <c r="AI597" s="307"/>
      <c r="AJ597" s="307"/>
      <c r="AK597" s="307"/>
      <c r="AL597" s="307"/>
      <c r="AM597" s="307"/>
      <c r="AN597" s="307"/>
      <c r="AO597" s="307"/>
      <c r="AP597" s="307"/>
      <c r="AQ597" s="307"/>
      <c r="AR597" s="307"/>
      <c r="AS597" s="307"/>
      <c r="AT597" s="307"/>
      <c r="AU597" s="307"/>
      <c r="AV597" s="307"/>
      <c r="AW597" s="307"/>
      <c r="AX597" s="221"/>
    </row>
    <row r="598" spans="1:50" ht="25.7" hidden="1" customHeight="1">
      <c r="A598" s="690"/>
      <c r="B598" s="862"/>
      <c r="C598" s="219" t="s">
        <v>6210</v>
      </c>
      <c r="D598" s="307"/>
      <c r="E598" s="222" t="s">
        <v>6368</v>
      </c>
      <c r="F598" s="219" t="s">
        <v>6210</v>
      </c>
      <c r="G598" s="221"/>
      <c r="H598" s="221"/>
      <c r="I598" s="221" t="s">
        <v>6210</v>
      </c>
      <c r="J598" s="307"/>
      <c r="K598" s="222">
        <v>5760</v>
      </c>
      <c r="L598" s="222">
        <v>250</v>
      </c>
      <c r="M598" s="222">
        <v>250</v>
      </c>
      <c r="N598" s="307"/>
      <c r="O598" s="219" t="s">
        <v>6369</v>
      </c>
      <c r="P598" s="222">
        <v>5478</v>
      </c>
      <c r="Q598" s="222">
        <v>8</v>
      </c>
      <c r="R598" s="222">
        <v>650</v>
      </c>
      <c r="S598" s="222">
        <v>650</v>
      </c>
      <c r="T598" s="307"/>
      <c r="U598" s="307"/>
      <c r="V598" s="219">
        <v>1998</v>
      </c>
      <c r="W598" s="307"/>
      <c r="X598" s="307"/>
      <c r="Y598" s="307"/>
      <c r="Z598" s="307"/>
      <c r="AA598" s="307"/>
      <c r="AB598" s="222">
        <v>499</v>
      </c>
      <c r="AC598" s="307"/>
      <c r="AD598" s="307"/>
      <c r="AE598" s="307"/>
      <c r="AF598" s="307"/>
      <c r="AG598" s="307"/>
      <c r="AH598" s="307"/>
      <c r="AI598" s="307"/>
      <c r="AJ598" s="307"/>
      <c r="AK598" s="307"/>
      <c r="AL598" s="307"/>
      <c r="AM598" s="307"/>
      <c r="AN598" s="307"/>
      <c r="AO598" s="307"/>
      <c r="AP598" s="307"/>
      <c r="AQ598" s="307"/>
      <c r="AR598" s="307"/>
      <c r="AS598" s="307"/>
      <c r="AT598" s="307"/>
      <c r="AU598" s="307"/>
      <c r="AV598" s="307"/>
      <c r="AW598" s="307"/>
      <c r="AX598" s="221"/>
    </row>
    <row r="599" spans="1:50" ht="25.7" hidden="1" customHeight="1">
      <c r="A599" s="690"/>
      <c r="B599" s="862"/>
      <c r="C599" s="219" t="s">
        <v>6210</v>
      </c>
      <c r="D599" s="307"/>
      <c r="E599" s="222" t="s">
        <v>6370</v>
      </c>
      <c r="F599" s="219" t="s">
        <v>6210</v>
      </c>
      <c r="G599" s="221"/>
      <c r="H599" s="221"/>
      <c r="I599" s="221" t="s">
        <v>6210</v>
      </c>
      <c r="J599" s="307"/>
      <c r="K599" s="222">
        <v>1330</v>
      </c>
      <c r="L599" s="222"/>
      <c r="M599" s="222"/>
      <c r="N599" s="307"/>
      <c r="O599" s="219" t="s">
        <v>469</v>
      </c>
      <c r="P599" s="222">
        <v>1372</v>
      </c>
      <c r="Q599" s="222">
        <v>2</v>
      </c>
      <c r="R599" s="222"/>
      <c r="S599" s="222"/>
      <c r="T599" s="307"/>
      <c r="U599" s="307"/>
      <c r="V599" s="219">
        <v>2000</v>
      </c>
      <c r="W599" s="307"/>
      <c r="X599" s="307"/>
      <c r="Y599" s="307"/>
      <c r="Z599" s="307"/>
      <c r="AA599" s="307"/>
      <c r="AB599" s="222"/>
      <c r="AC599" s="307"/>
      <c r="AD599" s="307"/>
      <c r="AE599" s="307"/>
      <c r="AF599" s="307"/>
      <c r="AG599" s="307"/>
      <c r="AH599" s="307"/>
      <c r="AI599" s="307"/>
      <c r="AJ599" s="307"/>
      <c r="AK599" s="307"/>
      <c r="AL599" s="307"/>
      <c r="AM599" s="307"/>
      <c r="AN599" s="307"/>
      <c r="AO599" s="307"/>
      <c r="AP599" s="307"/>
      <c r="AQ599" s="307"/>
      <c r="AR599" s="307"/>
      <c r="AS599" s="307"/>
      <c r="AT599" s="307"/>
      <c r="AU599" s="307"/>
      <c r="AV599" s="307"/>
      <c r="AW599" s="307"/>
      <c r="AX599" s="221"/>
    </row>
    <row r="600" spans="1:50" ht="25.7" hidden="1" customHeight="1">
      <c r="A600" s="690"/>
      <c r="B600" s="862"/>
      <c r="C600" s="219" t="s">
        <v>6210</v>
      </c>
      <c r="D600" s="307"/>
      <c r="E600" s="222" t="s">
        <v>1074</v>
      </c>
      <c r="F600" s="219" t="s">
        <v>6210</v>
      </c>
      <c r="G600" s="221"/>
      <c r="H600" s="221"/>
      <c r="I600" s="221" t="s">
        <v>6210</v>
      </c>
      <c r="J600" s="307"/>
      <c r="K600" s="222">
        <v>1530</v>
      </c>
      <c r="L600" s="222"/>
      <c r="M600" s="222"/>
      <c r="N600" s="307"/>
      <c r="O600" s="219" t="s">
        <v>469</v>
      </c>
      <c r="P600" s="222">
        <v>1704</v>
      </c>
      <c r="Q600" s="222">
        <v>3</v>
      </c>
      <c r="R600" s="222"/>
      <c r="S600" s="222"/>
      <c r="T600" s="307"/>
      <c r="U600" s="307"/>
      <c r="V600" s="219">
        <v>2000</v>
      </c>
      <c r="W600" s="307"/>
      <c r="X600" s="307"/>
      <c r="Y600" s="307"/>
      <c r="Z600" s="307"/>
      <c r="AA600" s="307"/>
      <c r="AB600" s="222"/>
      <c r="AC600" s="307"/>
      <c r="AD600" s="307"/>
      <c r="AE600" s="307"/>
      <c r="AF600" s="307"/>
      <c r="AG600" s="307"/>
      <c r="AH600" s="307"/>
      <c r="AI600" s="307"/>
      <c r="AJ600" s="307"/>
      <c r="AK600" s="307"/>
      <c r="AL600" s="307"/>
      <c r="AM600" s="307"/>
      <c r="AN600" s="307"/>
      <c r="AO600" s="307"/>
      <c r="AP600" s="307"/>
      <c r="AQ600" s="307"/>
      <c r="AR600" s="307"/>
      <c r="AS600" s="307"/>
      <c r="AT600" s="307"/>
      <c r="AU600" s="307"/>
      <c r="AV600" s="307"/>
      <c r="AW600" s="307"/>
      <c r="AX600" s="221"/>
    </row>
    <row r="601" spans="1:50" ht="25.7" hidden="1" customHeight="1">
      <c r="A601" s="690"/>
      <c r="B601" s="862"/>
      <c r="C601" s="219" t="s">
        <v>6220</v>
      </c>
      <c r="D601" s="307"/>
      <c r="E601" s="222" t="s">
        <v>6371</v>
      </c>
      <c r="F601" s="219" t="s">
        <v>6220</v>
      </c>
      <c r="G601" s="221"/>
      <c r="H601" s="221"/>
      <c r="I601" s="221" t="s">
        <v>6220</v>
      </c>
      <c r="J601" s="307"/>
      <c r="K601" s="222">
        <v>1126</v>
      </c>
      <c r="L601" s="222"/>
      <c r="M601" s="222"/>
      <c r="N601" s="307"/>
      <c r="O601" s="219" t="s">
        <v>469</v>
      </c>
      <c r="P601" s="222">
        <v>465</v>
      </c>
      <c r="Q601" s="222">
        <v>1</v>
      </c>
      <c r="R601" s="222"/>
      <c r="S601" s="222"/>
      <c r="T601" s="307"/>
      <c r="U601" s="307"/>
      <c r="V601" s="219">
        <v>2005</v>
      </c>
      <c r="W601" s="307"/>
      <c r="X601" s="307"/>
      <c r="Y601" s="307"/>
      <c r="Z601" s="307"/>
      <c r="AA601" s="307"/>
      <c r="AB601" s="222">
        <v>100</v>
      </c>
      <c r="AC601" s="307"/>
      <c r="AD601" s="307"/>
      <c r="AE601" s="307"/>
      <c r="AF601" s="307"/>
      <c r="AG601" s="307"/>
      <c r="AH601" s="307"/>
      <c r="AI601" s="307"/>
      <c r="AJ601" s="307"/>
      <c r="AK601" s="307"/>
      <c r="AL601" s="307"/>
      <c r="AM601" s="307"/>
      <c r="AN601" s="307"/>
      <c r="AO601" s="307"/>
      <c r="AP601" s="307"/>
      <c r="AQ601" s="307"/>
      <c r="AR601" s="307"/>
      <c r="AS601" s="307"/>
      <c r="AT601" s="307"/>
      <c r="AU601" s="307"/>
      <c r="AV601" s="307"/>
      <c r="AW601" s="307"/>
      <c r="AX601" s="221"/>
    </row>
    <row r="602" spans="1:50" ht="25.7" hidden="1" customHeight="1">
      <c r="A602" s="690" t="s">
        <v>91</v>
      </c>
      <c r="B602" s="862"/>
      <c r="C602" s="219" t="s">
        <v>6220</v>
      </c>
      <c r="D602" s="307"/>
      <c r="E602" s="222" t="s">
        <v>6372</v>
      </c>
      <c r="F602" s="219" t="s">
        <v>6220</v>
      </c>
      <c r="G602" s="221"/>
      <c r="H602" s="221"/>
      <c r="I602" s="221" t="s">
        <v>6220</v>
      </c>
      <c r="J602" s="307"/>
      <c r="K602" s="222">
        <v>7511</v>
      </c>
      <c r="L602" s="222"/>
      <c r="M602" s="222"/>
      <c r="N602" s="307"/>
      <c r="O602" s="219" t="s">
        <v>469</v>
      </c>
      <c r="P602" s="222">
        <v>4326</v>
      </c>
      <c r="Q602" s="222">
        <v>6</v>
      </c>
      <c r="R602" s="222"/>
      <c r="S602" s="222"/>
      <c r="T602" s="307"/>
      <c r="U602" s="307"/>
      <c r="V602" s="219">
        <v>1978</v>
      </c>
      <c r="W602" s="307"/>
      <c r="X602" s="307"/>
      <c r="Y602" s="307"/>
      <c r="Z602" s="307"/>
      <c r="AA602" s="307"/>
      <c r="AB602" s="222">
        <v>300</v>
      </c>
      <c r="AC602" s="307"/>
      <c r="AD602" s="307"/>
      <c r="AE602" s="307"/>
      <c r="AF602" s="307"/>
      <c r="AG602" s="307"/>
      <c r="AH602" s="307"/>
      <c r="AI602" s="307"/>
      <c r="AJ602" s="307"/>
      <c r="AK602" s="307"/>
      <c r="AL602" s="307"/>
      <c r="AM602" s="307"/>
      <c r="AN602" s="307"/>
      <c r="AO602" s="307"/>
      <c r="AP602" s="307"/>
      <c r="AQ602" s="307"/>
      <c r="AR602" s="307"/>
      <c r="AS602" s="307"/>
      <c r="AT602" s="307"/>
      <c r="AU602" s="307"/>
      <c r="AV602" s="307"/>
      <c r="AW602" s="307"/>
      <c r="AX602" s="221"/>
    </row>
    <row r="603" spans="1:50" ht="25.7" hidden="1" customHeight="1">
      <c r="A603" s="690" t="s">
        <v>310</v>
      </c>
      <c r="B603" s="862"/>
      <c r="C603" s="219" t="s">
        <v>6220</v>
      </c>
      <c r="D603" s="307"/>
      <c r="E603" s="222" t="s">
        <v>6373</v>
      </c>
      <c r="F603" s="219" t="s">
        <v>6220</v>
      </c>
      <c r="G603" s="221"/>
      <c r="H603" s="221"/>
      <c r="I603" s="221" t="s">
        <v>6223</v>
      </c>
      <c r="J603" s="307"/>
      <c r="K603" s="222">
        <v>26940</v>
      </c>
      <c r="L603" s="222"/>
      <c r="M603" s="222"/>
      <c r="N603" s="307"/>
      <c r="O603" s="219" t="s">
        <v>469</v>
      </c>
      <c r="P603" s="222">
        <v>1736</v>
      </c>
      <c r="Q603" s="222">
        <v>1</v>
      </c>
      <c r="R603" s="222"/>
      <c r="S603" s="222"/>
      <c r="T603" s="307"/>
      <c r="U603" s="307"/>
      <c r="V603" s="219">
        <v>1989</v>
      </c>
      <c r="W603" s="307"/>
      <c r="X603" s="307"/>
      <c r="Y603" s="307"/>
      <c r="Z603" s="307"/>
      <c r="AA603" s="307"/>
      <c r="AB603" s="222">
        <v>100</v>
      </c>
      <c r="AC603" s="307"/>
      <c r="AD603" s="307"/>
      <c r="AE603" s="307"/>
      <c r="AF603" s="307"/>
      <c r="AG603" s="307"/>
      <c r="AH603" s="307"/>
      <c r="AI603" s="307"/>
      <c r="AJ603" s="307"/>
      <c r="AK603" s="307"/>
      <c r="AL603" s="307"/>
      <c r="AM603" s="307"/>
      <c r="AN603" s="307"/>
      <c r="AO603" s="307"/>
      <c r="AP603" s="307"/>
      <c r="AQ603" s="307"/>
      <c r="AR603" s="307"/>
      <c r="AS603" s="307"/>
      <c r="AT603" s="307"/>
      <c r="AU603" s="307"/>
      <c r="AV603" s="307"/>
      <c r="AW603" s="307"/>
      <c r="AX603" s="221"/>
    </row>
    <row r="604" spans="1:50" ht="25.7" hidden="1" customHeight="1">
      <c r="A604" s="690" t="s">
        <v>311</v>
      </c>
      <c r="B604" s="862"/>
      <c r="C604" s="219" t="s">
        <v>6220</v>
      </c>
      <c r="D604" s="307"/>
      <c r="E604" s="222" t="s">
        <v>6374</v>
      </c>
      <c r="F604" s="219" t="s">
        <v>6220</v>
      </c>
      <c r="G604" s="221"/>
      <c r="H604" s="221"/>
      <c r="I604" s="221" t="s">
        <v>6220</v>
      </c>
      <c r="J604" s="307"/>
      <c r="K604" s="222">
        <v>5900</v>
      </c>
      <c r="L604" s="222"/>
      <c r="M604" s="222"/>
      <c r="N604" s="307"/>
      <c r="O604" s="219" t="s">
        <v>142</v>
      </c>
      <c r="P604" s="222">
        <v>1870</v>
      </c>
      <c r="Q604" s="222">
        <v>2</v>
      </c>
      <c r="R604" s="222"/>
      <c r="S604" s="222"/>
      <c r="T604" s="307"/>
      <c r="U604" s="307"/>
      <c r="V604" s="219">
        <v>2009</v>
      </c>
      <c r="W604" s="307"/>
      <c r="X604" s="307"/>
      <c r="Y604" s="307"/>
      <c r="Z604" s="307"/>
      <c r="AA604" s="307"/>
      <c r="AB604" s="222">
        <v>150</v>
      </c>
      <c r="AC604" s="307"/>
      <c r="AD604" s="307"/>
      <c r="AE604" s="307"/>
      <c r="AF604" s="307"/>
      <c r="AG604" s="307"/>
      <c r="AH604" s="307"/>
      <c r="AI604" s="307"/>
      <c r="AJ604" s="307"/>
      <c r="AK604" s="307"/>
      <c r="AL604" s="307"/>
      <c r="AM604" s="307"/>
      <c r="AN604" s="307"/>
      <c r="AO604" s="307"/>
      <c r="AP604" s="307"/>
      <c r="AQ604" s="307"/>
      <c r="AR604" s="307"/>
      <c r="AS604" s="307"/>
      <c r="AT604" s="307"/>
      <c r="AU604" s="307"/>
      <c r="AV604" s="307"/>
      <c r="AW604" s="307"/>
      <c r="AX604" s="221"/>
    </row>
    <row r="605" spans="1:50" ht="25.7" hidden="1" customHeight="1">
      <c r="A605" s="690"/>
      <c r="B605" s="862"/>
      <c r="C605" s="219" t="s">
        <v>6220</v>
      </c>
      <c r="D605" s="307"/>
      <c r="E605" s="222" t="s">
        <v>6361</v>
      </c>
      <c r="F605" s="219" t="s">
        <v>6220</v>
      </c>
      <c r="G605" s="221"/>
      <c r="H605" s="221"/>
      <c r="I605" s="221" t="s">
        <v>6220</v>
      </c>
      <c r="J605" s="307"/>
      <c r="K605" s="222">
        <v>3500</v>
      </c>
      <c r="L605" s="222"/>
      <c r="M605" s="222"/>
      <c r="N605" s="307"/>
      <c r="O605" s="219" t="s">
        <v>282</v>
      </c>
      <c r="P605" s="222">
        <v>1536</v>
      </c>
      <c r="Q605" s="222">
        <v>3</v>
      </c>
      <c r="R605" s="222"/>
      <c r="S605" s="222"/>
      <c r="T605" s="307"/>
      <c r="U605" s="307"/>
      <c r="V605" s="219">
        <v>2013</v>
      </c>
      <c r="W605" s="307"/>
      <c r="X605" s="307"/>
      <c r="Y605" s="307"/>
      <c r="Z605" s="307"/>
      <c r="AA605" s="307"/>
      <c r="AB605" s="222">
        <v>700</v>
      </c>
      <c r="AC605" s="307"/>
      <c r="AD605" s="307"/>
      <c r="AE605" s="307"/>
      <c r="AF605" s="307"/>
      <c r="AG605" s="307"/>
      <c r="AH605" s="307"/>
      <c r="AI605" s="307"/>
      <c r="AJ605" s="307"/>
      <c r="AK605" s="307"/>
      <c r="AL605" s="307"/>
      <c r="AM605" s="307"/>
      <c r="AN605" s="307"/>
      <c r="AO605" s="307"/>
      <c r="AP605" s="307"/>
      <c r="AQ605" s="307"/>
      <c r="AR605" s="307"/>
      <c r="AS605" s="307"/>
      <c r="AT605" s="307"/>
      <c r="AU605" s="307"/>
      <c r="AV605" s="307"/>
      <c r="AW605" s="307"/>
      <c r="AX605" s="221"/>
    </row>
    <row r="606" spans="1:50" ht="25.7" hidden="1" customHeight="1">
      <c r="A606" s="690"/>
      <c r="B606" s="862"/>
      <c r="C606" s="219" t="s">
        <v>6220</v>
      </c>
      <c r="D606" s="307"/>
      <c r="E606" s="222" t="s">
        <v>6375</v>
      </c>
      <c r="F606" s="219" t="s">
        <v>6220</v>
      </c>
      <c r="G606" s="221"/>
      <c r="H606" s="221"/>
      <c r="I606" s="221" t="s">
        <v>6220</v>
      </c>
      <c r="J606" s="307"/>
      <c r="K606" s="222">
        <v>157110</v>
      </c>
      <c r="L606" s="222">
        <v>3900</v>
      </c>
      <c r="M606" s="222">
        <v>4298</v>
      </c>
      <c r="N606" s="307"/>
      <c r="O606" s="219" t="s">
        <v>1012</v>
      </c>
      <c r="P606" s="222">
        <v>3000</v>
      </c>
      <c r="Q606" s="222">
        <v>4</v>
      </c>
      <c r="R606" s="222">
        <v>500</v>
      </c>
      <c r="S606" s="222">
        <v>600</v>
      </c>
      <c r="T606" s="307"/>
      <c r="U606" s="307"/>
      <c r="V606" s="219">
        <v>2014</v>
      </c>
      <c r="W606" s="307"/>
      <c r="X606" s="307"/>
      <c r="Y606" s="307"/>
      <c r="Z606" s="307"/>
      <c r="AA606" s="307"/>
      <c r="AB606" s="222">
        <v>5400</v>
      </c>
      <c r="AC606" s="307"/>
      <c r="AD606" s="307"/>
      <c r="AE606" s="307"/>
      <c r="AF606" s="307"/>
      <c r="AG606" s="307"/>
      <c r="AH606" s="307"/>
      <c r="AI606" s="307"/>
      <c r="AJ606" s="307"/>
      <c r="AK606" s="307"/>
      <c r="AL606" s="307"/>
      <c r="AM606" s="307"/>
      <c r="AN606" s="307"/>
      <c r="AO606" s="307"/>
      <c r="AP606" s="307"/>
      <c r="AQ606" s="307"/>
      <c r="AR606" s="307"/>
      <c r="AS606" s="307"/>
      <c r="AT606" s="307"/>
      <c r="AU606" s="307"/>
      <c r="AV606" s="307"/>
      <c r="AW606" s="307"/>
      <c r="AX606" s="221"/>
    </row>
    <row r="607" spans="1:50" ht="25.7" hidden="1" customHeight="1">
      <c r="A607" s="690"/>
      <c r="B607" s="275"/>
      <c r="C607" s="219" t="s">
        <v>6220</v>
      </c>
      <c r="D607" s="307"/>
      <c r="E607" s="222" t="s">
        <v>13081</v>
      </c>
      <c r="F607" s="219" t="s">
        <v>6220</v>
      </c>
      <c r="G607" s="221"/>
      <c r="H607" s="221"/>
      <c r="I607" s="221" t="s">
        <v>6220</v>
      </c>
      <c r="J607" s="307"/>
      <c r="K607" s="222">
        <v>2500</v>
      </c>
      <c r="L607" s="222"/>
      <c r="M607" s="222"/>
      <c r="N607" s="307"/>
      <c r="O607" s="219" t="s">
        <v>1012</v>
      </c>
      <c r="P607" s="222">
        <v>2030</v>
      </c>
      <c r="Q607" s="222">
        <v>4</v>
      </c>
      <c r="R607" s="222"/>
      <c r="S607" s="222"/>
      <c r="T607" s="307"/>
      <c r="U607" s="307"/>
      <c r="V607" s="219">
        <v>2018</v>
      </c>
      <c r="W607" s="307"/>
      <c r="X607" s="307"/>
      <c r="Y607" s="307"/>
      <c r="Z607" s="307"/>
      <c r="AA607" s="307"/>
      <c r="AB607" s="222">
        <v>1000</v>
      </c>
      <c r="AC607" s="307"/>
      <c r="AD607" s="307"/>
      <c r="AE607" s="307"/>
      <c r="AF607" s="307"/>
      <c r="AG607" s="307"/>
      <c r="AH607" s="307"/>
      <c r="AI607" s="307"/>
      <c r="AJ607" s="307"/>
      <c r="AK607" s="307"/>
      <c r="AL607" s="307"/>
      <c r="AM607" s="307"/>
      <c r="AN607" s="307"/>
      <c r="AO607" s="307"/>
      <c r="AP607" s="307"/>
      <c r="AQ607" s="307"/>
      <c r="AR607" s="307"/>
      <c r="AS607" s="307"/>
      <c r="AT607" s="307"/>
      <c r="AU607" s="307"/>
      <c r="AV607" s="307"/>
      <c r="AW607" s="307"/>
      <c r="AX607" s="221"/>
    </row>
    <row r="608" spans="1:50" ht="25.7" hidden="1" customHeight="1">
      <c r="A608" s="690"/>
      <c r="B608" s="862"/>
      <c r="C608" s="219" t="s">
        <v>6220</v>
      </c>
      <c r="D608" s="307"/>
      <c r="E608" s="222" t="s">
        <v>15468</v>
      </c>
      <c r="F608" s="219" t="s">
        <v>6220</v>
      </c>
      <c r="G608" s="221"/>
      <c r="H608" s="221"/>
      <c r="I608" s="221" t="s">
        <v>6220</v>
      </c>
      <c r="J608" s="307"/>
      <c r="K608" s="222">
        <v>2500</v>
      </c>
      <c r="L608" s="222"/>
      <c r="M608" s="222"/>
      <c r="N608" s="307"/>
      <c r="O608" s="219" t="s">
        <v>1012</v>
      </c>
      <c r="P608" s="222">
        <v>2030</v>
      </c>
      <c r="Q608" s="222">
        <v>4</v>
      </c>
      <c r="R608" s="222"/>
      <c r="S608" s="222"/>
      <c r="T608" s="307"/>
      <c r="U608" s="307"/>
      <c r="V608" s="219">
        <v>2019</v>
      </c>
      <c r="W608" s="307"/>
      <c r="X608" s="307"/>
      <c r="Y608" s="307"/>
      <c r="Z608" s="307"/>
      <c r="AA608" s="307"/>
      <c r="AB608" s="222">
        <v>1000</v>
      </c>
      <c r="AC608" s="307"/>
      <c r="AD608" s="307"/>
      <c r="AE608" s="307"/>
      <c r="AF608" s="307"/>
      <c r="AG608" s="307"/>
      <c r="AH608" s="307"/>
      <c r="AI608" s="307"/>
      <c r="AJ608" s="307"/>
      <c r="AK608" s="307"/>
      <c r="AL608" s="307"/>
      <c r="AM608" s="307"/>
      <c r="AN608" s="307"/>
      <c r="AO608" s="307"/>
      <c r="AP608" s="307"/>
      <c r="AQ608" s="307"/>
      <c r="AR608" s="307"/>
      <c r="AS608" s="307"/>
      <c r="AT608" s="307"/>
      <c r="AU608" s="307"/>
      <c r="AV608" s="307"/>
      <c r="AW608" s="307"/>
      <c r="AX608" s="221" t="s">
        <v>10467</v>
      </c>
    </row>
    <row r="609" spans="1:50" ht="25.7" hidden="1" customHeight="1">
      <c r="A609" s="690"/>
      <c r="B609" s="862"/>
      <c r="C609" s="219" t="s">
        <v>6225</v>
      </c>
      <c r="D609" s="307" t="s">
        <v>6376</v>
      </c>
      <c r="E609" s="222" t="s">
        <v>16667</v>
      </c>
      <c r="F609" s="219" t="s">
        <v>6225</v>
      </c>
      <c r="G609" s="221" t="s">
        <v>6377</v>
      </c>
      <c r="H609" s="221" t="s">
        <v>6378</v>
      </c>
      <c r="I609" s="221" t="s">
        <v>6225</v>
      </c>
      <c r="J609" s="307" t="s">
        <v>1996</v>
      </c>
      <c r="K609" s="222">
        <v>5606</v>
      </c>
      <c r="L609" s="222">
        <v>200</v>
      </c>
      <c r="M609" s="222">
        <v>200</v>
      </c>
      <c r="N609" s="307"/>
      <c r="O609" s="219" t="s">
        <v>6379</v>
      </c>
      <c r="P609" s="222">
        <v>3865</v>
      </c>
      <c r="Q609" s="222">
        <v>5</v>
      </c>
      <c r="R609" s="222">
        <v>170</v>
      </c>
      <c r="S609" s="222">
        <v>400</v>
      </c>
      <c r="T609" s="307" t="s">
        <v>465</v>
      </c>
      <c r="U609" s="307" t="s">
        <v>3965</v>
      </c>
      <c r="V609" s="219">
        <v>1997</v>
      </c>
      <c r="W609" s="307">
        <v>54</v>
      </c>
      <c r="X609" s="307"/>
      <c r="Y609" s="307"/>
      <c r="Z609" s="307"/>
      <c r="AA609" s="307"/>
      <c r="AB609" s="222">
        <v>54</v>
      </c>
      <c r="AC609" s="307"/>
      <c r="AD609" s="307"/>
      <c r="AE609" s="307"/>
      <c r="AF609" s="307"/>
      <c r="AG609" s="307">
        <v>3</v>
      </c>
      <c r="AH609" s="307" t="s">
        <v>5725</v>
      </c>
      <c r="AI609" s="307" t="s">
        <v>6380</v>
      </c>
      <c r="AJ609" s="307"/>
      <c r="AK609" s="307"/>
      <c r="AL609" s="307"/>
      <c r="AM609" s="307"/>
      <c r="AN609" s="307"/>
      <c r="AO609" s="307"/>
      <c r="AP609" s="307"/>
      <c r="AQ609" s="307"/>
      <c r="AR609" s="307"/>
      <c r="AS609" s="307"/>
      <c r="AT609" s="307"/>
      <c r="AU609" s="307"/>
      <c r="AV609" s="307"/>
      <c r="AW609" s="307"/>
      <c r="AX609" s="221" t="s">
        <v>16668</v>
      </c>
    </row>
    <row r="610" spans="1:50" ht="25.7" hidden="1" customHeight="1">
      <c r="A610" s="690" t="s">
        <v>312</v>
      </c>
      <c r="B610" s="862"/>
      <c r="C610" s="219" t="s">
        <v>6225</v>
      </c>
      <c r="D610" s="307"/>
      <c r="E610" s="222" t="s">
        <v>16669</v>
      </c>
      <c r="F610" s="219" t="s">
        <v>6225</v>
      </c>
      <c r="G610" s="221"/>
      <c r="H610" s="221"/>
      <c r="I610" s="221" t="s">
        <v>6225</v>
      </c>
      <c r="J610" s="307"/>
      <c r="K610" s="222">
        <v>2050</v>
      </c>
      <c r="L610" s="222"/>
      <c r="M610" s="222"/>
      <c r="N610" s="307"/>
      <c r="O610" s="219" t="s">
        <v>3843</v>
      </c>
      <c r="P610" s="222">
        <v>2050</v>
      </c>
      <c r="Q610" s="222">
        <v>3</v>
      </c>
      <c r="R610" s="222"/>
      <c r="S610" s="222"/>
      <c r="T610" s="307"/>
      <c r="U610" s="307"/>
      <c r="V610" s="219">
        <v>2005</v>
      </c>
      <c r="W610" s="307"/>
      <c r="X610" s="307"/>
      <c r="Y610" s="307"/>
      <c r="Z610" s="307"/>
      <c r="AA610" s="307"/>
      <c r="AB610" s="222">
        <v>100</v>
      </c>
      <c r="AC610" s="307"/>
      <c r="AD610" s="307"/>
      <c r="AE610" s="307"/>
      <c r="AF610" s="307"/>
      <c r="AG610" s="307"/>
      <c r="AH610" s="307"/>
      <c r="AI610" s="307"/>
      <c r="AJ610" s="307"/>
      <c r="AK610" s="307"/>
      <c r="AL610" s="307"/>
      <c r="AM610" s="307"/>
      <c r="AN610" s="307"/>
      <c r="AO610" s="307"/>
      <c r="AP610" s="307"/>
      <c r="AQ610" s="307"/>
      <c r="AR610" s="307"/>
      <c r="AS610" s="307"/>
      <c r="AT610" s="307"/>
      <c r="AU610" s="307"/>
      <c r="AV610" s="307"/>
      <c r="AW610" s="307"/>
      <c r="AX610" s="221" t="s">
        <v>16670</v>
      </c>
    </row>
    <row r="611" spans="1:50" ht="25.7" hidden="1" customHeight="1">
      <c r="A611" s="690" t="s">
        <v>313</v>
      </c>
      <c r="B611" s="862"/>
      <c r="C611" s="219" t="s">
        <v>6228</v>
      </c>
      <c r="D611" s="307"/>
      <c r="E611" s="222" t="s">
        <v>6381</v>
      </c>
      <c r="F611" s="219" t="s">
        <v>6228</v>
      </c>
      <c r="G611" s="221"/>
      <c r="H611" s="221"/>
      <c r="I611" s="221" t="s">
        <v>6240</v>
      </c>
      <c r="J611" s="307"/>
      <c r="K611" s="222">
        <v>10000</v>
      </c>
      <c r="L611" s="222"/>
      <c r="M611" s="222"/>
      <c r="N611" s="307"/>
      <c r="O611" s="219" t="s">
        <v>469</v>
      </c>
      <c r="P611" s="222">
        <v>1043</v>
      </c>
      <c r="Q611" s="222">
        <v>4</v>
      </c>
      <c r="R611" s="222"/>
      <c r="S611" s="222"/>
      <c r="T611" s="307"/>
      <c r="U611" s="307"/>
      <c r="V611" s="219">
        <v>1993</v>
      </c>
      <c r="W611" s="307"/>
      <c r="X611" s="307"/>
      <c r="Y611" s="307"/>
      <c r="Z611" s="307"/>
      <c r="AA611" s="307"/>
      <c r="AB611" s="222"/>
      <c r="AC611" s="307"/>
      <c r="AD611" s="307"/>
      <c r="AE611" s="307"/>
      <c r="AF611" s="307"/>
      <c r="AG611" s="307"/>
      <c r="AH611" s="307"/>
      <c r="AI611" s="307"/>
      <c r="AJ611" s="307"/>
      <c r="AK611" s="307"/>
      <c r="AL611" s="307"/>
      <c r="AM611" s="307"/>
      <c r="AN611" s="307"/>
      <c r="AO611" s="307"/>
      <c r="AP611" s="307"/>
      <c r="AQ611" s="307"/>
      <c r="AR611" s="307"/>
      <c r="AS611" s="307"/>
      <c r="AT611" s="307"/>
      <c r="AU611" s="307"/>
      <c r="AV611" s="307"/>
      <c r="AW611" s="307"/>
      <c r="AX611" s="221"/>
    </row>
    <row r="612" spans="1:50" ht="25.7" hidden="1" customHeight="1">
      <c r="A612" s="690"/>
      <c r="B612" s="862"/>
      <c r="C612" s="707" t="s">
        <v>6382</v>
      </c>
      <c r="D612" s="301"/>
      <c r="E612" s="235" t="s">
        <v>6383</v>
      </c>
      <c r="F612" s="707" t="s">
        <v>6228</v>
      </c>
      <c r="G612" s="301"/>
      <c r="H612" s="302"/>
      <c r="I612" s="301" t="s">
        <v>6240</v>
      </c>
      <c r="J612" s="301"/>
      <c r="K612" s="235">
        <v>80050</v>
      </c>
      <c r="L612" s="235"/>
      <c r="M612" s="235"/>
      <c r="N612" s="301"/>
      <c r="O612" s="707" t="s">
        <v>469</v>
      </c>
      <c r="P612" s="235">
        <v>1043</v>
      </c>
      <c r="Q612" s="235">
        <v>4</v>
      </c>
      <c r="R612" s="235"/>
      <c r="S612" s="235"/>
      <c r="T612" s="301"/>
      <c r="U612" s="301"/>
      <c r="V612" s="707">
        <v>2007</v>
      </c>
      <c r="W612" s="303"/>
      <c r="X612" s="303"/>
      <c r="Y612" s="303"/>
      <c r="Z612" s="303"/>
      <c r="AA612" s="303"/>
      <c r="AB612" s="235"/>
      <c r="AC612" s="707"/>
      <c r="AD612" s="707"/>
      <c r="AE612" s="301"/>
      <c r="AF612" s="301"/>
      <c r="AG612" s="301"/>
      <c r="AH612" s="301"/>
      <c r="AI612" s="301"/>
      <c r="AJ612" s="301"/>
      <c r="AK612" s="301"/>
      <c r="AL612" s="301"/>
      <c r="AM612" s="301"/>
      <c r="AN612" s="301"/>
      <c r="AO612" s="301"/>
      <c r="AP612" s="301"/>
      <c r="AQ612" s="301"/>
      <c r="AR612" s="301"/>
      <c r="AS612" s="301"/>
      <c r="AT612" s="301"/>
      <c r="AU612" s="301"/>
      <c r="AV612" s="301"/>
      <c r="AW612" s="301"/>
      <c r="AX612" s="301"/>
    </row>
    <row r="613" spans="1:50" ht="25.7" hidden="1" customHeight="1">
      <c r="A613" s="690"/>
      <c r="B613" s="862"/>
      <c r="C613" s="707" t="s">
        <v>6228</v>
      </c>
      <c r="D613" s="301"/>
      <c r="E613" s="235" t="s">
        <v>13082</v>
      </c>
      <c r="F613" s="707" t="s">
        <v>6228</v>
      </c>
      <c r="G613" s="301"/>
      <c r="H613" s="302"/>
      <c r="I613" s="301" t="s">
        <v>6228</v>
      </c>
      <c r="J613" s="301"/>
      <c r="K613" s="235">
        <v>41746</v>
      </c>
      <c r="L613" s="235">
        <v>188</v>
      </c>
      <c r="M613" s="235">
        <v>478</v>
      </c>
      <c r="N613" s="301"/>
      <c r="O613" s="707" t="s">
        <v>1012</v>
      </c>
      <c r="P613" s="235">
        <v>41746</v>
      </c>
      <c r="Q613" s="235">
        <v>16</v>
      </c>
      <c r="R613" s="235"/>
      <c r="S613" s="235"/>
      <c r="T613" s="301"/>
      <c r="U613" s="301"/>
      <c r="V613" s="707">
        <v>2018</v>
      </c>
      <c r="W613" s="303"/>
      <c r="X613" s="303"/>
      <c r="Y613" s="303"/>
      <c r="Z613" s="303"/>
      <c r="AA613" s="303"/>
      <c r="AB613" s="235">
        <v>5964</v>
      </c>
      <c r="AC613" s="707"/>
      <c r="AD613" s="707"/>
      <c r="AE613" s="301"/>
      <c r="AF613" s="301"/>
      <c r="AG613" s="301"/>
      <c r="AH613" s="301"/>
      <c r="AI613" s="301"/>
      <c r="AJ613" s="301"/>
      <c r="AK613" s="301"/>
      <c r="AL613" s="301"/>
      <c r="AM613" s="301"/>
      <c r="AN613" s="301"/>
      <c r="AO613" s="301"/>
      <c r="AP613" s="301"/>
      <c r="AQ613" s="301"/>
      <c r="AR613" s="301"/>
      <c r="AS613" s="301"/>
      <c r="AT613" s="301"/>
      <c r="AU613" s="301"/>
      <c r="AV613" s="301"/>
      <c r="AW613" s="301"/>
      <c r="AX613" s="301"/>
    </row>
    <row r="614" spans="1:50" ht="25.7" hidden="1" customHeight="1">
      <c r="A614" s="690"/>
      <c r="B614" s="862"/>
      <c r="C614" s="707" t="s">
        <v>353</v>
      </c>
      <c r="D614" s="301"/>
      <c r="E614" s="235" t="s">
        <v>6384</v>
      </c>
      <c r="F614" s="707" t="s">
        <v>353</v>
      </c>
      <c r="G614" s="301"/>
      <c r="H614" s="302"/>
      <c r="I614" s="301" t="s">
        <v>353</v>
      </c>
      <c r="J614" s="301"/>
      <c r="K614" s="235">
        <v>9292</v>
      </c>
      <c r="L614" s="235"/>
      <c r="M614" s="235"/>
      <c r="N614" s="301"/>
      <c r="O614" s="707" t="s">
        <v>469</v>
      </c>
      <c r="P614" s="235">
        <v>640</v>
      </c>
      <c r="Q614" s="235">
        <v>1</v>
      </c>
      <c r="R614" s="235"/>
      <c r="S614" s="235"/>
      <c r="T614" s="301"/>
      <c r="U614" s="301"/>
      <c r="V614" s="707">
        <v>1999</v>
      </c>
      <c r="W614" s="303"/>
      <c r="X614" s="303"/>
      <c r="Y614" s="303"/>
      <c r="Z614" s="303"/>
      <c r="AA614" s="303"/>
      <c r="AB614" s="235">
        <v>25</v>
      </c>
      <c r="AC614" s="707"/>
      <c r="AD614" s="707"/>
      <c r="AE614" s="301"/>
      <c r="AF614" s="301"/>
      <c r="AG614" s="301"/>
      <c r="AH614" s="301"/>
      <c r="AI614" s="301"/>
      <c r="AJ614" s="301"/>
      <c r="AK614" s="301"/>
      <c r="AL614" s="301"/>
      <c r="AM614" s="301"/>
      <c r="AN614" s="301"/>
      <c r="AO614" s="301"/>
      <c r="AP614" s="301"/>
      <c r="AQ614" s="301"/>
      <c r="AR614" s="301"/>
      <c r="AS614" s="301"/>
      <c r="AT614" s="301"/>
      <c r="AU614" s="301"/>
      <c r="AV614" s="301"/>
      <c r="AW614" s="301"/>
      <c r="AX614" s="301"/>
    </row>
    <row r="615" spans="1:50" ht="25.7" hidden="1" customHeight="1">
      <c r="A615" s="690"/>
      <c r="B615" s="862"/>
      <c r="C615" s="707" t="s">
        <v>353</v>
      </c>
      <c r="D615" s="301"/>
      <c r="E615" s="235" t="s">
        <v>6385</v>
      </c>
      <c r="F615" s="707" t="s">
        <v>353</v>
      </c>
      <c r="G615" s="301"/>
      <c r="H615" s="302"/>
      <c r="I615" s="301" t="s">
        <v>353</v>
      </c>
      <c r="J615" s="301"/>
      <c r="K615" s="235">
        <v>7293</v>
      </c>
      <c r="L615" s="235"/>
      <c r="M615" s="235"/>
      <c r="N615" s="301"/>
      <c r="O615" s="707" t="s">
        <v>6386</v>
      </c>
      <c r="P615" s="235">
        <v>1024</v>
      </c>
      <c r="Q615" s="235">
        <v>1</v>
      </c>
      <c r="R615" s="235"/>
      <c r="S615" s="235"/>
      <c r="T615" s="301"/>
      <c r="U615" s="301"/>
      <c r="V615" s="707">
        <v>2000</v>
      </c>
      <c r="W615" s="303"/>
      <c r="X615" s="303"/>
      <c r="Y615" s="303"/>
      <c r="Z615" s="303"/>
      <c r="AA615" s="303"/>
      <c r="AB615" s="235">
        <v>50</v>
      </c>
      <c r="AC615" s="707"/>
      <c r="AD615" s="707"/>
      <c r="AE615" s="301"/>
      <c r="AF615" s="301"/>
      <c r="AG615" s="301"/>
      <c r="AH615" s="301"/>
      <c r="AI615" s="301"/>
      <c r="AJ615" s="301"/>
      <c r="AK615" s="301"/>
      <c r="AL615" s="301"/>
      <c r="AM615" s="301"/>
      <c r="AN615" s="301"/>
      <c r="AO615" s="301"/>
      <c r="AP615" s="301"/>
      <c r="AQ615" s="301"/>
      <c r="AR615" s="301"/>
      <c r="AS615" s="301"/>
      <c r="AT615" s="301"/>
      <c r="AU615" s="301"/>
      <c r="AV615" s="301"/>
      <c r="AW615" s="301"/>
      <c r="AX615" s="301"/>
    </row>
    <row r="616" spans="1:50" ht="25.7" hidden="1" customHeight="1">
      <c r="A616" s="690"/>
      <c r="B616" s="862"/>
      <c r="C616" s="707" t="s">
        <v>353</v>
      </c>
      <c r="D616" s="301"/>
      <c r="E616" s="235" t="s">
        <v>6387</v>
      </c>
      <c r="F616" s="707" t="s">
        <v>353</v>
      </c>
      <c r="G616" s="301"/>
      <c r="H616" s="302"/>
      <c r="I616" s="301" t="s">
        <v>353</v>
      </c>
      <c r="J616" s="301"/>
      <c r="K616" s="235">
        <v>3643</v>
      </c>
      <c r="L616" s="235"/>
      <c r="M616" s="235"/>
      <c r="N616" s="301"/>
      <c r="O616" s="707" t="s">
        <v>6386</v>
      </c>
      <c r="P616" s="235">
        <v>1024</v>
      </c>
      <c r="Q616" s="235">
        <v>1</v>
      </c>
      <c r="R616" s="235"/>
      <c r="S616" s="235"/>
      <c r="T616" s="301"/>
      <c r="U616" s="301"/>
      <c r="V616" s="707">
        <v>1993</v>
      </c>
      <c r="W616" s="303"/>
      <c r="X616" s="303"/>
      <c r="Y616" s="303"/>
      <c r="Z616" s="303"/>
      <c r="AA616" s="303"/>
      <c r="AB616" s="235">
        <v>30</v>
      </c>
      <c r="AC616" s="707"/>
      <c r="AD616" s="707"/>
      <c r="AE616" s="301"/>
      <c r="AF616" s="301"/>
      <c r="AG616" s="301"/>
      <c r="AH616" s="301"/>
      <c r="AI616" s="301"/>
      <c r="AJ616" s="301"/>
      <c r="AK616" s="301"/>
      <c r="AL616" s="301"/>
      <c r="AM616" s="301"/>
      <c r="AN616" s="301"/>
      <c r="AO616" s="301"/>
      <c r="AP616" s="301"/>
      <c r="AQ616" s="301"/>
      <c r="AR616" s="301"/>
      <c r="AS616" s="301"/>
      <c r="AT616" s="301"/>
      <c r="AU616" s="301"/>
      <c r="AV616" s="301"/>
      <c r="AW616" s="301"/>
      <c r="AX616" s="301"/>
    </row>
    <row r="617" spans="1:50" ht="25.7" hidden="1" customHeight="1">
      <c r="A617" s="690"/>
      <c r="B617" s="862"/>
      <c r="C617" s="707" t="s">
        <v>353</v>
      </c>
      <c r="D617" s="301"/>
      <c r="E617" s="235" t="s">
        <v>15469</v>
      </c>
      <c r="F617" s="707" t="s">
        <v>353</v>
      </c>
      <c r="G617" s="301"/>
      <c r="H617" s="302"/>
      <c r="I617" s="301" t="s">
        <v>353</v>
      </c>
      <c r="J617" s="301"/>
      <c r="K617" s="235">
        <v>1369</v>
      </c>
      <c r="L617" s="235"/>
      <c r="M617" s="235"/>
      <c r="N617" s="301"/>
      <c r="O617" s="707" t="s">
        <v>282</v>
      </c>
      <c r="P617" s="235">
        <v>400.5</v>
      </c>
      <c r="Q617" s="235">
        <v>2</v>
      </c>
      <c r="R617" s="235"/>
      <c r="S617" s="235"/>
      <c r="T617" s="301"/>
      <c r="U617" s="301"/>
      <c r="V617" s="707">
        <v>2019</v>
      </c>
      <c r="W617" s="303"/>
      <c r="X617" s="303"/>
      <c r="Y617" s="303"/>
      <c r="Z617" s="303"/>
      <c r="AA617" s="303"/>
      <c r="AB617" s="235">
        <v>300</v>
      </c>
      <c r="AC617" s="707"/>
      <c r="AD617" s="707"/>
      <c r="AE617" s="301"/>
      <c r="AF617" s="301"/>
      <c r="AG617" s="301"/>
      <c r="AH617" s="301"/>
      <c r="AI617" s="301"/>
      <c r="AJ617" s="301"/>
      <c r="AK617" s="301"/>
      <c r="AL617" s="301"/>
      <c r="AM617" s="301"/>
      <c r="AN617" s="301"/>
      <c r="AO617" s="301"/>
      <c r="AP617" s="301"/>
      <c r="AQ617" s="301"/>
      <c r="AR617" s="301"/>
      <c r="AS617" s="301"/>
      <c r="AT617" s="301"/>
      <c r="AU617" s="301"/>
      <c r="AV617" s="301"/>
      <c r="AW617" s="301"/>
      <c r="AX617" s="301" t="s">
        <v>10467</v>
      </c>
    </row>
    <row r="618" spans="1:50" ht="25.7" hidden="1" customHeight="1">
      <c r="A618" s="690"/>
      <c r="B618" s="862"/>
      <c r="C618" s="707" t="s">
        <v>6272</v>
      </c>
      <c r="D618" s="301" t="s">
        <v>6388</v>
      </c>
      <c r="E618" s="235" t="s">
        <v>6389</v>
      </c>
      <c r="F618" s="707" t="s">
        <v>6272</v>
      </c>
      <c r="G618" s="301" t="s">
        <v>6390</v>
      </c>
      <c r="H618" s="302" t="s">
        <v>6391</v>
      </c>
      <c r="I618" s="301" t="s">
        <v>6272</v>
      </c>
      <c r="J618" s="301" t="s">
        <v>6352</v>
      </c>
      <c r="K618" s="235">
        <v>23679</v>
      </c>
      <c r="L618" s="235">
        <v>6410</v>
      </c>
      <c r="M618" s="235">
        <v>6540</v>
      </c>
      <c r="N618" s="301" t="s">
        <v>171</v>
      </c>
      <c r="O618" s="707" t="s">
        <v>282</v>
      </c>
      <c r="P618" s="235">
        <v>3807</v>
      </c>
      <c r="Q618" s="235">
        <v>4</v>
      </c>
      <c r="R618" s="235">
        <v>1500</v>
      </c>
      <c r="S618" s="235">
        <v>2000</v>
      </c>
      <c r="T618" s="301" t="s">
        <v>6392</v>
      </c>
      <c r="U618" s="301"/>
      <c r="V618" s="707">
        <v>2007</v>
      </c>
      <c r="W618" s="303">
        <v>629</v>
      </c>
      <c r="X618" s="303"/>
      <c r="Y618" s="303"/>
      <c r="Z618" s="303"/>
      <c r="AA618" s="303"/>
      <c r="AB618" s="235">
        <v>4750</v>
      </c>
      <c r="AC618" s="707"/>
      <c r="AD618" s="707"/>
      <c r="AE618" s="301"/>
      <c r="AF618" s="301"/>
      <c r="AG618" s="301"/>
      <c r="AH618" s="301"/>
      <c r="AI618" s="301"/>
      <c r="AJ618" s="301"/>
      <c r="AK618" s="301" t="s">
        <v>614</v>
      </c>
      <c r="AL618" s="301">
        <v>2</v>
      </c>
      <c r="AM618" s="301">
        <v>1064</v>
      </c>
      <c r="AN618" s="301" t="s">
        <v>282</v>
      </c>
      <c r="AO618" s="301" t="s">
        <v>5171</v>
      </c>
      <c r="AP618" s="301"/>
      <c r="AQ618" s="301"/>
      <c r="AR618" s="301"/>
      <c r="AS618" s="301"/>
      <c r="AT618" s="301"/>
      <c r="AU618" s="301"/>
      <c r="AV618" s="301"/>
      <c r="AW618" s="301"/>
      <c r="AX618" s="301"/>
    </row>
    <row r="619" spans="1:50" ht="25.7" hidden="1" customHeight="1">
      <c r="A619" s="690"/>
      <c r="B619" s="862"/>
      <c r="C619" s="707" t="s">
        <v>6272</v>
      </c>
      <c r="D619" s="301"/>
      <c r="E619" s="235" t="s">
        <v>6393</v>
      </c>
      <c r="F619" s="707" t="s">
        <v>6272</v>
      </c>
      <c r="G619" s="301"/>
      <c r="H619" s="302"/>
      <c r="I619" s="301" t="s">
        <v>6272</v>
      </c>
      <c r="J619" s="301"/>
      <c r="K619" s="235">
        <v>1300</v>
      </c>
      <c r="L619" s="235"/>
      <c r="M619" s="235">
        <v>1300</v>
      </c>
      <c r="N619" s="301"/>
      <c r="O619" s="707" t="s">
        <v>6394</v>
      </c>
      <c r="P619" s="235">
        <v>1300</v>
      </c>
      <c r="Q619" s="235">
        <v>2</v>
      </c>
      <c r="R619" s="235"/>
      <c r="S619" s="235"/>
      <c r="T619" s="301"/>
      <c r="U619" s="301"/>
      <c r="V619" s="707">
        <v>2009</v>
      </c>
      <c r="W619" s="303"/>
      <c r="X619" s="303"/>
      <c r="Y619" s="303"/>
      <c r="Z619" s="303"/>
      <c r="AA619" s="303"/>
      <c r="AB619" s="235">
        <v>427</v>
      </c>
      <c r="AC619" s="707"/>
      <c r="AD619" s="707"/>
      <c r="AE619" s="301"/>
      <c r="AF619" s="301"/>
      <c r="AG619" s="301"/>
      <c r="AH619" s="301"/>
      <c r="AI619" s="301"/>
      <c r="AJ619" s="301"/>
      <c r="AK619" s="301"/>
      <c r="AL619" s="301"/>
      <c r="AM619" s="301"/>
      <c r="AN619" s="301"/>
      <c r="AO619" s="301"/>
      <c r="AP619" s="301"/>
      <c r="AQ619" s="301"/>
      <c r="AR619" s="301"/>
      <c r="AS619" s="301"/>
      <c r="AT619" s="301"/>
      <c r="AU619" s="301"/>
      <c r="AV619" s="301"/>
      <c r="AW619" s="301"/>
      <c r="AX619" s="301"/>
    </row>
    <row r="620" spans="1:50" ht="25.7" hidden="1" customHeight="1">
      <c r="A620" s="690"/>
      <c r="B620" s="862"/>
      <c r="C620" s="707" t="s">
        <v>6272</v>
      </c>
      <c r="D620" s="301"/>
      <c r="E620" s="235" t="s">
        <v>6395</v>
      </c>
      <c r="F620" s="707" t="s">
        <v>6272</v>
      </c>
      <c r="G620" s="301"/>
      <c r="H620" s="302"/>
      <c r="I620" s="301" t="s">
        <v>6272</v>
      </c>
      <c r="J620" s="301"/>
      <c r="K620" s="235">
        <v>1300</v>
      </c>
      <c r="L620" s="235"/>
      <c r="M620" s="235">
        <v>1300</v>
      </c>
      <c r="N620" s="301"/>
      <c r="O620" s="707" t="s">
        <v>6396</v>
      </c>
      <c r="P620" s="235">
        <v>1300</v>
      </c>
      <c r="Q620" s="235">
        <v>2</v>
      </c>
      <c r="R620" s="235"/>
      <c r="S620" s="235"/>
      <c r="T620" s="301"/>
      <c r="U620" s="301"/>
      <c r="V620" s="707">
        <v>2009</v>
      </c>
      <c r="W620" s="303"/>
      <c r="X620" s="303"/>
      <c r="Y620" s="303"/>
      <c r="Z620" s="303"/>
      <c r="AA620" s="303"/>
      <c r="AB620" s="235">
        <v>450</v>
      </c>
      <c r="AC620" s="707"/>
      <c r="AD620" s="707"/>
      <c r="AE620" s="301"/>
      <c r="AF620" s="301"/>
      <c r="AG620" s="301"/>
      <c r="AH620" s="301"/>
      <c r="AI620" s="301"/>
      <c r="AJ620" s="301"/>
      <c r="AK620" s="301"/>
      <c r="AL620" s="301"/>
      <c r="AM620" s="301"/>
      <c r="AN620" s="301"/>
      <c r="AO620" s="301"/>
      <c r="AP620" s="301"/>
      <c r="AQ620" s="301"/>
      <c r="AR620" s="301"/>
      <c r="AS620" s="301"/>
      <c r="AT620" s="301"/>
      <c r="AU620" s="301"/>
      <c r="AV620" s="301"/>
      <c r="AW620" s="301"/>
      <c r="AX620" s="301"/>
    </row>
    <row r="621" spans="1:50" ht="25.7" hidden="1" customHeight="1">
      <c r="A621" s="690" t="s">
        <v>314</v>
      </c>
      <c r="B621" s="862"/>
      <c r="C621" s="707" t="s">
        <v>6272</v>
      </c>
      <c r="D621" s="301"/>
      <c r="E621" s="235" t="s">
        <v>6397</v>
      </c>
      <c r="F621" s="707" t="s">
        <v>6272</v>
      </c>
      <c r="G621" s="301"/>
      <c r="H621" s="302"/>
      <c r="I621" s="301" t="s">
        <v>6272</v>
      </c>
      <c r="J621" s="301"/>
      <c r="K621" s="235">
        <v>1300</v>
      </c>
      <c r="L621" s="235"/>
      <c r="M621" s="235">
        <v>1300</v>
      </c>
      <c r="N621" s="301"/>
      <c r="O621" s="707" t="s">
        <v>282</v>
      </c>
      <c r="P621" s="235">
        <v>1300</v>
      </c>
      <c r="Q621" s="235">
        <v>2</v>
      </c>
      <c r="R621" s="235"/>
      <c r="S621" s="235"/>
      <c r="T621" s="301"/>
      <c r="U621" s="301"/>
      <c r="V621" s="707">
        <v>2009</v>
      </c>
      <c r="W621" s="303"/>
      <c r="X621" s="303"/>
      <c r="Y621" s="303"/>
      <c r="Z621" s="303"/>
      <c r="AA621" s="303"/>
      <c r="AB621" s="235">
        <v>300</v>
      </c>
      <c r="AC621" s="707"/>
      <c r="AD621" s="707"/>
      <c r="AE621" s="301"/>
      <c r="AF621" s="301"/>
      <c r="AG621" s="301"/>
      <c r="AH621" s="301"/>
      <c r="AI621" s="301"/>
      <c r="AJ621" s="301"/>
      <c r="AK621" s="301"/>
      <c r="AL621" s="301"/>
      <c r="AM621" s="301"/>
      <c r="AN621" s="301"/>
      <c r="AO621" s="301"/>
      <c r="AP621" s="301"/>
      <c r="AQ621" s="301"/>
      <c r="AR621" s="301"/>
      <c r="AS621" s="301"/>
      <c r="AT621" s="301"/>
      <c r="AU621" s="301"/>
      <c r="AV621" s="301"/>
      <c r="AW621" s="301"/>
      <c r="AX621" s="301"/>
    </row>
    <row r="622" spans="1:50" ht="25.7" hidden="1" customHeight="1">
      <c r="A622" s="690" t="s">
        <v>315</v>
      </c>
      <c r="B622" s="862"/>
      <c r="C622" s="707" t="s">
        <v>6272</v>
      </c>
      <c r="D622" s="301"/>
      <c r="E622" s="235" t="s">
        <v>6398</v>
      </c>
      <c r="F622" s="707" t="s">
        <v>6272</v>
      </c>
      <c r="G622" s="301"/>
      <c r="H622" s="302"/>
      <c r="I622" s="301" t="s">
        <v>6272</v>
      </c>
      <c r="J622" s="301"/>
      <c r="K622" s="235">
        <v>1300</v>
      </c>
      <c r="L622" s="235"/>
      <c r="M622" s="235">
        <v>1300</v>
      </c>
      <c r="N622" s="301"/>
      <c r="O622" s="707" t="s">
        <v>6394</v>
      </c>
      <c r="P622" s="235">
        <v>1300</v>
      </c>
      <c r="Q622" s="235">
        <v>2</v>
      </c>
      <c r="R622" s="235"/>
      <c r="S622" s="235"/>
      <c r="T622" s="301"/>
      <c r="U622" s="301"/>
      <c r="V622" s="707">
        <v>2009</v>
      </c>
      <c r="W622" s="303"/>
      <c r="X622" s="303"/>
      <c r="Y622" s="303"/>
      <c r="Z622" s="303"/>
      <c r="AA622" s="303"/>
      <c r="AB622" s="235">
        <v>442</v>
      </c>
      <c r="AC622" s="707"/>
      <c r="AD622" s="707"/>
      <c r="AE622" s="301"/>
      <c r="AF622" s="301"/>
      <c r="AG622" s="301"/>
      <c r="AH622" s="301"/>
      <c r="AI622" s="301"/>
      <c r="AJ622" s="301"/>
      <c r="AK622" s="301"/>
      <c r="AL622" s="301"/>
      <c r="AM622" s="301"/>
      <c r="AN622" s="301"/>
      <c r="AO622" s="301"/>
      <c r="AP622" s="301"/>
      <c r="AQ622" s="301"/>
      <c r="AR622" s="301"/>
      <c r="AS622" s="301"/>
      <c r="AT622" s="301"/>
      <c r="AU622" s="301"/>
      <c r="AV622" s="301"/>
      <c r="AW622" s="301"/>
      <c r="AX622" s="301"/>
    </row>
    <row r="623" spans="1:50" ht="25.7" hidden="1" customHeight="1">
      <c r="A623" s="690" t="s">
        <v>316</v>
      </c>
      <c r="B623" s="862"/>
      <c r="C623" s="707" t="s">
        <v>6272</v>
      </c>
      <c r="D623" s="301"/>
      <c r="E623" s="235" t="s">
        <v>6399</v>
      </c>
      <c r="F623" s="707" t="s">
        <v>6272</v>
      </c>
      <c r="G623" s="301"/>
      <c r="H623" s="302"/>
      <c r="I623" s="301" t="s">
        <v>6272</v>
      </c>
      <c r="J623" s="301"/>
      <c r="K623" s="235">
        <v>1184</v>
      </c>
      <c r="L623" s="235"/>
      <c r="M623" s="235">
        <v>1184</v>
      </c>
      <c r="N623" s="301"/>
      <c r="O623" s="707" t="s">
        <v>469</v>
      </c>
      <c r="P623" s="235">
        <v>1184</v>
      </c>
      <c r="Q623" s="235">
        <v>2</v>
      </c>
      <c r="R623" s="235"/>
      <c r="S623" s="235"/>
      <c r="T623" s="301"/>
      <c r="U623" s="301"/>
      <c r="V623" s="707">
        <v>2009</v>
      </c>
      <c r="W623" s="303"/>
      <c r="X623" s="303"/>
      <c r="Y623" s="303"/>
      <c r="Z623" s="303"/>
      <c r="AA623" s="303"/>
      <c r="AB623" s="235"/>
      <c r="AC623" s="707"/>
      <c r="AD623" s="707"/>
      <c r="AE623" s="301"/>
      <c r="AF623" s="301"/>
      <c r="AG623" s="301"/>
      <c r="AH623" s="301"/>
      <c r="AI623" s="301"/>
      <c r="AJ623" s="301"/>
      <c r="AK623" s="301"/>
      <c r="AL623" s="301"/>
      <c r="AM623" s="301"/>
      <c r="AN623" s="301"/>
      <c r="AO623" s="301"/>
      <c r="AP623" s="301"/>
      <c r="AQ623" s="301"/>
      <c r="AR623" s="301"/>
      <c r="AS623" s="301"/>
      <c r="AT623" s="301"/>
      <c r="AU623" s="301"/>
      <c r="AV623" s="301"/>
      <c r="AW623" s="301"/>
      <c r="AX623" s="301"/>
    </row>
    <row r="624" spans="1:50" ht="25.7" hidden="1" customHeight="1">
      <c r="A624" s="690" t="s">
        <v>317</v>
      </c>
      <c r="B624" s="862"/>
      <c r="C624" s="707" t="s">
        <v>6272</v>
      </c>
      <c r="D624" s="301"/>
      <c r="E624" s="235" t="s">
        <v>6400</v>
      </c>
      <c r="F624" s="707" t="s">
        <v>6272</v>
      </c>
      <c r="G624" s="301"/>
      <c r="H624" s="302"/>
      <c r="I624" s="301" t="s">
        <v>6272</v>
      </c>
      <c r="J624" s="301"/>
      <c r="K624" s="235">
        <v>13137</v>
      </c>
      <c r="L624" s="235"/>
      <c r="M624" s="235"/>
      <c r="N624" s="301"/>
      <c r="O624" s="707" t="s">
        <v>6401</v>
      </c>
      <c r="P624" s="235">
        <v>3002</v>
      </c>
      <c r="Q624" s="235">
        <v>5</v>
      </c>
      <c r="R624" s="235"/>
      <c r="S624" s="235"/>
      <c r="T624" s="301"/>
      <c r="U624" s="301"/>
      <c r="V624" s="707">
        <v>2012</v>
      </c>
      <c r="W624" s="303"/>
      <c r="X624" s="303"/>
      <c r="Y624" s="303"/>
      <c r="Z624" s="303"/>
      <c r="AA624" s="303"/>
      <c r="AB624" s="235">
        <v>148</v>
      </c>
      <c r="AC624" s="707"/>
      <c r="AD624" s="707"/>
      <c r="AE624" s="301"/>
      <c r="AF624" s="301"/>
      <c r="AG624" s="301"/>
      <c r="AH624" s="301"/>
      <c r="AI624" s="301"/>
      <c r="AJ624" s="301"/>
      <c r="AK624" s="301"/>
      <c r="AL624" s="301"/>
      <c r="AM624" s="301"/>
      <c r="AN624" s="301"/>
      <c r="AO624" s="301"/>
      <c r="AP624" s="301"/>
      <c r="AQ624" s="301"/>
      <c r="AR624" s="301"/>
      <c r="AS624" s="301"/>
      <c r="AT624" s="301"/>
      <c r="AU624" s="301"/>
      <c r="AV624" s="301"/>
      <c r="AW624" s="301"/>
      <c r="AX624" s="301"/>
    </row>
    <row r="625" spans="1:50" ht="33" hidden="1" customHeight="1">
      <c r="A625" s="690"/>
      <c r="B625" s="862"/>
      <c r="C625" s="707" t="s">
        <v>6283</v>
      </c>
      <c r="D625" s="301" t="s">
        <v>6402</v>
      </c>
      <c r="E625" s="235" t="s">
        <v>16671</v>
      </c>
      <c r="F625" s="707" t="s">
        <v>6283</v>
      </c>
      <c r="G625" s="301" t="s">
        <v>6403</v>
      </c>
      <c r="H625" s="302" t="s">
        <v>944</v>
      </c>
      <c r="I625" s="301" t="s">
        <v>6283</v>
      </c>
      <c r="J625" s="301" t="s">
        <v>6352</v>
      </c>
      <c r="K625" s="235">
        <v>4000</v>
      </c>
      <c r="L625" s="235">
        <v>60</v>
      </c>
      <c r="M625" s="235">
        <v>60</v>
      </c>
      <c r="N625" s="301" t="s">
        <v>171</v>
      </c>
      <c r="O625" s="707" t="s">
        <v>6404</v>
      </c>
      <c r="P625" s="235">
        <v>3939</v>
      </c>
      <c r="Q625" s="235">
        <v>5</v>
      </c>
      <c r="R625" s="235">
        <v>100</v>
      </c>
      <c r="S625" s="235">
        <v>100</v>
      </c>
      <c r="T625" s="301" t="s">
        <v>173</v>
      </c>
      <c r="U625" s="301" t="s">
        <v>466</v>
      </c>
      <c r="V625" s="707">
        <v>1997</v>
      </c>
      <c r="W625" s="303">
        <v>50</v>
      </c>
      <c r="X625" s="303"/>
      <c r="Y625" s="303"/>
      <c r="Z625" s="303" t="s">
        <v>944</v>
      </c>
      <c r="AA625" s="303"/>
      <c r="AB625" s="235">
        <v>50</v>
      </c>
      <c r="AC625" s="707"/>
      <c r="AD625" s="707"/>
      <c r="AE625" s="301"/>
      <c r="AF625" s="301"/>
      <c r="AG625" s="301">
        <v>12</v>
      </c>
      <c r="AH625" s="301" t="s">
        <v>5725</v>
      </c>
      <c r="AI625" s="301"/>
      <c r="AJ625" s="301" t="s">
        <v>1816</v>
      </c>
      <c r="AK625" s="301"/>
      <c r="AL625" s="301"/>
      <c r="AM625" s="301"/>
      <c r="AN625" s="301"/>
      <c r="AO625" s="301"/>
      <c r="AP625" s="301"/>
      <c r="AQ625" s="301"/>
      <c r="AR625" s="301"/>
      <c r="AS625" s="301"/>
      <c r="AT625" s="301"/>
      <c r="AU625" s="301"/>
      <c r="AV625" s="301"/>
      <c r="AW625" s="301"/>
      <c r="AX625" s="301" t="s">
        <v>16665</v>
      </c>
    </row>
    <row r="626" spans="1:50" ht="25.7" hidden="1" customHeight="1">
      <c r="A626" s="690" t="s">
        <v>318</v>
      </c>
      <c r="B626" s="862"/>
      <c r="C626" s="707" t="s">
        <v>6283</v>
      </c>
      <c r="D626" s="301"/>
      <c r="E626" s="235" t="s">
        <v>6405</v>
      </c>
      <c r="F626" s="707" t="s">
        <v>6283</v>
      </c>
      <c r="G626" s="301"/>
      <c r="H626" s="302"/>
      <c r="I626" s="301" t="s">
        <v>6283</v>
      </c>
      <c r="J626" s="301"/>
      <c r="K626" s="235">
        <v>45759</v>
      </c>
      <c r="L626" s="235">
        <v>84</v>
      </c>
      <c r="M626" s="235">
        <v>84</v>
      </c>
      <c r="N626" s="301"/>
      <c r="O626" s="707" t="s">
        <v>2160</v>
      </c>
      <c r="P626" s="235">
        <v>2550</v>
      </c>
      <c r="Q626" s="235">
        <v>3</v>
      </c>
      <c r="R626" s="235"/>
      <c r="S626" s="235"/>
      <c r="T626" s="301"/>
      <c r="U626" s="301"/>
      <c r="V626" s="707">
        <v>2005</v>
      </c>
      <c r="W626" s="303"/>
      <c r="X626" s="303"/>
      <c r="Y626" s="303"/>
      <c r="Z626" s="303"/>
      <c r="AA626" s="303"/>
      <c r="AB626" s="235">
        <v>3038</v>
      </c>
      <c r="AC626" s="707"/>
      <c r="AD626" s="707"/>
      <c r="AE626" s="301"/>
      <c r="AF626" s="301"/>
      <c r="AG626" s="301"/>
      <c r="AH626" s="301"/>
      <c r="AI626" s="301"/>
      <c r="AJ626" s="301"/>
      <c r="AK626" s="301"/>
      <c r="AL626" s="301"/>
      <c r="AM626" s="301"/>
      <c r="AN626" s="301"/>
      <c r="AO626" s="301"/>
      <c r="AP626" s="301"/>
      <c r="AQ626" s="301"/>
      <c r="AR626" s="301"/>
      <c r="AS626" s="301"/>
      <c r="AT626" s="301"/>
      <c r="AU626" s="301"/>
      <c r="AV626" s="301"/>
      <c r="AW626" s="301"/>
      <c r="AX626" s="301"/>
    </row>
    <row r="627" spans="1:50" ht="25.7" hidden="1" customHeight="1">
      <c r="A627" s="690" t="s">
        <v>118</v>
      </c>
      <c r="B627" s="862"/>
      <c r="C627" s="707" t="s">
        <v>6283</v>
      </c>
      <c r="D627" s="301"/>
      <c r="E627" s="235" t="s">
        <v>6406</v>
      </c>
      <c r="F627" s="707" t="s">
        <v>6283</v>
      </c>
      <c r="G627" s="301"/>
      <c r="H627" s="302"/>
      <c r="I627" s="301" t="s">
        <v>6283</v>
      </c>
      <c r="J627" s="301"/>
      <c r="K627" s="235">
        <v>6573</v>
      </c>
      <c r="L627" s="235"/>
      <c r="M627" s="235"/>
      <c r="N627" s="301"/>
      <c r="O627" s="707" t="s">
        <v>2160</v>
      </c>
      <c r="P627" s="235">
        <v>1330</v>
      </c>
      <c r="Q627" s="235">
        <v>2</v>
      </c>
      <c r="R627" s="235"/>
      <c r="S627" s="235"/>
      <c r="T627" s="301"/>
      <c r="U627" s="301"/>
      <c r="V627" s="707">
        <v>2006</v>
      </c>
      <c r="W627" s="303"/>
      <c r="X627" s="303"/>
      <c r="Y627" s="303"/>
      <c r="Z627" s="303"/>
      <c r="AA627" s="303"/>
      <c r="AB627" s="235">
        <v>1400</v>
      </c>
      <c r="AC627" s="707"/>
      <c r="AD627" s="707"/>
      <c r="AE627" s="301"/>
      <c r="AF627" s="301"/>
      <c r="AG627" s="301"/>
      <c r="AH627" s="301"/>
      <c r="AI627" s="301"/>
      <c r="AJ627" s="301"/>
      <c r="AK627" s="301"/>
      <c r="AL627" s="301"/>
      <c r="AM627" s="301"/>
      <c r="AN627" s="301"/>
      <c r="AO627" s="301"/>
      <c r="AP627" s="301"/>
      <c r="AQ627" s="301"/>
      <c r="AR627" s="301"/>
      <c r="AS627" s="301"/>
      <c r="AT627" s="301"/>
      <c r="AU627" s="301"/>
      <c r="AV627" s="301"/>
      <c r="AW627" s="301"/>
      <c r="AX627" s="301"/>
    </row>
    <row r="628" spans="1:50" ht="25.7" hidden="1" customHeight="1">
      <c r="A628" s="690"/>
      <c r="B628" s="862"/>
      <c r="C628" s="707" t="s">
        <v>6283</v>
      </c>
      <c r="D628" s="304"/>
      <c r="E628" s="235" t="s">
        <v>6407</v>
      </c>
      <c r="F628" s="707" t="s">
        <v>6283</v>
      </c>
      <c r="G628" s="304"/>
      <c r="H628" s="308"/>
      <c r="I628" s="314" t="s">
        <v>6283</v>
      </c>
      <c r="J628" s="314"/>
      <c r="K628" s="235">
        <v>2583</v>
      </c>
      <c r="L628" s="235">
        <v>156</v>
      </c>
      <c r="M628" s="235">
        <v>156</v>
      </c>
      <c r="N628" s="314"/>
      <c r="O628" s="707" t="s">
        <v>469</v>
      </c>
      <c r="P628" s="235">
        <v>2223</v>
      </c>
      <c r="Q628" s="235">
        <v>3</v>
      </c>
      <c r="R628" s="235"/>
      <c r="S628" s="235"/>
      <c r="T628" s="314"/>
      <c r="U628" s="314"/>
      <c r="V628" s="707">
        <v>2005</v>
      </c>
      <c r="W628" s="303"/>
      <c r="X628" s="303"/>
      <c r="Y628" s="303"/>
      <c r="Z628" s="303"/>
      <c r="AA628" s="303"/>
      <c r="AB628" s="235">
        <v>33</v>
      </c>
      <c r="AC628" s="314"/>
      <c r="AD628" s="314"/>
      <c r="AE628" s="314"/>
      <c r="AF628" s="314"/>
      <c r="AG628" s="314"/>
      <c r="AH628" s="314"/>
      <c r="AI628" s="314"/>
      <c r="AJ628" s="314"/>
      <c r="AK628" s="304"/>
      <c r="AL628" s="304"/>
      <c r="AM628" s="304"/>
      <c r="AN628" s="304"/>
      <c r="AO628" s="304"/>
      <c r="AP628" s="304"/>
      <c r="AQ628" s="304"/>
      <c r="AR628" s="304"/>
      <c r="AS628" s="304"/>
      <c r="AT628" s="304"/>
      <c r="AU628" s="304"/>
      <c r="AV628" s="304"/>
      <c r="AW628" s="304"/>
      <c r="AX628" s="301"/>
    </row>
    <row r="629" spans="1:50" ht="25.7" hidden="1" customHeight="1">
      <c r="A629" s="690" t="s">
        <v>133</v>
      </c>
      <c r="B629" s="862"/>
      <c r="C629" s="707" t="s">
        <v>6283</v>
      </c>
      <c r="D629" s="304"/>
      <c r="E629" s="235" t="s">
        <v>6408</v>
      </c>
      <c r="F629" s="707" t="s">
        <v>6283</v>
      </c>
      <c r="G629" s="304"/>
      <c r="H629" s="308"/>
      <c r="I629" s="314" t="s">
        <v>6283</v>
      </c>
      <c r="J629" s="314"/>
      <c r="K629" s="235">
        <v>1412</v>
      </c>
      <c r="L629" s="235">
        <v>37</v>
      </c>
      <c r="M629" s="235">
        <v>33</v>
      </c>
      <c r="N629" s="314"/>
      <c r="O629" s="707" t="s">
        <v>282</v>
      </c>
      <c r="P629" s="235">
        <v>1375</v>
      </c>
      <c r="Q629" s="235">
        <v>2</v>
      </c>
      <c r="R629" s="235"/>
      <c r="S629" s="235"/>
      <c r="T629" s="314"/>
      <c r="U629" s="314"/>
      <c r="V629" s="707">
        <v>2014</v>
      </c>
      <c r="W629" s="303"/>
      <c r="X629" s="303"/>
      <c r="Y629" s="303"/>
      <c r="Z629" s="303"/>
      <c r="AA629" s="303"/>
      <c r="AB629" s="235">
        <v>500</v>
      </c>
      <c r="AC629" s="314"/>
      <c r="AD629" s="314"/>
      <c r="AE629" s="314"/>
      <c r="AF629" s="314"/>
      <c r="AG629" s="314"/>
      <c r="AH629" s="314"/>
      <c r="AI629" s="314"/>
      <c r="AJ629" s="314"/>
      <c r="AK629" s="304"/>
      <c r="AL629" s="304"/>
      <c r="AM629" s="304"/>
      <c r="AN629" s="304"/>
      <c r="AO629" s="304"/>
      <c r="AP629" s="304"/>
      <c r="AQ629" s="304"/>
      <c r="AR629" s="304"/>
      <c r="AS629" s="304"/>
      <c r="AT629" s="304"/>
      <c r="AU629" s="304"/>
      <c r="AV629" s="304"/>
      <c r="AW629" s="304"/>
      <c r="AX629" s="301"/>
    </row>
    <row r="630" spans="1:50" ht="25.7" hidden="1" customHeight="1">
      <c r="A630" s="690"/>
      <c r="B630" s="862"/>
      <c r="C630" s="707" t="s">
        <v>6299</v>
      </c>
      <c r="D630" s="304"/>
      <c r="E630" s="235" t="s">
        <v>6409</v>
      </c>
      <c r="F630" s="707" t="s">
        <v>6299</v>
      </c>
      <c r="G630" s="304"/>
      <c r="H630" s="308"/>
      <c r="I630" s="314" t="s">
        <v>6299</v>
      </c>
      <c r="J630" s="314"/>
      <c r="K630" s="235">
        <v>5683</v>
      </c>
      <c r="L630" s="235">
        <v>232</v>
      </c>
      <c r="M630" s="235">
        <v>232</v>
      </c>
      <c r="N630" s="314"/>
      <c r="O630" s="707" t="s">
        <v>5732</v>
      </c>
      <c r="P630" s="235">
        <v>5653</v>
      </c>
      <c r="Q630" s="235">
        <v>8</v>
      </c>
      <c r="R630" s="235">
        <v>132</v>
      </c>
      <c r="S630" s="235">
        <v>132</v>
      </c>
      <c r="T630" s="314"/>
      <c r="U630" s="314"/>
      <c r="V630" s="707">
        <v>2006</v>
      </c>
      <c r="W630" s="303"/>
      <c r="X630" s="303"/>
      <c r="Y630" s="303"/>
      <c r="Z630" s="303"/>
      <c r="AA630" s="303"/>
      <c r="AB630" s="235"/>
      <c r="AC630" s="314"/>
      <c r="AD630" s="314"/>
      <c r="AE630" s="314"/>
      <c r="AF630" s="314"/>
      <c r="AG630" s="314"/>
      <c r="AH630" s="314"/>
      <c r="AI630" s="314"/>
      <c r="AJ630" s="314"/>
      <c r="AK630" s="304"/>
      <c r="AL630" s="304"/>
      <c r="AM630" s="304"/>
      <c r="AN630" s="304"/>
      <c r="AO630" s="304"/>
      <c r="AP630" s="304"/>
      <c r="AQ630" s="304"/>
      <c r="AR630" s="304"/>
      <c r="AS630" s="304"/>
      <c r="AT630" s="304"/>
      <c r="AU630" s="304"/>
      <c r="AV630" s="304"/>
      <c r="AW630" s="304"/>
      <c r="AX630" s="301"/>
    </row>
    <row r="631" spans="1:50" ht="25.7" hidden="1" customHeight="1">
      <c r="A631" s="690" t="s">
        <v>135</v>
      </c>
      <c r="B631" s="862"/>
      <c r="C631" s="707" t="s">
        <v>6301</v>
      </c>
      <c r="D631" s="304" t="s">
        <v>6410</v>
      </c>
      <c r="E631" s="235" t="s">
        <v>6413</v>
      </c>
      <c r="F631" s="707" t="s">
        <v>6301</v>
      </c>
      <c r="G631" s="304" t="s">
        <v>272</v>
      </c>
      <c r="H631" s="308"/>
      <c r="I631" s="314" t="s">
        <v>12635</v>
      </c>
      <c r="J631" s="314" t="s">
        <v>6291</v>
      </c>
      <c r="K631" s="235">
        <v>8364</v>
      </c>
      <c r="L631" s="235">
        <v>85</v>
      </c>
      <c r="M631" s="235">
        <v>85</v>
      </c>
      <c r="N631" s="314" t="s">
        <v>171</v>
      </c>
      <c r="O631" s="707" t="s">
        <v>172</v>
      </c>
      <c r="P631" s="235">
        <v>3286</v>
      </c>
      <c r="Q631" s="235">
        <v>5</v>
      </c>
      <c r="R631" s="235"/>
      <c r="S631" s="235">
        <v>300</v>
      </c>
      <c r="T631" s="314" t="s">
        <v>173</v>
      </c>
      <c r="U631" s="314" t="s">
        <v>466</v>
      </c>
      <c r="V631" s="707">
        <v>1999</v>
      </c>
      <c r="W631" s="303" t="s">
        <v>5758</v>
      </c>
      <c r="X631" s="303"/>
      <c r="Y631" s="303"/>
      <c r="Z631" s="303"/>
      <c r="AA631" s="303"/>
      <c r="AB631" s="235">
        <v>170</v>
      </c>
      <c r="AC631" s="314"/>
      <c r="AD631" s="314"/>
      <c r="AE631" s="314"/>
      <c r="AF631" s="314"/>
      <c r="AG631" s="314" t="s">
        <v>4062</v>
      </c>
      <c r="AH631" s="314" t="s">
        <v>6411</v>
      </c>
      <c r="AI631" s="314" t="s">
        <v>6412</v>
      </c>
      <c r="AJ631" s="314"/>
      <c r="AK631" s="304"/>
      <c r="AL631" s="304"/>
      <c r="AM631" s="304"/>
      <c r="AN631" s="304"/>
      <c r="AO631" s="304"/>
      <c r="AP631" s="304"/>
      <c r="AQ631" s="304"/>
      <c r="AR631" s="304"/>
      <c r="AS631" s="304"/>
      <c r="AT631" s="304"/>
      <c r="AU631" s="304"/>
      <c r="AV631" s="304"/>
      <c r="AW631" s="304"/>
      <c r="AX631" s="301"/>
    </row>
    <row r="632" spans="1:50" ht="25.7" hidden="1" customHeight="1">
      <c r="A632" s="690" t="s">
        <v>136</v>
      </c>
      <c r="B632" s="862"/>
      <c r="C632" s="707" t="s">
        <v>6301</v>
      </c>
      <c r="D632" s="304"/>
      <c r="E632" s="235" t="s">
        <v>11448</v>
      </c>
      <c r="F632" s="707" t="s">
        <v>6301</v>
      </c>
      <c r="G632" s="304"/>
      <c r="H632" s="308"/>
      <c r="I632" s="314" t="s">
        <v>12635</v>
      </c>
      <c r="J632" s="314"/>
      <c r="K632" s="235"/>
      <c r="L632" s="235">
        <v>54</v>
      </c>
      <c r="M632" s="235">
        <v>54</v>
      </c>
      <c r="N632" s="314"/>
      <c r="O632" s="707" t="s">
        <v>1035</v>
      </c>
      <c r="P632" s="235">
        <v>4917</v>
      </c>
      <c r="Q632" s="235">
        <v>8</v>
      </c>
      <c r="R632" s="235">
        <v>500</v>
      </c>
      <c r="S632" s="235">
        <v>500</v>
      </c>
      <c r="T632" s="314"/>
      <c r="U632" s="314"/>
      <c r="V632" s="707">
        <v>2007</v>
      </c>
      <c r="W632" s="303"/>
      <c r="X632" s="303"/>
      <c r="Y632" s="303"/>
      <c r="Z632" s="303"/>
      <c r="AA632" s="303"/>
      <c r="AB632" s="235"/>
      <c r="AC632" s="314"/>
      <c r="AD632" s="314"/>
      <c r="AE632" s="314"/>
      <c r="AF632" s="314"/>
      <c r="AG632" s="314"/>
      <c r="AH632" s="314"/>
      <c r="AI632" s="314"/>
      <c r="AJ632" s="314"/>
      <c r="AK632" s="304"/>
      <c r="AL632" s="304"/>
      <c r="AM632" s="304"/>
      <c r="AN632" s="304"/>
      <c r="AO632" s="304"/>
      <c r="AP632" s="304"/>
      <c r="AQ632" s="304"/>
      <c r="AR632" s="304"/>
      <c r="AS632" s="304"/>
      <c r="AT632" s="304"/>
      <c r="AU632" s="304"/>
      <c r="AV632" s="304"/>
      <c r="AW632" s="304"/>
      <c r="AX632" s="301" t="s">
        <v>3765</v>
      </c>
    </row>
    <row r="633" spans="1:50" ht="25.7" hidden="1" customHeight="1">
      <c r="A633" s="690"/>
      <c r="B633" s="862"/>
      <c r="C633" s="707" t="s">
        <v>6301</v>
      </c>
      <c r="D633" s="301"/>
      <c r="E633" s="235" t="s">
        <v>11449</v>
      </c>
      <c r="F633" s="707" t="s">
        <v>6301</v>
      </c>
      <c r="G633" s="301"/>
      <c r="H633" s="302"/>
      <c r="I633" s="301" t="s">
        <v>12635</v>
      </c>
      <c r="J633" s="301"/>
      <c r="K633" s="241"/>
      <c r="L633" s="235"/>
      <c r="M633" s="235"/>
      <c r="N633" s="301"/>
      <c r="O633" s="707" t="s">
        <v>1035</v>
      </c>
      <c r="P633" s="235">
        <v>3695</v>
      </c>
      <c r="Q633" s="235">
        <v>6</v>
      </c>
      <c r="R633" s="235">
        <v>200</v>
      </c>
      <c r="S633" s="235">
        <v>200</v>
      </c>
      <c r="T633" s="301"/>
      <c r="U633" s="301"/>
      <c r="V633" s="707">
        <v>2016</v>
      </c>
      <c r="W633" s="303"/>
      <c r="X633" s="303"/>
      <c r="Y633" s="303"/>
      <c r="Z633" s="303"/>
      <c r="AA633" s="303"/>
      <c r="AB633" s="235">
        <v>1200</v>
      </c>
      <c r="AC633" s="707"/>
      <c r="AD633" s="707"/>
      <c r="AE633" s="301"/>
      <c r="AF633" s="301"/>
      <c r="AG633" s="301"/>
      <c r="AH633" s="301"/>
      <c r="AI633" s="301"/>
      <c r="AJ633" s="301"/>
      <c r="AK633" s="301"/>
      <c r="AL633" s="301"/>
      <c r="AM633" s="301"/>
      <c r="AN633" s="301"/>
      <c r="AO633" s="301"/>
      <c r="AP633" s="301"/>
      <c r="AQ633" s="301"/>
      <c r="AR633" s="301"/>
      <c r="AS633" s="301"/>
      <c r="AT633" s="301"/>
      <c r="AU633" s="301"/>
      <c r="AV633" s="301"/>
      <c r="AW633" s="301"/>
      <c r="AX633" s="301" t="s">
        <v>3765</v>
      </c>
    </row>
    <row r="634" spans="1:50" ht="25.7" hidden="1" customHeight="1">
      <c r="A634" s="690"/>
      <c r="B634" s="862"/>
      <c r="C634" s="707" t="s">
        <v>6301</v>
      </c>
      <c r="D634" s="301"/>
      <c r="E634" s="235" t="s">
        <v>11450</v>
      </c>
      <c r="F634" s="707" t="s">
        <v>6301</v>
      </c>
      <c r="G634" s="301"/>
      <c r="H634" s="302"/>
      <c r="I634" s="301" t="s">
        <v>12635</v>
      </c>
      <c r="J634" s="301"/>
      <c r="K634" s="235"/>
      <c r="L634" s="235">
        <v>2998</v>
      </c>
      <c r="M634" s="235">
        <v>2998</v>
      </c>
      <c r="N634" s="301"/>
      <c r="O634" s="707" t="s">
        <v>172</v>
      </c>
      <c r="P634" s="235">
        <v>2998</v>
      </c>
      <c r="Q634" s="235">
        <v>4</v>
      </c>
      <c r="R634" s="235">
        <v>220</v>
      </c>
      <c r="S634" s="235">
        <v>220</v>
      </c>
      <c r="T634" s="301"/>
      <c r="U634" s="301"/>
      <c r="V634" s="707">
        <v>2007</v>
      </c>
      <c r="W634" s="303"/>
      <c r="X634" s="303"/>
      <c r="Y634" s="303"/>
      <c r="Z634" s="303"/>
      <c r="AA634" s="303"/>
      <c r="AB634" s="235">
        <v>2500</v>
      </c>
      <c r="AC634" s="707"/>
      <c r="AD634" s="707"/>
      <c r="AE634" s="301"/>
      <c r="AF634" s="301"/>
      <c r="AG634" s="301"/>
      <c r="AH634" s="301"/>
      <c r="AI634" s="301"/>
      <c r="AJ634" s="301"/>
      <c r="AK634" s="301"/>
      <c r="AL634" s="301"/>
      <c r="AM634" s="301"/>
      <c r="AN634" s="301"/>
      <c r="AO634" s="301"/>
      <c r="AP634" s="301"/>
      <c r="AQ634" s="301"/>
      <c r="AR634" s="301"/>
      <c r="AS634" s="301"/>
      <c r="AT634" s="301"/>
      <c r="AU634" s="301"/>
      <c r="AV634" s="301"/>
      <c r="AW634" s="301"/>
      <c r="AX634" s="301" t="s">
        <v>3765</v>
      </c>
    </row>
    <row r="635" spans="1:50" ht="25.7" hidden="1" customHeight="1">
      <c r="A635" s="690"/>
      <c r="B635" s="862"/>
      <c r="C635" s="707" t="s">
        <v>6301</v>
      </c>
      <c r="D635" s="301"/>
      <c r="E635" s="235" t="s">
        <v>6414</v>
      </c>
      <c r="F635" s="707" t="s">
        <v>6301</v>
      </c>
      <c r="G635" s="301"/>
      <c r="H635" s="302"/>
      <c r="I635" s="301" t="s">
        <v>12635</v>
      </c>
      <c r="J635" s="301"/>
      <c r="K635" s="865"/>
      <c r="L635" s="235">
        <v>2716</v>
      </c>
      <c r="M635" s="235">
        <v>2716</v>
      </c>
      <c r="N635" s="301"/>
      <c r="O635" s="707" t="s">
        <v>172</v>
      </c>
      <c r="P635" s="235">
        <v>2716</v>
      </c>
      <c r="Q635" s="235">
        <v>4</v>
      </c>
      <c r="R635" s="235"/>
      <c r="S635" s="235">
        <v>250</v>
      </c>
      <c r="T635" s="301"/>
      <c r="U635" s="301"/>
      <c r="V635" s="707">
        <v>2015</v>
      </c>
      <c r="W635" s="303"/>
      <c r="X635" s="303"/>
      <c r="Y635" s="303"/>
      <c r="Z635" s="303"/>
      <c r="AA635" s="303"/>
      <c r="AB635" s="235">
        <v>3000</v>
      </c>
      <c r="AC635" s="707"/>
      <c r="AD635" s="707"/>
      <c r="AE635" s="301"/>
      <c r="AF635" s="301"/>
      <c r="AG635" s="301"/>
      <c r="AH635" s="301"/>
      <c r="AI635" s="301"/>
      <c r="AJ635" s="301"/>
      <c r="AK635" s="301"/>
      <c r="AL635" s="301"/>
      <c r="AM635" s="301"/>
      <c r="AN635" s="301"/>
      <c r="AO635" s="301"/>
      <c r="AP635" s="301"/>
      <c r="AQ635" s="301"/>
      <c r="AR635" s="301"/>
      <c r="AS635" s="301"/>
      <c r="AT635" s="301"/>
      <c r="AU635" s="301"/>
      <c r="AV635" s="301"/>
      <c r="AW635" s="301"/>
      <c r="AX635" s="301" t="s">
        <v>11451</v>
      </c>
    </row>
    <row r="636" spans="1:50" ht="25.7" hidden="1" customHeight="1">
      <c r="A636" s="690"/>
      <c r="B636" s="862"/>
      <c r="C636" s="707" t="s">
        <v>6305</v>
      </c>
      <c r="D636" s="301" t="s">
        <v>6415</v>
      </c>
      <c r="E636" s="235" t="s">
        <v>6416</v>
      </c>
      <c r="F636" s="707" t="s">
        <v>6305</v>
      </c>
      <c r="G636" s="301" t="s">
        <v>6417</v>
      </c>
      <c r="H636" s="302" t="s">
        <v>6418</v>
      </c>
      <c r="I636" s="301" t="s">
        <v>6307</v>
      </c>
      <c r="J636" s="301" t="s">
        <v>6419</v>
      </c>
      <c r="K636" s="865">
        <v>3954</v>
      </c>
      <c r="L636" s="235">
        <v>44.1</v>
      </c>
      <c r="M636" s="235">
        <v>44.1</v>
      </c>
      <c r="N636" s="301" t="s">
        <v>171</v>
      </c>
      <c r="O636" s="707" t="s">
        <v>282</v>
      </c>
      <c r="P636" s="235">
        <v>3912</v>
      </c>
      <c r="Q636" s="235">
        <v>6</v>
      </c>
      <c r="R636" s="235">
        <v>240</v>
      </c>
      <c r="S636" s="235">
        <v>240</v>
      </c>
      <c r="T636" s="301" t="s">
        <v>173</v>
      </c>
      <c r="U636" s="301"/>
      <c r="V636" s="707">
        <v>2001</v>
      </c>
      <c r="W636" s="303">
        <v>240</v>
      </c>
      <c r="X636" s="303"/>
      <c r="Y636" s="303"/>
      <c r="Z636" s="303"/>
      <c r="AA636" s="303"/>
      <c r="AB636" s="235">
        <v>240</v>
      </c>
      <c r="AC636" s="707"/>
      <c r="AD636" s="707"/>
      <c r="AE636" s="301"/>
      <c r="AF636" s="301"/>
      <c r="AG636" s="301">
        <v>4</v>
      </c>
      <c r="AH636" s="301" t="s">
        <v>6318</v>
      </c>
      <c r="AI636" s="301">
        <v>328</v>
      </c>
      <c r="AJ636" s="301"/>
      <c r="AK636" s="301"/>
      <c r="AL636" s="301"/>
      <c r="AM636" s="301"/>
      <c r="AN636" s="301"/>
      <c r="AO636" s="301"/>
      <c r="AP636" s="301"/>
      <c r="AQ636" s="301"/>
      <c r="AR636" s="301"/>
      <c r="AS636" s="301"/>
      <c r="AT636" s="301"/>
      <c r="AU636" s="301"/>
      <c r="AV636" s="301"/>
      <c r="AW636" s="301"/>
      <c r="AX636" s="301"/>
    </row>
    <row r="637" spans="1:50" ht="25.7" hidden="1" customHeight="1">
      <c r="A637" s="690"/>
      <c r="B637" s="862"/>
      <c r="C637" s="259" t="s">
        <v>6305</v>
      </c>
      <c r="D637" s="304"/>
      <c r="E637" s="235" t="s">
        <v>6420</v>
      </c>
      <c r="F637" s="707" t="s">
        <v>6305</v>
      </c>
      <c r="G637" s="304"/>
      <c r="H637" s="308"/>
      <c r="I637" s="314" t="s">
        <v>6307</v>
      </c>
      <c r="J637" s="314"/>
      <c r="K637" s="235">
        <v>10595</v>
      </c>
      <c r="L637" s="304" t="s">
        <v>168</v>
      </c>
      <c r="M637" s="304" t="s">
        <v>168</v>
      </c>
      <c r="N637" s="314"/>
      <c r="O637" s="707" t="s">
        <v>282</v>
      </c>
      <c r="P637" s="235">
        <v>2110</v>
      </c>
      <c r="Q637" s="235">
        <v>3</v>
      </c>
      <c r="R637" s="235"/>
      <c r="S637" s="235"/>
      <c r="T637" s="314"/>
      <c r="U637" s="314"/>
      <c r="V637" s="707">
        <v>2012</v>
      </c>
      <c r="W637" s="303"/>
      <c r="X637" s="303"/>
      <c r="Y637" s="303"/>
      <c r="Z637" s="303"/>
      <c r="AA637" s="303"/>
      <c r="AB637" s="235">
        <v>300</v>
      </c>
      <c r="AC637" s="314"/>
      <c r="AD637" s="314"/>
      <c r="AE637" s="314"/>
      <c r="AF637" s="314"/>
      <c r="AG637" s="314"/>
      <c r="AH637" s="314"/>
      <c r="AI637" s="314"/>
      <c r="AJ637" s="314"/>
      <c r="AK637" s="304"/>
      <c r="AL637" s="304"/>
      <c r="AM637" s="304"/>
      <c r="AN637" s="304"/>
      <c r="AO637" s="304"/>
      <c r="AP637" s="304"/>
      <c r="AQ637" s="304"/>
      <c r="AR637" s="304"/>
      <c r="AS637" s="304"/>
      <c r="AT637" s="304"/>
      <c r="AU637" s="304"/>
      <c r="AV637" s="304"/>
      <c r="AW637" s="304"/>
      <c r="AX637" s="304"/>
    </row>
    <row r="638" spans="1:50" ht="25.7" hidden="1" customHeight="1">
      <c r="A638" s="690"/>
      <c r="B638" s="862"/>
      <c r="C638" s="259" t="s">
        <v>6305</v>
      </c>
      <c r="D638" s="304"/>
      <c r="E638" s="235" t="s">
        <v>15470</v>
      </c>
      <c r="F638" s="707" t="s">
        <v>6305</v>
      </c>
      <c r="G638" s="304"/>
      <c r="H638" s="308"/>
      <c r="I638" s="314" t="s">
        <v>6307</v>
      </c>
      <c r="J638" s="314"/>
      <c r="K638" s="235">
        <v>10595</v>
      </c>
      <c r="L638" s="304" t="s">
        <v>11452</v>
      </c>
      <c r="M638" s="304" t="s">
        <v>11452</v>
      </c>
      <c r="N638" s="314"/>
      <c r="O638" s="707" t="s">
        <v>11453</v>
      </c>
      <c r="P638" s="235">
        <v>2074.8000000000002</v>
      </c>
      <c r="Q638" s="235">
        <v>3</v>
      </c>
      <c r="R638" s="235"/>
      <c r="S638" s="235"/>
      <c r="T638" s="314"/>
      <c r="U638" s="314"/>
      <c r="V638" s="707">
        <v>2017</v>
      </c>
      <c r="W638" s="303"/>
      <c r="X638" s="303"/>
      <c r="Y638" s="303"/>
      <c r="Z638" s="303"/>
      <c r="AA638" s="303"/>
      <c r="AB638" s="235">
        <v>1848</v>
      </c>
      <c r="AC638" s="314"/>
      <c r="AD638" s="314"/>
      <c r="AE638" s="314"/>
      <c r="AF638" s="314"/>
      <c r="AG638" s="314"/>
      <c r="AH638" s="314"/>
      <c r="AI638" s="314"/>
      <c r="AJ638" s="314"/>
      <c r="AK638" s="304"/>
      <c r="AL638" s="304"/>
      <c r="AM638" s="304"/>
      <c r="AN638" s="304"/>
      <c r="AO638" s="304"/>
      <c r="AP638" s="304"/>
      <c r="AQ638" s="304"/>
      <c r="AR638" s="304"/>
      <c r="AS638" s="304"/>
      <c r="AT638" s="304"/>
      <c r="AU638" s="304"/>
      <c r="AV638" s="304"/>
      <c r="AW638" s="304"/>
      <c r="AX638" s="304"/>
    </row>
    <row r="639" spans="1:50" ht="25.7" hidden="1" customHeight="1">
      <c r="A639" s="690"/>
      <c r="B639" s="862"/>
      <c r="C639" s="259" t="s">
        <v>6308</v>
      </c>
      <c r="D639" s="304"/>
      <c r="E639" s="235" t="s">
        <v>6421</v>
      </c>
      <c r="F639" s="707" t="s">
        <v>6308</v>
      </c>
      <c r="G639" s="304"/>
      <c r="H639" s="308"/>
      <c r="I639" s="314" t="s">
        <v>456</v>
      </c>
      <c r="J639" s="314"/>
      <c r="K639" s="235">
        <v>4800</v>
      </c>
      <c r="L639" s="235">
        <v>65</v>
      </c>
      <c r="M639" s="235">
        <v>65</v>
      </c>
      <c r="N639" s="314"/>
      <c r="O639" s="707" t="s">
        <v>5732</v>
      </c>
      <c r="P639" s="235">
        <v>4548</v>
      </c>
      <c r="Q639" s="235">
        <v>8</v>
      </c>
      <c r="R639" s="235"/>
      <c r="S639" s="235">
        <v>300</v>
      </c>
      <c r="T639" s="314"/>
      <c r="U639" s="314"/>
      <c r="V639" s="707">
        <v>2014</v>
      </c>
      <c r="W639" s="303"/>
      <c r="X639" s="303"/>
      <c r="Y639" s="303"/>
      <c r="Z639" s="303"/>
      <c r="AA639" s="303"/>
      <c r="AB639" s="235">
        <v>500</v>
      </c>
      <c r="AC639" s="314"/>
      <c r="AD639" s="314"/>
      <c r="AE639" s="314"/>
      <c r="AF639" s="314"/>
      <c r="AG639" s="314"/>
      <c r="AH639" s="314"/>
      <c r="AI639" s="314"/>
      <c r="AJ639" s="314"/>
      <c r="AK639" s="304"/>
      <c r="AL639" s="304"/>
      <c r="AM639" s="304"/>
      <c r="AN639" s="304"/>
      <c r="AO639" s="304"/>
      <c r="AP639" s="304"/>
      <c r="AQ639" s="304"/>
      <c r="AR639" s="304"/>
      <c r="AS639" s="304"/>
      <c r="AT639" s="304"/>
      <c r="AU639" s="304"/>
      <c r="AV639" s="304"/>
      <c r="AW639" s="304"/>
      <c r="AX639" s="301" t="s">
        <v>944</v>
      </c>
    </row>
    <row r="640" spans="1:50" ht="25.7" hidden="1" customHeight="1">
      <c r="A640" s="690" t="s">
        <v>167</v>
      </c>
      <c r="B640" s="290" t="s">
        <v>2237</v>
      </c>
      <c r="C640" s="259" t="s">
        <v>2234</v>
      </c>
      <c r="D640" s="304"/>
      <c r="E640" s="246">
        <f>COUNTA(E641:E686)</f>
        <v>46</v>
      </c>
      <c r="F640" s="707"/>
      <c r="G640" s="304"/>
      <c r="H640" s="308"/>
      <c r="I640" s="314"/>
      <c r="J640" s="314"/>
      <c r="K640" s="235">
        <f>SUM(K641:K686)</f>
        <v>548650.78</v>
      </c>
      <c r="L640" s="235">
        <f>SUM(L641:L686)</f>
        <v>19853.129999999997</v>
      </c>
      <c r="M640" s="235">
        <f>SUM(M641:M686)</f>
        <v>24818.99</v>
      </c>
      <c r="N640" s="235">
        <f>SUM(N641:N686)</f>
        <v>0</v>
      </c>
      <c r="O640" s="235"/>
      <c r="P640" s="235">
        <f>SUM(P641:P686)</f>
        <v>157700.79499999998</v>
      </c>
      <c r="Q640" s="235">
        <f>SUM(Q641:Q686)</f>
        <v>259</v>
      </c>
      <c r="R640" s="235"/>
      <c r="S640" s="235"/>
      <c r="T640" s="314"/>
      <c r="U640" s="314"/>
      <c r="V640" s="707"/>
      <c r="W640" s="303"/>
      <c r="X640" s="303"/>
      <c r="Y640" s="303"/>
      <c r="Z640" s="303"/>
      <c r="AA640" s="303"/>
      <c r="AB640" s="235"/>
      <c r="AC640" s="314"/>
      <c r="AD640" s="314"/>
      <c r="AE640" s="314"/>
      <c r="AF640" s="314"/>
      <c r="AG640" s="314"/>
      <c r="AH640" s="314"/>
      <c r="AI640" s="314"/>
      <c r="AJ640" s="314"/>
      <c r="AK640" s="304"/>
      <c r="AL640" s="304"/>
      <c r="AM640" s="304"/>
      <c r="AN640" s="304"/>
      <c r="AO640" s="304"/>
      <c r="AP640" s="304"/>
      <c r="AQ640" s="304"/>
      <c r="AR640" s="304"/>
      <c r="AS640" s="304"/>
      <c r="AT640" s="304"/>
      <c r="AU640" s="304"/>
      <c r="AV640" s="304"/>
      <c r="AW640" s="304"/>
      <c r="AX640" s="304"/>
    </row>
    <row r="641" spans="1:50" ht="25.7" hidden="1" customHeight="1">
      <c r="A641" s="690" t="s">
        <v>168</v>
      </c>
      <c r="B641" s="282"/>
      <c r="C641" s="259" t="s">
        <v>2138</v>
      </c>
      <c r="D641" s="236" t="s">
        <v>2146</v>
      </c>
      <c r="E641" s="235" t="s">
        <v>2147</v>
      </c>
      <c r="F641" s="707" t="s">
        <v>2138</v>
      </c>
      <c r="G641" s="236" t="s">
        <v>2148</v>
      </c>
      <c r="H641" s="247"/>
      <c r="I641" s="236" t="s">
        <v>2149</v>
      </c>
      <c r="J641" s="236"/>
      <c r="K641" s="235">
        <v>3194.78</v>
      </c>
      <c r="L641" s="235">
        <v>111.78</v>
      </c>
      <c r="M641" s="235">
        <v>112</v>
      </c>
      <c r="N641" s="236" t="s">
        <v>171</v>
      </c>
      <c r="O641" s="707" t="s">
        <v>172</v>
      </c>
      <c r="P641" s="235">
        <v>1575</v>
      </c>
      <c r="Q641" s="235">
        <v>5</v>
      </c>
      <c r="R641" s="235">
        <v>200</v>
      </c>
      <c r="S641" s="235">
        <v>200</v>
      </c>
      <c r="T641" s="236" t="s">
        <v>173</v>
      </c>
      <c r="U641" s="236" t="s">
        <v>2150</v>
      </c>
      <c r="V641" s="707">
        <v>1981</v>
      </c>
      <c r="W641" s="236">
        <v>12</v>
      </c>
      <c r="X641" s="236">
        <v>0</v>
      </c>
      <c r="Y641" s="236">
        <v>0</v>
      </c>
      <c r="Z641" s="236">
        <v>0</v>
      </c>
      <c r="AA641" s="236">
        <v>0</v>
      </c>
      <c r="AB641" s="235">
        <v>12</v>
      </c>
      <c r="AC641" s="707">
        <v>1990</v>
      </c>
      <c r="AD641" s="707" t="s">
        <v>384</v>
      </c>
      <c r="AE641" s="236" t="s">
        <v>384</v>
      </c>
      <c r="AF641" s="236" t="s">
        <v>384</v>
      </c>
      <c r="AG641" s="236" t="s">
        <v>1039</v>
      </c>
      <c r="AH641" s="236" t="s">
        <v>2151</v>
      </c>
      <c r="AI641" s="236">
        <v>9467</v>
      </c>
      <c r="AJ641" s="236"/>
      <c r="AK641" s="236"/>
      <c r="AL641" s="236"/>
      <c r="AM641" s="236"/>
      <c r="AN641" s="236"/>
      <c r="AO641" s="236"/>
      <c r="AP641" s="236"/>
      <c r="AQ641" s="236"/>
      <c r="AR641" s="236"/>
      <c r="AS641" s="236"/>
      <c r="AT641" s="236"/>
      <c r="AU641" s="236"/>
      <c r="AV641" s="236"/>
      <c r="AW641" s="236"/>
      <c r="AX641" s="236"/>
    </row>
    <row r="642" spans="1:50" ht="25.7" hidden="1" customHeight="1">
      <c r="A642" s="690" t="s">
        <v>174</v>
      </c>
      <c r="B642" s="282"/>
      <c r="C642" s="259" t="s">
        <v>2138</v>
      </c>
      <c r="D642" s="236" t="s">
        <v>2146</v>
      </c>
      <c r="E642" s="235" t="s">
        <v>2152</v>
      </c>
      <c r="F642" s="707" t="s">
        <v>2138</v>
      </c>
      <c r="G642" s="236" t="s">
        <v>2148</v>
      </c>
      <c r="H642" s="247"/>
      <c r="I642" s="236" t="s">
        <v>2153</v>
      </c>
      <c r="J642" s="236"/>
      <c r="K642" s="235">
        <v>2562</v>
      </c>
      <c r="L642" s="235">
        <v>103</v>
      </c>
      <c r="M642" s="235">
        <v>103</v>
      </c>
      <c r="N642" s="236" t="s">
        <v>171</v>
      </c>
      <c r="O642" s="707" t="s">
        <v>172</v>
      </c>
      <c r="P642" s="235">
        <v>1043</v>
      </c>
      <c r="Q642" s="235">
        <v>4</v>
      </c>
      <c r="R642" s="235">
        <v>200</v>
      </c>
      <c r="S642" s="235">
        <v>200</v>
      </c>
      <c r="T642" s="236" t="s">
        <v>173</v>
      </c>
      <c r="U642" s="236" t="s">
        <v>2150</v>
      </c>
      <c r="V642" s="707">
        <v>1981</v>
      </c>
      <c r="W642" s="236">
        <v>12</v>
      </c>
      <c r="X642" s="236">
        <v>0</v>
      </c>
      <c r="Y642" s="236">
        <v>0</v>
      </c>
      <c r="Z642" s="236">
        <v>0</v>
      </c>
      <c r="AA642" s="236">
        <v>0</v>
      </c>
      <c r="AB642" s="235">
        <v>12</v>
      </c>
      <c r="AC642" s="707">
        <v>1990</v>
      </c>
      <c r="AD642" s="707" t="s">
        <v>384</v>
      </c>
      <c r="AE642" s="236" t="s">
        <v>384</v>
      </c>
      <c r="AF642" s="236" t="s">
        <v>384</v>
      </c>
      <c r="AG642" s="236" t="s">
        <v>2154</v>
      </c>
      <c r="AH642" s="236" t="s">
        <v>2151</v>
      </c>
      <c r="AI642" s="236">
        <v>4750</v>
      </c>
      <c r="AJ642" s="236"/>
      <c r="AK642" s="236"/>
      <c r="AL642" s="236"/>
      <c r="AM642" s="236"/>
      <c r="AN642" s="236"/>
      <c r="AO642" s="236"/>
      <c r="AP642" s="236"/>
      <c r="AQ642" s="236"/>
      <c r="AR642" s="236"/>
      <c r="AS642" s="236"/>
      <c r="AT642" s="236"/>
      <c r="AU642" s="236"/>
      <c r="AV642" s="236"/>
      <c r="AW642" s="236"/>
      <c r="AX642" s="236"/>
    </row>
    <row r="643" spans="1:50" ht="25.7" hidden="1" customHeight="1">
      <c r="A643" s="690" t="s">
        <v>175</v>
      </c>
      <c r="B643" s="282"/>
      <c r="C643" s="259" t="s">
        <v>2138</v>
      </c>
      <c r="D643" s="236" t="s">
        <v>2155</v>
      </c>
      <c r="E643" s="235" t="s">
        <v>2156</v>
      </c>
      <c r="F643" s="707" t="s">
        <v>2138</v>
      </c>
      <c r="G643" s="236" t="s">
        <v>2148</v>
      </c>
      <c r="H643" s="247"/>
      <c r="I643" s="236" t="s">
        <v>2149</v>
      </c>
      <c r="J643" s="236"/>
      <c r="K643" s="235">
        <v>2154</v>
      </c>
      <c r="L643" s="235"/>
      <c r="M643" s="235"/>
      <c r="N643" s="236" t="s">
        <v>171</v>
      </c>
      <c r="O643" s="707" t="s">
        <v>172</v>
      </c>
      <c r="P643" s="235">
        <v>1056</v>
      </c>
      <c r="Q643" s="235">
        <v>4</v>
      </c>
      <c r="R643" s="235">
        <v>200</v>
      </c>
      <c r="S643" s="235">
        <v>200</v>
      </c>
      <c r="T643" s="236" t="s">
        <v>465</v>
      </c>
      <c r="U643" s="236" t="s">
        <v>2157</v>
      </c>
      <c r="V643" s="707">
        <v>1994</v>
      </c>
      <c r="W643" s="236">
        <v>55</v>
      </c>
      <c r="X643" s="236">
        <v>0</v>
      </c>
      <c r="Y643" s="236">
        <v>0</v>
      </c>
      <c r="Z643" s="236">
        <v>0</v>
      </c>
      <c r="AA643" s="236">
        <v>0</v>
      </c>
      <c r="AB643" s="235">
        <v>55</v>
      </c>
      <c r="AC643" s="707" t="s">
        <v>384</v>
      </c>
      <c r="AD643" s="707" t="s">
        <v>384</v>
      </c>
      <c r="AE643" s="236" t="s">
        <v>384</v>
      </c>
      <c r="AF643" s="236" t="s">
        <v>384</v>
      </c>
      <c r="AG643" s="236" t="s">
        <v>1039</v>
      </c>
      <c r="AH643" s="236" t="s">
        <v>2151</v>
      </c>
      <c r="AI643" s="236">
        <v>9467</v>
      </c>
      <c r="AJ643" s="236"/>
      <c r="AK643" s="236"/>
      <c r="AL643" s="236"/>
      <c r="AM643" s="236"/>
      <c r="AN643" s="236"/>
      <c r="AO643" s="236"/>
      <c r="AP643" s="236"/>
      <c r="AQ643" s="236"/>
      <c r="AR643" s="236"/>
      <c r="AS643" s="236"/>
      <c r="AT643" s="236"/>
      <c r="AU643" s="236"/>
      <c r="AV643" s="236"/>
      <c r="AW643" s="236"/>
      <c r="AX643" s="236"/>
    </row>
    <row r="644" spans="1:50" ht="25.7" hidden="1" customHeight="1">
      <c r="A644" s="690"/>
      <c r="B644" s="282"/>
      <c r="C644" s="259" t="s">
        <v>2138</v>
      </c>
      <c r="D644" s="236"/>
      <c r="E644" s="235" t="s">
        <v>2158</v>
      </c>
      <c r="F644" s="707" t="s">
        <v>2138</v>
      </c>
      <c r="G644" s="236"/>
      <c r="H644" s="247"/>
      <c r="I644" s="236" t="s">
        <v>2159</v>
      </c>
      <c r="J644" s="237"/>
      <c r="K644" s="235">
        <v>7273</v>
      </c>
      <c r="L644" s="235"/>
      <c r="M644" s="235"/>
      <c r="N644" s="236"/>
      <c r="O644" s="707" t="s">
        <v>2160</v>
      </c>
      <c r="P644" s="235">
        <v>8370</v>
      </c>
      <c r="Q644" s="235">
        <v>12</v>
      </c>
      <c r="R644" s="235">
        <v>1675</v>
      </c>
      <c r="S644" s="235">
        <v>2500</v>
      </c>
      <c r="T644" s="236"/>
      <c r="U644" s="236"/>
      <c r="V644" s="707">
        <v>2006</v>
      </c>
      <c r="W644" s="236"/>
      <c r="X644" s="236"/>
      <c r="Y644" s="236"/>
      <c r="Z644" s="236"/>
      <c r="AA644" s="236"/>
      <c r="AB644" s="235">
        <v>910</v>
      </c>
      <c r="AC644" s="707"/>
      <c r="AD644" s="707"/>
      <c r="AE644" s="236"/>
      <c r="AF644" s="236"/>
      <c r="AG644" s="236"/>
      <c r="AH644" s="236"/>
      <c r="AI644" s="236"/>
      <c r="AJ644" s="236"/>
      <c r="AK644" s="236"/>
      <c r="AL644" s="236"/>
      <c r="AM644" s="236"/>
      <c r="AN644" s="236"/>
      <c r="AO644" s="236"/>
      <c r="AP644" s="236"/>
      <c r="AQ644" s="236"/>
      <c r="AR644" s="236"/>
      <c r="AS644" s="236"/>
      <c r="AT644" s="236"/>
      <c r="AU644" s="236"/>
      <c r="AV644" s="236"/>
      <c r="AW644" s="236"/>
      <c r="AX644" s="236"/>
    </row>
    <row r="645" spans="1:50" ht="25.7" hidden="1" customHeight="1">
      <c r="A645" s="690" t="s">
        <v>176</v>
      </c>
      <c r="B645" s="282"/>
      <c r="C645" s="259" t="s">
        <v>1881</v>
      </c>
      <c r="D645" s="236" t="s">
        <v>2139</v>
      </c>
      <c r="E645" s="235" t="s">
        <v>2161</v>
      </c>
      <c r="F645" s="707" t="s">
        <v>1881</v>
      </c>
      <c r="G645" s="236" t="s">
        <v>2162</v>
      </c>
      <c r="H645" s="247"/>
      <c r="I645" s="236" t="s">
        <v>1883</v>
      </c>
      <c r="J645" s="866">
        <v>1</v>
      </c>
      <c r="K645" s="235">
        <v>20000</v>
      </c>
      <c r="L645" s="235">
        <v>6256</v>
      </c>
      <c r="M645" s="235">
        <v>6274</v>
      </c>
      <c r="N645" s="236" t="s">
        <v>171</v>
      </c>
      <c r="O645" s="707" t="s">
        <v>1012</v>
      </c>
      <c r="P645" s="235">
        <v>12284</v>
      </c>
      <c r="Q645" s="235">
        <v>17</v>
      </c>
      <c r="R645" s="235">
        <v>1845</v>
      </c>
      <c r="S645" s="235">
        <v>2500</v>
      </c>
      <c r="T645" s="236" t="s">
        <v>173</v>
      </c>
      <c r="U645" s="236" t="s">
        <v>466</v>
      </c>
      <c r="V645" s="707">
        <v>2014</v>
      </c>
      <c r="W645" s="236"/>
      <c r="X645" s="236">
        <v>800</v>
      </c>
      <c r="Y645" s="236"/>
      <c r="Z645" s="236"/>
      <c r="AA645" s="236"/>
      <c r="AB645" s="235">
        <v>13000</v>
      </c>
      <c r="AC645" s="707"/>
      <c r="AD645" s="707"/>
      <c r="AE645" s="236"/>
      <c r="AF645" s="236"/>
      <c r="AG645" s="236"/>
      <c r="AH645" s="236"/>
      <c r="AI645" s="236"/>
      <c r="AJ645" s="236"/>
      <c r="AK645" s="236"/>
      <c r="AL645" s="236"/>
      <c r="AM645" s="236"/>
      <c r="AN645" s="236"/>
      <c r="AO645" s="236"/>
      <c r="AP645" s="236"/>
      <c r="AQ645" s="236"/>
      <c r="AR645" s="236"/>
      <c r="AS645" s="236"/>
      <c r="AT645" s="236"/>
      <c r="AU645" s="236"/>
      <c r="AV645" s="236"/>
      <c r="AW645" s="236"/>
      <c r="AX645" s="236" t="s">
        <v>16770</v>
      </c>
    </row>
    <row r="646" spans="1:50" ht="25.7" hidden="1" customHeight="1">
      <c r="A646" s="690" t="s">
        <v>177</v>
      </c>
      <c r="B646" s="282"/>
      <c r="C646" s="259" t="s">
        <v>1881</v>
      </c>
      <c r="D646" s="236" t="s">
        <v>6870</v>
      </c>
      <c r="E646" s="235" t="s">
        <v>6871</v>
      </c>
      <c r="F646" s="236" t="s">
        <v>1881</v>
      </c>
      <c r="G646" s="236" t="s">
        <v>2162</v>
      </c>
      <c r="H646" s="247"/>
      <c r="I646" s="236" t="s">
        <v>1110</v>
      </c>
      <c r="J646" s="237">
        <v>1</v>
      </c>
      <c r="K646" s="235">
        <v>2551</v>
      </c>
      <c r="L646" s="235">
        <v>32</v>
      </c>
      <c r="M646" s="235">
        <v>32</v>
      </c>
      <c r="N646" s="236" t="s">
        <v>171</v>
      </c>
      <c r="O646" s="707" t="s">
        <v>304</v>
      </c>
      <c r="P646" s="235">
        <v>2551</v>
      </c>
      <c r="Q646" s="235">
        <v>3</v>
      </c>
      <c r="R646" s="235">
        <v>0</v>
      </c>
      <c r="S646" s="235">
        <v>0</v>
      </c>
      <c r="T646" s="236" t="s">
        <v>173</v>
      </c>
      <c r="U646" s="236" t="s">
        <v>466</v>
      </c>
      <c r="V646" s="707">
        <v>1989</v>
      </c>
      <c r="W646" s="236"/>
      <c r="X646" s="236">
        <v>93</v>
      </c>
      <c r="Y646" s="236"/>
      <c r="Z646" s="236"/>
      <c r="AA646" s="236"/>
      <c r="AB646" s="235">
        <v>93</v>
      </c>
      <c r="AC646" s="707"/>
      <c r="AD646" s="707"/>
      <c r="AE646" s="236"/>
      <c r="AF646" s="236"/>
      <c r="AG646" s="236"/>
      <c r="AH646" s="236"/>
      <c r="AI646" s="236"/>
      <c r="AJ646" s="236"/>
      <c r="AK646" s="236"/>
      <c r="AL646" s="236"/>
      <c r="AM646" s="236"/>
      <c r="AN646" s="236"/>
      <c r="AO646" s="236"/>
      <c r="AP646" s="236"/>
      <c r="AQ646" s="236"/>
      <c r="AR646" s="236"/>
      <c r="AS646" s="236"/>
      <c r="AT646" s="236"/>
      <c r="AU646" s="236"/>
      <c r="AV646" s="236"/>
      <c r="AW646" s="236"/>
      <c r="AX646" s="236"/>
    </row>
    <row r="647" spans="1:50" ht="25.7" hidden="1" customHeight="1">
      <c r="A647" s="690" t="s">
        <v>178</v>
      </c>
      <c r="B647" s="282"/>
      <c r="C647" s="259" t="s">
        <v>1881</v>
      </c>
      <c r="D647" s="236"/>
      <c r="E647" s="235" t="s">
        <v>6872</v>
      </c>
      <c r="F647" s="236" t="s">
        <v>1881</v>
      </c>
      <c r="G647" s="236"/>
      <c r="H647" s="247"/>
      <c r="I647" s="236" t="s">
        <v>6873</v>
      </c>
      <c r="J647" s="237"/>
      <c r="K647" s="235">
        <v>1941</v>
      </c>
      <c r="L647" s="235">
        <v>18</v>
      </c>
      <c r="M647" s="235">
        <v>18</v>
      </c>
      <c r="N647" s="236"/>
      <c r="O647" s="707" t="s">
        <v>172</v>
      </c>
      <c r="P647" s="235">
        <v>1930</v>
      </c>
      <c r="Q647" s="235">
        <v>3</v>
      </c>
      <c r="R647" s="235">
        <v>0</v>
      </c>
      <c r="S647" s="235">
        <v>100</v>
      </c>
      <c r="T647" s="236"/>
      <c r="U647" s="236"/>
      <c r="V647" s="707">
        <v>1999</v>
      </c>
      <c r="W647" s="236"/>
      <c r="X647" s="236"/>
      <c r="Y647" s="236"/>
      <c r="Z647" s="236"/>
      <c r="AA647" s="236"/>
      <c r="AB647" s="235">
        <v>130</v>
      </c>
      <c r="AC647" s="707"/>
      <c r="AD647" s="707"/>
      <c r="AE647" s="236"/>
      <c r="AF647" s="236"/>
      <c r="AG647" s="236"/>
      <c r="AH647" s="236"/>
      <c r="AI647" s="236"/>
      <c r="AJ647" s="236"/>
      <c r="AK647" s="236"/>
      <c r="AL647" s="236"/>
      <c r="AM647" s="236"/>
      <c r="AN647" s="236"/>
      <c r="AO647" s="236"/>
      <c r="AP647" s="236"/>
      <c r="AQ647" s="236"/>
      <c r="AR647" s="236"/>
      <c r="AS647" s="236"/>
      <c r="AT647" s="236"/>
      <c r="AU647" s="236"/>
      <c r="AV647" s="236"/>
      <c r="AW647" s="236"/>
      <c r="AX647" s="236"/>
    </row>
    <row r="648" spans="1:50" ht="25.7" hidden="1" customHeight="1">
      <c r="A648" s="690"/>
      <c r="B648" s="282"/>
      <c r="C648" s="259" t="s">
        <v>1881</v>
      </c>
      <c r="D648" s="236"/>
      <c r="E648" s="235" t="s">
        <v>6874</v>
      </c>
      <c r="F648" s="707" t="s">
        <v>1881</v>
      </c>
      <c r="G648" s="236"/>
      <c r="H648" s="247"/>
      <c r="I648" s="236" t="s">
        <v>6875</v>
      </c>
      <c r="J648" s="236"/>
      <c r="K648" s="235">
        <v>3200</v>
      </c>
      <c r="L648" s="235">
        <v>39.6</v>
      </c>
      <c r="M648" s="235">
        <v>39.6</v>
      </c>
      <c r="N648" s="236"/>
      <c r="O648" s="707" t="s">
        <v>1035</v>
      </c>
      <c r="P648" s="235">
        <v>140.79499999999999</v>
      </c>
      <c r="Q648" s="235">
        <v>3</v>
      </c>
      <c r="R648" s="235">
        <v>0</v>
      </c>
      <c r="S648" s="235">
        <v>100</v>
      </c>
      <c r="T648" s="236"/>
      <c r="U648" s="236"/>
      <c r="V648" s="707">
        <v>2016</v>
      </c>
      <c r="W648" s="236"/>
      <c r="X648" s="236"/>
      <c r="Y648" s="236"/>
      <c r="Z648" s="236"/>
      <c r="AA648" s="236"/>
      <c r="AB648" s="235">
        <v>815</v>
      </c>
      <c r="AC648" s="707"/>
      <c r="AD648" s="707"/>
      <c r="AE648" s="236"/>
      <c r="AF648" s="236"/>
      <c r="AG648" s="236"/>
      <c r="AH648" s="236"/>
      <c r="AI648" s="236"/>
      <c r="AJ648" s="236"/>
      <c r="AK648" s="236"/>
      <c r="AL648" s="236"/>
      <c r="AM648" s="236"/>
      <c r="AN648" s="236"/>
      <c r="AO648" s="236"/>
      <c r="AP648" s="236"/>
      <c r="AQ648" s="236"/>
      <c r="AR648" s="236"/>
      <c r="AS648" s="236"/>
      <c r="AT648" s="236"/>
      <c r="AU648" s="236"/>
      <c r="AV648" s="236"/>
      <c r="AW648" s="236"/>
      <c r="AX648" s="236"/>
    </row>
    <row r="649" spans="1:50" ht="25.7" hidden="1" customHeight="1">
      <c r="A649" s="690" t="s">
        <v>179</v>
      </c>
      <c r="B649" s="282"/>
      <c r="C649" s="259" t="s">
        <v>6760</v>
      </c>
      <c r="D649" s="236" t="s">
        <v>6876</v>
      </c>
      <c r="E649" s="235" t="s">
        <v>6877</v>
      </c>
      <c r="F649" s="707" t="s">
        <v>6760</v>
      </c>
      <c r="G649" s="236" t="s">
        <v>6763</v>
      </c>
      <c r="H649" s="236"/>
      <c r="I649" s="236" t="s">
        <v>1787</v>
      </c>
      <c r="J649" s="236">
        <v>2</v>
      </c>
      <c r="K649" s="235">
        <v>12000</v>
      </c>
      <c r="L649" s="235">
        <v>163.74</v>
      </c>
      <c r="M649" s="235">
        <v>163.74</v>
      </c>
      <c r="N649" s="236" t="s">
        <v>171</v>
      </c>
      <c r="O649" s="707" t="s">
        <v>1012</v>
      </c>
      <c r="P649" s="235">
        <v>6672</v>
      </c>
      <c r="Q649" s="235">
        <v>10</v>
      </c>
      <c r="R649" s="235">
        <v>540</v>
      </c>
      <c r="S649" s="235">
        <v>540</v>
      </c>
      <c r="T649" s="236" t="s">
        <v>465</v>
      </c>
      <c r="U649" s="236" t="s">
        <v>6878</v>
      </c>
      <c r="V649" s="707">
        <v>2002</v>
      </c>
      <c r="W649" s="236">
        <v>193</v>
      </c>
      <c r="X649" s="236"/>
      <c r="Y649" s="236"/>
      <c r="Z649" s="236"/>
      <c r="AA649" s="236"/>
      <c r="AB649" s="235">
        <v>193</v>
      </c>
      <c r="AC649" s="707"/>
      <c r="AD649" s="707"/>
      <c r="AE649" s="236"/>
      <c r="AF649" s="236"/>
      <c r="AG649" s="236">
        <v>24</v>
      </c>
      <c r="AH649" s="236" t="s">
        <v>3314</v>
      </c>
      <c r="AI649" s="236">
        <v>245</v>
      </c>
      <c r="AJ649" s="236"/>
      <c r="AK649" s="236"/>
      <c r="AL649" s="236"/>
      <c r="AM649" s="236"/>
      <c r="AN649" s="236"/>
      <c r="AO649" s="236"/>
      <c r="AP649" s="236"/>
      <c r="AQ649" s="236"/>
      <c r="AR649" s="236"/>
      <c r="AS649" s="236"/>
      <c r="AT649" s="236"/>
      <c r="AU649" s="236"/>
      <c r="AV649" s="236"/>
      <c r="AW649" s="236"/>
      <c r="AX649" s="236"/>
    </row>
    <row r="650" spans="1:50" ht="25.7" hidden="1" customHeight="1">
      <c r="A650" s="690"/>
      <c r="B650" s="282"/>
      <c r="C650" s="259" t="s">
        <v>6760</v>
      </c>
      <c r="D650" s="236" t="s">
        <v>6879</v>
      </c>
      <c r="E650" s="235" t="s">
        <v>6880</v>
      </c>
      <c r="F650" s="707" t="s">
        <v>6760</v>
      </c>
      <c r="G650" s="236" t="s">
        <v>6763</v>
      </c>
      <c r="H650" s="247"/>
      <c r="I650" s="236" t="s">
        <v>1787</v>
      </c>
      <c r="J650" s="236"/>
      <c r="K650" s="235">
        <v>7530</v>
      </c>
      <c r="L650" s="235">
        <v>222</v>
      </c>
      <c r="M650" s="235">
        <v>222</v>
      </c>
      <c r="N650" s="236" t="s">
        <v>171</v>
      </c>
      <c r="O650" s="707" t="s">
        <v>469</v>
      </c>
      <c r="P650" s="235">
        <v>4600</v>
      </c>
      <c r="Q650" s="235">
        <v>6</v>
      </c>
      <c r="R650" s="235">
        <v>1200</v>
      </c>
      <c r="S650" s="235">
        <v>2000</v>
      </c>
      <c r="T650" s="236" t="s">
        <v>173</v>
      </c>
      <c r="U650" s="236" t="s">
        <v>1118</v>
      </c>
      <c r="V650" s="707">
        <v>1987</v>
      </c>
      <c r="W650" s="236">
        <v>257</v>
      </c>
      <c r="X650" s="236"/>
      <c r="Y650" s="236"/>
      <c r="Z650" s="236"/>
      <c r="AA650" s="236"/>
      <c r="AB650" s="235">
        <v>257</v>
      </c>
      <c r="AC650" s="707"/>
      <c r="AD650" s="707"/>
      <c r="AE650" s="236"/>
      <c r="AF650" s="236"/>
      <c r="AG650" s="236">
        <v>4</v>
      </c>
      <c r="AH650" s="236"/>
      <c r="AI650" s="236"/>
      <c r="AJ650" s="236"/>
      <c r="AK650" s="236"/>
      <c r="AL650" s="236"/>
      <c r="AM650" s="236"/>
      <c r="AN650" s="236"/>
      <c r="AO650" s="236"/>
      <c r="AP650" s="236"/>
      <c r="AQ650" s="236"/>
      <c r="AR650" s="236"/>
      <c r="AS650" s="236"/>
      <c r="AT650" s="236"/>
      <c r="AU650" s="236"/>
      <c r="AV650" s="236"/>
      <c r="AW650" s="236"/>
      <c r="AX650" s="236"/>
    </row>
    <row r="651" spans="1:50" ht="25.7" hidden="1" customHeight="1">
      <c r="A651" s="690" t="s">
        <v>180</v>
      </c>
      <c r="B651" s="275"/>
      <c r="C651" s="259" t="s">
        <v>6760</v>
      </c>
      <c r="D651" s="236"/>
      <c r="E651" s="235" t="s">
        <v>11442</v>
      </c>
      <c r="F651" s="707" t="s">
        <v>6760</v>
      </c>
      <c r="G651" s="236"/>
      <c r="H651" s="247"/>
      <c r="I651" s="236" t="s">
        <v>1787</v>
      </c>
      <c r="J651" s="236"/>
      <c r="K651" s="235">
        <v>11820</v>
      </c>
      <c r="L651" s="235">
        <v>6375</v>
      </c>
      <c r="M651" s="235">
        <v>6375</v>
      </c>
      <c r="N651" s="236"/>
      <c r="O651" s="707" t="s">
        <v>469</v>
      </c>
      <c r="P651" s="235">
        <v>6375</v>
      </c>
      <c r="Q651" s="235">
        <v>9</v>
      </c>
      <c r="R651" s="235">
        <v>0</v>
      </c>
      <c r="S651" s="235">
        <v>200</v>
      </c>
      <c r="T651" s="236"/>
      <c r="U651" s="236"/>
      <c r="V651" s="707">
        <v>2017</v>
      </c>
      <c r="W651" s="236"/>
      <c r="X651" s="236"/>
      <c r="Y651" s="236"/>
      <c r="Z651" s="236"/>
      <c r="AA651" s="236"/>
      <c r="AB651" s="235">
        <v>4800</v>
      </c>
      <c r="AC651" s="707"/>
      <c r="AD651" s="707"/>
      <c r="AE651" s="236"/>
      <c r="AF651" s="236"/>
      <c r="AG651" s="236"/>
      <c r="AH651" s="236"/>
      <c r="AI651" s="236"/>
      <c r="AJ651" s="236"/>
      <c r="AK651" s="236"/>
      <c r="AL651" s="236"/>
      <c r="AM651" s="236"/>
      <c r="AN651" s="236"/>
      <c r="AO651" s="236"/>
      <c r="AP651" s="236"/>
      <c r="AQ651" s="236"/>
      <c r="AR651" s="236"/>
      <c r="AS651" s="236"/>
      <c r="AT651" s="236"/>
      <c r="AU651" s="236"/>
      <c r="AV651" s="236"/>
      <c r="AW651" s="236"/>
      <c r="AX651" s="236"/>
    </row>
    <row r="652" spans="1:50" ht="25.7" hidden="1" customHeight="1">
      <c r="A652" s="690"/>
      <c r="B652" s="282"/>
      <c r="C652" s="259" t="s">
        <v>6765</v>
      </c>
      <c r="D652" s="236" t="s">
        <v>6881</v>
      </c>
      <c r="E652" s="235" t="s">
        <v>13347</v>
      </c>
      <c r="F652" s="707" t="s">
        <v>6765</v>
      </c>
      <c r="G652" s="236" t="s">
        <v>6883</v>
      </c>
      <c r="H652" s="247"/>
      <c r="I652" s="236" t="s">
        <v>6765</v>
      </c>
      <c r="J652" s="236"/>
      <c r="K652" s="235">
        <v>5000</v>
      </c>
      <c r="L652" s="235">
        <v>56</v>
      </c>
      <c r="M652" s="235">
        <v>56</v>
      </c>
      <c r="N652" s="236" t="s">
        <v>171</v>
      </c>
      <c r="O652" s="707" t="s">
        <v>1012</v>
      </c>
      <c r="P652" s="235">
        <v>2898</v>
      </c>
      <c r="Q652" s="235">
        <v>5</v>
      </c>
      <c r="R652" s="235"/>
      <c r="S652" s="235"/>
      <c r="T652" s="236"/>
      <c r="U652" s="236"/>
      <c r="V652" s="707">
        <v>2017</v>
      </c>
      <c r="W652" s="236">
        <v>60</v>
      </c>
      <c r="X652" s="236"/>
      <c r="Y652" s="236"/>
      <c r="Z652" s="236"/>
      <c r="AA652" s="236"/>
      <c r="AB652" s="235">
        <v>441</v>
      </c>
      <c r="AC652" s="707"/>
      <c r="AD652" s="707"/>
      <c r="AE652" s="236"/>
      <c r="AF652" s="236"/>
      <c r="AG652" s="236"/>
      <c r="AH652" s="236"/>
      <c r="AI652" s="236"/>
      <c r="AJ652" s="236"/>
      <c r="AK652" s="236"/>
      <c r="AL652" s="236"/>
      <c r="AM652" s="236"/>
      <c r="AN652" s="236"/>
      <c r="AO652" s="236"/>
      <c r="AP652" s="236"/>
      <c r="AQ652" s="236"/>
      <c r="AR652" s="236"/>
      <c r="AS652" s="236"/>
      <c r="AT652" s="236"/>
      <c r="AU652" s="236"/>
      <c r="AV652" s="236"/>
      <c r="AW652" s="236"/>
      <c r="AX652" s="236"/>
    </row>
    <row r="653" spans="1:50" ht="25.7" hidden="1" customHeight="1">
      <c r="A653" s="690" t="s">
        <v>145</v>
      </c>
      <c r="B653" s="282"/>
      <c r="C653" s="259" t="s">
        <v>6765</v>
      </c>
      <c r="D653" s="707" t="s">
        <v>6881</v>
      </c>
      <c r="E653" s="707" t="s">
        <v>6882</v>
      </c>
      <c r="F653" s="707" t="s">
        <v>6765</v>
      </c>
      <c r="G653" s="707" t="s">
        <v>6883</v>
      </c>
      <c r="H653" s="232"/>
      <c r="I653" s="707" t="s">
        <v>6765</v>
      </c>
      <c r="J653" s="236"/>
      <c r="K653" s="235">
        <v>1405</v>
      </c>
      <c r="L653" s="235">
        <v>42.5</v>
      </c>
      <c r="M653" s="235">
        <v>43</v>
      </c>
      <c r="N653" s="236" t="s">
        <v>171</v>
      </c>
      <c r="O653" s="707" t="s">
        <v>172</v>
      </c>
      <c r="P653" s="235">
        <v>1296</v>
      </c>
      <c r="Q653" s="235">
        <v>2</v>
      </c>
      <c r="R653" s="235"/>
      <c r="S653" s="235"/>
      <c r="T653" s="236"/>
      <c r="U653" s="236"/>
      <c r="V653" s="707">
        <v>2003</v>
      </c>
      <c r="W653" s="236">
        <v>60</v>
      </c>
      <c r="X653" s="236"/>
      <c r="Y653" s="236"/>
      <c r="Z653" s="236"/>
      <c r="AA653" s="236"/>
      <c r="AB653" s="235">
        <v>60</v>
      </c>
      <c r="AC653" s="707"/>
      <c r="AD653" s="707"/>
      <c r="AE653" s="236"/>
      <c r="AF653" s="236"/>
      <c r="AG653" s="236"/>
      <c r="AH653" s="236"/>
      <c r="AI653" s="236"/>
      <c r="AJ653" s="236"/>
      <c r="AK653" s="236"/>
      <c r="AL653" s="236"/>
      <c r="AM653" s="236"/>
      <c r="AN653" s="236"/>
      <c r="AO653" s="236"/>
      <c r="AP653" s="236"/>
      <c r="AQ653" s="236"/>
      <c r="AR653" s="236"/>
      <c r="AS653" s="236"/>
      <c r="AT653" s="236"/>
      <c r="AU653" s="236"/>
      <c r="AV653" s="236"/>
      <c r="AW653" s="236"/>
      <c r="AX653" s="236"/>
    </row>
    <row r="654" spans="1:50" ht="25.7" hidden="1" customHeight="1">
      <c r="A654" s="690" t="s">
        <v>91</v>
      </c>
      <c r="B654" s="282"/>
      <c r="C654" s="259" t="s">
        <v>6768</v>
      </c>
      <c r="D654" s="707"/>
      <c r="E654" s="707" t="s">
        <v>6884</v>
      </c>
      <c r="F654" s="707" t="s">
        <v>6768</v>
      </c>
      <c r="G654" s="707"/>
      <c r="H654" s="232"/>
      <c r="I654" s="707" t="s">
        <v>3792</v>
      </c>
      <c r="J654" s="236"/>
      <c r="K654" s="235">
        <v>4320</v>
      </c>
      <c r="L654" s="235"/>
      <c r="M654" s="235"/>
      <c r="N654" s="236"/>
      <c r="O654" s="707" t="s">
        <v>304</v>
      </c>
      <c r="P654" s="235">
        <v>4320</v>
      </c>
      <c r="Q654" s="235">
        <v>6</v>
      </c>
      <c r="R654" s="235"/>
      <c r="S654" s="235"/>
      <c r="T654" s="236"/>
      <c r="U654" s="236"/>
      <c r="V654" s="313">
        <v>2016</v>
      </c>
      <c r="W654" s="236"/>
      <c r="X654" s="236"/>
      <c r="Y654" s="236"/>
      <c r="Z654" s="236"/>
      <c r="AA654" s="236"/>
      <c r="AB654" s="235">
        <v>480</v>
      </c>
      <c r="AC654" s="707"/>
      <c r="AD654" s="707"/>
      <c r="AE654" s="236"/>
      <c r="AF654" s="236"/>
      <c r="AG654" s="236"/>
      <c r="AH654" s="236"/>
      <c r="AI654" s="236"/>
      <c r="AJ654" s="236"/>
      <c r="AK654" s="236"/>
      <c r="AL654" s="236"/>
      <c r="AM654" s="236"/>
      <c r="AN654" s="236"/>
      <c r="AO654" s="236"/>
      <c r="AP654" s="236"/>
      <c r="AQ654" s="236"/>
      <c r="AR654" s="236"/>
      <c r="AS654" s="236"/>
      <c r="AT654" s="236"/>
      <c r="AU654" s="236"/>
      <c r="AV654" s="236"/>
      <c r="AW654" s="236"/>
      <c r="AX654" s="236"/>
    </row>
    <row r="655" spans="1:50" ht="25.7" hidden="1" customHeight="1">
      <c r="A655" s="690" t="s">
        <v>310</v>
      </c>
      <c r="B655" s="282"/>
      <c r="C655" s="259" t="s">
        <v>6768</v>
      </c>
      <c r="D655" s="707"/>
      <c r="E655" s="707" t="s">
        <v>6885</v>
      </c>
      <c r="F655" s="707" t="s">
        <v>6768</v>
      </c>
      <c r="G655" s="707"/>
      <c r="H655" s="232"/>
      <c r="I655" s="707" t="s">
        <v>3792</v>
      </c>
      <c r="J655" s="236"/>
      <c r="K655" s="235">
        <v>9880</v>
      </c>
      <c r="L655" s="235">
        <v>134</v>
      </c>
      <c r="M655" s="235">
        <v>172</v>
      </c>
      <c r="N655" s="236"/>
      <c r="O655" s="707" t="s">
        <v>6886</v>
      </c>
      <c r="P655" s="235">
        <v>6472</v>
      </c>
      <c r="Q655" s="235">
        <v>8</v>
      </c>
      <c r="R655" s="235">
        <v>350</v>
      </c>
      <c r="S655" s="235">
        <v>400</v>
      </c>
      <c r="T655" s="236"/>
      <c r="U655" s="236"/>
      <c r="V655" s="313">
        <v>2009</v>
      </c>
      <c r="W655" s="236"/>
      <c r="X655" s="236"/>
      <c r="Y655" s="236"/>
      <c r="Z655" s="236"/>
      <c r="AA655" s="236"/>
      <c r="AB655" s="235">
        <v>2900</v>
      </c>
      <c r="AC655" s="707"/>
      <c r="AD655" s="707"/>
      <c r="AE655" s="236"/>
      <c r="AF655" s="236"/>
      <c r="AG655" s="236"/>
      <c r="AH655" s="236"/>
      <c r="AI655" s="236"/>
      <c r="AJ655" s="236"/>
      <c r="AK655" s="236"/>
      <c r="AL655" s="236"/>
      <c r="AM655" s="236"/>
      <c r="AN655" s="236"/>
      <c r="AO655" s="236"/>
      <c r="AP655" s="236"/>
      <c r="AQ655" s="236"/>
      <c r="AR655" s="236"/>
      <c r="AS655" s="236"/>
      <c r="AT655" s="236"/>
      <c r="AU655" s="236"/>
      <c r="AV655" s="236"/>
      <c r="AW655" s="236"/>
      <c r="AX655" s="236"/>
    </row>
    <row r="656" spans="1:50" ht="25.7" hidden="1" customHeight="1">
      <c r="A656" s="690" t="s">
        <v>312</v>
      </c>
      <c r="B656" s="282"/>
      <c r="C656" s="259" t="s">
        <v>6772</v>
      </c>
      <c r="D656" s="707"/>
      <c r="E656" s="707" t="s">
        <v>6887</v>
      </c>
      <c r="F656" s="707" t="s">
        <v>6772</v>
      </c>
      <c r="G656" s="707"/>
      <c r="H656" s="232"/>
      <c r="I656" s="707" t="s">
        <v>3792</v>
      </c>
      <c r="J656" s="236"/>
      <c r="K656" s="235">
        <v>3400</v>
      </c>
      <c r="L656" s="235">
        <v>66</v>
      </c>
      <c r="M656" s="235">
        <v>66</v>
      </c>
      <c r="N656" s="236"/>
      <c r="O656" s="707" t="s">
        <v>6888</v>
      </c>
      <c r="P656" s="235">
        <v>3400</v>
      </c>
      <c r="Q656" s="235">
        <v>6</v>
      </c>
      <c r="R656" s="235">
        <v>200</v>
      </c>
      <c r="S656" s="235">
        <v>300</v>
      </c>
      <c r="T656" s="236"/>
      <c r="U656" s="236"/>
      <c r="V656" s="707">
        <v>2006</v>
      </c>
      <c r="W656" s="236"/>
      <c r="X656" s="236"/>
      <c r="Y656" s="236"/>
      <c r="Z656" s="236"/>
      <c r="AA656" s="236"/>
      <c r="AB656" s="235">
        <v>300</v>
      </c>
      <c r="AC656" s="707"/>
      <c r="AD656" s="707"/>
      <c r="AE656" s="236"/>
      <c r="AF656" s="236"/>
      <c r="AG656" s="236"/>
      <c r="AH656" s="236"/>
      <c r="AI656" s="236"/>
      <c r="AJ656" s="236"/>
      <c r="AK656" s="236"/>
      <c r="AL656" s="236"/>
      <c r="AM656" s="236"/>
      <c r="AN656" s="236"/>
      <c r="AO656" s="236"/>
      <c r="AP656" s="236"/>
      <c r="AQ656" s="236"/>
      <c r="AR656" s="236"/>
      <c r="AS656" s="236"/>
      <c r="AT656" s="236"/>
      <c r="AU656" s="236"/>
      <c r="AV656" s="236"/>
      <c r="AW656" s="236"/>
      <c r="AX656" s="867"/>
    </row>
    <row r="657" spans="1:50" ht="25.7" hidden="1" customHeight="1">
      <c r="A657" s="690"/>
      <c r="B657" s="282"/>
      <c r="C657" s="259" t="s">
        <v>6842</v>
      </c>
      <c r="D657" s="707" t="s">
        <v>6889</v>
      </c>
      <c r="E657" s="707" t="s">
        <v>6890</v>
      </c>
      <c r="F657" s="707" t="s">
        <v>6842</v>
      </c>
      <c r="G657" s="707" t="s">
        <v>6891</v>
      </c>
      <c r="H657" s="707"/>
      <c r="I657" s="707" t="s">
        <v>6842</v>
      </c>
      <c r="J657" s="236"/>
      <c r="K657" s="235">
        <v>2013</v>
      </c>
      <c r="L657" s="235">
        <v>198</v>
      </c>
      <c r="M657" s="235">
        <v>198</v>
      </c>
      <c r="N657" s="236" t="s">
        <v>171</v>
      </c>
      <c r="O657" s="707" t="s">
        <v>172</v>
      </c>
      <c r="P657" s="235">
        <v>782</v>
      </c>
      <c r="Q657" s="235">
        <v>3</v>
      </c>
      <c r="R657" s="235"/>
      <c r="S657" s="235"/>
      <c r="T657" s="236"/>
      <c r="U657" s="236"/>
      <c r="V657" s="707">
        <v>1990</v>
      </c>
      <c r="W657" s="236">
        <v>34</v>
      </c>
      <c r="X657" s="236"/>
      <c r="Y657" s="236"/>
      <c r="Z657" s="236"/>
      <c r="AA657" s="236"/>
      <c r="AB657" s="235">
        <v>34</v>
      </c>
      <c r="AC657" s="707">
        <v>1998</v>
      </c>
      <c r="AD657" s="707">
        <v>2002</v>
      </c>
      <c r="AE657" s="236"/>
      <c r="AF657" s="236"/>
      <c r="AG657" s="236">
        <v>4</v>
      </c>
      <c r="AH657" s="236"/>
      <c r="AI657" s="236">
        <v>5</v>
      </c>
      <c r="AJ657" s="236"/>
      <c r="AK657" s="236"/>
      <c r="AL657" s="236"/>
      <c r="AM657" s="236"/>
      <c r="AN657" s="236"/>
      <c r="AO657" s="236"/>
      <c r="AP657" s="236"/>
      <c r="AQ657" s="236"/>
      <c r="AR657" s="236"/>
      <c r="AS657" s="236"/>
      <c r="AT657" s="236"/>
      <c r="AU657" s="236"/>
      <c r="AV657" s="236"/>
      <c r="AW657" s="236"/>
      <c r="AX657" s="867"/>
    </row>
    <row r="658" spans="1:50" ht="25.7" hidden="1" customHeight="1">
      <c r="A658" s="690"/>
      <c r="B658" s="282"/>
      <c r="C658" s="259" t="s">
        <v>6842</v>
      </c>
      <c r="D658" s="707"/>
      <c r="E658" s="707" t="s">
        <v>6892</v>
      </c>
      <c r="F658" s="707" t="s">
        <v>6842</v>
      </c>
      <c r="G658" s="707"/>
      <c r="H658" s="232"/>
      <c r="I658" s="707" t="s">
        <v>6842</v>
      </c>
      <c r="J658" s="236"/>
      <c r="K658" s="868">
        <v>2776</v>
      </c>
      <c r="L658" s="235">
        <v>99</v>
      </c>
      <c r="M658" s="235">
        <v>99</v>
      </c>
      <c r="N658" s="236"/>
      <c r="O658" s="707" t="s">
        <v>172</v>
      </c>
      <c r="P658" s="235">
        <v>2676</v>
      </c>
      <c r="Q658" s="235">
        <v>4</v>
      </c>
      <c r="R658" s="235"/>
      <c r="S658" s="235"/>
      <c r="T658" s="236"/>
      <c r="U658" s="236"/>
      <c r="V658" s="707">
        <v>2013</v>
      </c>
      <c r="W658" s="236"/>
      <c r="X658" s="236"/>
      <c r="Y658" s="236"/>
      <c r="Z658" s="236"/>
      <c r="AA658" s="236"/>
      <c r="AB658" s="235">
        <v>700</v>
      </c>
      <c r="AC658" s="707"/>
      <c r="AD658" s="707"/>
      <c r="AE658" s="236"/>
      <c r="AF658" s="236"/>
      <c r="AG658" s="236"/>
      <c r="AH658" s="236"/>
      <c r="AI658" s="236"/>
      <c r="AJ658" s="236"/>
      <c r="AK658" s="236"/>
      <c r="AL658" s="236"/>
      <c r="AM658" s="236"/>
      <c r="AN658" s="236"/>
      <c r="AO658" s="236"/>
      <c r="AP658" s="236"/>
      <c r="AQ658" s="236"/>
      <c r="AR658" s="236"/>
      <c r="AS658" s="236"/>
      <c r="AT658" s="236"/>
      <c r="AU658" s="236"/>
      <c r="AV658" s="236"/>
      <c r="AW658" s="236"/>
      <c r="AX658" s="236"/>
    </row>
    <row r="659" spans="1:50" ht="25.7" hidden="1" customHeight="1">
      <c r="A659" s="690"/>
      <c r="B659" s="282"/>
      <c r="C659" s="259" t="s">
        <v>6779</v>
      </c>
      <c r="D659" s="707" t="s">
        <v>6893</v>
      </c>
      <c r="E659" s="707" t="s">
        <v>6894</v>
      </c>
      <c r="F659" s="707" t="s">
        <v>6779</v>
      </c>
      <c r="G659" s="707" t="s">
        <v>6895</v>
      </c>
      <c r="H659" s="232"/>
      <c r="I659" s="707" t="s">
        <v>6896</v>
      </c>
      <c r="J659" s="236"/>
      <c r="K659" s="758">
        <v>4041</v>
      </c>
      <c r="L659" s="235">
        <v>117.07</v>
      </c>
      <c r="M659" s="235">
        <v>154.38999999999999</v>
      </c>
      <c r="N659" s="236" t="s">
        <v>171</v>
      </c>
      <c r="O659" s="707" t="s">
        <v>2160</v>
      </c>
      <c r="P659" s="235">
        <v>3006</v>
      </c>
      <c r="Q659" s="235">
        <v>5</v>
      </c>
      <c r="R659" s="235">
        <v>500</v>
      </c>
      <c r="S659" s="235">
        <v>500</v>
      </c>
      <c r="T659" s="236" t="s">
        <v>173</v>
      </c>
      <c r="U659" s="236" t="s">
        <v>466</v>
      </c>
      <c r="V659" s="707">
        <v>2002</v>
      </c>
      <c r="W659" s="236">
        <v>376</v>
      </c>
      <c r="X659" s="236">
        <v>0</v>
      </c>
      <c r="Y659" s="236">
        <v>0</v>
      </c>
      <c r="Z659" s="236">
        <v>0</v>
      </c>
      <c r="AA659" s="236">
        <v>0</v>
      </c>
      <c r="AB659" s="235">
        <v>376</v>
      </c>
      <c r="AC659" s="707"/>
      <c r="AD659" s="707"/>
      <c r="AE659" s="236"/>
      <c r="AF659" s="236"/>
      <c r="AG659" s="236">
        <v>4</v>
      </c>
      <c r="AH659" s="236"/>
      <c r="AI659" s="236"/>
      <c r="AJ659" s="236"/>
      <c r="AK659" s="236"/>
      <c r="AL659" s="236"/>
      <c r="AM659" s="236"/>
      <c r="AN659" s="236"/>
      <c r="AO659" s="236"/>
      <c r="AP659" s="236"/>
      <c r="AQ659" s="236"/>
      <c r="AR659" s="236"/>
      <c r="AS659" s="236"/>
      <c r="AT659" s="236"/>
      <c r="AU659" s="236"/>
      <c r="AV659" s="236"/>
      <c r="AW659" s="236"/>
      <c r="AX659" s="236"/>
    </row>
    <row r="660" spans="1:50" ht="25.7" hidden="1" customHeight="1">
      <c r="A660" s="690" t="s">
        <v>313</v>
      </c>
      <c r="B660" s="282"/>
      <c r="C660" s="259" t="s">
        <v>6779</v>
      </c>
      <c r="D660" s="707" t="s">
        <v>6897</v>
      </c>
      <c r="E660" s="707" t="s">
        <v>6898</v>
      </c>
      <c r="F660" s="707" t="s">
        <v>6779</v>
      </c>
      <c r="G660" s="707" t="s">
        <v>6899</v>
      </c>
      <c r="H660" s="232"/>
      <c r="I660" s="707" t="s">
        <v>6900</v>
      </c>
      <c r="J660" s="236"/>
      <c r="K660" s="758">
        <v>88618</v>
      </c>
      <c r="L660" s="235">
        <v>51.84</v>
      </c>
      <c r="M660" s="235">
        <v>52</v>
      </c>
      <c r="N660" s="236" t="s">
        <v>171</v>
      </c>
      <c r="O660" s="707" t="s">
        <v>2160</v>
      </c>
      <c r="P660" s="235">
        <v>2293</v>
      </c>
      <c r="Q660" s="235">
        <v>4</v>
      </c>
      <c r="R660" s="235">
        <v>159</v>
      </c>
      <c r="S660" s="235">
        <v>159</v>
      </c>
      <c r="T660" s="236"/>
      <c r="U660" s="236"/>
      <c r="V660" s="707">
        <v>2002</v>
      </c>
      <c r="W660" s="236">
        <v>199</v>
      </c>
      <c r="X660" s="236">
        <v>0</v>
      </c>
      <c r="Y660" s="236">
        <v>0</v>
      </c>
      <c r="Z660" s="236">
        <v>0</v>
      </c>
      <c r="AA660" s="236">
        <v>0</v>
      </c>
      <c r="AB660" s="235">
        <v>199</v>
      </c>
      <c r="AC660" s="707"/>
      <c r="AD660" s="707"/>
      <c r="AE660" s="236"/>
      <c r="AF660" s="236"/>
      <c r="AG660" s="236"/>
      <c r="AH660" s="236"/>
      <c r="AI660" s="236"/>
      <c r="AJ660" s="236"/>
      <c r="AK660" s="236"/>
      <c r="AL660" s="236"/>
      <c r="AM660" s="236"/>
      <c r="AN660" s="236"/>
      <c r="AO660" s="236"/>
      <c r="AP660" s="236"/>
      <c r="AQ660" s="236"/>
      <c r="AR660" s="236"/>
      <c r="AS660" s="236"/>
      <c r="AT660" s="236"/>
      <c r="AU660" s="236"/>
      <c r="AV660" s="236"/>
      <c r="AW660" s="236"/>
      <c r="AX660" s="236"/>
    </row>
    <row r="661" spans="1:50" ht="25.7" hidden="1" customHeight="1">
      <c r="A661" s="690" t="s">
        <v>314</v>
      </c>
      <c r="B661" s="275"/>
      <c r="C661" s="259" t="s">
        <v>6781</v>
      </c>
      <c r="D661" s="707" t="s">
        <v>6901</v>
      </c>
      <c r="E661" s="707" t="s">
        <v>6902</v>
      </c>
      <c r="F661" s="707" t="s">
        <v>6781</v>
      </c>
      <c r="G661" s="707" t="s">
        <v>6903</v>
      </c>
      <c r="H661" s="232"/>
      <c r="I661" s="707" t="s">
        <v>6781</v>
      </c>
      <c r="J661" s="236"/>
      <c r="K661" s="235">
        <v>2937</v>
      </c>
      <c r="L661" s="235">
        <v>83</v>
      </c>
      <c r="M661" s="235">
        <v>82.86</v>
      </c>
      <c r="N661" s="236"/>
      <c r="O661" s="707" t="s">
        <v>282</v>
      </c>
      <c r="P661" s="235">
        <v>1304</v>
      </c>
      <c r="Q661" s="235">
        <v>5</v>
      </c>
      <c r="R661" s="235"/>
      <c r="S661" s="235">
        <v>200</v>
      </c>
      <c r="T661" s="236" t="s">
        <v>173</v>
      </c>
      <c r="U661" s="236" t="s">
        <v>466</v>
      </c>
      <c r="V661" s="707">
        <v>2003</v>
      </c>
      <c r="W661" s="236">
        <v>80</v>
      </c>
      <c r="X661" s="236">
        <v>50</v>
      </c>
      <c r="Y661" s="236">
        <v>100</v>
      </c>
      <c r="Z661" s="236"/>
      <c r="AA661" s="236"/>
      <c r="AB661" s="235">
        <v>230</v>
      </c>
      <c r="AC661" s="707"/>
      <c r="AD661" s="707"/>
      <c r="AE661" s="236"/>
      <c r="AF661" s="236"/>
      <c r="AG661" s="236">
        <v>4</v>
      </c>
      <c r="AH661" s="236">
        <v>240</v>
      </c>
      <c r="AI661" s="236">
        <v>40</v>
      </c>
      <c r="AJ661" s="236"/>
      <c r="AK661" s="236"/>
      <c r="AL661" s="236"/>
      <c r="AM661" s="236"/>
      <c r="AN661" s="236"/>
      <c r="AO661" s="236"/>
      <c r="AP661" s="236"/>
      <c r="AQ661" s="236"/>
      <c r="AR661" s="236"/>
      <c r="AS661" s="236"/>
      <c r="AT661" s="236"/>
      <c r="AU661" s="236"/>
      <c r="AV661" s="236"/>
      <c r="AW661" s="236"/>
      <c r="AX661" s="236"/>
    </row>
    <row r="662" spans="1:50" ht="25.7" hidden="1" customHeight="1">
      <c r="A662" s="690"/>
      <c r="B662" s="275"/>
      <c r="C662" s="259" t="s">
        <v>6781</v>
      </c>
      <c r="D662" s="707"/>
      <c r="E662" s="707" t="s">
        <v>6904</v>
      </c>
      <c r="F662" s="707" t="s">
        <v>6781</v>
      </c>
      <c r="G662" s="707"/>
      <c r="H662" s="232"/>
      <c r="I662" s="707" t="s">
        <v>6781</v>
      </c>
      <c r="J662" s="236"/>
      <c r="K662" s="235">
        <v>18843</v>
      </c>
      <c r="L662" s="235">
        <v>71</v>
      </c>
      <c r="M662" s="235">
        <v>135</v>
      </c>
      <c r="N662" s="236"/>
      <c r="O662" s="707" t="s">
        <v>1035</v>
      </c>
      <c r="P662" s="235">
        <v>2936</v>
      </c>
      <c r="Q662" s="235">
        <v>4</v>
      </c>
      <c r="R662" s="235">
        <v>100</v>
      </c>
      <c r="S662" s="235">
        <v>100</v>
      </c>
      <c r="T662" s="236"/>
      <c r="U662" s="236"/>
      <c r="V662" s="707">
        <v>2003</v>
      </c>
      <c r="W662" s="236"/>
      <c r="X662" s="236"/>
      <c r="Y662" s="236"/>
      <c r="Z662" s="236"/>
      <c r="AA662" s="236"/>
      <c r="AB662" s="235">
        <v>200</v>
      </c>
      <c r="AC662" s="707"/>
      <c r="AD662" s="707"/>
      <c r="AE662" s="236"/>
      <c r="AF662" s="236"/>
      <c r="AG662" s="236"/>
      <c r="AH662" s="236"/>
      <c r="AI662" s="236"/>
      <c r="AJ662" s="236"/>
      <c r="AK662" s="236"/>
      <c r="AL662" s="236"/>
      <c r="AM662" s="236"/>
      <c r="AN662" s="236"/>
      <c r="AO662" s="236"/>
      <c r="AP662" s="236"/>
      <c r="AQ662" s="236"/>
      <c r="AR662" s="236"/>
      <c r="AS662" s="236"/>
      <c r="AT662" s="236"/>
      <c r="AU662" s="236"/>
      <c r="AV662" s="236"/>
      <c r="AW662" s="236"/>
      <c r="AX662" s="236"/>
    </row>
    <row r="663" spans="1:50" ht="25.7" hidden="1" customHeight="1">
      <c r="A663" s="690"/>
      <c r="B663" s="275"/>
      <c r="C663" s="259" t="s">
        <v>6781</v>
      </c>
      <c r="D663" s="707"/>
      <c r="E663" s="707" t="s">
        <v>6905</v>
      </c>
      <c r="F663" s="707" t="s">
        <v>6781</v>
      </c>
      <c r="G663" s="707"/>
      <c r="H663" s="232"/>
      <c r="I663" s="707" t="s">
        <v>6781</v>
      </c>
      <c r="J663" s="236"/>
      <c r="K663" s="235">
        <v>32853</v>
      </c>
      <c r="L663" s="235">
        <v>54.6</v>
      </c>
      <c r="M663" s="235">
        <v>94.2</v>
      </c>
      <c r="N663" s="236"/>
      <c r="O663" s="707" t="s">
        <v>469</v>
      </c>
      <c r="P663" s="235">
        <v>4455</v>
      </c>
      <c r="Q663" s="235">
        <v>5</v>
      </c>
      <c r="R663" s="235">
        <v>200</v>
      </c>
      <c r="S663" s="235">
        <v>200</v>
      </c>
      <c r="T663" s="236"/>
      <c r="U663" s="236"/>
      <c r="V663" s="707">
        <v>2008</v>
      </c>
      <c r="W663" s="236"/>
      <c r="X663" s="236"/>
      <c r="Y663" s="236"/>
      <c r="Z663" s="236"/>
      <c r="AA663" s="236"/>
      <c r="AB663" s="235">
        <v>340</v>
      </c>
      <c r="AC663" s="707"/>
      <c r="AD663" s="707"/>
      <c r="AE663" s="236"/>
      <c r="AF663" s="236"/>
      <c r="AG663" s="236"/>
      <c r="AH663" s="236"/>
      <c r="AI663" s="236"/>
      <c r="AJ663" s="236"/>
      <c r="AK663" s="236"/>
      <c r="AL663" s="236"/>
      <c r="AM663" s="236"/>
      <c r="AN663" s="236"/>
      <c r="AO663" s="236"/>
      <c r="AP663" s="236"/>
      <c r="AQ663" s="236"/>
      <c r="AR663" s="236"/>
      <c r="AS663" s="236"/>
      <c r="AT663" s="236"/>
      <c r="AU663" s="236"/>
      <c r="AV663" s="236"/>
      <c r="AW663" s="236"/>
      <c r="AX663" s="236"/>
    </row>
    <row r="664" spans="1:50" ht="25.7" hidden="1" customHeight="1">
      <c r="A664" s="690"/>
      <c r="B664" s="275"/>
      <c r="C664" s="259" t="s">
        <v>6786</v>
      </c>
      <c r="D664" s="707" t="s">
        <v>6906</v>
      </c>
      <c r="E664" s="707" t="s">
        <v>6907</v>
      </c>
      <c r="F664" s="707" t="s">
        <v>6786</v>
      </c>
      <c r="G664" s="707" t="s">
        <v>6908</v>
      </c>
      <c r="H664" s="232"/>
      <c r="I664" s="707" t="s">
        <v>6786</v>
      </c>
      <c r="J664" s="236">
        <v>1</v>
      </c>
      <c r="K664" s="235">
        <v>3236</v>
      </c>
      <c r="L664" s="235">
        <v>215</v>
      </c>
      <c r="M664" s="235">
        <v>382</v>
      </c>
      <c r="N664" s="236"/>
      <c r="O664" s="707" t="s">
        <v>1035</v>
      </c>
      <c r="P664" s="235">
        <v>2585</v>
      </c>
      <c r="Q664" s="235">
        <v>5</v>
      </c>
      <c r="R664" s="235">
        <v>350</v>
      </c>
      <c r="S664" s="235">
        <v>500</v>
      </c>
      <c r="T664" s="236" t="s">
        <v>173</v>
      </c>
      <c r="U664" s="236" t="s">
        <v>711</v>
      </c>
      <c r="V664" s="707">
        <v>1995</v>
      </c>
      <c r="W664" s="236">
        <v>45</v>
      </c>
      <c r="X664" s="236"/>
      <c r="Y664" s="236"/>
      <c r="Z664" s="236"/>
      <c r="AA664" s="236"/>
      <c r="AB664" s="235">
        <v>45</v>
      </c>
      <c r="AC664" s="707"/>
      <c r="AD664" s="707"/>
      <c r="AE664" s="236"/>
      <c r="AF664" s="236"/>
      <c r="AG664" s="236">
        <v>4</v>
      </c>
      <c r="AH664" s="236"/>
      <c r="AI664" s="236"/>
      <c r="AJ664" s="236"/>
      <c r="AK664" s="236"/>
      <c r="AL664" s="236"/>
      <c r="AM664" s="236"/>
      <c r="AN664" s="236"/>
      <c r="AO664" s="236"/>
      <c r="AP664" s="236"/>
      <c r="AQ664" s="236"/>
      <c r="AR664" s="236"/>
      <c r="AS664" s="236"/>
      <c r="AT664" s="236"/>
      <c r="AU664" s="236"/>
      <c r="AV664" s="236"/>
      <c r="AW664" s="236"/>
      <c r="AX664" s="236"/>
    </row>
    <row r="665" spans="1:50" ht="25.7" hidden="1" customHeight="1">
      <c r="A665" s="690"/>
      <c r="B665" s="275"/>
      <c r="C665" s="259" t="s">
        <v>6786</v>
      </c>
      <c r="D665" s="707"/>
      <c r="E665" s="707" t="s">
        <v>6909</v>
      </c>
      <c r="F665" s="707" t="s">
        <v>6786</v>
      </c>
      <c r="G665" s="707"/>
      <c r="H665" s="232"/>
      <c r="I665" s="707" t="s">
        <v>6786</v>
      </c>
      <c r="J665" s="236"/>
      <c r="K665" s="235">
        <v>4165</v>
      </c>
      <c r="L665" s="235">
        <v>181</v>
      </c>
      <c r="M665" s="235">
        <v>181</v>
      </c>
      <c r="N665" s="236"/>
      <c r="O665" s="707" t="s">
        <v>304</v>
      </c>
      <c r="P665" s="235">
        <v>2198</v>
      </c>
      <c r="Q665" s="235">
        <v>4</v>
      </c>
      <c r="R665" s="235"/>
      <c r="S665" s="235"/>
      <c r="T665" s="236"/>
      <c r="U665" s="236"/>
      <c r="V665" s="707">
        <v>2006</v>
      </c>
      <c r="W665" s="236"/>
      <c r="X665" s="236"/>
      <c r="Y665" s="236"/>
      <c r="Z665" s="236"/>
      <c r="AA665" s="236"/>
      <c r="AB665" s="235">
        <v>200</v>
      </c>
      <c r="AC665" s="707"/>
      <c r="AD665" s="707"/>
      <c r="AE665" s="236"/>
      <c r="AF665" s="236"/>
      <c r="AG665" s="236"/>
      <c r="AH665" s="236"/>
      <c r="AI665" s="236"/>
      <c r="AJ665" s="236"/>
      <c r="AK665" s="236"/>
      <c r="AL665" s="236"/>
      <c r="AM665" s="236"/>
      <c r="AN665" s="236"/>
      <c r="AO665" s="236"/>
      <c r="AP665" s="236"/>
      <c r="AQ665" s="236"/>
      <c r="AR665" s="236"/>
      <c r="AS665" s="236"/>
      <c r="AT665" s="236"/>
      <c r="AU665" s="236"/>
      <c r="AV665" s="236"/>
      <c r="AW665" s="236"/>
      <c r="AX665" s="236"/>
    </row>
    <row r="666" spans="1:50" ht="25.7" hidden="1" customHeight="1">
      <c r="A666" s="690"/>
      <c r="B666" s="275"/>
      <c r="C666" s="259" t="s">
        <v>6792</v>
      </c>
      <c r="D666" s="707" t="s">
        <v>6910</v>
      </c>
      <c r="E666" s="707" t="s">
        <v>6911</v>
      </c>
      <c r="F666" s="707" t="s">
        <v>6792</v>
      </c>
      <c r="G666" s="707" t="s">
        <v>6912</v>
      </c>
      <c r="H666" s="232"/>
      <c r="I666" s="707" t="s">
        <v>6792</v>
      </c>
      <c r="J666" s="236"/>
      <c r="K666" s="235">
        <v>7450</v>
      </c>
      <c r="L666" s="235">
        <v>126</v>
      </c>
      <c r="M666" s="235">
        <v>126</v>
      </c>
      <c r="N666" s="236" t="s">
        <v>171</v>
      </c>
      <c r="O666" s="707" t="s">
        <v>15407</v>
      </c>
      <c r="P666" s="235">
        <v>7450</v>
      </c>
      <c r="Q666" s="235">
        <v>10</v>
      </c>
      <c r="R666" s="235"/>
      <c r="S666" s="235"/>
      <c r="T666" s="236"/>
      <c r="U666" s="236"/>
      <c r="V666" s="707">
        <v>2010</v>
      </c>
      <c r="W666" s="236">
        <v>150</v>
      </c>
      <c r="X666" s="236"/>
      <c r="Y666" s="236"/>
      <c r="Z666" s="236"/>
      <c r="AA666" s="236"/>
      <c r="AB666" s="235">
        <v>2893</v>
      </c>
      <c r="AC666" s="707"/>
      <c r="AD666" s="707"/>
      <c r="AE666" s="236"/>
      <c r="AF666" s="236"/>
      <c r="AG666" s="236">
        <v>2</v>
      </c>
      <c r="AH666" s="236"/>
      <c r="AI666" s="236"/>
      <c r="AJ666" s="236"/>
      <c r="AK666" s="236"/>
      <c r="AL666" s="236"/>
      <c r="AM666" s="236"/>
      <c r="AN666" s="236"/>
      <c r="AO666" s="236"/>
      <c r="AP666" s="236"/>
      <c r="AQ666" s="236"/>
      <c r="AR666" s="236"/>
      <c r="AS666" s="236"/>
      <c r="AT666" s="236"/>
      <c r="AU666" s="236"/>
      <c r="AV666" s="236"/>
      <c r="AW666" s="236"/>
      <c r="AX666" s="236"/>
    </row>
    <row r="667" spans="1:50" ht="25.7" hidden="1" customHeight="1">
      <c r="A667" s="690"/>
      <c r="B667" s="275"/>
      <c r="C667" s="259" t="s">
        <v>6799</v>
      </c>
      <c r="D667" s="707"/>
      <c r="E667" s="707" t="s">
        <v>6913</v>
      </c>
      <c r="F667" s="707" t="s">
        <v>6799</v>
      </c>
      <c r="G667" s="707"/>
      <c r="H667" s="232"/>
      <c r="I667" s="707" t="s">
        <v>3792</v>
      </c>
      <c r="J667" s="236"/>
      <c r="K667" s="235">
        <v>3967</v>
      </c>
      <c r="L667" s="235">
        <v>85</v>
      </c>
      <c r="M667" s="235">
        <v>85</v>
      </c>
      <c r="N667" s="236"/>
      <c r="O667" s="707" t="s">
        <v>172</v>
      </c>
      <c r="P667" s="235">
        <v>1227</v>
      </c>
      <c r="Q667" s="235">
        <v>5</v>
      </c>
      <c r="R667" s="235"/>
      <c r="S667" s="235"/>
      <c r="T667" s="236"/>
      <c r="U667" s="236"/>
      <c r="V667" s="707">
        <v>2005</v>
      </c>
      <c r="W667" s="236"/>
      <c r="X667" s="236"/>
      <c r="Y667" s="236"/>
      <c r="Z667" s="236"/>
      <c r="AA667" s="236"/>
      <c r="AB667" s="235">
        <v>300</v>
      </c>
      <c r="AC667" s="707"/>
      <c r="AD667" s="707"/>
      <c r="AE667" s="236"/>
      <c r="AF667" s="236"/>
      <c r="AG667" s="236"/>
      <c r="AH667" s="236"/>
      <c r="AI667" s="236"/>
      <c r="AJ667" s="236"/>
      <c r="AK667" s="236"/>
      <c r="AL667" s="236"/>
      <c r="AM667" s="236"/>
      <c r="AN667" s="236"/>
      <c r="AO667" s="236"/>
      <c r="AP667" s="236"/>
      <c r="AQ667" s="236"/>
      <c r="AR667" s="236"/>
      <c r="AS667" s="236"/>
      <c r="AT667" s="236"/>
      <c r="AU667" s="236"/>
      <c r="AV667" s="236"/>
      <c r="AW667" s="236"/>
      <c r="AX667" s="236"/>
    </row>
    <row r="668" spans="1:50" ht="25.7" hidden="1" customHeight="1">
      <c r="A668" s="690"/>
      <c r="B668" s="275"/>
      <c r="C668" s="259" t="s">
        <v>6803</v>
      </c>
      <c r="D668" s="707"/>
      <c r="E668" s="707" t="s">
        <v>6914</v>
      </c>
      <c r="F668" s="707" t="s">
        <v>6803</v>
      </c>
      <c r="G668" s="707"/>
      <c r="H668" s="232"/>
      <c r="I668" s="707" t="s">
        <v>3792</v>
      </c>
      <c r="J668" s="236"/>
      <c r="K668" s="235">
        <v>7312</v>
      </c>
      <c r="L668" s="235"/>
      <c r="M668" s="235"/>
      <c r="N668" s="236"/>
      <c r="O668" s="707" t="s">
        <v>304</v>
      </c>
      <c r="P668" s="235">
        <v>7312</v>
      </c>
      <c r="Q668" s="235">
        <v>10</v>
      </c>
      <c r="R668" s="235"/>
      <c r="S668" s="235">
        <v>500</v>
      </c>
      <c r="T668" s="236"/>
      <c r="U668" s="236"/>
      <c r="V668" s="707">
        <v>1996</v>
      </c>
      <c r="W668" s="236"/>
      <c r="X668" s="236"/>
      <c r="Y668" s="236"/>
      <c r="Z668" s="236"/>
      <c r="AA668" s="236"/>
      <c r="AB668" s="235">
        <v>75</v>
      </c>
      <c r="AC668" s="707"/>
      <c r="AD668" s="707"/>
      <c r="AE668" s="236"/>
      <c r="AF668" s="236"/>
      <c r="AG668" s="236"/>
      <c r="AH668" s="236"/>
      <c r="AI668" s="236"/>
      <c r="AJ668" s="236"/>
      <c r="AK668" s="236"/>
      <c r="AL668" s="236"/>
      <c r="AM668" s="236"/>
      <c r="AN668" s="236"/>
      <c r="AO668" s="236"/>
      <c r="AP668" s="236"/>
      <c r="AQ668" s="236"/>
      <c r="AR668" s="236"/>
      <c r="AS668" s="236"/>
      <c r="AT668" s="236"/>
      <c r="AU668" s="236"/>
      <c r="AV668" s="236"/>
      <c r="AW668" s="236"/>
      <c r="AX668" s="236"/>
    </row>
    <row r="669" spans="1:50" ht="25.7" hidden="1" customHeight="1">
      <c r="A669" s="690"/>
      <c r="B669" s="275"/>
      <c r="C669" s="259" t="s">
        <v>6803</v>
      </c>
      <c r="D669" s="707"/>
      <c r="E669" s="707" t="s">
        <v>6914</v>
      </c>
      <c r="F669" s="707" t="s">
        <v>6803</v>
      </c>
      <c r="G669" s="707"/>
      <c r="H669" s="311"/>
      <c r="I669" s="707" t="s">
        <v>6803</v>
      </c>
      <c r="J669" s="236"/>
      <c r="K669" s="235">
        <v>5523</v>
      </c>
      <c r="L669" s="235">
        <v>85</v>
      </c>
      <c r="M669" s="235">
        <v>85</v>
      </c>
      <c r="N669" s="236"/>
      <c r="O669" s="707" t="s">
        <v>469</v>
      </c>
      <c r="P669" s="235">
        <v>3199</v>
      </c>
      <c r="Q669" s="235">
        <v>10</v>
      </c>
      <c r="R669" s="235">
        <v>200</v>
      </c>
      <c r="S669" s="235">
        <v>300</v>
      </c>
      <c r="T669" s="236"/>
      <c r="U669" s="236"/>
      <c r="V669" s="707">
        <v>1997</v>
      </c>
      <c r="W669" s="236"/>
      <c r="X669" s="236"/>
      <c r="Y669" s="236"/>
      <c r="Z669" s="236"/>
      <c r="AA669" s="236"/>
      <c r="AB669" s="235">
        <v>100</v>
      </c>
      <c r="AC669" s="707"/>
      <c r="AD669" s="707"/>
      <c r="AE669" s="236"/>
      <c r="AF669" s="236"/>
      <c r="AG669" s="236"/>
      <c r="AH669" s="236"/>
      <c r="AI669" s="236"/>
      <c r="AJ669" s="236"/>
      <c r="AK669" s="236"/>
      <c r="AL669" s="236"/>
      <c r="AM669" s="236"/>
      <c r="AN669" s="236"/>
      <c r="AO669" s="236"/>
      <c r="AP669" s="236"/>
      <c r="AQ669" s="236"/>
      <c r="AR669" s="236"/>
      <c r="AS669" s="236"/>
      <c r="AT669" s="236"/>
      <c r="AU669" s="236"/>
      <c r="AV669" s="236"/>
      <c r="AW669" s="236"/>
      <c r="AX669" s="236"/>
    </row>
    <row r="670" spans="1:50" ht="25.7" hidden="1" customHeight="1">
      <c r="A670" s="690"/>
      <c r="B670" s="275"/>
      <c r="C670" s="259" t="s">
        <v>199</v>
      </c>
      <c r="D670" s="236" t="s">
        <v>169</v>
      </c>
      <c r="E670" s="235" t="s">
        <v>2163</v>
      </c>
      <c r="F670" s="707" t="s">
        <v>199</v>
      </c>
      <c r="G670" s="236" t="s">
        <v>170</v>
      </c>
      <c r="H670" s="247"/>
      <c r="I670" s="236" t="s">
        <v>199</v>
      </c>
      <c r="J670" s="236"/>
      <c r="K670" s="235">
        <v>93612</v>
      </c>
      <c r="L670" s="235">
        <v>147</v>
      </c>
      <c r="M670" s="235">
        <v>147</v>
      </c>
      <c r="N670" s="236" t="s">
        <v>171</v>
      </c>
      <c r="O670" s="707" t="s">
        <v>2164</v>
      </c>
      <c r="P670" s="235">
        <v>2900</v>
      </c>
      <c r="Q670" s="235">
        <v>6</v>
      </c>
      <c r="R670" s="235"/>
      <c r="S670" s="235">
        <v>400</v>
      </c>
      <c r="T670" s="236" t="s">
        <v>173</v>
      </c>
      <c r="U670" s="236"/>
      <c r="V670" s="707">
        <v>1992</v>
      </c>
      <c r="W670" s="236">
        <v>150</v>
      </c>
      <c r="X670" s="236"/>
      <c r="Y670" s="236"/>
      <c r="Z670" s="236"/>
      <c r="AA670" s="236"/>
      <c r="AB670" s="235">
        <v>1000</v>
      </c>
      <c r="AC670" s="707"/>
      <c r="AD670" s="707"/>
      <c r="AE670" s="236"/>
      <c r="AF670" s="236"/>
      <c r="AG670" s="236"/>
      <c r="AH670" s="236"/>
      <c r="AI670" s="236"/>
      <c r="AJ670" s="236"/>
      <c r="AK670" s="236"/>
      <c r="AL670" s="236"/>
      <c r="AM670" s="236"/>
      <c r="AN670" s="236"/>
      <c r="AO670" s="236"/>
      <c r="AP670" s="236"/>
      <c r="AQ670" s="236"/>
      <c r="AR670" s="236"/>
      <c r="AS670" s="236"/>
      <c r="AT670" s="236"/>
      <c r="AU670" s="236"/>
      <c r="AV670" s="236"/>
      <c r="AW670" s="236"/>
      <c r="AX670" s="236"/>
    </row>
    <row r="671" spans="1:50" ht="25.7" hidden="1" customHeight="1">
      <c r="A671" s="690"/>
      <c r="B671" s="275"/>
      <c r="C671" s="259" t="s">
        <v>6808</v>
      </c>
      <c r="D671" s="236" t="s">
        <v>6915</v>
      </c>
      <c r="E671" s="235" t="s">
        <v>6916</v>
      </c>
      <c r="F671" s="707" t="s">
        <v>6808</v>
      </c>
      <c r="G671" s="236" t="s">
        <v>6917</v>
      </c>
      <c r="H671" s="247"/>
      <c r="I671" s="236" t="s">
        <v>6918</v>
      </c>
      <c r="J671" s="236">
        <v>1</v>
      </c>
      <c r="K671" s="235">
        <v>5000</v>
      </c>
      <c r="L671" s="235"/>
      <c r="M671" s="235"/>
      <c r="N671" s="236" t="s">
        <v>171</v>
      </c>
      <c r="O671" s="707" t="s">
        <v>304</v>
      </c>
      <c r="P671" s="235">
        <v>3500</v>
      </c>
      <c r="Q671" s="235">
        <v>6</v>
      </c>
      <c r="R671" s="235"/>
      <c r="S671" s="235"/>
      <c r="T671" s="236"/>
      <c r="U671" s="236"/>
      <c r="V671" s="707">
        <v>2002</v>
      </c>
      <c r="W671" s="236"/>
      <c r="X671" s="236"/>
      <c r="Y671" s="236"/>
      <c r="Z671" s="236"/>
      <c r="AA671" s="236">
        <v>60</v>
      </c>
      <c r="AB671" s="235">
        <v>60</v>
      </c>
      <c r="AC671" s="707"/>
      <c r="AD671" s="707"/>
      <c r="AE671" s="236"/>
      <c r="AF671" s="236"/>
      <c r="AG671" s="236">
        <v>6</v>
      </c>
      <c r="AH671" s="236"/>
      <c r="AI671" s="236"/>
      <c r="AJ671" s="236"/>
      <c r="AK671" s="236"/>
      <c r="AL671" s="236"/>
      <c r="AM671" s="236"/>
      <c r="AN671" s="236"/>
      <c r="AO671" s="236"/>
      <c r="AP671" s="236"/>
      <c r="AQ671" s="236"/>
      <c r="AR671" s="236"/>
      <c r="AS671" s="236"/>
      <c r="AT671" s="236"/>
      <c r="AU671" s="236"/>
      <c r="AV671" s="236"/>
      <c r="AW671" s="236"/>
      <c r="AX671" s="236"/>
    </row>
    <row r="672" spans="1:50" ht="25.7" hidden="1" customHeight="1">
      <c r="A672" s="690"/>
      <c r="B672" s="275"/>
      <c r="C672" s="259" t="s">
        <v>6808</v>
      </c>
      <c r="D672" s="236"/>
      <c r="E672" s="235" t="s">
        <v>6919</v>
      </c>
      <c r="F672" s="707" t="s">
        <v>6808</v>
      </c>
      <c r="G672" s="236"/>
      <c r="H672" s="247"/>
      <c r="I672" s="236" t="s">
        <v>6920</v>
      </c>
      <c r="J672" s="236"/>
      <c r="K672" s="235">
        <v>3500</v>
      </c>
      <c r="L672" s="235"/>
      <c r="M672" s="235"/>
      <c r="N672" s="236"/>
      <c r="O672" s="707" t="s">
        <v>304</v>
      </c>
      <c r="P672" s="235">
        <v>3500</v>
      </c>
      <c r="Q672" s="235">
        <v>4</v>
      </c>
      <c r="R672" s="235"/>
      <c r="S672" s="235"/>
      <c r="T672" s="236"/>
      <c r="U672" s="236"/>
      <c r="V672" s="707">
        <v>1995</v>
      </c>
      <c r="W672" s="236"/>
      <c r="X672" s="236"/>
      <c r="Y672" s="236"/>
      <c r="Z672" s="236"/>
      <c r="AA672" s="236"/>
      <c r="AB672" s="235">
        <v>50</v>
      </c>
      <c r="AC672" s="707"/>
      <c r="AD672" s="707"/>
      <c r="AE672" s="236"/>
      <c r="AF672" s="236"/>
      <c r="AG672" s="236"/>
      <c r="AH672" s="236"/>
      <c r="AI672" s="236"/>
      <c r="AJ672" s="236"/>
      <c r="AK672" s="236"/>
      <c r="AL672" s="236"/>
      <c r="AM672" s="236"/>
      <c r="AN672" s="236"/>
      <c r="AO672" s="236"/>
      <c r="AP672" s="236"/>
      <c r="AQ672" s="236"/>
      <c r="AR672" s="236"/>
      <c r="AS672" s="236"/>
      <c r="AT672" s="236"/>
      <c r="AU672" s="236"/>
      <c r="AV672" s="236"/>
      <c r="AW672" s="236"/>
      <c r="AX672" s="236"/>
    </row>
    <row r="673" spans="1:50" ht="25.7" hidden="1" customHeight="1">
      <c r="A673" s="690"/>
      <c r="B673" s="275"/>
      <c r="C673" s="259" t="s">
        <v>6808</v>
      </c>
      <c r="D673" s="236"/>
      <c r="E673" s="235" t="s">
        <v>13348</v>
      </c>
      <c r="F673" s="707" t="s">
        <v>6808</v>
      </c>
      <c r="G673" s="236"/>
      <c r="H673" s="247"/>
      <c r="I673" s="236" t="s">
        <v>6808</v>
      </c>
      <c r="J673" s="236"/>
      <c r="K673" s="235">
        <v>71104</v>
      </c>
      <c r="L673" s="235">
        <v>95</v>
      </c>
      <c r="M673" s="235">
        <v>95</v>
      </c>
      <c r="N673" s="236"/>
      <c r="O673" s="707" t="s">
        <v>6921</v>
      </c>
      <c r="P673" s="235">
        <v>2610</v>
      </c>
      <c r="Q673" s="235">
        <v>5</v>
      </c>
      <c r="R673" s="235"/>
      <c r="S673" s="235"/>
      <c r="T673" s="236"/>
      <c r="U673" s="236"/>
      <c r="V673" s="707">
        <v>2013</v>
      </c>
      <c r="W673" s="236"/>
      <c r="X673" s="236"/>
      <c r="Y673" s="236"/>
      <c r="Z673" s="236"/>
      <c r="AA673" s="236"/>
      <c r="AB673" s="235">
        <v>276</v>
      </c>
      <c r="AC673" s="707"/>
      <c r="AD673" s="707"/>
      <c r="AE673" s="236"/>
      <c r="AF673" s="236"/>
      <c r="AG673" s="236"/>
      <c r="AH673" s="236"/>
      <c r="AI673" s="236"/>
      <c r="AJ673" s="236"/>
      <c r="AK673" s="236"/>
      <c r="AL673" s="236"/>
      <c r="AM673" s="236"/>
      <c r="AN673" s="236"/>
      <c r="AO673" s="236"/>
      <c r="AP673" s="236"/>
      <c r="AQ673" s="236"/>
      <c r="AR673" s="236"/>
      <c r="AS673" s="236"/>
      <c r="AT673" s="236"/>
      <c r="AU673" s="236"/>
      <c r="AV673" s="236"/>
      <c r="AW673" s="236"/>
      <c r="AX673" s="236"/>
    </row>
    <row r="674" spans="1:50" ht="25.7" hidden="1" customHeight="1">
      <c r="A674" s="690"/>
      <c r="B674" s="275"/>
      <c r="C674" s="259" t="s">
        <v>6813</v>
      </c>
      <c r="D674" s="236"/>
      <c r="E674" s="235" t="s">
        <v>6922</v>
      </c>
      <c r="F674" s="707" t="s">
        <v>6813</v>
      </c>
      <c r="G674" s="236"/>
      <c r="H674" s="247"/>
      <c r="I674" s="236" t="s">
        <v>6813</v>
      </c>
      <c r="J674" s="236"/>
      <c r="K674" s="235">
        <v>6567</v>
      </c>
      <c r="L674" s="235"/>
      <c r="M674" s="235">
        <v>1340</v>
      </c>
      <c r="N674" s="236"/>
      <c r="O674" s="707" t="s">
        <v>172</v>
      </c>
      <c r="P674" s="235">
        <v>1499</v>
      </c>
      <c r="Q674" s="235">
        <v>2</v>
      </c>
      <c r="R674" s="235"/>
      <c r="S674" s="235"/>
      <c r="T674" s="236"/>
      <c r="U674" s="236"/>
      <c r="V674" s="707">
        <v>2006</v>
      </c>
      <c r="W674" s="236"/>
      <c r="X674" s="236"/>
      <c r="Y674" s="236"/>
      <c r="Z674" s="236"/>
      <c r="AA674" s="236"/>
      <c r="AB674" s="235">
        <v>50</v>
      </c>
      <c r="AC674" s="707"/>
      <c r="AD674" s="707"/>
      <c r="AE674" s="236"/>
      <c r="AF674" s="236"/>
      <c r="AG674" s="236"/>
      <c r="AH674" s="236"/>
      <c r="AI674" s="236"/>
      <c r="AJ674" s="236"/>
      <c r="AK674" s="236"/>
      <c r="AL674" s="236"/>
      <c r="AM674" s="236"/>
      <c r="AN674" s="236"/>
      <c r="AO674" s="236"/>
      <c r="AP674" s="236"/>
      <c r="AQ674" s="236"/>
      <c r="AR674" s="236"/>
      <c r="AS674" s="236"/>
      <c r="AT674" s="236"/>
      <c r="AU674" s="236"/>
      <c r="AV674" s="236"/>
      <c r="AW674" s="236"/>
      <c r="AX674" s="236"/>
    </row>
    <row r="675" spans="1:50" ht="25.7" hidden="1" customHeight="1">
      <c r="A675" s="690"/>
      <c r="B675" s="275"/>
      <c r="C675" s="259" t="s">
        <v>6813</v>
      </c>
      <c r="D675" s="236"/>
      <c r="E675" s="235" t="s">
        <v>6923</v>
      </c>
      <c r="F675" s="707" t="s">
        <v>6813</v>
      </c>
      <c r="G675" s="236"/>
      <c r="H675" s="247"/>
      <c r="I675" s="236" t="s">
        <v>6813</v>
      </c>
      <c r="J675" s="236"/>
      <c r="K675" s="235">
        <v>29029</v>
      </c>
      <c r="L675" s="235"/>
      <c r="M675" s="235">
        <v>3387</v>
      </c>
      <c r="N675" s="236"/>
      <c r="O675" s="707" t="s">
        <v>172</v>
      </c>
      <c r="P675" s="235">
        <v>1155</v>
      </c>
      <c r="Q675" s="235">
        <v>2</v>
      </c>
      <c r="R675" s="235"/>
      <c r="S675" s="235"/>
      <c r="T675" s="236"/>
      <c r="U675" s="236"/>
      <c r="V675" s="707">
        <v>2010</v>
      </c>
      <c r="W675" s="236"/>
      <c r="X675" s="236"/>
      <c r="Y675" s="236"/>
      <c r="Z675" s="236"/>
      <c r="AA675" s="236"/>
      <c r="AB675" s="235">
        <v>50</v>
      </c>
      <c r="AC675" s="707"/>
      <c r="AD675" s="707"/>
      <c r="AE675" s="236"/>
      <c r="AF675" s="236"/>
      <c r="AG675" s="236"/>
      <c r="AH675" s="236"/>
      <c r="AI675" s="236"/>
      <c r="AJ675" s="236"/>
      <c r="AK675" s="236"/>
      <c r="AL675" s="236"/>
      <c r="AM675" s="236"/>
      <c r="AN675" s="236"/>
      <c r="AO675" s="236"/>
      <c r="AP675" s="236"/>
      <c r="AQ675" s="236"/>
      <c r="AR675" s="236"/>
      <c r="AS675" s="236"/>
      <c r="AT675" s="236"/>
      <c r="AU675" s="236"/>
      <c r="AV675" s="236"/>
      <c r="AW675" s="236"/>
      <c r="AX675" s="236"/>
    </row>
    <row r="676" spans="1:50" ht="25.7" hidden="1" customHeight="1">
      <c r="A676" s="690"/>
      <c r="B676" s="275"/>
      <c r="C676" s="259" t="s">
        <v>6813</v>
      </c>
      <c r="D676" s="236"/>
      <c r="E676" s="235" t="s">
        <v>13349</v>
      </c>
      <c r="F676" s="707" t="s">
        <v>6813</v>
      </c>
      <c r="G676" s="236"/>
      <c r="H676" s="247"/>
      <c r="I676" s="236" t="s">
        <v>6813</v>
      </c>
      <c r="J676" s="236"/>
      <c r="K676" s="235">
        <v>4120</v>
      </c>
      <c r="L676" s="235">
        <v>95</v>
      </c>
      <c r="M676" s="235">
        <v>95</v>
      </c>
      <c r="N676" s="236"/>
      <c r="O676" s="707" t="s">
        <v>13350</v>
      </c>
      <c r="P676" s="235">
        <v>3500</v>
      </c>
      <c r="Q676" s="235">
        <v>6</v>
      </c>
      <c r="R676" s="235">
        <v>200</v>
      </c>
      <c r="S676" s="235">
        <v>200</v>
      </c>
      <c r="T676" s="236"/>
      <c r="U676" s="236"/>
      <c r="V676" s="707">
        <v>2012</v>
      </c>
      <c r="W676" s="236"/>
      <c r="X676" s="236"/>
      <c r="Y676" s="236"/>
      <c r="Z676" s="236"/>
      <c r="AA676" s="236"/>
      <c r="AB676" s="235">
        <v>1300</v>
      </c>
      <c r="AC676" s="707"/>
      <c r="AD676" s="707"/>
      <c r="AE676" s="236"/>
      <c r="AF676" s="236"/>
      <c r="AG676" s="236"/>
      <c r="AH676" s="236"/>
      <c r="AI676" s="236"/>
      <c r="AJ676" s="236"/>
      <c r="AK676" s="236"/>
      <c r="AL676" s="236"/>
      <c r="AM676" s="236"/>
      <c r="AN676" s="236"/>
      <c r="AO676" s="236"/>
      <c r="AP676" s="236"/>
      <c r="AQ676" s="236"/>
      <c r="AR676" s="236"/>
      <c r="AS676" s="236"/>
      <c r="AT676" s="236"/>
      <c r="AU676" s="236"/>
      <c r="AV676" s="236"/>
      <c r="AW676" s="236"/>
      <c r="AX676" s="236"/>
    </row>
    <row r="677" spans="1:50" ht="25.7" hidden="1" customHeight="1">
      <c r="A677" s="690" t="s">
        <v>315</v>
      </c>
      <c r="B677" s="275"/>
      <c r="C677" s="259" t="s">
        <v>6815</v>
      </c>
      <c r="D677" s="236"/>
      <c r="E677" s="235" t="s">
        <v>6924</v>
      </c>
      <c r="F677" s="707" t="s">
        <v>6815</v>
      </c>
      <c r="G677" s="236"/>
      <c r="H677" s="247"/>
      <c r="I677" s="236" t="s">
        <v>6925</v>
      </c>
      <c r="J677" s="236"/>
      <c r="K677" s="235">
        <v>3890</v>
      </c>
      <c r="L677" s="235"/>
      <c r="M677" s="235"/>
      <c r="N677" s="236"/>
      <c r="O677" s="707" t="s">
        <v>304</v>
      </c>
      <c r="P677" s="235">
        <v>3500</v>
      </c>
      <c r="Q677" s="235">
        <v>6</v>
      </c>
      <c r="R677" s="235">
        <v>200</v>
      </c>
      <c r="S677" s="235">
        <v>200</v>
      </c>
      <c r="T677" s="236"/>
      <c r="U677" s="236"/>
      <c r="V677" s="707">
        <v>1989</v>
      </c>
      <c r="W677" s="236"/>
      <c r="X677" s="236"/>
      <c r="Y677" s="236"/>
      <c r="Z677" s="236"/>
      <c r="AA677" s="236"/>
      <c r="AB677" s="235">
        <v>19</v>
      </c>
      <c r="AC677" s="707"/>
      <c r="AD677" s="707"/>
      <c r="AE677" s="236"/>
      <c r="AF677" s="236"/>
      <c r="AG677" s="236"/>
      <c r="AH677" s="236"/>
      <c r="AI677" s="236"/>
      <c r="AJ677" s="236"/>
      <c r="AK677" s="236"/>
      <c r="AL677" s="236"/>
      <c r="AM677" s="236"/>
      <c r="AN677" s="236"/>
      <c r="AO677" s="236"/>
      <c r="AP677" s="236"/>
      <c r="AQ677" s="236"/>
      <c r="AR677" s="236"/>
      <c r="AS677" s="236"/>
      <c r="AT677" s="236"/>
      <c r="AU677" s="236"/>
      <c r="AV677" s="236"/>
      <c r="AW677" s="236"/>
      <c r="AX677" s="236"/>
    </row>
    <row r="678" spans="1:50" ht="25.7" hidden="1" customHeight="1">
      <c r="A678" s="690" t="s">
        <v>316</v>
      </c>
      <c r="B678" s="275"/>
      <c r="C678" s="259" t="s">
        <v>6820</v>
      </c>
      <c r="D678" s="236" t="s">
        <v>6926</v>
      </c>
      <c r="E678" s="235" t="s">
        <v>6927</v>
      </c>
      <c r="F678" s="707" t="s">
        <v>6820</v>
      </c>
      <c r="G678" s="236" t="s">
        <v>6823</v>
      </c>
      <c r="H678" s="247"/>
      <c r="I678" s="236" t="s">
        <v>6820</v>
      </c>
      <c r="J678" s="236"/>
      <c r="K678" s="235">
        <v>4998</v>
      </c>
      <c r="L678" s="235">
        <v>507</v>
      </c>
      <c r="M678" s="235">
        <v>532</v>
      </c>
      <c r="N678" s="236" t="s">
        <v>171</v>
      </c>
      <c r="O678" s="707" t="s">
        <v>6928</v>
      </c>
      <c r="P678" s="235">
        <v>4013</v>
      </c>
      <c r="Q678" s="235">
        <v>6</v>
      </c>
      <c r="R678" s="235">
        <v>369</v>
      </c>
      <c r="S678" s="235">
        <v>800</v>
      </c>
      <c r="T678" s="236"/>
      <c r="U678" s="236"/>
      <c r="V678" s="707">
        <v>2007</v>
      </c>
      <c r="W678" s="236">
        <v>60</v>
      </c>
      <c r="X678" s="236"/>
      <c r="Y678" s="236"/>
      <c r="Z678" s="236"/>
      <c r="AA678" s="236"/>
      <c r="AB678" s="235">
        <v>1250</v>
      </c>
      <c r="AC678" s="707"/>
      <c r="AD678" s="707"/>
      <c r="AE678" s="236"/>
      <c r="AF678" s="236"/>
      <c r="AG678" s="236">
        <v>2</v>
      </c>
      <c r="AH678" s="236">
        <v>400</v>
      </c>
      <c r="AI678" s="236">
        <v>20</v>
      </c>
      <c r="AJ678" s="236"/>
      <c r="AK678" s="236"/>
      <c r="AL678" s="236"/>
      <c r="AM678" s="236"/>
      <c r="AN678" s="236"/>
      <c r="AO678" s="236"/>
      <c r="AP678" s="236"/>
      <c r="AQ678" s="236"/>
      <c r="AR678" s="236"/>
      <c r="AS678" s="236"/>
      <c r="AT678" s="236"/>
      <c r="AU678" s="236"/>
      <c r="AV678" s="236"/>
      <c r="AW678" s="236"/>
      <c r="AX678" s="236"/>
    </row>
    <row r="679" spans="1:50" ht="25.7" hidden="1" customHeight="1">
      <c r="A679" s="690" t="s">
        <v>317</v>
      </c>
      <c r="B679" s="275"/>
      <c r="C679" s="259" t="s">
        <v>6820</v>
      </c>
      <c r="D679" s="236" t="s">
        <v>6926</v>
      </c>
      <c r="E679" s="235" t="s">
        <v>6929</v>
      </c>
      <c r="F679" s="236" t="s">
        <v>6820</v>
      </c>
      <c r="G679" s="236" t="s">
        <v>6823</v>
      </c>
      <c r="H679" s="247"/>
      <c r="I679" s="236" t="s">
        <v>6820</v>
      </c>
      <c r="J679" s="236"/>
      <c r="K679" s="235">
        <v>2231</v>
      </c>
      <c r="L679" s="235"/>
      <c r="M679" s="235"/>
      <c r="N679" s="236" t="s">
        <v>171</v>
      </c>
      <c r="O679" s="707" t="s">
        <v>6930</v>
      </c>
      <c r="P679" s="235">
        <v>1692</v>
      </c>
      <c r="Q679" s="235">
        <v>3</v>
      </c>
      <c r="R679" s="235"/>
      <c r="S679" s="235"/>
      <c r="T679" s="236"/>
      <c r="U679" s="236"/>
      <c r="V679" s="707">
        <v>2015</v>
      </c>
      <c r="W679" s="236">
        <v>60</v>
      </c>
      <c r="X679" s="236"/>
      <c r="Y679" s="236"/>
      <c r="Z679" s="236"/>
      <c r="AA679" s="236"/>
      <c r="AB679" s="235">
        <v>1500</v>
      </c>
      <c r="AC679" s="707"/>
      <c r="AD679" s="707"/>
      <c r="AE679" s="236"/>
      <c r="AF679" s="236"/>
      <c r="AG679" s="236">
        <v>2</v>
      </c>
      <c r="AH679" s="236">
        <v>400</v>
      </c>
      <c r="AI679" s="236">
        <v>20</v>
      </c>
      <c r="AJ679" s="236"/>
      <c r="AK679" s="236"/>
      <c r="AL679" s="236"/>
      <c r="AM679" s="236"/>
      <c r="AN679" s="236"/>
      <c r="AO679" s="236"/>
      <c r="AP679" s="236"/>
      <c r="AQ679" s="236"/>
      <c r="AR679" s="236"/>
      <c r="AS679" s="236"/>
      <c r="AT679" s="236"/>
      <c r="AU679" s="236"/>
      <c r="AV679" s="236"/>
      <c r="AW679" s="236"/>
      <c r="AX679" s="236"/>
    </row>
    <row r="680" spans="1:50" ht="25.7" hidden="1" customHeight="1">
      <c r="A680" s="690" t="s">
        <v>318</v>
      </c>
      <c r="B680" s="275"/>
      <c r="C680" s="259" t="s">
        <v>6826</v>
      </c>
      <c r="D680" s="236"/>
      <c r="E680" s="235" t="s">
        <v>16771</v>
      </c>
      <c r="F680" s="707" t="s">
        <v>6826</v>
      </c>
      <c r="G680" s="236"/>
      <c r="H680" s="247"/>
      <c r="I680" s="236" t="s">
        <v>11443</v>
      </c>
      <c r="J680" s="236"/>
      <c r="K680" s="235">
        <v>7994</v>
      </c>
      <c r="L680" s="235">
        <v>3517</v>
      </c>
      <c r="M680" s="235">
        <v>3230.2</v>
      </c>
      <c r="N680" s="236"/>
      <c r="O680" s="707" t="s">
        <v>304</v>
      </c>
      <c r="P680" s="235">
        <v>3088</v>
      </c>
      <c r="Q680" s="235">
        <v>5</v>
      </c>
      <c r="R680" s="235">
        <v>165</v>
      </c>
      <c r="S680" s="235"/>
      <c r="T680" s="236"/>
      <c r="U680" s="236"/>
      <c r="V680" s="707">
        <v>2018</v>
      </c>
      <c r="W680" s="236"/>
      <c r="X680" s="236"/>
      <c r="Y680" s="236"/>
      <c r="Z680" s="236"/>
      <c r="AA680" s="236"/>
      <c r="AB680" s="235">
        <v>2800</v>
      </c>
      <c r="AC680" s="707"/>
      <c r="AD680" s="707"/>
      <c r="AE680" s="236"/>
      <c r="AF680" s="236"/>
      <c r="AG680" s="236"/>
      <c r="AH680" s="236"/>
      <c r="AI680" s="236"/>
      <c r="AJ680" s="236"/>
      <c r="AK680" s="236"/>
      <c r="AL680" s="236"/>
      <c r="AM680" s="236"/>
      <c r="AN680" s="236"/>
      <c r="AO680" s="236"/>
      <c r="AP680" s="236"/>
      <c r="AQ680" s="236"/>
      <c r="AR680" s="236"/>
      <c r="AS680" s="236"/>
      <c r="AT680" s="236"/>
      <c r="AU680" s="236"/>
      <c r="AV680" s="236"/>
      <c r="AW680" s="236"/>
      <c r="AX680" s="236"/>
    </row>
    <row r="681" spans="1:50" ht="25.7" hidden="1" customHeight="1">
      <c r="A681" s="690"/>
      <c r="B681" s="275"/>
      <c r="C681" s="259" t="s">
        <v>6826</v>
      </c>
      <c r="D681" s="236"/>
      <c r="E681" s="235" t="s">
        <v>6931</v>
      </c>
      <c r="F681" s="707" t="s">
        <v>6826</v>
      </c>
      <c r="G681" s="236"/>
      <c r="H681" s="247"/>
      <c r="I681" s="236" t="s">
        <v>6826</v>
      </c>
      <c r="J681" s="236"/>
      <c r="K681" s="235">
        <v>3584</v>
      </c>
      <c r="L681" s="235"/>
      <c r="M681" s="235"/>
      <c r="N681" s="236"/>
      <c r="O681" s="707" t="s">
        <v>15065</v>
      </c>
      <c r="P681" s="235">
        <v>2463</v>
      </c>
      <c r="Q681" s="235">
        <v>4</v>
      </c>
      <c r="R681" s="235"/>
      <c r="S681" s="235"/>
      <c r="T681" s="236"/>
      <c r="U681" s="236"/>
      <c r="V681" s="707" t="s">
        <v>11444</v>
      </c>
      <c r="W681" s="236"/>
      <c r="X681" s="236"/>
      <c r="Y681" s="236"/>
      <c r="Z681" s="236"/>
      <c r="AA681" s="236"/>
      <c r="AB681" s="235">
        <v>356</v>
      </c>
      <c r="AC681" s="707"/>
      <c r="AD681" s="707"/>
      <c r="AE681" s="236"/>
      <c r="AF681" s="236"/>
      <c r="AG681" s="236"/>
      <c r="AH681" s="236"/>
      <c r="AI681" s="236"/>
      <c r="AJ681" s="236"/>
      <c r="AK681" s="236"/>
      <c r="AL681" s="236"/>
      <c r="AM681" s="236"/>
      <c r="AN681" s="236"/>
      <c r="AO681" s="236"/>
      <c r="AP681" s="236"/>
      <c r="AQ681" s="236"/>
      <c r="AR681" s="236"/>
      <c r="AS681" s="236"/>
      <c r="AT681" s="236"/>
      <c r="AU681" s="236"/>
      <c r="AV681" s="236"/>
      <c r="AW681" s="236"/>
      <c r="AX681" s="236"/>
    </row>
    <row r="682" spans="1:50" ht="25.7" hidden="1" customHeight="1">
      <c r="A682" s="690"/>
      <c r="B682" s="275"/>
      <c r="C682" s="259" t="s">
        <v>6831</v>
      </c>
      <c r="D682" s="236" t="s">
        <v>6932</v>
      </c>
      <c r="E682" s="235" t="s">
        <v>6933</v>
      </c>
      <c r="F682" s="707" t="s">
        <v>6831</v>
      </c>
      <c r="G682" s="236" t="s">
        <v>6934</v>
      </c>
      <c r="H682" s="247"/>
      <c r="I682" s="236" t="s">
        <v>3792</v>
      </c>
      <c r="J682" s="236"/>
      <c r="K682" s="235">
        <v>6468</v>
      </c>
      <c r="L682" s="235"/>
      <c r="M682" s="235"/>
      <c r="N682" s="236" t="s">
        <v>171</v>
      </c>
      <c r="O682" s="707" t="s">
        <v>11445</v>
      </c>
      <c r="P682" s="235">
        <v>2814</v>
      </c>
      <c r="Q682" s="235">
        <v>3</v>
      </c>
      <c r="R682" s="235"/>
      <c r="S682" s="235"/>
      <c r="T682" s="236"/>
      <c r="U682" s="236"/>
      <c r="V682" s="707">
        <v>2000</v>
      </c>
      <c r="W682" s="236">
        <v>103</v>
      </c>
      <c r="X682" s="236"/>
      <c r="Y682" s="236"/>
      <c r="Z682" s="236"/>
      <c r="AA682" s="236"/>
      <c r="AB682" s="235">
        <v>103</v>
      </c>
      <c r="AC682" s="707"/>
      <c r="AD682" s="707"/>
      <c r="AE682" s="236"/>
      <c r="AF682" s="236"/>
      <c r="AG682" s="236"/>
      <c r="AH682" s="236"/>
      <c r="AI682" s="236"/>
      <c r="AJ682" s="236"/>
      <c r="AK682" s="236"/>
      <c r="AL682" s="236"/>
      <c r="AM682" s="236"/>
      <c r="AN682" s="236"/>
      <c r="AO682" s="236"/>
      <c r="AP682" s="236"/>
      <c r="AQ682" s="236"/>
      <c r="AR682" s="236"/>
      <c r="AS682" s="236"/>
      <c r="AT682" s="236"/>
      <c r="AU682" s="236"/>
      <c r="AV682" s="236"/>
      <c r="AW682" s="236"/>
      <c r="AX682" s="236"/>
    </row>
    <row r="683" spans="1:50" ht="25.7" hidden="1" customHeight="1">
      <c r="A683" s="690"/>
      <c r="B683" s="275"/>
      <c r="C683" s="259" t="s">
        <v>6831</v>
      </c>
      <c r="D683" s="236"/>
      <c r="E683" s="235" t="s">
        <v>6935</v>
      </c>
      <c r="F683" s="707" t="s">
        <v>6831</v>
      </c>
      <c r="G683" s="236"/>
      <c r="H683" s="247"/>
      <c r="I683" s="236" t="s">
        <v>3792</v>
      </c>
      <c r="J683" s="236"/>
      <c r="K683" s="235">
        <v>11794</v>
      </c>
      <c r="L683" s="235">
        <v>215</v>
      </c>
      <c r="M683" s="235">
        <v>215</v>
      </c>
      <c r="N683" s="236"/>
      <c r="O683" s="707" t="s">
        <v>11446</v>
      </c>
      <c r="P683" s="235">
        <v>6809</v>
      </c>
      <c r="Q683" s="235">
        <v>12</v>
      </c>
      <c r="R683" s="235">
        <v>172</v>
      </c>
      <c r="S683" s="235">
        <v>172</v>
      </c>
      <c r="T683" s="236"/>
      <c r="U683" s="236"/>
      <c r="V683" s="707">
        <v>2009</v>
      </c>
      <c r="W683" s="236"/>
      <c r="X683" s="236"/>
      <c r="Y683" s="236"/>
      <c r="Z683" s="236"/>
      <c r="AA683" s="236"/>
      <c r="AB683" s="235">
        <v>1600</v>
      </c>
      <c r="AC683" s="707"/>
      <c r="AD683" s="707"/>
      <c r="AE683" s="236"/>
      <c r="AF683" s="236"/>
      <c r="AG683" s="236"/>
      <c r="AH683" s="236"/>
      <c r="AI683" s="236"/>
      <c r="AJ683" s="236"/>
      <c r="AK683" s="236"/>
      <c r="AL683" s="236"/>
      <c r="AM683" s="236"/>
      <c r="AN683" s="236"/>
      <c r="AO683" s="236"/>
      <c r="AP683" s="236"/>
      <c r="AQ683" s="236"/>
      <c r="AR683" s="236"/>
      <c r="AS683" s="236"/>
      <c r="AT683" s="236"/>
      <c r="AU683" s="236"/>
      <c r="AV683" s="236"/>
      <c r="AW683" s="236"/>
      <c r="AX683" s="236"/>
    </row>
    <row r="684" spans="1:50" ht="25.7" hidden="1" customHeight="1">
      <c r="A684" s="690"/>
      <c r="B684" s="282"/>
      <c r="C684" s="259" t="s">
        <v>6836</v>
      </c>
      <c r="D684" s="236" t="s">
        <v>6936</v>
      </c>
      <c r="E684" s="235" t="s">
        <v>6937</v>
      </c>
      <c r="F684" s="707" t="s">
        <v>6836</v>
      </c>
      <c r="G684" s="236" t="s">
        <v>6938</v>
      </c>
      <c r="H684" s="247"/>
      <c r="I684" s="236" t="s">
        <v>6836</v>
      </c>
      <c r="J684" s="236">
        <v>1</v>
      </c>
      <c r="K684" s="235">
        <v>5233</v>
      </c>
      <c r="L684" s="235">
        <v>104</v>
      </c>
      <c r="M684" s="235">
        <v>202</v>
      </c>
      <c r="N684" s="236" t="s">
        <v>171</v>
      </c>
      <c r="O684" s="707" t="s">
        <v>2160</v>
      </c>
      <c r="P684" s="235">
        <v>3446</v>
      </c>
      <c r="Q684" s="235">
        <v>4</v>
      </c>
      <c r="R684" s="235"/>
      <c r="S684" s="235"/>
      <c r="T684" s="236">
        <v>0</v>
      </c>
      <c r="U684" s="236">
        <v>0</v>
      </c>
      <c r="V684" s="707">
        <v>2005</v>
      </c>
      <c r="W684" s="236">
        <v>135</v>
      </c>
      <c r="X684" s="236">
        <v>5</v>
      </c>
      <c r="Y684" s="236"/>
      <c r="Z684" s="236">
        <v>20</v>
      </c>
      <c r="AA684" s="236"/>
      <c r="AB684" s="235">
        <v>362</v>
      </c>
      <c r="AC684" s="707"/>
      <c r="AD684" s="707"/>
      <c r="AE684" s="236"/>
      <c r="AF684" s="236"/>
      <c r="AG684" s="236">
        <v>4</v>
      </c>
      <c r="AH684" s="236"/>
      <c r="AI684" s="236"/>
      <c r="AJ684" s="236"/>
      <c r="AK684" s="236"/>
      <c r="AL684" s="236"/>
      <c r="AM684" s="236"/>
      <c r="AN684" s="236"/>
      <c r="AO684" s="236"/>
      <c r="AP684" s="236"/>
      <c r="AQ684" s="236"/>
      <c r="AR684" s="236"/>
      <c r="AS684" s="236"/>
      <c r="AT684" s="236"/>
      <c r="AU684" s="236"/>
      <c r="AV684" s="236"/>
      <c r="AW684" s="236"/>
      <c r="AX684" s="236"/>
    </row>
    <row r="685" spans="1:50" ht="25.7" hidden="1" customHeight="1">
      <c r="A685" s="690"/>
      <c r="B685" s="282"/>
      <c r="C685" s="259" t="s">
        <v>6836</v>
      </c>
      <c r="D685" s="236" t="s">
        <v>6936</v>
      </c>
      <c r="E685" s="235" t="s">
        <v>6939</v>
      </c>
      <c r="F685" s="707" t="s">
        <v>6836</v>
      </c>
      <c r="G685" s="236" t="s">
        <v>6938</v>
      </c>
      <c r="H685" s="247"/>
      <c r="I685" s="236" t="s">
        <v>6836</v>
      </c>
      <c r="J685" s="236">
        <v>1</v>
      </c>
      <c r="K685" s="235">
        <v>6168</v>
      </c>
      <c r="L685" s="235">
        <v>187</v>
      </c>
      <c r="M685" s="235">
        <v>225</v>
      </c>
      <c r="N685" s="236" t="s">
        <v>171</v>
      </c>
      <c r="O685" s="707" t="s">
        <v>2160</v>
      </c>
      <c r="P685" s="235">
        <v>3412</v>
      </c>
      <c r="Q685" s="235">
        <v>6</v>
      </c>
      <c r="R685" s="235"/>
      <c r="S685" s="235"/>
      <c r="T685" s="236">
        <v>0</v>
      </c>
      <c r="U685" s="236">
        <v>0</v>
      </c>
      <c r="V685" s="707">
        <v>2003</v>
      </c>
      <c r="W685" s="236">
        <v>500</v>
      </c>
      <c r="X685" s="236"/>
      <c r="Y685" s="236"/>
      <c r="Z685" s="236"/>
      <c r="AA685" s="236"/>
      <c r="AB685" s="235">
        <v>542</v>
      </c>
      <c r="AC685" s="707"/>
      <c r="AD685" s="707"/>
      <c r="AE685" s="236"/>
      <c r="AF685" s="236"/>
      <c r="AG685" s="236">
        <v>6</v>
      </c>
      <c r="AH685" s="236"/>
      <c r="AI685" s="236"/>
      <c r="AJ685" s="236"/>
      <c r="AK685" s="236"/>
      <c r="AL685" s="236"/>
      <c r="AM685" s="236"/>
      <c r="AN685" s="236"/>
      <c r="AO685" s="236"/>
      <c r="AP685" s="236"/>
      <c r="AQ685" s="236"/>
      <c r="AR685" s="236"/>
      <c r="AS685" s="236"/>
      <c r="AT685" s="236"/>
      <c r="AU685" s="236"/>
      <c r="AV685" s="236"/>
      <c r="AW685" s="236"/>
      <c r="AX685" s="236"/>
    </row>
    <row r="686" spans="1:50" ht="25.7" hidden="1" customHeight="1">
      <c r="A686" s="690"/>
      <c r="B686" s="282"/>
      <c r="C686" s="259" t="s">
        <v>6838</v>
      </c>
      <c r="D686" s="236"/>
      <c r="E686" s="235" t="s">
        <v>6940</v>
      </c>
      <c r="F686" s="707" t="s">
        <v>6838</v>
      </c>
      <c r="G686" s="236"/>
      <c r="H686" s="236"/>
      <c r="I686" s="236" t="s">
        <v>6838</v>
      </c>
      <c r="J686" s="236"/>
      <c r="K686" s="235">
        <v>1394</v>
      </c>
      <c r="L686" s="235"/>
      <c r="M686" s="235"/>
      <c r="N686" s="236"/>
      <c r="O686" s="707" t="s">
        <v>304</v>
      </c>
      <c r="P686" s="235">
        <v>1394</v>
      </c>
      <c r="Q686" s="235">
        <v>2</v>
      </c>
      <c r="R686" s="235"/>
      <c r="S686" s="235"/>
      <c r="T686" s="236"/>
      <c r="U686" s="236"/>
      <c r="V686" s="707">
        <v>2016</v>
      </c>
      <c r="W686" s="236"/>
      <c r="X686" s="236"/>
      <c r="Y686" s="236"/>
      <c r="Z686" s="236"/>
      <c r="AA686" s="236"/>
      <c r="AB686" s="235">
        <v>50</v>
      </c>
      <c r="AC686" s="707"/>
      <c r="AD686" s="707"/>
      <c r="AE686" s="236"/>
      <c r="AF686" s="236"/>
      <c r="AG686" s="236"/>
      <c r="AH686" s="236"/>
      <c r="AI686" s="236"/>
      <c r="AJ686" s="236"/>
      <c r="AK686" s="236"/>
      <c r="AL686" s="236"/>
      <c r="AM686" s="236"/>
      <c r="AN686" s="236"/>
      <c r="AO686" s="236"/>
      <c r="AP686" s="236"/>
      <c r="AQ686" s="236"/>
      <c r="AR686" s="236"/>
      <c r="AS686" s="236"/>
      <c r="AT686" s="236"/>
      <c r="AU686" s="236"/>
      <c r="AV686" s="236"/>
      <c r="AW686" s="236"/>
      <c r="AX686" s="236"/>
    </row>
    <row r="687" spans="1:50" ht="25.7" hidden="1" customHeight="1">
      <c r="A687" s="690"/>
      <c r="B687" s="290" t="s">
        <v>2308</v>
      </c>
      <c r="C687" s="707" t="s">
        <v>2229</v>
      </c>
      <c r="D687" s="236"/>
      <c r="E687" s="246">
        <f>COUNTA(E688:E747)</f>
        <v>60</v>
      </c>
      <c r="F687" s="707"/>
      <c r="G687" s="236"/>
      <c r="H687" s="236"/>
      <c r="I687" s="236"/>
      <c r="J687" s="236"/>
      <c r="K687" s="235">
        <f>SUM(K688:K747)</f>
        <v>701462.2</v>
      </c>
      <c r="L687" s="235">
        <f>SUM(L688:L747)</f>
        <v>44372.060000000005</v>
      </c>
      <c r="M687" s="235">
        <f>SUM(M688:M747)</f>
        <v>45500.160000000003</v>
      </c>
      <c r="N687" s="235">
        <f>SUM(N688:N747)</f>
        <v>0</v>
      </c>
      <c r="O687" s="235"/>
      <c r="P687" s="235">
        <f>SUM(P688:P747)</f>
        <v>199016.2</v>
      </c>
      <c r="Q687" s="235">
        <f>SUM(Q688:Q747)</f>
        <v>308</v>
      </c>
      <c r="R687" s="235"/>
      <c r="S687" s="235"/>
      <c r="T687" s="236"/>
      <c r="U687" s="236"/>
      <c r="V687" s="707"/>
      <c r="W687" s="236"/>
      <c r="X687" s="236"/>
      <c r="Y687" s="236"/>
      <c r="Z687" s="236"/>
      <c r="AA687" s="236"/>
      <c r="AB687" s="235"/>
      <c r="AC687" s="707"/>
      <c r="AD687" s="707"/>
      <c r="AE687" s="236"/>
      <c r="AF687" s="236"/>
      <c r="AG687" s="236"/>
      <c r="AH687" s="236"/>
      <c r="AI687" s="236"/>
      <c r="AJ687" s="236"/>
      <c r="AK687" s="236"/>
      <c r="AL687" s="236"/>
      <c r="AM687" s="236"/>
      <c r="AN687" s="236"/>
      <c r="AO687" s="236"/>
      <c r="AP687" s="236"/>
      <c r="AQ687" s="236"/>
      <c r="AR687" s="236"/>
      <c r="AS687" s="236"/>
      <c r="AT687" s="236"/>
      <c r="AU687" s="236"/>
      <c r="AV687" s="236"/>
      <c r="AW687" s="236"/>
      <c r="AX687" s="867"/>
    </row>
    <row r="688" spans="1:50" ht="25.7" hidden="1" customHeight="1">
      <c r="A688" s="690"/>
      <c r="B688" s="282"/>
      <c r="C688" s="707" t="s">
        <v>7359</v>
      </c>
      <c r="D688" s="236" t="s">
        <v>7532</v>
      </c>
      <c r="E688" s="235" t="s">
        <v>7533</v>
      </c>
      <c r="F688" s="707" t="s">
        <v>7359</v>
      </c>
      <c r="G688" s="236" t="s">
        <v>7534</v>
      </c>
      <c r="H688" s="247"/>
      <c r="I688" s="236" t="s">
        <v>1119</v>
      </c>
      <c r="J688" s="236">
        <v>1</v>
      </c>
      <c r="K688" s="235">
        <v>5994</v>
      </c>
      <c r="L688" s="235" t="s">
        <v>384</v>
      </c>
      <c r="M688" s="235" t="s">
        <v>384</v>
      </c>
      <c r="N688" s="236"/>
      <c r="O688" s="707" t="s">
        <v>172</v>
      </c>
      <c r="P688" s="235">
        <v>3034</v>
      </c>
      <c r="Q688" s="235">
        <v>5</v>
      </c>
      <c r="R688" s="235">
        <v>40</v>
      </c>
      <c r="S688" s="235">
        <v>40</v>
      </c>
      <c r="T688" s="236"/>
      <c r="U688" s="236"/>
      <c r="V688" s="707">
        <v>1991</v>
      </c>
      <c r="W688" s="236">
        <v>67</v>
      </c>
      <c r="X688" s="236"/>
      <c r="Y688" s="236"/>
      <c r="Z688" s="236"/>
      <c r="AA688" s="236"/>
      <c r="AB688" s="235">
        <v>67</v>
      </c>
      <c r="AC688" s="707"/>
      <c r="AD688" s="707"/>
      <c r="AE688" s="236"/>
      <c r="AF688" s="236"/>
      <c r="AG688" s="236"/>
      <c r="AH688" s="236"/>
      <c r="AI688" s="236"/>
      <c r="AJ688" s="236"/>
      <c r="AK688" s="236"/>
      <c r="AL688" s="236"/>
      <c r="AM688" s="236"/>
      <c r="AN688" s="236"/>
      <c r="AO688" s="236"/>
      <c r="AP688" s="236"/>
      <c r="AQ688" s="236"/>
      <c r="AR688" s="236"/>
      <c r="AS688" s="236"/>
      <c r="AT688" s="236"/>
      <c r="AU688" s="236"/>
      <c r="AV688" s="236"/>
      <c r="AW688" s="236"/>
      <c r="AX688" s="867"/>
    </row>
    <row r="689" spans="1:50" ht="25.7" hidden="1" customHeight="1">
      <c r="A689" s="690"/>
      <c r="B689" s="282"/>
      <c r="C689" s="707" t="s">
        <v>7359</v>
      </c>
      <c r="D689" s="236"/>
      <c r="E689" s="235" t="s">
        <v>7535</v>
      </c>
      <c r="F689" s="707" t="s">
        <v>7359</v>
      </c>
      <c r="G689" s="236"/>
      <c r="H689" s="247"/>
      <c r="I689" s="236" t="s">
        <v>7359</v>
      </c>
      <c r="J689" s="236"/>
      <c r="K689" s="235">
        <v>1320</v>
      </c>
      <c r="L689" s="235" t="s">
        <v>384</v>
      </c>
      <c r="M689" s="235" t="s">
        <v>384</v>
      </c>
      <c r="N689" s="236"/>
      <c r="O689" s="707" t="s">
        <v>172</v>
      </c>
      <c r="P689" s="235">
        <v>1320</v>
      </c>
      <c r="Q689" s="235">
        <v>3</v>
      </c>
      <c r="R689" s="235" t="s">
        <v>384</v>
      </c>
      <c r="S689" s="235" t="s">
        <v>384</v>
      </c>
      <c r="T689" s="236"/>
      <c r="U689" s="236"/>
      <c r="V689" s="707">
        <v>1999</v>
      </c>
      <c r="W689" s="236"/>
      <c r="X689" s="236"/>
      <c r="Y689" s="236"/>
      <c r="Z689" s="236"/>
      <c r="AA689" s="236"/>
      <c r="AB689" s="235">
        <v>50</v>
      </c>
      <c r="AC689" s="707"/>
      <c r="AD689" s="707"/>
      <c r="AE689" s="236"/>
      <c r="AF689" s="236"/>
      <c r="AG689" s="236"/>
      <c r="AH689" s="236"/>
      <c r="AI689" s="236"/>
      <c r="AJ689" s="236"/>
      <c r="AK689" s="236"/>
      <c r="AL689" s="236"/>
      <c r="AM689" s="236"/>
      <c r="AN689" s="236"/>
      <c r="AO689" s="236"/>
      <c r="AP689" s="236"/>
      <c r="AQ689" s="236"/>
      <c r="AR689" s="236"/>
      <c r="AS689" s="236"/>
      <c r="AT689" s="236"/>
      <c r="AU689" s="236"/>
      <c r="AV689" s="236"/>
      <c r="AW689" s="236"/>
      <c r="AX689" s="867"/>
    </row>
    <row r="690" spans="1:50" s="1316" customFormat="1" ht="25.7" hidden="1" customHeight="1">
      <c r="A690" s="690"/>
      <c r="B690" s="282"/>
      <c r="C690" s="1473" t="s">
        <v>7359</v>
      </c>
      <c r="D690" s="1482"/>
      <c r="E690" s="235" t="s">
        <v>7536</v>
      </c>
      <c r="F690" s="1473" t="s">
        <v>7359</v>
      </c>
      <c r="G690" s="1482"/>
      <c r="H690" s="247"/>
      <c r="I690" s="1482" t="s">
        <v>7537</v>
      </c>
      <c r="J690" s="1482"/>
      <c r="K690" s="235">
        <v>5219</v>
      </c>
      <c r="L690" s="235" t="s">
        <v>384</v>
      </c>
      <c r="M690" s="235" t="s">
        <v>384</v>
      </c>
      <c r="N690" s="1482"/>
      <c r="O690" s="1473" t="s">
        <v>2051</v>
      </c>
      <c r="P690" s="235">
        <v>6327</v>
      </c>
      <c r="Q690" s="235">
        <v>9</v>
      </c>
      <c r="R690" s="235" t="s">
        <v>384</v>
      </c>
      <c r="S690" s="235" t="s">
        <v>384</v>
      </c>
      <c r="T690" s="1482"/>
      <c r="U690" s="1482"/>
      <c r="V690" s="1473">
        <v>2009</v>
      </c>
      <c r="W690" s="1482"/>
      <c r="X690" s="1482"/>
      <c r="Y690" s="1482"/>
      <c r="Z690" s="1482"/>
      <c r="AA690" s="1482"/>
      <c r="AB690" s="235">
        <v>100</v>
      </c>
      <c r="AC690" s="1473"/>
      <c r="AD690" s="1473"/>
      <c r="AE690" s="1482"/>
      <c r="AF690" s="1482"/>
      <c r="AG690" s="1482"/>
      <c r="AH690" s="1482"/>
      <c r="AI690" s="1482"/>
      <c r="AJ690" s="1482"/>
      <c r="AK690" s="1482"/>
      <c r="AL690" s="1482"/>
      <c r="AM690" s="1482"/>
      <c r="AN690" s="1482"/>
      <c r="AO690" s="1482"/>
      <c r="AP690" s="1482"/>
      <c r="AQ690" s="1482"/>
      <c r="AR690" s="1482"/>
      <c r="AS690" s="1482"/>
      <c r="AT690" s="1482"/>
      <c r="AU690" s="1482"/>
      <c r="AV690" s="1482"/>
      <c r="AW690" s="1482"/>
      <c r="AX690" s="867"/>
    </row>
    <row r="691" spans="1:50" s="1316" customFormat="1" ht="25.7" hidden="1" customHeight="1">
      <c r="A691" s="690"/>
      <c r="B691" s="282"/>
      <c r="C691" s="1473" t="s">
        <v>7359</v>
      </c>
      <c r="D691" s="1482" t="s">
        <v>7532</v>
      </c>
      <c r="E691" s="235" t="s">
        <v>7538</v>
      </c>
      <c r="F691" s="1473" t="s">
        <v>7359</v>
      </c>
      <c r="G691" s="1482" t="s">
        <v>7534</v>
      </c>
      <c r="H691" s="247"/>
      <c r="I691" s="1482" t="s">
        <v>7539</v>
      </c>
      <c r="J691" s="1482">
        <v>1</v>
      </c>
      <c r="K691" s="235">
        <v>1520</v>
      </c>
      <c r="L691" s="235" t="s">
        <v>384</v>
      </c>
      <c r="M691" s="235" t="s">
        <v>384</v>
      </c>
      <c r="N691" s="1482"/>
      <c r="O691" s="1473" t="s">
        <v>172</v>
      </c>
      <c r="P691" s="235">
        <v>1520</v>
      </c>
      <c r="Q691" s="235">
        <v>2</v>
      </c>
      <c r="R691" s="235" t="s">
        <v>384</v>
      </c>
      <c r="S691" s="235" t="s">
        <v>384</v>
      </c>
      <c r="T691" s="1482"/>
      <c r="U691" s="1482"/>
      <c r="V691" s="1473" t="s">
        <v>384</v>
      </c>
      <c r="W691" s="1482">
        <v>67</v>
      </c>
      <c r="X691" s="1482"/>
      <c r="Y691" s="1482"/>
      <c r="Z691" s="1482"/>
      <c r="AA691" s="1482"/>
      <c r="AB691" s="235" t="s">
        <v>384</v>
      </c>
      <c r="AC691" s="1473"/>
      <c r="AD691" s="1473"/>
      <c r="AE691" s="1482"/>
      <c r="AF691" s="1482"/>
      <c r="AG691" s="1482"/>
      <c r="AH691" s="1482"/>
      <c r="AI691" s="1482"/>
      <c r="AJ691" s="1482"/>
      <c r="AK691" s="1482"/>
      <c r="AL691" s="1482"/>
      <c r="AM691" s="1482"/>
      <c r="AN691" s="1482"/>
      <c r="AO691" s="1482"/>
      <c r="AP691" s="1482"/>
      <c r="AQ691" s="1482"/>
      <c r="AR691" s="1482"/>
      <c r="AS691" s="1482"/>
      <c r="AT691" s="1482"/>
      <c r="AU691" s="1482"/>
      <c r="AV691" s="1482"/>
      <c r="AW691" s="1482"/>
      <c r="AX691" s="867"/>
    </row>
    <row r="692" spans="1:50" ht="25.7" hidden="1" customHeight="1">
      <c r="A692" s="690"/>
      <c r="B692" s="282"/>
      <c r="C692" s="707" t="s">
        <v>7359</v>
      </c>
      <c r="D692" s="236"/>
      <c r="E692" s="235" t="s">
        <v>7540</v>
      </c>
      <c r="F692" s="707" t="s">
        <v>7359</v>
      </c>
      <c r="G692" s="236"/>
      <c r="H692" s="247"/>
      <c r="I692" s="236" t="s">
        <v>7359</v>
      </c>
      <c r="J692" s="236"/>
      <c r="K692" s="235">
        <v>810</v>
      </c>
      <c r="L692" s="235" t="s">
        <v>384</v>
      </c>
      <c r="M692" s="235" t="s">
        <v>384</v>
      </c>
      <c r="N692" s="236"/>
      <c r="O692" s="707" t="s">
        <v>172</v>
      </c>
      <c r="P692" s="235">
        <v>810</v>
      </c>
      <c r="Q692" s="235">
        <v>1</v>
      </c>
      <c r="R692" s="235" t="s">
        <v>384</v>
      </c>
      <c r="S692" s="235" t="s">
        <v>384</v>
      </c>
      <c r="T692" s="236"/>
      <c r="U692" s="236"/>
      <c r="V692" s="707" t="s">
        <v>384</v>
      </c>
      <c r="W692" s="236"/>
      <c r="X692" s="236"/>
      <c r="Y692" s="236"/>
      <c r="Z692" s="236"/>
      <c r="AA692" s="236"/>
      <c r="AB692" s="235" t="s">
        <v>384</v>
      </c>
      <c r="AC692" s="707"/>
      <c r="AD692" s="707"/>
      <c r="AE692" s="236"/>
      <c r="AF692" s="236"/>
      <c r="AG692" s="236"/>
      <c r="AH692" s="236"/>
      <c r="AI692" s="236"/>
      <c r="AJ692" s="236"/>
      <c r="AK692" s="236"/>
      <c r="AL692" s="236"/>
      <c r="AM692" s="236"/>
      <c r="AN692" s="236"/>
      <c r="AO692" s="236"/>
      <c r="AP692" s="236"/>
      <c r="AQ692" s="236"/>
      <c r="AR692" s="236"/>
      <c r="AS692" s="236"/>
      <c r="AT692" s="236"/>
      <c r="AU692" s="236"/>
      <c r="AV692" s="236"/>
      <c r="AW692" s="236"/>
      <c r="AX692" s="867"/>
    </row>
    <row r="693" spans="1:50" s="1316" customFormat="1" ht="25.7" hidden="1" customHeight="1">
      <c r="A693" s="690" t="s">
        <v>145</v>
      </c>
      <c r="B693" s="282"/>
      <c r="C693" s="1288" t="s">
        <v>7359</v>
      </c>
      <c r="D693" s="1298"/>
      <c r="E693" s="235" t="s">
        <v>7541</v>
      </c>
      <c r="F693" s="1288" t="s">
        <v>7359</v>
      </c>
      <c r="G693" s="1298"/>
      <c r="H693" s="247"/>
      <c r="I693" s="1298" t="s">
        <v>7542</v>
      </c>
      <c r="J693" s="1298"/>
      <c r="K693" s="235">
        <v>2220</v>
      </c>
      <c r="L693" s="235" t="s">
        <v>384</v>
      </c>
      <c r="M693" s="235" t="s">
        <v>384</v>
      </c>
      <c r="N693" s="1298"/>
      <c r="O693" s="1288" t="s">
        <v>172</v>
      </c>
      <c r="P693" s="235">
        <v>220</v>
      </c>
      <c r="Q693" s="235">
        <v>3</v>
      </c>
      <c r="R693" s="235" t="s">
        <v>384</v>
      </c>
      <c r="S693" s="235" t="s">
        <v>384</v>
      </c>
      <c r="T693" s="1298"/>
      <c r="U693" s="1298"/>
      <c r="V693" s="1288" t="s">
        <v>384</v>
      </c>
      <c r="W693" s="1298"/>
      <c r="X693" s="1298"/>
      <c r="Y693" s="1298"/>
      <c r="Z693" s="1298"/>
      <c r="AA693" s="1298"/>
      <c r="AB693" s="235" t="s">
        <v>384</v>
      </c>
      <c r="AC693" s="1288"/>
      <c r="AD693" s="1288"/>
      <c r="AE693" s="1298"/>
      <c r="AF693" s="1298"/>
      <c r="AG693" s="1298"/>
      <c r="AH693" s="1298"/>
      <c r="AI693" s="1298"/>
      <c r="AJ693" s="1298"/>
      <c r="AK693" s="1298"/>
      <c r="AL693" s="1298"/>
      <c r="AM693" s="1298"/>
      <c r="AN693" s="1298"/>
      <c r="AO693" s="1298"/>
      <c r="AP693" s="1298"/>
      <c r="AQ693" s="1298"/>
      <c r="AR693" s="1298"/>
      <c r="AS693" s="1298"/>
      <c r="AT693" s="1298"/>
      <c r="AU693" s="1298"/>
      <c r="AV693" s="1298"/>
      <c r="AW693" s="1298"/>
      <c r="AX693" s="867"/>
    </row>
    <row r="694" spans="1:50" ht="25.7" hidden="1" customHeight="1">
      <c r="A694" s="690"/>
      <c r="B694" s="282"/>
      <c r="C694" s="707" t="s">
        <v>7359</v>
      </c>
      <c r="D694" s="236"/>
      <c r="E694" s="235" t="s">
        <v>7543</v>
      </c>
      <c r="F694" s="707" t="s">
        <v>7359</v>
      </c>
      <c r="G694" s="236"/>
      <c r="H694" s="247"/>
      <c r="I694" s="236" t="s">
        <v>7359</v>
      </c>
      <c r="J694" s="236"/>
      <c r="K694" s="235">
        <v>1520</v>
      </c>
      <c r="L694" s="235" t="s">
        <v>384</v>
      </c>
      <c r="M694" s="235" t="s">
        <v>384</v>
      </c>
      <c r="N694" s="236"/>
      <c r="O694" s="707" t="s">
        <v>172</v>
      </c>
      <c r="P694" s="235">
        <v>1520</v>
      </c>
      <c r="Q694" s="235">
        <v>2</v>
      </c>
      <c r="R694" s="235" t="s">
        <v>384</v>
      </c>
      <c r="S694" s="235" t="s">
        <v>384</v>
      </c>
      <c r="T694" s="236"/>
      <c r="U694" s="236"/>
      <c r="V694" s="707" t="s">
        <v>384</v>
      </c>
      <c r="W694" s="236"/>
      <c r="X694" s="236"/>
      <c r="Y694" s="236"/>
      <c r="Z694" s="236"/>
      <c r="AA694" s="236"/>
      <c r="AB694" s="235" t="s">
        <v>384</v>
      </c>
      <c r="AC694" s="707"/>
      <c r="AD694" s="707"/>
      <c r="AE694" s="236"/>
      <c r="AF694" s="236"/>
      <c r="AG694" s="236"/>
      <c r="AH694" s="236"/>
      <c r="AI694" s="236"/>
      <c r="AJ694" s="236"/>
      <c r="AK694" s="236"/>
      <c r="AL694" s="236"/>
      <c r="AM694" s="236"/>
      <c r="AN694" s="236"/>
      <c r="AO694" s="236"/>
      <c r="AP694" s="236"/>
      <c r="AQ694" s="236"/>
      <c r="AR694" s="236"/>
      <c r="AS694" s="236"/>
      <c r="AT694" s="236"/>
      <c r="AU694" s="236"/>
      <c r="AV694" s="236"/>
      <c r="AW694" s="236"/>
      <c r="AX694" s="867"/>
    </row>
    <row r="695" spans="1:50" ht="25.7" hidden="1" customHeight="1">
      <c r="A695" s="690"/>
      <c r="B695" s="282"/>
      <c r="C695" s="707" t="s">
        <v>7359</v>
      </c>
      <c r="D695" s="236"/>
      <c r="E695" s="235" t="s">
        <v>7544</v>
      </c>
      <c r="F695" s="707" t="s">
        <v>7359</v>
      </c>
      <c r="G695" s="236"/>
      <c r="H695" s="247"/>
      <c r="I695" s="236" t="s">
        <v>7545</v>
      </c>
      <c r="J695" s="236"/>
      <c r="K695" s="235">
        <v>2220</v>
      </c>
      <c r="L695" s="235" t="s">
        <v>384</v>
      </c>
      <c r="M695" s="235" t="s">
        <v>384</v>
      </c>
      <c r="N695" s="236"/>
      <c r="O695" s="707" t="s">
        <v>172</v>
      </c>
      <c r="P695" s="235">
        <v>2220</v>
      </c>
      <c r="Q695" s="235">
        <v>3</v>
      </c>
      <c r="R695" s="235" t="s">
        <v>384</v>
      </c>
      <c r="S695" s="235" t="s">
        <v>384</v>
      </c>
      <c r="T695" s="236"/>
      <c r="U695" s="236"/>
      <c r="V695" s="707" t="s">
        <v>384</v>
      </c>
      <c r="W695" s="236"/>
      <c r="X695" s="236"/>
      <c r="Y695" s="236"/>
      <c r="Z695" s="236"/>
      <c r="AA695" s="236"/>
      <c r="AB695" s="235" t="s">
        <v>384</v>
      </c>
      <c r="AC695" s="707"/>
      <c r="AD695" s="707"/>
      <c r="AE695" s="236"/>
      <c r="AF695" s="236"/>
      <c r="AG695" s="236"/>
      <c r="AH695" s="236"/>
      <c r="AI695" s="236"/>
      <c r="AJ695" s="236"/>
      <c r="AK695" s="236"/>
      <c r="AL695" s="236"/>
      <c r="AM695" s="236"/>
      <c r="AN695" s="236"/>
      <c r="AO695" s="236"/>
      <c r="AP695" s="236"/>
      <c r="AQ695" s="236"/>
      <c r="AR695" s="236"/>
      <c r="AS695" s="236"/>
      <c r="AT695" s="236"/>
      <c r="AU695" s="236"/>
      <c r="AV695" s="236"/>
      <c r="AW695" s="236"/>
      <c r="AX695" s="867"/>
    </row>
    <row r="696" spans="1:50" ht="25.7" hidden="1" customHeight="1">
      <c r="A696" s="690"/>
      <c r="B696" s="282"/>
      <c r="C696" s="707" t="s">
        <v>7359</v>
      </c>
      <c r="D696" s="236"/>
      <c r="E696" s="235" t="s">
        <v>7546</v>
      </c>
      <c r="F696" s="707" t="s">
        <v>7359</v>
      </c>
      <c r="G696" s="236"/>
      <c r="H696" s="247"/>
      <c r="I696" s="236" t="s">
        <v>7547</v>
      </c>
      <c r="J696" s="236"/>
      <c r="K696" s="235">
        <v>2220</v>
      </c>
      <c r="L696" s="235" t="s">
        <v>384</v>
      </c>
      <c r="M696" s="235" t="s">
        <v>384</v>
      </c>
      <c r="N696" s="236"/>
      <c r="O696" s="707" t="s">
        <v>172</v>
      </c>
      <c r="P696" s="235">
        <v>2220</v>
      </c>
      <c r="Q696" s="235">
        <v>3</v>
      </c>
      <c r="R696" s="235" t="s">
        <v>384</v>
      </c>
      <c r="S696" s="235" t="s">
        <v>384</v>
      </c>
      <c r="T696" s="236"/>
      <c r="U696" s="236"/>
      <c r="V696" s="707">
        <v>2012</v>
      </c>
      <c r="W696" s="236"/>
      <c r="X696" s="236"/>
      <c r="Y696" s="236"/>
      <c r="Z696" s="236"/>
      <c r="AA696" s="236"/>
      <c r="AB696" s="235" t="s">
        <v>384</v>
      </c>
      <c r="AC696" s="707"/>
      <c r="AD696" s="707"/>
      <c r="AE696" s="236"/>
      <c r="AF696" s="236"/>
      <c r="AG696" s="236"/>
      <c r="AH696" s="236"/>
      <c r="AI696" s="236"/>
      <c r="AJ696" s="236"/>
      <c r="AK696" s="236"/>
      <c r="AL696" s="236"/>
      <c r="AM696" s="236"/>
      <c r="AN696" s="236"/>
      <c r="AO696" s="236"/>
      <c r="AP696" s="236"/>
      <c r="AQ696" s="236"/>
      <c r="AR696" s="236"/>
      <c r="AS696" s="236"/>
      <c r="AT696" s="236"/>
      <c r="AU696" s="236"/>
      <c r="AV696" s="236"/>
      <c r="AW696" s="236"/>
      <c r="AX696" s="867"/>
    </row>
    <row r="697" spans="1:50" ht="25.7" hidden="1" customHeight="1">
      <c r="A697" s="690" t="s">
        <v>145</v>
      </c>
      <c r="B697" s="282"/>
      <c r="C697" s="707" t="s">
        <v>7365</v>
      </c>
      <c r="D697" s="236"/>
      <c r="E697" s="235" t="s">
        <v>5711</v>
      </c>
      <c r="F697" s="707" t="s">
        <v>7365</v>
      </c>
      <c r="G697" s="236"/>
      <c r="H697" s="247"/>
      <c r="I697" s="236" t="s">
        <v>11624</v>
      </c>
      <c r="J697" s="236"/>
      <c r="K697" s="235">
        <v>14421</v>
      </c>
      <c r="L697" s="235" t="s">
        <v>384</v>
      </c>
      <c r="M697" s="235" t="s">
        <v>384</v>
      </c>
      <c r="N697" s="236"/>
      <c r="O697" s="707" t="s">
        <v>172</v>
      </c>
      <c r="P697" s="235">
        <v>6316</v>
      </c>
      <c r="Q697" s="235">
        <v>11</v>
      </c>
      <c r="R697" s="235" t="s">
        <v>384</v>
      </c>
      <c r="S697" s="235" t="s">
        <v>384</v>
      </c>
      <c r="T697" s="236"/>
      <c r="U697" s="236"/>
      <c r="V697" s="707">
        <v>1993</v>
      </c>
      <c r="W697" s="236"/>
      <c r="X697" s="236"/>
      <c r="Y697" s="236"/>
      <c r="Z697" s="236"/>
      <c r="AA697" s="236"/>
      <c r="AB697" s="235">
        <v>120</v>
      </c>
      <c r="AC697" s="707"/>
      <c r="AD697" s="707"/>
      <c r="AE697" s="236"/>
      <c r="AF697" s="236"/>
      <c r="AG697" s="236"/>
      <c r="AH697" s="236"/>
      <c r="AI697" s="236"/>
      <c r="AJ697" s="236"/>
      <c r="AK697" s="236"/>
      <c r="AL697" s="236"/>
      <c r="AM697" s="236"/>
      <c r="AN697" s="236"/>
      <c r="AO697" s="236"/>
      <c r="AP697" s="236"/>
      <c r="AQ697" s="236"/>
      <c r="AR697" s="236"/>
      <c r="AS697" s="236"/>
      <c r="AT697" s="236"/>
      <c r="AU697" s="236"/>
      <c r="AV697" s="236"/>
      <c r="AW697" s="236"/>
      <c r="AX697" s="867"/>
    </row>
    <row r="698" spans="1:50" ht="25.7" hidden="1" customHeight="1">
      <c r="A698" s="690"/>
      <c r="B698" s="282"/>
      <c r="C698" s="707" t="s">
        <v>7365</v>
      </c>
      <c r="D698" s="236"/>
      <c r="E698" s="235" t="s">
        <v>7548</v>
      </c>
      <c r="F698" s="707" t="s">
        <v>7365</v>
      </c>
      <c r="G698" s="236"/>
      <c r="H698" s="247"/>
      <c r="I698" s="236" t="s">
        <v>11624</v>
      </c>
      <c r="J698" s="236"/>
      <c r="K698" s="235">
        <v>6717</v>
      </c>
      <c r="L698" s="235" t="s">
        <v>384</v>
      </c>
      <c r="M698" s="235" t="s">
        <v>384</v>
      </c>
      <c r="N698" s="236"/>
      <c r="O698" s="707" t="s">
        <v>172</v>
      </c>
      <c r="P698" s="235">
        <v>3087</v>
      </c>
      <c r="Q698" s="235">
        <v>5</v>
      </c>
      <c r="R698" s="235" t="s">
        <v>384</v>
      </c>
      <c r="S698" s="235" t="s">
        <v>384</v>
      </c>
      <c r="T698" s="236"/>
      <c r="U698" s="236"/>
      <c r="V698" s="707">
        <v>2004</v>
      </c>
      <c r="W698" s="236"/>
      <c r="X698" s="236"/>
      <c r="Y698" s="236"/>
      <c r="Z698" s="236"/>
      <c r="AA698" s="236"/>
      <c r="AB698" s="235">
        <v>173</v>
      </c>
      <c r="AC698" s="707"/>
      <c r="AD698" s="707"/>
      <c r="AE698" s="236"/>
      <c r="AF698" s="236"/>
      <c r="AG698" s="236"/>
      <c r="AH698" s="236"/>
      <c r="AI698" s="236"/>
      <c r="AJ698" s="236"/>
      <c r="AK698" s="236"/>
      <c r="AL698" s="236"/>
      <c r="AM698" s="236"/>
      <c r="AN698" s="236"/>
      <c r="AO698" s="236"/>
      <c r="AP698" s="236"/>
      <c r="AQ698" s="236"/>
      <c r="AR698" s="236"/>
      <c r="AS698" s="236"/>
      <c r="AT698" s="236"/>
      <c r="AU698" s="236"/>
      <c r="AV698" s="236"/>
      <c r="AW698" s="236"/>
      <c r="AX698" s="867"/>
    </row>
    <row r="699" spans="1:50" ht="25.7" hidden="1" customHeight="1">
      <c r="A699" s="690"/>
      <c r="B699" s="282"/>
      <c r="C699" s="707" t="s">
        <v>7365</v>
      </c>
      <c r="D699" s="236"/>
      <c r="E699" s="235" t="s">
        <v>16834</v>
      </c>
      <c r="F699" s="707" t="s">
        <v>7365</v>
      </c>
      <c r="G699" s="236"/>
      <c r="H699" s="247"/>
      <c r="I699" s="236" t="s">
        <v>7365</v>
      </c>
      <c r="J699" s="236"/>
      <c r="K699" s="235" t="s">
        <v>384</v>
      </c>
      <c r="L699" s="235" t="s">
        <v>384</v>
      </c>
      <c r="M699" s="235" t="s">
        <v>384</v>
      </c>
      <c r="N699" s="236"/>
      <c r="O699" s="707" t="s">
        <v>384</v>
      </c>
      <c r="P699" s="235" t="s">
        <v>384</v>
      </c>
      <c r="Q699" s="235">
        <v>1</v>
      </c>
      <c r="R699" s="235" t="s">
        <v>384</v>
      </c>
      <c r="S699" s="235" t="s">
        <v>384</v>
      </c>
      <c r="T699" s="236"/>
      <c r="U699" s="236"/>
      <c r="V699" s="707">
        <v>2018</v>
      </c>
      <c r="W699" s="236"/>
      <c r="X699" s="236"/>
      <c r="Y699" s="236"/>
      <c r="Z699" s="236"/>
      <c r="AA699" s="236"/>
      <c r="AB699" s="235" t="s">
        <v>384</v>
      </c>
      <c r="AC699" s="707"/>
      <c r="AD699" s="707"/>
      <c r="AE699" s="236"/>
      <c r="AF699" s="236"/>
      <c r="AG699" s="236"/>
      <c r="AH699" s="236"/>
      <c r="AI699" s="236"/>
      <c r="AJ699" s="236"/>
      <c r="AK699" s="236"/>
      <c r="AL699" s="236"/>
      <c r="AM699" s="236"/>
      <c r="AN699" s="236"/>
      <c r="AO699" s="236"/>
      <c r="AP699" s="236"/>
      <c r="AQ699" s="236"/>
      <c r="AR699" s="236"/>
      <c r="AS699" s="236"/>
      <c r="AT699" s="236"/>
      <c r="AU699" s="236"/>
      <c r="AV699" s="236"/>
      <c r="AW699" s="236"/>
      <c r="AX699" s="867"/>
    </row>
    <row r="700" spans="1:50" ht="25.7" hidden="1" customHeight="1">
      <c r="A700" s="690"/>
      <c r="B700" s="282"/>
      <c r="C700" s="707" t="s">
        <v>7377</v>
      </c>
      <c r="D700" s="236" t="s">
        <v>7378</v>
      </c>
      <c r="E700" s="235" t="s">
        <v>7549</v>
      </c>
      <c r="F700" s="707" t="s">
        <v>7377</v>
      </c>
      <c r="G700" s="236" t="s">
        <v>7380</v>
      </c>
      <c r="H700" s="247"/>
      <c r="I700" s="236" t="s">
        <v>7377</v>
      </c>
      <c r="J700" s="236">
        <v>5</v>
      </c>
      <c r="K700" s="235">
        <v>35540</v>
      </c>
      <c r="L700" s="235">
        <v>714</v>
      </c>
      <c r="M700" s="235">
        <v>714</v>
      </c>
      <c r="N700" s="236" t="s">
        <v>171</v>
      </c>
      <c r="O700" s="707" t="s">
        <v>1091</v>
      </c>
      <c r="P700" s="235">
        <v>15000</v>
      </c>
      <c r="Q700" s="235">
        <v>20</v>
      </c>
      <c r="R700" s="235">
        <v>2300</v>
      </c>
      <c r="S700" s="235">
        <v>2300</v>
      </c>
      <c r="T700" s="236" t="s">
        <v>173</v>
      </c>
      <c r="U700" s="236" t="s">
        <v>711</v>
      </c>
      <c r="V700" s="707">
        <v>2006</v>
      </c>
      <c r="W700" s="236">
        <v>300</v>
      </c>
      <c r="X700" s="236"/>
      <c r="Y700" s="236"/>
      <c r="Z700" s="236"/>
      <c r="AA700" s="236"/>
      <c r="AB700" s="235">
        <v>7625</v>
      </c>
      <c r="AC700" s="707"/>
      <c r="AD700" s="707"/>
      <c r="AE700" s="236"/>
      <c r="AF700" s="236"/>
      <c r="AG700" s="236"/>
      <c r="AH700" s="236"/>
      <c r="AI700" s="236"/>
      <c r="AJ700" s="236"/>
      <c r="AK700" s="236"/>
      <c r="AL700" s="236"/>
      <c r="AM700" s="236"/>
      <c r="AN700" s="236"/>
      <c r="AO700" s="236"/>
      <c r="AP700" s="236"/>
      <c r="AQ700" s="236"/>
      <c r="AR700" s="236"/>
      <c r="AS700" s="236"/>
      <c r="AT700" s="236"/>
      <c r="AU700" s="236"/>
      <c r="AV700" s="236"/>
      <c r="AW700" s="236"/>
      <c r="AX700" s="867"/>
    </row>
    <row r="701" spans="1:50" ht="25.7" hidden="1" customHeight="1">
      <c r="A701" s="690"/>
      <c r="B701" s="282"/>
      <c r="C701" s="707" t="s">
        <v>7377</v>
      </c>
      <c r="D701" s="236"/>
      <c r="E701" s="235" t="s">
        <v>7550</v>
      </c>
      <c r="F701" s="707" t="s">
        <v>7377</v>
      </c>
      <c r="G701" s="236"/>
      <c r="H701" s="247"/>
      <c r="I701" s="236" t="s">
        <v>7377</v>
      </c>
      <c r="J701" s="236"/>
      <c r="K701" s="235">
        <v>8970</v>
      </c>
      <c r="L701" s="235">
        <v>4387</v>
      </c>
      <c r="M701" s="235">
        <v>4412</v>
      </c>
      <c r="N701" s="236"/>
      <c r="O701" s="707" t="s">
        <v>6396</v>
      </c>
      <c r="P701" s="235">
        <v>3250</v>
      </c>
      <c r="Q701" s="235">
        <v>4</v>
      </c>
      <c r="R701" s="235">
        <v>410</v>
      </c>
      <c r="S701" s="235">
        <v>800</v>
      </c>
      <c r="T701" s="236"/>
      <c r="U701" s="236"/>
      <c r="V701" s="707">
        <v>2010</v>
      </c>
      <c r="W701" s="236"/>
      <c r="X701" s="236"/>
      <c r="Y701" s="236"/>
      <c r="Z701" s="236"/>
      <c r="AA701" s="236"/>
      <c r="AB701" s="235">
        <v>7148</v>
      </c>
      <c r="AC701" s="707"/>
      <c r="AD701" s="707"/>
      <c r="AE701" s="236"/>
      <c r="AF701" s="236"/>
      <c r="AG701" s="236"/>
      <c r="AH701" s="236"/>
      <c r="AI701" s="236"/>
      <c r="AJ701" s="236"/>
      <c r="AK701" s="236"/>
      <c r="AL701" s="236"/>
      <c r="AM701" s="236"/>
      <c r="AN701" s="236"/>
      <c r="AO701" s="236"/>
      <c r="AP701" s="236"/>
      <c r="AQ701" s="236"/>
      <c r="AR701" s="236"/>
      <c r="AS701" s="236"/>
      <c r="AT701" s="236"/>
      <c r="AU701" s="236"/>
      <c r="AV701" s="236"/>
      <c r="AW701" s="236"/>
      <c r="AX701" s="867"/>
    </row>
    <row r="702" spans="1:50" ht="25.7" hidden="1" customHeight="1">
      <c r="A702" s="690"/>
      <c r="B702" s="282"/>
      <c r="C702" s="707" t="s">
        <v>2055</v>
      </c>
      <c r="D702" s="236" t="s">
        <v>2055</v>
      </c>
      <c r="E702" s="235" t="s">
        <v>11456</v>
      </c>
      <c r="F702" s="707" t="s">
        <v>2055</v>
      </c>
      <c r="G702" s="236" t="s">
        <v>7386</v>
      </c>
      <c r="H702" s="247"/>
      <c r="I702" s="236" t="s">
        <v>2055</v>
      </c>
      <c r="J702" s="236">
        <v>6</v>
      </c>
      <c r="K702" s="235">
        <v>8400</v>
      </c>
      <c r="L702" s="235">
        <v>225</v>
      </c>
      <c r="M702" s="235">
        <v>450</v>
      </c>
      <c r="N702" s="236" t="s">
        <v>171</v>
      </c>
      <c r="O702" s="707" t="s">
        <v>1091</v>
      </c>
      <c r="P702" s="235">
        <v>2640</v>
      </c>
      <c r="Q702" s="235">
        <v>10</v>
      </c>
      <c r="R702" s="235">
        <v>700</v>
      </c>
      <c r="S702" s="235">
        <v>700</v>
      </c>
      <c r="T702" s="236" t="s">
        <v>465</v>
      </c>
      <c r="U702" s="236" t="s">
        <v>466</v>
      </c>
      <c r="V702" s="707">
        <v>1995</v>
      </c>
      <c r="W702" s="236">
        <v>993</v>
      </c>
      <c r="X702" s="236"/>
      <c r="Y702" s="236">
        <v>800</v>
      </c>
      <c r="Z702" s="236"/>
      <c r="AA702" s="236"/>
      <c r="AB702" s="235">
        <v>2093</v>
      </c>
      <c r="AC702" s="707"/>
      <c r="AD702" s="707"/>
      <c r="AE702" s="236"/>
      <c r="AF702" s="236"/>
      <c r="AG702" s="236"/>
      <c r="AH702" s="236"/>
      <c r="AI702" s="236"/>
      <c r="AJ702" s="236"/>
      <c r="AK702" s="236"/>
      <c r="AL702" s="236"/>
      <c r="AM702" s="236"/>
      <c r="AN702" s="236"/>
      <c r="AO702" s="236"/>
      <c r="AP702" s="236"/>
      <c r="AQ702" s="236"/>
      <c r="AR702" s="236"/>
      <c r="AS702" s="236"/>
      <c r="AT702" s="236"/>
      <c r="AU702" s="236"/>
      <c r="AV702" s="236"/>
      <c r="AW702" s="236"/>
      <c r="AX702" s="867"/>
    </row>
    <row r="703" spans="1:50" ht="25.7" hidden="1" customHeight="1">
      <c r="A703" s="690"/>
      <c r="B703" s="282"/>
      <c r="C703" s="707" t="s">
        <v>2055</v>
      </c>
      <c r="D703" s="236"/>
      <c r="E703" s="235" t="s">
        <v>7551</v>
      </c>
      <c r="F703" s="707" t="s">
        <v>2055</v>
      </c>
      <c r="G703" s="236"/>
      <c r="H703" s="247"/>
      <c r="I703" s="236" t="s">
        <v>2055</v>
      </c>
      <c r="J703" s="236"/>
      <c r="K703" s="235">
        <v>2458</v>
      </c>
      <c r="L703" s="235">
        <v>2458</v>
      </c>
      <c r="M703" s="235">
        <v>2458</v>
      </c>
      <c r="N703" s="236"/>
      <c r="O703" s="707" t="s">
        <v>1091</v>
      </c>
      <c r="P703" s="235">
        <v>2458</v>
      </c>
      <c r="Q703" s="235">
        <v>3</v>
      </c>
      <c r="R703" s="235">
        <v>0</v>
      </c>
      <c r="S703" s="235">
        <v>200</v>
      </c>
      <c r="T703" s="236"/>
      <c r="U703" s="236"/>
      <c r="V703" s="707">
        <v>2015</v>
      </c>
      <c r="W703" s="236"/>
      <c r="X703" s="236"/>
      <c r="Y703" s="236"/>
      <c r="Z703" s="236"/>
      <c r="AA703" s="236"/>
      <c r="AB703" s="235">
        <v>1950</v>
      </c>
      <c r="AC703" s="707"/>
      <c r="AD703" s="707"/>
      <c r="AE703" s="236"/>
      <c r="AF703" s="236"/>
      <c r="AG703" s="236"/>
      <c r="AH703" s="236"/>
      <c r="AI703" s="236"/>
      <c r="AJ703" s="236"/>
      <c r="AK703" s="236"/>
      <c r="AL703" s="236"/>
      <c r="AM703" s="236"/>
      <c r="AN703" s="236"/>
      <c r="AO703" s="236"/>
      <c r="AP703" s="236"/>
      <c r="AQ703" s="236"/>
      <c r="AR703" s="236"/>
      <c r="AS703" s="236"/>
      <c r="AT703" s="236"/>
      <c r="AU703" s="236"/>
      <c r="AV703" s="236"/>
      <c r="AW703" s="236"/>
      <c r="AX703" s="867"/>
    </row>
    <row r="704" spans="1:50" ht="25.7" hidden="1" customHeight="1">
      <c r="A704" s="690" t="s">
        <v>91</v>
      </c>
      <c r="B704" s="282"/>
      <c r="C704" s="707" t="s">
        <v>2060</v>
      </c>
      <c r="D704" s="236" t="s">
        <v>7384</v>
      </c>
      <c r="E704" s="235" t="s">
        <v>7552</v>
      </c>
      <c r="F704" s="707" t="s">
        <v>2060</v>
      </c>
      <c r="G704" s="236" t="s">
        <v>7386</v>
      </c>
      <c r="H704" s="247"/>
      <c r="I704" s="236" t="s">
        <v>2060</v>
      </c>
      <c r="J704" s="236">
        <v>6</v>
      </c>
      <c r="K704" s="235">
        <v>24790</v>
      </c>
      <c r="L704" s="235">
        <v>4865</v>
      </c>
      <c r="M704" s="235">
        <v>4997</v>
      </c>
      <c r="N704" s="236" t="s">
        <v>171</v>
      </c>
      <c r="O704" s="707" t="s">
        <v>1091</v>
      </c>
      <c r="P704" s="235">
        <v>11579</v>
      </c>
      <c r="Q704" s="235">
        <v>15</v>
      </c>
      <c r="R704" s="235">
        <v>1729</v>
      </c>
      <c r="S704" s="235">
        <v>2000</v>
      </c>
      <c r="T704" s="236" t="s">
        <v>465</v>
      </c>
      <c r="U704" s="236" t="s">
        <v>466</v>
      </c>
      <c r="V704" s="707">
        <v>2012</v>
      </c>
      <c r="W704" s="236">
        <v>993</v>
      </c>
      <c r="X704" s="236"/>
      <c r="Y704" s="236">
        <v>800</v>
      </c>
      <c r="Z704" s="236"/>
      <c r="AA704" s="236"/>
      <c r="AB704" s="235">
        <v>12500</v>
      </c>
      <c r="AC704" s="707"/>
      <c r="AD704" s="707"/>
      <c r="AE704" s="236"/>
      <c r="AF704" s="236"/>
      <c r="AG704" s="236">
        <v>8</v>
      </c>
      <c r="AH704" s="236" t="s">
        <v>7553</v>
      </c>
      <c r="AI704" s="236">
        <v>50</v>
      </c>
      <c r="AJ704" s="236"/>
      <c r="AK704" s="236"/>
      <c r="AL704" s="236"/>
      <c r="AM704" s="236"/>
      <c r="AN704" s="236"/>
      <c r="AO704" s="236"/>
      <c r="AP704" s="236"/>
      <c r="AQ704" s="236"/>
      <c r="AR704" s="236"/>
      <c r="AS704" s="236"/>
      <c r="AT704" s="236"/>
      <c r="AU704" s="236"/>
      <c r="AV704" s="236"/>
      <c r="AW704" s="236"/>
      <c r="AX704" s="867" t="s">
        <v>11457</v>
      </c>
    </row>
    <row r="705" spans="1:50" ht="25.7" hidden="1" customHeight="1">
      <c r="A705" s="690" t="s">
        <v>310</v>
      </c>
      <c r="B705" s="282"/>
      <c r="C705" s="707" t="s">
        <v>2060</v>
      </c>
      <c r="D705" s="236"/>
      <c r="E705" s="235" t="s">
        <v>7501</v>
      </c>
      <c r="F705" s="707" t="s">
        <v>2060</v>
      </c>
      <c r="G705" s="236"/>
      <c r="H705" s="247"/>
      <c r="I705" s="236" t="s">
        <v>2060</v>
      </c>
      <c r="J705" s="236"/>
      <c r="K705" s="235">
        <v>27268</v>
      </c>
      <c r="L705" s="235">
        <v>1657</v>
      </c>
      <c r="M705" s="235">
        <v>1655</v>
      </c>
      <c r="N705" s="236"/>
      <c r="O705" s="707" t="s">
        <v>14040</v>
      </c>
      <c r="P705" s="235">
        <v>4759</v>
      </c>
      <c r="Q705" s="235">
        <v>6</v>
      </c>
      <c r="R705" s="235" t="s">
        <v>384</v>
      </c>
      <c r="S705" s="235" t="s">
        <v>384</v>
      </c>
      <c r="T705" s="236"/>
      <c r="U705" s="236"/>
      <c r="V705" s="707">
        <v>2019</v>
      </c>
      <c r="W705" s="236"/>
      <c r="X705" s="236"/>
      <c r="Y705" s="236"/>
      <c r="Z705" s="236"/>
      <c r="AA705" s="236"/>
      <c r="AB705" s="235">
        <v>6500</v>
      </c>
      <c r="AC705" s="707"/>
      <c r="AD705" s="707"/>
      <c r="AE705" s="236"/>
      <c r="AF705" s="236"/>
      <c r="AG705" s="236"/>
      <c r="AH705" s="236"/>
      <c r="AI705" s="236"/>
      <c r="AJ705" s="236"/>
      <c r="AK705" s="236"/>
      <c r="AL705" s="236"/>
      <c r="AM705" s="236"/>
      <c r="AN705" s="236"/>
      <c r="AO705" s="236"/>
      <c r="AP705" s="236"/>
      <c r="AQ705" s="236"/>
      <c r="AR705" s="236"/>
      <c r="AS705" s="236"/>
      <c r="AT705" s="236"/>
      <c r="AU705" s="236"/>
      <c r="AV705" s="236"/>
      <c r="AW705" s="236"/>
      <c r="AX705" s="867" t="s">
        <v>15161</v>
      </c>
    </row>
    <row r="706" spans="1:50" ht="25.7" hidden="1" customHeight="1">
      <c r="A706" s="690"/>
      <c r="B706" s="282"/>
      <c r="C706" s="707" t="s">
        <v>7403</v>
      </c>
      <c r="D706" s="236"/>
      <c r="E706" s="235" t="s">
        <v>1051</v>
      </c>
      <c r="F706" s="707" t="s">
        <v>7403</v>
      </c>
      <c r="G706" s="236"/>
      <c r="H706" s="247"/>
      <c r="I706" s="236" t="s">
        <v>15162</v>
      </c>
      <c r="J706" s="236"/>
      <c r="K706" s="235">
        <v>7972</v>
      </c>
      <c r="L706" s="235">
        <v>3209</v>
      </c>
      <c r="M706" s="235">
        <v>3209</v>
      </c>
      <c r="N706" s="236"/>
      <c r="O706" s="707" t="s">
        <v>142</v>
      </c>
      <c r="P706" s="235">
        <v>7972</v>
      </c>
      <c r="Q706" s="235">
        <v>10</v>
      </c>
      <c r="R706" s="235">
        <v>166</v>
      </c>
      <c r="S706" s="235">
        <v>166</v>
      </c>
      <c r="T706" s="236"/>
      <c r="U706" s="236"/>
      <c r="V706" s="707">
        <v>1989</v>
      </c>
      <c r="W706" s="236"/>
      <c r="X706" s="236"/>
      <c r="Y706" s="236"/>
      <c r="Z706" s="236"/>
      <c r="AA706" s="236"/>
      <c r="AB706" s="235">
        <v>986</v>
      </c>
      <c r="AC706" s="707"/>
      <c r="AD706" s="707"/>
      <c r="AE706" s="236"/>
      <c r="AF706" s="236"/>
      <c r="AG706" s="236"/>
      <c r="AH706" s="236"/>
      <c r="AI706" s="236"/>
      <c r="AJ706" s="236"/>
      <c r="AK706" s="236"/>
      <c r="AL706" s="236"/>
      <c r="AM706" s="236"/>
      <c r="AN706" s="236"/>
      <c r="AO706" s="236"/>
      <c r="AP706" s="236"/>
      <c r="AQ706" s="236"/>
      <c r="AR706" s="236"/>
      <c r="AS706" s="236"/>
      <c r="AT706" s="236"/>
      <c r="AU706" s="236"/>
      <c r="AV706" s="236"/>
      <c r="AW706" s="236"/>
      <c r="AX706" s="867"/>
    </row>
    <row r="707" spans="1:50" ht="25.7" hidden="1" customHeight="1">
      <c r="A707" s="690"/>
      <c r="B707" s="282"/>
      <c r="C707" s="707" t="s">
        <v>7403</v>
      </c>
      <c r="D707" s="236"/>
      <c r="E707" s="235" t="s">
        <v>7554</v>
      </c>
      <c r="F707" s="707" t="s">
        <v>7403</v>
      </c>
      <c r="G707" s="236"/>
      <c r="H707" s="247"/>
      <c r="I707" s="236" t="s">
        <v>15154</v>
      </c>
      <c r="J707" s="236"/>
      <c r="K707" s="235">
        <v>2173</v>
      </c>
      <c r="L707" s="235" t="s">
        <v>384</v>
      </c>
      <c r="M707" s="235" t="s">
        <v>384</v>
      </c>
      <c r="N707" s="236"/>
      <c r="O707" s="707" t="s">
        <v>172</v>
      </c>
      <c r="P707" s="235">
        <v>2173</v>
      </c>
      <c r="Q707" s="235">
        <v>4</v>
      </c>
      <c r="R707" s="235">
        <v>100</v>
      </c>
      <c r="S707" s="235">
        <v>100</v>
      </c>
      <c r="T707" s="236"/>
      <c r="U707" s="236"/>
      <c r="V707" s="707">
        <v>2010</v>
      </c>
      <c r="W707" s="236"/>
      <c r="X707" s="236"/>
      <c r="Y707" s="236"/>
      <c r="Z707" s="236"/>
      <c r="AA707" s="236"/>
      <c r="AB707" s="235">
        <v>639</v>
      </c>
      <c r="AC707" s="707"/>
      <c r="AD707" s="707"/>
      <c r="AE707" s="236"/>
      <c r="AF707" s="236"/>
      <c r="AG707" s="236"/>
      <c r="AH707" s="236"/>
      <c r="AI707" s="236"/>
      <c r="AJ707" s="236"/>
      <c r="AK707" s="236"/>
      <c r="AL707" s="236"/>
      <c r="AM707" s="236"/>
      <c r="AN707" s="236"/>
      <c r="AO707" s="236"/>
      <c r="AP707" s="236"/>
      <c r="AQ707" s="236"/>
      <c r="AR707" s="236"/>
      <c r="AS707" s="236"/>
      <c r="AT707" s="236"/>
      <c r="AU707" s="236"/>
      <c r="AV707" s="236"/>
      <c r="AW707" s="236"/>
      <c r="AX707" s="867"/>
    </row>
    <row r="708" spans="1:50" ht="25.7" hidden="1" customHeight="1">
      <c r="A708" s="690"/>
      <c r="B708" s="282"/>
      <c r="C708" s="707" t="s">
        <v>7407</v>
      </c>
      <c r="D708" s="236" t="s">
        <v>7555</v>
      </c>
      <c r="E708" s="235" t="s">
        <v>7556</v>
      </c>
      <c r="F708" s="707" t="s">
        <v>7407</v>
      </c>
      <c r="G708" s="236" t="s">
        <v>7557</v>
      </c>
      <c r="H708" s="247"/>
      <c r="I708" s="236" t="s">
        <v>7558</v>
      </c>
      <c r="J708" s="236">
        <v>1</v>
      </c>
      <c r="K708" s="235">
        <v>6805</v>
      </c>
      <c r="L708" s="235">
        <v>204</v>
      </c>
      <c r="M708" s="235">
        <v>204</v>
      </c>
      <c r="N708" s="236" t="s">
        <v>171</v>
      </c>
      <c r="O708" s="707" t="s">
        <v>7559</v>
      </c>
      <c r="P708" s="235">
        <v>5036</v>
      </c>
      <c r="Q708" s="235">
        <v>8</v>
      </c>
      <c r="R708" s="235">
        <v>500</v>
      </c>
      <c r="S708" s="235">
        <v>500</v>
      </c>
      <c r="T708" s="236" t="s">
        <v>173</v>
      </c>
      <c r="U708" s="236" t="s">
        <v>2150</v>
      </c>
      <c r="V708" s="707">
        <v>1997</v>
      </c>
      <c r="W708" s="236">
        <v>389</v>
      </c>
      <c r="X708" s="236"/>
      <c r="Y708" s="236"/>
      <c r="Z708" s="236"/>
      <c r="AA708" s="236"/>
      <c r="AB708" s="235">
        <v>389</v>
      </c>
      <c r="AC708" s="707"/>
      <c r="AD708" s="707"/>
      <c r="AE708" s="236"/>
      <c r="AF708" s="236"/>
      <c r="AG708" s="236">
        <v>1</v>
      </c>
      <c r="AH708" s="236"/>
      <c r="AI708" s="236"/>
      <c r="AJ708" s="236"/>
      <c r="AK708" s="236"/>
      <c r="AL708" s="236"/>
      <c r="AM708" s="236"/>
      <c r="AN708" s="236"/>
      <c r="AO708" s="236"/>
      <c r="AP708" s="236"/>
      <c r="AQ708" s="236"/>
      <c r="AR708" s="236"/>
      <c r="AS708" s="236"/>
      <c r="AT708" s="236"/>
      <c r="AU708" s="236"/>
      <c r="AV708" s="236"/>
      <c r="AW708" s="236"/>
      <c r="AX708" s="867"/>
    </row>
    <row r="709" spans="1:50" ht="25.7" hidden="1" customHeight="1">
      <c r="A709" s="690"/>
      <c r="B709" s="282"/>
      <c r="C709" s="707" t="s">
        <v>7413</v>
      </c>
      <c r="D709" s="236"/>
      <c r="E709" s="235" t="s">
        <v>7560</v>
      </c>
      <c r="F709" s="707" t="s">
        <v>7413</v>
      </c>
      <c r="G709" s="236"/>
      <c r="H709" s="247"/>
      <c r="I709" s="236" t="s">
        <v>7413</v>
      </c>
      <c r="J709" s="236"/>
      <c r="K709" s="235">
        <v>17379</v>
      </c>
      <c r="L709" s="235">
        <v>483</v>
      </c>
      <c r="M709" s="235">
        <v>613</v>
      </c>
      <c r="N709" s="236"/>
      <c r="O709" s="707" t="s">
        <v>16835</v>
      </c>
      <c r="P709" s="235">
        <v>7769</v>
      </c>
      <c r="Q709" s="235">
        <v>9</v>
      </c>
      <c r="R709" s="235">
        <v>360</v>
      </c>
      <c r="S709" s="235">
        <v>400</v>
      </c>
      <c r="T709" s="236"/>
      <c r="U709" s="236"/>
      <c r="V709" s="707">
        <v>2007</v>
      </c>
      <c r="W709" s="236"/>
      <c r="X709" s="236"/>
      <c r="Y709" s="236"/>
      <c r="Z709" s="236"/>
      <c r="AA709" s="236"/>
      <c r="AB709" s="235">
        <v>2400</v>
      </c>
      <c r="AC709" s="707"/>
      <c r="AD709" s="707"/>
      <c r="AE709" s="236"/>
      <c r="AF709" s="236"/>
      <c r="AG709" s="236"/>
      <c r="AH709" s="236"/>
      <c r="AI709" s="236"/>
      <c r="AJ709" s="236"/>
      <c r="AK709" s="236"/>
      <c r="AL709" s="236"/>
      <c r="AM709" s="236"/>
      <c r="AN709" s="236"/>
      <c r="AO709" s="236"/>
      <c r="AP709" s="236"/>
      <c r="AQ709" s="236"/>
      <c r="AR709" s="236"/>
      <c r="AS709" s="236"/>
      <c r="AT709" s="236"/>
      <c r="AU709" s="236"/>
      <c r="AV709" s="236"/>
      <c r="AW709" s="236"/>
      <c r="AX709" s="867"/>
    </row>
    <row r="710" spans="1:50" ht="25.7" hidden="1" customHeight="1">
      <c r="A710" s="690"/>
      <c r="B710" s="282"/>
      <c r="C710" s="707" t="s">
        <v>7413</v>
      </c>
      <c r="D710" s="236"/>
      <c r="E710" s="235" t="s">
        <v>7561</v>
      </c>
      <c r="F710" s="707" t="s">
        <v>7413</v>
      </c>
      <c r="G710" s="236"/>
      <c r="H710" s="247"/>
      <c r="I710" s="236" t="s">
        <v>7413</v>
      </c>
      <c r="J710" s="236"/>
      <c r="K710" s="235">
        <v>2210</v>
      </c>
      <c r="L710" s="235" t="s">
        <v>384</v>
      </c>
      <c r="M710" s="235" t="s">
        <v>384</v>
      </c>
      <c r="N710" s="236"/>
      <c r="O710" s="707" t="s">
        <v>282</v>
      </c>
      <c r="P710" s="235">
        <v>2210</v>
      </c>
      <c r="Q710" s="235">
        <v>3</v>
      </c>
      <c r="R710" s="235" t="s">
        <v>384</v>
      </c>
      <c r="S710" s="235" t="s">
        <v>384</v>
      </c>
      <c r="T710" s="236"/>
      <c r="U710" s="236"/>
      <c r="V710" s="707">
        <v>2017</v>
      </c>
      <c r="W710" s="236"/>
      <c r="X710" s="236"/>
      <c r="Y710" s="236"/>
      <c r="Z710" s="236"/>
      <c r="AA710" s="236"/>
      <c r="AB710" s="235">
        <v>200</v>
      </c>
      <c r="AC710" s="707"/>
      <c r="AD710" s="707"/>
      <c r="AE710" s="236"/>
      <c r="AF710" s="236"/>
      <c r="AG710" s="236"/>
      <c r="AH710" s="236"/>
      <c r="AI710" s="236"/>
      <c r="AJ710" s="236"/>
      <c r="AK710" s="236"/>
      <c r="AL710" s="236"/>
      <c r="AM710" s="236"/>
      <c r="AN710" s="236"/>
      <c r="AO710" s="236"/>
      <c r="AP710" s="236"/>
      <c r="AQ710" s="236"/>
      <c r="AR710" s="236"/>
      <c r="AS710" s="236"/>
      <c r="AT710" s="236"/>
      <c r="AU710" s="236"/>
      <c r="AV710" s="236"/>
      <c r="AW710" s="236"/>
      <c r="AX710" s="250"/>
    </row>
    <row r="711" spans="1:50" ht="25.7" hidden="1" customHeight="1">
      <c r="A711" s="690"/>
      <c r="B711" s="282"/>
      <c r="C711" s="707" t="s">
        <v>7419</v>
      </c>
      <c r="D711" s="236"/>
      <c r="E711" s="235" t="s">
        <v>16836</v>
      </c>
      <c r="F711" s="707" t="s">
        <v>7419</v>
      </c>
      <c r="G711" s="236"/>
      <c r="H711" s="247"/>
      <c r="I711" s="236" t="s">
        <v>7419</v>
      </c>
      <c r="J711" s="236"/>
      <c r="K711" s="235">
        <v>15300</v>
      </c>
      <c r="L711" s="235">
        <v>6317</v>
      </c>
      <c r="M711" s="235">
        <v>6317</v>
      </c>
      <c r="N711" s="236"/>
      <c r="O711" s="707" t="s">
        <v>172</v>
      </c>
      <c r="P711" s="235">
        <v>8450</v>
      </c>
      <c r="Q711" s="235">
        <v>13</v>
      </c>
      <c r="R711" s="235">
        <v>1300</v>
      </c>
      <c r="S711" s="235">
        <v>1500</v>
      </c>
      <c r="T711" s="236"/>
      <c r="U711" s="236"/>
      <c r="V711" s="707">
        <v>1995</v>
      </c>
      <c r="W711" s="236"/>
      <c r="X711" s="236"/>
      <c r="Y711" s="236"/>
      <c r="Z711" s="236"/>
      <c r="AA711" s="236"/>
      <c r="AB711" s="235">
        <v>2800</v>
      </c>
      <c r="AC711" s="707"/>
      <c r="AD711" s="707"/>
      <c r="AE711" s="236"/>
      <c r="AF711" s="236"/>
      <c r="AG711" s="236"/>
      <c r="AH711" s="236"/>
      <c r="AI711" s="236"/>
      <c r="AJ711" s="236"/>
      <c r="AK711" s="236"/>
      <c r="AL711" s="236"/>
      <c r="AM711" s="236"/>
      <c r="AN711" s="236"/>
      <c r="AO711" s="236"/>
      <c r="AP711" s="236"/>
      <c r="AQ711" s="236"/>
      <c r="AR711" s="236"/>
      <c r="AS711" s="236"/>
      <c r="AT711" s="236"/>
      <c r="AU711" s="236"/>
      <c r="AV711" s="236"/>
      <c r="AW711" s="236"/>
      <c r="AX711" s="867" t="s">
        <v>7562</v>
      </c>
    </row>
    <row r="712" spans="1:50" ht="25.7" hidden="1" customHeight="1">
      <c r="A712" s="690"/>
      <c r="B712" s="282"/>
      <c r="C712" s="707" t="s">
        <v>7419</v>
      </c>
      <c r="D712" s="236"/>
      <c r="E712" s="235" t="s">
        <v>7563</v>
      </c>
      <c r="F712" s="707" t="s">
        <v>7419</v>
      </c>
      <c r="G712" s="236"/>
      <c r="H712" s="247"/>
      <c r="I712" s="236" t="s">
        <v>7419</v>
      </c>
      <c r="J712" s="236"/>
      <c r="K712" s="235">
        <v>1500</v>
      </c>
      <c r="L712" s="235" t="s">
        <v>384</v>
      </c>
      <c r="M712" s="235" t="s">
        <v>384</v>
      </c>
      <c r="N712" s="236"/>
      <c r="O712" s="707" t="s">
        <v>1091</v>
      </c>
      <c r="P712" s="235">
        <v>1369</v>
      </c>
      <c r="Q712" s="235">
        <v>2</v>
      </c>
      <c r="R712" s="235" t="s">
        <v>384</v>
      </c>
      <c r="S712" s="235" t="s">
        <v>384</v>
      </c>
      <c r="T712" s="236"/>
      <c r="U712" s="236"/>
      <c r="V712" s="707">
        <v>2010</v>
      </c>
      <c r="W712" s="236"/>
      <c r="X712" s="236"/>
      <c r="Y712" s="236"/>
      <c r="Z712" s="236"/>
      <c r="AA712" s="236"/>
      <c r="AB712" s="235">
        <v>210</v>
      </c>
      <c r="AC712" s="707"/>
      <c r="AD712" s="707"/>
      <c r="AE712" s="236"/>
      <c r="AF712" s="236"/>
      <c r="AG712" s="236"/>
      <c r="AH712" s="236"/>
      <c r="AI712" s="236"/>
      <c r="AJ712" s="236"/>
      <c r="AK712" s="236"/>
      <c r="AL712" s="236"/>
      <c r="AM712" s="236"/>
      <c r="AN712" s="236"/>
      <c r="AO712" s="236"/>
      <c r="AP712" s="236"/>
      <c r="AQ712" s="236"/>
      <c r="AR712" s="236"/>
      <c r="AS712" s="236"/>
      <c r="AT712" s="236"/>
      <c r="AU712" s="236"/>
      <c r="AV712" s="236"/>
      <c r="AW712" s="236"/>
      <c r="AX712" s="869"/>
    </row>
    <row r="713" spans="1:50" ht="25.7" hidden="1" customHeight="1">
      <c r="A713" s="690"/>
      <c r="B713" s="282"/>
      <c r="C713" s="707" t="s">
        <v>7419</v>
      </c>
      <c r="D713" s="236"/>
      <c r="E713" s="235" t="s">
        <v>7564</v>
      </c>
      <c r="F713" s="707" t="s">
        <v>7419</v>
      </c>
      <c r="G713" s="236"/>
      <c r="H713" s="247"/>
      <c r="I713" s="236" t="s">
        <v>7419</v>
      </c>
      <c r="J713" s="236"/>
      <c r="K713" s="235">
        <v>8920</v>
      </c>
      <c r="L713" s="235">
        <v>277.39999999999998</v>
      </c>
      <c r="M713" s="235">
        <v>294.5</v>
      </c>
      <c r="N713" s="236"/>
      <c r="O713" s="707" t="s">
        <v>1091</v>
      </c>
      <c r="P713" s="235">
        <v>7451</v>
      </c>
      <c r="Q713" s="235">
        <v>10</v>
      </c>
      <c r="R713" s="235">
        <v>160</v>
      </c>
      <c r="S713" s="235">
        <v>160</v>
      </c>
      <c r="T713" s="236"/>
      <c r="U713" s="236"/>
      <c r="V713" s="707">
        <v>2010</v>
      </c>
      <c r="W713" s="236"/>
      <c r="X713" s="236"/>
      <c r="Y713" s="236"/>
      <c r="Z713" s="236"/>
      <c r="AA713" s="236"/>
      <c r="AB713" s="235">
        <v>1800</v>
      </c>
      <c r="AC713" s="707"/>
      <c r="AD713" s="707"/>
      <c r="AE713" s="236"/>
      <c r="AF713" s="236"/>
      <c r="AG713" s="236"/>
      <c r="AH713" s="236"/>
      <c r="AI713" s="236"/>
      <c r="AJ713" s="236"/>
      <c r="AK713" s="236"/>
      <c r="AL713" s="236"/>
      <c r="AM713" s="236"/>
      <c r="AN713" s="236"/>
      <c r="AO713" s="236"/>
      <c r="AP713" s="236"/>
      <c r="AQ713" s="236"/>
      <c r="AR713" s="236"/>
      <c r="AS713" s="236"/>
      <c r="AT713" s="236"/>
      <c r="AU713" s="236"/>
      <c r="AV713" s="236"/>
      <c r="AW713" s="236"/>
      <c r="AX713" s="867"/>
    </row>
    <row r="714" spans="1:50" ht="25.7" hidden="1" customHeight="1">
      <c r="A714" s="690"/>
      <c r="B714" s="282"/>
      <c r="C714" s="707" t="s">
        <v>7455</v>
      </c>
      <c r="D714" s="236"/>
      <c r="E714" s="235" t="s">
        <v>7456</v>
      </c>
      <c r="F714" s="707" t="s">
        <v>7455</v>
      </c>
      <c r="G714" s="236"/>
      <c r="H714" s="247"/>
      <c r="I714" s="236" t="s">
        <v>7457</v>
      </c>
      <c r="J714" s="236"/>
      <c r="K714" s="235">
        <v>12076</v>
      </c>
      <c r="L714" s="235">
        <v>285</v>
      </c>
      <c r="M714" s="235">
        <v>834</v>
      </c>
      <c r="N714" s="236"/>
      <c r="O714" s="707" t="s">
        <v>1035</v>
      </c>
      <c r="P714" s="235">
        <v>4680</v>
      </c>
      <c r="Q714" s="235">
        <v>7</v>
      </c>
      <c r="R714" s="235">
        <v>300</v>
      </c>
      <c r="S714" s="235">
        <v>300</v>
      </c>
      <c r="T714" s="236"/>
      <c r="U714" s="236"/>
      <c r="V714" s="707">
        <v>2009</v>
      </c>
      <c r="W714" s="236"/>
      <c r="X714" s="236"/>
      <c r="Y714" s="236"/>
      <c r="Z714" s="236"/>
      <c r="AA714" s="236"/>
      <c r="AB714" s="235">
        <v>586</v>
      </c>
      <c r="AC714" s="707"/>
      <c r="AD714" s="707"/>
      <c r="AE714" s="236"/>
      <c r="AF714" s="236"/>
      <c r="AG714" s="236"/>
      <c r="AH714" s="236"/>
      <c r="AI714" s="236"/>
      <c r="AJ714" s="236"/>
      <c r="AK714" s="236"/>
      <c r="AL714" s="236"/>
      <c r="AM714" s="236"/>
      <c r="AN714" s="236"/>
      <c r="AO714" s="236"/>
      <c r="AP714" s="236"/>
      <c r="AQ714" s="236"/>
      <c r="AR714" s="236"/>
      <c r="AS714" s="236"/>
      <c r="AT714" s="236"/>
      <c r="AU714" s="236"/>
      <c r="AV714" s="236"/>
      <c r="AW714" s="236"/>
      <c r="AX714" s="250"/>
    </row>
    <row r="715" spans="1:50" ht="25.7" hidden="1" customHeight="1">
      <c r="A715" s="690"/>
      <c r="B715" s="275"/>
      <c r="C715" s="707" t="s">
        <v>7511</v>
      </c>
      <c r="D715" s="236"/>
      <c r="E715" s="235" t="s">
        <v>7565</v>
      </c>
      <c r="F715" s="707" t="s">
        <v>7511</v>
      </c>
      <c r="G715" s="236"/>
      <c r="H715" s="247"/>
      <c r="I715" s="236" t="s">
        <v>7511</v>
      </c>
      <c r="J715" s="236"/>
      <c r="K715" s="235">
        <v>3980</v>
      </c>
      <c r="L715" s="235">
        <v>3941</v>
      </c>
      <c r="M715" s="235">
        <v>5010</v>
      </c>
      <c r="N715" s="236"/>
      <c r="O715" s="249" t="s">
        <v>1091</v>
      </c>
      <c r="P715" s="235">
        <v>2488</v>
      </c>
      <c r="Q715" s="235">
        <v>4</v>
      </c>
      <c r="R715" s="235">
        <v>337</v>
      </c>
      <c r="S715" s="235">
        <v>337</v>
      </c>
      <c r="T715" s="236"/>
      <c r="U715" s="236"/>
      <c r="V715" s="707">
        <v>2011</v>
      </c>
      <c r="W715" s="236"/>
      <c r="X715" s="236"/>
      <c r="Y715" s="236"/>
      <c r="Z715" s="236"/>
      <c r="AA715" s="236"/>
      <c r="AB715" s="235">
        <v>5800</v>
      </c>
      <c r="AC715" s="707"/>
      <c r="AD715" s="707"/>
      <c r="AE715" s="236"/>
      <c r="AF715" s="236"/>
      <c r="AG715" s="236"/>
      <c r="AH715" s="236"/>
      <c r="AI715" s="236"/>
      <c r="AJ715" s="236"/>
      <c r="AK715" s="236"/>
      <c r="AL715" s="236"/>
      <c r="AM715" s="236"/>
      <c r="AN715" s="236"/>
      <c r="AO715" s="236"/>
      <c r="AP715" s="236"/>
      <c r="AQ715" s="236"/>
      <c r="AR715" s="236"/>
      <c r="AS715" s="236"/>
      <c r="AT715" s="236"/>
      <c r="AU715" s="236"/>
      <c r="AV715" s="236"/>
      <c r="AW715" s="236"/>
      <c r="AX715" s="870"/>
    </row>
    <row r="716" spans="1:50" ht="25.7" hidden="1" customHeight="1">
      <c r="A716" s="690"/>
      <c r="B716" s="275"/>
      <c r="C716" s="707" t="s">
        <v>7511</v>
      </c>
      <c r="D716" s="236"/>
      <c r="E716" s="235" t="s">
        <v>11458</v>
      </c>
      <c r="F716" s="707" t="s">
        <v>7511</v>
      </c>
      <c r="G716" s="236"/>
      <c r="H716" s="247"/>
      <c r="I716" s="236" t="s">
        <v>7511</v>
      </c>
      <c r="J716" s="236"/>
      <c r="K716" s="235">
        <v>3442</v>
      </c>
      <c r="L716" s="235" t="s">
        <v>384</v>
      </c>
      <c r="M716" s="235" t="s">
        <v>384</v>
      </c>
      <c r="N716" s="236"/>
      <c r="O716" s="249" t="s">
        <v>1091</v>
      </c>
      <c r="P716" s="235">
        <v>3342</v>
      </c>
      <c r="Q716" s="235">
        <v>6</v>
      </c>
      <c r="R716" s="235" t="s">
        <v>384</v>
      </c>
      <c r="S716" s="235" t="s">
        <v>384</v>
      </c>
      <c r="T716" s="236"/>
      <c r="U716" s="236"/>
      <c r="V716" s="707">
        <v>2012</v>
      </c>
      <c r="W716" s="236"/>
      <c r="X716" s="236"/>
      <c r="Y716" s="236"/>
      <c r="Z716" s="236"/>
      <c r="AA716" s="236"/>
      <c r="AB716" s="235">
        <v>294</v>
      </c>
      <c r="AC716" s="707"/>
      <c r="AD716" s="707"/>
      <c r="AE716" s="236"/>
      <c r="AF716" s="236"/>
      <c r="AG716" s="236"/>
      <c r="AH716" s="236"/>
      <c r="AI716" s="236"/>
      <c r="AJ716" s="236"/>
      <c r="AK716" s="236"/>
      <c r="AL716" s="236"/>
      <c r="AM716" s="236"/>
      <c r="AN716" s="236"/>
      <c r="AO716" s="236"/>
      <c r="AP716" s="236"/>
      <c r="AQ716" s="236"/>
      <c r="AR716" s="236"/>
      <c r="AS716" s="236"/>
      <c r="AT716" s="236"/>
      <c r="AU716" s="236"/>
      <c r="AV716" s="236"/>
      <c r="AW716" s="236"/>
      <c r="AX716" s="250" t="s">
        <v>11459</v>
      </c>
    </row>
    <row r="717" spans="1:50" ht="25.7" hidden="1" customHeight="1">
      <c r="A717" s="690"/>
      <c r="B717" s="275"/>
      <c r="C717" s="707" t="s">
        <v>7423</v>
      </c>
      <c r="D717" s="236" t="s">
        <v>7566</v>
      </c>
      <c r="E717" s="235" t="s">
        <v>7567</v>
      </c>
      <c r="F717" s="707" t="s">
        <v>7423</v>
      </c>
      <c r="G717" s="236" t="s">
        <v>7568</v>
      </c>
      <c r="H717" s="247" t="s">
        <v>7427</v>
      </c>
      <c r="I717" s="236" t="s">
        <v>7569</v>
      </c>
      <c r="J717" s="236">
        <v>2</v>
      </c>
      <c r="K717" s="235">
        <v>4344</v>
      </c>
      <c r="L717" s="235">
        <v>121</v>
      </c>
      <c r="M717" s="235">
        <v>211</v>
      </c>
      <c r="N717" s="236" t="s">
        <v>171</v>
      </c>
      <c r="O717" s="707" t="s">
        <v>7570</v>
      </c>
      <c r="P717" s="235">
        <v>3868</v>
      </c>
      <c r="Q717" s="235">
        <v>6</v>
      </c>
      <c r="R717" s="235">
        <v>50</v>
      </c>
      <c r="S717" s="235">
        <v>100</v>
      </c>
      <c r="T717" s="236" t="s">
        <v>173</v>
      </c>
      <c r="U717" s="236" t="s">
        <v>466</v>
      </c>
      <c r="V717" s="707">
        <v>1996</v>
      </c>
      <c r="W717" s="236">
        <v>78</v>
      </c>
      <c r="X717" s="236" t="s">
        <v>944</v>
      </c>
      <c r="Y717" s="236"/>
      <c r="Z717" s="236"/>
      <c r="AA717" s="236"/>
      <c r="AB717" s="235">
        <v>395</v>
      </c>
      <c r="AC717" s="707"/>
      <c r="AD717" s="707"/>
      <c r="AE717" s="236"/>
      <c r="AF717" s="236"/>
      <c r="AG717" s="236"/>
      <c r="AH717" s="236"/>
      <c r="AI717" s="236"/>
      <c r="AJ717" s="236" t="s">
        <v>7571</v>
      </c>
      <c r="AK717" s="236"/>
      <c r="AL717" s="236"/>
      <c r="AM717" s="236"/>
      <c r="AN717" s="236"/>
      <c r="AO717" s="236"/>
      <c r="AP717" s="236"/>
      <c r="AQ717" s="236"/>
      <c r="AR717" s="236"/>
      <c r="AS717" s="236"/>
      <c r="AT717" s="236"/>
      <c r="AU717" s="236"/>
      <c r="AV717" s="236"/>
      <c r="AW717" s="236"/>
      <c r="AX717" s="256"/>
    </row>
    <row r="718" spans="1:50" ht="25.7" hidden="1" customHeight="1">
      <c r="A718" s="690"/>
      <c r="B718" s="275"/>
      <c r="C718" s="707" t="s">
        <v>7423</v>
      </c>
      <c r="D718" s="236"/>
      <c r="E718" s="235" t="s">
        <v>7572</v>
      </c>
      <c r="F718" s="707" t="s">
        <v>7423</v>
      </c>
      <c r="G718" s="236"/>
      <c r="H718" s="247"/>
      <c r="I718" s="236" t="s">
        <v>7573</v>
      </c>
      <c r="J718" s="236"/>
      <c r="K718" s="235">
        <v>20034</v>
      </c>
      <c r="L718" s="235">
        <v>160</v>
      </c>
      <c r="M718" s="235">
        <v>160</v>
      </c>
      <c r="N718" s="236"/>
      <c r="O718" s="707" t="s">
        <v>7574</v>
      </c>
      <c r="P718" s="235">
        <v>2800</v>
      </c>
      <c r="Q718" s="235">
        <v>4</v>
      </c>
      <c r="R718" s="235" t="s">
        <v>384</v>
      </c>
      <c r="S718" s="235" t="s">
        <v>384</v>
      </c>
      <c r="T718" s="236"/>
      <c r="U718" s="236"/>
      <c r="V718" s="707">
        <v>2010</v>
      </c>
      <c r="W718" s="236"/>
      <c r="X718" s="236"/>
      <c r="Y718" s="236"/>
      <c r="Z718" s="236"/>
      <c r="AA718" s="236"/>
      <c r="AB718" s="235">
        <v>240</v>
      </c>
      <c r="AC718" s="707"/>
      <c r="AD718" s="707"/>
      <c r="AE718" s="236"/>
      <c r="AF718" s="236"/>
      <c r="AG718" s="236"/>
      <c r="AH718" s="236"/>
      <c r="AI718" s="236"/>
      <c r="AJ718" s="236"/>
      <c r="AK718" s="236"/>
      <c r="AL718" s="236"/>
      <c r="AM718" s="236"/>
      <c r="AN718" s="236"/>
      <c r="AO718" s="236"/>
      <c r="AP718" s="236"/>
      <c r="AQ718" s="236"/>
      <c r="AR718" s="236"/>
      <c r="AS718" s="236"/>
      <c r="AT718" s="236"/>
      <c r="AU718" s="236"/>
      <c r="AV718" s="236"/>
      <c r="AW718" s="236"/>
      <c r="AX718" s="867"/>
    </row>
    <row r="719" spans="1:50" ht="25.7" hidden="1" customHeight="1">
      <c r="A719" s="690"/>
      <c r="B719" s="275"/>
      <c r="C719" s="707" t="s">
        <v>7430</v>
      </c>
      <c r="D719" s="236"/>
      <c r="E719" s="235" t="s">
        <v>7575</v>
      </c>
      <c r="F719" s="707" t="s">
        <v>7430</v>
      </c>
      <c r="G719" s="236"/>
      <c r="H719" s="247"/>
      <c r="I719" s="236" t="s">
        <v>15152</v>
      </c>
      <c r="J719" s="236"/>
      <c r="K719" s="235">
        <v>4173</v>
      </c>
      <c r="L719" s="235" t="s">
        <v>384</v>
      </c>
      <c r="M719" s="235" t="s">
        <v>384</v>
      </c>
      <c r="N719" s="236"/>
      <c r="O719" s="707" t="s">
        <v>7576</v>
      </c>
      <c r="P719" s="235">
        <v>4173</v>
      </c>
      <c r="Q719" s="235">
        <v>6</v>
      </c>
      <c r="R719" s="235">
        <v>90</v>
      </c>
      <c r="S719" s="235">
        <v>100</v>
      </c>
      <c r="T719" s="236"/>
      <c r="U719" s="236"/>
      <c r="V719" s="707">
        <v>2011</v>
      </c>
      <c r="W719" s="236"/>
      <c r="X719" s="236"/>
      <c r="Y719" s="236"/>
      <c r="Z719" s="236"/>
      <c r="AA719" s="236"/>
      <c r="AB719" s="235">
        <v>400</v>
      </c>
      <c r="AC719" s="707"/>
      <c r="AD719" s="707"/>
      <c r="AE719" s="236"/>
      <c r="AF719" s="236"/>
      <c r="AG719" s="236"/>
      <c r="AH719" s="236"/>
      <c r="AI719" s="236"/>
      <c r="AJ719" s="236"/>
      <c r="AK719" s="236"/>
      <c r="AL719" s="236"/>
      <c r="AM719" s="236"/>
      <c r="AN719" s="236"/>
      <c r="AO719" s="236"/>
      <c r="AP719" s="236"/>
      <c r="AQ719" s="236"/>
      <c r="AR719" s="236"/>
      <c r="AS719" s="236"/>
      <c r="AT719" s="236"/>
      <c r="AU719" s="236"/>
      <c r="AV719" s="236"/>
      <c r="AW719" s="236"/>
      <c r="AX719" s="867"/>
    </row>
    <row r="720" spans="1:50" ht="25.7" hidden="1" customHeight="1">
      <c r="A720" s="690"/>
      <c r="B720" s="275"/>
      <c r="C720" s="707" t="s">
        <v>7430</v>
      </c>
      <c r="D720" s="236"/>
      <c r="E720" s="235" t="s">
        <v>7577</v>
      </c>
      <c r="F720" s="707" t="s">
        <v>7430</v>
      </c>
      <c r="G720" s="236"/>
      <c r="H720" s="247"/>
      <c r="I720" s="236" t="s">
        <v>7578</v>
      </c>
      <c r="J720" s="236"/>
      <c r="K720" s="235">
        <v>1740</v>
      </c>
      <c r="L720" s="235" t="s">
        <v>384</v>
      </c>
      <c r="M720" s="235" t="s">
        <v>384</v>
      </c>
      <c r="N720" s="236"/>
      <c r="O720" s="707" t="s">
        <v>172</v>
      </c>
      <c r="P720" s="235">
        <v>524</v>
      </c>
      <c r="Q720" s="235">
        <v>2</v>
      </c>
      <c r="R720" s="235" t="s">
        <v>384</v>
      </c>
      <c r="S720" s="235" t="s">
        <v>384</v>
      </c>
      <c r="T720" s="236"/>
      <c r="U720" s="236"/>
      <c r="V720" s="707">
        <v>1983</v>
      </c>
      <c r="W720" s="236"/>
      <c r="X720" s="236"/>
      <c r="Y720" s="236"/>
      <c r="Z720" s="236"/>
      <c r="AA720" s="236"/>
      <c r="AB720" s="235">
        <v>17</v>
      </c>
      <c r="AC720" s="707"/>
      <c r="AD720" s="707"/>
      <c r="AE720" s="236"/>
      <c r="AF720" s="236"/>
      <c r="AG720" s="236"/>
      <c r="AH720" s="236"/>
      <c r="AI720" s="236"/>
      <c r="AJ720" s="236"/>
      <c r="AK720" s="236"/>
      <c r="AL720" s="236"/>
      <c r="AM720" s="236"/>
      <c r="AN720" s="236"/>
      <c r="AO720" s="236"/>
      <c r="AP720" s="236"/>
      <c r="AQ720" s="236"/>
      <c r="AR720" s="236"/>
      <c r="AS720" s="236"/>
      <c r="AT720" s="236"/>
      <c r="AU720" s="236"/>
      <c r="AV720" s="236"/>
      <c r="AW720" s="236"/>
      <c r="AX720" s="867"/>
    </row>
    <row r="721" spans="1:50" ht="25.7" hidden="1" customHeight="1">
      <c r="A721" s="690"/>
      <c r="B721" s="275"/>
      <c r="C721" s="707" t="s">
        <v>7430</v>
      </c>
      <c r="D721" s="221"/>
      <c r="E721" s="222" t="s">
        <v>7579</v>
      </c>
      <c r="F721" s="707" t="s">
        <v>7430</v>
      </c>
      <c r="G721" s="236"/>
      <c r="H721" s="247"/>
      <c r="I721" s="236" t="s">
        <v>15152</v>
      </c>
      <c r="J721" s="221"/>
      <c r="K721" s="222">
        <v>46070</v>
      </c>
      <c r="L721" s="222" t="s">
        <v>384</v>
      </c>
      <c r="M721" s="222" t="s">
        <v>384</v>
      </c>
      <c r="N721" s="221"/>
      <c r="O721" s="219" t="s">
        <v>13248</v>
      </c>
      <c r="P721" s="222">
        <v>2475</v>
      </c>
      <c r="Q721" s="222">
        <v>3</v>
      </c>
      <c r="R721" s="222" t="s">
        <v>384</v>
      </c>
      <c r="S721" s="222" t="s">
        <v>384</v>
      </c>
      <c r="T721" s="221"/>
      <c r="U721" s="221"/>
      <c r="V721" s="219">
        <v>2007</v>
      </c>
      <c r="W721" s="221"/>
      <c r="X721" s="221"/>
      <c r="Y721" s="221"/>
      <c r="Z721" s="221"/>
      <c r="AA721" s="221"/>
      <c r="AB721" s="222">
        <v>390</v>
      </c>
      <c r="AC721" s="260"/>
      <c r="AD721" s="260"/>
      <c r="AE721" s="260"/>
      <c r="AF721" s="260"/>
      <c r="AG721" s="260"/>
      <c r="AH721" s="260"/>
      <c r="AI721" s="260"/>
      <c r="AJ721" s="260"/>
      <c r="AK721" s="260"/>
      <c r="AL721" s="260"/>
      <c r="AM721" s="260"/>
      <c r="AN721" s="260"/>
      <c r="AO721" s="260"/>
      <c r="AP721" s="260"/>
      <c r="AQ721" s="260"/>
      <c r="AR721" s="260"/>
      <c r="AS721" s="260"/>
      <c r="AT721" s="260"/>
      <c r="AU721" s="260"/>
      <c r="AV721" s="260"/>
      <c r="AW721" s="260"/>
      <c r="AX721" s="221"/>
    </row>
    <row r="722" spans="1:50" ht="25.7" hidden="1" customHeight="1">
      <c r="A722" s="690"/>
      <c r="B722" s="275"/>
      <c r="C722" s="707" t="s">
        <v>7432</v>
      </c>
      <c r="D722" s="221" t="s">
        <v>7580</v>
      </c>
      <c r="E722" s="222" t="s">
        <v>7581</v>
      </c>
      <c r="F722" s="707" t="s">
        <v>7432</v>
      </c>
      <c r="G722" s="236" t="s">
        <v>7582</v>
      </c>
      <c r="H722" s="247" t="s">
        <v>7436</v>
      </c>
      <c r="I722" s="236" t="s">
        <v>7432</v>
      </c>
      <c r="J722" s="221">
        <v>3</v>
      </c>
      <c r="K722" s="222">
        <v>3018</v>
      </c>
      <c r="L722" s="222">
        <v>30</v>
      </c>
      <c r="M722" s="222">
        <v>70</v>
      </c>
      <c r="N722" s="221" t="s">
        <v>171</v>
      </c>
      <c r="O722" s="219" t="s">
        <v>2051</v>
      </c>
      <c r="P722" s="222">
        <v>1939</v>
      </c>
      <c r="Q722" s="222">
        <v>3</v>
      </c>
      <c r="R722" s="222">
        <v>30</v>
      </c>
      <c r="S722" s="222">
        <v>100</v>
      </c>
      <c r="T722" s="221" t="s">
        <v>465</v>
      </c>
      <c r="U722" s="221" t="s">
        <v>7583</v>
      </c>
      <c r="V722" s="219">
        <v>2002</v>
      </c>
      <c r="W722" s="221">
        <v>250</v>
      </c>
      <c r="X722" s="221">
        <v>100</v>
      </c>
      <c r="Y722" s="221"/>
      <c r="Z722" s="221"/>
      <c r="AA722" s="221"/>
      <c r="AB722" s="222">
        <v>350</v>
      </c>
      <c r="AC722" s="221"/>
      <c r="AD722" s="221"/>
      <c r="AE722" s="221"/>
      <c r="AF722" s="221"/>
      <c r="AG722" s="221">
        <v>4</v>
      </c>
      <c r="AH722" s="221"/>
      <c r="AI722" s="221">
        <v>50</v>
      </c>
      <c r="AJ722" s="221"/>
      <c r="AK722" s="221"/>
      <c r="AL722" s="221"/>
      <c r="AM722" s="221"/>
      <c r="AN722" s="221"/>
      <c r="AO722" s="221"/>
      <c r="AP722" s="221"/>
      <c r="AQ722" s="221"/>
      <c r="AR722" s="221"/>
      <c r="AS722" s="221"/>
      <c r="AT722" s="221"/>
      <c r="AU722" s="221"/>
      <c r="AV722" s="221"/>
      <c r="AW722" s="221"/>
      <c r="AX722" s="221" t="s">
        <v>11420</v>
      </c>
    </row>
    <row r="723" spans="1:50" ht="25.7" hidden="1" customHeight="1">
      <c r="A723" s="690"/>
      <c r="B723" s="275"/>
      <c r="C723" s="707" t="s">
        <v>7432</v>
      </c>
      <c r="D723" s="236"/>
      <c r="E723" s="235" t="s">
        <v>7584</v>
      </c>
      <c r="F723" s="707" t="s">
        <v>7432</v>
      </c>
      <c r="G723" s="236"/>
      <c r="H723" s="247"/>
      <c r="I723" s="236" t="s">
        <v>7432</v>
      </c>
      <c r="J723" s="236"/>
      <c r="K723" s="235">
        <v>6286</v>
      </c>
      <c r="L723" s="235" t="s">
        <v>384</v>
      </c>
      <c r="M723" s="235" t="s">
        <v>384</v>
      </c>
      <c r="N723" s="236"/>
      <c r="O723" s="707" t="s">
        <v>1091</v>
      </c>
      <c r="P723" s="235">
        <v>1998</v>
      </c>
      <c r="Q723" s="235">
        <v>3</v>
      </c>
      <c r="R723" s="235" t="s">
        <v>384</v>
      </c>
      <c r="S723" s="235" t="s">
        <v>384</v>
      </c>
      <c r="T723" s="236"/>
      <c r="U723" s="236"/>
      <c r="V723" s="707">
        <v>2005</v>
      </c>
      <c r="W723" s="236"/>
      <c r="X723" s="236"/>
      <c r="Y723" s="236"/>
      <c r="Z723" s="236"/>
      <c r="AA723" s="236"/>
      <c r="AB723" s="235">
        <v>241</v>
      </c>
      <c r="AC723" s="707"/>
      <c r="AD723" s="707"/>
      <c r="AE723" s="236"/>
      <c r="AF723" s="236"/>
      <c r="AG723" s="236"/>
      <c r="AH723" s="236"/>
      <c r="AI723" s="236"/>
      <c r="AJ723" s="236"/>
      <c r="AK723" s="236"/>
      <c r="AL723" s="236"/>
      <c r="AM723" s="236"/>
      <c r="AN723" s="236"/>
      <c r="AO723" s="236"/>
      <c r="AP723" s="236"/>
      <c r="AQ723" s="236"/>
      <c r="AR723" s="236"/>
      <c r="AS723" s="236"/>
      <c r="AT723" s="236"/>
      <c r="AU723" s="236"/>
      <c r="AV723" s="236"/>
      <c r="AW723" s="236"/>
      <c r="AX723" s="867" t="s">
        <v>11420</v>
      </c>
    </row>
    <row r="724" spans="1:50" ht="25.7" hidden="1" customHeight="1">
      <c r="A724" s="690"/>
      <c r="B724" s="275"/>
      <c r="C724" s="707" t="s">
        <v>7438</v>
      </c>
      <c r="D724" s="236"/>
      <c r="E724" s="235" t="s">
        <v>7585</v>
      </c>
      <c r="F724" s="707" t="s">
        <v>7438</v>
      </c>
      <c r="G724" s="236"/>
      <c r="H724" s="247"/>
      <c r="I724" s="236" t="s">
        <v>7586</v>
      </c>
      <c r="J724" s="236"/>
      <c r="K724" s="235">
        <v>2400</v>
      </c>
      <c r="L724" s="235" t="s">
        <v>384</v>
      </c>
      <c r="M724" s="235" t="s">
        <v>384</v>
      </c>
      <c r="N724" s="236"/>
      <c r="O724" s="707" t="s">
        <v>172</v>
      </c>
      <c r="P724" s="235">
        <v>1800</v>
      </c>
      <c r="Q724" s="235">
        <v>3</v>
      </c>
      <c r="R724" s="235" t="s">
        <v>384</v>
      </c>
      <c r="S724" s="235" t="s">
        <v>384</v>
      </c>
      <c r="T724" s="236"/>
      <c r="U724" s="236"/>
      <c r="V724" s="707">
        <v>1993</v>
      </c>
      <c r="W724" s="236"/>
      <c r="X724" s="236"/>
      <c r="Y724" s="236"/>
      <c r="Z724" s="236"/>
      <c r="AA724" s="236"/>
      <c r="AB724" s="235">
        <v>50</v>
      </c>
      <c r="AC724" s="707"/>
      <c r="AD724" s="707"/>
      <c r="AE724" s="236"/>
      <c r="AF724" s="236"/>
      <c r="AG724" s="236"/>
      <c r="AH724" s="236"/>
      <c r="AI724" s="236"/>
      <c r="AJ724" s="236"/>
      <c r="AK724" s="236"/>
      <c r="AL724" s="236"/>
      <c r="AM724" s="236"/>
      <c r="AN724" s="236"/>
      <c r="AO724" s="236"/>
      <c r="AP724" s="236"/>
      <c r="AQ724" s="236"/>
      <c r="AR724" s="236"/>
      <c r="AS724" s="236"/>
      <c r="AT724" s="236"/>
      <c r="AU724" s="236"/>
      <c r="AV724" s="236"/>
      <c r="AW724" s="236"/>
      <c r="AX724" s="867"/>
    </row>
    <row r="725" spans="1:50" ht="25.7" hidden="1" customHeight="1">
      <c r="A725" s="690"/>
      <c r="B725" s="275"/>
      <c r="C725" s="707" t="s">
        <v>7450</v>
      </c>
      <c r="D725" s="236"/>
      <c r="E725" s="235" t="s">
        <v>7587</v>
      </c>
      <c r="F725" s="707" t="s">
        <v>7450</v>
      </c>
      <c r="G725" s="236"/>
      <c r="H725" s="247"/>
      <c r="I725" s="236" t="s">
        <v>456</v>
      </c>
      <c r="J725" s="236"/>
      <c r="K725" s="235">
        <v>5047</v>
      </c>
      <c r="L725" s="235">
        <v>2057</v>
      </c>
      <c r="M725" s="235">
        <v>2057</v>
      </c>
      <c r="N725" s="236"/>
      <c r="O725" s="707" t="s">
        <v>7588</v>
      </c>
      <c r="P725" s="235">
        <v>1204</v>
      </c>
      <c r="Q725" s="235">
        <v>5</v>
      </c>
      <c r="R725" s="235">
        <v>64</v>
      </c>
      <c r="S725" s="235">
        <v>150</v>
      </c>
      <c r="T725" s="236"/>
      <c r="U725" s="236"/>
      <c r="V725" s="707">
        <v>2010</v>
      </c>
      <c r="W725" s="236"/>
      <c r="X725" s="236"/>
      <c r="Y725" s="236"/>
      <c r="Z725" s="236"/>
      <c r="AA725" s="236"/>
      <c r="AB725" s="235">
        <v>2500</v>
      </c>
      <c r="AC725" s="707"/>
      <c r="AD725" s="707"/>
      <c r="AE725" s="236"/>
      <c r="AF725" s="236"/>
      <c r="AG725" s="236"/>
      <c r="AH725" s="236"/>
      <c r="AI725" s="236"/>
      <c r="AJ725" s="236"/>
      <c r="AK725" s="236"/>
      <c r="AL725" s="236"/>
      <c r="AM725" s="236"/>
      <c r="AN725" s="236"/>
      <c r="AO725" s="236"/>
      <c r="AP725" s="236"/>
      <c r="AQ725" s="236"/>
      <c r="AR725" s="236"/>
      <c r="AS725" s="236"/>
      <c r="AT725" s="236"/>
      <c r="AU725" s="236"/>
      <c r="AV725" s="236"/>
      <c r="AW725" s="236"/>
      <c r="AX725" s="867"/>
    </row>
    <row r="726" spans="1:50" ht="25.7" hidden="1" customHeight="1">
      <c r="A726" s="690"/>
      <c r="B726" s="275"/>
      <c r="C726" s="707" t="s">
        <v>7517</v>
      </c>
      <c r="D726" s="236" t="s">
        <v>7589</v>
      </c>
      <c r="E726" s="235" t="s">
        <v>7590</v>
      </c>
      <c r="F726" s="707" t="s">
        <v>7517</v>
      </c>
      <c r="G726" s="236" t="s">
        <v>7591</v>
      </c>
      <c r="H726" s="247" t="s">
        <v>1892</v>
      </c>
      <c r="I726" s="236" t="s">
        <v>7592</v>
      </c>
      <c r="J726" s="236">
        <v>1</v>
      </c>
      <c r="K726" s="235">
        <v>7000</v>
      </c>
      <c r="L726" s="235">
        <v>1617</v>
      </c>
      <c r="M726" s="235" t="s">
        <v>384</v>
      </c>
      <c r="N726" s="236" t="s">
        <v>171</v>
      </c>
      <c r="O726" s="707" t="s">
        <v>282</v>
      </c>
      <c r="P726" s="235">
        <v>3917</v>
      </c>
      <c r="Q726" s="235">
        <v>7</v>
      </c>
      <c r="R726" s="235" t="s">
        <v>384</v>
      </c>
      <c r="S726" s="235" t="s">
        <v>384</v>
      </c>
      <c r="T726" s="236"/>
      <c r="U726" s="236"/>
      <c r="V726" s="707" t="s">
        <v>7593</v>
      </c>
      <c r="W726" s="236">
        <v>4</v>
      </c>
      <c r="X726" s="236">
        <v>3</v>
      </c>
      <c r="Y726" s="236"/>
      <c r="Z726" s="236"/>
      <c r="AA726" s="236"/>
      <c r="AB726" s="235">
        <v>560</v>
      </c>
      <c r="AC726" s="707"/>
      <c r="AD726" s="707"/>
      <c r="AE726" s="236"/>
      <c r="AF726" s="236"/>
      <c r="AG726" s="236"/>
      <c r="AH726" s="236"/>
      <c r="AI726" s="236"/>
      <c r="AJ726" s="236"/>
      <c r="AK726" s="236"/>
      <c r="AL726" s="236"/>
      <c r="AM726" s="236"/>
      <c r="AN726" s="236"/>
      <c r="AO726" s="236"/>
      <c r="AP726" s="236"/>
      <c r="AQ726" s="236"/>
      <c r="AR726" s="236"/>
      <c r="AS726" s="236"/>
      <c r="AT726" s="236"/>
      <c r="AU726" s="236"/>
      <c r="AV726" s="236"/>
      <c r="AW726" s="236"/>
      <c r="AX726" s="250"/>
    </row>
    <row r="727" spans="1:50" ht="25.7" hidden="1" customHeight="1">
      <c r="A727" s="690"/>
      <c r="B727" s="275"/>
      <c r="C727" s="707" t="s">
        <v>7517</v>
      </c>
      <c r="D727" s="236"/>
      <c r="E727" s="235" t="s">
        <v>12636</v>
      </c>
      <c r="F727" s="707" t="s">
        <v>7517</v>
      </c>
      <c r="G727" s="236"/>
      <c r="H727" s="247"/>
      <c r="I727" s="236" t="s">
        <v>7592</v>
      </c>
      <c r="J727" s="236"/>
      <c r="K727" s="235">
        <v>1400</v>
      </c>
      <c r="L727" s="235">
        <v>100</v>
      </c>
      <c r="M727" s="235" t="s">
        <v>384</v>
      </c>
      <c r="N727" s="236"/>
      <c r="O727" s="707" t="s">
        <v>282</v>
      </c>
      <c r="P727" s="235">
        <v>1200</v>
      </c>
      <c r="Q727" s="235">
        <v>3</v>
      </c>
      <c r="R727" s="235" t="s">
        <v>384</v>
      </c>
      <c r="S727" s="235" t="s">
        <v>384</v>
      </c>
      <c r="T727" s="236"/>
      <c r="U727" s="236"/>
      <c r="V727" s="707">
        <v>2018</v>
      </c>
      <c r="W727" s="236"/>
      <c r="X727" s="236"/>
      <c r="Y727" s="236"/>
      <c r="Z727" s="236"/>
      <c r="AA727" s="236"/>
      <c r="AB727" s="235">
        <v>200</v>
      </c>
      <c r="AC727" s="707"/>
      <c r="AD727" s="707"/>
      <c r="AE727" s="236"/>
      <c r="AF727" s="236"/>
      <c r="AG727" s="236"/>
      <c r="AH727" s="236"/>
      <c r="AI727" s="236"/>
      <c r="AJ727" s="236"/>
      <c r="AK727" s="236"/>
      <c r="AL727" s="236"/>
      <c r="AM727" s="236"/>
      <c r="AN727" s="236"/>
      <c r="AO727" s="236"/>
      <c r="AP727" s="236"/>
      <c r="AQ727" s="236"/>
      <c r="AR727" s="236"/>
      <c r="AS727" s="236"/>
      <c r="AT727" s="236"/>
      <c r="AU727" s="236"/>
      <c r="AV727" s="236"/>
      <c r="AW727" s="236"/>
      <c r="AX727" s="867"/>
    </row>
    <row r="728" spans="1:50" ht="25.7" hidden="1" customHeight="1">
      <c r="A728" s="690"/>
      <c r="B728" s="275"/>
      <c r="C728" s="707" t="s">
        <v>2061</v>
      </c>
      <c r="D728" s="236" t="s">
        <v>7589</v>
      </c>
      <c r="E728" s="235" t="s">
        <v>7594</v>
      </c>
      <c r="F728" s="707" t="s">
        <v>2061</v>
      </c>
      <c r="G728" s="236" t="s">
        <v>7591</v>
      </c>
      <c r="H728" s="236" t="s">
        <v>1892</v>
      </c>
      <c r="I728" s="236" t="s">
        <v>2061</v>
      </c>
      <c r="J728" s="236">
        <v>1</v>
      </c>
      <c r="K728" s="235">
        <v>15429</v>
      </c>
      <c r="L728" s="235">
        <v>992</v>
      </c>
      <c r="M728" s="235">
        <v>971</v>
      </c>
      <c r="N728" s="236" t="s">
        <v>171</v>
      </c>
      <c r="O728" s="707" t="s">
        <v>7595</v>
      </c>
      <c r="P728" s="235">
        <v>5827</v>
      </c>
      <c r="Q728" s="235">
        <v>9</v>
      </c>
      <c r="R728" s="235" t="s">
        <v>384</v>
      </c>
      <c r="S728" s="235" t="s">
        <v>384</v>
      </c>
      <c r="T728" s="236"/>
      <c r="U728" s="236"/>
      <c r="V728" s="707">
        <v>2009</v>
      </c>
      <c r="W728" s="236">
        <v>4</v>
      </c>
      <c r="X728" s="236">
        <v>3</v>
      </c>
      <c r="Y728" s="236"/>
      <c r="Z728" s="236"/>
      <c r="AA728" s="236"/>
      <c r="AB728" s="235">
        <v>2500</v>
      </c>
      <c r="AC728" s="707"/>
      <c r="AD728" s="707"/>
      <c r="AE728" s="236"/>
      <c r="AF728" s="236"/>
      <c r="AG728" s="236"/>
      <c r="AH728" s="236"/>
      <c r="AI728" s="236"/>
      <c r="AJ728" s="236"/>
      <c r="AK728" s="236"/>
      <c r="AL728" s="236"/>
      <c r="AM728" s="236"/>
      <c r="AN728" s="236"/>
      <c r="AO728" s="236"/>
      <c r="AP728" s="236"/>
      <c r="AQ728" s="236"/>
      <c r="AR728" s="236"/>
      <c r="AS728" s="236"/>
      <c r="AT728" s="236"/>
      <c r="AU728" s="236"/>
      <c r="AV728" s="236"/>
      <c r="AW728" s="236"/>
      <c r="AX728" s="867"/>
    </row>
    <row r="729" spans="1:50" ht="25.7" hidden="1" customHeight="1">
      <c r="A729" s="690"/>
      <c r="B729" s="275"/>
      <c r="C729" s="707" t="s">
        <v>7461</v>
      </c>
      <c r="D729" s="236" t="s">
        <v>7589</v>
      </c>
      <c r="E729" s="235" t="s">
        <v>7596</v>
      </c>
      <c r="F729" s="707" t="s">
        <v>7461</v>
      </c>
      <c r="G729" s="236" t="s">
        <v>7591</v>
      </c>
      <c r="H729" s="236" t="s">
        <v>1892</v>
      </c>
      <c r="I729" s="236" t="s">
        <v>7461</v>
      </c>
      <c r="J729" s="236">
        <v>1</v>
      </c>
      <c r="K729" s="235">
        <v>5212</v>
      </c>
      <c r="L729" s="235">
        <v>231.66</v>
      </c>
      <c r="M729" s="235">
        <v>231.66</v>
      </c>
      <c r="N729" s="236" t="s">
        <v>171</v>
      </c>
      <c r="O729" s="707" t="s">
        <v>2160</v>
      </c>
      <c r="P729" s="235">
        <v>5212</v>
      </c>
      <c r="Q729" s="235">
        <v>8</v>
      </c>
      <c r="R729" s="235">
        <v>122</v>
      </c>
      <c r="S729" s="235">
        <v>200</v>
      </c>
      <c r="T729" s="236"/>
      <c r="U729" s="236"/>
      <c r="V729" s="707">
        <v>2004</v>
      </c>
      <c r="W729" s="236">
        <v>4</v>
      </c>
      <c r="X729" s="236">
        <v>3</v>
      </c>
      <c r="Y729" s="236"/>
      <c r="Z729" s="236"/>
      <c r="AA729" s="236"/>
      <c r="AB729" s="235">
        <v>140</v>
      </c>
      <c r="AC729" s="707"/>
      <c r="AD729" s="707"/>
      <c r="AE729" s="236"/>
      <c r="AF729" s="236"/>
      <c r="AG729" s="236"/>
      <c r="AH729" s="236"/>
      <c r="AI729" s="236"/>
      <c r="AJ729" s="236"/>
      <c r="AK729" s="236"/>
      <c r="AL729" s="236"/>
      <c r="AM729" s="236"/>
      <c r="AN729" s="236"/>
      <c r="AO729" s="236"/>
      <c r="AP729" s="236"/>
      <c r="AQ729" s="236"/>
      <c r="AR729" s="236"/>
      <c r="AS729" s="236"/>
      <c r="AT729" s="236"/>
      <c r="AU729" s="236"/>
      <c r="AV729" s="236"/>
      <c r="AW729" s="236"/>
      <c r="AX729" s="867"/>
    </row>
    <row r="730" spans="1:50" ht="25.7" hidden="1" customHeight="1">
      <c r="A730" s="690"/>
      <c r="B730" s="275"/>
      <c r="C730" s="707" t="s">
        <v>7461</v>
      </c>
      <c r="D730" s="236"/>
      <c r="E730" s="235" t="s">
        <v>7597</v>
      </c>
      <c r="F730" s="707" t="s">
        <v>7461</v>
      </c>
      <c r="G730" s="236"/>
      <c r="H730" s="236"/>
      <c r="I730" s="236" t="s">
        <v>7461</v>
      </c>
      <c r="J730" s="236"/>
      <c r="K730" s="235">
        <v>3150</v>
      </c>
      <c r="L730" s="235" t="s">
        <v>384</v>
      </c>
      <c r="M730" s="235" t="s">
        <v>384</v>
      </c>
      <c r="N730" s="236"/>
      <c r="O730" s="707" t="s">
        <v>7598</v>
      </c>
      <c r="P730" s="235">
        <v>3150</v>
      </c>
      <c r="Q730" s="235">
        <v>4</v>
      </c>
      <c r="R730" s="235" t="s">
        <v>384</v>
      </c>
      <c r="S730" s="235" t="s">
        <v>384</v>
      </c>
      <c r="T730" s="236"/>
      <c r="U730" s="236"/>
      <c r="V730" s="707">
        <v>2012</v>
      </c>
      <c r="W730" s="236"/>
      <c r="X730" s="236"/>
      <c r="Y730" s="236"/>
      <c r="Z730" s="236"/>
      <c r="AA730" s="236"/>
      <c r="AB730" s="235">
        <v>480</v>
      </c>
      <c r="AC730" s="707"/>
      <c r="AD730" s="707"/>
      <c r="AE730" s="236"/>
      <c r="AF730" s="236"/>
      <c r="AG730" s="236"/>
      <c r="AH730" s="236"/>
      <c r="AI730" s="236"/>
      <c r="AJ730" s="236"/>
      <c r="AK730" s="236"/>
      <c r="AL730" s="236"/>
      <c r="AM730" s="236"/>
      <c r="AN730" s="236"/>
      <c r="AO730" s="236"/>
      <c r="AP730" s="236"/>
      <c r="AQ730" s="236"/>
      <c r="AR730" s="236"/>
      <c r="AS730" s="236"/>
      <c r="AT730" s="236"/>
      <c r="AU730" s="236"/>
      <c r="AV730" s="236"/>
      <c r="AW730" s="236"/>
      <c r="AX730" s="867"/>
    </row>
    <row r="731" spans="1:50" ht="25.7" hidden="1" customHeight="1">
      <c r="A731" s="690" t="s">
        <v>145</v>
      </c>
      <c r="B731" s="275"/>
      <c r="C731" s="707" t="s">
        <v>7461</v>
      </c>
      <c r="D731" s="236"/>
      <c r="E731" s="235" t="s">
        <v>7599</v>
      </c>
      <c r="F731" s="707" t="s">
        <v>7461</v>
      </c>
      <c r="G731" s="236"/>
      <c r="H731" s="247"/>
      <c r="I731" s="236" t="s">
        <v>7461</v>
      </c>
      <c r="J731" s="236"/>
      <c r="K731" s="235">
        <v>5625</v>
      </c>
      <c r="L731" s="235" t="s">
        <v>384</v>
      </c>
      <c r="M731" s="235" t="s">
        <v>384</v>
      </c>
      <c r="N731" s="236"/>
      <c r="O731" s="707" t="s">
        <v>7600</v>
      </c>
      <c r="P731" s="235">
        <v>1188</v>
      </c>
      <c r="Q731" s="235">
        <v>2</v>
      </c>
      <c r="R731" s="235" t="s">
        <v>384</v>
      </c>
      <c r="S731" s="235" t="s">
        <v>384</v>
      </c>
      <c r="T731" s="236"/>
      <c r="U731" s="236"/>
      <c r="V731" s="707">
        <v>2013</v>
      </c>
      <c r="W731" s="236"/>
      <c r="X731" s="236"/>
      <c r="Y731" s="236"/>
      <c r="Z731" s="236"/>
      <c r="AA731" s="236"/>
      <c r="AB731" s="235">
        <v>150</v>
      </c>
      <c r="AC731" s="707"/>
      <c r="AD731" s="707"/>
      <c r="AE731" s="236"/>
      <c r="AF731" s="236"/>
      <c r="AG731" s="236"/>
      <c r="AH731" s="236"/>
      <c r="AI731" s="236"/>
      <c r="AJ731" s="236"/>
      <c r="AK731" s="236"/>
      <c r="AL731" s="236"/>
      <c r="AM731" s="236"/>
      <c r="AN731" s="236"/>
      <c r="AO731" s="236"/>
      <c r="AP731" s="236"/>
      <c r="AQ731" s="236"/>
      <c r="AR731" s="236"/>
      <c r="AS731" s="236"/>
      <c r="AT731" s="236"/>
      <c r="AU731" s="236"/>
      <c r="AV731" s="236"/>
      <c r="AW731" s="236"/>
      <c r="AX731" s="867"/>
    </row>
    <row r="732" spans="1:50" ht="25.7" hidden="1" customHeight="1">
      <c r="A732" s="690"/>
      <c r="B732" s="275"/>
      <c r="C732" s="707" t="s">
        <v>7458</v>
      </c>
      <c r="D732" s="236"/>
      <c r="E732" s="235" t="s">
        <v>11460</v>
      </c>
      <c r="F732" s="707" t="s">
        <v>7458</v>
      </c>
      <c r="G732" s="236"/>
      <c r="H732" s="247"/>
      <c r="I732" s="236" t="s">
        <v>11461</v>
      </c>
      <c r="J732" s="236"/>
      <c r="K732" s="235">
        <v>3365</v>
      </c>
      <c r="L732" s="235">
        <v>94</v>
      </c>
      <c r="M732" s="235">
        <v>94</v>
      </c>
      <c r="N732" s="236"/>
      <c r="O732" s="707" t="s">
        <v>11462</v>
      </c>
      <c r="P732" s="235">
        <v>3365</v>
      </c>
      <c r="Q732" s="235">
        <v>10</v>
      </c>
      <c r="R732" s="235">
        <v>282</v>
      </c>
      <c r="S732" s="235">
        <v>282</v>
      </c>
      <c r="T732" s="236"/>
      <c r="U732" s="236"/>
      <c r="V732" s="707">
        <v>2010</v>
      </c>
      <c r="W732" s="236"/>
      <c r="X732" s="236"/>
      <c r="Y732" s="236"/>
      <c r="Z732" s="236"/>
      <c r="AA732" s="236"/>
      <c r="AB732" s="235">
        <v>1100</v>
      </c>
      <c r="AC732" s="707"/>
      <c r="AD732" s="707"/>
      <c r="AE732" s="236"/>
      <c r="AF732" s="236"/>
      <c r="AG732" s="236"/>
      <c r="AH732" s="236"/>
      <c r="AI732" s="236"/>
      <c r="AJ732" s="236"/>
      <c r="AK732" s="236"/>
      <c r="AL732" s="236"/>
      <c r="AM732" s="236"/>
      <c r="AN732" s="236"/>
      <c r="AO732" s="236"/>
      <c r="AP732" s="236"/>
      <c r="AQ732" s="236"/>
      <c r="AR732" s="236"/>
      <c r="AS732" s="236"/>
      <c r="AT732" s="236"/>
      <c r="AU732" s="236"/>
      <c r="AV732" s="236"/>
      <c r="AW732" s="236"/>
      <c r="AX732" s="867"/>
    </row>
    <row r="733" spans="1:50" ht="25.7" hidden="1" customHeight="1">
      <c r="A733" s="690"/>
      <c r="B733" s="275"/>
      <c r="C733" s="707" t="s">
        <v>7458</v>
      </c>
      <c r="D733" s="236"/>
      <c r="E733" s="235" t="s">
        <v>5312</v>
      </c>
      <c r="F733" s="707" t="s">
        <v>7458</v>
      </c>
      <c r="G733" s="236"/>
      <c r="H733" s="236"/>
      <c r="I733" s="236" t="s">
        <v>11461</v>
      </c>
      <c r="J733" s="236"/>
      <c r="K733" s="235">
        <v>2124</v>
      </c>
      <c r="L733" s="235">
        <v>2124</v>
      </c>
      <c r="M733" s="235">
        <v>2124</v>
      </c>
      <c r="N733" s="236"/>
      <c r="O733" s="707" t="s">
        <v>5742</v>
      </c>
      <c r="P733" s="235">
        <v>2124</v>
      </c>
      <c r="Q733" s="235">
        <v>4</v>
      </c>
      <c r="R733" s="235" t="s">
        <v>384</v>
      </c>
      <c r="S733" s="235" t="s">
        <v>384</v>
      </c>
      <c r="T733" s="236"/>
      <c r="U733" s="236"/>
      <c r="V733" s="707">
        <v>2015</v>
      </c>
      <c r="W733" s="236"/>
      <c r="X733" s="236"/>
      <c r="Y733" s="236"/>
      <c r="Z733" s="236"/>
      <c r="AA733" s="236"/>
      <c r="AB733" s="235">
        <v>2000</v>
      </c>
      <c r="AC733" s="707"/>
      <c r="AD733" s="707"/>
      <c r="AE733" s="236"/>
      <c r="AF733" s="236"/>
      <c r="AG733" s="236"/>
      <c r="AH733" s="236"/>
      <c r="AI733" s="236"/>
      <c r="AJ733" s="236"/>
      <c r="AK733" s="236"/>
      <c r="AL733" s="236"/>
      <c r="AM733" s="236"/>
      <c r="AN733" s="236"/>
      <c r="AO733" s="236"/>
      <c r="AP733" s="236"/>
      <c r="AQ733" s="236"/>
      <c r="AR733" s="236"/>
      <c r="AS733" s="236"/>
      <c r="AT733" s="236"/>
      <c r="AU733" s="236"/>
      <c r="AV733" s="236"/>
      <c r="AW733" s="236"/>
      <c r="AX733" s="867" t="s">
        <v>11463</v>
      </c>
    </row>
    <row r="734" spans="1:50" ht="25.7" hidden="1" customHeight="1">
      <c r="A734" s="690"/>
      <c r="B734" s="282"/>
      <c r="C734" s="707" t="s">
        <v>7523</v>
      </c>
      <c r="D734" s="236"/>
      <c r="E734" s="235" t="s">
        <v>7524</v>
      </c>
      <c r="F734" s="707" t="s">
        <v>7523</v>
      </c>
      <c r="G734" s="236"/>
      <c r="H734" s="236"/>
      <c r="I734" s="236" t="s">
        <v>7523</v>
      </c>
      <c r="J734" s="236"/>
      <c r="K734" s="235">
        <v>1691.2</v>
      </c>
      <c r="L734" s="235" t="s">
        <v>384</v>
      </c>
      <c r="M734" s="235" t="s">
        <v>384</v>
      </c>
      <c r="N734" s="236"/>
      <c r="O734" s="707" t="s">
        <v>11464</v>
      </c>
      <c r="P734" s="235">
        <v>1691.2</v>
      </c>
      <c r="Q734" s="235">
        <v>3</v>
      </c>
      <c r="R734" s="235" t="s">
        <v>384</v>
      </c>
      <c r="S734" s="235" t="s">
        <v>384</v>
      </c>
      <c r="T734" s="236"/>
      <c r="U734" s="236"/>
      <c r="V734" s="707">
        <v>2010</v>
      </c>
      <c r="W734" s="236"/>
      <c r="X734" s="236"/>
      <c r="Y734" s="236"/>
      <c r="Z734" s="236"/>
      <c r="AA734" s="236"/>
      <c r="AB734" s="235"/>
      <c r="AC734" s="707"/>
      <c r="AD734" s="707"/>
      <c r="AE734" s="236"/>
      <c r="AF734" s="236"/>
      <c r="AG734" s="236"/>
      <c r="AH734" s="236"/>
      <c r="AI734" s="236"/>
      <c r="AJ734" s="236"/>
      <c r="AK734" s="236"/>
      <c r="AL734" s="236"/>
      <c r="AM734" s="236"/>
      <c r="AN734" s="236"/>
      <c r="AO734" s="236"/>
      <c r="AP734" s="236"/>
      <c r="AQ734" s="236"/>
      <c r="AR734" s="236"/>
      <c r="AS734" s="236"/>
      <c r="AT734" s="236"/>
      <c r="AU734" s="236"/>
      <c r="AV734" s="236"/>
      <c r="AW734" s="236"/>
      <c r="AX734" s="867"/>
    </row>
    <row r="735" spans="1:50" ht="25.7" hidden="1" customHeight="1">
      <c r="A735" s="690"/>
      <c r="B735" s="282"/>
      <c r="C735" s="707" t="s">
        <v>7523</v>
      </c>
      <c r="D735" s="236"/>
      <c r="E735" s="235" t="s">
        <v>7601</v>
      </c>
      <c r="F735" s="707" t="s">
        <v>7523</v>
      </c>
      <c r="G735" s="236"/>
      <c r="H735" s="247"/>
      <c r="I735" s="236" t="s">
        <v>7523</v>
      </c>
      <c r="J735" s="236"/>
      <c r="K735" s="235">
        <v>700</v>
      </c>
      <c r="L735" s="235" t="s">
        <v>384</v>
      </c>
      <c r="M735" s="235" t="s">
        <v>384</v>
      </c>
      <c r="N735" s="236"/>
      <c r="O735" s="249" t="s">
        <v>7602</v>
      </c>
      <c r="P735" s="235">
        <v>700</v>
      </c>
      <c r="Q735" s="235">
        <v>1</v>
      </c>
      <c r="R735" s="235" t="s">
        <v>384</v>
      </c>
      <c r="S735" s="235" t="s">
        <v>384</v>
      </c>
      <c r="T735" s="236"/>
      <c r="U735" s="236"/>
      <c r="V735" s="707">
        <v>2014</v>
      </c>
      <c r="W735" s="236"/>
      <c r="X735" s="236"/>
      <c r="Y735" s="236"/>
      <c r="Z735" s="236"/>
      <c r="AA735" s="236"/>
      <c r="AB735" s="235">
        <v>70</v>
      </c>
      <c r="AC735" s="707"/>
      <c r="AD735" s="707"/>
      <c r="AE735" s="236"/>
      <c r="AF735" s="236"/>
      <c r="AG735" s="236"/>
      <c r="AH735" s="236"/>
      <c r="AI735" s="236"/>
      <c r="AJ735" s="236"/>
      <c r="AK735" s="236"/>
      <c r="AL735" s="236"/>
      <c r="AM735" s="236"/>
      <c r="AN735" s="236"/>
      <c r="AO735" s="236"/>
      <c r="AP735" s="236"/>
      <c r="AQ735" s="236"/>
      <c r="AR735" s="236"/>
      <c r="AS735" s="236"/>
      <c r="AT735" s="236"/>
      <c r="AU735" s="236"/>
      <c r="AV735" s="236"/>
      <c r="AW735" s="236"/>
      <c r="AX735" s="250"/>
    </row>
    <row r="736" spans="1:50" ht="41.45" hidden="1" customHeight="1">
      <c r="A736" s="690"/>
      <c r="B736" s="282"/>
      <c r="C736" s="707" t="s">
        <v>7523</v>
      </c>
      <c r="D736" s="236"/>
      <c r="E736" s="235" t="s">
        <v>7603</v>
      </c>
      <c r="F736" s="707" t="s">
        <v>7523</v>
      </c>
      <c r="G736" s="236"/>
      <c r="H736" s="247"/>
      <c r="I736" s="236" t="s">
        <v>7523</v>
      </c>
      <c r="J736" s="236"/>
      <c r="K736" s="235">
        <v>694</v>
      </c>
      <c r="L736" s="235" t="s">
        <v>384</v>
      </c>
      <c r="M736" s="235" t="s">
        <v>384</v>
      </c>
      <c r="N736" s="236"/>
      <c r="O736" s="249" t="s">
        <v>7602</v>
      </c>
      <c r="P736" s="235">
        <v>694</v>
      </c>
      <c r="Q736" s="235">
        <v>1</v>
      </c>
      <c r="R736" s="235" t="s">
        <v>384</v>
      </c>
      <c r="S736" s="235" t="s">
        <v>384</v>
      </c>
      <c r="T736" s="236"/>
      <c r="U736" s="236"/>
      <c r="V736" s="707">
        <v>2015</v>
      </c>
      <c r="W736" s="236"/>
      <c r="X736" s="236"/>
      <c r="Y736" s="236"/>
      <c r="Z736" s="236"/>
      <c r="AA736" s="236"/>
      <c r="AB736" s="235">
        <v>100</v>
      </c>
      <c r="AC736" s="707"/>
      <c r="AD736" s="707"/>
      <c r="AE736" s="236"/>
      <c r="AF736" s="236"/>
      <c r="AG736" s="236"/>
      <c r="AH736" s="236"/>
      <c r="AI736" s="236"/>
      <c r="AJ736" s="236"/>
      <c r="AK736" s="236"/>
      <c r="AL736" s="236"/>
      <c r="AM736" s="236"/>
      <c r="AN736" s="236"/>
      <c r="AO736" s="236"/>
      <c r="AP736" s="236"/>
      <c r="AQ736" s="236"/>
      <c r="AR736" s="236"/>
      <c r="AS736" s="236"/>
      <c r="AT736" s="236"/>
      <c r="AU736" s="236"/>
      <c r="AV736" s="236"/>
      <c r="AW736" s="236"/>
      <c r="AX736" s="870"/>
    </row>
    <row r="737" spans="1:50" ht="25.7" hidden="1" customHeight="1">
      <c r="A737" s="690"/>
      <c r="B737" s="282"/>
      <c r="C737" s="707" t="s">
        <v>7523</v>
      </c>
      <c r="D737" s="236"/>
      <c r="E737" s="235" t="s">
        <v>7604</v>
      </c>
      <c r="F737" s="707" t="s">
        <v>7523</v>
      </c>
      <c r="G737" s="236"/>
      <c r="H737" s="247"/>
      <c r="I737" s="236" t="s">
        <v>7523</v>
      </c>
      <c r="J737" s="236"/>
      <c r="K737" s="235">
        <v>809</v>
      </c>
      <c r="L737" s="235" t="s">
        <v>384</v>
      </c>
      <c r="M737" s="235" t="s">
        <v>384</v>
      </c>
      <c r="N737" s="236"/>
      <c r="O737" s="707" t="s">
        <v>7605</v>
      </c>
      <c r="P737" s="235">
        <v>809</v>
      </c>
      <c r="Q737" s="235">
        <v>1</v>
      </c>
      <c r="R737" s="235" t="s">
        <v>384</v>
      </c>
      <c r="S737" s="235" t="s">
        <v>384</v>
      </c>
      <c r="T737" s="236"/>
      <c r="U737" s="236"/>
      <c r="V737" s="707">
        <v>2014</v>
      </c>
      <c r="W737" s="236"/>
      <c r="X737" s="236"/>
      <c r="Y737" s="236"/>
      <c r="Z737" s="236"/>
      <c r="AA737" s="236"/>
      <c r="AB737" s="235">
        <v>150</v>
      </c>
      <c r="AC737" s="707"/>
      <c r="AD737" s="707"/>
      <c r="AE737" s="236"/>
      <c r="AF737" s="236"/>
      <c r="AG737" s="236"/>
      <c r="AH737" s="236"/>
      <c r="AI737" s="236"/>
      <c r="AJ737" s="236"/>
      <c r="AK737" s="236"/>
      <c r="AL737" s="236"/>
      <c r="AM737" s="236"/>
      <c r="AN737" s="236"/>
      <c r="AO737" s="236"/>
      <c r="AP737" s="236"/>
      <c r="AQ737" s="236"/>
      <c r="AR737" s="236"/>
      <c r="AS737" s="236"/>
      <c r="AT737" s="236"/>
      <c r="AU737" s="236"/>
      <c r="AV737" s="236"/>
      <c r="AW737" s="236"/>
      <c r="AX737" s="867"/>
    </row>
    <row r="738" spans="1:50" ht="25.7" hidden="1" customHeight="1">
      <c r="A738" s="690" t="s">
        <v>310</v>
      </c>
      <c r="B738" s="282"/>
      <c r="C738" s="707" t="s">
        <v>7523</v>
      </c>
      <c r="D738" s="236"/>
      <c r="E738" s="235" t="s">
        <v>7606</v>
      </c>
      <c r="F738" s="707" t="s">
        <v>7523</v>
      </c>
      <c r="G738" s="236"/>
      <c r="H738" s="247"/>
      <c r="I738" s="236" t="s">
        <v>7607</v>
      </c>
      <c r="J738" s="236"/>
      <c r="K738" s="235">
        <v>5168</v>
      </c>
      <c r="L738" s="235" t="s">
        <v>384</v>
      </c>
      <c r="M738" s="235" t="s">
        <v>384</v>
      </c>
      <c r="N738" s="236"/>
      <c r="O738" s="707" t="s">
        <v>7608</v>
      </c>
      <c r="P738" s="235">
        <v>5168</v>
      </c>
      <c r="Q738" s="235">
        <v>8</v>
      </c>
      <c r="R738" s="235" t="s">
        <v>384</v>
      </c>
      <c r="S738" s="235" t="s">
        <v>384</v>
      </c>
      <c r="T738" s="236"/>
      <c r="U738" s="236"/>
      <c r="V738" s="707">
        <v>2003</v>
      </c>
      <c r="W738" s="236">
        <v>2003</v>
      </c>
      <c r="X738" s="236"/>
      <c r="Y738" s="236"/>
      <c r="Z738" s="236"/>
      <c r="AA738" s="236"/>
      <c r="AB738" s="235">
        <v>300</v>
      </c>
      <c r="AC738" s="707">
        <v>300</v>
      </c>
      <c r="AD738" s="707"/>
      <c r="AE738" s="236"/>
      <c r="AF738" s="236"/>
      <c r="AG738" s="236"/>
      <c r="AH738" s="236"/>
      <c r="AI738" s="236"/>
      <c r="AJ738" s="236"/>
      <c r="AK738" s="236"/>
      <c r="AL738" s="236"/>
      <c r="AM738" s="236"/>
      <c r="AN738" s="236"/>
      <c r="AO738" s="236"/>
      <c r="AP738" s="236"/>
      <c r="AQ738" s="236"/>
      <c r="AR738" s="236"/>
      <c r="AS738" s="236"/>
      <c r="AT738" s="236"/>
      <c r="AU738" s="236"/>
      <c r="AV738" s="236"/>
      <c r="AW738" s="236"/>
      <c r="AX738" s="867"/>
    </row>
    <row r="739" spans="1:50" ht="25.7" hidden="1" customHeight="1">
      <c r="A739" s="690" t="s">
        <v>145</v>
      </c>
      <c r="B739" s="282"/>
      <c r="C739" s="707" t="s">
        <v>7459</v>
      </c>
      <c r="D739" s="236"/>
      <c r="E739" s="235" t="s">
        <v>7609</v>
      </c>
      <c r="F739" s="707" t="s">
        <v>7459</v>
      </c>
      <c r="G739" s="236"/>
      <c r="H739" s="247"/>
      <c r="I739" s="236" t="s">
        <v>7459</v>
      </c>
      <c r="J739" s="236"/>
      <c r="K739" s="235">
        <v>132227</v>
      </c>
      <c r="L739" s="235">
        <v>6427</v>
      </c>
      <c r="M739" s="235">
        <v>7582</v>
      </c>
      <c r="N739" s="236"/>
      <c r="O739" s="707" t="s">
        <v>7613</v>
      </c>
      <c r="P739" s="235">
        <v>5081</v>
      </c>
      <c r="Q739" s="235">
        <v>6</v>
      </c>
      <c r="R739" s="235">
        <v>405</v>
      </c>
      <c r="S739" s="235">
        <v>405</v>
      </c>
      <c r="T739" s="236"/>
      <c r="U739" s="236"/>
      <c r="V739" s="707">
        <v>2007</v>
      </c>
      <c r="W739" s="236"/>
      <c r="X739" s="236"/>
      <c r="Y739" s="236"/>
      <c r="Z739" s="236"/>
      <c r="AA739" s="236"/>
      <c r="AB739" s="235">
        <v>21000</v>
      </c>
      <c r="AC739" s="707"/>
      <c r="AD739" s="707"/>
      <c r="AE739" s="236"/>
      <c r="AF739" s="236"/>
      <c r="AG739" s="236"/>
      <c r="AH739" s="236"/>
      <c r="AI739" s="236"/>
      <c r="AJ739" s="236"/>
      <c r="AK739" s="236"/>
      <c r="AL739" s="236"/>
      <c r="AM739" s="236"/>
      <c r="AN739" s="236"/>
      <c r="AO739" s="236"/>
      <c r="AP739" s="236"/>
      <c r="AQ739" s="236"/>
      <c r="AR739" s="236"/>
      <c r="AS739" s="236"/>
      <c r="AT739" s="236"/>
      <c r="AU739" s="236"/>
      <c r="AV739" s="236"/>
      <c r="AW739" s="236"/>
      <c r="AX739" s="867" t="s">
        <v>11465</v>
      </c>
    </row>
    <row r="740" spans="1:50" ht="25.7" hidden="1" customHeight="1">
      <c r="A740" s="690" t="s">
        <v>145</v>
      </c>
      <c r="B740" s="282"/>
      <c r="C740" s="707" t="s">
        <v>7459</v>
      </c>
      <c r="D740" s="236"/>
      <c r="E740" s="235" t="s">
        <v>7610</v>
      </c>
      <c r="F740" s="707" t="s">
        <v>7459</v>
      </c>
      <c r="G740" s="236"/>
      <c r="H740" s="236"/>
      <c r="I740" s="236" t="s">
        <v>7459</v>
      </c>
      <c r="J740" s="236"/>
      <c r="K740" s="235">
        <v>61776</v>
      </c>
      <c r="L740" s="235">
        <v>209</v>
      </c>
      <c r="M740" s="235">
        <v>168</v>
      </c>
      <c r="N740" s="236"/>
      <c r="O740" s="707" t="s">
        <v>1053</v>
      </c>
      <c r="P740" s="235">
        <v>2629</v>
      </c>
      <c r="Q740" s="235">
        <v>4</v>
      </c>
      <c r="R740" s="235" t="s">
        <v>384</v>
      </c>
      <c r="S740" s="235" t="s">
        <v>384</v>
      </c>
      <c r="T740" s="236"/>
      <c r="U740" s="236"/>
      <c r="V740" s="707">
        <v>2007</v>
      </c>
      <c r="W740" s="236"/>
      <c r="X740" s="236"/>
      <c r="Y740" s="236"/>
      <c r="Z740" s="236"/>
      <c r="AA740" s="236"/>
      <c r="AB740" s="235">
        <v>3893</v>
      </c>
      <c r="AC740" s="707"/>
      <c r="AD740" s="707"/>
      <c r="AE740" s="236"/>
      <c r="AF740" s="236"/>
      <c r="AG740" s="236"/>
      <c r="AH740" s="236"/>
      <c r="AI740" s="236"/>
      <c r="AJ740" s="236"/>
      <c r="AK740" s="236"/>
      <c r="AL740" s="236"/>
      <c r="AM740" s="236"/>
      <c r="AN740" s="236"/>
      <c r="AO740" s="236"/>
      <c r="AP740" s="236"/>
      <c r="AQ740" s="236"/>
      <c r="AR740" s="236"/>
      <c r="AS740" s="236"/>
      <c r="AT740" s="236"/>
      <c r="AU740" s="236"/>
      <c r="AV740" s="236"/>
      <c r="AW740" s="236"/>
      <c r="AX740" s="250" t="s">
        <v>12637</v>
      </c>
    </row>
    <row r="741" spans="1:50" ht="41.45" hidden="1" customHeight="1">
      <c r="A741" s="690">
        <v>2</v>
      </c>
      <c r="B741" s="282"/>
      <c r="C741" s="707" t="s">
        <v>7459</v>
      </c>
      <c r="D741" s="236"/>
      <c r="E741" s="235" t="s">
        <v>7611</v>
      </c>
      <c r="F741" s="707" t="s">
        <v>7459</v>
      </c>
      <c r="G741" s="236"/>
      <c r="H741" s="236"/>
      <c r="I741" s="236" t="s">
        <v>7459</v>
      </c>
      <c r="J741" s="236"/>
      <c r="K741" s="235">
        <v>29000</v>
      </c>
      <c r="L741" s="235" t="s">
        <v>384</v>
      </c>
      <c r="M741" s="235" t="s">
        <v>384</v>
      </c>
      <c r="N741" s="235"/>
      <c r="O741" s="236" t="s">
        <v>3849</v>
      </c>
      <c r="P741" s="235">
        <v>1984</v>
      </c>
      <c r="Q741" s="235">
        <v>3</v>
      </c>
      <c r="R741" s="260" t="s">
        <v>384</v>
      </c>
      <c r="S741" s="235" t="s">
        <v>384</v>
      </c>
      <c r="T741" s="235"/>
      <c r="U741" s="236"/>
      <c r="V741" s="707">
        <v>2010</v>
      </c>
      <c r="W741" s="707"/>
      <c r="X741" s="236"/>
      <c r="Y741" s="236"/>
      <c r="Z741" s="236"/>
      <c r="AA741" s="236"/>
      <c r="AB741" s="707">
        <v>679</v>
      </c>
      <c r="AC741" s="235"/>
      <c r="AD741" s="707"/>
      <c r="AE741" s="707"/>
      <c r="AF741" s="236"/>
      <c r="AG741" s="236"/>
      <c r="AH741" s="236"/>
      <c r="AI741" s="236"/>
      <c r="AJ741" s="236"/>
      <c r="AK741" s="236"/>
      <c r="AL741" s="236"/>
      <c r="AM741" s="236"/>
      <c r="AN741" s="236"/>
      <c r="AO741" s="236"/>
      <c r="AP741" s="236"/>
      <c r="AQ741" s="236"/>
      <c r="AR741" s="236"/>
      <c r="AS741" s="236"/>
      <c r="AT741" s="236"/>
      <c r="AU741" s="236"/>
      <c r="AV741" s="236"/>
      <c r="AW741" s="236"/>
      <c r="AX741" s="236" t="s">
        <v>11466</v>
      </c>
    </row>
    <row r="742" spans="1:50" ht="25.7" hidden="1" customHeight="1">
      <c r="A742" s="690"/>
      <c r="B742" s="282"/>
      <c r="C742" s="707" t="s">
        <v>7459</v>
      </c>
      <c r="D742" s="236"/>
      <c r="E742" s="235" t="s">
        <v>7612</v>
      </c>
      <c r="F742" s="707" t="s">
        <v>7459</v>
      </c>
      <c r="G742" s="236"/>
      <c r="H742" s="236"/>
      <c r="I742" s="236" t="s">
        <v>7459</v>
      </c>
      <c r="J742" s="236"/>
      <c r="K742" s="235">
        <v>21914</v>
      </c>
      <c r="L742" s="235" t="s">
        <v>384</v>
      </c>
      <c r="M742" s="235" t="s">
        <v>384</v>
      </c>
      <c r="N742" s="236"/>
      <c r="O742" s="707" t="s">
        <v>7613</v>
      </c>
      <c r="P742" s="235">
        <v>4417</v>
      </c>
      <c r="Q742" s="235">
        <v>6</v>
      </c>
      <c r="R742" s="235" t="s">
        <v>384</v>
      </c>
      <c r="S742" s="235" t="s">
        <v>384</v>
      </c>
      <c r="T742" s="236"/>
      <c r="U742" s="236"/>
      <c r="V742" s="707">
        <v>2016</v>
      </c>
      <c r="W742" s="236"/>
      <c r="X742" s="236"/>
      <c r="Y742" s="236"/>
      <c r="Z742" s="236"/>
      <c r="AA742" s="236"/>
      <c r="AB742" s="235">
        <v>1000</v>
      </c>
      <c r="AC742" s="707"/>
      <c r="AD742" s="707"/>
      <c r="AE742" s="236"/>
      <c r="AF742" s="236"/>
      <c r="AG742" s="236"/>
      <c r="AH742" s="236"/>
      <c r="AI742" s="236"/>
      <c r="AJ742" s="236"/>
      <c r="AK742" s="236"/>
      <c r="AL742" s="236"/>
      <c r="AM742" s="236"/>
      <c r="AN742" s="236"/>
      <c r="AO742" s="236"/>
      <c r="AP742" s="236"/>
      <c r="AQ742" s="236"/>
      <c r="AR742" s="236"/>
      <c r="AS742" s="236"/>
      <c r="AT742" s="236"/>
      <c r="AU742" s="236"/>
      <c r="AV742" s="236"/>
      <c r="AW742" s="236"/>
      <c r="AX742" s="870"/>
    </row>
    <row r="743" spans="1:50" ht="25.7" hidden="1" customHeight="1">
      <c r="A743" s="690"/>
      <c r="B743" s="282"/>
      <c r="C743" s="707" t="s">
        <v>7459</v>
      </c>
      <c r="D743" s="236"/>
      <c r="E743" s="235" t="s">
        <v>12638</v>
      </c>
      <c r="F743" s="707" t="s">
        <v>7459</v>
      </c>
      <c r="G743" s="236"/>
      <c r="H743" s="236"/>
      <c r="I743" s="236" t="s">
        <v>7459</v>
      </c>
      <c r="J743" s="236"/>
      <c r="K743" s="235">
        <v>65800</v>
      </c>
      <c r="L743" s="235" t="s">
        <v>384</v>
      </c>
      <c r="M743" s="235" t="s">
        <v>384</v>
      </c>
      <c r="N743" s="236"/>
      <c r="O743" s="707" t="s">
        <v>3787</v>
      </c>
      <c r="P743" s="235">
        <v>1638</v>
      </c>
      <c r="Q743" s="235">
        <v>2</v>
      </c>
      <c r="R743" s="235" t="s">
        <v>384</v>
      </c>
      <c r="S743" s="235" t="s">
        <v>384</v>
      </c>
      <c r="T743" s="236"/>
      <c r="U743" s="236"/>
      <c r="V743" s="707">
        <v>2018</v>
      </c>
      <c r="W743" s="236"/>
      <c r="X743" s="236"/>
      <c r="Y743" s="236"/>
      <c r="Z743" s="236"/>
      <c r="AA743" s="236"/>
      <c r="AB743" s="235">
        <v>20834</v>
      </c>
      <c r="AC743" s="707"/>
      <c r="AD743" s="707"/>
      <c r="AE743" s="236"/>
      <c r="AF743" s="236"/>
      <c r="AG743" s="236"/>
      <c r="AH743" s="236"/>
      <c r="AI743" s="236"/>
      <c r="AJ743" s="236"/>
      <c r="AK743" s="236"/>
      <c r="AL743" s="236"/>
      <c r="AM743" s="236"/>
      <c r="AN743" s="236"/>
      <c r="AO743" s="236"/>
      <c r="AP743" s="236"/>
      <c r="AQ743" s="236"/>
      <c r="AR743" s="236"/>
      <c r="AS743" s="236"/>
      <c r="AT743" s="236"/>
      <c r="AU743" s="236"/>
      <c r="AV743" s="236"/>
      <c r="AW743" s="236"/>
      <c r="AX743" s="250" t="s">
        <v>12639</v>
      </c>
    </row>
    <row r="744" spans="1:50" ht="25.7" hidden="1" customHeight="1">
      <c r="A744" s="690"/>
      <c r="B744" s="282"/>
      <c r="C744" s="707" t="s">
        <v>7459</v>
      </c>
      <c r="D744" s="221"/>
      <c r="E744" s="222" t="s">
        <v>16837</v>
      </c>
      <c r="F744" s="707" t="s">
        <v>7459</v>
      </c>
      <c r="G744" s="236"/>
      <c r="H744" s="236"/>
      <c r="I744" s="236" t="s">
        <v>7459</v>
      </c>
      <c r="J744" s="221"/>
      <c r="K744" s="222">
        <v>2950</v>
      </c>
      <c r="L744" s="222" t="s">
        <v>384</v>
      </c>
      <c r="M744" s="222" t="s">
        <v>384</v>
      </c>
      <c r="N744" s="221"/>
      <c r="O744" s="219" t="s">
        <v>1012</v>
      </c>
      <c r="P744" s="222">
        <v>2950</v>
      </c>
      <c r="Q744" s="222">
        <v>4</v>
      </c>
      <c r="R744" s="222" t="s">
        <v>384</v>
      </c>
      <c r="S744" s="222" t="s">
        <v>384</v>
      </c>
      <c r="T744" s="221"/>
      <c r="U744" s="221"/>
      <c r="V744" s="219">
        <v>2020</v>
      </c>
      <c r="W744" s="221"/>
      <c r="X744" s="221"/>
      <c r="Y744" s="221"/>
      <c r="Z744" s="221"/>
      <c r="AA744" s="221"/>
      <c r="AB744" s="222">
        <v>3000</v>
      </c>
      <c r="AC744" s="221"/>
      <c r="AD744" s="221"/>
      <c r="AE744" s="221"/>
      <c r="AF744" s="221"/>
      <c r="AG744" s="221"/>
      <c r="AH744" s="221"/>
      <c r="AI744" s="221"/>
      <c r="AJ744" s="221"/>
      <c r="AK744" s="221"/>
      <c r="AL744" s="221"/>
      <c r="AM744" s="221"/>
      <c r="AN744" s="221"/>
      <c r="AO744" s="221"/>
      <c r="AP744" s="221"/>
      <c r="AQ744" s="221"/>
      <c r="AR744" s="221"/>
      <c r="AS744" s="221"/>
      <c r="AT744" s="221"/>
      <c r="AU744" s="221"/>
      <c r="AV744" s="221"/>
      <c r="AW744" s="221"/>
      <c r="AX744" s="221" t="s">
        <v>16838</v>
      </c>
    </row>
    <row r="745" spans="1:50" ht="25.7" hidden="1" customHeight="1">
      <c r="A745" s="690"/>
      <c r="B745" s="282"/>
      <c r="C745" s="707" t="s">
        <v>7464</v>
      </c>
      <c r="D745" s="236"/>
      <c r="E745" s="235" t="s">
        <v>7614</v>
      </c>
      <c r="F745" s="707" t="s">
        <v>7464</v>
      </c>
      <c r="G745" s="236"/>
      <c r="H745" s="247"/>
      <c r="I745" s="236" t="s">
        <v>7464</v>
      </c>
      <c r="J745" s="236"/>
      <c r="K745" s="235">
        <v>1804</v>
      </c>
      <c r="L745" s="235">
        <v>523</v>
      </c>
      <c r="M745" s="235" t="s">
        <v>384</v>
      </c>
      <c r="N745" s="236"/>
      <c r="O745" s="707" t="s">
        <v>282</v>
      </c>
      <c r="P745" s="235">
        <v>261</v>
      </c>
      <c r="Q745" s="235">
        <v>1</v>
      </c>
      <c r="R745" s="235">
        <v>100</v>
      </c>
      <c r="S745" s="235">
        <v>150</v>
      </c>
      <c r="T745" s="236"/>
      <c r="U745" s="236"/>
      <c r="V745" s="707">
        <v>1994</v>
      </c>
      <c r="W745" s="236"/>
      <c r="X745" s="236"/>
      <c r="Y745" s="236"/>
      <c r="Z745" s="236"/>
      <c r="AA745" s="236"/>
      <c r="AB745" s="235">
        <v>118</v>
      </c>
      <c r="AC745" s="707"/>
      <c r="AD745" s="707"/>
      <c r="AE745" s="236"/>
      <c r="AF745" s="236"/>
      <c r="AG745" s="236"/>
      <c r="AH745" s="236"/>
      <c r="AI745" s="236"/>
      <c r="AJ745" s="236"/>
      <c r="AK745" s="236"/>
      <c r="AL745" s="236"/>
      <c r="AM745" s="236"/>
      <c r="AN745" s="236"/>
      <c r="AO745" s="236"/>
      <c r="AP745" s="236"/>
      <c r="AQ745" s="236"/>
      <c r="AR745" s="236"/>
      <c r="AS745" s="236"/>
      <c r="AT745" s="236"/>
      <c r="AU745" s="236"/>
      <c r="AV745" s="236"/>
      <c r="AW745" s="236"/>
      <c r="AX745" s="867"/>
    </row>
    <row r="746" spans="1:50" ht="25.7" hidden="1" customHeight="1">
      <c r="A746" s="690" t="s">
        <v>145</v>
      </c>
      <c r="B746" s="282"/>
      <c r="C746" s="707" t="s">
        <v>7464</v>
      </c>
      <c r="D746" s="236"/>
      <c r="E746" s="235" t="s">
        <v>7615</v>
      </c>
      <c r="F746" s="707" t="s">
        <v>7464</v>
      </c>
      <c r="G746" s="236"/>
      <c r="H746" s="247"/>
      <c r="I746" s="236" t="s">
        <v>7464</v>
      </c>
      <c r="J746" s="236"/>
      <c r="K746" s="235">
        <v>5019</v>
      </c>
      <c r="L746" s="235">
        <v>664</v>
      </c>
      <c r="M746" s="235">
        <v>664</v>
      </c>
      <c r="N746" s="236"/>
      <c r="O746" s="707" t="s">
        <v>7616</v>
      </c>
      <c r="P746" s="235">
        <v>2500</v>
      </c>
      <c r="Q746" s="235">
        <v>3</v>
      </c>
      <c r="R746" s="235">
        <v>150</v>
      </c>
      <c r="S746" s="235">
        <v>200</v>
      </c>
      <c r="T746" s="236"/>
      <c r="U746" s="236"/>
      <c r="V746" s="707">
        <v>2014</v>
      </c>
      <c r="W746" s="236"/>
      <c r="X746" s="236"/>
      <c r="Y746" s="236"/>
      <c r="Z746" s="236"/>
      <c r="AA746" s="236"/>
      <c r="AB746" s="235">
        <v>600</v>
      </c>
      <c r="AC746" s="707"/>
      <c r="AD746" s="707"/>
      <c r="AE746" s="236"/>
      <c r="AF746" s="236"/>
      <c r="AG746" s="236"/>
      <c r="AH746" s="236"/>
      <c r="AI746" s="236"/>
      <c r="AJ746" s="236"/>
      <c r="AK746" s="236"/>
      <c r="AL746" s="236"/>
      <c r="AM746" s="236"/>
      <c r="AN746" s="236"/>
      <c r="AO746" s="236"/>
      <c r="AP746" s="236"/>
      <c r="AQ746" s="236"/>
      <c r="AR746" s="236"/>
      <c r="AS746" s="236"/>
      <c r="AT746" s="236"/>
      <c r="AU746" s="236"/>
      <c r="AV746" s="236"/>
      <c r="AW746" s="236"/>
      <c r="AX746" s="871"/>
    </row>
    <row r="747" spans="1:50" ht="25.7" hidden="1" customHeight="1">
      <c r="A747" s="690"/>
      <c r="B747" s="267"/>
      <c r="C747" s="707" t="s">
        <v>7464</v>
      </c>
      <c r="D747" s="236"/>
      <c r="E747" s="235" t="s">
        <v>12640</v>
      </c>
      <c r="F747" s="707" t="s">
        <v>7464</v>
      </c>
      <c r="G747" s="236"/>
      <c r="H747" s="247"/>
      <c r="I747" s="236" t="s">
        <v>7464</v>
      </c>
      <c r="J747" s="236"/>
      <c r="K747" s="235">
        <v>2129</v>
      </c>
      <c r="L747" s="235" t="s">
        <v>384</v>
      </c>
      <c r="M747" s="235" t="s">
        <v>384</v>
      </c>
      <c r="N747" s="236"/>
      <c r="O747" s="707" t="s">
        <v>282</v>
      </c>
      <c r="P747" s="235">
        <v>510</v>
      </c>
      <c r="Q747" s="235">
        <v>1</v>
      </c>
      <c r="R747" s="235" t="s">
        <v>384</v>
      </c>
      <c r="S747" s="235" t="s">
        <v>384</v>
      </c>
      <c r="T747" s="236"/>
      <c r="U747" s="236"/>
      <c r="V747" s="707">
        <v>2015</v>
      </c>
      <c r="W747" s="236"/>
      <c r="X747" s="236"/>
      <c r="Y747" s="236"/>
      <c r="Z747" s="236"/>
      <c r="AA747" s="236"/>
      <c r="AB747" s="235">
        <v>40</v>
      </c>
      <c r="AC747" s="707"/>
      <c r="AD747" s="707"/>
      <c r="AE747" s="236"/>
      <c r="AF747" s="236"/>
      <c r="AG747" s="236"/>
      <c r="AH747" s="236"/>
      <c r="AI747" s="236"/>
      <c r="AJ747" s="236"/>
      <c r="AK747" s="236"/>
      <c r="AL747" s="236"/>
      <c r="AM747" s="236"/>
      <c r="AN747" s="236"/>
      <c r="AO747" s="236"/>
      <c r="AP747" s="236"/>
      <c r="AQ747" s="236"/>
      <c r="AR747" s="236"/>
      <c r="AS747" s="236"/>
      <c r="AT747" s="236"/>
      <c r="AU747" s="236"/>
      <c r="AV747" s="236"/>
      <c r="AW747" s="236"/>
      <c r="AX747" s="867" t="s">
        <v>3615</v>
      </c>
    </row>
    <row r="748" spans="1:50" ht="25.7" hidden="1" customHeight="1">
      <c r="A748" s="799"/>
      <c r="B748" s="290" t="s">
        <v>59</v>
      </c>
      <c r="C748" s="259" t="s">
        <v>55</v>
      </c>
      <c r="D748" s="236"/>
      <c r="E748" s="246">
        <f>COUNTA(E749:E850)</f>
        <v>102</v>
      </c>
      <c r="F748" s="707"/>
      <c r="G748" s="236"/>
      <c r="H748" s="236"/>
      <c r="I748" s="236"/>
      <c r="J748" s="236"/>
      <c r="K748" s="235">
        <f>SUM(K749:K850)</f>
        <v>735967.6</v>
      </c>
      <c r="L748" s="235">
        <f>SUM(L749:L850)</f>
        <v>10045.769999999997</v>
      </c>
      <c r="M748" s="235">
        <f>SUM(M749:M850)</f>
        <v>10189.15</v>
      </c>
      <c r="N748" s="235" t="e">
        <f>SUM(N749:N897)</f>
        <v>#REF!</v>
      </c>
      <c r="O748" s="235"/>
      <c r="P748" s="235">
        <f>SUM(P749:P897)</f>
        <v>343484.27</v>
      </c>
      <c r="Q748" s="235">
        <f>SUM(Q749:Q897)</f>
        <v>565</v>
      </c>
      <c r="R748" s="235"/>
      <c r="S748" s="235"/>
      <c r="T748" s="236"/>
      <c r="U748" s="236"/>
      <c r="V748" s="707"/>
      <c r="W748" s="236"/>
      <c r="X748" s="236"/>
      <c r="Y748" s="236"/>
      <c r="Z748" s="236"/>
      <c r="AA748" s="236"/>
      <c r="AB748" s="235"/>
      <c r="AC748" s="707"/>
      <c r="AD748" s="707"/>
      <c r="AE748" s="236"/>
      <c r="AF748" s="236"/>
      <c r="AG748" s="236"/>
      <c r="AH748" s="236"/>
      <c r="AI748" s="236"/>
      <c r="AJ748" s="236"/>
      <c r="AK748" s="236"/>
      <c r="AL748" s="236"/>
      <c r="AM748" s="236"/>
      <c r="AN748" s="236"/>
      <c r="AO748" s="236"/>
      <c r="AP748" s="236"/>
      <c r="AQ748" s="236"/>
      <c r="AR748" s="236"/>
      <c r="AS748" s="236"/>
      <c r="AT748" s="236"/>
      <c r="AU748" s="236"/>
      <c r="AV748" s="236"/>
      <c r="AW748" s="236"/>
      <c r="AX748" s="236"/>
    </row>
    <row r="749" spans="1:50" ht="25.7" hidden="1" customHeight="1">
      <c r="A749" s="799"/>
      <c r="B749" s="282"/>
      <c r="C749" s="259" t="s">
        <v>296</v>
      </c>
      <c r="D749" s="236" t="s">
        <v>8253</v>
      </c>
      <c r="E749" s="235" t="s">
        <v>8254</v>
      </c>
      <c r="F749" s="236" t="s">
        <v>296</v>
      </c>
      <c r="G749" s="236" t="s">
        <v>8255</v>
      </c>
      <c r="H749" s="247" t="s">
        <v>455</v>
      </c>
      <c r="I749" s="236" t="s">
        <v>299</v>
      </c>
      <c r="J749" s="236">
        <v>3</v>
      </c>
      <c r="K749" s="235">
        <v>66871</v>
      </c>
      <c r="L749" s="235">
        <v>1080</v>
      </c>
      <c r="M749" s="235">
        <v>1080</v>
      </c>
      <c r="N749" s="236" t="s">
        <v>171</v>
      </c>
      <c r="O749" s="707" t="s">
        <v>8256</v>
      </c>
      <c r="P749" s="235">
        <v>9306</v>
      </c>
      <c r="Q749" s="235">
        <v>22</v>
      </c>
      <c r="R749" s="235">
        <v>6401</v>
      </c>
      <c r="S749" s="235">
        <v>6401</v>
      </c>
      <c r="T749" s="236" t="s">
        <v>722</v>
      </c>
      <c r="U749" s="236" t="s">
        <v>466</v>
      </c>
      <c r="V749" s="707">
        <v>1998</v>
      </c>
      <c r="W749" s="236">
        <v>12000</v>
      </c>
      <c r="X749" s="236"/>
      <c r="Y749" s="236"/>
      <c r="Z749" s="236"/>
      <c r="AA749" s="236"/>
      <c r="AB749" s="235">
        <v>12000</v>
      </c>
      <c r="AC749" s="707"/>
      <c r="AD749" s="707"/>
      <c r="AE749" s="236"/>
      <c r="AF749" s="236"/>
      <c r="AG749" s="236"/>
      <c r="AH749" s="236"/>
      <c r="AI749" s="236"/>
      <c r="AJ749" s="236"/>
      <c r="AK749" s="236" t="s">
        <v>1284</v>
      </c>
      <c r="AL749" s="236">
        <v>1</v>
      </c>
      <c r="AM749" s="236">
        <v>330</v>
      </c>
      <c r="AN749" s="236" t="s">
        <v>8257</v>
      </c>
      <c r="AO749" s="236" t="s">
        <v>8255</v>
      </c>
      <c r="AP749" s="236"/>
      <c r="AQ749" s="236"/>
      <c r="AR749" s="236"/>
      <c r="AS749" s="236"/>
      <c r="AT749" s="236"/>
      <c r="AU749" s="236"/>
      <c r="AV749" s="236"/>
      <c r="AW749" s="236"/>
      <c r="AX749" s="236"/>
    </row>
    <row r="750" spans="1:50" ht="25.7" hidden="1" customHeight="1">
      <c r="A750" s="872"/>
      <c r="B750" s="282"/>
      <c r="C750" s="259" t="s">
        <v>296</v>
      </c>
      <c r="D750" s="236" t="s">
        <v>297</v>
      </c>
      <c r="E750" s="235" t="s">
        <v>8258</v>
      </c>
      <c r="F750" s="236" t="s">
        <v>296</v>
      </c>
      <c r="G750" s="236" t="s">
        <v>302</v>
      </c>
      <c r="H750" s="247" t="s">
        <v>303</v>
      </c>
      <c r="I750" s="236" t="s">
        <v>299</v>
      </c>
      <c r="J750" s="236">
        <v>2</v>
      </c>
      <c r="K750" s="235">
        <v>4966</v>
      </c>
      <c r="L750" s="235">
        <v>137</v>
      </c>
      <c r="M750" s="235">
        <v>137</v>
      </c>
      <c r="N750" s="236" t="s">
        <v>171</v>
      </c>
      <c r="O750" s="707" t="s">
        <v>469</v>
      </c>
      <c r="P750" s="235">
        <v>1831</v>
      </c>
      <c r="Q750" s="235">
        <v>7</v>
      </c>
      <c r="R750" s="235"/>
      <c r="S750" s="235">
        <v>300</v>
      </c>
      <c r="T750" s="236">
        <v>0</v>
      </c>
      <c r="U750" s="236" t="s">
        <v>466</v>
      </c>
      <c r="V750" s="707">
        <v>1989</v>
      </c>
      <c r="W750" s="236"/>
      <c r="X750" s="236">
        <v>106000000</v>
      </c>
      <c r="Y750" s="236"/>
      <c r="Z750" s="236"/>
      <c r="AA750" s="236"/>
      <c r="AB750" s="235">
        <v>106</v>
      </c>
      <c r="AC750" s="707"/>
      <c r="AD750" s="707"/>
      <c r="AE750" s="236"/>
      <c r="AF750" s="236"/>
      <c r="AG750" s="236"/>
      <c r="AH750" s="236"/>
      <c r="AI750" s="236"/>
      <c r="AJ750" s="236"/>
      <c r="AK750" s="236"/>
      <c r="AL750" s="236"/>
      <c r="AM750" s="236"/>
      <c r="AN750" s="236"/>
      <c r="AO750" s="236"/>
      <c r="AP750" s="236"/>
      <c r="AQ750" s="236"/>
      <c r="AR750" s="236"/>
      <c r="AS750" s="236"/>
      <c r="AT750" s="236"/>
      <c r="AU750" s="236"/>
      <c r="AV750" s="236"/>
      <c r="AW750" s="236"/>
      <c r="AX750" s="236"/>
    </row>
    <row r="751" spans="1:50" ht="25.7" hidden="1" customHeight="1">
      <c r="A751" s="873"/>
      <c r="B751" s="282"/>
      <c r="C751" s="259" t="s">
        <v>296</v>
      </c>
      <c r="D751" s="236"/>
      <c r="E751" s="235" t="s">
        <v>8259</v>
      </c>
      <c r="F751" s="236" t="s">
        <v>296</v>
      </c>
      <c r="G751" s="236"/>
      <c r="H751" s="247"/>
      <c r="I751" s="236" t="s">
        <v>299</v>
      </c>
      <c r="J751" s="236"/>
      <c r="K751" s="235">
        <v>24396</v>
      </c>
      <c r="L751" s="235">
        <v>198.93</v>
      </c>
      <c r="M751" s="235">
        <v>198.93</v>
      </c>
      <c r="N751" s="236"/>
      <c r="O751" s="707" t="s">
        <v>1101</v>
      </c>
      <c r="P751" s="235">
        <v>9251</v>
      </c>
      <c r="Q751" s="235">
        <v>12</v>
      </c>
      <c r="R751" s="235">
        <v>1343</v>
      </c>
      <c r="S751" s="235">
        <v>1343</v>
      </c>
      <c r="T751" s="236"/>
      <c r="U751" s="236"/>
      <c r="V751" s="707">
        <v>2010</v>
      </c>
      <c r="W751" s="236"/>
      <c r="X751" s="236"/>
      <c r="Y751" s="236"/>
      <c r="Z751" s="236"/>
      <c r="AA751" s="236"/>
      <c r="AB751" s="235">
        <v>4171</v>
      </c>
      <c r="AC751" s="707"/>
      <c r="AD751" s="707"/>
      <c r="AE751" s="236"/>
      <c r="AF751" s="236"/>
      <c r="AG751" s="236"/>
      <c r="AH751" s="236"/>
      <c r="AI751" s="236"/>
      <c r="AJ751" s="236"/>
      <c r="AK751" s="236"/>
      <c r="AL751" s="236"/>
      <c r="AM751" s="236"/>
      <c r="AN751" s="236"/>
      <c r="AO751" s="236"/>
      <c r="AP751" s="236"/>
      <c r="AQ751" s="236"/>
      <c r="AR751" s="236"/>
      <c r="AS751" s="236"/>
      <c r="AT751" s="236"/>
      <c r="AU751" s="236"/>
      <c r="AV751" s="236"/>
      <c r="AW751" s="236"/>
      <c r="AX751" s="236"/>
    </row>
    <row r="752" spans="1:50" ht="25.7" hidden="1" customHeight="1">
      <c r="A752" s="873"/>
      <c r="B752" s="282"/>
      <c r="C752" s="259" t="s">
        <v>296</v>
      </c>
      <c r="D752" s="236" t="s">
        <v>307</v>
      </c>
      <c r="E752" s="235" t="s">
        <v>8260</v>
      </c>
      <c r="F752" s="236" t="s">
        <v>296</v>
      </c>
      <c r="G752" s="236" t="s">
        <v>309</v>
      </c>
      <c r="H752" s="247"/>
      <c r="I752" s="236" t="s">
        <v>3792</v>
      </c>
      <c r="J752" s="236"/>
      <c r="K752" s="235">
        <v>7536</v>
      </c>
      <c r="L752" s="235">
        <v>2452</v>
      </c>
      <c r="M752" s="235">
        <v>2452</v>
      </c>
      <c r="N752" s="236" t="s">
        <v>171</v>
      </c>
      <c r="O752" s="707" t="s">
        <v>172</v>
      </c>
      <c r="P752" s="235">
        <v>3164</v>
      </c>
      <c r="Q752" s="235">
        <v>6</v>
      </c>
      <c r="R752" s="235">
        <v>1500</v>
      </c>
      <c r="S752" s="235">
        <v>1500</v>
      </c>
      <c r="T752" s="236" t="s">
        <v>173</v>
      </c>
      <c r="U752" s="236" t="s">
        <v>8261</v>
      </c>
      <c r="V752" s="707">
        <v>1964</v>
      </c>
      <c r="W752" s="236"/>
      <c r="X752" s="236"/>
      <c r="Y752" s="236"/>
      <c r="Z752" s="236"/>
      <c r="AA752" s="236"/>
      <c r="AB752" s="235">
        <v>17</v>
      </c>
      <c r="AC752" s="707"/>
      <c r="AD752" s="707"/>
      <c r="AE752" s="236"/>
      <c r="AF752" s="236"/>
      <c r="AG752" s="236">
        <v>8</v>
      </c>
      <c r="AH752" s="236" t="s">
        <v>8262</v>
      </c>
      <c r="AI752" s="236" t="s">
        <v>8263</v>
      </c>
      <c r="AJ752" s="236"/>
      <c r="AK752" s="236"/>
      <c r="AL752" s="236"/>
      <c r="AM752" s="236"/>
      <c r="AN752" s="236"/>
      <c r="AO752" s="236"/>
      <c r="AP752" s="236"/>
      <c r="AQ752" s="236"/>
      <c r="AR752" s="236"/>
      <c r="AS752" s="236"/>
      <c r="AT752" s="236"/>
      <c r="AU752" s="236"/>
      <c r="AV752" s="236"/>
      <c r="AW752" s="236"/>
      <c r="AX752" s="236"/>
    </row>
    <row r="753" spans="1:50" s="1316" customFormat="1" ht="25.7" hidden="1" customHeight="1">
      <c r="A753" s="873"/>
      <c r="B753" s="282"/>
      <c r="C753" s="259" t="s">
        <v>296</v>
      </c>
      <c r="D753" s="1491"/>
      <c r="E753" s="235" t="s">
        <v>8264</v>
      </c>
      <c r="F753" s="1491" t="s">
        <v>296</v>
      </c>
      <c r="G753" s="1491"/>
      <c r="H753" s="247"/>
      <c r="I753" s="1491" t="s">
        <v>3792</v>
      </c>
      <c r="J753" s="1491"/>
      <c r="K753" s="235">
        <v>1973</v>
      </c>
      <c r="L753" s="235">
        <v>43</v>
      </c>
      <c r="M753" s="235">
        <v>43</v>
      </c>
      <c r="N753" s="1491"/>
      <c r="O753" s="1486" t="s">
        <v>172</v>
      </c>
      <c r="P753" s="235">
        <v>1930</v>
      </c>
      <c r="Q753" s="235">
        <v>3</v>
      </c>
      <c r="R753" s="235"/>
      <c r="S753" s="235"/>
      <c r="T753" s="1491"/>
      <c r="U753" s="1491"/>
      <c r="V753" s="1486">
        <v>2012</v>
      </c>
      <c r="W753" s="1491"/>
      <c r="X753" s="1491"/>
      <c r="Y753" s="1491"/>
      <c r="Z753" s="1491"/>
      <c r="AA753" s="1491"/>
      <c r="AB753" s="235">
        <v>12900</v>
      </c>
      <c r="AC753" s="1486"/>
      <c r="AD753" s="1486"/>
      <c r="AE753" s="1491"/>
      <c r="AF753" s="1491"/>
      <c r="AG753" s="1491"/>
      <c r="AH753" s="1491"/>
      <c r="AI753" s="1491"/>
      <c r="AJ753" s="1491"/>
      <c r="AK753" s="1491"/>
      <c r="AL753" s="1491"/>
      <c r="AM753" s="1491"/>
      <c r="AN753" s="1491"/>
      <c r="AO753" s="1491"/>
      <c r="AP753" s="1491"/>
      <c r="AQ753" s="1491"/>
      <c r="AR753" s="1491"/>
      <c r="AS753" s="1491"/>
      <c r="AT753" s="1491"/>
      <c r="AU753" s="1491"/>
      <c r="AV753" s="1491"/>
      <c r="AW753" s="1491"/>
      <c r="AX753" s="1491"/>
    </row>
    <row r="754" spans="1:50" s="1316" customFormat="1" ht="25.7" hidden="1" customHeight="1">
      <c r="A754" s="873"/>
      <c r="B754" s="282"/>
      <c r="C754" s="259" t="s">
        <v>296</v>
      </c>
      <c r="D754" s="1491"/>
      <c r="E754" s="235" t="s">
        <v>8265</v>
      </c>
      <c r="F754" s="1491" t="s">
        <v>296</v>
      </c>
      <c r="G754" s="1491"/>
      <c r="H754" s="247"/>
      <c r="I754" s="1491" t="s">
        <v>3792</v>
      </c>
      <c r="J754" s="1491"/>
      <c r="K754" s="235">
        <v>1410</v>
      </c>
      <c r="L754" s="235"/>
      <c r="M754" s="235"/>
      <c r="N754" s="1491"/>
      <c r="O754" s="1486" t="s">
        <v>172</v>
      </c>
      <c r="P754" s="235">
        <v>1410</v>
      </c>
      <c r="Q754" s="235">
        <v>2</v>
      </c>
      <c r="R754" s="235"/>
      <c r="S754" s="235"/>
      <c r="T754" s="1491"/>
      <c r="U754" s="1491"/>
      <c r="V754" s="1486">
        <v>1995</v>
      </c>
      <c r="W754" s="1491"/>
      <c r="X754" s="1491"/>
      <c r="Y754" s="1491"/>
      <c r="Z754" s="1491"/>
      <c r="AA754" s="1491"/>
      <c r="AB754" s="235"/>
      <c r="AC754" s="1486"/>
      <c r="AD754" s="1486"/>
      <c r="AE754" s="1491"/>
      <c r="AF754" s="1491"/>
      <c r="AG754" s="1491"/>
      <c r="AH754" s="1491"/>
      <c r="AI754" s="1491"/>
      <c r="AJ754" s="1491"/>
      <c r="AK754" s="1491"/>
      <c r="AL754" s="1491"/>
      <c r="AM754" s="1491"/>
      <c r="AN754" s="1491"/>
      <c r="AO754" s="1491"/>
      <c r="AP754" s="1491"/>
      <c r="AQ754" s="1491"/>
      <c r="AR754" s="1491"/>
      <c r="AS754" s="1491"/>
      <c r="AT754" s="1491"/>
      <c r="AU754" s="1491"/>
      <c r="AV754" s="1491"/>
      <c r="AW754" s="1491"/>
      <c r="AX754" s="1491"/>
    </row>
    <row r="755" spans="1:50" ht="25.7" hidden="1" customHeight="1">
      <c r="A755" s="873"/>
      <c r="B755" s="282"/>
      <c r="C755" s="259" t="s">
        <v>296</v>
      </c>
      <c r="D755" s="236"/>
      <c r="E755" s="235" t="s">
        <v>8266</v>
      </c>
      <c r="F755" s="236" t="s">
        <v>296</v>
      </c>
      <c r="G755" s="236"/>
      <c r="H755" s="247"/>
      <c r="I755" s="236" t="s">
        <v>3792</v>
      </c>
      <c r="J755" s="236"/>
      <c r="K755" s="235">
        <v>1890</v>
      </c>
      <c r="L755" s="235"/>
      <c r="M755" s="235"/>
      <c r="N755" s="236"/>
      <c r="O755" s="707" t="s">
        <v>172</v>
      </c>
      <c r="P755" s="235">
        <v>1872</v>
      </c>
      <c r="Q755" s="235">
        <v>3</v>
      </c>
      <c r="R755" s="235"/>
      <c r="S755" s="235"/>
      <c r="T755" s="236"/>
      <c r="U755" s="236"/>
      <c r="V755" s="707">
        <v>2006</v>
      </c>
      <c r="W755" s="236"/>
      <c r="X755" s="236"/>
      <c r="Y755" s="236"/>
      <c r="Z755" s="236"/>
      <c r="AA755" s="236"/>
      <c r="AB755" s="235"/>
      <c r="AC755" s="707"/>
      <c r="AD755" s="707"/>
      <c r="AE755" s="236"/>
      <c r="AF755" s="236"/>
      <c r="AG755" s="236"/>
      <c r="AH755" s="236"/>
      <c r="AI755" s="236"/>
      <c r="AJ755" s="236"/>
      <c r="AK755" s="236"/>
      <c r="AL755" s="236"/>
      <c r="AM755" s="236"/>
      <c r="AN755" s="236"/>
      <c r="AO755" s="236"/>
      <c r="AP755" s="236"/>
      <c r="AQ755" s="236"/>
      <c r="AR755" s="236"/>
      <c r="AS755" s="236"/>
      <c r="AT755" s="236"/>
      <c r="AU755" s="236"/>
      <c r="AV755" s="236"/>
      <c r="AW755" s="236"/>
      <c r="AX755" s="236"/>
    </row>
    <row r="756" spans="1:50" ht="25.7" hidden="1" customHeight="1">
      <c r="B756" s="282"/>
      <c r="C756" s="259" t="s">
        <v>296</v>
      </c>
      <c r="D756" s="236"/>
      <c r="E756" s="235" t="s">
        <v>8267</v>
      </c>
      <c r="F756" s="236" t="s">
        <v>296</v>
      </c>
      <c r="G756" s="236"/>
      <c r="H756" s="247"/>
      <c r="I756" s="236" t="s">
        <v>3792</v>
      </c>
      <c r="J756" s="236"/>
      <c r="K756" s="235">
        <v>1530</v>
      </c>
      <c r="L756" s="235"/>
      <c r="M756" s="235"/>
      <c r="N756" s="236"/>
      <c r="O756" s="707" t="s">
        <v>172</v>
      </c>
      <c r="P756" s="235">
        <v>1530</v>
      </c>
      <c r="Q756" s="235">
        <v>3</v>
      </c>
      <c r="R756" s="235"/>
      <c r="S756" s="235"/>
      <c r="T756" s="236"/>
      <c r="U756" s="236"/>
      <c r="V756" s="707">
        <v>2004</v>
      </c>
      <c r="W756" s="236"/>
      <c r="X756" s="236"/>
      <c r="Y756" s="236"/>
      <c r="Z756" s="236"/>
      <c r="AA756" s="236"/>
      <c r="AB756" s="466"/>
      <c r="AC756" s="707"/>
      <c r="AD756" s="707"/>
      <c r="AE756" s="236"/>
      <c r="AF756" s="236"/>
      <c r="AG756" s="236"/>
      <c r="AH756" s="236"/>
      <c r="AI756" s="236"/>
      <c r="AJ756" s="236"/>
      <c r="AK756" s="236"/>
      <c r="AL756" s="236"/>
      <c r="AM756" s="236"/>
      <c r="AN756" s="236"/>
      <c r="AO756" s="236"/>
      <c r="AP756" s="236"/>
      <c r="AQ756" s="236"/>
      <c r="AR756" s="236"/>
      <c r="AS756" s="236"/>
      <c r="AT756" s="236"/>
      <c r="AU756" s="236"/>
      <c r="AV756" s="236"/>
      <c r="AW756" s="236"/>
      <c r="AX756" s="236"/>
    </row>
    <row r="757" spans="1:50" ht="25.7" hidden="1" customHeight="1">
      <c r="B757" s="282"/>
      <c r="C757" s="259" t="s">
        <v>296</v>
      </c>
      <c r="D757" s="236" t="s">
        <v>8253</v>
      </c>
      <c r="E757" s="235" t="s">
        <v>8268</v>
      </c>
      <c r="F757" s="236" t="s">
        <v>296</v>
      </c>
      <c r="G757" s="236" t="s">
        <v>8255</v>
      </c>
      <c r="H757" s="247" t="s">
        <v>455</v>
      </c>
      <c r="I757" s="236" t="s">
        <v>3792</v>
      </c>
      <c r="J757" s="236">
        <v>3</v>
      </c>
      <c r="K757" s="235">
        <v>1906</v>
      </c>
      <c r="L757" s="235"/>
      <c r="M757" s="235"/>
      <c r="N757" s="236"/>
      <c r="O757" s="707" t="s">
        <v>172</v>
      </c>
      <c r="P757" s="235">
        <v>1906</v>
      </c>
      <c r="Q757" s="235">
        <v>3</v>
      </c>
      <c r="R757" s="235"/>
      <c r="S757" s="235"/>
      <c r="T757" s="236"/>
      <c r="U757" s="236"/>
      <c r="V757" s="707">
        <v>2006</v>
      </c>
      <c r="W757" s="236"/>
      <c r="X757" s="236"/>
      <c r="Y757" s="236"/>
      <c r="Z757" s="236"/>
      <c r="AA757" s="236"/>
      <c r="AB757" s="466"/>
      <c r="AC757" s="707"/>
      <c r="AD757" s="707"/>
      <c r="AE757" s="236"/>
      <c r="AF757" s="236"/>
      <c r="AG757" s="236"/>
      <c r="AH757" s="236"/>
      <c r="AI757" s="236"/>
      <c r="AJ757" s="236"/>
      <c r="AK757" s="236" t="s">
        <v>1284</v>
      </c>
      <c r="AL757" s="236">
        <v>1</v>
      </c>
      <c r="AM757" s="236">
        <v>330</v>
      </c>
      <c r="AN757" s="236" t="s">
        <v>8257</v>
      </c>
      <c r="AO757" s="236" t="s">
        <v>8255</v>
      </c>
      <c r="AP757" s="236"/>
      <c r="AQ757" s="236"/>
      <c r="AR757" s="236"/>
      <c r="AS757" s="236"/>
      <c r="AT757" s="236"/>
      <c r="AU757" s="236"/>
      <c r="AV757" s="236"/>
      <c r="AW757" s="236"/>
      <c r="AX757" s="236"/>
    </row>
    <row r="758" spans="1:50" ht="25.7" hidden="1" customHeight="1">
      <c r="B758" s="282"/>
      <c r="C758" s="259" t="s">
        <v>296</v>
      </c>
      <c r="D758" s="236" t="s">
        <v>297</v>
      </c>
      <c r="E758" s="235" t="s">
        <v>8269</v>
      </c>
      <c r="F758" s="236" t="s">
        <v>296</v>
      </c>
      <c r="G758" s="236" t="s">
        <v>302</v>
      </c>
      <c r="H758" s="247" t="s">
        <v>303</v>
      </c>
      <c r="I758" s="236" t="s">
        <v>3792</v>
      </c>
      <c r="J758" s="236">
        <v>2</v>
      </c>
      <c r="K758" s="235">
        <v>2025</v>
      </c>
      <c r="L758" s="235">
        <v>33</v>
      </c>
      <c r="M758" s="235">
        <v>33</v>
      </c>
      <c r="N758" s="236"/>
      <c r="O758" s="707" t="s">
        <v>172</v>
      </c>
      <c r="P758" s="235">
        <v>1619</v>
      </c>
      <c r="Q758" s="235">
        <v>3</v>
      </c>
      <c r="R758" s="235"/>
      <c r="S758" s="235"/>
      <c r="T758" s="236"/>
      <c r="U758" s="236"/>
      <c r="V758" s="707">
        <v>1989</v>
      </c>
      <c r="W758" s="236"/>
      <c r="X758" s="236"/>
      <c r="Y758" s="236"/>
      <c r="Z758" s="236"/>
      <c r="AA758" s="236"/>
      <c r="AB758" s="466"/>
      <c r="AC758" s="707"/>
      <c r="AD758" s="707"/>
      <c r="AE758" s="236"/>
      <c r="AF758" s="236"/>
      <c r="AG758" s="236"/>
      <c r="AH758" s="236"/>
      <c r="AI758" s="236"/>
      <c r="AJ758" s="236"/>
      <c r="AK758" s="236"/>
      <c r="AL758" s="236"/>
      <c r="AM758" s="236"/>
      <c r="AN758" s="236"/>
      <c r="AO758" s="236"/>
      <c r="AP758" s="236"/>
      <c r="AQ758" s="236"/>
      <c r="AR758" s="236"/>
      <c r="AS758" s="236"/>
      <c r="AT758" s="236"/>
      <c r="AU758" s="236"/>
      <c r="AV758" s="236"/>
      <c r="AW758" s="236"/>
      <c r="AX758" s="236"/>
    </row>
    <row r="759" spans="1:50" ht="25.7" hidden="1" customHeight="1">
      <c r="B759" s="282"/>
      <c r="C759" s="259" t="s">
        <v>296</v>
      </c>
      <c r="D759" s="236"/>
      <c r="E759" s="235" t="s">
        <v>8270</v>
      </c>
      <c r="F759" s="236" t="s">
        <v>296</v>
      </c>
      <c r="G759" s="236"/>
      <c r="H759" s="247"/>
      <c r="I759" s="236" t="s">
        <v>3792</v>
      </c>
      <c r="J759" s="236"/>
      <c r="K759" s="235">
        <v>1185</v>
      </c>
      <c r="L759" s="235">
        <v>19</v>
      </c>
      <c r="M759" s="235">
        <v>19</v>
      </c>
      <c r="N759" s="236"/>
      <c r="O759" s="707" t="s">
        <v>172</v>
      </c>
      <c r="P759" s="235">
        <v>1166</v>
      </c>
      <c r="Q759" s="235">
        <v>2</v>
      </c>
      <c r="R759" s="235"/>
      <c r="S759" s="235"/>
      <c r="T759" s="236"/>
      <c r="U759" s="236"/>
      <c r="V759" s="707">
        <v>1990</v>
      </c>
      <c r="W759" s="236"/>
      <c r="X759" s="236"/>
      <c r="Y759" s="236"/>
      <c r="Z759" s="236"/>
      <c r="AA759" s="236"/>
      <c r="AB759" s="466"/>
      <c r="AC759" s="707"/>
      <c r="AD759" s="707"/>
      <c r="AE759" s="236"/>
      <c r="AF759" s="236"/>
      <c r="AG759" s="236"/>
      <c r="AH759" s="236"/>
      <c r="AI759" s="236"/>
      <c r="AJ759" s="236"/>
      <c r="AK759" s="236"/>
      <c r="AL759" s="236"/>
      <c r="AM759" s="236"/>
      <c r="AN759" s="236"/>
      <c r="AO759" s="236"/>
      <c r="AP759" s="236"/>
      <c r="AQ759" s="236"/>
      <c r="AR759" s="236"/>
      <c r="AS759" s="236"/>
      <c r="AT759" s="236"/>
      <c r="AU759" s="236"/>
      <c r="AV759" s="236"/>
      <c r="AW759" s="236"/>
      <c r="AX759" s="236"/>
    </row>
    <row r="760" spans="1:50" ht="25.7" hidden="1" customHeight="1">
      <c r="B760" s="282"/>
      <c r="C760" s="259" t="s">
        <v>296</v>
      </c>
      <c r="D760" s="236" t="s">
        <v>307</v>
      </c>
      <c r="E760" s="235" t="s">
        <v>8271</v>
      </c>
      <c r="F760" s="236" t="s">
        <v>296</v>
      </c>
      <c r="G760" s="236" t="s">
        <v>309</v>
      </c>
      <c r="H760" s="247"/>
      <c r="I760" s="236" t="s">
        <v>3792</v>
      </c>
      <c r="J760" s="236"/>
      <c r="K760" s="235">
        <v>1238</v>
      </c>
      <c r="L760" s="235">
        <v>62</v>
      </c>
      <c r="M760" s="235">
        <v>62</v>
      </c>
      <c r="N760" s="236"/>
      <c r="O760" s="707" t="s">
        <v>172</v>
      </c>
      <c r="P760" s="235">
        <v>1176</v>
      </c>
      <c r="Q760" s="235">
        <v>2</v>
      </c>
      <c r="R760" s="235"/>
      <c r="S760" s="235"/>
      <c r="T760" s="236"/>
      <c r="U760" s="236"/>
      <c r="V760" s="707">
        <v>1991</v>
      </c>
      <c r="W760" s="236"/>
      <c r="X760" s="236"/>
      <c r="Y760" s="236"/>
      <c r="Z760" s="236"/>
      <c r="AA760" s="236"/>
      <c r="AB760" s="466"/>
      <c r="AC760" s="707"/>
      <c r="AD760" s="707"/>
      <c r="AE760" s="236"/>
      <c r="AF760" s="236"/>
      <c r="AG760" s="236">
        <v>8</v>
      </c>
      <c r="AH760" s="236" t="s">
        <v>8262</v>
      </c>
      <c r="AI760" s="236" t="s">
        <v>8263</v>
      </c>
      <c r="AJ760" s="236"/>
      <c r="AK760" s="236"/>
      <c r="AL760" s="236"/>
      <c r="AM760" s="236"/>
      <c r="AN760" s="236"/>
      <c r="AO760" s="236"/>
      <c r="AP760" s="236"/>
      <c r="AQ760" s="236"/>
      <c r="AR760" s="236"/>
      <c r="AS760" s="236"/>
      <c r="AT760" s="236"/>
      <c r="AU760" s="236"/>
      <c r="AV760" s="236"/>
      <c r="AW760" s="236"/>
      <c r="AX760" s="236"/>
    </row>
    <row r="761" spans="1:50" ht="25.7" hidden="1" customHeight="1">
      <c r="B761" s="282"/>
      <c r="C761" s="259" t="s">
        <v>296</v>
      </c>
      <c r="D761" s="236"/>
      <c r="E761" s="235" t="s">
        <v>8272</v>
      </c>
      <c r="F761" s="236" t="s">
        <v>296</v>
      </c>
      <c r="G761" s="236"/>
      <c r="H761" s="247"/>
      <c r="I761" s="236" t="s">
        <v>3792</v>
      </c>
      <c r="J761" s="236"/>
      <c r="K761" s="235">
        <v>1568</v>
      </c>
      <c r="L761" s="235"/>
      <c r="M761" s="235"/>
      <c r="N761" s="236"/>
      <c r="O761" s="707" t="s">
        <v>172</v>
      </c>
      <c r="P761" s="235">
        <v>1568</v>
      </c>
      <c r="Q761" s="235">
        <v>3</v>
      </c>
      <c r="R761" s="235"/>
      <c r="S761" s="235"/>
      <c r="T761" s="236"/>
      <c r="U761" s="236"/>
      <c r="V761" s="707">
        <v>1984</v>
      </c>
      <c r="W761" s="236"/>
      <c r="X761" s="236"/>
      <c r="Y761" s="236"/>
      <c r="Z761" s="236"/>
      <c r="AA761" s="236"/>
      <c r="AB761" s="466"/>
      <c r="AC761" s="707"/>
      <c r="AD761" s="707"/>
      <c r="AE761" s="236"/>
      <c r="AF761" s="236"/>
      <c r="AG761" s="236"/>
      <c r="AH761" s="236"/>
      <c r="AI761" s="236"/>
      <c r="AJ761" s="236"/>
      <c r="AK761" s="236"/>
      <c r="AL761" s="236"/>
      <c r="AM761" s="236"/>
      <c r="AN761" s="236"/>
      <c r="AO761" s="236"/>
      <c r="AP761" s="236"/>
      <c r="AQ761" s="236"/>
      <c r="AR761" s="236"/>
      <c r="AS761" s="236"/>
      <c r="AT761" s="236"/>
      <c r="AU761" s="236"/>
      <c r="AV761" s="236"/>
      <c r="AW761" s="236"/>
      <c r="AX761" s="236"/>
    </row>
    <row r="762" spans="1:50" ht="25.7" hidden="1" customHeight="1">
      <c r="B762" s="282"/>
      <c r="C762" s="259" t="s">
        <v>296</v>
      </c>
      <c r="D762" s="236"/>
      <c r="E762" s="235" t="s">
        <v>8273</v>
      </c>
      <c r="F762" s="236" t="s">
        <v>296</v>
      </c>
      <c r="G762" s="236"/>
      <c r="H762" s="247"/>
      <c r="I762" s="236" t="s">
        <v>3792</v>
      </c>
      <c r="J762" s="236"/>
      <c r="K762" s="235">
        <v>1800</v>
      </c>
      <c r="L762" s="235"/>
      <c r="M762" s="235"/>
      <c r="N762" s="236"/>
      <c r="O762" s="707" t="s">
        <v>172</v>
      </c>
      <c r="P762" s="235">
        <v>1800</v>
      </c>
      <c r="Q762" s="235">
        <v>3</v>
      </c>
      <c r="R762" s="235"/>
      <c r="S762" s="235"/>
      <c r="T762" s="236"/>
      <c r="U762" s="236"/>
      <c r="V762" s="707">
        <v>1996</v>
      </c>
      <c r="W762" s="236"/>
      <c r="X762" s="236"/>
      <c r="Y762" s="236"/>
      <c r="Z762" s="236"/>
      <c r="AA762" s="236"/>
      <c r="AB762" s="466">
        <v>350</v>
      </c>
      <c r="AC762" s="707"/>
      <c r="AD762" s="707"/>
      <c r="AE762" s="236"/>
      <c r="AF762" s="236"/>
      <c r="AG762" s="236"/>
      <c r="AH762" s="236"/>
      <c r="AI762" s="236"/>
      <c r="AJ762" s="236"/>
      <c r="AK762" s="236"/>
      <c r="AL762" s="236"/>
      <c r="AM762" s="236"/>
      <c r="AN762" s="236"/>
      <c r="AO762" s="236"/>
      <c r="AP762" s="236"/>
      <c r="AQ762" s="236"/>
      <c r="AR762" s="236"/>
      <c r="AS762" s="236"/>
      <c r="AT762" s="236"/>
      <c r="AU762" s="236"/>
      <c r="AV762" s="236"/>
      <c r="AW762" s="236"/>
      <c r="AX762" s="236"/>
    </row>
    <row r="763" spans="1:50" ht="25.7" hidden="1" customHeight="1">
      <c r="B763" s="282"/>
      <c r="C763" s="259" t="s">
        <v>296</v>
      </c>
      <c r="D763" s="236"/>
      <c r="E763" s="235" t="s">
        <v>8274</v>
      </c>
      <c r="F763" s="236" t="s">
        <v>296</v>
      </c>
      <c r="G763" s="236"/>
      <c r="H763" s="247"/>
      <c r="I763" s="236" t="s">
        <v>3792</v>
      </c>
      <c r="J763" s="236"/>
      <c r="K763" s="235">
        <v>1200</v>
      </c>
      <c r="L763" s="235"/>
      <c r="M763" s="235"/>
      <c r="N763" s="236"/>
      <c r="O763" s="707" t="s">
        <v>172</v>
      </c>
      <c r="P763" s="235">
        <v>1200</v>
      </c>
      <c r="Q763" s="235">
        <v>2</v>
      </c>
      <c r="R763" s="235"/>
      <c r="S763" s="235"/>
      <c r="T763" s="236"/>
      <c r="U763" s="236"/>
      <c r="V763" s="707">
        <v>1996</v>
      </c>
      <c r="W763" s="236"/>
      <c r="X763" s="236"/>
      <c r="Y763" s="236"/>
      <c r="Z763" s="236"/>
      <c r="AA763" s="236"/>
      <c r="AB763" s="235">
        <v>300</v>
      </c>
      <c r="AC763" s="707"/>
      <c r="AD763" s="707"/>
      <c r="AE763" s="236"/>
      <c r="AF763" s="236"/>
      <c r="AG763" s="236"/>
      <c r="AH763" s="236"/>
      <c r="AI763" s="236"/>
      <c r="AJ763" s="236"/>
      <c r="AK763" s="236"/>
      <c r="AL763" s="236"/>
      <c r="AM763" s="236"/>
      <c r="AN763" s="236"/>
      <c r="AO763" s="236"/>
      <c r="AP763" s="236"/>
      <c r="AQ763" s="236"/>
      <c r="AR763" s="236"/>
      <c r="AS763" s="236"/>
      <c r="AT763" s="236"/>
      <c r="AU763" s="236"/>
      <c r="AV763" s="236"/>
      <c r="AW763" s="236"/>
      <c r="AX763" s="236"/>
    </row>
    <row r="764" spans="1:50" ht="25.7" hidden="1" customHeight="1">
      <c r="B764" s="275"/>
      <c r="C764" s="259" t="s">
        <v>296</v>
      </c>
      <c r="D764" s="236"/>
      <c r="E764" s="235" t="s">
        <v>8275</v>
      </c>
      <c r="F764" s="236" t="s">
        <v>296</v>
      </c>
      <c r="G764" s="236"/>
      <c r="H764" s="247"/>
      <c r="I764" s="236" t="s">
        <v>3792</v>
      </c>
      <c r="J764" s="236"/>
      <c r="K764" s="235">
        <v>2164</v>
      </c>
      <c r="L764" s="235"/>
      <c r="M764" s="235"/>
      <c r="N764" s="236"/>
      <c r="O764" s="707" t="s">
        <v>172</v>
      </c>
      <c r="P764" s="235">
        <v>2164</v>
      </c>
      <c r="Q764" s="235">
        <v>4</v>
      </c>
      <c r="R764" s="235"/>
      <c r="S764" s="235"/>
      <c r="T764" s="236"/>
      <c r="U764" s="236"/>
      <c r="V764" s="707">
        <v>2000</v>
      </c>
      <c r="W764" s="236"/>
      <c r="X764" s="236"/>
      <c r="Y764" s="236"/>
      <c r="Z764" s="236"/>
      <c r="AA764" s="236"/>
      <c r="AB764" s="235"/>
      <c r="AC764" s="707"/>
      <c r="AD764" s="707"/>
      <c r="AE764" s="236"/>
      <c r="AF764" s="236"/>
      <c r="AG764" s="236"/>
      <c r="AH764" s="236"/>
      <c r="AI764" s="236"/>
      <c r="AJ764" s="236"/>
      <c r="AK764" s="236"/>
      <c r="AL764" s="236"/>
      <c r="AM764" s="236"/>
      <c r="AN764" s="236"/>
      <c r="AO764" s="236"/>
      <c r="AP764" s="236"/>
      <c r="AQ764" s="236"/>
      <c r="AR764" s="236"/>
      <c r="AS764" s="236"/>
      <c r="AT764" s="236"/>
      <c r="AU764" s="236"/>
      <c r="AV764" s="236"/>
      <c r="AW764" s="236"/>
      <c r="AX764" s="236"/>
    </row>
    <row r="765" spans="1:50" ht="25.7" hidden="1" customHeight="1">
      <c r="B765" s="282"/>
      <c r="C765" s="259" t="s">
        <v>296</v>
      </c>
      <c r="D765" s="236"/>
      <c r="E765" s="235" t="s">
        <v>8276</v>
      </c>
      <c r="F765" s="236" t="s">
        <v>296</v>
      </c>
      <c r="G765" s="236"/>
      <c r="H765" s="247"/>
      <c r="I765" s="236" t="s">
        <v>3792</v>
      </c>
      <c r="J765" s="236"/>
      <c r="K765" s="235">
        <v>1680</v>
      </c>
      <c r="L765" s="235"/>
      <c r="M765" s="235"/>
      <c r="N765" s="236"/>
      <c r="O765" s="707" t="s">
        <v>172</v>
      </c>
      <c r="P765" s="235">
        <v>1254</v>
      </c>
      <c r="Q765" s="235">
        <v>3</v>
      </c>
      <c r="R765" s="235"/>
      <c r="S765" s="235"/>
      <c r="T765" s="236"/>
      <c r="U765" s="236"/>
      <c r="V765" s="707">
        <v>2009</v>
      </c>
      <c r="W765" s="236"/>
      <c r="X765" s="236"/>
      <c r="Y765" s="236"/>
      <c r="Z765" s="236"/>
      <c r="AA765" s="236"/>
      <c r="AB765" s="235"/>
      <c r="AC765" s="707"/>
      <c r="AD765" s="707"/>
      <c r="AE765" s="236"/>
      <c r="AF765" s="236"/>
      <c r="AG765" s="236"/>
      <c r="AH765" s="236"/>
      <c r="AI765" s="236"/>
      <c r="AJ765" s="236"/>
      <c r="AK765" s="236"/>
      <c r="AL765" s="236"/>
      <c r="AM765" s="236"/>
      <c r="AN765" s="236"/>
      <c r="AO765" s="236"/>
      <c r="AP765" s="236"/>
      <c r="AQ765" s="236"/>
      <c r="AR765" s="236"/>
      <c r="AS765" s="236"/>
      <c r="AT765" s="236"/>
      <c r="AU765" s="236"/>
      <c r="AV765" s="236"/>
      <c r="AW765" s="236"/>
      <c r="AX765" s="236"/>
    </row>
    <row r="766" spans="1:50" ht="25.7" hidden="1" customHeight="1">
      <c r="B766" s="282"/>
      <c r="C766" s="259" t="s">
        <v>296</v>
      </c>
      <c r="D766" s="236" t="s">
        <v>8253</v>
      </c>
      <c r="E766" s="235" t="s">
        <v>8277</v>
      </c>
      <c r="F766" s="236" t="s">
        <v>296</v>
      </c>
      <c r="G766" s="236" t="s">
        <v>8255</v>
      </c>
      <c r="H766" s="247" t="s">
        <v>455</v>
      </c>
      <c r="I766" s="236" t="s">
        <v>3792</v>
      </c>
      <c r="J766" s="236">
        <v>3</v>
      </c>
      <c r="K766" s="235">
        <v>1374</v>
      </c>
      <c r="L766" s="235">
        <v>128</v>
      </c>
      <c r="M766" s="235">
        <v>128</v>
      </c>
      <c r="N766" s="236"/>
      <c r="O766" s="707" t="s">
        <v>172</v>
      </c>
      <c r="P766" s="235">
        <v>1246</v>
      </c>
      <c r="Q766" s="235">
        <v>2</v>
      </c>
      <c r="R766" s="235"/>
      <c r="S766" s="235"/>
      <c r="T766" s="236"/>
      <c r="U766" s="236"/>
      <c r="V766" s="707">
        <v>2010</v>
      </c>
      <c r="W766" s="236"/>
      <c r="X766" s="236"/>
      <c r="Y766" s="236"/>
      <c r="Z766" s="236"/>
      <c r="AA766" s="236"/>
      <c r="AB766" s="466">
        <v>7800</v>
      </c>
      <c r="AC766" s="707"/>
      <c r="AD766" s="707"/>
      <c r="AE766" s="236"/>
      <c r="AF766" s="236"/>
      <c r="AG766" s="236"/>
      <c r="AH766" s="236"/>
      <c r="AI766" s="236"/>
      <c r="AJ766" s="236"/>
      <c r="AK766" s="236" t="s">
        <v>1284</v>
      </c>
      <c r="AL766" s="236">
        <v>1</v>
      </c>
      <c r="AM766" s="236">
        <v>330</v>
      </c>
      <c r="AN766" s="236" t="s">
        <v>8257</v>
      </c>
      <c r="AO766" s="236" t="s">
        <v>8255</v>
      </c>
      <c r="AP766" s="236"/>
      <c r="AQ766" s="236"/>
      <c r="AR766" s="236"/>
      <c r="AS766" s="236"/>
      <c r="AT766" s="236"/>
      <c r="AU766" s="236"/>
      <c r="AV766" s="236"/>
      <c r="AW766" s="236"/>
      <c r="AX766" s="236"/>
    </row>
    <row r="767" spans="1:50" ht="25.7" hidden="1" customHeight="1">
      <c r="B767" s="282"/>
      <c r="C767" s="259" t="s">
        <v>296</v>
      </c>
      <c r="D767" s="236" t="s">
        <v>297</v>
      </c>
      <c r="E767" s="235" t="s">
        <v>8278</v>
      </c>
      <c r="F767" s="236" t="s">
        <v>296</v>
      </c>
      <c r="G767" s="236" t="s">
        <v>302</v>
      </c>
      <c r="H767" s="247" t="s">
        <v>303</v>
      </c>
      <c r="I767" s="236" t="s">
        <v>3792</v>
      </c>
      <c r="J767" s="236">
        <v>2</v>
      </c>
      <c r="K767" s="235">
        <v>1320</v>
      </c>
      <c r="L767" s="235"/>
      <c r="M767" s="235"/>
      <c r="N767" s="236"/>
      <c r="O767" s="707" t="s">
        <v>172</v>
      </c>
      <c r="P767" s="235">
        <v>1320</v>
      </c>
      <c r="Q767" s="235">
        <v>2</v>
      </c>
      <c r="R767" s="235"/>
      <c r="S767" s="235"/>
      <c r="T767" s="236"/>
      <c r="U767" s="236"/>
      <c r="V767" s="707">
        <v>2002</v>
      </c>
      <c r="W767" s="236"/>
      <c r="X767" s="236"/>
      <c r="Y767" s="236"/>
      <c r="Z767" s="236"/>
      <c r="AA767" s="236"/>
      <c r="AB767" s="466">
        <v>1500</v>
      </c>
      <c r="AC767" s="707"/>
      <c r="AD767" s="707"/>
      <c r="AE767" s="236"/>
      <c r="AF767" s="236"/>
      <c r="AG767" s="236"/>
      <c r="AH767" s="236"/>
      <c r="AI767" s="236"/>
      <c r="AJ767" s="236"/>
      <c r="AK767" s="236"/>
      <c r="AL767" s="236"/>
      <c r="AM767" s="236"/>
      <c r="AN767" s="236"/>
      <c r="AO767" s="236"/>
      <c r="AP767" s="236"/>
      <c r="AQ767" s="236"/>
      <c r="AR767" s="236"/>
      <c r="AS767" s="236"/>
      <c r="AT767" s="236"/>
      <c r="AU767" s="236"/>
      <c r="AV767" s="236"/>
      <c r="AW767" s="236"/>
      <c r="AX767" s="236"/>
    </row>
    <row r="768" spans="1:50" ht="25.7" hidden="1" customHeight="1">
      <c r="B768" s="282"/>
      <c r="C768" s="259" t="s">
        <v>296</v>
      </c>
      <c r="D768" s="236"/>
      <c r="E768" s="235" t="s">
        <v>8279</v>
      </c>
      <c r="F768" s="236" t="s">
        <v>296</v>
      </c>
      <c r="G768" s="236"/>
      <c r="H768" s="247"/>
      <c r="I768" s="236" t="s">
        <v>8280</v>
      </c>
      <c r="J768" s="236"/>
      <c r="K768" s="235">
        <v>800</v>
      </c>
      <c r="L768" s="235"/>
      <c r="M768" s="235"/>
      <c r="N768" s="236"/>
      <c r="O768" s="707" t="s">
        <v>172</v>
      </c>
      <c r="P768" s="235">
        <v>800</v>
      </c>
      <c r="Q768" s="235">
        <v>1</v>
      </c>
      <c r="R768" s="235"/>
      <c r="S768" s="235"/>
      <c r="T768" s="236"/>
      <c r="U768" s="236"/>
      <c r="V768" s="707">
        <v>2001</v>
      </c>
      <c r="W768" s="236"/>
      <c r="X768" s="236"/>
      <c r="Y768" s="236"/>
      <c r="Z768" s="236"/>
      <c r="AA768" s="236"/>
      <c r="AB768" s="466"/>
      <c r="AC768" s="707"/>
      <c r="AD768" s="707"/>
      <c r="AE768" s="236"/>
      <c r="AF768" s="236"/>
      <c r="AG768" s="236"/>
      <c r="AH768" s="236"/>
      <c r="AI768" s="236"/>
      <c r="AJ768" s="236"/>
      <c r="AK768" s="236"/>
      <c r="AL768" s="236"/>
      <c r="AM768" s="236"/>
      <c r="AN768" s="236"/>
      <c r="AO768" s="236"/>
      <c r="AP768" s="236"/>
      <c r="AQ768" s="236"/>
      <c r="AR768" s="236"/>
      <c r="AS768" s="236"/>
      <c r="AT768" s="236"/>
      <c r="AU768" s="236"/>
      <c r="AV768" s="236"/>
      <c r="AW768" s="236"/>
      <c r="AX768" s="236"/>
    </row>
    <row r="769" spans="2:50" ht="25.7" hidden="1" customHeight="1">
      <c r="B769" s="282"/>
      <c r="C769" s="259" t="s">
        <v>296</v>
      </c>
      <c r="D769" s="236"/>
      <c r="E769" s="235" t="s">
        <v>8281</v>
      </c>
      <c r="F769" s="236" t="s">
        <v>296</v>
      </c>
      <c r="G769" s="236"/>
      <c r="H769" s="247"/>
      <c r="I769" s="236" t="s">
        <v>8282</v>
      </c>
      <c r="J769" s="236"/>
      <c r="K769" s="235">
        <v>3386</v>
      </c>
      <c r="L769" s="235"/>
      <c r="M769" s="235"/>
      <c r="N769" s="236"/>
      <c r="O769" s="707" t="s">
        <v>172</v>
      </c>
      <c r="P769" s="235">
        <v>1600</v>
      </c>
      <c r="Q769" s="235">
        <v>3</v>
      </c>
      <c r="R769" s="235"/>
      <c r="S769" s="235"/>
      <c r="T769" s="236"/>
      <c r="U769" s="236"/>
      <c r="V769" s="707"/>
      <c r="W769" s="236"/>
      <c r="X769" s="236"/>
      <c r="Y769" s="236"/>
      <c r="Z769" s="236"/>
      <c r="AA769" s="236"/>
      <c r="AB769" s="466"/>
      <c r="AC769" s="707"/>
      <c r="AD769" s="707"/>
      <c r="AE769" s="236"/>
      <c r="AF769" s="236"/>
      <c r="AG769" s="236"/>
      <c r="AH769" s="236"/>
      <c r="AI769" s="236"/>
      <c r="AJ769" s="236"/>
      <c r="AK769" s="236"/>
      <c r="AL769" s="236"/>
      <c r="AM769" s="236"/>
      <c r="AN769" s="236"/>
      <c r="AO769" s="236"/>
      <c r="AP769" s="236"/>
      <c r="AQ769" s="236"/>
      <c r="AR769" s="236"/>
      <c r="AS769" s="236"/>
      <c r="AT769" s="236"/>
      <c r="AU769" s="236"/>
      <c r="AV769" s="236"/>
      <c r="AW769" s="236"/>
      <c r="AX769" s="236"/>
    </row>
    <row r="770" spans="2:50" ht="25.7" hidden="1" customHeight="1">
      <c r="B770" s="282"/>
      <c r="C770" s="259" t="s">
        <v>296</v>
      </c>
      <c r="D770" s="236"/>
      <c r="E770" s="235" t="s">
        <v>8283</v>
      </c>
      <c r="F770" s="236" t="s">
        <v>296</v>
      </c>
      <c r="G770" s="236"/>
      <c r="H770" s="247"/>
      <c r="I770" s="236" t="s">
        <v>8284</v>
      </c>
      <c r="J770" s="236"/>
      <c r="K770" s="235">
        <v>2680</v>
      </c>
      <c r="L770" s="235"/>
      <c r="M770" s="235"/>
      <c r="N770" s="236"/>
      <c r="O770" s="707" t="s">
        <v>172</v>
      </c>
      <c r="P770" s="235">
        <v>2900</v>
      </c>
      <c r="Q770" s="235">
        <v>4</v>
      </c>
      <c r="R770" s="235"/>
      <c r="S770" s="235"/>
      <c r="T770" s="236"/>
      <c r="U770" s="236"/>
      <c r="V770" s="707"/>
      <c r="W770" s="236"/>
      <c r="X770" s="236"/>
      <c r="Y770" s="236"/>
      <c r="Z770" s="236"/>
      <c r="AA770" s="236"/>
      <c r="AB770" s="466"/>
      <c r="AC770" s="707"/>
      <c r="AD770" s="707"/>
      <c r="AE770" s="236"/>
      <c r="AF770" s="236"/>
      <c r="AG770" s="236"/>
      <c r="AH770" s="236"/>
      <c r="AI770" s="236"/>
      <c r="AJ770" s="236"/>
      <c r="AK770" s="236"/>
      <c r="AL770" s="236"/>
      <c r="AM770" s="236"/>
      <c r="AN770" s="236"/>
      <c r="AO770" s="236"/>
      <c r="AP770" s="236"/>
      <c r="AQ770" s="236"/>
      <c r="AR770" s="236"/>
      <c r="AS770" s="236"/>
      <c r="AT770" s="236"/>
      <c r="AU770" s="236"/>
      <c r="AV770" s="236"/>
      <c r="AW770" s="236"/>
      <c r="AX770" s="236"/>
    </row>
    <row r="771" spans="2:50" ht="25.7" hidden="1" customHeight="1">
      <c r="B771" s="282"/>
      <c r="C771" s="259" t="s">
        <v>296</v>
      </c>
      <c r="D771" s="236"/>
      <c r="E771" s="235" t="s">
        <v>8285</v>
      </c>
      <c r="F771" s="236" t="s">
        <v>296</v>
      </c>
      <c r="G771" s="236"/>
      <c r="H771" s="247"/>
      <c r="I771" s="236" t="s">
        <v>8284</v>
      </c>
      <c r="J771" s="236"/>
      <c r="K771" s="235">
        <v>1100</v>
      </c>
      <c r="L771" s="235"/>
      <c r="M771" s="235"/>
      <c r="N771" s="236"/>
      <c r="O771" s="707" t="s">
        <v>172</v>
      </c>
      <c r="P771" s="235">
        <v>1200</v>
      </c>
      <c r="Q771" s="235">
        <v>2</v>
      </c>
      <c r="R771" s="235"/>
      <c r="S771" s="235"/>
      <c r="T771" s="236"/>
      <c r="U771" s="236"/>
      <c r="V771" s="707"/>
      <c r="W771" s="236"/>
      <c r="X771" s="236"/>
      <c r="Y771" s="236"/>
      <c r="Z771" s="236"/>
      <c r="AA771" s="236"/>
      <c r="AB771" s="466"/>
      <c r="AC771" s="707"/>
      <c r="AD771" s="707"/>
      <c r="AE771" s="236"/>
      <c r="AF771" s="236"/>
      <c r="AG771" s="236"/>
      <c r="AH771" s="236"/>
      <c r="AI771" s="236"/>
      <c r="AJ771" s="236"/>
      <c r="AK771" s="236"/>
      <c r="AL771" s="236"/>
      <c r="AM771" s="236"/>
      <c r="AN771" s="236"/>
      <c r="AO771" s="236"/>
      <c r="AP771" s="236"/>
      <c r="AQ771" s="236"/>
      <c r="AR771" s="236"/>
      <c r="AS771" s="236"/>
      <c r="AT771" s="236"/>
      <c r="AU771" s="236"/>
      <c r="AV771" s="236"/>
      <c r="AW771" s="236"/>
      <c r="AX771" s="236"/>
    </row>
    <row r="772" spans="2:50" ht="25.7" hidden="1" customHeight="1">
      <c r="B772" s="282"/>
      <c r="C772" s="259" t="s">
        <v>296</v>
      </c>
      <c r="D772" s="236"/>
      <c r="E772" s="235" t="s">
        <v>8286</v>
      </c>
      <c r="F772" s="236" t="s">
        <v>296</v>
      </c>
      <c r="G772" s="236"/>
      <c r="H772" s="247"/>
      <c r="I772" s="236" t="s">
        <v>8287</v>
      </c>
      <c r="J772" s="236"/>
      <c r="K772" s="235">
        <v>6645</v>
      </c>
      <c r="L772" s="235"/>
      <c r="M772" s="235"/>
      <c r="N772" s="236"/>
      <c r="O772" s="707" t="s">
        <v>469</v>
      </c>
      <c r="P772" s="235">
        <v>1800</v>
      </c>
      <c r="Q772" s="235">
        <v>3</v>
      </c>
      <c r="R772" s="235"/>
      <c r="S772" s="235"/>
      <c r="T772" s="236"/>
      <c r="U772" s="236"/>
      <c r="V772" s="707">
        <v>2015</v>
      </c>
      <c r="W772" s="236"/>
      <c r="X772" s="236"/>
      <c r="Y772" s="236"/>
      <c r="Z772" s="236"/>
      <c r="AA772" s="236"/>
      <c r="AB772" s="235"/>
      <c r="AC772" s="707"/>
      <c r="AD772" s="707"/>
      <c r="AE772" s="236"/>
      <c r="AF772" s="236"/>
      <c r="AG772" s="236"/>
      <c r="AH772" s="236"/>
      <c r="AI772" s="236"/>
      <c r="AJ772" s="236"/>
      <c r="AK772" s="236"/>
      <c r="AL772" s="236"/>
      <c r="AM772" s="236"/>
      <c r="AN772" s="236"/>
      <c r="AO772" s="236"/>
      <c r="AP772" s="236"/>
      <c r="AQ772" s="236"/>
      <c r="AR772" s="236"/>
      <c r="AS772" s="236"/>
      <c r="AT772" s="236"/>
      <c r="AU772" s="236"/>
      <c r="AV772" s="236"/>
      <c r="AW772" s="236"/>
      <c r="AX772" s="236"/>
    </row>
    <row r="773" spans="2:50" ht="25.7" hidden="1" customHeight="1">
      <c r="B773" s="282"/>
      <c r="C773" s="259" t="s">
        <v>7915</v>
      </c>
      <c r="D773" s="236" t="s">
        <v>7917</v>
      </c>
      <c r="E773" s="235" t="s">
        <v>8288</v>
      </c>
      <c r="F773" s="236" t="s">
        <v>7915</v>
      </c>
      <c r="G773" s="236" t="s">
        <v>7919</v>
      </c>
      <c r="H773" s="247" t="s">
        <v>7920</v>
      </c>
      <c r="I773" s="236" t="s">
        <v>1110</v>
      </c>
      <c r="J773" s="236"/>
      <c r="K773" s="235"/>
      <c r="L773" s="235">
        <v>248</v>
      </c>
      <c r="M773" s="235">
        <v>248</v>
      </c>
      <c r="N773" s="236" t="s">
        <v>171</v>
      </c>
      <c r="O773" s="707" t="s">
        <v>172</v>
      </c>
      <c r="P773" s="235">
        <v>2608</v>
      </c>
      <c r="Q773" s="235">
        <v>10</v>
      </c>
      <c r="R773" s="235">
        <v>220</v>
      </c>
      <c r="S773" s="235">
        <v>220</v>
      </c>
      <c r="T773" s="236" t="s">
        <v>8261</v>
      </c>
      <c r="U773" s="236"/>
      <c r="V773" s="707">
        <v>1982</v>
      </c>
      <c r="W773" s="236">
        <v>25</v>
      </c>
      <c r="X773" s="236"/>
      <c r="Y773" s="236"/>
      <c r="Z773" s="236"/>
      <c r="AA773" s="236"/>
      <c r="AB773" s="235">
        <v>25</v>
      </c>
      <c r="AC773" s="707"/>
      <c r="AD773" s="707"/>
      <c r="AE773" s="236"/>
      <c r="AF773" s="236"/>
      <c r="AG773" s="236">
        <v>6</v>
      </c>
      <c r="AH773" s="236">
        <v>450</v>
      </c>
      <c r="AI773" s="236">
        <v>25</v>
      </c>
      <c r="AJ773" s="236"/>
      <c r="AK773" s="236"/>
      <c r="AL773" s="236"/>
      <c r="AM773" s="236"/>
      <c r="AN773" s="236"/>
      <c r="AO773" s="236"/>
      <c r="AP773" s="236"/>
      <c r="AQ773" s="236"/>
      <c r="AR773" s="236"/>
      <c r="AS773" s="236"/>
      <c r="AT773" s="236"/>
      <c r="AU773" s="236"/>
      <c r="AV773" s="236"/>
      <c r="AW773" s="236"/>
      <c r="AX773" s="236" t="s">
        <v>8289</v>
      </c>
    </row>
    <row r="774" spans="2:50" ht="25.7" hidden="1" customHeight="1">
      <c r="B774" s="282"/>
      <c r="C774" s="259" t="s">
        <v>7915</v>
      </c>
      <c r="D774" s="236" t="s">
        <v>7917</v>
      </c>
      <c r="E774" s="235" t="s">
        <v>8290</v>
      </c>
      <c r="F774" s="236" t="s">
        <v>7915</v>
      </c>
      <c r="G774" s="236" t="s">
        <v>7919</v>
      </c>
      <c r="H774" s="247" t="s">
        <v>7920</v>
      </c>
      <c r="I774" s="236" t="s">
        <v>4325</v>
      </c>
      <c r="J774" s="236"/>
      <c r="K774" s="235"/>
      <c r="L774" s="235"/>
      <c r="M774" s="235"/>
      <c r="N774" s="236" t="s">
        <v>171</v>
      </c>
      <c r="O774" s="707" t="s">
        <v>172</v>
      </c>
      <c r="P774" s="235">
        <v>2608</v>
      </c>
      <c r="Q774" s="235">
        <v>10</v>
      </c>
      <c r="R774" s="235">
        <v>200</v>
      </c>
      <c r="S774" s="235">
        <v>200</v>
      </c>
      <c r="T774" s="236" t="s">
        <v>8261</v>
      </c>
      <c r="U774" s="236"/>
      <c r="V774" s="707">
        <v>1992</v>
      </c>
      <c r="W774" s="236">
        <v>122</v>
      </c>
      <c r="X774" s="236"/>
      <c r="Y774" s="236"/>
      <c r="Z774" s="236"/>
      <c r="AA774" s="236"/>
      <c r="AB774" s="235">
        <v>122</v>
      </c>
      <c r="AC774" s="707"/>
      <c r="AD774" s="707"/>
      <c r="AE774" s="236"/>
      <c r="AF774" s="236"/>
      <c r="AG774" s="236">
        <v>6</v>
      </c>
      <c r="AH774" s="236">
        <v>530</v>
      </c>
      <c r="AI774" s="236">
        <v>25</v>
      </c>
      <c r="AJ774" s="236"/>
      <c r="AK774" s="236"/>
      <c r="AL774" s="236"/>
      <c r="AM774" s="236"/>
      <c r="AN774" s="236"/>
      <c r="AO774" s="236"/>
      <c r="AP774" s="236"/>
      <c r="AQ774" s="236"/>
      <c r="AR774" s="236"/>
      <c r="AS774" s="236"/>
      <c r="AT774" s="236"/>
      <c r="AU774" s="236"/>
      <c r="AV774" s="236"/>
      <c r="AW774" s="236"/>
      <c r="AX774" s="236" t="s">
        <v>8289</v>
      </c>
    </row>
    <row r="775" spans="2:50" ht="25.7" hidden="1" customHeight="1">
      <c r="B775" s="282"/>
      <c r="C775" s="259" t="s">
        <v>7915</v>
      </c>
      <c r="D775" s="236" t="s">
        <v>8291</v>
      </c>
      <c r="E775" s="235" t="s">
        <v>8292</v>
      </c>
      <c r="F775" s="236" t="s">
        <v>7915</v>
      </c>
      <c r="G775" s="236" t="s">
        <v>7919</v>
      </c>
      <c r="H775" s="247" t="s">
        <v>7920</v>
      </c>
      <c r="I775" s="236" t="s">
        <v>16917</v>
      </c>
      <c r="J775" s="236"/>
      <c r="K775" s="235">
        <v>19682</v>
      </c>
      <c r="L775" s="235">
        <v>152</v>
      </c>
      <c r="M775" s="235">
        <v>219</v>
      </c>
      <c r="N775" s="236" t="s">
        <v>171</v>
      </c>
      <c r="O775" s="707" t="s">
        <v>1012</v>
      </c>
      <c r="P775" s="235">
        <v>7329</v>
      </c>
      <c r="Q775" s="235">
        <v>9</v>
      </c>
      <c r="R775" s="235">
        <v>216</v>
      </c>
      <c r="S775" s="235">
        <v>216</v>
      </c>
      <c r="T775" s="236" t="s">
        <v>5188</v>
      </c>
      <c r="U775" s="236"/>
      <c r="V775" s="707">
        <v>2010</v>
      </c>
      <c r="W775" s="236">
        <v>1821</v>
      </c>
      <c r="X775" s="236"/>
      <c r="Y775" s="236"/>
      <c r="Z775" s="236"/>
      <c r="AA775" s="236"/>
      <c r="AB775" s="235">
        <v>2446</v>
      </c>
      <c r="AC775" s="707"/>
      <c r="AD775" s="707"/>
      <c r="AE775" s="236"/>
      <c r="AF775" s="236"/>
      <c r="AG775" s="236">
        <v>6</v>
      </c>
      <c r="AH775" s="236">
        <v>550</v>
      </c>
      <c r="AI775" s="236">
        <v>110</v>
      </c>
      <c r="AJ775" s="236"/>
      <c r="AK775" s="236"/>
      <c r="AL775" s="236"/>
      <c r="AM775" s="236"/>
      <c r="AN775" s="236"/>
      <c r="AO775" s="236"/>
      <c r="AP775" s="236"/>
      <c r="AQ775" s="236"/>
      <c r="AR775" s="236"/>
      <c r="AS775" s="236"/>
      <c r="AT775" s="236"/>
      <c r="AU775" s="236"/>
      <c r="AV775" s="236"/>
      <c r="AW775" s="236"/>
      <c r="AX775" s="236"/>
    </row>
    <row r="776" spans="2:50" ht="25.7" hidden="1" customHeight="1">
      <c r="B776" s="282"/>
      <c r="C776" s="259" t="s">
        <v>7915</v>
      </c>
      <c r="D776" s="236"/>
      <c r="E776" s="235" t="s">
        <v>8293</v>
      </c>
      <c r="F776" s="236" t="s">
        <v>7915</v>
      </c>
      <c r="G776" s="236"/>
      <c r="H776" s="247"/>
      <c r="I776" s="236" t="s">
        <v>7915</v>
      </c>
      <c r="J776" s="236"/>
      <c r="K776" s="235">
        <v>25120</v>
      </c>
      <c r="L776" s="235">
        <v>562</v>
      </c>
      <c r="M776" s="235">
        <v>562</v>
      </c>
      <c r="N776" s="236"/>
      <c r="O776" s="707" t="s">
        <v>8294</v>
      </c>
      <c r="P776" s="235">
        <v>9460</v>
      </c>
      <c r="Q776" s="235">
        <v>16</v>
      </c>
      <c r="R776" s="235">
        <v>750</v>
      </c>
      <c r="S776" s="235">
        <v>1000</v>
      </c>
      <c r="T776" s="236"/>
      <c r="U776" s="236"/>
      <c r="V776" s="707">
        <v>2010</v>
      </c>
      <c r="W776" s="236"/>
      <c r="X776" s="236"/>
      <c r="Y776" s="236"/>
      <c r="Z776" s="236"/>
      <c r="AA776" s="236"/>
      <c r="AB776" s="235">
        <v>6000</v>
      </c>
      <c r="AC776" s="707"/>
      <c r="AD776" s="707"/>
      <c r="AE776" s="236"/>
      <c r="AF776" s="236"/>
      <c r="AG776" s="236"/>
      <c r="AH776" s="236"/>
      <c r="AI776" s="236"/>
      <c r="AJ776" s="236"/>
      <c r="AK776" s="236"/>
      <c r="AL776" s="236"/>
      <c r="AM776" s="236"/>
      <c r="AN776" s="236"/>
      <c r="AO776" s="236"/>
      <c r="AP776" s="236"/>
      <c r="AQ776" s="236"/>
      <c r="AR776" s="236"/>
      <c r="AS776" s="236"/>
      <c r="AT776" s="236"/>
      <c r="AU776" s="236"/>
      <c r="AV776" s="236"/>
      <c r="AW776" s="236"/>
      <c r="AX776" s="236" t="s">
        <v>8295</v>
      </c>
    </row>
    <row r="777" spans="2:50" ht="25.7" hidden="1" customHeight="1">
      <c r="B777" s="282"/>
      <c r="C777" s="259" t="s">
        <v>7915</v>
      </c>
      <c r="D777" s="236"/>
      <c r="E777" s="235" t="s">
        <v>8296</v>
      </c>
      <c r="F777" s="236" t="s">
        <v>7915</v>
      </c>
      <c r="G777" s="236"/>
      <c r="H777" s="247"/>
      <c r="I777" s="236" t="s">
        <v>7915</v>
      </c>
      <c r="J777" s="236"/>
      <c r="K777" s="235"/>
      <c r="L777" s="235"/>
      <c r="M777" s="235"/>
      <c r="N777" s="236"/>
      <c r="O777" s="707" t="s">
        <v>1012</v>
      </c>
      <c r="P777" s="235">
        <v>2784</v>
      </c>
      <c r="Q777" s="235">
        <v>5</v>
      </c>
      <c r="R777" s="235"/>
      <c r="S777" s="235"/>
      <c r="T777" s="236"/>
      <c r="U777" s="236"/>
      <c r="V777" s="707">
        <v>2010</v>
      </c>
      <c r="W777" s="236"/>
      <c r="X777" s="236"/>
      <c r="Y777" s="236"/>
      <c r="Z777" s="236"/>
      <c r="AA777" s="236"/>
      <c r="AB777" s="235">
        <v>267</v>
      </c>
      <c r="AC777" s="707"/>
      <c r="AD777" s="707"/>
      <c r="AE777" s="236"/>
      <c r="AF777" s="236"/>
      <c r="AG777" s="236"/>
      <c r="AH777" s="236"/>
      <c r="AI777" s="236"/>
      <c r="AJ777" s="236"/>
      <c r="AK777" s="236"/>
      <c r="AL777" s="236"/>
      <c r="AM777" s="236"/>
      <c r="AN777" s="236"/>
      <c r="AO777" s="236"/>
      <c r="AP777" s="236"/>
      <c r="AQ777" s="236"/>
      <c r="AR777" s="236"/>
      <c r="AS777" s="236"/>
      <c r="AT777" s="236"/>
      <c r="AU777" s="236"/>
      <c r="AV777" s="236"/>
      <c r="AW777" s="236"/>
      <c r="AX777" s="236" t="s">
        <v>8073</v>
      </c>
    </row>
    <row r="778" spans="2:50" ht="25.7" hidden="1" customHeight="1">
      <c r="B778" s="275"/>
      <c r="C778" s="219" t="s">
        <v>7921</v>
      </c>
      <c r="D778" s="221" t="s">
        <v>8297</v>
      </c>
      <c r="E778" s="222" t="s">
        <v>4853</v>
      </c>
      <c r="F778" s="219" t="s">
        <v>7921</v>
      </c>
      <c r="G778" s="221" t="s">
        <v>8298</v>
      </c>
      <c r="H778" s="221" t="s">
        <v>138</v>
      </c>
      <c r="I778" s="221" t="s">
        <v>3792</v>
      </c>
      <c r="J778" s="221"/>
      <c r="K778" s="222">
        <v>3182</v>
      </c>
      <c r="L778" s="222">
        <v>94</v>
      </c>
      <c r="M778" s="222">
        <v>58.77</v>
      </c>
      <c r="N778" s="221" t="s">
        <v>171</v>
      </c>
      <c r="O778" s="219" t="s">
        <v>172</v>
      </c>
      <c r="P778" s="222">
        <v>2310</v>
      </c>
      <c r="Q778" s="222">
        <v>4</v>
      </c>
      <c r="R778" s="222"/>
      <c r="S778" s="222"/>
      <c r="T778" s="221"/>
      <c r="U778" s="221"/>
      <c r="V778" s="219">
        <v>2008</v>
      </c>
      <c r="W778" s="221">
        <v>51</v>
      </c>
      <c r="X778" s="221"/>
      <c r="Y778" s="221"/>
      <c r="Z778" s="221"/>
      <c r="AA778" s="221"/>
      <c r="AB778" s="222">
        <v>48</v>
      </c>
      <c r="AC778" s="221"/>
      <c r="AD778" s="221"/>
      <c r="AE778" s="221"/>
      <c r="AF778" s="221"/>
      <c r="AG778" s="221"/>
      <c r="AH778" s="221"/>
      <c r="AI778" s="221"/>
      <c r="AJ778" s="221"/>
      <c r="AK778" s="221"/>
      <c r="AL778" s="221"/>
      <c r="AM778" s="221"/>
      <c r="AN778" s="221"/>
      <c r="AO778" s="221"/>
      <c r="AP778" s="221"/>
      <c r="AQ778" s="221"/>
      <c r="AR778" s="221"/>
      <c r="AS778" s="221"/>
      <c r="AT778" s="221"/>
      <c r="AU778" s="221"/>
      <c r="AV778" s="221"/>
      <c r="AW778" s="221"/>
      <c r="AX778" s="221"/>
    </row>
    <row r="779" spans="2:50" ht="25.7" hidden="1" customHeight="1">
      <c r="B779" s="282"/>
      <c r="C779" s="259" t="s">
        <v>7921</v>
      </c>
      <c r="D779" s="236"/>
      <c r="E779" s="235" t="s">
        <v>8299</v>
      </c>
      <c r="F779" s="236" t="s">
        <v>7921</v>
      </c>
      <c r="G779" s="236"/>
      <c r="H779" s="247"/>
      <c r="I779" s="236" t="s">
        <v>3792</v>
      </c>
      <c r="J779" s="236"/>
      <c r="K779" s="235">
        <v>500</v>
      </c>
      <c r="L779" s="235"/>
      <c r="M779" s="235"/>
      <c r="N779" s="236"/>
      <c r="O779" s="707" t="s">
        <v>2160</v>
      </c>
      <c r="P779" s="235">
        <v>450</v>
      </c>
      <c r="Q779" s="235">
        <v>1</v>
      </c>
      <c r="R779" s="235"/>
      <c r="S779" s="235"/>
      <c r="T779" s="236"/>
      <c r="U779" s="236"/>
      <c r="V779" s="707">
        <v>2008</v>
      </c>
      <c r="W779" s="236"/>
      <c r="X779" s="236"/>
      <c r="Y779" s="236"/>
      <c r="Z779" s="236"/>
      <c r="AA779" s="236"/>
      <c r="AB779" s="235">
        <v>50</v>
      </c>
      <c r="AC779" s="707"/>
      <c r="AD779" s="707"/>
      <c r="AE779" s="236"/>
      <c r="AF779" s="236"/>
      <c r="AG779" s="236"/>
      <c r="AH779" s="236"/>
      <c r="AI779" s="236"/>
      <c r="AJ779" s="236"/>
      <c r="AK779" s="236"/>
      <c r="AL779" s="236"/>
      <c r="AM779" s="236"/>
      <c r="AN779" s="236"/>
      <c r="AO779" s="236"/>
      <c r="AP779" s="236"/>
      <c r="AQ779" s="236"/>
      <c r="AR779" s="236"/>
      <c r="AS779" s="236"/>
      <c r="AT779" s="236"/>
      <c r="AU779" s="236"/>
      <c r="AV779" s="236"/>
      <c r="AW779" s="236"/>
      <c r="AX779" s="236"/>
    </row>
    <row r="780" spans="2:50" ht="25.7" hidden="1" customHeight="1">
      <c r="B780" s="282"/>
      <c r="C780" s="259" t="s">
        <v>7921</v>
      </c>
      <c r="D780" s="236"/>
      <c r="E780" s="235" t="s">
        <v>8300</v>
      </c>
      <c r="F780" s="236" t="s">
        <v>7921</v>
      </c>
      <c r="G780" s="236"/>
      <c r="H780" s="247"/>
      <c r="I780" s="236" t="s">
        <v>8301</v>
      </c>
      <c r="J780" s="236"/>
      <c r="K780" s="235">
        <v>8087</v>
      </c>
      <c r="L780" s="235">
        <v>85</v>
      </c>
      <c r="M780" s="235">
        <v>81</v>
      </c>
      <c r="N780" s="236"/>
      <c r="O780" s="707" t="s">
        <v>8302</v>
      </c>
      <c r="P780" s="235">
        <v>7000</v>
      </c>
      <c r="Q780" s="235">
        <v>12</v>
      </c>
      <c r="R780" s="235">
        <v>62</v>
      </c>
      <c r="S780" s="235">
        <v>150</v>
      </c>
      <c r="T780" s="236"/>
      <c r="U780" s="236"/>
      <c r="V780" s="707">
        <v>2009</v>
      </c>
      <c r="W780" s="236"/>
      <c r="X780" s="236"/>
      <c r="Y780" s="236"/>
      <c r="Z780" s="236"/>
      <c r="AA780" s="236"/>
      <c r="AB780" s="235">
        <v>800</v>
      </c>
      <c r="AC780" s="707"/>
      <c r="AD780" s="707"/>
      <c r="AE780" s="236"/>
      <c r="AF780" s="236"/>
      <c r="AG780" s="236"/>
      <c r="AH780" s="236"/>
      <c r="AI780" s="236"/>
      <c r="AJ780" s="236"/>
      <c r="AK780" s="236"/>
      <c r="AL780" s="236"/>
      <c r="AM780" s="236"/>
      <c r="AN780" s="236"/>
      <c r="AO780" s="236"/>
      <c r="AP780" s="236"/>
      <c r="AQ780" s="236"/>
      <c r="AR780" s="236"/>
      <c r="AS780" s="236"/>
      <c r="AT780" s="236"/>
      <c r="AU780" s="236"/>
      <c r="AV780" s="236"/>
      <c r="AW780" s="236"/>
      <c r="AX780" s="236"/>
    </row>
    <row r="781" spans="2:50" ht="25.7" hidden="1" customHeight="1">
      <c r="B781" s="282"/>
      <c r="C781" s="259" t="s">
        <v>7921</v>
      </c>
      <c r="D781" s="236"/>
      <c r="E781" s="235" t="s">
        <v>8303</v>
      </c>
      <c r="F781" s="236" t="s">
        <v>7921</v>
      </c>
      <c r="G781" s="236"/>
      <c r="H781" s="247"/>
      <c r="I781" s="236" t="s">
        <v>3792</v>
      </c>
      <c r="J781" s="236"/>
      <c r="K781" s="235">
        <v>2700</v>
      </c>
      <c r="L781" s="235"/>
      <c r="M781" s="235"/>
      <c r="N781" s="236"/>
      <c r="O781" s="707" t="s">
        <v>6856</v>
      </c>
      <c r="P781" s="235">
        <v>1687</v>
      </c>
      <c r="Q781" s="235">
        <v>3</v>
      </c>
      <c r="R781" s="235"/>
      <c r="S781" s="235"/>
      <c r="T781" s="236"/>
      <c r="U781" s="236"/>
      <c r="V781" s="707">
        <v>2009</v>
      </c>
      <c r="W781" s="236"/>
      <c r="X781" s="236"/>
      <c r="Y781" s="236"/>
      <c r="Z781" s="236"/>
      <c r="AA781" s="236"/>
      <c r="AB781" s="235">
        <v>120</v>
      </c>
      <c r="AC781" s="707"/>
      <c r="AD781" s="707"/>
      <c r="AE781" s="236"/>
      <c r="AF781" s="236"/>
      <c r="AG781" s="236"/>
      <c r="AH781" s="236"/>
      <c r="AI781" s="236"/>
      <c r="AJ781" s="236"/>
      <c r="AK781" s="236"/>
      <c r="AL781" s="236"/>
      <c r="AM781" s="236"/>
      <c r="AN781" s="236"/>
      <c r="AO781" s="236"/>
      <c r="AP781" s="236"/>
      <c r="AQ781" s="236"/>
      <c r="AR781" s="236"/>
      <c r="AS781" s="236"/>
      <c r="AT781" s="236"/>
      <c r="AU781" s="236"/>
      <c r="AV781" s="236"/>
      <c r="AW781" s="236"/>
      <c r="AX781" s="236"/>
    </row>
    <row r="782" spans="2:50" ht="25.7" hidden="1" customHeight="1">
      <c r="B782" s="282"/>
      <c r="C782" s="259" t="s">
        <v>7921</v>
      </c>
      <c r="D782" s="236"/>
      <c r="E782" s="235" t="s">
        <v>8304</v>
      </c>
      <c r="F782" s="236" t="s">
        <v>7921</v>
      </c>
      <c r="G782" s="236"/>
      <c r="H782" s="247"/>
      <c r="I782" s="236" t="s">
        <v>3792</v>
      </c>
      <c r="J782" s="236"/>
      <c r="K782" s="235">
        <v>3261</v>
      </c>
      <c r="L782" s="235"/>
      <c r="M782" s="235"/>
      <c r="N782" s="236"/>
      <c r="O782" s="707" t="s">
        <v>6856</v>
      </c>
      <c r="P782" s="235">
        <v>5467</v>
      </c>
      <c r="Q782" s="235">
        <v>4</v>
      </c>
      <c r="R782" s="235"/>
      <c r="S782" s="235"/>
      <c r="T782" s="236"/>
      <c r="U782" s="236"/>
      <c r="V782" s="707">
        <v>2009</v>
      </c>
      <c r="W782" s="236"/>
      <c r="X782" s="236"/>
      <c r="Y782" s="236"/>
      <c r="Z782" s="236"/>
      <c r="AA782" s="236"/>
      <c r="AB782" s="235">
        <v>100</v>
      </c>
      <c r="AC782" s="707"/>
      <c r="AD782" s="707"/>
      <c r="AE782" s="236"/>
      <c r="AF782" s="236"/>
      <c r="AG782" s="236"/>
      <c r="AH782" s="236"/>
      <c r="AI782" s="236"/>
      <c r="AJ782" s="236"/>
      <c r="AK782" s="236"/>
      <c r="AL782" s="236"/>
      <c r="AM782" s="236"/>
      <c r="AN782" s="236"/>
      <c r="AO782" s="236"/>
      <c r="AP782" s="236"/>
      <c r="AQ782" s="236"/>
      <c r="AR782" s="236"/>
      <c r="AS782" s="236"/>
      <c r="AT782" s="236"/>
      <c r="AU782" s="236"/>
      <c r="AV782" s="236"/>
      <c r="AW782" s="236"/>
      <c r="AX782" s="236"/>
    </row>
    <row r="783" spans="2:50" ht="25.7" hidden="1" customHeight="1">
      <c r="B783" s="282"/>
      <c r="C783" s="259" t="s">
        <v>7921</v>
      </c>
      <c r="D783" s="236"/>
      <c r="E783" s="235" t="s">
        <v>8305</v>
      </c>
      <c r="F783" s="236" t="s">
        <v>7921</v>
      </c>
      <c r="G783" s="236"/>
      <c r="H783" s="247"/>
      <c r="I783" s="236" t="s">
        <v>8301</v>
      </c>
      <c r="J783" s="236"/>
      <c r="K783" s="235"/>
      <c r="L783" s="235"/>
      <c r="M783" s="235"/>
      <c r="N783" s="236"/>
      <c r="O783" s="707" t="s">
        <v>6856</v>
      </c>
      <c r="P783" s="235">
        <v>1558</v>
      </c>
      <c r="Q783" s="235">
        <v>2</v>
      </c>
      <c r="R783" s="235"/>
      <c r="S783" s="235"/>
      <c r="T783" s="236"/>
      <c r="U783" s="236"/>
      <c r="V783" s="707">
        <v>2010</v>
      </c>
      <c r="W783" s="236"/>
      <c r="X783" s="236"/>
      <c r="Y783" s="236"/>
      <c r="Z783" s="236"/>
      <c r="AA783" s="236"/>
      <c r="AB783" s="235">
        <v>100</v>
      </c>
      <c r="AC783" s="707"/>
      <c r="AD783" s="707"/>
      <c r="AE783" s="236"/>
      <c r="AF783" s="236"/>
      <c r="AG783" s="236"/>
      <c r="AH783" s="236"/>
      <c r="AI783" s="236"/>
      <c r="AJ783" s="236"/>
      <c r="AK783" s="236"/>
      <c r="AL783" s="236"/>
      <c r="AM783" s="236"/>
      <c r="AN783" s="236"/>
      <c r="AO783" s="236"/>
      <c r="AP783" s="236"/>
      <c r="AQ783" s="236"/>
      <c r="AR783" s="236"/>
      <c r="AS783" s="236"/>
      <c r="AT783" s="236"/>
      <c r="AU783" s="236"/>
      <c r="AV783" s="236"/>
      <c r="AW783" s="236"/>
      <c r="AX783" s="236" t="s">
        <v>12548</v>
      </c>
    </row>
    <row r="784" spans="2:50" ht="25.7" hidden="1" customHeight="1">
      <c r="B784" s="282"/>
      <c r="C784" s="259" t="s">
        <v>7927</v>
      </c>
      <c r="D784" s="236" t="s">
        <v>8306</v>
      </c>
      <c r="E784" s="235" t="s">
        <v>8307</v>
      </c>
      <c r="F784" s="236" t="s">
        <v>7927</v>
      </c>
      <c r="G784" s="236"/>
      <c r="H784" s="247"/>
      <c r="I784" s="236" t="s">
        <v>8308</v>
      </c>
      <c r="J784" s="236">
        <v>1</v>
      </c>
      <c r="K784" s="235">
        <v>5880</v>
      </c>
      <c r="L784" s="235">
        <v>171.94</v>
      </c>
      <c r="M784" s="235">
        <v>115.18</v>
      </c>
      <c r="N784" s="236"/>
      <c r="O784" s="707" t="s">
        <v>1012</v>
      </c>
      <c r="P784" s="235">
        <v>4280</v>
      </c>
      <c r="Q784" s="235">
        <v>8</v>
      </c>
      <c r="R784" s="235">
        <v>0</v>
      </c>
      <c r="S784" s="235">
        <v>200</v>
      </c>
      <c r="T784" s="236"/>
      <c r="U784" s="236" t="s">
        <v>7931</v>
      </c>
      <c r="V784" s="707">
        <v>2013</v>
      </c>
      <c r="W784" s="236"/>
      <c r="X784" s="236"/>
      <c r="Y784" s="236"/>
      <c r="Z784" s="236" t="s">
        <v>8309</v>
      </c>
      <c r="AA784" s="236"/>
      <c r="AB784" s="235">
        <v>670</v>
      </c>
      <c r="AC784" s="707"/>
      <c r="AD784" s="707"/>
      <c r="AE784" s="236"/>
      <c r="AF784" s="236"/>
      <c r="AG784" s="236"/>
      <c r="AH784" s="236"/>
      <c r="AI784" s="236"/>
      <c r="AJ784" s="236"/>
      <c r="AK784" s="236"/>
      <c r="AL784" s="236"/>
      <c r="AM784" s="236"/>
      <c r="AN784" s="236"/>
      <c r="AO784" s="236"/>
      <c r="AP784" s="236"/>
      <c r="AQ784" s="236"/>
      <c r="AR784" s="236"/>
      <c r="AS784" s="236"/>
      <c r="AT784" s="236"/>
      <c r="AU784" s="236"/>
      <c r="AV784" s="236"/>
      <c r="AW784" s="236"/>
      <c r="AX784" s="288"/>
    </row>
    <row r="785" spans="2:50" ht="25.7" hidden="1" customHeight="1">
      <c r="B785" s="282"/>
      <c r="C785" s="259" t="s">
        <v>7927</v>
      </c>
      <c r="D785" s="236" t="s">
        <v>8310</v>
      </c>
      <c r="E785" s="235" t="s">
        <v>8311</v>
      </c>
      <c r="F785" s="236" t="s">
        <v>7927</v>
      </c>
      <c r="G785" s="236"/>
      <c r="H785" s="247"/>
      <c r="I785" s="236" t="s">
        <v>8308</v>
      </c>
      <c r="J785" s="236">
        <v>1</v>
      </c>
      <c r="K785" s="235">
        <v>55339</v>
      </c>
      <c r="L785" s="235">
        <v>90</v>
      </c>
      <c r="M785" s="235">
        <v>90</v>
      </c>
      <c r="N785" s="236"/>
      <c r="O785" s="707" t="s">
        <v>6856</v>
      </c>
      <c r="P785" s="235">
        <v>5000</v>
      </c>
      <c r="Q785" s="235">
        <v>7</v>
      </c>
      <c r="R785" s="235"/>
      <c r="S785" s="235">
        <v>100</v>
      </c>
      <c r="T785" s="236"/>
      <c r="U785" s="236" t="s">
        <v>7931</v>
      </c>
      <c r="V785" s="707">
        <v>2003</v>
      </c>
      <c r="W785" s="236" t="s">
        <v>8312</v>
      </c>
      <c r="X785" s="236"/>
      <c r="Y785" s="236"/>
      <c r="Z785" s="236"/>
      <c r="AA785" s="236"/>
      <c r="AB785" s="235">
        <v>200</v>
      </c>
      <c r="AC785" s="707"/>
      <c r="AD785" s="707"/>
      <c r="AE785" s="236"/>
      <c r="AF785" s="236"/>
      <c r="AG785" s="236"/>
      <c r="AH785" s="236"/>
      <c r="AI785" s="236"/>
      <c r="AJ785" s="236"/>
      <c r="AK785" s="236"/>
      <c r="AL785" s="236"/>
      <c r="AM785" s="236"/>
      <c r="AN785" s="236"/>
      <c r="AO785" s="236"/>
      <c r="AP785" s="236"/>
      <c r="AQ785" s="236"/>
      <c r="AR785" s="236"/>
      <c r="AS785" s="236"/>
      <c r="AT785" s="236"/>
      <c r="AU785" s="236"/>
      <c r="AV785" s="236"/>
      <c r="AW785" s="236"/>
      <c r="AX785" s="288" t="s">
        <v>8313</v>
      </c>
    </row>
    <row r="786" spans="2:50" ht="25.7" hidden="1" customHeight="1">
      <c r="B786" s="282"/>
      <c r="C786" s="259" t="s">
        <v>7927</v>
      </c>
      <c r="D786" s="236"/>
      <c r="E786" s="235" t="s">
        <v>2096</v>
      </c>
      <c r="F786" s="236" t="s">
        <v>7927</v>
      </c>
      <c r="G786" s="236"/>
      <c r="H786" s="247"/>
      <c r="I786" s="236" t="s">
        <v>7927</v>
      </c>
      <c r="J786" s="236"/>
      <c r="K786" s="235">
        <v>952</v>
      </c>
      <c r="L786" s="235"/>
      <c r="M786" s="235"/>
      <c r="N786" s="236"/>
      <c r="O786" s="707" t="s">
        <v>6856</v>
      </c>
      <c r="P786" s="235">
        <v>660</v>
      </c>
      <c r="Q786" s="235">
        <v>1</v>
      </c>
      <c r="R786" s="235"/>
      <c r="S786" s="235">
        <v>20</v>
      </c>
      <c r="T786" s="236"/>
      <c r="U786" s="236"/>
      <c r="V786" s="707">
        <v>2015</v>
      </c>
      <c r="W786" s="236"/>
      <c r="X786" s="236"/>
      <c r="Y786" s="236"/>
      <c r="Z786" s="236"/>
      <c r="AA786" s="236"/>
      <c r="AB786" s="235">
        <v>150</v>
      </c>
      <c r="AC786" s="707"/>
      <c r="AD786" s="707"/>
      <c r="AE786" s="236"/>
      <c r="AF786" s="236"/>
      <c r="AG786" s="236"/>
      <c r="AH786" s="236"/>
      <c r="AI786" s="236"/>
      <c r="AJ786" s="236"/>
      <c r="AK786" s="236"/>
      <c r="AL786" s="236"/>
      <c r="AM786" s="236"/>
      <c r="AN786" s="236"/>
      <c r="AO786" s="236"/>
      <c r="AP786" s="236"/>
      <c r="AQ786" s="236"/>
      <c r="AR786" s="236"/>
      <c r="AS786" s="236"/>
      <c r="AT786" s="236"/>
      <c r="AU786" s="236"/>
      <c r="AV786" s="236"/>
      <c r="AW786" s="236"/>
      <c r="AX786" s="236" t="s">
        <v>8314</v>
      </c>
    </row>
    <row r="787" spans="2:50" ht="25.7" hidden="1" customHeight="1">
      <c r="B787" s="282"/>
      <c r="C787" s="259" t="s">
        <v>7927</v>
      </c>
      <c r="D787" s="236"/>
      <c r="E787" s="235" t="s">
        <v>12549</v>
      </c>
      <c r="F787" s="236" t="s">
        <v>7927</v>
      </c>
      <c r="G787" s="236"/>
      <c r="H787" s="247"/>
      <c r="I787" s="236" t="s">
        <v>7927</v>
      </c>
      <c r="J787" s="236"/>
      <c r="K787" s="235">
        <v>648</v>
      </c>
      <c r="L787" s="235"/>
      <c r="M787" s="235"/>
      <c r="N787" s="236"/>
      <c r="O787" s="707" t="s">
        <v>1012</v>
      </c>
      <c r="P787" s="235">
        <v>648</v>
      </c>
      <c r="Q787" s="235">
        <v>1</v>
      </c>
      <c r="R787" s="235"/>
      <c r="S787" s="235">
        <v>20</v>
      </c>
      <c r="T787" s="236"/>
      <c r="U787" s="236"/>
      <c r="V787" s="707">
        <v>2005</v>
      </c>
      <c r="W787" s="236"/>
      <c r="X787" s="236"/>
      <c r="Y787" s="236"/>
      <c r="Z787" s="236"/>
      <c r="AA787" s="236"/>
      <c r="AB787" s="235"/>
      <c r="AC787" s="707"/>
      <c r="AD787" s="707"/>
      <c r="AE787" s="236"/>
      <c r="AF787" s="236"/>
      <c r="AG787" s="236"/>
      <c r="AH787" s="236"/>
      <c r="AI787" s="236"/>
      <c r="AJ787" s="236"/>
      <c r="AK787" s="236"/>
      <c r="AL787" s="236"/>
      <c r="AM787" s="236"/>
      <c r="AN787" s="236"/>
      <c r="AO787" s="236"/>
      <c r="AP787" s="236"/>
      <c r="AQ787" s="236"/>
      <c r="AR787" s="236"/>
      <c r="AS787" s="236"/>
      <c r="AT787" s="236"/>
      <c r="AU787" s="236"/>
      <c r="AV787" s="236"/>
      <c r="AW787" s="236"/>
      <c r="AX787" s="236"/>
    </row>
    <row r="788" spans="2:50" ht="25.7" hidden="1" customHeight="1">
      <c r="B788" s="282"/>
      <c r="C788" s="259" t="s">
        <v>7927</v>
      </c>
      <c r="D788" s="236"/>
      <c r="E788" s="235" t="s">
        <v>12550</v>
      </c>
      <c r="F788" s="236" t="s">
        <v>7927</v>
      </c>
      <c r="G788" s="236"/>
      <c r="H788" s="247"/>
      <c r="I788" s="236" t="s">
        <v>7927</v>
      </c>
      <c r="J788" s="236"/>
      <c r="K788" s="235">
        <v>790</v>
      </c>
      <c r="L788" s="235"/>
      <c r="M788" s="235"/>
      <c r="N788" s="236"/>
      <c r="O788" s="707" t="s">
        <v>1012</v>
      </c>
      <c r="P788" s="235">
        <v>790</v>
      </c>
      <c r="Q788" s="235">
        <v>1</v>
      </c>
      <c r="R788" s="235"/>
      <c r="S788" s="235">
        <v>100</v>
      </c>
      <c r="T788" s="236"/>
      <c r="U788" s="236"/>
      <c r="V788" s="707">
        <v>2003</v>
      </c>
      <c r="W788" s="236"/>
      <c r="X788" s="236"/>
      <c r="Y788" s="236"/>
      <c r="Z788" s="236"/>
      <c r="AA788" s="236"/>
      <c r="AB788" s="235"/>
      <c r="AC788" s="707"/>
      <c r="AD788" s="707"/>
      <c r="AE788" s="236"/>
      <c r="AF788" s="236"/>
      <c r="AG788" s="236"/>
      <c r="AH788" s="236"/>
      <c r="AI788" s="236"/>
      <c r="AJ788" s="236"/>
      <c r="AK788" s="236"/>
      <c r="AL788" s="236"/>
      <c r="AM788" s="236"/>
      <c r="AN788" s="236"/>
      <c r="AO788" s="236"/>
      <c r="AP788" s="236"/>
      <c r="AQ788" s="236"/>
      <c r="AR788" s="236"/>
      <c r="AS788" s="236"/>
      <c r="AT788" s="236"/>
      <c r="AU788" s="236"/>
      <c r="AV788" s="236"/>
      <c r="AW788" s="236"/>
      <c r="AX788" s="236"/>
    </row>
    <row r="789" spans="2:50" ht="27" hidden="1" customHeight="1">
      <c r="B789" s="282"/>
      <c r="C789" s="259" t="s">
        <v>7927</v>
      </c>
      <c r="D789" s="236"/>
      <c r="E789" s="235" t="s">
        <v>12551</v>
      </c>
      <c r="F789" s="236" t="s">
        <v>7927</v>
      </c>
      <c r="G789" s="236"/>
      <c r="H789" s="247"/>
      <c r="I789" s="236" t="s">
        <v>7927</v>
      </c>
      <c r="J789" s="236"/>
      <c r="K789" s="235">
        <v>5040</v>
      </c>
      <c r="L789" s="235"/>
      <c r="M789" s="235"/>
      <c r="N789" s="236"/>
      <c r="O789" s="707" t="s">
        <v>1012</v>
      </c>
      <c r="P789" s="235">
        <v>5040</v>
      </c>
      <c r="Q789" s="235">
        <v>1</v>
      </c>
      <c r="R789" s="235"/>
      <c r="S789" s="235">
        <v>20</v>
      </c>
      <c r="T789" s="236"/>
      <c r="U789" s="236"/>
      <c r="V789" s="707">
        <v>2004</v>
      </c>
      <c r="W789" s="236"/>
      <c r="X789" s="236"/>
      <c r="Y789" s="236"/>
      <c r="Z789" s="236"/>
      <c r="AA789" s="236"/>
      <c r="AB789" s="235"/>
      <c r="AC789" s="707"/>
      <c r="AD789" s="707"/>
      <c r="AE789" s="236"/>
      <c r="AF789" s="236"/>
      <c r="AG789" s="236"/>
      <c r="AH789" s="236"/>
      <c r="AI789" s="236"/>
      <c r="AJ789" s="236"/>
      <c r="AK789" s="236"/>
      <c r="AL789" s="236"/>
      <c r="AM789" s="236"/>
      <c r="AN789" s="236"/>
      <c r="AO789" s="236"/>
      <c r="AP789" s="236"/>
      <c r="AQ789" s="236"/>
      <c r="AR789" s="236"/>
      <c r="AS789" s="236"/>
      <c r="AT789" s="236"/>
      <c r="AU789" s="236"/>
      <c r="AV789" s="236"/>
      <c r="AW789" s="236"/>
      <c r="AX789" s="236"/>
    </row>
    <row r="790" spans="2:50" ht="27" hidden="1" customHeight="1">
      <c r="B790" s="282"/>
      <c r="C790" s="259" t="s">
        <v>712</v>
      </c>
      <c r="D790" s="236" t="s">
        <v>8230</v>
      </c>
      <c r="E790" s="235" t="s">
        <v>8315</v>
      </c>
      <c r="F790" s="236" t="s">
        <v>712</v>
      </c>
      <c r="G790" s="236" t="s">
        <v>8316</v>
      </c>
      <c r="H790" s="247" t="s">
        <v>7942</v>
      </c>
      <c r="I790" s="236" t="s">
        <v>7938</v>
      </c>
      <c r="J790" s="236"/>
      <c r="K790" s="235">
        <v>7667</v>
      </c>
      <c r="L790" s="235">
        <v>169</v>
      </c>
      <c r="M790" s="235">
        <v>169</v>
      </c>
      <c r="N790" s="236" t="s">
        <v>171</v>
      </c>
      <c r="O790" s="707" t="s">
        <v>15058</v>
      </c>
      <c r="P790" s="235">
        <v>7507</v>
      </c>
      <c r="Q790" s="235">
        <v>14</v>
      </c>
      <c r="R790" s="235">
        <v>100</v>
      </c>
      <c r="S790" s="235">
        <v>200</v>
      </c>
      <c r="T790" s="236" t="s">
        <v>173</v>
      </c>
      <c r="U790" s="236" t="s">
        <v>711</v>
      </c>
      <c r="V790" s="707">
        <v>2002</v>
      </c>
      <c r="W790" s="236" t="s">
        <v>8318</v>
      </c>
      <c r="X790" s="236"/>
      <c r="Y790" s="236"/>
      <c r="Z790" s="236"/>
      <c r="AA790" s="236"/>
      <c r="AB790" s="235">
        <v>3115</v>
      </c>
      <c r="AC790" s="707"/>
      <c r="AD790" s="707"/>
      <c r="AE790" s="236"/>
      <c r="AF790" s="236"/>
      <c r="AG790" s="236">
        <v>3</v>
      </c>
      <c r="AH790" s="236"/>
      <c r="AI790" s="236"/>
      <c r="AJ790" s="236"/>
      <c r="AK790" s="236"/>
      <c r="AL790" s="236"/>
      <c r="AM790" s="236"/>
      <c r="AN790" s="236"/>
      <c r="AO790" s="236"/>
      <c r="AP790" s="236"/>
      <c r="AQ790" s="236"/>
      <c r="AR790" s="236"/>
      <c r="AS790" s="236"/>
      <c r="AT790" s="236"/>
      <c r="AU790" s="236"/>
      <c r="AV790" s="236"/>
      <c r="AW790" s="236"/>
      <c r="AX790" s="236" t="s">
        <v>11478</v>
      </c>
    </row>
    <row r="791" spans="2:50" ht="27" hidden="1" customHeight="1">
      <c r="B791" s="282"/>
      <c r="C791" s="259" t="s">
        <v>712</v>
      </c>
      <c r="D791" s="236"/>
      <c r="E791" s="235" t="s">
        <v>8319</v>
      </c>
      <c r="F791" s="236" t="s">
        <v>712</v>
      </c>
      <c r="G791" s="236"/>
      <c r="H791" s="236"/>
      <c r="I791" s="236" t="s">
        <v>8317</v>
      </c>
      <c r="J791" s="236"/>
      <c r="K791" s="235">
        <v>9899</v>
      </c>
      <c r="L791" s="235">
        <v>51</v>
      </c>
      <c r="M791" s="235">
        <v>51</v>
      </c>
      <c r="N791" s="236"/>
      <c r="O791" s="707" t="s">
        <v>15059</v>
      </c>
      <c r="P791" s="235">
        <v>9948</v>
      </c>
      <c r="Q791" s="235">
        <v>7</v>
      </c>
      <c r="R791" s="235">
        <v>100</v>
      </c>
      <c r="S791" s="235">
        <v>200</v>
      </c>
      <c r="T791" s="236"/>
      <c r="U791" s="236"/>
      <c r="V791" s="707">
        <v>2005</v>
      </c>
      <c r="W791" s="236"/>
      <c r="X791" s="236"/>
      <c r="Y791" s="236"/>
      <c r="Z791" s="236"/>
      <c r="AA791" s="236"/>
      <c r="AB791" s="235">
        <v>1320</v>
      </c>
      <c r="AC791" s="707"/>
      <c r="AD791" s="707"/>
      <c r="AE791" s="236"/>
      <c r="AF791" s="236"/>
      <c r="AG791" s="236"/>
      <c r="AH791" s="236"/>
      <c r="AI791" s="236"/>
      <c r="AJ791" s="236"/>
      <c r="AK791" s="236"/>
      <c r="AL791" s="236"/>
      <c r="AM791" s="236"/>
      <c r="AN791" s="236"/>
      <c r="AO791" s="236"/>
      <c r="AP791" s="236"/>
      <c r="AQ791" s="236"/>
      <c r="AR791" s="236"/>
      <c r="AS791" s="236"/>
      <c r="AT791" s="236"/>
      <c r="AU791" s="236"/>
      <c r="AV791" s="236"/>
      <c r="AW791" s="236"/>
      <c r="AX791" s="236" t="s">
        <v>11478</v>
      </c>
    </row>
    <row r="792" spans="2:50" ht="27" hidden="1" customHeight="1">
      <c r="B792" s="282"/>
      <c r="C792" s="259" t="s">
        <v>8232</v>
      </c>
      <c r="D792" s="236"/>
      <c r="E792" s="235" t="s">
        <v>8320</v>
      </c>
      <c r="F792" s="236" t="s">
        <v>712</v>
      </c>
      <c r="G792" s="236"/>
      <c r="H792" s="247"/>
      <c r="I792" s="236" t="s">
        <v>8317</v>
      </c>
      <c r="J792" s="236"/>
      <c r="K792" s="235">
        <v>12280</v>
      </c>
      <c r="L792" s="235">
        <v>71</v>
      </c>
      <c r="M792" s="235">
        <v>71</v>
      </c>
      <c r="N792" s="236"/>
      <c r="O792" s="707" t="s">
        <v>7559</v>
      </c>
      <c r="P792" s="235">
        <v>5280</v>
      </c>
      <c r="Q792" s="235">
        <v>8</v>
      </c>
      <c r="R792" s="235"/>
      <c r="S792" s="235">
        <v>400</v>
      </c>
      <c r="T792" s="236"/>
      <c r="U792" s="236"/>
      <c r="V792" s="707">
        <v>2005</v>
      </c>
      <c r="W792" s="236"/>
      <c r="X792" s="236"/>
      <c r="Y792" s="236"/>
      <c r="Z792" s="236"/>
      <c r="AA792" s="236"/>
      <c r="AB792" s="235">
        <v>3140</v>
      </c>
      <c r="AC792" s="707"/>
      <c r="AD792" s="707"/>
      <c r="AE792" s="236"/>
      <c r="AF792" s="236"/>
      <c r="AG792" s="236"/>
      <c r="AH792" s="236"/>
      <c r="AI792" s="236"/>
      <c r="AJ792" s="236"/>
      <c r="AK792" s="236"/>
      <c r="AL792" s="236"/>
      <c r="AM792" s="236"/>
      <c r="AN792" s="236"/>
      <c r="AO792" s="236"/>
      <c r="AP792" s="236"/>
      <c r="AQ792" s="236"/>
      <c r="AR792" s="236"/>
      <c r="AS792" s="236"/>
      <c r="AT792" s="236"/>
      <c r="AU792" s="236"/>
      <c r="AV792" s="236"/>
      <c r="AW792" s="236"/>
      <c r="AX792" s="236" t="s">
        <v>11478</v>
      </c>
    </row>
    <row r="793" spans="2:50" ht="27" hidden="1" customHeight="1">
      <c r="B793" s="282"/>
      <c r="C793" s="795" t="s">
        <v>712</v>
      </c>
      <c r="D793" s="236"/>
      <c r="E793" s="235" t="s">
        <v>15060</v>
      </c>
      <c r="F793" s="236" t="s">
        <v>712</v>
      </c>
      <c r="G793" s="236"/>
      <c r="H793" s="247"/>
      <c r="I793" s="236" t="s">
        <v>8317</v>
      </c>
      <c r="J793" s="236"/>
      <c r="K793" s="235">
        <v>12280</v>
      </c>
      <c r="L793" s="235">
        <v>71</v>
      </c>
      <c r="M793" s="235">
        <v>71</v>
      </c>
      <c r="N793" s="236"/>
      <c r="O793" s="707" t="s">
        <v>15061</v>
      </c>
      <c r="P793" s="235">
        <v>6100</v>
      </c>
      <c r="Q793" s="235">
        <v>8</v>
      </c>
      <c r="R793" s="235">
        <v>554</v>
      </c>
      <c r="S793" s="235"/>
      <c r="T793" s="236"/>
      <c r="U793" s="236"/>
      <c r="V793" s="707">
        <v>2009</v>
      </c>
      <c r="W793" s="236"/>
      <c r="X793" s="236"/>
      <c r="Y793" s="236"/>
      <c r="Z793" s="236"/>
      <c r="AA793" s="236"/>
      <c r="AB793" s="235">
        <v>3140</v>
      </c>
      <c r="AC793" s="707"/>
      <c r="AD793" s="707"/>
      <c r="AE793" s="236"/>
      <c r="AF793" s="236"/>
      <c r="AG793" s="236"/>
      <c r="AH793" s="236"/>
      <c r="AI793" s="236"/>
      <c r="AJ793" s="236"/>
      <c r="AK793" s="236"/>
      <c r="AL793" s="236"/>
      <c r="AM793" s="236"/>
      <c r="AN793" s="236"/>
      <c r="AO793" s="236"/>
      <c r="AP793" s="236"/>
      <c r="AQ793" s="236"/>
      <c r="AR793" s="236"/>
      <c r="AS793" s="236"/>
      <c r="AT793" s="236"/>
      <c r="AU793" s="236"/>
      <c r="AV793" s="236"/>
      <c r="AW793" s="236"/>
      <c r="AX793" s="236" t="s">
        <v>3484</v>
      </c>
    </row>
    <row r="794" spans="2:50" ht="27" hidden="1" customHeight="1">
      <c r="B794" s="282"/>
      <c r="C794" s="803" t="s">
        <v>712</v>
      </c>
      <c r="D794" s="221"/>
      <c r="E794" s="222" t="s">
        <v>8321</v>
      </c>
      <c r="F794" s="221" t="s">
        <v>712</v>
      </c>
      <c r="G794" s="307"/>
      <c r="H794" s="307"/>
      <c r="I794" s="221" t="s">
        <v>8317</v>
      </c>
      <c r="J794" s="307"/>
      <c r="K794" s="222">
        <v>2601</v>
      </c>
      <c r="L794" s="222">
        <v>32</v>
      </c>
      <c r="M794" s="222">
        <v>32</v>
      </c>
      <c r="N794" s="307"/>
      <c r="O794" s="219" t="s">
        <v>304</v>
      </c>
      <c r="P794" s="222">
        <v>2589</v>
      </c>
      <c r="Q794" s="222">
        <v>4</v>
      </c>
      <c r="R794" s="222"/>
      <c r="S794" s="222"/>
      <c r="T794" s="221"/>
      <c r="U794" s="221"/>
      <c r="V794" s="219">
        <v>1996</v>
      </c>
      <c r="W794" s="221"/>
      <c r="X794" s="221"/>
      <c r="Y794" s="221"/>
      <c r="Z794" s="221"/>
      <c r="AA794" s="221"/>
      <c r="AB794" s="222">
        <v>800</v>
      </c>
      <c r="AC794" s="221"/>
      <c r="AD794" s="221"/>
      <c r="AE794" s="221"/>
      <c r="AF794" s="221"/>
      <c r="AG794" s="221"/>
      <c r="AH794" s="221"/>
      <c r="AI794" s="221"/>
      <c r="AJ794" s="221"/>
      <c r="AK794" s="221"/>
      <c r="AL794" s="221"/>
      <c r="AM794" s="221"/>
      <c r="AN794" s="221"/>
      <c r="AO794" s="221"/>
      <c r="AP794" s="221"/>
      <c r="AQ794" s="221"/>
      <c r="AR794" s="221"/>
      <c r="AS794" s="221"/>
      <c r="AT794" s="221"/>
      <c r="AU794" s="221"/>
      <c r="AV794" s="221"/>
      <c r="AW794" s="221"/>
      <c r="AX794" s="221"/>
    </row>
    <row r="795" spans="2:50" ht="27" hidden="1" customHeight="1">
      <c r="B795" s="282"/>
      <c r="C795" s="803" t="s">
        <v>712</v>
      </c>
      <c r="D795" s="221"/>
      <c r="E795" s="222" t="s">
        <v>15062</v>
      </c>
      <c r="F795" s="221" t="s">
        <v>712</v>
      </c>
      <c r="G795" s="307"/>
      <c r="H795" s="307"/>
      <c r="I795" s="221" t="s">
        <v>8317</v>
      </c>
      <c r="J795" s="307"/>
      <c r="K795" s="222">
        <v>1520</v>
      </c>
      <c r="L795" s="222"/>
      <c r="M795" s="222"/>
      <c r="N795" s="307"/>
      <c r="O795" s="219" t="s">
        <v>304</v>
      </c>
      <c r="P795" s="222">
        <v>1520</v>
      </c>
      <c r="Q795" s="222">
        <v>2</v>
      </c>
      <c r="R795" s="222"/>
      <c r="S795" s="222"/>
      <c r="T795" s="221"/>
      <c r="U795" s="221"/>
      <c r="V795" s="219">
        <v>1995</v>
      </c>
      <c r="W795" s="221"/>
      <c r="X795" s="221"/>
      <c r="Y795" s="221"/>
      <c r="Z795" s="221"/>
      <c r="AA795" s="221"/>
      <c r="AB795" s="222">
        <v>300</v>
      </c>
      <c r="AC795" s="221"/>
      <c r="AD795" s="221"/>
      <c r="AE795" s="221"/>
      <c r="AF795" s="221"/>
      <c r="AG795" s="221"/>
      <c r="AH795" s="221"/>
      <c r="AI795" s="221"/>
      <c r="AJ795" s="221"/>
      <c r="AK795" s="221"/>
      <c r="AL795" s="221"/>
      <c r="AM795" s="221"/>
      <c r="AN795" s="221"/>
      <c r="AO795" s="221"/>
      <c r="AP795" s="221"/>
      <c r="AQ795" s="221"/>
      <c r="AR795" s="221"/>
      <c r="AS795" s="221"/>
      <c r="AT795" s="221"/>
      <c r="AU795" s="221"/>
      <c r="AV795" s="221"/>
      <c r="AW795" s="221"/>
      <c r="AX795" s="274" t="s">
        <v>11478</v>
      </c>
    </row>
    <row r="796" spans="2:50" ht="27" hidden="1" customHeight="1">
      <c r="B796" s="282"/>
      <c r="C796" s="795" t="s">
        <v>712</v>
      </c>
      <c r="D796" s="236"/>
      <c r="E796" s="235" t="s">
        <v>8322</v>
      </c>
      <c r="F796" s="221" t="s">
        <v>712</v>
      </c>
      <c r="G796" s="236"/>
      <c r="H796" s="247"/>
      <c r="I796" s="221" t="s">
        <v>8317</v>
      </c>
      <c r="J796" s="236"/>
      <c r="K796" s="235">
        <v>2508</v>
      </c>
      <c r="L796" s="235"/>
      <c r="M796" s="235"/>
      <c r="N796" s="236"/>
      <c r="O796" s="707" t="s">
        <v>304</v>
      </c>
      <c r="P796" s="235">
        <v>2508</v>
      </c>
      <c r="Q796" s="235">
        <v>4</v>
      </c>
      <c r="R796" s="235"/>
      <c r="S796" s="235"/>
      <c r="T796" s="236"/>
      <c r="U796" s="236"/>
      <c r="V796" s="707">
        <v>2003</v>
      </c>
      <c r="W796" s="236"/>
      <c r="X796" s="236"/>
      <c r="Y796" s="236"/>
      <c r="Z796" s="236"/>
      <c r="AA796" s="236"/>
      <c r="AB796" s="235">
        <v>1750</v>
      </c>
      <c r="AC796" s="707"/>
      <c r="AD796" s="707"/>
      <c r="AE796" s="236"/>
      <c r="AF796" s="236"/>
      <c r="AG796" s="236"/>
      <c r="AH796" s="236"/>
      <c r="AI796" s="236"/>
      <c r="AJ796" s="236"/>
      <c r="AK796" s="236"/>
      <c r="AL796" s="236"/>
      <c r="AM796" s="236"/>
      <c r="AN796" s="236"/>
      <c r="AO796" s="236"/>
      <c r="AP796" s="236"/>
      <c r="AQ796" s="236"/>
      <c r="AR796" s="236"/>
      <c r="AS796" s="236"/>
      <c r="AT796" s="236"/>
      <c r="AU796" s="236"/>
      <c r="AV796" s="236"/>
      <c r="AW796" s="236"/>
      <c r="AX796" s="236" t="s">
        <v>11478</v>
      </c>
    </row>
    <row r="797" spans="2:50" ht="27" hidden="1" customHeight="1">
      <c r="B797" s="282"/>
      <c r="C797" s="795" t="s">
        <v>712</v>
      </c>
      <c r="D797" s="236"/>
      <c r="E797" s="235" t="s">
        <v>8323</v>
      </c>
      <c r="F797" s="221" t="s">
        <v>712</v>
      </c>
      <c r="G797" s="236"/>
      <c r="H797" s="247"/>
      <c r="I797" s="221" t="s">
        <v>12552</v>
      </c>
      <c r="J797" s="236"/>
      <c r="K797" s="235">
        <v>1520</v>
      </c>
      <c r="L797" s="235"/>
      <c r="M797" s="235"/>
      <c r="N797" s="236"/>
      <c r="O797" s="707" t="s">
        <v>304</v>
      </c>
      <c r="P797" s="235">
        <v>1520</v>
      </c>
      <c r="Q797" s="235">
        <v>2</v>
      </c>
      <c r="R797" s="235"/>
      <c r="S797" s="235"/>
      <c r="T797" s="236"/>
      <c r="U797" s="236"/>
      <c r="V797" s="707">
        <v>2016</v>
      </c>
      <c r="W797" s="236"/>
      <c r="X797" s="236"/>
      <c r="Y797" s="236"/>
      <c r="Z797" s="236"/>
      <c r="AA797" s="236"/>
      <c r="AB797" s="235">
        <v>200</v>
      </c>
      <c r="AC797" s="707"/>
      <c r="AD797" s="707"/>
      <c r="AE797" s="236"/>
      <c r="AF797" s="236"/>
      <c r="AG797" s="236"/>
      <c r="AH797" s="236"/>
      <c r="AI797" s="236"/>
      <c r="AJ797" s="236"/>
      <c r="AK797" s="236"/>
      <c r="AL797" s="236"/>
      <c r="AM797" s="236"/>
      <c r="AN797" s="236"/>
      <c r="AO797" s="236"/>
      <c r="AP797" s="236"/>
      <c r="AQ797" s="236"/>
      <c r="AR797" s="236"/>
      <c r="AS797" s="236"/>
      <c r="AT797" s="236"/>
      <c r="AU797" s="236"/>
      <c r="AV797" s="236"/>
      <c r="AW797" s="236"/>
      <c r="AX797" s="236" t="s">
        <v>11478</v>
      </c>
    </row>
    <row r="798" spans="2:50" ht="27" hidden="1" customHeight="1">
      <c r="B798" s="282"/>
      <c r="C798" s="795" t="s">
        <v>7944</v>
      </c>
      <c r="D798" s="236"/>
      <c r="E798" s="235" t="s">
        <v>12553</v>
      </c>
      <c r="F798" s="221" t="s">
        <v>7944</v>
      </c>
      <c r="G798" s="236"/>
      <c r="H798" s="247"/>
      <c r="I798" s="221" t="s">
        <v>12536</v>
      </c>
      <c r="J798" s="236"/>
      <c r="K798" s="235">
        <v>4032</v>
      </c>
      <c r="L798" s="235">
        <v>90</v>
      </c>
      <c r="M798" s="235">
        <v>80</v>
      </c>
      <c r="N798" s="236"/>
      <c r="O798" s="707" t="s">
        <v>8324</v>
      </c>
      <c r="P798" s="235">
        <v>4032</v>
      </c>
      <c r="Q798" s="235">
        <v>6</v>
      </c>
      <c r="R798" s="235">
        <v>200</v>
      </c>
      <c r="S798" s="235">
        <v>300</v>
      </c>
      <c r="T798" s="236"/>
      <c r="U798" s="236"/>
      <c r="V798" s="707">
        <v>2003</v>
      </c>
      <c r="W798" s="236"/>
      <c r="X798" s="236"/>
      <c r="Y798" s="236"/>
      <c r="Z798" s="236"/>
      <c r="AA798" s="236"/>
      <c r="AB798" s="235">
        <v>50</v>
      </c>
      <c r="AC798" s="707"/>
      <c r="AD798" s="707"/>
      <c r="AE798" s="236"/>
      <c r="AF798" s="236"/>
      <c r="AG798" s="236"/>
      <c r="AH798" s="236"/>
      <c r="AI798" s="236"/>
      <c r="AJ798" s="236"/>
      <c r="AK798" s="236"/>
      <c r="AL798" s="236"/>
      <c r="AM798" s="236"/>
      <c r="AN798" s="236"/>
      <c r="AO798" s="236"/>
      <c r="AP798" s="236"/>
      <c r="AQ798" s="236"/>
      <c r="AR798" s="236"/>
      <c r="AS798" s="236"/>
      <c r="AT798" s="236"/>
      <c r="AU798" s="236"/>
      <c r="AV798" s="236"/>
      <c r="AW798" s="236"/>
      <c r="AX798" s="236"/>
    </row>
    <row r="799" spans="2:50" ht="27" hidden="1" customHeight="1">
      <c r="B799" s="282"/>
      <c r="C799" s="795" t="s">
        <v>7944</v>
      </c>
      <c r="D799" s="236"/>
      <c r="E799" s="235" t="s">
        <v>12554</v>
      </c>
      <c r="F799" s="221" t="s">
        <v>7944</v>
      </c>
      <c r="G799" s="236"/>
      <c r="H799" s="247"/>
      <c r="I799" s="221" t="s">
        <v>12536</v>
      </c>
      <c r="J799" s="236"/>
      <c r="K799" s="235"/>
      <c r="L799" s="235">
        <v>84</v>
      </c>
      <c r="M799" s="235">
        <v>78</v>
      </c>
      <c r="N799" s="236"/>
      <c r="O799" s="707" t="s">
        <v>2160</v>
      </c>
      <c r="P799" s="235">
        <v>4680</v>
      </c>
      <c r="Q799" s="235">
        <v>6</v>
      </c>
      <c r="R799" s="235">
        <v>200</v>
      </c>
      <c r="S799" s="235">
        <v>300</v>
      </c>
      <c r="T799" s="236"/>
      <c r="U799" s="236"/>
      <c r="V799" s="707">
        <v>2007</v>
      </c>
      <c r="W799" s="236"/>
      <c r="X799" s="236"/>
      <c r="Y799" s="236"/>
      <c r="Z799" s="236"/>
      <c r="AA799" s="236"/>
      <c r="AB799" s="235">
        <v>277</v>
      </c>
      <c r="AC799" s="707"/>
      <c r="AD799" s="707"/>
      <c r="AE799" s="236"/>
      <c r="AF799" s="236"/>
      <c r="AG799" s="236"/>
      <c r="AH799" s="236"/>
      <c r="AI799" s="236"/>
      <c r="AJ799" s="236"/>
      <c r="AK799" s="236"/>
      <c r="AL799" s="236"/>
      <c r="AM799" s="236"/>
      <c r="AN799" s="236"/>
      <c r="AO799" s="236"/>
      <c r="AP799" s="236"/>
      <c r="AQ799" s="236"/>
      <c r="AR799" s="236"/>
      <c r="AS799" s="236"/>
      <c r="AT799" s="236"/>
      <c r="AU799" s="236"/>
      <c r="AV799" s="236"/>
      <c r="AW799" s="236"/>
      <c r="AX799" s="236" t="s">
        <v>3765</v>
      </c>
    </row>
    <row r="800" spans="2:50" ht="27" hidden="1" customHeight="1">
      <c r="B800" s="282"/>
      <c r="C800" s="259" t="s">
        <v>7953</v>
      </c>
      <c r="D800" s="236" t="s">
        <v>16918</v>
      </c>
      <c r="E800" s="235" t="s">
        <v>8325</v>
      </c>
      <c r="F800" s="236" t="s">
        <v>7953</v>
      </c>
      <c r="G800" s="236"/>
      <c r="H800" s="247"/>
      <c r="I800" s="236" t="s">
        <v>7955</v>
      </c>
      <c r="J800" s="236">
        <v>1</v>
      </c>
      <c r="K800" s="235">
        <v>7608</v>
      </c>
      <c r="L800" s="235">
        <v>61</v>
      </c>
      <c r="M800" s="235">
        <v>61</v>
      </c>
      <c r="N800" s="236"/>
      <c r="O800" s="707" t="s">
        <v>469</v>
      </c>
      <c r="P800" s="235">
        <v>2775</v>
      </c>
      <c r="Q800" s="235">
        <v>6</v>
      </c>
      <c r="R800" s="235"/>
      <c r="S800" s="235">
        <v>400</v>
      </c>
      <c r="T800" s="236"/>
      <c r="U800" s="236"/>
      <c r="V800" s="707">
        <v>1993</v>
      </c>
      <c r="W800" s="236">
        <v>47</v>
      </c>
      <c r="X800" s="236"/>
      <c r="Y800" s="236"/>
      <c r="Z800" s="236"/>
      <c r="AA800" s="236"/>
      <c r="AB800" s="235">
        <v>47</v>
      </c>
      <c r="AC800" s="707"/>
      <c r="AD800" s="707"/>
      <c r="AE800" s="236"/>
      <c r="AF800" s="236"/>
      <c r="AG800" s="236"/>
      <c r="AH800" s="236"/>
      <c r="AI800" s="236"/>
      <c r="AJ800" s="236"/>
      <c r="AK800" s="236"/>
      <c r="AL800" s="236"/>
      <c r="AM800" s="236"/>
      <c r="AN800" s="236"/>
      <c r="AO800" s="236"/>
      <c r="AP800" s="236"/>
      <c r="AQ800" s="236"/>
      <c r="AR800" s="236"/>
      <c r="AS800" s="236"/>
      <c r="AT800" s="236"/>
      <c r="AU800" s="236"/>
      <c r="AV800" s="236"/>
      <c r="AW800" s="236"/>
      <c r="AX800" s="236"/>
    </row>
    <row r="801" spans="2:50" ht="27" hidden="1" customHeight="1">
      <c r="B801" s="282"/>
      <c r="C801" s="259" t="s">
        <v>7953</v>
      </c>
      <c r="D801" s="236" t="s">
        <v>16919</v>
      </c>
      <c r="E801" s="235" t="s">
        <v>8326</v>
      </c>
      <c r="F801" s="236" t="s">
        <v>7953</v>
      </c>
      <c r="G801" s="236"/>
      <c r="H801" s="247"/>
      <c r="I801" s="236" t="s">
        <v>7955</v>
      </c>
      <c r="J801" s="236">
        <v>1</v>
      </c>
      <c r="K801" s="235">
        <v>2782</v>
      </c>
      <c r="L801" s="235">
        <v>30</v>
      </c>
      <c r="M801" s="235">
        <v>30</v>
      </c>
      <c r="N801" s="236"/>
      <c r="O801" s="707" t="s">
        <v>2051</v>
      </c>
      <c r="P801" s="235">
        <v>1460</v>
      </c>
      <c r="Q801" s="235">
        <v>4</v>
      </c>
      <c r="R801" s="235"/>
      <c r="S801" s="235">
        <v>200</v>
      </c>
      <c r="T801" s="236"/>
      <c r="U801" s="236"/>
      <c r="V801" s="707">
        <v>1994</v>
      </c>
      <c r="W801" s="236">
        <v>26</v>
      </c>
      <c r="X801" s="236"/>
      <c r="Y801" s="236"/>
      <c r="Z801" s="236"/>
      <c r="AA801" s="236"/>
      <c r="AB801" s="235">
        <v>26</v>
      </c>
      <c r="AC801" s="707"/>
      <c r="AD801" s="707"/>
      <c r="AE801" s="236"/>
      <c r="AF801" s="236"/>
      <c r="AG801" s="236"/>
      <c r="AH801" s="236"/>
      <c r="AI801" s="236"/>
      <c r="AJ801" s="236"/>
      <c r="AK801" s="236"/>
      <c r="AL801" s="236"/>
      <c r="AM801" s="236"/>
      <c r="AN801" s="236"/>
      <c r="AO801" s="236"/>
      <c r="AP801" s="236"/>
      <c r="AQ801" s="236"/>
      <c r="AR801" s="236"/>
      <c r="AS801" s="236"/>
      <c r="AT801" s="236"/>
      <c r="AU801" s="236"/>
      <c r="AV801" s="236"/>
      <c r="AW801" s="236"/>
      <c r="AX801" s="236"/>
    </row>
    <row r="802" spans="2:50" ht="27" hidden="1" customHeight="1">
      <c r="B802" s="282"/>
      <c r="C802" s="259" t="s">
        <v>7953</v>
      </c>
      <c r="D802" s="236" t="s">
        <v>16920</v>
      </c>
      <c r="E802" s="235" t="s">
        <v>8327</v>
      </c>
      <c r="F802" s="236" t="s">
        <v>7953</v>
      </c>
      <c r="G802" s="236"/>
      <c r="H802" s="247"/>
      <c r="I802" s="707" t="s">
        <v>7955</v>
      </c>
      <c r="J802" s="236"/>
      <c r="K802" s="235">
        <v>3175</v>
      </c>
      <c r="L802" s="235"/>
      <c r="M802" s="235"/>
      <c r="N802" s="236"/>
      <c r="O802" s="707" t="s">
        <v>8328</v>
      </c>
      <c r="P802" s="235">
        <v>3175</v>
      </c>
      <c r="Q802" s="235">
        <v>4</v>
      </c>
      <c r="R802" s="235"/>
      <c r="S802" s="235">
        <v>200</v>
      </c>
      <c r="T802" s="236"/>
      <c r="U802" s="236"/>
      <c r="V802" s="707">
        <v>1994</v>
      </c>
      <c r="W802" s="236">
        <v>25</v>
      </c>
      <c r="X802" s="236"/>
      <c r="Y802" s="236"/>
      <c r="Z802" s="236"/>
      <c r="AA802" s="236"/>
      <c r="AB802" s="235">
        <v>25</v>
      </c>
      <c r="AC802" s="707"/>
      <c r="AD802" s="707"/>
      <c r="AE802" s="236"/>
      <c r="AF802" s="236"/>
      <c r="AG802" s="236"/>
      <c r="AH802" s="236"/>
      <c r="AI802" s="236"/>
      <c r="AJ802" s="236"/>
      <c r="AK802" s="236"/>
      <c r="AL802" s="236"/>
      <c r="AM802" s="236"/>
      <c r="AN802" s="236"/>
      <c r="AO802" s="236"/>
      <c r="AP802" s="236"/>
      <c r="AQ802" s="236"/>
      <c r="AR802" s="236"/>
      <c r="AS802" s="236"/>
      <c r="AT802" s="236"/>
      <c r="AU802" s="236"/>
      <c r="AV802" s="236"/>
      <c r="AW802" s="236"/>
      <c r="AX802" s="236"/>
    </row>
    <row r="803" spans="2:50" ht="27" hidden="1" customHeight="1">
      <c r="B803" s="282"/>
      <c r="C803" s="259" t="s">
        <v>7953</v>
      </c>
      <c r="D803" s="236" t="s">
        <v>16921</v>
      </c>
      <c r="E803" s="235" t="s">
        <v>8329</v>
      </c>
      <c r="F803" s="236" t="s">
        <v>7953</v>
      </c>
      <c r="G803" s="236"/>
      <c r="H803" s="236"/>
      <c r="I803" s="707" t="s">
        <v>7955</v>
      </c>
      <c r="J803" s="236"/>
      <c r="K803" s="235">
        <v>1173</v>
      </c>
      <c r="L803" s="235"/>
      <c r="M803" s="235"/>
      <c r="N803" s="236"/>
      <c r="O803" s="707" t="s">
        <v>469</v>
      </c>
      <c r="P803" s="235">
        <v>1105</v>
      </c>
      <c r="Q803" s="235">
        <v>2</v>
      </c>
      <c r="R803" s="235"/>
      <c r="S803" s="235">
        <v>50</v>
      </c>
      <c r="T803" s="236"/>
      <c r="U803" s="236"/>
      <c r="V803" s="707">
        <v>1998</v>
      </c>
      <c r="W803" s="236"/>
      <c r="X803" s="236"/>
      <c r="Y803" s="236"/>
      <c r="Z803" s="236"/>
      <c r="AA803" s="236"/>
      <c r="AB803" s="235" t="s">
        <v>3794</v>
      </c>
      <c r="AC803" s="707"/>
      <c r="AD803" s="707"/>
      <c r="AE803" s="236"/>
      <c r="AF803" s="236"/>
      <c r="AG803" s="236"/>
      <c r="AH803" s="236"/>
      <c r="AI803" s="236"/>
      <c r="AJ803" s="236"/>
      <c r="AK803" s="236"/>
      <c r="AL803" s="236"/>
      <c r="AM803" s="236"/>
      <c r="AN803" s="236"/>
      <c r="AO803" s="236"/>
      <c r="AP803" s="236"/>
      <c r="AQ803" s="236"/>
      <c r="AR803" s="236"/>
      <c r="AS803" s="236"/>
      <c r="AT803" s="236"/>
      <c r="AU803" s="236"/>
      <c r="AV803" s="236"/>
      <c r="AW803" s="236"/>
      <c r="AX803" s="236"/>
    </row>
    <row r="804" spans="2:50" ht="27" hidden="1" customHeight="1">
      <c r="B804" s="275"/>
      <c r="C804" s="259" t="s">
        <v>7953</v>
      </c>
      <c r="D804" s="236" t="s">
        <v>16890</v>
      </c>
      <c r="E804" s="235" t="s">
        <v>8330</v>
      </c>
      <c r="F804" s="236" t="s">
        <v>7953</v>
      </c>
      <c r="G804" s="236"/>
      <c r="H804" s="236"/>
      <c r="I804" s="707" t="s">
        <v>7955</v>
      </c>
      <c r="J804" s="236"/>
      <c r="K804" s="235"/>
      <c r="L804" s="235"/>
      <c r="M804" s="235"/>
      <c r="N804" s="236"/>
      <c r="O804" s="707" t="s">
        <v>2051</v>
      </c>
      <c r="P804" s="235">
        <v>2430</v>
      </c>
      <c r="Q804" s="235">
        <v>4</v>
      </c>
      <c r="R804" s="235">
        <v>108</v>
      </c>
      <c r="S804" s="235">
        <v>108</v>
      </c>
      <c r="T804" s="236">
        <v>2012</v>
      </c>
      <c r="U804" s="236"/>
      <c r="V804" s="707">
        <v>2012</v>
      </c>
      <c r="W804" s="236"/>
      <c r="X804" s="236"/>
      <c r="Y804" s="236"/>
      <c r="Z804" s="236"/>
      <c r="AA804" s="236"/>
      <c r="AB804" s="235"/>
      <c r="AC804" s="707"/>
      <c r="AD804" s="707"/>
      <c r="AE804" s="236"/>
      <c r="AF804" s="236"/>
      <c r="AG804" s="236"/>
      <c r="AH804" s="236"/>
      <c r="AI804" s="236"/>
      <c r="AJ804" s="236"/>
      <c r="AK804" s="236"/>
      <c r="AL804" s="236"/>
      <c r="AM804" s="236"/>
      <c r="AN804" s="236"/>
      <c r="AO804" s="236"/>
      <c r="AP804" s="236"/>
      <c r="AQ804" s="236"/>
      <c r="AR804" s="236"/>
      <c r="AS804" s="236"/>
      <c r="AT804" s="236"/>
      <c r="AU804" s="236"/>
      <c r="AV804" s="236"/>
      <c r="AW804" s="236"/>
      <c r="AX804" s="236"/>
    </row>
    <row r="805" spans="2:50" ht="27" hidden="1" customHeight="1">
      <c r="B805" s="282"/>
      <c r="C805" s="259" t="s">
        <v>7953</v>
      </c>
      <c r="D805" s="236" t="s">
        <v>16907</v>
      </c>
      <c r="E805" s="235" t="s">
        <v>7962</v>
      </c>
      <c r="F805" s="236" t="s">
        <v>7953</v>
      </c>
      <c r="G805" s="236"/>
      <c r="H805" s="236"/>
      <c r="I805" s="707" t="s">
        <v>7955</v>
      </c>
      <c r="J805" s="236"/>
      <c r="K805" s="235">
        <v>26197</v>
      </c>
      <c r="L805" s="235">
        <v>125.44</v>
      </c>
      <c r="M805" s="235">
        <v>125.44</v>
      </c>
      <c r="N805" s="236"/>
      <c r="O805" s="707" t="s">
        <v>2051</v>
      </c>
      <c r="P805" s="235">
        <v>260</v>
      </c>
      <c r="Q805" s="235">
        <v>2</v>
      </c>
      <c r="R805" s="235"/>
      <c r="S805" s="235"/>
      <c r="T805" s="236"/>
      <c r="U805" s="236"/>
      <c r="V805" s="707">
        <v>2014</v>
      </c>
      <c r="W805" s="236"/>
      <c r="X805" s="236"/>
      <c r="Y805" s="236"/>
      <c r="Z805" s="236"/>
      <c r="AA805" s="236"/>
      <c r="AB805" s="235">
        <v>750</v>
      </c>
      <c r="AC805" s="707"/>
      <c r="AD805" s="707"/>
      <c r="AE805" s="236"/>
      <c r="AF805" s="236"/>
      <c r="AG805" s="236"/>
      <c r="AH805" s="236"/>
      <c r="AI805" s="236"/>
      <c r="AJ805" s="236"/>
      <c r="AK805" s="236"/>
      <c r="AL805" s="236"/>
      <c r="AM805" s="236"/>
      <c r="AN805" s="236"/>
      <c r="AO805" s="236"/>
      <c r="AP805" s="236"/>
      <c r="AQ805" s="236"/>
      <c r="AR805" s="236"/>
      <c r="AS805" s="236"/>
      <c r="AT805" s="236"/>
      <c r="AU805" s="236"/>
      <c r="AV805" s="236"/>
      <c r="AW805" s="236"/>
      <c r="AX805" s="236"/>
    </row>
    <row r="806" spans="2:50" ht="49.5" hidden="1" customHeight="1">
      <c r="B806" s="282"/>
      <c r="C806" s="259" t="s">
        <v>7953</v>
      </c>
      <c r="D806" s="236" t="s">
        <v>16922</v>
      </c>
      <c r="E806" s="235" t="s">
        <v>8331</v>
      </c>
      <c r="F806" s="236" t="s">
        <v>7953</v>
      </c>
      <c r="G806" s="236"/>
      <c r="H806" s="236"/>
      <c r="I806" s="707" t="s">
        <v>7955</v>
      </c>
      <c r="J806" s="236"/>
      <c r="K806" s="235">
        <v>2322</v>
      </c>
      <c r="L806" s="235"/>
      <c r="M806" s="235"/>
      <c r="N806" s="236"/>
      <c r="O806" s="707" t="s">
        <v>2051</v>
      </c>
      <c r="P806" s="235">
        <v>782</v>
      </c>
      <c r="Q806" s="235">
        <v>3</v>
      </c>
      <c r="R806" s="235"/>
      <c r="S806" s="235"/>
      <c r="T806" s="707"/>
      <c r="U806" s="236"/>
      <c r="V806" s="707">
        <v>2013</v>
      </c>
      <c r="W806" s="236"/>
      <c r="X806" s="236"/>
      <c r="Y806" s="236"/>
      <c r="Z806" s="236"/>
      <c r="AA806" s="236"/>
      <c r="AB806" s="235">
        <v>683</v>
      </c>
      <c r="AC806" s="707"/>
      <c r="AD806" s="707"/>
      <c r="AE806" s="236"/>
      <c r="AF806" s="236"/>
      <c r="AG806" s="236"/>
      <c r="AH806" s="236"/>
      <c r="AI806" s="236"/>
      <c r="AJ806" s="236"/>
      <c r="AK806" s="236"/>
      <c r="AL806" s="236"/>
      <c r="AM806" s="236"/>
      <c r="AN806" s="236"/>
      <c r="AO806" s="236"/>
      <c r="AP806" s="236"/>
      <c r="AQ806" s="236"/>
      <c r="AR806" s="236"/>
      <c r="AS806" s="236"/>
      <c r="AT806" s="236"/>
      <c r="AU806" s="236"/>
      <c r="AV806" s="236"/>
      <c r="AW806" s="236"/>
      <c r="AX806" s="874"/>
    </row>
    <row r="807" spans="2:50" ht="57.75" hidden="1" customHeight="1">
      <c r="B807" s="282"/>
      <c r="C807" s="219" t="s">
        <v>7953</v>
      </c>
      <c r="D807" s="221" t="s">
        <v>16923</v>
      </c>
      <c r="E807" s="222" t="s">
        <v>8332</v>
      </c>
      <c r="F807" s="219" t="s">
        <v>7953</v>
      </c>
      <c r="G807" s="221"/>
      <c r="H807" s="221"/>
      <c r="I807" s="221" t="s">
        <v>615</v>
      </c>
      <c r="J807" s="221"/>
      <c r="K807" s="222">
        <v>660</v>
      </c>
      <c r="L807" s="222"/>
      <c r="M807" s="222"/>
      <c r="N807" s="221"/>
      <c r="O807" s="219" t="s">
        <v>2051</v>
      </c>
      <c r="P807" s="222">
        <v>660</v>
      </c>
      <c r="Q807" s="222">
        <v>1</v>
      </c>
      <c r="R807" s="222"/>
      <c r="S807" s="222"/>
      <c r="T807" s="221"/>
      <c r="U807" s="221"/>
      <c r="V807" s="219">
        <v>1995</v>
      </c>
      <c r="W807" s="221"/>
      <c r="X807" s="221"/>
      <c r="Y807" s="221"/>
      <c r="Z807" s="221"/>
      <c r="AA807" s="221"/>
      <c r="AB807" s="222"/>
      <c r="AC807" s="221"/>
      <c r="AD807" s="221"/>
      <c r="AE807" s="221"/>
      <c r="AF807" s="221"/>
      <c r="AG807" s="221"/>
      <c r="AH807" s="221"/>
      <c r="AI807" s="221"/>
      <c r="AJ807" s="221"/>
      <c r="AK807" s="221"/>
      <c r="AL807" s="221"/>
      <c r="AM807" s="221"/>
      <c r="AN807" s="221"/>
      <c r="AO807" s="221"/>
      <c r="AP807" s="221"/>
      <c r="AQ807" s="221"/>
      <c r="AR807" s="221"/>
      <c r="AS807" s="221"/>
      <c r="AT807" s="221"/>
      <c r="AU807" s="221"/>
      <c r="AV807" s="221"/>
      <c r="AW807" s="221"/>
      <c r="AX807" s="221"/>
    </row>
    <row r="808" spans="2:50" ht="25.7" hidden="1" customHeight="1">
      <c r="B808" s="282"/>
      <c r="C808" s="219" t="s">
        <v>7953</v>
      </c>
      <c r="D808" s="221"/>
      <c r="E808" s="222" t="s">
        <v>8333</v>
      </c>
      <c r="F808" s="219" t="s">
        <v>7953</v>
      </c>
      <c r="G808" s="221"/>
      <c r="H808" s="221"/>
      <c r="I808" s="221" t="s">
        <v>615</v>
      </c>
      <c r="J808" s="221"/>
      <c r="K808" s="222">
        <v>710</v>
      </c>
      <c r="L808" s="222"/>
      <c r="M808" s="222"/>
      <c r="N808" s="221"/>
      <c r="O808" s="219" t="s">
        <v>2051</v>
      </c>
      <c r="P808" s="222">
        <v>710</v>
      </c>
      <c r="Q808" s="222">
        <v>1</v>
      </c>
      <c r="R808" s="222"/>
      <c r="S808" s="222"/>
      <c r="T808" s="221"/>
      <c r="U808" s="221"/>
      <c r="V808" s="219"/>
      <c r="W808" s="221"/>
      <c r="X808" s="221"/>
      <c r="Y808" s="221"/>
      <c r="Z808" s="221"/>
      <c r="AA808" s="221"/>
      <c r="AB808" s="222"/>
      <c r="AC808" s="221"/>
      <c r="AD808" s="221"/>
      <c r="AE808" s="221"/>
      <c r="AF808" s="221"/>
      <c r="AG808" s="221"/>
      <c r="AH808" s="221"/>
      <c r="AI808" s="221"/>
      <c r="AJ808" s="221"/>
      <c r="AK808" s="221"/>
      <c r="AL808" s="221"/>
      <c r="AM808" s="221"/>
      <c r="AN808" s="221"/>
      <c r="AO808" s="221"/>
      <c r="AP808" s="221"/>
      <c r="AQ808" s="221"/>
      <c r="AR808" s="221"/>
      <c r="AS808" s="221"/>
      <c r="AT808" s="221"/>
      <c r="AU808" s="221"/>
      <c r="AV808" s="221"/>
      <c r="AW808" s="221"/>
      <c r="AX808" s="221" t="s">
        <v>16924</v>
      </c>
    </row>
    <row r="809" spans="2:50" ht="25.7" hidden="1" customHeight="1">
      <c r="B809" s="282"/>
      <c r="C809" s="219" t="s">
        <v>714</v>
      </c>
      <c r="D809" s="221" t="s">
        <v>7964</v>
      </c>
      <c r="E809" s="222" t="s">
        <v>8334</v>
      </c>
      <c r="F809" s="219" t="s">
        <v>714</v>
      </c>
      <c r="G809" s="221" t="s">
        <v>7966</v>
      </c>
      <c r="H809" s="221"/>
      <c r="I809" s="221" t="s">
        <v>1110</v>
      </c>
      <c r="J809" s="221"/>
      <c r="K809" s="222">
        <v>2822</v>
      </c>
      <c r="L809" s="222"/>
      <c r="M809" s="222"/>
      <c r="N809" s="221" t="s">
        <v>171</v>
      </c>
      <c r="O809" s="219" t="s">
        <v>15063</v>
      </c>
      <c r="P809" s="222">
        <v>2822</v>
      </c>
      <c r="Q809" s="222">
        <v>8</v>
      </c>
      <c r="R809" s="222"/>
      <c r="S809" s="222"/>
      <c r="T809" s="221"/>
      <c r="U809" s="221"/>
      <c r="V809" s="219">
        <v>2002</v>
      </c>
      <c r="W809" s="221"/>
      <c r="X809" s="221"/>
      <c r="Y809" s="221"/>
      <c r="Z809" s="221"/>
      <c r="AA809" s="221"/>
      <c r="AB809" s="222">
        <v>1400</v>
      </c>
      <c r="AC809" s="221"/>
      <c r="AD809" s="221"/>
      <c r="AE809" s="221"/>
      <c r="AF809" s="221"/>
      <c r="AG809" s="221">
        <v>12</v>
      </c>
      <c r="AH809" s="221"/>
      <c r="AI809" s="221"/>
      <c r="AJ809" s="221"/>
      <c r="AK809" s="221"/>
      <c r="AL809" s="221"/>
      <c r="AM809" s="221"/>
      <c r="AN809" s="221"/>
      <c r="AO809" s="221"/>
      <c r="AP809" s="221"/>
      <c r="AQ809" s="221"/>
      <c r="AR809" s="221"/>
      <c r="AS809" s="221"/>
      <c r="AT809" s="221"/>
      <c r="AU809" s="221"/>
      <c r="AV809" s="221"/>
      <c r="AW809" s="221"/>
      <c r="AX809" s="221" t="s">
        <v>11478</v>
      </c>
    </row>
    <row r="810" spans="2:50" ht="25.7" hidden="1" customHeight="1">
      <c r="B810" s="282"/>
      <c r="C810" s="259" t="s">
        <v>714</v>
      </c>
      <c r="D810" s="236"/>
      <c r="E810" s="235" t="s">
        <v>8335</v>
      </c>
      <c r="F810" s="236" t="s">
        <v>714</v>
      </c>
      <c r="G810" s="236"/>
      <c r="H810" s="247"/>
      <c r="I810" s="221" t="s">
        <v>1110</v>
      </c>
      <c r="J810" s="236"/>
      <c r="K810" s="235">
        <v>1421</v>
      </c>
      <c r="L810" s="235"/>
      <c r="M810" s="235"/>
      <c r="N810" s="236"/>
      <c r="O810" s="707" t="s">
        <v>2051</v>
      </c>
      <c r="P810" s="235">
        <v>1421</v>
      </c>
      <c r="Q810" s="235">
        <v>2</v>
      </c>
      <c r="R810" s="235"/>
      <c r="S810" s="235"/>
      <c r="T810" s="236"/>
      <c r="U810" s="236"/>
      <c r="V810" s="707">
        <v>2007</v>
      </c>
      <c r="W810" s="236"/>
      <c r="X810" s="236"/>
      <c r="Y810" s="236"/>
      <c r="Z810" s="236"/>
      <c r="AA810" s="236"/>
      <c r="AB810" s="235">
        <v>95</v>
      </c>
      <c r="AC810" s="707"/>
      <c r="AD810" s="707"/>
      <c r="AE810" s="236"/>
      <c r="AF810" s="236"/>
      <c r="AG810" s="236"/>
      <c r="AH810" s="236"/>
      <c r="AI810" s="236"/>
      <c r="AJ810" s="236"/>
      <c r="AK810" s="236"/>
      <c r="AL810" s="236"/>
      <c r="AM810" s="236"/>
      <c r="AN810" s="236"/>
      <c r="AO810" s="236"/>
      <c r="AP810" s="236"/>
      <c r="AQ810" s="236"/>
      <c r="AR810" s="236"/>
      <c r="AS810" s="236"/>
      <c r="AT810" s="236"/>
      <c r="AU810" s="236"/>
      <c r="AV810" s="236"/>
      <c r="AW810" s="236"/>
      <c r="AX810" s="221"/>
    </row>
    <row r="811" spans="2:50" ht="25.7" hidden="1" customHeight="1">
      <c r="B811" s="282"/>
      <c r="C811" s="259" t="s">
        <v>714</v>
      </c>
      <c r="D811" s="236"/>
      <c r="E811" s="235" t="s">
        <v>8336</v>
      </c>
      <c r="F811" s="236" t="s">
        <v>714</v>
      </c>
      <c r="G811" s="236"/>
      <c r="H811" s="247"/>
      <c r="I811" s="221" t="s">
        <v>1110</v>
      </c>
      <c r="J811" s="236"/>
      <c r="K811" s="235">
        <v>1800</v>
      </c>
      <c r="L811" s="235">
        <v>125.28</v>
      </c>
      <c r="M811" s="235">
        <v>125</v>
      </c>
      <c r="N811" s="236"/>
      <c r="O811" s="707" t="s">
        <v>15064</v>
      </c>
      <c r="P811" s="235">
        <v>1800</v>
      </c>
      <c r="Q811" s="235">
        <v>3</v>
      </c>
      <c r="R811" s="235"/>
      <c r="S811" s="235"/>
      <c r="T811" s="236"/>
      <c r="U811" s="236"/>
      <c r="V811" s="707">
        <v>2007</v>
      </c>
      <c r="W811" s="236"/>
      <c r="X811" s="236"/>
      <c r="Y811" s="236"/>
      <c r="Z811" s="236"/>
      <c r="AA811" s="236"/>
      <c r="AB811" s="235">
        <v>222</v>
      </c>
      <c r="AC811" s="707"/>
      <c r="AD811" s="707"/>
      <c r="AE811" s="236"/>
      <c r="AF811" s="236"/>
      <c r="AG811" s="236"/>
      <c r="AH811" s="236"/>
      <c r="AI811" s="236"/>
      <c r="AJ811" s="236"/>
      <c r="AK811" s="236"/>
      <c r="AL811" s="236"/>
      <c r="AM811" s="236"/>
      <c r="AN811" s="236"/>
      <c r="AO811" s="236"/>
      <c r="AP811" s="236"/>
      <c r="AQ811" s="236"/>
      <c r="AR811" s="236"/>
      <c r="AS811" s="236"/>
      <c r="AT811" s="236"/>
      <c r="AU811" s="236"/>
      <c r="AV811" s="236"/>
      <c r="AW811" s="236"/>
      <c r="AX811" s="236" t="s">
        <v>11478</v>
      </c>
    </row>
    <row r="812" spans="2:50" ht="25.7" hidden="1" customHeight="1">
      <c r="B812" s="282"/>
      <c r="C812" s="793" t="s">
        <v>714</v>
      </c>
      <c r="D812" s="221"/>
      <c r="E812" s="222" t="s">
        <v>8337</v>
      </c>
      <c r="F812" s="221" t="s">
        <v>714</v>
      </c>
      <c r="G812" s="221"/>
      <c r="H812" s="221"/>
      <c r="I812" s="875" t="s">
        <v>1110</v>
      </c>
      <c r="J812" s="221"/>
      <c r="K812" s="222">
        <v>3008</v>
      </c>
      <c r="L812" s="222">
        <v>78</v>
      </c>
      <c r="M812" s="222">
        <v>78</v>
      </c>
      <c r="N812" s="221"/>
      <c r="O812" s="219" t="s">
        <v>172</v>
      </c>
      <c r="P812" s="222">
        <v>3008</v>
      </c>
      <c r="Q812" s="222">
        <v>5</v>
      </c>
      <c r="R812" s="222"/>
      <c r="S812" s="222"/>
      <c r="T812" s="221"/>
      <c r="U812" s="221"/>
      <c r="V812" s="219">
        <v>2009</v>
      </c>
      <c r="W812" s="221"/>
      <c r="X812" s="221"/>
      <c r="Y812" s="221"/>
      <c r="Z812" s="221"/>
      <c r="AA812" s="221"/>
      <c r="AB812" s="222">
        <v>770</v>
      </c>
      <c r="AC812" s="221"/>
      <c r="AD812" s="221"/>
      <c r="AE812" s="221"/>
      <c r="AF812" s="221"/>
      <c r="AG812" s="221"/>
      <c r="AH812" s="221"/>
      <c r="AI812" s="221"/>
      <c r="AJ812" s="221"/>
      <c r="AK812" s="221"/>
      <c r="AL812" s="221"/>
      <c r="AM812" s="221"/>
      <c r="AN812" s="221"/>
      <c r="AO812" s="221"/>
      <c r="AP812" s="221"/>
      <c r="AQ812" s="221"/>
      <c r="AR812" s="221"/>
      <c r="AS812" s="221"/>
      <c r="AT812" s="221"/>
      <c r="AU812" s="221"/>
      <c r="AV812" s="221"/>
      <c r="AW812" s="221"/>
      <c r="AX812" s="221"/>
    </row>
    <row r="813" spans="2:50" ht="25.7" hidden="1" customHeight="1">
      <c r="B813" s="275"/>
      <c r="C813" s="793" t="s">
        <v>714</v>
      </c>
      <c r="D813" s="221"/>
      <c r="E813" s="222" t="s">
        <v>1109</v>
      </c>
      <c r="F813" s="221" t="s">
        <v>714</v>
      </c>
      <c r="G813" s="221"/>
      <c r="H813" s="221"/>
      <c r="I813" s="221" t="s">
        <v>1110</v>
      </c>
      <c r="J813" s="221"/>
      <c r="K813" s="222">
        <v>3140</v>
      </c>
      <c r="L813" s="222"/>
      <c r="M813" s="222"/>
      <c r="N813" s="221"/>
      <c r="O813" s="219" t="s">
        <v>15065</v>
      </c>
      <c r="P813" s="222">
        <v>260</v>
      </c>
      <c r="Q813" s="222">
        <v>4</v>
      </c>
      <c r="R813" s="222">
        <v>20</v>
      </c>
      <c r="S813" s="222">
        <v>40</v>
      </c>
      <c r="T813" s="221"/>
      <c r="U813" s="221"/>
      <c r="V813" s="219">
        <v>2013</v>
      </c>
      <c r="W813" s="221"/>
      <c r="X813" s="221"/>
      <c r="Y813" s="221"/>
      <c r="Z813" s="221"/>
      <c r="AA813" s="221"/>
      <c r="AB813" s="222">
        <v>620</v>
      </c>
      <c r="AC813" s="221"/>
      <c r="AD813" s="221"/>
      <c r="AE813" s="221"/>
      <c r="AF813" s="221"/>
      <c r="AG813" s="221"/>
      <c r="AH813" s="221"/>
      <c r="AI813" s="221"/>
      <c r="AJ813" s="221"/>
      <c r="AK813" s="221"/>
      <c r="AL813" s="221"/>
      <c r="AM813" s="221"/>
      <c r="AN813" s="221"/>
      <c r="AO813" s="221"/>
      <c r="AP813" s="221"/>
      <c r="AQ813" s="221"/>
      <c r="AR813" s="221"/>
      <c r="AS813" s="221"/>
      <c r="AT813" s="221"/>
      <c r="AU813" s="221"/>
      <c r="AV813" s="221"/>
      <c r="AW813" s="221"/>
      <c r="AX813" s="221" t="s">
        <v>1111</v>
      </c>
    </row>
    <row r="814" spans="2:50" ht="25.7" hidden="1" customHeight="1">
      <c r="B814" s="275"/>
      <c r="C814" s="793" t="s">
        <v>714</v>
      </c>
      <c r="D814" s="221"/>
      <c r="E814" s="222" t="s">
        <v>11454</v>
      </c>
      <c r="F814" s="221" t="s">
        <v>714</v>
      </c>
      <c r="G814" s="221"/>
      <c r="H814" s="221"/>
      <c r="I814" s="221" t="s">
        <v>1110</v>
      </c>
      <c r="J814" s="221"/>
      <c r="K814" s="222">
        <v>8823</v>
      </c>
      <c r="L814" s="222">
        <v>64.7</v>
      </c>
      <c r="M814" s="222">
        <v>84.7</v>
      </c>
      <c r="N814" s="221"/>
      <c r="O814" s="219" t="s">
        <v>1035</v>
      </c>
      <c r="P814" s="222">
        <v>260</v>
      </c>
      <c r="Q814" s="222">
        <v>3</v>
      </c>
      <c r="R814" s="222">
        <v>40</v>
      </c>
      <c r="S814" s="222">
        <v>120</v>
      </c>
      <c r="T814" s="221"/>
      <c r="U814" s="221"/>
      <c r="V814" s="219">
        <v>2016</v>
      </c>
      <c r="W814" s="221"/>
      <c r="X814" s="221"/>
      <c r="Y814" s="221"/>
      <c r="Z814" s="221"/>
      <c r="AA814" s="221"/>
      <c r="AB814" s="222">
        <v>2571</v>
      </c>
      <c r="AC814" s="221"/>
      <c r="AD814" s="221"/>
      <c r="AE814" s="221"/>
      <c r="AF814" s="221"/>
      <c r="AG814" s="221"/>
      <c r="AH814" s="221"/>
      <c r="AI814" s="221"/>
      <c r="AJ814" s="221"/>
      <c r="AK814" s="221"/>
      <c r="AL814" s="221"/>
      <c r="AM814" s="221"/>
      <c r="AN814" s="221"/>
      <c r="AO814" s="221"/>
      <c r="AP814" s="221"/>
      <c r="AQ814" s="221"/>
      <c r="AR814" s="221"/>
      <c r="AS814" s="221"/>
      <c r="AT814" s="221"/>
      <c r="AU814" s="221"/>
      <c r="AV814" s="221"/>
      <c r="AW814" s="221"/>
      <c r="AX814" s="221"/>
    </row>
    <row r="815" spans="2:50" ht="25.7" hidden="1" customHeight="1">
      <c r="B815" s="275"/>
      <c r="C815" s="793" t="s">
        <v>714</v>
      </c>
      <c r="D815" s="221"/>
      <c r="E815" s="222" t="s">
        <v>11455</v>
      </c>
      <c r="F815" s="221" t="s">
        <v>714</v>
      </c>
      <c r="G815" s="221"/>
      <c r="H815" s="221"/>
      <c r="I815" s="221" t="s">
        <v>1110</v>
      </c>
      <c r="J815" s="221"/>
      <c r="K815" s="222">
        <v>1580</v>
      </c>
      <c r="L815" s="222">
        <v>47</v>
      </c>
      <c r="M815" s="222">
        <v>47</v>
      </c>
      <c r="N815" s="221"/>
      <c r="O815" s="219" t="s">
        <v>1035</v>
      </c>
      <c r="P815" s="222">
        <v>260</v>
      </c>
      <c r="Q815" s="222">
        <v>1</v>
      </c>
      <c r="R815" s="222">
        <v>40</v>
      </c>
      <c r="S815" s="222">
        <v>80</v>
      </c>
      <c r="T815" s="221"/>
      <c r="U815" s="221"/>
      <c r="V815" s="219">
        <v>2017</v>
      </c>
      <c r="W815" s="221"/>
      <c r="X815" s="221"/>
      <c r="Y815" s="221"/>
      <c r="Z815" s="221"/>
      <c r="AA815" s="221"/>
      <c r="AB815" s="222">
        <v>400</v>
      </c>
      <c r="AC815" s="221"/>
      <c r="AD815" s="221"/>
      <c r="AE815" s="221"/>
      <c r="AF815" s="221"/>
      <c r="AG815" s="221"/>
      <c r="AH815" s="221"/>
      <c r="AI815" s="221"/>
      <c r="AJ815" s="221"/>
      <c r="AK815" s="221"/>
      <c r="AL815" s="221"/>
      <c r="AM815" s="221"/>
      <c r="AN815" s="221"/>
      <c r="AO815" s="221"/>
      <c r="AP815" s="221"/>
      <c r="AQ815" s="221"/>
      <c r="AR815" s="221"/>
      <c r="AS815" s="221"/>
      <c r="AT815" s="221"/>
      <c r="AU815" s="221"/>
      <c r="AV815" s="221"/>
      <c r="AW815" s="221"/>
      <c r="AX815" s="221"/>
    </row>
    <row r="816" spans="2:50" ht="25.7" hidden="1" customHeight="1">
      <c r="B816" s="275"/>
      <c r="C816" s="793" t="s">
        <v>714</v>
      </c>
      <c r="D816" s="221"/>
      <c r="E816" s="222" t="s">
        <v>16925</v>
      </c>
      <c r="F816" s="221" t="s">
        <v>714</v>
      </c>
      <c r="G816" s="221"/>
      <c r="H816" s="221"/>
      <c r="I816" s="221" t="s">
        <v>714</v>
      </c>
      <c r="J816" s="221"/>
      <c r="K816" s="222">
        <v>42467</v>
      </c>
      <c r="L816" s="222"/>
      <c r="M816" s="222"/>
      <c r="N816" s="221"/>
      <c r="O816" s="219" t="s">
        <v>16926</v>
      </c>
      <c r="P816" s="222">
        <v>5456</v>
      </c>
      <c r="Q816" s="222">
        <v>8</v>
      </c>
      <c r="R816" s="222"/>
      <c r="S816" s="222"/>
      <c r="T816" s="221"/>
      <c r="U816" s="221"/>
      <c r="V816" s="219">
        <v>2020</v>
      </c>
      <c r="W816" s="221"/>
      <c r="X816" s="221"/>
      <c r="Y816" s="221"/>
      <c r="Z816" s="221"/>
      <c r="AA816" s="221"/>
      <c r="AB816" s="222"/>
      <c r="AC816" s="221"/>
      <c r="AD816" s="221"/>
      <c r="AE816" s="221"/>
      <c r="AF816" s="221"/>
      <c r="AG816" s="221"/>
      <c r="AH816" s="221"/>
      <c r="AI816" s="221"/>
      <c r="AJ816" s="221"/>
      <c r="AK816" s="221"/>
      <c r="AL816" s="221"/>
      <c r="AM816" s="221"/>
      <c r="AN816" s="221"/>
      <c r="AO816" s="221"/>
      <c r="AP816" s="221"/>
      <c r="AQ816" s="221"/>
      <c r="AR816" s="221"/>
      <c r="AS816" s="221"/>
      <c r="AT816" s="221"/>
      <c r="AU816" s="221"/>
      <c r="AV816" s="221"/>
      <c r="AW816" s="221"/>
      <c r="AX816" s="276" t="s">
        <v>3615</v>
      </c>
    </row>
    <row r="817" spans="2:50" ht="25.7" hidden="1" customHeight="1">
      <c r="B817" s="275"/>
      <c r="C817" s="259" t="s">
        <v>714</v>
      </c>
      <c r="D817" s="236"/>
      <c r="E817" s="235" t="s">
        <v>16891</v>
      </c>
      <c r="F817" s="236" t="s">
        <v>714</v>
      </c>
      <c r="G817" s="236"/>
      <c r="H817" s="247"/>
      <c r="I817" s="236" t="s">
        <v>714</v>
      </c>
      <c r="J817" s="236"/>
      <c r="K817" s="235">
        <v>23147</v>
      </c>
      <c r="L817" s="235"/>
      <c r="M817" s="235"/>
      <c r="N817" s="236"/>
      <c r="O817" s="707" t="s">
        <v>336</v>
      </c>
      <c r="P817" s="235">
        <v>1184</v>
      </c>
      <c r="Q817" s="235">
        <v>2</v>
      </c>
      <c r="R817" s="235"/>
      <c r="S817" s="235"/>
      <c r="T817" s="236"/>
      <c r="U817" s="236"/>
      <c r="V817" s="707">
        <v>2020</v>
      </c>
      <c r="W817" s="236"/>
      <c r="X817" s="236"/>
      <c r="Y817" s="236"/>
      <c r="Z817" s="236"/>
      <c r="AA817" s="236"/>
      <c r="AB817" s="235"/>
      <c r="AC817" s="707"/>
      <c r="AD817" s="707"/>
      <c r="AE817" s="236"/>
      <c r="AF817" s="236"/>
      <c r="AG817" s="236"/>
      <c r="AH817" s="236"/>
      <c r="AI817" s="236"/>
      <c r="AJ817" s="236"/>
      <c r="AK817" s="236"/>
      <c r="AL817" s="236"/>
      <c r="AM817" s="236"/>
      <c r="AN817" s="236"/>
      <c r="AO817" s="236"/>
      <c r="AP817" s="236"/>
      <c r="AQ817" s="236"/>
      <c r="AR817" s="236"/>
      <c r="AS817" s="236"/>
      <c r="AT817" s="236"/>
      <c r="AU817" s="236"/>
      <c r="AV817" s="236"/>
      <c r="AW817" s="236"/>
      <c r="AX817" s="236" t="s">
        <v>3615</v>
      </c>
    </row>
    <row r="818" spans="2:50" ht="25.7" hidden="1" customHeight="1">
      <c r="B818" s="275"/>
      <c r="C818" s="259" t="s">
        <v>715</v>
      </c>
      <c r="D818" s="236" t="s">
        <v>8338</v>
      </c>
      <c r="E818" s="235" t="s">
        <v>8339</v>
      </c>
      <c r="F818" s="236" t="s">
        <v>715</v>
      </c>
      <c r="G818" s="236" t="s">
        <v>8340</v>
      </c>
      <c r="H818" s="247"/>
      <c r="I818" s="236" t="s">
        <v>8341</v>
      </c>
      <c r="J818" s="236"/>
      <c r="K818" s="235">
        <v>1527</v>
      </c>
      <c r="L818" s="235"/>
      <c r="M818" s="235"/>
      <c r="N818" s="236"/>
      <c r="O818" s="707" t="s">
        <v>469</v>
      </c>
      <c r="P818" s="235">
        <v>1482</v>
      </c>
      <c r="Q818" s="235">
        <v>2</v>
      </c>
      <c r="R818" s="235"/>
      <c r="S818" s="235"/>
      <c r="T818" s="236"/>
      <c r="U818" s="236"/>
      <c r="V818" s="707">
        <v>1992</v>
      </c>
      <c r="W818" s="236"/>
      <c r="X818" s="236"/>
      <c r="Y818" s="236"/>
      <c r="Z818" s="236"/>
      <c r="AA818" s="236"/>
      <c r="AB818" s="235">
        <v>50</v>
      </c>
      <c r="AC818" s="707"/>
      <c r="AD818" s="707"/>
      <c r="AE818" s="236"/>
      <c r="AF818" s="236"/>
      <c r="AG818" s="236"/>
      <c r="AH818" s="236"/>
      <c r="AI818" s="236"/>
      <c r="AJ818" s="236"/>
      <c r="AK818" s="236"/>
      <c r="AL818" s="236"/>
      <c r="AM818" s="236"/>
      <c r="AN818" s="236"/>
      <c r="AO818" s="236"/>
      <c r="AP818" s="236"/>
      <c r="AQ818" s="236"/>
      <c r="AR818" s="236"/>
      <c r="AS818" s="236"/>
      <c r="AT818" s="236"/>
      <c r="AU818" s="236"/>
      <c r="AV818" s="236"/>
      <c r="AW818" s="236"/>
      <c r="AX818" s="236"/>
    </row>
    <row r="819" spans="2:50" ht="25.7" hidden="1" customHeight="1">
      <c r="B819" s="275"/>
      <c r="C819" s="259" t="s">
        <v>715</v>
      </c>
      <c r="D819" s="236"/>
      <c r="E819" s="235" t="s">
        <v>8342</v>
      </c>
      <c r="F819" s="236" t="s">
        <v>715</v>
      </c>
      <c r="G819" s="236"/>
      <c r="H819" s="247"/>
      <c r="I819" s="236" t="s">
        <v>3792</v>
      </c>
      <c r="J819" s="236"/>
      <c r="K819" s="235">
        <v>4100</v>
      </c>
      <c r="L819" s="235"/>
      <c r="M819" s="235"/>
      <c r="N819" s="236"/>
      <c r="O819" s="707" t="s">
        <v>15066</v>
      </c>
      <c r="P819" s="235">
        <v>3500</v>
      </c>
      <c r="Q819" s="235">
        <v>6</v>
      </c>
      <c r="R819" s="235"/>
      <c r="S819" s="235">
        <v>150</v>
      </c>
      <c r="T819" s="707">
        <v>2007</v>
      </c>
      <c r="U819" s="235">
        <v>200</v>
      </c>
      <c r="V819" s="707">
        <v>2007</v>
      </c>
      <c r="W819" s="236"/>
      <c r="X819" s="236"/>
      <c r="Y819" s="236"/>
      <c r="Z819" s="236"/>
      <c r="AA819" s="236"/>
      <c r="AB819" s="235">
        <v>200</v>
      </c>
      <c r="AC819" s="707"/>
      <c r="AD819" s="707"/>
      <c r="AE819" s="236"/>
      <c r="AF819" s="236"/>
      <c r="AG819" s="236"/>
      <c r="AH819" s="236"/>
      <c r="AI819" s="236"/>
      <c r="AJ819" s="236"/>
      <c r="AK819" s="236"/>
      <c r="AL819" s="236"/>
      <c r="AM819" s="236"/>
      <c r="AN819" s="236"/>
      <c r="AO819" s="236"/>
      <c r="AP819" s="236"/>
      <c r="AQ819" s="236"/>
      <c r="AR819" s="236"/>
      <c r="AS819" s="236"/>
      <c r="AT819" s="236"/>
      <c r="AU819" s="236"/>
      <c r="AV819" s="236"/>
      <c r="AW819" s="236"/>
      <c r="AX819" s="236"/>
    </row>
    <row r="820" spans="2:50" ht="25.7" hidden="1" customHeight="1">
      <c r="B820" s="275"/>
      <c r="C820" s="259" t="s">
        <v>715</v>
      </c>
      <c r="D820" s="236"/>
      <c r="E820" s="235" t="s">
        <v>8343</v>
      </c>
      <c r="F820" s="236" t="s">
        <v>715</v>
      </c>
      <c r="G820" s="236"/>
      <c r="H820" s="247"/>
      <c r="I820" s="236" t="s">
        <v>3792</v>
      </c>
      <c r="J820" s="236"/>
      <c r="K820" s="235">
        <v>1511</v>
      </c>
      <c r="L820" s="235"/>
      <c r="M820" s="235"/>
      <c r="N820" s="236"/>
      <c r="O820" s="707" t="s">
        <v>469</v>
      </c>
      <c r="P820" s="235">
        <v>1165</v>
      </c>
      <c r="Q820" s="235">
        <v>2</v>
      </c>
      <c r="R820" s="235"/>
      <c r="S820" s="235"/>
      <c r="T820" s="707"/>
      <c r="U820" s="235"/>
      <c r="V820" s="707">
        <v>1992</v>
      </c>
      <c r="W820" s="236"/>
      <c r="X820" s="236"/>
      <c r="Y820" s="236"/>
      <c r="Z820" s="236"/>
      <c r="AA820" s="236"/>
      <c r="AB820" s="235"/>
      <c r="AC820" s="707"/>
      <c r="AD820" s="707"/>
      <c r="AE820" s="236"/>
      <c r="AF820" s="236"/>
      <c r="AG820" s="236"/>
      <c r="AH820" s="236"/>
      <c r="AI820" s="236"/>
      <c r="AJ820" s="236"/>
      <c r="AK820" s="236"/>
      <c r="AL820" s="236"/>
      <c r="AM820" s="236"/>
      <c r="AN820" s="236"/>
      <c r="AO820" s="236"/>
      <c r="AP820" s="236"/>
      <c r="AQ820" s="236"/>
      <c r="AR820" s="236"/>
      <c r="AS820" s="236"/>
      <c r="AT820" s="236"/>
      <c r="AU820" s="236"/>
      <c r="AV820" s="236"/>
      <c r="AW820" s="236"/>
      <c r="AX820" s="236"/>
    </row>
    <row r="821" spans="2:50" ht="25.7" hidden="1" customHeight="1">
      <c r="B821" s="275"/>
      <c r="C821" s="259" t="s">
        <v>715</v>
      </c>
      <c r="D821" s="236"/>
      <c r="E821" s="235" t="s">
        <v>8344</v>
      </c>
      <c r="F821" s="236" t="s">
        <v>715</v>
      </c>
      <c r="G821" s="236"/>
      <c r="H821" s="247"/>
      <c r="I821" s="236" t="s">
        <v>8345</v>
      </c>
      <c r="J821" s="236"/>
      <c r="K821" s="235">
        <v>1668</v>
      </c>
      <c r="L821" s="235"/>
      <c r="M821" s="235"/>
      <c r="N821" s="236"/>
      <c r="O821" s="707" t="s">
        <v>469</v>
      </c>
      <c r="P821" s="235">
        <v>800</v>
      </c>
      <c r="Q821" s="235">
        <v>2</v>
      </c>
      <c r="R821" s="235"/>
      <c r="S821" s="235"/>
      <c r="T821" s="236"/>
      <c r="U821" s="236"/>
      <c r="V821" s="707">
        <v>2013</v>
      </c>
      <c r="W821" s="236"/>
      <c r="X821" s="236"/>
      <c r="Y821" s="236"/>
      <c r="Z821" s="236"/>
      <c r="AA821" s="236"/>
      <c r="AB821" s="235">
        <v>15</v>
      </c>
      <c r="AC821" s="707"/>
      <c r="AD821" s="707"/>
      <c r="AE821" s="236"/>
      <c r="AF821" s="236"/>
      <c r="AG821" s="236"/>
      <c r="AH821" s="236"/>
      <c r="AI821" s="236"/>
      <c r="AJ821" s="236"/>
      <c r="AK821" s="236"/>
      <c r="AL821" s="236"/>
      <c r="AM821" s="236"/>
      <c r="AN821" s="236"/>
      <c r="AO821" s="236"/>
      <c r="AP821" s="236"/>
      <c r="AQ821" s="236"/>
      <c r="AR821" s="236"/>
      <c r="AS821" s="236"/>
      <c r="AT821" s="236"/>
      <c r="AU821" s="236"/>
      <c r="AV821" s="236"/>
      <c r="AW821" s="236"/>
      <c r="AX821" s="236"/>
    </row>
    <row r="822" spans="2:50" ht="25.7" hidden="1" customHeight="1">
      <c r="B822" s="275"/>
      <c r="C822" s="259" t="s">
        <v>7980</v>
      </c>
      <c r="D822" s="236" t="s">
        <v>7981</v>
      </c>
      <c r="E822" s="235" t="s">
        <v>8346</v>
      </c>
      <c r="F822" s="236" t="s">
        <v>7980</v>
      </c>
      <c r="G822" s="236" t="s">
        <v>8347</v>
      </c>
      <c r="H822" s="247" t="s">
        <v>7983</v>
      </c>
      <c r="I822" s="236" t="s">
        <v>3792</v>
      </c>
      <c r="J822" s="236">
        <v>1</v>
      </c>
      <c r="K822" s="235">
        <v>3609</v>
      </c>
      <c r="L822" s="235">
        <v>99</v>
      </c>
      <c r="M822" s="235">
        <v>99</v>
      </c>
      <c r="N822" s="236" t="s">
        <v>171</v>
      </c>
      <c r="O822" s="707" t="s">
        <v>1035</v>
      </c>
      <c r="P822" s="235">
        <v>3544</v>
      </c>
      <c r="Q822" s="235">
        <v>8</v>
      </c>
      <c r="R822" s="235">
        <v>50</v>
      </c>
      <c r="S822" s="235">
        <v>500</v>
      </c>
      <c r="T822" s="236"/>
      <c r="U822" s="236"/>
      <c r="V822" s="707">
        <v>2001</v>
      </c>
      <c r="W822" s="236">
        <v>250</v>
      </c>
      <c r="X822" s="236"/>
      <c r="Y822" s="236"/>
      <c r="Z822" s="236"/>
      <c r="AA822" s="236"/>
      <c r="AB822" s="235">
        <v>130</v>
      </c>
      <c r="AC822" s="707"/>
      <c r="AD822" s="707"/>
      <c r="AE822" s="236"/>
      <c r="AF822" s="236"/>
      <c r="AG822" s="236">
        <v>4</v>
      </c>
      <c r="AH822" s="236"/>
      <c r="AI822" s="236"/>
      <c r="AJ822" s="236"/>
      <c r="AK822" s="236"/>
      <c r="AL822" s="236"/>
      <c r="AM822" s="236"/>
      <c r="AN822" s="236"/>
      <c r="AO822" s="236"/>
      <c r="AP822" s="236"/>
      <c r="AQ822" s="236"/>
      <c r="AR822" s="236"/>
      <c r="AS822" s="236"/>
      <c r="AT822" s="236"/>
      <c r="AU822" s="236"/>
      <c r="AV822" s="236"/>
      <c r="AW822" s="236"/>
      <c r="AX822" s="236"/>
    </row>
    <row r="823" spans="2:50" ht="25.7" hidden="1" customHeight="1">
      <c r="B823" s="275"/>
      <c r="C823" s="259" t="s">
        <v>7980</v>
      </c>
      <c r="D823" s="236"/>
      <c r="E823" s="235" t="s">
        <v>8348</v>
      </c>
      <c r="F823" s="236" t="s">
        <v>7980</v>
      </c>
      <c r="G823" s="236"/>
      <c r="H823" s="247"/>
      <c r="I823" s="236" t="s">
        <v>8349</v>
      </c>
      <c r="J823" s="236"/>
      <c r="K823" s="235">
        <v>708</v>
      </c>
      <c r="L823" s="235">
        <v>45</v>
      </c>
      <c r="M823" s="235">
        <v>45</v>
      </c>
      <c r="N823" s="236"/>
      <c r="O823" s="707" t="s">
        <v>1035</v>
      </c>
      <c r="P823" s="235">
        <v>528</v>
      </c>
      <c r="Q823" s="235">
        <v>2</v>
      </c>
      <c r="R823" s="235">
        <v>20</v>
      </c>
      <c r="S823" s="235">
        <v>20</v>
      </c>
      <c r="T823" s="236"/>
      <c r="U823" s="236"/>
      <c r="V823" s="707">
        <v>2007</v>
      </c>
      <c r="W823" s="236"/>
      <c r="X823" s="236"/>
      <c r="Y823" s="236"/>
      <c r="Z823" s="236"/>
      <c r="AA823" s="236"/>
      <c r="AB823" s="235">
        <v>236</v>
      </c>
      <c r="AC823" s="707"/>
      <c r="AD823" s="707"/>
      <c r="AE823" s="236"/>
      <c r="AF823" s="236"/>
      <c r="AG823" s="236"/>
      <c r="AH823" s="236"/>
      <c r="AI823" s="236"/>
      <c r="AJ823" s="236"/>
      <c r="AK823" s="236"/>
      <c r="AL823" s="236"/>
      <c r="AM823" s="236"/>
      <c r="AN823" s="236"/>
      <c r="AO823" s="236"/>
      <c r="AP823" s="236"/>
      <c r="AQ823" s="236"/>
      <c r="AR823" s="236"/>
      <c r="AS823" s="236"/>
      <c r="AT823" s="236"/>
      <c r="AU823" s="236"/>
      <c r="AV823" s="236"/>
      <c r="AW823" s="236"/>
      <c r="AX823" s="236"/>
    </row>
    <row r="824" spans="2:50" ht="25.7" hidden="1" customHeight="1">
      <c r="B824" s="275"/>
      <c r="C824" s="259" t="s">
        <v>7987</v>
      </c>
      <c r="D824" s="236" t="s">
        <v>8350</v>
      </c>
      <c r="E824" s="235" t="s">
        <v>8351</v>
      </c>
      <c r="F824" s="236" t="s">
        <v>7987</v>
      </c>
      <c r="G824" s="236" t="s">
        <v>8352</v>
      </c>
      <c r="H824" s="247" t="s">
        <v>7991</v>
      </c>
      <c r="I824" s="236" t="s">
        <v>15042</v>
      </c>
      <c r="J824" s="236">
        <v>2</v>
      </c>
      <c r="K824" s="235">
        <v>12652</v>
      </c>
      <c r="L824" s="235">
        <v>314.86</v>
      </c>
      <c r="M824" s="235">
        <v>314.86</v>
      </c>
      <c r="N824" s="236" t="s">
        <v>171</v>
      </c>
      <c r="O824" s="707" t="s">
        <v>8353</v>
      </c>
      <c r="P824" s="235">
        <v>7660</v>
      </c>
      <c r="Q824" s="235">
        <v>12</v>
      </c>
      <c r="R824" s="235">
        <v>425</v>
      </c>
      <c r="S824" s="235">
        <v>600</v>
      </c>
      <c r="T824" s="236"/>
      <c r="U824" s="236" t="s">
        <v>8354</v>
      </c>
      <c r="V824" s="707">
        <v>2007</v>
      </c>
      <c r="W824" s="236">
        <v>5</v>
      </c>
      <c r="X824" s="236">
        <v>1</v>
      </c>
      <c r="Y824" s="236"/>
      <c r="Z824" s="236"/>
      <c r="AA824" s="236"/>
      <c r="AB824" s="235">
        <v>10</v>
      </c>
      <c r="AC824" s="707"/>
      <c r="AD824" s="707"/>
      <c r="AE824" s="236"/>
      <c r="AF824" s="236"/>
      <c r="AG824" s="236">
        <v>6</v>
      </c>
      <c r="AH824" s="236"/>
      <c r="AI824" s="236">
        <v>1</v>
      </c>
      <c r="AJ824" s="236"/>
      <c r="AK824" s="236"/>
      <c r="AL824" s="236"/>
      <c r="AM824" s="236"/>
      <c r="AN824" s="236"/>
      <c r="AO824" s="236"/>
      <c r="AP824" s="236"/>
      <c r="AQ824" s="236"/>
      <c r="AR824" s="236"/>
      <c r="AS824" s="236"/>
      <c r="AT824" s="236"/>
      <c r="AU824" s="236"/>
      <c r="AV824" s="236"/>
      <c r="AW824" s="236"/>
      <c r="AX824" s="236"/>
    </row>
    <row r="825" spans="2:50" ht="25.7" hidden="1" customHeight="1">
      <c r="B825" s="275"/>
      <c r="C825" s="259" t="s">
        <v>7987</v>
      </c>
      <c r="D825" s="236"/>
      <c r="E825" s="235" t="s">
        <v>8355</v>
      </c>
      <c r="F825" s="236" t="s">
        <v>7987</v>
      </c>
      <c r="G825" s="236"/>
      <c r="H825" s="247"/>
      <c r="I825" s="236" t="s">
        <v>7987</v>
      </c>
      <c r="J825" s="236"/>
      <c r="K825" s="235">
        <v>2249.6</v>
      </c>
      <c r="L825" s="235">
        <v>0</v>
      </c>
      <c r="M825" s="235">
        <v>0</v>
      </c>
      <c r="N825" s="236"/>
      <c r="O825" s="707" t="s">
        <v>469</v>
      </c>
      <c r="P825" s="235">
        <v>1596</v>
      </c>
      <c r="Q825" s="235">
        <v>3</v>
      </c>
      <c r="R825" s="235" t="s">
        <v>384</v>
      </c>
      <c r="S825" s="235">
        <v>100</v>
      </c>
      <c r="T825" s="236"/>
      <c r="U825" s="236"/>
      <c r="V825" s="707">
        <v>2008</v>
      </c>
      <c r="W825" s="236"/>
      <c r="X825" s="236"/>
      <c r="Y825" s="236"/>
      <c r="Z825" s="236"/>
      <c r="AA825" s="236"/>
      <c r="AB825" s="235">
        <v>104</v>
      </c>
      <c r="AC825" s="707"/>
      <c r="AD825" s="707"/>
      <c r="AE825" s="236"/>
      <c r="AF825" s="236"/>
      <c r="AG825" s="236"/>
      <c r="AH825" s="236"/>
      <c r="AI825" s="236"/>
      <c r="AJ825" s="236"/>
      <c r="AK825" s="236"/>
      <c r="AL825" s="236"/>
      <c r="AM825" s="236"/>
      <c r="AN825" s="236"/>
      <c r="AO825" s="236"/>
      <c r="AP825" s="236"/>
      <c r="AQ825" s="236"/>
      <c r="AR825" s="236"/>
      <c r="AS825" s="236"/>
      <c r="AT825" s="236"/>
      <c r="AU825" s="236"/>
      <c r="AV825" s="236"/>
      <c r="AW825" s="236"/>
      <c r="AX825" s="236"/>
    </row>
    <row r="826" spans="2:50" ht="25.7" hidden="1" customHeight="1">
      <c r="B826" s="275"/>
      <c r="C826" s="259" t="s">
        <v>7987</v>
      </c>
      <c r="D826" s="236"/>
      <c r="E826" s="235" t="s">
        <v>8356</v>
      </c>
      <c r="F826" s="236" t="s">
        <v>7987</v>
      </c>
      <c r="G826" s="236"/>
      <c r="H826" s="236"/>
      <c r="I826" s="236" t="s">
        <v>15042</v>
      </c>
      <c r="J826" s="236"/>
      <c r="K826" s="235"/>
      <c r="L826" s="235">
        <v>0</v>
      </c>
      <c r="M826" s="235">
        <v>0</v>
      </c>
      <c r="N826" s="267"/>
      <c r="O826" s="707" t="s">
        <v>6358</v>
      </c>
      <c r="P826" s="241">
        <v>2675</v>
      </c>
      <c r="Q826" s="235">
        <v>4</v>
      </c>
      <c r="R826" s="241" t="s">
        <v>384</v>
      </c>
      <c r="S826" s="235">
        <v>150</v>
      </c>
      <c r="T826" s="236"/>
      <c r="U826" s="236"/>
      <c r="V826" s="707">
        <v>2013</v>
      </c>
      <c r="W826" s="790"/>
      <c r="X826" s="876"/>
      <c r="Y826" s="876"/>
      <c r="Z826" s="876"/>
      <c r="AA826" s="876"/>
      <c r="AB826" s="877">
        <v>328</v>
      </c>
      <c r="AC826" s="707"/>
      <c r="AD826" s="707"/>
      <c r="AE826" s="236"/>
      <c r="AF826" s="236"/>
      <c r="AG826" s="236"/>
      <c r="AH826" s="236"/>
      <c r="AI826" s="236"/>
      <c r="AJ826" s="221"/>
      <c r="AK826" s="221"/>
      <c r="AL826" s="236"/>
      <c r="AM826" s="236"/>
      <c r="AN826" s="236"/>
      <c r="AO826" s="236"/>
      <c r="AP826" s="236"/>
      <c r="AQ826" s="236"/>
      <c r="AR826" s="236"/>
      <c r="AS826" s="236"/>
      <c r="AT826" s="236"/>
      <c r="AU826" s="236"/>
      <c r="AV826" s="236"/>
      <c r="AW826" s="236"/>
      <c r="AX826" s="236"/>
    </row>
    <row r="827" spans="2:50" ht="25.7" hidden="1" customHeight="1">
      <c r="B827" s="275"/>
      <c r="C827" s="259" t="s">
        <v>695</v>
      </c>
      <c r="D827" s="236" t="s">
        <v>8357</v>
      </c>
      <c r="E827" s="235" t="s">
        <v>8358</v>
      </c>
      <c r="F827" s="236" t="s">
        <v>695</v>
      </c>
      <c r="G827" s="236" t="s">
        <v>7995</v>
      </c>
      <c r="H827" s="236" t="s">
        <v>7996</v>
      </c>
      <c r="I827" s="236" t="s">
        <v>3792</v>
      </c>
      <c r="J827" s="236">
        <v>1</v>
      </c>
      <c r="K827" s="235">
        <v>5900</v>
      </c>
      <c r="L827" s="235">
        <v>72</v>
      </c>
      <c r="M827" s="235">
        <v>72</v>
      </c>
      <c r="N827" s="267" t="s">
        <v>171</v>
      </c>
      <c r="O827" s="707" t="s">
        <v>469</v>
      </c>
      <c r="P827" s="241">
        <v>4000</v>
      </c>
      <c r="Q827" s="235">
        <v>6</v>
      </c>
      <c r="R827" s="241"/>
      <c r="S827" s="241"/>
      <c r="T827" s="236"/>
      <c r="U827" s="236"/>
      <c r="V827" s="707">
        <v>1991</v>
      </c>
      <c r="W827" s="790"/>
      <c r="X827" s="876"/>
      <c r="Y827" s="876"/>
      <c r="Z827" s="876"/>
      <c r="AA827" s="876"/>
      <c r="AB827" s="877">
        <v>60</v>
      </c>
      <c r="AC827" s="707"/>
      <c r="AD827" s="707"/>
      <c r="AE827" s="236"/>
      <c r="AF827" s="236"/>
      <c r="AG827" s="236">
        <v>1</v>
      </c>
      <c r="AH827" s="236"/>
      <c r="AI827" s="236"/>
      <c r="AJ827" s="221"/>
      <c r="AK827" s="221"/>
      <c r="AL827" s="236"/>
      <c r="AM827" s="236"/>
      <c r="AN827" s="236"/>
      <c r="AO827" s="236"/>
      <c r="AP827" s="236"/>
      <c r="AQ827" s="236"/>
      <c r="AR827" s="236"/>
      <c r="AS827" s="236"/>
      <c r="AT827" s="236"/>
      <c r="AU827" s="236"/>
      <c r="AV827" s="236"/>
      <c r="AW827" s="236"/>
      <c r="AX827" s="236"/>
    </row>
    <row r="828" spans="2:50" ht="25.7" hidden="1" customHeight="1">
      <c r="B828" s="275"/>
      <c r="C828" s="259" t="s">
        <v>695</v>
      </c>
      <c r="D828" s="236"/>
      <c r="E828" s="235" t="s">
        <v>12555</v>
      </c>
      <c r="F828" s="236" t="s">
        <v>695</v>
      </c>
      <c r="G828" s="236"/>
      <c r="H828" s="878"/>
      <c r="I828" s="236" t="s">
        <v>3792</v>
      </c>
      <c r="J828" s="236"/>
      <c r="K828" s="235">
        <v>9902</v>
      </c>
      <c r="L828" s="235">
        <v>95</v>
      </c>
      <c r="M828" s="235">
        <v>92.01</v>
      </c>
      <c r="N828" s="236"/>
      <c r="O828" s="707" t="s">
        <v>282</v>
      </c>
      <c r="P828" s="235">
        <v>4901</v>
      </c>
      <c r="Q828" s="235">
        <v>7</v>
      </c>
      <c r="R828" s="235"/>
      <c r="S828" s="235"/>
      <c r="T828" s="236"/>
      <c r="U828" s="236"/>
      <c r="V828" s="707">
        <v>2018</v>
      </c>
      <c r="W828" s="236"/>
      <c r="X828" s="236"/>
      <c r="Y828" s="236"/>
      <c r="Z828" s="236"/>
      <c r="AA828" s="236"/>
      <c r="AB828" s="235">
        <v>1920</v>
      </c>
      <c r="AC828" s="707"/>
      <c r="AD828" s="707"/>
      <c r="AE828" s="236"/>
      <c r="AF828" s="236"/>
      <c r="AG828" s="236"/>
      <c r="AH828" s="236"/>
      <c r="AI828" s="236"/>
      <c r="AJ828" s="236"/>
      <c r="AK828" s="236"/>
      <c r="AL828" s="236"/>
      <c r="AM828" s="236"/>
      <c r="AN828" s="236"/>
      <c r="AO828" s="236"/>
      <c r="AP828" s="236"/>
      <c r="AQ828" s="236"/>
      <c r="AR828" s="236"/>
      <c r="AS828" s="236"/>
      <c r="AT828" s="236"/>
      <c r="AU828" s="236"/>
      <c r="AV828" s="236"/>
      <c r="AW828" s="236"/>
      <c r="AX828" s="236"/>
    </row>
    <row r="829" spans="2:50" ht="25.7" hidden="1" customHeight="1">
      <c r="B829" s="275"/>
      <c r="C829" s="259" t="s">
        <v>7999</v>
      </c>
      <c r="D829" s="236" t="s">
        <v>8160</v>
      </c>
      <c r="E829" s="235" t="s">
        <v>8359</v>
      </c>
      <c r="F829" s="236" t="s">
        <v>7999</v>
      </c>
      <c r="G829" s="236" t="s">
        <v>456</v>
      </c>
      <c r="H829" s="247" t="s">
        <v>8002</v>
      </c>
      <c r="I829" s="236" t="s">
        <v>16896</v>
      </c>
      <c r="J829" s="236">
        <v>1</v>
      </c>
      <c r="K829" s="235">
        <v>2100</v>
      </c>
      <c r="L829" s="235">
        <v>2100</v>
      </c>
      <c r="M829" s="236">
        <v>2100</v>
      </c>
      <c r="N829" s="236" t="s">
        <v>171</v>
      </c>
      <c r="O829" s="707" t="s">
        <v>8360</v>
      </c>
      <c r="P829" s="235">
        <v>2100</v>
      </c>
      <c r="Q829" s="235">
        <v>4</v>
      </c>
      <c r="R829" s="235"/>
      <c r="S829" s="235"/>
      <c r="T829" s="236"/>
      <c r="U829" s="236"/>
      <c r="V829" s="707">
        <v>2002</v>
      </c>
      <c r="W829" s="236">
        <v>131</v>
      </c>
      <c r="X829" s="236">
        <v>23</v>
      </c>
      <c r="Y829" s="236">
        <v>153</v>
      </c>
      <c r="Z829" s="236"/>
      <c r="AA829" s="236"/>
      <c r="AB829" s="235">
        <v>307</v>
      </c>
      <c r="AC829" s="707"/>
      <c r="AD829" s="707"/>
      <c r="AE829" s="236"/>
      <c r="AF829" s="236"/>
      <c r="AG829" s="236"/>
      <c r="AH829" s="236"/>
      <c r="AI829" s="236"/>
      <c r="AJ829" s="236"/>
      <c r="AK829" s="236"/>
      <c r="AL829" s="236"/>
      <c r="AM829" s="236"/>
      <c r="AN829" s="236"/>
      <c r="AO829" s="236"/>
      <c r="AP829" s="236"/>
      <c r="AQ829" s="236"/>
      <c r="AR829" s="236"/>
      <c r="AS829" s="236"/>
      <c r="AT829" s="236"/>
      <c r="AU829" s="236"/>
      <c r="AV829" s="236"/>
      <c r="AW829" s="236"/>
      <c r="AX829" s="236"/>
    </row>
    <row r="830" spans="2:50" ht="25.7" hidden="1" customHeight="1">
      <c r="B830" s="275"/>
      <c r="C830" s="259" t="s">
        <v>7999</v>
      </c>
      <c r="D830" s="236" t="s">
        <v>8361</v>
      </c>
      <c r="E830" s="235" t="s">
        <v>8362</v>
      </c>
      <c r="F830" s="236" t="s">
        <v>7999</v>
      </c>
      <c r="G830" s="236" t="s">
        <v>456</v>
      </c>
      <c r="H830" s="236"/>
      <c r="I830" s="236" t="s">
        <v>16896</v>
      </c>
      <c r="J830" s="236"/>
      <c r="K830" s="235">
        <v>1290</v>
      </c>
      <c r="L830" s="235">
        <v>48</v>
      </c>
      <c r="M830" s="235">
        <v>48</v>
      </c>
      <c r="N830" s="236" t="s">
        <v>171</v>
      </c>
      <c r="O830" s="707" t="s">
        <v>469</v>
      </c>
      <c r="P830" s="235">
        <v>952</v>
      </c>
      <c r="Q830" s="235">
        <v>2</v>
      </c>
      <c r="R830" s="235"/>
      <c r="S830" s="235"/>
      <c r="T830" s="236" t="s">
        <v>465</v>
      </c>
      <c r="U830" s="236" t="s">
        <v>3965</v>
      </c>
      <c r="V830" s="707">
        <v>1994</v>
      </c>
      <c r="W830" s="236">
        <v>48</v>
      </c>
      <c r="X830" s="236"/>
      <c r="Y830" s="236"/>
      <c r="Z830" s="236"/>
      <c r="AA830" s="236"/>
      <c r="AB830" s="235">
        <v>48</v>
      </c>
      <c r="AC830" s="707"/>
      <c r="AD830" s="707"/>
      <c r="AE830" s="236"/>
      <c r="AF830" s="236"/>
      <c r="AG830" s="236">
        <v>4</v>
      </c>
      <c r="AH830" s="236"/>
      <c r="AI830" s="236"/>
      <c r="AJ830" s="236"/>
      <c r="AK830" s="236"/>
      <c r="AL830" s="236"/>
      <c r="AM830" s="236"/>
      <c r="AN830" s="236"/>
      <c r="AO830" s="236"/>
      <c r="AP830" s="236"/>
      <c r="AQ830" s="236"/>
      <c r="AR830" s="236"/>
      <c r="AS830" s="236"/>
      <c r="AT830" s="236"/>
      <c r="AU830" s="236"/>
      <c r="AV830" s="236"/>
      <c r="AW830" s="236"/>
      <c r="AX830" s="236"/>
    </row>
    <row r="831" spans="2:50" ht="25.7" hidden="1" customHeight="1">
      <c r="B831" s="275"/>
      <c r="C831" s="259" t="s">
        <v>7999</v>
      </c>
      <c r="D831" s="236" t="s">
        <v>8363</v>
      </c>
      <c r="E831" s="235" t="s">
        <v>8364</v>
      </c>
      <c r="F831" s="236" t="s">
        <v>7999</v>
      </c>
      <c r="G831" s="236"/>
      <c r="H831" s="236"/>
      <c r="I831" s="236" t="s">
        <v>4830</v>
      </c>
      <c r="J831" s="236"/>
      <c r="K831" s="235">
        <v>760</v>
      </c>
      <c r="L831" s="235"/>
      <c r="M831" s="235"/>
      <c r="N831" s="236"/>
      <c r="O831" s="707" t="s">
        <v>469</v>
      </c>
      <c r="P831" s="235">
        <v>760</v>
      </c>
      <c r="Q831" s="235">
        <v>1</v>
      </c>
      <c r="R831" s="235"/>
      <c r="S831" s="235"/>
      <c r="T831" s="236"/>
      <c r="U831" s="236"/>
      <c r="V831" s="707">
        <v>2010</v>
      </c>
      <c r="W831" s="236"/>
      <c r="X831" s="236"/>
      <c r="Y831" s="236"/>
      <c r="Z831" s="236"/>
      <c r="AA831" s="236"/>
      <c r="AB831" s="235">
        <v>30</v>
      </c>
      <c r="AC831" s="707"/>
      <c r="AD831" s="707"/>
      <c r="AE831" s="236"/>
      <c r="AF831" s="236"/>
      <c r="AG831" s="236"/>
      <c r="AH831" s="236"/>
      <c r="AI831" s="236"/>
      <c r="AJ831" s="236"/>
      <c r="AK831" s="236"/>
      <c r="AL831" s="236"/>
      <c r="AM831" s="236"/>
      <c r="AN831" s="236"/>
      <c r="AO831" s="236"/>
      <c r="AP831" s="236"/>
      <c r="AQ831" s="236"/>
      <c r="AR831" s="236"/>
      <c r="AS831" s="236"/>
      <c r="AT831" s="236"/>
      <c r="AU831" s="236"/>
      <c r="AV831" s="236"/>
      <c r="AW831" s="236"/>
      <c r="AX831" s="236" t="s">
        <v>16924</v>
      </c>
    </row>
    <row r="832" spans="2:50" ht="25.7" hidden="1" customHeight="1">
      <c r="B832" s="275"/>
      <c r="C832" s="795" t="s">
        <v>7999</v>
      </c>
      <c r="D832" s="236"/>
      <c r="E832" s="235" t="s">
        <v>8365</v>
      </c>
      <c r="F832" s="236" t="s">
        <v>7999</v>
      </c>
      <c r="G832" s="236"/>
      <c r="H832" s="236"/>
      <c r="I832" s="236" t="s">
        <v>16896</v>
      </c>
      <c r="J832" s="236"/>
      <c r="K832" s="235">
        <v>2025</v>
      </c>
      <c r="L832" s="235"/>
      <c r="M832" s="235"/>
      <c r="N832" s="236"/>
      <c r="O832" s="707" t="s">
        <v>469</v>
      </c>
      <c r="P832" s="235">
        <v>2025</v>
      </c>
      <c r="Q832" s="235">
        <v>4</v>
      </c>
      <c r="R832" s="235"/>
      <c r="S832" s="235"/>
      <c r="T832" s="236"/>
      <c r="U832" s="236"/>
      <c r="V832" s="707">
        <v>2012</v>
      </c>
      <c r="W832" s="236"/>
      <c r="X832" s="236"/>
      <c r="Y832" s="236"/>
      <c r="Z832" s="236"/>
      <c r="AA832" s="236"/>
      <c r="AB832" s="235">
        <v>120</v>
      </c>
      <c r="AC832" s="707"/>
      <c r="AD832" s="707"/>
      <c r="AE832" s="236"/>
      <c r="AF832" s="236"/>
      <c r="AG832" s="236"/>
      <c r="AH832" s="236"/>
      <c r="AI832" s="236"/>
      <c r="AJ832" s="236"/>
      <c r="AK832" s="236"/>
      <c r="AL832" s="236"/>
      <c r="AM832" s="236"/>
      <c r="AN832" s="236"/>
      <c r="AO832" s="236"/>
      <c r="AP832" s="236"/>
      <c r="AQ832" s="236"/>
      <c r="AR832" s="236"/>
      <c r="AS832" s="236"/>
      <c r="AT832" s="236"/>
      <c r="AU832" s="236"/>
      <c r="AV832" s="236"/>
      <c r="AW832" s="236"/>
      <c r="AX832" s="236"/>
    </row>
    <row r="833" spans="2:50" ht="25.7" hidden="1" customHeight="1">
      <c r="B833" s="275"/>
      <c r="C833" s="795" t="s">
        <v>7999</v>
      </c>
      <c r="D833" s="236"/>
      <c r="E833" s="235" t="s">
        <v>8366</v>
      </c>
      <c r="F833" s="236" t="s">
        <v>7999</v>
      </c>
      <c r="G833" s="236"/>
      <c r="H833" s="236"/>
      <c r="I833" s="236" t="s">
        <v>3792</v>
      </c>
      <c r="J833" s="236"/>
      <c r="K833" s="235">
        <v>5988</v>
      </c>
      <c r="L833" s="235">
        <v>108</v>
      </c>
      <c r="M833" s="235">
        <v>108</v>
      </c>
      <c r="N833" s="236"/>
      <c r="O833" s="707" t="s">
        <v>8360</v>
      </c>
      <c r="P833" s="235">
        <v>2809</v>
      </c>
      <c r="Q833" s="235">
        <v>5</v>
      </c>
      <c r="R833" s="235">
        <v>100</v>
      </c>
      <c r="S833" s="235">
        <v>100</v>
      </c>
      <c r="T833" s="236"/>
      <c r="U833" s="236"/>
      <c r="V833" s="707">
        <v>2015</v>
      </c>
      <c r="W833" s="236"/>
      <c r="X833" s="236"/>
      <c r="Y833" s="236"/>
      <c r="Z833" s="236"/>
      <c r="AA833" s="236"/>
      <c r="AB833" s="235">
        <v>1800</v>
      </c>
      <c r="AC833" s="707"/>
      <c r="AD833" s="707"/>
      <c r="AE833" s="236"/>
      <c r="AF833" s="236"/>
      <c r="AG833" s="236"/>
      <c r="AH833" s="236"/>
      <c r="AI833" s="236"/>
      <c r="AJ833" s="236"/>
      <c r="AK833" s="236"/>
      <c r="AL833" s="236"/>
      <c r="AM833" s="236"/>
      <c r="AN833" s="236"/>
      <c r="AO833" s="236"/>
      <c r="AP833" s="236"/>
      <c r="AQ833" s="236"/>
      <c r="AR833" s="236"/>
      <c r="AS833" s="236"/>
      <c r="AT833" s="236"/>
      <c r="AU833" s="236"/>
      <c r="AV833" s="236"/>
      <c r="AW833" s="236"/>
      <c r="AX833" s="236"/>
    </row>
    <row r="834" spans="2:50" ht="25.7" hidden="1" customHeight="1">
      <c r="B834" s="275"/>
      <c r="C834" s="259" t="s">
        <v>8003</v>
      </c>
      <c r="D834" s="236" t="s">
        <v>8367</v>
      </c>
      <c r="E834" s="235" t="s">
        <v>8368</v>
      </c>
      <c r="F834" s="236" t="s">
        <v>8003</v>
      </c>
      <c r="G834" s="236" t="s">
        <v>5751</v>
      </c>
      <c r="H834" s="247"/>
      <c r="I834" s="236" t="s">
        <v>3792</v>
      </c>
      <c r="J834" s="236">
        <v>10</v>
      </c>
      <c r="K834" s="235">
        <v>4600</v>
      </c>
      <c r="L834" s="235"/>
      <c r="M834" s="235"/>
      <c r="N834" s="236" t="s">
        <v>171</v>
      </c>
      <c r="O834" s="707" t="s">
        <v>304</v>
      </c>
      <c r="P834" s="235">
        <v>4100</v>
      </c>
      <c r="Q834" s="235">
        <v>8</v>
      </c>
      <c r="R834" s="235"/>
      <c r="S834" s="235">
        <v>300</v>
      </c>
      <c r="T834" s="236" t="s">
        <v>465</v>
      </c>
      <c r="U834" s="236"/>
      <c r="V834" s="707">
        <v>2001</v>
      </c>
      <c r="W834" s="236">
        <v>93</v>
      </c>
      <c r="X834" s="236"/>
      <c r="Y834" s="236">
        <v>23</v>
      </c>
      <c r="Z834" s="236"/>
      <c r="AA834" s="236"/>
      <c r="AB834" s="235">
        <v>116</v>
      </c>
      <c r="AC834" s="707"/>
      <c r="AD834" s="707"/>
      <c r="AE834" s="236"/>
      <c r="AF834" s="236"/>
      <c r="AG834" s="236"/>
      <c r="AH834" s="236"/>
      <c r="AI834" s="236"/>
      <c r="AJ834" s="236"/>
      <c r="AK834" s="236"/>
      <c r="AL834" s="236"/>
      <c r="AM834" s="236"/>
      <c r="AN834" s="236"/>
      <c r="AO834" s="236"/>
      <c r="AP834" s="236"/>
      <c r="AQ834" s="236"/>
      <c r="AR834" s="236"/>
      <c r="AS834" s="236"/>
      <c r="AT834" s="236"/>
      <c r="AU834" s="236"/>
      <c r="AV834" s="236"/>
      <c r="AW834" s="236"/>
      <c r="AX834" s="236"/>
    </row>
    <row r="835" spans="2:50" ht="25.7" hidden="1" customHeight="1">
      <c r="B835" s="275"/>
      <c r="C835" s="259" t="s">
        <v>8003</v>
      </c>
      <c r="D835" s="236" t="s">
        <v>8367</v>
      </c>
      <c r="E835" s="235" t="s">
        <v>8369</v>
      </c>
      <c r="F835" s="236" t="s">
        <v>8003</v>
      </c>
      <c r="G835" s="236" t="s">
        <v>5751</v>
      </c>
      <c r="H835" s="247"/>
      <c r="I835" s="236" t="s">
        <v>3792</v>
      </c>
      <c r="J835" s="236">
        <v>10</v>
      </c>
      <c r="K835" s="235">
        <v>1872</v>
      </c>
      <c r="L835" s="235"/>
      <c r="M835" s="235"/>
      <c r="N835" s="236" t="s">
        <v>171</v>
      </c>
      <c r="O835" s="707" t="s">
        <v>8360</v>
      </c>
      <c r="P835" s="235">
        <v>782.27</v>
      </c>
      <c r="Q835" s="235">
        <v>3</v>
      </c>
      <c r="R835" s="235"/>
      <c r="S835" s="235">
        <v>100</v>
      </c>
      <c r="T835" s="236" t="s">
        <v>465</v>
      </c>
      <c r="U835" s="236"/>
      <c r="V835" s="707">
        <v>2010</v>
      </c>
      <c r="W835" s="236">
        <v>93</v>
      </c>
      <c r="X835" s="236"/>
      <c r="Y835" s="236">
        <v>23</v>
      </c>
      <c r="Z835" s="236"/>
      <c r="AA835" s="236"/>
      <c r="AB835" s="235">
        <v>200</v>
      </c>
      <c r="AC835" s="707"/>
      <c r="AD835" s="707"/>
      <c r="AE835" s="236"/>
      <c r="AF835" s="236"/>
      <c r="AG835" s="236"/>
      <c r="AH835" s="236"/>
      <c r="AI835" s="236"/>
      <c r="AJ835" s="236"/>
      <c r="AK835" s="236"/>
      <c r="AL835" s="236"/>
      <c r="AM835" s="236"/>
      <c r="AN835" s="236"/>
      <c r="AO835" s="236"/>
      <c r="AP835" s="236"/>
      <c r="AQ835" s="236"/>
      <c r="AR835" s="236"/>
      <c r="AS835" s="236"/>
      <c r="AT835" s="236"/>
      <c r="AU835" s="236"/>
      <c r="AV835" s="236"/>
      <c r="AW835" s="236"/>
      <c r="AX835" s="236"/>
    </row>
    <row r="836" spans="2:50" ht="25.7" hidden="1" customHeight="1">
      <c r="B836" s="275"/>
      <c r="C836" s="259" t="s">
        <v>8007</v>
      </c>
      <c r="D836" s="236" t="s">
        <v>8370</v>
      </c>
      <c r="E836" s="235" t="s">
        <v>8371</v>
      </c>
      <c r="F836" s="236" t="s">
        <v>8007</v>
      </c>
      <c r="G836" s="236" t="s">
        <v>8372</v>
      </c>
      <c r="H836" s="247"/>
      <c r="I836" s="236" t="s">
        <v>8007</v>
      </c>
      <c r="J836" s="236">
        <v>1</v>
      </c>
      <c r="K836" s="235">
        <v>72775</v>
      </c>
      <c r="L836" s="235"/>
      <c r="M836" s="235"/>
      <c r="N836" s="236"/>
      <c r="O836" s="707" t="s">
        <v>8360</v>
      </c>
      <c r="P836" s="235">
        <v>4969</v>
      </c>
      <c r="Q836" s="235">
        <v>8</v>
      </c>
      <c r="R836" s="235"/>
      <c r="S836" s="235">
        <v>50</v>
      </c>
      <c r="T836" s="236"/>
      <c r="U836" s="236"/>
      <c r="V836" s="707">
        <v>1992</v>
      </c>
      <c r="W836" s="236">
        <v>25700000</v>
      </c>
      <c r="X836" s="236"/>
      <c r="Y836" s="236"/>
      <c r="Z836" s="236"/>
      <c r="AA836" s="236"/>
      <c r="AB836" s="235">
        <v>858</v>
      </c>
      <c r="AC836" s="707"/>
      <c r="AD836" s="707"/>
      <c r="AE836" s="236"/>
      <c r="AF836" s="236"/>
      <c r="AG836" s="236">
        <v>4</v>
      </c>
      <c r="AH836" s="236">
        <v>510</v>
      </c>
      <c r="AI836" s="236">
        <v>12192000</v>
      </c>
      <c r="AJ836" s="236"/>
      <c r="AK836" s="236"/>
      <c r="AL836" s="236"/>
      <c r="AM836" s="236"/>
      <c r="AN836" s="236"/>
      <c r="AO836" s="236"/>
      <c r="AP836" s="236"/>
      <c r="AQ836" s="236"/>
      <c r="AR836" s="236"/>
      <c r="AS836" s="236"/>
      <c r="AT836" s="236"/>
      <c r="AU836" s="236"/>
      <c r="AV836" s="236"/>
      <c r="AW836" s="236"/>
      <c r="AX836" s="693"/>
    </row>
    <row r="837" spans="2:50" ht="25.7" hidden="1" customHeight="1">
      <c r="B837" s="275"/>
      <c r="C837" s="259" t="s">
        <v>8007</v>
      </c>
      <c r="D837" s="236"/>
      <c r="E837" s="235" t="s">
        <v>8373</v>
      </c>
      <c r="F837" s="236" t="s">
        <v>8007</v>
      </c>
      <c r="G837" s="236"/>
      <c r="H837" s="247"/>
      <c r="I837" s="236" t="s">
        <v>8007</v>
      </c>
      <c r="J837" s="236"/>
      <c r="K837" s="235">
        <v>3620</v>
      </c>
      <c r="L837" s="235">
        <v>81.48</v>
      </c>
      <c r="M837" s="235">
        <v>78.12</v>
      </c>
      <c r="N837" s="236"/>
      <c r="O837" s="707" t="s">
        <v>304</v>
      </c>
      <c r="P837" s="235">
        <v>1776</v>
      </c>
      <c r="Q837" s="235">
        <v>3</v>
      </c>
      <c r="R837" s="235"/>
      <c r="S837" s="235"/>
      <c r="T837" s="236"/>
      <c r="U837" s="236"/>
      <c r="V837" s="707">
        <v>2006</v>
      </c>
      <c r="W837" s="236"/>
      <c r="X837" s="236"/>
      <c r="Y837" s="236"/>
      <c r="Z837" s="236"/>
      <c r="AA837" s="236"/>
      <c r="AB837" s="235">
        <v>300</v>
      </c>
      <c r="AC837" s="707"/>
      <c r="AD837" s="707"/>
      <c r="AE837" s="236"/>
      <c r="AF837" s="236"/>
      <c r="AG837" s="236"/>
      <c r="AH837" s="236"/>
      <c r="AI837" s="236"/>
      <c r="AJ837" s="236"/>
      <c r="AK837" s="236"/>
      <c r="AL837" s="236"/>
      <c r="AM837" s="236"/>
      <c r="AN837" s="236"/>
      <c r="AO837" s="236"/>
      <c r="AP837" s="236"/>
      <c r="AQ837" s="236"/>
      <c r="AR837" s="236"/>
      <c r="AS837" s="236"/>
      <c r="AT837" s="236"/>
      <c r="AU837" s="236"/>
      <c r="AV837" s="236"/>
      <c r="AW837" s="236"/>
      <c r="AX837" s="236"/>
    </row>
    <row r="838" spans="2:50" ht="25.7" hidden="1" customHeight="1">
      <c r="B838" s="275"/>
      <c r="C838" s="259" t="s">
        <v>8007</v>
      </c>
      <c r="D838" s="236"/>
      <c r="E838" s="235" t="s">
        <v>8374</v>
      </c>
      <c r="F838" s="236" t="s">
        <v>8007</v>
      </c>
      <c r="G838" s="236"/>
      <c r="H838" s="247"/>
      <c r="I838" s="236" t="s">
        <v>8007</v>
      </c>
      <c r="J838" s="236"/>
      <c r="K838" s="235">
        <v>32647</v>
      </c>
      <c r="L838" s="235"/>
      <c r="M838" s="235"/>
      <c r="N838" s="236"/>
      <c r="O838" s="707" t="s">
        <v>8360</v>
      </c>
      <c r="P838" s="235">
        <v>671</v>
      </c>
      <c r="Q838" s="235">
        <v>1</v>
      </c>
      <c r="R838" s="235"/>
      <c r="S838" s="235"/>
      <c r="T838" s="236"/>
      <c r="U838" s="236"/>
      <c r="V838" s="707">
        <v>2009</v>
      </c>
      <c r="W838" s="236"/>
      <c r="X838" s="236"/>
      <c r="Y838" s="236"/>
      <c r="Z838" s="236"/>
      <c r="AA838" s="236"/>
      <c r="AB838" s="235">
        <v>150</v>
      </c>
      <c r="AC838" s="707"/>
      <c r="AD838" s="707"/>
      <c r="AE838" s="236"/>
      <c r="AF838" s="236"/>
      <c r="AG838" s="236"/>
      <c r="AH838" s="236"/>
      <c r="AI838" s="236"/>
      <c r="AJ838" s="236"/>
      <c r="AK838" s="236"/>
      <c r="AL838" s="236"/>
      <c r="AM838" s="236"/>
      <c r="AN838" s="236"/>
      <c r="AO838" s="236"/>
      <c r="AP838" s="236"/>
      <c r="AQ838" s="236"/>
      <c r="AR838" s="236"/>
      <c r="AS838" s="236"/>
      <c r="AT838" s="236"/>
      <c r="AU838" s="236"/>
      <c r="AV838" s="236"/>
      <c r="AW838" s="236"/>
      <c r="AX838" s="236"/>
    </row>
    <row r="839" spans="2:50" ht="30" hidden="1" customHeight="1">
      <c r="B839" s="275"/>
      <c r="C839" s="259" t="s">
        <v>8007</v>
      </c>
      <c r="D839" s="236"/>
      <c r="E839" s="235" t="s">
        <v>8375</v>
      </c>
      <c r="F839" s="236" t="s">
        <v>8007</v>
      </c>
      <c r="G839" s="236"/>
      <c r="H839" s="247"/>
      <c r="I839" s="236" t="s">
        <v>8007</v>
      </c>
      <c r="J839" s="236"/>
      <c r="K839" s="235">
        <v>3000</v>
      </c>
      <c r="L839" s="235"/>
      <c r="M839" s="235"/>
      <c r="N839" s="236"/>
      <c r="O839" s="707" t="s">
        <v>8376</v>
      </c>
      <c r="P839" s="235">
        <v>3000</v>
      </c>
      <c r="Q839" s="235">
        <v>4</v>
      </c>
      <c r="R839" s="235"/>
      <c r="S839" s="235"/>
      <c r="T839" s="236"/>
      <c r="U839" s="236"/>
      <c r="V839" s="707">
        <v>2015</v>
      </c>
      <c r="W839" s="236"/>
      <c r="X839" s="236"/>
      <c r="Y839" s="236"/>
      <c r="Z839" s="236"/>
      <c r="AA839" s="236"/>
      <c r="AB839" s="235">
        <v>300</v>
      </c>
      <c r="AC839" s="707"/>
      <c r="AD839" s="707"/>
      <c r="AE839" s="236"/>
      <c r="AF839" s="236"/>
      <c r="AG839" s="236"/>
      <c r="AH839" s="236"/>
      <c r="AI839" s="236"/>
      <c r="AJ839" s="236"/>
      <c r="AK839" s="236"/>
      <c r="AL839" s="236"/>
      <c r="AM839" s="236"/>
      <c r="AN839" s="236"/>
      <c r="AO839" s="236"/>
      <c r="AP839" s="236"/>
      <c r="AQ839" s="236"/>
      <c r="AR839" s="236"/>
      <c r="AS839" s="236"/>
      <c r="AT839" s="236"/>
      <c r="AU839" s="236"/>
      <c r="AV839" s="236"/>
      <c r="AW839" s="236"/>
      <c r="AX839" s="236"/>
    </row>
    <row r="840" spans="2:50" ht="44.25" hidden="1" customHeight="1">
      <c r="B840" s="275"/>
      <c r="C840" s="259" t="s">
        <v>8007</v>
      </c>
      <c r="D840" s="236"/>
      <c r="E840" s="235" t="s">
        <v>8377</v>
      </c>
      <c r="F840" s="236" t="s">
        <v>8007</v>
      </c>
      <c r="G840" s="236"/>
      <c r="H840" s="247"/>
      <c r="I840" s="236" t="s">
        <v>8007</v>
      </c>
      <c r="J840" s="236"/>
      <c r="K840" s="235">
        <v>28986</v>
      </c>
      <c r="L840" s="235"/>
      <c r="M840" s="235"/>
      <c r="N840" s="236"/>
      <c r="O840" s="707" t="s">
        <v>8360</v>
      </c>
      <c r="P840" s="235">
        <v>1400</v>
      </c>
      <c r="Q840" s="235">
        <v>2</v>
      </c>
      <c r="R840" s="235"/>
      <c r="S840" s="235"/>
      <c r="T840" s="236"/>
      <c r="U840" s="236"/>
      <c r="V840" s="707">
        <v>2009</v>
      </c>
      <c r="W840" s="236"/>
      <c r="X840" s="236"/>
      <c r="Y840" s="236"/>
      <c r="Z840" s="236"/>
      <c r="AA840" s="236"/>
      <c r="AB840" s="235">
        <v>300</v>
      </c>
      <c r="AC840" s="707"/>
      <c r="AD840" s="707"/>
      <c r="AE840" s="236"/>
      <c r="AF840" s="236"/>
      <c r="AG840" s="236"/>
      <c r="AH840" s="236"/>
      <c r="AI840" s="236"/>
      <c r="AJ840" s="236"/>
      <c r="AK840" s="236"/>
      <c r="AL840" s="236"/>
      <c r="AM840" s="236"/>
      <c r="AN840" s="236"/>
      <c r="AO840" s="236"/>
      <c r="AP840" s="236"/>
      <c r="AQ840" s="236"/>
      <c r="AR840" s="236"/>
      <c r="AS840" s="236"/>
      <c r="AT840" s="236"/>
      <c r="AU840" s="236"/>
      <c r="AV840" s="236"/>
      <c r="AW840" s="236"/>
      <c r="AX840" s="236"/>
    </row>
    <row r="841" spans="2:50" ht="25.7" hidden="1" customHeight="1">
      <c r="B841" s="275"/>
      <c r="C841" s="793" t="s">
        <v>8007</v>
      </c>
      <c r="D841" s="221"/>
      <c r="E841" s="222" t="s">
        <v>8378</v>
      </c>
      <c r="F841" s="219" t="s">
        <v>8007</v>
      </c>
      <c r="G841" s="221"/>
      <c r="H841" s="221"/>
      <c r="I841" s="236" t="s">
        <v>8007</v>
      </c>
      <c r="J841" s="221"/>
      <c r="K841" s="222">
        <v>4636</v>
      </c>
      <c r="L841" s="222"/>
      <c r="M841" s="222"/>
      <c r="N841" s="221"/>
      <c r="O841" s="707" t="s">
        <v>8360</v>
      </c>
      <c r="P841" s="222">
        <v>1330</v>
      </c>
      <c r="Q841" s="222">
        <v>2</v>
      </c>
      <c r="R841" s="222"/>
      <c r="S841" s="222"/>
      <c r="T841" s="221"/>
      <c r="U841" s="221"/>
      <c r="V841" s="219">
        <v>2010</v>
      </c>
      <c r="W841" s="221"/>
      <c r="X841" s="221"/>
      <c r="Y841" s="221"/>
      <c r="Z841" s="221"/>
      <c r="AA841" s="221"/>
      <c r="AB841" s="222">
        <v>350</v>
      </c>
      <c r="AC841" s="221"/>
      <c r="AD841" s="221"/>
      <c r="AE841" s="221"/>
      <c r="AF841" s="221"/>
      <c r="AG841" s="221"/>
      <c r="AH841" s="221"/>
      <c r="AI841" s="221"/>
      <c r="AJ841" s="221"/>
      <c r="AK841" s="221"/>
      <c r="AL841" s="221"/>
      <c r="AM841" s="221"/>
      <c r="AN841" s="221"/>
      <c r="AO841" s="221"/>
      <c r="AP841" s="221"/>
      <c r="AQ841" s="221"/>
      <c r="AR841" s="221"/>
      <c r="AS841" s="221"/>
      <c r="AT841" s="221"/>
      <c r="AU841" s="221"/>
      <c r="AV841" s="221"/>
      <c r="AW841" s="221"/>
      <c r="AX841" s="221"/>
    </row>
    <row r="842" spans="2:50" ht="25.7" hidden="1" customHeight="1">
      <c r="B842" s="275"/>
      <c r="C842" s="259" t="s">
        <v>716</v>
      </c>
      <c r="D842" s="236"/>
      <c r="E842" s="235" t="s">
        <v>8379</v>
      </c>
      <c r="F842" s="236" t="s">
        <v>716</v>
      </c>
      <c r="G842" s="236"/>
      <c r="H842" s="247"/>
      <c r="I842" s="236" t="s">
        <v>716</v>
      </c>
      <c r="J842" s="236"/>
      <c r="K842" s="235">
        <v>8450</v>
      </c>
      <c r="L842" s="235">
        <v>238</v>
      </c>
      <c r="M842" s="235">
        <v>413</v>
      </c>
      <c r="N842" s="236"/>
      <c r="O842" s="707" t="s">
        <v>2160</v>
      </c>
      <c r="P842" s="235">
        <v>5450</v>
      </c>
      <c r="Q842" s="235">
        <v>11</v>
      </c>
      <c r="R842" s="235"/>
      <c r="S842" s="235">
        <v>100</v>
      </c>
      <c r="T842" s="236"/>
      <c r="U842" s="236"/>
      <c r="V842" s="707">
        <v>2010</v>
      </c>
      <c r="W842" s="236"/>
      <c r="X842" s="236"/>
      <c r="Y842" s="236"/>
      <c r="Z842" s="236"/>
      <c r="AA842" s="236"/>
      <c r="AB842" s="235">
        <v>770</v>
      </c>
      <c r="AC842" s="707"/>
      <c r="AD842" s="707"/>
      <c r="AE842" s="236"/>
      <c r="AF842" s="236"/>
      <c r="AG842" s="236"/>
      <c r="AH842" s="236"/>
      <c r="AI842" s="236"/>
      <c r="AJ842" s="236"/>
      <c r="AK842" s="236"/>
      <c r="AL842" s="236"/>
      <c r="AM842" s="236"/>
      <c r="AN842" s="236"/>
      <c r="AO842" s="236"/>
      <c r="AP842" s="236"/>
      <c r="AQ842" s="236"/>
      <c r="AR842" s="236"/>
      <c r="AS842" s="236"/>
      <c r="AT842" s="236"/>
      <c r="AU842" s="236"/>
      <c r="AV842" s="236"/>
      <c r="AW842" s="236"/>
      <c r="AX842" s="288"/>
    </row>
    <row r="843" spans="2:50" ht="25.7" hidden="1" customHeight="1">
      <c r="B843" s="275"/>
      <c r="C843" s="879" t="s">
        <v>2074</v>
      </c>
      <c r="D843" s="880"/>
      <c r="E843" s="881" t="s">
        <v>8380</v>
      </c>
      <c r="F843" s="880" t="s">
        <v>2074</v>
      </c>
      <c r="G843" s="880"/>
      <c r="H843" s="880"/>
      <c r="I843" s="880" t="s">
        <v>3792</v>
      </c>
      <c r="J843" s="880"/>
      <c r="K843" s="881"/>
      <c r="L843" s="881">
        <v>66</v>
      </c>
      <c r="M843" s="881">
        <v>66</v>
      </c>
      <c r="N843" s="880"/>
      <c r="O843" s="882" t="s">
        <v>8381</v>
      </c>
      <c r="P843" s="881">
        <v>7829</v>
      </c>
      <c r="Q843" s="881">
        <v>12</v>
      </c>
      <c r="R843" s="881">
        <v>100</v>
      </c>
      <c r="S843" s="881">
        <v>100</v>
      </c>
      <c r="T843" s="880"/>
      <c r="U843" s="880"/>
      <c r="V843" s="882" t="s">
        <v>8382</v>
      </c>
      <c r="W843" s="880"/>
      <c r="X843" s="880"/>
      <c r="Y843" s="880"/>
      <c r="Z843" s="880"/>
      <c r="AA843" s="880"/>
      <c r="AB843" s="881">
        <v>1000</v>
      </c>
      <c r="AC843" s="880"/>
      <c r="AD843" s="880"/>
      <c r="AE843" s="880"/>
      <c r="AF843" s="880"/>
      <c r="AG843" s="880"/>
      <c r="AH843" s="880"/>
      <c r="AI843" s="880"/>
      <c r="AJ843" s="880"/>
      <c r="AK843" s="880"/>
      <c r="AL843" s="880"/>
      <c r="AM843" s="880"/>
      <c r="AN843" s="880"/>
      <c r="AO843" s="880"/>
      <c r="AP843" s="880"/>
      <c r="AQ843" s="880"/>
      <c r="AR843" s="880"/>
      <c r="AS843" s="880"/>
      <c r="AT843" s="880"/>
      <c r="AU843" s="880"/>
      <c r="AV843" s="880"/>
      <c r="AW843" s="880"/>
      <c r="AX843" s="880" t="s">
        <v>8383</v>
      </c>
    </row>
    <row r="844" spans="2:50" ht="25.7" hidden="1" customHeight="1">
      <c r="B844" s="275"/>
      <c r="C844" s="259" t="s">
        <v>8021</v>
      </c>
      <c r="D844" s="236" t="s">
        <v>8384</v>
      </c>
      <c r="E844" s="235" t="s">
        <v>8385</v>
      </c>
      <c r="F844" s="236" t="s">
        <v>8021</v>
      </c>
      <c r="G844" s="236" t="s">
        <v>8024</v>
      </c>
      <c r="H844" s="247"/>
      <c r="I844" s="880" t="s">
        <v>3792</v>
      </c>
      <c r="J844" s="236">
        <v>4</v>
      </c>
      <c r="K844" s="235">
        <v>4558</v>
      </c>
      <c r="L844" s="235"/>
      <c r="M844" s="235"/>
      <c r="N844" s="236" t="s">
        <v>171</v>
      </c>
      <c r="O844" s="707" t="s">
        <v>172</v>
      </c>
      <c r="P844" s="235">
        <v>3966</v>
      </c>
      <c r="Q844" s="235">
        <v>6</v>
      </c>
      <c r="R844" s="235"/>
      <c r="S844" s="235"/>
      <c r="T844" s="236"/>
      <c r="U844" s="236"/>
      <c r="V844" s="707">
        <v>1991</v>
      </c>
      <c r="W844" s="236">
        <v>37</v>
      </c>
      <c r="X844" s="236"/>
      <c r="Y844" s="236"/>
      <c r="Z844" s="236"/>
      <c r="AA844" s="236"/>
      <c r="AB844" s="235">
        <v>37</v>
      </c>
      <c r="AC844" s="707"/>
      <c r="AD844" s="707"/>
      <c r="AE844" s="236"/>
      <c r="AF844" s="236"/>
      <c r="AG844" s="236"/>
      <c r="AH844" s="236"/>
      <c r="AI844" s="236"/>
      <c r="AJ844" s="236"/>
      <c r="AK844" s="236"/>
      <c r="AL844" s="236"/>
      <c r="AM844" s="236"/>
      <c r="AN844" s="236"/>
      <c r="AO844" s="236"/>
      <c r="AP844" s="236"/>
      <c r="AQ844" s="236"/>
      <c r="AR844" s="236"/>
      <c r="AS844" s="236"/>
      <c r="AT844" s="236"/>
      <c r="AU844" s="236"/>
      <c r="AV844" s="236"/>
      <c r="AW844" s="236"/>
      <c r="AX844" s="236"/>
    </row>
    <row r="845" spans="2:50" ht="25.7" hidden="1" customHeight="1">
      <c r="B845" s="275"/>
      <c r="C845" s="883" t="s">
        <v>8021</v>
      </c>
      <c r="D845" s="880"/>
      <c r="E845" s="880" t="s">
        <v>15067</v>
      </c>
      <c r="F845" s="880" t="s">
        <v>8021</v>
      </c>
      <c r="G845" s="880"/>
      <c r="H845" s="880"/>
      <c r="I845" s="880" t="s">
        <v>3792</v>
      </c>
      <c r="J845" s="880"/>
      <c r="K845" s="881">
        <v>45000</v>
      </c>
      <c r="L845" s="881">
        <v>123.14</v>
      </c>
      <c r="M845" s="881">
        <v>123.14</v>
      </c>
      <c r="N845" s="880"/>
      <c r="O845" s="882" t="s">
        <v>9326</v>
      </c>
      <c r="P845" s="881">
        <v>4690</v>
      </c>
      <c r="Q845" s="881">
        <v>9</v>
      </c>
      <c r="R845" s="881">
        <v>1500</v>
      </c>
      <c r="S845" s="881">
        <v>2000</v>
      </c>
      <c r="T845" s="880"/>
      <c r="U845" s="880"/>
      <c r="V845" s="882">
        <v>2019</v>
      </c>
      <c r="W845" s="880"/>
      <c r="X845" s="880"/>
      <c r="Y845" s="880"/>
      <c r="Z845" s="880"/>
      <c r="AA845" s="880"/>
      <c r="AB845" s="881">
        <v>488</v>
      </c>
      <c r="AC845" s="880"/>
      <c r="AD845" s="880"/>
      <c r="AE845" s="880"/>
      <c r="AF845" s="880"/>
      <c r="AG845" s="880"/>
      <c r="AH845" s="880"/>
      <c r="AI845" s="880"/>
      <c r="AJ845" s="880"/>
      <c r="AK845" s="880"/>
      <c r="AL845" s="880"/>
      <c r="AM845" s="880"/>
      <c r="AN845" s="880"/>
      <c r="AO845" s="880"/>
      <c r="AP845" s="880"/>
      <c r="AQ845" s="880"/>
      <c r="AR845" s="880"/>
      <c r="AS845" s="880"/>
      <c r="AT845" s="880"/>
      <c r="AU845" s="880"/>
      <c r="AV845" s="880"/>
      <c r="AW845" s="880"/>
      <c r="AX845" s="884" t="s">
        <v>15068</v>
      </c>
    </row>
    <row r="846" spans="2:50" ht="25.7" hidden="1" customHeight="1">
      <c r="B846" s="275"/>
      <c r="C846" s="793" t="s">
        <v>8021</v>
      </c>
      <c r="D846" s="221"/>
      <c r="E846" s="221" t="s">
        <v>8386</v>
      </c>
      <c r="F846" s="221" t="s">
        <v>8021</v>
      </c>
      <c r="G846" s="307"/>
      <c r="H846" s="307"/>
      <c r="I846" s="221" t="s">
        <v>8221</v>
      </c>
      <c r="J846" s="307"/>
      <c r="K846" s="222">
        <v>4508</v>
      </c>
      <c r="L846" s="222"/>
      <c r="M846" s="222"/>
      <c r="N846" s="307"/>
      <c r="O846" s="219" t="s">
        <v>172</v>
      </c>
      <c r="P846" s="222">
        <v>920</v>
      </c>
      <c r="Q846" s="222">
        <v>1</v>
      </c>
      <c r="R846" s="222"/>
      <c r="S846" s="222"/>
      <c r="T846" s="307"/>
      <c r="U846" s="307"/>
      <c r="V846" s="219">
        <v>2005</v>
      </c>
      <c r="W846" s="307"/>
      <c r="X846" s="307"/>
      <c r="Y846" s="307"/>
      <c r="Z846" s="307"/>
      <c r="AA846" s="307"/>
      <c r="AB846" s="222">
        <v>23</v>
      </c>
      <c r="AC846" s="307"/>
      <c r="AD846" s="307"/>
      <c r="AE846" s="307"/>
      <c r="AF846" s="307"/>
      <c r="AG846" s="221"/>
      <c r="AH846" s="307"/>
      <c r="AI846" s="307"/>
      <c r="AJ846" s="307"/>
      <c r="AK846" s="307"/>
      <c r="AL846" s="307"/>
      <c r="AM846" s="307"/>
      <c r="AN846" s="307"/>
      <c r="AO846" s="307"/>
      <c r="AP846" s="307"/>
      <c r="AQ846" s="307"/>
      <c r="AR846" s="307"/>
      <c r="AS846" s="307"/>
      <c r="AT846" s="307"/>
      <c r="AU846" s="307"/>
      <c r="AV846" s="307"/>
      <c r="AW846" s="307"/>
      <c r="AX846" s="221"/>
    </row>
    <row r="847" spans="2:50" ht="25.7" hidden="1" customHeight="1">
      <c r="B847" s="275"/>
      <c r="C847" s="793" t="s">
        <v>8021</v>
      </c>
      <c r="D847" s="221"/>
      <c r="E847" s="221" t="s">
        <v>8387</v>
      </c>
      <c r="F847" s="221" t="s">
        <v>8021</v>
      </c>
      <c r="G847" s="307"/>
      <c r="H847" s="307"/>
      <c r="I847" s="221" t="s">
        <v>8388</v>
      </c>
      <c r="J847" s="307"/>
      <c r="K847" s="222">
        <v>960</v>
      </c>
      <c r="L847" s="222"/>
      <c r="M847" s="222"/>
      <c r="N847" s="307"/>
      <c r="O847" s="219" t="s">
        <v>172</v>
      </c>
      <c r="P847" s="222">
        <v>960</v>
      </c>
      <c r="Q847" s="222">
        <v>1</v>
      </c>
      <c r="R847" s="222"/>
      <c r="S847" s="222"/>
      <c r="T847" s="307"/>
      <c r="U847" s="307"/>
      <c r="V847" s="219">
        <v>2005</v>
      </c>
      <c r="W847" s="307"/>
      <c r="X847" s="307"/>
      <c r="Y847" s="307"/>
      <c r="Z847" s="307"/>
      <c r="AA847" s="307"/>
      <c r="AB847" s="222">
        <v>20</v>
      </c>
      <c r="AC847" s="307"/>
      <c r="AD847" s="307"/>
      <c r="AE847" s="307"/>
      <c r="AF847" s="307"/>
      <c r="AG847" s="221"/>
      <c r="AH847" s="307"/>
      <c r="AI847" s="307"/>
      <c r="AJ847" s="307"/>
      <c r="AK847" s="307"/>
      <c r="AL847" s="307"/>
      <c r="AM847" s="307"/>
      <c r="AN847" s="307"/>
      <c r="AO847" s="307"/>
      <c r="AP847" s="307"/>
      <c r="AQ847" s="307"/>
      <c r="AR847" s="307"/>
      <c r="AS847" s="307"/>
      <c r="AT847" s="307"/>
      <c r="AU847" s="307"/>
      <c r="AV847" s="307"/>
      <c r="AW847" s="307"/>
      <c r="AX847" s="221"/>
    </row>
    <row r="848" spans="2:50" ht="25.7" hidden="1" customHeight="1">
      <c r="B848" s="275"/>
      <c r="C848" s="793" t="s">
        <v>8021</v>
      </c>
      <c r="D848" s="221"/>
      <c r="E848" s="221" t="s">
        <v>8389</v>
      </c>
      <c r="F848" s="221" t="s">
        <v>8021</v>
      </c>
      <c r="G848" s="307"/>
      <c r="H848" s="307"/>
      <c r="I848" s="221" t="s">
        <v>8390</v>
      </c>
      <c r="J848" s="307"/>
      <c r="K848" s="222">
        <v>1000</v>
      </c>
      <c r="L848" s="222"/>
      <c r="M848" s="222"/>
      <c r="N848" s="307"/>
      <c r="O848" s="219" t="s">
        <v>172</v>
      </c>
      <c r="P848" s="222">
        <v>800</v>
      </c>
      <c r="Q848" s="222">
        <v>1</v>
      </c>
      <c r="R848" s="222"/>
      <c r="S848" s="222"/>
      <c r="T848" s="307"/>
      <c r="U848" s="307"/>
      <c r="V848" s="219">
        <v>1997</v>
      </c>
      <c r="W848" s="307"/>
      <c r="X848" s="307"/>
      <c r="Y848" s="307"/>
      <c r="Z848" s="307"/>
      <c r="AA848" s="307"/>
      <c r="AB848" s="222">
        <v>20</v>
      </c>
      <c r="AC848" s="307"/>
      <c r="AD848" s="307"/>
      <c r="AE848" s="307"/>
      <c r="AF848" s="307"/>
      <c r="AG848" s="221"/>
      <c r="AH848" s="307"/>
      <c r="AI848" s="307"/>
      <c r="AJ848" s="307"/>
      <c r="AK848" s="307"/>
      <c r="AL848" s="307"/>
      <c r="AM848" s="307"/>
      <c r="AN848" s="307"/>
      <c r="AO848" s="307"/>
      <c r="AP848" s="307"/>
      <c r="AQ848" s="307"/>
      <c r="AR848" s="307"/>
      <c r="AS848" s="307"/>
      <c r="AT848" s="307"/>
      <c r="AU848" s="307"/>
      <c r="AV848" s="307"/>
      <c r="AW848" s="307"/>
      <c r="AX848" s="221"/>
    </row>
    <row r="849" spans="2:50" ht="25.7" hidden="1" customHeight="1">
      <c r="B849" s="275"/>
      <c r="C849" s="793" t="s">
        <v>8021</v>
      </c>
      <c r="D849" s="221"/>
      <c r="E849" s="221" t="s">
        <v>8391</v>
      </c>
      <c r="F849" s="221" t="s">
        <v>8021</v>
      </c>
      <c r="G849" s="307"/>
      <c r="H849" s="307"/>
      <c r="I849" s="221" t="s">
        <v>8392</v>
      </c>
      <c r="J849" s="307"/>
      <c r="K849" s="222">
        <v>1100</v>
      </c>
      <c r="L849" s="222"/>
      <c r="M849" s="222"/>
      <c r="N849" s="307"/>
      <c r="O849" s="219" t="s">
        <v>172</v>
      </c>
      <c r="P849" s="222">
        <v>850</v>
      </c>
      <c r="Q849" s="222">
        <v>1</v>
      </c>
      <c r="R849" s="222"/>
      <c r="S849" s="222"/>
      <c r="T849" s="307"/>
      <c r="U849" s="307"/>
      <c r="V849" s="219">
        <v>1997</v>
      </c>
      <c r="W849" s="307"/>
      <c r="X849" s="307"/>
      <c r="Y849" s="307"/>
      <c r="Z849" s="307"/>
      <c r="AA849" s="307"/>
      <c r="AB849" s="222">
        <v>20</v>
      </c>
      <c r="AC849" s="307"/>
      <c r="AD849" s="307"/>
      <c r="AE849" s="307"/>
      <c r="AF849" s="307"/>
      <c r="AG849" s="221"/>
      <c r="AH849" s="307"/>
      <c r="AI849" s="307"/>
      <c r="AJ849" s="307"/>
      <c r="AK849" s="307"/>
      <c r="AL849" s="307"/>
      <c r="AM849" s="307"/>
      <c r="AN849" s="307"/>
      <c r="AO849" s="307"/>
      <c r="AP849" s="307"/>
      <c r="AQ849" s="307"/>
      <c r="AR849" s="307"/>
      <c r="AS849" s="307"/>
      <c r="AT849" s="307"/>
      <c r="AU849" s="307"/>
      <c r="AV849" s="307"/>
      <c r="AW849" s="307"/>
      <c r="AX849" s="221"/>
    </row>
    <row r="850" spans="2:50" ht="25.7" hidden="1" customHeight="1">
      <c r="B850" s="282"/>
      <c r="C850" s="793" t="s">
        <v>8021</v>
      </c>
      <c r="D850" s="221"/>
      <c r="E850" s="221" t="s">
        <v>8393</v>
      </c>
      <c r="F850" s="221" t="s">
        <v>8021</v>
      </c>
      <c r="G850" s="307"/>
      <c r="H850" s="307"/>
      <c r="I850" s="221" t="s">
        <v>8217</v>
      </c>
      <c r="J850" s="307"/>
      <c r="K850" s="222">
        <v>1300</v>
      </c>
      <c r="L850" s="222"/>
      <c r="M850" s="222"/>
      <c r="N850" s="307"/>
      <c r="O850" s="219" t="s">
        <v>172</v>
      </c>
      <c r="P850" s="222">
        <v>900</v>
      </c>
      <c r="Q850" s="222">
        <v>1</v>
      </c>
      <c r="R850" s="222"/>
      <c r="S850" s="222"/>
      <c r="T850" s="307"/>
      <c r="U850" s="307"/>
      <c r="V850" s="219">
        <v>1998</v>
      </c>
      <c r="W850" s="307"/>
      <c r="X850" s="307"/>
      <c r="Y850" s="307"/>
      <c r="Z850" s="307"/>
      <c r="AA850" s="307"/>
      <c r="AB850" s="222">
        <v>20</v>
      </c>
      <c r="AC850" s="307"/>
      <c r="AD850" s="307"/>
      <c r="AE850" s="307"/>
      <c r="AF850" s="307"/>
      <c r="AG850" s="221"/>
      <c r="AH850" s="307"/>
      <c r="AI850" s="307"/>
      <c r="AJ850" s="307"/>
      <c r="AK850" s="307"/>
      <c r="AL850" s="307"/>
      <c r="AM850" s="307"/>
      <c r="AN850" s="307"/>
      <c r="AO850" s="307"/>
      <c r="AP850" s="307"/>
      <c r="AQ850" s="307"/>
      <c r="AR850" s="307"/>
      <c r="AS850" s="307"/>
      <c r="AT850" s="307"/>
      <c r="AU850" s="307"/>
      <c r="AV850" s="307"/>
      <c r="AW850" s="307"/>
      <c r="AX850" s="221"/>
    </row>
    <row r="851" spans="2:50" ht="25.7" hidden="1" customHeight="1">
      <c r="B851" s="290" t="s">
        <v>2364</v>
      </c>
      <c r="C851" s="259" t="s">
        <v>2244</v>
      </c>
      <c r="D851" s="236"/>
      <c r="E851" s="246">
        <f>COUNTA(E852:E858)</f>
        <v>7</v>
      </c>
      <c r="F851" s="707"/>
      <c r="G851" s="236"/>
      <c r="H851" s="247"/>
      <c r="I851" s="236"/>
      <c r="J851" s="236"/>
      <c r="K851" s="235">
        <f>SUM(K852:K858)</f>
        <v>54030</v>
      </c>
      <c r="L851" s="235">
        <f t="shared" ref="L851:Q851" si="3">SUM(L852:L858)</f>
        <v>5195</v>
      </c>
      <c r="M851" s="235">
        <f t="shared" si="3"/>
        <v>5565</v>
      </c>
      <c r="N851" s="235" t="e">
        <f t="shared" si="3"/>
        <v>#REF!</v>
      </c>
      <c r="O851" s="235"/>
      <c r="P851" s="235">
        <f t="shared" si="3"/>
        <v>34195</v>
      </c>
      <c r="Q851" s="235">
        <f t="shared" si="3"/>
        <v>51</v>
      </c>
      <c r="R851" s="235"/>
      <c r="S851" s="235"/>
      <c r="T851" s="236"/>
      <c r="U851" s="236"/>
      <c r="V851" s="707"/>
      <c r="W851" s="236"/>
      <c r="X851" s="236"/>
      <c r="Y851" s="236"/>
      <c r="Z851" s="236"/>
      <c r="AA851" s="236"/>
      <c r="AB851" s="235"/>
      <c r="AC851" s="707"/>
      <c r="AD851" s="707"/>
      <c r="AE851" s="236"/>
      <c r="AF851" s="236"/>
      <c r="AG851" s="236"/>
      <c r="AH851" s="236"/>
      <c r="AI851" s="236"/>
      <c r="AJ851" s="236"/>
      <c r="AK851" s="236"/>
      <c r="AL851" s="236"/>
      <c r="AM851" s="236"/>
      <c r="AN851" s="236"/>
      <c r="AO851" s="236"/>
      <c r="AP851" s="236"/>
      <c r="AQ851" s="236"/>
      <c r="AR851" s="236"/>
      <c r="AS851" s="236"/>
      <c r="AT851" s="236"/>
      <c r="AU851" s="236"/>
      <c r="AV851" s="236"/>
      <c r="AW851" s="236"/>
      <c r="AX851" s="236"/>
    </row>
    <row r="852" spans="2:50" ht="25.15" hidden="1" customHeight="1">
      <c r="B852" s="275"/>
      <c r="C852" s="259" t="s">
        <v>8997</v>
      </c>
      <c r="D852" s="236" t="s">
        <v>8998</v>
      </c>
      <c r="E852" s="235" t="s">
        <v>13105</v>
      </c>
      <c r="F852" s="707" t="s">
        <v>8999</v>
      </c>
      <c r="G852" s="236" t="s">
        <v>9004</v>
      </c>
      <c r="H852" s="247" t="s">
        <v>9000</v>
      </c>
      <c r="I852" s="707" t="s">
        <v>9001</v>
      </c>
      <c r="J852" s="236" t="s">
        <v>5393</v>
      </c>
      <c r="K852" s="235">
        <v>9235</v>
      </c>
      <c r="L852" s="235">
        <v>1664</v>
      </c>
      <c r="M852" s="235">
        <v>2011</v>
      </c>
      <c r="N852" s="236" t="s">
        <v>171</v>
      </c>
      <c r="O852" s="707" t="s">
        <v>6396</v>
      </c>
      <c r="P852" s="235">
        <v>6600</v>
      </c>
      <c r="Q852" s="235">
        <v>10</v>
      </c>
      <c r="R852" s="235"/>
      <c r="S852" s="235">
        <v>3300</v>
      </c>
      <c r="T852" s="236" t="s">
        <v>13106</v>
      </c>
      <c r="U852" s="236" t="s">
        <v>466</v>
      </c>
      <c r="V852" s="707">
        <v>1984</v>
      </c>
      <c r="W852" s="236"/>
      <c r="X852" s="236"/>
      <c r="Y852" s="236"/>
      <c r="Z852" s="236" t="s">
        <v>13107</v>
      </c>
      <c r="AA852" s="236"/>
      <c r="AB852" s="235">
        <v>250</v>
      </c>
      <c r="AC852" s="707" t="s">
        <v>13108</v>
      </c>
      <c r="AD852" s="707"/>
      <c r="AE852" s="236"/>
      <c r="AF852" s="236"/>
      <c r="AG852" s="236" t="s">
        <v>13109</v>
      </c>
      <c r="AH852" s="236" t="s">
        <v>13110</v>
      </c>
      <c r="AI852" s="236" t="s">
        <v>13111</v>
      </c>
      <c r="AJ852" s="236"/>
      <c r="AK852" s="236"/>
      <c r="AL852" s="236"/>
      <c r="AM852" s="236"/>
      <c r="AN852" s="236"/>
      <c r="AO852" s="236"/>
      <c r="AP852" s="236"/>
      <c r="AQ852" s="236"/>
      <c r="AR852" s="236"/>
      <c r="AS852" s="236"/>
      <c r="AT852" s="236"/>
      <c r="AU852" s="236"/>
      <c r="AV852" s="236"/>
      <c r="AW852" s="236"/>
      <c r="AX852" s="707"/>
    </row>
    <row r="853" spans="2:50" ht="25.15" hidden="1" customHeight="1">
      <c r="B853" s="275"/>
      <c r="C853" s="259" t="s">
        <v>8997</v>
      </c>
      <c r="D853" s="236"/>
      <c r="E853" s="235" t="s">
        <v>13112</v>
      </c>
      <c r="F853" s="707" t="s">
        <v>8999</v>
      </c>
      <c r="G853" s="236"/>
      <c r="H853" s="247"/>
      <c r="I853" s="236" t="s">
        <v>9078</v>
      </c>
      <c r="J853" s="236"/>
      <c r="K853" s="235">
        <v>3000</v>
      </c>
      <c r="L853" s="235"/>
      <c r="M853" s="235"/>
      <c r="N853" s="235" t="e">
        <v>#REF!</v>
      </c>
      <c r="O853" s="707" t="s">
        <v>6396</v>
      </c>
      <c r="P853" s="235">
        <v>1265</v>
      </c>
      <c r="Q853" s="235">
        <v>2</v>
      </c>
      <c r="R853" s="235">
        <v>10</v>
      </c>
      <c r="S853" s="235">
        <v>50</v>
      </c>
      <c r="T853" s="236"/>
      <c r="U853" s="236"/>
      <c r="V853" s="707">
        <v>2005</v>
      </c>
      <c r="W853" s="236"/>
      <c r="X853" s="236"/>
      <c r="Y853" s="236"/>
      <c r="Z853" s="236"/>
      <c r="AA853" s="236"/>
      <c r="AB853" s="235">
        <v>160</v>
      </c>
      <c r="AC853" s="707"/>
      <c r="AD853" s="707"/>
      <c r="AE853" s="236"/>
      <c r="AF853" s="236"/>
      <c r="AG853" s="236"/>
      <c r="AH853" s="236"/>
      <c r="AI853" s="236"/>
      <c r="AJ853" s="236"/>
      <c r="AK853" s="236"/>
      <c r="AL853" s="236"/>
      <c r="AM853" s="236"/>
      <c r="AN853" s="236"/>
      <c r="AO853" s="236"/>
      <c r="AP853" s="236"/>
      <c r="AQ853" s="236"/>
      <c r="AR853" s="236"/>
      <c r="AS853" s="236"/>
      <c r="AT853" s="236"/>
      <c r="AU853" s="236"/>
      <c r="AV853" s="236"/>
      <c r="AW853" s="236"/>
      <c r="AX853" s="236"/>
    </row>
    <row r="854" spans="2:50" ht="25.15" hidden="1" customHeight="1">
      <c r="B854" s="275"/>
      <c r="C854" s="259" t="s">
        <v>8997</v>
      </c>
      <c r="D854" s="236"/>
      <c r="E854" s="235" t="s">
        <v>13113</v>
      </c>
      <c r="F854" s="707" t="s">
        <v>8999</v>
      </c>
      <c r="G854" s="236"/>
      <c r="H854" s="247"/>
      <c r="I854" s="236" t="s">
        <v>9026</v>
      </c>
      <c r="J854" s="236"/>
      <c r="K854" s="235">
        <v>6000</v>
      </c>
      <c r="L854" s="235"/>
      <c r="M854" s="235"/>
      <c r="N854" s="236"/>
      <c r="O854" s="233" t="s">
        <v>13114</v>
      </c>
      <c r="P854" s="235">
        <v>5710</v>
      </c>
      <c r="Q854" s="235">
        <v>8</v>
      </c>
      <c r="R854" s="235"/>
      <c r="S854" s="235">
        <v>200</v>
      </c>
      <c r="T854" s="236"/>
      <c r="U854" s="236"/>
      <c r="V854" s="707">
        <v>2004</v>
      </c>
      <c r="W854" s="236"/>
      <c r="X854" s="236"/>
      <c r="Y854" s="236"/>
      <c r="Z854" s="236"/>
      <c r="AA854" s="236"/>
      <c r="AB854" s="235">
        <v>101</v>
      </c>
      <c r="AC854" s="707"/>
      <c r="AD854" s="707"/>
      <c r="AE854" s="236"/>
      <c r="AF854" s="236"/>
      <c r="AG854" s="236"/>
      <c r="AH854" s="236"/>
      <c r="AI854" s="236"/>
      <c r="AJ854" s="236"/>
      <c r="AK854" s="236"/>
      <c r="AL854" s="236"/>
      <c r="AM854" s="236"/>
      <c r="AN854" s="236"/>
      <c r="AO854" s="236"/>
      <c r="AP854" s="236"/>
      <c r="AQ854" s="236"/>
      <c r="AR854" s="236"/>
      <c r="AS854" s="236"/>
      <c r="AT854" s="236"/>
      <c r="AU854" s="236"/>
      <c r="AV854" s="236"/>
      <c r="AW854" s="236"/>
      <c r="AX854" s="236"/>
    </row>
    <row r="855" spans="2:50" ht="40.5" hidden="1" customHeight="1">
      <c r="B855" s="275"/>
      <c r="C855" s="259" t="s">
        <v>9012</v>
      </c>
      <c r="D855" s="236" t="s">
        <v>13115</v>
      </c>
      <c r="E855" s="235" t="s">
        <v>15525</v>
      </c>
      <c r="F855" s="707" t="s">
        <v>8999</v>
      </c>
      <c r="G855" s="236" t="s">
        <v>13116</v>
      </c>
      <c r="H855" s="247" t="s">
        <v>9013</v>
      </c>
      <c r="I855" s="236" t="s">
        <v>13117</v>
      </c>
      <c r="J855" s="236" t="s">
        <v>5393</v>
      </c>
      <c r="K855" s="235">
        <v>26829</v>
      </c>
      <c r="L855" s="235">
        <v>3531</v>
      </c>
      <c r="M855" s="235">
        <v>3534</v>
      </c>
      <c r="N855" s="236" t="s">
        <v>171</v>
      </c>
      <c r="O855" s="707" t="s">
        <v>13118</v>
      </c>
      <c r="P855" s="235">
        <v>11813</v>
      </c>
      <c r="Q855" s="235">
        <v>17</v>
      </c>
      <c r="R855" s="235">
        <v>1000</v>
      </c>
      <c r="S855" s="235">
        <v>1000</v>
      </c>
      <c r="T855" s="236" t="s">
        <v>465</v>
      </c>
      <c r="U855" s="236" t="s">
        <v>324</v>
      </c>
      <c r="V855" s="707" t="s">
        <v>13119</v>
      </c>
      <c r="W855" s="236" t="s">
        <v>9075</v>
      </c>
      <c r="X855" s="236" t="s">
        <v>9075</v>
      </c>
      <c r="Y855" s="236" t="s">
        <v>643</v>
      </c>
      <c r="Z855" s="236"/>
      <c r="AA855" s="236"/>
      <c r="AB855" s="235">
        <v>5180</v>
      </c>
      <c r="AC855" s="707">
        <v>2002</v>
      </c>
      <c r="AD855" s="707"/>
      <c r="AE855" s="236"/>
      <c r="AF855" s="236"/>
      <c r="AG855" s="236" t="s">
        <v>13120</v>
      </c>
      <c r="AH855" s="236" t="s">
        <v>3385</v>
      </c>
      <c r="AI855" s="236" t="s">
        <v>7932</v>
      </c>
      <c r="AJ855" s="236"/>
      <c r="AK855" s="236"/>
      <c r="AL855" s="236"/>
      <c r="AM855" s="236"/>
      <c r="AN855" s="236"/>
      <c r="AO855" s="236"/>
      <c r="AP855" s="236"/>
      <c r="AQ855" s="236"/>
      <c r="AR855" s="236"/>
      <c r="AS855" s="236"/>
      <c r="AT855" s="236"/>
      <c r="AU855" s="236"/>
      <c r="AV855" s="236"/>
      <c r="AW855" s="236"/>
      <c r="AX855" s="236"/>
    </row>
    <row r="856" spans="2:50" ht="33" hidden="1" customHeight="1">
      <c r="B856" s="275"/>
      <c r="C856" s="259" t="s">
        <v>9012</v>
      </c>
      <c r="D856" s="236" t="s">
        <v>13115</v>
      </c>
      <c r="E856" s="235" t="s">
        <v>15526</v>
      </c>
      <c r="F856" s="707" t="s">
        <v>8999</v>
      </c>
      <c r="G856" s="236" t="s">
        <v>13116</v>
      </c>
      <c r="H856" s="247" t="s">
        <v>9013</v>
      </c>
      <c r="I856" s="236" t="s">
        <v>9014</v>
      </c>
      <c r="J856" s="236" t="s">
        <v>5393</v>
      </c>
      <c r="K856" s="235"/>
      <c r="L856" s="235"/>
      <c r="M856" s="235">
        <v>20</v>
      </c>
      <c r="N856" s="236" t="s">
        <v>171</v>
      </c>
      <c r="O856" s="707" t="s">
        <v>1012</v>
      </c>
      <c r="P856" s="235">
        <v>5455</v>
      </c>
      <c r="Q856" s="235">
        <v>8</v>
      </c>
      <c r="R856" s="235"/>
      <c r="S856" s="235">
        <v>100</v>
      </c>
      <c r="T856" s="236" t="s">
        <v>465</v>
      </c>
      <c r="U856" s="236" t="s">
        <v>324</v>
      </c>
      <c r="V856" s="707">
        <v>2010</v>
      </c>
      <c r="W856" s="236" t="s">
        <v>9075</v>
      </c>
      <c r="X856" s="236" t="s">
        <v>9075</v>
      </c>
      <c r="Y856" s="236" t="s">
        <v>643</v>
      </c>
      <c r="Z856" s="236"/>
      <c r="AA856" s="236"/>
      <c r="AB856" s="235"/>
      <c r="AC856" s="707">
        <v>2002</v>
      </c>
      <c r="AD856" s="707"/>
      <c r="AE856" s="236"/>
      <c r="AF856" s="236"/>
      <c r="AG856" s="236" t="s">
        <v>13120</v>
      </c>
      <c r="AH856" s="236" t="s">
        <v>3385</v>
      </c>
      <c r="AI856" s="236" t="s">
        <v>7932</v>
      </c>
      <c r="AJ856" s="236"/>
      <c r="AK856" s="236"/>
      <c r="AL856" s="236"/>
      <c r="AM856" s="236"/>
      <c r="AN856" s="236"/>
      <c r="AO856" s="236"/>
      <c r="AP856" s="236"/>
      <c r="AQ856" s="236"/>
      <c r="AR856" s="236"/>
      <c r="AS856" s="236"/>
      <c r="AT856" s="236"/>
      <c r="AU856" s="236"/>
      <c r="AV856" s="236"/>
      <c r="AW856" s="236"/>
      <c r="AX856" s="236" t="s">
        <v>15527</v>
      </c>
    </row>
    <row r="857" spans="2:50" ht="25.15" hidden="1" customHeight="1">
      <c r="B857" s="275"/>
      <c r="C857" s="259" t="s">
        <v>9012</v>
      </c>
      <c r="D857" s="236" t="s">
        <v>13115</v>
      </c>
      <c r="E857" s="235" t="s">
        <v>13121</v>
      </c>
      <c r="F857" s="707" t="s">
        <v>8999</v>
      </c>
      <c r="G857" s="236" t="s">
        <v>13116</v>
      </c>
      <c r="H857" s="247" t="s">
        <v>9013</v>
      </c>
      <c r="I857" s="236" t="s">
        <v>9023</v>
      </c>
      <c r="J857" s="236" t="s">
        <v>5393</v>
      </c>
      <c r="K857" s="235">
        <v>5243</v>
      </c>
      <c r="L857" s="235"/>
      <c r="M857" s="235"/>
      <c r="N857" s="236" t="s">
        <v>171</v>
      </c>
      <c r="O857" s="707" t="s">
        <v>1012</v>
      </c>
      <c r="P857" s="235">
        <v>1503</v>
      </c>
      <c r="Q857" s="235">
        <v>3</v>
      </c>
      <c r="R857" s="235"/>
      <c r="S857" s="235">
        <v>30</v>
      </c>
      <c r="T857" s="236" t="s">
        <v>465</v>
      </c>
      <c r="U857" s="236" t="s">
        <v>324</v>
      </c>
      <c r="V857" s="707">
        <v>2009</v>
      </c>
      <c r="W857" s="236" t="s">
        <v>9075</v>
      </c>
      <c r="X857" s="236" t="s">
        <v>9075</v>
      </c>
      <c r="Y857" s="236" t="s">
        <v>643</v>
      </c>
      <c r="Z857" s="236"/>
      <c r="AA857" s="236"/>
      <c r="AB857" s="235">
        <v>160</v>
      </c>
      <c r="AC857" s="707">
        <v>2002</v>
      </c>
      <c r="AD857" s="707"/>
      <c r="AE857" s="236"/>
      <c r="AF857" s="236"/>
      <c r="AG857" s="236" t="s">
        <v>13120</v>
      </c>
      <c r="AH857" s="236" t="s">
        <v>3385</v>
      </c>
      <c r="AI857" s="236" t="s">
        <v>7932</v>
      </c>
      <c r="AJ857" s="236"/>
      <c r="AK857" s="236"/>
      <c r="AL857" s="236"/>
      <c r="AM857" s="236"/>
      <c r="AN857" s="236"/>
      <c r="AO857" s="236"/>
      <c r="AP857" s="236"/>
      <c r="AQ857" s="236"/>
      <c r="AR857" s="236"/>
      <c r="AS857" s="236"/>
      <c r="AT857" s="236"/>
      <c r="AU857" s="236"/>
      <c r="AV857" s="236"/>
      <c r="AW857" s="236"/>
      <c r="AX857" s="236"/>
    </row>
    <row r="858" spans="2:50" ht="25.15" hidden="1" customHeight="1">
      <c r="B858" s="263"/>
      <c r="C858" s="259" t="s">
        <v>9012</v>
      </c>
      <c r="D858" s="236" t="s">
        <v>13115</v>
      </c>
      <c r="E858" s="235" t="s">
        <v>13122</v>
      </c>
      <c r="F858" s="707" t="s">
        <v>8999</v>
      </c>
      <c r="G858" s="236" t="s">
        <v>13116</v>
      </c>
      <c r="H858" s="247" t="s">
        <v>9013</v>
      </c>
      <c r="I858" s="236" t="s">
        <v>9024</v>
      </c>
      <c r="J858" s="236" t="s">
        <v>5393</v>
      </c>
      <c r="K858" s="235">
        <v>3723</v>
      </c>
      <c r="L858" s="235"/>
      <c r="M858" s="235"/>
      <c r="N858" s="236" t="s">
        <v>171</v>
      </c>
      <c r="O858" s="707" t="s">
        <v>1012</v>
      </c>
      <c r="P858" s="235">
        <v>1849</v>
      </c>
      <c r="Q858" s="235">
        <v>3</v>
      </c>
      <c r="R858" s="235"/>
      <c r="S858" s="235">
        <v>30</v>
      </c>
      <c r="T858" s="236" t="s">
        <v>465</v>
      </c>
      <c r="U858" s="236" t="s">
        <v>324</v>
      </c>
      <c r="V858" s="707">
        <v>2010</v>
      </c>
      <c r="W858" s="236" t="s">
        <v>9075</v>
      </c>
      <c r="X858" s="236" t="s">
        <v>9075</v>
      </c>
      <c r="Y858" s="236" t="s">
        <v>643</v>
      </c>
      <c r="Z858" s="236"/>
      <c r="AA858" s="236"/>
      <c r="AB858" s="235">
        <v>258</v>
      </c>
      <c r="AC858" s="707">
        <v>2002</v>
      </c>
      <c r="AD858" s="707"/>
      <c r="AE858" s="236"/>
      <c r="AF858" s="236"/>
      <c r="AG858" s="236" t="s">
        <v>13120</v>
      </c>
      <c r="AH858" s="236" t="s">
        <v>3385</v>
      </c>
      <c r="AI858" s="236" t="s">
        <v>7932</v>
      </c>
      <c r="AJ858" s="236"/>
      <c r="AK858" s="236"/>
      <c r="AL858" s="236"/>
      <c r="AM858" s="236"/>
      <c r="AN858" s="236"/>
      <c r="AO858" s="236"/>
      <c r="AP858" s="236"/>
      <c r="AQ858" s="236"/>
      <c r="AR858" s="236"/>
      <c r="AS858" s="236"/>
      <c r="AT858" s="236"/>
      <c r="AU858" s="236"/>
      <c r="AV858" s="236"/>
      <c r="AW858" s="236"/>
      <c r="AX858" s="236"/>
    </row>
    <row r="859" spans="2:50" ht="25.15" customHeight="1">
      <c r="C859" s="219"/>
      <c r="D859" s="221"/>
      <c r="E859" s="222"/>
      <c r="F859" s="219"/>
      <c r="G859" s="221"/>
      <c r="H859" s="221"/>
      <c r="I859" s="221"/>
      <c r="J859" s="221"/>
      <c r="K859" s="222"/>
      <c r="L859" s="222"/>
      <c r="M859" s="222"/>
      <c r="N859" s="221"/>
      <c r="O859" s="219"/>
      <c r="P859" s="222"/>
      <c r="Q859" s="222"/>
      <c r="R859" s="222"/>
      <c r="S859" s="222"/>
      <c r="T859" s="221"/>
      <c r="U859" s="221"/>
      <c r="V859" s="219"/>
      <c r="W859" s="221"/>
      <c r="X859" s="221"/>
      <c r="Y859" s="221"/>
      <c r="Z859" s="221"/>
      <c r="AA859" s="221"/>
      <c r="AB859" s="222"/>
      <c r="AC859" s="221"/>
      <c r="AD859" s="221"/>
      <c r="AE859" s="221"/>
      <c r="AF859" s="221"/>
      <c r="AG859" s="221"/>
      <c r="AH859" s="221"/>
      <c r="AI859" s="221"/>
      <c r="AJ859" s="221"/>
      <c r="AK859" s="221"/>
      <c r="AL859" s="221"/>
      <c r="AM859" s="221"/>
      <c r="AN859" s="221"/>
      <c r="AO859" s="221"/>
      <c r="AP859" s="221"/>
      <c r="AQ859" s="221"/>
      <c r="AR859" s="221"/>
      <c r="AS859" s="221"/>
      <c r="AT859" s="221"/>
      <c r="AU859" s="221"/>
      <c r="AV859" s="221"/>
      <c r="AW859" s="221"/>
      <c r="AX859" s="221"/>
    </row>
    <row r="860" spans="2:50" ht="25.15" customHeight="1">
      <c r="B860" s="282"/>
      <c r="C860" s="259"/>
      <c r="D860" s="236"/>
      <c r="E860" s="235"/>
      <c r="F860" s="236"/>
      <c r="G860" s="236"/>
      <c r="H860" s="247"/>
      <c r="I860" s="221"/>
      <c r="J860" s="236"/>
      <c r="K860" s="235"/>
      <c r="L860" s="235"/>
      <c r="M860" s="235"/>
      <c r="N860" s="236"/>
      <c r="O860" s="707"/>
      <c r="P860" s="235"/>
      <c r="Q860" s="235"/>
      <c r="R860" s="235"/>
      <c r="S860" s="235"/>
      <c r="T860" s="236"/>
      <c r="U860" s="236"/>
      <c r="V860" s="707"/>
      <c r="W860" s="236"/>
      <c r="X860" s="236"/>
      <c r="Y860" s="236"/>
      <c r="Z860" s="236"/>
      <c r="AA860" s="236"/>
      <c r="AB860" s="235"/>
      <c r="AC860" s="707"/>
      <c r="AD860" s="707"/>
      <c r="AE860" s="236"/>
      <c r="AF860" s="236"/>
      <c r="AG860" s="236"/>
      <c r="AH860" s="236"/>
      <c r="AI860" s="236"/>
      <c r="AJ860" s="236"/>
      <c r="AK860" s="236"/>
      <c r="AL860" s="236"/>
      <c r="AM860" s="236"/>
      <c r="AN860" s="236"/>
      <c r="AO860" s="236"/>
      <c r="AP860" s="236"/>
      <c r="AQ860" s="236"/>
      <c r="AR860" s="236"/>
      <c r="AS860" s="236"/>
      <c r="AT860" s="236"/>
      <c r="AU860" s="236"/>
      <c r="AV860" s="236"/>
      <c r="AW860" s="236"/>
      <c r="AX860" s="236"/>
    </row>
    <row r="861" spans="2:50" ht="25.15" customHeight="1">
      <c r="B861" s="282"/>
      <c r="C861" s="793"/>
      <c r="D861" s="221"/>
      <c r="E861" s="222"/>
      <c r="F861" s="221"/>
      <c r="G861" s="221"/>
      <c r="H861" s="221"/>
      <c r="I861" s="875"/>
      <c r="J861" s="221"/>
      <c r="K861" s="222"/>
      <c r="L861" s="222"/>
      <c r="M861" s="222"/>
      <c r="N861" s="221"/>
      <c r="O861" s="219"/>
      <c r="P861" s="222"/>
      <c r="Q861" s="222"/>
      <c r="R861" s="222"/>
      <c r="S861" s="222"/>
      <c r="T861" s="221"/>
      <c r="U861" s="221"/>
      <c r="V861" s="219"/>
      <c r="W861" s="221"/>
      <c r="X861" s="221"/>
      <c r="Y861" s="221"/>
      <c r="Z861" s="221"/>
      <c r="AA861" s="221"/>
      <c r="AB861" s="222"/>
      <c r="AC861" s="221"/>
      <c r="AD861" s="221"/>
      <c r="AE861" s="221"/>
      <c r="AF861" s="221"/>
      <c r="AG861" s="221"/>
      <c r="AH861" s="221"/>
      <c r="AI861" s="221"/>
      <c r="AJ861" s="221"/>
      <c r="AK861" s="221"/>
      <c r="AL861" s="221"/>
      <c r="AM861" s="221"/>
      <c r="AN861" s="221"/>
      <c r="AO861" s="221"/>
      <c r="AP861" s="221"/>
      <c r="AQ861" s="221"/>
      <c r="AR861" s="221"/>
      <c r="AS861" s="221"/>
      <c r="AT861" s="221"/>
      <c r="AU861" s="221"/>
      <c r="AV861" s="221"/>
      <c r="AW861" s="221"/>
      <c r="AX861" s="221"/>
    </row>
    <row r="862" spans="2:50" ht="25.15" customHeight="1">
      <c r="B862" s="282"/>
      <c r="C862" s="793"/>
      <c r="D862" s="221"/>
      <c r="E862" s="222"/>
      <c r="F862" s="221"/>
      <c r="G862" s="221"/>
      <c r="H862" s="221"/>
      <c r="I862" s="221"/>
      <c r="J862" s="221"/>
      <c r="K862" s="222"/>
      <c r="L862" s="222"/>
      <c r="M862" s="222"/>
      <c r="N862" s="221"/>
      <c r="O862" s="219"/>
      <c r="P862" s="222"/>
      <c r="Q862" s="222"/>
      <c r="R862" s="222"/>
      <c r="S862" s="222"/>
      <c r="T862" s="221"/>
      <c r="U862" s="221"/>
      <c r="V862" s="219"/>
      <c r="W862" s="221"/>
      <c r="X862" s="221"/>
      <c r="Y862" s="221"/>
      <c r="Z862" s="221"/>
      <c r="AA862" s="221"/>
      <c r="AB862" s="222"/>
      <c r="AC862" s="221"/>
      <c r="AD862" s="221"/>
      <c r="AE862" s="221"/>
      <c r="AF862" s="221"/>
      <c r="AG862" s="221"/>
      <c r="AH862" s="221"/>
      <c r="AI862" s="221"/>
      <c r="AJ862" s="221"/>
      <c r="AK862" s="221"/>
      <c r="AL862" s="221"/>
      <c r="AM862" s="221"/>
      <c r="AN862" s="221"/>
      <c r="AO862" s="221"/>
      <c r="AP862" s="221"/>
      <c r="AQ862" s="221"/>
      <c r="AR862" s="221"/>
      <c r="AS862" s="221"/>
      <c r="AT862" s="221"/>
      <c r="AU862" s="221"/>
      <c r="AV862" s="221"/>
      <c r="AW862" s="221"/>
      <c r="AX862" s="221"/>
    </row>
    <row r="863" spans="2:50" ht="25.15" customHeight="1">
      <c r="B863" s="282"/>
      <c r="C863" s="793"/>
      <c r="D863" s="221"/>
      <c r="E863" s="222"/>
      <c r="F863" s="221"/>
      <c r="G863" s="221"/>
      <c r="H863" s="221"/>
      <c r="I863" s="221"/>
      <c r="J863" s="221"/>
      <c r="K863" s="222"/>
      <c r="L863" s="222"/>
      <c r="M863" s="222"/>
      <c r="N863" s="221"/>
      <c r="O863" s="219"/>
      <c r="P863" s="222"/>
      <c r="Q863" s="222"/>
      <c r="R863" s="222"/>
      <c r="S863" s="222"/>
      <c r="T863" s="221"/>
      <c r="U863" s="221"/>
      <c r="V863" s="219"/>
      <c r="W863" s="221"/>
      <c r="X863" s="221"/>
      <c r="Y863" s="221"/>
      <c r="Z863" s="221"/>
      <c r="AA863" s="221"/>
      <c r="AB863" s="222"/>
      <c r="AC863" s="221"/>
      <c r="AD863" s="221"/>
      <c r="AE863" s="221"/>
      <c r="AF863" s="221"/>
      <c r="AG863" s="221"/>
      <c r="AH863" s="221"/>
      <c r="AI863" s="221"/>
      <c r="AJ863" s="221"/>
      <c r="AK863" s="221"/>
      <c r="AL863" s="221"/>
      <c r="AM863" s="221"/>
      <c r="AN863" s="221"/>
      <c r="AO863" s="221"/>
      <c r="AP863" s="221"/>
      <c r="AQ863" s="221"/>
      <c r="AR863" s="221"/>
      <c r="AS863" s="221"/>
      <c r="AT863" s="221"/>
      <c r="AU863" s="221"/>
      <c r="AV863" s="221"/>
      <c r="AW863" s="221"/>
      <c r="AX863" s="221"/>
    </row>
    <row r="864" spans="2:50" ht="25.15" customHeight="1">
      <c r="B864" s="275"/>
      <c r="C864" s="793"/>
      <c r="D864" s="221"/>
      <c r="E864" s="222"/>
      <c r="F864" s="221"/>
      <c r="G864" s="221"/>
      <c r="H864" s="221"/>
      <c r="I864" s="221"/>
      <c r="J864" s="221"/>
      <c r="K864" s="222"/>
      <c r="L864" s="222"/>
      <c r="M864" s="222"/>
      <c r="N864" s="221"/>
      <c r="O864" s="219"/>
      <c r="P864" s="222"/>
      <c r="Q864" s="222"/>
      <c r="R864" s="222"/>
      <c r="S864" s="222"/>
      <c r="T864" s="221"/>
      <c r="U864" s="221"/>
      <c r="V864" s="219"/>
      <c r="W864" s="221"/>
      <c r="X864" s="221"/>
      <c r="Y864" s="221"/>
      <c r="Z864" s="221"/>
      <c r="AA864" s="221"/>
      <c r="AB864" s="222"/>
      <c r="AC864" s="221"/>
      <c r="AD864" s="221"/>
      <c r="AE864" s="221"/>
      <c r="AF864" s="221"/>
      <c r="AG864" s="221"/>
      <c r="AH864" s="221"/>
      <c r="AI864" s="221"/>
      <c r="AJ864" s="221"/>
      <c r="AK864" s="221"/>
      <c r="AL864" s="221"/>
      <c r="AM864" s="221"/>
      <c r="AN864" s="221"/>
      <c r="AO864" s="221"/>
      <c r="AP864" s="221"/>
      <c r="AQ864" s="221"/>
      <c r="AR864" s="221"/>
      <c r="AS864" s="221"/>
      <c r="AT864" s="221"/>
      <c r="AU864" s="221"/>
      <c r="AV864" s="221"/>
      <c r="AW864" s="221"/>
      <c r="AX864" s="221"/>
    </row>
    <row r="865" spans="2:50" ht="25.15" customHeight="1">
      <c r="B865" s="275"/>
      <c r="C865" s="793"/>
      <c r="D865" s="221"/>
      <c r="E865" s="222"/>
      <c r="F865" s="221"/>
      <c r="G865" s="221"/>
      <c r="H865" s="221"/>
      <c r="I865" s="221"/>
      <c r="J865" s="221"/>
      <c r="K865" s="222"/>
      <c r="L865" s="222"/>
      <c r="M865" s="222"/>
      <c r="N865" s="221"/>
      <c r="O865" s="219"/>
      <c r="P865" s="222"/>
      <c r="Q865" s="222"/>
      <c r="R865" s="222"/>
      <c r="S865" s="222"/>
      <c r="T865" s="221"/>
      <c r="U865" s="221"/>
      <c r="V865" s="219"/>
      <c r="W865" s="221"/>
      <c r="X865" s="221"/>
      <c r="Y865" s="221"/>
      <c r="Z865" s="221"/>
      <c r="AA865" s="221"/>
      <c r="AB865" s="222"/>
      <c r="AC865" s="221"/>
      <c r="AD865" s="221"/>
      <c r="AE865" s="221"/>
      <c r="AF865" s="221"/>
      <c r="AG865" s="221"/>
      <c r="AH865" s="221"/>
      <c r="AI865" s="221"/>
      <c r="AJ865" s="221"/>
      <c r="AK865" s="221"/>
      <c r="AL865" s="221"/>
      <c r="AM865" s="221"/>
      <c r="AN865" s="221"/>
      <c r="AO865" s="221"/>
      <c r="AP865" s="221"/>
      <c r="AQ865" s="221"/>
      <c r="AR865" s="221"/>
      <c r="AS865" s="221"/>
      <c r="AT865" s="221"/>
      <c r="AU865" s="221"/>
      <c r="AV865" s="221"/>
      <c r="AW865" s="221"/>
      <c r="AX865" s="276"/>
    </row>
    <row r="866" spans="2:50" ht="25.15" customHeight="1">
      <c r="B866" s="275"/>
      <c r="C866" s="259"/>
      <c r="D866" s="236"/>
      <c r="E866" s="235"/>
      <c r="F866" s="236"/>
      <c r="G866" s="236"/>
      <c r="H866" s="247"/>
      <c r="I866" s="236"/>
      <c r="J866" s="236"/>
      <c r="K866" s="235"/>
      <c r="L866" s="235"/>
      <c r="M866" s="235"/>
      <c r="N866" s="236"/>
      <c r="O866" s="707"/>
      <c r="P866" s="235"/>
      <c r="Q866" s="235"/>
      <c r="R866" s="235"/>
      <c r="S866" s="235"/>
      <c r="T866" s="236"/>
      <c r="U866" s="236"/>
      <c r="V866" s="707"/>
      <c r="W866" s="236"/>
      <c r="X866" s="236"/>
      <c r="Y866" s="236"/>
      <c r="Z866" s="236"/>
      <c r="AA866" s="236"/>
      <c r="AB866" s="235"/>
      <c r="AC866" s="707"/>
      <c r="AD866" s="707"/>
      <c r="AE866" s="236"/>
      <c r="AF866" s="236"/>
      <c r="AG866" s="236"/>
      <c r="AH866" s="236"/>
      <c r="AI866" s="236"/>
      <c r="AJ866" s="236"/>
      <c r="AK866" s="236"/>
      <c r="AL866" s="236"/>
      <c r="AM866" s="236"/>
      <c r="AN866" s="236"/>
      <c r="AO866" s="236"/>
      <c r="AP866" s="236"/>
      <c r="AQ866" s="236"/>
      <c r="AR866" s="236"/>
      <c r="AS866" s="236"/>
      <c r="AT866" s="236"/>
      <c r="AU866" s="236"/>
      <c r="AV866" s="236"/>
      <c r="AW866" s="236"/>
      <c r="AX866" s="236"/>
    </row>
    <row r="867" spans="2:50" ht="25.15" customHeight="1">
      <c r="B867" s="275"/>
      <c r="C867" s="259"/>
      <c r="D867" s="236"/>
      <c r="E867" s="235"/>
      <c r="F867" s="236"/>
      <c r="G867" s="236"/>
      <c r="H867" s="247"/>
      <c r="I867" s="236"/>
      <c r="J867" s="236"/>
      <c r="K867" s="235"/>
      <c r="L867" s="235"/>
      <c r="M867" s="235"/>
      <c r="N867" s="236"/>
      <c r="O867" s="707"/>
      <c r="P867" s="235"/>
      <c r="Q867" s="235"/>
      <c r="R867" s="235"/>
      <c r="S867" s="235"/>
      <c r="T867" s="236"/>
      <c r="U867" s="236"/>
      <c r="V867" s="707"/>
      <c r="W867" s="236"/>
      <c r="X867" s="236"/>
      <c r="Y867" s="236"/>
      <c r="Z867" s="236"/>
      <c r="AA867" s="236"/>
      <c r="AB867" s="235"/>
      <c r="AC867" s="707"/>
      <c r="AD867" s="707"/>
      <c r="AE867" s="236"/>
      <c r="AF867" s="236"/>
      <c r="AG867" s="236"/>
      <c r="AH867" s="236"/>
      <c r="AI867" s="236"/>
      <c r="AJ867" s="236"/>
      <c r="AK867" s="236"/>
      <c r="AL867" s="236"/>
      <c r="AM867" s="236"/>
      <c r="AN867" s="236"/>
      <c r="AO867" s="236"/>
      <c r="AP867" s="236"/>
      <c r="AQ867" s="236"/>
      <c r="AR867" s="236"/>
      <c r="AS867" s="236"/>
      <c r="AT867" s="236"/>
      <c r="AU867" s="236"/>
      <c r="AV867" s="236"/>
      <c r="AW867" s="236"/>
      <c r="AX867" s="236"/>
    </row>
    <row r="868" spans="2:50" ht="25.15" customHeight="1">
      <c r="B868" s="275"/>
      <c r="C868" s="259"/>
      <c r="D868" s="236"/>
      <c r="E868" s="235"/>
      <c r="F868" s="236"/>
      <c r="G868" s="236"/>
      <c r="H868" s="247"/>
      <c r="I868" s="236"/>
      <c r="J868" s="236"/>
      <c r="K868" s="235"/>
      <c r="L868" s="235"/>
      <c r="M868" s="235"/>
      <c r="N868" s="236"/>
      <c r="O868" s="707"/>
      <c r="P868" s="235"/>
      <c r="Q868" s="235"/>
      <c r="R868" s="235"/>
      <c r="S868" s="235"/>
      <c r="T868" s="707"/>
      <c r="U868" s="235"/>
      <c r="V868" s="707"/>
      <c r="W868" s="236"/>
      <c r="X868" s="236"/>
      <c r="Y868" s="236"/>
      <c r="Z868" s="236"/>
      <c r="AA868" s="236"/>
      <c r="AB868" s="235"/>
      <c r="AC868" s="707"/>
      <c r="AD868" s="707"/>
      <c r="AE868" s="236"/>
      <c r="AF868" s="236"/>
      <c r="AG868" s="236"/>
      <c r="AH868" s="236"/>
      <c r="AI868" s="236"/>
      <c r="AJ868" s="236"/>
      <c r="AK868" s="236"/>
      <c r="AL868" s="236"/>
      <c r="AM868" s="236"/>
      <c r="AN868" s="236"/>
      <c r="AO868" s="236"/>
      <c r="AP868" s="236"/>
      <c r="AQ868" s="236"/>
      <c r="AR868" s="236"/>
      <c r="AS868" s="236"/>
      <c r="AT868" s="236"/>
      <c r="AU868" s="236"/>
      <c r="AV868" s="236"/>
      <c r="AW868" s="236"/>
      <c r="AX868" s="236"/>
    </row>
    <row r="869" spans="2:50" ht="25.15" customHeight="1">
      <c r="B869" s="275"/>
      <c r="C869" s="259"/>
      <c r="D869" s="236"/>
      <c r="E869" s="235"/>
      <c r="F869" s="236"/>
      <c r="G869" s="236"/>
      <c r="H869" s="247"/>
      <c r="I869" s="236"/>
      <c r="J869" s="236"/>
      <c r="K869" s="235"/>
      <c r="L869" s="235"/>
      <c r="M869" s="235"/>
      <c r="N869" s="236"/>
      <c r="O869" s="707"/>
      <c r="P869" s="235"/>
      <c r="Q869" s="235"/>
      <c r="R869" s="235"/>
      <c r="S869" s="235"/>
      <c r="T869" s="236"/>
      <c r="U869" s="236"/>
      <c r="V869" s="707"/>
      <c r="W869" s="236"/>
      <c r="X869" s="236"/>
      <c r="Y869" s="236"/>
      <c r="Z869" s="236"/>
      <c r="AA869" s="236"/>
      <c r="AB869" s="235"/>
      <c r="AC869" s="707"/>
      <c r="AD869" s="707"/>
      <c r="AE869" s="236"/>
      <c r="AF869" s="236"/>
      <c r="AG869" s="236"/>
      <c r="AH869" s="236"/>
      <c r="AI869" s="236"/>
      <c r="AJ869" s="236"/>
      <c r="AK869" s="236"/>
      <c r="AL869" s="236"/>
      <c r="AM869" s="236"/>
      <c r="AN869" s="236"/>
      <c r="AO869" s="236"/>
      <c r="AP869" s="236"/>
      <c r="AQ869" s="236"/>
      <c r="AR869" s="236"/>
      <c r="AS869" s="236"/>
      <c r="AT869" s="236"/>
      <c r="AU869" s="236"/>
      <c r="AV869" s="236"/>
      <c r="AW869" s="236"/>
      <c r="AX869" s="236"/>
    </row>
    <row r="870" spans="2:50" ht="25.15" customHeight="1">
      <c r="B870" s="275"/>
      <c r="C870" s="259"/>
      <c r="D870" s="236"/>
      <c r="E870" s="235"/>
      <c r="F870" s="236"/>
      <c r="G870" s="236"/>
      <c r="H870" s="247"/>
      <c r="I870" s="236"/>
      <c r="J870" s="236"/>
      <c r="K870" s="235"/>
      <c r="L870" s="235"/>
      <c r="M870" s="235"/>
      <c r="N870" s="236"/>
      <c r="O870" s="707"/>
      <c r="P870" s="235"/>
      <c r="Q870" s="235"/>
      <c r="R870" s="235"/>
      <c r="S870" s="235"/>
      <c r="T870" s="236"/>
      <c r="U870" s="236"/>
      <c r="V870" s="707"/>
      <c r="W870" s="236"/>
      <c r="X870" s="236"/>
      <c r="Y870" s="236"/>
      <c r="Z870" s="236"/>
      <c r="AA870" s="236"/>
      <c r="AB870" s="235"/>
      <c r="AC870" s="707"/>
      <c r="AD870" s="707"/>
      <c r="AE870" s="236"/>
      <c r="AF870" s="236"/>
      <c r="AG870" s="236"/>
      <c r="AH870" s="236"/>
      <c r="AI870" s="236"/>
      <c r="AJ870" s="236"/>
      <c r="AK870" s="236"/>
      <c r="AL870" s="236"/>
      <c r="AM870" s="236"/>
      <c r="AN870" s="236"/>
      <c r="AO870" s="236"/>
      <c r="AP870" s="236"/>
      <c r="AQ870" s="236"/>
      <c r="AR870" s="236"/>
      <c r="AS870" s="236"/>
      <c r="AT870" s="236"/>
      <c r="AU870" s="236"/>
      <c r="AV870" s="236"/>
      <c r="AW870" s="236"/>
      <c r="AX870" s="236"/>
    </row>
    <row r="871" spans="2:50" ht="25.15" customHeight="1">
      <c r="B871" s="275"/>
      <c r="C871" s="259"/>
      <c r="D871" s="236"/>
      <c r="E871" s="235"/>
      <c r="F871" s="236"/>
      <c r="G871" s="236"/>
      <c r="H871" s="247"/>
      <c r="I871" s="236"/>
      <c r="J871" s="236"/>
      <c r="K871" s="235"/>
      <c r="L871" s="235"/>
      <c r="M871" s="235"/>
      <c r="N871" s="236"/>
      <c r="O871" s="707"/>
      <c r="P871" s="235"/>
      <c r="Q871" s="235"/>
      <c r="R871" s="235"/>
      <c r="S871" s="235"/>
      <c r="T871" s="236"/>
      <c r="U871" s="236"/>
      <c r="V871" s="707"/>
      <c r="W871" s="236"/>
      <c r="X871" s="236"/>
      <c r="Y871" s="236"/>
      <c r="Z871" s="236"/>
      <c r="AA871" s="236"/>
      <c r="AB871" s="235"/>
      <c r="AC871" s="707"/>
      <c r="AD871" s="707"/>
      <c r="AE871" s="236"/>
      <c r="AF871" s="236"/>
      <c r="AG871" s="236"/>
      <c r="AH871" s="236"/>
      <c r="AI871" s="236"/>
      <c r="AJ871" s="236"/>
      <c r="AK871" s="236"/>
      <c r="AL871" s="236"/>
      <c r="AM871" s="236"/>
      <c r="AN871" s="236"/>
      <c r="AO871" s="236"/>
      <c r="AP871" s="236"/>
      <c r="AQ871" s="236"/>
      <c r="AR871" s="236"/>
      <c r="AS871" s="236"/>
      <c r="AT871" s="236"/>
      <c r="AU871" s="236"/>
      <c r="AV871" s="236"/>
      <c r="AW871" s="236"/>
      <c r="AX871" s="236"/>
    </row>
    <row r="872" spans="2:50" ht="25.15" customHeight="1">
      <c r="B872" s="275"/>
      <c r="C872" s="259"/>
      <c r="D872" s="236"/>
      <c r="E872" s="235"/>
      <c r="F872" s="236"/>
      <c r="G872" s="236"/>
      <c r="H872" s="247"/>
      <c r="I872" s="236"/>
      <c r="J872" s="236"/>
      <c r="K872" s="235"/>
      <c r="L872" s="235"/>
      <c r="M872" s="235"/>
      <c r="N872" s="236"/>
      <c r="O872" s="707"/>
      <c r="P872" s="235"/>
      <c r="Q872" s="235"/>
      <c r="R872" s="235"/>
      <c r="S872" s="235"/>
      <c r="T872" s="236"/>
      <c r="U872" s="236"/>
      <c r="V872" s="707"/>
      <c r="W872" s="236"/>
      <c r="X872" s="236"/>
      <c r="Y872" s="236"/>
      <c r="Z872" s="236"/>
      <c r="AA872" s="236"/>
      <c r="AB872" s="235"/>
      <c r="AC872" s="707"/>
      <c r="AD872" s="707"/>
      <c r="AE872" s="236"/>
      <c r="AF872" s="236"/>
      <c r="AG872" s="236"/>
      <c r="AH872" s="236"/>
      <c r="AI872" s="236"/>
      <c r="AJ872" s="236"/>
      <c r="AK872" s="236"/>
      <c r="AL872" s="236"/>
      <c r="AM872" s="236"/>
      <c r="AN872" s="236"/>
      <c r="AO872" s="236"/>
      <c r="AP872" s="236"/>
      <c r="AQ872" s="236"/>
      <c r="AR872" s="236"/>
      <c r="AS872" s="236"/>
      <c r="AT872" s="236"/>
      <c r="AU872" s="236"/>
      <c r="AV872" s="236"/>
      <c r="AW872" s="236"/>
      <c r="AX872" s="236"/>
    </row>
    <row r="873" spans="2:50" ht="25.15" customHeight="1">
      <c r="B873" s="275"/>
      <c r="C873" s="259"/>
      <c r="D873" s="236"/>
      <c r="E873" s="235"/>
      <c r="F873" s="236"/>
      <c r="G873" s="236"/>
      <c r="H873" s="247"/>
      <c r="I873" s="236"/>
      <c r="J873" s="236"/>
      <c r="K873" s="235"/>
      <c r="L873" s="235"/>
      <c r="M873" s="235"/>
      <c r="N873" s="236"/>
      <c r="O873" s="707"/>
      <c r="P873" s="235"/>
      <c r="Q873" s="235"/>
      <c r="R873" s="235"/>
      <c r="S873" s="235"/>
      <c r="T873" s="236"/>
      <c r="U873" s="236"/>
      <c r="V873" s="707"/>
      <c r="W873" s="236"/>
      <c r="X873" s="236"/>
      <c r="Y873" s="236"/>
      <c r="Z873" s="236"/>
      <c r="AA873" s="236"/>
      <c r="AB873" s="235"/>
      <c r="AC873" s="707"/>
      <c r="AD873" s="707"/>
      <c r="AE873" s="236"/>
      <c r="AF873" s="236"/>
      <c r="AG873" s="236"/>
      <c r="AH873" s="236"/>
      <c r="AI873" s="236"/>
      <c r="AJ873" s="236"/>
      <c r="AK873" s="236"/>
      <c r="AL873" s="236"/>
      <c r="AM873" s="236"/>
      <c r="AN873" s="236"/>
      <c r="AO873" s="236"/>
      <c r="AP873" s="236"/>
      <c r="AQ873" s="236"/>
      <c r="AR873" s="236"/>
      <c r="AS873" s="236"/>
      <c r="AT873" s="236"/>
      <c r="AU873" s="236"/>
      <c r="AV873" s="236"/>
      <c r="AW873" s="236"/>
      <c r="AX873" s="236"/>
    </row>
    <row r="874" spans="2:50" ht="25.15" customHeight="1">
      <c r="B874" s="275"/>
      <c r="C874" s="259"/>
      <c r="D874" s="236"/>
      <c r="E874" s="235"/>
      <c r="F874" s="236"/>
      <c r="G874" s="236"/>
      <c r="H874" s="236"/>
      <c r="I874" s="236"/>
      <c r="J874" s="236"/>
      <c r="K874" s="235"/>
      <c r="L874" s="235"/>
      <c r="M874" s="235"/>
      <c r="N874" s="267"/>
      <c r="O874" s="707"/>
      <c r="P874" s="241"/>
      <c r="Q874" s="235"/>
      <c r="R874" s="241"/>
      <c r="S874" s="235"/>
      <c r="T874" s="236"/>
      <c r="U874" s="236"/>
      <c r="V874" s="707"/>
      <c r="W874" s="790"/>
      <c r="X874" s="876"/>
      <c r="Y874" s="876"/>
      <c r="Z874" s="876"/>
      <c r="AA874" s="876"/>
      <c r="AB874" s="877"/>
      <c r="AC874" s="707"/>
      <c r="AD874" s="707"/>
      <c r="AE874" s="236"/>
      <c r="AF874" s="236"/>
      <c r="AG874" s="236"/>
      <c r="AH874" s="236"/>
      <c r="AI874" s="236"/>
      <c r="AJ874" s="221"/>
      <c r="AK874" s="221"/>
      <c r="AL874" s="236"/>
      <c r="AM874" s="236"/>
      <c r="AN874" s="236"/>
      <c r="AO874" s="236"/>
      <c r="AP874" s="236"/>
      <c r="AQ874" s="236"/>
      <c r="AR874" s="236"/>
      <c r="AS874" s="236"/>
      <c r="AT874" s="236"/>
      <c r="AU874" s="236"/>
      <c r="AV874" s="236"/>
      <c r="AW874" s="236"/>
      <c r="AX874" s="236"/>
    </row>
    <row r="875" spans="2:50" ht="25.15" customHeight="1">
      <c r="B875" s="275"/>
      <c r="C875" s="259"/>
      <c r="D875" s="236"/>
      <c r="E875" s="235"/>
      <c r="F875" s="236"/>
      <c r="G875" s="236"/>
      <c r="H875" s="236"/>
      <c r="I875" s="236"/>
      <c r="J875" s="236"/>
      <c r="K875" s="235"/>
      <c r="L875" s="235"/>
      <c r="M875" s="235"/>
      <c r="N875" s="267"/>
      <c r="O875" s="707"/>
      <c r="P875" s="241"/>
      <c r="Q875" s="235"/>
      <c r="R875" s="241"/>
      <c r="S875" s="241"/>
      <c r="T875" s="236"/>
      <c r="U875" s="236"/>
      <c r="V875" s="707"/>
      <c r="W875" s="790"/>
      <c r="X875" s="876"/>
      <c r="Y875" s="876"/>
      <c r="Z875" s="876"/>
      <c r="AA875" s="876"/>
      <c r="AB875" s="877"/>
      <c r="AC875" s="707"/>
      <c r="AD875" s="707"/>
      <c r="AE875" s="236"/>
      <c r="AF875" s="236"/>
      <c r="AG875" s="236"/>
      <c r="AH875" s="236"/>
      <c r="AI875" s="236"/>
      <c r="AJ875" s="221"/>
      <c r="AK875" s="221"/>
      <c r="AL875" s="236"/>
      <c r="AM875" s="236"/>
      <c r="AN875" s="236"/>
      <c r="AO875" s="236"/>
      <c r="AP875" s="236"/>
      <c r="AQ875" s="236"/>
      <c r="AR875" s="236"/>
      <c r="AS875" s="236"/>
      <c r="AT875" s="236"/>
      <c r="AU875" s="236"/>
      <c r="AV875" s="236"/>
      <c r="AW875" s="236"/>
      <c r="AX875" s="236"/>
    </row>
    <row r="876" spans="2:50" ht="25.15" customHeight="1">
      <c r="B876" s="275"/>
      <c r="C876" s="259"/>
      <c r="D876" s="236"/>
      <c r="E876" s="235"/>
      <c r="F876" s="236"/>
      <c r="G876" s="236"/>
      <c r="H876" s="878"/>
      <c r="I876" s="236"/>
      <c r="J876" s="236"/>
      <c r="K876" s="235"/>
      <c r="L876" s="235"/>
      <c r="M876" s="235"/>
      <c r="N876" s="236"/>
      <c r="O876" s="707"/>
      <c r="P876" s="235"/>
      <c r="Q876" s="235"/>
      <c r="R876" s="235"/>
      <c r="S876" s="235"/>
      <c r="T876" s="236"/>
      <c r="U876" s="236"/>
      <c r="V876" s="707"/>
      <c r="W876" s="236"/>
      <c r="X876" s="236"/>
      <c r="Y876" s="236"/>
      <c r="Z876" s="236"/>
      <c r="AA876" s="236"/>
      <c r="AB876" s="235"/>
      <c r="AC876" s="707"/>
      <c r="AD876" s="707"/>
      <c r="AE876" s="236"/>
      <c r="AF876" s="236"/>
      <c r="AG876" s="236"/>
      <c r="AH876" s="236"/>
      <c r="AI876" s="236"/>
      <c r="AJ876" s="236"/>
      <c r="AK876" s="236"/>
      <c r="AL876" s="236"/>
      <c r="AM876" s="236"/>
      <c r="AN876" s="236"/>
      <c r="AO876" s="236"/>
      <c r="AP876" s="236"/>
      <c r="AQ876" s="236"/>
      <c r="AR876" s="236"/>
      <c r="AS876" s="236"/>
      <c r="AT876" s="236"/>
      <c r="AU876" s="236"/>
      <c r="AV876" s="236"/>
      <c r="AW876" s="236"/>
      <c r="AX876" s="236"/>
    </row>
    <row r="877" spans="2:50" ht="25.15" customHeight="1">
      <c r="B877" s="275"/>
      <c r="C877" s="259"/>
      <c r="D877" s="236"/>
      <c r="E877" s="235"/>
      <c r="F877" s="236"/>
      <c r="G877" s="236"/>
      <c r="H877" s="247"/>
      <c r="I877" s="236"/>
      <c r="J877" s="236"/>
      <c r="K877" s="235"/>
      <c r="L877" s="235"/>
      <c r="M877" s="236"/>
      <c r="N877" s="236"/>
      <c r="O877" s="707"/>
      <c r="P877" s="235"/>
      <c r="Q877" s="235"/>
      <c r="R877" s="235"/>
      <c r="S877" s="235"/>
      <c r="T877" s="236"/>
      <c r="U877" s="236"/>
      <c r="V877" s="707"/>
      <c r="W877" s="236"/>
      <c r="X877" s="236"/>
      <c r="Y877" s="236"/>
      <c r="Z877" s="236"/>
      <c r="AA877" s="236"/>
      <c r="AB877" s="235"/>
      <c r="AC877" s="707"/>
      <c r="AD877" s="707"/>
      <c r="AE877" s="236"/>
      <c r="AF877" s="236"/>
      <c r="AG877" s="236"/>
      <c r="AH877" s="236"/>
      <c r="AI877" s="236"/>
      <c r="AJ877" s="236"/>
      <c r="AK877" s="236"/>
      <c r="AL877" s="236"/>
      <c r="AM877" s="236"/>
      <c r="AN877" s="236"/>
      <c r="AO877" s="236"/>
      <c r="AP877" s="236"/>
      <c r="AQ877" s="236"/>
      <c r="AR877" s="236"/>
      <c r="AS877" s="236"/>
      <c r="AT877" s="236"/>
      <c r="AU877" s="236"/>
      <c r="AV877" s="236"/>
      <c r="AW877" s="236"/>
      <c r="AX877" s="236"/>
    </row>
    <row r="878" spans="2:50" ht="25.15" customHeight="1">
      <c r="B878" s="275"/>
      <c r="C878" s="259"/>
      <c r="D878" s="236"/>
      <c r="E878" s="235"/>
      <c r="F878" s="236"/>
      <c r="G878" s="236"/>
      <c r="H878" s="236"/>
      <c r="I878" s="236"/>
      <c r="J878" s="236"/>
      <c r="K878" s="235"/>
      <c r="L878" s="235"/>
      <c r="M878" s="235"/>
      <c r="N878" s="236"/>
      <c r="O878" s="707"/>
      <c r="P878" s="235"/>
      <c r="Q878" s="235"/>
      <c r="R878" s="235"/>
      <c r="S878" s="235"/>
      <c r="T878" s="236"/>
      <c r="U878" s="236"/>
      <c r="V878" s="707"/>
      <c r="W878" s="236"/>
      <c r="X878" s="236"/>
      <c r="Y878" s="236"/>
      <c r="Z878" s="236"/>
      <c r="AA878" s="236"/>
      <c r="AB878" s="235"/>
      <c r="AC878" s="707"/>
      <c r="AD878" s="707"/>
      <c r="AE878" s="236"/>
      <c r="AF878" s="236"/>
      <c r="AG878" s="236"/>
      <c r="AH878" s="236"/>
      <c r="AI878" s="236"/>
      <c r="AJ878" s="236"/>
      <c r="AK878" s="236"/>
      <c r="AL878" s="236"/>
      <c r="AM878" s="236"/>
      <c r="AN878" s="236"/>
      <c r="AO878" s="236"/>
      <c r="AP878" s="236"/>
      <c r="AQ878" s="236"/>
      <c r="AR878" s="236"/>
      <c r="AS878" s="236"/>
      <c r="AT878" s="236"/>
      <c r="AU878" s="236"/>
      <c r="AV878" s="236"/>
      <c r="AW878" s="236"/>
      <c r="AX878" s="236"/>
    </row>
    <row r="879" spans="2:50" ht="25.15" customHeight="1">
      <c r="B879" s="275"/>
      <c r="C879" s="259"/>
      <c r="D879" s="236"/>
      <c r="E879" s="235"/>
      <c r="F879" s="236"/>
      <c r="G879" s="236"/>
      <c r="H879" s="236"/>
      <c r="I879" s="236"/>
      <c r="J879" s="236"/>
      <c r="K879" s="235"/>
      <c r="L879" s="235"/>
      <c r="M879" s="235"/>
      <c r="N879" s="236"/>
      <c r="O879" s="707"/>
      <c r="P879" s="235"/>
      <c r="Q879" s="235"/>
      <c r="R879" s="235"/>
      <c r="S879" s="235"/>
      <c r="T879" s="236"/>
      <c r="U879" s="236"/>
      <c r="V879" s="707"/>
      <c r="W879" s="236"/>
      <c r="X879" s="236"/>
      <c r="Y879" s="236"/>
      <c r="Z879" s="236"/>
      <c r="AA879" s="236"/>
      <c r="AB879" s="235"/>
      <c r="AC879" s="707"/>
      <c r="AD879" s="707"/>
      <c r="AE879" s="236"/>
      <c r="AF879" s="236"/>
      <c r="AG879" s="236"/>
      <c r="AH879" s="236"/>
      <c r="AI879" s="236"/>
      <c r="AJ879" s="236"/>
      <c r="AK879" s="236"/>
      <c r="AL879" s="236"/>
      <c r="AM879" s="236"/>
      <c r="AN879" s="236"/>
      <c r="AO879" s="236"/>
      <c r="AP879" s="236"/>
      <c r="AQ879" s="236"/>
      <c r="AR879" s="236"/>
      <c r="AS879" s="236"/>
      <c r="AT879" s="236"/>
      <c r="AU879" s="236"/>
      <c r="AV879" s="236"/>
      <c r="AW879" s="236"/>
      <c r="AX879" s="236"/>
    </row>
    <row r="880" spans="2:50" ht="25.15" customHeight="1">
      <c r="B880" s="275"/>
      <c r="C880" s="795"/>
      <c r="D880" s="236"/>
      <c r="E880" s="235"/>
      <c r="F880" s="236"/>
      <c r="G880" s="236"/>
      <c r="H880" s="236"/>
      <c r="I880" s="236"/>
      <c r="J880" s="236"/>
      <c r="K880" s="235"/>
      <c r="L880" s="235"/>
      <c r="M880" s="235"/>
      <c r="N880" s="236"/>
      <c r="O880" s="707"/>
      <c r="P880" s="235"/>
      <c r="Q880" s="235"/>
      <c r="R880" s="235"/>
      <c r="S880" s="235"/>
      <c r="T880" s="236"/>
      <c r="U880" s="236"/>
      <c r="V880" s="707"/>
      <c r="W880" s="236"/>
      <c r="X880" s="236"/>
      <c r="Y880" s="236"/>
      <c r="Z880" s="236"/>
      <c r="AA880" s="236"/>
      <c r="AB880" s="235"/>
      <c r="AC880" s="707"/>
      <c r="AD880" s="707"/>
      <c r="AE880" s="236"/>
      <c r="AF880" s="236"/>
      <c r="AG880" s="236"/>
      <c r="AH880" s="236"/>
      <c r="AI880" s="236"/>
      <c r="AJ880" s="236"/>
      <c r="AK880" s="236"/>
      <c r="AL880" s="236"/>
      <c r="AM880" s="236"/>
      <c r="AN880" s="236"/>
      <c r="AO880" s="236"/>
      <c r="AP880" s="236"/>
      <c r="AQ880" s="236"/>
      <c r="AR880" s="236"/>
      <c r="AS880" s="236"/>
      <c r="AT880" s="236"/>
      <c r="AU880" s="236"/>
      <c r="AV880" s="236"/>
      <c r="AW880" s="236"/>
      <c r="AX880" s="236"/>
    </row>
    <row r="881" spans="2:50" ht="25.15" customHeight="1">
      <c r="B881" s="275"/>
      <c r="C881" s="259"/>
      <c r="D881" s="236"/>
      <c r="E881" s="235"/>
      <c r="F881" s="236"/>
      <c r="G881" s="236"/>
      <c r="H881" s="247"/>
      <c r="I881" s="236"/>
      <c r="J881" s="236"/>
      <c r="K881" s="235"/>
      <c r="L881" s="235"/>
      <c r="M881" s="235"/>
      <c r="N881" s="236"/>
      <c r="O881" s="707"/>
      <c r="P881" s="235"/>
      <c r="Q881" s="235"/>
      <c r="R881" s="235"/>
      <c r="S881" s="235"/>
      <c r="T881" s="236"/>
      <c r="U881" s="236"/>
      <c r="V881" s="707"/>
      <c r="W881" s="236"/>
      <c r="X881" s="236"/>
      <c r="Y881" s="236"/>
      <c r="Z881" s="236"/>
      <c r="AA881" s="236"/>
      <c r="AB881" s="235"/>
      <c r="AC881" s="707"/>
      <c r="AD881" s="707"/>
      <c r="AE881" s="236"/>
      <c r="AF881" s="236"/>
      <c r="AG881" s="236"/>
      <c r="AH881" s="236"/>
      <c r="AI881" s="236"/>
      <c r="AJ881" s="236"/>
      <c r="AK881" s="236"/>
      <c r="AL881" s="236"/>
      <c r="AM881" s="236"/>
      <c r="AN881" s="236"/>
      <c r="AO881" s="236"/>
      <c r="AP881" s="236"/>
      <c r="AQ881" s="236"/>
      <c r="AR881" s="236"/>
      <c r="AS881" s="236"/>
      <c r="AT881" s="236"/>
      <c r="AU881" s="236"/>
      <c r="AV881" s="236"/>
      <c r="AW881" s="236"/>
      <c r="AX881" s="236"/>
    </row>
    <row r="882" spans="2:50" ht="25.15" customHeight="1">
      <c r="B882" s="275"/>
      <c r="C882" s="259"/>
      <c r="D882" s="236"/>
      <c r="E882" s="235"/>
      <c r="F882" s="236"/>
      <c r="G882" s="236"/>
      <c r="H882" s="247"/>
      <c r="I882" s="236"/>
      <c r="J882" s="236"/>
      <c r="K882" s="235"/>
      <c r="L882" s="235"/>
      <c r="M882" s="235"/>
      <c r="N882" s="236"/>
      <c r="O882" s="707"/>
      <c r="P882" s="235"/>
      <c r="Q882" s="235"/>
      <c r="R882" s="235"/>
      <c r="S882" s="235"/>
      <c r="T882" s="236"/>
      <c r="U882" s="236"/>
      <c r="V882" s="707"/>
      <c r="W882" s="236"/>
      <c r="X882" s="236"/>
      <c r="Y882" s="236"/>
      <c r="Z882" s="236"/>
      <c r="AA882" s="236"/>
      <c r="AB882" s="235"/>
      <c r="AC882" s="707"/>
      <c r="AD882" s="707"/>
      <c r="AE882" s="236"/>
      <c r="AF882" s="236"/>
      <c r="AG882" s="236"/>
      <c r="AH882" s="236"/>
      <c r="AI882" s="236"/>
      <c r="AJ882" s="236"/>
      <c r="AK882" s="236"/>
      <c r="AL882" s="236"/>
      <c r="AM882" s="236"/>
      <c r="AN882" s="236"/>
      <c r="AO882" s="236"/>
      <c r="AP882" s="236"/>
      <c r="AQ882" s="236"/>
      <c r="AR882" s="236"/>
      <c r="AS882" s="236"/>
      <c r="AT882" s="236"/>
      <c r="AU882" s="236"/>
      <c r="AV882" s="236"/>
      <c r="AW882" s="236"/>
      <c r="AX882" s="236"/>
    </row>
    <row r="883" spans="2:50" ht="25.15" customHeight="1">
      <c r="B883" s="275"/>
      <c r="C883" s="259"/>
      <c r="D883" s="236"/>
      <c r="E883" s="235"/>
      <c r="F883" s="236"/>
      <c r="G883" s="236"/>
      <c r="H883" s="247"/>
      <c r="I883" s="236"/>
      <c r="J883" s="236"/>
      <c r="K883" s="235"/>
      <c r="L883" s="235"/>
      <c r="M883" s="235"/>
      <c r="N883" s="236"/>
      <c r="O883" s="707"/>
      <c r="P883" s="235"/>
      <c r="Q883" s="235"/>
      <c r="R883" s="235"/>
      <c r="S883" s="235"/>
      <c r="T883" s="236"/>
      <c r="U883" s="236"/>
      <c r="V883" s="707"/>
      <c r="W883" s="236"/>
      <c r="X883" s="236"/>
      <c r="Y883" s="236"/>
      <c r="Z883" s="236"/>
      <c r="AA883" s="236"/>
      <c r="AB883" s="235"/>
      <c r="AC883" s="707"/>
      <c r="AD883" s="707"/>
      <c r="AE883" s="236"/>
      <c r="AF883" s="236"/>
      <c r="AG883" s="236"/>
      <c r="AH883" s="236"/>
      <c r="AI883" s="236"/>
      <c r="AJ883" s="236"/>
      <c r="AK883" s="236"/>
      <c r="AL883" s="236"/>
      <c r="AM883" s="236"/>
      <c r="AN883" s="236"/>
      <c r="AO883" s="236"/>
      <c r="AP883" s="236"/>
      <c r="AQ883" s="236"/>
      <c r="AR883" s="236"/>
      <c r="AS883" s="236"/>
      <c r="AT883" s="236"/>
      <c r="AU883" s="236"/>
      <c r="AV883" s="236"/>
      <c r="AW883" s="236"/>
      <c r="AX883" s="236"/>
    </row>
    <row r="884" spans="2:50" ht="25.15" customHeight="1">
      <c r="B884" s="275"/>
      <c r="C884" s="259"/>
      <c r="D884" s="236"/>
      <c r="E884" s="235"/>
      <c r="F884" s="236"/>
      <c r="G884" s="236"/>
      <c r="H884" s="247"/>
      <c r="I884" s="236"/>
      <c r="J884" s="236"/>
      <c r="K884" s="235"/>
      <c r="L884" s="235"/>
      <c r="M884" s="235"/>
      <c r="N884" s="236"/>
      <c r="O884" s="707"/>
      <c r="P884" s="235"/>
      <c r="Q884" s="235"/>
      <c r="R884" s="235"/>
      <c r="S884" s="235"/>
      <c r="T884" s="236"/>
      <c r="U884" s="236"/>
      <c r="V884" s="707"/>
      <c r="W884" s="236"/>
      <c r="X884" s="236"/>
      <c r="Y884" s="236"/>
      <c r="Z884" s="236"/>
      <c r="AA884" s="236"/>
      <c r="AB884" s="235"/>
      <c r="AC884" s="707"/>
      <c r="AD884" s="707"/>
      <c r="AE884" s="236"/>
      <c r="AF884" s="236"/>
      <c r="AG884" s="236"/>
      <c r="AH884" s="236"/>
      <c r="AI884" s="236"/>
      <c r="AJ884" s="236"/>
      <c r="AK884" s="236"/>
      <c r="AL884" s="236"/>
      <c r="AM884" s="236"/>
      <c r="AN884" s="236"/>
      <c r="AO884" s="236"/>
      <c r="AP884" s="236"/>
      <c r="AQ884" s="236"/>
      <c r="AR884" s="236"/>
      <c r="AS884" s="236"/>
      <c r="AT884" s="236"/>
      <c r="AU884" s="236"/>
      <c r="AV884" s="236"/>
      <c r="AW884" s="236"/>
      <c r="AX884" s="236"/>
    </row>
    <row r="885" spans="2:50" ht="25.15" customHeight="1">
      <c r="B885" s="275"/>
      <c r="C885" s="259"/>
      <c r="D885" s="236"/>
      <c r="E885" s="235"/>
      <c r="F885" s="236"/>
      <c r="G885" s="236"/>
      <c r="H885" s="247"/>
      <c r="I885" s="236"/>
      <c r="J885" s="236"/>
      <c r="K885" s="235"/>
      <c r="L885" s="235"/>
      <c r="M885" s="235"/>
      <c r="N885" s="236"/>
      <c r="O885" s="707"/>
      <c r="P885" s="235"/>
      <c r="Q885" s="235"/>
      <c r="R885" s="235"/>
      <c r="S885" s="235"/>
      <c r="T885" s="236"/>
      <c r="U885" s="236"/>
      <c r="V885" s="707"/>
      <c r="W885" s="236"/>
      <c r="X885" s="236"/>
      <c r="Y885" s="236"/>
      <c r="Z885" s="236"/>
      <c r="AA885" s="236"/>
      <c r="AB885" s="235"/>
      <c r="AC885" s="707"/>
      <c r="AD885" s="707"/>
      <c r="AE885" s="236"/>
      <c r="AF885" s="236"/>
      <c r="AG885" s="236"/>
      <c r="AH885" s="236"/>
      <c r="AI885" s="236"/>
      <c r="AJ885" s="236"/>
      <c r="AK885" s="236"/>
      <c r="AL885" s="236"/>
      <c r="AM885" s="236"/>
      <c r="AN885" s="236"/>
      <c r="AO885" s="236"/>
      <c r="AP885" s="236"/>
      <c r="AQ885" s="236"/>
      <c r="AR885" s="236"/>
      <c r="AS885" s="236"/>
      <c r="AT885" s="236"/>
      <c r="AU885" s="236"/>
      <c r="AV885" s="236"/>
      <c r="AW885" s="236"/>
      <c r="AX885" s="236"/>
    </row>
    <row r="886" spans="2:50" ht="25.15" customHeight="1">
      <c r="B886" s="275"/>
      <c r="C886" s="259"/>
      <c r="D886" s="236"/>
      <c r="E886" s="235"/>
      <c r="F886" s="236"/>
      <c r="G886" s="236"/>
      <c r="H886" s="247"/>
      <c r="I886" s="236"/>
      <c r="J886" s="236"/>
      <c r="K886" s="235"/>
      <c r="L886" s="235"/>
      <c r="M886" s="235"/>
      <c r="N886" s="236"/>
      <c r="O886" s="707"/>
      <c r="P886" s="235"/>
      <c r="Q886" s="235"/>
      <c r="R886" s="235"/>
      <c r="S886" s="235"/>
      <c r="T886" s="236"/>
      <c r="U886" s="236"/>
      <c r="V886" s="707"/>
      <c r="W886" s="236"/>
      <c r="X886" s="236"/>
      <c r="Y886" s="236"/>
      <c r="Z886" s="236"/>
      <c r="AA886" s="236"/>
      <c r="AB886" s="235"/>
      <c r="AC886" s="707"/>
      <c r="AD886" s="707"/>
      <c r="AE886" s="236"/>
      <c r="AF886" s="236"/>
      <c r="AG886" s="236"/>
      <c r="AH886" s="236"/>
      <c r="AI886" s="236"/>
      <c r="AJ886" s="236"/>
      <c r="AK886" s="236"/>
      <c r="AL886" s="236"/>
      <c r="AM886" s="236"/>
      <c r="AN886" s="236"/>
      <c r="AO886" s="236"/>
      <c r="AP886" s="236"/>
      <c r="AQ886" s="236"/>
      <c r="AR886" s="236"/>
      <c r="AS886" s="236"/>
      <c r="AT886" s="236"/>
      <c r="AU886" s="236"/>
      <c r="AV886" s="236"/>
      <c r="AW886" s="236"/>
      <c r="AX886" s="236"/>
    </row>
    <row r="887" spans="2:50" ht="25.15" customHeight="1">
      <c r="B887" s="275"/>
      <c r="C887" s="793"/>
      <c r="D887" s="221"/>
      <c r="E887" s="222"/>
      <c r="F887" s="219"/>
      <c r="G887" s="221"/>
      <c r="H887" s="221"/>
      <c r="I887" s="236"/>
      <c r="J887" s="221"/>
      <c r="K887" s="222"/>
      <c r="L887" s="222"/>
      <c r="M887" s="222"/>
      <c r="N887" s="221"/>
      <c r="O887" s="707"/>
      <c r="P887" s="222"/>
      <c r="Q887" s="222"/>
      <c r="R887" s="222"/>
      <c r="S887" s="222"/>
      <c r="T887" s="221"/>
      <c r="U887" s="221"/>
      <c r="V887" s="219"/>
      <c r="W887" s="221"/>
      <c r="X887" s="221"/>
      <c r="Y887" s="221"/>
      <c r="Z887" s="221"/>
      <c r="AA887" s="221"/>
      <c r="AB887" s="222"/>
      <c r="AC887" s="221"/>
      <c r="AD887" s="221"/>
      <c r="AE887" s="221"/>
      <c r="AF887" s="221"/>
      <c r="AG887" s="221"/>
      <c r="AH887" s="221"/>
      <c r="AI887" s="221"/>
      <c r="AJ887" s="221"/>
      <c r="AK887" s="221"/>
      <c r="AL887" s="221"/>
      <c r="AM887" s="221"/>
      <c r="AN887" s="221"/>
      <c r="AO887" s="221"/>
      <c r="AP887" s="221"/>
      <c r="AQ887" s="221"/>
      <c r="AR887" s="221"/>
      <c r="AS887" s="221"/>
      <c r="AT887" s="221"/>
      <c r="AU887" s="221"/>
      <c r="AV887" s="221"/>
      <c r="AW887" s="221"/>
      <c r="AX887" s="221"/>
    </row>
    <row r="888" spans="2:50" ht="25.15" customHeight="1">
      <c r="B888" s="275"/>
      <c r="C888" s="259"/>
      <c r="D888" s="236"/>
      <c r="E888" s="235"/>
      <c r="F888" s="236"/>
      <c r="G888" s="236"/>
      <c r="H888" s="247"/>
      <c r="I888" s="236"/>
      <c r="J888" s="236"/>
      <c r="K888" s="235"/>
      <c r="L888" s="235"/>
      <c r="M888" s="235"/>
      <c r="N888" s="236"/>
      <c r="O888" s="707"/>
      <c r="P888" s="235"/>
      <c r="Q888" s="235"/>
      <c r="R888" s="235"/>
      <c r="S888" s="235"/>
      <c r="T888" s="236"/>
      <c r="U888" s="236"/>
      <c r="V888" s="707"/>
      <c r="W888" s="236"/>
      <c r="X888" s="236"/>
      <c r="Y888" s="236"/>
      <c r="Z888" s="236"/>
      <c r="AA888" s="236"/>
      <c r="AB888" s="235"/>
      <c r="AC888" s="707"/>
      <c r="AD888" s="707"/>
      <c r="AE888" s="236"/>
      <c r="AF888" s="236"/>
      <c r="AG888" s="236"/>
      <c r="AH888" s="236"/>
      <c r="AI888" s="236"/>
      <c r="AJ888" s="236"/>
      <c r="AK888" s="236"/>
      <c r="AL888" s="236"/>
      <c r="AM888" s="236"/>
      <c r="AN888" s="236"/>
      <c r="AO888" s="236"/>
      <c r="AP888" s="236"/>
      <c r="AQ888" s="236"/>
      <c r="AR888" s="236"/>
      <c r="AS888" s="236"/>
      <c r="AT888" s="236"/>
      <c r="AU888" s="236"/>
      <c r="AV888" s="236"/>
      <c r="AW888" s="236"/>
      <c r="AX888" s="288"/>
    </row>
    <row r="889" spans="2:50" ht="25.15" customHeight="1">
      <c r="B889" s="275"/>
      <c r="C889" s="879"/>
      <c r="D889" s="880"/>
      <c r="E889" s="881"/>
      <c r="F889" s="880"/>
      <c r="G889" s="880"/>
      <c r="H889" s="880"/>
      <c r="I889" s="880"/>
      <c r="J889" s="880"/>
      <c r="K889" s="881"/>
      <c r="L889" s="881"/>
      <c r="M889" s="881"/>
      <c r="N889" s="880"/>
      <c r="O889" s="882"/>
      <c r="P889" s="881"/>
      <c r="Q889" s="881"/>
      <c r="R889" s="881"/>
      <c r="S889" s="881"/>
      <c r="T889" s="880"/>
      <c r="U889" s="880"/>
      <c r="V889" s="882"/>
      <c r="W889" s="880"/>
      <c r="X889" s="880"/>
      <c r="Y889" s="880"/>
      <c r="Z889" s="880"/>
      <c r="AA889" s="880"/>
      <c r="AB889" s="881"/>
      <c r="AC889" s="880"/>
      <c r="AD889" s="880"/>
      <c r="AE889" s="880"/>
      <c r="AF889" s="880"/>
      <c r="AG889" s="880"/>
      <c r="AH889" s="880"/>
      <c r="AI889" s="880"/>
      <c r="AJ889" s="880"/>
      <c r="AK889" s="880"/>
      <c r="AL889" s="880"/>
      <c r="AM889" s="880"/>
      <c r="AN889" s="880"/>
      <c r="AO889" s="880"/>
      <c r="AP889" s="880"/>
      <c r="AQ889" s="880"/>
      <c r="AR889" s="880"/>
      <c r="AS889" s="880"/>
      <c r="AT889" s="880"/>
      <c r="AU889" s="880"/>
      <c r="AV889" s="880"/>
      <c r="AW889" s="880"/>
      <c r="AX889" s="880"/>
    </row>
    <row r="890" spans="2:50" ht="25.15" customHeight="1">
      <c r="B890" s="275"/>
      <c r="C890" s="259"/>
      <c r="D890" s="236"/>
      <c r="E890" s="235"/>
      <c r="F890" s="236"/>
      <c r="G890" s="236"/>
      <c r="H890" s="247"/>
      <c r="I890" s="880"/>
      <c r="J890" s="236"/>
      <c r="K890" s="235"/>
      <c r="L890" s="235"/>
      <c r="M890" s="235"/>
      <c r="N890" s="236"/>
      <c r="O890" s="707"/>
      <c r="P890" s="235"/>
      <c r="Q890" s="235"/>
      <c r="R890" s="235"/>
      <c r="S890" s="235"/>
      <c r="T890" s="236"/>
      <c r="U890" s="236"/>
      <c r="V890" s="707"/>
      <c r="W890" s="236"/>
      <c r="X890" s="236"/>
      <c r="Y890" s="236"/>
      <c r="Z890" s="236"/>
      <c r="AA890" s="236"/>
      <c r="AB890" s="235"/>
      <c r="AC890" s="707"/>
      <c r="AD890" s="707"/>
      <c r="AE890" s="236"/>
      <c r="AF890" s="236"/>
      <c r="AG890" s="236"/>
      <c r="AH890" s="236"/>
      <c r="AI890" s="236"/>
      <c r="AJ890" s="236"/>
      <c r="AK890" s="236"/>
      <c r="AL890" s="236"/>
      <c r="AM890" s="236"/>
      <c r="AN890" s="236"/>
      <c r="AO890" s="236"/>
      <c r="AP890" s="236"/>
      <c r="AQ890" s="236"/>
      <c r="AR890" s="236"/>
      <c r="AS890" s="236"/>
      <c r="AT890" s="236"/>
      <c r="AU890" s="236"/>
      <c r="AV890" s="236"/>
      <c r="AW890" s="236"/>
      <c r="AX890" s="236"/>
    </row>
    <row r="891" spans="2:50" ht="25.15" customHeight="1">
      <c r="B891" s="275"/>
      <c r="C891" s="883"/>
      <c r="D891" s="880"/>
      <c r="E891" s="880"/>
      <c r="F891" s="880"/>
      <c r="G891" s="880"/>
      <c r="H891" s="880"/>
      <c r="I891" s="880"/>
      <c r="J891" s="880"/>
      <c r="K891" s="881"/>
      <c r="L891" s="881"/>
      <c r="M891" s="881"/>
      <c r="N891" s="880"/>
      <c r="O891" s="882"/>
      <c r="P891" s="881"/>
      <c r="Q891" s="881"/>
      <c r="R891" s="881"/>
      <c r="S891" s="881"/>
      <c r="T891" s="880"/>
      <c r="U891" s="880"/>
      <c r="V891" s="882"/>
      <c r="W891" s="880"/>
      <c r="X891" s="880"/>
      <c r="Y891" s="880"/>
      <c r="Z891" s="880"/>
      <c r="AA891" s="880"/>
      <c r="AB891" s="881"/>
      <c r="AC891" s="880"/>
      <c r="AD891" s="880"/>
      <c r="AE891" s="880"/>
      <c r="AF891" s="880"/>
      <c r="AG891" s="880"/>
      <c r="AH891" s="880"/>
      <c r="AI891" s="880"/>
      <c r="AJ891" s="880"/>
      <c r="AK891" s="880"/>
      <c r="AL891" s="880"/>
      <c r="AM891" s="880"/>
      <c r="AN891" s="880"/>
      <c r="AO891" s="880"/>
      <c r="AP891" s="880"/>
      <c r="AQ891" s="880"/>
      <c r="AR891" s="880"/>
      <c r="AS891" s="880"/>
      <c r="AT891" s="880"/>
      <c r="AU891" s="880"/>
      <c r="AV891" s="880"/>
      <c r="AW891" s="880"/>
      <c r="AX891" s="884"/>
    </row>
    <row r="892" spans="2:50" ht="25.15" customHeight="1">
      <c r="B892" s="275"/>
      <c r="C892" s="793"/>
      <c r="D892" s="221"/>
      <c r="E892" s="221"/>
      <c r="F892" s="221"/>
      <c r="G892" s="307"/>
      <c r="H892" s="307"/>
      <c r="I892" s="221"/>
      <c r="J892" s="307"/>
      <c r="K892" s="222"/>
      <c r="L892" s="222"/>
      <c r="M892" s="222"/>
      <c r="N892" s="307"/>
      <c r="O892" s="219"/>
      <c r="P892" s="222"/>
      <c r="Q892" s="222"/>
      <c r="R892" s="222"/>
      <c r="S892" s="222"/>
      <c r="T892" s="307"/>
      <c r="U892" s="307"/>
      <c r="V892" s="219"/>
      <c r="W892" s="307"/>
      <c r="X892" s="307"/>
      <c r="Y892" s="307"/>
      <c r="Z892" s="307"/>
      <c r="AA892" s="307"/>
      <c r="AB892" s="222"/>
      <c r="AC892" s="307"/>
      <c r="AD892" s="307"/>
      <c r="AE892" s="307"/>
      <c r="AF892" s="307"/>
      <c r="AG892" s="221"/>
      <c r="AH892" s="307"/>
      <c r="AI892" s="307"/>
      <c r="AJ892" s="307"/>
      <c r="AK892" s="307"/>
      <c r="AL892" s="307"/>
      <c r="AM892" s="307"/>
      <c r="AN892" s="307"/>
      <c r="AO892" s="307"/>
      <c r="AP892" s="307"/>
      <c r="AQ892" s="307"/>
      <c r="AR892" s="307"/>
      <c r="AS892" s="307"/>
      <c r="AT892" s="307"/>
      <c r="AU892" s="307"/>
      <c r="AV892" s="307"/>
      <c r="AW892" s="307"/>
      <c r="AX892" s="221"/>
    </row>
    <row r="893" spans="2:50" ht="25.15" customHeight="1">
      <c r="B893" s="275"/>
      <c r="C893" s="793"/>
      <c r="D893" s="221"/>
      <c r="E893" s="221"/>
      <c r="F893" s="221"/>
      <c r="G893" s="307"/>
      <c r="H893" s="307"/>
      <c r="I893" s="221"/>
      <c r="J893" s="307"/>
      <c r="K893" s="222"/>
      <c r="L893" s="222"/>
      <c r="M893" s="222"/>
      <c r="N893" s="307"/>
      <c r="O893" s="219"/>
      <c r="P893" s="222"/>
      <c r="Q893" s="222"/>
      <c r="R893" s="222"/>
      <c r="S893" s="222"/>
      <c r="T893" s="307"/>
      <c r="U893" s="307"/>
      <c r="V893" s="219"/>
      <c r="W893" s="307"/>
      <c r="X893" s="307"/>
      <c r="Y893" s="307"/>
      <c r="Z893" s="307"/>
      <c r="AA893" s="307"/>
      <c r="AB893" s="222"/>
      <c r="AC893" s="307"/>
      <c r="AD893" s="307"/>
      <c r="AE893" s="307"/>
      <c r="AF893" s="307"/>
      <c r="AG893" s="221"/>
      <c r="AH893" s="307"/>
      <c r="AI893" s="307"/>
      <c r="AJ893" s="307"/>
      <c r="AK893" s="307"/>
      <c r="AL893" s="307"/>
      <c r="AM893" s="307"/>
      <c r="AN893" s="307"/>
      <c r="AO893" s="307"/>
      <c r="AP893" s="307"/>
      <c r="AQ893" s="307"/>
      <c r="AR893" s="307"/>
      <c r="AS893" s="307"/>
      <c r="AT893" s="307"/>
      <c r="AU893" s="307"/>
      <c r="AV893" s="307"/>
      <c r="AW893" s="307"/>
      <c r="AX893" s="221"/>
    </row>
    <row r="894" spans="2:50" ht="25.15" customHeight="1">
      <c r="B894" s="275"/>
      <c r="C894" s="793"/>
      <c r="D894" s="221"/>
      <c r="E894" s="221"/>
      <c r="F894" s="221"/>
      <c r="G894" s="307"/>
      <c r="H894" s="307"/>
      <c r="I894" s="221"/>
      <c r="J894" s="307"/>
      <c r="K894" s="222"/>
      <c r="L894" s="222"/>
      <c r="M894" s="222"/>
      <c r="N894" s="307"/>
      <c r="O894" s="219"/>
      <c r="P894" s="222"/>
      <c r="Q894" s="222"/>
      <c r="R894" s="222"/>
      <c r="S894" s="222"/>
      <c r="T894" s="307"/>
      <c r="U894" s="307"/>
      <c r="V894" s="219"/>
      <c r="W894" s="307"/>
      <c r="X894" s="307"/>
      <c r="Y894" s="307"/>
      <c r="Z894" s="307"/>
      <c r="AA894" s="307"/>
      <c r="AB894" s="222"/>
      <c r="AC894" s="307"/>
      <c r="AD894" s="307"/>
      <c r="AE894" s="307"/>
      <c r="AF894" s="307"/>
      <c r="AG894" s="221"/>
      <c r="AH894" s="307"/>
      <c r="AI894" s="307"/>
      <c r="AJ894" s="307"/>
      <c r="AK894" s="307"/>
      <c r="AL894" s="307"/>
      <c r="AM894" s="307"/>
      <c r="AN894" s="307"/>
      <c r="AO894" s="307"/>
      <c r="AP894" s="307"/>
      <c r="AQ894" s="307"/>
      <c r="AR894" s="307"/>
      <c r="AS894" s="307"/>
      <c r="AT894" s="307"/>
      <c r="AU894" s="307"/>
      <c r="AV894" s="307"/>
      <c r="AW894" s="307"/>
      <c r="AX894" s="221"/>
    </row>
    <row r="895" spans="2:50" ht="25.15" customHeight="1">
      <c r="B895" s="275"/>
      <c r="C895" s="793"/>
      <c r="D895" s="221"/>
      <c r="E895" s="221"/>
      <c r="F895" s="221"/>
      <c r="G895" s="307"/>
      <c r="H895" s="307"/>
      <c r="I895" s="221"/>
      <c r="J895" s="307"/>
      <c r="K895" s="222"/>
      <c r="L895" s="222"/>
      <c r="M895" s="222"/>
      <c r="N895" s="307"/>
      <c r="O895" s="219"/>
      <c r="P895" s="222"/>
      <c r="Q895" s="222"/>
      <c r="R895" s="222"/>
      <c r="S895" s="222"/>
      <c r="T895" s="307"/>
      <c r="U895" s="307"/>
      <c r="V895" s="219"/>
      <c r="W895" s="307"/>
      <c r="X895" s="307"/>
      <c r="Y895" s="307"/>
      <c r="Z895" s="307"/>
      <c r="AA895" s="307"/>
      <c r="AB895" s="222"/>
      <c r="AC895" s="307"/>
      <c r="AD895" s="307"/>
      <c r="AE895" s="307"/>
      <c r="AF895" s="307"/>
      <c r="AG895" s="221"/>
      <c r="AH895" s="307"/>
      <c r="AI895" s="307"/>
      <c r="AJ895" s="307"/>
      <c r="AK895" s="307"/>
      <c r="AL895" s="307"/>
      <c r="AM895" s="307"/>
      <c r="AN895" s="307"/>
      <c r="AO895" s="307"/>
      <c r="AP895" s="307"/>
      <c r="AQ895" s="307"/>
      <c r="AR895" s="307"/>
      <c r="AS895" s="307"/>
      <c r="AT895" s="307"/>
      <c r="AU895" s="307"/>
      <c r="AV895" s="307"/>
      <c r="AW895" s="307"/>
      <c r="AX895" s="221"/>
    </row>
    <row r="896" spans="2:50" ht="25.15" customHeight="1">
      <c r="B896" s="275"/>
      <c r="C896" s="793"/>
      <c r="D896" s="221"/>
      <c r="E896" s="221"/>
      <c r="F896" s="221"/>
      <c r="G896" s="307"/>
      <c r="H896" s="307"/>
      <c r="I896" s="221"/>
      <c r="J896" s="307"/>
      <c r="K896" s="222"/>
      <c r="L896" s="222"/>
      <c r="M896" s="222"/>
      <c r="N896" s="307"/>
      <c r="O896" s="219"/>
      <c r="P896" s="222"/>
      <c r="Q896" s="222"/>
      <c r="R896" s="222"/>
      <c r="S896" s="222"/>
      <c r="T896" s="307"/>
      <c r="U896" s="307"/>
      <c r="V896" s="219"/>
      <c r="W896" s="307"/>
      <c r="X896" s="307"/>
      <c r="Y896" s="307"/>
      <c r="Z896" s="307"/>
      <c r="AA896" s="307"/>
      <c r="AB896" s="222"/>
      <c r="AC896" s="307"/>
      <c r="AD896" s="307"/>
      <c r="AE896" s="307"/>
      <c r="AF896" s="307"/>
      <c r="AG896" s="221"/>
      <c r="AH896" s="307"/>
      <c r="AI896" s="307"/>
      <c r="AJ896" s="307"/>
      <c r="AK896" s="307"/>
      <c r="AL896" s="307"/>
      <c r="AM896" s="307"/>
      <c r="AN896" s="307"/>
      <c r="AO896" s="307"/>
      <c r="AP896" s="307"/>
      <c r="AQ896" s="307"/>
      <c r="AR896" s="307"/>
      <c r="AS896" s="307"/>
      <c r="AT896" s="307"/>
      <c r="AU896" s="307"/>
      <c r="AV896" s="307"/>
      <c r="AW896" s="307"/>
      <c r="AX896" s="221"/>
    </row>
    <row r="897" spans="2:50" ht="25.15" customHeight="1">
      <c r="B897" s="275"/>
      <c r="C897" s="793"/>
      <c r="D897" s="221"/>
      <c r="E897" s="221"/>
      <c r="F897" s="221"/>
      <c r="G897" s="307"/>
      <c r="H897" s="307"/>
      <c r="I897" s="221"/>
      <c r="J897" s="307"/>
      <c r="K897" s="222"/>
      <c r="L897" s="222"/>
      <c r="M897" s="222"/>
      <c r="N897" s="307"/>
      <c r="O897" s="219"/>
      <c r="P897" s="222"/>
      <c r="Q897" s="222"/>
      <c r="R897" s="222"/>
      <c r="S897" s="222"/>
      <c r="T897" s="307"/>
      <c r="U897" s="307"/>
      <c r="V897" s="219"/>
      <c r="W897" s="307"/>
      <c r="X897" s="307"/>
      <c r="Y897" s="307"/>
      <c r="Z897" s="307"/>
      <c r="AA897" s="307"/>
      <c r="AB897" s="222"/>
      <c r="AC897" s="307"/>
      <c r="AD897" s="307"/>
      <c r="AE897" s="307"/>
      <c r="AF897" s="307"/>
      <c r="AG897" s="221"/>
      <c r="AH897" s="307"/>
      <c r="AI897" s="307"/>
      <c r="AJ897" s="307"/>
      <c r="AK897" s="307"/>
      <c r="AL897" s="307"/>
      <c r="AM897" s="307"/>
      <c r="AN897" s="307"/>
      <c r="AO897" s="307"/>
      <c r="AP897" s="307"/>
      <c r="AQ897" s="307"/>
      <c r="AR897" s="307"/>
      <c r="AS897" s="307"/>
      <c r="AT897" s="307"/>
      <c r="AU897" s="307"/>
      <c r="AV897" s="307"/>
      <c r="AW897" s="307"/>
      <c r="AX897" s="221"/>
    </row>
    <row r="898" spans="2:50" ht="25.15" customHeight="1">
      <c r="B898" s="290"/>
      <c r="C898" s="259"/>
      <c r="D898" s="236"/>
      <c r="E898" s="246"/>
      <c r="F898" s="707"/>
      <c r="G898" s="236"/>
      <c r="H898" s="247"/>
      <c r="I898" s="236"/>
      <c r="J898" s="236"/>
      <c r="K898" s="235"/>
      <c r="L898" s="235"/>
      <c r="M898" s="235"/>
      <c r="N898" s="235"/>
      <c r="O898" s="235"/>
      <c r="P898" s="235"/>
      <c r="Q898" s="235"/>
      <c r="R898" s="235"/>
      <c r="S898" s="235"/>
      <c r="T898" s="236"/>
      <c r="U898" s="236"/>
      <c r="V898" s="707"/>
      <c r="W898" s="236"/>
      <c r="X898" s="236"/>
      <c r="Y898" s="236"/>
      <c r="Z898" s="236"/>
      <c r="AA898" s="236"/>
      <c r="AB898" s="235"/>
      <c r="AC898" s="707"/>
      <c r="AD898" s="707"/>
      <c r="AE898" s="236"/>
      <c r="AF898" s="236"/>
      <c r="AG898" s="236"/>
      <c r="AH898" s="236"/>
      <c r="AI898" s="236"/>
      <c r="AJ898" s="236"/>
      <c r="AK898" s="236"/>
      <c r="AL898" s="236"/>
      <c r="AM898" s="236"/>
      <c r="AN898" s="236"/>
      <c r="AO898" s="236"/>
      <c r="AP898" s="236"/>
      <c r="AQ898" s="236"/>
      <c r="AR898" s="236"/>
      <c r="AS898" s="236"/>
      <c r="AT898" s="236"/>
      <c r="AU898" s="236"/>
      <c r="AV898" s="236"/>
      <c r="AW898" s="236"/>
      <c r="AX898" s="236"/>
    </row>
    <row r="899" spans="2:50" ht="25.15" customHeight="1">
      <c r="B899" s="275"/>
      <c r="C899" s="259"/>
      <c r="D899" s="236"/>
      <c r="E899" s="235"/>
      <c r="F899" s="707"/>
      <c r="G899" s="236"/>
      <c r="H899" s="247"/>
      <c r="I899" s="707"/>
      <c r="J899" s="236"/>
      <c r="K899" s="235"/>
      <c r="L899" s="235"/>
      <c r="M899" s="235"/>
      <c r="N899" s="236"/>
      <c r="O899" s="707"/>
      <c r="P899" s="235"/>
      <c r="Q899" s="235"/>
      <c r="R899" s="235"/>
      <c r="S899" s="235"/>
      <c r="T899" s="236"/>
      <c r="U899" s="236"/>
      <c r="V899" s="707"/>
      <c r="W899" s="236"/>
      <c r="X899" s="236"/>
      <c r="Y899" s="236"/>
      <c r="Z899" s="236"/>
      <c r="AA899" s="236"/>
      <c r="AB899" s="235"/>
      <c r="AC899" s="707"/>
      <c r="AD899" s="707"/>
      <c r="AE899" s="236"/>
      <c r="AF899" s="236"/>
      <c r="AG899" s="236"/>
      <c r="AH899" s="236"/>
      <c r="AI899" s="236"/>
      <c r="AJ899" s="236"/>
      <c r="AK899" s="236"/>
      <c r="AL899" s="236"/>
      <c r="AM899" s="236"/>
      <c r="AN899" s="236"/>
      <c r="AO899" s="236"/>
      <c r="AP899" s="236"/>
      <c r="AQ899" s="236"/>
      <c r="AR899" s="236"/>
      <c r="AS899" s="236"/>
      <c r="AT899" s="236"/>
      <c r="AU899" s="236"/>
      <c r="AV899" s="236"/>
      <c r="AW899" s="236"/>
      <c r="AX899" s="707"/>
    </row>
    <row r="900" spans="2:50" ht="25.15" customHeight="1">
      <c r="B900" s="275"/>
      <c r="C900" s="259"/>
      <c r="D900" s="236"/>
      <c r="E900" s="235"/>
      <c r="F900" s="707"/>
      <c r="G900" s="236"/>
      <c r="H900" s="247"/>
      <c r="I900" s="236"/>
      <c r="J900" s="236"/>
      <c r="K900" s="235"/>
      <c r="L900" s="235"/>
      <c r="M900" s="235"/>
      <c r="N900" s="236"/>
      <c r="O900" s="233"/>
      <c r="P900" s="235"/>
      <c r="Q900" s="235"/>
      <c r="R900" s="235"/>
      <c r="S900" s="235"/>
      <c r="T900" s="236"/>
      <c r="U900" s="236"/>
      <c r="V900" s="707"/>
      <c r="W900" s="236"/>
      <c r="X900" s="236"/>
      <c r="Y900" s="236"/>
      <c r="Z900" s="236"/>
      <c r="AA900" s="236"/>
      <c r="AB900" s="235"/>
      <c r="AC900" s="707"/>
      <c r="AD900" s="707"/>
      <c r="AE900" s="236"/>
      <c r="AF900" s="236"/>
      <c r="AG900" s="236"/>
      <c r="AH900" s="236"/>
      <c r="AI900" s="236"/>
      <c r="AJ900" s="236"/>
      <c r="AK900" s="236"/>
      <c r="AL900" s="236"/>
      <c r="AM900" s="236"/>
      <c r="AN900" s="236"/>
      <c r="AO900" s="236"/>
      <c r="AP900" s="236"/>
      <c r="AQ900" s="236"/>
      <c r="AR900" s="236"/>
      <c r="AS900" s="236"/>
      <c r="AT900" s="236"/>
      <c r="AU900" s="236"/>
      <c r="AV900" s="236"/>
      <c r="AW900" s="236"/>
      <c r="AX900" s="707"/>
    </row>
    <row r="901" spans="2:50" ht="25.15" customHeight="1">
      <c r="B901" s="275"/>
      <c r="C901" s="259"/>
      <c r="D901" s="236"/>
      <c r="E901" s="235"/>
      <c r="F901" s="707"/>
      <c r="G901" s="236"/>
      <c r="H901" s="247"/>
      <c r="I901" s="236"/>
      <c r="J901" s="236"/>
      <c r="K901" s="235"/>
      <c r="L901" s="235"/>
      <c r="M901" s="235"/>
      <c r="N901" s="235"/>
      <c r="O901" s="707"/>
      <c r="P901" s="235"/>
      <c r="Q901" s="235"/>
      <c r="R901" s="235"/>
      <c r="S901" s="235"/>
      <c r="T901" s="236"/>
      <c r="U901" s="236"/>
      <c r="V901" s="707"/>
      <c r="W901" s="236"/>
      <c r="X901" s="236"/>
      <c r="Y901" s="236"/>
      <c r="Z901" s="236"/>
      <c r="AA901" s="236"/>
      <c r="AB901" s="235"/>
      <c r="AC901" s="707"/>
      <c r="AD901" s="707"/>
      <c r="AE901" s="236"/>
      <c r="AF901" s="236"/>
      <c r="AG901" s="236"/>
      <c r="AH901" s="236"/>
      <c r="AI901" s="236"/>
      <c r="AJ901" s="236"/>
      <c r="AK901" s="236"/>
      <c r="AL901" s="236"/>
      <c r="AM901" s="236"/>
      <c r="AN901" s="236"/>
      <c r="AO901" s="236"/>
      <c r="AP901" s="236"/>
      <c r="AQ901" s="236"/>
      <c r="AR901" s="236"/>
      <c r="AS901" s="236"/>
      <c r="AT901" s="236"/>
      <c r="AU901" s="236"/>
      <c r="AV901" s="236"/>
      <c r="AW901" s="236"/>
      <c r="AX901" s="236"/>
    </row>
    <row r="902" spans="2:50" ht="25.15" customHeight="1">
      <c r="B902" s="275"/>
      <c r="C902" s="259"/>
      <c r="D902" s="236"/>
      <c r="E902" s="235"/>
      <c r="F902" s="707"/>
      <c r="G902" s="236"/>
      <c r="H902" s="247"/>
      <c r="I902" s="236"/>
      <c r="J902" s="236"/>
      <c r="K902" s="235"/>
      <c r="L902" s="235"/>
      <c r="M902" s="235"/>
      <c r="N902" s="236"/>
      <c r="O902" s="233"/>
      <c r="P902" s="235"/>
      <c r="Q902" s="235"/>
      <c r="R902" s="235"/>
      <c r="S902" s="235"/>
      <c r="T902" s="236"/>
      <c r="U902" s="236"/>
      <c r="V902" s="707"/>
      <c r="W902" s="236"/>
      <c r="X902" s="236"/>
      <c r="Y902" s="236"/>
      <c r="Z902" s="236"/>
      <c r="AA902" s="236"/>
      <c r="AB902" s="235"/>
      <c r="AC902" s="707"/>
      <c r="AD902" s="707"/>
      <c r="AE902" s="236"/>
      <c r="AF902" s="236"/>
      <c r="AG902" s="236"/>
      <c r="AH902" s="236"/>
      <c r="AI902" s="236"/>
      <c r="AJ902" s="236"/>
      <c r="AK902" s="236"/>
      <c r="AL902" s="236"/>
      <c r="AM902" s="236"/>
      <c r="AN902" s="236"/>
      <c r="AO902" s="236"/>
      <c r="AP902" s="236"/>
      <c r="AQ902" s="236"/>
      <c r="AR902" s="236"/>
      <c r="AS902" s="236"/>
      <c r="AT902" s="236"/>
      <c r="AU902" s="236"/>
      <c r="AV902" s="236"/>
      <c r="AW902" s="236"/>
      <c r="AX902" s="236"/>
    </row>
    <row r="903" spans="2:50" ht="25.15" customHeight="1">
      <c r="B903" s="275"/>
      <c r="C903" s="259"/>
      <c r="D903" s="236"/>
      <c r="E903" s="235"/>
      <c r="F903" s="707"/>
      <c r="G903" s="236"/>
      <c r="H903" s="247"/>
      <c r="I903" s="236"/>
      <c r="J903" s="236"/>
      <c r="K903" s="235"/>
      <c r="L903" s="235"/>
      <c r="M903" s="235"/>
      <c r="N903" s="236"/>
      <c r="O903" s="707"/>
      <c r="P903" s="235"/>
      <c r="Q903" s="235"/>
      <c r="R903" s="235"/>
      <c r="S903" s="235"/>
      <c r="T903" s="236"/>
      <c r="U903" s="236"/>
      <c r="V903" s="707"/>
      <c r="W903" s="236"/>
      <c r="X903" s="236"/>
      <c r="Y903" s="236"/>
      <c r="Z903" s="236"/>
      <c r="AA903" s="236"/>
      <c r="AB903" s="235"/>
      <c r="AC903" s="707"/>
      <c r="AD903" s="707"/>
      <c r="AE903" s="236"/>
      <c r="AF903" s="236"/>
      <c r="AG903" s="236"/>
      <c r="AH903" s="236"/>
      <c r="AI903" s="236"/>
      <c r="AJ903" s="236"/>
      <c r="AK903" s="236"/>
      <c r="AL903" s="236"/>
      <c r="AM903" s="236"/>
      <c r="AN903" s="236"/>
      <c r="AO903" s="236"/>
      <c r="AP903" s="236"/>
      <c r="AQ903" s="236"/>
      <c r="AR903" s="236"/>
      <c r="AS903" s="236"/>
      <c r="AT903" s="236"/>
      <c r="AU903" s="236"/>
      <c r="AV903" s="236"/>
      <c r="AW903" s="236"/>
      <c r="AX903" s="288"/>
    </row>
    <row r="904" spans="2:50" ht="25.15" customHeight="1">
      <c r="B904" s="275"/>
      <c r="C904" s="259"/>
      <c r="D904" s="236"/>
      <c r="E904" s="235"/>
      <c r="F904" s="707"/>
      <c r="G904" s="236"/>
      <c r="H904" s="247"/>
      <c r="I904" s="236"/>
      <c r="J904" s="236"/>
      <c r="K904" s="235"/>
      <c r="L904" s="235"/>
      <c r="M904" s="235"/>
      <c r="N904" s="236"/>
      <c r="O904" s="707"/>
      <c r="P904" s="235"/>
      <c r="Q904" s="235"/>
      <c r="R904" s="235"/>
      <c r="S904" s="235"/>
      <c r="T904" s="236"/>
      <c r="U904" s="236"/>
      <c r="V904" s="707"/>
      <c r="W904" s="236"/>
      <c r="X904" s="236"/>
      <c r="Y904" s="236"/>
      <c r="Z904" s="236"/>
      <c r="AA904" s="236"/>
      <c r="AB904" s="235"/>
      <c r="AC904" s="707"/>
      <c r="AD904" s="707"/>
      <c r="AE904" s="236"/>
      <c r="AF904" s="236"/>
      <c r="AG904" s="236"/>
      <c r="AH904" s="236"/>
      <c r="AI904" s="236"/>
      <c r="AJ904" s="236"/>
      <c r="AK904" s="236"/>
      <c r="AL904" s="236"/>
      <c r="AM904" s="236"/>
      <c r="AN904" s="236"/>
      <c r="AO904" s="236"/>
      <c r="AP904" s="236"/>
      <c r="AQ904" s="236"/>
      <c r="AR904" s="236"/>
      <c r="AS904" s="236"/>
      <c r="AT904" s="236"/>
      <c r="AU904" s="236"/>
      <c r="AV904" s="236"/>
      <c r="AW904" s="236"/>
      <c r="AX904" s="236"/>
    </row>
    <row r="905" spans="2:50" ht="25.15" customHeight="1">
      <c r="B905" s="275"/>
      <c r="C905" s="259"/>
      <c r="D905" s="236"/>
      <c r="E905" s="235"/>
      <c r="F905" s="707"/>
      <c r="G905" s="236"/>
      <c r="H905" s="247"/>
      <c r="I905" s="236"/>
      <c r="J905" s="236"/>
      <c r="K905" s="235"/>
      <c r="L905" s="235"/>
      <c r="M905" s="235"/>
      <c r="N905" s="236"/>
      <c r="O905" s="707"/>
      <c r="P905" s="235"/>
      <c r="Q905" s="235"/>
      <c r="R905" s="235"/>
      <c r="S905" s="235"/>
      <c r="T905" s="236"/>
      <c r="U905" s="236"/>
      <c r="V905" s="707"/>
      <c r="W905" s="236"/>
      <c r="X905" s="236"/>
      <c r="Y905" s="236"/>
      <c r="Z905" s="236"/>
      <c r="AA905" s="236"/>
      <c r="AB905" s="235"/>
      <c r="AC905" s="707"/>
      <c r="AD905" s="707"/>
      <c r="AE905" s="236"/>
      <c r="AF905" s="236"/>
      <c r="AG905" s="236"/>
      <c r="AH905" s="236"/>
      <c r="AI905" s="236"/>
      <c r="AJ905" s="236"/>
      <c r="AK905" s="236"/>
      <c r="AL905" s="236"/>
      <c r="AM905" s="236"/>
      <c r="AN905" s="236"/>
      <c r="AO905" s="236"/>
      <c r="AP905" s="236"/>
      <c r="AQ905" s="236"/>
      <c r="AR905" s="236"/>
      <c r="AS905" s="236"/>
      <c r="AT905" s="236"/>
      <c r="AU905" s="236"/>
      <c r="AV905" s="236"/>
      <c r="AW905" s="236"/>
      <c r="AX905" s="236"/>
    </row>
    <row r="906" spans="2:50" ht="25.15" customHeight="1">
      <c r="B906" s="263"/>
      <c r="C906" s="259"/>
      <c r="D906" s="236"/>
      <c r="E906" s="235"/>
      <c r="F906" s="707"/>
      <c r="G906" s="236"/>
      <c r="H906" s="247"/>
      <c r="I906" s="236"/>
      <c r="J906" s="236"/>
      <c r="K906" s="235"/>
      <c r="L906" s="235"/>
      <c r="M906" s="235"/>
      <c r="N906" s="236"/>
      <c r="O906" s="707"/>
      <c r="P906" s="235"/>
      <c r="Q906" s="235"/>
      <c r="R906" s="235"/>
      <c r="S906" s="235"/>
      <c r="T906" s="236"/>
      <c r="U906" s="236"/>
      <c r="V906" s="707"/>
      <c r="W906" s="236"/>
      <c r="X906" s="236"/>
      <c r="Y906" s="236"/>
      <c r="Z906" s="236"/>
      <c r="AA906" s="236"/>
      <c r="AB906" s="235"/>
      <c r="AC906" s="707"/>
      <c r="AD906" s="707"/>
      <c r="AE906" s="236"/>
      <c r="AF906" s="236"/>
      <c r="AG906" s="236"/>
      <c r="AH906" s="236"/>
      <c r="AI906" s="236"/>
      <c r="AJ906" s="236"/>
      <c r="AK906" s="236"/>
      <c r="AL906" s="236"/>
      <c r="AM906" s="236"/>
      <c r="AN906" s="236"/>
      <c r="AO906" s="236"/>
      <c r="AP906" s="236"/>
      <c r="AQ906" s="236"/>
      <c r="AR906" s="236"/>
      <c r="AS906" s="236"/>
      <c r="AT906" s="236"/>
      <c r="AU906" s="236"/>
      <c r="AV906" s="236"/>
      <c r="AW906" s="236"/>
      <c r="AX906" s="236"/>
    </row>
    <row r="907" spans="2:50" ht="24.75" customHeight="1"/>
    <row r="908" spans="2:50" ht="24.75" customHeight="1"/>
    <row r="909" spans="2:50" ht="24.75" customHeight="1"/>
    <row r="910" spans="2:50" ht="24.75" customHeight="1"/>
    <row r="911" spans="2:50" ht="24.75" customHeight="1"/>
  </sheetData>
  <autoFilter ref="A4:AY858">
    <filterColumn colId="1">
      <filters>
        <filter val="강원"/>
      </filters>
    </filterColumn>
  </autoFilter>
  <mergeCells count="28">
    <mergeCell ref="B1:E1"/>
    <mergeCell ref="S1:AX1"/>
    <mergeCell ref="AK3:AO3"/>
    <mergeCell ref="AP3:AT3"/>
    <mergeCell ref="AU3:AW3"/>
    <mergeCell ref="AE3:AF3"/>
    <mergeCell ref="AG3:AI3"/>
    <mergeCell ref="J2:J3"/>
    <mergeCell ref="R2:U2"/>
    <mergeCell ref="K2:K3"/>
    <mergeCell ref="L2:L3"/>
    <mergeCell ref="AK2:AW2"/>
    <mergeCell ref="AX2:AX3"/>
    <mergeCell ref="V2:V3"/>
    <mergeCell ref="AC2:AD2"/>
    <mergeCell ref="AE2:AJ2"/>
    <mergeCell ref="W2:AB3"/>
    <mergeCell ref="M2:M3"/>
    <mergeCell ref="N2:N3"/>
    <mergeCell ref="A2:A3"/>
    <mergeCell ref="B2:B3"/>
    <mergeCell ref="C2:C3"/>
    <mergeCell ref="D2:D3"/>
    <mergeCell ref="O2:Q2"/>
    <mergeCell ref="E2:E3"/>
    <mergeCell ref="F2:F3"/>
    <mergeCell ref="G2:G3"/>
    <mergeCell ref="I2:I3"/>
  </mergeCells>
  <phoneticPr fontId="2" type="noConversion"/>
  <conditionalFormatting sqref="E48">
    <cfRule type="duplicateValues" dxfId="4" priority="1"/>
  </conditionalFormatting>
  <hyperlinks>
    <hyperlink ref="H66" r:id="rId1"/>
    <hyperlink ref="H68" r:id="rId2" display="www.stadium.seoul.kr"/>
    <hyperlink ref="H67" r:id="rId3"/>
    <hyperlink ref="H22" r:id="rId4" display="www.stadium.seoul.kr"/>
    <hyperlink ref="H7" r:id="rId5" display="www.djsiseol.or.kr"/>
    <hyperlink ref="H34" r:id="rId6" display="www.eunpyeongspo.seoul.kr"/>
    <hyperlink ref="H53" r:id="rId7" display="http://www.kncity.or.kr"/>
    <hyperlink ref="H36" r:id="rId8" display="www.eunpyeongspo.seoul.kr"/>
    <hyperlink ref="H61" r:id="rId9" display="http://www.kncity.or.kr"/>
    <hyperlink ref="H62" r:id="rId10" display="www.djsiseol.or.kr"/>
    <hyperlink ref="H8" r:id="rId11" display="www.stadium.seoul.kr"/>
    <hyperlink ref="H64" r:id="rId12" display="http://www.kncity.or.kr"/>
    <hyperlink ref="H65" r:id="rId13" display="www.stadium.seoul.kr"/>
    <hyperlink ref="H74" r:id="rId14" tooltip="http://www.stadium.busan.kr/" display="www.stadium.busan.kr"/>
    <hyperlink ref="H139" r:id="rId15" display="www.incheonsports.or.kr"/>
    <hyperlink ref="H197" r:id="rId16"/>
    <hyperlink ref="H204" r:id="rId17"/>
    <hyperlink ref="H198" r:id="rId18"/>
    <hyperlink ref="H515" r:id="rId19"/>
    <hyperlink ref="H542" r:id="rId20" display="www.es21.net"/>
    <hyperlink ref="H543" r:id="rId21" display="www.es21.net"/>
    <hyperlink ref="H514" r:id="rId22"/>
    <hyperlink ref="H526" r:id="rId23" display="www.okjc.net"/>
    <hyperlink ref="H528" r:id="rId24" display="www.djsiseol.or.kr"/>
    <hyperlink ref="H529" r:id="rId25" display="www.djsiseol.or.kr"/>
    <hyperlink ref="H541" r:id="rId26" display="www.jincheon.go.kr"/>
    <hyperlink ref="H546" r:id="rId27"/>
    <hyperlink ref="H612" r:id="rId28" display="www.egimje.net"/>
    <hyperlink ref="H637" r:id="rId29" display="www.stadium.seoul.kr"/>
    <hyperlink ref="H620" r:id="rId30" display="www.jeongeup.go.kr"/>
    <hyperlink ref="H591" r:id="rId31" display="www.stadium.seoul.kr"/>
    <hyperlink ref="H731" r:id="rId32" display="http://yeongyang.gyeongbuk.kr"/>
    <hyperlink ref="H750" r:id="rId33"/>
    <hyperlink ref="H764" r:id="rId34" display="http://masan.go.kr"/>
    <hyperlink ref="H773" r:id="rId35" display="http://masan.go.kr"/>
    <hyperlink ref="H825" r:id="rId36" display="http://cng.go.kr"/>
    <hyperlink ref="H445" r:id="rId37" display="www.wonju.go.kr"/>
  </hyperlinks>
  <printOptions horizontalCentered="1"/>
  <pageMargins left="0.78740157480314965" right="0.78740157480314965" top="0.98425196850393704" bottom="0.98425196850393704" header="0.51181102362204722" footer="0.51181102362204722"/>
  <pageSetup paperSize="9" scale="88" orientation="landscape" r:id="rId38"/>
  <headerFooter alignWithMargins="0"/>
  <legacyDrawing r:id="rId3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29</vt:i4>
      </vt:variant>
      <vt:variant>
        <vt:lpstr>이름이 지정된 범위</vt:lpstr>
      </vt:variant>
      <vt:variant>
        <vt:i4>48</vt:i4>
      </vt:variant>
    </vt:vector>
  </HeadingPairs>
  <TitlesOfParts>
    <vt:vector size="77" baseType="lpstr">
      <vt:lpstr>일반개요</vt:lpstr>
      <vt:lpstr>공공체육시설의분류기준</vt:lpstr>
      <vt:lpstr>시도별현황</vt:lpstr>
      <vt:lpstr>육상경기장</vt:lpstr>
      <vt:lpstr>축구장</vt:lpstr>
      <vt:lpstr>하키장</vt:lpstr>
      <vt:lpstr>야구장</vt:lpstr>
      <vt:lpstr>싸이클경기장</vt:lpstr>
      <vt:lpstr>테니스장</vt:lpstr>
      <vt:lpstr>씨름장</vt:lpstr>
      <vt:lpstr>구기체육관</vt:lpstr>
      <vt:lpstr>투기체육관</vt:lpstr>
      <vt:lpstr>생활체육관</vt:lpstr>
      <vt:lpstr>게이트볼장</vt:lpstr>
      <vt:lpstr>수영장</vt:lpstr>
      <vt:lpstr>롤러스케이트장</vt:lpstr>
      <vt:lpstr>사격장</vt:lpstr>
      <vt:lpstr>국궁장</vt:lpstr>
      <vt:lpstr>양궁장</vt:lpstr>
      <vt:lpstr>승마장</vt:lpstr>
      <vt:lpstr>골프연습장</vt:lpstr>
      <vt:lpstr>조정카누장</vt:lpstr>
      <vt:lpstr>요트장</vt:lpstr>
      <vt:lpstr>빙상장</vt:lpstr>
      <vt:lpstr>스키점프경기장</vt:lpstr>
      <vt:lpstr>바이애슬론경기장</vt:lpstr>
      <vt:lpstr>크로스컨트리경기장</vt:lpstr>
      <vt:lpstr>봅슬레이,루지,스켈레톤경기장</vt:lpstr>
      <vt:lpstr>기타 체육시설</vt:lpstr>
      <vt:lpstr>게이트볼장!Print_Area</vt:lpstr>
      <vt:lpstr>골프연습장!Print_Area</vt:lpstr>
      <vt:lpstr>구기체육관!Print_Area</vt:lpstr>
      <vt:lpstr>국궁장!Print_Area</vt:lpstr>
      <vt:lpstr>'기타 체육시설'!Print_Area</vt:lpstr>
      <vt:lpstr>롤러스케이트장!Print_Area</vt:lpstr>
      <vt:lpstr>바이애슬론경기장!Print_Area</vt:lpstr>
      <vt:lpstr>빙상장!Print_Area</vt:lpstr>
      <vt:lpstr>사격장!Print_Area</vt:lpstr>
      <vt:lpstr>생활체육관!Print_Area</vt:lpstr>
      <vt:lpstr>수영장!Print_Area</vt:lpstr>
      <vt:lpstr>스키점프경기장!Print_Area</vt:lpstr>
      <vt:lpstr>시도별현황!Print_Area</vt:lpstr>
      <vt:lpstr>싸이클경기장!Print_Area</vt:lpstr>
      <vt:lpstr>씨름장!Print_Area</vt:lpstr>
      <vt:lpstr>야구장!Print_Area</vt:lpstr>
      <vt:lpstr>양궁장!Print_Area</vt:lpstr>
      <vt:lpstr>육상경기장!Print_Area</vt:lpstr>
      <vt:lpstr>일반개요!Print_Area</vt:lpstr>
      <vt:lpstr>축구장!Print_Area</vt:lpstr>
      <vt:lpstr>테니스장!Print_Area</vt:lpstr>
      <vt:lpstr>투기체육관!Print_Area</vt:lpstr>
      <vt:lpstr>하키장!Print_Area</vt:lpstr>
      <vt:lpstr>게이트볼장!Print_Titles</vt:lpstr>
      <vt:lpstr>골프연습장!Print_Titles</vt:lpstr>
      <vt:lpstr>구기체육관!Print_Titles</vt:lpstr>
      <vt:lpstr>국궁장!Print_Titles</vt:lpstr>
      <vt:lpstr>'기타 체육시설'!Print_Titles</vt:lpstr>
      <vt:lpstr>롤러스케이트장!Print_Titles</vt:lpstr>
      <vt:lpstr>바이애슬론경기장!Print_Titles</vt:lpstr>
      <vt:lpstr>빙상장!Print_Titles</vt:lpstr>
      <vt:lpstr>사격장!Print_Titles</vt:lpstr>
      <vt:lpstr>생활체육관!Print_Titles</vt:lpstr>
      <vt:lpstr>수영장!Print_Titles</vt:lpstr>
      <vt:lpstr>스키점프경기장!Print_Titles</vt:lpstr>
      <vt:lpstr>승마장!Print_Titles</vt:lpstr>
      <vt:lpstr>싸이클경기장!Print_Titles</vt:lpstr>
      <vt:lpstr>씨름장!Print_Titles</vt:lpstr>
      <vt:lpstr>야구장!Print_Titles</vt:lpstr>
      <vt:lpstr>양궁장!Print_Titles</vt:lpstr>
      <vt:lpstr>요트장!Print_Titles</vt:lpstr>
      <vt:lpstr>육상경기장!Print_Titles</vt:lpstr>
      <vt:lpstr>조정카누장!Print_Titles</vt:lpstr>
      <vt:lpstr>축구장!Print_Titles</vt:lpstr>
      <vt:lpstr>크로스컨트리경기장!Print_Titles</vt:lpstr>
      <vt:lpstr>테니스장!Print_Titles</vt:lpstr>
      <vt:lpstr>투기체육관!Print_Titles</vt:lpstr>
      <vt:lpstr>하키장!Print_Titles</vt:lpstr>
    </vt:vector>
  </TitlesOfParts>
  <Company>HANYANG UNIV.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정만철</dc:creator>
  <cp:lastModifiedBy>OWNER</cp:lastModifiedBy>
  <cp:lastPrinted>2022-03-22T07:57:56Z</cp:lastPrinted>
  <dcterms:created xsi:type="dcterms:W3CDTF">2004-06-02T07:19:06Z</dcterms:created>
  <dcterms:modified xsi:type="dcterms:W3CDTF">2023-06-30T06:21:48Z</dcterms:modified>
</cp:coreProperties>
</file>